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7.xml" ContentType="application/vnd.openxmlformats-officedocument.themeOverrid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8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9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0.xml" ContentType="application/vnd.openxmlformats-officedocument.themeOverrid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1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2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.breach\Documents\GitHub\council-tax-wales\"/>
    </mc:Choice>
  </mc:AlternateContent>
  <xr:revisionPtr revIDLastSave="0" documentId="13_ncr:1_{BD950254-46D9-4EEF-8CD9-FABB5D51FF42}" xr6:coauthVersionLast="47" xr6:coauthVersionMax="47" xr10:uidLastSave="{00000000-0000-0000-0000-000000000000}"/>
  <bookViews>
    <workbookView xWindow="-120" yWindow="-120" windowWidth="29040" windowHeight="15840" tabRatio="839" firstSheet="26" activeTab="29" xr2:uid="{33318962-839F-4529-AEF4-2620E94C289C}"/>
  </bookViews>
  <sheets>
    <sheet name="DATA &gt;&gt;" sheetId="27" r:id="rId1"/>
    <sheet name="CT_Bands_Wales_2023" sheetId="49" r:id="rId2"/>
    <sheet name="CT_Bands_Count_1993_2023" sheetId="3" r:id="rId3"/>
    <sheet name="Band_D_Data_1996_2023" sheetId="7" r:id="rId4"/>
    <sheet name="Band_D_Data_Wales_2022" sheetId="9" r:id="rId5"/>
    <sheet name="CT_Bands_Revaluing_2022" sheetId="4" r:id="rId6"/>
    <sheet name="CT_Bands_1991_Cumulative" sheetId="17" r:id="rId7"/>
    <sheet name="CT_Bands_Revalued_2003_2022" sheetId="19" r:id="rId8"/>
    <sheet name="Aggregation &gt;&gt;" sheetId="29" r:id="rId9"/>
    <sheet name="CT_Bills_2003" sheetId="8" r:id="rId10"/>
    <sheet name="CT_Bands_LAs_2003" sheetId="11" r:id="rId11"/>
    <sheet name="CT_Bands_LAs_2022" sheetId="12" r:id="rId12"/>
    <sheet name="CT_Receipts_2003" sheetId="10" r:id="rId13"/>
    <sheet name="Modelling &gt;&gt;" sheetId="28" r:id="rId14"/>
    <sheet name="CT_Modelling_LAs" sheetId="13" r:id="rId15"/>
    <sheet name="CT_Bills_2003_2022" sheetId="16" r:id="rId16"/>
    <sheet name="Bill Changes &gt;&gt;" sheetId="50" r:id="rId17"/>
    <sheet name="CT_Bands_2003_2022_Count_PP" sheetId="20" r:id="rId18"/>
    <sheet name="CT_Bands_2003_2022_Share" sheetId="21" r:id="rId19"/>
    <sheet name="CT_Bands_2003_2022_Count_Stock" sheetId="23" r:id="rId20"/>
    <sheet name="CT_Bands_2003_2022_Bills" sheetId="22" r:id="rId21"/>
    <sheet name="CT_Bands_1991_2022_Bills_Flat" sheetId="41" state="hidden" r:id="rId22"/>
    <sheet name="CT_Bands_2003_2022_BillsXStock" sheetId="25" r:id="rId23"/>
    <sheet name="CT_Bands_1991_2022_BxS_Flat" sheetId="42" state="hidden" r:id="rId24"/>
    <sheet name="CT_Bills_1991_2022_Avg" sheetId="24" r:id="rId25"/>
    <sheet name="CT_Bills_1991_2022_Avg_Flat" sheetId="43" state="hidden" r:id="rId26"/>
    <sheet name="Tax Rates Chart &gt;&gt;" sheetId="33" r:id="rId27"/>
    <sheet name="CT_Bands_2003_Rates" sheetId="32" r:id="rId28"/>
    <sheet name="CT_Bands_2022_Rates" sheetId="44" r:id="rId29"/>
    <sheet name="CT_Bands_Chart" sheetId="45" r:id="rId30"/>
    <sheet name="CT_Bands_Chart_Cardiff" sheetId="51" r:id="rId31"/>
    <sheet name="CT_Bands_Chart_Monmouth" sheetId="53" r:id="rId32"/>
    <sheet name="CT_Bands_Chart_Merthyr" sheetId="54" r:id="rId33"/>
    <sheet name="LOOKUPS &gt;&gt;" sheetId="30" r:id="rId34"/>
    <sheet name="Lookup" sheetId="2" r:id="rId35"/>
  </sheets>
  <externalReferences>
    <externalReference r:id="rId36"/>
  </externalReferences>
  <definedNames>
    <definedName name="_xlnm._FilterDatabase" localSheetId="2" hidden="1">CT_Bands_Count_1993_2023!$A$6:$Q$401</definedName>
    <definedName name="Class">[1]list!$J$5:$J$27</definedName>
    <definedName name="CTSOP1_0_1993_2023" localSheetId="2">CT_Bands_Count_1993_2023!$B$5:$LC$401</definedName>
    <definedName name="LA_1">!#REF!</definedName>
    <definedName name="Range">!#REF!</definedName>
    <definedName name="Regions">!#REF!</definedName>
    <definedName name="Test">!#REF!,!#REF!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2" l="1"/>
  <c r="H22" i="9"/>
  <c r="Y25" i="4" l="1"/>
  <c r="Y23" i="4"/>
  <c r="X25" i="4"/>
  <c r="Y27" i="4"/>
  <c r="X27" i="4"/>
  <c r="K9" i="54"/>
  <c r="J9" i="54"/>
  <c r="I9" i="54"/>
  <c r="H9" i="54"/>
  <c r="G9" i="54"/>
  <c r="F9" i="54"/>
  <c r="E9" i="54"/>
  <c r="D9" i="54"/>
  <c r="C9" i="54"/>
  <c r="K6" i="54"/>
  <c r="J6" i="54"/>
  <c r="I6" i="54"/>
  <c r="H6" i="54"/>
  <c r="G6" i="54"/>
  <c r="F6" i="54"/>
  <c r="E6" i="54"/>
  <c r="D6" i="54"/>
  <c r="C6" i="54"/>
  <c r="K5" i="54"/>
  <c r="J5" i="54"/>
  <c r="I5" i="54"/>
  <c r="H5" i="54"/>
  <c r="G5" i="54"/>
  <c r="F5" i="54"/>
  <c r="E5" i="54"/>
  <c r="D5" i="54"/>
  <c r="C5" i="54"/>
  <c r="K9" i="53"/>
  <c r="J9" i="53"/>
  <c r="I9" i="53"/>
  <c r="H9" i="53"/>
  <c r="G9" i="53"/>
  <c r="F9" i="53"/>
  <c r="E9" i="53"/>
  <c r="D9" i="53"/>
  <c r="C9" i="53"/>
  <c r="K6" i="53"/>
  <c r="J6" i="53"/>
  <c r="I6" i="53"/>
  <c r="H6" i="53"/>
  <c r="G6" i="53"/>
  <c r="F6" i="53"/>
  <c r="E6" i="53"/>
  <c r="D6" i="53"/>
  <c r="C6" i="53"/>
  <c r="K5" i="53"/>
  <c r="J5" i="53"/>
  <c r="I5" i="53"/>
  <c r="H5" i="53"/>
  <c r="G5" i="53"/>
  <c r="F5" i="53"/>
  <c r="E5" i="53"/>
  <c r="D5" i="53"/>
  <c r="C5" i="53"/>
  <c r="K9" i="51" l="1"/>
  <c r="J9" i="51"/>
  <c r="I9" i="51"/>
  <c r="H9" i="51"/>
  <c r="G9" i="51"/>
  <c r="F9" i="51"/>
  <c r="E9" i="51"/>
  <c r="D9" i="51"/>
  <c r="C9" i="51"/>
  <c r="K6" i="51"/>
  <c r="J6" i="51"/>
  <c r="I6" i="51"/>
  <c r="H6" i="51"/>
  <c r="G6" i="51"/>
  <c r="F6" i="51"/>
  <c r="E6" i="51"/>
  <c r="D6" i="51"/>
  <c r="C6" i="51"/>
  <c r="K5" i="51"/>
  <c r="J5" i="51"/>
  <c r="I5" i="51"/>
  <c r="H5" i="51"/>
  <c r="G5" i="51"/>
  <c r="F5" i="51"/>
  <c r="E5" i="51"/>
  <c r="D5" i="51"/>
  <c r="C5" i="51"/>
  <c r="Z6" i="12"/>
  <c r="AA6" i="12"/>
  <c r="AB6" i="12"/>
  <c r="AC6" i="12"/>
  <c r="AD6" i="12"/>
  <c r="AE6" i="12"/>
  <c r="AF6" i="12"/>
  <c r="AG6" i="12"/>
  <c r="AH6" i="12"/>
  <c r="Z7" i="12"/>
  <c r="AA7" i="12"/>
  <c r="AB7" i="12"/>
  <c r="AC7" i="12"/>
  <c r="AD7" i="12"/>
  <c r="AE7" i="12"/>
  <c r="AF7" i="12"/>
  <c r="AG7" i="12"/>
  <c r="AH7" i="12"/>
  <c r="Z8" i="12"/>
  <c r="AA8" i="12"/>
  <c r="AB8" i="12"/>
  <c r="AC8" i="12"/>
  <c r="AD8" i="12"/>
  <c r="AE8" i="12"/>
  <c r="AF8" i="12"/>
  <c r="AG8" i="12"/>
  <c r="AH8" i="12"/>
  <c r="Z9" i="12"/>
  <c r="AA9" i="12"/>
  <c r="AB9" i="12"/>
  <c r="AC9" i="12"/>
  <c r="AD9" i="12"/>
  <c r="AE9" i="12"/>
  <c r="AF9" i="12"/>
  <c r="AG9" i="12"/>
  <c r="AH9" i="12"/>
  <c r="Z10" i="12"/>
  <c r="AA10" i="12"/>
  <c r="AB10" i="12"/>
  <c r="AC10" i="12"/>
  <c r="AD10" i="12"/>
  <c r="AE10" i="12"/>
  <c r="AF10" i="12"/>
  <c r="AG10" i="12"/>
  <c r="AH10" i="12"/>
  <c r="Z11" i="12"/>
  <c r="AA11" i="12"/>
  <c r="AB11" i="12"/>
  <c r="AC11" i="12"/>
  <c r="AD11" i="12"/>
  <c r="AE11" i="12"/>
  <c r="AF11" i="12"/>
  <c r="AG11" i="12"/>
  <c r="AH11" i="12"/>
  <c r="Z12" i="12"/>
  <c r="AA12" i="12"/>
  <c r="AB12" i="12"/>
  <c r="AC12" i="12"/>
  <c r="AD12" i="12"/>
  <c r="AE12" i="12"/>
  <c r="AF12" i="12"/>
  <c r="AG12" i="12"/>
  <c r="AH12" i="12"/>
  <c r="Z13" i="12"/>
  <c r="AA13" i="12"/>
  <c r="AB13" i="12"/>
  <c r="AC13" i="12"/>
  <c r="AD13" i="12"/>
  <c r="AE13" i="12"/>
  <c r="AF13" i="12"/>
  <c r="AG13" i="12"/>
  <c r="AH13" i="12"/>
  <c r="Z14" i="12"/>
  <c r="AA14" i="12"/>
  <c r="AB14" i="12"/>
  <c r="AC14" i="12"/>
  <c r="AD14" i="12"/>
  <c r="AE14" i="12"/>
  <c r="AF14" i="12"/>
  <c r="AG14" i="12"/>
  <c r="AH14" i="12"/>
  <c r="Z15" i="12"/>
  <c r="AA15" i="12"/>
  <c r="AB15" i="12"/>
  <c r="AC15" i="12"/>
  <c r="AD15" i="12"/>
  <c r="AE15" i="12"/>
  <c r="AF15" i="12"/>
  <c r="AG15" i="12"/>
  <c r="AH15" i="12"/>
  <c r="Z16" i="12"/>
  <c r="AA16" i="12"/>
  <c r="AB16" i="12"/>
  <c r="AC16" i="12"/>
  <c r="AD16" i="12"/>
  <c r="AE16" i="12"/>
  <c r="AF16" i="12"/>
  <c r="AG16" i="12"/>
  <c r="AH16" i="12"/>
  <c r="Z17" i="12"/>
  <c r="AA17" i="12"/>
  <c r="AB17" i="12"/>
  <c r="AC17" i="12"/>
  <c r="AD17" i="12"/>
  <c r="AE17" i="12"/>
  <c r="AF17" i="12"/>
  <c r="AG17" i="12"/>
  <c r="AH17" i="12"/>
  <c r="Z18" i="12"/>
  <c r="AA18" i="12"/>
  <c r="AB18" i="12"/>
  <c r="AC18" i="12"/>
  <c r="AD18" i="12"/>
  <c r="AE18" i="12"/>
  <c r="AF18" i="12"/>
  <c r="AG18" i="12"/>
  <c r="AH18" i="12"/>
  <c r="Z19" i="12"/>
  <c r="AA19" i="12"/>
  <c r="AB19" i="12"/>
  <c r="AC19" i="12"/>
  <c r="AD19" i="12"/>
  <c r="AE19" i="12"/>
  <c r="AF19" i="12"/>
  <c r="AG19" i="12"/>
  <c r="AH19" i="12"/>
  <c r="Z20" i="12"/>
  <c r="AA20" i="12"/>
  <c r="AB20" i="12"/>
  <c r="AC20" i="12"/>
  <c r="AD20" i="12"/>
  <c r="AE20" i="12"/>
  <c r="AF20" i="12"/>
  <c r="AG20" i="12"/>
  <c r="AH20" i="12"/>
  <c r="Z21" i="12"/>
  <c r="AA21" i="12"/>
  <c r="AB21" i="12"/>
  <c r="AC21" i="12"/>
  <c r="AD21" i="12"/>
  <c r="AE21" i="12"/>
  <c r="AF21" i="12"/>
  <c r="AG21" i="12"/>
  <c r="AH21" i="12"/>
  <c r="Z22" i="12"/>
  <c r="AA22" i="12"/>
  <c r="AB22" i="12"/>
  <c r="AC22" i="12"/>
  <c r="AD22" i="12"/>
  <c r="AE22" i="12"/>
  <c r="AF22" i="12"/>
  <c r="AG22" i="12"/>
  <c r="AH22" i="12"/>
  <c r="Z23" i="12"/>
  <c r="AA23" i="12"/>
  <c r="AB23" i="12"/>
  <c r="AC23" i="12"/>
  <c r="AD23" i="12"/>
  <c r="AE23" i="12"/>
  <c r="AF23" i="12"/>
  <c r="AG23" i="12"/>
  <c r="AH23" i="12"/>
  <c r="Z24" i="12"/>
  <c r="AA24" i="12"/>
  <c r="AB24" i="12"/>
  <c r="AC24" i="12"/>
  <c r="AD24" i="12"/>
  <c r="AE24" i="12"/>
  <c r="AF24" i="12"/>
  <c r="AG24" i="12"/>
  <c r="AH24" i="12"/>
  <c r="Z25" i="12"/>
  <c r="AA25" i="12"/>
  <c r="AB25" i="12"/>
  <c r="AC25" i="12"/>
  <c r="AD25" i="12"/>
  <c r="AE25" i="12"/>
  <c r="AF25" i="12"/>
  <c r="AG25" i="12"/>
  <c r="AH25" i="12"/>
  <c r="Z26" i="12"/>
  <c r="AA26" i="12"/>
  <c r="AB26" i="12"/>
  <c r="AC26" i="12"/>
  <c r="AD26" i="12"/>
  <c r="AE26" i="12"/>
  <c r="AF26" i="12"/>
  <c r="AG26" i="12"/>
  <c r="AH26" i="12"/>
  <c r="AA5" i="12"/>
  <c r="AB5" i="12"/>
  <c r="AC5" i="12"/>
  <c r="AD5" i="12"/>
  <c r="AE5" i="12"/>
  <c r="AF5" i="12"/>
  <c r="AG5" i="12"/>
  <c r="AH5" i="12"/>
  <c r="Z5" i="12"/>
  <c r="CE26" i="23"/>
  <c r="CG5" i="23"/>
  <c r="CG6" i="23"/>
  <c r="CG7" i="23"/>
  <c r="CG8" i="23"/>
  <c r="CG9" i="23"/>
  <c r="CG10" i="23"/>
  <c r="CG11" i="23"/>
  <c r="CG12" i="23"/>
  <c r="CG13" i="23"/>
  <c r="CG14" i="23"/>
  <c r="CG15" i="23"/>
  <c r="CG16" i="23"/>
  <c r="CG17" i="23"/>
  <c r="CG18" i="23"/>
  <c r="CG19" i="23"/>
  <c r="CG20" i="23"/>
  <c r="CG21" i="23"/>
  <c r="CG22" i="23"/>
  <c r="CG23" i="23"/>
  <c r="CG24" i="23"/>
  <c r="CG25" i="23"/>
  <c r="CG4" i="23"/>
  <c r="BX4" i="23"/>
  <c r="BY4" i="23"/>
  <c r="BZ4" i="23"/>
  <c r="CA4" i="23"/>
  <c r="CB4" i="23"/>
  <c r="CC4" i="23"/>
  <c r="CD4" i="23"/>
  <c r="CE4" i="23"/>
  <c r="CF4" i="23"/>
  <c r="BX5" i="23"/>
  <c r="BY5" i="23"/>
  <c r="BZ5" i="23"/>
  <c r="CA5" i="23"/>
  <c r="CB5" i="23"/>
  <c r="CC5" i="23"/>
  <c r="CD5" i="23"/>
  <c r="CE5" i="23"/>
  <c r="CF5" i="23"/>
  <c r="BX6" i="23"/>
  <c r="BY6" i="23"/>
  <c r="BZ6" i="23"/>
  <c r="CA6" i="23"/>
  <c r="CB6" i="23"/>
  <c r="CC6" i="23"/>
  <c r="CD6" i="23"/>
  <c r="CE6" i="23"/>
  <c r="CF6" i="23"/>
  <c r="BX7" i="23"/>
  <c r="BY7" i="23"/>
  <c r="BZ7" i="23"/>
  <c r="CA7" i="23"/>
  <c r="CB7" i="23"/>
  <c r="CC7" i="23"/>
  <c r="CD7" i="23"/>
  <c r="CE7" i="23"/>
  <c r="CF7" i="23"/>
  <c r="BX8" i="23"/>
  <c r="BY8" i="23"/>
  <c r="BZ8" i="23"/>
  <c r="CA8" i="23"/>
  <c r="CB8" i="23"/>
  <c r="CC8" i="23"/>
  <c r="CD8" i="23"/>
  <c r="CE8" i="23"/>
  <c r="CF8" i="23"/>
  <c r="BX9" i="23"/>
  <c r="BY9" i="23"/>
  <c r="BZ9" i="23"/>
  <c r="CA9" i="23"/>
  <c r="CB9" i="23"/>
  <c r="CC9" i="23"/>
  <c r="CD9" i="23"/>
  <c r="CE9" i="23"/>
  <c r="CF9" i="23"/>
  <c r="BX10" i="23"/>
  <c r="BY10" i="23"/>
  <c r="BZ10" i="23"/>
  <c r="CA10" i="23"/>
  <c r="CB10" i="23"/>
  <c r="CC10" i="23"/>
  <c r="CD10" i="23"/>
  <c r="CE10" i="23"/>
  <c r="CF10" i="23"/>
  <c r="BX11" i="23"/>
  <c r="BY11" i="23"/>
  <c r="BZ11" i="23"/>
  <c r="CA11" i="23"/>
  <c r="CB11" i="23"/>
  <c r="CC11" i="23"/>
  <c r="CD11" i="23"/>
  <c r="CE11" i="23"/>
  <c r="CF11" i="23"/>
  <c r="BX12" i="23"/>
  <c r="BY12" i="23"/>
  <c r="BZ12" i="23"/>
  <c r="CA12" i="23"/>
  <c r="CB12" i="23"/>
  <c r="CC12" i="23"/>
  <c r="CD12" i="23"/>
  <c r="CE12" i="23"/>
  <c r="CF12" i="23"/>
  <c r="BX13" i="23"/>
  <c r="BY13" i="23"/>
  <c r="BZ13" i="23"/>
  <c r="CA13" i="23"/>
  <c r="CB13" i="23"/>
  <c r="CC13" i="23"/>
  <c r="CD13" i="23"/>
  <c r="CE13" i="23"/>
  <c r="CF13" i="23"/>
  <c r="BX14" i="23"/>
  <c r="BY14" i="23"/>
  <c r="BZ14" i="23"/>
  <c r="CA14" i="23"/>
  <c r="CB14" i="23"/>
  <c r="CC14" i="23"/>
  <c r="CD14" i="23"/>
  <c r="CE14" i="23"/>
  <c r="CF14" i="23"/>
  <c r="BX15" i="23"/>
  <c r="BY15" i="23"/>
  <c r="BZ15" i="23"/>
  <c r="CA15" i="23"/>
  <c r="CB15" i="23"/>
  <c r="CC15" i="23"/>
  <c r="CD15" i="23"/>
  <c r="CE15" i="23"/>
  <c r="CF15" i="23"/>
  <c r="BX16" i="23"/>
  <c r="BY16" i="23"/>
  <c r="BZ16" i="23"/>
  <c r="CA16" i="23"/>
  <c r="CB16" i="23"/>
  <c r="CC16" i="23"/>
  <c r="CD16" i="23"/>
  <c r="CE16" i="23"/>
  <c r="CF16" i="23"/>
  <c r="BX17" i="23"/>
  <c r="BY17" i="23"/>
  <c r="BZ17" i="23"/>
  <c r="CA17" i="23"/>
  <c r="CB17" i="23"/>
  <c r="CC17" i="23"/>
  <c r="CD17" i="23"/>
  <c r="CE17" i="23"/>
  <c r="CF17" i="23"/>
  <c r="BX18" i="23"/>
  <c r="BY18" i="23"/>
  <c r="BZ18" i="23"/>
  <c r="CA18" i="23"/>
  <c r="CB18" i="23"/>
  <c r="CC18" i="23"/>
  <c r="CD18" i="23"/>
  <c r="CE18" i="23"/>
  <c r="CF18" i="23"/>
  <c r="BX19" i="23"/>
  <c r="BY19" i="23"/>
  <c r="BZ19" i="23"/>
  <c r="CA19" i="23"/>
  <c r="CB19" i="23"/>
  <c r="CC19" i="23"/>
  <c r="CD19" i="23"/>
  <c r="CE19" i="23"/>
  <c r="CF19" i="23"/>
  <c r="BX20" i="23"/>
  <c r="BY20" i="23"/>
  <c r="BZ20" i="23"/>
  <c r="CA20" i="23"/>
  <c r="CB20" i="23"/>
  <c r="CC20" i="23"/>
  <c r="CD20" i="23"/>
  <c r="CE20" i="23"/>
  <c r="CF20" i="23"/>
  <c r="BX21" i="23"/>
  <c r="BY21" i="23"/>
  <c r="BZ21" i="23"/>
  <c r="CA21" i="23"/>
  <c r="CB21" i="23"/>
  <c r="CC21" i="23"/>
  <c r="CD21" i="23"/>
  <c r="CE21" i="23"/>
  <c r="CF21" i="23"/>
  <c r="BX22" i="23"/>
  <c r="BY22" i="23"/>
  <c r="BZ22" i="23"/>
  <c r="CA22" i="23"/>
  <c r="CB22" i="23"/>
  <c r="CC22" i="23"/>
  <c r="CD22" i="23"/>
  <c r="CE22" i="23"/>
  <c r="CF22" i="23"/>
  <c r="BX23" i="23"/>
  <c r="BY23" i="23"/>
  <c r="BZ23" i="23"/>
  <c r="CA23" i="23"/>
  <c r="CB23" i="23"/>
  <c r="CC23" i="23"/>
  <c r="CD23" i="23"/>
  <c r="CE23" i="23"/>
  <c r="CF23" i="23"/>
  <c r="BX24" i="23"/>
  <c r="BY24" i="23"/>
  <c r="BZ24" i="23"/>
  <c r="CA24" i="23"/>
  <c r="CB24" i="23"/>
  <c r="CC24" i="23"/>
  <c r="CD24" i="23"/>
  <c r="CE24" i="23"/>
  <c r="CF24" i="23"/>
  <c r="BX25" i="23"/>
  <c r="BY25" i="23"/>
  <c r="BZ25" i="23"/>
  <c r="CA25" i="23"/>
  <c r="CB25" i="23"/>
  <c r="CC25" i="23"/>
  <c r="CD25" i="23"/>
  <c r="CE25" i="23"/>
  <c r="CF25" i="23"/>
  <c r="BX26" i="23"/>
  <c r="BY26" i="23"/>
  <c r="BZ26" i="23"/>
  <c r="CA26" i="23"/>
  <c r="CB26" i="23"/>
  <c r="CC26" i="23"/>
  <c r="CD26" i="23"/>
  <c r="CF26" i="23"/>
  <c r="BX27" i="23"/>
  <c r="BY27" i="23"/>
  <c r="BZ27" i="23"/>
  <c r="CA27" i="23"/>
  <c r="CB27" i="23"/>
  <c r="CC27" i="23"/>
  <c r="CD27" i="23"/>
  <c r="CE27" i="23"/>
  <c r="CF27" i="23"/>
  <c r="BX4" i="21"/>
  <c r="BY4" i="21"/>
  <c r="BZ4" i="21"/>
  <c r="CA4" i="21"/>
  <c r="CB4" i="21"/>
  <c r="CC4" i="21"/>
  <c r="CG4" i="21" s="1"/>
  <c r="CD4" i="21"/>
  <c r="CE4" i="21"/>
  <c r="CF4" i="21"/>
  <c r="BX5" i="21"/>
  <c r="BY5" i="21"/>
  <c r="BZ5" i="21"/>
  <c r="CG5" i="21" s="1"/>
  <c r="CA5" i="21"/>
  <c r="CB5" i="21"/>
  <c r="CC5" i="21"/>
  <c r="CD5" i="21"/>
  <c r="CE5" i="21"/>
  <c r="CF5" i="21"/>
  <c r="BX6" i="21"/>
  <c r="BY6" i="21"/>
  <c r="BZ6" i="21"/>
  <c r="CG6" i="21" s="1"/>
  <c r="CA6" i="21"/>
  <c r="CB6" i="21"/>
  <c r="CC6" i="21"/>
  <c r="CD6" i="21"/>
  <c r="CE6" i="21"/>
  <c r="CF6" i="21"/>
  <c r="BX7" i="21"/>
  <c r="BY7" i="21"/>
  <c r="BZ7" i="21"/>
  <c r="CG7" i="21" s="1"/>
  <c r="CA7" i="21"/>
  <c r="CB7" i="21"/>
  <c r="CC7" i="21"/>
  <c r="CD7" i="21"/>
  <c r="CE7" i="21"/>
  <c r="CF7" i="21"/>
  <c r="BX8" i="21"/>
  <c r="BY8" i="21"/>
  <c r="BZ8" i="21"/>
  <c r="CG8" i="21" s="1"/>
  <c r="CA8" i="21"/>
  <c r="CB8" i="21"/>
  <c r="CC8" i="21"/>
  <c r="CD8" i="21"/>
  <c r="CE8" i="21"/>
  <c r="CF8" i="21"/>
  <c r="BX9" i="21"/>
  <c r="BY9" i="21"/>
  <c r="BZ9" i="21"/>
  <c r="CG9" i="21" s="1"/>
  <c r="CA9" i="21"/>
  <c r="CB9" i="21"/>
  <c r="CC9" i="21"/>
  <c r="CD9" i="21"/>
  <c r="CE9" i="21"/>
  <c r="CF9" i="21"/>
  <c r="BX10" i="21"/>
  <c r="BY10" i="21"/>
  <c r="BZ10" i="21"/>
  <c r="CA10" i="21"/>
  <c r="CB10" i="21"/>
  <c r="CC10" i="21"/>
  <c r="CD10" i="21"/>
  <c r="CE10" i="21"/>
  <c r="CF10" i="21"/>
  <c r="BX11" i="21"/>
  <c r="BY11" i="21"/>
  <c r="BZ11" i="21"/>
  <c r="CG11" i="21" s="1"/>
  <c r="CA11" i="21"/>
  <c r="CB11" i="21"/>
  <c r="CC11" i="21"/>
  <c r="CD11" i="21"/>
  <c r="CE11" i="21"/>
  <c r="CF11" i="21"/>
  <c r="BX12" i="21"/>
  <c r="BY12" i="21"/>
  <c r="BZ12" i="21"/>
  <c r="CG12" i="21" s="1"/>
  <c r="CA12" i="21"/>
  <c r="CB12" i="21"/>
  <c r="CC12" i="21"/>
  <c r="CD12" i="21"/>
  <c r="CE12" i="21"/>
  <c r="CF12" i="21"/>
  <c r="BX13" i="21"/>
  <c r="BY13" i="21"/>
  <c r="BZ13" i="21"/>
  <c r="CG13" i="21" s="1"/>
  <c r="CA13" i="21"/>
  <c r="CB13" i="21"/>
  <c r="CC13" i="21"/>
  <c r="CD13" i="21"/>
  <c r="CE13" i="21"/>
  <c r="CF13" i="21"/>
  <c r="BX14" i="21"/>
  <c r="BY14" i="21"/>
  <c r="BZ14" i="21"/>
  <c r="CG14" i="21" s="1"/>
  <c r="CA14" i="21"/>
  <c r="CB14" i="21"/>
  <c r="CC14" i="21"/>
  <c r="CD14" i="21"/>
  <c r="CE14" i="21"/>
  <c r="CF14" i="21"/>
  <c r="BX15" i="21"/>
  <c r="BY15" i="21"/>
  <c r="BZ15" i="21"/>
  <c r="CG15" i="21" s="1"/>
  <c r="CA15" i="21"/>
  <c r="CB15" i="21"/>
  <c r="CC15" i="21"/>
  <c r="CD15" i="21"/>
  <c r="CE15" i="21"/>
  <c r="CF15" i="21"/>
  <c r="BX16" i="21"/>
  <c r="BY16" i="21"/>
  <c r="BZ16" i="21"/>
  <c r="CA16" i="21"/>
  <c r="CB16" i="21"/>
  <c r="CC16" i="21"/>
  <c r="CD16" i="21"/>
  <c r="CE16" i="21"/>
  <c r="CF16" i="21"/>
  <c r="BX17" i="21"/>
  <c r="BY17" i="21"/>
  <c r="BZ17" i="21"/>
  <c r="CG17" i="21" s="1"/>
  <c r="CA17" i="21"/>
  <c r="CB17" i="21"/>
  <c r="CC17" i="21"/>
  <c r="CD17" i="21"/>
  <c r="CE17" i="21"/>
  <c r="CF17" i="21"/>
  <c r="BX18" i="21"/>
  <c r="BY18" i="21"/>
  <c r="BZ18" i="21"/>
  <c r="CG18" i="21" s="1"/>
  <c r="CA18" i="21"/>
  <c r="CB18" i="21"/>
  <c r="CC18" i="21"/>
  <c r="CD18" i="21"/>
  <c r="CE18" i="21"/>
  <c r="CF18" i="21"/>
  <c r="BX19" i="21"/>
  <c r="BY19" i="21"/>
  <c r="BZ19" i="21"/>
  <c r="CG19" i="21" s="1"/>
  <c r="CA19" i="21"/>
  <c r="CB19" i="21"/>
  <c r="CC19" i="21"/>
  <c r="CD19" i="21"/>
  <c r="CE19" i="21"/>
  <c r="CF19" i="21"/>
  <c r="BX20" i="21"/>
  <c r="BY20" i="21"/>
  <c r="BZ20" i="21"/>
  <c r="CG20" i="21" s="1"/>
  <c r="CA20" i="21"/>
  <c r="CB20" i="21"/>
  <c r="CC20" i="21"/>
  <c r="CD20" i="21"/>
  <c r="CE20" i="21"/>
  <c r="CF20" i="21"/>
  <c r="BX21" i="21"/>
  <c r="BY21" i="21"/>
  <c r="BZ21" i="21"/>
  <c r="CG21" i="21" s="1"/>
  <c r="CA21" i="21"/>
  <c r="CB21" i="21"/>
  <c r="CC21" i="21"/>
  <c r="CD21" i="21"/>
  <c r="CE21" i="21"/>
  <c r="CF21" i="21"/>
  <c r="BX22" i="21"/>
  <c r="BY22" i="21"/>
  <c r="BZ22" i="21"/>
  <c r="CA22" i="21"/>
  <c r="CB22" i="21"/>
  <c r="CC22" i="21"/>
  <c r="CD22" i="21"/>
  <c r="CE22" i="21"/>
  <c r="CF22" i="21"/>
  <c r="BX23" i="21"/>
  <c r="BY23" i="21"/>
  <c r="BZ23" i="21"/>
  <c r="CG23" i="21" s="1"/>
  <c r="CA23" i="21"/>
  <c r="CB23" i="21"/>
  <c r="CC23" i="21"/>
  <c r="CD23" i="21"/>
  <c r="CE23" i="21"/>
  <c r="CF23" i="21"/>
  <c r="BX24" i="21"/>
  <c r="BY24" i="21"/>
  <c r="BZ24" i="21"/>
  <c r="CG24" i="21" s="1"/>
  <c r="CA24" i="21"/>
  <c r="CB24" i="21"/>
  <c r="CC24" i="21"/>
  <c r="CD24" i="21"/>
  <c r="CE24" i="21"/>
  <c r="CF24" i="21"/>
  <c r="BX25" i="21"/>
  <c r="BY25" i="21"/>
  <c r="BZ25" i="21"/>
  <c r="CG25" i="21" s="1"/>
  <c r="CA25" i="21"/>
  <c r="CB25" i="21"/>
  <c r="CC25" i="21"/>
  <c r="CD25" i="21"/>
  <c r="CE25" i="21"/>
  <c r="CF25" i="21"/>
  <c r="CG10" i="21"/>
  <c r="CG16" i="21"/>
  <c r="CG22" i="21"/>
  <c r="CG5" i="20"/>
  <c r="CG6" i="20"/>
  <c r="CG7" i="20"/>
  <c r="CG8" i="20"/>
  <c r="CG9" i="20"/>
  <c r="CG10" i="20"/>
  <c r="CG11" i="20"/>
  <c r="CG12" i="20"/>
  <c r="CG13" i="20"/>
  <c r="CG14" i="20"/>
  <c r="CG15" i="20"/>
  <c r="CG16" i="20"/>
  <c r="CG17" i="20"/>
  <c r="CG18" i="20"/>
  <c r="CG19" i="20"/>
  <c r="CG20" i="20"/>
  <c r="CG21" i="20"/>
  <c r="CG22" i="20"/>
  <c r="CG23" i="20"/>
  <c r="CG24" i="20"/>
  <c r="CG25" i="20"/>
  <c r="CG4" i="20"/>
  <c r="BX4" i="20"/>
  <c r="BY4" i="20"/>
  <c r="BZ4" i="20"/>
  <c r="CA4" i="20"/>
  <c r="CB4" i="20"/>
  <c r="CC4" i="20"/>
  <c r="CD4" i="20"/>
  <c r="CE4" i="20"/>
  <c r="CF4" i="20"/>
  <c r="BX5" i="20"/>
  <c r="BY5" i="20"/>
  <c r="BZ5" i="20"/>
  <c r="CA5" i="20"/>
  <c r="CB5" i="20"/>
  <c r="CC5" i="20"/>
  <c r="CD5" i="20"/>
  <c r="CE5" i="20"/>
  <c r="CF5" i="20"/>
  <c r="BX6" i="20"/>
  <c r="BY6" i="20"/>
  <c r="BZ6" i="20"/>
  <c r="CA6" i="20"/>
  <c r="CB6" i="20"/>
  <c r="CC6" i="20"/>
  <c r="CD6" i="20"/>
  <c r="CE6" i="20"/>
  <c r="CF6" i="20"/>
  <c r="BX7" i="20"/>
  <c r="BY7" i="20"/>
  <c r="BZ7" i="20"/>
  <c r="CA7" i="20"/>
  <c r="CB7" i="20"/>
  <c r="CC7" i="20"/>
  <c r="CD7" i="20"/>
  <c r="CE7" i="20"/>
  <c r="CF7" i="20"/>
  <c r="BX8" i="20"/>
  <c r="BY8" i="20"/>
  <c r="BZ8" i="20"/>
  <c r="CA8" i="20"/>
  <c r="CB8" i="20"/>
  <c r="CC8" i="20"/>
  <c r="CD8" i="20"/>
  <c r="CE8" i="20"/>
  <c r="CF8" i="20"/>
  <c r="BX9" i="20"/>
  <c r="BY9" i="20"/>
  <c r="BZ9" i="20"/>
  <c r="CA9" i="20"/>
  <c r="CB9" i="20"/>
  <c r="CC9" i="20"/>
  <c r="CD9" i="20"/>
  <c r="CE9" i="20"/>
  <c r="CF9" i="20"/>
  <c r="BX10" i="20"/>
  <c r="BY10" i="20"/>
  <c r="BZ10" i="20"/>
  <c r="CA10" i="20"/>
  <c r="CB10" i="20"/>
  <c r="CC10" i="20"/>
  <c r="CD10" i="20"/>
  <c r="CE10" i="20"/>
  <c r="CF10" i="20"/>
  <c r="BX11" i="20"/>
  <c r="BY11" i="20"/>
  <c r="BZ11" i="20"/>
  <c r="CA11" i="20"/>
  <c r="CB11" i="20"/>
  <c r="CC11" i="20"/>
  <c r="CD11" i="20"/>
  <c r="CE11" i="20"/>
  <c r="CF11" i="20"/>
  <c r="BX12" i="20"/>
  <c r="BY12" i="20"/>
  <c r="BZ12" i="20"/>
  <c r="CA12" i="20"/>
  <c r="CB12" i="20"/>
  <c r="CC12" i="20"/>
  <c r="CD12" i="20"/>
  <c r="CE12" i="20"/>
  <c r="CF12" i="20"/>
  <c r="BX13" i="20"/>
  <c r="BY13" i="20"/>
  <c r="BZ13" i="20"/>
  <c r="CA13" i="20"/>
  <c r="CB13" i="20"/>
  <c r="CC13" i="20"/>
  <c r="CD13" i="20"/>
  <c r="CE13" i="20"/>
  <c r="CF13" i="20"/>
  <c r="BX14" i="20"/>
  <c r="BY14" i="20"/>
  <c r="BZ14" i="20"/>
  <c r="CA14" i="20"/>
  <c r="CB14" i="20"/>
  <c r="CC14" i="20"/>
  <c r="CD14" i="20"/>
  <c r="CE14" i="20"/>
  <c r="CF14" i="20"/>
  <c r="BX15" i="20"/>
  <c r="BY15" i="20"/>
  <c r="BZ15" i="20"/>
  <c r="CA15" i="20"/>
  <c r="CB15" i="20"/>
  <c r="CC15" i="20"/>
  <c r="CD15" i="20"/>
  <c r="CE15" i="20"/>
  <c r="CF15" i="20"/>
  <c r="BX16" i="20"/>
  <c r="BY16" i="20"/>
  <c r="BZ16" i="20"/>
  <c r="CA16" i="20"/>
  <c r="CB16" i="20"/>
  <c r="CC16" i="20"/>
  <c r="CD16" i="20"/>
  <c r="CE16" i="20"/>
  <c r="CF16" i="20"/>
  <c r="BX17" i="20"/>
  <c r="BY17" i="20"/>
  <c r="BZ17" i="20"/>
  <c r="CA17" i="20"/>
  <c r="CB17" i="20"/>
  <c r="CC17" i="20"/>
  <c r="CD17" i="20"/>
  <c r="CE17" i="20"/>
  <c r="CF17" i="20"/>
  <c r="BX18" i="20"/>
  <c r="BY18" i="20"/>
  <c r="BZ18" i="20"/>
  <c r="CA18" i="20"/>
  <c r="CB18" i="20"/>
  <c r="CC18" i="20"/>
  <c r="CD18" i="20"/>
  <c r="CE18" i="20"/>
  <c r="CF18" i="20"/>
  <c r="BX19" i="20"/>
  <c r="BY19" i="20"/>
  <c r="BZ19" i="20"/>
  <c r="CA19" i="20"/>
  <c r="CB19" i="20"/>
  <c r="CC19" i="20"/>
  <c r="CD19" i="20"/>
  <c r="CE19" i="20"/>
  <c r="CF19" i="20"/>
  <c r="BX20" i="20"/>
  <c r="BY20" i="20"/>
  <c r="BZ20" i="20"/>
  <c r="CA20" i="20"/>
  <c r="CB20" i="20"/>
  <c r="CC20" i="20"/>
  <c r="CD20" i="20"/>
  <c r="CE20" i="20"/>
  <c r="CF20" i="20"/>
  <c r="BX21" i="20"/>
  <c r="BY21" i="20"/>
  <c r="BZ21" i="20"/>
  <c r="CA21" i="20"/>
  <c r="CB21" i="20"/>
  <c r="CC21" i="20"/>
  <c r="CD21" i="20"/>
  <c r="CE21" i="20"/>
  <c r="CF21" i="20"/>
  <c r="BX22" i="20"/>
  <c r="BY22" i="20"/>
  <c r="BZ22" i="20"/>
  <c r="CA22" i="20"/>
  <c r="CB22" i="20"/>
  <c r="CC22" i="20"/>
  <c r="CD22" i="20"/>
  <c r="CE22" i="20"/>
  <c r="CF22" i="20"/>
  <c r="BX23" i="20"/>
  <c r="BY23" i="20"/>
  <c r="BZ23" i="20"/>
  <c r="CA23" i="20"/>
  <c r="CB23" i="20"/>
  <c r="CC23" i="20"/>
  <c r="CD23" i="20"/>
  <c r="CE23" i="20"/>
  <c r="CF23" i="20"/>
  <c r="BX24" i="20"/>
  <c r="BY24" i="20"/>
  <c r="BZ24" i="20"/>
  <c r="CA24" i="20"/>
  <c r="CB24" i="20"/>
  <c r="CC24" i="20"/>
  <c r="CD24" i="20"/>
  <c r="CE24" i="20"/>
  <c r="CF24" i="20"/>
  <c r="BX25" i="20"/>
  <c r="BY25" i="20"/>
  <c r="BZ25" i="20"/>
  <c r="CA25" i="20"/>
  <c r="CB25" i="20"/>
  <c r="CC25" i="20"/>
  <c r="CD25" i="20"/>
  <c r="CE25" i="20"/>
  <c r="CF25" i="20"/>
  <c r="CF1" i="21"/>
  <c r="CE1" i="21"/>
  <c r="CD1" i="21"/>
  <c r="CC1" i="21"/>
  <c r="CB1" i="21"/>
  <c r="CA1" i="21"/>
  <c r="BZ1" i="21"/>
  <c r="BY1" i="21"/>
  <c r="BX1" i="21"/>
  <c r="D9" i="45" l="1"/>
  <c r="E9" i="45"/>
  <c r="F9" i="45"/>
  <c r="G9" i="45"/>
  <c r="H9" i="45"/>
  <c r="I9" i="45"/>
  <c r="J9" i="45"/>
  <c r="K9" i="45"/>
  <c r="C9" i="45"/>
  <c r="D6" i="45"/>
  <c r="E6" i="45"/>
  <c r="F6" i="45"/>
  <c r="G6" i="45"/>
  <c r="H6" i="45"/>
  <c r="I6" i="45"/>
  <c r="J6" i="45"/>
  <c r="K6" i="45"/>
  <c r="C6" i="45"/>
  <c r="D5" i="45"/>
  <c r="E5" i="45"/>
  <c r="F5" i="45"/>
  <c r="G5" i="45"/>
  <c r="H5" i="45"/>
  <c r="J5" i="45"/>
  <c r="K5" i="45"/>
  <c r="C5" i="45"/>
  <c r="V22" i="11"/>
  <c r="V23" i="11"/>
  <c r="V24" i="11"/>
  <c r="V25" i="11"/>
  <c r="W22" i="11"/>
  <c r="W23" i="11"/>
  <c r="W24" i="11"/>
  <c r="W25" i="11"/>
  <c r="O22" i="11"/>
  <c r="O23" i="11"/>
  <c r="O24" i="11"/>
  <c r="O25" i="11"/>
  <c r="O21" i="11"/>
  <c r="D2" i="17" s="1" a="1"/>
  <c r="A2" i="17" a="1"/>
  <c r="A2" i="17" s="1"/>
  <c r="D4" i="20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4" i="11"/>
  <c r="O5" i="11"/>
  <c r="B2" i="17" a="1"/>
  <c r="B2" i="17" s="1"/>
  <c r="C2" i="17" a="1"/>
  <c r="C2" i="17" s="1"/>
  <c r="D2" i="17" l="1"/>
  <c r="E74" i="17"/>
  <c r="F74" i="17" s="1"/>
  <c r="G74" i="17" s="1"/>
  <c r="E80" i="17"/>
  <c r="F80" i="17" s="1"/>
  <c r="G80" i="17" s="1"/>
  <c r="E86" i="17"/>
  <c r="F86" i="17" s="1"/>
  <c r="G86" i="17" s="1"/>
  <c r="E92" i="17"/>
  <c r="F92" i="17" s="1"/>
  <c r="G92" i="17" s="1"/>
  <c r="E98" i="17"/>
  <c r="F98" i="17" s="1"/>
  <c r="G98" i="17" s="1"/>
  <c r="E104" i="17"/>
  <c r="F104" i="17" s="1"/>
  <c r="G104" i="17" s="1"/>
  <c r="E110" i="17"/>
  <c r="F110" i="17" s="1"/>
  <c r="G110" i="17" s="1"/>
  <c r="E116" i="17"/>
  <c r="F116" i="17" s="1"/>
  <c r="G116" i="17" s="1"/>
  <c r="E122" i="17"/>
  <c r="F122" i="17" s="1"/>
  <c r="G122" i="17" s="1"/>
  <c r="E128" i="17"/>
  <c r="F128" i="17" s="1"/>
  <c r="G128" i="17" s="1"/>
  <c r="E134" i="17"/>
  <c r="F134" i="17" s="1"/>
  <c r="G134" i="17" s="1"/>
  <c r="E140" i="17"/>
  <c r="F140" i="17" s="1"/>
  <c r="G140" i="17" s="1"/>
  <c r="E146" i="17"/>
  <c r="F146" i="17" s="1"/>
  <c r="G146" i="17" s="1"/>
  <c r="E152" i="17"/>
  <c r="F152" i="17" s="1"/>
  <c r="G152" i="17" s="1"/>
  <c r="E159" i="17"/>
  <c r="F159" i="17" s="1"/>
  <c r="G159" i="17" s="1"/>
  <c r="E165" i="17"/>
  <c r="F165" i="17" s="1"/>
  <c r="G165" i="17" s="1"/>
  <c r="E171" i="17"/>
  <c r="F171" i="17" s="1"/>
  <c r="G171" i="17" s="1"/>
  <c r="E177" i="17"/>
  <c r="F177" i="17" s="1"/>
  <c r="G177" i="17" s="1"/>
  <c r="E183" i="17"/>
  <c r="F183" i="17" s="1"/>
  <c r="G183" i="17" s="1"/>
  <c r="E189" i="17"/>
  <c r="F189" i="17" s="1"/>
  <c r="G189" i="17" s="1"/>
  <c r="E195" i="17"/>
  <c r="F195" i="17" s="1"/>
  <c r="G195" i="17" s="1"/>
  <c r="E12" i="17"/>
  <c r="F12" i="17" s="1"/>
  <c r="G12" i="17" s="1"/>
  <c r="E36" i="17"/>
  <c r="F36" i="17" s="1"/>
  <c r="G36" i="17" s="1"/>
  <c r="E60" i="17"/>
  <c r="F60" i="17" s="1"/>
  <c r="G60" i="17" s="1"/>
  <c r="E155" i="17"/>
  <c r="F155" i="17" s="1"/>
  <c r="G155" i="17" s="1"/>
  <c r="E75" i="17"/>
  <c r="F75" i="17" s="1"/>
  <c r="G75" i="17" s="1"/>
  <c r="E81" i="17"/>
  <c r="F81" i="17" s="1"/>
  <c r="G81" i="17" s="1"/>
  <c r="E87" i="17"/>
  <c r="F87" i="17" s="1"/>
  <c r="G87" i="17" s="1"/>
  <c r="E93" i="17"/>
  <c r="F93" i="17" s="1"/>
  <c r="G93" i="17" s="1"/>
  <c r="E99" i="17"/>
  <c r="F99" i="17" s="1"/>
  <c r="G99" i="17" s="1"/>
  <c r="E105" i="17"/>
  <c r="F105" i="17" s="1"/>
  <c r="G105" i="17" s="1"/>
  <c r="E111" i="17"/>
  <c r="F111" i="17" s="1"/>
  <c r="G111" i="17" s="1"/>
  <c r="E117" i="17"/>
  <c r="F117" i="17" s="1"/>
  <c r="G117" i="17" s="1"/>
  <c r="E123" i="17"/>
  <c r="F123" i="17" s="1"/>
  <c r="G123" i="17" s="1"/>
  <c r="E129" i="17"/>
  <c r="F129" i="17" s="1"/>
  <c r="G129" i="17" s="1"/>
  <c r="E135" i="17"/>
  <c r="F135" i="17" s="1"/>
  <c r="G135" i="17" s="1"/>
  <c r="E141" i="17"/>
  <c r="F141" i="17" s="1"/>
  <c r="G141" i="17" s="1"/>
  <c r="E147" i="17"/>
  <c r="F147" i="17" s="1"/>
  <c r="G147" i="17" s="1"/>
  <c r="E153" i="17"/>
  <c r="F153" i="17" s="1"/>
  <c r="G153" i="17" s="1"/>
  <c r="E160" i="17"/>
  <c r="F160" i="17" s="1"/>
  <c r="G160" i="17" s="1"/>
  <c r="E166" i="17"/>
  <c r="F166" i="17" s="1"/>
  <c r="G166" i="17" s="1"/>
  <c r="E172" i="17"/>
  <c r="F172" i="17" s="1"/>
  <c r="G172" i="17" s="1"/>
  <c r="E178" i="17"/>
  <c r="F178" i="17" s="1"/>
  <c r="G178" i="17" s="1"/>
  <c r="E184" i="17"/>
  <c r="F184" i="17" s="1"/>
  <c r="G184" i="17" s="1"/>
  <c r="E190" i="17"/>
  <c r="F190" i="17" s="1"/>
  <c r="G190" i="17" s="1"/>
  <c r="E196" i="17"/>
  <c r="F196" i="17" s="1"/>
  <c r="G196" i="17" s="1"/>
  <c r="E13" i="17"/>
  <c r="F13" i="17" s="1"/>
  <c r="G13" i="17" s="1"/>
  <c r="E19" i="17"/>
  <c r="F19" i="17" s="1"/>
  <c r="G19" i="17" s="1"/>
  <c r="E25" i="17"/>
  <c r="F25" i="17" s="1"/>
  <c r="G25" i="17" s="1"/>
  <c r="E31" i="17"/>
  <c r="F31" i="17" s="1"/>
  <c r="G31" i="17" s="1"/>
  <c r="E37" i="17"/>
  <c r="F37" i="17" s="1"/>
  <c r="G37" i="17" s="1"/>
  <c r="E43" i="17"/>
  <c r="F43" i="17" s="1"/>
  <c r="G43" i="17" s="1"/>
  <c r="E49" i="17"/>
  <c r="F49" i="17" s="1"/>
  <c r="G49" i="17" s="1"/>
  <c r="E55" i="17"/>
  <c r="F55" i="17" s="1"/>
  <c r="G55" i="17" s="1"/>
  <c r="E61" i="17"/>
  <c r="F61" i="17" s="1"/>
  <c r="G61" i="17" s="1"/>
  <c r="E67" i="17"/>
  <c r="F67" i="17" s="1"/>
  <c r="G67" i="17" s="1"/>
  <c r="E154" i="17"/>
  <c r="F154" i="17" s="1"/>
  <c r="G154" i="17" s="1"/>
  <c r="E173" i="17"/>
  <c r="F173" i="17" s="1"/>
  <c r="G173" i="17" s="1"/>
  <c r="E185" i="17"/>
  <c r="F185" i="17" s="1"/>
  <c r="G185" i="17" s="1"/>
  <c r="E197" i="17"/>
  <c r="F197" i="17" s="1"/>
  <c r="G197" i="17" s="1"/>
  <c r="E20" i="17"/>
  <c r="F20" i="17" s="1"/>
  <c r="G20" i="17" s="1"/>
  <c r="E32" i="17"/>
  <c r="F32" i="17" s="1"/>
  <c r="G32" i="17" s="1"/>
  <c r="E44" i="17"/>
  <c r="F44" i="17" s="1"/>
  <c r="G44" i="17" s="1"/>
  <c r="E50" i="17"/>
  <c r="F50" i="17" s="1"/>
  <c r="G50" i="17" s="1"/>
  <c r="E62" i="17"/>
  <c r="F62" i="17" s="1"/>
  <c r="G62" i="17" s="1"/>
  <c r="E176" i="17"/>
  <c r="F176" i="17" s="1"/>
  <c r="G176" i="17" s="1"/>
  <c r="E11" i="17"/>
  <c r="F11" i="17" s="1"/>
  <c r="G11" i="17" s="1"/>
  <c r="E47" i="17"/>
  <c r="F47" i="17" s="1"/>
  <c r="G47" i="17" s="1"/>
  <c r="E71" i="17"/>
  <c r="F71" i="17" s="1"/>
  <c r="G71" i="17" s="1"/>
  <c r="E42" i="17"/>
  <c r="F42" i="17" s="1"/>
  <c r="G42" i="17" s="1"/>
  <c r="E66" i="17"/>
  <c r="F66" i="17" s="1"/>
  <c r="G66" i="17" s="1"/>
  <c r="E76" i="17"/>
  <c r="F76" i="17" s="1"/>
  <c r="G76" i="17" s="1"/>
  <c r="E82" i="17"/>
  <c r="F82" i="17" s="1"/>
  <c r="G82" i="17" s="1"/>
  <c r="E88" i="17"/>
  <c r="F88" i="17" s="1"/>
  <c r="G88" i="17" s="1"/>
  <c r="E94" i="17"/>
  <c r="F94" i="17" s="1"/>
  <c r="G94" i="17" s="1"/>
  <c r="E100" i="17"/>
  <c r="F100" i="17" s="1"/>
  <c r="G100" i="17" s="1"/>
  <c r="E106" i="17"/>
  <c r="F106" i="17" s="1"/>
  <c r="G106" i="17" s="1"/>
  <c r="E112" i="17"/>
  <c r="F112" i="17" s="1"/>
  <c r="G112" i="17" s="1"/>
  <c r="E118" i="17"/>
  <c r="F118" i="17" s="1"/>
  <c r="G118" i="17" s="1"/>
  <c r="E124" i="17"/>
  <c r="F124" i="17" s="1"/>
  <c r="G124" i="17" s="1"/>
  <c r="E130" i="17"/>
  <c r="F130" i="17" s="1"/>
  <c r="G130" i="17" s="1"/>
  <c r="E136" i="17"/>
  <c r="F136" i="17" s="1"/>
  <c r="G136" i="17" s="1"/>
  <c r="E142" i="17"/>
  <c r="F142" i="17" s="1"/>
  <c r="G142" i="17" s="1"/>
  <c r="E148" i="17"/>
  <c r="F148" i="17" s="1"/>
  <c r="G148" i="17" s="1"/>
  <c r="E161" i="17"/>
  <c r="F161" i="17" s="1"/>
  <c r="G161" i="17" s="1"/>
  <c r="E167" i="17"/>
  <c r="F167" i="17" s="1"/>
  <c r="G167" i="17" s="1"/>
  <c r="E179" i="17"/>
  <c r="F179" i="17" s="1"/>
  <c r="G179" i="17" s="1"/>
  <c r="E191" i="17"/>
  <c r="F191" i="17" s="1"/>
  <c r="G191" i="17" s="1"/>
  <c r="E14" i="17"/>
  <c r="F14" i="17" s="1"/>
  <c r="G14" i="17" s="1"/>
  <c r="E26" i="17"/>
  <c r="F26" i="17" s="1"/>
  <c r="G26" i="17" s="1"/>
  <c r="E38" i="17"/>
  <c r="F38" i="17" s="1"/>
  <c r="G38" i="17" s="1"/>
  <c r="E56" i="17"/>
  <c r="F56" i="17" s="1"/>
  <c r="G56" i="17" s="1"/>
  <c r="E68" i="17"/>
  <c r="F68" i="17" s="1"/>
  <c r="G68" i="17" s="1"/>
  <c r="E194" i="17"/>
  <c r="F194" i="17" s="1"/>
  <c r="G194" i="17" s="1"/>
  <c r="E29" i="17"/>
  <c r="F29" i="17" s="1"/>
  <c r="G29" i="17" s="1"/>
  <c r="E53" i="17"/>
  <c r="F53" i="17" s="1"/>
  <c r="G53" i="17" s="1"/>
  <c r="E18" i="17"/>
  <c r="F18" i="17" s="1"/>
  <c r="G18" i="17" s="1"/>
  <c r="E48" i="17"/>
  <c r="F48" i="17" s="1"/>
  <c r="G48" i="17" s="1"/>
  <c r="E77" i="17"/>
  <c r="F77" i="17" s="1"/>
  <c r="G77" i="17" s="1"/>
  <c r="E83" i="17"/>
  <c r="F83" i="17" s="1"/>
  <c r="G83" i="17" s="1"/>
  <c r="E89" i="17"/>
  <c r="F89" i="17" s="1"/>
  <c r="G89" i="17" s="1"/>
  <c r="E95" i="17"/>
  <c r="F95" i="17" s="1"/>
  <c r="G95" i="17" s="1"/>
  <c r="E101" i="17"/>
  <c r="F101" i="17" s="1"/>
  <c r="G101" i="17" s="1"/>
  <c r="E107" i="17"/>
  <c r="F107" i="17" s="1"/>
  <c r="G107" i="17" s="1"/>
  <c r="E113" i="17"/>
  <c r="F113" i="17" s="1"/>
  <c r="G113" i="17" s="1"/>
  <c r="E119" i="17"/>
  <c r="F119" i="17" s="1"/>
  <c r="G119" i="17" s="1"/>
  <c r="E125" i="17"/>
  <c r="F125" i="17" s="1"/>
  <c r="G125" i="17" s="1"/>
  <c r="E131" i="17"/>
  <c r="F131" i="17" s="1"/>
  <c r="G131" i="17" s="1"/>
  <c r="E137" i="17"/>
  <c r="F137" i="17" s="1"/>
  <c r="G137" i="17" s="1"/>
  <c r="E143" i="17"/>
  <c r="F143" i="17" s="1"/>
  <c r="G143" i="17" s="1"/>
  <c r="E149" i="17"/>
  <c r="F149" i="17" s="1"/>
  <c r="G149" i="17" s="1"/>
  <c r="E156" i="17"/>
  <c r="F156" i="17" s="1"/>
  <c r="G156" i="17" s="1"/>
  <c r="E162" i="17"/>
  <c r="F162" i="17" s="1"/>
  <c r="G162" i="17" s="1"/>
  <c r="E168" i="17"/>
  <c r="F168" i="17" s="1"/>
  <c r="G168" i="17" s="1"/>
  <c r="E174" i="17"/>
  <c r="F174" i="17" s="1"/>
  <c r="G174" i="17" s="1"/>
  <c r="E180" i="17"/>
  <c r="F180" i="17" s="1"/>
  <c r="G180" i="17" s="1"/>
  <c r="E186" i="17"/>
  <c r="F186" i="17" s="1"/>
  <c r="G186" i="17" s="1"/>
  <c r="E192" i="17"/>
  <c r="F192" i="17" s="1"/>
  <c r="G192" i="17" s="1"/>
  <c r="E198" i="17"/>
  <c r="F198" i="17" s="1"/>
  <c r="G198" i="17" s="1"/>
  <c r="E15" i="17"/>
  <c r="F15" i="17" s="1"/>
  <c r="G15" i="17" s="1"/>
  <c r="E21" i="17"/>
  <c r="F21" i="17" s="1"/>
  <c r="G21" i="17" s="1"/>
  <c r="E27" i="17"/>
  <c r="F27" i="17" s="1"/>
  <c r="G27" i="17" s="1"/>
  <c r="E33" i="17"/>
  <c r="F33" i="17" s="1"/>
  <c r="G33" i="17" s="1"/>
  <c r="E39" i="17"/>
  <c r="F39" i="17" s="1"/>
  <c r="G39" i="17" s="1"/>
  <c r="E45" i="17"/>
  <c r="F45" i="17" s="1"/>
  <c r="G45" i="17" s="1"/>
  <c r="E51" i="17"/>
  <c r="F51" i="17" s="1"/>
  <c r="G51" i="17" s="1"/>
  <c r="E57" i="17"/>
  <c r="F57" i="17" s="1"/>
  <c r="G57" i="17" s="1"/>
  <c r="E63" i="17"/>
  <c r="F63" i="17" s="1"/>
  <c r="G63" i="17" s="1"/>
  <c r="E69" i="17"/>
  <c r="F69" i="17" s="1"/>
  <c r="G69" i="17" s="1"/>
  <c r="E73" i="17"/>
  <c r="F73" i="17" s="1"/>
  <c r="G73" i="17" s="1"/>
  <c r="E85" i="17"/>
  <c r="F85" i="17" s="1"/>
  <c r="G85" i="17" s="1"/>
  <c r="E97" i="17"/>
  <c r="F97" i="17" s="1"/>
  <c r="G97" i="17" s="1"/>
  <c r="E109" i="17"/>
  <c r="F109" i="17" s="1"/>
  <c r="G109" i="17" s="1"/>
  <c r="E121" i="17"/>
  <c r="F121" i="17" s="1"/>
  <c r="G121" i="17" s="1"/>
  <c r="E133" i="17"/>
  <c r="F133" i="17" s="1"/>
  <c r="G133" i="17" s="1"/>
  <c r="E145" i="17"/>
  <c r="F145" i="17" s="1"/>
  <c r="G145" i="17" s="1"/>
  <c r="E158" i="17"/>
  <c r="F158" i="17" s="1"/>
  <c r="G158" i="17" s="1"/>
  <c r="E170" i="17"/>
  <c r="F170" i="17" s="1"/>
  <c r="G170" i="17" s="1"/>
  <c r="E188" i="17"/>
  <c r="F188" i="17" s="1"/>
  <c r="G188" i="17" s="1"/>
  <c r="E23" i="17"/>
  <c r="F23" i="17" s="1"/>
  <c r="G23" i="17" s="1"/>
  <c r="E41" i="17"/>
  <c r="F41" i="17" s="1"/>
  <c r="G41" i="17" s="1"/>
  <c r="E65" i="17"/>
  <c r="F65" i="17" s="1"/>
  <c r="G65" i="17" s="1"/>
  <c r="E30" i="17"/>
  <c r="F30" i="17" s="1"/>
  <c r="G30" i="17" s="1"/>
  <c r="E72" i="17"/>
  <c r="F72" i="17" s="1"/>
  <c r="G72" i="17" s="1"/>
  <c r="E78" i="17"/>
  <c r="F78" i="17" s="1"/>
  <c r="G78" i="17" s="1"/>
  <c r="E84" i="17"/>
  <c r="F84" i="17" s="1"/>
  <c r="G84" i="17" s="1"/>
  <c r="E90" i="17"/>
  <c r="F90" i="17" s="1"/>
  <c r="G90" i="17" s="1"/>
  <c r="E96" i="17"/>
  <c r="F96" i="17" s="1"/>
  <c r="G96" i="17" s="1"/>
  <c r="E102" i="17"/>
  <c r="F102" i="17" s="1"/>
  <c r="G102" i="17" s="1"/>
  <c r="E108" i="17"/>
  <c r="F108" i="17" s="1"/>
  <c r="G108" i="17" s="1"/>
  <c r="E114" i="17"/>
  <c r="F114" i="17" s="1"/>
  <c r="G114" i="17" s="1"/>
  <c r="E120" i="17"/>
  <c r="F120" i="17" s="1"/>
  <c r="G120" i="17" s="1"/>
  <c r="E126" i="17"/>
  <c r="F126" i="17" s="1"/>
  <c r="G126" i="17" s="1"/>
  <c r="E132" i="17"/>
  <c r="F132" i="17" s="1"/>
  <c r="G132" i="17" s="1"/>
  <c r="E138" i="17"/>
  <c r="F138" i="17" s="1"/>
  <c r="G138" i="17" s="1"/>
  <c r="E144" i="17"/>
  <c r="F144" i="17" s="1"/>
  <c r="G144" i="17" s="1"/>
  <c r="E150" i="17"/>
  <c r="F150" i="17" s="1"/>
  <c r="G150" i="17" s="1"/>
  <c r="E157" i="17"/>
  <c r="F157" i="17" s="1"/>
  <c r="G157" i="17" s="1"/>
  <c r="E163" i="17"/>
  <c r="F163" i="17" s="1"/>
  <c r="G163" i="17" s="1"/>
  <c r="E169" i="17"/>
  <c r="F169" i="17" s="1"/>
  <c r="G169" i="17" s="1"/>
  <c r="E175" i="17"/>
  <c r="F175" i="17" s="1"/>
  <c r="G175" i="17" s="1"/>
  <c r="E181" i="17"/>
  <c r="F181" i="17" s="1"/>
  <c r="G181" i="17" s="1"/>
  <c r="E187" i="17"/>
  <c r="F187" i="17" s="1"/>
  <c r="G187" i="17" s="1"/>
  <c r="E193" i="17"/>
  <c r="F193" i="17" s="1"/>
  <c r="G193" i="17" s="1"/>
  <c r="E199" i="17"/>
  <c r="F199" i="17" s="1"/>
  <c r="G199" i="17" s="1"/>
  <c r="E16" i="17"/>
  <c r="F16" i="17" s="1"/>
  <c r="G16" i="17" s="1"/>
  <c r="E22" i="17"/>
  <c r="F22" i="17" s="1"/>
  <c r="G22" i="17" s="1"/>
  <c r="E28" i="17"/>
  <c r="F28" i="17" s="1"/>
  <c r="G28" i="17" s="1"/>
  <c r="E34" i="17"/>
  <c r="F34" i="17" s="1"/>
  <c r="G34" i="17" s="1"/>
  <c r="E40" i="17"/>
  <c r="F40" i="17" s="1"/>
  <c r="G40" i="17" s="1"/>
  <c r="E46" i="17"/>
  <c r="F46" i="17" s="1"/>
  <c r="G46" i="17" s="1"/>
  <c r="E52" i="17"/>
  <c r="F52" i="17" s="1"/>
  <c r="G52" i="17" s="1"/>
  <c r="E58" i="17"/>
  <c r="F58" i="17" s="1"/>
  <c r="G58" i="17" s="1"/>
  <c r="E64" i="17"/>
  <c r="F64" i="17" s="1"/>
  <c r="G64" i="17" s="1"/>
  <c r="E70" i="17"/>
  <c r="F70" i="17" s="1"/>
  <c r="G70" i="17" s="1"/>
  <c r="E79" i="17"/>
  <c r="F79" i="17" s="1"/>
  <c r="G79" i="17" s="1"/>
  <c r="E91" i="17"/>
  <c r="F91" i="17" s="1"/>
  <c r="G91" i="17" s="1"/>
  <c r="E103" i="17"/>
  <c r="F103" i="17" s="1"/>
  <c r="G103" i="17" s="1"/>
  <c r="E115" i="17"/>
  <c r="F115" i="17" s="1"/>
  <c r="G115" i="17" s="1"/>
  <c r="E127" i="17"/>
  <c r="F127" i="17" s="1"/>
  <c r="G127" i="17" s="1"/>
  <c r="E139" i="17"/>
  <c r="F139" i="17" s="1"/>
  <c r="G139" i="17" s="1"/>
  <c r="E151" i="17"/>
  <c r="F151" i="17" s="1"/>
  <c r="G151" i="17" s="1"/>
  <c r="E164" i="17"/>
  <c r="F164" i="17" s="1"/>
  <c r="G164" i="17" s="1"/>
  <c r="E182" i="17"/>
  <c r="F182" i="17" s="1"/>
  <c r="G182" i="17" s="1"/>
  <c r="E17" i="17"/>
  <c r="F17" i="17" s="1"/>
  <c r="G17" i="17" s="1"/>
  <c r="E35" i="17"/>
  <c r="F35" i="17" s="1"/>
  <c r="G35" i="17" s="1"/>
  <c r="E59" i="17"/>
  <c r="F59" i="17" s="1"/>
  <c r="G59" i="17" s="1"/>
  <c r="E24" i="17"/>
  <c r="F24" i="17" s="1"/>
  <c r="G24" i="17" s="1"/>
  <c r="E54" i="17"/>
  <c r="F54" i="17" s="1"/>
  <c r="G54" i="17" s="1"/>
  <c r="N5" i="10"/>
  <c r="O5" i="10"/>
  <c r="P5" i="10"/>
  <c r="Q5" i="10"/>
  <c r="R5" i="10"/>
  <c r="S5" i="10"/>
  <c r="T5" i="10"/>
  <c r="U5" i="10"/>
  <c r="V5" i="10"/>
  <c r="N6" i="10"/>
  <c r="O6" i="10"/>
  <c r="P6" i="10"/>
  <c r="Q6" i="10"/>
  <c r="R6" i="10"/>
  <c r="S6" i="10"/>
  <c r="T6" i="10"/>
  <c r="U6" i="10"/>
  <c r="V6" i="10"/>
  <c r="N7" i="10"/>
  <c r="O7" i="10"/>
  <c r="P7" i="10"/>
  <c r="Q7" i="10"/>
  <c r="R7" i="10"/>
  <c r="S7" i="10"/>
  <c r="T7" i="10"/>
  <c r="U7" i="10"/>
  <c r="V7" i="10"/>
  <c r="N8" i="10"/>
  <c r="O8" i="10"/>
  <c r="P8" i="10"/>
  <c r="Q8" i="10"/>
  <c r="R8" i="10"/>
  <c r="S8" i="10"/>
  <c r="T8" i="10"/>
  <c r="U8" i="10"/>
  <c r="V8" i="10"/>
  <c r="N9" i="10"/>
  <c r="O9" i="10"/>
  <c r="P9" i="10"/>
  <c r="Q9" i="10"/>
  <c r="R9" i="10"/>
  <c r="S9" i="10"/>
  <c r="T9" i="10"/>
  <c r="U9" i="10"/>
  <c r="V9" i="10"/>
  <c r="N10" i="10"/>
  <c r="O10" i="10"/>
  <c r="P10" i="10"/>
  <c r="Q10" i="10"/>
  <c r="R10" i="10"/>
  <c r="S10" i="10"/>
  <c r="T10" i="10"/>
  <c r="U10" i="10"/>
  <c r="V10" i="10"/>
  <c r="N11" i="10"/>
  <c r="O11" i="10"/>
  <c r="P11" i="10"/>
  <c r="Q11" i="10"/>
  <c r="R11" i="10"/>
  <c r="S11" i="10"/>
  <c r="T11" i="10"/>
  <c r="U11" i="10"/>
  <c r="V11" i="10"/>
  <c r="N12" i="10"/>
  <c r="O12" i="10"/>
  <c r="P12" i="10"/>
  <c r="Q12" i="10"/>
  <c r="R12" i="10"/>
  <c r="S12" i="10"/>
  <c r="T12" i="10"/>
  <c r="U12" i="10"/>
  <c r="V12" i="10"/>
  <c r="N13" i="10"/>
  <c r="O13" i="10"/>
  <c r="P13" i="10"/>
  <c r="Q13" i="10"/>
  <c r="R13" i="10"/>
  <c r="S13" i="10"/>
  <c r="T13" i="10"/>
  <c r="U13" i="10"/>
  <c r="V13" i="10"/>
  <c r="N14" i="10"/>
  <c r="O14" i="10"/>
  <c r="P14" i="10"/>
  <c r="Q14" i="10"/>
  <c r="R14" i="10"/>
  <c r="S14" i="10"/>
  <c r="T14" i="10"/>
  <c r="U14" i="10"/>
  <c r="V14" i="10"/>
  <c r="N15" i="10"/>
  <c r="O15" i="10"/>
  <c r="P15" i="10"/>
  <c r="Q15" i="10"/>
  <c r="R15" i="10"/>
  <c r="S15" i="10"/>
  <c r="T15" i="10"/>
  <c r="U15" i="10"/>
  <c r="V15" i="10"/>
  <c r="N16" i="10"/>
  <c r="O16" i="10"/>
  <c r="P16" i="10"/>
  <c r="Q16" i="10"/>
  <c r="R16" i="10"/>
  <c r="S16" i="10"/>
  <c r="T16" i="10"/>
  <c r="U16" i="10"/>
  <c r="V16" i="10"/>
  <c r="N17" i="10"/>
  <c r="O17" i="10"/>
  <c r="P17" i="10"/>
  <c r="Q17" i="10"/>
  <c r="R17" i="10"/>
  <c r="S17" i="10"/>
  <c r="T17" i="10"/>
  <c r="U17" i="10"/>
  <c r="V17" i="10"/>
  <c r="N18" i="10"/>
  <c r="O18" i="10"/>
  <c r="P18" i="10"/>
  <c r="Q18" i="10"/>
  <c r="R18" i="10"/>
  <c r="S18" i="10"/>
  <c r="T18" i="10"/>
  <c r="U18" i="10"/>
  <c r="V18" i="10"/>
  <c r="N19" i="10"/>
  <c r="O19" i="10"/>
  <c r="P19" i="10"/>
  <c r="Q19" i="10"/>
  <c r="R19" i="10"/>
  <c r="S19" i="10"/>
  <c r="T19" i="10"/>
  <c r="U19" i="10"/>
  <c r="V19" i="10"/>
  <c r="N20" i="10"/>
  <c r="O20" i="10"/>
  <c r="P20" i="10"/>
  <c r="Q20" i="10"/>
  <c r="R20" i="10"/>
  <c r="S20" i="10"/>
  <c r="T20" i="10"/>
  <c r="U20" i="10"/>
  <c r="V20" i="10"/>
  <c r="N21" i="10"/>
  <c r="O21" i="10"/>
  <c r="P21" i="10"/>
  <c r="Q21" i="10"/>
  <c r="R21" i="10"/>
  <c r="S21" i="10"/>
  <c r="T21" i="10"/>
  <c r="U21" i="10"/>
  <c r="V21" i="10"/>
  <c r="N22" i="10"/>
  <c r="O22" i="10"/>
  <c r="P22" i="10"/>
  <c r="Q22" i="10"/>
  <c r="R22" i="10"/>
  <c r="S22" i="10"/>
  <c r="T22" i="10"/>
  <c r="U22" i="10"/>
  <c r="V22" i="10"/>
  <c r="N23" i="10"/>
  <c r="O23" i="10"/>
  <c r="P23" i="10"/>
  <c r="Q23" i="10"/>
  <c r="R23" i="10"/>
  <c r="S23" i="10"/>
  <c r="T23" i="10"/>
  <c r="U23" i="10"/>
  <c r="V23" i="10"/>
  <c r="N24" i="10"/>
  <c r="O24" i="10"/>
  <c r="P24" i="10"/>
  <c r="Q24" i="10"/>
  <c r="R24" i="10"/>
  <c r="S24" i="10"/>
  <c r="T24" i="10"/>
  <c r="U24" i="10"/>
  <c r="V24" i="10"/>
  <c r="N25" i="10"/>
  <c r="O25" i="10"/>
  <c r="P25" i="10"/>
  <c r="Q25" i="10"/>
  <c r="R25" i="10"/>
  <c r="S25" i="10"/>
  <c r="T25" i="10"/>
  <c r="U25" i="10"/>
  <c r="V25" i="10"/>
  <c r="O4" i="10"/>
  <c r="P4" i="10"/>
  <c r="Q4" i="10"/>
  <c r="R4" i="10"/>
  <c r="S4" i="10"/>
  <c r="T4" i="10"/>
  <c r="U4" i="10"/>
  <c r="V4" i="10"/>
  <c r="N4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8" i="16"/>
  <c r="L14" i="16"/>
  <c r="L20" i="16"/>
  <c r="L4" i="16"/>
  <c r="G9" i="10"/>
  <c r="J20" i="16"/>
  <c r="E12" i="16"/>
  <c r="E20" i="16"/>
  <c r="G5" i="16"/>
  <c r="L5" i="16" s="1"/>
  <c r="G6" i="16"/>
  <c r="L6" i="16" s="1"/>
  <c r="G7" i="16"/>
  <c r="H7" i="16" s="1"/>
  <c r="G8" i="16"/>
  <c r="J8" i="16" s="1"/>
  <c r="G9" i="16"/>
  <c r="G10" i="16"/>
  <c r="G11" i="16"/>
  <c r="G12" i="16"/>
  <c r="L12" i="16" s="1"/>
  <c r="G13" i="16"/>
  <c r="L13" i="16" s="1"/>
  <c r="G14" i="16"/>
  <c r="G15" i="16"/>
  <c r="G16" i="16"/>
  <c r="G17" i="16"/>
  <c r="G18" i="16"/>
  <c r="L18" i="16" s="1"/>
  <c r="G19" i="16"/>
  <c r="L19" i="16" s="1"/>
  <c r="G20" i="16"/>
  <c r="G21" i="16"/>
  <c r="G22" i="16"/>
  <c r="G23" i="16"/>
  <c r="J23" i="16" s="1"/>
  <c r="G24" i="16"/>
  <c r="L24" i="16" s="1"/>
  <c r="G25" i="16"/>
  <c r="H25" i="16" s="1"/>
  <c r="G4" i="16"/>
  <c r="I4" i="16" s="1"/>
  <c r="H11" i="9"/>
  <c r="H12" i="9"/>
  <c r="H13" i="9"/>
  <c r="H14" i="9"/>
  <c r="H15" i="9"/>
  <c r="H16" i="9"/>
  <c r="H17" i="9"/>
  <c r="H18" i="9"/>
  <c r="H19" i="9"/>
  <c r="H20" i="9"/>
  <c r="H21" i="9"/>
  <c r="H23" i="9"/>
  <c r="H24" i="9"/>
  <c r="H25" i="9"/>
  <c r="H26" i="9"/>
  <c r="H27" i="9"/>
  <c r="H28" i="9"/>
  <c r="H29" i="9"/>
  <c r="H30" i="9"/>
  <c r="H31" i="9"/>
  <c r="H32" i="9"/>
  <c r="H33" i="9"/>
  <c r="N5" i="12"/>
  <c r="M5" i="12"/>
  <c r="N6" i="12"/>
  <c r="N7" i="12"/>
  <c r="N8" i="12"/>
  <c r="N9" i="12"/>
  <c r="N10" i="12"/>
  <c r="N11" i="12"/>
  <c r="N12" i="12"/>
  <c r="N13" i="12"/>
  <c r="N14" i="12"/>
  <c r="W4" i="11"/>
  <c r="W5" i="11"/>
  <c r="W6" i="11"/>
  <c r="W7" i="11"/>
  <c r="W8" i="11"/>
  <c r="W9" i="11"/>
  <c r="W10" i="11"/>
  <c r="W11" i="11"/>
  <c r="W12" i="11"/>
  <c r="W13" i="11"/>
  <c r="W14" i="11"/>
  <c r="W15" i="11"/>
  <c r="W16" i="11"/>
  <c r="W17" i="11"/>
  <c r="W18" i="11"/>
  <c r="W19" i="11"/>
  <c r="W20" i="11"/>
  <c r="W21" i="11"/>
  <c r="D5" i="11"/>
  <c r="E5" i="11"/>
  <c r="F5" i="11"/>
  <c r="G5" i="11"/>
  <c r="H5" i="11"/>
  <c r="I5" i="11"/>
  <c r="J5" i="11"/>
  <c r="K5" i="11"/>
  <c r="L5" i="11"/>
  <c r="D6" i="11"/>
  <c r="E6" i="11"/>
  <c r="F6" i="11"/>
  <c r="G6" i="11"/>
  <c r="H6" i="11"/>
  <c r="I6" i="11"/>
  <c r="J6" i="11"/>
  <c r="K6" i="11"/>
  <c r="L6" i="11"/>
  <c r="D7" i="11"/>
  <c r="E7" i="11"/>
  <c r="F7" i="11"/>
  <c r="G7" i="11"/>
  <c r="H7" i="11"/>
  <c r="I7" i="11"/>
  <c r="J7" i="11"/>
  <c r="K7" i="11"/>
  <c r="L7" i="11"/>
  <c r="D8" i="11"/>
  <c r="E8" i="11"/>
  <c r="F8" i="11"/>
  <c r="G8" i="11"/>
  <c r="H8" i="11"/>
  <c r="I8" i="11"/>
  <c r="J8" i="11"/>
  <c r="K8" i="11"/>
  <c r="L8" i="11"/>
  <c r="D9" i="11"/>
  <c r="E9" i="11"/>
  <c r="F9" i="11"/>
  <c r="G9" i="11"/>
  <c r="H9" i="11"/>
  <c r="I9" i="11"/>
  <c r="J9" i="11"/>
  <c r="K9" i="11"/>
  <c r="L9" i="11"/>
  <c r="D10" i="11"/>
  <c r="E10" i="11"/>
  <c r="F10" i="11"/>
  <c r="G10" i="11"/>
  <c r="H10" i="11"/>
  <c r="I10" i="11"/>
  <c r="J10" i="11"/>
  <c r="K10" i="11"/>
  <c r="L10" i="11"/>
  <c r="D11" i="11"/>
  <c r="E11" i="11"/>
  <c r="F11" i="11"/>
  <c r="G11" i="11"/>
  <c r="H11" i="11"/>
  <c r="I11" i="11"/>
  <c r="J11" i="11"/>
  <c r="K11" i="11"/>
  <c r="L11" i="11"/>
  <c r="D12" i="11"/>
  <c r="E12" i="11"/>
  <c r="F12" i="11"/>
  <c r="G12" i="11"/>
  <c r="H12" i="11"/>
  <c r="I12" i="11"/>
  <c r="J12" i="11"/>
  <c r="K12" i="11"/>
  <c r="L12" i="11"/>
  <c r="D13" i="11"/>
  <c r="E13" i="11"/>
  <c r="F13" i="11"/>
  <c r="G13" i="11"/>
  <c r="H13" i="11"/>
  <c r="I13" i="11"/>
  <c r="J13" i="11"/>
  <c r="K13" i="11"/>
  <c r="L13" i="11"/>
  <c r="D14" i="11"/>
  <c r="E14" i="11"/>
  <c r="F14" i="11"/>
  <c r="G14" i="11"/>
  <c r="H14" i="11"/>
  <c r="I14" i="11"/>
  <c r="J14" i="11"/>
  <c r="K14" i="11"/>
  <c r="L14" i="11"/>
  <c r="D15" i="11"/>
  <c r="E15" i="11"/>
  <c r="F15" i="11"/>
  <c r="G15" i="11"/>
  <c r="H15" i="11"/>
  <c r="I15" i="11"/>
  <c r="J15" i="11"/>
  <c r="K15" i="11"/>
  <c r="L15" i="11"/>
  <c r="D16" i="11"/>
  <c r="E16" i="11"/>
  <c r="F16" i="11"/>
  <c r="G16" i="11"/>
  <c r="H16" i="11"/>
  <c r="I16" i="11"/>
  <c r="J16" i="11"/>
  <c r="K16" i="11"/>
  <c r="L16" i="11"/>
  <c r="D17" i="11"/>
  <c r="E17" i="11"/>
  <c r="F17" i="11"/>
  <c r="G17" i="11"/>
  <c r="H17" i="11"/>
  <c r="I17" i="11"/>
  <c r="J17" i="11"/>
  <c r="K17" i="11"/>
  <c r="L17" i="11"/>
  <c r="D18" i="11"/>
  <c r="E18" i="11"/>
  <c r="F18" i="11"/>
  <c r="G18" i="11"/>
  <c r="H18" i="11"/>
  <c r="I18" i="11"/>
  <c r="J18" i="11"/>
  <c r="K18" i="11"/>
  <c r="L18" i="11"/>
  <c r="D19" i="11"/>
  <c r="E19" i="11"/>
  <c r="F19" i="11"/>
  <c r="G19" i="11"/>
  <c r="H19" i="11"/>
  <c r="I19" i="11"/>
  <c r="J19" i="11"/>
  <c r="K19" i="11"/>
  <c r="L19" i="11"/>
  <c r="D20" i="11"/>
  <c r="E20" i="11"/>
  <c r="F20" i="11"/>
  <c r="G20" i="11"/>
  <c r="H20" i="11"/>
  <c r="I20" i="11"/>
  <c r="J20" i="11"/>
  <c r="L20" i="11"/>
  <c r="D21" i="11"/>
  <c r="E21" i="11"/>
  <c r="F21" i="11"/>
  <c r="G21" i="11"/>
  <c r="H21" i="11"/>
  <c r="I21" i="11"/>
  <c r="J21" i="11"/>
  <c r="K21" i="11"/>
  <c r="L21" i="11"/>
  <c r="D22" i="11"/>
  <c r="E22" i="11"/>
  <c r="F22" i="11"/>
  <c r="G22" i="11"/>
  <c r="H22" i="11"/>
  <c r="I22" i="11"/>
  <c r="J22" i="11"/>
  <c r="L22" i="11"/>
  <c r="D23" i="11"/>
  <c r="E23" i="11"/>
  <c r="F23" i="11"/>
  <c r="G23" i="11"/>
  <c r="H23" i="11"/>
  <c r="I23" i="11"/>
  <c r="J23" i="11"/>
  <c r="K23" i="11"/>
  <c r="L23" i="11"/>
  <c r="D24" i="11"/>
  <c r="E24" i="11"/>
  <c r="F24" i="11"/>
  <c r="G24" i="11"/>
  <c r="H24" i="11"/>
  <c r="I24" i="11"/>
  <c r="J24" i="11"/>
  <c r="K24" i="11"/>
  <c r="L24" i="11"/>
  <c r="D25" i="11"/>
  <c r="E25" i="11"/>
  <c r="F25" i="11"/>
  <c r="G25" i="11"/>
  <c r="H25" i="11"/>
  <c r="I25" i="11"/>
  <c r="J25" i="11"/>
  <c r="K25" i="11"/>
  <c r="L25" i="11"/>
  <c r="E4" i="11"/>
  <c r="F4" i="11"/>
  <c r="G4" i="11"/>
  <c r="H4" i="11"/>
  <c r="I4" i="11"/>
  <c r="J4" i="11"/>
  <c r="K4" i="11"/>
  <c r="L4" i="11"/>
  <c r="D4" i="11"/>
  <c r="CP12" i="32" l="1"/>
  <c r="L12" i="32" s="1"/>
  <c r="CJ12" i="32"/>
  <c r="CN12" i="32"/>
  <c r="CH12" i="32"/>
  <c r="CM12" i="32"/>
  <c r="CL12" i="32"/>
  <c r="CK12" i="32"/>
  <c r="CO12" i="32"/>
  <c r="CI12" i="32"/>
  <c r="CK5" i="32"/>
  <c r="CP5" i="32"/>
  <c r="L5" i="32" s="1"/>
  <c r="CJ5" i="32"/>
  <c r="CO5" i="32"/>
  <c r="CI5" i="32"/>
  <c r="CN5" i="32"/>
  <c r="CH5" i="32"/>
  <c r="CM5" i="32"/>
  <c r="CL5" i="32"/>
  <c r="CN6" i="32"/>
  <c r="CH6" i="32"/>
  <c r="CM6" i="32"/>
  <c r="CL6" i="32"/>
  <c r="CK6" i="32"/>
  <c r="CP6" i="32"/>
  <c r="L6" i="32" s="1"/>
  <c r="CJ6" i="32"/>
  <c r="CO6" i="32"/>
  <c r="CI6" i="32"/>
  <c r="BW23" i="32"/>
  <c r="BQ23" i="32"/>
  <c r="BV23" i="32"/>
  <c r="BP23" i="32"/>
  <c r="BU23" i="32"/>
  <c r="BT23" i="32"/>
  <c r="BS23" i="32"/>
  <c r="BX23" i="32"/>
  <c r="BR23" i="32"/>
  <c r="CN18" i="32"/>
  <c r="CH18" i="32"/>
  <c r="CM18" i="32"/>
  <c r="CL18" i="32"/>
  <c r="CK18" i="32"/>
  <c r="CP18" i="32"/>
  <c r="L18" i="32" s="1"/>
  <c r="K4" i="51" s="1"/>
  <c r="CJ18" i="32"/>
  <c r="CO18" i="32"/>
  <c r="CI18" i="32"/>
  <c r="BJ4" i="32"/>
  <c r="BO4" i="32"/>
  <c r="BI4" i="32"/>
  <c r="BH4" i="32"/>
  <c r="BN4" i="32"/>
  <c r="BM4" i="32"/>
  <c r="BG4" i="32"/>
  <c r="BL4" i="32"/>
  <c r="BK4" i="32"/>
  <c r="BX8" i="32"/>
  <c r="BR8" i="32"/>
  <c r="BV8" i="32"/>
  <c r="BP8" i="32"/>
  <c r="BU8" i="32"/>
  <c r="BT8" i="32"/>
  <c r="BS8" i="32"/>
  <c r="BW8" i="32"/>
  <c r="BQ8" i="32"/>
  <c r="CL24" i="32"/>
  <c r="CK24" i="32"/>
  <c r="CP24" i="32"/>
  <c r="L24" i="32" s="1"/>
  <c r="K4" i="53" s="1"/>
  <c r="CJ24" i="32"/>
  <c r="CO24" i="32"/>
  <c r="CI24" i="32"/>
  <c r="CN24" i="32"/>
  <c r="CH24" i="32"/>
  <c r="CM24" i="32"/>
  <c r="BE25" i="32"/>
  <c r="AY25" i="32"/>
  <c r="BD25" i="32"/>
  <c r="AX25" i="32"/>
  <c r="BC25" i="32"/>
  <c r="BB25" i="32"/>
  <c r="BA25" i="32"/>
  <c r="BF25" i="32"/>
  <c r="AZ25" i="32"/>
  <c r="CO19" i="32"/>
  <c r="CI19" i="32"/>
  <c r="CN19" i="32"/>
  <c r="CH19" i="32"/>
  <c r="CL19" i="32"/>
  <c r="CP19" i="32"/>
  <c r="L19" i="32" s="1"/>
  <c r="CJ19" i="32"/>
  <c r="CK19" i="32"/>
  <c r="CM19" i="32"/>
  <c r="CM13" i="32"/>
  <c r="CL13" i="32"/>
  <c r="CK13" i="32"/>
  <c r="CP13" i="32"/>
  <c r="L13" i="32" s="1"/>
  <c r="CJ13" i="32"/>
  <c r="CO13" i="32"/>
  <c r="CI13" i="32"/>
  <c r="CN13" i="32"/>
  <c r="CH13" i="32"/>
  <c r="BA7" i="32"/>
  <c r="BF7" i="32"/>
  <c r="AZ7" i="32"/>
  <c r="BE7" i="32"/>
  <c r="AY7" i="32"/>
  <c r="BD7" i="32"/>
  <c r="AX7" i="32"/>
  <c r="BC7" i="32"/>
  <c r="BB7" i="32"/>
  <c r="K11" i="16"/>
  <c r="AW11" i="32"/>
  <c r="AQ11" i="32"/>
  <c r="AU11" i="32"/>
  <c r="AO11" i="32"/>
  <c r="AT11" i="32"/>
  <c r="AS11" i="32"/>
  <c r="AR11" i="32"/>
  <c r="AV11" i="32"/>
  <c r="AP11" i="32"/>
  <c r="CN4" i="32"/>
  <c r="CH4" i="32"/>
  <c r="CM4" i="32"/>
  <c r="CL4" i="32"/>
  <c r="CJ4" i="32"/>
  <c r="CK4" i="32"/>
  <c r="CP4" i="32"/>
  <c r="L4" i="32" s="1"/>
  <c r="CO4" i="32"/>
  <c r="CI4" i="32"/>
  <c r="I22" i="16"/>
  <c r="AV22" i="32"/>
  <c r="AP22" i="32"/>
  <c r="AU22" i="32"/>
  <c r="AO22" i="32"/>
  <c r="AT22" i="32"/>
  <c r="AS22" i="32"/>
  <c r="AW22" i="32"/>
  <c r="AQ22" i="32"/>
  <c r="AR22" i="32"/>
  <c r="I16" i="16"/>
  <c r="AR16" i="32"/>
  <c r="AW16" i="32"/>
  <c r="AQ16" i="32"/>
  <c r="AV16" i="32"/>
  <c r="AP16" i="32"/>
  <c r="AU16" i="32"/>
  <c r="AO16" i="32"/>
  <c r="AT16" i="32"/>
  <c r="AS16" i="32"/>
  <c r="I10" i="16"/>
  <c r="AT10" i="32"/>
  <c r="AR10" i="32"/>
  <c r="AW10" i="32"/>
  <c r="AQ10" i="32"/>
  <c r="AV10" i="32"/>
  <c r="AP10" i="32"/>
  <c r="AU10" i="32"/>
  <c r="AO10" i="32"/>
  <c r="AS10" i="32"/>
  <c r="E4" i="16"/>
  <c r="E18" i="16"/>
  <c r="F11" i="16"/>
  <c r="E5" i="16"/>
  <c r="H19" i="16"/>
  <c r="H10" i="16"/>
  <c r="L25" i="16"/>
  <c r="L7" i="16"/>
  <c r="K17" i="16"/>
  <c r="AU17" i="32"/>
  <c r="AO17" i="32"/>
  <c r="AT17" i="32"/>
  <c r="AS17" i="32"/>
  <c r="AR17" i="32"/>
  <c r="AW17" i="32"/>
  <c r="AQ17" i="32"/>
  <c r="AV17" i="32"/>
  <c r="AP17" i="32"/>
  <c r="F5" i="16"/>
  <c r="CN14" i="32"/>
  <c r="CH14" i="32"/>
  <c r="CM14" i="32"/>
  <c r="CP14" i="32"/>
  <c r="L14" i="32" s="1"/>
  <c r="CJ14" i="32"/>
  <c r="CI14" i="32"/>
  <c r="CO14" i="32"/>
  <c r="CL14" i="32"/>
  <c r="CK14" i="32"/>
  <c r="H21" i="16"/>
  <c r="AS21" i="32"/>
  <c r="AR21" i="32"/>
  <c r="AW21" i="32"/>
  <c r="AQ21" i="32"/>
  <c r="AV21" i="32"/>
  <c r="AP21" i="32"/>
  <c r="AT21" i="32"/>
  <c r="AO21" i="32"/>
  <c r="AU21" i="32"/>
  <c r="H15" i="16"/>
  <c r="AU15" i="32"/>
  <c r="AO15" i="32"/>
  <c r="AT15" i="32"/>
  <c r="AR15" i="32"/>
  <c r="AW15" i="32"/>
  <c r="AQ15" i="32"/>
  <c r="AV15" i="32"/>
  <c r="AP15" i="32"/>
  <c r="AS15" i="32"/>
  <c r="H9" i="16"/>
  <c r="AW9" i="32"/>
  <c r="AQ9" i="32"/>
  <c r="AU9" i="32"/>
  <c r="AO9" i="32"/>
  <c r="AT9" i="32"/>
  <c r="AS9" i="32"/>
  <c r="AR9" i="32"/>
  <c r="AV9" i="32"/>
  <c r="AP9" i="32"/>
  <c r="E24" i="16"/>
  <c r="F17" i="16"/>
  <c r="E11" i="16"/>
  <c r="J17" i="16"/>
  <c r="AB12" i="32"/>
  <c r="Z12" i="32"/>
  <c r="AE12" i="32"/>
  <c r="Y12" i="32"/>
  <c r="AD12" i="32"/>
  <c r="X12" i="32"/>
  <c r="AC12" i="32"/>
  <c r="W12" i="32"/>
  <c r="AA12" i="32"/>
  <c r="CP8" i="32"/>
  <c r="L8" i="32" s="1"/>
  <c r="CJ8" i="32"/>
  <c r="CN8" i="32"/>
  <c r="CH8" i="32"/>
  <c r="CM8" i="32"/>
  <c r="CL8" i="32"/>
  <c r="CK8" i="32"/>
  <c r="CO8" i="32"/>
  <c r="CI8" i="32"/>
  <c r="H4" i="16"/>
  <c r="AR4" i="32"/>
  <c r="AT4" i="32"/>
  <c r="AW4" i="32"/>
  <c r="AQ4" i="32"/>
  <c r="AV4" i="32"/>
  <c r="AP4" i="32"/>
  <c r="AU4" i="32"/>
  <c r="AO4" i="32"/>
  <c r="AS4" i="32"/>
  <c r="K20" i="16"/>
  <c r="AV20" i="32"/>
  <c r="AP20" i="32"/>
  <c r="AU20" i="32"/>
  <c r="AO20" i="32"/>
  <c r="AS20" i="32"/>
  <c r="AW20" i="32"/>
  <c r="AQ20" i="32"/>
  <c r="AR20" i="32"/>
  <c r="AT20" i="32"/>
  <c r="K14" i="16"/>
  <c r="AR14" i="32"/>
  <c r="AW14" i="32"/>
  <c r="AQ14" i="32"/>
  <c r="AT14" i="32"/>
  <c r="AV14" i="32"/>
  <c r="AU14" i="32"/>
  <c r="AS14" i="32"/>
  <c r="AP14" i="32"/>
  <c r="AO14" i="32"/>
  <c r="K8" i="16"/>
  <c r="AT8" i="32"/>
  <c r="AW8" i="32"/>
  <c r="AQ8" i="32"/>
  <c r="AV8" i="32"/>
  <c r="AP8" i="32"/>
  <c r="AU8" i="32"/>
  <c r="AO8" i="32"/>
  <c r="AS8" i="32"/>
  <c r="AR8" i="32"/>
  <c r="F23" i="16"/>
  <c r="E17" i="16"/>
  <c r="E10" i="16"/>
  <c r="H16" i="16"/>
  <c r="L23" i="16"/>
  <c r="L17" i="16"/>
  <c r="L11" i="16"/>
  <c r="K5" i="16"/>
  <c r="AU5" i="32"/>
  <c r="AO5" i="32"/>
  <c r="AW5" i="32"/>
  <c r="AT5" i="32"/>
  <c r="AS5" i="32"/>
  <c r="AR5" i="32"/>
  <c r="AQ5" i="32"/>
  <c r="AV5" i="32"/>
  <c r="AP5" i="32"/>
  <c r="BT20" i="32"/>
  <c r="BS20" i="32"/>
  <c r="BX20" i="32"/>
  <c r="BW20" i="32"/>
  <c r="BQ20" i="32"/>
  <c r="BU20" i="32"/>
  <c r="BV20" i="32"/>
  <c r="BR20" i="32"/>
  <c r="BP20" i="32"/>
  <c r="J11" i="16"/>
  <c r="I25" i="16"/>
  <c r="AS25" i="32"/>
  <c r="AR25" i="32"/>
  <c r="AW25" i="32"/>
  <c r="AQ25" i="32"/>
  <c r="AV25" i="32"/>
  <c r="AP25" i="32"/>
  <c r="AU25" i="32"/>
  <c r="AO25" i="32"/>
  <c r="AT25" i="32"/>
  <c r="I19" i="16"/>
  <c r="AU19" i="32"/>
  <c r="AO19" i="32"/>
  <c r="AT19" i="32"/>
  <c r="AS19" i="32"/>
  <c r="AR19" i="32"/>
  <c r="AW19" i="32"/>
  <c r="AQ19" i="32"/>
  <c r="AV19" i="32"/>
  <c r="AP19" i="32"/>
  <c r="I13" i="16"/>
  <c r="AW13" i="32"/>
  <c r="AQ13" i="32"/>
  <c r="AU13" i="32"/>
  <c r="AO13" i="32"/>
  <c r="AT13" i="32"/>
  <c r="AS13" i="32"/>
  <c r="AR13" i="32"/>
  <c r="AV13" i="32"/>
  <c r="AP13" i="32"/>
  <c r="I7" i="16"/>
  <c r="AU7" i="32"/>
  <c r="AO7" i="32"/>
  <c r="AT7" i="32"/>
  <c r="AS7" i="32"/>
  <c r="AR7" i="32"/>
  <c r="AW7" i="32"/>
  <c r="AQ7" i="32"/>
  <c r="AV7" i="32"/>
  <c r="AP7" i="32"/>
  <c r="E23" i="16"/>
  <c r="E16" i="16"/>
  <c r="E8" i="16"/>
  <c r="J14" i="16"/>
  <c r="J5" i="16"/>
  <c r="L22" i="16"/>
  <c r="L16" i="16"/>
  <c r="L10" i="16"/>
  <c r="K23" i="16"/>
  <c r="AS23" i="32"/>
  <c r="AR23" i="32"/>
  <c r="AW23" i="32"/>
  <c r="AQ23" i="32"/>
  <c r="AV23" i="32"/>
  <c r="AP23" i="32"/>
  <c r="AU23" i="32"/>
  <c r="AO23" i="32"/>
  <c r="AT23" i="32"/>
  <c r="AD20" i="32"/>
  <c r="X20" i="32"/>
  <c r="AC20" i="32"/>
  <c r="W20" i="32"/>
  <c r="AA20" i="32"/>
  <c r="AE20" i="32"/>
  <c r="Y20" i="32"/>
  <c r="Z20" i="32"/>
  <c r="AB20" i="32"/>
  <c r="CL20" i="32"/>
  <c r="CK20" i="32"/>
  <c r="CP20" i="32"/>
  <c r="L20" i="32" s="1"/>
  <c r="K4" i="54" s="1"/>
  <c r="CJ20" i="32"/>
  <c r="CO20" i="32"/>
  <c r="CI20" i="32"/>
  <c r="CM20" i="32"/>
  <c r="CH20" i="32"/>
  <c r="CN20" i="32"/>
  <c r="F24" i="16"/>
  <c r="AV24" i="32"/>
  <c r="AP24" i="32"/>
  <c r="AU24" i="32"/>
  <c r="AO24" i="32"/>
  <c r="AT24" i="32"/>
  <c r="AS24" i="32"/>
  <c r="AR24" i="32"/>
  <c r="AW24" i="32"/>
  <c r="AQ24" i="32"/>
  <c r="F18" i="16"/>
  <c r="AR18" i="32"/>
  <c r="AW18" i="32"/>
  <c r="AQ18" i="32"/>
  <c r="AV18" i="32"/>
  <c r="AP18" i="32"/>
  <c r="AU18" i="32"/>
  <c r="AO18" i="32"/>
  <c r="AT18" i="32"/>
  <c r="AS18" i="32"/>
  <c r="F12" i="16"/>
  <c r="AT12" i="32"/>
  <c r="AR12" i="32"/>
  <c r="AW12" i="32"/>
  <c r="AQ12" i="32"/>
  <c r="AV12" i="32"/>
  <c r="AP12" i="32"/>
  <c r="AU12" i="32"/>
  <c r="AO12" i="32"/>
  <c r="AS12" i="32"/>
  <c r="F6" i="16"/>
  <c r="AR6" i="32"/>
  <c r="AW6" i="32"/>
  <c r="AQ6" i="32"/>
  <c r="AV6" i="32"/>
  <c r="AP6" i="32"/>
  <c r="AU6" i="32"/>
  <c r="AO6" i="32"/>
  <c r="AT6" i="32"/>
  <c r="AS6" i="32"/>
  <c r="E22" i="16"/>
  <c r="E14" i="16"/>
  <c r="E6" i="16"/>
  <c r="H22" i="16"/>
  <c r="H13" i="16"/>
  <c r="L21" i="16"/>
  <c r="L15" i="16"/>
  <c r="L9" i="16"/>
  <c r="F4" i="16"/>
  <c r="D24" i="16"/>
  <c r="D22" i="16"/>
  <c r="D20" i="16"/>
  <c r="D18" i="16"/>
  <c r="D16" i="16"/>
  <c r="D14" i="16"/>
  <c r="D12" i="16"/>
  <c r="D10" i="16"/>
  <c r="D8" i="16"/>
  <c r="D6" i="16"/>
  <c r="J4" i="16"/>
  <c r="K24" i="16"/>
  <c r="I23" i="16"/>
  <c r="K21" i="16"/>
  <c r="I20" i="16"/>
  <c r="K18" i="16"/>
  <c r="I17" i="16"/>
  <c r="K15" i="16"/>
  <c r="I14" i="16"/>
  <c r="K12" i="16"/>
  <c r="I11" i="16"/>
  <c r="K9" i="16"/>
  <c r="I8" i="16"/>
  <c r="K6" i="16"/>
  <c r="I5" i="16"/>
  <c r="F25" i="16"/>
  <c r="F21" i="16"/>
  <c r="F19" i="16"/>
  <c r="F15" i="16"/>
  <c r="F13" i="16"/>
  <c r="F9" i="16"/>
  <c r="F7" i="16"/>
  <c r="K4" i="16"/>
  <c r="J24" i="16"/>
  <c r="H23" i="16"/>
  <c r="J21" i="16"/>
  <c r="H20" i="16"/>
  <c r="J18" i="16"/>
  <c r="H17" i="16"/>
  <c r="J15" i="16"/>
  <c r="H14" i="16"/>
  <c r="J12" i="16"/>
  <c r="H11" i="16"/>
  <c r="J9" i="16"/>
  <c r="H8" i="16"/>
  <c r="J6" i="16"/>
  <c r="H5" i="16"/>
  <c r="E25" i="16"/>
  <c r="E21" i="16"/>
  <c r="E19" i="16"/>
  <c r="E15" i="16"/>
  <c r="E13" i="16"/>
  <c r="E9" i="16"/>
  <c r="E7" i="16"/>
  <c r="K25" i="16"/>
  <c r="I24" i="16"/>
  <c r="K22" i="16"/>
  <c r="I21" i="16"/>
  <c r="K19" i="16"/>
  <c r="I18" i="16"/>
  <c r="K16" i="16"/>
  <c r="I15" i="16"/>
  <c r="K13" i="16"/>
  <c r="I12" i="16"/>
  <c r="K10" i="16"/>
  <c r="I9" i="16"/>
  <c r="K7" i="16"/>
  <c r="I6" i="16"/>
  <c r="D25" i="16"/>
  <c r="D23" i="16"/>
  <c r="D21" i="16"/>
  <c r="D19" i="16"/>
  <c r="D17" i="16"/>
  <c r="D15" i="16"/>
  <c r="D13" i="16"/>
  <c r="D11" i="16"/>
  <c r="D9" i="16"/>
  <c r="D7" i="16"/>
  <c r="D5" i="16"/>
  <c r="J25" i="16"/>
  <c r="H24" i="16"/>
  <c r="J22" i="16"/>
  <c r="J19" i="16"/>
  <c r="H18" i="16"/>
  <c r="J16" i="16"/>
  <c r="J13" i="16"/>
  <c r="H12" i="16"/>
  <c r="J10" i="16"/>
  <c r="J7" i="16"/>
  <c r="H6" i="16"/>
  <c r="D4" i="16"/>
  <c r="F22" i="16"/>
  <c r="F20" i="16"/>
  <c r="F16" i="16"/>
  <c r="F14" i="16"/>
  <c r="F10" i="16"/>
  <c r="F8" i="16"/>
  <c r="AJ20" i="32" l="1"/>
  <c r="AI20" i="32"/>
  <c r="AM20" i="32"/>
  <c r="AG20" i="32"/>
  <c r="AK20" i="32"/>
  <c r="AN20" i="32"/>
  <c r="AL20" i="32"/>
  <c r="AH20" i="32"/>
  <c r="AF20" i="32"/>
  <c r="S13" i="32"/>
  <c r="Q13" i="32"/>
  <c r="V13" i="32"/>
  <c r="P13" i="32"/>
  <c r="U13" i="32"/>
  <c r="O13" i="32"/>
  <c r="T13" i="32"/>
  <c r="N13" i="32"/>
  <c r="R13" i="32"/>
  <c r="BF8" i="32"/>
  <c r="AZ8" i="32"/>
  <c r="BD8" i="32"/>
  <c r="AX8" i="32"/>
  <c r="BC8" i="32"/>
  <c r="BB8" i="32"/>
  <c r="BA8" i="32"/>
  <c r="BE8" i="32"/>
  <c r="AY8" i="32"/>
  <c r="AM21" i="32"/>
  <c r="AG21" i="32"/>
  <c r="AL21" i="32"/>
  <c r="AF21" i="32"/>
  <c r="AK21" i="32"/>
  <c r="AJ21" i="32"/>
  <c r="AN21" i="32"/>
  <c r="AH21" i="32"/>
  <c r="AI21" i="32"/>
  <c r="T8" i="32"/>
  <c r="N8" i="32"/>
  <c r="S8" i="32"/>
  <c r="R8" i="32"/>
  <c r="Q8" i="32"/>
  <c r="V8" i="32"/>
  <c r="P8" i="32"/>
  <c r="U8" i="32"/>
  <c r="O8" i="32"/>
  <c r="CB14" i="32"/>
  <c r="CG14" i="32"/>
  <c r="CA14" i="32"/>
  <c r="CD14" i="32"/>
  <c r="CF14" i="32"/>
  <c r="CE14" i="32"/>
  <c r="CC14" i="32"/>
  <c r="BZ14" i="32"/>
  <c r="BY14" i="32"/>
  <c r="AJ22" i="32"/>
  <c r="AI22" i="32"/>
  <c r="AN22" i="32"/>
  <c r="AH22" i="32"/>
  <c r="AM22" i="32"/>
  <c r="AG22" i="32"/>
  <c r="AK22" i="32"/>
  <c r="AF22" i="32"/>
  <c r="AL22" i="32"/>
  <c r="BU13" i="32"/>
  <c r="BT13" i="32"/>
  <c r="BS13" i="32"/>
  <c r="BX13" i="32"/>
  <c r="BR13" i="32"/>
  <c r="BW13" i="32"/>
  <c r="BQ13" i="32"/>
  <c r="BV13" i="32"/>
  <c r="BP13" i="32"/>
  <c r="BW25" i="32"/>
  <c r="BQ25" i="32"/>
  <c r="BV25" i="32"/>
  <c r="BP25" i="32"/>
  <c r="BU25" i="32"/>
  <c r="BT25" i="32"/>
  <c r="BS25" i="32"/>
  <c r="BX25" i="32"/>
  <c r="BR25" i="32"/>
  <c r="Q15" i="32"/>
  <c r="V15" i="32"/>
  <c r="P15" i="32"/>
  <c r="S15" i="32"/>
  <c r="R15" i="32"/>
  <c r="O15" i="32"/>
  <c r="N15" i="32"/>
  <c r="U15" i="32"/>
  <c r="T15" i="32"/>
  <c r="BJ6" i="32"/>
  <c r="BO6" i="32"/>
  <c r="BI6" i="32"/>
  <c r="BN6" i="32"/>
  <c r="BH6" i="32"/>
  <c r="BM6" i="32"/>
  <c r="BG6" i="32"/>
  <c r="BL6" i="32"/>
  <c r="BK6" i="32"/>
  <c r="BM15" i="32"/>
  <c r="BG15" i="32"/>
  <c r="BL15" i="32"/>
  <c r="BJ15" i="32"/>
  <c r="BO15" i="32"/>
  <c r="BI15" i="32"/>
  <c r="BN15" i="32"/>
  <c r="BH15" i="32"/>
  <c r="BK15" i="32"/>
  <c r="BN24" i="32"/>
  <c r="BH24" i="32"/>
  <c r="BM24" i="32"/>
  <c r="BG24" i="32"/>
  <c r="BL24" i="32"/>
  <c r="BK24" i="32"/>
  <c r="BJ24" i="32"/>
  <c r="BO24" i="32"/>
  <c r="BI24" i="32"/>
  <c r="AC19" i="32"/>
  <c r="W19" i="32"/>
  <c r="AB19" i="32"/>
  <c r="AA19" i="32"/>
  <c r="Z19" i="32"/>
  <c r="AE19" i="32"/>
  <c r="Y19" i="32"/>
  <c r="AD19" i="32"/>
  <c r="X19" i="32"/>
  <c r="BU9" i="32"/>
  <c r="BS9" i="32"/>
  <c r="BX9" i="32"/>
  <c r="BR9" i="32"/>
  <c r="BW9" i="32"/>
  <c r="BQ9" i="32"/>
  <c r="BV9" i="32"/>
  <c r="BP9" i="32"/>
  <c r="BT9" i="32"/>
  <c r="BV18" i="32"/>
  <c r="BP18" i="32"/>
  <c r="BU18" i="32"/>
  <c r="BT18" i="32"/>
  <c r="BS18" i="32"/>
  <c r="BX18" i="32"/>
  <c r="BR18" i="32"/>
  <c r="BW18" i="32"/>
  <c r="BQ18" i="32"/>
  <c r="AI7" i="32"/>
  <c r="AN7" i="32"/>
  <c r="AH7" i="32"/>
  <c r="AM7" i="32"/>
  <c r="AG7" i="32"/>
  <c r="AL7" i="32"/>
  <c r="AF7" i="32"/>
  <c r="AK7" i="32"/>
  <c r="AJ7" i="32"/>
  <c r="AM25" i="32"/>
  <c r="AG25" i="32"/>
  <c r="AL25" i="32"/>
  <c r="AF25" i="32"/>
  <c r="AK25" i="32"/>
  <c r="AJ25" i="32"/>
  <c r="AI25" i="32"/>
  <c r="AN25" i="32"/>
  <c r="AH25" i="32"/>
  <c r="CD12" i="32"/>
  <c r="CB12" i="32"/>
  <c r="CG12" i="32"/>
  <c r="CA12" i="32"/>
  <c r="CF12" i="32"/>
  <c r="BZ12" i="32"/>
  <c r="CE12" i="32"/>
  <c r="BY12" i="32"/>
  <c r="CC12" i="32"/>
  <c r="CC21" i="32"/>
  <c r="CB21" i="32"/>
  <c r="CG21" i="32"/>
  <c r="CA21" i="32"/>
  <c r="CF21" i="32"/>
  <c r="BZ21" i="32"/>
  <c r="CD21" i="32"/>
  <c r="BY21" i="32"/>
  <c r="CE21" i="32"/>
  <c r="V10" i="32"/>
  <c r="P10" i="32"/>
  <c r="T10" i="32"/>
  <c r="N10" i="32"/>
  <c r="S10" i="32"/>
  <c r="R10" i="32"/>
  <c r="Q10" i="32"/>
  <c r="U10" i="32"/>
  <c r="O10" i="32"/>
  <c r="R22" i="32"/>
  <c r="Q22" i="32"/>
  <c r="V22" i="32"/>
  <c r="P22" i="32"/>
  <c r="U22" i="32"/>
  <c r="O22" i="32"/>
  <c r="S22" i="32"/>
  <c r="T22" i="32"/>
  <c r="N22" i="32"/>
  <c r="BC13" i="32"/>
  <c r="BA13" i="32"/>
  <c r="BF13" i="32"/>
  <c r="AZ13" i="32"/>
  <c r="BE13" i="32"/>
  <c r="AY13" i="32"/>
  <c r="BD13" i="32"/>
  <c r="AX13" i="32"/>
  <c r="BB13" i="32"/>
  <c r="AN12" i="32"/>
  <c r="AH12" i="32"/>
  <c r="AL12" i="32"/>
  <c r="AF12" i="32"/>
  <c r="AK12" i="32"/>
  <c r="AJ12" i="32"/>
  <c r="AI12" i="32"/>
  <c r="AM12" i="32"/>
  <c r="AG12" i="32"/>
  <c r="CC23" i="32"/>
  <c r="CB23" i="32"/>
  <c r="CG23" i="32"/>
  <c r="CA23" i="32"/>
  <c r="CF23" i="32"/>
  <c r="BZ23" i="32"/>
  <c r="CE23" i="32"/>
  <c r="BY23" i="32"/>
  <c r="CD23" i="32"/>
  <c r="Z8" i="32"/>
  <c r="AE8" i="32"/>
  <c r="Y8" i="32"/>
  <c r="AD8" i="32"/>
  <c r="X8" i="32"/>
  <c r="AC8" i="32"/>
  <c r="W8" i="32"/>
  <c r="AB8" i="32"/>
  <c r="AA8" i="32"/>
  <c r="BM7" i="32"/>
  <c r="BG7" i="32"/>
  <c r="BL7" i="32"/>
  <c r="BK7" i="32"/>
  <c r="BJ7" i="32"/>
  <c r="BO7" i="32"/>
  <c r="BI7" i="32"/>
  <c r="BN7" i="32"/>
  <c r="BH7" i="32"/>
  <c r="BK25" i="32"/>
  <c r="BJ25" i="32"/>
  <c r="BO25" i="32"/>
  <c r="BI25" i="32"/>
  <c r="BN25" i="32"/>
  <c r="BH25" i="32"/>
  <c r="BM25" i="32"/>
  <c r="BG25" i="32"/>
  <c r="BL25" i="32"/>
  <c r="BD16" i="32"/>
  <c r="AX16" i="32"/>
  <c r="BC16" i="32"/>
  <c r="BB16" i="32"/>
  <c r="BA16" i="32"/>
  <c r="BF16" i="32"/>
  <c r="AZ16" i="32"/>
  <c r="BE16" i="32"/>
  <c r="AY16" i="32"/>
  <c r="AC5" i="32"/>
  <c r="W5" i="32"/>
  <c r="AB5" i="32"/>
  <c r="AE5" i="32"/>
  <c r="AA5" i="32"/>
  <c r="Y5" i="32"/>
  <c r="Z5" i="32"/>
  <c r="AD5" i="32"/>
  <c r="X5" i="32"/>
  <c r="U25" i="32"/>
  <c r="O25" i="32"/>
  <c r="T25" i="32"/>
  <c r="N25" i="32"/>
  <c r="S25" i="32"/>
  <c r="R25" i="32"/>
  <c r="Q25" i="32"/>
  <c r="V25" i="32"/>
  <c r="P25" i="32"/>
  <c r="CO21" i="32"/>
  <c r="CI21" i="32"/>
  <c r="CN21" i="32"/>
  <c r="CH21" i="32"/>
  <c r="CM21" i="32"/>
  <c r="CL21" i="32"/>
  <c r="CP21" i="32"/>
  <c r="L21" i="32" s="1"/>
  <c r="CJ21" i="32"/>
  <c r="CK21" i="32"/>
  <c r="BE21" i="32"/>
  <c r="AY21" i="32"/>
  <c r="BD21" i="32"/>
  <c r="AX21" i="32"/>
  <c r="BC21" i="32"/>
  <c r="BB21" i="32"/>
  <c r="BF21" i="32"/>
  <c r="AZ21" i="32"/>
  <c r="BA21" i="32"/>
  <c r="BJ16" i="32"/>
  <c r="BO16" i="32"/>
  <c r="BI16" i="32"/>
  <c r="BN16" i="32"/>
  <c r="BH16" i="32"/>
  <c r="BM16" i="32"/>
  <c r="BG16" i="32"/>
  <c r="BL16" i="32"/>
  <c r="BK16" i="32"/>
  <c r="T4" i="32"/>
  <c r="N4" i="32"/>
  <c r="P4" i="32"/>
  <c r="S4" i="32"/>
  <c r="R4" i="32"/>
  <c r="Q4" i="32"/>
  <c r="U4" i="32"/>
  <c r="O4" i="32"/>
  <c r="V4" i="32"/>
  <c r="BV16" i="32"/>
  <c r="BP16" i="32"/>
  <c r="BU16" i="32"/>
  <c r="BT16" i="32"/>
  <c r="BS16" i="32"/>
  <c r="BX16" i="32"/>
  <c r="BR16" i="32"/>
  <c r="BW16" i="32"/>
  <c r="BQ16" i="32"/>
  <c r="Q5" i="32"/>
  <c r="U5" i="32"/>
  <c r="S5" i="32"/>
  <c r="V5" i="32"/>
  <c r="P5" i="32"/>
  <c r="O5" i="32"/>
  <c r="T5" i="32"/>
  <c r="N5" i="32"/>
  <c r="R5" i="32"/>
  <c r="Q17" i="32"/>
  <c r="V17" i="32"/>
  <c r="P17" i="32"/>
  <c r="U17" i="32"/>
  <c r="O17" i="32"/>
  <c r="T17" i="32"/>
  <c r="N17" i="32"/>
  <c r="S17" i="32"/>
  <c r="R17" i="32"/>
  <c r="CE7" i="32"/>
  <c r="BY7" i="32"/>
  <c r="CD7" i="32"/>
  <c r="CC7" i="32"/>
  <c r="CB7" i="32"/>
  <c r="CG7" i="32"/>
  <c r="CA7" i="32"/>
  <c r="CF7" i="32"/>
  <c r="BZ7" i="32"/>
  <c r="CB16" i="32"/>
  <c r="CG16" i="32"/>
  <c r="CA16" i="32"/>
  <c r="CF16" i="32"/>
  <c r="BZ16" i="32"/>
  <c r="CE16" i="32"/>
  <c r="BY16" i="32"/>
  <c r="CD16" i="32"/>
  <c r="CC16" i="32"/>
  <c r="CC25" i="32"/>
  <c r="CB25" i="32"/>
  <c r="CG25" i="32"/>
  <c r="CA25" i="32"/>
  <c r="CF25" i="32"/>
  <c r="BZ25" i="32"/>
  <c r="CE25" i="32"/>
  <c r="BY25" i="32"/>
  <c r="CD25" i="32"/>
  <c r="AA21" i="32"/>
  <c r="Z21" i="32"/>
  <c r="AE21" i="32"/>
  <c r="Y21" i="32"/>
  <c r="AD21" i="32"/>
  <c r="X21" i="32"/>
  <c r="AB21" i="32"/>
  <c r="AC21" i="32"/>
  <c r="W21" i="32"/>
  <c r="BC11" i="32"/>
  <c r="BA11" i="32"/>
  <c r="BF11" i="32"/>
  <c r="AZ11" i="32"/>
  <c r="BE11" i="32"/>
  <c r="AY11" i="32"/>
  <c r="BD11" i="32"/>
  <c r="AX11" i="32"/>
  <c r="BB11" i="32"/>
  <c r="BB20" i="32"/>
  <c r="BA20" i="32"/>
  <c r="BE20" i="32"/>
  <c r="AY20" i="32"/>
  <c r="BC20" i="32"/>
  <c r="BF20" i="32"/>
  <c r="BD20" i="32"/>
  <c r="AZ20" i="32"/>
  <c r="AX20" i="32"/>
  <c r="AK9" i="32"/>
  <c r="AI9" i="32"/>
  <c r="AN9" i="32"/>
  <c r="AH9" i="32"/>
  <c r="AM9" i="32"/>
  <c r="AG9" i="32"/>
  <c r="AL9" i="32"/>
  <c r="AF9" i="32"/>
  <c r="AJ9" i="32"/>
  <c r="BM5" i="32"/>
  <c r="BG5" i="32"/>
  <c r="BL5" i="32"/>
  <c r="BI5" i="32"/>
  <c r="BK5" i="32"/>
  <c r="BJ5" i="32"/>
  <c r="BO5" i="32"/>
  <c r="BN5" i="32"/>
  <c r="BH5" i="32"/>
  <c r="BJ14" i="32"/>
  <c r="BO14" i="32"/>
  <c r="BI14" i="32"/>
  <c r="BL14" i="32"/>
  <c r="BK14" i="32"/>
  <c r="BH14" i="32"/>
  <c r="BG14" i="32"/>
  <c r="BN14" i="32"/>
  <c r="BM14" i="32"/>
  <c r="BK23" i="32"/>
  <c r="BJ23" i="32"/>
  <c r="BO23" i="32"/>
  <c r="BI23" i="32"/>
  <c r="BN23" i="32"/>
  <c r="BH23" i="32"/>
  <c r="BM23" i="32"/>
  <c r="BG23" i="32"/>
  <c r="BL23" i="32"/>
  <c r="V12" i="32"/>
  <c r="P12" i="32"/>
  <c r="T12" i="32"/>
  <c r="N12" i="32"/>
  <c r="S12" i="32"/>
  <c r="R12" i="32"/>
  <c r="Q12" i="32"/>
  <c r="U12" i="32"/>
  <c r="O12" i="32"/>
  <c r="R24" i="32"/>
  <c r="Q24" i="32"/>
  <c r="V24" i="32"/>
  <c r="P24" i="32"/>
  <c r="U24" i="32"/>
  <c r="O24" i="32"/>
  <c r="T24" i="32"/>
  <c r="N24" i="32"/>
  <c r="S24" i="32"/>
  <c r="BB22" i="32"/>
  <c r="BA22" i="32"/>
  <c r="BF22" i="32"/>
  <c r="AZ22" i="32"/>
  <c r="BE22" i="32"/>
  <c r="AY22" i="32"/>
  <c r="BC22" i="32"/>
  <c r="BD22" i="32"/>
  <c r="AX22" i="32"/>
  <c r="CP10" i="32"/>
  <c r="L10" i="32" s="1"/>
  <c r="CJ10" i="32"/>
  <c r="CN10" i="32"/>
  <c r="CH10" i="32"/>
  <c r="CM10" i="32"/>
  <c r="CL10" i="32"/>
  <c r="CK10" i="32"/>
  <c r="CO10" i="32"/>
  <c r="CI10" i="32"/>
  <c r="Z16" i="32"/>
  <c r="AE16" i="32"/>
  <c r="Y16" i="32"/>
  <c r="AD16" i="32"/>
  <c r="X16" i="32"/>
  <c r="AC16" i="32"/>
  <c r="W16" i="32"/>
  <c r="AB16" i="32"/>
  <c r="AA16" i="32"/>
  <c r="BU11" i="32"/>
  <c r="BS11" i="32"/>
  <c r="BX11" i="32"/>
  <c r="BR11" i="32"/>
  <c r="BW11" i="32"/>
  <c r="BQ11" i="32"/>
  <c r="BV11" i="32"/>
  <c r="BP11" i="32"/>
  <c r="BT11" i="32"/>
  <c r="AB10" i="32"/>
  <c r="Z10" i="32"/>
  <c r="AE10" i="32"/>
  <c r="Y10" i="32"/>
  <c r="AD10" i="32"/>
  <c r="X10" i="32"/>
  <c r="AC10" i="32"/>
  <c r="W10" i="32"/>
  <c r="AA10" i="32"/>
  <c r="CD8" i="32"/>
  <c r="CB8" i="32"/>
  <c r="CG8" i="32"/>
  <c r="CA8" i="32"/>
  <c r="CF8" i="32"/>
  <c r="BZ8" i="32"/>
  <c r="CE8" i="32"/>
  <c r="BY8" i="32"/>
  <c r="CC8" i="32"/>
  <c r="BD4" i="32"/>
  <c r="AX4" i="32"/>
  <c r="BB4" i="32"/>
  <c r="BC4" i="32"/>
  <c r="BF4" i="32"/>
  <c r="BA4" i="32"/>
  <c r="BE4" i="32"/>
  <c r="AY4" i="32"/>
  <c r="AZ4" i="32"/>
  <c r="BA15" i="32"/>
  <c r="BF15" i="32"/>
  <c r="AZ15" i="32"/>
  <c r="BD15" i="32"/>
  <c r="AX15" i="32"/>
  <c r="BC15" i="32"/>
  <c r="BB15" i="32"/>
  <c r="BE15" i="32"/>
  <c r="AY15" i="32"/>
  <c r="CE17" i="32"/>
  <c r="BY17" i="32"/>
  <c r="CD17" i="32"/>
  <c r="CC17" i="32"/>
  <c r="CB17" i="32"/>
  <c r="CG17" i="32"/>
  <c r="CA17" i="32"/>
  <c r="CF17" i="32"/>
  <c r="BZ17" i="32"/>
  <c r="AK11" i="32"/>
  <c r="AI11" i="32"/>
  <c r="AN11" i="32"/>
  <c r="AH11" i="32"/>
  <c r="AM11" i="32"/>
  <c r="AG11" i="32"/>
  <c r="AL11" i="32"/>
  <c r="AF11" i="32"/>
  <c r="AJ11" i="32"/>
  <c r="BL10" i="32"/>
  <c r="BJ10" i="32"/>
  <c r="BO10" i="32"/>
  <c r="BI10" i="32"/>
  <c r="BN10" i="32"/>
  <c r="BH10" i="32"/>
  <c r="BM10" i="32"/>
  <c r="BG10" i="32"/>
  <c r="BK10" i="32"/>
  <c r="BF12" i="32"/>
  <c r="AZ12" i="32"/>
  <c r="BD12" i="32"/>
  <c r="AX12" i="32"/>
  <c r="BC12" i="32"/>
  <c r="BB12" i="32"/>
  <c r="BA12" i="32"/>
  <c r="BE12" i="32"/>
  <c r="AY12" i="32"/>
  <c r="BB24" i="32"/>
  <c r="BA24" i="32"/>
  <c r="BF24" i="32"/>
  <c r="AZ24" i="32"/>
  <c r="BE24" i="32"/>
  <c r="AY24" i="32"/>
  <c r="BD24" i="32"/>
  <c r="AX24" i="32"/>
  <c r="BC24" i="32"/>
  <c r="AC15" i="32"/>
  <c r="W15" i="32"/>
  <c r="AB15" i="32"/>
  <c r="AE15" i="32"/>
  <c r="Y15" i="32"/>
  <c r="AD15" i="32"/>
  <c r="X15" i="32"/>
  <c r="AA15" i="32"/>
  <c r="Z15" i="32"/>
  <c r="BA17" i="32"/>
  <c r="BF17" i="32"/>
  <c r="AZ17" i="32"/>
  <c r="BE17" i="32"/>
  <c r="AY17" i="32"/>
  <c r="BD17" i="32"/>
  <c r="AX17" i="32"/>
  <c r="BC17" i="32"/>
  <c r="BB17" i="32"/>
  <c r="CB4" i="32"/>
  <c r="BZ4" i="32"/>
  <c r="CG4" i="32"/>
  <c r="CA4" i="32"/>
  <c r="CF4" i="32"/>
  <c r="K4" i="32" s="1"/>
  <c r="CE4" i="32"/>
  <c r="BY4" i="32"/>
  <c r="CC4" i="32"/>
  <c r="CD4" i="32"/>
  <c r="BO11" i="32"/>
  <c r="BI11" i="32"/>
  <c r="BM11" i="32"/>
  <c r="BG11" i="32"/>
  <c r="BL11" i="32"/>
  <c r="BK11" i="32"/>
  <c r="BJ11" i="32"/>
  <c r="BN11" i="32"/>
  <c r="BH11" i="32"/>
  <c r="BN20" i="32"/>
  <c r="BH20" i="32"/>
  <c r="BM20" i="32"/>
  <c r="BG20" i="32"/>
  <c r="BK20" i="32"/>
  <c r="BO20" i="32"/>
  <c r="BI20" i="32"/>
  <c r="BJ20" i="32"/>
  <c r="BL20" i="32"/>
  <c r="R20" i="32"/>
  <c r="Q20" i="32"/>
  <c r="U20" i="32"/>
  <c r="O20" i="32"/>
  <c r="S20" i="32"/>
  <c r="V20" i="32"/>
  <c r="T20" i="32"/>
  <c r="P20" i="32"/>
  <c r="N20" i="32"/>
  <c r="BV14" i="32"/>
  <c r="BP14" i="32"/>
  <c r="BU14" i="32"/>
  <c r="BX14" i="32"/>
  <c r="BR14" i="32"/>
  <c r="BW14" i="32"/>
  <c r="BT14" i="32"/>
  <c r="BS14" i="32"/>
  <c r="BQ14" i="32"/>
  <c r="CO23" i="32"/>
  <c r="CI23" i="32"/>
  <c r="CN23" i="32"/>
  <c r="CH23" i="32"/>
  <c r="CM23" i="32"/>
  <c r="CL23" i="32"/>
  <c r="CK23" i="32"/>
  <c r="CP23" i="32"/>
  <c r="L23" i="32" s="1"/>
  <c r="CJ23" i="32"/>
  <c r="AJ8" i="32"/>
  <c r="AM8" i="32"/>
  <c r="AF8" i="32"/>
  <c r="AL8" i="32"/>
  <c r="AK8" i="32"/>
  <c r="AI8" i="32"/>
  <c r="AH8" i="32"/>
  <c r="AN8" i="32"/>
  <c r="AG8" i="32"/>
  <c r="AN10" i="32"/>
  <c r="AH10" i="32"/>
  <c r="AL10" i="32"/>
  <c r="AF10" i="32"/>
  <c r="AK10" i="32"/>
  <c r="AJ10" i="32"/>
  <c r="AI10" i="32"/>
  <c r="AM10" i="32"/>
  <c r="AG10" i="32"/>
  <c r="BD6" i="32"/>
  <c r="AX6" i="32"/>
  <c r="BC6" i="32"/>
  <c r="BB6" i="32"/>
  <c r="BA6" i="32"/>
  <c r="AZ6" i="32"/>
  <c r="BF6" i="32"/>
  <c r="BE6" i="32"/>
  <c r="AY6" i="32"/>
  <c r="BD18" i="32"/>
  <c r="AX18" i="32"/>
  <c r="BC18" i="32"/>
  <c r="BB18" i="32"/>
  <c r="BA18" i="32"/>
  <c r="BF18" i="32"/>
  <c r="AZ18" i="32"/>
  <c r="BE18" i="32"/>
  <c r="AY18" i="32"/>
  <c r="Q7" i="32"/>
  <c r="V7" i="32"/>
  <c r="P7" i="32"/>
  <c r="U7" i="32"/>
  <c r="O7" i="32"/>
  <c r="T7" i="32"/>
  <c r="N7" i="32"/>
  <c r="S7" i="32"/>
  <c r="R7" i="32"/>
  <c r="Q19" i="32"/>
  <c r="V19" i="32"/>
  <c r="P19" i="32"/>
  <c r="U19" i="32"/>
  <c r="O19" i="32"/>
  <c r="T19" i="32"/>
  <c r="N19" i="32"/>
  <c r="S19" i="32"/>
  <c r="R19" i="32"/>
  <c r="BO9" i="32"/>
  <c r="BI9" i="32"/>
  <c r="BM9" i="32"/>
  <c r="BG9" i="32"/>
  <c r="BL9" i="32"/>
  <c r="BK9" i="32"/>
  <c r="BJ9" i="32"/>
  <c r="BN9" i="32"/>
  <c r="BH9" i="32"/>
  <c r="BJ18" i="32"/>
  <c r="BO18" i="32"/>
  <c r="BI18" i="32"/>
  <c r="BN18" i="32"/>
  <c r="BH18" i="32"/>
  <c r="BM18" i="32"/>
  <c r="BG18" i="32"/>
  <c r="BL18" i="32"/>
  <c r="BK18" i="32"/>
  <c r="AC7" i="32"/>
  <c r="W7" i="32"/>
  <c r="AB7" i="32"/>
  <c r="AA7" i="32"/>
  <c r="Z7" i="32"/>
  <c r="AE7" i="32"/>
  <c r="Y7" i="32"/>
  <c r="AD7" i="32"/>
  <c r="X7" i="32"/>
  <c r="AA25" i="32"/>
  <c r="Z25" i="32"/>
  <c r="AE25" i="32"/>
  <c r="Y25" i="32"/>
  <c r="AD25" i="32"/>
  <c r="X25" i="32"/>
  <c r="AC25" i="32"/>
  <c r="W25" i="32"/>
  <c r="AB25" i="32"/>
  <c r="BX12" i="32"/>
  <c r="BR12" i="32"/>
  <c r="BV12" i="32"/>
  <c r="BP12" i="32"/>
  <c r="BU12" i="32"/>
  <c r="BT12" i="32"/>
  <c r="BS12" i="32"/>
  <c r="BW12" i="32"/>
  <c r="BQ12" i="32"/>
  <c r="BW21" i="32"/>
  <c r="BQ21" i="32"/>
  <c r="BV21" i="32"/>
  <c r="BP21" i="32"/>
  <c r="BU21" i="32"/>
  <c r="BT21" i="32"/>
  <c r="BX21" i="32"/>
  <c r="BR21" i="32"/>
  <c r="BS21" i="32"/>
  <c r="AK13" i="32"/>
  <c r="AI13" i="32"/>
  <c r="AN13" i="32"/>
  <c r="AH13" i="32"/>
  <c r="AM13" i="32"/>
  <c r="AG13" i="32"/>
  <c r="AL13" i="32"/>
  <c r="AF13" i="32"/>
  <c r="AJ13" i="32"/>
  <c r="CB6" i="32"/>
  <c r="CG6" i="32"/>
  <c r="CA6" i="32"/>
  <c r="CF6" i="32"/>
  <c r="BZ6" i="32"/>
  <c r="CE6" i="32"/>
  <c r="BY6" i="32"/>
  <c r="CD6" i="32"/>
  <c r="CC6" i="32"/>
  <c r="CE15" i="32"/>
  <c r="BY15" i="32"/>
  <c r="CD15" i="32"/>
  <c r="CB15" i="32"/>
  <c r="CG15" i="32"/>
  <c r="CA15" i="32"/>
  <c r="CF15" i="32"/>
  <c r="BZ15" i="32"/>
  <c r="CC15" i="32"/>
  <c r="CF24" i="32"/>
  <c r="BZ24" i="32"/>
  <c r="CE24" i="32"/>
  <c r="BY24" i="32"/>
  <c r="CD24" i="32"/>
  <c r="CC24" i="32"/>
  <c r="CB24" i="32"/>
  <c r="CG24" i="32"/>
  <c r="CA24" i="32"/>
  <c r="T14" i="32"/>
  <c r="S14" i="32"/>
  <c r="V14" i="32"/>
  <c r="P14" i="32"/>
  <c r="O14" i="32"/>
  <c r="N14" i="32"/>
  <c r="U14" i="32"/>
  <c r="R14" i="32"/>
  <c r="Q14" i="32"/>
  <c r="AL4" i="32"/>
  <c r="AF4" i="32"/>
  <c r="AJ4" i="32"/>
  <c r="AK4" i="32"/>
  <c r="AH4" i="32"/>
  <c r="AN4" i="32"/>
  <c r="AI4" i="32"/>
  <c r="AM4" i="32"/>
  <c r="AG4" i="32"/>
  <c r="Z6" i="32"/>
  <c r="AE6" i="32"/>
  <c r="Y6" i="32"/>
  <c r="AB6" i="32"/>
  <c r="AD6" i="32"/>
  <c r="X6" i="32"/>
  <c r="AC6" i="32"/>
  <c r="W6" i="32"/>
  <c r="AA6" i="32"/>
  <c r="AL6" i="32"/>
  <c r="AF6" i="32"/>
  <c r="AH6" i="32"/>
  <c r="AK6" i="32"/>
  <c r="AJ6" i="32"/>
  <c r="AI6" i="32"/>
  <c r="AN6" i="32"/>
  <c r="AM6" i="32"/>
  <c r="AG6" i="32"/>
  <c r="AJ24" i="32"/>
  <c r="AI24" i="32"/>
  <c r="AN24" i="32"/>
  <c r="AH24" i="32"/>
  <c r="AM24" i="32"/>
  <c r="AG24" i="32"/>
  <c r="AL24" i="32"/>
  <c r="AF24" i="32"/>
  <c r="AK24" i="32"/>
  <c r="CN16" i="32"/>
  <c r="CH16" i="32"/>
  <c r="CM16" i="32"/>
  <c r="CL16" i="32"/>
  <c r="CK16" i="32"/>
  <c r="CP16" i="32"/>
  <c r="L16" i="32" s="1"/>
  <c r="CJ16" i="32"/>
  <c r="CO16" i="32"/>
  <c r="CI16" i="32"/>
  <c r="AA23" i="32"/>
  <c r="Z23" i="32"/>
  <c r="AE23" i="32"/>
  <c r="Y23" i="32"/>
  <c r="AD23" i="32"/>
  <c r="X23" i="32"/>
  <c r="AC23" i="32"/>
  <c r="W23" i="32"/>
  <c r="AB23" i="32"/>
  <c r="BM19" i="32"/>
  <c r="BG19" i="32"/>
  <c r="BL19" i="32"/>
  <c r="BK19" i="32"/>
  <c r="BJ19" i="32"/>
  <c r="BO19" i="32"/>
  <c r="BI19" i="32"/>
  <c r="BN19" i="32"/>
  <c r="BH19" i="32"/>
  <c r="CE5" i="32"/>
  <c r="BY5" i="32"/>
  <c r="CA5" i="32"/>
  <c r="CD5" i="32"/>
  <c r="CG5" i="32"/>
  <c r="CC5" i="32"/>
  <c r="CB5" i="32"/>
  <c r="CF5" i="32"/>
  <c r="BZ5" i="32"/>
  <c r="AC17" i="32"/>
  <c r="W17" i="32"/>
  <c r="AB17" i="32"/>
  <c r="AA17" i="32"/>
  <c r="Z17" i="32"/>
  <c r="AE17" i="32"/>
  <c r="Y17" i="32"/>
  <c r="AD17" i="32"/>
  <c r="X17" i="32"/>
  <c r="BS17" i="32"/>
  <c r="BX17" i="32"/>
  <c r="BR17" i="32"/>
  <c r="BW17" i="32"/>
  <c r="BQ17" i="32"/>
  <c r="BV17" i="32"/>
  <c r="BP17" i="32"/>
  <c r="BU17" i="32"/>
  <c r="BT17" i="32"/>
  <c r="CK7" i="32"/>
  <c r="CP7" i="32"/>
  <c r="L7" i="32" s="1"/>
  <c r="CJ7" i="32"/>
  <c r="CO7" i="32"/>
  <c r="CI7" i="32"/>
  <c r="CN7" i="32"/>
  <c r="CH7" i="32"/>
  <c r="CM7" i="32"/>
  <c r="CL7" i="32"/>
  <c r="Z18" i="32"/>
  <c r="AE18" i="32"/>
  <c r="Y18" i="32"/>
  <c r="AD18" i="32"/>
  <c r="X18" i="32"/>
  <c r="AC18" i="32"/>
  <c r="W18" i="32"/>
  <c r="AB18" i="32"/>
  <c r="AA18" i="32"/>
  <c r="CG13" i="32"/>
  <c r="CA13" i="32"/>
  <c r="CF13" i="32"/>
  <c r="BZ13" i="32"/>
  <c r="CE13" i="32"/>
  <c r="BY13" i="32"/>
  <c r="CD13" i="32"/>
  <c r="CC13" i="32"/>
  <c r="CB13" i="32"/>
  <c r="AL14" i="32"/>
  <c r="AF14" i="32"/>
  <c r="AK14" i="32"/>
  <c r="AN14" i="32"/>
  <c r="AH14" i="32"/>
  <c r="AM14" i="32"/>
  <c r="AJ14" i="32"/>
  <c r="AI14" i="32"/>
  <c r="AG14" i="32"/>
  <c r="BS7" i="32"/>
  <c r="BX7" i="32"/>
  <c r="BR7" i="32"/>
  <c r="BW7" i="32"/>
  <c r="BQ7" i="32"/>
  <c r="BV7" i="32"/>
  <c r="BP7" i="32"/>
  <c r="BU7" i="32"/>
  <c r="BT7" i="32"/>
  <c r="BW19" i="32"/>
  <c r="BV19" i="32"/>
  <c r="BT19" i="32"/>
  <c r="BX19" i="32"/>
  <c r="BS19" i="32"/>
  <c r="BR19" i="32"/>
  <c r="BQ19" i="32"/>
  <c r="BP19" i="32"/>
  <c r="BU19" i="32"/>
  <c r="S9" i="32"/>
  <c r="Q9" i="32"/>
  <c r="V9" i="32"/>
  <c r="P9" i="32"/>
  <c r="U9" i="32"/>
  <c r="O9" i="32"/>
  <c r="T9" i="32"/>
  <c r="N9" i="32"/>
  <c r="R9" i="32"/>
  <c r="U21" i="32"/>
  <c r="O21" i="32"/>
  <c r="T21" i="32"/>
  <c r="N21" i="32"/>
  <c r="S21" i="32"/>
  <c r="R21" i="32"/>
  <c r="V21" i="32"/>
  <c r="P21" i="32"/>
  <c r="Q21" i="32"/>
  <c r="CD10" i="32"/>
  <c r="CB10" i="32"/>
  <c r="CG10" i="32"/>
  <c r="CA10" i="32"/>
  <c r="CF10" i="32"/>
  <c r="BZ10" i="32"/>
  <c r="CE10" i="32"/>
  <c r="BY10" i="32"/>
  <c r="CC10" i="32"/>
  <c r="CC19" i="32"/>
  <c r="CB19" i="32"/>
  <c r="CF19" i="32"/>
  <c r="BZ19" i="32"/>
  <c r="CD19" i="32"/>
  <c r="CG19" i="32"/>
  <c r="CE19" i="32"/>
  <c r="CA19" i="32"/>
  <c r="BY19" i="32"/>
  <c r="AE9" i="32"/>
  <c r="Y9" i="32"/>
  <c r="AC9" i="32"/>
  <c r="W9" i="32"/>
  <c r="AB9" i="32"/>
  <c r="AA9" i="32"/>
  <c r="Z9" i="32"/>
  <c r="AD9" i="32"/>
  <c r="X9" i="32"/>
  <c r="BA5" i="32"/>
  <c r="BF5" i="32"/>
  <c r="AZ5" i="32"/>
  <c r="BE5" i="32"/>
  <c r="AY5" i="32"/>
  <c r="BC5" i="32"/>
  <c r="BD5" i="32"/>
  <c r="AX5" i="32"/>
  <c r="BB5" i="32"/>
  <c r="BD14" i="32"/>
  <c r="AX14" i="32"/>
  <c r="BC14" i="32"/>
  <c r="BF14" i="32"/>
  <c r="AZ14" i="32"/>
  <c r="AY14" i="32"/>
  <c r="BE14" i="32"/>
  <c r="BB14" i="32"/>
  <c r="BA14" i="32"/>
  <c r="BE23" i="32"/>
  <c r="AY23" i="32"/>
  <c r="BD23" i="32"/>
  <c r="AX23" i="32"/>
  <c r="BC23" i="32"/>
  <c r="BB23" i="32"/>
  <c r="BA23" i="32"/>
  <c r="BF23" i="32"/>
  <c r="AZ23" i="32"/>
  <c r="AI15" i="32"/>
  <c r="AN15" i="32"/>
  <c r="AH15" i="32"/>
  <c r="AL15" i="32"/>
  <c r="AF15" i="32"/>
  <c r="AK15" i="32"/>
  <c r="AJ15" i="32"/>
  <c r="AM15" i="32"/>
  <c r="AG15" i="32"/>
  <c r="BL8" i="32"/>
  <c r="BJ8" i="32"/>
  <c r="BO8" i="32"/>
  <c r="BI8" i="32"/>
  <c r="BN8" i="32"/>
  <c r="BH8" i="32"/>
  <c r="BM8" i="32"/>
  <c r="BG8" i="32"/>
  <c r="BK8" i="32"/>
  <c r="BM17" i="32"/>
  <c r="BG17" i="32"/>
  <c r="BL17" i="32"/>
  <c r="BK17" i="32"/>
  <c r="BJ17" i="32"/>
  <c r="BO17" i="32"/>
  <c r="BI17" i="32"/>
  <c r="BN17" i="32"/>
  <c r="BH17" i="32"/>
  <c r="BV4" i="32"/>
  <c r="BP4" i="32"/>
  <c r="BR4" i="32"/>
  <c r="BU4" i="32"/>
  <c r="BT4" i="32"/>
  <c r="BX4" i="32"/>
  <c r="BS4" i="32"/>
  <c r="BW4" i="32"/>
  <c r="BQ4" i="32"/>
  <c r="T16" i="32"/>
  <c r="N16" i="32"/>
  <c r="S16" i="32"/>
  <c r="R16" i="32"/>
  <c r="Q16" i="32"/>
  <c r="V16" i="32"/>
  <c r="P16" i="32"/>
  <c r="U16" i="32"/>
  <c r="O16" i="32"/>
  <c r="CM9" i="32"/>
  <c r="CK9" i="32"/>
  <c r="CP9" i="32"/>
  <c r="L9" i="32" s="1"/>
  <c r="CJ9" i="32"/>
  <c r="CO9" i="32"/>
  <c r="CI9" i="32"/>
  <c r="CN9" i="32"/>
  <c r="CH9" i="32"/>
  <c r="CL9" i="32"/>
  <c r="Z14" i="32"/>
  <c r="AE14" i="32"/>
  <c r="Y14" i="32"/>
  <c r="AB14" i="32"/>
  <c r="AA14" i="32"/>
  <c r="X14" i="32"/>
  <c r="W14" i="32"/>
  <c r="AD14" i="32"/>
  <c r="AC14" i="32"/>
  <c r="CL22" i="32"/>
  <c r="CK22" i="32"/>
  <c r="CP22" i="32"/>
  <c r="L22" i="32" s="1"/>
  <c r="CJ22" i="32"/>
  <c r="CO22" i="32"/>
  <c r="CI22" i="32"/>
  <c r="CN22" i="32"/>
  <c r="CH22" i="32"/>
  <c r="CM22" i="32"/>
  <c r="CM11" i="32"/>
  <c r="CK11" i="32"/>
  <c r="CP11" i="32"/>
  <c r="L11" i="32" s="1"/>
  <c r="CJ11" i="32"/>
  <c r="CO11" i="32"/>
  <c r="CI11" i="32"/>
  <c r="CN11" i="32"/>
  <c r="CH11" i="32"/>
  <c r="CL11" i="32"/>
  <c r="AM23" i="32"/>
  <c r="AG23" i="32"/>
  <c r="AL23" i="32"/>
  <c r="AF23" i="32"/>
  <c r="AK23" i="32"/>
  <c r="AJ23" i="32"/>
  <c r="AI23" i="32"/>
  <c r="AN23" i="32"/>
  <c r="AH23" i="32"/>
  <c r="CF20" i="32"/>
  <c r="BZ20" i="32"/>
  <c r="CE20" i="32"/>
  <c r="BY20" i="32"/>
  <c r="CD20" i="32"/>
  <c r="CC20" i="32"/>
  <c r="CG20" i="32"/>
  <c r="CA20" i="32"/>
  <c r="CB20" i="32"/>
  <c r="AE11" i="32"/>
  <c r="Y11" i="32"/>
  <c r="AC11" i="32"/>
  <c r="W11" i="32"/>
  <c r="AB11" i="32"/>
  <c r="AA11" i="32"/>
  <c r="Z11" i="32"/>
  <c r="AD11" i="32"/>
  <c r="X11" i="32"/>
  <c r="BC9" i="32"/>
  <c r="BA9" i="32"/>
  <c r="BF9" i="32"/>
  <c r="AZ9" i="32"/>
  <c r="BE9" i="32"/>
  <c r="AY9" i="32"/>
  <c r="BD9" i="32"/>
  <c r="AX9" i="32"/>
  <c r="BB9" i="32"/>
  <c r="AI5" i="32"/>
  <c r="AN5" i="32"/>
  <c r="AH5" i="32"/>
  <c r="AG5" i="32"/>
  <c r="AM5" i="32"/>
  <c r="AL5" i="32"/>
  <c r="AF5" i="32"/>
  <c r="AJ5" i="32"/>
  <c r="AK5" i="32"/>
  <c r="CO25" i="32"/>
  <c r="CI25" i="32"/>
  <c r="CN25" i="32"/>
  <c r="CH25" i="32"/>
  <c r="CM25" i="32"/>
  <c r="CL25" i="32"/>
  <c r="CK25" i="32"/>
  <c r="CP25" i="32"/>
  <c r="L25" i="32" s="1"/>
  <c r="CJ25" i="32"/>
  <c r="Z4" i="32"/>
  <c r="X4" i="32"/>
  <c r="AE4" i="32"/>
  <c r="Y4" i="32"/>
  <c r="AD4" i="32"/>
  <c r="AC4" i="32"/>
  <c r="W4" i="32"/>
  <c r="AB4" i="32"/>
  <c r="AA4" i="32"/>
  <c r="BN22" i="32"/>
  <c r="BH22" i="32"/>
  <c r="BM22" i="32"/>
  <c r="BG22" i="32"/>
  <c r="BL22" i="32"/>
  <c r="BK22" i="32"/>
  <c r="BO22" i="32"/>
  <c r="BI22" i="32"/>
  <c r="BJ22" i="32"/>
  <c r="CF22" i="32"/>
  <c r="BZ22" i="32"/>
  <c r="CE22" i="32"/>
  <c r="BY22" i="32"/>
  <c r="CD22" i="32"/>
  <c r="CC22" i="32"/>
  <c r="CB22" i="32"/>
  <c r="CG22" i="32"/>
  <c r="CA22" i="32"/>
  <c r="AD24" i="32"/>
  <c r="X24" i="32"/>
  <c r="AC24" i="32"/>
  <c r="W24" i="32"/>
  <c r="AB24" i="32"/>
  <c r="AA24" i="32"/>
  <c r="Z24" i="32"/>
  <c r="AE24" i="32"/>
  <c r="Y24" i="32"/>
  <c r="BA19" i="32"/>
  <c r="BF19" i="32"/>
  <c r="AZ19" i="32"/>
  <c r="BE19" i="32"/>
  <c r="AY19" i="32"/>
  <c r="BD19" i="32"/>
  <c r="AX19" i="32"/>
  <c r="BC19" i="32"/>
  <c r="BB19" i="32"/>
  <c r="AL16" i="32"/>
  <c r="AF16" i="32"/>
  <c r="AK16" i="32"/>
  <c r="AJ16" i="32"/>
  <c r="AI16" i="32"/>
  <c r="AN16" i="32"/>
  <c r="AH16" i="32"/>
  <c r="AM16" i="32"/>
  <c r="AG16" i="32"/>
  <c r="BX10" i="32"/>
  <c r="BR10" i="32"/>
  <c r="BV10" i="32"/>
  <c r="BP10" i="32"/>
  <c r="BU10" i="32"/>
  <c r="BT10" i="32"/>
  <c r="BS10" i="32"/>
  <c r="BW10" i="32"/>
  <c r="BQ10" i="32"/>
  <c r="BT22" i="32"/>
  <c r="BS22" i="32"/>
  <c r="BX22" i="32"/>
  <c r="BR22" i="32"/>
  <c r="BW22" i="32"/>
  <c r="BQ22" i="32"/>
  <c r="BU22" i="32"/>
  <c r="BP22" i="32"/>
  <c r="BV22" i="32"/>
  <c r="S11" i="32"/>
  <c r="Q11" i="32"/>
  <c r="V11" i="32"/>
  <c r="P11" i="32"/>
  <c r="U11" i="32"/>
  <c r="O11" i="32"/>
  <c r="T11" i="32"/>
  <c r="N11" i="32"/>
  <c r="R11" i="32"/>
  <c r="U23" i="32"/>
  <c r="O23" i="32"/>
  <c r="T23" i="32"/>
  <c r="N23" i="32"/>
  <c r="S23" i="32"/>
  <c r="R23" i="32"/>
  <c r="Q23" i="32"/>
  <c r="V23" i="32"/>
  <c r="P23" i="32"/>
  <c r="BL12" i="32"/>
  <c r="BJ12" i="32"/>
  <c r="BO12" i="32"/>
  <c r="BI12" i="32"/>
  <c r="BN12" i="32"/>
  <c r="BH12" i="32"/>
  <c r="BM12" i="32"/>
  <c r="BG12" i="32"/>
  <c r="BK12" i="32"/>
  <c r="BK21" i="32"/>
  <c r="BJ21" i="32"/>
  <c r="BO21" i="32"/>
  <c r="BI21" i="32"/>
  <c r="BN21" i="32"/>
  <c r="BH21" i="32"/>
  <c r="BL21" i="32"/>
  <c r="BM21" i="32"/>
  <c r="BG21" i="32"/>
  <c r="AE13" i="32"/>
  <c r="Y13" i="32"/>
  <c r="AC13" i="32"/>
  <c r="W13" i="32"/>
  <c r="AB13" i="32"/>
  <c r="AA13" i="32"/>
  <c r="Z13" i="32"/>
  <c r="AD13" i="32"/>
  <c r="X13" i="32"/>
  <c r="BV6" i="32"/>
  <c r="BP6" i="32"/>
  <c r="BU6" i="32"/>
  <c r="BT6" i="32"/>
  <c r="BS6" i="32"/>
  <c r="BX6" i="32"/>
  <c r="BR6" i="32"/>
  <c r="BW6" i="32"/>
  <c r="BQ6" i="32"/>
  <c r="BS15" i="32"/>
  <c r="BX15" i="32"/>
  <c r="BR15" i="32"/>
  <c r="BV15" i="32"/>
  <c r="BP15" i="32"/>
  <c r="BU15" i="32"/>
  <c r="BT15" i="32"/>
  <c r="BW15" i="32"/>
  <c r="BQ15" i="32"/>
  <c r="BT24" i="32"/>
  <c r="BS24" i="32"/>
  <c r="BX24" i="32"/>
  <c r="BR24" i="32"/>
  <c r="BW24" i="32"/>
  <c r="BQ24" i="32"/>
  <c r="BV24" i="32"/>
  <c r="BP24" i="32"/>
  <c r="BU24" i="32"/>
  <c r="AI19" i="32"/>
  <c r="AN19" i="32"/>
  <c r="AH19" i="32"/>
  <c r="AM19" i="32"/>
  <c r="AG19" i="32"/>
  <c r="AL19" i="32"/>
  <c r="AF19" i="32"/>
  <c r="AK19" i="32"/>
  <c r="AJ19" i="32"/>
  <c r="CG9" i="32"/>
  <c r="CA9" i="32"/>
  <c r="CE9" i="32"/>
  <c r="BY9" i="32"/>
  <c r="CD9" i="32"/>
  <c r="CC9" i="32"/>
  <c r="CB9" i="32"/>
  <c r="CF9" i="32"/>
  <c r="BZ9" i="32"/>
  <c r="CB18" i="32"/>
  <c r="CG18" i="32"/>
  <c r="CA18" i="32"/>
  <c r="CF18" i="32"/>
  <c r="BZ18" i="32"/>
  <c r="CE18" i="32"/>
  <c r="BY18" i="32"/>
  <c r="CD18" i="32"/>
  <c r="CC18" i="32"/>
  <c r="T6" i="32"/>
  <c r="N6" i="32"/>
  <c r="S6" i="32"/>
  <c r="R6" i="32"/>
  <c r="V6" i="32"/>
  <c r="Q6" i="32"/>
  <c r="P6" i="32"/>
  <c r="U6" i="32"/>
  <c r="O6" i="32"/>
  <c r="T18" i="32"/>
  <c r="N18" i="32"/>
  <c r="S18" i="32"/>
  <c r="R18" i="32"/>
  <c r="Q18" i="32"/>
  <c r="V18" i="32"/>
  <c r="P18" i="32"/>
  <c r="U18" i="32"/>
  <c r="O18" i="32"/>
  <c r="CK15" i="32"/>
  <c r="CP15" i="32"/>
  <c r="L15" i="32" s="1"/>
  <c r="CJ15" i="32"/>
  <c r="CO15" i="32"/>
  <c r="CI15" i="32"/>
  <c r="CN15" i="32"/>
  <c r="CH15" i="32"/>
  <c r="CM15" i="32"/>
  <c r="CL15" i="32"/>
  <c r="AD22" i="32"/>
  <c r="X22" i="32"/>
  <c r="AC22" i="32"/>
  <c r="W22" i="32"/>
  <c r="AB22" i="32"/>
  <c r="AA22" i="32"/>
  <c r="AE22" i="32"/>
  <c r="Y22" i="32"/>
  <c r="Z22" i="32"/>
  <c r="AL18" i="32"/>
  <c r="AF18" i="32"/>
  <c r="AK18" i="32"/>
  <c r="AJ18" i="32"/>
  <c r="AI18" i="32"/>
  <c r="AN18" i="32"/>
  <c r="AH18" i="32"/>
  <c r="AM18" i="32"/>
  <c r="AG18" i="32"/>
  <c r="BS5" i="32"/>
  <c r="BX5" i="32"/>
  <c r="BR5" i="32"/>
  <c r="BW5" i="32"/>
  <c r="BQ5" i="32"/>
  <c r="BU5" i="32"/>
  <c r="BV5" i="32"/>
  <c r="BP5" i="32"/>
  <c r="BT5" i="32"/>
  <c r="BO13" i="32"/>
  <c r="BI13" i="32"/>
  <c r="BN13" i="32"/>
  <c r="BM13" i="32"/>
  <c r="BG13" i="32"/>
  <c r="BL13" i="32"/>
  <c r="BK13" i="32"/>
  <c r="BJ13" i="32"/>
  <c r="BH13" i="32"/>
  <c r="CK17" i="32"/>
  <c r="CP17" i="32"/>
  <c r="L17" i="32" s="1"/>
  <c r="CJ17" i="32"/>
  <c r="CO17" i="32"/>
  <c r="CI17" i="32"/>
  <c r="CN17" i="32"/>
  <c r="CH17" i="32"/>
  <c r="CM17" i="32"/>
  <c r="CL17" i="32"/>
  <c r="AI17" i="32"/>
  <c r="AN17" i="32"/>
  <c r="AH17" i="32"/>
  <c r="AM17" i="32"/>
  <c r="AG17" i="32"/>
  <c r="AL17" i="32"/>
  <c r="AF17" i="32"/>
  <c r="AK17" i="32"/>
  <c r="AJ17" i="32"/>
  <c r="BF10" i="32"/>
  <c r="AZ10" i="32"/>
  <c r="BD10" i="32"/>
  <c r="AX10" i="32"/>
  <c r="BC10" i="32"/>
  <c r="BB10" i="32"/>
  <c r="BA10" i="32"/>
  <c r="BE10" i="32"/>
  <c r="AY10" i="32"/>
  <c r="CG11" i="32"/>
  <c r="CA11" i="32"/>
  <c r="CE11" i="32"/>
  <c r="BY11" i="32"/>
  <c r="CD11" i="32"/>
  <c r="CC11" i="32"/>
  <c r="CB11" i="32"/>
  <c r="CF11" i="32"/>
  <c r="BZ11" i="32"/>
  <c r="AF24" i="10"/>
  <c r="AF25" i="10"/>
  <c r="AF21" i="10"/>
  <c r="AF23" i="10"/>
  <c r="AF22" i="10"/>
  <c r="AF15" i="10"/>
  <c r="AF8" i="10"/>
  <c r="AF14" i="10"/>
  <c r="AF5" i="10"/>
  <c r="AF4" i="10"/>
  <c r="AF16" i="10"/>
  <c r="AF11" i="10"/>
  <c r="AF6" i="10"/>
  <c r="AF7" i="10"/>
  <c r="AF17" i="10"/>
  <c r="AF12" i="10"/>
  <c r="AF13" i="10"/>
  <c r="AF20" i="10"/>
  <c r="AF10" i="10"/>
  <c r="AF9" i="10"/>
  <c r="AF18" i="10"/>
  <c r="AF19" i="10"/>
  <c r="AE12" i="4"/>
  <c r="AD13" i="4"/>
  <c r="AD12" i="4"/>
  <c r="W13" i="4"/>
  <c r="W8" i="4"/>
  <c r="F1" i="21" l="1"/>
  <c r="G1" i="21"/>
  <c r="H1" i="21"/>
  <c r="I1" i="21"/>
  <c r="J1" i="21"/>
  <c r="K1" i="21"/>
  <c r="L1" i="21"/>
  <c r="M1" i="21"/>
  <c r="N1" i="21"/>
  <c r="O1" i="21"/>
  <c r="P1" i="21"/>
  <c r="Q1" i="21"/>
  <c r="R1" i="21"/>
  <c r="S1" i="21"/>
  <c r="T1" i="21"/>
  <c r="U1" i="21"/>
  <c r="V1" i="21"/>
  <c r="W1" i="21"/>
  <c r="X1" i="21"/>
  <c r="Y1" i="21"/>
  <c r="Z1" i="21"/>
  <c r="AA1" i="21"/>
  <c r="AB1" i="21"/>
  <c r="AC1" i="21"/>
  <c r="AD1" i="21"/>
  <c r="AE1" i="21"/>
  <c r="AF1" i="21"/>
  <c r="AG1" i="21"/>
  <c r="AH1" i="21"/>
  <c r="AI1" i="21"/>
  <c r="AJ1" i="21"/>
  <c r="AK1" i="21"/>
  <c r="AL1" i="21"/>
  <c r="AM1" i="21"/>
  <c r="AN1" i="21"/>
  <c r="AO1" i="21"/>
  <c r="AP1" i="21"/>
  <c r="AQ1" i="21"/>
  <c r="AR1" i="21"/>
  <c r="AS1" i="21"/>
  <c r="AT1" i="21"/>
  <c r="AU1" i="21"/>
  <c r="AV1" i="21"/>
  <c r="AW1" i="21"/>
  <c r="AX1" i="21"/>
  <c r="AY1" i="21"/>
  <c r="AZ1" i="21"/>
  <c r="BA1" i="21"/>
  <c r="BB1" i="21"/>
  <c r="BC1" i="21"/>
  <c r="BD1" i="21"/>
  <c r="BE1" i="21"/>
  <c r="BF1" i="21"/>
  <c r="BG1" i="21"/>
  <c r="BH1" i="21"/>
  <c r="BI1" i="21"/>
  <c r="BJ1" i="21"/>
  <c r="BK1" i="21"/>
  <c r="BL1" i="21"/>
  <c r="BM1" i="21"/>
  <c r="BN1" i="21"/>
  <c r="BO1" i="21"/>
  <c r="BP1" i="21"/>
  <c r="BQ1" i="21"/>
  <c r="BR1" i="21"/>
  <c r="BS1" i="21"/>
  <c r="BT1" i="21"/>
  <c r="BU1" i="21"/>
  <c r="BV1" i="21"/>
  <c r="BW1" i="21"/>
  <c r="E1" i="21"/>
  <c r="D1" i="21"/>
  <c r="X8" i="4" l="1"/>
  <c r="Y8" i="4"/>
  <c r="Z8" i="4"/>
  <c r="AA8" i="4"/>
  <c r="AB8" i="4"/>
  <c r="AC8" i="4"/>
  <c r="AD8" i="4"/>
  <c r="D5" i="20" l="1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X5" i="20"/>
  <c r="Y5" i="20"/>
  <c r="Z5" i="20"/>
  <c r="AA5" i="20"/>
  <c r="AB5" i="20"/>
  <c r="AC5" i="20"/>
  <c r="AD5" i="20"/>
  <c r="AE5" i="20"/>
  <c r="AF5" i="20"/>
  <c r="AG5" i="20"/>
  <c r="AH5" i="20"/>
  <c r="AI5" i="20"/>
  <c r="AJ5" i="20"/>
  <c r="AK5" i="20"/>
  <c r="AL5" i="20"/>
  <c r="AM5" i="20"/>
  <c r="AN5" i="20"/>
  <c r="AO5" i="20"/>
  <c r="AP5" i="20"/>
  <c r="AQ5" i="20"/>
  <c r="AR5" i="20"/>
  <c r="AS5" i="20"/>
  <c r="AT5" i="20"/>
  <c r="AU5" i="20"/>
  <c r="AV5" i="20"/>
  <c r="AW5" i="20"/>
  <c r="AX5" i="20"/>
  <c r="AY5" i="20"/>
  <c r="AZ5" i="20"/>
  <c r="BA5" i="20"/>
  <c r="BB5" i="20"/>
  <c r="BC5" i="20"/>
  <c r="BD5" i="20"/>
  <c r="BE5" i="20"/>
  <c r="BF5" i="20"/>
  <c r="BG5" i="20"/>
  <c r="BH5" i="20"/>
  <c r="BI5" i="20"/>
  <c r="BJ5" i="20"/>
  <c r="BK5" i="20"/>
  <c r="BL5" i="20"/>
  <c r="BM5" i="20"/>
  <c r="BN5" i="20"/>
  <c r="BO5" i="20"/>
  <c r="BP5" i="20"/>
  <c r="BQ5" i="20"/>
  <c r="BR5" i="20"/>
  <c r="BS5" i="20"/>
  <c r="BT5" i="20"/>
  <c r="BU5" i="20"/>
  <c r="BV5" i="20"/>
  <c r="BW5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X6" i="20"/>
  <c r="Y6" i="20"/>
  <c r="Z6" i="20"/>
  <c r="AA6" i="20"/>
  <c r="AB6" i="20"/>
  <c r="AC6" i="20"/>
  <c r="AD6" i="20"/>
  <c r="AE6" i="20"/>
  <c r="AF6" i="20"/>
  <c r="AG6" i="20"/>
  <c r="AH6" i="20"/>
  <c r="AI6" i="20"/>
  <c r="AJ6" i="20"/>
  <c r="AK6" i="20"/>
  <c r="AL6" i="20"/>
  <c r="AM6" i="20"/>
  <c r="AN6" i="20"/>
  <c r="AO6" i="20"/>
  <c r="AP6" i="20"/>
  <c r="AQ6" i="20"/>
  <c r="AR6" i="20"/>
  <c r="AS6" i="20"/>
  <c r="AT6" i="20"/>
  <c r="AU6" i="20"/>
  <c r="AV6" i="20"/>
  <c r="AW6" i="20"/>
  <c r="AX6" i="20"/>
  <c r="AY6" i="20"/>
  <c r="AZ6" i="20"/>
  <c r="BA6" i="20"/>
  <c r="BB6" i="20"/>
  <c r="BC6" i="20"/>
  <c r="BD6" i="20"/>
  <c r="BE6" i="20"/>
  <c r="BF6" i="20"/>
  <c r="BG6" i="20"/>
  <c r="BH6" i="20"/>
  <c r="BI6" i="20"/>
  <c r="BJ6" i="20"/>
  <c r="BK6" i="20"/>
  <c r="BL6" i="20"/>
  <c r="BM6" i="20"/>
  <c r="BN6" i="20"/>
  <c r="BO6" i="20"/>
  <c r="BP6" i="20"/>
  <c r="BQ6" i="20"/>
  <c r="BR6" i="20"/>
  <c r="BS6" i="20"/>
  <c r="BT6" i="20"/>
  <c r="BU6" i="20"/>
  <c r="BV6" i="20"/>
  <c r="BW6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X7" i="20"/>
  <c r="Y7" i="20"/>
  <c r="Z7" i="20"/>
  <c r="AA7" i="20"/>
  <c r="AB7" i="20"/>
  <c r="AC7" i="20"/>
  <c r="AD7" i="20"/>
  <c r="AE7" i="20"/>
  <c r="AF7" i="20"/>
  <c r="AG7" i="20"/>
  <c r="AH7" i="20"/>
  <c r="AI7" i="20"/>
  <c r="AJ7" i="20"/>
  <c r="AK7" i="20"/>
  <c r="AL7" i="20"/>
  <c r="AM7" i="20"/>
  <c r="AN7" i="20"/>
  <c r="AO7" i="20"/>
  <c r="AP7" i="20"/>
  <c r="AQ7" i="20"/>
  <c r="AR7" i="20"/>
  <c r="AS7" i="20"/>
  <c r="AT7" i="20"/>
  <c r="AU7" i="20"/>
  <c r="AV7" i="20"/>
  <c r="AW7" i="20"/>
  <c r="AX7" i="20"/>
  <c r="AY7" i="20"/>
  <c r="AZ7" i="20"/>
  <c r="BA7" i="20"/>
  <c r="BB7" i="20"/>
  <c r="BC7" i="20"/>
  <c r="BD7" i="20"/>
  <c r="BE7" i="20"/>
  <c r="BF7" i="20"/>
  <c r="BG7" i="20"/>
  <c r="BH7" i="20"/>
  <c r="BI7" i="20"/>
  <c r="BJ7" i="20"/>
  <c r="BK7" i="20"/>
  <c r="BL7" i="20"/>
  <c r="BM7" i="20"/>
  <c r="BN7" i="20"/>
  <c r="BO7" i="20"/>
  <c r="BP7" i="20"/>
  <c r="BQ7" i="20"/>
  <c r="BR7" i="20"/>
  <c r="BS7" i="20"/>
  <c r="BT7" i="20"/>
  <c r="BU7" i="20"/>
  <c r="BV7" i="20"/>
  <c r="BW7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X8" i="20"/>
  <c r="Y8" i="20"/>
  <c r="Z8" i="20"/>
  <c r="AA8" i="20"/>
  <c r="AB8" i="20"/>
  <c r="AC8" i="20"/>
  <c r="AD8" i="20"/>
  <c r="AE8" i="20"/>
  <c r="AF8" i="20"/>
  <c r="AG8" i="20"/>
  <c r="AH8" i="20"/>
  <c r="AI8" i="20"/>
  <c r="AJ8" i="20"/>
  <c r="AK8" i="20"/>
  <c r="AL8" i="20"/>
  <c r="AM8" i="20"/>
  <c r="AN8" i="20"/>
  <c r="AO8" i="20"/>
  <c r="AP8" i="20"/>
  <c r="AQ8" i="20"/>
  <c r="AR8" i="20"/>
  <c r="AS8" i="20"/>
  <c r="AT8" i="20"/>
  <c r="AU8" i="20"/>
  <c r="AV8" i="20"/>
  <c r="AW8" i="20"/>
  <c r="AX8" i="20"/>
  <c r="AY8" i="20"/>
  <c r="AZ8" i="20"/>
  <c r="BA8" i="20"/>
  <c r="BB8" i="20"/>
  <c r="BC8" i="20"/>
  <c r="BD8" i="20"/>
  <c r="BE8" i="20"/>
  <c r="BF8" i="20"/>
  <c r="BG8" i="20"/>
  <c r="BH8" i="20"/>
  <c r="BI8" i="20"/>
  <c r="BJ8" i="20"/>
  <c r="BK8" i="20"/>
  <c r="BL8" i="20"/>
  <c r="BM8" i="20"/>
  <c r="BN8" i="20"/>
  <c r="BO8" i="20"/>
  <c r="BP8" i="20"/>
  <c r="BQ8" i="20"/>
  <c r="BR8" i="20"/>
  <c r="BS8" i="20"/>
  <c r="BT8" i="20"/>
  <c r="BU8" i="20"/>
  <c r="BV8" i="20"/>
  <c r="BW8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X9" i="20"/>
  <c r="Y9" i="20"/>
  <c r="Z9" i="20"/>
  <c r="AA9" i="20"/>
  <c r="AB9" i="20"/>
  <c r="AC9" i="20"/>
  <c r="AD9" i="20"/>
  <c r="AE9" i="20"/>
  <c r="AF9" i="20"/>
  <c r="AG9" i="20"/>
  <c r="AH9" i="20"/>
  <c r="AI9" i="20"/>
  <c r="AJ9" i="20"/>
  <c r="AK9" i="20"/>
  <c r="AL9" i="20"/>
  <c r="AM9" i="20"/>
  <c r="AN9" i="20"/>
  <c r="AO9" i="20"/>
  <c r="AP9" i="20"/>
  <c r="AQ9" i="20"/>
  <c r="AR9" i="20"/>
  <c r="AS9" i="20"/>
  <c r="AT9" i="20"/>
  <c r="AU9" i="20"/>
  <c r="AV9" i="20"/>
  <c r="AW9" i="20"/>
  <c r="AX9" i="20"/>
  <c r="AY9" i="20"/>
  <c r="AZ9" i="20"/>
  <c r="BA9" i="20"/>
  <c r="BB9" i="20"/>
  <c r="BC9" i="20"/>
  <c r="BD9" i="20"/>
  <c r="BE9" i="20"/>
  <c r="BF9" i="20"/>
  <c r="BG9" i="20"/>
  <c r="BH9" i="20"/>
  <c r="BI9" i="20"/>
  <c r="BJ9" i="20"/>
  <c r="BK9" i="20"/>
  <c r="BL9" i="20"/>
  <c r="BM9" i="20"/>
  <c r="BN9" i="20"/>
  <c r="BO9" i="20"/>
  <c r="BP9" i="20"/>
  <c r="BQ9" i="20"/>
  <c r="BR9" i="20"/>
  <c r="BS9" i="20"/>
  <c r="BT9" i="20"/>
  <c r="BU9" i="20"/>
  <c r="BV9" i="20"/>
  <c r="BW9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BD10" i="20"/>
  <c r="BE10" i="20"/>
  <c r="BF10" i="20"/>
  <c r="BG10" i="20"/>
  <c r="BH10" i="20"/>
  <c r="BI10" i="20"/>
  <c r="BJ10" i="20"/>
  <c r="BK10" i="20"/>
  <c r="BL10" i="20"/>
  <c r="BM10" i="20"/>
  <c r="BN10" i="20"/>
  <c r="BO10" i="20"/>
  <c r="BP10" i="20"/>
  <c r="BQ10" i="20"/>
  <c r="BR10" i="20"/>
  <c r="BS10" i="20"/>
  <c r="BT10" i="20"/>
  <c r="BU10" i="20"/>
  <c r="BV10" i="20"/>
  <c r="BW10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AP11" i="20"/>
  <c r="AQ11" i="20"/>
  <c r="AR11" i="20"/>
  <c r="AS11" i="20"/>
  <c r="AT11" i="20"/>
  <c r="AU11" i="20"/>
  <c r="AV11" i="20"/>
  <c r="AW11" i="20"/>
  <c r="AX11" i="20"/>
  <c r="AY11" i="20"/>
  <c r="AZ11" i="20"/>
  <c r="BA11" i="20"/>
  <c r="BB11" i="20"/>
  <c r="BC11" i="20"/>
  <c r="BD11" i="20"/>
  <c r="BE11" i="20"/>
  <c r="BF11" i="20"/>
  <c r="BG11" i="20"/>
  <c r="BH11" i="20"/>
  <c r="BI11" i="20"/>
  <c r="BJ11" i="20"/>
  <c r="BK11" i="20"/>
  <c r="BL11" i="20"/>
  <c r="BM11" i="20"/>
  <c r="BN11" i="20"/>
  <c r="BO11" i="20"/>
  <c r="BP11" i="20"/>
  <c r="BQ11" i="20"/>
  <c r="BR11" i="20"/>
  <c r="BS11" i="20"/>
  <c r="BT11" i="20"/>
  <c r="BU11" i="20"/>
  <c r="BV11" i="20"/>
  <c r="BW11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AP12" i="20"/>
  <c r="AQ12" i="20"/>
  <c r="AR12" i="20"/>
  <c r="AS12" i="20"/>
  <c r="AT12" i="20"/>
  <c r="AU12" i="20"/>
  <c r="AV12" i="20"/>
  <c r="AW12" i="20"/>
  <c r="AX12" i="20"/>
  <c r="AY12" i="20"/>
  <c r="AZ12" i="20"/>
  <c r="BA12" i="20"/>
  <c r="BB12" i="20"/>
  <c r="BC12" i="20"/>
  <c r="BD12" i="20"/>
  <c r="BE12" i="20"/>
  <c r="BF12" i="20"/>
  <c r="BG12" i="20"/>
  <c r="BH12" i="20"/>
  <c r="BI12" i="20"/>
  <c r="BJ12" i="20"/>
  <c r="BK12" i="20"/>
  <c r="BL12" i="20"/>
  <c r="BM12" i="20"/>
  <c r="BN12" i="20"/>
  <c r="BO12" i="20"/>
  <c r="BP12" i="20"/>
  <c r="BQ12" i="20"/>
  <c r="BR12" i="20"/>
  <c r="BS12" i="20"/>
  <c r="BT12" i="20"/>
  <c r="BU12" i="20"/>
  <c r="BV12" i="20"/>
  <c r="BW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AP13" i="20"/>
  <c r="AQ13" i="20"/>
  <c r="AR13" i="20"/>
  <c r="AS13" i="20"/>
  <c r="AT13" i="20"/>
  <c r="AU13" i="20"/>
  <c r="AV13" i="20"/>
  <c r="AW13" i="20"/>
  <c r="AX13" i="20"/>
  <c r="AY13" i="20"/>
  <c r="AZ13" i="20"/>
  <c r="BA13" i="20"/>
  <c r="BB13" i="20"/>
  <c r="BC13" i="20"/>
  <c r="BD13" i="20"/>
  <c r="BE13" i="20"/>
  <c r="BF13" i="20"/>
  <c r="BG13" i="20"/>
  <c r="BH13" i="20"/>
  <c r="BI13" i="20"/>
  <c r="BJ13" i="20"/>
  <c r="BK13" i="20"/>
  <c r="BL13" i="20"/>
  <c r="BM13" i="20"/>
  <c r="BN13" i="20"/>
  <c r="BO13" i="20"/>
  <c r="BP13" i="20"/>
  <c r="BQ13" i="20"/>
  <c r="BR13" i="20"/>
  <c r="BS13" i="20"/>
  <c r="BT13" i="20"/>
  <c r="BU13" i="20"/>
  <c r="BV13" i="20"/>
  <c r="BW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BL14" i="20"/>
  <c r="BM14" i="20"/>
  <c r="BN14" i="20"/>
  <c r="BO14" i="20"/>
  <c r="BP14" i="20"/>
  <c r="BQ14" i="20"/>
  <c r="BR14" i="20"/>
  <c r="BS14" i="20"/>
  <c r="BT14" i="20"/>
  <c r="BU14" i="20"/>
  <c r="BV14" i="20"/>
  <c r="BW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AP15" i="20"/>
  <c r="AQ15" i="20"/>
  <c r="AR15" i="20"/>
  <c r="AS15" i="20"/>
  <c r="AT15" i="20"/>
  <c r="AU15" i="20"/>
  <c r="AV15" i="20"/>
  <c r="AW15" i="20"/>
  <c r="AX15" i="20"/>
  <c r="AY15" i="20"/>
  <c r="AZ15" i="20"/>
  <c r="BA15" i="20"/>
  <c r="BB15" i="20"/>
  <c r="BC15" i="20"/>
  <c r="BD15" i="20"/>
  <c r="BE15" i="20"/>
  <c r="BF15" i="20"/>
  <c r="BG15" i="20"/>
  <c r="BH15" i="20"/>
  <c r="BI15" i="20"/>
  <c r="BJ15" i="20"/>
  <c r="BK15" i="20"/>
  <c r="BL15" i="20"/>
  <c r="BM15" i="20"/>
  <c r="BN15" i="20"/>
  <c r="BO15" i="20"/>
  <c r="BP15" i="20"/>
  <c r="BQ15" i="20"/>
  <c r="BR15" i="20"/>
  <c r="BS15" i="20"/>
  <c r="BT15" i="20"/>
  <c r="BU15" i="20"/>
  <c r="BV15" i="20"/>
  <c r="BW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AP16" i="20"/>
  <c r="AQ16" i="20"/>
  <c r="AR16" i="20"/>
  <c r="AS16" i="20"/>
  <c r="AT16" i="20"/>
  <c r="AU16" i="20"/>
  <c r="AV16" i="20"/>
  <c r="AW16" i="20"/>
  <c r="AX16" i="20"/>
  <c r="AY16" i="20"/>
  <c r="AZ16" i="20"/>
  <c r="BA16" i="20"/>
  <c r="BB16" i="20"/>
  <c r="BC16" i="20"/>
  <c r="BD16" i="20"/>
  <c r="BE16" i="20"/>
  <c r="BF16" i="20"/>
  <c r="BG16" i="20"/>
  <c r="BH16" i="20"/>
  <c r="BI16" i="20"/>
  <c r="BJ16" i="20"/>
  <c r="BK16" i="20"/>
  <c r="BL16" i="20"/>
  <c r="BM16" i="20"/>
  <c r="BN16" i="20"/>
  <c r="BO16" i="20"/>
  <c r="BP16" i="20"/>
  <c r="BQ16" i="20"/>
  <c r="BR16" i="20"/>
  <c r="BS16" i="20"/>
  <c r="BT16" i="20"/>
  <c r="BU16" i="20"/>
  <c r="BV16" i="20"/>
  <c r="BW16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AC17" i="20"/>
  <c r="AD17" i="20"/>
  <c r="AE17" i="20"/>
  <c r="AF17" i="20"/>
  <c r="AG17" i="20"/>
  <c r="AH17" i="20"/>
  <c r="AI17" i="20"/>
  <c r="AJ17" i="20"/>
  <c r="AK17" i="20"/>
  <c r="AL17" i="20"/>
  <c r="AM17" i="20"/>
  <c r="AN17" i="20"/>
  <c r="AO17" i="20"/>
  <c r="AP17" i="20"/>
  <c r="AQ17" i="20"/>
  <c r="AR17" i="20"/>
  <c r="AS17" i="20"/>
  <c r="AT17" i="20"/>
  <c r="AU17" i="20"/>
  <c r="AV17" i="20"/>
  <c r="AW17" i="20"/>
  <c r="AX17" i="20"/>
  <c r="AY17" i="20"/>
  <c r="AZ17" i="20"/>
  <c r="BA17" i="20"/>
  <c r="BB17" i="20"/>
  <c r="BC17" i="20"/>
  <c r="BD17" i="20"/>
  <c r="BE17" i="20"/>
  <c r="BF17" i="20"/>
  <c r="BG17" i="20"/>
  <c r="BH17" i="20"/>
  <c r="BI17" i="20"/>
  <c r="BJ17" i="20"/>
  <c r="BK17" i="20"/>
  <c r="BL17" i="20"/>
  <c r="BM17" i="20"/>
  <c r="BN17" i="20"/>
  <c r="BO17" i="20"/>
  <c r="BP17" i="20"/>
  <c r="BQ17" i="20"/>
  <c r="BR17" i="20"/>
  <c r="BS17" i="20"/>
  <c r="BT17" i="20"/>
  <c r="BU17" i="20"/>
  <c r="BV17" i="20"/>
  <c r="BW17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AB18" i="20"/>
  <c r="AC18" i="20"/>
  <c r="AD18" i="20"/>
  <c r="AE18" i="20"/>
  <c r="AF18" i="20"/>
  <c r="AG18" i="20"/>
  <c r="AH18" i="20"/>
  <c r="AI18" i="20"/>
  <c r="AJ18" i="20"/>
  <c r="AK18" i="20"/>
  <c r="AL18" i="20"/>
  <c r="AM18" i="20"/>
  <c r="AN18" i="20"/>
  <c r="AO18" i="20"/>
  <c r="AP18" i="20"/>
  <c r="AQ18" i="20"/>
  <c r="AR18" i="20"/>
  <c r="AS18" i="20"/>
  <c r="AT18" i="20"/>
  <c r="AU18" i="20"/>
  <c r="AV18" i="20"/>
  <c r="AW18" i="20"/>
  <c r="AX18" i="20"/>
  <c r="AY18" i="20"/>
  <c r="AZ18" i="20"/>
  <c r="BA18" i="20"/>
  <c r="BB18" i="20"/>
  <c r="BC18" i="20"/>
  <c r="BD18" i="20"/>
  <c r="BE18" i="20"/>
  <c r="BF18" i="20"/>
  <c r="BG18" i="20"/>
  <c r="BH18" i="20"/>
  <c r="BI18" i="20"/>
  <c r="BJ18" i="20"/>
  <c r="BK18" i="20"/>
  <c r="BL18" i="20"/>
  <c r="BM18" i="20"/>
  <c r="BN18" i="20"/>
  <c r="BO18" i="20"/>
  <c r="BP18" i="20"/>
  <c r="BQ18" i="20"/>
  <c r="BR18" i="20"/>
  <c r="BS18" i="20"/>
  <c r="BT18" i="20"/>
  <c r="BU18" i="20"/>
  <c r="BV18" i="20"/>
  <c r="BW18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AP19" i="20"/>
  <c r="AQ19" i="20"/>
  <c r="AR19" i="20"/>
  <c r="AS19" i="20"/>
  <c r="AT19" i="20"/>
  <c r="AU19" i="20"/>
  <c r="AV19" i="20"/>
  <c r="AW19" i="20"/>
  <c r="AX19" i="20"/>
  <c r="AY19" i="20"/>
  <c r="AZ19" i="20"/>
  <c r="BA19" i="20"/>
  <c r="BB19" i="20"/>
  <c r="BC19" i="20"/>
  <c r="BD19" i="20"/>
  <c r="BE19" i="20"/>
  <c r="BF19" i="20"/>
  <c r="BG19" i="20"/>
  <c r="BH19" i="20"/>
  <c r="BI19" i="20"/>
  <c r="BJ19" i="20"/>
  <c r="BK19" i="20"/>
  <c r="BL19" i="20"/>
  <c r="BM19" i="20"/>
  <c r="BN19" i="20"/>
  <c r="BO19" i="20"/>
  <c r="BP19" i="20"/>
  <c r="BQ19" i="20"/>
  <c r="BR19" i="20"/>
  <c r="BS19" i="20"/>
  <c r="BT19" i="20"/>
  <c r="BU19" i="20"/>
  <c r="BV19" i="20"/>
  <c r="BW19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AP20" i="20"/>
  <c r="AQ20" i="20"/>
  <c r="AR20" i="20"/>
  <c r="AS20" i="20"/>
  <c r="AT20" i="20"/>
  <c r="AU20" i="20"/>
  <c r="AV20" i="20"/>
  <c r="AW20" i="20"/>
  <c r="AX20" i="20"/>
  <c r="AY20" i="20"/>
  <c r="AZ20" i="20"/>
  <c r="BA20" i="20"/>
  <c r="BB20" i="20"/>
  <c r="BC20" i="20"/>
  <c r="BD20" i="20"/>
  <c r="BE20" i="20"/>
  <c r="BF20" i="20"/>
  <c r="BG20" i="20"/>
  <c r="BH20" i="20"/>
  <c r="BI20" i="20"/>
  <c r="BJ20" i="20"/>
  <c r="BK20" i="20"/>
  <c r="BL20" i="20"/>
  <c r="BM20" i="20"/>
  <c r="BN20" i="20"/>
  <c r="BO20" i="20"/>
  <c r="BP20" i="20"/>
  <c r="BQ20" i="20"/>
  <c r="BR20" i="20"/>
  <c r="BS20" i="20"/>
  <c r="BT20" i="20"/>
  <c r="BU20" i="20"/>
  <c r="BV20" i="20"/>
  <c r="BW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AP21" i="20"/>
  <c r="AQ21" i="20"/>
  <c r="AR21" i="20"/>
  <c r="AS21" i="20"/>
  <c r="AT21" i="20"/>
  <c r="AU21" i="20"/>
  <c r="AV21" i="20"/>
  <c r="AW21" i="20"/>
  <c r="AX21" i="20"/>
  <c r="AY21" i="20"/>
  <c r="AZ21" i="20"/>
  <c r="BA21" i="20"/>
  <c r="BB21" i="20"/>
  <c r="BC21" i="20"/>
  <c r="BD21" i="20"/>
  <c r="BE21" i="20"/>
  <c r="BF21" i="20"/>
  <c r="BG21" i="20"/>
  <c r="BH21" i="20"/>
  <c r="BI21" i="20"/>
  <c r="BJ21" i="20"/>
  <c r="BK21" i="20"/>
  <c r="BL21" i="20"/>
  <c r="BM21" i="20"/>
  <c r="BN21" i="20"/>
  <c r="BO21" i="20"/>
  <c r="BP21" i="20"/>
  <c r="BQ21" i="20"/>
  <c r="BR21" i="20"/>
  <c r="BS21" i="20"/>
  <c r="BT21" i="20"/>
  <c r="BU21" i="20"/>
  <c r="BV21" i="20"/>
  <c r="BW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AP22" i="20"/>
  <c r="AQ22" i="20"/>
  <c r="AR22" i="20"/>
  <c r="AS22" i="20"/>
  <c r="AT22" i="20"/>
  <c r="AU22" i="20"/>
  <c r="AV22" i="20"/>
  <c r="AW22" i="20"/>
  <c r="AX22" i="20"/>
  <c r="AY22" i="20"/>
  <c r="AZ22" i="20"/>
  <c r="BA22" i="20"/>
  <c r="BB22" i="20"/>
  <c r="BC22" i="20"/>
  <c r="BD22" i="20"/>
  <c r="BE22" i="20"/>
  <c r="BF22" i="20"/>
  <c r="BG22" i="20"/>
  <c r="BH22" i="20"/>
  <c r="BI22" i="20"/>
  <c r="BJ22" i="20"/>
  <c r="BK22" i="20"/>
  <c r="BL22" i="20"/>
  <c r="BM22" i="20"/>
  <c r="BN22" i="20"/>
  <c r="BO22" i="20"/>
  <c r="BP22" i="20"/>
  <c r="BQ22" i="20"/>
  <c r="BR22" i="20"/>
  <c r="BS22" i="20"/>
  <c r="BT22" i="20"/>
  <c r="BU22" i="20"/>
  <c r="BV22" i="20"/>
  <c r="BW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AP23" i="20"/>
  <c r="AQ23" i="20"/>
  <c r="AR23" i="20"/>
  <c r="AS23" i="20"/>
  <c r="AT23" i="20"/>
  <c r="AU23" i="20"/>
  <c r="AV23" i="20"/>
  <c r="AW23" i="20"/>
  <c r="AX23" i="20"/>
  <c r="AY23" i="20"/>
  <c r="AZ23" i="20"/>
  <c r="BA23" i="20"/>
  <c r="BB23" i="20"/>
  <c r="BC23" i="20"/>
  <c r="BD23" i="20"/>
  <c r="BE23" i="20"/>
  <c r="BF23" i="20"/>
  <c r="BG23" i="20"/>
  <c r="BH23" i="20"/>
  <c r="BI23" i="20"/>
  <c r="BJ23" i="20"/>
  <c r="BK23" i="20"/>
  <c r="BL23" i="20"/>
  <c r="BM23" i="20"/>
  <c r="BN23" i="20"/>
  <c r="BO23" i="20"/>
  <c r="BP23" i="20"/>
  <c r="BQ23" i="20"/>
  <c r="BR23" i="20"/>
  <c r="BS23" i="20"/>
  <c r="BT23" i="20"/>
  <c r="BU23" i="20"/>
  <c r="BV23" i="20"/>
  <c r="BW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AP24" i="20"/>
  <c r="AQ24" i="20"/>
  <c r="AR24" i="20"/>
  <c r="AS24" i="20"/>
  <c r="AT24" i="20"/>
  <c r="AU24" i="20"/>
  <c r="AV24" i="20"/>
  <c r="AW24" i="20"/>
  <c r="AX24" i="20"/>
  <c r="AY24" i="20"/>
  <c r="AZ24" i="20"/>
  <c r="BA24" i="20"/>
  <c r="BB24" i="20"/>
  <c r="BC24" i="20"/>
  <c r="BD24" i="20"/>
  <c r="BE24" i="20"/>
  <c r="BF24" i="20"/>
  <c r="BG24" i="20"/>
  <c r="BH24" i="20"/>
  <c r="BI24" i="20"/>
  <c r="BJ24" i="20"/>
  <c r="BK24" i="20"/>
  <c r="BL24" i="20"/>
  <c r="BM24" i="20"/>
  <c r="BN24" i="20"/>
  <c r="BO24" i="20"/>
  <c r="BP24" i="20"/>
  <c r="BQ24" i="20"/>
  <c r="BR24" i="20"/>
  <c r="BS24" i="20"/>
  <c r="BT24" i="20"/>
  <c r="BU24" i="20"/>
  <c r="BV24" i="20"/>
  <c r="BW24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X25" i="20"/>
  <c r="Y25" i="20"/>
  <c r="Z25" i="20"/>
  <c r="AA25" i="20"/>
  <c r="AB25" i="20"/>
  <c r="AC25" i="20"/>
  <c r="AD25" i="20"/>
  <c r="AE25" i="20"/>
  <c r="AF25" i="20"/>
  <c r="AG25" i="20"/>
  <c r="AH25" i="20"/>
  <c r="AI25" i="20"/>
  <c r="AJ25" i="20"/>
  <c r="AK25" i="20"/>
  <c r="AL25" i="20"/>
  <c r="AM25" i="20"/>
  <c r="AN25" i="20"/>
  <c r="AO25" i="20"/>
  <c r="AP25" i="20"/>
  <c r="AQ25" i="20"/>
  <c r="AR25" i="20"/>
  <c r="AS25" i="20"/>
  <c r="AT25" i="20"/>
  <c r="AU25" i="20"/>
  <c r="AV25" i="20"/>
  <c r="AW25" i="20"/>
  <c r="AX25" i="20"/>
  <c r="AY25" i="20"/>
  <c r="AZ25" i="20"/>
  <c r="BA25" i="20"/>
  <c r="BB25" i="20"/>
  <c r="BC25" i="20"/>
  <c r="BD25" i="20"/>
  <c r="BE25" i="20"/>
  <c r="BF25" i="20"/>
  <c r="BG25" i="20"/>
  <c r="BH25" i="20"/>
  <c r="BI25" i="20"/>
  <c r="BJ25" i="20"/>
  <c r="BK25" i="20"/>
  <c r="BL25" i="20"/>
  <c r="BM25" i="20"/>
  <c r="BN25" i="20"/>
  <c r="BO25" i="20"/>
  <c r="BP25" i="20"/>
  <c r="BQ25" i="20"/>
  <c r="BR25" i="20"/>
  <c r="BS25" i="20"/>
  <c r="BT25" i="20"/>
  <c r="BU25" i="20"/>
  <c r="BV25" i="20"/>
  <c r="BW25" i="20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X4" i="20"/>
  <c r="Y4" i="20"/>
  <c r="Z4" i="20"/>
  <c r="AA4" i="20"/>
  <c r="AB4" i="20"/>
  <c r="AC4" i="20"/>
  <c r="AD4" i="20"/>
  <c r="AE4" i="20"/>
  <c r="AF4" i="20"/>
  <c r="AG4" i="20"/>
  <c r="AH4" i="20"/>
  <c r="AI4" i="20"/>
  <c r="AJ4" i="20"/>
  <c r="AK4" i="20"/>
  <c r="AL4" i="20"/>
  <c r="AM4" i="20"/>
  <c r="AN4" i="20"/>
  <c r="AO4" i="20"/>
  <c r="AP4" i="20"/>
  <c r="AQ4" i="20"/>
  <c r="AR4" i="20"/>
  <c r="AS4" i="20"/>
  <c r="AT4" i="20"/>
  <c r="AU4" i="20"/>
  <c r="AV4" i="20"/>
  <c r="AW4" i="20"/>
  <c r="AX4" i="20"/>
  <c r="AY4" i="20"/>
  <c r="AZ4" i="20"/>
  <c r="BA4" i="20"/>
  <c r="BB4" i="20"/>
  <c r="BC4" i="20"/>
  <c r="BD4" i="20"/>
  <c r="BE4" i="20"/>
  <c r="BF4" i="20"/>
  <c r="BG4" i="20"/>
  <c r="BH4" i="20"/>
  <c r="BI4" i="20"/>
  <c r="BJ4" i="20"/>
  <c r="BK4" i="20"/>
  <c r="BL4" i="20"/>
  <c r="BM4" i="20"/>
  <c r="BN4" i="20"/>
  <c r="BO4" i="20"/>
  <c r="BP4" i="20"/>
  <c r="BQ4" i="20"/>
  <c r="BR4" i="20"/>
  <c r="BS4" i="20"/>
  <c r="BT4" i="20"/>
  <c r="BU4" i="20"/>
  <c r="BV4" i="20"/>
  <c r="BW4" i="20"/>
  <c r="X19" i="4"/>
  <c r="Y19" i="4"/>
  <c r="Z19" i="4"/>
  <c r="AA19" i="4"/>
  <c r="K2" i="13" s="1"/>
  <c r="AB19" i="4"/>
  <c r="L2" i="13" s="1"/>
  <c r="AC19" i="4"/>
  <c r="AD19" i="4"/>
  <c r="AE19" i="4"/>
  <c r="N15" i="12"/>
  <c r="N16" i="12"/>
  <c r="N17" i="12"/>
  <c r="N18" i="12"/>
  <c r="N19" i="12"/>
  <c r="N20" i="12"/>
  <c r="N21" i="12"/>
  <c r="N22" i="12"/>
  <c r="N23" i="12"/>
  <c r="N24" i="12"/>
  <c r="N25" i="12"/>
  <c r="N26" i="12"/>
  <c r="D5" i="10"/>
  <c r="E5" i="10"/>
  <c r="F5" i="10"/>
  <c r="G5" i="10"/>
  <c r="H5" i="10"/>
  <c r="I5" i="10"/>
  <c r="J5" i="10"/>
  <c r="K5" i="10"/>
  <c r="D6" i="10"/>
  <c r="E6" i="10"/>
  <c r="F6" i="10"/>
  <c r="G6" i="10"/>
  <c r="H6" i="10"/>
  <c r="I6" i="10"/>
  <c r="J6" i="10"/>
  <c r="K6" i="10"/>
  <c r="D7" i="10"/>
  <c r="E7" i="10"/>
  <c r="F7" i="10"/>
  <c r="G7" i="10"/>
  <c r="H7" i="10"/>
  <c r="I7" i="10"/>
  <c r="J7" i="10"/>
  <c r="K7" i="10"/>
  <c r="D8" i="10"/>
  <c r="E8" i="10"/>
  <c r="F8" i="10"/>
  <c r="G8" i="10"/>
  <c r="H8" i="10"/>
  <c r="I8" i="10"/>
  <c r="J8" i="10"/>
  <c r="K8" i="10"/>
  <c r="D9" i="10"/>
  <c r="E9" i="10"/>
  <c r="F9" i="10"/>
  <c r="H9" i="10"/>
  <c r="I9" i="10"/>
  <c r="J9" i="10"/>
  <c r="K9" i="10"/>
  <c r="D10" i="10"/>
  <c r="E10" i="10"/>
  <c r="F10" i="10"/>
  <c r="G10" i="10"/>
  <c r="H10" i="10"/>
  <c r="I10" i="10"/>
  <c r="J10" i="10"/>
  <c r="K10" i="10"/>
  <c r="D11" i="10"/>
  <c r="E11" i="10"/>
  <c r="F11" i="10"/>
  <c r="G11" i="10"/>
  <c r="H11" i="10"/>
  <c r="I11" i="10"/>
  <c r="J11" i="10"/>
  <c r="K11" i="10"/>
  <c r="D12" i="10"/>
  <c r="E12" i="10"/>
  <c r="F12" i="10"/>
  <c r="G12" i="10"/>
  <c r="H12" i="10"/>
  <c r="I12" i="10"/>
  <c r="J12" i="10"/>
  <c r="K12" i="10"/>
  <c r="D13" i="10"/>
  <c r="E13" i="10"/>
  <c r="F13" i="10"/>
  <c r="G13" i="10"/>
  <c r="H13" i="10"/>
  <c r="I13" i="10"/>
  <c r="J13" i="10"/>
  <c r="K13" i="10"/>
  <c r="D14" i="10"/>
  <c r="E14" i="10"/>
  <c r="F14" i="10"/>
  <c r="G14" i="10"/>
  <c r="H14" i="10"/>
  <c r="I14" i="10"/>
  <c r="J14" i="10"/>
  <c r="K14" i="10"/>
  <c r="D15" i="10"/>
  <c r="E15" i="10"/>
  <c r="F15" i="10"/>
  <c r="G15" i="10"/>
  <c r="H15" i="10"/>
  <c r="I15" i="10"/>
  <c r="J15" i="10"/>
  <c r="K15" i="10"/>
  <c r="D16" i="10"/>
  <c r="E16" i="10"/>
  <c r="F16" i="10"/>
  <c r="G16" i="10"/>
  <c r="H16" i="10"/>
  <c r="I16" i="10"/>
  <c r="J16" i="10"/>
  <c r="K16" i="10"/>
  <c r="D17" i="10"/>
  <c r="E17" i="10"/>
  <c r="F17" i="10"/>
  <c r="G17" i="10"/>
  <c r="H17" i="10"/>
  <c r="I17" i="10"/>
  <c r="J17" i="10"/>
  <c r="K17" i="10"/>
  <c r="D18" i="10"/>
  <c r="E18" i="10"/>
  <c r="F18" i="10"/>
  <c r="G18" i="10"/>
  <c r="H18" i="10"/>
  <c r="I18" i="10"/>
  <c r="J18" i="10"/>
  <c r="K18" i="10"/>
  <c r="D19" i="10"/>
  <c r="E19" i="10"/>
  <c r="F19" i="10"/>
  <c r="G19" i="10"/>
  <c r="H19" i="10"/>
  <c r="I19" i="10"/>
  <c r="J19" i="10"/>
  <c r="K19" i="10"/>
  <c r="D20" i="10"/>
  <c r="E20" i="10"/>
  <c r="F20" i="10"/>
  <c r="G20" i="10"/>
  <c r="H20" i="10"/>
  <c r="I20" i="10"/>
  <c r="J20" i="10"/>
  <c r="D21" i="10"/>
  <c r="E21" i="10"/>
  <c r="F21" i="10"/>
  <c r="G21" i="10"/>
  <c r="H21" i="10"/>
  <c r="I21" i="10"/>
  <c r="J21" i="10"/>
  <c r="K21" i="10"/>
  <c r="D22" i="10"/>
  <c r="E22" i="10"/>
  <c r="F22" i="10"/>
  <c r="G22" i="10"/>
  <c r="H22" i="10"/>
  <c r="I22" i="10"/>
  <c r="J22" i="10"/>
  <c r="D23" i="10"/>
  <c r="E23" i="10"/>
  <c r="F23" i="10"/>
  <c r="G23" i="10"/>
  <c r="H23" i="10"/>
  <c r="I23" i="10"/>
  <c r="J23" i="10"/>
  <c r="K23" i="10"/>
  <c r="D24" i="10"/>
  <c r="E24" i="10"/>
  <c r="F24" i="10"/>
  <c r="G24" i="10"/>
  <c r="H24" i="10"/>
  <c r="I24" i="10"/>
  <c r="J24" i="10"/>
  <c r="K24" i="10"/>
  <c r="D25" i="10"/>
  <c r="E25" i="10"/>
  <c r="F25" i="10"/>
  <c r="G25" i="10"/>
  <c r="H25" i="10"/>
  <c r="I25" i="10"/>
  <c r="J25" i="10"/>
  <c r="K25" i="10"/>
  <c r="K4" i="10"/>
  <c r="G4" i="10"/>
  <c r="H4" i="10"/>
  <c r="I4" i="10"/>
  <c r="J4" i="10"/>
  <c r="E4" i="10"/>
  <c r="F4" i="10"/>
  <c r="D4" i="10"/>
  <c r="X4" i="10" s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T22" i="4"/>
  <c r="S22" i="4"/>
  <c r="R22" i="4"/>
  <c r="Q22" i="4"/>
  <c r="P22" i="4"/>
  <c r="O22" i="4"/>
  <c r="N22" i="4"/>
  <c r="M22" i="4"/>
  <c r="T21" i="4"/>
  <c r="S21" i="4"/>
  <c r="R21" i="4"/>
  <c r="Q21" i="4"/>
  <c r="P21" i="4"/>
  <c r="O21" i="4"/>
  <c r="N21" i="4"/>
  <c r="M21" i="4"/>
  <c r="T20" i="4"/>
  <c r="S20" i="4"/>
  <c r="R20" i="4"/>
  <c r="Q20" i="4"/>
  <c r="P20" i="4"/>
  <c r="O20" i="4"/>
  <c r="N20" i="4"/>
  <c r="M20" i="4"/>
  <c r="T19" i="4"/>
  <c r="S19" i="4"/>
  <c r="R19" i="4"/>
  <c r="Q19" i="4"/>
  <c r="P19" i="4"/>
  <c r="O19" i="4"/>
  <c r="N19" i="4"/>
  <c r="M19" i="4"/>
  <c r="J22" i="4"/>
  <c r="J21" i="4"/>
  <c r="J20" i="4"/>
  <c r="J19" i="4"/>
  <c r="X13" i="4"/>
  <c r="Y13" i="4"/>
  <c r="Z13" i="4"/>
  <c r="AA13" i="4"/>
  <c r="AB13" i="4"/>
  <c r="AC13" i="4"/>
  <c r="X12" i="4"/>
  <c r="Y12" i="4"/>
  <c r="Z12" i="4"/>
  <c r="AA12" i="4"/>
  <c r="AB12" i="4"/>
  <c r="AC12" i="4"/>
  <c r="O12" i="4"/>
  <c r="N13" i="4"/>
  <c r="S13" i="4"/>
  <c r="T13" i="4"/>
  <c r="N14" i="4"/>
  <c r="O14" i="4"/>
  <c r="R14" i="4"/>
  <c r="S14" i="4"/>
  <c r="T14" i="4"/>
  <c r="M14" i="4"/>
  <c r="J14" i="4"/>
  <c r="P14" i="4" s="1"/>
  <c r="J13" i="4"/>
  <c r="O13" i="4" s="1"/>
  <c r="J12" i="4"/>
  <c r="P12" i="4" s="1"/>
  <c r="J15" i="4"/>
  <c r="M15" i="4" s="1"/>
  <c r="AB12" i="2"/>
  <c r="LD8" i="3"/>
  <c r="LD9" i="3"/>
  <c r="LD10" i="3"/>
  <c r="LD11" i="3"/>
  <c r="LD12" i="3"/>
  <c r="LD13" i="3"/>
  <c r="LD14" i="3"/>
  <c r="LD15" i="3"/>
  <c r="LD16" i="3"/>
  <c r="LD17" i="3"/>
  <c r="LD18" i="3"/>
  <c r="LD19" i="3"/>
  <c r="LD20" i="3"/>
  <c r="LD21" i="3"/>
  <c r="LD22" i="3"/>
  <c r="LD23" i="3"/>
  <c r="LD24" i="3"/>
  <c r="LD25" i="3"/>
  <c r="LD26" i="3"/>
  <c r="LD27" i="3"/>
  <c r="LD28" i="3"/>
  <c r="LD29" i="3"/>
  <c r="LD30" i="3"/>
  <c r="LD31" i="3"/>
  <c r="LD32" i="3"/>
  <c r="LD33" i="3"/>
  <c r="LD34" i="3"/>
  <c r="LD35" i="3"/>
  <c r="LD36" i="3"/>
  <c r="LD37" i="3"/>
  <c r="LD38" i="3"/>
  <c r="LD39" i="3"/>
  <c r="LD40" i="3"/>
  <c r="LD41" i="3"/>
  <c r="LD42" i="3"/>
  <c r="LD43" i="3"/>
  <c r="LD44" i="3"/>
  <c r="LD45" i="3"/>
  <c r="LD46" i="3"/>
  <c r="LD47" i="3"/>
  <c r="LD48" i="3"/>
  <c r="LD49" i="3"/>
  <c r="LD50" i="3"/>
  <c r="LD51" i="3"/>
  <c r="LD52" i="3"/>
  <c r="LD53" i="3"/>
  <c r="LD54" i="3"/>
  <c r="LD55" i="3"/>
  <c r="LD56" i="3"/>
  <c r="LD57" i="3"/>
  <c r="LD58" i="3"/>
  <c r="LD59" i="3"/>
  <c r="LD60" i="3"/>
  <c r="LD61" i="3"/>
  <c r="LD62" i="3"/>
  <c r="LD63" i="3"/>
  <c r="LD64" i="3"/>
  <c r="LD65" i="3"/>
  <c r="LD66" i="3"/>
  <c r="LD67" i="3"/>
  <c r="LD68" i="3"/>
  <c r="LD69" i="3"/>
  <c r="LD70" i="3"/>
  <c r="LD71" i="3"/>
  <c r="LD72" i="3"/>
  <c r="LD73" i="3"/>
  <c r="LD74" i="3"/>
  <c r="LD75" i="3"/>
  <c r="LD76" i="3"/>
  <c r="LD77" i="3"/>
  <c r="LD78" i="3"/>
  <c r="LD79" i="3"/>
  <c r="LD80" i="3"/>
  <c r="LD81" i="3"/>
  <c r="LD82" i="3"/>
  <c r="LD83" i="3"/>
  <c r="LD84" i="3"/>
  <c r="LD85" i="3"/>
  <c r="LD86" i="3"/>
  <c r="LD87" i="3"/>
  <c r="LD88" i="3"/>
  <c r="LD89" i="3"/>
  <c r="LD90" i="3"/>
  <c r="LD91" i="3"/>
  <c r="LD92" i="3"/>
  <c r="LD93" i="3"/>
  <c r="LD94" i="3"/>
  <c r="LD95" i="3"/>
  <c r="LD96" i="3"/>
  <c r="LD97" i="3"/>
  <c r="LD98" i="3"/>
  <c r="LD99" i="3"/>
  <c r="LD100" i="3"/>
  <c r="LD101" i="3"/>
  <c r="LD102" i="3"/>
  <c r="LD103" i="3"/>
  <c r="LD104" i="3"/>
  <c r="LD105" i="3"/>
  <c r="LD106" i="3"/>
  <c r="LD107" i="3"/>
  <c r="LD108" i="3"/>
  <c r="LD109" i="3"/>
  <c r="LD110" i="3"/>
  <c r="LD111" i="3"/>
  <c r="LD112" i="3"/>
  <c r="LD113" i="3"/>
  <c r="LD114" i="3"/>
  <c r="LD115" i="3"/>
  <c r="LD116" i="3"/>
  <c r="LD117" i="3"/>
  <c r="LD118" i="3"/>
  <c r="LD119" i="3"/>
  <c r="LD120" i="3"/>
  <c r="LD121" i="3"/>
  <c r="LD122" i="3"/>
  <c r="LD123" i="3"/>
  <c r="LD124" i="3"/>
  <c r="LD125" i="3"/>
  <c r="LD126" i="3"/>
  <c r="LD127" i="3"/>
  <c r="LD128" i="3"/>
  <c r="LD129" i="3"/>
  <c r="LD130" i="3"/>
  <c r="LD131" i="3"/>
  <c r="LD132" i="3"/>
  <c r="LD133" i="3"/>
  <c r="LD134" i="3"/>
  <c r="LD135" i="3"/>
  <c r="LD136" i="3"/>
  <c r="LD137" i="3"/>
  <c r="LD138" i="3"/>
  <c r="LD139" i="3"/>
  <c r="LD140" i="3"/>
  <c r="LD141" i="3"/>
  <c r="LD142" i="3"/>
  <c r="LD143" i="3"/>
  <c r="LD144" i="3"/>
  <c r="LD145" i="3"/>
  <c r="LD146" i="3"/>
  <c r="LD147" i="3"/>
  <c r="LD148" i="3"/>
  <c r="LD149" i="3"/>
  <c r="LD150" i="3"/>
  <c r="LD151" i="3"/>
  <c r="LD152" i="3"/>
  <c r="LD153" i="3"/>
  <c r="LD154" i="3"/>
  <c r="LD155" i="3"/>
  <c r="LD156" i="3"/>
  <c r="LD157" i="3"/>
  <c r="LD158" i="3"/>
  <c r="LD159" i="3"/>
  <c r="LD160" i="3"/>
  <c r="LD161" i="3"/>
  <c r="LD162" i="3"/>
  <c r="LD163" i="3"/>
  <c r="LD164" i="3"/>
  <c r="LD165" i="3"/>
  <c r="LD166" i="3"/>
  <c r="LD167" i="3"/>
  <c r="LD168" i="3"/>
  <c r="LD169" i="3"/>
  <c r="LD170" i="3"/>
  <c r="LD171" i="3"/>
  <c r="LD172" i="3"/>
  <c r="LD173" i="3"/>
  <c r="LD174" i="3"/>
  <c r="LD175" i="3"/>
  <c r="LD176" i="3"/>
  <c r="LD177" i="3"/>
  <c r="LD178" i="3"/>
  <c r="LD179" i="3"/>
  <c r="LD180" i="3"/>
  <c r="LD181" i="3"/>
  <c r="LD182" i="3"/>
  <c r="LD183" i="3"/>
  <c r="LD184" i="3"/>
  <c r="LD185" i="3"/>
  <c r="LD186" i="3"/>
  <c r="LD187" i="3"/>
  <c r="LD188" i="3"/>
  <c r="LD189" i="3"/>
  <c r="LD190" i="3"/>
  <c r="LD191" i="3"/>
  <c r="LD192" i="3"/>
  <c r="LD193" i="3"/>
  <c r="LD194" i="3"/>
  <c r="LD195" i="3"/>
  <c r="LD196" i="3"/>
  <c r="LD197" i="3"/>
  <c r="LD198" i="3"/>
  <c r="LD199" i="3"/>
  <c r="LD200" i="3"/>
  <c r="LD201" i="3"/>
  <c r="LD202" i="3"/>
  <c r="LD203" i="3"/>
  <c r="LD204" i="3"/>
  <c r="LD205" i="3"/>
  <c r="LD206" i="3"/>
  <c r="LD207" i="3"/>
  <c r="LD208" i="3"/>
  <c r="LD209" i="3"/>
  <c r="LD210" i="3"/>
  <c r="LD211" i="3"/>
  <c r="LD212" i="3"/>
  <c r="LD213" i="3"/>
  <c r="LD214" i="3"/>
  <c r="LD215" i="3"/>
  <c r="LD216" i="3"/>
  <c r="LD217" i="3"/>
  <c r="LD218" i="3"/>
  <c r="LD219" i="3"/>
  <c r="LD220" i="3"/>
  <c r="LD221" i="3"/>
  <c r="LD222" i="3"/>
  <c r="LD223" i="3"/>
  <c r="LD224" i="3"/>
  <c r="LD225" i="3"/>
  <c r="LD226" i="3"/>
  <c r="LD227" i="3"/>
  <c r="LD228" i="3"/>
  <c r="LD229" i="3"/>
  <c r="LD230" i="3"/>
  <c r="LD231" i="3"/>
  <c r="LD232" i="3"/>
  <c r="LD233" i="3"/>
  <c r="LD234" i="3"/>
  <c r="LD235" i="3"/>
  <c r="LD236" i="3"/>
  <c r="LD237" i="3"/>
  <c r="LD238" i="3"/>
  <c r="LD239" i="3"/>
  <c r="LD240" i="3"/>
  <c r="LD241" i="3"/>
  <c r="LD242" i="3"/>
  <c r="LD243" i="3"/>
  <c r="LD244" i="3"/>
  <c r="LD245" i="3"/>
  <c r="LD246" i="3"/>
  <c r="LD247" i="3"/>
  <c r="LD248" i="3"/>
  <c r="LD249" i="3"/>
  <c r="LD250" i="3"/>
  <c r="LD251" i="3"/>
  <c r="LD252" i="3"/>
  <c r="LD253" i="3"/>
  <c r="LD254" i="3"/>
  <c r="LD255" i="3"/>
  <c r="LD256" i="3"/>
  <c r="LD257" i="3"/>
  <c r="LD258" i="3"/>
  <c r="LD259" i="3"/>
  <c r="LD260" i="3"/>
  <c r="LD261" i="3"/>
  <c r="LD262" i="3"/>
  <c r="LD263" i="3"/>
  <c r="LD264" i="3"/>
  <c r="LD265" i="3"/>
  <c r="LD266" i="3"/>
  <c r="LD267" i="3"/>
  <c r="LD268" i="3"/>
  <c r="LD269" i="3"/>
  <c r="LD270" i="3"/>
  <c r="LD271" i="3"/>
  <c r="LD272" i="3"/>
  <c r="LD273" i="3"/>
  <c r="LD274" i="3"/>
  <c r="LD275" i="3"/>
  <c r="LD276" i="3"/>
  <c r="LD277" i="3"/>
  <c r="LD278" i="3"/>
  <c r="LD279" i="3"/>
  <c r="LD280" i="3"/>
  <c r="LD281" i="3"/>
  <c r="LD282" i="3"/>
  <c r="LD283" i="3"/>
  <c r="LD284" i="3"/>
  <c r="LD285" i="3"/>
  <c r="LD286" i="3"/>
  <c r="LD287" i="3"/>
  <c r="LD288" i="3"/>
  <c r="LD289" i="3"/>
  <c r="LD290" i="3"/>
  <c r="LD291" i="3"/>
  <c r="LD292" i="3"/>
  <c r="LD293" i="3"/>
  <c r="LD294" i="3"/>
  <c r="LD295" i="3"/>
  <c r="LD296" i="3"/>
  <c r="LD297" i="3"/>
  <c r="LD298" i="3"/>
  <c r="LD299" i="3"/>
  <c r="LD300" i="3"/>
  <c r="LD301" i="3"/>
  <c r="LD302" i="3"/>
  <c r="LD303" i="3"/>
  <c r="LD304" i="3"/>
  <c r="LD305" i="3"/>
  <c r="LD306" i="3"/>
  <c r="LD307" i="3"/>
  <c r="LD308" i="3"/>
  <c r="LD309" i="3"/>
  <c r="LD310" i="3"/>
  <c r="LD311" i="3"/>
  <c r="LD312" i="3"/>
  <c r="LD313" i="3"/>
  <c r="LD314" i="3"/>
  <c r="LD315" i="3"/>
  <c r="LD316" i="3"/>
  <c r="LD317" i="3"/>
  <c r="LD318" i="3"/>
  <c r="LD319" i="3"/>
  <c r="LD320" i="3"/>
  <c r="LD321" i="3"/>
  <c r="LD322" i="3"/>
  <c r="LD323" i="3"/>
  <c r="LD324" i="3"/>
  <c r="LD325" i="3"/>
  <c r="LD326" i="3"/>
  <c r="LD327" i="3"/>
  <c r="LD328" i="3"/>
  <c r="LD329" i="3"/>
  <c r="LD330" i="3"/>
  <c r="LD331" i="3"/>
  <c r="LD332" i="3"/>
  <c r="LD333" i="3"/>
  <c r="LD334" i="3"/>
  <c r="LD335" i="3"/>
  <c r="LD336" i="3"/>
  <c r="LD337" i="3"/>
  <c r="LD338" i="3"/>
  <c r="LD339" i="3"/>
  <c r="LD340" i="3"/>
  <c r="LD341" i="3"/>
  <c r="LD342" i="3"/>
  <c r="LD343" i="3"/>
  <c r="LD344" i="3"/>
  <c r="LD345" i="3"/>
  <c r="LD346" i="3"/>
  <c r="LD347" i="3"/>
  <c r="LD348" i="3"/>
  <c r="LD349" i="3"/>
  <c r="LD350" i="3"/>
  <c r="LD351" i="3"/>
  <c r="LD352" i="3"/>
  <c r="LD353" i="3"/>
  <c r="LD354" i="3"/>
  <c r="LD355" i="3"/>
  <c r="LD356" i="3"/>
  <c r="LD357" i="3"/>
  <c r="LD358" i="3"/>
  <c r="LD359" i="3"/>
  <c r="LD360" i="3"/>
  <c r="LD361" i="3"/>
  <c r="LD362" i="3"/>
  <c r="LD363" i="3"/>
  <c r="LD364" i="3"/>
  <c r="LD365" i="3"/>
  <c r="LD366" i="3"/>
  <c r="LD367" i="3"/>
  <c r="LD368" i="3"/>
  <c r="LD369" i="3"/>
  <c r="LD370" i="3"/>
  <c r="LD371" i="3"/>
  <c r="LD372" i="3"/>
  <c r="LD373" i="3"/>
  <c r="LD374" i="3"/>
  <c r="LD375" i="3"/>
  <c r="LD376" i="3"/>
  <c r="LD377" i="3"/>
  <c r="LD378" i="3"/>
  <c r="LD379" i="3"/>
  <c r="LD380" i="3"/>
  <c r="LD381" i="3"/>
  <c r="LD382" i="3"/>
  <c r="LD383" i="3"/>
  <c r="LD384" i="3"/>
  <c r="LD385" i="3"/>
  <c r="LD386" i="3"/>
  <c r="LD387" i="3"/>
  <c r="LD388" i="3"/>
  <c r="LD389" i="3"/>
  <c r="LD390" i="3"/>
  <c r="LD391" i="3"/>
  <c r="LD392" i="3"/>
  <c r="LD393" i="3"/>
  <c r="LD394" i="3"/>
  <c r="LD395" i="3"/>
  <c r="LD396" i="3"/>
  <c r="LD397" i="3"/>
  <c r="LD398" i="3"/>
  <c r="LD399" i="3"/>
  <c r="LD400" i="3"/>
  <c r="LD401" i="3"/>
  <c r="LD6" i="3"/>
  <c r="G8" i="4" s="1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S64" i="2"/>
  <c r="R64" i="2"/>
  <c r="Q64" i="2"/>
  <c r="H64" i="2"/>
  <c r="S63" i="2"/>
  <c r="R63" i="2"/>
  <c r="Q63" i="2"/>
  <c r="H63" i="2"/>
  <c r="S62" i="2"/>
  <c r="R62" i="2"/>
  <c r="Q62" i="2"/>
  <c r="H62" i="2"/>
  <c r="S61" i="2"/>
  <c r="R61" i="2"/>
  <c r="Q61" i="2"/>
  <c r="H61" i="2"/>
  <c r="S60" i="2"/>
  <c r="R60" i="2"/>
  <c r="Q60" i="2"/>
  <c r="H60" i="2"/>
  <c r="S59" i="2"/>
  <c r="R59" i="2"/>
  <c r="Q59" i="2"/>
  <c r="H59" i="2"/>
  <c r="S58" i="2"/>
  <c r="R58" i="2"/>
  <c r="Q58" i="2"/>
  <c r="H58" i="2"/>
  <c r="S57" i="2"/>
  <c r="R57" i="2"/>
  <c r="Q57" i="2"/>
  <c r="H57" i="2"/>
  <c r="S56" i="2"/>
  <c r="R56" i="2"/>
  <c r="Q56" i="2"/>
  <c r="H56" i="2"/>
  <c r="S55" i="2"/>
  <c r="R55" i="2"/>
  <c r="Q55" i="2"/>
  <c r="H55" i="2"/>
  <c r="S54" i="2"/>
  <c r="R54" i="2"/>
  <c r="Q54" i="2"/>
  <c r="H54" i="2"/>
  <c r="S53" i="2"/>
  <c r="R53" i="2"/>
  <c r="Q53" i="2"/>
  <c r="H53" i="2"/>
  <c r="S52" i="2"/>
  <c r="R52" i="2"/>
  <c r="Q52" i="2"/>
  <c r="H52" i="2"/>
  <c r="S51" i="2"/>
  <c r="R51" i="2"/>
  <c r="Q51" i="2"/>
  <c r="H51" i="2"/>
  <c r="S50" i="2"/>
  <c r="R50" i="2"/>
  <c r="Q50" i="2"/>
  <c r="H50" i="2"/>
  <c r="S49" i="2"/>
  <c r="R49" i="2"/>
  <c r="Q49" i="2"/>
  <c r="H49" i="2"/>
  <c r="S48" i="2"/>
  <c r="R48" i="2"/>
  <c r="Q48" i="2"/>
  <c r="H48" i="2"/>
  <c r="S47" i="2"/>
  <c r="R47" i="2"/>
  <c r="Q47" i="2"/>
  <c r="H47" i="2"/>
  <c r="S46" i="2"/>
  <c r="R46" i="2"/>
  <c r="Q46" i="2"/>
  <c r="H46" i="2"/>
  <c r="S45" i="2"/>
  <c r="R45" i="2"/>
  <c r="Q45" i="2"/>
  <c r="H45" i="2"/>
  <c r="S44" i="2"/>
  <c r="R44" i="2"/>
  <c r="Q44" i="2"/>
  <c r="H44" i="2"/>
  <c r="S43" i="2"/>
  <c r="R43" i="2"/>
  <c r="Q43" i="2"/>
  <c r="H43" i="2"/>
  <c r="S42" i="2"/>
  <c r="R42" i="2"/>
  <c r="Q42" i="2"/>
  <c r="H42" i="2"/>
  <c r="S41" i="2"/>
  <c r="R41" i="2"/>
  <c r="Q41" i="2"/>
  <c r="H41" i="2"/>
  <c r="S40" i="2"/>
  <c r="R40" i="2"/>
  <c r="Q40" i="2"/>
  <c r="H40" i="2"/>
  <c r="S39" i="2"/>
  <c r="R39" i="2"/>
  <c r="Q39" i="2"/>
  <c r="H39" i="2"/>
  <c r="S38" i="2"/>
  <c r="R38" i="2"/>
  <c r="Q38" i="2"/>
  <c r="H38" i="2"/>
  <c r="S37" i="2"/>
  <c r="R37" i="2"/>
  <c r="Q37" i="2"/>
  <c r="H37" i="2"/>
  <c r="S36" i="2"/>
  <c r="R36" i="2"/>
  <c r="Q36" i="2"/>
  <c r="H36" i="2"/>
  <c r="S35" i="2"/>
  <c r="R35" i="2"/>
  <c r="Q35" i="2"/>
  <c r="H35" i="2"/>
  <c r="S34" i="2"/>
  <c r="Q34" i="2"/>
  <c r="H34" i="2"/>
  <c r="S33" i="2"/>
  <c r="R33" i="2"/>
  <c r="Q33" i="2"/>
  <c r="H33" i="2"/>
  <c r="S32" i="2"/>
  <c r="R32" i="2"/>
  <c r="Q32" i="2"/>
  <c r="H32" i="2"/>
  <c r="S31" i="2"/>
  <c r="R31" i="2"/>
  <c r="Q31" i="2"/>
  <c r="H31" i="2"/>
  <c r="S30" i="2"/>
  <c r="R30" i="2"/>
  <c r="Q30" i="2"/>
  <c r="H30" i="2"/>
  <c r="S29" i="2"/>
  <c r="R29" i="2"/>
  <c r="Q29" i="2"/>
  <c r="H29" i="2"/>
  <c r="S28" i="2"/>
  <c r="R28" i="2"/>
  <c r="Q28" i="2"/>
  <c r="H28" i="2"/>
  <c r="S27" i="2"/>
  <c r="R27" i="2"/>
  <c r="Q27" i="2"/>
  <c r="H27" i="2"/>
  <c r="S26" i="2"/>
  <c r="R26" i="2"/>
  <c r="Q26" i="2"/>
  <c r="H26" i="2"/>
  <c r="S25" i="2"/>
  <c r="R25" i="2"/>
  <c r="Q25" i="2"/>
  <c r="H25" i="2"/>
  <c r="S24" i="2"/>
  <c r="R24" i="2"/>
  <c r="Q24" i="2"/>
  <c r="H24" i="2"/>
  <c r="S23" i="2"/>
  <c r="R23" i="2"/>
  <c r="Q23" i="2"/>
  <c r="H23" i="2"/>
  <c r="S22" i="2"/>
  <c r="R22" i="2"/>
  <c r="Q22" i="2"/>
  <c r="H22" i="2"/>
  <c r="S21" i="2"/>
  <c r="R21" i="2"/>
  <c r="Q21" i="2"/>
  <c r="H21" i="2"/>
  <c r="S20" i="2"/>
  <c r="R20" i="2"/>
  <c r="Q20" i="2"/>
  <c r="H20" i="2"/>
  <c r="S19" i="2"/>
  <c r="R19" i="2"/>
  <c r="Q19" i="2"/>
  <c r="H19" i="2"/>
  <c r="S18" i="2"/>
  <c r="R18" i="2"/>
  <c r="Q18" i="2"/>
  <c r="H18" i="2"/>
  <c r="S17" i="2"/>
  <c r="R17" i="2"/>
  <c r="Q17" i="2"/>
  <c r="H17" i="2"/>
  <c r="S16" i="2"/>
  <c r="R16" i="2"/>
  <c r="Q16" i="2"/>
  <c r="H16" i="2"/>
  <c r="S15" i="2"/>
  <c r="R15" i="2"/>
  <c r="Q15" i="2"/>
  <c r="H15" i="2"/>
  <c r="S14" i="2"/>
  <c r="R14" i="2"/>
  <c r="Q14" i="2"/>
  <c r="H14" i="2"/>
  <c r="S13" i="2"/>
  <c r="R13" i="2"/>
  <c r="Q13" i="2"/>
  <c r="H13" i="2"/>
  <c r="S12" i="2"/>
  <c r="R12" i="2"/>
  <c r="Q12" i="2"/>
  <c r="H12" i="2"/>
  <c r="AB11" i="2"/>
  <c r="S11" i="2"/>
  <c r="R11" i="2"/>
  <c r="Q11" i="2"/>
  <c r="H11" i="2"/>
  <c r="AB10" i="2"/>
  <c r="S10" i="2"/>
  <c r="R10" i="2"/>
  <c r="Q10" i="2"/>
  <c r="H10" i="2"/>
  <c r="AB9" i="2"/>
  <c r="S9" i="2"/>
  <c r="R9" i="2"/>
  <c r="Q9" i="2"/>
  <c r="H9" i="2"/>
  <c r="AB8" i="2"/>
  <c r="S8" i="2"/>
  <c r="R8" i="2"/>
  <c r="Q8" i="2"/>
  <c r="H8" i="2"/>
  <c r="AB7" i="2"/>
  <c r="S7" i="2"/>
  <c r="R7" i="2"/>
  <c r="Q7" i="2"/>
  <c r="H7" i="2"/>
  <c r="AB6" i="2"/>
  <c r="S6" i="2"/>
  <c r="R6" i="2"/>
  <c r="Q6" i="2"/>
  <c r="H6" i="2"/>
  <c r="AB5" i="2"/>
  <c r="S5" i="2"/>
  <c r="R5" i="2"/>
  <c r="Q5" i="2"/>
  <c r="H5" i="2"/>
  <c r="AB4" i="2"/>
  <c r="S4" i="2"/>
  <c r="R4" i="2"/>
  <c r="Q4" i="2"/>
  <c r="H4" i="2"/>
  <c r="AB3" i="2"/>
  <c r="S3" i="2"/>
  <c r="R3" i="2"/>
  <c r="Q3" i="2"/>
  <c r="H3" i="2"/>
  <c r="AB2" i="2"/>
  <c r="S2" i="2"/>
  <c r="Q2" i="2"/>
  <c r="H2" i="2"/>
  <c r="I7" i="4" l="1"/>
  <c r="C7" i="4"/>
  <c r="D6" i="4"/>
  <c r="E5" i="4"/>
  <c r="F8" i="4"/>
  <c r="H7" i="4"/>
  <c r="I6" i="4"/>
  <c r="C6" i="4"/>
  <c r="D5" i="4"/>
  <c r="E8" i="4"/>
  <c r="G7" i="4"/>
  <c r="H6" i="4"/>
  <c r="I5" i="4"/>
  <c r="C5" i="4"/>
  <c r="D8" i="4"/>
  <c r="B5" i="4"/>
  <c r="F7" i="4"/>
  <c r="G6" i="4"/>
  <c r="H5" i="4"/>
  <c r="I8" i="4"/>
  <c r="C8" i="4"/>
  <c r="B7" i="4"/>
  <c r="E7" i="4"/>
  <c r="F6" i="4"/>
  <c r="G5" i="4"/>
  <c r="H8" i="4"/>
  <c r="J8" i="4" s="1"/>
  <c r="M8" i="4" s="1"/>
  <c r="B8" i="4"/>
  <c r="B6" i="4"/>
  <c r="D7" i="4"/>
  <c r="E6" i="4"/>
  <c r="F5" i="4"/>
  <c r="O2" i="13"/>
  <c r="N2" i="13"/>
  <c r="G2" i="13"/>
  <c r="D4" i="32"/>
  <c r="D8" i="32"/>
  <c r="J7" i="32"/>
  <c r="J22" i="32"/>
  <c r="J12" i="32"/>
  <c r="J2" i="13"/>
  <c r="F12" i="32"/>
  <c r="F7" i="32"/>
  <c r="F22" i="32"/>
  <c r="E7" i="32"/>
  <c r="E22" i="32"/>
  <c r="E12" i="32"/>
  <c r="I12" i="32"/>
  <c r="I7" i="32"/>
  <c r="I22" i="32"/>
  <c r="I2" i="13"/>
  <c r="D7" i="32"/>
  <c r="D22" i="32"/>
  <c r="D12" i="32"/>
  <c r="H7" i="32"/>
  <c r="H22" i="32"/>
  <c r="H12" i="32"/>
  <c r="H2" i="13"/>
  <c r="K7" i="32"/>
  <c r="K22" i="32"/>
  <c r="K12" i="32"/>
  <c r="G12" i="32"/>
  <c r="G7" i="32"/>
  <c r="G22" i="32"/>
  <c r="M2" i="13"/>
  <c r="M8" i="13" s="1"/>
  <c r="G24" i="32"/>
  <c r="F4" i="53" s="1"/>
  <c r="AA24" i="10"/>
  <c r="G23" i="32"/>
  <c r="AA4" i="10"/>
  <c r="G14" i="32"/>
  <c r="AA15" i="10"/>
  <c r="AA20" i="10"/>
  <c r="AA14" i="10"/>
  <c r="AA8" i="10"/>
  <c r="AA9" i="10"/>
  <c r="AA25" i="10"/>
  <c r="AA19" i="10"/>
  <c r="AA13" i="10"/>
  <c r="AA7" i="10"/>
  <c r="AA21" i="10"/>
  <c r="AA18" i="10"/>
  <c r="AA12" i="10"/>
  <c r="AA6" i="10"/>
  <c r="AA23" i="10"/>
  <c r="AA17" i="10"/>
  <c r="AA11" i="10"/>
  <c r="AA5" i="10"/>
  <c r="Z23" i="10"/>
  <c r="AA22" i="10"/>
  <c r="AA16" i="10"/>
  <c r="AA10" i="10"/>
  <c r="T23" i="11"/>
  <c r="S5" i="11"/>
  <c r="Q11" i="11"/>
  <c r="T5" i="11"/>
  <c r="T11" i="11"/>
  <c r="R14" i="11"/>
  <c r="P23" i="11"/>
  <c r="U18" i="11"/>
  <c r="S21" i="11"/>
  <c r="P24" i="11"/>
  <c r="V21" i="11"/>
  <c r="U10" i="11"/>
  <c r="S11" i="11"/>
  <c r="U19" i="11"/>
  <c r="Q21" i="11"/>
  <c r="T25" i="11"/>
  <c r="P13" i="11"/>
  <c r="O7" i="11"/>
  <c r="O17" i="11"/>
  <c r="O11" i="11"/>
  <c r="S18" i="11"/>
  <c r="S12" i="11"/>
  <c r="Q6" i="11"/>
  <c r="S4" i="11"/>
  <c r="S9" i="11"/>
  <c r="R15" i="4"/>
  <c r="T12" i="4"/>
  <c r="P15" i="4"/>
  <c r="Q14" i="4"/>
  <c r="Q13" i="4"/>
  <c r="R12" i="4"/>
  <c r="O15" i="4"/>
  <c r="N12" i="4"/>
  <c r="S12" i="4"/>
  <c r="M12" i="4"/>
  <c r="P13" i="4"/>
  <c r="Q12" i="4"/>
  <c r="T15" i="4"/>
  <c r="N15" i="4"/>
  <c r="Q15" i="4"/>
  <c r="R13" i="4"/>
  <c r="M13" i="4"/>
  <c r="J7" i="4"/>
  <c r="P7" i="4" s="1"/>
  <c r="S15" i="4"/>
  <c r="J6" i="4" l="1"/>
  <c r="J5" i="4"/>
  <c r="T5" i="4" s="1"/>
  <c r="R6" i="4"/>
  <c r="O6" i="4"/>
  <c r="S6" i="4"/>
  <c r="P6" i="4"/>
  <c r="P5" i="4"/>
  <c r="T7" i="4"/>
  <c r="Q5" i="4"/>
  <c r="M7" i="4"/>
  <c r="D5" i="21"/>
  <c r="D25" i="21"/>
  <c r="BM23" i="21"/>
  <c r="F4" i="21"/>
  <c r="D15" i="21"/>
  <c r="D21" i="21"/>
  <c r="D21" i="23" s="1"/>
  <c r="O8" i="21"/>
  <c r="BO4" i="21"/>
  <c r="D10" i="21"/>
  <c r="D17" i="21"/>
  <c r="D22" i="21"/>
  <c r="AK16" i="21"/>
  <c r="BV4" i="21"/>
  <c r="D7" i="21"/>
  <c r="D11" i="21"/>
  <c r="D11" i="23" s="1"/>
  <c r="D12" i="21"/>
  <c r="AI9" i="21"/>
  <c r="D13" i="21"/>
  <c r="D13" i="23" s="1"/>
  <c r="D14" i="21"/>
  <c r="D19" i="21"/>
  <c r="D20" i="21"/>
  <c r="D24" i="21"/>
  <c r="Q24" i="11"/>
  <c r="G19" i="32"/>
  <c r="G13" i="32"/>
  <c r="G18" i="32"/>
  <c r="F4" i="51" s="1"/>
  <c r="G6" i="32"/>
  <c r="G4" i="32"/>
  <c r="G5" i="32"/>
  <c r="G8" i="32"/>
  <c r="G11" i="32"/>
  <c r="G10" i="32"/>
  <c r="G9" i="32"/>
  <c r="G20" i="32"/>
  <c r="F4" i="54" s="1"/>
  <c r="G17" i="32"/>
  <c r="G16" i="32"/>
  <c r="G15" i="32"/>
  <c r="G21" i="32"/>
  <c r="F23" i="32"/>
  <c r="G25" i="32"/>
  <c r="X8" i="21"/>
  <c r="X8" i="23" s="1"/>
  <c r="F8" i="21"/>
  <c r="F8" i="23" s="1"/>
  <c r="AG8" i="21"/>
  <c r="AG8" i="23" s="1"/>
  <c r="AA8" i="21"/>
  <c r="AA8" i="23" s="1"/>
  <c r="BB4" i="21"/>
  <c r="BB4" i="23" s="1"/>
  <c r="E4" i="21"/>
  <c r="E4" i="23" s="1"/>
  <c r="W4" i="21"/>
  <c r="W4" i="23" s="1"/>
  <c r="AW4" i="21"/>
  <c r="AW4" i="23" s="1"/>
  <c r="K9" i="21"/>
  <c r="K9" i="23" s="1"/>
  <c r="F9" i="21"/>
  <c r="F9" i="23" s="1"/>
  <c r="AH8" i="21"/>
  <c r="AH8" i="23" s="1"/>
  <c r="BG8" i="21"/>
  <c r="BG8" i="23" s="1"/>
  <c r="BN9" i="21"/>
  <c r="BN9" i="23" s="1"/>
  <c r="AJ9" i="21"/>
  <c r="BG9" i="21"/>
  <c r="BG9" i="23" s="1"/>
  <c r="AY9" i="21"/>
  <c r="AY9" i="23" s="1"/>
  <c r="AB9" i="21"/>
  <c r="AB9" i="23" s="1"/>
  <c r="V9" i="21"/>
  <c r="V9" i="23" s="1"/>
  <c r="T8" i="21"/>
  <c r="T8" i="23" s="1"/>
  <c r="AY8" i="21"/>
  <c r="AY8" i="23" s="1"/>
  <c r="BT8" i="21"/>
  <c r="BT8" i="23" s="1"/>
  <c r="BF8" i="21"/>
  <c r="BF8" i="23" s="1"/>
  <c r="M8" i="21"/>
  <c r="M8" i="23" s="1"/>
  <c r="BK8" i="21"/>
  <c r="BK8" i="23" s="1"/>
  <c r="AP8" i="21"/>
  <c r="AP8" i="23" s="1"/>
  <c r="BP8" i="21"/>
  <c r="BP8" i="23" s="1"/>
  <c r="BD8" i="21"/>
  <c r="BD8" i="23" s="1"/>
  <c r="AK8" i="21"/>
  <c r="AK8" i="23" s="1"/>
  <c r="AE16" i="21"/>
  <c r="AE16" i="23" s="1"/>
  <c r="BH9" i="21"/>
  <c r="BH9" i="23" s="1"/>
  <c r="BI9" i="21"/>
  <c r="BI9" i="23" s="1"/>
  <c r="I9" i="21"/>
  <c r="I9" i="23" s="1"/>
  <c r="AL4" i="21"/>
  <c r="AL4" i="23" s="1"/>
  <c r="F16" i="21"/>
  <c r="F16" i="23" s="1"/>
  <c r="I4" i="21"/>
  <c r="I4" i="23" s="1"/>
  <c r="BR9" i="21"/>
  <c r="BR9" i="23" s="1"/>
  <c r="AD9" i="21"/>
  <c r="AD9" i="23" s="1"/>
  <c r="BU4" i="21"/>
  <c r="BU4" i="23" s="1"/>
  <c r="D4" i="21"/>
  <c r="L9" i="21"/>
  <c r="L9" i="23" s="1"/>
  <c r="G9" i="21"/>
  <c r="G9" i="23" s="1"/>
  <c r="H9" i="21"/>
  <c r="H9" i="23" s="1"/>
  <c r="H4" i="21"/>
  <c r="H4" i="23" s="1"/>
  <c r="AK9" i="21"/>
  <c r="AK9" i="23" s="1"/>
  <c r="AS9" i="21"/>
  <c r="AS9" i="23" s="1"/>
  <c r="AP9" i="21"/>
  <c r="AP9" i="23" s="1"/>
  <c r="AQ9" i="21"/>
  <c r="AQ9" i="23" s="1"/>
  <c r="AU9" i="21"/>
  <c r="AU9" i="23" s="1"/>
  <c r="BU9" i="21"/>
  <c r="BU9" i="23" s="1"/>
  <c r="S9" i="21"/>
  <c r="S9" i="23" s="1"/>
  <c r="AH9" i="21"/>
  <c r="AH9" i="23" s="1"/>
  <c r="Q9" i="21"/>
  <c r="Q9" i="23" s="1"/>
  <c r="AA9" i="21"/>
  <c r="AA9" i="23" s="1"/>
  <c r="AV9" i="21"/>
  <c r="AV9" i="23" s="1"/>
  <c r="AG9" i="21"/>
  <c r="AG9" i="23" s="1"/>
  <c r="W9" i="21"/>
  <c r="W9" i="23" s="1"/>
  <c r="AO9" i="21"/>
  <c r="AO9" i="23" s="1"/>
  <c r="BJ9" i="21"/>
  <c r="BJ9" i="23" s="1"/>
  <c r="M9" i="21"/>
  <c r="M9" i="23" s="1"/>
  <c r="BL9" i="21"/>
  <c r="AR9" i="21"/>
  <c r="AR9" i="23" s="1"/>
  <c r="BB9" i="21"/>
  <c r="BB9" i="23" s="1"/>
  <c r="R9" i="21"/>
  <c r="R9" i="23" s="1"/>
  <c r="BT9" i="21"/>
  <c r="BT9" i="23" s="1"/>
  <c r="BV9" i="21"/>
  <c r="BV9" i="23" s="1"/>
  <c r="Y9" i="21"/>
  <c r="Y9" i="23" s="1"/>
  <c r="AT9" i="21"/>
  <c r="AT9" i="23" s="1"/>
  <c r="AQ16" i="21"/>
  <c r="AQ16" i="23" s="1"/>
  <c r="AX9" i="21"/>
  <c r="AX9" i="23" s="1"/>
  <c r="AC9" i="21"/>
  <c r="AC9" i="23" s="1"/>
  <c r="Z9" i="21"/>
  <c r="Z9" i="23" s="1"/>
  <c r="J9" i="21"/>
  <c r="J9" i="23" s="1"/>
  <c r="BD9" i="21"/>
  <c r="BP9" i="21"/>
  <c r="BP9" i="23" s="1"/>
  <c r="N9" i="21"/>
  <c r="N9" i="23" s="1"/>
  <c r="AN9" i="21"/>
  <c r="AN9" i="23" s="1"/>
  <c r="D9" i="21"/>
  <c r="AO16" i="21"/>
  <c r="AO16" i="23" s="1"/>
  <c r="BJ4" i="21"/>
  <c r="AK4" i="21"/>
  <c r="AK4" i="23" s="1"/>
  <c r="BM4" i="21"/>
  <c r="BM4" i="23" s="1"/>
  <c r="Z4" i="21"/>
  <c r="Z4" i="23" s="1"/>
  <c r="BG4" i="21"/>
  <c r="BG4" i="23" s="1"/>
  <c r="BL4" i="21"/>
  <c r="BL4" i="23" s="1"/>
  <c r="BI4" i="21"/>
  <c r="R4" i="21"/>
  <c r="R4" i="23" s="1"/>
  <c r="AG4" i="21"/>
  <c r="AG4" i="23" s="1"/>
  <c r="BF4" i="21"/>
  <c r="BF4" i="23" s="1"/>
  <c r="S4" i="21"/>
  <c r="S4" i="23" s="1"/>
  <c r="AU4" i="21"/>
  <c r="AU4" i="23" s="1"/>
  <c r="N4" i="21"/>
  <c r="N4" i="23" s="1"/>
  <c r="AZ4" i="21"/>
  <c r="AZ4" i="23" s="1"/>
  <c r="BE4" i="21"/>
  <c r="BE4" i="23" s="1"/>
  <c r="BD4" i="21"/>
  <c r="BD4" i="23" s="1"/>
  <c r="AB4" i="21"/>
  <c r="AB4" i="23" s="1"/>
  <c r="AP4" i="21"/>
  <c r="AP4" i="23" s="1"/>
  <c r="AI4" i="21"/>
  <c r="AI4" i="23" s="1"/>
  <c r="AD4" i="21"/>
  <c r="AD4" i="23" s="1"/>
  <c r="AT4" i="21"/>
  <c r="AT4" i="23" s="1"/>
  <c r="AQ4" i="21"/>
  <c r="AQ4" i="23" s="1"/>
  <c r="AE4" i="21"/>
  <c r="AE4" i="23" s="1"/>
  <c r="AX4" i="21"/>
  <c r="AX4" i="23" s="1"/>
  <c r="BN4" i="21"/>
  <c r="BN4" i="23" s="1"/>
  <c r="V4" i="21"/>
  <c r="V4" i="23" s="1"/>
  <c r="AW8" i="21"/>
  <c r="AW8" i="23" s="1"/>
  <c r="AN8" i="21"/>
  <c r="AN8" i="23" s="1"/>
  <c r="W8" i="21"/>
  <c r="W8" i="23" s="1"/>
  <c r="Z8" i="21"/>
  <c r="Z8" i="23" s="1"/>
  <c r="AO4" i="21"/>
  <c r="AO4" i="23" s="1"/>
  <c r="P4" i="21"/>
  <c r="P4" i="23" s="1"/>
  <c r="J4" i="21"/>
  <c r="J4" i="23" s="1"/>
  <c r="AF4" i="21"/>
  <c r="AF4" i="23" s="1"/>
  <c r="AJ4" i="21"/>
  <c r="AJ4" i="23" s="1"/>
  <c r="X4" i="21"/>
  <c r="X4" i="23" s="1"/>
  <c r="AS4" i="21"/>
  <c r="AS4" i="23" s="1"/>
  <c r="BH4" i="21"/>
  <c r="BH4" i="23" s="1"/>
  <c r="Q4" i="21"/>
  <c r="Q4" i="23" s="1"/>
  <c r="BV8" i="21"/>
  <c r="BV8" i="23" s="1"/>
  <c r="AZ8" i="21"/>
  <c r="AZ8" i="23" s="1"/>
  <c r="BE8" i="21"/>
  <c r="BE8" i="23" s="1"/>
  <c r="G8" i="21"/>
  <c r="G8" i="23" s="1"/>
  <c r="P8" i="21"/>
  <c r="P8" i="23" s="1"/>
  <c r="BK16" i="21"/>
  <c r="BK16" i="23" s="1"/>
  <c r="BB16" i="21"/>
  <c r="BB16" i="23" s="1"/>
  <c r="BO4" i="23"/>
  <c r="AY4" i="21"/>
  <c r="AY4" i="23" s="1"/>
  <c r="U4" i="21"/>
  <c r="U4" i="23" s="1"/>
  <c r="K4" i="21"/>
  <c r="K4" i="23" s="1"/>
  <c r="O4" i="21"/>
  <c r="O4" i="23" s="1"/>
  <c r="AC4" i="21"/>
  <c r="AC4" i="23" s="1"/>
  <c r="BC4" i="21"/>
  <c r="BC4" i="23" s="1"/>
  <c r="AI8" i="21"/>
  <c r="AI8" i="23" s="1"/>
  <c r="Q8" i="21"/>
  <c r="Q8" i="23" s="1"/>
  <c r="AM8" i="21"/>
  <c r="AM8" i="23" s="1"/>
  <c r="AJ8" i="21"/>
  <c r="AJ8" i="23" s="1"/>
  <c r="BM8" i="21"/>
  <c r="BQ8" i="21"/>
  <c r="BQ8" i="23" s="1"/>
  <c r="BR16" i="21"/>
  <c r="BR16" i="23" s="1"/>
  <c r="AA16" i="21"/>
  <c r="AA16" i="23" s="1"/>
  <c r="E9" i="21"/>
  <c r="U9" i="21"/>
  <c r="U9" i="23" s="1"/>
  <c r="BW9" i="21"/>
  <c r="BW9" i="23" s="1"/>
  <c r="BC9" i="21"/>
  <c r="BC9" i="23" s="1"/>
  <c r="AM9" i="21"/>
  <c r="AM9" i="23" s="1"/>
  <c r="AL9" i="21"/>
  <c r="AL9" i="23" s="1"/>
  <c r="BA9" i="21"/>
  <c r="BA9" i="23" s="1"/>
  <c r="BM9" i="21"/>
  <c r="BM9" i="23" s="1"/>
  <c r="P9" i="21"/>
  <c r="P9" i="23" s="1"/>
  <c r="AZ9" i="21"/>
  <c r="AZ9" i="23" s="1"/>
  <c r="T9" i="21"/>
  <c r="T9" i="23" s="1"/>
  <c r="BE9" i="21"/>
  <c r="BE9" i="23" s="1"/>
  <c r="X9" i="21"/>
  <c r="X9" i="23" s="1"/>
  <c r="AX8" i="21"/>
  <c r="AX8" i="23" s="1"/>
  <c r="BU8" i="21"/>
  <c r="BU8" i="23" s="1"/>
  <c r="BO8" i="21"/>
  <c r="BO8" i="23" s="1"/>
  <c r="AO8" i="21"/>
  <c r="AO8" i="23" s="1"/>
  <c r="H8" i="21"/>
  <c r="H8" i="23" s="1"/>
  <c r="N8" i="21"/>
  <c r="N8" i="23" s="1"/>
  <c r="AF8" i="21"/>
  <c r="BL8" i="21"/>
  <c r="BL8" i="23" s="1"/>
  <c r="J8" i="21"/>
  <c r="J8" i="23" s="1"/>
  <c r="E16" i="21"/>
  <c r="E16" i="23" s="1"/>
  <c r="BL16" i="21"/>
  <c r="BL16" i="23" s="1"/>
  <c r="AW9" i="21"/>
  <c r="AW9" i="23" s="1"/>
  <c r="AE9" i="21"/>
  <c r="AE9" i="23" s="1"/>
  <c r="O9" i="21"/>
  <c r="O9" i="23" s="1"/>
  <c r="BQ9" i="21"/>
  <c r="BQ9" i="23" s="1"/>
  <c r="BF9" i="21"/>
  <c r="BF9" i="23" s="1"/>
  <c r="BS9" i="21"/>
  <c r="BS9" i="23" s="1"/>
  <c r="AF9" i="21"/>
  <c r="AF9" i="23" s="1"/>
  <c r="BK9" i="21"/>
  <c r="BK9" i="23" s="1"/>
  <c r="BO9" i="21"/>
  <c r="BO9" i="23" s="1"/>
  <c r="D8" i="21"/>
  <c r="BN8" i="21"/>
  <c r="BN8" i="23" s="1"/>
  <c r="AD8" i="21"/>
  <c r="AD8" i="23" s="1"/>
  <c r="BC8" i="21"/>
  <c r="BC8" i="23" s="1"/>
  <c r="BI8" i="21"/>
  <c r="BI8" i="23" s="1"/>
  <c r="AT8" i="21"/>
  <c r="AT8" i="23" s="1"/>
  <c r="BB8" i="21"/>
  <c r="BB8" i="23" s="1"/>
  <c r="BW8" i="21"/>
  <c r="BW8" i="23" s="1"/>
  <c r="AE8" i="21"/>
  <c r="AE8" i="23" s="1"/>
  <c r="L16" i="21"/>
  <c r="L16" i="23" s="1"/>
  <c r="N16" i="21"/>
  <c r="Y4" i="21"/>
  <c r="Y4" i="23" s="1"/>
  <c r="BR4" i="21"/>
  <c r="BR4" i="23" s="1"/>
  <c r="BW4" i="21"/>
  <c r="BW4" i="23" s="1"/>
  <c r="BQ4" i="21"/>
  <c r="BQ4" i="23" s="1"/>
  <c r="AA4" i="21"/>
  <c r="AA4" i="23" s="1"/>
  <c r="AV4" i="21"/>
  <c r="AV4" i="23" s="1"/>
  <c r="BT4" i="21"/>
  <c r="BT4" i="23" s="1"/>
  <c r="G4" i="21"/>
  <c r="AR4" i="21"/>
  <c r="AR4" i="23" s="1"/>
  <c r="L4" i="21"/>
  <c r="L4" i="23" s="1"/>
  <c r="BJ8" i="21"/>
  <c r="BJ8" i="23" s="1"/>
  <c r="BH8" i="21"/>
  <c r="BH8" i="23" s="1"/>
  <c r="AR8" i="21"/>
  <c r="AR8" i="23" s="1"/>
  <c r="Y8" i="21"/>
  <c r="Y8" i="23" s="1"/>
  <c r="I8" i="21"/>
  <c r="I8" i="23" s="1"/>
  <c r="V8" i="21"/>
  <c r="V8" i="23" s="1"/>
  <c r="AB8" i="21"/>
  <c r="AB8" i="23" s="1"/>
  <c r="AU8" i="21"/>
  <c r="AU8" i="23" s="1"/>
  <c r="AQ8" i="21"/>
  <c r="AQ8" i="23" s="1"/>
  <c r="K8" i="21"/>
  <c r="K8" i="23" s="1"/>
  <c r="BA8" i="21"/>
  <c r="BA8" i="23" s="1"/>
  <c r="U8" i="21"/>
  <c r="U8" i="23" s="1"/>
  <c r="BI16" i="21"/>
  <c r="BI16" i="23" s="1"/>
  <c r="AL16" i="21"/>
  <c r="AL16" i="23" s="1"/>
  <c r="BV16" i="21"/>
  <c r="BV16" i="23" s="1"/>
  <c r="BU16" i="21"/>
  <c r="BU16" i="23" s="1"/>
  <c r="BT16" i="21"/>
  <c r="BT16" i="23" s="1"/>
  <c r="AJ16" i="21"/>
  <c r="AJ16" i="23" s="1"/>
  <c r="AI16" i="21"/>
  <c r="AI16" i="23" s="1"/>
  <c r="AU16" i="21"/>
  <c r="AU16" i="23" s="1"/>
  <c r="H16" i="21"/>
  <c r="H16" i="23" s="1"/>
  <c r="T16" i="21"/>
  <c r="T16" i="23" s="1"/>
  <c r="BF16" i="21"/>
  <c r="BF16" i="23" s="1"/>
  <c r="Z16" i="21"/>
  <c r="Z16" i="23" s="1"/>
  <c r="D16" i="21"/>
  <c r="BA4" i="21"/>
  <c r="BA4" i="23" s="1"/>
  <c r="M4" i="21"/>
  <c r="M4" i="23" s="1"/>
  <c r="BK4" i="21"/>
  <c r="BK4" i="23" s="1"/>
  <c r="BP4" i="21"/>
  <c r="BP4" i="23" s="1"/>
  <c r="T4" i="21"/>
  <c r="T4" i="23" s="1"/>
  <c r="AN4" i="21"/>
  <c r="AN4" i="23" s="1"/>
  <c r="AH4" i="21"/>
  <c r="AH4" i="23" s="1"/>
  <c r="BS4" i="21"/>
  <c r="BS4" i="23" s="1"/>
  <c r="AM4" i="21"/>
  <c r="AM4" i="23" s="1"/>
  <c r="S8" i="21"/>
  <c r="S8" i="23" s="1"/>
  <c r="AS8" i="21"/>
  <c r="AS8" i="23" s="1"/>
  <c r="AC8" i="21"/>
  <c r="AC8" i="23" s="1"/>
  <c r="L8" i="21"/>
  <c r="L8" i="23" s="1"/>
  <c r="BS8" i="21"/>
  <c r="BS8" i="23" s="1"/>
  <c r="R8" i="21"/>
  <c r="R8" i="23" s="1"/>
  <c r="BR8" i="21"/>
  <c r="BR8" i="23" s="1"/>
  <c r="AL8" i="21"/>
  <c r="AL8" i="23" s="1"/>
  <c r="E8" i="21"/>
  <c r="E8" i="23" s="1"/>
  <c r="AV8" i="21"/>
  <c r="AV8" i="23" s="1"/>
  <c r="BC16" i="21"/>
  <c r="BC16" i="23" s="1"/>
  <c r="BO16" i="21"/>
  <c r="BO16" i="23" s="1"/>
  <c r="BN16" i="21"/>
  <c r="BN16" i="23" s="1"/>
  <c r="BM16" i="21"/>
  <c r="BM16" i="23" s="1"/>
  <c r="BP16" i="21"/>
  <c r="BP16" i="23" s="1"/>
  <c r="AD16" i="21"/>
  <c r="AD16" i="23" s="1"/>
  <c r="AC16" i="21"/>
  <c r="AC16" i="23" s="1"/>
  <c r="AN16" i="21"/>
  <c r="AN16" i="23" s="1"/>
  <c r="AZ16" i="21"/>
  <c r="AZ16" i="23" s="1"/>
  <c r="M16" i="21"/>
  <c r="BA16" i="21"/>
  <c r="BA16" i="23" s="1"/>
  <c r="U16" i="21"/>
  <c r="U16" i="23" s="1"/>
  <c r="AY16" i="21"/>
  <c r="AY16" i="23" s="1"/>
  <c r="BG16" i="21"/>
  <c r="BG16" i="23" s="1"/>
  <c r="BE16" i="21"/>
  <c r="BE16" i="23" s="1"/>
  <c r="W16" i="21"/>
  <c r="W16" i="23" s="1"/>
  <c r="AH16" i="21"/>
  <c r="AH16" i="23" s="1"/>
  <c r="AV16" i="21"/>
  <c r="AV16" i="23" s="1"/>
  <c r="S16" i="21"/>
  <c r="S16" i="23" s="1"/>
  <c r="BS16" i="21"/>
  <c r="BS16" i="23" s="1"/>
  <c r="AX16" i="21"/>
  <c r="AX16" i="23" s="1"/>
  <c r="AS16" i="21"/>
  <c r="AS16" i="23" s="1"/>
  <c r="AR16" i="21"/>
  <c r="AR16" i="23" s="1"/>
  <c r="BD16" i="21"/>
  <c r="BD16" i="23" s="1"/>
  <c r="Q16" i="21"/>
  <c r="Q16" i="23" s="1"/>
  <c r="P16" i="21"/>
  <c r="P16" i="23" s="1"/>
  <c r="AB16" i="21"/>
  <c r="AB16" i="23" s="1"/>
  <c r="BW16" i="21"/>
  <c r="BW16" i="23" s="1"/>
  <c r="AP16" i="21"/>
  <c r="AP16" i="23" s="1"/>
  <c r="J16" i="21"/>
  <c r="J16" i="23" s="1"/>
  <c r="BH16" i="21"/>
  <c r="BH16" i="23" s="1"/>
  <c r="BJ16" i="21"/>
  <c r="BJ16" i="23" s="1"/>
  <c r="V16" i="21"/>
  <c r="V16" i="23" s="1"/>
  <c r="AT16" i="21"/>
  <c r="AT16" i="23" s="1"/>
  <c r="G16" i="21"/>
  <c r="G16" i="23" s="1"/>
  <c r="O16" i="21"/>
  <c r="O16" i="23" s="1"/>
  <c r="R16" i="21"/>
  <c r="R16" i="23" s="1"/>
  <c r="AM16" i="21"/>
  <c r="AM16" i="23" s="1"/>
  <c r="AF16" i="21"/>
  <c r="AF16" i="23" s="1"/>
  <c r="Y16" i="21"/>
  <c r="Y16" i="23" s="1"/>
  <c r="X16" i="21"/>
  <c r="X16" i="23" s="1"/>
  <c r="AW16" i="21"/>
  <c r="AW16" i="23" s="1"/>
  <c r="K16" i="21"/>
  <c r="K16" i="23" s="1"/>
  <c r="I16" i="21"/>
  <c r="I16" i="23" s="1"/>
  <c r="AG16" i="21"/>
  <c r="AG16" i="23" s="1"/>
  <c r="BQ16" i="21"/>
  <c r="BQ16" i="23" s="1"/>
  <c r="J5" i="21"/>
  <c r="J5" i="23" s="1"/>
  <c r="O5" i="21"/>
  <c r="O5" i="23" s="1"/>
  <c r="U5" i="21"/>
  <c r="U5" i="23" s="1"/>
  <c r="Z5" i="21"/>
  <c r="Z5" i="23" s="1"/>
  <c r="AE5" i="21"/>
  <c r="AE5" i="23" s="1"/>
  <c r="AK5" i="21"/>
  <c r="AK5" i="23" s="1"/>
  <c r="AP5" i="21"/>
  <c r="AP5" i="23" s="1"/>
  <c r="AV5" i="21"/>
  <c r="AV5" i="23" s="1"/>
  <c r="BA5" i="21"/>
  <c r="BA5" i="23" s="1"/>
  <c r="BF5" i="21"/>
  <c r="BF5" i="23" s="1"/>
  <c r="BL5" i="21"/>
  <c r="BL5" i="23" s="1"/>
  <c r="BQ5" i="21"/>
  <c r="BQ5" i="23" s="1"/>
  <c r="BW5" i="21"/>
  <c r="BW5" i="23" s="1"/>
  <c r="E5" i="21"/>
  <c r="E5" i="23" s="1"/>
  <c r="K5" i="21"/>
  <c r="K5" i="23" s="1"/>
  <c r="P5" i="21"/>
  <c r="P5" i="23" s="1"/>
  <c r="AA5" i="21"/>
  <c r="AA5" i="23" s="1"/>
  <c r="AF5" i="21"/>
  <c r="AF5" i="23" s="1"/>
  <c r="AL5" i="21"/>
  <c r="AL5" i="23" s="1"/>
  <c r="AQ5" i="21"/>
  <c r="AQ5" i="23" s="1"/>
  <c r="BB5" i="21"/>
  <c r="BB5" i="23" s="1"/>
  <c r="BG5" i="21"/>
  <c r="BG5" i="23" s="1"/>
  <c r="BM5" i="21"/>
  <c r="BM5" i="23" s="1"/>
  <c r="BR5" i="21"/>
  <c r="BR5" i="23" s="1"/>
  <c r="H5" i="21"/>
  <c r="H5" i="23" s="1"/>
  <c r="Q5" i="21"/>
  <c r="Q5" i="23" s="1"/>
  <c r="X5" i="21"/>
  <c r="X5" i="23" s="1"/>
  <c r="AG5" i="21"/>
  <c r="AG5" i="23" s="1"/>
  <c r="AN5" i="21"/>
  <c r="AN5" i="23" s="1"/>
  <c r="AW5" i="21"/>
  <c r="AW5" i="23" s="1"/>
  <c r="BE5" i="21"/>
  <c r="BE5" i="23" s="1"/>
  <c r="BN5" i="21"/>
  <c r="BN5" i="23" s="1"/>
  <c r="BU5" i="21"/>
  <c r="BU5" i="23" s="1"/>
  <c r="T5" i="21"/>
  <c r="T5" i="23" s="1"/>
  <c r="AC5" i="21"/>
  <c r="AC5" i="23" s="1"/>
  <c r="AJ5" i="21"/>
  <c r="AJ5" i="23" s="1"/>
  <c r="AS5" i="21"/>
  <c r="AS5" i="23" s="1"/>
  <c r="AZ5" i="21"/>
  <c r="AZ5" i="23" s="1"/>
  <c r="BI5" i="21"/>
  <c r="BI5" i="23" s="1"/>
  <c r="BP5" i="21"/>
  <c r="BP5" i="23" s="1"/>
  <c r="I5" i="21"/>
  <c r="I5" i="23" s="1"/>
  <c r="V5" i="21"/>
  <c r="V5" i="23" s="1"/>
  <c r="AH5" i="21"/>
  <c r="AH5" i="23" s="1"/>
  <c r="AT5" i="21"/>
  <c r="AT5" i="23" s="1"/>
  <c r="BS5" i="21"/>
  <c r="BS5" i="23" s="1"/>
  <c r="N5" i="21"/>
  <c r="N5" i="23" s="1"/>
  <c r="AB5" i="21"/>
  <c r="AB5" i="23" s="1"/>
  <c r="AY5" i="21"/>
  <c r="AY5" i="23" s="1"/>
  <c r="BK5" i="21"/>
  <c r="BK5" i="23" s="1"/>
  <c r="L5" i="21"/>
  <c r="L5" i="23" s="1"/>
  <c r="AD5" i="21"/>
  <c r="AD5" i="23" s="1"/>
  <c r="AU5" i="21"/>
  <c r="AU5" i="23" s="1"/>
  <c r="M5" i="21"/>
  <c r="M5" i="23" s="1"/>
  <c r="AX5" i="21"/>
  <c r="AX5" i="23" s="1"/>
  <c r="BO5" i="21"/>
  <c r="BO5" i="23" s="1"/>
  <c r="R5" i="21"/>
  <c r="R5" i="23" s="1"/>
  <c r="AI5" i="21"/>
  <c r="AI5" i="23" s="1"/>
  <c r="BC5" i="21"/>
  <c r="BC5" i="23" s="1"/>
  <c r="BT5" i="21"/>
  <c r="BT5" i="23" s="1"/>
  <c r="S5" i="21"/>
  <c r="S5" i="23" s="1"/>
  <c r="AM5" i="21"/>
  <c r="AM5" i="23" s="1"/>
  <c r="BD5" i="21"/>
  <c r="BD5" i="23" s="1"/>
  <c r="BV5" i="21"/>
  <c r="BV5" i="23" s="1"/>
  <c r="F5" i="21"/>
  <c r="BH5" i="21"/>
  <c r="BH5" i="23" s="1"/>
  <c r="G5" i="21"/>
  <c r="G5" i="23" s="1"/>
  <c r="BJ5" i="21"/>
  <c r="BJ5" i="23" s="1"/>
  <c r="W5" i="21"/>
  <c r="W5" i="23" s="1"/>
  <c r="Y5" i="21"/>
  <c r="AO5" i="21"/>
  <c r="AO5" i="23" s="1"/>
  <c r="AR5" i="21"/>
  <c r="AR5" i="23" s="1"/>
  <c r="F10" i="21"/>
  <c r="F10" i="23" s="1"/>
  <c r="L10" i="21"/>
  <c r="L10" i="23" s="1"/>
  <c r="Q10" i="21"/>
  <c r="Q10" i="23" s="1"/>
  <c r="V10" i="21"/>
  <c r="V10" i="23" s="1"/>
  <c r="AB10" i="21"/>
  <c r="AB10" i="23" s="1"/>
  <c r="G10" i="21"/>
  <c r="G10" i="23" s="1"/>
  <c r="R10" i="21"/>
  <c r="R10" i="23" s="1"/>
  <c r="W10" i="21"/>
  <c r="W10" i="23" s="1"/>
  <c r="AC10" i="21"/>
  <c r="AC10" i="23" s="1"/>
  <c r="I10" i="21"/>
  <c r="I10" i="23" s="1"/>
  <c r="P10" i="21"/>
  <c r="P10" i="23" s="1"/>
  <c r="Y10" i="21"/>
  <c r="Y10" i="23" s="1"/>
  <c r="AF10" i="21"/>
  <c r="AF10" i="23" s="1"/>
  <c r="AL10" i="21"/>
  <c r="AL10" i="23" s="1"/>
  <c r="AQ10" i="21"/>
  <c r="AQ10" i="23" s="1"/>
  <c r="BB10" i="21"/>
  <c r="BB10" i="23" s="1"/>
  <c r="BG10" i="21"/>
  <c r="BG10" i="23" s="1"/>
  <c r="BM10" i="21"/>
  <c r="BM10" i="23" s="1"/>
  <c r="BR10" i="21"/>
  <c r="BR10" i="23" s="1"/>
  <c r="J10" i="21"/>
  <c r="J10" i="23" s="1"/>
  <c r="T10" i="21"/>
  <c r="T10" i="23" s="1"/>
  <c r="AD10" i="21"/>
  <c r="AD10" i="23" s="1"/>
  <c r="AJ10" i="21"/>
  <c r="AJ10" i="23" s="1"/>
  <c r="AP10" i="21"/>
  <c r="AP10" i="23" s="1"/>
  <c r="AW10" i="21"/>
  <c r="AW10" i="23" s="1"/>
  <c r="BD10" i="21"/>
  <c r="BD10" i="23" s="1"/>
  <c r="BJ10" i="21"/>
  <c r="BJ10" i="23" s="1"/>
  <c r="BP10" i="21"/>
  <c r="BP10" i="23" s="1"/>
  <c r="BW10" i="21"/>
  <c r="BW10" i="23" s="1"/>
  <c r="N10" i="21"/>
  <c r="N10" i="23" s="1"/>
  <c r="X10" i="21"/>
  <c r="X10" i="23" s="1"/>
  <c r="AG10" i="21"/>
  <c r="AG10" i="23" s="1"/>
  <c r="AT10" i="21"/>
  <c r="AT10" i="23" s="1"/>
  <c r="AZ10" i="21"/>
  <c r="AZ10" i="23" s="1"/>
  <c r="BF10" i="21"/>
  <c r="BF10" i="23" s="1"/>
  <c r="BN10" i="21"/>
  <c r="BT10" i="21"/>
  <c r="BT10" i="23" s="1"/>
  <c r="K10" i="21"/>
  <c r="K10" i="23" s="1"/>
  <c r="Z10" i="21"/>
  <c r="Z10" i="23" s="1"/>
  <c r="AK10" i="21"/>
  <c r="AK10" i="23" s="1"/>
  <c r="AU10" i="21"/>
  <c r="AU10" i="23" s="1"/>
  <c r="BE10" i="21"/>
  <c r="BE10" i="23" s="1"/>
  <c r="M10" i="21"/>
  <c r="M10" i="23" s="1"/>
  <c r="AA10" i="21"/>
  <c r="AA10" i="23" s="1"/>
  <c r="AM10" i="21"/>
  <c r="AM10" i="23" s="1"/>
  <c r="AV10" i="21"/>
  <c r="AV10" i="23" s="1"/>
  <c r="BO10" i="21"/>
  <c r="BO10" i="23" s="1"/>
  <c r="O10" i="21"/>
  <c r="O10" i="23" s="1"/>
  <c r="AN10" i="21"/>
  <c r="AN10" i="23" s="1"/>
  <c r="AX10" i="21"/>
  <c r="AX10" i="23" s="1"/>
  <c r="BH10" i="21"/>
  <c r="BH10" i="23" s="1"/>
  <c r="BQ10" i="21"/>
  <c r="BQ10" i="23" s="1"/>
  <c r="S10" i="21"/>
  <c r="S10" i="23" s="1"/>
  <c r="AE10" i="21"/>
  <c r="AE10" i="23" s="1"/>
  <c r="AO10" i="21"/>
  <c r="AO10" i="23" s="1"/>
  <c r="AY10" i="21"/>
  <c r="AY10" i="23" s="1"/>
  <c r="BI10" i="21"/>
  <c r="BI10" i="23" s="1"/>
  <c r="BS10" i="21"/>
  <c r="BS10" i="23" s="1"/>
  <c r="AH10" i="21"/>
  <c r="AH10" i="23" s="1"/>
  <c r="BK10" i="21"/>
  <c r="BK10" i="23" s="1"/>
  <c r="AI10" i="21"/>
  <c r="AI10" i="23" s="1"/>
  <c r="BL10" i="21"/>
  <c r="BL10" i="23" s="1"/>
  <c r="E10" i="21"/>
  <c r="E10" i="23" s="1"/>
  <c r="AR10" i="21"/>
  <c r="AR10" i="23" s="1"/>
  <c r="BU10" i="21"/>
  <c r="BU10" i="23" s="1"/>
  <c r="H10" i="21"/>
  <c r="H10" i="23" s="1"/>
  <c r="AS10" i="21"/>
  <c r="AS10" i="23" s="1"/>
  <c r="BV10" i="21"/>
  <c r="BV10" i="23" s="1"/>
  <c r="BA10" i="21"/>
  <c r="BA10" i="23" s="1"/>
  <c r="BC10" i="21"/>
  <c r="BC10" i="23" s="1"/>
  <c r="U10" i="21"/>
  <c r="U10" i="23" s="1"/>
  <c r="G13" i="21"/>
  <c r="G13" i="23" s="1"/>
  <c r="R13" i="21"/>
  <c r="R13" i="23" s="1"/>
  <c r="W13" i="21"/>
  <c r="W13" i="23" s="1"/>
  <c r="AC13" i="21"/>
  <c r="AC13" i="23" s="1"/>
  <c r="AH13" i="21"/>
  <c r="AH13" i="23" s="1"/>
  <c r="AS13" i="21"/>
  <c r="AS13" i="23" s="1"/>
  <c r="AX13" i="21"/>
  <c r="AX13" i="23" s="1"/>
  <c r="BD13" i="21"/>
  <c r="BD13" i="23" s="1"/>
  <c r="BI13" i="21"/>
  <c r="BI13" i="23" s="1"/>
  <c r="BT13" i="21"/>
  <c r="BT13" i="23" s="1"/>
  <c r="J13" i="21"/>
  <c r="J13" i="23" s="1"/>
  <c r="O13" i="21"/>
  <c r="O13" i="23" s="1"/>
  <c r="U13" i="21"/>
  <c r="U13" i="23" s="1"/>
  <c r="Z13" i="21"/>
  <c r="Z13" i="23" s="1"/>
  <c r="AE13" i="21"/>
  <c r="AE13" i="23" s="1"/>
  <c r="AK13" i="21"/>
  <c r="AK13" i="23" s="1"/>
  <c r="AP13" i="21"/>
  <c r="AP13" i="23" s="1"/>
  <c r="AV13" i="21"/>
  <c r="AV13" i="23" s="1"/>
  <c r="BA13" i="21"/>
  <c r="BA13" i="23" s="1"/>
  <c r="BF13" i="21"/>
  <c r="BF13" i="23" s="1"/>
  <c r="BL13" i="21"/>
  <c r="BL13" i="23" s="1"/>
  <c r="BQ13" i="21"/>
  <c r="BQ13" i="23" s="1"/>
  <c r="BW13" i="21"/>
  <c r="BW13" i="23" s="1"/>
  <c r="H13" i="21"/>
  <c r="H13" i="23" s="1"/>
  <c r="P13" i="21"/>
  <c r="P13" i="23" s="1"/>
  <c r="X13" i="21"/>
  <c r="X13" i="23" s="1"/>
  <c r="AF13" i="21"/>
  <c r="AF13" i="23" s="1"/>
  <c r="AN13" i="21"/>
  <c r="AN13" i="23" s="1"/>
  <c r="BE13" i="21"/>
  <c r="BE13" i="23" s="1"/>
  <c r="BM13" i="21"/>
  <c r="BM13" i="23" s="1"/>
  <c r="BU13" i="21"/>
  <c r="BU13" i="23" s="1"/>
  <c r="I13" i="21"/>
  <c r="I13" i="23" s="1"/>
  <c r="Q13" i="21"/>
  <c r="Q13" i="23" s="1"/>
  <c r="Y13" i="21"/>
  <c r="Y13" i="23" s="1"/>
  <c r="AG13" i="21"/>
  <c r="AG13" i="23" s="1"/>
  <c r="AO13" i="21"/>
  <c r="AO13" i="23" s="1"/>
  <c r="AW13" i="21"/>
  <c r="AW13" i="23" s="1"/>
  <c r="BN13" i="21"/>
  <c r="BN13" i="23" s="1"/>
  <c r="BV13" i="21"/>
  <c r="BV13" i="23" s="1"/>
  <c r="K13" i="21"/>
  <c r="K13" i="23" s="1"/>
  <c r="S13" i="21"/>
  <c r="S13" i="23" s="1"/>
  <c r="AA13" i="21"/>
  <c r="AA13" i="23" s="1"/>
  <c r="AI13" i="21"/>
  <c r="AI13" i="23" s="1"/>
  <c r="AQ13" i="21"/>
  <c r="AQ13" i="23" s="1"/>
  <c r="AY13" i="21"/>
  <c r="AY13" i="23" s="1"/>
  <c r="BG13" i="21"/>
  <c r="BG13" i="23" s="1"/>
  <c r="BO13" i="21"/>
  <c r="BO13" i="23" s="1"/>
  <c r="L13" i="21"/>
  <c r="L13" i="23" s="1"/>
  <c r="T13" i="21"/>
  <c r="T13" i="23" s="1"/>
  <c r="AB13" i="21"/>
  <c r="AB13" i="23" s="1"/>
  <c r="AJ13" i="21"/>
  <c r="AJ13" i="23" s="1"/>
  <c r="AR13" i="21"/>
  <c r="AR13" i="23" s="1"/>
  <c r="AZ13" i="21"/>
  <c r="AZ13" i="23" s="1"/>
  <c r="BH13" i="21"/>
  <c r="BH13" i="23" s="1"/>
  <c r="BP13" i="21"/>
  <c r="BP13" i="23" s="1"/>
  <c r="M13" i="21"/>
  <c r="M13" i="23" s="1"/>
  <c r="AL13" i="21"/>
  <c r="AL13" i="23" s="1"/>
  <c r="BJ13" i="21"/>
  <c r="BJ13" i="23" s="1"/>
  <c r="N13" i="21"/>
  <c r="N13" i="23" s="1"/>
  <c r="AM13" i="21"/>
  <c r="AM13" i="23" s="1"/>
  <c r="BK13" i="21"/>
  <c r="BK13" i="23" s="1"/>
  <c r="AT13" i="21"/>
  <c r="AT13" i="23" s="1"/>
  <c r="BR13" i="21"/>
  <c r="BR13" i="23" s="1"/>
  <c r="V13" i="21"/>
  <c r="V13" i="23" s="1"/>
  <c r="AU13" i="21"/>
  <c r="AU13" i="23" s="1"/>
  <c r="BS13" i="21"/>
  <c r="BS13" i="23" s="1"/>
  <c r="E13" i="21"/>
  <c r="E13" i="23" s="1"/>
  <c r="F13" i="21"/>
  <c r="F13" i="23" s="1"/>
  <c r="AD13" i="21"/>
  <c r="AD13" i="23" s="1"/>
  <c r="BB13" i="21"/>
  <c r="BB13" i="23" s="1"/>
  <c r="BC13" i="21"/>
  <c r="BC13" i="23" s="1"/>
  <c r="I11" i="21"/>
  <c r="I11" i="23" s="1"/>
  <c r="N11" i="21"/>
  <c r="N11" i="23" s="1"/>
  <c r="T11" i="21"/>
  <c r="T11" i="23" s="1"/>
  <c r="Y11" i="21"/>
  <c r="Y11" i="23" s="1"/>
  <c r="AJ11" i="21"/>
  <c r="AJ11" i="23" s="1"/>
  <c r="AO11" i="21"/>
  <c r="AO11" i="23" s="1"/>
  <c r="AU11" i="21"/>
  <c r="AU11" i="23" s="1"/>
  <c r="AZ11" i="21"/>
  <c r="AZ11" i="23" s="1"/>
  <c r="BK11" i="21"/>
  <c r="BK11" i="23" s="1"/>
  <c r="BP11" i="21"/>
  <c r="BP11" i="23" s="1"/>
  <c r="BV11" i="21"/>
  <c r="BV11" i="23" s="1"/>
  <c r="J11" i="21"/>
  <c r="J11" i="23" s="1"/>
  <c r="P11" i="21"/>
  <c r="P11" i="23" s="1"/>
  <c r="V11" i="21"/>
  <c r="V11" i="23" s="1"/>
  <c r="AC11" i="21"/>
  <c r="AC11" i="23" s="1"/>
  <c r="AI11" i="21"/>
  <c r="AI11" i="23" s="1"/>
  <c r="AP11" i="21"/>
  <c r="AP11" i="23" s="1"/>
  <c r="BC11" i="21"/>
  <c r="BC11" i="23" s="1"/>
  <c r="BI11" i="21"/>
  <c r="BI11" i="23" s="1"/>
  <c r="BO11" i="21"/>
  <c r="BO11" i="23" s="1"/>
  <c r="BW11" i="21"/>
  <c r="BW11" i="23" s="1"/>
  <c r="F11" i="21"/>
  <c r="F11" i="23" s="1"/>
  <c r="S11" i="21"/>
  <c r="S11" i="23" s="1"/>
  <c r="Z11" i="21"/>
  <c r="Z11" i="23" s="1"/>
  <c r="AF11" i="21"/>
  <c r="AF11" i="23" s="1"/>
  <c r="AM11" i="21"/>
  <c r="AM11" i="23" s="1"/>
  <c r="AS11" i="21"/>
  <c r="AS11" i="23" s="1"/>
  <c r="AY11" i="21"/>
  <c r="AY11" i="23" s="1"/>
  <c r="BF11" i="21"/>
  <c r="BF11" i="23" s="1"/>
  <c r="BM11" i="21"/>
  <c r="BM11" i="23" s="1"/>
  <c r="BS11" i="21"/>
  <c r="BS11" i="23" s="1"/>
  <c r="M11" i="21"/>
  <c r="M11" i="23" s="1"/>
  <c r="W11" i="21"/>
  <c r="W11" i="23" s="1"/>
  <c r="AG11" i="21"/>
  <c r="AG11" i="23" s="1"/>
  <c r="AQ11" i="21"/>
  <c r="AQ11" i="23" s="1"/>
  <c r="BA11" i="21"/>
  <c r="BA11" i="23" s="1"/>
  <c r="BJ11" i="21"/>
  <c r="BJ11" i="23" s="1"/>
  <c r="BT11" i="21"/>
  <c r="BT11" i="23" s="1"/>
  <c r="E11" i="21"/>
  <c r="E11" i="23" s="1"/>
  <c r="O11" i="21"/>
  <c r="O11" i="23" s="1"/>
  <c r="X11" i="21"/>
  <c r="X11" i="23" s="1"/>
  <c r="AH11" i="21"/>
  <c r="AH11" i="23" s="1"/>
  <c r="AR11" i="21"/>
  <c r="AR11" i="23" s="1"/>
  <c r="BB11" i="21"/>
  <c r="BB11" i="23" s="1"/>
  <c r="BL11" i="21"/>
  <c r="BL11" i="23" s="1"/>
  <c r="BU11" i="21"/>
  <c r="BU11" i="23" s="1"/>
  <c r="G11" i="21"/>
  <c r="G11" i="23" s="1"/>
  <c r="Q11" i="21"/>
  <c r="Q11" i="23" s="1"/>
  <c r="AA11" i="21"/>
  <c r="AA11" i="23" s="1"/>
  <c r="AK11" i="21"/>
  <c r="AK11" i="23" s="1"/>
  <c r="AT11" i="21"/>
  <c r="AT11" i="23" s="1"/>
  <c r="BD11" i="21"/>
  <c r="BD11" i="23" s="1"/>
  <c r="BN11" i="21"/>
  <c r="BN11" i="23" s="1"/>
  <c r="H11" i="21"/>
  <c r="H11" i="23" s="1"/>
  <c r="R11" i="21"/>
  <c r="R11" i="23" s="1"/>
  <c r="AB11" i="21"/>
  <c r="AB11" i="23" s="1"/>
  <c r="AL11" i="21"/>
  <c r="AL11" i="23" s="1"/>
  <c r="AV11" i="21"/>
  <c r="AV11" i="23" s="1"/>
  <c r="BE11" i="21"/>
  <c r="BE11" i="23" s="1"/>
  <c r="U11" i="21"/>
  <c r="U11" i="23" s="1"/>
  <c r="AW11" i="21"/>
  <c r="AW11" i="23" s="1"/>
  <c r="AX11" i="21"/>
  <c r="AX11" i="23" s="1"/>
  <c r="AD11" i="21"/>
  <c r="AD11" i="23" s="1"/>
  <c r="BG11" i="21"/>
  <c r="BG11" i="23" s="1"/>
  <c r="AE11" i="21"/>
  <c r="AE11" i="23" s="1"/>
  <c r="BH11" i="21"/>
  <c r="BH11" i="23" s="1"/>
  <c r="BQ11" i="21"/>
  <c r="BQ11" i="23" s="1"/>
  <c r="BR11" i="21"/>
  <c r="BR11" i="23" s="1"/>
  <c r="K11" i="21"/>
  <c r="K11" i="23" s="1"/>
  <c r="L11" i="21"/>
  <c r="L11" i="23" s="1"/>
  <c r="AN11" i="21"/>
  <c r="AN11" i="23" s="1"/>
  <c r="G12" i="21"/>
  <c r="G12" i="23" s="1"/>
  <c r="R12" i="21"/>
  <c r="R12" i="23" s="1"/>
  <c r="W12" i="21"/>
  <c r="W12" i="23" s="1"/>
  <c r="AC12" i="21"/>
  <c r="AC12" i="23" s="1"/>
  <c r="AH12" i="21"/>
  <c r="AH12" i="23" s="1"/>
  <c r="I12" i="21"/>
  <c r="I12" i="23" s="1"/>
  <c r="O12" i="21"/>
  <c r="O12" i="23" s="1"/>
  <c r="AB12" i="21"/>
  <c r="AB12" i="23" s="1"/>
  <c r="AI12" i="21"/>
  <c r="AI12" i="23" s="1"/>
  <c r="AO12" i="21"/>
  <c r="AO12" i="23" s="1"/>
  <c r="AU12" i="21"/>
  <c r="AU12" i="23" s="1"/>
  <c r="AZ12" i="21"/>
  <c r="AZ12" i="23" s="1"/>
  <c r="BK12" i="21"/>
  <c r="BK12" i="23" s="1"/>
  <c r="BP12" i="21"/>
  <c r="BP12" i="23" s="1"/>
  <c r="BV12" i="21"/>
  <c r="BV12" i="23" s="1"/>
  <c r="E12" i="21"/>
  <c r="E12" i="23" s="1"/>
  <c r="L12" i="21"/>
  <c r="L12" i="23" s="1"/>
  <c r="S12" i="21"/>
  <c r="S12" i="23" s="1"/>
  <c r="Y12" i="21"/>
  <c r="Y12" i="23" s="1"/>
  <c r="AE12" i="21"/>
  <c r="AE12" i="23" s="1"/>
  <c r="AL12" i="21"/>
  <c r="AL12" i="23" s="1"/>
  <c r="AR12" i="21"/>
  <c r="AR12" i="23" s="1"/>
  <c r="AW12" i="21"/>
  <c r="AW12" i="23" s="1"/>
  <c r="BC12" i="21"/>
  <c r="BC12" i="23" s="1"/>
  <c r="BH12" i="21"/>
  <c r="BH12" i="23" s="1"/>
  <c r="BN12" i="21"/>
  <c r="BN12" i="23" s="1"/>
  <c r="BS12" i="21"/>
  <c r="BS12" i="23" s="1"/>
  <c r="J12" i="21"/>
  <c r="J12" i="23" s="1"/>
  <c r="T12" i="21"/>
  <c r="T12" i="23" s="1"/>
  <c r="AD12" i="21"/>
  <c r="AD12" i="23" s="1"/>
  <c r="AM12" i="21"/>
  <c r="AM12" i="23" s="1"/>
  <c r="AV12" i="21"/>
  <c r="AV12" i="23" s="1"/>
  <c r="BD12" i="21"/>
  <c r="BD12" i="23" s="1"/>
  <c r="BL12" i="21"/>
  <c r="BL12" i="23" s="1"/>
  <c r="BT12" i="21"/>
  <c r="BT12" i="23" s="1"/>
  <c r="K12" i="21"/>
  <c r="K12" i="23" s="1"/>
  <c r="U12" i="21"/>
  <c r="U12" i="23" s="1"/>
  <c r="AN12" i="21"/>
  <c r="AN12" i="23" s="1"/>
  <c r="BE12" i="21"/>
  <c r="BE12" i="23" s="1"/>
  <c r="BM12" i="21"/>
  <c r="BM12" i="23" s="1"/>
  <c r="BU12" i="21"/>
  <c r="BU12" i="23" s="1"/>
  <c r="M12" i="21"/>
  <c r="M12" i="23" s="1"/>
  <c r="V12" i="21"/>
  <c r="V12" i="23" s="1"/>
  <c r="AF12" i="21"/>
  <c r="AF12" i="23" s="1"/>
  <c r="AP12" i="21"/>
  <c r="AP12" i="23" s="1"/>
  <c r="AX12" i="21"/>
  <c r="AX12" i="23" s="1"/>
  <c r="BF12" i="21"/>
  <c r="BF12" i="23" s="1"/>
  <c r="BW12" i="21"/>
  <c r="BW12" i="23" s="1"/>
  <c r="N12" i="21"/>
  <c r="N12" i="23" s="1"/>
  <c r="X12" i="21"/>
  <c r="X12" i="23" s="1"/>
  <c r="AG12" i="21"/>
  <c r="AG12" i="23" s="1"/>
  <c r="AQ12" i="21"/>
  <c r="AQ12" i="23" s="1"/>
  <c r="AY12" i="21"/>
  <c r="AY12" i="23" s="1"/>
  <c r="BG12" i="21"/>
  <c r="BG12" i="23" s="1"/>
  <c r="BO12" i="21"/>
  <c r="BO12" i="23" s="1"/>
  <c r="F12" i="21"/>
  <c r="F12" i="23" s="1"/>
  <c r="AJ12" i="21"/>
  <c r="AJ12" i="23" s="1"/>
  <c r="BI12" i="21"/>
  <c r="BI12" i="23" s="1"/>
  <c r="H12" i="21"/>
  <c r="H12" i="23" s="1"/>
  <c r="AK12" i="21"/>
  <c r="AK12" i="23" s="1"/>
  <c r="BJ12" i="21"/>
  <c r="BJ12" i="23" s="1"/>
  <c r="P12" i="21"/>
  <c r="P12" i="23" s="1"/>
  <c r="AS12" i="21"/>
  <c r="AS12" i="23" s="1"/>
  <c r="BQ12" i="21"/>
  <c r="BQ12" i="23" s="1"/>
  <c r="Q12" i="21"/>
  <c r="Q12" i="23" s="1"/>
  <c r="AT12" i="21"/>
  <c r="AT12" i="23" s="1"/>
  <c r="BR12" i="21"/>
  <c r="BR12" i="23" s="1"/>
  <c r="Z12" i="21"/>
  <c r="Z12" i="23" s="1"/>
  <c r="AA12" i="21"/>
  <c r="AA12" i="23" s="1"/>
  <c r="BA12" i="21"/>
  <c r="BA12" i="23" s="1"/>
  <c r="BB12" i="21"/>
  <c r="BB12" i="23" s="1"/>
  <c r="H6" i="21"/>
  <c r="H6" i="23" s="1"/>
  <c r="M6" i="21"/>
  <c r="M6" i="23" s="1"/>
  <c r="S6" i="21"/>
  <c r="S6" i="23" s="1"/>
  <c r="X6" i="21"/>
  <c r="X6" i="23" s="1"/>
  <c r="AD6" i="21"/>
  <c r="AD6" i="23" s="1"/>
  <c r="AI6" i="21"/>
  <c r="AI6" i="23" s="1"/>
  <c r="AN6" i="21"/>
  <c r="AN6" i="23" s="1"/>
  <c r="AT6" i="21"/>
  <c r="AT6" i="23" s="1"/>
  <c r="AY6" i="21"/>
  <c r="AY6" i="23" s="1"/>
  <c r="BE6" i="21"/>
  <c r="BE6" i="23" s="1"/>
  <c r="BJ6" i="21"/>
  <c r="BJ6" i="23" s="1"/>
  <c r="BO6" i="21"/>
  <c r="BO6" i="23" s="1"/>
  <c r="BU6" i="21"/>
  <c r="BU6" i="23" s="1"/>
  <c r="I6" i="21"/>
  <c r="I6" i="23" s="1"/>
  <c r="N6" i="21"/>
  <c r="N6" i="23" s="1"/>
  <c r="T6" i="21"/>
  <c r="T6" i="23" s="1"/>
  <c r="Y6" i="21"/>
  <c r="Y6" i="23" s="1"/>
  <c r="AJ6" i="21"/>
  <c r="AJ6" i="23" s="1"/>
  <c r="AO6" i="21"/>
  <c r="AO6" i="23" s="1"/>
  <c r="AU6" i="21"/>
  <c r="AU6" i="23" s="1"/>
  <c r="AZ6" i="21"/>
  <c r="AZ6" i="23" s="1"/>
  <c r="BK6" i="21"/>
  <c r="BK6" i="23" s="1"/>
  <c r="BP6" i="21"/>
  <c r="BP6" i="23" s="1"/>
  <c r="BV6" i="21"/>
  <c r="BV6" i="23" s="1"/>
  <c r="J6" i="21"/>
  <c r="J6" i="23" s="1"/>
  <c r="Q6" i="21"/>
  <c r="Q6" i="23" s="1"/>
  <c r="Z6" i="21"/>
  <c r="Z6" i="23" s="1"/>
  <c r="AG6" i="21"/>
  <c r="AG6" i="23" s="1"/>
  <c r="AP6" i="21"/>
  <c r="AP6" i="23" s="1"/>
  <c r="AW6" i="21"/>
  <c r="AW6" i="23" s="1"/>
  <c r="BF6" i="21"/>
  <c r="BF6" i="23" s="1"/>
  <c r="BN6" i="21"/>
  <c r="BN6" i="23" s="1"/>
  <c r="BW6" i="21"/>
  <c r="BW6" i="23" s="1"/>
  <c r="E6" i="21"/>
  <c r="E6" i="23" s="1"/>
  <c r="AC6" i="21"/>
  <c r="AC6" i="23" s="1"/>
  <c r="AL6" i="21"/>
  <c r="AL6" i="23" s="1"/>
  <c r="AS6" i="21"/>
  <c r="AS6" i="23" s="1"/>
  <c r="BB6" i="21"/>
  <c r="BB6" i="23" s="1"/>
  <c r="BI6" i="21"/>
  <c r="BI6" i="23" s="1"/>
  <c r="BR6" i="21"/>
  <c r="BR6" i="23" s="1"/>
  <c r="K6" i="21"/>
  <c r="K6" i="23" s="1"/>
  <c r="V6" i="21"/>
  <c r="V6" i="23" s="1"/>
  <c r="AH6" i="21"/>
  <c r="AH6" i="23" s="1"/>
  <c r="AV6" i="21"/>
  <c r="AV6" i="23" s="1"/>
  <c r="BG6" i="21"/>
  <c r="BG6" i="23" s="1"/>
  <c r="BS6" i="21"/>
  <c r="BS6" i="23" s="1"/>
  <c r="P6" i="21"/>
  <c r="P6" i="23" s="1"/>
  <c r="AB6" i="21"/>
  <c r="AB6" i="23" s="1"/>
  <c r="BA6" i="21"/>
  <c r="BA6" i="23" s="1"/>
  <c r="BM6" i="21"/>
  <c r="BM6" i="23" s="1"/>
  <c r="L6" i="21"/>
  <c r="L6" i="23" s="1"/>
  <c r="AE6" i="21"/>
  <c r="AE6" i="23" s="1"/>
  <c r="O6" i="21"/>
  <c r="O6" i="23" s="1"/>
  <c r="AF6" i="21"/>
  <c r="AF6" i="23" s="1"/>
  <c r="AX6" i="21"/>
  <c r="AX6" i="23" s="1"/>
  <c r="BQ6" i="21"/>
  <c r="BQ6" i="23" s="1"/>
  <c r="R6" i="21"/>
  <c r="R6" i="23" s="1"/>
  <c r="AK6" i="21"/>
  <c r="AK6" i="23" s="1"/>
  <c r="BC6" i="21"/>
  <c r="BC6" i="23" s="1"/>
  <c r="BT6" i="21"/>
  <c r="BT6" i="23" s="1"/>
  <c r="U6" i="21"/>
  <c r="U6" i="23" s="1"/>
  <c r="AM6" i="21"/>
  <c r="AM6" i="23" s="1"/>
  <c r="BD6" i="21"/>
  <c r="BD6" i="23" s="1"/>
  <c r="AQ6" i="21"/>
  <c r="AQ6" i="23" s="1"/>
  <c r="AR6" i="21"/>
  <c r="AR6" i="23" s="1"/>
  <c r="F6" i="21"/>
  <c r="F6" i="23" s="1"/>
  <c r="BH6" i="21"/>
  <c r="BH6" i="23" s="1"/>
  <c r="G6" i="21"/>
  <c r="G6" i="23" s="1"/>
  <c r="BL6" i="21"/>
  <c r="BL6" i="23" s="1"/>
  <c r="W6" i="21"/>
  <c r="W6" i="23" s="1"/>
  <c r="AA6" i="21"/>
  <c r="AA6" i="23" s="1"/>
  <c r="F23" i="21"/>
  <c r="F23" i="23" s="1"/>
  <c r="L23" i="21"/>
  <c r="L23" i="23" s="1"/>
  <c r="Q23" i="21"/>
  <c r="Q23" i="23" s="1"/>
  <c r="V23" i="21"/>
  <c r="V23" i="23" s="1"/>
  <c r="AB23" i="21"/>
  <c r="AB23" i="23" s="1"/>
  <c r="AG23" i="21"/>
  <c r="AG23" i="23" s="1"/>
  <c r="AM23" i="21"/>
  <c r="AM23" i="23" s="1"/>
  <c r="AR23" i="21"/>
  <c r="AR23" i="23" s="1"/>
  <c r="AW23" i="21"/>
  <c r="AW23" i="23" s="1"/>
  <c r="BC23" i="21"/>
  <c r="BC23" i="23" s="1"/>
  <c r="BH23" i="21"/>
  <c r="BH23" i="23" s="1"/>
  <c r="BN23" i="21"/>
  <c r="BN23" i="23" s="1"/>
  <c r="BS23" i="21"/>
  <c r="BS23" i="23" s="1"/>
  <c r="K23" i="21"/>
  <c r="K23" i="23" s="1"/>
  <c r="R23" i="21"/>
  <c r="R23" i="23" s="1"/>
  <c r="X23" i="21"/>
  <c r="X23" i="23" s="1"/>
  <c r="AK23" i="21"/>
  <c r="AK23" i="23" s="1"/>
  <c r="AQ23" i="21"/>
  <c r="AQ23" i="23" s="1"/>
  <c r="AX23" i="21"/>
  <c r="AX23" i="23" s="1"/>
  <c r="BE23" i="21"/>
  <c r="BE23" i="23" s="1"/>
  <c r="BK23" i="21"/>
  <c r="BK23" i="23" s="1"/>
  <c r="BQ23" i="21"/>
  <c r="BQ23" i="23" s="1"/>
  <c r="E23" i="21"/>
  <c r="E23" i="23" s="1"/>
  <c r="S23" i="21"/>
  <c r="S23" i="23" s="1"/>
  <c r="Y23" i="21"/>
  <c r="Y23" i="23" s="1"/>
  <c r="AE23" i="21"/>
  <c r="AE23" i="23" s="1"/>
  <c r="AL23" i="21"/>
  <c r="AL23" i="23" s="1"/>
  <c r="AS23" i="21"/>
  <c r="AS23" i="23" s="1"/>
  <c r="AY23" i="21"/>
  <c r="AY23" i="23" s="1"/>
  <c r="BL23" i="21"/>
  <c r="BL23" i="23" s="1"/>
  <c r="BR23" i="21"/>
  <c r="BR23" i="23" s="1"/>
  <c r="G23" i="21"/>
  <c r="G23" i="23" s="1"/>
  <c r="M23" i="21"/>
  <c r="M23" i="23" s="1"/>
  <c r="T23" i="21"/>
  <c r="T23" i="23" s="1"/>
  <c r="Z23" i="21"/>
  <c r="Z23" i="23" s="1"/>
  <c r="AF23" i="21"/>
  <c r="AF23" i="23" s="1"/>
  <c r="AT23" i="21"/>
  <c r="AT23" i="23" s="1"/>
  <c r="AZ23" i="21"/>
  <c r="AZ23" i="23" s="1"/>
  <c r="BF23" i="21"/>
  <c r="BF23" i="23" s="1"/>
  <c r="BM23" i="23"/>
  <c r="BT23" i="21"/>
  <c r="BT23" i="23" s="1"/>
  <c r="H23" i="21"/>
  <c r="H23" i="23" s="1"/>
  <c r="N23" i="21"/>
  <c r="N23" i="23" s="1"/>
  <c r="U23" i="21"/>
  <c r="U23" i="23" s="1"/>
  <c r="AA23" i="21"/>
  <c r="AA23" i="23" s="1"/>
  <c r="AH23" i="21"/>
  <c r="AH23" i="23" s="1"/>
  <c r="AN23" i="21"/>
  <c r="AN23" i="23" s="1"/>
  <c r="AU23" i="21"/>
  <c r="AU23" i="23" s="1"/>
  <c r="BA23" i="21"/>
  <c r="BA23" i="23" s="1"/>
  <c r="BG23" i="21"/>
  <c r="BG23" i="23" s="1"/>
  <c r="BU23" i="21"/>
  <c r="BU23" i="23" s="1"/>
  <c r="O23" i="21"/>
  <c r="O23" i="23" s="1"/>
  <c r="AI23" i="21"/>
  <c r="AI23" i="23" s="1"/>
  <c r="BB23" i="21"/>
  <c r="BB23" i="23" s="1"/>
  <c r="BV23" i="21"/>
  <c r="BV23" i="23" s="1"/>
  <c r="P23" i="21"/>
  <c r="P23" i="23" s="1"/>
  <c r="AJ23" i="21"/>
  <c r="AJ23" i="23" s="1"/>
  <c r="BD23" i="21"/>
  <c r="BD23" i="23" s="1"/>
  <c r="BW23" i="21"/>
  <c r="BW23" i="23" s="1"/>
  <c r="AO23" i="21"/>
  <c r="AO23" i="23" s="1"/>
  <c r="BI23" i="21"/>
  <c r="BI23" i="23" s="1"/>
  <c r="W23" i="21"/>
  <c r="W23" i="23" s="1"/>
  <c r="AP23" i="21"/>
  <c r="AP23" i="23" s="1"/>
  <c r="BJ23" i="21"/>
  <c r="BJ23" i="23" s="1"/>
  <c r="I23" i="21"/>
  <c r="I23" i="23" s="1"/>
  <c r="BO23" i="21"/>
  <c r="BO23" i="23" s="1"/>
  <c r="J23" i="21"/>
  <c r="J23" i="23" s="1"/>
  <c r="BP23" i="21"/>
  <c r="BP23" i="23" s="1"/>
  <c r="AC23" i="21"/>
  <c r="AC23" i="23" s="1"/>
  <c r="AD23" i="21"/>
  <c r="AD23" i="23" s="1"/>
  <c r="AV23" i="21"/>
  <c r="AV23" i="23" s="1"/>
  <c r="J21" i="21"/>
  <c r="J21" i="23" s="1"/>
  <c r="O21" i="21"/>
  <c r="O21" i="23" s="1"/>
  <c r="U21" i="21"/>
  <c r="U21" i="23" s="1"/>
  <c r="Z21" i="21"/>
  <c r="Z21" i="23" s="1"/>
  <c r="AE21" i="21"/>
  <c r="AE21" i="23" s="1"/>
  <c r="AK21" i="21"/>
  <c r="AK21" i="23" s="1"/>
  <c r="AP21" i="21"/>
  <c r="AP21" i="23" s="1"/>
  <c r="AV21" i="21"/>
  <c r="AV21" i="23" s="1"/>
  <c r="BA21" i="21"/>
  <c r="BA21" i="23" s="1"/>
  <c r="BF21" i="21"/>
  <c r="BF21" i="23" s="1"/>
  <c r="BL21" i="21"/>
  <c r="BL21" i="23" s="1"/>
  <c r="BQ21" i="21"/>
  <c r="BQ21" i="23" s="1"/>
  <c r="BW21" i="21"/>
  <c r="BW21" i="23" s="1"/>
  <c r="F21" i="21"/>
  <c r="F21" i="23" s="1"/>
  <c r="S21" i="21"/>
  <c r="S21" i="23" s="1"/>
  <c r="Y21" i="21"/>
  <c r="Y21" i="23" s="1"/>
  <c r="AF21" i="21"/>
  <c r="AF21" i="23" s="1"/>
  <c r="AM21" i="21"/>
  <c r="AM21" i="23" s="1"/>
  <c r="AS21" i="21"/>
  <c r="AS21" i="23" s="1"/>
  <c r="AY21" i="21"/>
  <c r="AY21" i="23" s="1"/>
  <c r="BM21" i="21"/>
  <c r="BM21" i="23" s="1"/>
  <c r="BS21" i="21"/>
  <c r="BS21" i="23" s="1"/>
  <c r="G21" i="21"/>
  <c r="G21" i="23" s="1"/>
  <c r="M21" i="21"/>
  <c r="M21" i="23" s="1"/>
  <c r="T21" i="21"/>
  <c r="T21" i="23" s="1"/>
  <c r="AA21" i="21"/>
  <c r="AA21" i="23" s="1"/>
  <c r="AG21" i="21"/>
  <c r="AG21" i="23" s="1"/>
  <c r="AT21" i="21"/>
  <c r="AT21" i="23" s="1"/>
  <c r="AZ21" i="21"/>
  <c r="AZ21" i="23" s="1"/>
  <c r="BG21" i="21"/>
  <c r="BG21" i="23" s="1"/>
  <c r="BN21" i="21"/>
  <c r="BN21" i="23" s="1"/>
  <c r="BT21" i="21"/>
  <c r="BT21" i="23" s="1"/>
  <c r="H21" i="21"/>
  <c r="H21" i="23" s="1"/>
  <c r="N21" i="21"/>
  <c r="N21" i="23" s="1"/>
  <c r="AB21" i="21"/>
  <c r="AB21" i="23" s="1"/>
  <c r="AH21" i="21"/>
  <c r="AH21" i="23" s="1"/>
  <c r="AN21" i="21"/>
  <c r="AN21" i="23" s="1"/>
  <c r="AU21" i="21"/>
  <c r="AU21" i="23" s="1"/>
  <c r="BB21" i="21"/>
  <c r="BB21" i="23" s="1"/>
  <c r="BH21" i="21"/>
  <c r="BH21" i="23" s="1"/>
  <c r="BU21" i="21"/>
  <c r="BU21" i="23" s="1"/>
  <c r="I21" i="21"/>
  <c r="P21" i="21"/>
  <c r="P21" i="23" s="1"/>
  <c r="V21" i="21"/>
  <c r="V21" i="23" s="1"/>
  <c r="AC21" i="21"/>
  <c r="AC21" i="23" s="1"/>
  <c r="AI21" i="21"/>
  <c r="AI21" i="23" s="1"/>
  <c r="AO21" i="21"/>
  <c r="AO21" i="23" s="1"/>
  <c r="BC21" i="21"/>
  <c r="BC21" i="23" s="1"/>
  <c r="BI21" i="21"/>
  <c r="BI21" i="23" s="1"/>
  <c r="BO21" i="21"/>
  <c r="BO21" i="23" s="1"/>
  <c r="BV21" i="21"/>
  <c r="BV21" i="23" s="1"/>
  <c r="W21" i="21"/>
  <c r="W21" i="23" s="1"/>
  <c r="AQ21" i="21"/>
  <c r="AQ21" i="23" s="1"/>
  <c r="BJ21" i="21"/>
  <c r="BJ21" i="23" s="1"/>
  <c r="E21" i="21"/>
  <c r="E21" i="23" s="1"/>
  <c r="X21" i="21"/>
  <c r="X21" i="23" s="1"/>
  <c r="AR21" i="21"/>
  <c r="AR21" i="23" s="1"/>
  <c r="BK21" i="21"/>
  <c r="BK21" i="23" s="1"/>
  <c r="K21" i="21"/>
  <c r="K21" i="23" s="1"/>
  <c r="AD21" i="21"/>
  <c r="AD21" i="23" s="1"/>
  <c r="AW21" i="21"/>
  <c r="AW21" i="23" s="1"/>
  <c r="BP21" i="21"/>
  <c r="BP21" i="23" s="1"/>
  <c r="L21" i="21"/>
  <c r="L21" i="23" s="1"/>
  <c r="AX21" i="21"/>
  <c r="AX21" i="23" s="1"/>
  <c r="BR21" i="21"/>
  <c r="BR21" i="23" s="1"/>
  <c r="AJ21" i="21"/>
  <c r="AJ21" i="23" s="1"/>
  <c r="AL21" i="21"/>
  <c r="AL21" i="23" s="1"/>
  <c r="BD21" i="21"/>
  <c r="BD21" i="23" s="1"/>
  <c r="BE21" i="21"/>
  <c r="BE21" i="23" s="1"/>
  <c r="Q21" i="21"/>
  <c r="Q21" i="23" s="1"/>
  <c r="R21" i="21"/>
  <c r="R21" i="23" s="1"/>
  <c r="H25" i="21"/>
  <c r="H25" i="23" s="1"/>
  <c r="M25" i="21"/>
  <c r="M25" i="23" s="1"/>
  <c r="S25" i="21"/>
  <c r="S25" i="23" s="1"/>
  <c r="X25" i="21"/>
  <c r="X25" i="23" s="1"/>
  <c r="AD25" i="21"/>
  <c r="AD25" i="23" s="1"/>
  <c r="AI25" i="21"/>
  <c r="AI25" i="23" s="1"/>
  <c r="AN25" i="21"/>
  <c r="AN25" i="23" s="1"/>
  <c r="AT25" i="21"/>
  <c r="AT25" i="23" s="1"/>
  <c r="AY25" i="21"/>
  <c r="AY25" i="23" s="1"/>
  <c r="BE25" i="21"/>
  <c r="BE25" i="23" s="1"/>
  <c r="BJ25" i="21"/>
  <c r="BJ25" i="23" s="1"/>
  <c r="BO25" i="21"/>
  <c r="BO25" i="23" s="1"/>
  <c r="BU25" i="21"/>
  <c r="BU25" i="23" s="1"/>
  <c r="J25" i="21"/>
  <c r="J25" i="23" s="1"/>
  <c r="P25" i="21"/>
  <c r="P25" i="23" s="1"/>
  <c r="V25" i="21"/>
  <c r="V25" i="23" s="1"/>
  <c r="AC25" i="21"/>
  <c r="AC25" i="23" s="1"/>
  <c r="AJ25" i="21"/>
  <c r="AJ25" i="23" s="1"/>
  <c r="AP25" i="21"/>
  <c r="AP25" i="23" s="1"/>
  <c r="BC25" i="21"/>
  <c r="BC25" i="23" s="1"/>
  <c r="BI25" i="21"/>
  <c r="BI25" i="23" s="1"/>
  <c r="BP25" i="21"/>
  <c r="BP25" i="23" s="1"/>
  <c r="BW25" i="21"/>
  <c r="BW25" i="23" s="1"/>
  <c r="K25" i="21"/>
  <c r="K25" i="23" s="1"/>
  <c r="Q25" i="21"/>
  <c r="Q25" i="23" s="1"/>
  <c r="W25" i="21"/>
  <c r="W25" i="23" s="1"/>
  <c r="AK25" i="21"/>
  <c r="AK25" i="23" s="1"/>
  <c r="AQ25" i="21"/>
  <c r="AQ25" i="23" s="1"/>
  <c r="AW25" i="21"/>
  <c r="AW25" i="23" s="1"/>
  <c r="BD25" i="21"/>
  <c r="BD25" i="23" s="1"/>
  <c r="BK25" i="21"/>
  <c r="BK25" i="23" s="1"/>
  <c r="BQ25" i="21"/>
  <c r="BQ25" i="23" s="1"/>
  <c r="E25" i="21"/>
  <c r="L25" i="21"/>
  <c r="L25" i="23" s="1"/>
  <c r="R25" i="21"/>
  <c r="R25" i="23" s="1"/>
  <c r="Y25" i="21"/>
  <c r="Y25" i="23" s="1"/>
  <c r="AE25" i="21"/>
  <c r="AE25" i="23" s="1"/>
  <c r="AL25" i="21"/>
  <c r="AL25" i="23" s="1"/>
  <c r="AR25" i="21"/>
  <c r="AR25" i="23" s="1"/>
  <c r="AX25" i="21"/>
  <c r="AX25" i="23" s="1"/>
  <c r="BL25" i="21"/>
  <c r="BL25" i="23" s="1"/>
  <c r="BR25" i="21"/>
  <c r="BR25" i="23" s="1"/>
  <c r="F25" i="21"/>
  <c r="F25" i="23" s="1"/>
  <c r="T25" i="21"/>
  <c r="T25" i="23" s="1"/>
  <c r="Z25" i="21"/>
  <c r="Z25" i="23" s="1"/>
  <c r="AF25" i="21"/>
  <c r="AF25" i="23" s="1"/>
  <c r="AM25" i="21"/>
  <c r="AM25" i="23" s="1"/>
  <c r="AS25" i="21"/>
  <c r="AS25" i="23" s="1"/>
  <c r="AZ25" i="21"/>
  <c r="AZ25" i="23" s="1"/>
  <c r="BF25" i="21"/>
  <c r="BF25" i="23" s="1"/>
  <c r="BM25" i="21"/>
  <c r="BM25" i="23" s="1"/>
  <c r="BS25" i="21"/>
  <c r="BS25" i="23" s="1"/>
  <c r="G25" i="21"/>
  <c r="G25" i="23" s="1"/>
  <c r="AA25" i="21"/>
  <c r="AA25" i="23" s="1"/>
  <c r="AU25" i="21"/>
  <c r="AU25" i="23" s="1"/>
  <c r="BN25" i="21"/>
  <c r="BN25" i="23" s="1"/>
  <c r="I25" i="21"/>
  <c r="I25" i="23" s="1"/>
  <c r="AB25" i="21"/>
  <c r="AB25" i="23" s="1"/>
  <c r="AV25" i="21"/>
  <c r="AV25" i="23" s="1"/>
  <c r="N25" i="21"/>
  <c r="N25" i="23" s="1"/>
  <c r="AG25" i="21"/>
  <c r="AG25" i="23" s="1"/>
  <c r="BA25" i="21"/>
  <c r="BA25" i="23" s="1"/>
  <c r="BT25" i="21"/>
  <c r="BT25" i="23" s="1"/>
  <c r="O25" i="21"/>
  <c r="O25" i="23" s="1"/>
  <c r="AH25" i="21"/>
  <c r="AH25" i="23" s="1"/>
  <c r="BB25" i="21"/>
  <c r="BB25" i="23" s="1"/>
  <c r="BV25" i="21"/>
  <c r="BV25" i="23" s="1"/>
  <c r="AO25" i="21"/>
  <c r="AO25" i="23" s="1"/>
  <c r="BG25" i="21"/>
  <c r="BG25" i="23" s="1"/>
  <c r="BH25" i="21"/>
  <c r="BH25" i="23" s="1"/>
  <c r="U25" i="21"/>
  <c r="U25" i="23" s="1"/>
  <c r="H17" i="21"/>
  <c r="H17" i="23" s="1"/>
  <c r="M17" i="21"/>
  <c r="M17" i="23" s="1"/>
  <c r="S17" i="21"/>
  <c r="S17" i="23" s="1"/>
  <c r="X17" i="21"/>
  <c r="X17" i="23" s="1"/>
  <c r="AD17" i="21"/>
  <c r="AD17" i="23" s="1"/>
  <c r="AI17" i="21"/>
  <c r="AI17" i="23" s="1"/>
  <c r="AN17" i="21"/>
  <c r="AN17" i="23" s="1"/>
  <c r="AT17" i="21"/>
  <c r="AT17" i="23" s="1"/>
  <c r="AY17" i="21"/>
  <c r="AY17" i="23" s="1"/>
  <c r="BE17" i="21"/>
  <c r="BE17" i="23" s="1"/>
  <c r="BJ17" i="21"/>
  <c r="BJ17" i="23" s="1"/>
  <c r="BO17" i="21"/>
  <c r="BO17" i="23" s="1"/>
  <c r="BU17" i="21"/>
  <c r="BU17" i="23" s="1"/>
  <c r="J17" i="21"/>
  <c r="J17" i="23" s="1"/>
  <c r="P17" i="21"/>
  <c r="P17" i="23" s="1"/>
  <c r="V17" i="21"/>
  <c r="V17" i="23" s="1"/>
  <c r="AC17" i="21"/>
  <c r="AC17" i="23" s="1"/>
  <c r="AJ17" i="21"/>
  <c r="AJ17" i="23" s="1"/>
  <c r="AP17" i="21"/>
  <c r="AP17" i="23" s="1"/>
  <c r="BC17" i="21"/>
  <c r="BC17" i="23" s="1"/>
  <c r="BI17" i="21"/>
  <c r="BI17" i="23" s="1"/>
  <c r="BP17" i="21"/>
  <c r="BP17" i="23" s="1"/>
  <c r="BW17" i="21"/>
  <c r="BW17" i="23" s="1"/>
  <c r="G17" i="21"/>
  <c r="G17" i="23" s="1"/>
  <c r="O17" i="21"/>
  <c r="O17" i="23" s="1"/>
  <c r="W17" i="21"/>
  <c r="W17" i="23" s="1"/>
  <c r="AE17" i="21"/>
  <c r="AE17" i="23" s="1"/>
  <c r="AM17" i="21"/>
  <c r="AM17" i="23" s="1"/>
  <c r="AU17" i="21"/>
  <c r="AU17" i="23" s="1"/>
  <c r="BB17" i="21"/>
  <c r="BB17" i="23" s="1"/>
  <c r="BK17" i="21"/>
  <c r="BK17" i="23" s="1"/>
  <c r="BR17" i="21"/>
  <c r="BR17" i="23" s="1"/>
  <c r="I17" i="21"/>
  <c r="I17" i="23" s="1"/>
  <c r="Q17" i="21"/>
  <c r="Q17" i="23" s="1"/>
  <c r="Y17" i="21"/>
  <c r="Y17" i="23" s="1"/>
  <c r="AF17" i="21"/>
  <c r="AF17" i="23" s="1"/>
  <c r="AV17" i="21"/>
  <c r="AV17" i="23" s="1"/>
  <c r="BD17" i="21"/>
  <c r="BD17" i="23" s="1"/>
  <c r="BL17" i="21"/>
  <c r="BL17" i="23" s="1"/>
  <c r="BS17" i="21"/>
  <c r="BS17" i="23" s="1"/>
  <c r="K17" i="21"/>
  <c r="K17" i="23" s="1"/>
  <c r="R17" i="21"/>
  <c r="R17" i="23" s="1"/>
  <c r="Z17" i="21"/>
  <c r="Z17" i="23" s="1"/>
  <c r="AG17" i="21"/>
  <c r="AG17" i="23" s="1"/>
  <c r="AO17" i="21"/>
  <c r="AO17" i="23" s="1"/>
  <c r="AW17" i="21"/>
  <c r="AW17" i="23" s="1"/>
  <c r="BM17" i="21"/>
  <c r="BM17" i="23" s="1"/>
  <c r="BT17" i="21"/>
  <c r="BT17" i="23" s="1"/>
  <c r="L17" i="21"/>
  <c r="L17" i="23" s="1"/>
  <c r="T17" i="21"/>
  <c r="T17" i="23" s="1"/>
  <c r="AA17" i="21"/>
  <c r="AA17" i="23" s="1"/>
  <c r="AH17" i="21"/>
  <c r="AH17" i="23" s="1"/>
  <c r="AQ17" i="21"/>
  <c r="AQ17" i="23" s="1"/>
  <c r="AX17" i="21"/>
  <c r="AX17" i="23" s="1"/>
  <c r="BF17" i="21"/>
  <c r="BF17" i="23" s="1"/>
  <c r="BN17" i="21"/>
  <c r="BN17" i="23" s="1"/>
  <c r="BV17" i="21"/>
  <c r="BV17" i="23" s="1"/>
  <c r="U17" i="21"/>
  <c r="U17" i="23" s="1"/>
  <c r="AR17" i="21"/>
  <c r="AR17" i="23" s="1"/>
  <c r="AS17" i="21"/>
  <c r="AS17" i="23" s="1"/>
  <c r="BQ17" i="21"/>
  <c r="BQ17" i="23" s="1"/>
  <c r="E17" i="21"/>
  <c r="E17" i="23" s="1"/>
  <c r="AB17" i="21"/>
  <c r="AB17" i="23" s="1"/>
  <c r="AZ17" i="21"/>
  <c r="AZ17" i="23" s="1"/>
  <c r="F17" i="21"/>
  <c r="F17" i="23" s="1"/>
  <c r="BA17" i="21"/>
  <c r="BA17" i="23" s="1"/>
  <c r="BG17" i="21"/>
  <c r="BG17" i="23" s="1"/>
  <c r="BH17" i="21"/>
  <c r="BH17" i="23" s="1"/>
  <c r="N17" i="21"/>
  <c r="N17" i="23" s="1"/>
  <c r="AK17" i="21"/>
  <c r="AK17" i="23" s="1"/>
  <c r="AL17" i="21"/>
  <c r="AL17" i="23" s="1"/>
  <c r="H20" i="21"/>
  <c r="H20" i="23" s="1"/>
  <c r="M20" i="21"/>
  <c r="M20" i="23" s="1"/>
  <c r="S20" i="21"/>
  <c r="S20" i="23" s="1"/>
  <c r="X20" i="21"/>
  <c r="X20" i="23" s="1"/>
  <c r="AD20" i="21"/>
  <c r="AD20" i="23" s="1"/>
  <c r="G20" i="21"/>
  <c r="G20" i="23" s="1"/>
  <c r="N20" i="21"/>
  <c r="N20" i="23" s="1"/>
  <c r="U20" i="21"/>
  <c r="U20" i="23" s="1"/>
  <c r="AA20" i="21"/>
  <c r="AA20" i="23" s="1"/>
  <c r="AG20" i="21"/>
  <c r="AG20" i="23" s="1"/>
  <c r="AM20" i="21"/>
  <c r="AM20" i="23" s="1"/>
  <c r="AR20" i="21"/>
  <c r="AR20" i="23" s="1"/>
  <c r="AW20" i="21"/>
  <c r="AW20" i="23" s="1"/>
  <c r="BC20" i="21"/>
  <c r="BC20" i="23" s="1"/>
  <c r="BH20" i="21"/>
  <c r="BH20" i="23" s="1"/>
  <c r="BN20" i="21"/>
  <c r="BN20" i="23" s="1"/>
  <c r="BS20" i="21"/>
  <c r="BS20" i="23" s="1"/>
  <c r="J20" i="21"/>
  <c r="J20" i="23" s="1"/>
  <c r="Q20" i="21"/>
  <c r="Q20" i="23" s="1"/>
  <c r="Y20" i="21"/>
  <c r="Y20" i="23" s="1"/>
  <c r="AF20" i="21"/>
  <c r="AF20" i="23" s="1"/>
  <c r="AT20" i="21"/>
  <c r="AT20" i="23" s="1"/>
  <c r="AZ20" i="21"/>
  <c r="AZ20" i="23" s="1"/>
  <c r="BF20" i="21"/>
  <c r="BF20" i="23" s="1"/>
  <c r="BM20" i="21"/>
  <c r="BM20" i="23" s="1"/>
  <c r="BT20" i="21"/>
  <c r="BT20" i="23" s="1"/>
  <c r="K20" i="21"/>
  <c r="K20" i="23" s="1"/>
  <c r="R20" i="21"/>
  <c r="R20" i="23" s="1"/>
  <c r="Z20" i="21"/>
  <c r="Z20" i="23" s="1"/>
  <c r="AH20" i="21"/>
  <c r="AH20" i="23" s="1"/>
  <c r="AN20" i="21"/>
  <c r="AN20" i="23" s="1"/>
  <c r="AU20" i="21"/>
  <c r="AU20" i="23" s="1"/>
  <c r="BA20" i="21"/>
  <c r="BA20" i="23" s="1"/>
  <c r="BG20" i="21"/>
  <c r="BG20" i="23" s="1"/>
  <c r="BU20" i="21"/>
  <c r="BU20" i="23" s="1"/>
  <c r="L20" i="21"/>
  <c r="L20" i="23" s="1"/>
  <c r="T20" i="21"/>
  <c r="T20" i="23" s="1"/>
  <c r="AB20" i="21"/>
  <c r="AB20" i="23" s="1"/>
  <c r="AI20" i="21"/>
  <c r="AI20" i="23" s="1"/>
  <c r="AO20" i="21"/>
  <c r="AO20" i="23" s="1"/>
  <c r="AV20" i="21"/>
  <c r="AV20" i="23" s="1"/>
  <c r="BB20" i="21"/>
  <c r="BB20" i="23" s="1"/>
  <c r="BI20" i="21"/>
  <c r="BI20" i="23" s="1"/>
  <c r="BO20" i="21"/>
  <c r="BO20" i="23" s="1"/>
  <c r="BV20" i="21"/>
  <c r="BV20" i="23" s="1"/>
  <c r="E20" i="21"/>
  <c r="E20" i="23" s="1"/>
  <c r="AC20" i="21"/>
  <c r="AC20" i="23" s="1"/>
  <c r="AJ20" i="21"/>
  <c r="AJ20" i="23" s="1"/>
  <c r="AP20" i="21"/>
  <c r="AP20" i="23" s="1"/>
  <c r="BD20" i="21"/>
  <c r="BD20" i="23" s="1"/>
  <c r="BJ20" i="21"/>
  <c r="BJ20" i="23" s="1"/>
  <c r="BP20" i="21"/>
  <c r="BP20" i="23" s="1"/>
  <c r="BW20" i="21"/>
  <c r="BW20" i="23" s="1"/>
  <c r="O20" i="21"/>
  <c r="O20" i="23" s="1"/>
  <c r="AK20" i="21"/>
  <c r="AK20" i="23" s="1"/>
  <c r="BE20" i="21"/>
  <c r="BE20" i="23" s="1"/>
  <c r="P20" i="21"/>
  <c r="P20" i="23" s="1"/>
  <c r="AL20" i="21"/>
  <c r="AL20" i="23" s="1"/>
  <c r="V20" i="21"/>
  <c r="V20" i="23" s="1"/>
  <c r="AQ20" i="21"/>
  <c r="AQ20" i="23" s="1"/>
  <c r="BK20" i="21"/>
  <c r="BK20" i="23" s="1"/>
  <c r="W20" i="21"/>
  <c r="W20" i="23" s="1"/>
  <c r="AS20" i="21"/>
  <c r="AS20" i="23" s="1"/>
  <c r="BL20" i="21"/>
  <c r="BL20" i="23" s="1"/>
  <c r="AX20" i="21"/>
  <c r="AX20" i="23" s="1"/>
  <c r="AY20" i="21"/>
  <c r="AY20" i="23" s="1"/>
  <c r="F20" i="21"/>
  <c r="F20" i="23" s="1"/>
  <c r="BQ20" i="21"/>
  <c r="BQ20" i="23" s="1"/>
  <c r="I20" i="21"/>
  <c r="I20" i="23" s="1"/>
  <c r="BR20" i="21"/>
  <c r="BR20" i="23" s="1"/>
  <c r="AE20" i="21"/>
  <c r="AE20" i="23" s="1"/>
  <c r="D23" i="21"/>
  <c r="H22" i="21"/>
  <c r="H22" i="23" s="1"/>
  <c r="M22" i="21"/>
  <c r="M22" i="23" s="1"/>
  <c r="S22" i="21"/>
  <c r="S22" i="23" s="1"/>
  <c r="X22" i="21"/>
  <c r="X22" i="23" s="1"/>
  <c r="AD22" i="21"/>
  <c r="AD22" i="23" s="1"/>
  <c r="AI22" i="21"/>
  <c r="AI22" i="23" s="1"/>
  <c r="AN22" i="21"/>
  <c r="AN22" i="23" s="1"/>
  <c r="AT22" i="21"/>
  <c r="AT22" i="23" s="1"/>
  <c r="AY22" i="21"/>
  <c r="AY22" i="23" s="1"/>
  <c r="BE22" i="21"/>
  <c r="BE22" i="23" s="1"/>
  <c r="BJ22" i="21"/>
  <c r="BJ22" i="23" s="1"/>
  <c r="BO22" i="21"/>
  <c r="BO22" i="23" s="1"/>
  <c r="BU22" i="21"/>
  <c r="BU22" i="23" s="1"/>
  <c r="E22" i="21"/>
  <c r="E22" i="23" s="1"/>
  <c r="L22" i="21"/>
  <c r="L22" i="23" s="1"/>
  <c r="R22" i="21"/>
  <c r="R22" i="23" s="1"/>
  <c r="Y22" i="21"/>
  <c r="Y22" i="23" s="1"/>
  <c r="AE22" i="21"/>
  <c r="AE22" i="23" s="1"/>
  <c r="AL22" i="21"/>
  <c r="AL22" i="23" s="1"/>
  <c r="AR22" i="21"/>
  <c r="AR22" i="23" s="1"/>
  <c r="AX22" i="21"/>
  <c r="AX22" i="23" s="1"/>
  <c r="BL22" i="21"/>
  <c r="BL22" i="23" s="1"/>
  <c r="BR22" i="21"/>
  <c r="BR22" i="23" s="1"/>
  <c r="F22" i="21"/>
  <c r="F22" i="23" s="1"/>
  <c r="T22" i="21"/>
  <c r="T22" i="23" s="1"/>
  <c r="Z22" i="21"/>
  <c r="Z22" i="23" s="1"/>
  <c r="AF22" i="21"/>
  <c r="AF22" i="23" s="1"/>
  <c r="AM22" i="21"/>
  <c r="AM22" i="23" s="1"/>
  <c r="AS22" i="21"/>
  <c r="AS22" i="23" s="1"/>
  <c r="AZ22" i="21"/>
  <c r="AZ22" i="23" s="1"/>
  <c r="BF22" i="21"/>
  <c r="BF22" i="23" s="1"/>
  <c r="BM22" i="21"/>
  <c r="BM22" i="23" s="1"/>
  <c r="BS22" i="21"/>
  <c r="BS22" i="23" s="1"/>
  <c r="G22" i="21"/>
  <c r="G22" i="23" s="1"/>
  <c r="N22" i="21"/>
  <c r="N22" i="23" s="1"/>
  <c r="U22" i="21"/>
  <c r="U22" i="23" s="1"/>
  <c r="AA22" i="21"/>
  <c r="AA22" i="23" s="1"/>
  <c r="AG22" i="21"/>
  <c r="AG22" i="23" s="1"/>
  <c r="AU22" i="21"/>
  <c r="AU22" i="23" s="1"/>
  <c r="BA22" i="21"/>
  <c r="BA22" i="23" s="1"/>
  <c r="BG22" i="21"/>
  <c r="BG22" i="23" s="1"/>
  <c r="BN22" i="21"/>
  <c r="BN22" i="23" s="1"/>
  <c r="BT22" i="21"/>
  <c r="BT22" i="23" s="1"/>
  <c r="I22" i="21"/>
  <c r="I22" i="23" s="1"/>
  <c r="O22" i="21"/>
  <c r="O22" i="23" s="1"/>
  <c r="AB22" i="21"/>
  <c r="AB22" i="23" s="1"/>
  <c r="AH22" i="21"/>
  <c r="AH22" i="23" s="1"/>
  <c r="AO22" i="21"/>
  <c r="AO22" i="23" s="1"/>
  <c r="AV22" i="21"/>
  <c r="AV22" i="23" s="1"/>
  <c r="BB22" i="21"/>
  <c r="BB22" i="23" s="1"/>
  <c r="BH22" i="21"/>
  <c r="BH22" i="23" s="1"/>
  <c r="BV22" i="21"/>
  <c r="BV22" i="23" s="1"/>
  <c r="J22" i="21"/>
  <c r="J22" i="23" s="1"/>
  <c r="AC22" i="21"/>
  <c r="AC22" i="23" s="1"/>
  <c r="BP22" i="21"/>
  <c r="BP22" i="23" s="1"/>
  <c r="K22" i="21"/>
  <c r="K22" i="23" s="1"/>
  <c r="AW22" i="21"/>
  <c r="AW22" i="23" s="1"/>
  <c r="BQ22" i="21"/>
  <c r="BQ22" i="23" s="1"/>
  <c r="P22" i="21"/>
  <c r="P22" i="23" s="1"/>
  <c r="AJ22" i="21"/>
  <c r="AJ22" i="23" s="1"/>
  <c r="BC22" i="21"/>
  <c r="BC22" i="23" s="1"/>
  <c r="BW22" i="21"/>
  <c r="BW22" i="23" s="1"/>
  <c r="Q22" i="21"/>
  <c r="Q22" i="23" s="1"/>
  <c r="AK22" i="21"/>
  <c r="AK22" i="23" s="1"/>
  <c r="BD22" i="21"/>
  <c r="BD22" i="23" s="1"/>
  <c r="V22" i="21"/>
  <c r="V22" i="23" s="1"/>
  <c r="W22" i="21"/>
  <c r="W22" i="23" s="1"/>
  <c r="AP22" i="21"/>
  <c r="AP22" i="23" s="1"/>
  <c r="AQ22" i="21"/>
  <c r="AQ22" i="23" s="1"/>
  <c r="BI22" i="21"/>
  <c r="BI22" i="23" s="1"/>
  <c r="BK22" i="21"/>
  <c r="BK22" i="23" s="1"/>
  <c r="F18" i="21"/>
  <c r="F18" i="23" s="1"/>
  <c r="L18" i="21"/>
  <c r="L18" i="23" s="1"/>
  <c r="Q18" i="21"/>
  <c r="Q18" i="23" s="1"/>
  <c r="V18" i="21"/>
  <c r="V18" i="23" s="1"/>
  <c r="AB18" i="21"/>
  <c r="AB18" i="23" s="1"/>
  <c r="AG18" i="21"/>
  <c r="AG18" i="23" s="1"/>
  <c r="AM18" i="21"/>
  <c r="AM18" i="23" s="1"/>
  <c r="AR18" i="21"/>
  <c r="AR18" i="23" s="1"/>
  <c r="AW18" i="21"/>
  <c r="AW18" i="23" s="1"/>
  <c r="BC18" i="21"/>
  <c r="BC18" i="23" s="1"/>
  <c r="BH18" i="21"/>
  <c r="BH18" i="23" s="1"/>
  <c r="BN18" i="21"/>
  <c r="BN18" i="23" s="1"/>
  <c r="BS18" i="21"/>
  <c r="BS18" i="23" s="1"/>
  <c r="I18" i="21"/>
  <c r="I18" i="23" s="1"/>
  <c r="O18" i="21"/>
  <c r="O18" i="23" s="1"/>
  <c r="AC18" i="21"/>
  <c r="AC18" i="23" s="1"/>
  <c r="AI18" i="21"/>
  <c r="AI18" i="23" s="1"/>
  <c r="AO18" i="21"/>
  <c r="AO18" i="23" s="1"/>
  <c r="AV18" i="21"/>
  <c r="AV18" i="23" s="1"/>
  <c r="BB18" i="21"/>
  <c r="BB18" i="23" s="1"/>
  <c r="BI18" i="21"/>
  <c r="BI18" i="23" s="1"/>
  <c r="BO18" i="21"/>
  <c r="BO18" i="23" s="1"/>
  <c r="BV18" i="21"/>
  <c r="BV18" i="23" s="1"/>
  <c r="E18" i="21"/>
  <c r="E18" i="23" s="1"/>
  <c r="M18" i="21"/>
  <c r="M18" i="23" s="1"/>
  <c r="U18" i="21"/>
  <c r="U18" i="23" s="1"/>
  <c r="AD18" i="21"/>
  <c r="AD18" i="23" s="1"/>
  <c r="AK18" i="21"/>
  <c r="AK18" i="23" s="1"/>
  <c r="AS18" i="21"/>
  <c r="AS18" i="23" s="1"/>
  <c r="AZ18" i="21"/>
  <c r="AZ18" i="23" s="1"/>
  <c r="BG18" i="21"/>
  <c r="BG18" i="23" s="1"/>
  <c r="BP18" i="21"/>
  <c r="BP18" i="23" s="1"/>
  <c r="G18" i="21"/>
  <c r="G18" i="23" s="1"/>
  <c r="N18" i="21"/>
  <c r="N18" i="23" s="1"/>
  <c r="W18" i="21"/>
  <c r="W18" i="23" s="1"/>
  <c r="AL18" i="21"/>
  <c r="AL18" i="23" s="1"/>
  <c r="AT18" i="21"/>
  <c r="AT18" i="23" s="1"/>
  <c r="BA18" i="21"/>
  <c r="BA18" i="23" s="1"/>
  <c r="BJ18" i="21"/>
  <c r="BJ18" i="23" s="1"/>
  <c r="BQ18" i="21"/>
  <c r="BQ18" i="23" s="1"/>
  <c r="H18" i="21"/>
  <c r="H18" i="23" s="1"/>
  <c r="P18" i="21"/>
  <c r="P18" i="23" s="1"/>
  <c r="X18" i="21"/>
  <c r="X18" i="23" s="1"/>
  <c r="AE18" i="21"/>
  <c r="AE18" i="23" s="1"/>
  <c r="AU18" i="21"/>
  <c r="AU18" i="23" s="1"/>
  <c r="BD18" i="21"/>
  <c r="BD18" i="23" s="1"/>
  <c r="BK18" i="21"/>
  <c r="BK18" i="23" s="1"/>
  <c r="BR18" i="21"/>
  <c r="BR18" i="23" s="1"/>
  <c r="J18" i="21"/>
  <c r="J18" i="23" s="1"/>
  <c r="R18" i="21"/>
  <c r="R18" i="23" s="1"/>
  <c r="Y18" i="21"/>
  <c r="Y18" i="23" s="1"/>
  <c r="AF18" i="21"/>
  <c r="AF18" i="23" s="1"/>
  <c r="AN18" i="21"/>
  <c r="AN18" i="23" s="1"/>
  <c r="BE18" i="21"/>
  <c r="BE18" i="23" s="1"/>
  <c r="BL18" i="21"/>
  <c r="BL18" i="23" s="1"/>
  <c r="BT18" i="21"/>
  <c r="BT18" i="23" s="1"/>
  <c r="S18" i="21"/>
  <c r="S18" i="23" s="1"/>
  <c r="AP18" i="21"/>
  <c r="AP18" i="23" s="1"/>
  <c r="BM18" i="21"/>
  <c r="BM18" i="23" s="1"/>
  <c r="T18" i="21"/>
  <c r="T18" i="23" s="1"/>
  <c r="AQ18" i="21"/>
  <c r="AQ18" i="23" s="1"/>
  <c r="Z18" i="21"/>
  <c r="Z18" i="23" s="1"/>
  <c r="AX18" i="21"/>
  <c r="AX18" i="23" s="1"/>
  <c r="BU18" i="21"/>
  <c r="BU18" i="23" s="1"/>
  <c r="AA18" i="21"/>
  <c r="AA18" i="23" s="1"/>
  <c r="AY18" i="21"/>
  <c r="AY18" i="23" s="1"/>
  <c r="BW18" i="21"/>
  <c r="BW18" i="23" s="1"/>
  <c r="BF18" i="21"/>
  <c r="BF18" i="23" s="1"/>
  <c r="K18" i="21"/>
  <c r="K18" i="23" s="1"/>
  <c r="AH18" i="21"/>
  <c r="AH18" i="23" s="1"/>
  <c r="AJ18" i="21"/>
  <c r="AJ18" i="23" s="1"/>
  <c r="J24" i="21"/>
  <c r="J24" i="23" s="1"/>
  <c r="O24" i="21"/>
  <c r="O24" i="23" s="1"/>
  <c r="U24" i="21"/>
  <c r="U24" i="23" s="1"/>
  <c r="Z24" i="21"/>
  <c r="Z24" i="23" s="1"/>
  <c r="AE24" i="21"/>
  <c r="AE24" i="23" s="1"/>
  <c r="AK24" i="21"/>
  <c r="AK24" i="23" s="1"/>
  <c r="AP24" i="21"/>
  <c r="AP24" i="23" s="1"/>
  <c r="AV24" i="21"/>
  <c r="AV24" i="23" s="1"/>
  <c r="BA24" i="21"/>
  <c r="BA24" i="23" s="1"/>
  <c r="BF24" i="21"/>
  <c r="BF24" i="23" s="1"/>
  <c r="BL24" i="21"/>
  <c r="BL24" i="23" s="1"/>
  <c r="BQ24" i="21"/>
  <c r="BQ24" i="23" s="1"/>
  <c r="BW24" i="21"/>
  <c r="BW24" i="23" s="1"/>
  <c r="K24" i="21"/>
  <c r="K24" i="23" s="1"/>
  <c r="Q24" i="21"/>
  <c r="Q24" i="23" s="1"/>
  <c r="W24" i="21"/>
  <c r="W24" i="23" s="1"/>
  <c r="AD24" i="21"/>
  <c r="AD24" i="23" s="1"/>
  <c r="AJ24" i="21"/>
  <c r="AJ24" i="23" s="1"/>
  <c r="AQ24" i="21"/>
  <c r="AQ24" i="23" s="1"/>
  <c r="AW24" i="21"/>
  <c r="AW24" i="23" s="1"/>
  <c r="BD24" i="21"/>
  <c r="BD24" i="23" s="1"/>
  <c r="BJ24" i="21"/>
  <c r="BJ24" i="23" s="1"/>
  <c r="BP24" i="21"/>
  <c r="BP24" i="23" s="1"/>
  <c r="E24" i="21"/>
  <c r="E24" i="23" s="1"/>
  <c r="L24" i="21"/>
  <c r="L24" i="23" s="1"/>
  <c r="R24" i="21"/>
  <c r="R24" i="23" s="1"/>
  <c r="X24" i="21"/>
  <c r="X24" i="23" s="1"/>
  <c r="AL24" i="21"/>
  <c r="AL24" i="23" s="1"/>
  <c r="AR24" i="21"/>
  <c r="AR24" i="23" s="1"/>
  <c r="AX24" i="21"/>
  <c r="AX24" i="23" s="1"/>
  <c r="BE24" i="21"/>
  <c r="BE24" i="23" s="1"/>
  <c r="BK24" i="21"/>
  <c r="BK24" i="23" s="1"/>
  <c r="BR24" i="21"/>
  <c r="BR24" i="23" s="1"/>
  <c r="F24" i="21"/>
  <c r="F24" i="23" s="1"/>
  <c r="S24" i="21"/>
  <c r="S24" i="23" s="1"/>
  <c r="Y24" i="21"/>
  <c r="Y24" i="23" s="1"/>
  <c r="AF24" i="21"/>
  <c r="AF24" i="23" s="1"/>
  <c r="AM24" i="21"/>
  <c r="AM24" i="23" s="1"/>
  <c r="AS24" i="21"/>
  <c r="AS24" i="23" s="1"/>
  <c r="AY24" i="21"/>
  <c r="AY24" i="23" s="1"/>
  <c r="BM24" i="21"/>
  <c r="BM24" i="23" s="1"/>
  <c r="BS24" i="21"/>
  <c r="BS24" i="23" s="1"/>
  <c r="G24" i="21"/>
  <c r="G24" i="23" s="1"/>
  <c r="M24" i="21"/>
  <c r="M24" i="23" s="1"/>
  <c r="T24" i="21"/>
  <c r="T24" i="23" s="1"/>
  <c r="AA24" i="21"/>
  <c r="AA24" i="23" s="1"/>
  <c r="AG24" i="21"/>
  <c r="AG24" i="23" s="1"/>
  <c r="AT24" i="21"/>
  <c r="AT24" i="23" s="1"/>
  <c r="AZ24" i="21"/>
  <c r="AZ24" i="23" s="1"/>
  <c r="BG24" i="21"/>
  <c r="BG24" i="23" s="1"/>
  <c r="BN24" i="21"/>
  <c r="BN24" i="23" s="1"/>
  <c r="BT24" i="21"/>
  <c r="BT24" i="23" s="1"/>
  <c r="AN24" i="21"/>
  <c r="AN24" i="23" s="1"/>
  <c r="BH24" i="21"/>
  <c r="BH24" i="23" s="1"/>
  <c r="V24" i="21"/>
  <c r="V24" i="23" s="1"/>
  <c r="AO24" i="21"/>
  <c r="AO24" i="23" s="1"/>
  <c r="BI24" i="21"/>
  <c r="BI24" i="23" s="1"/>
  <c r="H24" i="21"/>
  <c r="H24" i="23" s="1"/>
  <c r="AB24" i="21"/>
  <c r="AB24" i="23" s="1"/>
  <c r="AU24" i="21"/>
  <c r="AU24" i="23" s="1"/>
  <c r="I24" i="21"/>
  <c r="I24" i="23" s="1"/>
  <c r="AC24" i="21"/>
  <c r="AC24" i="23" s="1"/>
  <c r="BO24" i="21"/>
  <c r="BO24" i="23" s="1"/>
  <c r="BB24" i="21"/>
  <c r="BB24" i="23" s="1"/>
  <c r="BC24" i="21"/>
  <c r="BC24" i="23" s="1"/>
  <c r="N24" i="21"/>
  <c r="N24" i="23" s="1"/>
  <c r="BU24" i="21"/>
  <c r="BU24" i="23" s="1"/>
  <c r="P24" i="21"/>
  <c r="P24" i="23" s="1"/>
  <c r="BV24" i="21"/>
  <c r="BV24" i="23" s="1"/>
  <c r="AH24" i="21"/>
  <c r="AH24" i="23" s="1"/>
  <c r="AI24" i="21"/>
  <c r="AI24" i="23" s="1"/>
  <c r="F7" i="21"/>
  <c r="F7" i="23" s="1"/>
  <c r="L7" i="21"/>
  <c r="L7" i="23" s="1"/>
  <c r="Q7" i="21"/>
  <c r="Q7" i="23" s="1"/>
  <c r="V7" i="21"/>
  <c r="V7" i="23" s="1"/>
  <c r="AB7" i="21"/>
  <c r="AB7" i="23" s="1"/>
  <c r="AG7" i="21"/>
  <c r="AG7" i="23" s="1"/>
  <c r="AM7" i="21"/>
  <c r="AM7" i="23" s="1"/>
  <c r="AR7" i="21"/>
  <c r="AR7" i="23" s="1"/>
  <c r="AW7" i="21"/>
  <c r="AW7" i="23" s="1"/>
  <c r="BC7" i="21"/>
  <c r="BC7" i="23" s="1"/>
  <c r="BH7" i="21"/>
  <c r="BH7" i="23" s="1"/>
  <c r="BN7" i="21"/>
  <c r="BN7" i="23" s="1"/>
  <c r="BS7" i="21"/>
  <c r="BS7" i="23" s="1"/>
  <c r="G7" i="21"/>
  <c r="G7" i="23" s="1"/>
  <c r="R7" i="21"/>
  <c r="R7" i="23" s="1"/>
  <c r="W7" i="21"/>
  <c r="W7" i="23" s="1"/>
  <c r="AC7" i="21"/>
  <c r="AC7" i="23" s="1"/>
  <c r="AH7" i="21"/>
  <c r="AH7" i="23" s="1"/>
  <c r="AS7" i="21"/>
  <c r="AS7" i="23" s="1"/>
  <c r="AX7" i="21"/>
  <c r="AX7" i="23" s="1"/>
  <c r="BD7" i="21"/>
  <c r="BD7" i="23" s="1"/>
  <c r="BI7" i="21"/>
  <c r="BI7" i="23" s="1"/>
  <c r="BT7" i="21"/>
  <c r="BT7" i="23" s="1"/>
  <c r="J7" i="21"/>
  <c r="J7" i="23" s="1"/>
  <c r="S7" i="21"/>
  <c r="S7" i="23" s="1"/>
  <c r="Z7" i="21"/>
  <c r="Z7" i="23" s="1"/>
  <c r="AI7" i="21"/>
  <c r="AI7" i="23" s="1"/>
  <c r="AP7" i="21"/>
  <c r="AP7" i="23" s="1"/>
  <c r="AY7" i="21"/>
  <c r="AY7" i="23" s="1"/>
  <c r="BF7" i="21"/>
  <c r="BF7" i="23" s="1"/>
  <c r="E7" i="21"/>
  <c r="E7" i="23" s="1"/>
  <c r="N7" i="21"/>
  <c r="N7" i="23" s="1"/>
  <c r="AL7" i="21"/>
  <c r="AL7" i="23" s="1"/>
  <c r="AU7" i="21"/>
  <c r="AU7" i="23" s="1"/>
  <c r="BB7" i="21"/>
  <c r="BB7" i="23" s="1"/>
  <c r="BK7" i="21"/>
  <c r="BK7" i="23" s="1"/>
  <c r="BR7" i="21"/>
  <c r="BR7" i="23" s="1"/>
  <c r="K7" i="21"/>
  <c r="K7" i="23" s="1"/>
  <c r="X7" i="21"/>
  <c r="X7" i="23" s="1"/>
  <c r="AJ7" i="21"/>
  <c r="AJ7" i="23" s="1"/>
  <c r="AV7" i="21"/>
  <c r="AV7" i="23" s="1"/>
  <c r="BG7" i="21"/>
  <c r="BG7" i="23" s="1"/>
  <c r="BQ7" i="21"/>
  <c r="BQ7" i="23" s="1"/>
  <c r="P7" i="21"/>
  <c r="P7" i="23" s="1"/>
  <c r="AD7" i="21"/>
  <c r="AD7" i="23" s="1"/>
  <c r="AO7" i="21"/>
  <c r="AO7" i="23" s="1"/>
  <c r="BA7" i="21"/>
  <c r="BA7" i="23" s="1"/>
  <c r="BM7" i="21"/>
  <c r="BM7" i="23" s="1"/>
  <c r="BW7" i="21"/>
  <c r="BW7" i="23" s="1"/>
  <c r="M7" i="21"/>
  <c r="M7" i="23" s="1"/>
  <c r="AE7" i="21"/>
  <c r="AE7" i="23" s="1"/>
  <c r="BO7" i="21"/>
  <c r="BO7" i="23" s="1"/>
  <c r="O7" i="21"/>
  <c r="O7" i="23" s="1"/>
  <c r="AF7" i="21"/>
  <c r="AF7" i="23" s="1"/>
  <c r="AZ7" i="21"/>
  <c r="AZ7" i="23" s="1"/>
  <c r="BP7" i="21"/>
  <c r="BP7" i="23" s="1"/>
  <c r="T7" i="21"/>
  <c r="T7" i="23" s="1"/>
  <c r="AK7" i="21"/>
  <c r="AK7" i="23" s="1"/>
  <c r="BE7" i="21"/>
  <c r="BE7" i="23" s="1"/>
  <c r="BU7" i="21"/>
  <c r="BU7" i="23" s="1"/>
  <c r="U7" i="21"/>
  <c r="U7" i="23" s="1"/>
  <c r="AN7" i="21"/>
  <c r="AN7" i="23" s="1"/>
  <c r="BV7" i="21"/>
  <c r="BV7" i="23" s="1"/>
  <c r="Y7" i="21"/>
  <c r="Y7" i="23" s="1"/>
  <c r="AA7" i="21"/>
  <c r="AA7" i="23" s="1"/>
  <c r="AQ7" i="21"/>
  <c r="AQ7" i="23" s="1"/>
  <c r="AT7" i="21"/>
  <c r="AT7" i="23" s="1"/>
  <c r="H7" i="21"/>
  <c r="H7" i="23" s="1"/>
  <c r="I7" i="21"/>
  <c r="I7" i="23" s="1"/>
  <c r="BJ7" i="21"/>
  <c r="BJ7" i="23" s="1"/>
  <c r="BL7" i="21"/>
  <c r="BL7" i="23" s="1"/>
  <c r="J19" i="21"/>
  <c r="J19" i="23" s="1"/>
  <c r="O19" i="21"/>
  <c r="O19" i="23" s="1"/>
  <c r="U19" i="21"/>
  <c r="U19" i="23" s="1"/>
  <c r="Z19" i="21"/>
  <c r="Z19" i="23" s="1"/>
  <c r="AE19" i="21"/>
  <c r="AE19" i="23" s="1"/>
  <c r="AK19" i="21"/>
  <c r="AK19" i="23" s="1"/>
  <c r="AP19" i="21"/>
  <c r="AP19" i="23" s="1"/>
  <c r="AV19" i="21"/>
  <c r="AV19" i="23" s="1"/>
  <c r="BA19" i="21"/>
  <c r="BA19" i="23" s="1"/>
  <c r="BF19" i="21"/>
  <c r="BF19" i="23" s="1"/>
  <c r="BL19" i="21"/>
  <c r="BL19" i="23" s="1"/>
  <c r="BQ19" i="21"/>
  <c r="BQ19" i="23" s="1"/>
  <c r="BW19" i="21"/>
  <c r="BW19" i="23" s="1"/>
  <c r="H19" i="21"/>
  <c r="H19" i="23" s="1"/>
  <c r="N19" i="21"/>
  <c r="N19" i="23" s="1"/>
  <c r="AB19" i="21"/>
  <c r="AB19" i="23" s="1"/>
  <c r="AH19" i="21"/>
  <c r="AH19" i="23" s="1"/>
  <c r="AN19" i="21"/>
  <c r="AN19" i="23" s="1"/>
  <c r="AU19" i="21"/>
  <c r="AU19" i="23" s="1"/>
  <c r="BB19" i="21"/>
  <c r="BB19" i="23" s="1"/>
  <c r="BH19" i="21"/>
  <c r="BH19" i="23" s="1"/>
  <c r="BU19" i="21"/>
  <c r="BU19" i="23" s="1"/>
  <c r="L19" i="21"/>
  <c r="L19" i="23" s="1"/>
  <c r="S19" i="21"/>
  <c r="S19" i="23" s="1"/>
  <c r="AA19" i="21"/>
  <c r="AA19" i="23" s="1"/>
  <c r="AI19" i="21"/>
  <c r="AI19" i="23" s="1"/>
  <c r="AQ19" i="21"/>
  <c r="AQ19" i="23" s="1"/>
  <c r="AX19" i="21"/>
  <c r="AX19" i="23" s="1"/>
  <c r="BN19" i="21"/>
  <c r="BN19" i="23" s="1"/>
  <c r="BV19" i="21"/>
  <c r="BV19" i="23" s="1"/>
  <c r="E19" i="21"/>
  <c r="E19" i="23" s="1"/>
  <c r="T19" i="21"/>
  <c r="T19" i="23" s="1"/>
  <c r="AC19" i="21"/>
  <c r="AC19" i="23" s="1"/>
  <c r="AJ19" i="21"/>
  <c r="AJ19" i="23" s="1"/>
  <c r="AR19" i="21"/>
  <c r="AR19" i="23" s="1"/>
  <c r="AY19" i="21"/>
  <c r="AY19" i="23" s="1"/>
  <c r="BG19" i="21"/>
  <c r="BG19" i="23" s="1"/>
  <c r="BO19" i="21"/>
  <c r="BO19" i="23" s="1"/>
  <c r="F19" i="21"/>
  <c r="F19" i="23" s="1"/>
  <c r="M19" i="21"/>
  <c r="M19" i="23" s="1"/>
  <c r="V19" i="21"/>
  <c r="V19" i="23" s="1"/>
  <c r="AD19" i="21"/>
  <c r="AD19" i="23" s="1"/>
  <c r="AL19" i="21"/>
  <c r="AL19" i="23" s="1"/>
  <c r="AS19" i="21"/>
  <c r="AS19" i="23" s="1"/>
  <c r="AZ19" i="21"/>
  <c r="AZ19" i="23" s="1"/>
  <c r="BI19" i="21"/>
  <c r="BI19" i="23" s="1"/>
  <c r="BP19" i="21"/>
  <c r="BP19" i="23" s="1"/>
  <c r="G19" i="21"/>
  <c r="G19" i="23" s="1"/>
  <c r="P19" i="21"/>
  <c r="P19" i="23" s="1"/>
  <c r="W19" i="21"/>
  <c r="W19" i="23" s="1"/>
  <c r="AM19" i="21"/>
  <c r="AM19" i="23" s="1"/>
  <c r="AT19" i="21"/>
  <c r="AT19" i="23" s="1"/>
  <c r="BC19" i="21"/>
  <c r="BC19" i="23" s="1"/>
  <c r="BJ19" i="21"/>
  <c r="BJ19" i="23" s="1"/>
  <c r="BR19" i="21"/>
  <c r="BR19" i="23" s="1"/>
  <c r="Q19" i="21"/>
  <c r="Q19" i="23" s="1"/>
  <c r="BK19" i="21"/>
  <c r="BK19" i="23" s="1"/>
  <c r="R19" i="21"/>
  <c r="R19" i="23" s="1"/>
  <c r="AO19" i="21"/>
  <c r="AO19" i="23" s="1"/>
  <c r="BM19" i="21"/>
  <c r="BM19" i="23" s="1"/>
  <c r="X19" i="21"/>
  <c r="X19" i="23" s="1"/>
  <c r="BS19" i="21"/>
  <c r="BS19" i="23" s="1"/>
  <c r="Y19" i="21"/>
  <c r="Y19" i="23" s="1"/>
  <c r="AW19" i="21"/>
  <c r="AW19" i="23" s="1"/>
  <c r="BT19" i="21"/>
  <c r="BT19" i="23" s="1"/>
  <c r="BD19" i="21"/>
  <c r="BD19" i="23" s="1"/>
  <c r="BE19" i="21"/>
  <c r="BE19" i="23" s="1"/>
  <c r="I19" i="21"/>
  <c r="I19" i="23" s="1"/>
  <c r="K19" i="21"/>
  <c r="K19" i="23" s="1"/>
  <c r="AF19" i="21"/>
  <c r="AF19" i="23" s="1"/>
  <c r="AG19" i="21"/>
  <c r="AG19" i="23" s="1"/>
  <c r="F15" i="21"/>
  <c r="F15" i="23" s="1"/>
  <c r="L15" i="21"/>
  <c r="L15" i="23" s="1"/>
  <c r="Q15" i="21"/>
  <c r="Q15" i="23" s="1"/>
  <c r="V15" i="21"/>
  <c r="V15" i="23" s="1"/>
  <c r="AB15" i="21"/>
  <c r="AB15" i="23" s="1"/>
  <c r="AG15" i="21"/>
  <c r="AG15" i="23" s="1"/>
  <c r="AM15" i="21"/>
  <c r="AM15" i="23" s="1"/>
  <c r="AR15" i="21"/>
  <c r="AR15" i="23" s="1"/>
  <c r="AW15" i="21"/>
  <c r="AW15" i="23" s="1"/>
  <c r="BC15" i="21"/>
  <c r="BC15" i="23" s="1"/>
  <c r="BH15" i="21"/>
  <c r="BH15" i="23" s="1"/>
  <c r="BN15" i="21"/>
  <c r="BN15" i="23" s="1"/>
  <c r="BS15" i="21"/>
  <c r="BS15" i="23" s="1"/>
  <c r="H15" i="21"/>
  <c r="H15" i="23" s="1"/>
  <c r="N15" i="21"/>
  <c r="N15" i="23" s="1"/>
  <c r="U15" i="21"/>
  <c r="U15" i="23" s="1"/>
  <c r="AA15" i="21"/>
  <c r="AA15" i="23" s="1"/>
  <c r="AH15" i="21"/>
  <c r="AH15" i="23" s="1"/>
  <c r="AN15" i="21"/>
  <c r="AN15" i="23" s="1"/>
  <c r="AU15" i="21"/>
  <c r="AU15" i="23" s="1"/>
  <c r="BA15" i="21"/>
  <c r="BA15" i="23" s="1"/>
  <c r="BG15" i="21"/>
  <c r="BG15" i="23" s="1"/>
  <c r="BU15" i="21"/>
  <c r="BU15" i="23" s="1"/>
  <c r="I15" i="21"/>
  <c r="I15" i="23" s="1"/>
  <c r="O15" i="21"/>
  <c r="O15" i="23" s="1"/>
  <c r="AC15" i="21"/>
  <c r="AC15" i="23" s="1"/>
  <c r="AI15" i="21"/>
  <c r="AI15" i="23" s="1"/>
  <c r="AO15" i="21"/>
  <c r="AO15" i="23" s="1"/>
  <c r="AV15" i="21"/>
  <c r="AV15" i="23" s="1"/>
  <c r="BB15" i="21"/>
  <c r="BB15" i="23" s="1"/>
  <c r="BI15" i="21"/>
  <c r="BI15" i="23" s="1"/>
  <c r="BO15" i="21"/>
  <c r="BO15" i="23" s="1"/>
  <c r="BV15" i="21"/>
  <c r="BV15" i="23" s="1"/>
  <c r="J15" i="21"/>
  <c r="J15" i="23" s="1"/>
  <c r="P15" i="21"/>
  <c r="P15" i="23" s="1"/>
  <c r="W15" i="21"/>
  <c r="W15" i="23" s="1"/>
  <c r="AD15" i="21"/>
  <c r="AD15" i="23" s="1"/>
  <c r="AJ15" i="21"/>
  <c r="AJ15" i="23" s="1"/>
  <c r="AP15" i="21"/>
  <c r="AP15" i="23" s="1"/>
  <c r="BD15" i="21"/>
  <c r="BD15" i="23" s="1"/>
  <c r="BJ15" i="21"/>
  <c r="BJ15" i="23" s="1"/>
  <c r="BP15" i="21"/>
  <c r="BP15" i="23" s="1"/>
  <c r="BW15" i="21"/>
  <c r="BW15" i="23" s="1"/>
  <c r="K15" i="21"/>
  <c r="K15" i="23" s="1"/>
  <c r="R15" i="21"/>
  <c r="R15" i="23" s="1"/>
  <c r="X15" i="21"/>
  <c r="X15" i="23" s="1"/>
  <c r="AK15" i="21"/>
  <c r="AK15" i="23" s="1"/>
  <c r="AQ15" i="21"/>
  <c r="AQ15" i="23" s="1"/>
  <c r="AX15" i="21"/>
  <c r="AX15" i="23" s="1"/>
  <c r="BE15" i="21"/>
  <c r="BE15" i="23" s="1"/>
  <c r="BK15" i="21"/>
  <c r="BK15" i="23" s="1"/>
  <c r="BQ15" i="21"/>
  <c r="BQ15" i="23" s="1"/>
  <c r="S15" i="21"/>
  <c r="S15" i="23" s="1"/>
  <c r="AL15" i="21"/>
  <c r="AL15" i="23" s="1"/>
  <c r="T15" i="21"/>
  <c r="T15" i="23" s="1"/>
  <c r="BF15" i="21"/>
  <c r="BF15" i="23" s="1"/>
  <c r="E15" i="21"/>
  <c r="E15" i="23" s="1"/>
  <c r="Y15" i="21"/>
  <c r="Y15" i="23" s="1"/>
  <c r="AS15" i="21"/>
  <c r="AS15" i="23" s="1"/>
  <c r="BL15" i="21"/>
  <c r="BL15" i="23" s="1"/>
  <c r="G15" i="21"/>
  <c r="Z15" i="21"/>
  <c r="Z15" i="23" s="1"/>
  <c r="AT15" i="21"/>
  <c r="AT15" i="23" s="1"/>
  <c r="BM15" i="21"/>
  <c r="BM15" i="23" s="1"/>
  <c r="AY15" i="21"/>
  <c r="AY15" i="23" s="1"/>
  <c r="AZ15" i="21"/>
  <c r="AZ15" i="23" s="1"/>
  <c r="BR15" i="21"/>
  <c r="BR15" i="23" s="1"/>
  <c r="M15" i="21"/>
  <c r="M15" i="23" s="1"/>
  <c r="BT15" i="21"/>
  <c r="BT15" i="23" s="1"/>
  <c r="AE15" i="21"/>
  <c r="AE15" i="23" s="1"/>
  <c r="AF15" i="21"/>
  <c r="AF15" i="23" s="1"/>
  <c r="E14" i="21"/>
  <c r="E14" i="23" s="1"/>
  <c r="H14" i="21"/>
  <c r="H14" i="23" s="1"/>
  <c r="M14" i="21"/>
  <c r="M14" i="23" s="1"/>
  <c r="S14" i="21"/>
  <c r="S14" i="23" s="1"/>
  <c r="X14" i="21"/>
  <c r="X14" i="23" s="1"/>
  <c r="AD14" i="21"/>
  <c r="AD14" i="23" s="1"/>
  <c r="AI14" i="21"/>
  <c r="AI14" i="23" s="1"/>
  <c r="AN14" i="21"/>
  <c r="AN14" i="23" s="1"/>
  <c r="AT14" i="21"/>
  <c r="AT14" i="23" s="1"/>
  <c r="AY14" i="21"/>
  <c r="AY14" i="23" s="1"/>
  <c r="BE14" i="21"/>
  <c r="BE14" i="23" s="1"/>
  <c r="BJ14" i="21"/>
  <c r="BJ14" i="23" s="1"/>
  <c r="BO14" i="21"/>
  <c r="BO14" i="23" s="1"/>
  <c r="BU14" i="21"/>
  <c r="BU14" i="23" s="1"/>
  <c r="I14" i="21"/>
  <c r="I14" i="23" s="1"/>
  <c r="O14" i="21"/>
  <c r="O14" i="23" s="1"/>
  <c r="AB14" i="21"/>
  <c r="AB14" i="23" s="1"/>
  <c r="AH14" i="21"/>
  <c r="AH14" i="23" s="1"/>
  <c r="AO14" i="21"/>
  <c r="AO14" i="23" s="1"/>
  <c r="AV14" i="21"/>
  <c r="AV14" i="23" s="1"/>
  <c r="BB14" i="21"/>
  <c r="BB14" i="23" s="1"/>
  <c r="BH14" i="21"/>
  <c r="BH14" i="23" s="1"/>
  <c r="BV14" i="21"/>
  <c r="BV14" i="23" s="1"/>
  <c r="J14" i="21"/>
  <c r="J14" i="23" s="1"/>
  <c r="P14" i="21"/>
  <c r="P14" i="23" s="1"/>
  <c r="V14" i="21"/>
  <c r="V14" i="23" s="1"/>
  <c r="AC14" i="21"/>
  <c r="AC14" i="23" s="1"/>
  <c r="AJ14" i="21"/>
  <c r="AJ14" i="23" s="1"/>
  <c r="AP14" i="21"/>
  <c r="AP14" i="23" s="1"/>
  <c r="BC14" i="21"/>
  <c r="BC14" i="23" s="1"/>
  <c r="BI14" i="21"/>
  <c r="BI14" i="23" s="1"/>
  <c r="BP14" i="21"/>
  <c r="BP14" i="23" s="1"/>
  <c r="BW14" i="21"/>
  <c r="BW14" i="23" s="1"/>
  <c r="K14" i="21"/>
  <c r="K14" i="23" s="1"/>
  <c r="Q14" i="21"/>
  <c r="Q14" i="23" s="1"/>
  <c r="W14" i="21"/>
  <c r="W14" i="23" s="1"/>
  <c r="AK14" i="21"/>
  <c r="AK14" i="23" s="1"/>
  <c r="AQ14" i="21"/>
  <c r="AQ14" i="23" s="1"/>
  <c r="AW14" i="21"/>
  <c r="AW14" i="23" s="1"/>
  <c r="BD14" i="21"/>
  <c r="BD14" i="23" s="1"/>
  <c r="BK14" i="21"/>
  <c r="BK14" i="23" s="1"/>
  <c r="BQ14" i="21"/>
  <c r="BQ14" i="23" s="1"/>
  <c r="L14" i="21"/>
  <c r="L14" i="23" s="1"/>
  <c r="R14" i="21"/>
  <c r="R14" i="23" s="1"/>
  <c r="Y14" i="21"/>
  <c r="Y14" i="23" s="1"/>
  <c r="AE14" i="21"/>
  <c r="AE14" i="23" s="1"/>
  <c r="AL14" i="21"/>
  <c r="AL14" i="23" s="1"/>
  <c r="AR14" i="21"/>
  <c r="AR14" i="23" s="1"/>
  <c r="AX14" i="21"/>
  <c r="AX14" i="23" s="1"/>
  <c r="BL14" i="21"/>
  <c r="BL14" i="23" s="1"/>
  <c r="BR14" i="21"/>
  <c r="BR14" i="23" s="1"/>
  <c r="AF14" i="21"/>
  <c r="AF14" i="23" s="1"/>
  <c r="AZ14" i="21"/>
  <c r="AZ14" i="23" s="1"/>
  <c r="BS14" i="21"/>
  <c r="BS14" i="23" s="1"/>
  <c r="N14" i="21"/>
  <c r="N14" i="23" s="1"/>
  <c r="AG14" i="21"/>
  <c r="AG14" i="23" s="1"/>
  <c r="BA14" i="21"/>
  <c r="BA14" i="23" s="1"/>
  <c r="BT14" i="21"/>
  <c r="BT14" i="23" s="1"/>
  <c r="T14" i="21"/>
  <c r="T14" i="23" s="1"/>
  <c r="AM14" i="21"/>
  <c r="AM14" i="23" s="1"/>
  <c r="BF14" i="21"/>
  <c r="BF14" i="23" s="1"/>
  <c r="U14" i="21"/>
  <c r="U14" i="23" s="1"/>
  <c r="BG14" i="21"/>
  <c r="BG14" i="23" s="1"/>
  <c r="F14" i="21"/>
  <c r="F14" i="23" s="1"/>
  <c r="BM14" i="21"/>
  <c r="BM14" i="23" s="1"/>
  <c r="G14" i="21"/>
  <c r="G14" i="23" s="1"/>
  <c r="BN14" i="21"/>
  <c r="BN14" i="23" s="1"/>
  <c r="Z14" i="21"/>
  <c r="Z14" i="23" s="1"/>
  <c r="AA14" i="21"/>
  <c r="AA14" i="23" s="1"/>
  <c r="AS14" i="21"/>
  <c r="AS14" i="23" s="1"/>
  <c r="AU14" i="21"/>
  <c r="AU14" i="23" s="1"/>
  <c r="D6" i="21"/>
  <c r="D18" i="21"/>
  <c r="P21" i="11"/>
  <c r="O14" i="11"/>
  <c r="S13" i="11"/>
  <c r="O9" i="11"/>
  <c r="T7" i="11"/>
  <c r="V6" i="11"/>
  <c r="T15" i="11"/>
  <c r="D15" i="23"/>
  <c r="R15" i="11"/>
  <c r="V15" i="11"/>
  <c r="Q15" i="11"/>
  <c r="R16" i="11"/>
  <c r="AK16" i="23"/>
  <c r="N16" i="23"/>
  <c r="V4" i="11"/>
  <c r="F4" i="23"/>
  <c r="BI4" i="23"/>
  <c r="BV4" i="23"/>
  <c r="BJ4" i="23"/>
  <c r="R23" i="11"/>
  <c r="D24" i="23"/>
  <c r="R5" i="11"/>
  <c r="S17" i="11"/>
  <c r="D17" i="23"/>
  <c r="S22" i="11"/>
  <c r="D22" i="23"/>
  <c r="O10" i="11"/>
  <c r="T6" i="11"/>
  <c r="R7" i="11"/>
  <c r="D7" i="23"/>
  <c r="S23" i="11"/>
  <c r="S14" i="11"/>
  <c r="U21" i="11"/>
  <c r="U9" i="11"/>
  <c r="D20" i="23"/>
  <c r="T12" i="11"/>
  <c r="D12" i="23"/>
  <c r="R13" i="11"/>
  <c r="U14" i="11"/>
  <c r="D14" i="23"/>
  <c r="P12" i="11"/>
  <c r="U5" i="11"/>
  <c r="Y5" i="23"/>
  <c r="D5" i="23"/>
  <c r="T18" i="11"/>
  <c r="R19" i="11"/>
  <c r="D19" i="23"/>
  <c r="S20" i="11"/>
  <c r="O18" i="11"/>
  <c r="Q5" i="11"/>
  <c r="R12" i="11"/>
  <c r="R11" i="11"/>
  <c r="U23" i="11"/>
  <c r="T9" i="11"/>
  <c r="AI9" i="23"/>
  <c r="AJ9" i="23"/>
  <c r="BL9" i="23"/>
  <c r="BD9" i="23"/>
  <c r="S25" i="11"/>
  <c r="D25" i="23"/>
  <c r="R10" i="11"/>
  <c r="BN10" i="23"/>
  <c r="D10" i="23"/>
  <c r="Q14" i="11"/>
  <c r="Q8" i="11"/>
  <c r="O8" i="23"/>
  <c r="BM8" i="23"/>
  <c r="AF8" i="23"/>
  <c r="Q23" i="11"/>
  <c r="AD22" i="10"/>
  <c r="X17" i="10"/>
  <c r="AB4" i="10"/>
  <c r="AC13" i="10"/>
  <c r="AE17" i="10"/>
  <c r="Z21" i="10"/>
  <c r="AD7" i="10"/>
  <c r="AD25" i="10"/>
  <c r="Y10" i="10"/>
  <c r="AB22" i="10"/>
  <c r="AD24" i="10"/>
  <c r="Y17" i="10"/>
  <c r="AB5" i="10"/>
  <c r="AD17" i="10"/>
  <c r="AB23" i="10"/>
  <c r="AD12" i="10"/>
  <c r="I5" i="45" s="1"/>
  <c r="AB15" i="10"/>
  <c r="X7" i="10"/>
  <c r="X25" i="10"/>
  <c r="X6" i="10"/>
  <c r="AC24" i="10"/>
  <c r="Z8" i="10"/>
  <c r="Z14" i="10"/>
  <c r="Z20" i="10"/>
  <c r="X18" i="10"/>
  <c r="AC16" i="10"/>
  <c r="AE9" i="10"/>
  <c r="AE21" i="10"/>
  <c r="Z11" i="10"/>
  <c r="AE23" i="10"/>
  <c r="AC6" i="10"/>
  <c r="Z13" i="10"/>
  <c r="Z25" i="10"/>
  <c r="AE20" i="10"/>
  <c r="AC23" i="10"/>
  <c r="AD8" i="10"/>
  <c r="Z5" i="10"/>
  <c r="AD10" i="10"/>
  <c r="X10" i="10"/>
  <c r="Z22" i="10"/>
  <c r="X24" i="10"/>
  <c r="Y23" i="10"/>
  <c r="AE7" i="10"/>
  <c r="AD4" i="10"/>
  <c r="X11" i="10"/>
  <c r="AC17" i="10"/>
  <c r="X12" i="10"/>
  <c r="AB18" i="10"/>
  <c r="AB7" i="10"/>
  <c r="AB25" i="10"/>
  <c r="AC9" i="10"/>
  <c r="AC8" i="10"/>
  <c r="AC14" i="10"/>
  <c r="AC20" i="10"/>
  <c r="Y9" i="10"/>
  <c r="AC19" i="10"/>
  <c r="AD9" i="10"/>
  <c r="AD21" i="10"/>
  <c r="AC4" i="10"/>
  <c r="AE8" i="10"/>
  <c r="AE16" i="10"/>
  <c r="AB24" i="10"/>
  <c r="AE4" i="10"/>
  <c r="AD6" i="10"/>
  <c r="AE13" i="10"/>
  <c r="AD11" i="10"/>
  <c r="AB21" i="10"/>
  <c r="X13" i="10"/>
  <c r="AC12" i="10"/>
  <c r="Y8" i="10"/>
  <c r="Y20" i="10"/>
  <c r="X15" i="10"/>
  <c r="AE11" i="10"/>
  <c r="X16" i="10"/>
  <c r="Y11" i="10"/>
  <c r="AC5" i="10"/>
  <c r="Y25" i="10"/>
  <c r="AB9" i="10"/>
  <c r="AB19" i="10"/>
  <c r="AD14" i="10"/>
  <c r="AD20" i="10"/>
  <c r="X9" i="10"/>
  <c r="X21" i="10"/>
  <c r="AD13" i="10"/>
  <c r="Y22" i="10"/>
  <c r="AE5" i="10"/>
  <c r="Z18" i="10"/>
  <c r="AD16" i="10"/>
  <c r="Z16" i="10"/>
  <c r="X22" i="10"/>
  <c r="Z24" i="10"/>
  <c r="AE19" i="10"/>
  <c r="X5" i="10"/>
  <c r="AC11" i="10"/>
  <c r="X23" i="10"/>
  <c r="Z12" i="10"/>
  <c r="Y13" i="10"/>
  <c r="AB13" i="10"/>
  <c r="AE6" i="10"/>
  <c r="AC15" i="10"/>
  <c r="AB8" i="10"/>
  <c r="AB14" i="10"/>
  <c r="AB20" i="10"/>
  <c r="AE18" i="10"/>
  <c r="Y21" i="10"/>
  <c r="AC7" i="10"/>
  <c r="AC25" i="10"/>
  <c r="AE15" i="10"/>
  <c r="AB12" i="10"/>
  <c r="Z7" i="10"/>
  <c r="Z19" i="10"/>
  <c r="AE14" i="10"/>
  <c r="Z15" i="10"/>
  <c r="Z10" i="10"/>
  <c r="Y24" i="10"/>
  <c r="Y12" i="10"/>
  <c r="AC21" i="10"/>
  <c r="AD18" i="10"/>
  <c r="AB16" i="10"/>
  <c r="AB17" i="10"/>
  <c r="Y7" i="10"/>
  <c r="Z6" i="10"/>
  <c r="Y14" i="10"/>
  <c r="Y15" i="10"/>
  <c r="AC22" i="10"/>
  <c r="Z9" i="10"/>
  <c r="AD19" i="10"/>
  <c r="AB10" i="10"/>
  <c r="Y16" i="10"/>
  <c r="AE24" i="10"/>
  <c r="Y5" i="10"/>
  <c r="AE25" i="10"/>
  <c r="AD5" i="10"/>
  <c r="AB11" i="10"/>
  <c r="AD23" i="10"/>
  <c r="AE12" i="10"/>
  <c r="Y19" i="10"/>
  <c r="AB6" i="10"/>
  <c r="X19" i="10"/>
  <c r="Y6" i="10"/>
  <c r="AC18" i="10"/>
  <c r="Z4" i="10"/>
  <c r="X8" i="10"/>
  <c r="X14" i="10"/>
  <c r="X20" i="10"/>
  <c r="Y18" i="10"/>
  <c r="AC10" i="10"/>
  <c r="Y4" i="10"/>
  <c r="AD15" i="10"/>
  <c r="Z17" i="10"/>
  <c r="AE10" i="10"/>
  <c r="AE22" i="10"/>
  <c r="V20" i="11"/>
  <c r="P20" i="11"/>
  <c r="T8" i="11"/>
  <c r="O19" i="11"/>
  <c r="R20" i="11"/>
  <c r="U24" i="11"/>
  <c r="Q17" i="11"/>
  <c r="U12" i="11"/>
  <c r="R22" i="11"/>
  <c r="P19" i="11"/>
  <c r="V7" i="11"/>
  <c r="P15" i="11"/>
  <c r="T10" i="11"/>
  <c r="P6" i="11"/>
  <c r="Q19" i="11"/>
  <c r="V11" i="11"/>
  <c r="P11" i="11"/>
  <c r="R24" i="11"/>
  <c r="R6" i="11"/>
  <c r="Q7" i="11"/>
  <c r="P22" i="11"/>
  <c r="V10" i="11"/>
  <c r="V8" i="11"/>
  <c r="P8" i="11"/>
  <c r="T20" i="11"/>
  <c r="O20" i="11"/>
  <c r="U22" i="11"/>
  <c r="Q18" i="11"/>
  <c r="U13" i="11"/>
  <c r="Q9" i="11"/>
  <c r="U4" i="11"/>
  <c r="T19" i="11"/>
  <c r="S16" i="11"/>
  <c r="O12" i="11"/>
  <c r="S7" i="11"/>
  <c r="P25" i="11"/>
  <c r="T17" i="11"/>
  <c r="V9" i="11"/>
  <c r="Q25" i="11"/>
  <c r="U17" i="11"/>
  <c r="U8" i="11"/>
  <c r="P16" i="11"/>
  <c r="P4" i="11"/>
  <c r="S24" i="11"/>
  <c r="Q13" i="11"/>
  <c r="V19" i="11"/>
  <c r="R9" i="11"/>
  <c r="O8" i="11"/>
  <c r="O13" i="11"/>
  <c r="S8" i="11"/>
  <c r="O4" i="11"/>
  <c r="V18" i="11"/>
  <c r="Q20" i="11"/>
  <c r="U15" i="11"/>
  <c r="U6" i="11"/>
  <c r="R25" i="11"/>
  <c r="V14" i="11"/>
  <c r="P14" i="11"/>
  <c r="P18" i="11"/>
  <c r="T13" i="11"/>
  <c r="P9" i="11"/>
  <c r="T4" i="11"/>
  <c r="Q16" i="11"/>
  <c r="S6" i="11"/>
  <c r="V13" i="11"/>
  <c r="T21" i="11"/>
  <c r="U11" i="11"/>
  <c r="Q4" i="11"/>
  <c r="R18" i="11"/>
  <c r="P7" i="11"/>
  <c r="T16" i="11"/>
  <c r="O16" i="11"/>
  <c r="P17" i="11"/>
  <c r="V17" i="11"/>
  <c r="U25" i="11"/>
  <c r="U16" i="11"/>
  <c r="Q12" i="11"/>
  <c r="U7" i="11"/>
  <c r="T22" i="11"/>
  <c r="S19" i="11"/>
  <c r="O15" i="11"/>
  <c r="S10" i="11"/>
  <c r="O6" i="11"/>
  <c r="T24" i="11"/>
  <c r="R21" i="11"/>
  <c r="T14" i="11"/>
  <c r="R17" i="11"/>
  <c r="V12" i="11"/>
  <c r="R8" i="11"/>
  <c r="Q22" i="11"/>
  <c r="S15" i="11"/>
  <c r="V5" i="11"/>
  <c r="P5" i="11"/>
  <c r="P10" i="11"/>
  <c r="R4" i="11"/>
  <c r="U20" i="11"/>
  <c r="Q10" i="11"/>
  <c r="V16" i="11"/>
  <c r="S5" i="4"/>
  <c r="R7" i="4"/>
  <c r="O5" i="4"/>
  <c r="R5" i="4"/>
  <c r="S7" i="4"/>
  <c r="M5" i="4"/>
  <c r="Q7" i="4"/>
  <c r="N5" i="4"/>
  <c r="N7" i="4"/>
  <c r="O7" i="4"/>
  <c r="T6" i="4"/>
  <c r="N8" i="4"/>
  <c r="T8" i="4"/>
  <c r="P8" i="4"/>
  <c r="O8" i="4"/>
  <c r="S8" i="4"/>
  <c r="R8" i="4"/>
  <c r="Q8" i="4"/>
  <c r="N6" i="4"/>
  <c r="M6" i="4"/>
  <c r="Q6" i="4"/>
  <c r="F4" i="45" l="1"/>
  <c r="D23" i="23"/>
  <c r="D16" i="23"/>
  <c r="D9" i="23"/>
  <c r="D6" i="23"/>
  <c r="D8" i="23"/>
  <c r="D18" i="23"/>
  <c r="D4" i="23"/>
  <c r="BQ47" i="41"/>
  <c r="BQ47" i="42" s="1"/>
  <c r="BG47" i="41"/>
  <c r="BG47" i="42" s="1"/>
  <c r="CA47" i="41"/>
  <c r="CA47" i="42" s="1"/>
  <c r="S47" i="41"/>
  <c r="S47" i="42" s="1"/>
  <c r="I47" i="41"/>
  <c r="I47" i="42" s="1"/>
  <c r="AW47" i="41"/>
  <c r="AW47" i="42" s="1"/>
  <c r="AC47" i="41"/>
  <c r="AC47" i="42" s="1"/>
  <c r="AM47" i="41"/>
  <c r="AM47" i="42" s="1"/>
  <c r="AA38" i="41"/>
  <c r="AA38" i="42" s="1"/>
  <c r="G38" i="41"/>
  <c r="G38" i="42" s="1"/>
  <c r="BY38" i="41"/>
  <c r="BY38" i="42" s="1"/>
  <c r="BE38" i="41"/>
  <c r="BE38" i="42" s="1"/>
  <c r="AK38" i="41"/>
  <c r="AK38" i="42" s="1"/>
  <c r="Q38" i="41"/>
  <c r="Q38" i="42" s="1"/>
  <c r="BO38" i="41"/>
  <c r="BO38" i="42" s="1"/>
  <c r="AU38" i="41"/>
  <c r="AU38" i="42" s="1"/>
  <c r="BT38" i="41"/>
  <c r="BT38" i="42" s="1"/>
  <c r="AP38" i="41"/>
  <c r="AP38" i="42" s="1"/>
  <c r="AZ38" i="41"/>
  <c r="AZ38" i="42" s="1"/>
  <c r="V38" i="41"/>
  <c r="V38" i="42" s="1"/>
  <c r="AF38" i="41"/>
  <c r="AF38" i="42" s="1"/>
  <c r="L38" i="41"/>
  <c r="L38" i="42" s="1"/>
  <c r="CD38" i="41"/>
  <c r="CD38" i="42" s="1"/>
  <c r="BJ38" i="41"/>
  <c r="BJ38" i="42" s="1"/>
  <c r="BN41" i="41"/>
  <c r="BN41" i="42" s="1"/>
  <c r="BD41" i="41"/>
  <c r="BD41" i="42" s="1"/>
  <c r="AT41" i="41"/>
  <c r="AT41" i="42" s="1"/>
  <c r="AJ41" i="41"/>
  <c r="AJ41" i="42" s="1"/>
  <c r="Z41" i="41"/>
  <c r="Z41" i="42" s="1"/>
  <c r="F41" i="41"/>
  <c r="F41" i="42" s="1"/>
  <c r="P41" i="41"/>
  <c r="P41" i="42" s="1"/>
  <c r="BX41" i="41"/>
  <c r="BX41" i="42" s="1"/>
  <c r="S35" i="41"/>
  <c r="S35" i="42" s="1"/>
  <c r="BQ35" i="41"/>
  <c r="BQ35" i="42" s="1"/>
  <c r="AM35" i="41"/>
  <c r="AM35" i="42" s="1"/>
  <c r="AC35" i="41"/>
  <c r="AC35" i="42" s="1"/>
  <c r="CA35" i="41"/>
  <c r="CA35" i="42" s="1"/>
  <c r="I35" i="41"/>
  <c r="I35" i="42" s="1"/>
  <c r="BG35" i="41"/>
  <c r="BG35" i="42" s="1"/>
  <c r="AW35" i="41"/>
  <c r="AW35" i="42" s="1"/>
  <c r="BZ39" i="41"/>
  <c r="BZ39" i="42" s="1"/>
  <c r="BF39" i="41"/>
  <c r="BF39" i="42" s="1"/>
  <c r="BP39" i="41"/>
  <c r="BP39" i="42" s="1"/>
  <c r="AL39" i="41"/>
  <c r="AL39" i="42" s="1"/>
  <c r="AV39" i="41"/>
  <c r="AV39" i="42" s="1"/>
  <c r="R39" i="41"/>
  <c r="R39" i="42" s="1"/>
  <c r="AB39" i="41"/>
  <c r="AB39" i="42" s="1"/>
  <c r="H39" i="41"/>
  <c r="H39" i="42" s="1"/>
  <c r="BW32" i="41"/>
  <c r="BW32" i="42" s="1"/>
  <c r="AI32" i="41"/>
  <c r="AI32" i="42" s="1"/>
  <c r="BM32" i="41"/>
  <c r="BM32" i="42" s="1"/>
  <c r="BC32" i="41"/>
  <c r="BC32" i="42" s="1"/>
  <c r="AS32" i="41"/>
  <c r="AS32" i="42" s="1"/>
  <c r="O32" i="41"/>
  <c r="O32" i="42" s="1"/>
  <c r="Y32" i="41"/>
  <c r="Y32" i="42" s="1"/>
  <c r="E32" i="41"/>
  <c r="E32" i="42" s="1"/>
  <c r="AO54" i="41"/>
  <c r="AO54" i="42" s="1"/>
  <c r="U54" i="41"/>
  <c r="U54" i="42" s="1"/>
  <c r="BS54" i="41"/>
  <c r="BS54" i="42" s="1"/>
  <c r="AY54" i="41"/>
  <c r="AY54" i="42" s="1"/>
  <c r="CC54" i="41"/>
  <c r="CC54" i="42" s="1"/>
  <c r="AE54" i="41"/>
  <c r="AE54" i="42" s="1"/>
  <c r="BI54" i="41"/>
  <c r="BI54" i="42" s="1"/>
  <c r="K54" i="41"/>
  <c r="K54" i="42" s="1"/>
  <c r="BW36" i="41"/>
  <c r="BW36" i="42" s="1"/>
  <c r="Y36" i="41"/>
  <c r="Y36" i="42" s="1"/>
  <c r="BC36" i="41"/>
  <c r="BC36" i="42" s="1"/>
  <c r="E36" i="41"/>
  <c r="E36" i="42" s="1"/>
  <c r="AI36" i="41"/>
  <c r="AI36" i="42" s="1"/>
  <c r="O36" i="41"/>
  <c r="O36" i="42" s="1"/>
  <c r="BM36" i="41"/>
  <c r="BM36" i="42" s="1"/>
  <c r="AS36" i="41"/>
  <c r="AS36" i="42" s="1"/>
  <c r="BR38" i="41"/>
  <c r="BR38" i="42" s="1"/>
  <c r="AX38" i="41"/>
  <c r="AX38" i="42" s="1"/>
  <c r="CB38" i="41"/>
  <c r="CB38" i="42" s="1"/>
  <c r="AD38" i="41"/>
  <c r="AD38" i="42" s="1"/>
  <c r="BH38" i="41"/>
  <c r="BH38" i="42" s="1"/>
  <c r="J38" i="41"/>
  <c r="J38" i="42" s="1"/>
  <c r="AN38" i="41"/>
  <c r="AN38" i="42" s="1"/>
  <c r="T38" i="41"/>
  <c r="T38" i="42" s="1"/>
  <c r="BD30" i="41"/>
  <c r="BD30" i="42" s="1"/>
  <c r="BN30" i="41"/>
  <c r="BN30" i="42" s="1"/>
  <c r="AJ30" i="41"/>
  <c r="AJ30" i="42" s="1"/>
  <c r="AT30" i="41"/>
  <c r="AT30" i="42" s="1"/>
  <c r="P30" i="41"/>
  <c r="P30" i="42" s="1"/>
  <c r="Z30" i="41"/>
  <c r="Z30" i="42" s="1"/>
  <c r="F30" i="41"/>
  <c r="F30" i="42" s="1"/>
  <c r="BX30" i="41"/>
  <c r="BX30" i="42" s="1"/>
  <c r="AP45" i="41"/>
  <c r="AP45" i="42" s="1"/>
  <c r="L45" i="41"/>
  <c r="L45" i="42" s="1"/>
  <c r="V45" i="41"/>
  <c r="V45" i="42" s="1"/>
  <c r="AF45" i="41"/>
  <c r="AF45" i="42" s="1"/>
  <c r="CD45" i="41"/>
  <c r="CD45" i="42" s="1"/>
  <c r="BT45" i="41"/>
  <c r="BT45" i="42" s="1"/>
  <c r="BJ45" i="41"/>
  <c r="BJ45" i="42" s="1"/>
  <c r="AZ45" i="41"/>
  <c r="AZ45" i="42" s="1"/>
  <c r="BI38" i="41"/>
  <c r="BI38" i="42" s="1"/>
  <c r="K38" i="41"/>
  <c r="K38" i="42" s="1"/>
  <c r="AO38" i="41"/>
  <c r="AO38" i="42" s="1"/>
  <c r="U38" i="41"/>
  <c r="U38" i="42" s="1"/>
  <c r="BS38" i="41"/>
  <c r="BS38" i="42" s="1"/>
  <c r="AY38" i="41"/>
  <c r="AY38" i="42" s="1"/>
  <c r="CC38" i="41"/>
  <c r="CC38" i="42" s="1"/>
  <c r="AE38" i="41"/>
  <c r="AE38" i="42" s="1"/>
  <c r="K35" i="41"/>
  <c r="K35" i="42" s="1"/>
  <c r="BI35" i="41"/>
  <c r="BI35" i="42" s="1"/>
  <c r="CC35" i="41"/>
  <c r="CC35" i="42" s="1"/>
  <c r="U35" i="41"/>
  <c r="U35" i="42" s="1"/>
  <c r="BS35" i="41"/>
  <c r="BS35" i="42" s="1"/>
  <c r="AO35" i="41"/>
  <c r="AO35" i="42" s="1"/>
  <c r="AY35" i="41"/>
  <c r="AY35" i="42" s="1"/>
  <c r="AE35" i="41"/>
  <c r="AE35" i="42" s="1"/>
  <c r="L37" i="41"/>
  <c r="L37" i="42" s="1"/>
  <c r="CD37" i="41"/>
  <c r="CD37" i="42" s="1"/>
  <c r="BJ37" i="41"/>
  <c r="BJ37" i="42" s="1"/>
  <c r="BT37" i="41"/>
  <c r="BT37" i="42" s="1"/>
  <c r="AP37" i="41"/>
  <c r="AP37" i="42" s="1"/>
  <c r="AZ37" i="41"/>
  <c r="AZ37" i="42" s="1"/>
  <c r="V37" i="41"/>
  <c r="V37" i="42" s="1"/>
  <c r="AF37" i="41"/>
  <c r="AF37" i="42" s="1"/>
  <c r="W48" i="41"/>
  <c r="W48" i="42" s="1"/>
  <c r="BU48" i="41"/>
  <c r="BU48" i="42" s="1"/>
  <c r="BA48" i="41"/>
  <c r="BA48" i="42" s="1"/>
  <c r="CE48" i="41"/>
  <c r="CE48" i="42" s="1"/>
  <c r="AG48" i="41"/>
  <c r="AG48" i="42" s="1"/>
  <c r="BK48" i="41"/>
  <c r="BK48" i="42" s="1"/>
  <c r="M48" i="41"/>
  <c r="M48" i="42" s="1"/>
  <c r="AQ48" i="41"/>
  <c r="AQ48" i="42" s="1"/>
  <c r="AG40" i="41"/>
  <c r="AG40" i="42" s="1"/>
  <c r="M40" i="41"/>
  <c r="M40" i="42" s="1"/>
  <c r="CE40" i="41"/>
  <c r="CE40" i="42" s="1"/>
  <c r="BK40" i="41"/>
  <c r="BK40" i="42" s="1"/>
  <c r="BU40" i="41"/>
  <c r="BU40" i="42" s="1"/>
  <c r="AQ40" i="41"/>
  <c r="AQ40" i="42" s="1"/>
  <c r="BA40" i="41"/>
  <c r="BA40" i="42" s="1"/>
  <c r="W40" i="41"/>
  <c r="W40" i="42" s="1"/>
  <c r="Y34" i="41"/>
  <c r="Y34" i="42" s="1"/>
  <c r="E34" i="41"/>
  <c r="E34" i="42" s="1"/>
  <c r="BW34" i="41"/>
  <c r="BW34" i="42" s="1"/>
  <c r="AI34" i="41"/>
  <c r="AI34" i="42" s="1"/>
  <c r="BM34" i="41"/>
  <c r="BM34" i="42" s="1"/>
  <c r="BC34" i="41"/>
  <c r="BC34" i="42" s="1"/>
  <c r="AS34" i="41"/>
  <c r="AS34" i="42" s="1"/>
  <c r="O34" i="41"/>
  <c r="O34" i="42" s="1"/>
  <c r="M39" i="41"/>
  <c r="M39" i="42" s="1"/>
  <c r="CE39" i="41"/>
  <c r="CE39" i="42" s="1"/>
  <c r="BK39" i="41"/>
  <c r="BK39" i="42" s="1"/>
  <c r="BU39" i="41"/>
  <c r="BU39" i="42" s="1"/>
  <c r="AQ39" i="41"/>
  <c r="AQ39" i="42" s="1"/>
  <c r="BA39" i="41"/>
  <c r="BA39" i="42" s="1"/>
  <c r="W39" i="41"/>
  <c r="W39" i="42" s="1"/>
  <c r="AG39" i="41"/>
  <c r="AG39" i="42" s="1"/>
  <c r="AJ56" i="41"/>
  <c r="AJ56" i="42" s="1"/>
  <c r="P56" i="41"/>
  <c r="P56" i="42" s="1"/>
  <c r="BN56" i="41"/>
  <c r="BN56" i="42" s="1"/>
  <c r="F56" i="41"/>
  <c r="F56" i="42" s="1"/>
  <c r="BX56" i="41"/>
  <c r="BX56" i="42" s="1"/>
  <c r="BD56" i="41"/>
  <c r="BD56" i="42" s="1"/>
  <c r="AT56" i="41"/>
  <c r="AT56" i="42" s="1"/>
  <c r="Z56" i="41"/>
  <c r="Z56" i="42" s="1"/>
  <c r="AN41" i="41"/>
  <c r="AN41" i="42" s="1"/>
  <c r="T41" i="41"/>
  <c r="T41" i="42" s="1"/>
  <c r="BR41" i="41"/>
  <c r="BR41" i="42" s="1"/>
  <c r="AX41" i="41"/>
  <c r="AX41" i="42" s="1"/>
  <c r="CB41" i="41"/>
  <c r="CB41" i="42" s="1"/>
  <c r="AD41" i="41"/>
  <c r="AD41" i="42" s="1"/>
  <c r="BH41" i="41"/>
  <c r="BH41" i="42" s="1"/>
  <c r="J41" i="41"/>
  <c r="J41" i="42" s="1"/>
  <c r="BN37" i="41"/>
  <c r="BN37" i="42" s="1"/>
  <c r="AJ37" i="41"/>
  <c r="AJ37" i="42" s="1"/>
  <c r="AT37" i="41"/>
  <c r="AT37" i="42" s="1"/>
  <c r="P37" i="41"/>
  <c r="P37" i="42" s="1"/>
  <c r="Z37" i="41"/>
  <c r="Z37" i="42" s="1"/>
  <c r="F37" i="41"/>
  <c r="F37" i="42" s="1"/>
  <c r="BX37" i="41"/>
  <c r="BX37" i="42" s="1"/>
  <c r="BD37" i="41"/>
  <c r="BD37" i="42" s="1"/>
  <c r="AX49" i="41"/>
  <c r="AX49" i="42" s="1"/>
  <c r="AD49" i="41"/>
  <c r="AD49" i="42" s="1"/>
  <c r="J49" i="41"/>
  <c r="J49" i="42" s="1"/>
  <c r="BH49" i="41"/>
  <c r="BH49" i="42" s="1"/>
  <c r="CB49" i="41"/>
  <c r="CB49" i="42" s="1"/>
  <c r="BR49" i="41"/>
  <c r="BR49" i="42" s="1"/>
  <c r="AN49" i="41"/>
  <c r="AN49" i="42" s="1"/>
  <c r="T49" i="41"/>
  <c r="T49" i="42" s="1"/>
  <c r="BR37" i="41"/>
  <c r="BR37" i="42" s="1"/>
  <c r="AX37" i="41"/>
  <c r="AX37" i="42" s="1"/>
  <c r="CB37" i="41"/>
  <c r="CB37" i="42" s="1"/>
  <c r="AD37" i="41"/>
  <c r="AD37" i="42" s="1"/>
  <c r="BH37" i="41"/>
  <c r="BH37" i="42" s="1"/>
  <c r="J37" i="41"/>
  <c r="J37" i="42" s="1"/>
  <c r="AN37" i="41"/>
  <c r="AN37" i="42" s="1"/>
  <c r="T37" i="41"/>
  <c r="T37" i="42" s="1"/>
  <c r="O55" i="41"/>
  <c r="O55" i="42" s="1"/>
  <c r="E55" i="41"/>
  <c r="E55" i="42" s="1"/>
  <c r="BW55" i="41"/>
  <c r="BW55" i="42" s="1"/>
  <c r="AS55" i="41"/>
  <c r="AS55" i="42" s="1"/>
  <c r="BC55" i="41"/>
  <c r="BC55" i="42" s="1"/>
  <c r="AI55" i="41"/>
  <c r="AI55" i="42" s="1"/>
  <c r="Y55" i="41"/>
  <c r="Y55" i="42" s="1"/>
  <c r="BM55" i="41"/>
  <c r="BM55" i="42" s="1"/>
  <c r="BX50" i="41"/>
  <c r="BX50" i="42" s="1"/>
  <c r="AT50" i="41"/>
  <c r="AT50" i="42" s="1"/>
  <c r="BD50" i="41"/>
  <c r="BD50" i="42" s="1"/>
  <c r="Z50" i="41"/>
  <c r="Z50" i="42" s="1"/>
  <c r="AJ50" i="41"/>
  <c r="AJ50" i="42" s="1"/>
  <c r="F50" i="41"/>
  <c r="F50" i="42" s="1"/>
  <c r="P50" i="41"/>
  <c r="P50" i="42" s="1"/>
  <c r="BN50" i="41"/>
  <c r="BN50" i="42" s="1"/>
  <c r="BN42" i="41"/>
  <c r="BN42" i="42" s="1"/>
  <c r="P42" i="41"/>
  <c r="P42" i="42" s="1"/>
  <c r="AT42" i="41"/>
  <c r="AT42" i="42" s="1"/>
  <c r="BX42" i="41"/>
  <c r="BX42" i="42" s="1"/>
  <c r="Z42" i="41"/>
  <c r="Z42" i="42" s="1"/>
  <c r="F42" i="41"/>
  <c r="F42" i="42" s="1"/>
  <c r="BD42" i="41"/>
  <c r="BD42" i="42" s="1"/>
  <c r="AJ42" i="41"/>
  <c r="AJ42" i="42" s="1"/>
  <c r="CE49" i="41"/>
  <c r="CE49" i="42" s="1"/>
  <c r="AG49" i="41"/>
  <c r="AG49" i="42" s="1"/>
  <c r="BK49" i="41"/>
  <c r="BK49" i="42" s="1"/>
  <c r="M49" i="41"/>
  <c r="M49" i="42" s="1"/>
  <c r="AQ49" i="41"/>
  <c r="AQ49" i="42" s="1"/>
  <c r="W49" i="41"/>
  <c r="W49" i="42" s="1"/>
  <c r="BU49" i="41"/>
  <c r="BU49" i="42" s="1"/>
  <c r="BA49" i="41"/>
  <c r="BA49" i="42" s="1"/>
  <c r="BG50" i="41"/>
  <c r="BG50" i="42" s="1"/>
  <c r="AM50" i="41"/>
  <c r="AM50" i="42" s="1"/>
  <c r="BQ50" i="41"/>
  <c r="BQ50" i="42" s="1"/>
  <c r="I50" i="41"/>
  <c r="I50" i="42" s="1"/>
  <c r="AW50" i="41"/>
  <c r="AW50" i="42" s="1"/>
  <c r="S50" i="41"/>
  <c r="S50" i="42" s="1"/>
  <c r="AC50" i="41"/>
  <c r="AC50" i="42" s="1"/>
  <c r="CA50" i="41"/>
  <c r="CA50" i="42" s="1"/>
  <c r="BC53" i="41"/>
  <c r="BC53" i="42" s="1"/>
  <c r="Y53" i="41"/>
  <c r="Y53" i="42" s="1"/>
  <c r="AI53" i="41"/>
  <c r="AI53" i="42" s="1"/>
  <c r="O53" i="41"/>
  <c r="O53" i="42" s="1"/>
  <c r="BM53" i="41"/>
  <c r="BM53" i="42" s="1"/>
  <c r="E53" i="41"/>
  <c r="E53" i="42" s="1"/>
  <c r="BW53" i="41"/>
  <c r="BW53" i="42" s="1"/>
  <c r="AS53" i="41"/>
  <c r="AS53" i="42" s="1"/>
  <c r="AB41" i="41"/>
  <c r="AB41" i="42" s="1"/>
  <c r="H41" i="41"/>
  <c r="H41" i="42" s="1"/>
  <c r="BZ41" i="41"/>
  <c r="BZ41" i="42" s="1"/>
  <c r="BF41" i="41"/>
  <c r="BF41" i="42" s="1"/>
  <c r="BP41" i="41"/>
  <c r="BP41" i="42" s="1"/>
  <c r="AL41" i="41"/>
  <c r="AL41" i="42" s="1"/>
  <c r="AV41" i="41"/>
  <c r="AV41" i="42" s="1"/>
  <c r="R41" i="41"/>
  <c r="R41" i="42" s="1"/>
  <c r="AB44" i="41"/>
  <c r="AB44" i="42" s="1"/>
  <c r="H44" i="41"/>
  <c r="H44" i="42" s="1"/>
  <c r="BZ44" i="41"/>
  <c r="BZ44" i="42" s="1"/>
  <c r="BF44" i="41"/>
  <c r="BF44" i="42" s="1"/>
  <c r="BP44" i="41"/>
  <c r="BP44" i="42" s="1"/>
  <c r="AL44" i="41"/>
  <c r="AL44" i="42" s="1"/>
  <c r="AV44" i="41"/>
  <c r="AV44" i="42" s="1"/>
  <c r="R44" i="41"/>
  <c r="R44" i="42" s="1"/>
  <c r="AA32" i="41"/>
  <c r="AA32" i="42" s="1"/>
  <c r="G32" i="41"/>
  <c r="G32" i="42" s="1"/>
  <c r="BY32" i="41"/>
  <c r="BY32" i="42" s="1"/>
  <c r="BE32" i="41"/>
  <c r="BE32" i="42" s="1"/>
  <c r="BO32" i="41"/>
  <c r="BO32" i="42" s="1"/>
  <c r="AK32" i="41"/>
  <c r="AK32" i="42" s="1"/>
  <c r="AU32" i="41"/>
  <c r="AU32" i="42" s="1"/>
  <c r="Q32" i="41"/>
  <c r="Q32" i="42" s="1"/>
  <c r="L30" i="41"/>
  <c r="L30" i="42" s="1"/>
  <c r="CD30" i="41"/>
  <c r="CD30" i="42" s="1"/>
  <c r="BJ30" i="41"/>
  <c r="BJ30" i="42" s="1"/>
  <c r="BT30" i="41"/>
  <c r="BT30" i="42" s="1"/>
  <c r="AP30" i="41"/>
  <c r="AP30" i="42" s="1"/>
  <c r="AZ30" i="41"/>
  <c r="AZ30" i="42" s="1"/>
  <c r="V30" i="41"/>
  <c r="V30" i="42" s="1"/>
  <c r="AF30" i="41"/>
  <c r="AF30" i="42" s="1"/>
  <c r="BX32" i="41"/>
  <c r="BX32" i="42" s="1"/>
  <c r="BD32" i="41"/>
  <c r="BD32" i="42" s="1"/>
  <c r="BN32" i="41"/>
  <c r="BN32" i="42" s="1"/>
  <c r="AJ32" i="41"/>
  <c r="AJ32" i="42" s="1"/>
  <c r="AT32" i="41"/>
  <c r="AT32" i="42" s="1"/>
  <c r="P32" i="41"/>
  <c r="P32" i="42" s="1"/>
  <c r="Z32" i="41"/>
  <c r="Z32" i="42" s="1"/>
  <c r="F32" i="41"/>
  <c r="F32" i="42" s="1"/>
  <c r="AP53" i="41"/>
  <c r="AP53" i="42" s="1"/>
  <c r="V53" i="41"/>
  <c r="V53" i="42" s="1"/>
  <c r="BT53" i="41"/>
  <c r="BT53" i="42" s="1"/>
  <c r="AZ53" i="41"/>
  <c r="AZ53" i="42" s="1"/>
  <c r="AF53" i="41"/>
  <c r="AF53" i="42" s="1"/>
  <c r="L53" i="41"/>
  <c r="L53" i="42" s="1"/>
  <c r="CD53" i="41"/>
  <c r="CD53" i="42" s="1"/>
  <c r="BJ53" i="41"/>
  <c r="BJ53" i="42" s="1"/>
  <c r="AM30" i="41"/>
  <c r="AM30" i="42" s="1"/>
  <c r="S30" i="41"/>
  <c r="S30" i="42" s="1"/>
  <c r="BQ30" i="41"/>
  <c r="BQ30" i="42" s="1"/>
  <c r="AW30" i="41"/>
  <c r="AW30" i="42" s="1"/>
  <c r="CA30" i="41"/>
  <c r="CA30" i="42" s="1"/>
  <c r="AC30" i="41"/>
  <c r="AC30" i="42" s="1"/>
  <c r="I30" i="41"/>
  <c r="I30" i="42" s="1"/>
  <c r="BG30" i="41"/>
  <c r="BG30" i="42" s="1"/>
  <c r="AY53" i="41"/>
  <c r="AY53" i="42" s="1"/>
  <c r="CC53" i="41"/>
  <c r="CC53" i="42" s="1"/>
  <c r="AE53" i="41"/>
  <c r="AE53" i="42" s="1"/>
  <c r="BI53" i="41"/>
  <c r="BI53" i="42" s="1"/>
  <c r="K53" i="41"/>
  <c r="K53" i="42" s="1"/>
  <c r="AO53" i="41"/>
  <c r="AO53" i="42" s="1"/>
  <c r="U53" i="41"/>
  <c r="U53" i="42" s="1"/>
  <c r="BS53" i="41"/>
  <c r="BS53" i="42" s="1"/>
  <c r="AX51" i="41"/>
  <c r="AX51" i="42" s="1"/>
  <c r="T51" i="41"/>
  <c r="T51" i="42" s="1"/>
  <c r="AD51" i="41"/>
  <c r="AD51" i="42" s="1"/>
  <c r="J51" i="41"/>
  <c r="J51" i="42" s="1"/>
  <c r="CB51" i="41"/>
  <c r="CB51" i="42" s="1"/>
  <c r="BH51" i="41"/>
  <c r="BH51" i="42" s="1"/>
  <c r="BR51" i="41"/>
  <c r="BR51" i="42" s="1"/>
  <c r="AN51" i="41"/>
  <c r="AN51" i="42" s="1"/>
  <c r="AP54" i="41"/>
  <c r="AP54" i="42" s="1"/>
  <c r="V54" i="41"/>
  <c r="V54" i="42" s="1"/>
  <c r="CD54" i="41"/>
  <c r="CD54" i="42" s="1"/>
  <c r="AF54" i="41"/>
  <c r="AF54" i="42" s="1"/>
  <c r="BJ54" i="41"/>
  <c r="BJ54" i="42" s="1"/>
  <c r="BT54" i="41"/>
  <c r="BT54" i="42" s="1"/>
  <c r="AZ54" i="41"/>
  <c r="AZ54" i="42" s="1"/>
  <c r="L54" i="41"/>
  <c r="L54" i="42" s="1"/>
  <c r="AW37" i="41"/>
  <c r="AW37" i="42" s="1"/>
  <c r="CA37" i="41"/>
  <c r="CA37" i="42" s="1"/>
  <c r="AC37" i="41"/>
  <c r="AC37" i="42" s="1"/>
  <c r="BG37" i="41"/>
  <c r="BG37" i="42" s="1"/>
  <c r="I37" i="41"/>
  <c r="I37" i="42" s="1"/>
  <c r="AM37" i="41"/>
  <c r="AM37" i="42" s="1"/>
  <c r="S37" i="41"/>
  <c r="S37" i="42" s="1"/>
  <c r="BQ37" i="41"/>
  <c r="BQ37" i="42" s="1"/>
  <c r="AB43" i="41"/>
  <c r="AB43" i="42" s="1"/>
  <c r="H43" i="41"/>
  <c r="H43" i="42" s="1"/>
  <c r="BZ43" i="41"/>
  <c r="BZ43" i="42" s="1"/>
  <c r="BF43" i="41"/>
  <c r="BF43" i="42" s="1"/>
  <c r="BP43" i="41"/>
  <c r="BP43" i="42" s="1"/>
  <c r="AL43" i="41"/>
  <c r="AL43" i="42" s="1"/>
  <c r="AV43" i="41"/>
  <c r="AV43" i="42" s="1"/>
  <c r="R43" i="41"/>
  <c r="R43" i="42" s="1"/>
  <c r="BC44" i="41"/>
  <c r="BC44" i="42" s="1"/>
  <c r="E44" i="41"/>
  <c r="E44" i="42" s="1"/>
  <c r="AI44" i="41"/>
  <c r="AI44" i="42" s="1"/>
  <c r="O44" i="41"/>
  <c r="O44" i="42" s="1"/>
  <c r="BM44" i="41"/>
  <c r="BM44" i="42" s="1"/>
  <c r="AS44" i="41"/>
  <c r="AS44" i="42" s="1"/>
  <c r="BW44" i="41"/>
  <c r="BW44" i="42" s="1"/>
  <c r="Y44" i="41"/>
  <c r="Y44" i="42" s="1"/>
  <c r="BE39" i="41"/>
  <c r="BE39" i="42" s="1"/>
  <c r="BO39" i="41"/>
  <c r="BO39" i="42" s="1"/>
  <c r="AK39" i="41"/>
  <c r="AK39" i="42" s="1"/>
  <c r="AU39" i="41"/>
  <c r="AU39" i="42" s="1"/>
  <c r="Q39" i="41"/>
  <c r="Q39" i="42" s="1"/>
  <c r="AA39" i="41"/>
  <c r="AA39" i="42" s="1"/>
  <c r="G39" i="41"/>
  <c r="G39" i="42" s="1"/>
  <c r="BY39" i="41"/>
  <c r="BY39" i="42" s="1"/>
  <c r="BP46" i="41"/>
  <c r="BP46" i="42" s="1"/>
  <c r="AL46" i="41"/>
  <c r="AL46" i="42" s="1"/>
  <c r="AV46" i="41"/>
  <c r="AV46" i="42" s="1"/>
  <c r="R46" i="41"/>
  <c r="R46" i="42" s="1"/>
  <c r="AB46" i="41"/>
  <c r="AB46" i="42" s="1"/>
  <c r="H46" i="41"/>
  <c r="H46" i="42" s="1"/>
  <c r="BZ46" i="41"/>
  <c r="BZ46" i="42" s="1"/>
  <c r="BF46" i="41"/>
  <c r="BF46" i="42" s="1"/>
  <c r="BK56" i="41"/>
  <c r="BK56" i="42" s="1"/>
  <c r="M56" i="41"/>
  <c r="M56" i="42" s="1"/>
  <c r="AQ56" i="41"/>
  <c r="AQ56" i="42" s="1"/>
  <c r="W56" i="41"/>
  <c r="W56" i="42" s="1"/>
  <c r="BU56" i="41"/>
  <c r="BU56" i="42" s="1"/>
  <c r="BA56" i="41"/>
  <c r="BA56" i="42" s="1"/>
  <c r="CE56" i="41"/>
  <c r="CE56" i="42" s="1"/>
  <c r="AG56" i="41"/>
  <c r="AG56" i="42" s="1"/>
  <c r="BU46" i="41"/>
  <c r="BU46" i="42" s="1"/>
  <c r="BA46" i="41"/>
  <c r="BA46" i="42" s="1"/>
  <c r="CE46" i="41"/>
  <c r="CE46" i="42" s="1"/>
  <c r="AG46" i="41"/>
  <c r="AG46" i="42" s="1"/>
  <c r="BK46" i="41"/>
  <c r="BK46" i="42" s="1"/>
  <c r="M46" i="41"/>
  <c r="M46" i="42" s="1"/>
  <c r="AQ46" i="41"/>
  <c r="AQ46" i="42" s="1"/>
  <c r="W46" i="41"/>
  <c r="W46" i="42" s="1"/>
  <c r="AF34" i="41"/>
  <c r="AF34" i="42" s="1"/>
  <c r="L34" i="41"/>
  <c r="L34" i="42" s="1"/>
  <c r="CD34" i="41"/>
  <c r="CD34" i="42" s="1"/>
  <c r="AP34" i="41"/>
  <c r="AP34" i="42" s="1"/>
  <c r="BT34" i="41"/>
  <c r="BT34" i="42" s="1"/>
  <c r="V34" i="41"/>
  <c r="V34" i="42" s="1"/>
  <c r="AZ34" i="41"/>
  <c r="AZ34" i="42" s="1"/>
  <c r="BJ34" i="41"/>
  <c r="BJ34" i="42" s="1"/>
  <c r="BE51" i="41"/>
  <c r="BE51" i="42" s="1"/>
  <c r="G51" i="41"/>
  <c r="G51" i="42" s="1"/>
  <c r="AK51" i="41"/>
  <c r="AK51" i="42" s="1"/>
  <c r="Q51" i="41"/>
  <c r="Q51" i="42" s="1"/>
  <c r="BO51" i="41"/>
  <c r="BO51" i="42" s="1"/>
  <c r="AU51" i="41"/>
  <c r="AU51" i="42" s="1"/>
  <c r="BY51" i="41"/>
  <c r="BY51" i="42" s="1"/>
  <c r="AA51" i="41"/>
  <c r="AA51" i="42" s="1"/>
  <c r="AI51" i="41"/>
  <c r="AI51" i="42" s="1"/>
  <c r="O51" i="41"/>
  <c r="O51" i="42" s="1"/>
  <c r="AS51" i="41"/>
  <c r="AS51" i="42" s="1"/>
  <c r="Y51" i="41"/>
  <c r="Y51" i="42" s="1"/>
  <c r="BW51" i="41"/>
  <c r="BW51" i="42" s="1"/>
  <c r="BM51" i="41"/>
  <c r="BM51" i="42" s="1"/>
  <c r="BC51" i="41"/>
  <c r="BC51" i="42" s="1"/>
  <c r="E51" i="41"/>
  <c r="E51" i="42" s="1"/>
  <c r="BY55" i="41"/>
  <c r="BY55" i="42" s="1"/>
  <c r="AA55" i="41"/>
  <c r="AA55" i="42" s="1"/>
  <c r="BE55" i="41"/>
  <c r="BE55" i="42" s="1"/>
  <c r="G55" i="41"/>
  <c r="G55" i="42" s="1"/>
  <c r="AK55" i="41"/>
  <c r="AK55" i="42" s="1"/>
  <c r="Q55" i="41"/>
  <c r="Q55" i="42" s="1"/>
  <c r="BO55" i="41"/>
  <c r="BO55" i="42" s="1"/>
  <c r="AU55" i="41"/>
  <c r="AU55" i="42" s="1"/>
  <c r="AL35" i="41"/>
  <c r="AL35" i="42" s="1"/>
  <c r="BF35" i="41"/>
  <c r="BF35" i="42" s="1"/>
  <c r="R35" i="41"/>
  <c r="R35" i="42" s="1"/>
  <c r="AV35" i="41"/>
  <c r="AV35" i="42" s="1"/>
  <c r="H35" i="41"/>
  <c r="H35" i="42" s="1"/>
  <c r="AB35" i="41"/>
  <c r="AB35" i="42" s="1"/>
  <c r="BZ35" i="41"/>
  <c r="BZ35" i="42" s="1"/>
  <c r="BP35" i="41"/>
  <c r="BP35" i="42" s="1"/>
  <c r="AD54" i="41"/>
  <c r="AD54" i="42" s="1"/>
  <c r="J54" i="41"/>
  <c r="J54" i="42" s="1"/>
  <c r="CB54" i="41"/>
  <c r="CB54" i="42" s="1"/>
  <c r="BH54" i="41"/>
  <c r="BH54" i="42" s="1"/>
  <c r="BR54" i="41"/>
  <c r="BR54" i="42" s="1"/>
  <c r="AN54" i="41"/>
  <c r="AN54" i="42" s="1"/>
  <c r="AX54" i="41"/>
  <c r="AX54" i="42" s="1"/>
  <c r="T54" i="41"/>
  <c r="T54" i="42" s="1"/>
  <c r="BP45" i="41"/>
  <c r="BP45" i="42" s="1"/>
  <c r="AL45" i="41"/>
  <c r="AL45" i="42" s="1"/>
  <c r="AV45" i="41"/>
  <c r="AV45" i="42" s="1"/>
  <c r="R45" i="41"/>
  <c r="R45" i="42" s="1"/>
  <c r="AB45" i="41"/>
  <c r="AB45" i="42" s="1"/>
  <c r="H45" i="41"/>
  <c r="H45" i="42" s="1"/>
  <c r="BZ45" i="41"/>
  <c r="BZ45" i="42" s="1"/>
  <c r="BF45" i="41"/>
  <c r="BF45" i="42" s="1"/>
  <c r="AE30" i="41"/>
  <c r="AE30" i="42" s="1"/>
  <c r="K30" i="41"/>
  <c r="K30" i="42" s="1"/>
  <c r="CC30" i="41"/>
  <c r="CC30" i="42" s="1"/>
  <c r="BI30" i="41"/>
  <c r="BI30" i="42" s="1"/>
  <c r="BS30" i="41"/>
  <c r="BS30" i="42" s="1"/>
  <c r="AO30" i="41"/>
  <c r="AO30" i="42" s="1"/>
  <c r="AY30" i="41"/>
  <c r="AY30" i="42" s="1"/>
  <c r="U30" i="41"/>
  <c r="U30" i="42" s="1"/>
  <c r="BG44" i="41"/>
  <c r="BG44" i="42" s="1"/>
  <c r="AW44" i="41"/>
  <c r="AW44" i="42" s="1"/>
  <c r="BQ44" i="41"/>
  <c r="BQ44" i="42" s="1"/>
  <c r="AM44" i="41"/>
  <c r="AM44" i="42" s="1"/>
  <c r="S44" i="41"/>
  <c r="S44" i="42" s="1"/>
  <c r="AC44" i="41"/>
  <c r="AC44" i="42" s="1"/>
  <c r="I44" i="41"/>
  <c r="I44" i="42" s="1"/>
  <c r="CA44" i="41"/>
  <c r="CA44" i="42" s="1"/>
  <c r="CC39" i="41"/>
  <c r="CC39" i="42" s="1"/>
  <c r="AE39" i="41"/>
  <c r="AE39" i="42" s="1"/>
  <c r="BI39" i="41"/>
  <c r="BI39" i="42" s="1"/>
  <c r="K39" i="41"/>
  <c r="K39" i="42" s="1"/>
  <c r="AO39" i="41"/>
  <c r="AO39" i="42" s="1"/>
  <c r="U39" i="41"/>
  <c r="U39" i="42" s="1"/>
  <c r="BS39" i="41"/>
  <c r="BS39" i="42" s="1"/>
  <c r="AY39" i="41"/>
  <c r="AY39" i="42" s="1"/>
  <c r="BK53" i="41"/>
  <c r="BK53" i="42" s="1"/>
  <c r="M53" i="41"/>
  <c r="M53" i="42" s="1"/>
  <c r="CE53" i="41"/>
  <c r="CE53" i="42" s="1"/>
  <c r="AQ53" i="41"/>
  <c r="AQ53" i="42" s="1"/>
  <c r="W53" i="41"/>
  <c r="W53" i="42" s="1"/>
  <c r="BU53" i="41"/>
  <c r="BU53" i="42" s="1"/>
  <c r="BA53" i="41"/>
  <c r="BA53" i="42" s="1"/>
  <c r="AG53" i="41"/>
  <c r="AG53" i="42" s="1"/>
  <c r="Z35" i="41"/>
  <c r="Z35" i="42" s="1"/>
  <c r="F35" i="41"/>
  <c r="F35" i="42" s="1"/>
  <c r="BD35" i="41"/>
  <c r="BD35" i="42" s="1"/>
  <c r="BX35" i="41"/>
  <c r="BX35" i="42" s="1"/>
  <c r="P35" i="41"/>
  <c r="P35" i="42" s="1"/>
  <c r="AT35" i="41"/>
  <c r="AT35" i="42" s="1"/>
  <c r="BN35" i="41"/>
  <c r="BN35" i="42" s="1"/>
  <c r="AJ35" i="41"/>
  <c r="AJ35" i="42" s="1"/>
  <c r="CB31" i="41"/>
  <c r="CB31" i="42" s="1"/>
  <c r="AD31" i="41"/>
  <c r="AD31" i="42" s="1"/>
  <c r="BH31" i="41"/>
  <c r="BH31" i="42" s="1"/>
  <c r="J31" i="41"/>
  <c r="J31" i="42" s="1"/>
  <c r="AN31" i="41"/>
  <c r="AN31" i="42" s="1"/>
  <c r="T31" i="41"/>
  <c r="T31" i="42" s="1"/>
  <c r="BR31" i="41"/>
  <c r="BR31" i="42" s="1"/>
  <c r="AX31" i="41"/>
  <c r="AX31" i="42" s="1"/>
  <c r="G36" i="41"/>
  <c r="G36" i="42" s="1"/>
  <c r="BY36" i="41"/>
  <c r="BY36" i="42" s="1"/>
  <c r="BE36" i="41"/>
  <c r="BE36" i="42" s="1"/>
  <c r="BO36" i="41"/>
  <c r="BO36" i="42" s="1"/>
  <c r="AK36" i="41"/>
  <c r="AK36" i="42" s="1"/>
  <c r="AU36" i="41"/>
  <c r="AU36" i="42" s="1"/>
  <c r="Q36" i="41"/>
  <c r="Q36" i="42" s="1"/>
  <c r="AA36" i="41"/>
  <c r="AA36" i="42" s="1"/>
  <c r="CB56" i="41"/>
  <c r="CB56" i="42" s="1"/>
  <c r="BH56" i="41"/>
  <c r="BH56" i="42" s="1"/>
  <c r="AD56" i="41"/>
  <c r="AD56" i="42" s="1"/>
  <c r="BR56" i="41"/>
  <c r="BR56" i="42" s="1"/>
  <c r="AX56" i="41"/>
  <c r="AX56" i="42" s="1"/>
  <c r="J56" i="41"/>
  <c r="J56" i="42" s="1"/>
  <c r="AN56" i="41"/>
  <c r="AN56" i="42" s="1"/>
  <c r="T56" i="41"/>
  <c r="T56" i="42" s="1"/>
  <c r="BN53" i="41"/>
  <c r="BN53" i="42" s="1"/>
  <c r="F53" i="41"/>
  <c r="F53" i="42" s="1"/>
  <c r="BX53" i="41"/>
  <c r="BX53" i="42" s="1"/>
  <c r="AT53" i="41"/>
  <c r="AT53" i="42" s="1"/>
  <c r="BD53" i="41"/>
  <c r="BD53" i="42" s="1"/>
  <c r="Z53" i="41"/>
  <c r="Z53" i="42" s="1"/>
  <c r="AJ53" i="41"/>
  <c r="AJ53" i="42" s="1"/>
  <c r="P53" i="41"/>
  <c r="P53" i="42" s="1"/>
  <c r="BG40" i="41"/>
  <c r="BG40" i="42" s="1"/>
  <c r="I40" i="41"/>
  <c r="I40" i="42" s="1"/>
  <c r="AM40" i="41"/>
  <c r="AM40" i="42" s="1"/>
  <c r="S40" i="41"/>
  <c r="S40" i="42" s="1"/>
  <c r="BQ40" i="41"/>
  <c r="BQ40" i="42" s="1"/>
  <c r="AW40" i="41"/>
  <c r="AW40" i="42" s="1"/>
  <c r="CA40" i="41"/>
  <c r="CA40" i="42" s="1"/>
  <c r="AC40" i="41"/>
  <c r="AC40" i="42" s="1"/>
  <c r="BY40" i="41"/>
  <c r="BY40" i="42" s="1"/>
  <c r="BE40" i="41"/>
  <c r="BE40" i="42" s="1"/>
  <c r="BO40" i="41"/>
  <c r="BO40" i="42" s="1"/>
  <c r="AK40" i="41"/>
  <c r="AK40" i="42" s="1"/>
  <c r="AU40" i="41"/>
  <c r="AU40" i="42" s="1"/>
  <c r="Q40" i="41"/>
  <c r="Q40" i="42" s="1"/>
  <c r="AA40" i="41"/>
  <c r="AA40" i="42" s="1"/>
  <c r="G40" i="41"/>
  <c r="G40" i="42" s="1"/>
  <c r="BI45" i="41"/>
  <c r="BI45" i="42" s="1"/>
  <c r="AO45" i="41"/>
  <c r="AO45" i="42" s="1"/>
  <c r="U45" i="41"/>
  <c r="U45" i="42" s="1"/>
  <c r="K45" i="41"/>
  <c r="K45" i="42" s="1"/>
  <c r="AE45" i="41"/>
  <c r="AE45" i="42" s="1"/>
  <c r="BS45" i="41"/>
  <c r="BS45" i="42" s="1"/>
  <c r="CC45" i="41"/>
  <c r="CC45" i="42" s="1"/>
  <c r="AY45" i="41"/>
  <c r="AY45" i="42" s="1"/>
  <c r="F33" i="41"/>
  <c r="F33" i="42" s="1"/>
  <c r="BD33" i="41"/>
  <c r="BD33" i="42" s="1"/>
  <c r="AJ33" i="41"/>
  <c r="AJ33" i="42" s="1"/>
  <c r="BN33" i="41"/>
  <c r="BN33" i="42" s="1"/>
  <c r="P33" i="41"/>
  <c r="P33" i="42" s="1"/>
  <c r="AT33" i="41"/>
  <c r="AT33" i="42" s="1"/>
  <c r="BX33" i="41"/>
  <c r="BX33" i="42" s="1"/>
  <c r="Z33" i="41"/>
  <c r="Z33" i="42" s="1"/>
  <c r="BW30" i="41"/>
  <c r="BW30" i="42" s="1"/>
  <c r="BC30" i="41"/>
  <c r="BC30" i="42" s="1"/>
  <c r="BM30" i="41"/>
  <c r="BM30" i="42" s="1"/>
  <c r="AI30" i="41"/>
  <c r="AI30" i="42" s="1"/>
  <c r="AS30" i="41"/>
  <c r="AS30" i="42" s="1"/>
  <c r="O30" i="41"/>
  <c r="O30" i="42" s="1"/>
  <c r="Y30" i="41"/>
  <c r="Y30" i="42" s="1"/>
  <c r="E30" i="41"/>
  <c r="E30" i="42" s="1"/>
  <c r="AQ52" i="41"/>
  <c r="AQ52" i="42" s="1"/>
  <c r="W52" i="41"/>
  <c r="W52" i="42" s="1"/>
  <c r="BU52" i="41"/>
  <c r="BU52" i="42" s="1"/>
  <c r="BA52" i="41"/>
  <c r="BA52" i="42" s="1"/>
  <c r="CE52" i="41"/>
  <c r="CE52" i="42" s="1"/>
  <c r="AG52" i="41"/>
  <c r="AG52" i="42" s="1"/>
  <c r="BK52" i="41"/>
  <c r="BK52" i="42" s="1"/>
  <c r="M52" i="41"/>
  <c r="M52" i="42" s="1"/>
  <c r="AE32" i="41"/>
  <c r="AE32" i="42" s="1"/>
  <c r="K32" i="41"/>
  <c r="K32" i="42" s="1"/>
  <c r="BI32" i="41"/>
  <c r="BI32" i="42" s="1"/>
  <c r="U32" i="41"/>
  <c r="U32" i="42" s="1"/>
  <c r="BS32" i="41"/>
  <c r="BS32" i="42" s="1"/>
  <c r="CC32" i="41"/>
  <c r="CC32" i="42" s="1"/>
  <c r="AY32" i="41"/>
  <c r="AY32" i="42" s="1"/>
  <c r="AO32" i="41"/>
  <c r="AO32" i="42" s="1"/>
  <c r="CD47" i="41"/>
  <c r="CD47" i="42" s="1"/>
  <c r="BT47" i="41"/>
  <c r="BT47" i="42" s="1"/>
  <c r="BJ47" i="41"/>
  <c r="BJ47" i="42" s="1"/>
  <c r="L47" i="41"/>
  <c r="L47" i="42" s="1"/>
  <c r="AP47" i="41"/>
  <c r="AP47" i="42" s="1"/>
  <c r="V47" i="41"/>
  <c r="V47" i="42" s="1"/>
  <c r="AZ47" i="41"/>
  <c r="AZ47" i="42" s="1"/>
  <c r="AF47" i="41"/>
  <c r="AF47" i="42" s="1"/>
  <c r="BN52" i="41"/>
  <c r="BN52" i="42" s="1"/>
  <c r="BX52" i="41"/>
  <c r="BX52" i="42" s="1"/>
  <c r="F52" i="41"/>
  <c r="F52" i="42" s="1"/>
  <c r="BD52" i="41"/>
  <c r="BD52" i="42" s="1"/>
  <c r="AT52" i="41"/>
  <c r="AT52" i="42" s="1"/>
  <c r="AJ52" i="41"/>
  <c r="AJ52" i="42" s="1"/>
  <c r="P52" i="41"/>
  <c r="P52" i="42" s="1"/>
  <c r="Z52" i="41"/>
  <c r="Z52" i="42" s="1"/>
  <c r="T36" i="41"/>
  <c r="T36" i="42" s="1"/>
  <c r="BR36" i="41"/>
  <c r="BR36" i="42" s="1"/>
  <c r="AX36" i="41"/>
  <c r="AX36" i="42" s="1"/>
  <c r="CB36" i="41"/>
  <c r="CB36" i="42" s="1"/>
  <c r="AD36" i="41"/>
  <c r="AD36" i="42" s="1"/>
  <c r="BH36" i="41"/>
  <c r="BH36" i="42" s="1"/>
  <c r="J36" i="41"/>
  <c r="J36" i="42" s="1"/>
  <c r="AN36" i="41"/>
  <c r="AN36" i="42" s="1"/>
  <c r="CC40" i="41"/>
  <c r="CC40" i="42" s="1"/>
  <c r="AE40" i="41"/>
  <c r="AE40" i="42" s="1"/>
  <c r="BI40" i="41"/>
  <c r="BI40" i="42" s="1"/>
  <c r="K40" i="41"/>
  <c r="K40" i="42" s="1"/>
  <c r="AO40" i="41"/>
  <c r="AO40" i="42" s="1"/>
  <c r="U40" i="41"/>
  <c r="U40" i="42" s="1"/>
  <c r="BS40" i="41"/>
  <c r="BS40" i="42" s="1"/>
  <c r="AY40" i="41"/>
  <c r="AY40" i="42" s="1"/>
  <c r="AU42" i="41"/>
  <c r="AU42" i="42" s="1"/>
  <c r="Q42" i="41"/>
  <c r="Q42" i="42" s="1"/>
  <c r="AA42" i="41"/>
  <c r="AA42" i="42" s="1"/>
  <c r="G42" i="41"/>
  <c r="G42" i="42" s="1"/>
  <c r="BY42" i="41"/>
  <c r="BY42" i="42" s="1"/>
  <c r="BE42" i="41"/>
  <c r="BE42" i="42" s="1"/>
  <c r="BO42" i="41"/>
  <c r="BO42" i="42" s="1"/>
  <c r="AK42" i="41"/>
  <c r="AK42" i="42" s="1"/>
  <c r="BD36" i="41"/>
  <c r="BD36" i="42" s="1"/>
  <c r="AJ36" i="41"/>
  <c r="AJ36" i="42" s="1"/>
  <c r="BN36" i="41"/>
  <c r="BN36" i="42" s="1"/>
  <c r="P36" i="41"/>
  <c r="P36" i="42" s="1"/>
  <c r="AT36" i="41"/>
  <c r="AT36" i="42" s="1"/>
  <c r="BX36" i="41"/>
  <c r="BX36" i="42" s="1"/>
  <c r="Z36" i="41"/>
  <c r="Z36" i="42" s="1"/>
  <c r="F36" i="41"/>
  <c r="F36" i="42" s="1"/>
  <c r="AS54" i="41"/>
  <c r="AS54" i="42" s="1"/>
  <c r="Y54" i="41"/>
  <c r="Y54" i="42" s="1"/>
  <c r="BW54" i="41"/>
  <c r="BW54" i="42" s="1"/>
  <c r="E54" i="41"/>
  <c r="E54" i="42" s="1"/>
  <c r="BC54" i="41"/>
  <c r="BC54" i="42" s="1"/>
  <c r="BM54" i="41"/>
  <c r="BM54" i="42" s="1"/>
  <c r="AI54" i="41"/>
  <c r="AI54" i="42" s="1"/>
  <c r="O54" i="41"/>
  <c r="O54" i="42" s="1"/>
  <c r="BT51" i="41"/>
  <c r="BT51" i="42" s="1"/>
  <c r="AZ51" i="41"/>
  <c r="AZ51" i="42" s="1"/>
  <c r="CD51" i="41"/>
  <c r="CD51" i="42" s="1"/>
  <c r="AF51" i="41"/>
  <c r="AF51" i="42" s="1"/>
  <c r="BJ51" i="41"/>
  <c r="BJ51" i="42" s="1"/>
  <c r="L51" i="41"/>
  <c r="L51" i="42" s="1"/>
  <c r="AP51" i="41"/>
  <c r="AP51" i="42" s="1"/>
  <c r="V51" i="41"/>
  <c r="V51" i="42" s="1"/>
  <c r="BM33" i="41"/>
  <c r="BM33" i="42" s="1"/>
  <c r="AI33" i="41"/>
  <c r="AI33" i="42" s="1"/>
  <c r="BW33" i="41"/>
  <c r="BW33" i="42" s="1"/>
  <c r="O33" i="41"/>
  <c r="O33" i="42" s="1"/>
  <c r="AS33" i="41"/>
  <c r="AS33" i="42" s="1"/>
  <c r="Y33" i="41"/>
  <c r="Y33" i="42" s="1"/>
  <c r="E33" i="41"/>
  <c r="E33" i="42" s="1"/>
  <c r="BC33" i="41"/>
  <c r="BC33" i="42" s="1"/>
  <c r="AK47" i="41"/>
  <c r="AK47" i="42" s="1"/>
  <c r="Q47" i="41"/>
  <c r="Q47" i="42" s="1"/>
  <c r="BO47" i="41"/>
  <c r="BO47" i="42" s="1"/>
  <c r="AU47" i="41"/>
  <c r="AU47" i="42" s="1"/>
  <c r="BY47" i="41"/>
  <c r="BY47" i="42" s="1"/>
  <c r="BE47" i="41"/>
  <c r="BE47" i="42" s="1"/>
  <c r="AA47" i="41"/>
  <c r="AA47" i="42" s="1"/>
  <c r="G47" i="41"/>
  <c r="G47" i="42" s="1"/>
  <c r="M44" i="41"/>
  <c r="M44" i="42" s="1"/>
  <c r="BK44" i="41"/>
  <c r="BK44" i="42" s="1"/>
  <c r="CE44" i="41"/>
  <c r="CE44" i="42" s="1"/>
  <c r="AQ44" i="41"/>
  <c r="AQ44" i="42" s="1"/>
  <c r="BU44" i="41"/>
  <c r="BU44" i="42" s="1"/>
  <c r="W44" i="41"/>
  <c r="W44" i="42" s="1"/>
  <c r="BA44" i="41"/>
  <c r="BA44" i="42" s="1"/>
  <c r="AG44" i="41"/>
  <c r="AG44" i="42" s="1"/>
  <c r="AM36" i="41"/>
  <c r="AM36" i="42" s="1"/>
  <c r="S36" i="41"/>
  <c r="S36" i="42" s="1"/>
  <c r="BQ36" i="41"/>
  <c r="BQ36" i="42" s="1"/>
  <c r="AW36" i="41"/>
  <c r="AW36" i="42" s="1"/>
  <c r="CA36" i="41"/>
  <c r="CA36" i="42" s="1"/>
  <c r="BG36" i="41"/>
  <c r="BG36" i="42" s="1"/>
  <c r="AC36" i="41"/>
  <c r="AC36" i="42" s="1"/>
  <c r="I36" i="41"/>
  <c r="I36" i="42" s="1"/>
  <c r="BZ48" i="41"/>
  <c r="BZ48" i="42" s="1"/>
  <c r="BF48" i="41"/>
  <c r="BF48" i="42" s="1"/>
  <c r="BP48" i="41"/>
  <c r="BP48" i="42" s="1"/>
  <c r="AL48" i="41"/>
  <c r="AL48" i="42" s="1"/>
  <c r="AV48" i="41"/>
  <c r="AV48" i="42" s="1"/>
  <c r="R48" i="41"/>
  <c r="R48" i="42" s="1"/>
  <c r="AB48" i="41"/>
  <c r="AB48" i="42" s="1"/>
  <c r="H48" i="41"/>
  <c r="H48" i="42" s="1"/>
  <c r="BP36" i="41"/>
  <c r="BP36" i="42" s="1"/>
  <c r="AL36" i="41"/>
  <c r="AL36" i="42" s="1"/>
  <c r="AV36" i="41"/>
  <c r="AV36" i="42" s="1"/>
  <c r="R36" i="41"/>
  <c r="R36" i="42" s="1"/>
  <c r="AB36" i="41"/>
  <c r="AB36" i="42" s="1"/>
  <c r="H36" i="41"/>
  <c r="H36" i="42" s="1"/>
  <c r="BZ36" i="41"/>
  <c r="BZ36" i="42" s="1"/>
  <c r="BF36" i="41"/>
  <c r="BF36" i="42" s="1"/>
  <c r="BK42" i="41"/>
  <c r="BK42" i="42" s="1"/>
  <c r="BU42" i="41"/>
  <c r="BU42" i="42" s="1"/>
  <c r="AQ42" i="41"/>
  <c r="AQ42" i="42" s="1"/>
  <c r="BA42" i="41"/>
  <c r="BA42" i="42" s="1"/>
  <c r="W42" i="41"/>
  <c r="W42" i="42" s="1"/>
  <c r="AG42" i="41"/>
  <c r="AG42" i="42" s="1"/>
  <c r="M42" i="41"/>
  <c r="M42" i="42" s="1"/>
  <c r="CE42" i="41"/>
  <c r="CE42" i="42" s="1"/>
  <c r="Z38" i="41"/>
  <c r="Z38" i="42" s="1"/>
  <c r="F38" i="41"/>
  <c r="F38" i="42" s="1"/>
  <c r="P38" i="41"/>
  <c r="P38" i="42" s="1"/>
  <c r="BX38" i="41"/>
  <c r="BX38" i="42" s="1"/>
  <c r="BN38" i="41"/>
  <c r="BN38" i="42" s="1"/>
  <c r="BD38" i="41"/>
  <c r="BD38" i="42" s="1"/>
  <c r="AT38" i="41"/>
  <c r="AT38" i="42" s="1"/>
  <c r="AJ38" i="41"/>
  <c r="AJ38" i="42" s="1"/>
  <c r="AD50" i="41"/>
  <c r="AD50" i="42" s="1"/>
  <c r="J50" i="41"/>
  <c r="J50" i="42" s="1"/>
  <c r="CB50" i="41"/>
  <c r="CB50" i="42" s="1"/>
  <c r="BH50" i="41"/>
  <c r="BH50" i="42" s="1"/>
  <c r="BR50" i="41"/>
  <c r="BR50" i="42" s="1"/>
  <c r="AN50" i="41"/>
  <c r="AN50" i="42" s="1"/>
  <c r="AX50" i="41"/>
  <c r="AX50" i="42" s="1"/>
  <c r="T50" i="41"/>
  <c r="T50" i="42" s="1"/>
  <c r="AI39" i="41"/>
  <c r="AI39" i="42" s="1"/>
  <c r="O39" i="41"/>
  <c r="O39" i="42" s="1"/>
  <c r="BM39" i="41"/>
  <c r="BM39" i="42" s="1"/>
  <c r="AS39" i="41"/>
  <c r="AS39" i="42" s="1"/>
  <c r="BW39" i="41"/>
  <c r="BW39" i="42" s="1"/>
  <c r="Y39" i="41"/>
  <c r="Y39" i="42" s="1"/>
  <c r="BC39" i="41"/>
  <c r="BC39" i="42" s="1"/>
  <c r="E39" i="41"/>
  <c r="E39" i="42" s="1"/>
  <c r="CE47" i="41"/>
  <c r="CE47" i="42" s="1"/>
  <c r="AG47" i="41"/>
  <c r="AG47" i="42" s="1"/>
  <c r="BK47" i="41"/>
  <c r="BK47" i="42" s="1"/>
  <c r="M47" i="41"/>
  <c r="M47" i="42" s="1"/>
  <c r="AQ47" i="41"/>
  <c r="AQ47" i="42" s="1"/>
  <c r="W47" i="41"/>
  <c r="W47" i="42" s="1"/>
  <c r="BU47" i="41"/>
  <c r="BU47" i="42" s="1"/>
  <c r="BA47" i="41"/>
  <c r="BA47" i="42" s="1"/>
  <c r="BN55" i="41"/>
  <c r="BN55" i="42" s="1"/>
  <c r="BX55" i="41"/>
  <c r="BX55" i="42" s="1"/>
  <c r="F55" i="41"/>
  <c r="BD55" i="41"/>
  <c r="BD55" i="42" s="1"/>
  <c r="AT55" i="41"/>
  <c r="AT55" i="42" s="1"/>
  <c r="AJ55" i="41"/>
  <c r="AJ55" i="42" s="1"/>
  <c r="P55" i="41"/>
  <c r="P55" i="42" s="1"/>
  <c r="Z55" i="41"/>
  <c r="Z55" i="42" s="1"/>
  <c r="BM31" i="41"/>
  <c r="BM31" i="42" s="1"/>
  <c r="O31" i="41"/>
  <c r="O31" i="42" s="1"/>
  <c r="AS31" i="41"/>
  <c r="AS31" i="42" s="1"/>
  <c r="BC31" i="41"/>
  <c r="BC31" i="42" s="1"/>
  <c r="Y31" i="41"/>
  <c r="Y31" i="42" s="1"/>
  <c r="E31" i="41"/>
  <c r="E31" i="42" s="1"/>
  <c r="BW31" i="41"/>
  <c r="BW31" i="42" s="1"/>
  <c r="AI31" i="41"/>
  <c r="AI31" i="42" s="1"/>
  <c r="BR34" i="41"/>
  <c r="BR34" i="42" s="1"/>
  <c r="AD34" i="41"/>
  <c r="AD34" i="42" s="1"/>
  <c r="CB34" i="41"/>
  <c r="CB34" i="42" s="1"/>
  <c r="AX34" i="41"/>
  <c r="AX34" i="42" s="1"/>
  <c r="BH34" i="41"/>
  <c r="BH34" i="42" s="1"/>
  <c r="J34" i="41"/>
  <c r="J34" i="42" s="1"/>
  <c r="AN34" i="41"/>
  <c r="AN34" i="42" s="1"/>
  <c r="T34" i="41"/>
  <c r="T34" i="42" s="1"/>
  <c r="AG30" i="41"/>
  <c r="AG30" i="42" s="1"/>
  <c r="M30" i="41"/>
  <c r="M30" i="42" s="1"/>
  <c r="CE30" i="41"/>
  <c r="CE30" i="42" s="1"/>
  <c r="BK30" i="41"/>
  <c r="BK30" i="42" s="1"/>
  <c r="BU30" i="41"/>
  <c r="BU30" i="42" s="1"/>
  <c r="AQ30" i="41"/>
  <c r="AQ30" i="42" s="1"/>
  <c r="BA30" i="41"/>
  <c r="BA30" i="42" s="1"/>
  <c r="W30" i="41"/>
  <c r="W30" i="42" s="1"/>
  <c r="Q53" i="41"/>
  <c r="Q53" i="42" s="1"/>
  <c r="BE53" i="41"/>
  <c r="BE53" i="42" s="1"/>
  <c r="AK53" i="41"/>
  <c r="AK53" i="42" s="1"/>
  <c r="BO53" i="41"/>
  <c r="BO53" i="42" s="1"/>
  <c r="AU53" i="41"/>
  <c r="AU53" i="42" s="1"/>
  <c r="AA53" i="41"/>
  <c r="AA53" i="42" s="1"/>
  <c r="G53" i="41"/>
  <c r="G53" i="42" s="1"/>
  <c r="BY53" i="41"/>
  <c r="BY53" i="42" s="1"/>
  <c r="U50" i="41"/>
  <c r="U50" i="42" s="1"/>
  <c r="BS50" i="41"/>
  <c r="BS50" i="42" s="1"/>
  <c r="AY50" i="41"/>
  <c r="AY50" i="42" s="1"/>
  <c r="CC50" i="41"/>
  <c r="CC50" i="42" s="1"/>
  <c r="AE50" i="41"/>
  <c r="AE50" i="42" s="1"/>
  <c r="BI50" i="41"/>
  <c r="BI50" i="42" s="1"/>
  <c r="K50" i="41"/>
  <c r="K50" i="42" s="1"/>
  <c r="AO50" i="41"/>
  <c r="AO50" i="42" s="1"/>
  <c r="BW46" i="41"/>
  <c r="BW46" i="42" s="1"/>
  <c r="Y46" i="41"/>
  <c r="Y46" i="42" s="1"/>
  <c r="BC46" i="41"/>
  <c r="BC46" i="42" s="1"/>
  <c r="E46" i="41"/>
  <c r="E46" i="42" s="1"/>
  <c r="AI46" i="41"/>
  <c r="AI46" i="42" s="1"/>
  <c r="O46" i="41"/>
  <c r="O46" i="42" s="1"/>
  <c r="BM46" i="41"/>
  <c r="BM46" i="42" s="1"/>
  <c r="AS46" i="41"/>
  <c r="AS46" i="42" s="1"/>
  <c r="BR52" i="41"/>
  <c r="BR52" i="42" s="1"/>
  <c r="AN52" i="41"/>
  <c r="AN52" i="42" s="1"/>
  <c r="AX52" i="41"/>
  <c r="AX52" i="42" s="1"/>
  <c r="T52" i="41"/>
  <c r="T52" i="42" s="1"/>
  <c r="AD52" i="41"/>
  <c r="AD52" i="42" s="1"/>
  <c r="J52" i="41"/>
  <c r="J52" i="42" s="1"/>
  <c r="CB52" i="41"/>
  <c r="CB52" i="42" s="1"/>
  <c r="BH52" i="41"/>
  <c r="BH52" i="42" s="1"/>
  <c r="BP37" i="41"/>
  <c r="BP37" i="42" s="1"/>
  <c r="AL37" i="41"/>
  <c r="AL37" i="42" s="1"/>
  <c r="AV37" i="41"/>
  <c r="AV37" i="42" s="1"/>
  <c r="R37" i="41"/>
  <c r="R37" i="42" s="1"/>
  <c r="AB37" i="41"/>
  <c r="AB37" i="42" s="1"/>
  <c r="H37" i="41"/>
  <c r="H37" i="42" s="1"/>
  <c r="BZ37" i="41"/>
  <c r="BZ37" i="42" s="1"/>
  <c r="BF37" i="41"/>
  <c r="BF37" i="42" s="1"/>
  <c r="BJ43" i="41"/>
  <c r="BJ43" i="42" s="1"/>
  <c r="BT43" i="41"/>
  <c r="BT43" i="42" s="1"/>
  <c r="AP43" i="41"/>
  <c r="AP43" i="42" s="1"/>
  <c r="AZ43" i="41"/>
  <c r="AZ43" i="42" s="1"/>
  <c r="V43" i="41"/>
  <c r="V43" i="42" s="1"/>
  <c r="AF43" i="41"/>
  <c r="AF43" i="42" s="1"/>
  <c r="L43" i="41"/>
  <c r="L43" i="42" s="1"/>
  <c r="CD43" i="41"/>
  <c r="CD43" i="42" s="1"/>
  <c r="AL30" i="41"/>
  <c r="AL30" i="42" s="1"/>
  <c r="R30" i="41"/>
  <c r="R30" i="42" s="1"/>
  <c r="BP30" i="41"/>
  <c r="BP30" i="42" s="1"/>
  <c r="AV30" i="41"/>
  <c r="AV30" i="42" s="1"/>
  <c r="AB30" i="41"/>
  <c r="AB30" i="42" s="1"/>
  <c r="H30" i="41"/>
  <c r="H30" i="42" s="1"/>
  <c r="BZ30" i="41"/>
  <c r="BZ30" i="42" s="1"/>
  <c r="BF30" i="41"/>
  <c r="BF30" i="42" s="1"/>
  <c r="BF50" i="41"/>
  <c r="BF50" i="42" s="1"/>
  <c r="BP50" i="41"/>
  <c r="BP50" i="42" s="1"/>
  <c r="AL50" i="41"/>
  <c r="AL50" i="42" s="1"/>
  <c r="AV50" i="41"/>
  <c r="AV50" i="42" s="1"/>
  <c r="R50" i="41"/>
  <c r="R50" i="42" s="1"/>
  <c r="AB50" i="41"/>
  <c r="AB50" i="42" s="1"/>
  <c r="H50" i="41"/>
  <c r="H50" i="42" s="1"/>
  <c r="BZ50" i="41"/>
  <c r="BZ50" i="42" s="1"/>
  <c r="CA31" i="41"/>
  <c r="CA31" i="42" s="1"/>
  <c r="AC31" i="41"/>
  <c r="AC31" i="42" s="1"/>
  <c r="BG31" i="41"/>
  <c r="BG31" i="42" s="1"/>
  <c r="I31" i="41"/>
  <c r="I31" i="42" s="1"/>
  <c r="AM31" i="41"/>
  <c r="AM31" i="42" s="1"/>
  <c r="S31" i="41"/>
  <c r="S31" i="42" s="1"/>
  <c r="BQ31" i="41"/>
  <c r="BQ31" i="42" s="1"/>
  <c r="AW31" i="41"/>
  <c r="AW31" i="42" s="1"/>
  <c r="BW45" i="41"/>
  <c r="BW45" i="42" s="1"/>
  <c r="O45" i="41"/>
  <c r="O45" i="42" s="1"/>
  <c r="AI45" i="41"/>
  <c r="AI45" i="42" s="1"/>
  <c r="BM45" i="41"/>
  <c r="BM45" i="42" s="1"/>
  <c r="AS45" i="41"/>
  <c r="AS45" i="42" s="1"/>
  <c r="Y45" i="41"/>
  <c r="Y45" i="42" s="1"/>
  <c r="E45" i="41"/>
  <c r="E45" i="42" s="1"/>
  <c r="BC45" i="41"/>
  <c r="BC45" i="42" s="1"/>
  <c r="AM32" i="41"/>
  <c r="AM32" i="42" s="1"/>
  <c r="S32" i="41"/>
  <c r="S32" i="42" s="1"/>
  <c r="BQ32" i="41"/>
  <c r="BQ32" i="42" s="1"/>
  <c r="AW32" i="41"/>
  <c r="AW32" i="42" s="1"/>
  <c r="CA32" i="41"/>
  <c r="CA32" i="42" s="1"/>
  <c r="AC32" i="41"/>
  <c r="AC32" i="42" s="1"/>
  <c r="BG32" i="41"/>
  <c r="BG32" i="42" s="1"/>
  <c r="I32" i="41"/>
  <c r="I32" i="42" s="1"/>
  <c r="BC52" i="41"/>
  <c r="BC52" i="42" s="1"/>
  <c r="AS52" i="41"/>
  <c r="AS52" i="42" s="1"/>
  <c r="O52" i="41"/>
  <c r="O52" i="42" s="1"/>
  <c r="Y52" i="41"/>
  <c r="Y52" i="42" s="1"/>
  <c r="BM52" i="41"/>
  <c r="BM52" i="42" s="1"/>
  <c r="E52" i="41"/>
  <c r="E52" i="42" s="1"/>
  <c r="BW52" i="41"/>
  <c r="BW52" i="42" s="1"/>
  <c r="AI52" i="41"/>
  <c r="AI52" i="42" s="1"/>
  <c r="AY33" i="41"/>
  <c r="AY33" i="42" s="1"/>
  <c r="AE33" i="41"/>
  <c r="AE33" i="42" s="1"/>
  <c r="BS33" i="41"/>
  <c r="BS33" i="42" s="1"/>
  <c r="AO33" i="41"/>
  <c r="AO33" i="42" s="1"/>
  <c r="BI33" i="41"/>
  <c r="BI33" i="42" s="1"/>
  <c r="U33" i="41"/>
  <c r="U33" i="42" s="1"/>
  <c r="K33" i="41"/>
  <c r="K33" i="42" s="1"/>
  <c r="CC33" i="41"/>
  <c r="CC33" i="42" s="1"/>
  <c r="AY52" i="41"/>
  <c r="AY52" i="42" s="1"/>
  <c r="AO52" i="41"/>
  <c r="AO52" i="42" s="1"/>
  <c r="U52" i="41"/>
  <c r="U52" i="42" s="1"/>
  <c r="BS52" i="41"/>
  <c r="BS52" i="42" s="1"/>
  <c r="AE52" i="41"/>
  <c r="AE52" i="42" s="1"/>
  <c r="CC52" i="41"/>
  <c r="CC52" i="42" s="1"/>
  <c r="K52" i="41"/>
  <c r="K52" i="42" s="1"/>
  <c r="BI52" i="41"/>
  <c r="BI52" i="42" s="1"/>
  <c r="BI47" i="41"/>
  <c r="BI47" i="42" s="1"/>
  <c r="BS47" i="41"/>
  <c r="BS47" i="42" s="1"/>
  <c r="AO47" i="41"/>
  <c r="AO47" i="42" s="1"/>
  <c r="U47" i="41"/>
  <c r="U47" i="42" s="1"/>
  <c r="AY47" i="41"/>
  <c r="AY47" i="42" s="1"/>
  <c r="AE47" i="41"/>
  <c r="AE47" i="42" s="1"/>
  <c r="CC47" i="41"/>
  <c r="CC47" i="42" s="1"/>
  <c r="K47" i="41"/>
  <c r="K47" i="42" s="1"/>
  <c r="BY41" i="41"/>
  <c r="BY41" i="42" s="1"/>
  <c r="BE41" i="41"/>
  <c r="BE41" i="42" s="1"/>
  <c r="BO41" i="41"/>
  <c r="BO41" i="42" s="1"/>
  <c r="AK41" i="41"/>
  <c r="AK41" i="42" s="1"/>
  <c r="AU41" i="41"/>
  <c r="AU41" i="42" s="1"/>
  <c r="Q41" i="41"/>
  <c r="Q41" i="42" s="1"/>
  <c r="AA41" i="41"/>
  <c r="AA41" i="42" s="1"/>
  <c r="G41" i="41"/>
  <c r="G41" i="42" s="1"/>
  <c r="BM43" i="41"/>
  <c r="BM43" i="42" s="1"/>
  <c r="AS43" i="41"/>
  <c r="AS43" i="42" s="1"/>
  <c r="BW43" i="41"/>
  <c r="BW43" i="42" s="1"/>
  <c r="Y43" i="41"/>
  <c r="Y43" i="42" s="1"/>
  <c r="BC43" i="41"/>
  <c r="BC43" i="42" s="1"/>
  <c r="E43" i="41"/>
  <c r="E43" i="42" s="1"/>
  <c r="AI43" i="41"/>
  <c r="AI43" i="42" s="1"/>
  <c r="O43" i="41"/>
  <c r="O43" i="42" s="1"/>
  <c r="CD56" i="41"/>
  <c r="CD56" i="42" s="1"/>
  <c r="AF56" i="41"/>
  <c r="AF56" i="42" s="1"/>
  <c r="BJ56" i="41"/>
  <c r="BJ56" i="42" s="1"/>
  <c r="L56" i="41"/>
  <c r="L56" i="42" s="1"/>
  <c r="AP56" i="41"/>
  <c r="AP56" i="42" s="1"/>
  <c r="V56" i="41"/>
  <c r="V56" i="42" s="1"/>
  <c r="BT56" i="41"/>
  <c r="BT56" i="42" s="1"/>
  <c r="AZ56" i="41"/>
  <c r="AZ56" i="42" s="1"/>
  <c r="L44" i="41"/>
  <c r="L44" i="42" s="1"/>
  <c r="BT44" i="41"/>
  <c r="BT44" i="42" s="1"/>
  <c r="BJ44" i="41"/>
  <c r="BJ44" i="42" s="1"/>
  <c r="AP44" i="41"/>
  <c r="AP44" i="42" s="1"/>
  <c r="AZ44" i="41"/>
  <c r="AZ44" i="42" s="1"/>
  <c r="V44" i="41"/>
  <c r="V44" i="42" s="1"/>
  <c r="AF44" i="41"/>
  <c r="AF44" i="42" s="1"/>
  <c r="CD44" i="41"/>
  <c r="CD44" i="42" s="1"/>
  <c r="AF32" i="41"/>
  <c r="AF32" i="42" s="1"/>
  <c r="L32" i="41"/>
  <c r="L32" i="42" s="1"/>
  <c r="CD32" i="41"/>
  <c r="CD32" i="42" s="1"/>
  <c r="BJ32" i="41"/>
  <c r="BJ32" i="42" s="1"/>
  <c r="BT32" i="41"/>
  <c r="BT32" i="42" s="1"/>
  <c r="AZ32" i="41"/>
  <c r="AZ32" i="42" s="1"/>
  <c r="AP32" i="41"/>
  <c r="AP32" i="42" s="1"/>
  <c r="V32" i="41"/>
  <c r="V32" i="42" s="1"/>
  <c r="BA36" i="41"/>
  <c r="BA36" i="42" s="1"/>
  <c r="W36" i="41"/>
  <c r="W36" i="42" s="1"/>
  <c r="AG36" i="41"/>
  <c r="AG36" i="42" s="1"/>
  <c r="M36" i="41"/>
  <c r="M36" i="42" s="1"/>
  <c r="CE36" i="41"/>
  <c r="CE36" i="42" s="1"/>
  <c r="BK36" i="41"/>
  <c r="BK36" i="42" s="1"/>
  <c r="BU36" i="41"/>
  <c r="BU36" i="42" s="1"/>
  <c r="AQ36" i="41"/>
  <c r="AQ36" i="42" s="1"/>
  <c r="AB52" i="41"/>
  <c r="AB52" i="42" s="1"/>
  <c r="H52" i="41"/>
  <c r="H52" i="42" s="1"/>
  <c r="BZ52" i="41"/>
  <c r="BZ52" i="42" s="1"/>
  <c r="BF52" i="41"/>
  <c r="BF52" i="42" s="1"/>
  <c r="BP52" i="41"/>
  <c r="BP52" i="42" s="1"/>
  <c r="AL52" i="41"/>
  <c r="AL52" i="42" s="1"/>
  <c r="AV52" i="41"/>
  <c r="AV52" i="42" s="1"/>
  <c r="R52" i="41"/>
  <c r="R52" i="42" s="1"/>
  <c r="AJ48" i="41"/>
  <c r="AJ48" i="42" s="1"/>
  <c r="P48" i="41"/>
  <c r="P48" i="42" s="1"/>
  <c r="BN48" i="41"/>
  <c r="BN48" i="42" s="1"/>
  <c r="AT48" i="41"/>
  <c r="AT48" i="42" s="1"/>
  <c r="BX48" i="41"/>
  <c r="BX48" i="42" s="1"/>
  <c r="Z48" i="41"/>
  <c r="Z48" i="42" s="1"/>
  <c r="BD48" i="41"/>
  <c r="BD48" i="42" s="1"/>
  <c r="F48" i="41"/>
  <c r="F48" i="42" s="1"/>
  <c r="CB47" i="41"/>
  <c r="CB47" i="42" s="1"/>
  <c r="BH47" i="41"/>
  <c r="BH47" i="42" s="1"/>
  <c r="BR47" i="41"/>
  <c r="BR47" i="42" s="1"/>
  <c r="AN47" i="41"/>
  <c r="AN47" i="42" s="1"/>
  <c r="AX47" i="41"/>
  <c r="AX47" i="42" s="1"/>
  <c r="T47" i="41"/>
  <c r="T47" i="42" s="1"/>
  <c r="AD47" i="41"/>
  <c r="AD47" i="42" s="1"/>
  <c r="J47" i="41"/>
  <c r="J47" i="42" s="1"/>
  <c r="BA35" i="41"/>
  <c r="BA35" i="42" s="1"/>
  <c r="W35" i="41"/>
  <c r="W35" i="42" s="1"/>
  <c r="AG35" i="41"/>
  <c r="AG35" i="42" s="1"/>
  <c r="M35" i="41"/>
  <c r="M35" i="42" s="1"/>
  <c r="AQ35" i="41"/>
  <c r="AQ35" i="42" s="1"/>
  <c r="CE35" i="41"/>
  <c r="CE35" i="42" s="1"/>
  <c r="BK35" i="41"/>
  <c r="BK35" i="42" s="1"/>
  <c r="BU35" i="41"/>
  <c r="BU35" i="42" s="1"/>
  <c r="BG54" i="41"/>
  <c r="BG54" i="42" s="1"/>
  <c r="BQ54" i="41"/>
  <c r="BQ54" i="42" s="1"/>
  <c r="S54" i="41"/>
  <c r="S54" i="42" s="1"/>
  <c r="AW54" i="41"/>
  <c r="AW54" i="42" s="1"/>
  <c r="AC54" i="41"/>
  <c r="AC54" i="42" s="1"/>
  <c r="I54" i="41"/>
  <c r="I54" i="42" s="1"/>
  <c r="CA54" i="41"/>
  <c r="CA54" i="42" s="1"/>
  <c r="AM54" i="41"/>
  <c r="AM54" i="42" s="1"/>
  <c r="BU37" i="41"/>
  <c r="BU37" i="42" s="1"/>
  <c r="AQ37" i="41"/>
  <c r="AQ37" i="42" s="1"/>
  <c r="BA37" i="41"/>
  <c r="BA37" i="42" s="1"/>
  <c r="W37" i="41"/>
  <c r="W37" i="42" s="1"/>
  <c r="AG37" i="41"/>
  <c r="AG37" i="42" s="1"/>
  <c r="M37" i="41"/>
  <c r="M37" i="42" s="1"/>
  <c r="CE37" i="41"/>
  <c r="CE37" i="42" s="1"/>
  <c r="BK37" i="41"/>
  <c r="BK37" i="42" s="1"/>
  <c r="AK49" i="41"/>
  <c r="AK49" i="42" s="1"/>
  <c r="Q49" i="41"/>
  <c r="Q49" i="42" s="1"/>
  <c r="BO49" i="41"/>
  <c r="BO49" i="42" s="1"/>
  <c r="AU49" i="41"/>
  <c r="AU49" i="42" s="1"/>
  <c r="BY49" i="41"/>
  <c r="BY49" i="42" s="1"/>
  <c r="AA49" i="41"/>
  <c r="AA49" i="42" s="1"/>
  <c r="BE49" i="41"/>
  <c r="BE49" i="42" s="1"/>
  <c r="G49" i="41"/>
  <c r="G49" i="42" s="1"/>
  <c r="AA37" i="41"/>
  <c r="AA37" i="42" s="1"/>
  <c r="G37" i="41"/>
  <c r="G37" i="42" s="1"/>
  <c r="BY37" i="41"/>
  <c r="BY37" i="42" s="1"/>
  <c r="BE37" i="41"/>
  <c r="BE37" i="42" s="1"/>
  <c r="BO37" i="41"/>
  <c r="BO37" i="42" s="1"/>
  <c r="AK37" i="41"/>
  <c r="AK37" i="42" s="1"/>
  <c r="AU37" i="41"/>
  <c r="AU37" i="42" s="1"/>
  <c r="Q37" i="41"/>
  <c r="Q37" i="42" s="1"/>
  <c r="BS46" i="41"/>
  <c r="BS46" i="42" s="1"/>
  <c r="K46" i="41"/>
  <c r="K46" i="42" s="1"/>
  <c r="CC46" i="41"/>
  <c r="CC46" i="42" s="1"/>
  <c r="AY46" i="41"/>
  <c r="AY46" i="42" s="1"/>
  <c r="BI46" i="41"/>
  <c r="BI46" i="42" s="1"/>
  <c r="AE46" i="41"/>
  <c r="AE46" i="42" s="1"/>
  <c r="AO46" i="41"/>
  <c r="AO46" i="42" s="1"/>
  <c r="U46" i="41"/>
  <c r="U46" i="42" s="1"/>
  <c r="BN49" i="41"/>
  <c r="BN49" i="42" s="1"/>
  <c r="AT49" i="41"/>
  <c r="AT49" i="42" s="1"/>
  <c r="BX49" i="41"/>
  <c r="BX49" i="42" s="1"/>
  <c r="Z49" i="41"/>
  <c r="Z49" i="42" s="1"/>
  <c r="BD49" i="41"/>
  <c r="BD49" i="42" s="1"/>
  <c r="F49" i="41"/>
  <c r="F49" i="42" s="1"/>
  <c r="AJ49" i="41"/>
  <c r="AJ49" i="42" s="1"/>
  <c r="P49" i="41"/>
  <c r="P49" i="42" s="1"/>
  <c r="BJ40" i="41"/>
  <c r="BJ40" i="42" s="1"/>
  <c r="BT40" i="41"/>
  <c r="BT40" i="42" s="1"/>
  <c r="AP40" i="41"/>
  <c r="AP40" i="42" s="1"/>
  <c r="AZ40" i="41"/>
  <c r="AZ40" i="42" s="1"/>
  <c r="V40" i="41"/>
  <c r="V40" i="42" s="1"/>
  <c r="AF40" i="41"/>
  <c r="AF40" i="42" s="1"/>
  <c r="L40" i="41"/>
  <c r="L40" i="42" s="1"/>
  <c r="CD40" i="41"/>
  <c r="CD40" i="42" s="1"/>
  <c r="BU32" i="41"/>
  <c r="BU32" i="42" s="1"/>
  <c r="AQ32" i="41"/>
  <c r="AQ32" i="42" s="1"/>
  <c r="BA32" i="41"/>
  <c r="BA32" i="42" s="1"/>
  <c r="W32" i="41"/>
  <c r="W32" i="42" s="1"/>
  <c r="AG32" i="41"/>
  <c r="AG32" i="42" s="1"/>
  <c r="M32" i="41"/>
  <c r="M32" i="42" s="1"/>
  <c r="CE32" i="41"/>
  <c r="CE32" i="42" s="1"/>
  <c r="BK32" i="41"/>
  <c r="BK32" i="42" s="1"/>
  <c r="CB43" i="41"/>
  <c r="CB43" i="42" s="1"/>
  <c r="AD43" i="41"/>
  <c r="AD43" i="42" s="1"/>
  <c r="BH43" i="41"/>
  <c r="BH43" i="42" s="1"/>
  <c r="J43" i="41"/>
  <c r="J43" i="42" s="1"/>
  <c r="AN43" i="41"/>
  <c r="AN43" i="42" s="1"/>
  <c r="T43" i="41"/>
  <c r="T43" i="42" s="1"/>
  <c r="BR43" i="41"/>
  <c r="BR43" i="42" s="1"/>
  <c r="AX43" i="41"/>
  <c r="AX43" i="42" s="1"/>
  <c r="BO31" i="41"/>
  <c r="BO31" i="42" s="1"/>
  <c r="AK31" i="41"/>
  <c r="AK31" i="42" s="1"/>
  <c r="AU31" i="41"/>
  <c r="AU31" i="42" s="1"/>
  <c r="Q31" i="41"/>
  <c r="Q31" i="42" s="1"/>
  <c r="AA31" i="41"/>
  <c r="AA31" i="42" s="1"/>
  <c r="G31" i="41"/>
  <c r="G31" i="42" s="1"/>
  <c r="BY31" i="41"/>
  <c r="BY31" i="42" s="1"/>
  <c r="BE31" i="41"/>
  <c r="BE31" i="42" s="1"/>
  <c r="CE31" i="41"/>
  <c r="CE31" i="42" s="1"/>
  <c r="BK31" i="41"/>
  <c r="BK31" i="42" s="1"/>
  <c r="BU31" i="41"/>
  <c r="BU31" i="42" s="1"/>
  <c r="AQ31" i="41"/>
  <c r="AQ31" i="42" s="1"/>
  <c r="BA31" i="41"/>
  <c r="BA31" i="42" s="1"/>
  <c r="W31" i="41"/>
  <c r="W31" i="42" s="1"/>
  <c r="AG31" i="41"/>
  <c r="AG31" i="42" s="1"/>
  <c r="M31" i="41"/>
  <c r="M31" i="42" s="1"/>
  <c r="AN40" i="41"/>
  <c r="AN40" i="42" s="1"/>
  <c r="T40" i="41"/>
  <c r="T40" i="42" s="1"/>
  <c r="BR40" i="41"/>
  <c r="BR40" i="42" s="1"/>
  <c r="AX40" i="41"/>
  <c r="AX40" i="42" s="1"/>
  <c r="CB40" i="41"/>
  <c r="CB40" i="42" s="1"/>
  <c r="AD40" i="41"/>
  <c r="AD40" i="42" s="1"/>
  <c r="BH40" i="41"/>
  <c r="BH40" i="42" s="1"/>
  <c r="J40" i="41"/>
  <c r="J40" i="42" s="1"/>
  <c r="Q54" i="41"/>
  <c r="Q54" i="42" s="1"/>
  <c r="BO54" i="41"/>
  <c r="BO54" i="42" s="1"/>
  <c r="AU54" i="41"/>
  <c r="AU54" i="42" s="1"/>
  <c r="BY54" i="41"/>
  <c r="BY54" i="42" s="1"/>
  <c r="AA54" i="41"/>
  <c r="AA54" i="42" s="1"/>
  <c r="BE54" i="41"/>
  <c r="BE54" i="42" s="1"/>
  <c r="G54" i="41"/>
  <c r="G54" i="42" s="1"/>
  <c r="AK54" i="41"/>
  <c r="AK54" i="42" s="1"/>
  <c r="AE48" i="41"/>
  <c r="AE48" i="42" s="1"/>
  <c r="BS48" i="41"/>
  <c r="BS48" i="42" s="1"/>
  <c r="CC48" i="41"/>
  <c r="CC48" i="42" s="1"/>
  <c r="K48" i="41"/>
  <c r="K48" i="42" s="1"/>
  <c r="BI48" i="41"/>
  <c r="BI48" i="42" s="1"/>
  <c r="AY48" i="41"/>
  <c r="AY48" i="42" s="1"/>
  <c r="AO48" i="41"/>
  <c r="AO48" i="42" s="1"/>
  <c r="U48" i="41"/>
  <c r="U48" i="42" s="1"/>
  <c r="O47" i="41"/>
  <c r="O47" i="42" s="1"/>
  <c r="BM47" i="41"/>
  <c r="BM47" i="42" s="1"/>
  <c r="AS47" i="41"/>
  <c r="AS47" i="42" s="1"/>
  <c r="BW47" i="41"/>
  <c r="BW47" i="42" s="1"/>
  <c r="Y47" i="41"/>
  <c r="Y47" i="42" s="1"/>
  <c r="BC47" i="41"/>
  <c r="BC47" i="42" s="1"/>
  <c r="E47" i="41"/>
  <c r="E47" i="42" s="1"/>
  <c r="AI47" i="41"/>
  <c r="AI47" i="42" s="1"/>
  <c r="P46" i="41"/>
  <c r="P46" i="42" s="1"/>
  <c r="BN46" i="41"/>
  <c r="BN46" i="42" s="1"/>
  <c r="AT46" i="41"/>
  <c r="AT46" i="42" s="1"/>
  <c r="BX46" i="41"/>
  <c r="BX46" i="42" s="1"/>
  <c r="Z46" i="41"/>
  <c r="Z46" i="42" s="1"/>
  <c r="BD46" i="41"/>
  <c r="BD46" i="42" s="1"/>
  <c r="F46" i="41"/>
  <c r="AJ46" i="41"/>
  <c r="AJ46" i="42" s="1"/>
  <c r="AB32" i="41"/>
  <c r="AB32" i="42" s="1"/>
  <c r="BZ32" i="41"/>
  <c r="BZ32" i="42" s="1"/>
  <c r="AV32" i="41"/>
  <c r="AV32" i="42" s="1"/>
  <c r="BF32" i="41"/>
  <c r="BF32" i="42" s="1"/>
  <c r="H32" i="41"/>
  <c r="H32" i="42" s="1"/>
  <c r="AL32" i="41"/>
  <c r="AL32" i="42" s="1"/>
  <c r="R32" i="41"/>
  <c r="R32" i="42" s="1"/>
  <c r="BP32" i="41"/>
  <c r="BP32" i="42" s="1"/>
  <c r="BK45" i="41"/>
  <c r="BK45" i="42" s="1"/>
  <c r="M45" i="41"/>
  <c r="M45" i="42" s="1"/>
  <c r="AQ45" i="41"/>
  <c r="AQ45" i="42" s="1"/>
  <c r="W45" i="41"/>
  <c r="W45" i="42" s="1"/>
  <c r="BU45" i="41"/>
  <c r="BU45" i="42" s="1"/>
  <c r="BA45" i="41"/>
  <c r="BA45" i="42" s="1"/>
  <c r="CE45" i="41"/>
  <c r="CE45" i="42" s="1"/>
  <c r="AG45" i="41"/>
  <c r="AG45" i="42" s="1"/>
  <c r="AQ50" i="41"/>
  <c r="AQ50" i="42" s="1"/>
  <c r="W50" i="41"/>
  <c r="W50" i="42" s="1"/>
  <c r="BU50" i="41"/>
  <c r="BU50" i="42" s="1"/>
  <c r="BA50" i="41"/>
  <c r="BA50" i="42" s="1"/>
  <c r="CE50" i="41"/>
  <c r="CE50" i="42" s="1"/>
  <c r="BK50" i="41"/>
  <c r="BK50" i="42" s="1"/>
  <c r="AG50" i="41"/>
  <c r="AG50" i="42" s="1"/>
  <c r="M50" i="41"/>
  <c r="M50" i="42" s="1"/>
  <c r="AC51" i="41"/>
  <c r="AC51" i="42" s="1"/>
  <c r="I51" i="41"/>
  <c r="I51" i="42" s="1"/>
  <c r="CA51" i="41"/>
  <c r="CA51" i="42" s="1"/>
  <c r="BG51" i="41"/>
  <c r="BG51" i="42" s="1"/>
  <c r="AM51" i="41"/>
  <c r="AM51" i="42" s="1"/>
  <c r="S51" i="41"/>
  <c r="S51" i="42" s="1"/>
  <c r="BQ51" i="41"/>
  <c r="BQ51" i="42" s="1"/>
  <c r="AW51" i="41"/>
  <c r="AW51" i="42" s="1"/>
  <c r="BX44" i="41"/>
  <c r="BX44" i="42" s="1"/>
  <c r="P44" i="41"/>
  <c r="P44" i="42" s="1"/>
  <c r="BN44" i="41"/>
  <c r="BN44" i="42" s="1"/>
  <c r="BD44" i="41"/>
  <c r="BD44" i="42" s="1"/>
  <c r="AT44" i="41"/>
  <c r="AT44" i="42" s="1"/>
  <c r="AJ44" i="41"/>
  <c r="AJ44" i="42" s="1"/>
  <c r="Z44" i="41"/>
  <c r="Z44" i="42" s="1"/>
  <c r="F44" i="41"/>
  <c r="F44" i="42" s="1"/>
  <c r="BU55" i="41"/>
  <c r="BU55" i="42" s="1"/>
  <c r="BA55" i="41"/>
  <c r="BA55" i="42" s="1"/>
  <c r="CE55" i="41"/>
  <c r="CE55" i="42" s="1"/>
  <c r="AG55" i="41"/>
  <c r="AG55" i="42" s="1"/>
  <c r="BK55" i="41"/>
  <c r="BK55" i="42" s="1"/>
  <c r="M55" i="41"/>
  <c r="M55" i="42" s="1"/>
  <c r="AQ55" i="41"/>
  <c r="AQ55" i="42" s="1"/>
  <c r="W55" i="41"/>
  <c r="W55" i="42" s="1"/>
  <c r="BI56" i="41"/>
  <c r="BI56" i="42" s="1"/>
  <c r="K56" i="41"/>
  <c r="K56" i="42" s="1"/>
  <c r="AO56" i="41"/>
  <c r="AO56" i="42" s="1"/>
  <c r="U56" i="41"/>
  <c r="U56" i="42" s="1"/>
  <c r="BS56" i="41"/>
  <c r="BS56" i="42" s="1"/>
  <c r="AY56" i="41"/>
  <c r="AY56" i="42" s="1"/>
  <c r="CC56" i="41"/>
  <c r="CC56" i="42" s="1"/>
  <c r="AE56" i="41"/>
  <c r="AE56" i="42" s="1"/>
  <c r="CB44" i="41"/>
  <c r="CB44" i="42" s="1"/>
  <c r="AD44" i="41"/>
  <c r="AD44" i="42" s="1"/>
  <c r="BR44" i="41"/>
  <c r="BR44" i="42" s="1"/>
  <c r="J44" i="41"/>
  <c r="J44" i="42" s="1"/>
  <c r="BH44" i="41"/>
  <c r="BH44" i="42" s="1"/>
  <c r="AN44" i="41"/>
  <c r="AN44" i="42" s="1"/>
  <c r="T44" i="41"/>
  <c r="T44" i="42" s="1"/>
  <c r="AX44" i="41"/>
  <c r="AX44" i="42" s="1"/>
  <c r="BR39" i="41"/>
  <c r="BR39" i="42" s="1"/>
  <c r="AX39" i="41"/>
  <c r="AX39" i="42" s="1"/>
  <c r="CB39" i="41"/>
  <c r="CB39" i="42" s="1"/>
  <c r="AD39" i="41"/>
  <c r="AD39" i="42" s="1"/>
  <c r="BH39" i="41"/>
  <c r="BH39" i="42" s="1"/>
  <c r="J39" i="41"/>
  <c r="J39" i="42" s="1"/>
  <c r="AN39" i="41"/>
  <c r="AN39" i="42" s="1"/>
  <c r="T39" i="41"/>
  <c r="T39" i="42" s="1"/>
  <c r="AZ31" i="41"/>
  <c r="AZ31" i="42" s="1"/>
  <c r="V31" i="41"/>
  <c r="V31" i="42" s="1"/>
  <c r="AF31" i="41"/>
  <c r="AF31" i="42" s="1"/>
  <c r="L31" i="41"/>
  <c r="L31" i="42" s="1"/>
  <c r="CD31" i="41"/>
  <c r="CD31" i="42" s="1"/>
  <c r="BJ31" i="41"/>
  <c r="BJ31" i="42" s="1"/>
  <c r="BT31" i="41"/>
  <c r="BT31" i="42" s="1"/>
  <c r="AP31" i="41"/>
  <c r="AP31" i="42" s="1"/>
  <c r="BZ47" i="41"/>
  <c r="BZ47" i="42" s="1"/>
  <c r="BF47" i="41"/>
  <c r="BF47" i="42" s="1"/>
  <c r="BP47" i="41"/>
  <c r="BP47" i="42" s="1"/>
  <c r="AL47" i="41"/>
  <c r="AL47" i="42" s="1"/>
  <c r="AV47" i="41"/>
  <c r="AV47" i="42" s="1"/>
  <c r="R47" i="41"/>
  <c r="R47" i="42" s="1"/>
  <c r="AB47" i="41"/>
  <c r="AB47" i="42" s="1"/>
  <c r="H47" i="41"/>
  <c r="H47" i="42" s="1"/>
  <c r="AO43" i="41"/>
  <c r="AO43" i="42" s="1"/>
  <c r="U43" i="41"/>
  <c r="U43" i="42" s="1"/>
  <c r="BS43" i="41"/>
  <c r="BS43" i="42" s="1"/>
  <c r="AY43" i="41"/>
  <c r="AY43" i="42" s="1"/>
  <c r="AE43" i="41"/>
  <c r="AE43" i="42" s="1"/>
  <c r="K43" i="41"/>
  <c r="K43" i="42" s="1"/>
  <c r="CC43" i="41"/>
  <c r="CC43" i="42" s="1"/>
  <c r="BI43" i="41"/>
  <c r="BO50" i="41"/>
  <c r="BO50" i="42" s="1"/>
  <c r="AU50" i="41"/>
  <c r="AU50" i="42" s="1"/>
  <c r="BY50" i="41"/>
  <c r="BY50" i="42" s="1"/>
  <c r="AA50" i="41"/>
  <c r="AA50" i="42" s="1"/>
  <c r="BE50" i="41"/>
  <c r="BE50" i="42" s="1"/>
  <c r="G50" i="41"/>
  <c r="G50" i="42" s="1"/>
  <c r="AK50" i="41"/>
  <c r="AK50" i="42" s="1"/>
  <c r="Q50" i="41"/>
  <c r="Q50" i="42" s="1"/>
  <c r="BH45" i="41"/>
  <c r="BH45" i="42" s="1"/>
  <c r="BR45" i="41"/>
  <c r="BR45" i="42" s="1"/>
  <c r="AN45" i="41"/>
  <c r="AN45" i="42" s="1"/>
  <c r="AX45" i="41"/>
  <c r="AX45" i="42" s="1"/>
  <c r="T45" i="41"/>
  <c r="T45" i="42" s="1"/>
  <c r="AD45" i="41"/>
  <c r="AD45" i="42" s="1"/>
  <c r="J45" i="41"/>
  <c r="J45" i="42" s="1"/>
  <c r="CB45" i="41"/>
  <c r="CB45" i="42" s="1"/>
  <c r="AP52" i="41"/>
  <c r="AP52" i="42" s="1"/>
  <c r="V52" i="41"/>
  <c r="V52" i="42" s="1"/>
  <c r="BT52" i="41"/>
  <c r="BT52" i="42" s="1"/>
  <c r="AZ52" i="41"/>
  <c r="AZ52" i="42" s="1"/>
  <c r="CD52" i="41"/>
  <c r="CD52" i="42" s="1"/>
  <c r="AF52" i="41"/>
  <c r="AF52" i="42" s="1"/>
  <c r="BJ52" i="41"/>
  <c r="BJ52" i="42" s="1"/>
  <c r="L52" i="41"/>
  <c r="L52" i="42" s="1"/>
  <c r="BX51" i="41"/>
  <c r="BX51" i="42" s="1"/>
  <c r="BN51" i="41"/>
  <c r="BN51" i="42" s="1"/>
  <c r="BD51" i="41"/>
  <c r="BD51" i="42" s="1"/>
  <c r="F51" i="41"/>
  <c r="F51" i="42" s="1"/>
  <c r="AJ51" i="41"/>
  <c r="AJ51" i="42" s="1"/>
  <c r="P51" i="41"/>
  <c r="P51" i="42" s="1"/>
  <c r="AT51" i="41"/>
  <c r="AT51" i="42" s="1"/>
  <c r="Z51" i="41"/>
  <c r="Z51" i="42" s="1"/>
  <c r="G30" i="41"/>
  <c r="G30" i="42" s="1"/>
  <c r="BY30" i="41"/>
  <c r="BY30" i="42" s="1"/>
  <c r="BE30" i="41"/>
  <c r="BE30" i="42" s="1"/>
  <c r="AK30" i="41"/>
  <c r="AK30" i="42" s="1"/>
  <c r="BO30" i="41"/>
  <c r="BO30" i="42" s="1"/>
  <c r="Q30" i="41"/>
  <c r="Q30" i="42" s="1"/>
  <c r="AU30" i="41"/>
  <c r="AU30" i="42" s="1"/>
  <c r="AA30" i="41"/>
  <c r="AA30" i="42" s="1"/>
  <c r="BT39" i="41"/>
  <c r="BT39" i="42" s="1"/>
  <c r="AP39" i="41"/>
  <c r="AP39" i="42" s="1"/>
  <c r="AZ39" i="41"/>
  <c r="AZ39" i="42" s="1"/>
  <c r="V39" i="41"/>
  <c r="V39" i="42" s="1"/>
  <c r="AF39" i="41"/>
  <c r="AF39" i="42" s="1"/>
  <c r="L39" i="41"/>
  <c r="L39" i="42" s="1"/>
  <c r="CD39" i="41"/>
  <c r="CD39" i="42" s="1"/>
  <c r="BJ39" i="41"/>
  <c r="BJ39" i="42" s="1"/>
  <c r="BI31" i="41"/>
  <c r="BI31" i="42" s="1"/>
  <c r="U31" i="41"/>
  <c r="U31" i="42" s="1"/>
  <c r="BS31" i="41"/>
  <c r="BS31" i="42" s="1"/>
  <c r="CC31" i="41"/>
  <c r="CC31" i="42" s="1"/>
  <c r="AY31" i="41"/>
  <c r="AY31" i="42" s="1"/>
  <c r="AO31" i="41"/>
  <c r="AO31" i="42" s="1"/>
  <c r="AE31" i="41"/>
  <c r="AE31" i="42" s="1"/>
  <c r="K31" i="41"/>
  <c r="K31" i="42" s="1"/>
  <c r="BQ53" i="41"/>
  <c r="BQ53" i="42" s="1"/>
  <c r="AM53" i="41"/>
  <c r="AM53" i="42" s="1"/>
  <c r="AW53" i="41"/>
  <c r="AW53" i="42" s="1"/>
  <c r="S53" i="41"/>
  <c r="S53" i="42" s="1"/>
  <c r="AC53" i="41"/>
  <c r="AC53" i="42" s="1"/>
  <c r="I53" i="41"/>
  <c r="I53" i="42" s="1"/>
  <c r="CA53" i="41"/>
  <c r="CA53" i="42" s="1"/>
  <c r="BG53" i="41"/>
  <c r="BG53" i="42" s="1"/>
  <c r="BZ40" i="41"/>
  <c r="BZ40" i="42" s="1"/>
  <c r="BF40" i="41"/>
  <c r="BF40" i="42" s="1"/>
  <c r="BP40" i="41"/>
  <c r="BP40" i="42" s="1"/>
  <c r="AL40" i="41"/>
  <c r="AL40" i="42" s="1"/>
  <c r="AV40" i="41"/>
  <c r="AV40" i="42" s="1"/>
  <c r="R40" i="41"/>
  <c r="R40" i="42" s="1"/>
  <c r="AB40" i="41"/>
  <c r="AB40" i="42" s="1"/>
  <c r="H40" i="41"/>
  <c r="H40" i="42" s="1"/>
  <c r="AC56" i="41"/>
  <c r="AC56" i="42" s="1"/>
  <c r="I56" i="41"/>
  <c r="I56" i="42" s="1"/>
  <c r="CA56" i="41"/>
  <c r="CA56" i="42" s="1"/>
  <c r="BG56" i="41"/>
  <c r="BG56" i="42" s="1"/>
  <c r="BQ56" i="41"/>
  <c r="BQ56" i="42" s="1"/>
  <c r="AM56" i="41"/>
  <c r="AM56" i="42" s="1"/>
  <c r="AW56" i="41"/>
  <c r="AW56" i="42" s="1"/>
  <c r="S56" i="41"/>
  <c r="S56" i="42" s="1"/>
  <c r="AP49" i="41"/>
  <c r="AP49" i="42" s="1"/>
  <c r="AF49" i="41"/>
  <c r="AF49" i="42" s="1"/>
  <c r="V49" i="41"/>
  <c r="V49" i="42" s="1"/>
  <c r="CD49" i="41"/>
  <c r="CD49" i="42" s="1"/>
  <c r="BT49" i="41"/>
  <c r="BT49" i="42" s="1"/>
  <c r="L49" i="41"/>
  <c r="L49" i="42" s="1"/>
  <c r="BJ49" i="41"/>
  <c r="BJ49" i="42" s="1"/>
  <c r="AZ49" i="41"/>
  <c r="AZ49" i="42" s="1"/>
  <c r="BH33" i="41"/>
  <c r="BH33" i="42" s="1"/>
  <c r="AX33" i="41"/>
  <c r="AX33" i="42" s="1"/>
  <c r="AN33" i="41"/>
  <c r="AN33" i="42" s="1"/>
  <c r="T33" i="41"/>
  <c r="T33" i="42" s="1"/>
  <c r="BR33" i="41"/>
  <c r="BR33" i="42" s="1"/>
  <c r="J33" i="41"/>
  <c r="J33" i="42" s="1"/>
  <c r="AD33" i="41"/>
  <c r="AD33" i="42" s="1"/>
  <c r="CB33" i="41"/>
  <c r="CB33" i="42" s="1"/>
  <c r="AC33" i="41"/>
  <c r="AC33" i="42" s="1"/>
  <c r="S33" i="41"/>
  <c r="S33" i="42" s="1"/>
  <c r="CA33" i="41"/>
  <c r="CA33" i="42" s="1"/>
  <c r="BQ33" i="41"/>
  <c r="BQ33" i="42" s="1"/>
  <c r="BG33" i="41"/>
  <c r="BG33" i="42" s="1"/>
  <c r="I33" i="41"/>
  <c r="I33" i="42" s="1"/>
  <c r="AM33" i="41"/>
  <c r="AM33" i="42" s="1"/>
  <c r="AW33" i="41"/>
  <c r="AW33" i="42" s="1"/>
  <c r="AF36" i="41"/>
  <c r="AF36" i="42" s="1"/>
  <c r="L36" i="41"/>
  <c r="L36" i="42" s="1"/>
  <c r="CD36" i="41"/>
  <c r="CD36" i="42" s="1"/>
  <c r="BJ36" i="41"/>
  <c r="BJ36" i="42" s="1"/>
  <c r="BT36" i="41"/>
  <c r="BT36" i="42" s="1"/>
  <c r="AP36" i="41"/>
  <c r="AP36" i="42" s="1"/>
  <c r="AZ36" i="41"/>
  <c r="AZ36" i="42" s="1"/>
  <c r="V36" i="41"/>
  <c r="V36" i="42" s="1"/>
  <c r="AV38" i="41"/>
  <c r="AV38" i="42" s="1"/>
  <c r="R38" i="41"/>
  <c r="R38" i="42" s="1"/>
  <c r="AB38" i="41"/>
  <c r="AB38" i="42" s="1"/>
  <c r="H38" i="41"/>
  <c r="H38" i="42" s="1"/>
  <c r="BZ38" i="41"/>
  <c r="BZ38" i="42" s="1"/>
  <c r="BF38" i="41"/>
  <c r="BF38" i="42" s="1"/>
  <c r="BP38" i="41"/>
  <c r="BP38" i="42" s="1"/>
  <c r="AL38" i="41"/>
  <c r="AL38" i="42" s="1"/>
  <c r="CD42" i="41"/>
  <c r="CD42" i="42" s="1"/>
  <c r="BJ42" i="41"/>
  <c r="BJ42" i="42" s="1"/>
  <c r="BT42" i="41"/>
  <c r="BT42" i="42" s="1"/>
  <c r="AP42" i="41"/>
  <c r="AP42" i="42" s="1"/>
  <c r="AZ42" i="41"/>
  <c r="AZ42" i="42" s="1"/>
  <c r="V42" i="41"/>
  <c r="V42" i="42" s="1"/>
  <c r="AF42" i="41"/>
  <c r="AF42" i="42" s="1"/>
  <c r="L42" i="41"/>
  <c r="L42" i="42" s="1"/>
  <c r="H34" i="41"/>
  <c r="H34" i="42" s="1"/>
  <c r="BZ34" i="41"/>
  <c r="BZ34" i="42" s="1"/>
  <c r="BP34" i="41"/>
  <c r="BP34" i="42" s="1"/>
  <c r="BF34" i="41"/>
  <c r="BF34" i="42" s="1"/>
  <c r="AB34" i="41"/>
  <c r="AB34" i="42" s="1"/>
  <c r="AL34" i="41"/>
  <c r="AL34" i="42" s="1"/>
  <c r="R34" i="41"/>
  <c r="R34" i="42" s="1"/>
  <c r="AV34" i="41"/>
  <c r="AV34" i="42" s="1"/>
  <c r="BR53" i="41"/>
  <c r="BR53" i="42" s="1"/>
  <c r="AN53" i="41"/>
  <c r="AN53" i="42" s="1"/>
  <c r="AX53" i="41"/>
  <c r="AX53" i="42" s="1"/>
  <c r="T53" i="41"/>
  <c r="T53" i="42" s="1"/>
  <c r="AD53" i="41"/>
  <c r="AD53" i="42" s="1"/>
  <c r="J53" i="41"/>
  <c r="J53" i="42" s="1"/>
  <c r="CB53" i="41"/>
  <c r="CB53" i="42" s="1"/>
  <c r="BH53" i="41"/>
  <c r="BH53" i="42" s="1"/>
  <c r="AJ47" i="41"/>
  <c r="AJ47" i="42" s="1"/>
  <c r="P47" i="41"/>
  <c r="P47" i="42" s="1"/>
  <c r="BN47" i="41"/>
  <c r="BN47" i="42" s="1"/>
  <c r="AT47" i="41"/>
  <c r="AT47" i="42" s="1"/>
  <c r="BX47" i="41"/>
  <c r="BX47" i="42" s="1"/>
  <c r="Z47" i="41"/>
  <c r="Z47" i="42" s="1"/>
  <c r="BD47" i="41"/>
  <c r="BD47" i="42" s="1"/>
  <c r="F47" i="41"/>
  <c r="F47" i="42" s="1"/>
  <c r="AG41" i="41"/>
  <c r="AG41" i="42" s="1"/>
  <c r="M41" i="41"/>
  <c r="M41" i="42" s="1"/>
  <c r="CE41" i="41"/>
  <c r="CE41" i="42" s="1"/>
  <c r="BK41" i="41"/>
  <c r="BK41" i="42" s="1"/>
  <c r="BU41" i="41"/>
  <c r="BU41" i="42" s="1"/>
  <c r="BA41" i="41"/>
  <c r="BA41" i="42" s="1"/>
  <c r="AQ41" i="41"/>
  <c r="AQ41" i="42" s="1"/>
  <c r="W41" i="41"/>
  <c r="W41" i="42" s="1"/>
  <c r="CA42" i="41"/>
  <c r="CA42" i="42" s="1"/>
  <c r="AC42" i="41"/>
  <c r="AC42" i="42" s="1"/>
  <c r="BG42" i="41"/>
  <c r="BG42" i="42" s="1"/>
  <c r="I42" i="41"/>
  <c r="I42" i="42" s="1"/>
  <c r="AM42" i="41"/>
  <c r="AM42" i="42" s="1"/>
  <c r="S42" i="41"/>
  <c r="S42" i="42" s="1"/>
  <c r="BQ42" i="41"/>
  <c r="BQ42" i="42" s="1"/>
  <c r="AW42" i="41"/>
  <c r="AW42" i="42" s="1"/>
  <c r="CB55" i="41"/>
  <c r="CB55" i="42" s="1"/>
  <c r="BH55" i="41"/>
  <c r="BH55" i="42" s="1"/>
  <c r="BR55" i="41"/>
  <c r="BR55" i="42" s="1"/>
  <c r="AN55" i="41"/>
  <c r="AN55" i="42" s="1"/>
  <c r="AX55" i="41"/>
  <c r="AX55" i="42" s="1"/>
  <c r="T55" i="41"/>
  <c r="T55" i="42" s="1"/>
  <c r="AD55" i="41"/>
  <c r="AD55" i="42" s="1"/>
  <c r="J55" i="41"/>
  <c r="J55" i="42" s="1"/>
  <c r="AU48" i="41"/>
  <c r="AU48" i="42" s="1"/>
  <c r="BY48" i="41"/>
  <c r="BY48" i="42" s="1"/>
  <c r="AA48" i="41"/>
  <c r="AA48" i="42" s="1"/>
  <c r="BE48" i="41"/>
  <c r="BE48" i="42" s="1"/>
  <c r="G48" i="41"/>
  <c r="G48" i="42" s="1"/>
  <c r="AK48" i="41"/>
  <c r="AK48" i="42" s="1"/>
  <c r="Q48" i="41"/>
  <c r="Q48" i="42" s="1"/>
  <c r="BO48" i="41"/>
  <c r="BO48" i="42" s="1"/>
  <c r="BG55" i="41"/>
  <c r="BG55" i="42" s="1"/>
  <c r="BQ55" i="41"/>
  <c r="BQ55" i="42" s="1"/>
  <c r="AM55" i="41"/>
  <c r="AM55" i="42" s="1"/>
  <c r="AW55" i="41"/>
  <c r="AW55" i="42" s="1"/>
  <c r="S55" i="41"/>
  <c r="S55" i="42" s="1"/>
  <c r="AC55" i="41"/>
  <c r="AC55" i="42" s="1"/>
  <c r="I55" i="41"/>
  <c r="I55" i="42" s="1"/>
  <c r="CA55" i="41"/>
  <c r="CA55" i="42" s="1"/>
  <c r="BF31" i="41"/>
  <c r="BF31" i="42" s="1"/>
  <c r="AV31" i="41"/>
  <c r="AV31" i="42" s="1"/>
  <c r="AL31" i="41"/>
  <c r="AL31" i="42" s="1"/>
  <c r="R31" i="41"/>
  <c r="R31" i="42" s="1"/>
  <c r="BP31" i="41"/>
  <c r="BP31" i="42" s="1"/>
  <c r="AB31" i="41"/>
  <c r="AB31" i="42" s="1"/>
  <c r="BZ31" i="41"/>
  <c r="BZ31" i="42" s="1"/>
  <c r="H31" i="41"/>
  <c r="H31" i="42" s="1"/>
  <c r="CE43" i="41"/>
  <c r="CE43" i="42" s="1"/>
  <c r="BA43" i="41"/>
  <c r="BA43" i="42" s="1"/>
  <c r="W43" i="41"/>
  <c r="W43" i="42" s="1"/>
  <c r="BU43" i="41"/>
  <c r="BU43" i="42" s="1"/>
  <c r="AG43" i="41"/>
  <c r="AG43" i="42" s="1"/>
  <c r="M43" i="41"/>
  <c r="M43" i="42" s="1"/>
  <c r="BK43" i="41"/>
  <c r="BK43" i="42" s="1"/>
  <c r="AQ43" i="41"/>
  <c r="AQ43" i="42" s="1"/>
  <c r="AA34" i="41"/>
  <c r="AA34" i="42" s="1"/>
  <c r="G34" i="41"/>
  <c r="G34" i="42" s="1"/>
  <c r="BE34" i="41"/>
  <c r="BE34" i="42" s="1"/>
  <c r="Q34" i="41"/>
  <c r="Q34" i="42" s="1"/>
  <c r="BO34" i="41"/>
  <c r="BO34" i="42" s="1"/>
  <c r="BY34" i="41"/>
  <c r="BY34" i="42" s="1"/>
  <c r="AU34" i="41"/>
  <c r="AU34" i="42" s="1"/>
  <c r="AK34" i="41"/>
  <c r="AK34" i="42" s="1"/>
  <c r="AO42" i="41"/>
  <c r="AO42" i="42" s="1"/>
  <c r="AY42" i="41"/>
  <c r="AY42" i="42" s="1"/>
  <c r="K42" i="41"/>
  <c r="K42" i="42" s="1"/>
  <c r="CC42" i="41"/>
  <c r="CC42" i="42" s="1"/>
  <c r="BI42" i="41"/>
  <c r="BI42" i="42" s="1"/>
  <c r="U42" i="41"/>
  <c r="U42" i="42" s="1"/>
  <c r="BS42" i="41"/>
  <c r="BS42" i="42" s="1"/>
  <c r="AE42" i="41"/>
  <c r="AE42" i="42" s="1"/>
  <c r="BF53" i="41"/>
  <c r="BF53" i="42" s="1"/>
  <c r="BP53" i="41"/>
  <c r="BP53" i="42" s="1"/>
  <c r="AL53" i="41"/>
  <c r="AL53" i="42" s="1"/>
  <c r="AV53" i="41"/>
  <c r="AV53" i="42" s="1"/>
  <c r="R53" i="41"/>
  <c r="R53" i="42" s="1"/>
  <c r="AB53" i="41"/>
  <c r="AB53" i="42" s="1"/>
  <c r="H53" i="41"/>
  <c r="H53" i="42" s="1"/>
  <c r="BZ53" i="41"/>
  <c r="BZ53" i="42" s="1"/>
  <c r="BT35" i="41"/>
  <c r="BT35" i="42" s="1"/>
  <c r="V35" i="41"/>
  <c r="V35" i="42" s="1"/>
  <c r="AZ35" i="41"/>
  <c r="AZ35" i="42" s="1"/>
  <c r="BJ35" i="41"/>
  <c r="BJ35" i="42" s="1"/>
  <c r="CD35" i="41"/>
  <c r="CD35" i="42" s="1"/>
  <c r="AF35" i="41"/>
  <c r="AF35" i="42" s="1"/>
  <c r="L35" i="41"/>
  <c r="L35" i="42" s="1"/>
  <c r="AP35" i="41"/>
  <c r="AP35" i="42" s="1"/>
  <c r="BP56" i="41"/>
  <c r="BP56" i="42" s="1"/>
  <c r="AL56" i="41"/>
  <c r="AL56" i="42" s="1"/>
  <c r="AV56" i="41"/>
  <c r="AV56" i="42" s="1"/>
  <c r="R56" i="41"/>
  <c r="R56" i="42" s="1"/>
  <c r="AB56" i="41"/>
  <c r="AB56" i="42" s="1"/>
  <c r="H56" i="41"/>
  <c r="H56" i="42" s="1"/>
  <c r="BZ56" i="41"/>
  <c r="BZ56" i="42" s="1"/>
  <c r="BF56" i="41"/>
  <c r="BF56" i="42" s="1"/>
  <c r="AX48" i="41"/>
  <c r="AX48" i="42" s="1"/>
  <c r="T48" i="41"/>
  <c r="T48" i="42" s="1"/>
  <c r="AD48" i="41"/>
  <c r="AD48" i="42" s="1"/>
  <c r="J48" i="41"/>
  <c r="J48" i="42" s="1"/>
  <c r="CB48" i="41"/>
  <c r="CB48" i="42" s="1"/>
  <c r="BH48" i="41"/>
  <c r="BH48" i="42" s="1"/>
  <c r="BR48" i="41"/>
  <c r="BR48" i="42" s="1"/>
  <c r="AN48" i="41"/>
  <c r="AN48" i="42" s="1"/>
  <c r="AC45" i="41"/>
  <c r="AC45" i="42" s="1"/>
  <c r="CA45" i="41"/>
  <c r="CA45" i="42" s="1"/>
  <c r="BG45" i="41"/>
  <c r="BG45" i="42" s="1"/>
  <c r="AM45" i="41"/>
  <c r="AM45" i="42" s="1"/>
  <c r="BQ45" i="41"/>
  <c r="BQ45" i="42" s="1"/>
  <c r="AW45" i="41"/>
  <c r="AW45" i="42" s="1"/>
  <c r="I45" i="41"/>
  <c r="I45" i="42" s="1"/>
  <c r="S45" i="41"/>
  <c r="S45" i="42" s="1"/>
  <c r="BW37" i="41"/>
  <c r="BW37" i="42" s="1"/>
  <c r="Y37" i="41"/>
  <c r="Y37" i="42" s="1"/>
  <c r="BC37" i="41"/>
  <c r="BC37" i="42" s="1"/>
  <c r="E37" i="41"/>
  <c r="E37" i="42" s="1"/>
  <c r="AI37" i="41"/>
  <c r="AI37" i="42" s="1"/>
  <c r="O37" i="41"/>
  <c r="O37" i="42" s="1"/>
  <c r="BM37" i="41"/>
  <c r="BM37" i="42" s="1"/>
  <c r="AS37" i="41"/>
  <c r="AS37" i="42" s="1"/>
  <c r="CD48" i="41"/>
  <c r="CD48" i="42" s="1"/>
  <c r="L48" i="41"/>
  <c r="L48" i="42" s="1"/>
  <c r="BJ48" i="41"/>
  <c r="BJ48" i="42" s="1"/>
  <c r="AZ48" i="41"/>
  <c r="AZ48" i="42" s="1"/>
  <c r="AP48" i="41"/>
  <c r="AP48" i="42" s="1"/>
  <c r="V48" i="41"/>
  <c r="V48" i="42" s="1"/>
  <c r="AF48" i="41"/>
  <c r="AF48" i="42" s="1"/>
  <c r="BT48" i="41"/>
  <c r="BT48" i="42" s="1"/>
  <c r="BS36" i="41"/>
  <c r="BS36" i="42" s="1"/>
  <c r="AY36" i="41"/>
  <c r="AY36" i="42" s="1"/>
  <c r="CC36" i="41"/>
  <c r="CC36" i="42" s="1"/>
  <c r="AE36" i="41"/>
  <c r="AE36" i="42" s="1"/>
  <c r="BI36" i="41"/>
  <c r="BI36" i="42" s="1"/>
  <c r="K36" i="41"/>
  <c r="K36" i="42" s="1"/>
  <c r="AO36" i="41"/>
  <c r="AO36" i="42" s="1"/>
  <c r="U36" i="41"/>
  <c r="U36" i="42" s="1"/>
  <c r="Z39" i="41"/>
  <c r="Z39" i="42" s="1"/>
  <c r="F39" i="41"/>
  <c r="F39" i="42" s="1"/>
  <c r="BD39" i="41"/>
  <c r="BD39" i="42" s="1"/>
  <c r="AJ39" i="41"/>
  <c r="AJ39" i="42" s="1"/>
  <c r="BN39" i="41"/>
  <c r="BN39" i="42" s="1"/>
  <c r="P39" i="41"/>
  <c r="P39" i="42" s="1"/>
  <c r="AT39" i="41"/>
  <c r="AT39" i="42" s="1"/>
  <c r="BX39" i="41"/>
  <c r="BX39" i="42" s="1"/>
  <c r="BR42" i="41"/>
  <c r="BR42" i="42" s="1"/>
  <c r="AX42" i="41"/>
  <c r="AX42" i="42" s="1"/>
  <c r="CB42" i="41"/>
  <c r="CB42" i="42" s="1"/>
  <c r="AD42" i="41"/>
  <c r="AD42" i="42" s="1"/>
  <c r="BH42" i="41"/>
  <c r="BH42" i="42" s="1"/>
  <c r="J42" i="41"/>
  <c r="J42" i="42" s="1"/>
  <c r="AN42" i="41"/>
  <c r="AN42" i="42" s="1"/>
  <c r="T42" i="41"/>
  <c r="T42" i="42" s="1"/>
  <c r="O56" i="41"/>
  <c r="O56" i="42" s="1"/>
  <c r="BM56" i="41"/>
  <c r="BM56" i="42" s="1"/>
  <c r="E56" i="41"/>
  <c r="E56" i="42" s="1"/>
  <c r="BW56" i="41"/>
  <c r="BW56" i="42" s="1"/>
  <c r="AS56" i="41"/>
  <c r="AS56" i="42" s="1"/>
  <c r="BC56" i="41"/>
  <c r="BC56" i="42" s="1"/>
  <c r="Y56" i="41"/>
  <c r="Y56" i="42" s="1"/>
  <c r="AI56" i="41"/>
  <c r="AI56" i="42" s="1"/>
  <c r="Q35" i="41"/>
  <c r="Q35" i="42" s="1"/>
  <c r="BO35" i="41"/>
  <c r="BO35" i="42" s="1"/>
  <c r="BY35" i="41"/>
  <c r="BY35" i="42" s="1"/>
  <c r="AU35" i="41"/>
  <c r="AU35" i="42" s="1"/>
  <c r="AK35" i="41"/>
  <c r="AK35" i="42" s="1"/>
  <c r="BE35" i="41"/>
  <c r="BE35" i="42" s="1"/>
  <c r="AA35" i="41"/>
  <c r="AA35" i="42" s="1"/>
  <c r="G35" i="41"/>
  <c r="G35" i="42" s="1"/>
  <c r="BO52" i="41"/>
  <c r="BO52" i="42" s="1"/>
  <c r="AU52" i="41"/>
  <c r="AU52" i="42" s="1"/>
  <c r="BY52" i="41"/>
  <c r="BY52" i="42" s="1"/>
  <c r="AA52" i="41"/>
  <c r="AA52" i="42" s="1"/>
  <c r="BE52" i="41"/>
  <c r="BE52" i="42" s="1"/>
  <c r="G52" i="41"/>
  <c r="G52" i="42" s="1"/>
  <c r="AK52" i="41"/>
  <c r="AK52" i="42" s="1"/>
  <c r="Q52" i="41"/>
  <c r="Q52" i="42" s="1"/>
  <c r="AI49" i="41"/>
  <c r="AI49" i="42" s="1"/>
  <c r="O49" i="41"/>
  <c r="O49" i="42" s="1"/>
  <c r="BM49" i="41"/>
  <c r="BM49" i="42" s="1"/>
  <c r="AS49" i="41"/>
  <c r="AS49" i="42" s="1"/>
  <c r="Y49" i="41"/>
  <c r="Y49" i="42" s="1"/>
  <c r="E49" i="41"/>
  <c r="E49" i="42" s="1"/>
  <c r="BW49" i="41"/>
  <c r="BW49" i="42" s="1"/>
  <c r="BC49" i="41"/>
  <c r="BC49" i="42" s="1"/>
  <c r="Q56" i="41"/>
  <c r="Q56" i="42" s="1"/>
  <c r="BO56" i="41"/>
  <c r="BO56" i="42" s="1"/>
  <c r="AU56" i="41"/>
  <c r="AU56" i="42" s="1"/>
  <c r="BY56" i="41"/>
  <c r="BY56" i="42" s="1"/>
  <c r="AA56" i="41"/>
  <c r="AA56" i="42" s="1"/>
  <c r="BE56" i="41"/>
  <c r="BE56" i="42" s="1"/>
  <c r="G56" i="41"/>
  <c r="G56" i="42" s="1"/>
  <c r="AK56" i="41"/>
  <c r="AK56" i="42" s="1"/>
  <c r="CB46" i="41"/>
  <c r="CB46" i="42" s="1"/>
  <c r="BH46" i="41"/>
  <c r="BH46" i="42" s="1"/>
  <c r="BR46" i="41"/>
  <c r="BR46" i="42" s="1"/>
  <c r="AN46" i="41"/>
  <c r="AN46" i="42" s="1"/>
  <c r="AX46" i="41"/>
  <c r="AX46" i="42" s="1"/>
  <c r="T46" i="41"/>
  <c r="T46" i="42" s="1"/>
  <c r="AD46" i="41"/>
  <c r="AD46" i="42" s="1"/>
  <c r="J46" i="41"/>
  <c r="J46" i="42" s="1"/>
  <c r="AE44" i="41"/>
  <c r="AE44" i="42" s="1"/>
  <c r="CC44" i="41"/>
  <c r="CC44" i="42" s="1"/>
  <c r="K44" i="41"/>
  <c r="K44" i="42" s="1"/>
  <c r="BI44" i="41"/>
  <c r="BI44" i="42" s="1"/>
  <c r="BS44" i="41"/>
  <c r="BS44" i="42" s="1"/>
  <c r="AO44" i="41"/>
  <c r="AO44" i="42" s="1"/>
  <c r="U44" i="41"/>
  <c r="U44" i="42" s="1"/>
  <c r="AY44" i="41"/>
  <c r="AY44" i="42" s="1"/>
  <c r="P34" i="41"/>
  <c r="P34" i="42" s="1"/>
  <c r="BN34" i="41"/>
  <c r="BN34" i="42" s="1"/>
  <c r="AJ34" i="41"/>
  <c r="AJ34" i="42" s="1"/>
  <c r="AT34" i="41"/>
  <c r="AT34" i="42" s="1"/>
  <c r="BX34" i="41"/>
  <c r="BX34" i="42" s="1"/>
  <c r="Z34" i="41"/>
  <c r="Z34" i="42" s="1"/>
  <c r="F34" i="41"/>
  <c r="F34" i="42" s="1"/>
  <c r="BD34" i="41"/>
  <c r="BD34" i="42" s="1"/>
  <c r="BZ33" i="41"/>
  <c r="BZ33" i="42" s="1"/>
  <c r="BP33" i="41"/>
  <c r="BP33" i="42" s="1"/>
  <c r="BF33" i="41"/>
  <c r="BF33" i="42" s="1"/>
  <c r="H33" i="41"/>
  <c r="H33" i="42" s="1"/>
  <c r="AL33" i="41"/>
  <c r="AL33" i="42" s="1"/>
  <c r="AV33" i="41"/>
  <c r="AV33" i="42" s="1"/>
  <c r="AB33" i="41"/>
  <c r="AB33" i="42" s="1"/>
  <c r="R33" i="41"/>
  <c r="R33" i="42" s="1"/>
  <c r="CA48" i="41"/>
  <c r="CA48" i="42" s="1"/>
  <c r="BG48" i="41"/>
  <c r="BG48" i="42" s="1"/>
  <c r="BQ48" i="41"/>
  <c r="BQ48" i="42" s="1"/>
  <c r="AM48" i="41"/>
  <c r="AM48" i="42" s="1"/>
  <c r="AW48" i="41"/>
  <c r="AW48" i="42" s="1"/>
  <c r="S48" i="41"/>
  <c r="S48" i="42" s="1"/>
  <c r="AC48" i="41"/>
  <c r="AC48" i="42" s="1"/>
  <c r="I48" i="41"/>
  <c r="I48" i="42" s="1"/>
  <c r="BT50" i="41"/>
  <c r="BT50" i="42" s="1"/>
  <c r="AZ50" i="41"/>
  <c r="AZ50" i="42" s="1"/>
  <c r="CD50" i="41"/>
  <c r="CD50" i="42" s="1"/>
  <c r="AF50" i="41"/>
  <c r="AF50" i="42" s="1"/>
  <c r="BJ50" i="41"/>
  <c r="BJ50" i="42" s="1"/>
  <c r="L50" i="41"/>
  <c r="L50" i="42" s="1"/>
  <c r="AP50" i="41"/>
  <c r="AP50" i="42" s="1"/>
  <c r="V50" i="41"/>
  <c r="V50" i="42" s="1"/>
  <c r="BO43" i="41"/>
  <c r="BO43" i="42" s="1"/>
  <c r="AK43" i="41"/>
  <c r="AK43" i="42" s="1"/>
  <c r="G43" i="41"/>
  <c r="G43" i="42" s="1"/>
  <c r="AU43" i="41"/>
  <c r="AU43" i="42" s="1"/>
  <c r="AA43" i="41"/>
  <c r="AA43" i="42" s="1"/>
  <c r="BY43" i="41"/>
  <c r="BY43" i="42" s="1"/>
  <c r="BE43" i="41"/>
  <c r="BE43" i="42" s="1"/>
  <c r="Q43" i="41"/>
  <c r="Q43" i="42" s="1"/>
  <c r="BS37" i="41"/>
  <c r="BS37" i="42" s="1"/>
  <c r="AY37" i="41"/>
  <c r="AY37" i="42" s="1"/>
  <c r="CC37" i="41"/>
  <c r="CC37" i="42" s="1"/>
  <c r="AE37" i="41"/>
  <c r="AE37" i="42" s="1"/>
  <c r="BI37" i="41"/>
  <c r="BI37" i="42" s="1"/>
  <c r="K37" i="41"/>
  <c r="K37" i="42" s="1"/>
  <c r="AO37" i="41"/>
  <c r="U37" i="41"/>
  <c r="U37" i="42" s="1"/>
  <c r="BH35" i="41"/>
  <c r="BH35" i="42" s="1"/>
  <c r="J35" i="41"/>
  <c r="J35" i="42" s="1"/>
  <c r="AX35" i="41"/>
  <c r="AX35" i="42" s="1"/>
  <c r="AN35" i="41"/>
  <c r="AN35" i="42" s="1"/>
  <c r="T35" i="41"/>
  <c r="T35" i="42" s="1"/>
  <c r="BR35" i="41"/>
  <c r="BR35" i="42" s="1"/>
  <c r="AD35" i="41"/>
  <c r="AD35" i="42" s="1"/>
  <c r="CB35" i="41"/>
  <c r="CB35" i="42" s="1"/>
  <c r="AI35" i="41"/>
  <c r="AI35" i="42" s="1"/>
  <c r="BM35" i="41"/>
  <c r="BM35" i="42" s="1"/>
  <c r="BC35" i="41"/>
  <c r="BC35" i="42" s="1"/>
  <c r="AS35" i="41"/>
  <c r="AS35" i="42" s="1"/>
  <c r="O35" i="41"/>
  <c r="O35" i="42" s="1"/>
  <c r="Y35" i="41"/>
  <c r="Y35" i="42" s="1"/>
  <c r="E35" i="41"/>
  <c r="E35" i="42" s="1"/>
  <c r="BW35" i="41"/>
  <c r="BW35" i="42" s="1"/>
  <c r="AB51" i="41"/>
  <c r="AB51" i="42" s="1"/>
  <c r="H51" i="41"/>
  <c r="H51" i="42" s="1"/>
  <c r="BZ51" i="41"/>
  <c r="BZ51" i="42" s="1"/>
  <c r="BF51" i="41"/>
  <c r="BF51" i="42" s="1"/>
  <c r="BP51" i="41"/>
  <c r="BP51" i="42" s="1"/>
  <c r="AV51" i="41"/>
  <c r="AV51" i="42" s="1"/>
  <c r="AL51" i="41"/>
  <c r="AL51" i="42" s="1"/>
  <c r="R51" i="41"/>
  <c r="R51" i="42" s="1"/>
  <c r="CE33" i="41"/>
  <c r="CE33" i="42" s="1"/>
  <c r="AQ33" i="41"/>
  <c r="AQ33" i="42" s="1"/>
  <c r="BU33" i="41"/>
  <c r="BU33" i="42" s="1"/>
  <c r="W33" i="41"/>
  <c r="W33" i="42" s="1"/>
  <c r="BA33" i="41"/>
  <c r="BA33" i="42" s="1"/>
  <c r="BK33" i="41"/>
  <c r="BK33" i="42" s="1"/>
  <c r="AG33" i="41"/>
  <c r="AG33" i="42" s="1"/>
  <c r="M33" i="41"/>
  <c r="M33" i="42" s="1"/>
  <c r="AB42" i="41"/>
  <c r="AB42" i="42" s="1"/>
  <c r="H42" i="41"/>
  <c r="H42" i="42" s="1"/>
  <c r="BZ42" i="41"/>
  <c r="BZ42" i="42" s="1"/>
  <c r="BF42" i="41"/>
  <c r="BF42" i="42" s="1"/>
  <c r="BP42" i="41"/>
  <c r="BP42" i="42" s="1"/>
  <c r="AL42" i="41"/>
  <c r="AL42" i="42" s="1"/>
  <c r="AV42" i="41"/>
  <c r="AV42" i="42" s="1"/>
  <c r="R42" i="41"/>
  <c r="R42" i="42" s="1"/>
  <c r="Q45" i="41"/>
  <c r="Q45" i="42" s="1"/>
  <c r="BO45" i="41"/>
  <c r="BO45" i="42" s="1"/>
  <c r="AU45" i="41"/>
  <c r="AU45" i="42" s="1"/>
  <c r="BY45" i="41"/>
  <c r="BY45" i="42" s="1"/>
  <c r="AA45" i="41"/>
  <c r="AA45" i="42" s="1"/>
  <c r="BE45" i="41"/>
  <c r="BE45" i="42" s="1"/>
  <c r="G45" i="41"/>
  <c r="G45" i="42" s="1"/>
  <c r="AK45" i="41"/>
  <c r="AK45" i="42" s="1"/>
  <c r="BM42" i="41"/>
  <c r="BM42" i="42" s="1"/>
  <c r="BC42" i="41"/>
  <c r="BC42" i="42" s="1"/>
  <c r="E42" i="41"/>
  <c r="E42" i="42" s="1"/>
  <c r="Y42" i="41"/>
  <c r="Y42" i="42" s="1"/>
  <c r="BW42" i="41"/>
  <c r="BW42" i="42" s="1"/>
  <c r="AI42" i="41"/>
  <c r="AI42" i="42" s="1"/>
  <c r="O42" i="41"/>
  <c r="O42" i="42" s="1"/>
  <c r="AS42" i="41"/>
  <c r="AS42" i="42" s="1"/>
  <c r="BQ38" i="41"/>
  <c r="BQ38" i="42" s="1"/>
  <c r="AW38" i="41"/>
  <c r="AW38" i="42" s="1"/>
  <c r="CA38" i="41"/>
  <c r="CA38" i="42" s="1"/>
  <c r="AC38" i="41"/>
  <c r="AC38" i="42" s="1"/>
  <c r="BG38" i="41"/>
  <c r="BG38" i="42" s="1"/>
  <c r="I38" i="41"/>
  <c r="I38" i="42" s="1"/>
  <c r="AM38" i="41"/>
  <c r="AM38" i="42" s="1"/>
  <c r="S38" i="41"/>
  <c r="S38" i="42" s="1"/>
  <c r="Z43" i="41"/>
  <c r="Z43" i="42" s="1"/>
  <c r="F43" i="41"/>
  <c r="F43" i="42" s="1"/>
  <c r="BX43" i="41"/>
  <c r="BX43" i="42" s="1"/>
  <c r="BD43" i="41"/>
  <c r="BD43" i="42" s="1"/>
  <c r="BN43" i="41"/>
  <c r="BN43" i="42" s="1"/>
  <c r="AJ43" i="41"/>
  <c r="AJ43" i="42" s="1"/>
  <c r="P43" i="41"/>
  <c r="P43" i="42" s="1"/>
  <c r="AT43" i="41"/>
  <c r="AT43" i="42" s="1"/>
  <c r="BS34" i="41"/>
  <c r="BS34" i="42" s="1"/>
  <c r="CC34" i="41"/>
  <c r="CC34" i="42" s="1"/>
  <c r="AY34" i="41"/>
  <c r="AY34" i="42" s="1"/>
  <c r="AO34" i="41"/>
  <c r="AO34" i="42" s="1"/>
  <c r="AE34" i="41"/>
  <c r="AE34" i="42" s="1"/>
  <c r="K34" i="41"/>
  <c r="K34" i="42" s="1"/>
  <c r="BI34" i="41"/>
  <c r="BI34" i="42" s="1"/>
  <c r="U34" i="41"/>
  <c r="U34" i="42" s="1"/>
  <c r="BI55" i="41"/>
  <c r="BI55" i="42" s="1"/>
  <c r="AY55" i="41"/>
  <c r="AY55" i="42" s="1"/>
  <c r="AE55" i="41"/>
  <c r="AE55" i="42" s="1"/>
  <c r="CC55" i="41"/>
  <c r="CC55" i="42" s="1"/>
  <c r="K55" i="41"/>
  <c r="K55" i="42" s="1"/>
  <c r="AO55" i="41"/>
  <c r="AO55" i="42" s="1"/>
  <c r="U55" i="41"/>
  <c r="U55" i="42" s="1"/>
  <c r="BS55" i="41"/>
  <c r="BS55" i="42" s="1"/>
  <c r="CD41" i="41"/>
  <c r="CD41" i="42" s="1"/>
  <c r="BJ41" i="41"/>
  <c r="BJ41" i="42" s="1"/>
  <c r="BT41" i="41"/>
  <c r="BT41" i="42" s="1"/>
  <c r="AP41" i="41"/>
  <c r="AP41" i="42" s="1"/>
  <c r="AZ41" i="41"/>
  <c r="AZ41" i="42" s="1"/>
  <c r="V41" i="41"/>
  <c r="V41" i="42" s="1"/>
  <c r="AF41" i="41"/>
  <c r="AF41" i="42" s="1"/>
  <c r="L41" i="41"/>
  <c r="L41" i="42" s="1"/>
  <c r="AX32" i="41"/>
  <c r="AX32" i="42" s="1"/>
  <c r="CB32" i="41"/>
  <c r="CB32" i="42" s="1"/>
  <c r="AD32" i="41"/>
  <c r="AD32" i="42" s="1"/>
  <c r="BH32" i="41"/>
  <c r="BH32" i="42" s="1"/>
  <c r="J32" i="41"/>
  <c r="J32" i="42" s="1"/>
  <c r="AN32" i="41"/>
  <c r="AN32" i="42" s="1"/>
  <c r="T32" i="41"/>
  <c r="T32" i="42" s="1"/>
  <c r="BR32" i="41"/>
  <c r="BR32" i="42" s="1"/>
  <c r="AT54" i="41"/>
  <c r="AT54" i="42" s="1"/>
  <c r="Z54" i="41"/>
  <c r="Z54" i="42" s="1"/>
  <c r="AJ54" i="41"/>
  <c r="AJ54" i="42" s="1"/>
  <c r="BX54" i="41"/>
  <c r="BX54" i="42" s="1"/>
  <c r="BD54" i="41"/>
  <c r="BD54" i="42" s="1"/>
  <c r="P54" i="41"/>
  <c r="P54" i="42" s="1"/>
  <c r="F54" i="41"/>
  <c r="F54" i="42" s="1"/>
  <c r="BN54" i="41"/>
  <c r="BN54" i="42" s="1"/>
  <c r="AM34" i="41"/>
  <c r="AM34" i="42" s="1"/>
  <c r="S34" i="41"/>
  <c r="S34" i="42" s="1"/>
  <c r="BQ34" i="41"/>
  <c r="BQ34" i="42" s="1"/>
  <c r="AC34" i="41"/>
  <c r="AC34" i="42" s="1"/>
  <c r="CA34" i="41"/>
  <c r="CA34" i="42" s="1"/>
  <c r="I34" i="41"/>
  <c r="I34" i="42" s="1"/>
  <c r="BG34" i="41"/>
  <c r="BG34" i="42" s="1"/>
  <c r="AW34" i="41"/>
  <c r="AW34" i="42" s="1"/>
  <c r="BP55" i="41"/>
  <c r="BP55" i="42" s="1"/>
  <c r="AL55" i="41"/>
  <c r="AL55" i="42" s="1"/>
  <c r="AV55" i="41"/>
  <c r="AV55" i="42" s="1"/>
  <c r="R55" i="41"/>
  <c r="R55" i="42" s="1"/>
  <c r="BZ55" i="41"/>
  <c r="BZ55" i="42" s="1"/>
  <c r="BF55" i="41"/>
  <c r="BF55" i="42" s="1"/>
  <c r="AB55" i="41"/>
  <c r="AB55" i="42" s="1"/>
  <c r="H55" i="41"/>
  <c r="H55" i="42" s="1"/>
  <c r="CC51" i="41"/>
  <c r="CC51" i="42" s="1"/>
  <c r="AE51" i="41"/>
  <c r="AE51" i="42" s="1"/>
  <c r="BI51" i="41"/>
  <c r="BI51" i="42" s="1"/>
  <c r="K51" i="41"/>
  <c r="K51" i="42" s="1"/>
  <c r="AO51" i="41"/>
  <c r="AO51" i="42" s="1"/>
  <c r="U51" i="41"/>
  <c r="U51" i="42" s="1"/>
  <c r="BS51" i="41"/>
  <c r="BS51" i="42" s="1"/>
  <c r="AY51" i="41"/>
  <c r="AY51" i="42" s="1"/>
  <c r="BU34" i="41"/>
  <c r="BU34" i="42" s="1"/>
  <c r="BK34" i="41"/>
  <c r="BK34" i="42" s="1"/>
  <c r="BA34" i="41"/>
  <c r="BA34" i="42" s="1"/>
  <c r="W34" i="41"/>
  <c r="W34" i="42" s="1"/>
  <c r="AG34" i="41"/>
  <c r="AG34" i="42" s="1"/>
  <c r="M34" i="41"/>
  <c r="M34" i="42" s="1"/>
  <c r="CE34" i="41"/>
  <c r="CE34" i="42" s="1"/>
  <c r="AQ34" i="41"/>
  <c r="AQ34" i="42" s="1"/>
  <c r="AZ33" i="41"/>
  <c r="AZ33" i="42" s="1"/>
  <c r="BJ33" i="41"/>
  <c r="BJ33" i="42" s="1"/>
  <c r="AF33" i="41"/>
  <c r="AF33" i="42" s="1"/>
  <c r="L33" i="41"/>
  <c r="L33" i="42" s="1"/>
  <c r="CD33" i="41"/>
  <c r="CD33" i="42" s="1"/>
  <c r="AP33" i="41"/>
  <c r="AP33" i="42" s="1"/>
  <c r="BT33" i="41"/>
  <c r="BT33" i="42" s="1"/>
  <c r="V33" i="41"/>
  <c r="V33" i="42" s="1"/>
  <c r="I52" i="41"/>
  <c r="I52" i="42" s="1"/>
  <c r="CA52" i="41"/>
  <c r="CA52" i="42" s="1"/>
  <c r="BG52" i="41"/>
  <c r="BG52" i="42" s="1"/>
  <c r="BQ52" i="41"/>
  <c r="BQ52" i="42" s="1"/>
  <c r="AM52" i="41"/>
  <c r="AM52" i="42" s="1"/>
  <c r="AW52" i="41"/>
  <c r="AW52" i="42" s="1"/>
  <c r="S52" i="41"/>
  <c r="S52" i="42" s="1"/>
  <c r="AC52" i="41"/>
  <c r="AC52" i="42" s="1"/>
  <c r="BQ39" i="41"/>
  <c r="BQ39" i="42" s="1"/>
  <c r="AW39" i="41"/>
  <c r="AW39" i="42" s="1"/>
  <c r="CA39" i="41"/>
  <c r="CA39" i="42" s="1"/>
  <c r="AC39" i="41"/>
  <c r="AC39" i="42" s="1"/>
  <c r="BG39" i="41"/>
  <c r="BG39" i="42" s="1"/>
  <c r="I39" i="41"/>
  <c r="I39" i="42" s="1"/>
  <c r="AM39" i="41"/>
  <c r="AM39" i="42" s="1"/>
  <c r="S39" i="41"/>
  <c r="S39" i="42" s="1"/>
  <c r="CC49" i="41"/>
  <c r="CC49" i="42" s="1"/>
  <c r="AY49" i="41"/>
  <c r="AY49" i="42" s="1"/>
  <c r="BI49" i="41"/>
  <c r="BI49" i="42" s="1"/>
  <c r="AE49" i="41"/>
  <c r="AE49" i="42" s="1"/>
  <c r="AO49" i="41"/>
  <c r="AO49" i="42" s="1"/>
  <c r="U49" i="41"/>
  <c r="U49" i="42" s="1"/>
  <c r="BS49" i="41"/>
  <c r="BS49" i="42" s="1"/>
  <c r="K49" i="41"/>
  <c r="CB30" i="41"/>
  <c r="CB30" i="42" s="1"/>
  <c r="AD30" i="41"/>
  <c r="AD30" i="42" s="1"/>
  <c r="BH30" i="41"/>
  <c r="BH30" i="42" s="1"/>
  <c r="J30" i="41"/>
  <c r="J30" i="42" s="1"/>
  <c r="AN30" i="41"/>
  <c r="AN30" i="42" s="1"/>
  <c r="T30" i="41"/>
  <c r="T30" i="42" s="1"/>
  <c r="BR30" i="41"/>
  <c r="BR30" i="42" s="1"/>
  <c r="AX30" i="41"/>
  <c r="AX30" i="42" s="1"/>
  <c r="BU38" i="41"/>
  <c r="BU38" i="42" s="1"/>
  <c r="AQ38" i="41"/>
  <c r="AQ38" i="42" s="1"/>
  <c r="BA38" i="41"/>
  <c r="BA38" i="42" s="1"/>
  <c r="W38" i="41"/>
  <c r="W38" i="42" s="1"/>
  <c r="AG38" i="41"/>
  <c r="AG38" i="42" s="1"/>
  <c r="M38" i="41"/>
  <c r="M38" i="42" s="1"/>
  <c r="CE38" i="41"/>
  <c r="CE38" i="42" s="1"/>
  <c r="BK38" i="41"/>
  <c r="BK38" i="42" s="1"/>
  <c r="BA51" i="41"/>
  <c r="BA51" i="42" s="1"/>
  <c r="CE51" i="41"/>
  <c r="CE51" i="42" s="1"/>
  <c r="AG51" i="41"/>
  <c r="AG51" i="42" s="1"/>
  <c r="BK51" i="41"/>
  <c r="BK51" i="42" s="1"/>
  <c r="M51" i="41"/>
  <c r="M51" i="42" s="1"/>
  <c r="AQ51" i="41"/>
  <c r="AQ51" i="42" s="1"/>
  <c r="W51" i="41"/>
  <c r="W51" i="42" s="1"/>
  <c r="BU51" i="41"/>
  <c r="BU51" i="42" s="1"/>
  <c r="BY46" i="41"/>
  <c r="BY46" i="42" s="1"/>
  <c r="AA46" i="41"/>
  <c r="AA46" i="42" s="1"/>
  <c r="BE46" i="41"/>
  <c r="BE46" i="42" s="1"/>
  <c r="G46" i="41"/>
  <c r="G46" i="42" s="1"/>
  <c r="AK46" i="41"/>
  <c r="AK46" i="42" s="1"/>
  <c r="Q46" i="41"/>
  <c r="Q46" i="42" s="1"/>
  <c r="BO46" i="41"/>
  <c r="BO46" i="42" s="1"/>
  <c r="AU46" i="41"/>
  <c r="AU46" i="42" s="1"/>
  <c r="O38" i="41"/>
  <c r="O38" i="42" s="1"/>
  <c r="BM38" i="41"/>
  <c r="BM38" i="42" s="1"/>
  <c r="AS38" i="41"/>
  <c r="AS38" i="42" s="1"/>
  <c r="BW38" i="41"/>
  <c r="BW38" i="42" s="1"/>
  <c r="Y38" i="41"/>
  <c r="Y38" i="42" s="1"/>
  <c r="BC38" i="41"/>
  <c r="BC38" i="42" s="1"/>
  <c r="E38" i="41"/>
  <c r="E38" i="42" s="1"/>
  <c r="AI38" i="41"/>
  <c r="AI38" i="42" s="1"/>
  <c r="AT45" i="41"/>
  <c r="AT45" i="42" s="1"/>
  <c r="Z45" i="41"/>
  <c r="Z45" i="42" s="1"/>
  <c r="BX45" i="41"/>
  <c r="BX45" i="42" s="1"/>
  <c r="F45" i="41"/>
  <c r="F45" i="42" s="1"/>
  <c r="BD45" i="41"/>
  <c r="BD45" i="42" s="1"/>
  <c r="P45" i="41"/>
  <c r="P45" i="42" s="1"/>
  <c r="AJ45" i="41"/>
  <c r="AJ45" i="42" s="1"/>
  <c r="BN45" i="41"/>
  <c r="BN45" i="42" s="1"/>
  <c r="AS41" i="41"/>
  <c r="AS41" i="42" s="1"/>
  <c r="BW41" i="41"/>
  <c r="BW41" i="42" s="1"/>
  <c r="Y41" i="41"/>
  <c r="Y41" i="42" s="1"/>
  <c r="BC41" i="41"/>
  <c r="BC41" i="42" s="1"/>
  <c r="E41" i="41"/>
  <c r="E41" i="42" s="1"/>
  <c r="AI41" i="41"/>
  <c r="AI41" i="42" s="1"/>
  <c r="O41" i="41"/>
  <c r="O41" i="42" s="1"/>
  <c r="BM41" i="41"/>
  <c r="BM41" i="42" s="1"/>
  <c r="Z40" i="41"/>
  <c r="Z40" i="42" s="1"/>
  <c r="F40" i="41"/>
  <c r="F40" i="42" s="1"/>
  <c r="BX40" i="41"/>
  <c r="BX40" i="42" s="1"/>
  <c r="BD40" i="41"/>
  <c r="BD40" i="42" s="1"/>
  <c r="BN40" i="41"/>
  <c r="BN40" i="42" s="1"/>
  <c r="AJ40" i="41"/>
  <c r="AJ40" i="42" s="1"/>
  <c r="P40" i="41"/>
  <c r="P40" i="42" s="1"/>
  <c r="AT40" i="41"/>
  <c r="AT40" i="42" s="1"/>
  <c r="CA41" i="41"/>
  <c r="CA41" i="42" s="1"/>
  <c r="AC41" i="41"/>
  <c r="AC41" i="42" s="1"/>
  <c r="AM41" i="41"/>
  <c r="AM41" i="42" s="1"/>
  <c r="S41" i="41"/>
  <c r="S41" i="42" s="1"/>
  <c r="AW41" i="41"/>
  <c r="AW41" i="42" s="1"/>
  <c r="I41" i="41"/>
  <c r="I41" i="42" s="1"/>
  <c r="BG41" i="41"/>
  <c r="BG41" i="42" s="1"/>
  <c r="BQ41" i="41"/>
  <c r="BQ41" i="42" s="1"/>
  <c r="BM50" i="41"/>
  <c r="BM50" i="42" s="1"/>
  <c r="BW50" i="41"/>
  <c r="BW50" i="42" s="1"/>
  <c r="AS50" i="41"/>
  <c r="AS50" i="42" s="1"/>
  <c r="BC50" i="41"/>
  <c r="BC50" i="42" s="1"/>
  <c r="Y50" i="41"/>
  <c r="Y50" i="42" s="1"/>
  <c r="AI50" i="41"/>
  <c r="AI50" i="42" s="1"/>
  <c r="O50" i="41"/>
  <c r="O50" i="42" s="1"/>
  <c r="E50" i="41"/>
  <c r="AW49" i="41"/>
  <c r="AW49" i="42" s="1"/>
  <c r="S49" i="41"/>
  <c r="S49" i="42" s="1"/>
  <c r="AC49" i="41"/>
  <c r="AC49" i="42" s="1"/>
  <c r="I49" i="41"/>
  <c r="I49" i="42" s="1"/>
  <c r="CA49" i="41"/>
  <c r="CA49" i="42" s="1"/>
  <c r="BG49" i="41"/>
  <c r="BG49" i="42" s="1"/>
  <c r="BQ49" i="41"/>
  <c r="BQ49" i="42" s="1"/>
  <c r="AM49" i="41"/>
  <c r="AM49" i="42" s="1"/>
  <c r="BW48" i="41"/>
  <c r="BW48" i="42" s="1"/>
  <c r="Y48" i="41"/>
  <c r="Y48" i="42" s="1"/>
  <c r="BC48" i="41"/>
  <c r="BC48" i="42" s="1"/>
  <c r="E48" i="41"/>
  <c r="E48" i="42" s="1"/>
  <c r="AI48" i="41"/>
  <c r="AI48" i="42" s="1"/>
  <c r="O48" i="41"/>
  <c r="BM48" i="41"/>
  <c r="BM48" i="42" s="1"/>
  <c r="AS48" i="41"/>
  <c r="AS48" i="42" s="1"/>
  <c r="BZ49" i="41"/>
  <c r="BZ49" i="42" s="1"/>
  <c r="BF49" i="41"/>
  <c r="BF49" i="42" s="1"/>
  <c r="BP49" i="41"/>
  <c r="BP49" i="42" s="1"/>
  <c r="AL49" i="41"/>
  <c r="AL49" i="42" s="1"/>
  <c r="AV49" i="41"/>
  <c r="AV49" i="42" s="1"/>
  <c r="R49" i="41"/>
  <c r="R49" i="42" s="1"/>
  <c r="AB49" i="41"/>
  <c r="AB49" i="42" s="1"/>
  <c r="H49" i="41"/>
  <c r="H49" i="42" s="1"/>
  <c r="U41" i="41"/>
  <c r="U41" i="42" s="1"/>
  <c r="BS41" i="41"/>
  <c r="BS41" i="42" s="1"/>
  <c r="AY41" i="41"/>
  <c r="AY41" i="42" s="1"/>
  <c r="CC41" i="41"/>
  <c r="CC41" i="42" s="1"/>
  <c r="AE41" i="41"/>
  <c r="AE41" i="42" s="1"/>
  <c r="BI41" i="41"/>
  <c r="BI41" i="42" s="1"/>
  <c r="K41" i="41"/>
  <c r="K41" i="42" s="1"/>
  <c r="AO41" i="41"/>
  <c r="AO41" i="42" s="1"/>
  <c r="AP55" i="41"/>
  <c r="AP55" i="42" s="1"/>
  <c r="V55" i="41"/>
  <c r="V55" i="42" s="1"/>
  <c r="BT55" i="41"/>
  <c r="BT55" i="42" s="1"/>
  <c r="AZ55" i="41"/>
  <c r="AZ55" i="42" s="1"/>
  <c r="CD55" i="41"/>
  <c r="CD55" i="42" s="1"/>
  <c r="AF55" i="41"/>
  <c r="AF55" i="42" s="1"/>
  <c r="BJ55" i="41"/>
  <c r="BJ55" i="42" s="1"/>
  <c r="L55" i="41"/>
  <c r="L55" i="42" s="1"/>
  <c r="AI40" i="41"/>
  <c r="AI40" i="42" s="1"/>
  <c r="O40" i="41"/>
  <c r="O40" i="42" s="1"/>
  <c r="BM40" i="41"/>
  <c r="BM40" i="42" s="1"/>
  <c r="AS40" i="41"/>
  <c r="AS40" i="42" s="1"/>
  <c r="BW40" i="41"/>
  <c r="BW40" i="42" s="1"/>
  <c r="BC40" i="41"/>
  <c r="BC40" i="42" s="1"/>
  <c r="Y40" i="41"/>
  <c r="Y40" i="42" s="1"/>
  <c r="E40" i="41"/>
  <c r="E40" i="42" s="1"/>
  <c r="BP54" i="41"/>
  <c r="BP54" i="42" s="1"/>
  <c r="AL54" i="41"/>
  <c r="AL54" i="42" s="1"/>
  <c r="AV54" i="41"/>
  <c r="AV54" i="42" s="1"/>
  <c r="R54" i="41"/>
  <c r="R54" i="42" s="1"/>
  <c r="AB54" i="41"/>
  <c r="AB54" i="42" s="1"/>
  <c r="H54" i="41"/>
  <c r="H54" i="42" s="1"/>
  <c r="BZ54" i="41"/>
  <c r="BZ54" i="42" s="1"/>
  <c r="BF54" i="41"/>
  <c r="BF54" i="42" s="1"/>
  <c r="BK54" i="41"/>
  <c r="BK54" i="42" s="1"/>
  <c r="M54" i="41"/>
  <c r="M54" i="42" s="1"/>
  <c r="AQ54" i="41"/>
  <c r="AQ54" i="42" s="1"/>
  <c r="W54" i="41"/>
  <c r="W54" i="42" s="1"/>
  <c r="BU54" i="41"/>
  <c r="BU54" i="42" s="1"/>
  <c r="BA54" i="41"/>
  <c r="BA54" i="42" s="1"/>
  <c r="CE54" i="41"/>
  <c r="CE54" i="42" s="1"/>
  <c r="AG54" i="41"/>
  <c r="AG54" i="42" s="1"/>
  <c r="BO33" i="41"/>
  <c r="BO33" i="42" s="1"/>
  <c r="Q33" i="41"/>
  <c r="Q33" i="42" s="1"/>
  <c r="AU33" i="41"/>
  <c r="AU33" i="42" s="1"/>
  <c r="BY33" i="41"/>
  <c r="BY33" i="42" s="1"/>
  <c r="AA33" i="41"/>
  <c r="AA33" i="42" s="1"/>
  <c r="G33" i="41"/>
  <c r="G33" i="42" s="1"/>
  <c r="BE33" i="41"/>
  <c r="BE33" i="42" s="1"/>
  <c r="AK33" i="41"/>
  <c r="AK33" i="42" s="1"/>
  <c r="S43" i="41"/>
  <c r="S43" i="42" s="1"/>
  <c r="BQ43" i="41"/>
  <c r="BQ43" i="42" s="1"/>
  <c r="AW43" i="41"/>
  <c r="AW43" i="42" s="1"/>
  <c r="CA43" i="41"/>
  <c r="CA43" i="42" s="1"/>
  <c r="AC43" i="41"/>
  <c r="AC43" i="42" s="1"/>
  <c r="BG43" i="41"/>
  <c r="BG43" i="42" s="1"/>
  <c r="I43" i="41"/>
  <c r="I43" i="42" s="1"/>
  <c r="AM43" i="41"/>
  <c r="AM43" i="42" s="1"/>
  <c r="CD46" i="41"/>
  <c r="CD46" i="42" s="1"/>
  <c r="AZ46" i="41"/>
  <c r="AZ46" i="42" s="1"/>
  <c r="BJ46" i="41"/>
  <c r="BJ46" i="42" s="1"/>
  <c r="AF46" i="41"/>
  <c r="AF46" i="42" s="1"/>
  <c r="AP46" i="41"/>
  <c r="AP46" i="42" s="1"/>
  <c r="V46" i="41"/>
  <c r="V46" i="42" s="1"/>
  <c r="BT46" i="41"/>
  <c r="BT46" i="42" s="1"/>
  <c r="L46" i="41"/>
  <c r="L46" i="42" s="1"/>
  <c r="F31" i="41"/>
  <c r="F31" i="42" s="1"/>
  <c r="BX31" i="41"/>
  <c r="BX31" i="42" s="1"/>
  <c r="BD31" i="41"/>
  <c r="BD31" i="42" s="1"/>
  <c r="BN31" i="41"/>
  <c r="BN31" i="42" s="1"/>
  <c r="AJ31" i="41"/>
  <c r="AJ31" i="42" s="1"/>
  <c r="AT31" i="41"/>
  <c r="AT31" i="42" s="1"/>
  <c r="P31" i="41"/>
  <c r="P31" i="42" s="1"/>
  <c r="Z31" i="41"/>
  <c r="Z31" i="42" s="1"/>
  <c r="BO44" i="41"/>
  <c r="BO44" i="42" s="1"/>
  <c r="AK44" i="41"/>
  <c r="AK44" i="42" s="1"/>
  <c r="AU44" i="41"/>
  <c r="AU44" i="42" s="1"/>
  <c r="Q44" i="41"/>
  <c r="Q44" i="42" s="1"/>
  <c r="AA44" i="41"/>
  <c r="AA44" i="42" s="1"/>
  <c r="G44" i="41"/>
  <c r="G44" i="42" s="1"/>
  <c r="BY44" i="41"/>
  <c r="BY44" i="42" s="1"/>
  <c r="BE44" i="41"/>
  <c r="BE44" i="42" s="1"/>
  <c r="BG46" i="41"/>
  <c r="BG46" i="42" s="1"/>
  <c r="BQ46" i="41"/>
  <c r="BQ46" i="42" s="1"/>
  <c r="AM46" i="41"/>
  <c r="AM46" i="42" s="1"/>
  <c r="AW46" i="41"/>
  <c r="AW46" i="42" s="1"/>
  <c r="S46" i="41"/>
  <c r="S46" i="42" s="1"/>
  <c r="AC46" i="41"/>
  <c r="AC46" i="42" s="1"/>
  <c r="I46" i="41"/>
  <c r="I46" i="42" s="1"/>
  <c r="CA46" i="41"/>
  <c r="CA46" i="42" s="1"/>
  <c r="F4" i="32"/>
  <c r="I6" i="32"/>
  <c r="J6" i="32"/>
  <c r="H4" i="32"/>
  <c r="I5" i="32"/>
  <c r="E6" i="32"/>
  <c r="H6" i="32"/>
  <c r="J5" i="32"/>
  <c r="I4" i="32"/>
  <c r="E4" i="32"/>
  <c r="F6" i="32"/>
  <c r="K5" i="32"/>
  <c r="J4" i="32"/>
  <c r="K6" i="32"/>
  <c r="F5" i="32"/>
  <c r="E5" i="32"/>
  <c r="D6" i="32"/>
  <c r="H5" i="32"/>
  <c r="D5" i="32"/>
  <c r="E11" i="32"/>
  <c r="F9" i="32"/>
  <c r="J11" i="32"/>
  <c r="D10" i="32"/>
  <c r="E10" i="32"/>
  <c r="I8" i="32"/>
  <c r="K10" i="32"/>
  <c r="D9" i="32"/>
  <c r="J8" i="32"/>
  <c r="F10" i="32"/>
  <c r="I10" i="32"/>
  <c r="H11" i="32"/>
  <c r="H10" i="32"/>
  <c r="J10" i="32"/>
  <c r="F8" i="32"/>
  <c r="H8" i="32"/>
  <c r="J9" i="32"/>
  <c r="F11" i="32"/>
  <c r="K9" i="32"/>
  <c r="E9" i="32"/>
  <c r="K8" i="32"/>
  <c r="H9" i="32"/>
  <c r="I11" i="32"/>
  <c r="I9" i="32"/>
  <c r="E8" i="32"/>
  <c r="D11" i="32"/>
  <c r="K11" i="32"/>
  <c r="J18" i="32"/>
  <c r="I4" i="51" s="1"/>
  <c r="F20" i="32"/>
  <c r="E4" i="54" s="1"/>
  <c r="E18" i="32"/>
  <c r="D4" i="51" s="1"/>
  <c r="K18" i="32"/>
  <c r="J4" i="51" s="1"/>
  <c r="H20" i="32"/>
  <c r="G4" i="54" s="1"/>
  <c r="E20" i="32"/>
  <c r="D4" i="54" s="1"/>
  <c r="D13" i="32"/>
  <c r="K13" i="32"/>
  <c r="J13" i="32"/>
  <c r="H18" i="32"/>
  <c r="G4" i="51" s="1"/>
  <c r="I13" i="32"/>
  <c r="D20" i="32"/>
  <c r="C4" i="54" s="1"/>
  <c r="I18" i="32"/>
  <c r="H4" i="51" s="1"/>
  <c r="D18" i="32"/>
  <c r="C4" i="51" s="1"/>
  <c r="E13" i="32"/>
  <c r="K20" i="32"/>
  <c r="J4" i="54" s="1"/>
  <c r="F13" i="32"/>
  <c r="J20" i="32"/>
  <c r="I4" i="54" s="1"/>
  <c r="H13" i="32"/>
  <c r="F18" i="32"/>
  <c r="E4" i="51" s="1"/>
  <c r="I20" i="32"/>
  <c r="H4" i="54" s="1"/>
  <c r="H15" i="32"/>
  <c r="D17" i="32"/>
  <c r="I15" i="32"/>
  <c r="E17" i="32"/>
  <c r="I14" i="32"/>
  <c r="E15" i="32"/>
  <c r="E14" i="32"/>
  <c r="K16" i="32"/>
  <c r="K17" i="32"/>
  <c r="D14" i="32"/>
  <c r="H14" i="32"/>
  <c r="I17" i="32"/>
  <c r="K15" i="32"/>
  <c r="J16" i="32"/>
  <c r="D15" i="32"/>
  <c r="H17" i="32"/>
  <c r="H16" i="32"/>
  <c r="J14" i="32"/>
  <c r="D16" i="32"/>
  <c r="F15" i="32"/>
  <c r="K14" i="32"/>
  <c r="F14" i="32"/>
  <c r="J17" i="32"/>
  <c r="F17" i="32"/>
  <c r="J15" i="32"/>
  <c r="E16" i="32"/>
  <c r="I16" i="32"/>
  <c r="F16" i="32"/>
  <c r="I19" i="32"/>
  <c r="F19" i="32"/>
  <c r="E19" i="32"/>
  <c r="H19" i="32"/>
  <c r="D19" i="32"/>
  <c r="J19" i="32"/>
  <c r="K19" i="32"/>
  <c r="I21" i="32"/>
  <c r="H4" i="45" s="1"/>
  <c r="E21" i="32"/>
  <c r="D4" i="45" s="1"/>
  <c r="H21" i="32"/>
  <c r="J21" i="32"/>
  <c r="I4" i="45" s="1"/>
  <c r="K4" i="45"/>
  <c r="K21" i="32"/>
  <c r="F21" i="32"/>
  <c r="D21" i="32"/>
  <c r="C4" i="45" s="1"/>
  <c r="F24" i="32"/>
  <c r="E4" i="53" s="1"/>
  <c r="F25" i="32"/>
  <c r="D25" i="32"/>
  <c r="J23" i="32"/>
  <c r="K25" i="32"/>
  <c r="K23" i="32"/>
  <c r="E24" i="32"/>
  <c r="D4" i="53" s="1"/>
  <c r="H23" i="32"/>
  <c r="J25" i="32"/>
  <c r="I24" i="32"/>
  <c r="H4" i="53" s="1"/>
  <c r="K24" i="32"/>
  <c r="J4" i="53" s="1"/>
  <c r="I25" i="32"/>
  <c r="J24" i="32"/>
  <c r="I4" i="53" s="1"/>
  <c r="D23" i="32"/>
  <c r="D24" i="32"/>
  <c r="C4" i="53" s="1"/>
  <c r="H25" i="32"/>
  <c r="E23" i="32"/>
  <c r="E25" i="32"/>
  <c r="I23" i="32"/>
  <c r="H24" i="32"/>
  <c r="G4" i="53" s="1"/>
  <c r="E9" i="23"/>
  <c r="M16" i="23"/>
  <c r="F5" i="23"/>
  <c r="G4" i="23"/>
  <c r="E25" i="23"/>
  <c r="I21" i="23"/>
  <c r="G15" i="23"/>
  <c r="AG14" i="10"/>
  <c r="D14" i="13" s="1"/>
  <c r="AG6" i="10"/>
  <c r="D6" i="13" s="1"/>
  <c r="AG19" i="10"/>
  <c r="D19" i="13" s="1"/>
  <c r="AG9" i="10"/>
  <c r="D9" i="13" s="1"/>
  <c r="AG5" i="10"/>
  <c r="D5" i="13" s="1"/>
  <c r="AG22" i="10"/>
  <c r="D22" i="13" s="1"/>
  <c r="AG13" i="10"/>
  <c r="D13" i="13" s="1"/>
  <c r="AG20" i="10"/>
  <c r="D20" i="13" s="1"/>
  <c r="AG8" i="10"/>
  <c r="D8" i="13" s="1"/>
  <c r="AG11" i="10"/>
  <c r="D11" i="13" s="1"/>
  <c r="AG23" i="10"/>
  <c r="D23" i="13" s="1"/>
  <c r="AG17" i="10"/>
  <c r="D17" i="13" s="1"/>
  <c r="AG25" i="10"/>
  <c r="D25" i="13" s="1"/>
  <c r="AG4" i="10"/>
  <c r="D4" i="13" s="1"/>
  <c r="AG16" i="10"/>
  <c r="D16" i="13" s="1"/>
  <c r="AG7" i="10"/>
  <c r="D7" i="13" s="1"/>
  <c r="AG15" i="10"/>
  <c r="D15" i="13" s="1"/>
  <c r="AG10" i="10"/>
  <c r="D10" i="13" s="1"/>
  <c r="AG24" i="10"/>
  <c r="D24" i="13" s="1"/>
  <c r="AG12" i="10"/>
  <c r="D12" i="13" s="1"/>
  <c r="AG18" i="10"/>
  <c r="D18" i="13" s="1"/>
  <c r="AG21" i="10"/>
  <c r="D21" i="13" s="1"/>
  <c r="G4" i="45" l="1"/>
  <c r="E4" i="45"/>
  <c r="J4" i="45"/>
  <c r="E5" i="17"/>
  <c r="F5" i="17" s="1"/>
  <c r="G5" i="17" s="1"/>
  <c r="E6" i="17"/>
  <c r="F6" i="17" s="1"/>
  <c r="G6" i="17" s="1"/>
  <c r="E9" i="17"/>
  <c r="F9" i="17" s="1"/>
  <c r="G9" i="17" s="1"/>
  <c r="E2" i="17"/>
  <c r="F2" i="17" s="1"/>
  <c r="G2" i="17" s="1"/>
  <c r="E8" i="17"/>
  <c r="F8" i="17" s="1"/>
  <c r="G8" i="17" s="1"/>
  <c r="E7" i="17"/>
  <c r="F7" i="17" s="1"/>
  <c r="G7" i="17" s="1"/>
  <c r="E3" i="17"/>
  <c r="F3" i="17" s="1"/>
  <c r="G3" i="17" s="1"/>
  <c r="E10" i="17"/>
  <c r="F10" i="17" s="1"/>
  <c r="G10" i="17" s="1"/>
  <c r="E4" i="17"/>
  <c r="F4" i="17" s="1"/>
  <c r="G4" i="17" s="1"/>
  <c r="K49" i="42"/>
  <c r="BI43" i="42"/>
  <c r="E50" i="42"/>
  <c r="F46" i="42"/>
  <c r="F55" i="42"/>
  <c r="O48" i="42"/>
  <c r="AO37" i="42"/>
  <c r="BB38" i="41"/>
  <c r="BB38" i="42" s="1"/>
  <c r="BL38" i="41"/>
  <c r="BL38" i="42" s="1"/>
  <c r="N38" i="41"/>
  <c r="N38" i="42" s="1"/>
  <c r="D38" i="41"/>
  <c r="AR38" i="41"/>
  <c r="AR38" i="42" s="1"/>
  <c r="X38" i="41"/>
  <c r="X38" i="42" s="1"/>
  <c r="BV38" i="41"/>
  <c r="BV38" i="42" s="1"/>
  <c r="AH38" i="41"/>
  <c r="AH38" i="42" s="1"/>
  <c r="BV56" i="41"/>
  <c r="BV56" i="42" s="1"/>
  <c r="N56" i="41"/>
  <c r="N56" i="42" s="1"/>
  <c r="X56" i="41"/>
  <c r="X56" i="42" s="1"/>
  <c r="BL56" i="41"/>
  <c r="BL56" i="42" s="1"/>
  <c r="AH56" i="41"/>
  <c r="AH56" i="42" s="1"/>
  <c r="D56" i="41"/>
  <c r="AR56" i="41"/>
  <c r="AR56" i="42" s="1"/>
  <c r="BB56" i="41"/>
  <c r="BB56" i="42" s="1"/>
  <c r="BV49" i="41"/>
  <c r="BV49" i="42" s="1"/>
  <c r="X49" i="41"/>
  <c r="X49" i="42" s="1"/>
  <c r="BB49" i="41"/>
  <c r="BB49" i="42" s="1"/>
  <c r="D49" i="41"/>
  <c r="AH49" i="41"/>
  <c r="AH49" i="42" s="1"/>
  <c r="BL49" i="41"/>
  <c r="BL49" i="42" s="1"/>
  <c r="N49" i="41"/>
  <c r="N49" i="42" s="1"/>
  <c r="AR49" i="41"/>
  <c r="AR49" i="42" s="1"/>
  <c r="BB39" i="41"/>
  <c r="BB39" i="42" s="1"/>
  <c r="BL39" i="41"/>
  <c r="BL39" i="42" s="1"/>
  <c r="BV39" i="41"/>
  <c r="BV39" i="42" s="1"/>
  <c r="N39" i="41"/>
  <c r="N39" i="42" s="1"/>
  <c r="AR39" i="41"/>
  <c r="AR39" i="42" s="1"/>
  <c r="D39" i="41"/>
  <c r="AH39" i="41"/>
  <c r="AH39" i="42" s="1"/>
  <c r="X39" i="41"/>
  <c r="X39" i="42" s="1"/>
  <c r="BV52" i="41"/>
  <c r="BV52" i="42" s="1"/>
  <c r="D52" i="41"/>
  <c r="AH52" i="41"/>
  <c r="AH52" i="42" s="1"/>
  <c r="X52" i="41"/>
  <c r="X52" i="42" s="1"/>
  <c r="BB52" i="41"/>
  <c r="BB52" i="42" s="1"/>
  <c r="N52" i="41"/>
  <c r="N52" i="42" s="1"/>
  <c r="BL52" i="41"/>
  <c r="BL52" i="42" s="1"/>
  <c r="AR52" i="41"/>
  <c r="AR52" i="42" s="1"/>
  <c r="BV37" i="41"/>
  <c r="BV37" i="42" s="1"/>
  <c r="AH37" i="41"/>
  <c r="AH37" i="42" s="1"/>
  <c r="BL37" i="41"/>
  <c r="BL37" i="42" s="1"/>
  <c r="X37" i="41"/>
  <c r="X37" i="42" s="1"/>
  <c r="BB37" i="41"/>
  <c r="BB37" i="42" s="1"/>
  <c r="N37" i="41"/>
  <c r="N37" i="42" s="1"/>
  <c r="AR37" i="41"/>
  <c r="AR37" i="42" s="1"/>
  <c r="D37" i="41"/>
  <c r="BB50" i="41"/>
  <c r="BB50" i="42" s="1"/>
  <c r="BV50" i="41"/>
  <c r="BV50" i="42" s="1"/>
  <c r="D50" i="41"/>
  <c r="AH50" i="41"/>
  <c r="AH50" i="42" s="1"/>
  <c r="BL50" i="41"/>
  <c r="BL50" i="42" s="1"/>
  <c r="X50" i="41"/>
  <c r="X50" i="42" s="1"/>
  <c r="N50" i="41"/>
  <c r="N50" i="42" s="1"/>
  <c r="AR50" i="41"/>
  <c r="AR50" i="42" s="1"/>
  <c r="BB44" i="41"/>
  <c r="BB44" i="42" s="1"/>
  <c r="N44" i="41"/>
  <c r="N44" i="42" s="1"/>
  <c r="AR44" i="41"/>
  <c r="AR44" i="42" s="1"/>
  <c r="BV44" i="41"/>
  <c r="BV44" i="42" s="1"/>
  <c r="D44" i="41"/>
  <c r="X44" i="41"/>
  <c r="X44" i="42" s="1"/>
  <c r="AH44" i="41"/>
  <c r="AH44" i="42" s="1"/>
  <c r="BL44" i="41"/>
  <c r="BL44" i="42" s="1"/>
  <c r="N45" i="41"/>
  <c r="N45" i="42" s="1"/>
  <c r="BL45" i="41"/>
  <c r="BL45" i="42" s="1"/>
  <c r="AR45" i="41"/>
  <c r="AR45" i="42" s="1"/>
  <c r="BV45" i="41"/>
  <c r="BV45" i="42" s="1"/>
  <c r="X45" i="41"/>
  <c r="X45" i="42" s="1"/>
  <c r="BB45" i="41"/>
  <c r="BB45" i="42" s="1"/>
  <c r="D45" i="41"/>
  <c r="AH45" i="41"/>
  <c r="AH45" i="42" s="1"/>
  <c r="BV31" i="41"/>
  <c r="BV31" i="42" s="1"/>
  <c r="BL31" i="41"/>
  <c r="BL31" i="42" s="1"/>
  <c r="X31" i="41"/>
  <c r="X31" i="42" s="1"/>
  <c r="BB31" i="41"/>
  <c r="BB31" i="42" s="1"/>
  <c r="AR31" i="41"/>
  <c r="AR31" i="42" s="1"/>
  <c r="D31" i="41"/>
  <c r="AH31" i="41"/>
  <c r="AH31" i="42" s="1"/>
  <c r="N31" i="41"/>
  <c r="N31" i="42" s="1"/>
  <c r="BV40" i="41"/>
  <c r="BV40" i="42" s="1"/>
  <c r="D40" i="41"/>
  <c r="X40" i="41"/>
  <c r="X40" i="42" s="1"/>
  <c r="AH40" i="41"/>
  <c r="AH40" i="42" s="1"/>
  <c r="BL40" i="41"/>
  <c r="BL40" i="42" s="1"/>
  <c r="N40" i="41"/>
  <c r="N40" i="42" s="1"/>
  <c r="BB40" i="41"/>
  <c r="BB40" i="42" s="1"/>
  <c r="AR40" i="41"/>
  <c r="AR40" i="42" s="1"/>
  <c r="AH35" i="41"/>
  <c r="AH35" i="42" s="1"/>
  <c r="D35" i="41"/>
  <c r="BL35" i="41"/>
  <c r="BL35" i="42" s="1"/>
  <c r="BB35" i="41"/>
  <c r="BB35" i="42" s="1"/>
  <c r="BV35" i="41"/>
  <c r="BV35" i="42" s="1"/>
  <c r="X35" i="41"/>
  <c r="X35" i="42" s="1"/>
  <c r="AR35" i="41"/>
  <c r="AR35" i="42" s="1"/>
  <c r="N35" i="41"/>
  <c r="N35" i="42" s="1"/>
  <c r="BL54" i="41"/>
  <c r="BL54" i="42" s="1"/>
  <c r="BV54" i="41"/>
  <c r="BV54" i="42" s="1"/>
  <c r="N54" i="41"/>
  <c r="N54" i="42" s="1"/>
  <c r="AR54" i="41"/>
  <c r="AR54" i="42" s="1"/>
  <c r="X54" i="41"/>
  <c r="X54" i="42" s="1"/>
  <c r="BB54" i="41"/>
  <c r="BB54" i="42" s="1"/>
  <c r="D54" i="41"/>
  <c r="AH54" i="41"/>
  <c r="AH54" i="42" s="1"/>
  <c r="BB32" i="41"/>
  <c r="BB32" i="42" s="1"/>
  <c r="BL32" i="41"/>
  <c r="BL32" i="42" s="1"/>
  <c r="N32" i="41"/>
  <c r="N32" i="42" s="1"/>
  <c r="AR32" i="41"/>
  <c r="AR32" i="42" s="1"/>
  <c r="BV32" i="41"/>
  <c r="BV32" i="42" s="1"/>
  <c r="D32" i="41"/>
  <c r="AH32" i="41"/>
  <c r="AH32" i="42" s="1"/>
  <c r="X32" i="41"/>
  <c r="X32" i="42" s="1"/>
  <c r="BV34" i="41"/>
  <c r="BV34" i="42" s="1"/>
  <c r="X34" i="41"/>
  <c r="X34" i="42" s="1"/>
  <c r="BB34" i="41"/>
  <c r="BB34" i="42" s="1"/>
  <c r="D34" i="41"/>
  <c r="AH34" i="41"/>
  <c r="AH34" i="42" s="1"/>
  <c r="BL34" i="41"/>
  <c r="BL34" i="42" s="1"/>
  <c r="AR34" i="41"/>
  <c r="AR34" i="42" s="1"/>
  <c r="N34" i="41"/>
  <c r="N34" i="42" s="1"/>
  <c r="N42" i="41"/>
  <c r="N42" i="42" s="1"/>
  <c r="BL42" i="41"/>
  <c r="BL42" i="42" s="1"/>
  <c r="X42" i="41"/>
  <c r="X42" i="42" s="1"/>
  <c r="BB42" i="41"/>
  <c r="BB42" i="42" s="1"/>
  <c r="AR42" i="41"/>
  <c r="AR42" i="42" s="1"/>
  <c r="D42" i="41"/>
  <c r="BV42" i="41"/>
  <c r="BV42" i="42" s="1"/>
  <c r="AH42" i="41"/>
  <c r="AH42" i="42" s="1"/>
  <c r="BB53" i="41"/>
  <c r="BB53" i="42" s="1"/>
  <c r="N53" i="41"/>
  <c r="N53" i="42" s="1"/>
  <c r="AR53" i="41"/>
  <c r="AR53" i="42" s="1"/>
  <c r="D53" i="41"/>
  <c r="BV53" i="41"/>
  <c r="BV53" i="42" s="1"/>
  <c r="BL53" i="41"/>
  <c r="BL53" i="42" s="1"/>
  <c r="AH53" i="41"/>
  <c r="AH53" i="42" s="1"/>
  <c r="X53" i="41"/>
  <c r="X53" i="42" s="1"/>
  <c r="BL30" i="41"/>
  <c r="BL30" i="42" s="1"/>
  <c r="N30" i="41"/>
  <c r="N30" i="42" s="1"/>
  <c r="D30" i="41"/>
  <c r="AR30" i="41"/>
  <c r="AR30" i="42" s="1"/>
  <c r="AH30" i="41"/>
  <c r="AH30" i="42" s="1"/>
  <c r="X30" i="41"/>
  <c r="X30" i="42" s="1"/>
  <c r="BV30" i="41"/>
  <c r="BV30" i="42" s="1"/>
  <c r="BB30" i="41"/>
  <c r="BB30" i="42" s="1"/>
  <c r="BB41" i="41"/>
  <c r="BB41" i="42" s="1"/>
  <c r="BV41" i="41"/>
  <c r="BV41" i="42" s="1"/>
  <c r="D41" i="41"/>
  <c r="AH41" i="41"/>
  <c r="AH41" i="42" s="1"/>
  <c r="BL41" i="41"/>
  <c r="BL41" i="42" s="1"/>
  <c r="X41" i="41"/>
  <c r="X41" i="42" s="1"/>
  <c r="N41" i="41"/>
  <c r="N41" i="42" s="1"/>
  <c r="AR41" i="41"/>
  <c r="AR41" i="42" s="1"/>
  <c r="BB47" i="41"/>
  <c r="BB47" i="42" s="1"/>
  <c r="D47" i="41"/>
  <c r="AH47" i="41"/>
  <c r="AH47" i="42" s="1"/>
  <c r="N47" i="41"/>
  <c r="N47" i="42" s="1"/>
  <c r="AR47" i="41"/>
  <c r="AR47" i="42" s="1"/>
  <c r="X47" i="41"/>
  <c r="X47" i="42" s="1"/>
  <c r="BV47" i="41"/>
  <c r="BV47" i="42" s="1"/>
  <c r="BL47" i="41"/>
  <c r="BL47" i="42" s="1"/>
  <c r="AH33" i="41"/>
  <c r="AH33" i="42" s="1"/>
  <c r="BV33" i="41"/>
  <c r="BV33" i="42" s="1"/>
  <c r="X33" i="41"/>
  <c r="X33" i="42" s="1"/>
  <c r="AR33" i="41"/>
  <c r="AR33" i="42" s="1"/>
  <c r="BB33" i="41"/>
  <c r="BB33" i="42" s="1"/>
  <c r="D33" i="41"/>
  <c r="N33" i="41"/>
  <c r="N33" i="42" s="1"/>
  <c r="BL33" i="41"/>
  <c r="BL33" i="42" s="1"/>
  <c r="AR48" i="41"/>
  <c r="AR48" i="42" s="1"/>
  <c r="BB48" i="41"/>
  <c r="BB48" i="42" s="1"/>
  <c r="BL48" i="41"/>
  <c r="BL48" i="42" s="1"/>
  <c r="BV48" i="41"/>
  <c r="BV48" i="42" s="1"/>
  <c r="D48" i="41"/>
  <c r="N48" i="41"/>
  <c r="N48" i="42" s="1"/>
  <c r="X48" i="41"/>
  <c r="X48" i="42" s="1"/>
  <c r="AH48" i="41"/>
  <c r="AH48" i="42" s="1"/>
  <c r="BV43" i="41"/>
  <c r="BV43" i="42" s="1"/>
  <c r="X43" i="41"/>
  <c r="X43" i="42" s="1"/>
  <c r="D43" i="41"/>
  <c r="BB43" i="41"/>
  <c r="BB43" i="42" s="1"/>
  <c r="AH43" i="41"/>
  <c r="AH43" i="42" s="1"/>
  <c r="BL43" i="41"/>
  <c r="BL43" i="42" s="1"/>
  <c r="N43" i="41"/>
  <c r="N43" i="42" s="1"/>
  <c r="AR43" i="41"/>
  <c r="AR43" i="42" s="1"/>
  <c r="BL51" i="41"/>
  <c r="BL51" i="42" s="1"/>
  <c r="X51" i="41"/>
  <c r="X51" i="42" s="1"/>
  <c r="BV51" i="41"/>
  <c r="BV51" i="42" s="1"/>
  <c r="BB51" i="41"/>
  <c r="BB51" i="42" s="1"/>
  <c r="N51" i="41"/>
  <c r="N51" i="42" s="1"/>
  <c r="AR51" i="41"/>
  <c r="AR51" i="42" s="1"/>
  <c r="D51" i="41"/>
  <c r="AH51" i="41"/>
  <c r="AH51" i="42" s="1"/>
  <c r="BV55" i="41"/>
  <c r="BV55" i="42" s="1"/>
  <c r="AH55" i="41"/>
  <c r="AH55" i="42" s="1"/>
  <c r="BL55" i="41"/>
  <c r="BL55" i="42" s="1"/>
  <c r="X55" i="41"/>
  <c r="X55" i="42" s="1"/>
  <c r="BB55" i="41"/>
  <c r="BB55" i="42" s="1"/>
  <c r="N55" i="41"/>
  <c r="N55" i="42" s="1"/>
  <c r="AR55" i="41"/>
  <c r="AR55" i="42" s="1"/>
  <c r="D55" i="41"/>
  <c r="BV46" i="41"/>
  <c r="BV46" i="42" s="1"/>
  <c r="AH46" i="41"/>
  <c r="AH46" i="42" s="1"/>
  <c r="X46" i="41"/>
  <c r="X46" i="42" s="1"/>
  <c r="BL46" i="41"/>
  <c r="BL46" i="42" s="1"/>
  <c r="BB46" i="41"/>
  <c r="BB46" i="42" s="1"/>
  <c r="D46" i="41"/>
  <c r="N46" i="41"/>
  <c r="N46" i="42" s="1"/>
  <c r="AR46" i="41"/>
  <c r="AR46" i="42" s="1"/>
  <c r="BL36" i="41"/>
  <c r="BL36" i="42" s="1"/>
  <c r="BV36" i="41"/>
  <c r="BV36" i="42" s="1"/>
  <c r="N36" i="41"/>
  <c r="N36" i="42" s="1"/>
  <c r="X36" i="41"/>
  <c r="X36" i="42" s="1"/>
  <c r="AR36" i="41"/>
  <c r="AR36" i="42" s="1"/>
  <c r="BB36" i="41"/>
  <c r="BB36" i="42" s="1"/>
  <c r="D36" i="41"/>
  <c r="AH36" i="41"/>
  <c r="AH36" i="42" s="1"/>
  <c r="D53" i="43" l="1"/>
  <c r="D53" i="42"/>
  <c r="E53" i="43"/>
  <c r="D45" i="43"/>
  <c r="D45" i="42"/>
  <c r="E45" i="43"/>
  <c r="E49" i="43"/>
  <c r="D49" i="43"/>
  <c r="D49" i="42"/>
  <c r="D30" i="43"/>
  <c r="D30" i="42"/>
  <c r="E30" i="43"/>
  <c r="E44" i="43"/>
  <c r="D44" i="42"/>
  <c r="D44" i="43"/>
  <c r="E37" i="43"/>
  <c r="D37" i="43"/>
  <c r="D37" i="42"/>
  <c r="E52" i="43"/>
  <c r="D52" i="43"/>
  <c r="D52" i="42"/>
  <c r="E55" i="43"/>
  <c r="D55" i="43"/>
  <c r="D55" i="42"/>
  <c r="E42" i="43"/>
  <c r="D42" i="43"/>
  <c r="D42" i="42"/>
  <c r="E34" i="43"/>
  <c r="D34" i="43"/>
  <c r="D34" i="42"/>
  <c r="E31" i="43"/>
  <c r="D31" i="43"/>
  <c r="D31" i="42"/>
  <c r="D56" i="42"/>
  <c r="D56" i="43"/>
  <c r="E56" i="43"/>
  <c r="E38" i="43"/>
  <c r="D38" i="43"/>
  <c r="D38" i="42"/>
  <c r="D46" i="42"/>
  <c r="E46" i="43"/>
  <c r="D46" i="43"/>
  <c r="D33" i="43"/>
  <c r="D33" i="42"/>
  <c r="E33" i="43"/>
  <c r="D40" i="43"/>
  <c r="D40" i="42"/>
  <c r="E40" i="43"/>
  <c r="D39" i="43"/>
  <c r="D39" i="42"/>
  <c r="E39" i="43"/>
  <c r="E48" i="43"/>
  <c r="D48" i="43"/>
  <c r="D48" i="42"/>
  <c r="D47" i="42"/>
  <c r="D47" i="43"/>
  <c r="E47" i="43"/>
  <c r="E54" i="43"/>
  <c r="D54" i="43"/>
  <c r="D54" i="42"/>
  <c r="E35" i="43"/>
  <c r="D35" i="43"/>
  <c r="D35" i="42"/>
  <c r="D50" i="43"/>
  <c r="D50" i="42"/>
  <c r="E50" i="43"/>
  <c r="E36" i="43"/>
  <c r="D36" i="43"/>
  <c r="D36" i="42"/>
  <c r="D43" i="42"/>
  <c r="E43" i="43"/>
  <c r="D43" i="43"/>
  <c r="D51" i="43"/>
  <c r="E51" i="43"/>
  <c r="D51" i="42"/>
  <c r="E41" i="43"/>
  <c r="D41" i="43"/>
  <c r="D41" i="42"/>
  <c r="E32" i="43"/>
  <c r="D32" i="43"/>
  <c r="D32" i="42"/>
  <c r="F47" i="43" l="1"/>
  <c r="F46" i="43"/>
  <c r="F44" i="43"/>
  <c r="F50" i="43"/>
  <c r="F39" i="43"/>
  <c r="F40" i="43"/>
  <c r="F51" i="43"/>
  <c r="F33" i="43"/>
  <c r="H34" i="43"/>
  <c r="G34" i="43"/>
  <c r="H49" i="43"/>
  <c r="G49" i="43"/>
  <c r="G32" i="43"/>
  <c r="H32" i="43"/>
  <c r="G41" i="43"/>
  <c r="H41" i="43"/>
  <c r="F43" i="43"/>
  <c r="F56" i="43"/>
  <c r="F34" i="43"/>
  <c r="G55" i="43"/>
  <c r="H55" i="43"/>
  <c r="F52" i="43"/>
  <c r="F49" i="43"/>
  <c r="G45" i="43"/>
  <c r="H45" i="43"/>
  <c r="H51" i="43"/>
  <c r="G51" i="43"/>
  <c r="H52" i="43"/>
  <c r="G52" i="43"/>
  <c r="F32" i="43"/>
  <c r="F41" i="43"/>
  <c r="G50" i="43"/>
  <c r="H50" i="43"/>
  <c r="H39" i="43"/>
  <c r="G39" i="43"/>
  <c r="G46" i="43"/>
  <c r="H46" i="43"/>
  <c r="G56" i="43"/>
  <c r="H56" i="43"/>
  <c r="F55" i="43"/>
  <c r="F45" i="43"/>
  <c r="H43" i="43"/>
  <c r="G43" i="43"/>
  <c r="H47" i="43"/>
  <c r="G47" i="43"/>
  <c r="H33" i="43"/>
  <c r="G33" i="43"/>
  <c r="G38" i="43"/>
  <c r="H38" i="43"/>
  <c r="H31" i="43"/>
  <c r="G31" i="43"/>
  <c r="H42" i="43"/>
  <c r="G42" i="43"/>
  <c r="G36" i="43"/>
  <c r="H36" i="43"/>
  <c r="H35" i="43"/>
  <c r="G35" i="43"/>
  <c r="G54" i="43"/>
  <c r="H54" i="43"/>
  <c r="H48" i="43"/>
  <c r="G48" i="43"/>
  <c r="F38" i="43"/>
  <c r="F31" i="43"/>
  <c r="F42" i="43"/>
  <c r="F37" i="43"/>
  <c r="H44" i="43"/>
  <c r="G44" i="43"/>
  <c r="H30" i="43"/>
  <c r="G30" i="43"/>
  <c r="G53" i="43"/>
  <c r="H53" i="43"/>
  <c r="H37" i="43"/>
  <c r="G37" i="43"/>
  <c r="F36" i="43"/>
  <c r="F35" i="43"/>
  <c r="F54" i="43"/>
  <c r="F48" i="43"/>
  <c r="H40" i="43"/>
  <c r="G40" i="43"/>
  <c r="F30" i="43"/>
  <c r="F53" i="43"/>
  <c r="AO29" i="41" l="1"/>
  <c r="AO29" i="42" s="1"/>
  <c r="BP29" i="41"/>
  <c r="BP29" i="42" s="1"/>
  <c r="AB29" i="41"/>
  <c r="AB29" i="42" s="1"/>
  <c r="BZ29" i="41"/>
  <c r="BZ29" i="42" s="1"/>
  <c r="AV29" i="41"/>
  <c r="AV29" i="42" s="1"/>
  <c r="BF29" i="41"/>
  <c r="BF29" i="42" s="1"/>
  <c r="AL29" i="41"/>
  <c r="AL29" i="42" s="1"/>
  <c r="H29" i="41"/>
  <c r="H29" i="42" s="1"/>
  <c r="R29" i="41"/>
  <c r="R29" i="42" s="1"/>
  <c r="P29" i="41"/>
  <c r="P29" i="42" s="1"/>
  <c r="BN29" i="41"/>
  <c r="BN29" i="42" s="1"/>
  <c r="BX29" i="41"/>
  <c r="BX29" i="42" s="1"/>
  <c r="F29" i="41"/>
  <c r="F29" i="42" s="1"/>
  <c r="AJ29" i="41"/>
  <c r="AJ29" i="42" s="1"/>
  <c r="Z29" i="41"/>
  <c r="Z29" i="42" s="1"/>
  <c r="BD29" i="41"/>
  <c r="BD29" i="42" s="1"/>
  <c r="AT29" i="41"/>
  <c r="AT29" i="42" s="1"/>
  <c r="BU29" i="41"/>
  <c r="BU29" i="42" s="1"/>
  <c r="AG29" i="41"/>
  <c r="AG29" i="42" s="1"/>
  <c r="BA29" i="41"/>
  <c r="BA29" i="42" s="1"/>
  <c r="AQ29" i="41"/>
  <c r="AQ29" i="42" s="1"/>
  <c r="M29" i="41"/>
  <c r="M29" i="42" s="1"/>
  <c r="CE29" i="41"/>
  <c r="CE29" i="42" s="1"/>
  <c r="BK29" i="41"/>
  <c r="BK29" i="42" s="1"/>
  <c r="W29" i="41"/>
  <c r="W29" i="42" s="1"/>
  <c r="AZ29" i="41"/>
  <c r="AZ29" i="42" s="1"/>
  <c r="BJ29" i="41"/>
  <c r="BJ29" i="42" s="1"/>
  <c r="L29" i="41"/>
  <c r="L29" i="42" s="1"/>
  <c r="V29" i="41"/>
  <c r="V29" i="42" s="1"/>
  <c r="CD29" i="41"/>
  <c r="CD29" i="42" s="1"/>
  <c r="AP29" i="41"/>
  <c r="AP29" i="42" s="1"/>
  <c r="BT29" i="41"/>
  <c r="BT29" i="42" s="1"/>
  <c r="AF29" i="41"/>
  <c r="AF29" i="42" s="1"/>
  <c r="E29" i="41"/>
  <c r="E29" i="42" s="1"/>
  <c r="BC29" i="41"/>
  <c r="BC29" i="42" s="1"/>
  <c r="BM29" i="41"/>
  <c r="BM29" i="42" s="1"/>
  <c r="AI29" i="41"/>
  <c r="AI29" i="42" s="1"/>
  <c r="AS29" i="41"/>
  <c r="AS29" i="42" s="1"/>
  <c r="O29" i="41"/>
  <c r="O29" i="42" s="1"/>
  <c r="Y29" i="41"/>
  <c r="Y29" i="42" s="1"/>
  <c r="BW29" i="41"/>
  <c r="BW29" i="42" s="1"/>
  <c r="BE29" i="41"/>
  <c r="BE29" i="42" s="1"/>
  <c r="AA29" i="41"/>
  <c r="AA29" i="42" s="1"/>
  <c r="AK29" i="41"/>
  <c r="AK29" i="42" s="1"/>
  <c r="BO29" i="41"/>
  <c r="BO29" i="42" s="1"/>
  <c r="G29" i="41"/>
  <c r="G29" i="42" s="1"/>
  <c r="AU29" i="41"/>
  <c r="AU29" i="42" s="1"/>
  <c r="Q29" i="41"/>
  <c r="Q29" i="42" s="1"/>
  <c r="BY29" i="41"/>
  <c r="BY29" i="42" s="1"/>
  <c r="AY29" i="41"/>
  <c r="AY29" i="42" s="1"/>
  <c r="U29" i="41"/>
  <c r="U29" i="42" s="1"/>
  <c r="AE29" i="41"/>
  <c r="AE29" i="42" s="1"/>
  <c r="BI29" i="41"/>
  <c r="BI29" i="42" s="1"/>
  <c r="K29" i="41"/>
  <c r="K29" i="42" s="1"/>
  <c r="BS29" i="41"/>
  <c r="BS29" i="42" s="1"/>
  <c r="CC29" i="41" l="1"/>
  <c r="CC29" i="42" s="1"/>
  <c r="BQ29" i="41"/>
  <c r="BQ29" i="42" s="1"/>
  <c r="BG29" i="41"/>
  <c r="BG29" i="42" s="1"/>
  <c r="I29" i="41"/>
  <c r="I29" i="42" s="1"/>
  <c r="CA29" i="41"/>
  <c r="CA29" i="42" s="1"/>
  <c r="S29" i="41"/>
  <c r="S29" i="42" s="1"/>
  <c r="AM29" i="41"/>
  <c r="AM29" i="42" s="1"/>
  <c r="AW29" i="41"/>
  <c r="AW29" i="42" s="1"/>
  <c r="AC29" i="41"/>
  <c r="AC29" i="42" s="1"/>
  <c r="AN29" i="41"/>
  <c r="AN29" i="42" s="1"/>
  <c r="CB29" i="41"/>
  <c r="CB29" i="42" s="1"/>
  <c r="BH29" i="41"/>
  <c r="BH29" i="42" s="1"/>
  <c r="BR29" i="41"/>
  <c r="BR29" i="42" s="1"/>
  <c r="AD29" i="41"/>
  <c r="AD29" i="42" s="1"/>
  <c r="T29" i="41"/>
  <c r="T29" i="42" s="1"/>
  <c r="J29" i="41"/>
  <c r="J29" i="42" s="1"/>
  <c r="AX29" i="41"/>
  <c r="AX29" i="42" s="1"/>
  <c r="D29" i="41" l="1"/>
  <c r="AR29" i="41"/>
  <c r="AR29" i="42" s="1"/>
  <c r="AH29" i="41"/>
  <c r="AH29" i="42" s="1"/>
  <c r="BB29" i="41"/>
  <c r="BB29" i="42" s="1"/>
  <c r="X29" i="41"/>
  <c r="X29" i="42" s="1"/>
  <c r="N29" i="41"/>
  <c r="N29" i="42" s="1"/>
  <c r="BL29" i="41"/>
  <c r="BL29" i="42" s="1"/>
  <c r="BV29" i="41"/>
  <c r="BV29" i="42" s="1"/>
  <c r="D29" i="43" l="1"/>
  <c r="D29" i="42"/>
  <c r="E29" i="43"/>
  <c r="F29" i="43" l="1"/>
  <c r="G29" i="43"/>
  <c r="H29" i="43"/>
  <c r="M8" i="12" l="1"/>
  <c r="X8" i="12" s="1"/>
  <c r="AR8" i="12" s="1"/>
  <c r="O7" i="13" s="1"/>
  <c r="AI7" i="13" s="1"/>
  <c r="AS7" i="13" s="1"/>
  <c r="M11" i="12"/>
  <c r="Q11" i="12" s="1"/>
  <c r="AK11" i="12" s="1"/>
  <c r="M19" i="12"/>
  <c r="M12" i="12"/>
  <c r="Q12" i="12" s="1"/>
  <c r="AK12" i="12" s="1"/>
  <c r="H11" i="13" s="1"/>
  <c r="AB11" i="13" s="1"/>
  <c r="AL11" i="13" s="1"/>
  <c r="T19" i="12"/>
  <c r="AN19" i="12" s="1"/>
  <c r="K18" i="13" s="1"/>
  <c r="AE18" i="13" s="1"/>
  <c r="M16" i="12"/>
  <c r="S11" i="12"/>
  <c r="AM11" i="12" s="1"/>
  <c r="J10" i="13" s="1"/>
  <c r="AD10" i="13" s="1"/>
  <c r="AN10" i="13" s="1"/>
  <c r="M10" i="12"/>
  <c r="P10" i="12" s="1"/>
  <c r="AJ10" i="12" s="1"/>
  <c r="X11" i="12"/>
  <c r="AR11" i="12" s="1"/>
  <c r="R16" i="12"/>
  <c r="AL16" i="12" s="1"/>
  <c r="X10" i="12"/>
  <c r="AR10" i="12" s="1"/>
  <c r="M18" i="12"/>
  <c r="R18" i="12" s="1"/>
  <c r="AL18" i="12" s="1"/>
  <c r="M20" i="12"/>
  <c r="M6" i="12"/>
  <c r="V6" i="12" s="1"/>
  <c r="AP6" i="12" s="1"/>
  <c r="M26" i="12"/>
  <c r="S26" i="12" s="1"/>
  <c r="AM26" i="12" s="1"/>
  <c r="M9" i="12"/>
  <c r="S9" i="12" s="1"/>
  <c r="AM9" i="12" s="1"/>
  <c r="M14" i="12"/>
  <c r="X14" i="12" s="1"/>
  <c r="AR14" i="12" s="1"/>
  <c r="M23" i="12"/>
  <c r="S23" i="12" s="1"/>
  <c r="AM23" i="12" s="1"/>
  <c r="S16" i="12"/>
  <c r="AM16" i="12" s="1"/>
  <c r="M25" i="12"/>
  <c r="R25" i="12" s="1"/>
  <c r="AL25" i="12" s="1"/>
  <c r="M24" i="12"/>
  <c r="X24" i="12" s="1"/>
  <c r="AR24" i="12" s="1"/>
  <c r="M22" i="12"/>
  <c r="T22" i="12" s="1"/>
  <c r="AN22" i="12" s="1"/>
  <c r="T12" i="12"/>
  <c r="AN12" i="12" s="1"/>
  <c r="T11" i="12"/>
  <c r="AN11" i="12" s="1"/>
  <c r="U11" i="12"/>
  <c r="AO11" i="12" s="1"/>
  <c r="P16" i="12"/>
  <c r="AJ16" i="12" s="1"/>
  <c r="V11" i="12"/>
  <c r="AP11" i="12" s="1"/>
  <c r="R26" i="12"/>
  <c r="AL26" i="12" s="1"/>
  <c r="X26" i="12"/>
  <c r="AR26" i="12" s="1"/>
  <c r="M13" i="12"/>
  <c r="W12" i="12"/>
  <c r="AQ12" i="12" s="1"/>
  <c r="N11" i="13" s="1"/>
  <c r="AH11" i="13" s="1"/>
  <c r="AR11" i="13" s="1"/>
  <c r="M21" i="12"/>
  <c r="R21" i="12" s="1"/>
  <c r="AL21" i="12" s="1"/>
  <c r="R11" i="12"/>
  <c r="AL11" i="12" s="1"/>
  <c r="M15" i="12"/>
  <c r="W15" i="12" s="1"/>
  <c r="AQ15" i="12" s="1"/>
  <c r="U8" i="12"/>
  <c r="AO8" i="12" s="1"/>
  <c r="L7" i="13" s="1"/>
  <c r="AF7" i="13" s="1"/>
  <c r="AP7" i="13" s="1"/>
  <c r="P11" i="12"/>
  <c r="AJ11" i="12" s="1"/>
  <c r="M7" i="12"/>
  <c r="P25" i="12"/>
  <c r="AJ25" i="12" s="1"/>
  <c r="W11" i="12"/>
  <c r="AQ11" i="12" s="1"/>
  <c r="Q21" i="12"/>
  <c r="AK21" i="12" s="1"/>
  <c r="Q16" i="12"/>
  <c r="AK16" i="12" s="1"/>
  <c r="U19" i="12"/>
  <c r="AO19" i="12" s="1"/>
  <c r="M17" i="12"/>
  <c r="Q17" i="12" s="1"/>
  <c r="AK17" i="12" s="1"/>
  <c r="V5" i="12"/>
  <c r="AP5" i="12" s="1"/>
  <c r="AO18" i="13" l="1"/>
  <c r="G8" i="51"/>
  <c r="P24" i="12"/>
  <c r="AJ24" i="12" s="1"/>
  <c r="P14" i="12"/>
  <c r="AJ14" i="12" s="1"/>
  <c r="G13" i="13" s="1"/>
  <c r="AA13" i="13" s="1"/>
  <c r="R24" i="12"/>
  <c r="AL24" i="12" s="1"/>
  <c r="W18" i="12"/>
  <c r="AQ18" i="12" s="1"/>
  <c r="W26" i="12"/>
  <c r="AQ26" i="12" s="1"/>
  <c r="S14" i="12"/>
  <c r="AM14" i="12" s="1"/>
  <c r="R8" i="12"/>
  <c r="AL8" i="12" s="1"/>
  <c r="W14" i="12"/>
  <c r="AQ14" i="12" s="1"/>
  <c r="P17" i="12"/>
  <c r="AJ17" i="12" s="1"/>
  <c r="G16" i="13" s="1"/>
  <c r="AA16" i="13" s="1"/>
  <c r="W8" i="12"/>
  <c r="AQ8" i="12" s="1"/>
  <c r="P8" i="12"/>
  <c r="AJ8" i="12" s="1"/>
  <c r="P22" i="12"/>
  <c r="AJ22" i="12" s="1"/>
  <c r="G21" i="13" s="1"/>
  <c r="AA21" i="13" s="1"/>
  <c r="S12" i="12"/>
  <c r="AM12" i="12" s="1"/>
  <c r="J11" i="13" s="1"/>
  <c r="AD11" i="13" s="1"/>
  <c r="AN11" i="13" s="1"/>
  <c r="Q10" i="16" s="1"/>
  <c r="BA10" i="44" s="1"/>
  <c r="V22" i="12"/>
  <c r="AP22" i="12" s="1"/>
  <c r="Q22" i="12"/>
  <c r="AK22" i="12" s="1"/>
  <c r="U12" i="12"/>
  <c r="AO12" i="12" s="1"/>
  <c r="U20" i="12"/>
  <c r="AO20" i="12" s="1"/>
  <c r="Q20" i="12"/>
  <c r="AK20" i="12" s="1"/>
  <c r="R17" i="12"/>
  <c r="AL17" i="12" s="1"/>
  <c r="T17" i="12"/>
  <c r="AN17" i="12" s="1"/>
  <c r="W21" i="12"/>
  <c r="AQ21" i="12" s="1"/>
  <c r="T8" i="12"/>
  <c r="AN8" i="12" s="1"/>
  <c r="K7" i="13" s="1"/>
  <c r="AE7" i="13" s="1"/>
  <c r="AO7" i="13" s="1"/>
  <c r="V26" i="12"/>
  <c r="AP26" i="12" s="1"/>
  <c r="M25" i="13" s="1"/>
  <c r="AG25" i="13" s="1"/>
  <c r="AQ25" i="13" s="1"/>
  <c r="Q26" i="12"/>
  <c r="AK26" i="12" s="1"/>
  <c r="H25" i="13" s="1"/>
  <c r="AB25" i="13" s="1"/>
  <c r="AL25" i="13" s="1"/>
  <c r="R19" i="12"/>
  <c r="AL19" i="12" s="1"/>
  <c r="I18" i="13" s="1"/>
  <c r="AC18" i="13" s="1"/>
  <c r="S8" i="12"/>
  <c r="AM8" i="12" s="1"/>
  <c r="U18" i="12"/>
  <c r="AO18" i="12" s="1"/>
  <c r="V17" i="12"/>
  <c r="AP17" i="12" s="1"/>
  <c r="P21" i="12"/>
  <c r="AJ21" i="12" s="1"/>
  <c r="S22" i="12"/>
  <c r="AM22" i="12" s="1"/>
  <c r="U26" i="12"/>
  <c r="AO26" i="12" s="1"/>
  <c r="L25" i="13" s="1"/>
  <c r="AF25" i="13" s="1"/>
  <c r="AP25" i="13" s="1"/>
  <c r="P26" i="12"/>
  <c r="AJ26" i="12" s="1"/>
  <c r="G25" i="13" s="1"/>
  <c r="AA25" i="13" s="1"/>
  <c r="T26" i="12"/>
  <c r="AN26" i="12" s="1"/>
  <c r="Q8" i="12"/>
  <c r="AK8" i="12" s="1"/>
  <c r="X17" i="12"/>
  <c r="AR17" i="12" s="1"/>
  <c r="P20" i="12"/>
  <c r="AJ20" i="12" s="1"/>
  <c r="G19" i="13" s="1"/>
  <c r="AA19" i="13" s="1"/>
  <c r="Q9" i="12"/>
  <c r="AK9" i="12" s="1"/>
  <c r="X9" i="12"/>
  <c r="AR9" i="12" s="1"/>
  <c r="R12" i="12"/>
  <c r="AL12" i="12" s="1"/>
  <c r="I11" i="13" s="1"/>
  <c r="AC11" i="13" s="1"/>
  <c r="AM11" i="13" s="1"/>
  <c r="P12" i="12"/>
  <c r="AJ12" i="12" s="1"/>
  <c r="W17" i="12"/>
  <c r="AQ17" i="12" s="1"/>
  <c r="X13" i="12"/>
  <c r="AR13" i="12" s="1"/>
  <c r="S18" i="12"/>
  <c r="AM18" i="12" s="1"/>
  <c r="V12" i="12"/>
  <c r="AP12" i="12" s="1"/>
  <c r="X12" i="12"/>
  <c r="AR12" i="12" s="1"/>
  <c r="T25" i="12"/>
  <c r="AN25" i="12" s="1"/>
  <c r="K24" i="13" s="1"/>
  <c r="AE24" i="13" s="1"/>
  <c r="G8" i="53" s="1"/>
  <c r="P13" i="12"/>
  <c r="AJ13" i="12" s="1"/>
  <c r="P18" i="12"/>
  <c r="AJ18" i="12" s="1"/>
  <c r="P19" i="12"/>
  <c r="AJ19" i="12" s="1"/>
  <c r="G18" i="13" s="1"/>
  <c r="AA18" i="13" s="1"/>
  <c r="C8" i="51" s="1"/>
  <c r="T9" i="12"/>
  <c r="AN9" i="12" s="1"/>
  <c r="W22" i="12"/>
  <c r="AQ22" i="12" s="1"/>
  <c r="S6" i="12"/>
  <c r="AM6" i="12" s="1"/>
  <c r="X20" i="12"/>
  <c r="AR20" i="12" s="1"/>
  <c r="O19" i="13" s="1"/>
  <c r="AI19" i="13" s="1"/>
  <c r="AS19" i="13" s="1"/>
  <c r="U9" i="12"/>
  <c r="AO9" i="12" s="1"/>
  <c r="L8" i="13" s="1"/>
  <c r="AF8" i="13" s="1"/>
  <c r="AP8" i="13" s="1"/>
  <c r="S7" i="16" s="1"/>
  <c r="X18" i="12"/>
  <c r="AR18" i="12" s="1"/>
  <c r="W23" i="12"/>
  <c r="AQ23" i="12" s="1"/>
  <c r="T21" i="12"/>
  <c r="AN21" i="12" s="1"/>
  <c r="P6" i="12"/>
  <c r="AJ6" i="12" s="1"/>
  <c r="Q13" i="12"/>
  <c r="AK13" i="12" s="1"/>
  <c r="W24" i="12"/>
  <c r="AQ24" i="12" s="1"/>
  <c r="X22" i="12"/>
  <c r="AR22" i="12" s="1"/>
  <c r="P23" i="12"/>
  <c r="AJ23" i="12" s="1"/>
  <c r="Q6" i="12"/>
  <c r="AK6" i="12" s="1"/>
  <c r="H5" i="13" s="1"/>
  <c r="AB5" i="13" s="1"/>
  <c r="AL5" i="13" s="1"/>
  <c r="V25" i="12"/>
  <c r="AP25" i="12" s="1"/>
  <c r="T18" i="12"/>
  <c r="AN18" i="12" s="1"/>
  <c r="Q19" i="12"/>
  <c r="AK19" i="12" s="1"/>
  <c r="H18" i="13" s="1"/>
  <c r="AB18" i="13" s="1"/>
  <c r="P15" i="12"/>
  <c r="AJ15" i="12" s="1"/>
  <c r="U23" i="12"/>
  <c r="AO23" i="12" s="1"/>
  <c r="L22" i="13" s="1"/>
  <c r="AF22" i="13" s="1"/>
  <c r="AP22" i="13" s="1"/>
  <c r="P9" i="12"/>
  <c r="AJ9" i="12" s="1"/>
  <c r="G8" i="13" s="1"/>
  <c r="AA8" i="13" s="1"/>
  <c r="U22" i="12"/>
  <c r="AO22" i="12" s="1"/>
  <c r="R22" i="12"/>
  <c r="AL22" i="12" s="1"/>
  <c r="V19" i="12"/>
  <c r="AP19" i="12" s="1"/>
  <c r="L18" i="13"/>
  <c r="AF18" i="13" s="1"/>
  <c r="M4" i="13"/>
  <c r="AG4" i="13" s="1"/>
  <c r="AQ4" i="13" s="1"/>
  <c r="R7" i="12"/>
  <c r="AL7" i="12" s="1"/>
  <c r="X7" i="12"/>
  <c r="AR7" i="12" s="1"/>
  <c r="T7" i="12"/>
  <c r="AN7" i="12" s="1"/>
  <c r="W7" i="12"/>
  <c r="AQ7" i="12" s="1"/>
  <c r="Q7" i="12"/>
  <c r="AK7" i="12" s="1"/>
  <c r="V7" i="12"/>
  <c r="AP7" i="12" s="1"/>
  <c r="U7" i="12"/>
  <c r="AO7" i="12" s="1"/>
  <c r="S7" i="12"/>
  <c r="AM7" i="12" s="1"/>
  <c r="P7" i="12"/>
  <c r="AJ7" i="12" s="1"/>
  <c r="H10" i="13"/>
  <c r="AB10" i="13" s="1"/>
  <c r="AL10" i="13" s="1"/>
  <c r="N14" i="13"/>
  <c r="AH14" i="13" s="1"/>
  <c r="AR14" i="13" s="1"/>
  <c r="I24" i="13"/>
  <c r="AC24" i="13" s="1"/>
  <c r="E8" i="53" s="1"/>
  <c r="H21" i="13"/>
  <c r="AB21" i="13" s="1"/>
  <c r="AL21" i="13" s="1"/>
  <c r="N25" i="13"/>
  <c r="AH25" i="13" s="1"/>
  <c r="AR25" i="13" s="1"/>
  <c r="I25" i="13"/>
  <c r="AC25" i="13" s="1"/>
  <c r="AM25" i="13" s="1"/>
  <c r="P5" i="12"/>
  <c r="AJ5" i="12" s="1"/>
  <c r="U5" i="12"/>
  <c r="AO5" i="12" s="1"/>
  <c r="Q5" i="12"/>
  <c r="AK5" i="12" s="1"/>
  <c r="G12" i="13"/>
  <c r="AA12" i="13" s="1"/>
  <c r="O16" i="13"/>
  <c r="AI16" i="13" s="1"/>
  <c r="H15" i="13"/>
  <c r="AB15" i="13" s="1"/>
  <c r="AL15" i="13" s="1"/>
  <c r="G23" i="13"/>
  <c r="AA23" i="13" s="1"/>
  <c r="N16" i="13"/>
  <c r="AH16" i="13" s="1"/>
  <c r="K8" i="13"/>
  <c r="AE8" i="13" s="1"/>
  <c r="AO8" i="13" s="1"/>
  <c r="M21" i="13"/>
  <c r="AG21" i="13" s="1"/>
  <c r="AQ21" i="13" s="1"/>
  <c r="I7" i="13"/>
  <c r="AC7" i="13" s="1"/>
  <c r="AM7" i="13" s="1"/>
  <c r="S5" i="12"/>
  <c r="AM5" i="12" s="1"/>
  <c r="G9" i="13"/>
  <c r="AA9" i="13" s="1"/>
  <c r="M11" i="13"/>
  <c r="AG11" i="13" s="1"/>
  <c r="AQ11" i="13" s="1"/>
  <c r="G24" i="13"/>
  <c r="AA24" i="13" s="1"/>
  <c r="N7" i="13"/>
  <c r="AH7" i="13" s="1"/>
  <c r="AR7" i="13" s="1"/>
  <c r="I10" i="13"/>
  <c r="AC10" i="13" s="1"/>
  <c r="AM10" i="13" s="1"/>
  <c r="X5" i="12"/>
  <c r="AR5" i="12" s="1"/>
  <c r="W5" i="12"/>
  <c r="AQ5" i="12" s="1"/>
  <c r="R5" i="12"/>
  <c r="AL5" i="12" s="1"/>
  <c r="I16" i="13"/>
  <c r="AC16" i="13" s="1"/>
  <c r="H16" i="13"/>
  <c r="AB16" i="13" s="1"/>
  <c r="H20" i="13"/>
  <c r="AB20" i="13" s="1"/>
  <c r="N10" i="13"/>
  <c r="AH10" i="13" s="1"/>
  <c r="AR10" i="13" s="1"/>
  <c r="U10" i="16" s="1"/>
  <c r="H8" i="13"/>
  <c r="AB8" i="13" s="1"/>
  <c r="AL8" i="13" s="1"/>
  <c r="N20" i="13"/>
  <c r="AH20" i="13" s="1"/>
  <c r="I20" i="13"/>
  <c r="AC20" i="13" s="1"/>
  <c r="G22" i="13"/>
  <c r="AA22" i="13" s="1"/>
  <c r="L11" i="13"/>
  <c r="AF11" i="13" s="1"/>
  <c r="AP11" i="13" s="1"/>
  <c r="T5" i="12"/>
  <c r="AN5" i="12" s="1"/>
  <c r="G7" i="13"/>
  <c r="AA7" i="13" s="1"/>
  <c r="M16" i="13"/>
  <c r="AG16" i="13" s="1"/>
  <c r="I23" i="13"/>
  <c r="AC23" i="13" s="1"/>
  <c r="AM23" i="13" s="1"/>
  <c r="G11" i="13"/>
  <c r="AA11" i="13" s="1"/>
  <c r="G20" i="13"/>
  <c r="AA20" i="13" s="1"/>
  <c r="C8" i="54" s="1"/>
  <c r="N17" i="13"/>
  <c r="AH17" i="13" s="1"/>
  <c r="AR17" i="13" s="1"/>
  <c r="O25" i="13"/>
  <c r="AI25" i="13" s="1"/>
  <c r="AS25" i="13" s="1"/>
  <c r="M10" i="13"/>
  <c r="AG10" i="13" s="1"/>
  <c r="AQ10" i="13" s="1"/>
  <c r="N22" i="13"/>
  <c r="AH22" i="13" s="1"/>
  <c r="U22" i="16" s="1"/>
  <c r="G10" i="13"/>
  <c r="AA10" i="13" s="1"/>
  <c r="S15" i="12"/>
  <c r="AM15" i="12" s="1"/>
  <c r="R15" i="12"/>
  <c r="AL15" i="12" s="1"/>
  <c r="T15" i="12"/>
  <c r="AN15" i="12" s="1"/>
  <c r="Q15" i="12"/>
  <c r="AK15" i="12" s="1"/>
  <c r="V15" i="12"/>
  <c r="AP15" i="12" s="1"/>
  <c r="U15" i="12"/>
  <c r="AO15" i="12" s="1"/>
  <c r="X15" i="12"/>
  <c r="AR15" i="12" s="1"/>
  <c r="L10" i="13"/>
  <c r="AF10" i="13" s="1"/>
  <c r="AP10" i="13" s="1"/>
  <c r="K10" i="13"/>
  <c r="AE10" i="13" s="1"/>
  <c r="AO10" i="13" s="1"/>
  <c r="AK13" i="13"/>
  <c r="O11" i="13"/>
  <c r="AI11" i="13" s="1"/>
  <c r="AS11" i="13" s="1"/>
  <c r="U17" i="12"/>
  <c r="AO17" i="12" s="1"/>
  <c r="O23" i="13"/>
  <c r="AI23" i="13" s="1"/>
  <c r="AS23" i="13" s="1"/>
  <c r="U21" i="12"/>
  <c r="AO21" i="12" s="1"/>
  <c r="S21" i="12"/>
  <c r="AM21" i="12" s="1"/>
  <c r="X21" i="12"/>
  <c r="AR21" i="12" s="1"/>
  <c r="V21" i="12"/>
  <c r="AP21" i="12" s="1"/>
  <c r="S17" i="12"/>
  <c r="AM17" i="12" s="1"/>
  <c r="W13" i="12"/>
  <c r="AQ13" i="12" s="1"/>
  <c r="R13" i="12"/>
  <c r="AL13" i="12" s="1"/>
  <c r="V13" i="12"/>
  <c r="AP13" i="12" s="1"/>
  <c r="U13" i="12"/>
  <c r="AO13" i="12" s="1"/>
  <c r="S13" i="12"/>
  <c r="AM13" i="12" s="1"/>
  <c r="T13" i="12"/>
  <c r="AN13" i="12" s="1"/>
  <c r="G15" i="13"/>
  <c r="AA15" i="13" s="1"/>
  <c r="K25" i="13"/>
  <c r="AE25" i="13" s="1"/>
  <c r="AO25" i="13" s="1"/>
  <c r="K21" i="13"/>
  <c r="AE21" i="13" s="1"/>
  <c r="AO21" i="13" s="1"/>
  <c r="I17" i="13"/>
  <c r="AC17" i="13" s="1"/>
  <c r="AM17" i="13" s="1"/>
  <c r="J17" i="13"/>
  <c r="AD17" i="13" s="1"/>
  <c r="AN17" i="13" s="1"/>
  <c r="K11" i="13"/>
  <c r="AE11" i="13" s="1"/>
  <c r="AO11" i="13" s="1"/>
  <c r="J15" i="13"/>
  <c r="AD15" i="13" s="1"/>
  <c r="AN15" i="13" s="1"/>
  <c r="J22" i="13"/>
  <c r="AD22" i="13" s="1"/>
  <c r="AN22" i="13" s="1"/>
  <c r="Q25" i="12"/>
  <c r="AK25" i="12" s="1"/>
  <c r="W25" i="12"/>
  <c r="AQ25" i="12" s="1"/>
  <c r="U25" i="12"/>
  <c r="AO25" i="12" s="1"/>
  <c r="X25" i="12"/>
  <c r="AR25" i="12" s="1"/>
  <c r="N13" i="13"/>
  <c r="AH13" i="13" s="1"/>
  <c r="AR13" i="13" s="1"/>
  <c r="V14" i="12"/>
  <c r="AP14" i="12" s="1"/>
  <c r="T14" i="12"/>
  <c r="AN14" i="12" s="1"/>
  <c r="R14" i="12"/>
  <c r="AL14" i="12" s="1"/>
  <c r="U14" i="12"/>
  <c r="AO14" i="12" s="1"/>
  <c r="Q14" i="12"/>
  <c r="AK14" i="12" s="1"/>
  <c r="S24" i="12"/>
  <c r="AM24" i="12" s="1"/>
  <c r="H7" i="13"/>
  <c r="AB7" i="13" s="1"/>
  <c r="AL7" i="13" s="1"/>
  <c r="L19" i="13"/>
  <c r="AF19" i="13" s="1"/>
  <c r="AP19" i="13" s="1"/>
  <c r="O13" i="13"/>
  <c r="AI13" i="13" s="1"/>
  <c r="AS13" i="13" s="1"/>
  <c r="I15" i="13"/>
  <c r="AC15" i="13" s="1"/>
  <c r="AM15" i="13" s="1"/>
  <c r="W16" i="12"/>
  <c r="AQ16" i="12" s="1"/>
  <c r="T16" i="12"/>
  <c r="AN16" i="12" s="1"/>
  <c r="X16" i="12"/>
  <c r="AR16" i="12" s="1"/>
  <c r="U16" i="12"/>
  <c r="AO16" i="12" s="1"/>
  <c r="V16" i="12"/>
  <c r="AP16" i="12" s="1"/>
  <c r="U24" i="12"/>
  <c r="AO24" i="12" s="1"/>
  <c r="V24" i="12"/>
  <c r="AP24" i="12" s="1"/>
  <c r="T24" i="12"/>
  <c r="AN24" i="12" s="1"/>
  <c r="Q24" i="12"/>
  <c r="AK24" i="12" s="1"/>
  <c r="O10" i="13"/>
  <c r="AI10" i="13" s="1"/>
  <c r="AS10" i="13" s="1"/>
  <c r="L17" i="13"/>
  <c r="AF17" i="13" s="1"/>
  <c r="AP17" i="13" s="1"/>
  <c r="S25" i="12"/>
  <c r="AM25" i="12" s="1"/>
  <c r="M5" i="13"/>
  <c r="AG5" i="13" s="1"/>
  <c r="AQ5" i="13" s="1"/>
  <c r="O8" i="13"/>
  <c r="AI8" i="13" s="1"/>
  <c r="AS8" i="13" s="1"/>
  <c r="V7" i="16" s="1"/>
  <c r="O9" i="13"/>
  <c r="AI9" i="13" s="1"/>
  <c r="AS9" i="13" s="1"/>
  <c r="R6" i="12"/>
  <c r="AL6" i="12" s="1"/>
  <c r="T6" i="12"/>
  <c r="AN6" i="12" s="1"/>
  <c r="X6" i="12"/>
  <c r="AR6" i="12" s="1"/>
  <c r="R10" i="12"/>
  <c r="AL10" i="12" s="1"/>
  <c r="W10" i="12"/>
  <c r="AQ10" i="12" s="1"/>
  <c r="S10" i="12"/>
  <c r="AM10" i="12" s="1"/>
  <c r="U10" i="12"/>
  <c r="AO10" i="12" s="1"/>
  <c r="V10" i="12"/>
  <c r="AP10" i="12" s="1"/>
  <c r="Q10" i="12"/>
  <c r="AK10" i="12" s="1"/>
  <c r="Q23" i="12"/>
  <c r="AK23" i="12" s="1"/>
  <c r="W6" i="12"/>
  <c r="AQ6" i="12" s="1"/>
  <c r="R23" i="12"/>
  <c r="AL23" i="12" s="1"/>
  <c r="W9" i="12"/>
  <c r="AQ9" i="12" s="1"/>
  <c r="V9" i="12"/>
  <c r="AP9" i="12" s="1"/>
  <c r="W20" i="12"/>
  <c r="AQ20" i="12" s="1"/>
  <c r="R20" i="12"/>
  <c r="AL20" i="12" s="1"/>
  <c r="S20" i="12"/>
  <c r="AM20" i="12" s="1"/>
  <c r="V20" i="12"/>
  <c r="AP20" i="12" s="1"/>
  <c r="T20" i="12"/>
  <c r="AN20" i="12" s="1"/>
  <c r="Q18" i="12"/>
  <c r="AK18" i="12" s="1"/>
  <c r="V18" i="12"/>
  <c r="AP18" i="12" s="1"/>
  <c r="T10" i="12"/>
  <c r="AN10" i="12" s="1"/>
  <c r="R9" i="12"/>
  <c r="AL9" i="12" s="1"/>
  <c r="T23" i="12"/>
  <c r="AN23" i="12" s="1"/>
  <c r="X23" i="12"/>
  <c r="AR23" i="12" s="1"/>
  <c r="J8" i="13"/>
  <c r="AD8" i="13" s="1"/>
  <c r="AN8" i="13" s="1"/>
  <c r="J25" i="13"/>
  <c r="AD25" i="13" s="1"/>
  <c r="AN25" i="13" s="1"/>
  <c r="U6" i="12"/>
  <c r="AO6" i="12" s="1"/>
  <c r="V23" i="12"/>
  <c r="AP23" i="12" s="1"/>
  <c r="S19" i="12"/>
  <c r="AM19" i="12" s="1"/>
  <c r="W19" i="12"/>
  <c r="AQ19" i="12" s="1"/>
  <c r="X19" i="12"/>
  <c r="AR19" i="12" s="1"/>
  <c r="V8" i="12"/>
  <c r="AP8" i="12" s="1"/>
  <c r="AL20" i="13" l="1"/>
  <c r="D8" i="54"/>
  <c r="AM20" i="13"/>
  <c r="E8" i="54"/>
  <c r="C8" i="45"/>
  <c r="C8" i="53"/>
  <c r="R7" i="16"/>
  <c r="AM18" i="13"/>
  <c r="E8" i="51"/>
  <c r="U20" i="16"/>
  <c r="J8" i="54"/>
  <c r="AP18" i="13"/>
  <c r="S18" i="16" s="1"/>
  <c r="H8" i="51"/>
  <c r="AL18" i="13"/>
  <c r="D8" i="51"/>
  <c r="AO24" i="13"/>
  <c r="AM24" i="13"/>
  <c r="P24" i="16" s="1"/>
  <c r="AT7" i="44"/>
  <c r="CC7" i="22"/>
  <c r="CC7" i="25" s="1"/>
  <c r="AA7" i="22"/>
  <c r="AA7" i="25" s="1"/>
  <c r="BT7" i="22"/>
  <c r="BT7" i="25" s="1"/>
  <c r="R7" i="22"/>
  <c r="R7" i="25" s="1"/>
  <c r="BK7" i="22"/>
  <c r="BK7" i="25" s="1"/>
  <c r="I7" i="22"/>
  <c r="I7" i="25" s="1"/>
  <c r="BB7" i="22"/>
  <c r="BB7" i="25" s="1"/>
  <c r="AS7" i="22"/>
  <c r="AS7" i="25" s="1"/>
  <c r="CM7" i="44"/>
  <c r="AJ7" i="22"/>
  <c r="AJ7" i="25" s="1"/>
  <c r="Z10" i="44"/>
  <c r="CB10" i="44"/>
  <c r="BS10" i="44"/>
  <c r="Q10" i="44"/>
  <c r="AR10" i="44"/>
  <c r="G10" i="44" s="1"/>
  <c r="AI10" i="44"/>
  <c r="BJ10" i="44"/>
  <c r="CK10" i="44"/>
  <c r="CA10" i="22"/>
  <c r="CA10" i="25" s="1"/>
  <c r="AZ10" i="22"/>
  <c r="AZ10" i="25" s="1"/>
  <c r="Y10" i="22"/>
  <c r="Y10" i="25" s="1"/>
  <c r="BI10" i="22"/>
  <c r="BI10" i="25" s="1"/>
  <c r="AH10" i="22"/>
  <c r="AH10" i="25" s="1"/>
  <c r="G10" i="22"/>
  <c r="G10" i="25" s="1"/>
  <c r="BR10" i="22"/>
  <c r="BR10" i="25" s="1"/>
  <c r="AQ10" i="22"/>
  <c r="AQ10" i="25" s="1"/>
  <c r="P10" i="22"/>
  <c r="P10" i="25" s="1"/>
  <c r="BT7" i="44"/>
  <c r="BS7" i="22"/>
  <c r="BS7" i="25" s="1"/>
  <c r="Q7" i="22"/>
  <c r="Q7" i="25" s="1"/>
  <c r="CB7" i="22"/>
  <c r="CB7" i="25" s="1"/>
  <c r="Z7" i="22"/>
  <c r="Z7" i="25" s="1"/>
  <c r="AI7" i="22"/>
  <c r="AI7" i="25" s="1"/>
  <c r="AR7" i="22"/>
  <c r="AR7" i="25" s="1"/>
  <c r="BA7" i="22"/>
  <c r="BA7" i="25" s="1"/>
  <c r="CL7" i="44"/>
  <c r="BJ7" i="22"/>
  <c r="BJ7" i="25" s="1"/>
  <c r="H7" i="22"/>
  <c r="H7" i="25" s="1"/>
  <c r="AE10" i="16"/>
  <c r="BV10" i="22"/>
  <c r="BV10" i="25" s="1"/>
  <c r="T10" i="22"/>
  <c r="T10" i="25" s="1"/>
  <c r="CO10" i="44"/>
  <c r="BM10" i="22"/>
  <c r="BM10" i="25" s="1"/>
  <c r="K10" i="22"/>
  <c r="K10" i="25" s="1"/>
  <c r="BD10" i="22"/>
  <c r="BD10" i="25" s="1"/>
  <c r="AU10" i="22"/>
  <c r="AU10" i="25" s="1"/>
  <c r="AL10" i="22"/>
  <c r="AL10" i="25" s="1"/>
  <c r="AC10" i="22"/>
  <c r="AC10" i="25" s="1"/>
  <c r="CE10" i="22"/>
  <c r="CE10" i="25" s="1"/>
  <c r="AN7" i="44"/>
  <c r="AM7" i="22"/>
  <c r="AM7" i="25" s="1"/>
  <c r="CF7" i="22"/>
  <c r="CF7" i="25" s="1"/>
  <c r="AD7" i="22"/>
  <c r="AD7" i="25" s="1"/>
  <c r="BW7" i="22"/>
  <c r="BW7" i="25" s="1"/>
  <c r="U7" i="22"/>
  <c r="U7" i="25" s="1"/>
  <c r="BN7" i="22"/>
  <c r="BN7" i="25" s="1"/>
  <c r="L7" i="22"/>
  <c r="L7" i="25" s="1"/>
  <c r="BE7" i="22"/>
  <c r="BE7" i="25" s="1"/>
  <c r="CP7" i="44"/>
  <c r="AV7" i="22"/>
  <c r="AV7" i="25" s="1"/>
  <c r="BV22" i="22"/>
  <c r="BV22" i="25" s="1"/>
  <c r="T22" i="22"/>
  <c r="T22" i="25" s="1"/>
  <c r="BM22" i="22"/>
  <c r="BM22" i="25" s="1"/>
  <c r="K22" i="22"/>
  <c r="K22" i="25" s="1"/>
  <c r="BD22" i="22"/>
  <c r="BD22" i="25" s="1"/>
  <c r="AU22" i="22"/>
  <c r="AU22" i="25" s="1"/>
  <c r="AL22" i="22"/>
  <c r="AL22" i="25" s="1"/>
  <c r="CO22" i="44"/>
  <c r="AC22" i="22"/>
  <c r="AC22" i="25" s="1"/>
  <c r="CE22" i="22"/>
  <c r="CE22" i="25" s="1"/>
  <c r="BV20" i="22"/>
  <c r="BV20" i="25" s="1"/>
  <c r="T20" i="22"/>
  <c r="T20" i="25" s="1"/>
  <c r="BM20" i="22"/>
  <c r="BM20" i="25" s="1"/>
  <c r="K20" i="22"/>
  <c r="K20" i="25" s="1"/>
  <c r="BD20" i="22"/>
  <c r="BD20" i="25" s="1"/>
  <c r="AU20" i="22"/>
  <c r="AU20" i="25" s="1"/>
  <c r="CO20" i="44"/>
  <c r="AL20" i="22"/>
  <c r="AL20" i="25" s="1"/>
  <c r="AC20" i="22"/>
  <c r="AC20" i="25" s="1"/>
  <c r="CE20" i="22"/>
  <c r="CE20" i="25" s="1"/>
  <c r="BX7" i="44"/>
  <c r="BK7" i="44"/>
  <c r="AE7" i="44"/>
  <c r="AS7" i="44"/>
  <c r="BL7" i="44"/>
  <c r="I7" i="44" s="1"/>
  <c r="AW7" i="44"/>
  <c r="AA7" i="44"/>
  <c r="BC7" i="44"/>
  <c r="BO7" i="44"/>
  <c r="AJ7" i="44"/>
  <c r="AB7" i="44"/>
  <c r="BF7" i="44"/>
  <c r="V7" i="44"/>
  <c r="BB7" i="44"/>
  <c r="H7" i="44" s="1"/>
  <c r="CD7" i="44"/>
  <c r="AK7" i="44"/>
  <c r="CG7" i="44"/>
  <c r="R7" i="44"/>
  <c r="CC7" i="44"/>
  <c r="S7" i="44"/>
  <c r="BU7" i="44"/>
  <c r="V8" i="16"/>
  <c r="AW8" i="44" s="1"/>
  <c r="AA10" i="16"/>
  <c r="S10" i="16"/>
  <c r="T4" i="16"/>
  <c r="AD4" i="16" s="1"/>
  <c r="O25" i="16"/>
  <c r="BH25" i="44" s="1"/>
  <c r="Q25" i="16"/>
  <c r="Z25" i="44" s="1"/>
  <c r="E10" i="13"/>
  <c r="E11" i="13"/>
  <c r="P25" i="16"/>
  <c r="AQ25" i="44" s="1"/>
  <c r="T25" i="16"/>
  <c r="AC25" i="44" s="1"/>
  <c r="R10" i="16"/>
  <c r="AA10" i="44" s="1"/>
  <c r="U25" i="16"/>
  <c r="AM25" i="44" s="1"/>
  <c r="T10" i="16"/>
  <c r="BM10" i="44" s="1"/>
  <c r="U13" i="16"/>
  <c r="AK8" i="13"/>
  <c r="P10" i="16"/>
  <c r="Y10" i="44" s="1"/>
  <c r="AK16" i="13"/>
  <c r="O10" i="16"/>
  <c r="AC7" i="16"/>
  <c r="V10" i="16"/>
  <c r="BO10" i="44" s="1"/>
  <c r="V25" i="16"/>
  <c r="BO25" i="44" s="1"/>
  <c r="O7" i="16"/>
  <c r="BZ7" i="44" s="1"/>
  <c r="P23" i="16"/>
  <c r="BR23" i="44" s="1"/>
  <c r="AK21" i="13"/>
  <c r="E25" i="13"/>
  <c r="V9" i="16"/>
  <c r="R24" i="16"/>
  <c r="AB24" i="16" s="1"/>
  <c r="R25" i="16"/>
  <c r="CC25" i="44" s="1"/>
  <c r="O20" i="16"/>
  <c r="BZ20" i="44" s="1"/>
  <c r="S17" i="16"/>
  <c r="AK18" i="13"/>
  <c r="N18" i="16" s="1"/>
  <c r="S25" i="16"/>
  <c r="P17" i="16"/>
  <c r="AH17" i="44" s="1"/>
  <c r="F17" i="44" s="1"/>
  <c r="BV25" i="44"/>
  <c r="J25" i="44" s="1"/>
  <c r="H19" i="13"/>
  <c r="AB19" i="13" s="1"/>
  <c r="AL19" i="13" s="1"/>
  <c r="O18" i="16" s="1"/>
  <c r="O18" i="44" s="1"/>
  <c r="J5" i="13"/>
  <c r="AD5" i="13" s="1"/>
  <c r="AN5" i="13" s="1"/>
  <c r="J21" i="13"/>
  <c r="AD21" i="13" s="1"/>
  <c r="AN21" i="13" s="1"/>
  <c r="Q21" i="16" s="1"/>
  <c r="J13" i="13"/>
  <c r="AD13" i="13" s="1"/>
  <c r="AN13" i="13" s="1"/>
  <c r="M24" i="13"/>
  <c r="AG24" i="13" s="1"/>
  <c r="I8" i="53" s="1"/>
  <c r="O12" i="13"/>
  <c r="AI12" i="13" s="1"/>
  <c r="AS12" i="13" s="1"/>
  <c r="V11" i="16" s="1"/>
  <c r="BO11" i="44" s="1"/>
  <c r="J7" i="13"/>
  <c r="AD7" i="13" s="1"/>
  <c r="AN7" i="13" s="1"/>
  <c r="CB24" i="41"/>
  <c r="CB24" i="42" s="1"/>
  <c r="K16" i="13"/>
  <c r="AE16" i="13" s="1"/>
  <c r="AO16" i="13" s="1"/>
  <c r="H12" i="13"/>
  <c r="AB12" i="13" s="1"/>
  <c r="AL12" i="13" s="1"/>
  <c r="O11" i="16" s="1"/>
  <c r="M18" i="13"/>
  <c r="AG18" i="13" s="1"/>
  <c r="G5" i="13"/>
  <c r="AA5" i="13" s="1"/>
  <c r="N21" i="13"/>
  <c r="AH21" i="13" s="1"/>
  <c r="AR21" i="13" s="1"/>
  <c r="BM8" i="41"/>
  <c r="BM8" i="42" s="1"/>
  <c r="G14" i="13"/>
  <c r="AA14" i="13" s="1"/>
  <c r="K20" i="13"/>
  <c r="AE20" i="13" s="1"/>
  <c r="H23" i="41"/>
  <c r="H23" i="42" s="1"/>
  <c r="AC11" i="41"/>
  <c r="AC11" i="42" s="1"/>
  <c r="I21" i="13"/>
  <c r="AC21" i="13" s="1"/>
  <c r="AM21" i="13" s="1"/>
  <c r="P20" i="16" s="1"/>
  <c r="L21" i="13"/>
  <c r="AF21" i="13" s="1"/>
  <c r="AP21" i="13" s="1"/>
  <c r="N23" i="13"/>
  <c r="AH23" i="13" s="1"/>
  <c r="AR23" i="13" s="1"/>
  <c r="AE22" i="16" s="1"/>
  <c r="CD24" i="41"/>
  <c r="CD24" i="42" s="1"/>
  <c r="BI26" i="41"/>
  <c r="BI26" i="42" s="1"/>
  <c r="K17" i="13"/>
  <c r="AE17" i="13" s="1"/>
  <c r="AO17" i="13" s="1"/>
  <c r="O17" i="13"/>
  <c r="AI17" i="13" s="1"/>
  <c r="AS17" i="13" s="1"/>
  <c r="AC24" i="41"/>
  <c r="AC24" i="42" s="1"/>
  <c r="O21" i="13"/>
  <c r="AI21" i="13" s="1"/>
  <c r="G17" i="13"/>
  <c r="AA17" i="13" s="1"/>
  <c r="AK17" i="13" s="1"/>
  <c r="H17" i="13"/>
  <c r="AB17" i="13" s="1"/>
  <c r="AL17" i="13" s="1"/>
  <c r="R14" i="41"/>
  <c r="R14" i="42" s="1"/>
  <c r="BZ14" i="41"/>
  <c r="BZ14" i="42" s="1"/>
  <c r="AV14" i="41"/>
  <c r="AV14" i="42" s="1"/>
  <c r="AB14" i="41"/>
  <c r="AB14" i="42" s="1"/>
  <c r="BP14" i="41"/>
  <c r="BP14" i="42" s="1"/>
  <c r="H14" i="41"/>
  <c r="H14" i="42" s="1"/>
  <c r="BF14" i="41"/>
  <c r="BF14" i="42" s="1"/>
  <c r="AL14" i="41"/>
  <c r="AL14" i="42" s="1"/>
  <c r="L16" i="13"/>
  <c r="AF16" i="13" s="1"/>
  <c r="AL10" i="41"/>
  <c r="AL10" i="42" s="1"/>
  <c r="R10" i="41"/>
  <c r="R10" i="42" s="1"/>
  <c r="BZ10" i="41"/>
  <c r="BZ10" i="42" s="1"/>
  <c r="H10" i="41"/>
  <c r="H10" i="42" s="1"/>
  <c r="BP10" i="41"/>
  <c r="BP10" i="42" s="1"/>
  <c r="BF10" i="41"/>
  <c r="BF10" i="42" s="1"/>
  <c r="AB10" i="41"/>
  <c r="AB10" i="42" s="1"/>
  <c r="AV10" i="41"/>
  <c r="AV10" i="42" s="1"/>
  <c r="H14" i="13"/>
  <c r="AB14" i="13" s="1"/>
  <c r="AL14" i="13" s="1"/>
  <c r="AK12" i="13"/>
  <c r="G4" i="13"/>
  <c r="AA4" i="13" s="1"/>
  <c r="BT15" i="41"/>
  <c r="BT15" i="42" s="1"/>
  <c r="BX27" i="41"/>
  <c r="BX27" i="42" s="1"/>
  <c r="BN27" i="41"/>
  <c r="BN27" i="42" s="1"/>
  <c r="AJ27" i="41"/>
  <c r="AJ27" i="42" s="1"/>
  <c r="AT27" i="41"/>
  <c r="AT27" i="42" s="1"/>
  <c r="Z27" i="41"/>
  <c r="Z27" i="42" s="1"/>
  <c r="BD27" i="41"/>
  <c r="BD27" i="42" s="1"/>
  <c r="P27" i="41"/>
  <c r="P27" i="42" s="1"/>
  <c r="F27" i="41"/>
  <c r="F27" i="42" s="1"/>
  <c r="M15" i="41"/>
  <c r="M15" i="42" s="1"/>
  <c r="AG15" i="41"/>
  <c r="AG15" i="42" s="1"/>
  <c r="BK15" i="41"/>
  <c r="BK15" i="42" s="1"/>
  <c r="W15" i="41"/>
  <c r="W15" i="42" s="1"/>
  <c r="AQ15" i="41"/>
  <c r="AQ15" i="42" s="1"/>
  <c r="BA15" i="41"/>
  <c r="BA15" i="42" s="1"/>
  <c r="BU15" i="41"/>
  <c r="BU15" i="42" s="1"/>
  <c r="CE15" i="41"/>
  <c r="CE15" i="42" s="1"/>
  <c r="H6" i="13"/>
  <c r="AB6" i="13" s="1"/>
  <c r="AL6" i="13" s="1"/>
  <c r="O5" i="16" s="1"/>
  <c r="K19" i="13"/>
  <c r="AE19" i="13" s="1"/>
  <c r="AO19" i="13" s="1"/>
  <c r="R18" i="16" s="1"/>
  <c r="N8" i="13"/>
  <c r="AH8" i="13" s="1"/>
  <c r="AR8" i="13" s="1"/>
  <c r="U7" i="16" s="1"/>
  <c r="U7" i="44" s="1"/>
  <c r="H9" i="13"/>
  <c r="AB9" i="13" s="1"/>
  <c r="AL9" i="13" s="1"/>
  <c r="O8" i="16" s="1"/>
  <c r="O5" i="13"/>
  <c r="AI5" i="13" s="1"/>
  <c r="AS5" i="13" s="1"/>
  <c r="AF12" i="41"/>
  <c r="AF12" i="42" s="1"/>
  <c r="BT12" i="41"/>
  <c r="BT12" i="42" s="1"/>
  <c r="BJ12" i="41"/>
  <c r="BJ12" i="42" s="1"/>
  <c r="AZ12" i="41"/>
  <c r="AZ12" i="42" s="1"/>
  <c r="V12" i="41"/>
  <c r="V12" i="42" s="1"/>
  <c r="L12" i="41"/>
  <c r="L12" i="42" s="1"/>
  <c r="AP12" i="41"/>
  <c r="AP12" i="42" s="1"/>
  <c r="CD12" i="41"/>
  <c r="CD12" i="42" s="1"/>
  <c r="CD17" i="44"/>
  <c r="M23" i="13"/>
  <c r="AG23" i="13" s="1"/>
  <c r="AQ23" i="13" s="1"/>
  <c r="AC25" i="41"/>
  <c r="AC25" i="42" s="1"/>
  <c r="AW25" i="41"/>
  <c r="AW25" i="42" s="1"/>
  <c r="AM25" i="41"/>
  <c r="AM25" i="42" s="1"/>
  <c r="S25" i="41"/>
  <c r="S25" i="42" s="1"/>
  <c r="BG25" i="41"/>
  <c r="BG25" i="42" s="1"/>
  <c r="BQ25" i="41"/>
  <c r="BQ25" i="42" s="1"/>
  <c r="CA25" i="41"/>
  <c r="CA25" i="42" s="1"/>
  <c r="I25" i="41"/>
  <c r="I25" i="42" s="1"/>
  <c r="V16" i="41"/>
  <c r="V16" i="42" s="1"/>
  <c r="AF16" i="41"/>
  <c r="AF16" i="42" s="1"/>
  <c r="CD16" i="41"/>
  <c r="CD16" i="42" s="1"/>
  <c r="L16" i="41"/>
  <c r="L16" i="42" s="1"/>
  <c r="AP16" i="41"/>
  <c r="AP16" i="42" s="1"/>
  <c r="BJ16" i="41"/>
  <c r="BJ16" i="42" s="1"/>
  <c r="AZ16" i="41"/>
  <c r="AZ16" i="42" s="1"/>
  <c r="BT16" i="41"/>
  <c r="BT16" i="42" s="1"/>
  <c r="N24" i="13"/>
  <c r="AH24" i="13" s="1"/>
  <c r="J8" i="53" s="1"/>
  <c r="AK20" i="41"/>
  <c r="AK20" i="42" s="1"/>
  <c r="BE20" i="41"/>
  <c r="BE20" i="42" s="1"/>
  <c r="BO20" i="41"/>
  <c r="BO20" i="42" s="1"/>
  <c r="BY20" i="41"/>
  <c r="BY20" i="42" s="1"/>
  <c r="AU20" i="41"/>
  <c r="AU20" i="42" s="1"/>
  <c r="G20" i="41"/>
  <c r="G20" i="42" s="1"/>
  <c r="AA20" i="41"/>
  <c r="AA20" i="42" s="1"/>
  <c r="Q20" i="41"/>
  <c r="Q20" i="42" s="1"/>
  <c r="AT20" i="41"/>
  <c r="AT20" i="42" s="1"/>
  <c r="BD20" i="41"/>
  <c r="BD20" i="42" s="1"/>
  <c r="BX20" i="41"/>
  <c r="BX20" i="42" s="1"/>
  <c r="P20" i="41"/>
  <c r="P20" i="42" s="1"/>
  <c r="F20" i="41"/>
  <c r="F20" i="42" s="1"/>
  <c r="BN20" i="41"/>
  <c r="BN20" i="42" s="1"/>
  <c r="Z20" i="41"/>
  <c r="Z20" i="42" s="1"/>
  <c r="AJ20" i="41"/>
  <c r="AJ20" i="42" s="1"/>
  <c r="AZ20" i="41"/>
  <c r="AZ20" i="42" s="1"/>
  <c r="CD20" i="41"/>
  <c r="CD20" i="42" s="1"/>
  <c r="BJ20" i="41"/>
  <c r="BJ20" i="42" s="1"/>
  <c r="BT20" i="41"/>
  <c r="BT20" i="42" s="1"/>
  <c r="AP20" i="41"/>
  <c r="AP20" i="42" s="1"/>
  <c r="L20" i="41"/>
  <c r="L20" i="42" s="1"/>
  <c r="V20" i="41"/>
  <c r="V20" i="42" s="1"/>
  <c r="AF20" i="41"/>
  <c r="AF20" i="42" s="1"/>
  <c r="AV28" i="41"/>
  <c r="AV28" i="42" s="1"/>
  <c r="BZ28" i="41"/>
  <c r="BZ28" i="42" s="1"/>
  <c r="AB28" i="41"/>
  <c r="AB28" i="42" s="1"/>
  <c r="AL28" i="41"/>
  <c r="AL28" i="42" s="1"/>
  <c r="BP28" i="41"/>
  <c r="BP28" i="42" s="1"/>
  <c r="BF28" i="41"/>
  <c r="BF28" i="42" s="1"/>
  <c r="H28" i="41"/>
  <c r="H28" i="42" s="1"/>
  <c r="R28" i="41"/>
  <c r="R28" i="42" s="1"/>
  <c r="AK15" i="13"/>
  <c r="J12" i="13"/>
  <c r="AD12" i="13" s="1"/>
  <c r="AN12" i="13" s="1"/>
  <c r="Q11" i="16" s="1"/>
  <c r="AU24" i="41"/>
  <c r="AU24" i="42" s="1"/>
  <c r="Q24" i="41"/>
  <c r="Q24" i="42" s="1"/>
  <c r="BO24" i="41"/>
  <c r="BO24" i="42" s="1"/>
  <c r="AA24" i="41"/>
  <c r="AA24" i="42" s="1"/>
  <c r="BY24" i="41"/>
  <c r="BY24" i="42" s="1"/>
  <c r="BE24" i="41"/>
  <c r="BE24" i="42" s="1"/>
  <c r="AK24" i="41"/>
  <c r="AK24" i="42" s="1"/>
  <c r="G24" i="41"/>
  <c r="G24" i="42" s="1"/>
  <c r="O20" i="13"/>
  <c r="AI20" i="13" s="1"/>
  <c r="K8" i="54" s="1"/>
  <c r="AJ24" i="41"/>
  <c r="AJ24" i="42" s="1"/>
  <c r="BD24" i="41"/>
  <c r="BD24" i="42" s="1"/>
  <c r="P24" i="41"/>
  <c r="P24" i="42" s="1"/>
  <c r="AT24" i="41"/>
  <c r="AT24" i="42" s="1"/>
  <c r="Z24" i="41"/>
  <c r="Z24" i="42" s="1"/>
  <c r="F24" i="41"/>
  <c r="F24" i="42" s="1"/>
  <c r="BN24" i="41"/>
  <c r="BN24" i="42" s="1"/>
  <c r="BX24" i="41"/>
  <c r="BX24" i="42" s="1"/>
  <c r="BG24" i="41"/>
  <c r="BG24" i="42" s="1"/>
  <c r="S24" i="41"/>
  <c r="S24" i="42" s="1"/>
  <c r="I24" i="41"/>
  <c r="I24" i="42" s="1"/>
  <c r="BQ24" i="41"/>
  <c r="BQ24" i="42" s="1"/>
  <c r="K14" i="13"/>
  <c r="AE14" i="13" s="1"/>
  <c r="AO14" i="13" s="1"/>
  <c r="AK19" i="13"/>
  <c r="BV8" i="41"/>
  <c r="BV8" i="42" s="1"/>
  <c r="BL8" i="41"/>
  <c r="BL8" i="42" s="1"/>
  <c r="BB8" i="41"/>
  <c r="BB8" i="42" s="1"/>
  <c r="AH8" i="41"/>
  <c r="AH8" i="42" s="1"/>
  <c r="AR8" i="41"/>
  <c r="AR8" i="42" s="1"/>
  <c r="N8" i="41"/>
  <c r="N8" i="42" s="1"/>
  <c r="X8" i="41"/>
  <c r="X8" i="42" s="1"/>
  <c r="D8" i="41"/>
  <c r="AK22" i="13"/>
  <c r="AO13" i="41"/>
  <c r="AO13" i="42" s="1"/>
  <c r="AE13" i="41"/>
  <c r="AE13" i="42" s="1"/>
  <c r="K13" i="41"/>
  <c r="K13" i="42" s="1"/>
  <c r="BI13" i="41"/>
  <c r="BI13" i="42" s="1"/>
  <c r="AY13" i="41"/>
  <c r="AY13" i="42" s="1"/>
  <c r="BS13" i="41"/>
  <c r="BS13" i="42" s="1"/>
  <c r="CC13" i="41"/>
  <c r="CC13" i="42" s="1"/>
  <c r="U13" i="41"/>
  <c r="U13" i="42" s="1"/>
  <c r="E19" i="41"/>
  <c r="E19" i="42" s="1"/>
  <c r="BW19" i="41"/>
  <c r="BW19" i="42" s="1"/>
  <c r="BC19" i="41"/>
  <c r="BC19" i="42" s="1"/>
  <c r="O19" i="41"/>
  <c r="O19" i="42" s="1"/>
  <c r="AI19" i="41"/>
  <c r="AI19" i="42" s="1"/>
  <c r="Y19" i="41"/>
  <c r="Y19" i="42" s="1"/>
  <c r="BM19" i="41"/>
  <c r="BM19" i="42" s="1"/>
  <c r="AS19" i="41"/>
  <c r="AS19" i="42" s="1"/>
  <c r="BD10" i="41"/>
  <c r="BD10" i="42" s="1"/>
  <c r="P10" i="41"/>
  <c r="P10" i="42" s="1"/>
  <c r="Z10" i="41"/>
  <c r="Z10" i="42" s="1"/>
  <c r="BX10" i="41"/>
  <c r="BX10" i="42" s="1"/>
  <c r="AT10" i="41"/>
  <c r="AT10" i="42" s="1"/>
  <c r="BN10" i="41"/>
  <c r="BN10" i="42" s="1"/>
  <c r="AJ10" i="41"/>
  <c r="AJ10" i="42" s="1"/>
  <c r="F10" i="41"/>
  <c r="F10" i="42" s="1"/>
  <c r="BI24" i="41"/>
  <c r="BI24" i="42" s="1"/>
  <c r="K24" i="41"/>
  <c r="K24" i="42" s="1"/>
  <c r="BS24" i="41"/>
  <c r="BS24" i="42" s="1"/>
  <c r="AO24" i="41"/>
  <c r="AO24" i="42" s="1"/>
  <c r="AE24" i="41"/>
  <c r="AE24" i="42" s="1"/>
  <c r="U24" i="41"/>
  <c r="U24" i="42" s="1"/>
  <c r="AY24" i="41"/>
  <c r="AY24" i="42" s="1"/>
  <c r="CC24" i="41"/>
  <c r="CC24" i="42" s="1"/>
  <c r="AB7" i="16"/>
  <c r="AS16" i="13"/>
  <c r="Y25" i="44"/>
  <c r="AH25" i="44"/>
  <c r="F25" i="44" s="1"/>
  <c r="N6" i="13"/>
  <c r="AH6" i="13" s="1"/>
  <c r="AR6" i="13" s="1"/>
  <c r="U6" i="16" s="1"/>
  <c r="BO11" i="41"/>
  <c r="BO11" i="42" s="1"/>
  <c r="AK11" i="41"/>
  <c r="AK11" i="42" s="1"/>
  <c r="AA11" i="41"/>
  <c r="AA11" i="42" s="1"/>
  <c r="BY11" i="41"/>
  <c r="BY11" i="42" s="1"/>
  <c r="AU11" i="41"/>
  <c r="AU11" i="42" s="1"/>
  <c r="Q11" i="41"/>
  <c r="Q11" i="42" s="1"/>
  <c r="G11" i="41"/>
  <c r="G11" i="42" s="1"/>
  <c r="BE11" i="41"/>
  <c r="BE11" i="42" s="1"/>
  <c r="H22" i="13"/>
  <c r="AB22" i="13" s="1"/>
  <c r="AL22" i="13" s="1"/>
  <c r="O21" i="16" s="1"/>
  <c r="AY21" i="44" s="1"/>
  <c r="L24" i="13"/>
  <c r="AF24" i="13" s="1"/>
  <c r="H8" i="53" s="1"/>
  <c r="BE14" i="41"/>
  <c r="BE14" i="42" s="1"/>
  <c r="BY14" i="41"/>
  <c r="BY14" i="42" s="1"/>
  <c r="Q14" i="41"/>
  <c r="Q14" i="42" s="1"/>
  <c r="AU14" i="41"/>
  <c r="AU14" i="42" s="1"/>
  <c r="BO14" i="41"/>
  <c r="BO14" i="42" s="1"/>
  <c r="AK14" i="41"/>
  <c r="AK14" i="42" s="1"/>
  <c r="AA14" i="41"/>
  <c r="AA14" i="42" s="1"/>
  <c r="G14" i="41"/>
  <c r="G14" i="42" s="1"/>
  <c r="AY26" i="41"/>
  <c r="AY26" i="42" s="1"/>
  <c r="AK28" i="41"/>
  <c r="AK28" i="42" s="1"/>
  <c r="AA28" i="41"/>
  <c r="AA28" i="42" s="1"/>
  <c r="Q28" i="41"/>
  <c r="Q28" i="42" s="1"/>
  <c r="BE28" i="41"/>
  <c r="BE28" i="42" s="1"/>
  <c r="AU28" i="41"/>
  <c r="AU28" i="42" s="1"/>
  <c r="BY28" i="41"/>
  <c r="BY28" i="42" s="1"/>
  <c r="BO28" i="41"/>
  <c r="BO28" i="42" s="1"/>
  <c r="G28" i="41"/>
  <c r="G28" i="42" s="1"/>
  <c r="W11" i="41"/>
  <c r="W11" i="42" s="1"/>
  <c r="BU11" i="41"/>
  <c r="BU11" i="42" s="1"/>
  <c r="BK11" i="41"/>
  <c r="BK11" i="42" s="1"/>
  <c r="BA11" i="41"/>
  <c r="BA11" i="42" s="1"/>
  <c r="AQ11" i="41"/>
  <c r="AQ11" i="42" s="1"/>
  <c r="CE11" i="41"/>
  <c r="CE11" i="42" s="1"/>
  <c r="M11" i="41"/>
  <c r="M11" i="42" s="1"/>
  <c r="AG11" i="41"/>
  <c r="AG11" i="42" s="1"/>
  <c r="L23" i="13"/>
  <c r="AF23" i="13" s="1"/>
  <c r="AP23" i="13" s="1"/>
  <c r="S22" i="16" s="1"/>
  <c r="AK22" i="44" s="1"/>
  <c r="K15" i="13"/>
  <c r="AE15" i="13" s="1"/>
  <c r="AO15" i="13" s="1"/>
  <c r="AL20" i="41"/>
  <c r="AL20" i="42" s="1"/>
  <c r="AB20" i="41"/>
  <c r="AB20" i="42" s="1"/>
  <c r="H20" i="41"/>
  <c r="H20" i="42" s="1"/>
  <c r="BZ20" i="41"/>
  <c r="BZ20" i="42" s="1"/>
  <c r="R20" i="41"/>
  <c r="R20" i="42" s="1"/>
  <c r="BP20" i="41"/>
  <c r="BP20" i="42" s="1"/>
  <c r="BF20" i="41"/>
  <c r="BF20" i="42" s="1"/>
  <c r="AV20" i="41"/>
  <c r="AV20" i="42" s="1"/>
  <c r="K13" i="13"/>
  <c r="AE13" i="13" s="1"/>
  <c r="AO13" i="13" s="1"/>
  <c r="H24" i="13"/>
  <c r="AB24" i="13" s="1"/>
  <c r="D8" i="53" s="1"/>
  <c r="G25" i="41"/>
  <c r="G25" i="42" s="1"/>
  <c r="BY25" i="41"/>
  <c r="BY25" i="42" s="1"/>
  <c r="BO25" i="41"/>
  <c r="BO25" i="42" s="1"/>
  <c r="AK25" i="41"/>
  <c r="AK25" i="42" s="1"/>
  <c r="Q25" i="41"/>
  <c r="Q25" i="42" s="1"/>
  <c r="AA25" i="41"/>
  <c r="AA25" i="42" s="1"/>
  <c r="AU25" i="41"/>
  <c r="AU25" i="42" s="1"/>
  <c r="BE25" i="41"/>
  <c r="BE25" i="42" s="1"/>
  <c r="AQ26" i="41"/>
  <c r="AQ26" i="42" s="1"/>
  <c r="AG26" i="41"/>
  <c r="AG26" i="42" s="1"/>
  <c r="BK26" i="41"/>
  <c r="BK26" i="42" s="1"/>
  <c r="M26" i="41"/>
  <c r="M26" i="42" s="1"/>
  <c r="CE26" i="41"/>
  <c r="CE26" i="42" s="1"/>
  <c r="W26" i="41"/>
  <c r="W26" i="42" s="1"/>
  <c r="BA26" i="41"/>
  <c r="BA26" i="42" s="1"/>
  <c r="BU26" i="41"/>
  <c r="BU26" i="42" s="1"/>
  <c r="CB21" i="41"/>
  <c r="CB21" i="42" s="1"/>
  <c r="AX21" i="41"/>
  <c r="AX21" i="42" s="1"/>
  <c r="BH21" i="41"/>
  <c r="BH21" i="42" s="1"/>
  <c r="AD21" i="41"/>
  <c r="AD21" i="42" s="1"/>
  <c r="AN21" i="41"/>
  <c r="AN21" i="42" s="1"/>
  <c r="BR21" i="41"/>
  <c r="BR21" i="42" s="1"/>
  <c r="J21" i="41"/>
  <c r="J21" i="42" s="1"/>
  <c r="T21" i="41"/>
  <c r="T21" i="42" s="1"/>
  <c r="L12" i="13"/>
  <c r="AF12" i="13" s="1"/>
  <c r="AP12" i="13" s="1"/>
  <c r="S11" i="16" s="1"/>
  <c r="BU11" i="44" s="1"/>
  <c r="U14" i="41"/>
  <c r="U14" i="42" s="1"/>
  <c r="K14" i="41"/>
  <c r="K14" i="42" s="1"/>
  <c r="BI14" i="41"/>
  <c r="BI14" i="42" s="1"/>
  <c r="CC14" i="41"/>
  <c r="CC14" i="42" s="1"/>
  <c r="BS14" i="41"/>
  <c r="BS14" i="42" s="1"/>
  <c r="AO14" i="41"/>
  <c r="AO14" i="42" s="1"/>
  <c r="AE14" i="41"/>
  <c r="AE14" i="42" s="1"/>
  <c r="AY14" i="41"/>
  <c r="AY14" i="42" s="1"/>
  <c r="J20" i="13"/>
  <c r="AD20" i="13" s="1"/>
  <c r="AK25" i="13"/>
  <c r="S28" i="41"/>
  <c r="S28" i="42" s="1"/>
  <c r="CA28" i="41"/>
  <c r="CA28" i="42" s="1"/>
  <c r="I28" i="41"/>
  <c r="I28" i="42" s="1"/>
  <c r="AW28" i="41"/>
  <c r="AW28" i="42" s="1"/>
  <c r="AC28" i="41"/>
  <c r="AC28" i="42" s="1"/>
  <c r="BQ28" i="41"/>
  <c r="BQ28" i="42" s="1"/>
  <c r="AM28" i="41"/>
  <c r="AM28" i="42" s="1"/>
  <c r="BG28" i="41"/>
  <c r="BG28" i="42" s="1"/>
  <c r="BM28" i="41"/>
  <c r="BM28" i="42" s="1"/>
  <c r="BW28" i="41"/>
  <c r="BW28" i="42" s="1"/>
  <c r="BC28" i="41"/>
  <c r="BC28" i="42" s="1"/>
  <c r="Y28" i="41"/>
  <c r="Y28" i="42" s="1"/>
  <c r="O28" i="41"/>
  <c r="O28" i="42" s="1"/>
  <c r="AS28" i="41"/>
  <c r="AS28" i="42" s="1"/>
  <c r="E28" i="41"/>
  <c r="E28" i="42" s="1"/>
  <c r="AI28" i="41"/>
  <c r="AI28" i="42" s="1"/>
  <c r="CD26" i="41"/>
  <c r="CD26" i="42" s="1"/>
  <c r="AZ26" i="41"/>
  <c r="AZ26" i="42" s="1"/>
  <c r="AF26" i="41"/>
  <c r="AF26" i="42" s="1"/>
  <c r="V26" i="41"/>
  <c r="V26" i="42" s="1"/>
  <c r="AP26" i="41"/>
  <c r="AP26" i="42" s="1"/>
  <c r="BJ26" i="41"/>
  <c r="BJ26" i="42" s="1"/>
  <c r="L26" i="41"/>
  <c r="L26" i="42" s="1"/>
  <c r="BT26" i="41"/>
  <c r="BT26" i="42" s="1"/>
  <c r="W24" i="41"/>
  <c r="W24" i="42" s="1"/>
  <c r="BU24" i="41"/>
  <c r="BU24" i="42" s="1"/>
  <c r="AQ24" i="41"/>
  <c r="AQ24" i="42" s="1"/>
  <c r="CE24" i="41"/>
  <c r="CE24" i="42" s="1"/>
  <c r="BK24" i="41"/>
  <c r="BK24" i="42" s="1"/>
  <c r="BA24" i="41"/>
  <c r="BA24" i="42" s="1"/>
  <c r="M24" i="41"/>
  <c r="M24" i="42" s="1"/>
  <c r="AG24" i="41"/>
  <c r="AG24" i="42" s="1"/>
  <c r="J27" i="41"/>
  <c r="J27" i="42" s="1"/>
  <c r="BH27" i="41"/>
  <c r="BH27" i="42" s="1"/>
  <c r="T27" i="41"/>
  <c r="T27" i="42" s="1"/>
  <c r="AN27" i="41"/>
  <c r="AN27" i="42" s="1"/>
  <c r="BR27" i="41"/>
  <c r="BR27" i="42" s="1"/>
  <c r="AD27" i="41"/>
  <c r="AD27" i="42" s="1"/>
  <c r="AX27" i="41"/>
  <c r="AX27" i="42" s="1"/>
  <c r="CB27" i="41"/>
  <c r="CB27" i="42" s="1"/>
  <c r="V14" i="41"/>
  <c r="V14" i="42" s="1"/>
  <c r="CD14" i="41"/>
  <c r="CD14" i="42" s="1"/>
  <c r="AP14" i="41"/>
  <c r="AP14" i="42" s="1"/>
  <c r="L14" i="41"/>
  <c r="L14" i="42" s="1"/>
  <c r="BJ14" i="41"/>
  <c r="BJ14" i="42" s="1"/>
  <c r="BT14" i="41"/>
  <c r="BT14" i="42" s="1"/>
  <c r="AF14" i="41"/>
  <c r="AF14" i="42" s="1"/>
  <c r="AZ14" i="41"/>
  <c r="AZ14" i="42" s="1"/>
  <c r="AB13" i="41"/>
  <c r="AB13" i="42" s="1"/>
  <c r="AV13" i="41"/>
  <c r="AV13" i="42" s="1"/>
  <c r="H13" i="41"/>
  <c r="H13" i="42" s="1"/>
  <c r="BZ13" i="41"/>
  <c r="BZ13" i="42" s="1"/>
  <c r="R13" i="41"/>
  <c r="R13" i="42" s="1"/>
  <c r="AL13" i="41"/>
  <c r="AL13" i="42" s="1"/>
  <c r="BF13" i="41"/>
  <c r="BF13" i="42" s="1"/>
  <c r="BP13" i="41"/>
  <c r="BP13" i="42" s="1"/>
  <c r="BF25" i="44"/>
  <c r="AK20" i="13"/>
  <c r="F26" i="41"/>
  <c r="F26" i="42" s="1"/>
  <c r="AJ26" i="41"/>
  <c r="AJ26" i="42" s="1"/>
  <c r="Z26" i="41"/>
  <c r="Z26" i="42" s="1"/>
  <c r="AT26" i="41"/>
  <c r="AT26" i="42" s="1"/>
  <c r="BX26" i="41"/>
  <c r="BX26" i="42" s="1"/>
  <c r="BD26" i="41"/>
  <c r="BD26" i="42" s="1"/>
  <c r="P26" i="41"/>
  <c r="P26" i="42" s="1"/>
  <c r="BN26" i="41"/>
  <c r="BN26" i="42" s="1"/>
  <c r="T19" i="41"/>
  <c r="T19" i="42" s="1"/>
  <c r="AN19" i="41"/>
  <c r="AN19" i="42" s="1"/>
  <c r="CB19" i="41"/>
  <c r="CB19" i="42" s="1"/>
  <c r="BH19" i="41"/>
  <c r="BH19" i="42" s="1"/>
  <c r="BR19" i="41"/>
  <c r="BR19" i="42" s="1"/>
  <c r="AX19" i="41"/>
  <c r="AX19" i="42" s="1"/>
  <c r="AD19" i="41"/>
  <c r="AD19" i="42" s="1"/>
  <c r="J19" i="41"/>
  <c r="J19" i="42" s="1"/>
  <c r="P23" i="41"/>
  <c r="P23" i="42" s="1"/>
  <c r="Z23" i="41"/>
  <c r="Z23" i="42" s="1"/>
  <c r="BD23" i="41"/>
  <c r="BD23" i="42" s="1"/>
  <c r="AJ23" i="41"/>
  <c r="AJ23" i="42" s="1"/>
  <c r="BN23" i="41"/>
  <c r="BN23" i="42" s="1"/>
  <c r="BX23" i="41"/>
  <c r="BX23" i="42" s="1"/>
  <c r="AT23" i="41"/>
  <c r="AT23" i="42" s="1"/>
  <c r="F23" i="41"/>
  <c r="F23" i="42" s="1"/>
  <c r="I4" i="13"/>
  <c r="AC4" i="13" s="1"/>
  <c r="AM4" i="13" s="1"/>
  <c r="AK9" i="13"/>
  <c r="N8" i="16" s="1"/>
  <c r="BP11" i="41"/>
  <c r="BP11" i="42" s="1"/>
  <c r="AB11" i="41"/>
  <c r="AB11" i="42" s="1"/>
  <c r="AV11" i="41"/>
  <c r="AV11" i="42" s="1"/>
  <c r="AL11" i="41"/>
  <c r="AL11" i="42" s="1"/>
  <c r="BF11" i="41"/>
  <c r="BF11" i="42" s="1"/>
  <c r="H11" i="41"/>
  <c r="H11" i="42" s="1"/>
  <c r="BZ11" i="41"/>
  <c r="BZ11" i="42" s="1"/>
  <c r="R11" i="41"/>
  <c r="R11" i="42" s="1"/>
  <c r="BN28" i="41"/>
  <c r="BN28" i="42" s="1"/>
  <c r="AT28" i="41"/>
  <c r="AT28" i="42" s="1"/>
  <c r="F28" i="41"/>
  <c r="F28" i="42" s="1"/>
  <c r="AJ28" i="41"/>
  <c r="AJ28" i="42" s="1"/>
  <c r="BD28" i="41"/>
  <c r="BD28" i="42" s="1"/>
  <c r="BX28" i="41"/>
  <c r="BX28" i="42" s="1"/>
  <c r="P28" i="41"/>
  <c r="P28" i="42" s="1"/>
  <c r="Z28" i="41"/>
  <c r="Z28" i="42" s="1"/>
  <c r="G6" i="13"/>
  <c r="AA6" i="13" s="1"/>
  <c r="K6" i="13"/>
  <c r="AE6" i="13" s="1"/>
  <c r="AO6" i="13" s="1"/>
  <c r="BR7" i="41"/>
  <c r="BR7" i="42" s="1"/>
  <c r="AN7" i="41"/>
  <c r="AN7" i="42" s="1"/>
  <c r="CB7" i="41"/>
  <c r="CB7" i="42" s="1"/>
  <c r="BH7" i="41"/>
  <c r="BH7" i="42" s="1"/>
  <c r="AX7" i="41"/>
  <c r="AX7" i="42" s="1"/>
  <c r="AD7" i="41"/>
  <c r="AD7" i="42" s="1"/>
  <c r="J7" i="41"/>
  <c r="J7" i="42" s="1"/>
  <c r="T7" i="41"/>
  <c r="T7" i="42" s="1"/>
  <c r="L5" i="13"/>
  <c r="AF5" i="13" s="1"/>
  <c r="AP5" i="13" s="1"/>
  <c r="AG8" i="13"/>
  <c r="AQ8" i="13" s="1"/>
  <c r="J24" i="13"/>
  <c r="AD24" i="13" s="1"/>
  <c r="F8" i="53" s="1"/>
  <c r="K23" i="13"/>
  <c r="AE23" i="13" s="1"/>
  <c r="AO23" i="13" s="1"/>
  <c r="Y10" i="41"/>
  <c r="Y10" i="42" s="1"/>
  <c r="O10" i="41"/>
  <c r="O10" i="42" s="1"/>
  <c r="BC10" i="41"/>
  <c r="BC10" i="42" s="1"/>
  <c r="BW10" i="41"/>
  <c r="BW10" i="42" s="1"/>
  <c r="AI10" i="41"/>
  <c r="AI10" i="42" s="1"/>
  <c r="AS10" i="41"/>
  <c r="AS10" i="42" s="1"/>
  <c r="E10" i="41"/>
  <c r="E10" i="42" s="1"/>
  <c r="BM10" i="41"/>
  <c r="BM10" i="42" s="1"/>
  <c r="K12" i="13"/>
  <c r="AE12" i="13" s="1"/>
  <c r="AO12" i="13" s="1"/>
  <c r="R11" i="16" s="1"/>
  <c r="AA11" i="44" s="1"/>
  <c r="K4" i="13"/>
  <c r="AE4" i="13" s="1"/>
  <c r="AO4" i="13" s="1"/>
  <c r="AL16" i="13"/>
  <c r="O15" i="16" s="1"/>
  <c r="AK24" i="13"/>
  <c r="BP21" i="41"/>
  <c r="BP21" i="42" s="1"/>
  <c r="H21" i="41"/>
  <c r="H21" i="42" s="1"/>
  <c r="BF21" i="41"/>
  <c r="BF21" i="42" s="1"/>
  <c r="BZ21" i="41"/>
  <c r="BZ21" i="42" s="1"/>
  <c r="AB21" i="41"/>
  <c r="AB21" i="42" s="1"/>
  <c r="AV21" i="41"/>
  <c r="AV21" i="42" s="1"/>
  <c r="AL21" i="41"/>
  <c r="AL21" i="42" s="1"/>
  <c r="R21" i="41"/>
  <c r="R21" i="42" s="1"/>
  <c r="M19" i="13"/>
  <c r="AG19" i="13" s="1"/>
  <c r="AQ19" i="13" s="1"/>
  <c r="I22" i="13"/>
  <c r="AC22" i="13" s="1"/>
  <c r="AM22" i="13" s="1"/>
  <c r="AF7" i="16"/>
  <c r="S20" i="41"/>
  <c r="S20" i="42" s="1"/>
  <c r="BQ20" i="41"/>
  <c r="BQ20" i="42" s="1"/>
  <c r="AM20" i="41"/>
  <c r="AM20" i="42" s="1"/>
  <c r="I20" i="41"/>
  <c r="I20" i="42" s="1"/>
  <c r="AW20" i="41"/>
  <c r="AW20" i="42" s="1"/>
  <c r="AC20" i="41"/>
  <c r="AC20" i="42" s="1"/>
  <c r="CA20" i="41"/>
  <c r="CA20" i="42" s="1"/>
  <c r="BG20" i="41"/>
  <c r="BG20" i="42" s="1"/>
  <c r="N18" i="13"/>
  <c r="AH18" i="13" s="1"/>
  <c r="O22" i="13"/>
  <c r="AI22" i="13" s="1"/>
  <c r="I8" i="13"/>
  <c r="AC8" i="13" s="1"/>
  <c r="AM8" i="13" s="1"/>
  <c r="P7" i="16" s="1"/>
  <c r="J19" i="13"/>
  <c r="AD19" i="13" s="1"/>
  <c r="AN19" i="13" s="1"/>
  <c r="N5" i="13"/>
  <c r="AH5" i="13" s="1"/>
  <c r="AR5" i="13" s="1"/>
  <c r="M14" i="41"/>
  <c r="M14" i="42" s="1"/>
  <c r="BA14" i="41"/>
  <c r="BA14" i="42" s="1"/>
  <c r="BK14" i="41"/>
  <c r="BK14" i="42" s="1"/>
  <c r="AG14" i="41"/>
  <c r="AG14" i="42" s="1"/>
  <c r="BU14" i="41"/>
  <c r="BU14" i="42" s="1"/>
  <c r="AQ14" i="41"/>
  <c r="AQ14" i="42" s="1"/>
  <c r="W14" i="41"/>
  <c r="W14" i="42" s="1"/>
  <c r="CE14" i="41"/>
  <c r="CE14" i="42" s="1"/>
  <c r="L9" i="13"/>
  <c r="AF9" i="13" s="1"/>
  <c r="AP9" i="13" s="1"/>
  <c r="S8" i="16" s="1"/>
  <c r="I5" i="13"/>
  <c r="AC5" i="13" s="1"/>
  <c r="AM5" i="13" s="1"/>
  <c r="V11" i="41"/>
  <c r="V11" i="42" s="1"/>
  <c r="L11" i="41"/>
  <c r="L11" i="42" s="1"/>
  <c r="AZ11" i="41"/>
  <c r="AZ11" i="42" s="1"/>
  <c r="AF11" i="41"/>
  <c r="AF11" i="42" s="1"/>
  <c r="BJ11" i="41"/>
  <c r="BJ11" i="42" s="1"/>
  <c r="CD11" i="41"/>
  <c r="CD11" i="42" s="1"/>
  <c r="AP11" i="41"/>
  <c r="AP11" i="42" s="1"/>
  <c r="BT11" i="41"/>
  <c r="BT11" i="42" s="1"/>
  <c r="T8" i="41"/>
  <c r="T8" i="42" s="1"/>
  <c r="J8" i="41"/>
  <c r="J8" i="42" s="1"/>
  <c r="AX8" i="41"/>
  <c r="AX8" i="42" s="1"/>
  <c r="AN8" i="41"/>
  <c r="AN8" i="42" s="1"/>
  <c r="AD8" i="41"/>
  <c r="AD8" i="42" s="1"/>
  <c r="BH8" i="41"/>
  <c r="BH8" i="42" s="1"/>
  <c r="CB8" i="41"/>
  <c r="CB8" i="42" s="1"/>
  <c r="BR8" i="41"/>
  <c r="BR8" i="42" s="1"/>
  <c r="BM14" i="41"/>
  <c r="BM14" i="42" s="1"/>
  <c r="Y14" i="41"/>
  <c r="Y14" i="42" s="1"/>
  <c r="E14" i="41"/>
  <c r="E14" i="42" s="1"/>
  <c r="AI14" i="41"/>
  <c r="AI14" i="42" s="1"/>
  <c r="BW14" i="41"/>
  <c r="BW14" i="42" s="1"/>
  <c r="O14" i="41"/>
  <c r="O14" i="42" s="1"/>
  <c r="AS14" i="41"/>
  <c r="AS14" i="42" s="1"/>
  <c r="BC14" i="41"/>
  <c r="BC14" i="42" s="1"/>
  <c r="N15" i="13"/>
  <c r="AH15" i="13" s="1"/>
  <c r="AR15" i="13" s="1"/>
  <c r="U14" i="16" s="1"/>
  <c r="BD18" i="41"/>
  <c r="BD18" i="42" s="1"/>
  <c r="Z18" i="41"/>
  <c r="Z18" i="42" s="1"/>
  <c r="F18" i="41"/>
  <c r="F18" i="42" s="1"/>
  <c r="AT18" i="41"/>
  <c r="AT18" i="42" s="1"/>
  <c r="AJ18" i="41"/>
  <c r="AJ18" i="42" s="1"/>
  <c r="P18" i="41"/>
  <c r="P18" i="42" s="1"/>
  <c r="BX18" i="41"/>
  <c r="BX18" i="42" s="1"/>
  <c r="BN18" i="41"/>
  <c r="BN18" i="42" s="1"/>
  <c r="W22" i="41"/>
  <c r="W22" i="42" s="1"/>
  <c r="AG22" i="41"/>
  <c r="AG22" i="42" s="1"/>
  <c r="BU22" i="41"/>
  <c r="BU22" i="42" s="1"/>
  <c r="M22" i="41"/>
  <c r="M22" i="42" s="1"/>
  <c r="BA22" i="41"/>
  <c r="BA22" i="42" s="1"/>
  <c r="AQ22" i="41"/>
  <c r="AQ22" i="42" s="1"/>
  <c r="BK22" i="41"/>
  <c r="BK22" i="42" s="1"/>
  <c r="CE22" i="41"/>
  <c r="CE22" i="42" s="1"/>
  <c r="J23" i="13"/>
  <c r="AD23" i="13" s="1"/>
  <c r="AN23" i="13" s="1"/>
  <c r="Q22" i="16" s="1"/>
  <c r="M13" i="13"/>
  <c r="AG13" i="13" s="1"/>
  <c r="AQ13" i="13" s="1"/>
  <c r="P14" i="41"/>
  <c r="P14" i="42" s="1"/>
  <c r="AT14" i="41"/>
  <c r="AT14" i="42" s="1"/>
  <c r="BN14" i="41"/>
  <c r="BN14" i="42" s="1"/>
  <c r="AJ14" i="41"/>
  <c r="AJ14" i="42" s="1"/>
  <c r="Z14" i="41"/>
  <c r="Z14" i="42" s="1"/>
  <c r="BD14" i="41"/>
  <c r="BD14" i="42" s="1"/>
  <c r="BX14" i="41"/>
  <c r="BX14" i="42" s="1"/>
  <c r="F14" i="41"/>
  <c r="F14" i="42" s="1"/>
  <c r="AV27" i="41"/>
  <c r="AV27" i="42" s="1"/>
  <c r="AB27" i="41"/>
  <c r="AB27" i="42" s="1"/>
  <c r="BP27" i="41"/>
  <c r="BP27" i="42" s="1"/>
  <c r="BZ27" i="41"/>
  <c r="BZ27" i="42" s="1"/>
  <c r="R27" i="41"/>
  <c r="R27" i="42" s="1"/>
  <c r="H27" i="41"/>
  <c r="H27" i="42" s="1"/>
  <c r="BF27" i="41"/>
  <c r="BF27" i="42" s="1"/>
  <c r="AL27" i="41"/>
  <c r="AL27" i="42" s="1"/>
  <c r="Y8" i="41"/>
  <c r="Y8" i="42" s="1"/>
  <c r="M8" i="41"/>
  <c r="M8" i="42" s="1"/>
  <c r="CE8" i="41"/>
  <c r="CE8" i="42" s="1"/>
  <c r="BA8" i="41"/>
  <c r="BA8" i="42" s="1"/>
  <c r="BK8" i="41"/>
  <c r="BK8" i="42" s="1"/>
  <c r="BU8" i="41"/>
  <c r="BU8" i="42" s="1"/>
  <c r="AQ8" i="41"/>
  <c r="AQ8" i="42" s="1"/>
  <c r="W8" i="41"/>
  <c r="W8" i="42" s="1"/>
  <c r="AG8" i="41"/>
  <c r="AG8" i="42" s="1"/>
  <c r="M12" i="13"/>
  <c r="AG12" i="13" s="1"/>
  <c r="AQ12" i="13" s="1"/>
  <c r="T11" i="16" s="1"/>
  <c r="BD11" i="44" s="1"/>
  <c r="L20" i="13"/>
  <c r="AF20" i="13" s="1"/>
  <c r="AD28" i="41"/>
  <c r="AD28" i="42" s="1"/>
  <c r="J28" i="41"/>
  <c r="J28" i="42" s="1"/>
  <c r="AN28" i="41"/>
  <c r="AN28" i="42" s="1"/>
  <c r="CB28" i="41"/>
  <c r="CB28" i="42" s="1"/>
  <c r="BR28" i="41"/>
  <c r="BR28" i="42" s="1"/>
  <c r="BH28" i="41"/>
  <c r="BH28" i="42" s="1"/>
  <c r="T28" i="41"/>
  <c r="T28" i="42" s="1"/>
  <c r="AX28" i="41"/>
  <c r="AX28" i="42" s="1"/>
  <c r="S10" i="41"/>
  <c r="S10" i="42" s="1"/>
  <c r="CA10" i="41"/>
  <c r="CA10" i="42" s="1"/>
  <c r="BG10" i="41"/>
  <c r="BG10" i="42" s="1"/>
  <c r="AW10" i="41"/>
  <c r="AW10" i="42" s="1"/>
  <c r="AC10" i="41"/>
  <c r="AC10" i="42" s="1"/>
  <c r="I10" i="41"/>
  <c r="I10" i="42" s="1"/>
  <c r="BQ10" i="41"/>
  <c r="BQ10" i="42" s="1"/>
  <c r="AM10" i="41"/>
  <c r="AM10" i="42" s="1"/>
  <c r="O14" i="13"/>
  <c r="AI14" i="13" s="1"/>
  <c r="AS14" i="13" s="1"/>
  <c r="V13" i="16" s="1"/>
  <c r="I14" i="13"/>
  <c r="AC14" i="13" s="1"/>
  <c r="AM14" i="13" s="1"/>
  <c r="BN22" i="44"/>
  <c r="BE22" i="44"/>
  <c r="AV22" i="44"/>
  <c r="AM22" i="44"/>
  <c r="CF22" i="44"/>
  <c r="K22" i="44" s="1"/>
  <c r="U22" i="44"/>
  <c r="AD22" i="44"/>
  <c r="BW22" i="44"/>
  <c r="AZ28" i="41"/>
  <c r="AZ28" i="42" s="1"/>
  <c r="BJ28" i="41"/>
  <c r="BJ28" i="42" s="1"/>
  <c r="AP28" i="41"/>
  <c r="AP28" i="42" s="1"/>
  <c r="AF28" i="41"/>
  <c r="AF28" i="42" s="1"/>
  <c r="L28" i="41"/>
  <c r="L28" i="42" s="1"/>
  <c r="V28" i="41"/>
  <c r="V28" i="42" s="1"/>
  <c r="CD28" i="41"/>
  <c r="CD28" i="42" s="1"/>
  <c r="BT28" i="41"/>
  <c r="BT28" i="42" s="1"/>
  <c r="AK11" i="13"/>
  <c r="AK7" i="13"/>
  <c r="O11" i="41"/>
  <c r="O11" i="42" s="1"/>
  <c r="AI11" i="41"/>
  <c r="AI11" i="42" s="1"/>
  <c r="BC11" i="41"/>
  <c r="BC11" i="42" s="1"/>
  <c r="BM11" i="41"/>
  <c r="BM11" i="42" s="1"/>
  <c r="E11" i="41"/>
  <c r="E11" i="42" s="1"/>
  <c r="BW11" i="41"/>
  <c r="BW11" i="42" s="1"/>
  <c r="AS11" i="41"/>
  <c r="AS11" i="42" s="1"/>
  <c r="Y11" i="41"/>
  <c r="Y11" i="42" s="1"/>
  <c r="AB19" i="41"/>
  <c r="AB19" i="42" s="1"/>
  <c r="BP19" i="41"/>
  <c r="BP19" i="42" s="1"/>
  <c r="BZ19" i="41"/>
  <c r="BZ19" i="42" s="1"/>
  <c r="R19" i="41"/>
  <c r="R19" i="42" s="1"/>
  <c r="H19" i="41"/>
  <c r="H19" i="42" s="1"/>
  <c r="AV19" i="41"/>
  <c r="AV19" i="42" s="1"/>
  <c r="AL19" i="41"/>
  <c r="AL19" i="42" s="1"/>
  <c r="BF19" i="41"/>
  <c r="BF19" i="42" s="1"/>
  <c r="N4" i="13"/>
  <c r="AH4" i="13" s="1"/>
  <c r="AR4" i="13" s="1"/>
  <c r="CC10" i="41"/>
  <c r="CC10" i="42" s="1"/>
  <c r="AO10" i="41"/>
  <c r="AO10" i="42" s="1"/>
  <c r="AY10" i="41"/>
  <c r="AY10" i="42" s="1"/>
  <c r="BS10" i="41"/>
  <c r="BS10" i="42" s="1"/>
  <c r="AE10" i="41"/>
  <c r="AE10" i="42" s="1"/>
  <c r="U10" i="41"/>
  <c r="U10" i="42" s="1"/>
  <c r="K10" i="41"/>
  <c r="K10" i="42" s="1"/>
  <c r="BI10" i="41"/>
  <c r="BI10" i="42" s="1"/>
  <c r="AK23" i="13"/>
  <c r="AY15" i="44"/>
  <c r="L19" i="41"/>
  <c r="L19" i="42" s="1"/>
  <c r="AZ19" i="41"/>
  <c r="AZ19" i="42" s="1"/>
  <c r="BT19" i="41"/>
  <c r="BT19" i="42" s="1"/>
  <c r="CD19" i="41"/>
  <c r="CD19" i="42" s="1"/>
  <c r="AF19" i="41"/>
  <c r="AF19" i="42" s="1"/>
  <c r="V19" i="41"/>
  <c r="V19" i="42" s="1"/>
  <c r="AP19" i="41"/>
  <c r="AP19" i="42" s="1"/>
  <c r="BJ19" i="41"/>
  <c r="BJ19" i="42" s="1"/>
  <c r="J6" i="13"/>
  <c r="AD6" i="13" s="1"/>
  <c r="AN6" i="13" s="1"/>
  <c r="O6" i="13"/>
  <c r="AI6" i="13" s="1"/>
  <c r="AS6" i="13" s="1"/>
  <c r="BL10" i="41"/>
  <c r="BL10" i="42" s="1"/>
  <c r="BV10" i="41"/>
  <c r="BV10" i="42" s="1"/>
  <c r="N10" i="41"/>
  <c r="N10" i="42" s="1"/>
  <c r="X10" i="41"/>
  <c r="X10" i="42" s="1"/>
  <c r="AR10" i="41"/>
  <c r="AR10" i="42" s="1"/>
  <c r="AH10" i="41"/>
  <c r="AH10" i="42" s="1"/>
  <c r="BB10" i="41"/>
  <c r="BB10" i="42" s="1"/>
  <c r="D10" i="41"/>
  <c r="L13" i="41"/>
  <c r="L13" i="42" s="1"/>
  <c r="AZ13" i="41"/>
  <c r="AZ13" i="42" s="1"/>
  <c r="AP13" i="41"/>
  <c r="AP13" i="42" s="1"/>
  <c r="AF13" i="41"/>
  <c r="AF13" i="42" s="1"/>
  <c r="BJ13" i="41"/>
  <c r="BJ13" i="42" s="1"/>
  <c r="CD13" i="41"/>
  <c r="CD13" i="42" s="1"/>
  <c r="V13" i="41"/>
  <c r="V13" i="42" s="1"/>
  <c r="BT13" i="41"/>
  <c r="BT13" i="42" s="1"/>
  <c r="O15" i="13"/>
  <c r="AI15" i="13" s="1"/>
  <c r="AS15" i="13" s="1"/>
  <c r="I13" i="13"/>
  <c r="AC13" i="13" s="1"/>
  <c r="AM13" i="13" s="1"/>
  <c r="M20" i="13"/>
  <c r="AG20" i="13" s="1"/>
  <c r="BE10" i="44"/>
  <c r="AD10" i="44"/>
  <c r="CF10" i="44"/>
  <c r="K10" i="44" s="1"/>
  <c r="AV10" i="44"/>
  <c r="AM10" i="44"/>
  <c r="U10" i="44"/>
  <c r="BN10" i="44"/>
  <c r="BW10" i="44"/>
  <c r="M7" i="13"/>
  <c r="AG7" i="13" s="1"/>
  <c r="AQ7" i="13" s="1"/>
  <c r="O18" i="13"/>
  <c r="AI18" i="13" s="1"/>
  <c r="M9" i="13"/>
  <c r="AG9" i="13" s="1"/>
  <c r="AQ9" i="13" s="1"/>
  <c r="K5" i="13"/>
  <c r="AE5" i="13" s="1"/>
  <c r="AO5" i="13" s="1"/>
  <c r="AA10" i="41"/>
  <c r="AA10" i="42" s="1"/>
  <c r="AU10" i="41"/>
  <c r="AU10" i="42" s="1"/>
  <c r="BE10" i="41"/>
  <c r="BE10" i="42" s="1"/>
  <c r="BY10" i="41"/>
  <c r="BY10" i="42" s="1"/>
  <c r="G10" i="41"/>
  <c r="G10" i="42" s="1"/>
  <c r="Q10" i="41"/>
  <c r="Q10" i="42" s="1"/>
  <c r="AK10" i="41"/>
  <c r="AK10" i="42" s="1"/>
  <c r="BO10" i="41"/>
  <c r="BO10" i="42" s="1"/>
  <c r="J18" i="13"/>
  <c r="AD18" i="13" s="1"/>
  <c r="K22" i="13"/>
  <c r="AE22" i="13" s="1"/>
  <c r="AO22" i="13" s="1"/>
  <c r="R21" i="16" s="1"/>
  <c r="K9" i="13"/>
  <c r="AE9" i="13" s="1"/>
  <c r="AO9" i="13" s="1"/>
  <c r="R8" i="16" s="1"/>
  <c r="I19" i="13"/>
  <c r="AC19" i="13" s="1"/>
  <c r="AM19" i="13" s="1"/>
  <c r="P18" i="16" s="1"/>
  <c r="J9" i="13"/>
  <c r="AD9" i="13" s="1"/>
  <c r="AN9" i="13" s="1"/>
  <c r="BG11" i="41"/>
  <c r="BG11" i="42" s="1"/>
  <c r="AS22" i="41"/>
  <c r="AS22" i="42" s="1"/>
  <c r="Y22" i="41"/>
  <c r="Y22" i="42" s="1"/>
  <c r="BM22" i="41"/>
  <c r="BM22" i="42" s="1"/>
  <c r="O22" i="41"/>
  <c r="O22" i="42" s="1"/>
  <c r="BC22" i="41"/>
  <c r="BC22" i="42" s="1"/>
  <c r="AI22" i="41"/>
  <c r="AI22" i="42" s="1"/>
  <c r="E22" i="41"/>
  <c r="E22" i="42" s="1"/>
  <c r="BW22" i="41"/>
  <c r="BW22" i="42" s="1"/>
  <c r="M15" i="13"/>
  <c r="AG15" i="13" s="1"/>
  <c r="AQ15" i="13" s="1"/>
  <c r="H13" i="13"/>
  <c r="AB13" i="13" s="1"/>
  <c r="BU25" i="41"/>
  <c r="BU25" i="42" s="1"/>
  <c r="AQ25" i="41"/>
  <c r="AQ25" i="42" s="1"/>
  <c r="AG25" i="41"/>
  <c r="AG25" i="42" s="1"/>
  <c r="W25" i="41"/>
  <c r="W25" i="42" s="1"/>
  <c r="M25" i="41"/>
  <c r="M25" i="42" s="1"/>
  <c r="BA25" i="41"/>
  <c r="BA25" i="42" s="1"/>
  <c r="BK25" i="41"/>
  <c r="BK25" i="42" s="1"/>
  <c r="CE25" i="41"/>
  <c r="CE25" i="42" s="1"/>
  <c r="AG27" i="41"/>
  <c r="AG27" i="42" s="1"/>
  <c r="BA27" i="41"/>
  <c r="BA27" i="42" s="1"/>
  <c r="BK27" i="41"/>
  <c r="BK27" i="42" s="1"/>
  <c r="CE27" i="41"/>
  <c r="CE27" i="42" s="1"/>
  <c r="W27" i="41"/>
  <c r="W27" i="42" s="1"/>
  <c r="AQ27" i="41"/>
  <c r="AQ27" i="42" s="1"/>
  <c r="M27" i="41"/>
  <c r="M27" i="42" s="1"/>
  <c r="BU27" i="41"/>
  <c r="BU27" i="42" s="1"/>
  <c r="BN21" i="41"/>
  <c r="BN21" i="42" s="1"/>
  <c r="AJ21" i="41"/>
  <c r="AJ21" i="42" s="1"/>
  <c r="P21" i="41"/>
  <c r="P21" i="42" s="1"/>
  <c r="AT21" i="41"/>
  <c r="AT21" i="42" s="1"/>
  <c r="BX21" i="41"/>
  <c r="BX21" i="42" s="1"/>
  <c r="F21" i="41"/>
  <c r="F21" i="42" s="1"/>
  <c r="Z21" i="41"/>
  <c r="Z21" i="42" s="1"/>
  <c r="BD21" i="41"/>
  <c r="BD21" i="42" s="1"/>
  <c r="X18" i="41"/>
  <c r="X18" i="42" s="1"/>
  <c r="AR18" i="41"/>
  <c r="AR18" i="42" s="1"/>
  <c r="N18" i="41"/>
  <c r="N18" i="42" s="1"/>
  <c r="AH18" i="41"/>
  <c r="AH18" i="42" s="1"/>
  <c r="BL18" i="41"/>
  <c r="BL18" i="42" s="1"/>
  <c r="BV18" i="41"/>
  <c r="BV18" i="42" s="1"/>
  <c r="BB18" i="41"/>
  <c r="BB18" i="42" s="1"/>
  <c r="D18" i="41"/>
  <c r="I12" i="13"/>
  <c r="AC12" i="13" s="1"/>
  <c r="AM12" i="13" s="1"/>
  <c r="P11" i="16" s="1"/>
  <c r="BO8" i="41"/>
  <c r="BO8" i="42" s="1"/>
  <c r="AA8" i="41"/>
  <c r="AA8" i="42" s="1"/>
  <c r="Q8" i="41"/>
  <c r="Q8" i="42" s="1"/>
  <c r="BY8" i="41"/>
  <c r="BY8" i="42" s="1"/>
  <c r="AK8" i="41"/>
  <c r="AK8" i="42" s="1"/>
  <c r="AU8" i="41"/>
  <c r="AU8" i="42" s="1"/>
  <c r="BE8" i="41"/>
  <c r="BE8" i="42" s="1"/>
  <c r="G8" i="41"/>
  <c r="G8" i="42" s="1"/>
  <c r="AF10" i="41"/>
  <c r="AF10" i="42" s="1"/>
  <c r="V10" i="41"/>
  <c r="V10" i="42" s="1"/>
  <c r="L10" i="41"/>
  <c r="L10" i="42" s="1"/>
  <c r="BT10" i="41"/>
  <c r="BT10" i="42" s="1"/>
  <c r="BJ10" i="41"/>
  <c r="BJ10" i="42" s="1"/>
  <c r="AZ10" i="41"/>
  <c r="AZ10" i="42" s="1"/>
  <c r="AP10" i="41"/>
  <c r="AP10" i="42" s="1"/>
  <c r="CD10" i="41"/>
  <c r="CD10" i="42" s="1"/>
  <c r="L14" i="13"/>
  <c r="AF14" i="13" s="1"/>
  <c r="AP14" i="13" s="1"/>
  <c r="J14" i="13"/>
  <c r="AD14" i="13" s="1"/>
  <c r="AN14" i="13" s="1"/>
  <c r="AK10" i="13"/>
  <c r="K25" i="41"/>
  <c r="K25" i="42" s="1"/>
  <c r="BS25" i="41"/>
  <c r="BS25" i="42" s="1"/>
  <c r="AO25" i="41"/>
  <c r="AO25" i="42" s="1"/>
  <c r="CC25" i="41"/>
  <c r="CC25" i="42" s="1"/>
  <c r="U25" i="41"/>
  <c r="U25" i="42" s="1"/>
  <c r="AE25" i="41"/>
  <c r="AE25" i="42" s="1"/>
  <c r="BI25" i="41"/>
  <c r="BI25" i="42" s="1"/>
  <c r="AY25" i="41"/>
  <c r="AY25" i="42" s="1"/>
  <c r="AC10" i="44"/>
  <c r="CA14" i="41"/>
  <c r="CA14" i="42" s="1"/>
  <c r="BG14" i="41"/>
  <c r="BG14" i="42" s="1"/>
  <c r="I14" i="41"/>
  <c r="I14" i="42" s="1"/>
  <c r="BQ14" i="41"/>
  <c r="BQ14" i="42" s="1"/>
  <c r="AC14" i="41"/>
  <c r="AC14" i="42" s="1"/>
  <c r="AW14" i="41"/>
  <c r="AW14" i="42" s="1"/>
  <c r="AM14" i="41"/>
  <c r="AM14" i="42" s="1"/>
  <c r="S14" i="41"/>
  <c r="S14" i="42" s="1"/>
  <c r="CF20" i="44"/>
  <c r="K20" i="44" s="1"/>
  <c r="J7" i="54" s="1"/>
  <c r="U20" i="44"/>
  <c r="AV20" i="44"/>
  <c r="BW20" i="44"/>
  <c r="BE20" i="44"/>
  <c r="AD20" i="44"/>
  <c r="AM20" i="44"/>
  <c r="BN20" i="44"/>
  <c r="AM16" i="13"/>
  <c r="P15" i="16" s="1"/>
  <c r="O4" i="13"/>
  <c r="AI4" i="13" s="1"/>
  <c r="AS4" i="13" s="1"/>
  <c r="AR16" i="13"/>
  <c r="AI18" i="41"/>
  <c r="AI18" i="42" s="1"/>
  <c r="E18" i="41"/>
  <c r="E18" i="42" s="1"/>
  <c r="Y18" i="41"/>
  <c r="Y18" i="42" s="1"/>
  <c r="BW18" i="41"/>
  <c r="BW18" i="42" s="1"/>
  <c r="O18" i="41"/>
  <c r="O18" i="42" s="1"/>
  <c r="BM18" i="41"/>
  <c r="BM18" i="42" s="1"/>
  <c r="BC18" i="41"/>
  <c r="BC18" i="42" s="1"/>
  <c r="AS18" i="41"/>
  <c r="AS18" i="42" s="1"/>
  <c r="H4" i="13"/>
  <c r="AB4" i="13" s="1"/>
  <c r="AL4" i="13" s="1"/>
  <c r="O4" i="16" s="1"/>
  <c r="AO28" i="41"/>
  <c r="AO28" i="42" s="1"/>
  <c r="U28" i="41"/>
  <c r="U28" i="42" s="1"/>
  <c r="K28" i="41"/>
  <c r="K28" i="42" s="1"/>
  <c r="BI28" i="41"/>
  <c r="BI28" i="42" s="1"/>
  <c r="AE28" i="41"/>
  <c r="AE28" i="42" s="1"/>
  <c r="AY28" i="41"/>
  <c r="AY28" i="42" s="1"/>
  <c r="BS28" i="41"/>
  <c r="BS28" i="42" s="1"/>
  <c r="CC28" i="41"/>
  <c r="CC28" i="42" s="1"/>
  <c r="AY17" i="41"/>
  <c r="AY17" i="42" s="1"/>
  <c r="AO17" i="41"/>
  <c r="AO17" i="42" s="1"/>
  <c r="AE17" i="41"/>
  <c r="AE17" i="42" s="1"/>
  <c r="U17" i="41"/>
  <c r="U17" i="42" s="1"/>
  <c r="BI17" i="41"/>
  <c r="BI17" i="42" s="1"/>
  <c r="BS17" i="41"/>
  <c r="BS17" i="42" s="1"/>
  <c r="CC17" i="41"/>
  <c r="CC17" i="42" s="1"/>
  <c r="K17" i="41"/>
  <c r="K17" i="42" s="1"/>
  <c r="AI13" i="41"/>
  <c r="AI13" i="42" s="1"/>
  <c r="Y13" i="41"/>
  <c r="Y13" i="42" s="1"/>
  <c r="O13" i="41"/>
  <c r="O13" i="42" s="1"/>
  <c r="E13" i="41"/>
  <c r="E13" i="42" s="1"/>
  <c r="BC13" i="41"/>
  <c r="BC13" i="42" s="1"/>
  <c r="BM13" i="41"/>
  <c r="BM13" i="42" s="1"/>
  <c r="BW13" i="41"/>
  <c r="BW13" i="42" s="1"/>
  <c r="AS13" i="41"/>
  <c r="AS13" i="42" s="1"/>
  <c r="L6" i="13"/>
  <c r="AF6" i="13" s="1"/>
  <c r="AP6" i="13" s="1"/>
  <c r="I6" i="13"/>
  <c r="AC6" i="13" s="1"/>
  <c r="AM6" i="13" s="1"/>
  <c r="P5" i="16" s="1"/>
  <c r="CA21" i="41"/>
  <c r="CA21" i="42" s="1"/>
  <c r="BQ21" i="41"/>
  <c r="BQ21" i="42" s="1"/>
  <c r="AW21" i="41"/>
  <c r="AW21" i="42" s="1"/>
  <c r="BG21" i="41"/>
  <c r="BG21" i="42" s="1"/>
  <c r="AC21" i="41"/>
  <c r="AC21" i="42" s="1"/>
  <c r="I21" i="41"/>
  <c r="I21" i="42" s="1"/>
  <c r="S21" i="41"/>
  <c r="S21" i="42" s="1"/>
  <c r="AM21" i="41"/>
  <c r="AM21" i="42" s="1"/>
  <c r="AG21" i="41"/>
  <c r="AG21" i="42" s="1"/>
  <c r="W21" i="41"/>
  <c r="W21" i="42" s="1"/>
  <c r="BA21" i="41"/>
  <c r="BA21" i="42" s="1"/>
  <c r="BK21" i="41"/>
  <c r="BK21" i="42" s="1"/>
  <c r="M21" i="41"/>
  <c r="M21" i="42" s="1"/>
  <c r="BU21" i="41"/>
  <c r="BU21" i="42" s="1"/>
  <c r="AQ21" i="41"/>
  <c r="AQ21" i="42" s="1"/>
  <c r="CE21" i="41"/>
  <c r="CE21" i="42" s="1"/>
  <c r="I9" i="13"/>
  <c r="AC9" i="13" s="1"/>
  <c r="AM9" i="13" s="1"/>
  <c r="P8" i="16" s="1"/>
  <c r="BE18" i="41"/>
  <c r="BE18" i="42" s="1"/>
  <c r="BY18" i="41"/>
  <c r="BY18" i="42" s="1"/>
  <c r="G18" i="41"/>
  <c r="G18" i="42" s="1"/>
  <c r="AU18" i="41"/>
  <c r="AU18" i="42" s="1"/>
  <c r="AA18" i="41"/>
  <c r="AA18" i="42" s="1"/>
  <c r="AK18" i="41"/>
  <c r="AK18" i="42" s="1"/>
  <c r="BO18" i="41"/>
  <c r="BO18" i="42" s="1"/>
  <c r="Q18" i="41"/>
  <c r="Q18" i="42" s="1"/>
  <c r="AZ17" i="44"/>
  <c r="Y17" i="44"/>
  <c r="BI17" i="44"/>
  <c r="CA13" i="41"/>
  <c r="CA13" i="42" s="1"/>
  <c r="AM13" i="41"/>
  <c r="AM13" i="42" s="1"/>
  <c r="AW13" i="41"/>
  <c r="AW13" i="42" s="1"/>
  <c r="I13" i="41"/>
  <c r="I13" i="42" s="1"/>
  <c r="AC13" i="41"/>
  <c r="AC13" i="42" s="1"/>
  <c r="BG13" i="41"/>
  <c r="BG13" i="42" s="1"/>
  <c r="S13" i="41"/>
  <c r="S13" i="42" s="1"/>
  <c r="BQ13" i="41"/>
  <c r="BQ13" i="42" s="1"/>
  <c r="BC15" i="41"/>
  <c r="BC15" i="42" s="1"/>
  <c r="Y15" i="41"/>
  <c r="Y15" i="42" s="1"/>
  <c r="AI15" i="41"/>
  <c r="AI15" i="42" s="1"/>
  <c r="O15" i="41"/>
  <c r="O15" i="42" s="1"/>
  <c r="AS15" i="41"/>
  <c r="AS15" i="42" s="1"/>
  <c r="BW15" i="41"/>
  <c r="BW15" i="42" s="1"/>
  <c r="BM15" i="41"/>
  <c r="BM15" i="42" s="1"/>
  <c r="E15" i="41"/>
  <c r="E15" i="42" s="1"/>
  <c r="BN19" i="41"/>
  <c r="BN19" i="42" s="1"/>
  <c r="F19" i="41"/>
  <c r="F19" i="42" s="1"/>
  <c r="BD19" i="41"/>
  <c r="BD19" i="42" s="1"/>
  <c r="Z19" i="41"/>
  <c r="Z19" i="42" s="1"/>
  <c r="P19" i="41"/>
  <c r="P19" i="42" s="1"/>
  <c r="AT19" i="41"/>
  <c r="AT19" i="42" s="1"/>
  <c r="AJ19" i="41"/>
  <c r="AJ19" i="42" s="1"/>
  <c r="BX19" i="41"/>
  <c r="BX19" i="42" s="1"/>
  <c r="BU13" i="41"/>
  <c r="BU13" i="42" s="1"/>
  <c r="M13" i="41"/>
  <c r="M13" i="42" s="1"/>
  <c r="AQ13" i="41"/>
  <c r="AQ13" i="42" s="1"/>
  <c r="W13" i="41"/>
  <c r="W13" i="42" s="1"/>
  <c r="BK13" i="41"/>
  <c r="BK13" i="42" s="1"/>
  <c r="BA13" i="41"/>
  <c r="BA13" i="42" s="1"/>
  <c r="CE13" i="41"/>
  <c r="CE13" i="42" s="1"/>
  <c r="AG13" i="41"/>
  <c r="AG13" i="42" s="1"/>
  <c r="AK13" i="41"/>
  <c r="AK13" i="42" s="1"/>
  <c r="AA13" i="41"/>
  <c r="AA13" i="42" s="1"/>
  <c r="BE13" i="41"/>
  <c r="BE13" i="42" s="1"/>
  <c r="BO13" i="41"/>
  <c r="BO13" i="42" s="1"/>
  <c r="AU13" i="41"/>
  <c r="AU13" i="42" s="1"/>
  <c r="BY13" i="41"/>
  <c r="BY13" i="42" s="1"/>
  <c r="Q13" i="41"/>
  <c r="Q13" i="42" s="1"/>
  <c r="G13" i="41"/>
  <c r="G13" i="42" s="1"/>
  <c r="M22" i="13"/>
  <c r="AG22" i="13" s="1"/>
  <c r="AQ22" i="13" s="1"/>
  <c r="T21" i="16" s="1"/>
  <c r="M17" i="13"/>
  <c r="AG17" i="13" s="1"/>
  <c r="AQ17" i="13" s="1"/>
  <c r="N19" i="13"/>
  <c r="AH19" i="13" s="1"/>
  <c r="AR19" i="13" s="1"/>
  <c r="BC21" i="41"/>
  <c r="BC21" i="42" s="1"/>
  <c r="BW21" i="41"/>
  <c r="BW21" i="42" s="1"/>
  <c r="AI21" i="41"/>
  <c r="AI21" i="42" s="1"/>
  <c r="BM21" i="41"/>
  <c r="BM21" i="42" s="1"/>
  <c r="O21" i="41"/>
  <c r="O21" i="42" s="1"/>
  <c r="AS21" i="41"/>
  <c r="AS21" i="42" s="1"/>
  <c r="Y21" i="41"/>
  <c r="Y21" i="42" s="1"/>
  <c r="E21" i="41"/>
  <c r="E21" i="42" s="1"/>
  <c r="N9" i="13"/>
  <c r="AH9" i="13" s="1"/>
  <c r="AR9" i="13" s="1"/>
  <c r="AG20" i="41"/>
  <c r="AG20" i="42" s="1"/>
  <c r="BA20" i="41"/>
  <c r="BA20" i="42" s="1"/>
  <c r="AQ20" i="41"/>
  <c r="AQ20" i="42" s="1"/>
  <c r="BU20" i="41"/>
  <c r="BU20" i="42" s="1"/>
  <c r="W20" i="41"/>
  <c r="W20" i="42" s="1"/>
  <c r="BK20" i="41"/>
  <c r="BK20" i="42" s="1"/>
  <c r="CE20" i="41"/>
  <c r="CE20" i="42" s="1"/>
  <c r="M20" i="41"/>
  <c r="M20" i="42" s="1"/>
  <c r="AK16" i="41"/>
  <c r="AK16" i="42" s="1"/>
  <c r="G16" i="41"/>
  <c r="G16" i="42" s="1"/>
  <c r="BE16" i="41"/>
  <c r="BE16" i="42" s="1"/>
  <c r="BO16" i="41"/>
  <c r="BO16" i="42" s="1"/>
  <c r="AA16" i="41"/>
  <c r="AA16" i="42" s="1"/>
  <c r="BY16" i="41"/>
  <c r="BY16" i="42" s="1"/>
  <c r="AU16" i="41"/>
  <c r="AU16" i="42" s="1"/>
  <c r="Q16" i="41"/>
  <c r="Q16" i="42" s="1"/>
  <c r="H23" i="13"/>
  <c r="AB23" i="13" s="1"/>
  <c r="AL23" i="13" s="1"/>
  <c r="O22" i="16" s="1"/>
  <c r="L15" i="13"/>
  <c r="AF15" i="13" s="1"/>
  <c r="AP15" i="13" s="1"/>
  <c r="CE12" i="41"/>
  <c r="CE12" i="42" s="1"/>
  <c r="BK12" i="41"/>
  <c r="BK12" i="42" s="1"/>
  <c r="AQ12" i="41"/>
  <c r="AQ12" i="42" s="1"/>
  <c r="BU12" i="41"/>
  <c r="BU12" i="42" s="1"/>
  <c r="W12" i="41"/>
  <c r="W12" i="42" s="1"/>
  <c r="M12" i="41"/>
  <c r="M12" i="42" s="1"/>
  <c r="AG12" i="41"/>
  <c r="AG12" i="42" s="1"/>
  <c r="BA12" i="41"/>
  <c r="BA12" i="42" s="1"/>
  <c r="S22" i="41"/>
  <c r="S22" i="42" s="1"/>
  <c r="BQ22" i="41"/>
  <c r="BQ22" i="42" s="1"/>
  <c r="AW22" i="41"/>
  <c r="AW22" i="42" s="1"/>
  <c r="AM22" i="41"/>
  <c r="AM22" i="42" s="1"/>
  <c r="CA22" i="41"/>
  <c r="CA22" i="42" s="1"/>
  <c r="I22" i="41"/>
  <c r="I22" i="42" s="1"/>
  <c r="AC22" i="41"/>
  <c r="AC22" i="42" s="1"/>
  <c r="BG22" i="41"/>
  <c r="BG22" i="42" s="1"/>
  <c r="L13" i="13"/>
  <c r="AF13" i="13" s="1"/>
  <c r="AP13" i="13" s="1"/>
  <c r="BS16" i="41"/>
  <c r="BS16" i="42" s="1"/>
  <c r="CC16" i="41"/>
  <c r="CC16" i="42" s="1"/>
  <c r="AE16" i="41"/>
  <c r="AE16" i="42" s="1"/>
  <c r="U16" i="41"/>
  <c r="U16" i="42" s="1"/>
  <c r="AO16" i="41"/>
  <c r="AO16" i="42" s="1"/>
  <c r="BI16" i="41"/>
  <c r="BI16" i="42" s="1"/>
  <c r="AY16" i="41"/>
  <c r="AY16" i="42" s="1"/>
  <c r="K16" i="41"/>
  <c r="K16" i="42" s="1"/>
  <c r="O24" i="13"/>
  <c r="AI24" i="13" s="1"/>
  <c r="K8" i="53" s="1"/>
  <c r="AZ22" i="41"/>
  <c r="AZ22" i="42" s="1"/>
  <c r="AP22" i="41"/>
  <c r="AP22" i="42" s="1"/>
  <c r="CD22" i="41"/>
  <c r="CD22" i="42" s="1"/>
  <c r="BT22" i="41"/>
  <c r="BT22" i="42" s="1"/>
  <c r="AF22" i="41"/>
  <c r="AF22" i="42" s="1"/>
  <c r="BJ22" i="41"/>
  <c r="BJ22" i="42" s="1"/>
  <c r="L22" i="41"/>
  <c r="L22" i="42" s="1"/>
  <c r="V22" i="41"/>
  <c r="V22" i="42" s="1"/>
  <c r="BA28" i="41"/>
  <c r="BA28" i="42" s="1"/>
  <c r="BU28" i="41"/>
  <c r="BU28" i="42" s="1"/>
  <c r="AQ28" i="41"/>
  <c r="AQ28" i="42" s="1"/>
  <c r="W28" i="41"/>
  <c r="W28" i="42" s="1"/>
  <c r="M28" i="41"/>
  <c r="M28" i="42" s="1"/>
  <c r="AG28" i="41"/>
  <c r="AG28" i="42" s="1"/>
  <c r="BK28" i="41"/>
  <c r="BK28" i="42" s="1"/>
  <c r="CE28" i="41"/>
  <c r="CE28" i="42" s="1"/>
  <c r="BF24" i="41"/>
  <c r="BF24" i="42" s="1"/>
  <c r="H24" i="41"/>
  <c r="H24" i="42" s="1"/>
  <c r="BZ24" i="41"/>
  <c r="BZ24" i="42" s="1"/>
  <c r="R24" i="41"/>
  <c r="R24" i="42" s="1"/>
  <c r="AL24" i="41"/>
  <c r="AL24" i="42" s="1"/>
  <c r="BP24" i="41"/>
  <c r="BP24" i="42" s="1"/>
  <c r="AV24" i="41"/>
  <c r="AV24" i="42" s="1"/>
  <c r="AB24" i="41"/>
  <c r="AB24" i="42" s="1"/>
  <c r="N12" i="13"/>
  <c r="AH12" i="13" s="1"/>
  <c r="AR12" i="13" s="1"/>
  <c r="U11" i="16" s="1"/>
  <c r="J16" i="13"/>
  <c r="AD16" i="13" s="1"/>
  <c r="M14" i="13"/>
  <c r="AG14" i="13" s="1"/>
  <c r="AQ14" i="13" s="1"/>
  <c r="CB13" i="41"/>
  <c r="CB13" i="42" s="1"/>
  <c r="J13" i="41"/>
  <c r="J13" i="42" s="1"/>
  <c r="AX13" i="41"/>
  <c r="AX13" i="42" s="1"/>
  <c r="BH13" i="41"/>
  <c r="BH13" i="42" s="1"/>
  <c r="AN13" i="41"/>
  <c r="AN13" i="42" s="1"/>
  <c r="BR13" i="41"/>
  <c r="BR13" i="42" s="1"/>
  <c r="T13" i="41"/>
  <c r="T13" i="42" s="1"/>
  <c r="AD13" i="41"/>
  <c r="AD13" i="42" s="1"/>
  <c r="AO20" i="41"/>
  <c r="AO20" i="42" s="1"/>
  <c r="CC20" i="41"/>
  <c r="CC20" i="42" s="1"/>
  <c r="K20" i="41"/>
  <c r="K20" i="42" s="1"/>
  <c r="BI20" i="41"/>
  <c r="BI20" i="42" s="1"/>
  <c r="U20" i="41"/>
  <c r="U20" i="42" s="1"/>
  <c r="AY20" i="41"/>
  <c r="AY20" i="42" s="1"/>
  <c r="AE20" i="41"/>
  <c r="AE20" i="42" s="1"/>
  <c r="BS20" i="41"/>
  <c r="BS20" i="42" s="1"/>
  <c r="AQ16" i="13"/>
  <c r="AE23" i="41"/>
  <c r="AE23" i="42" s="1"/>
  <c r="U23" i="41"/>
  <c r="U23" i="42" s="1"/>
  <c r="BS23" i="41"/>
  <c r="BS23" i="42" s="1"/>
  <c r="K23" i="41"/>
  <c r="K23" i="42" s="1"/>
  <c r="AO23" i="41"/>
  <c r="AO23" i="42" s="1"/>
  <c r="CC23" i="41"/>
  <c r="CC23" i="42" s="1"/>
  <c r="AY23" i="41"/>
  <c r="AY23" i="42" s="1"/>
  <c r="BI23" i="41"/>
  <c r="BI23" i="42" s="1"/>
  <c r="AI23" i="41"/>
  <c r="AI23" i="42" s="1"/>
  <c r="Y23" i="41"/>
  <c r="Y23" i="42" s="1"/>
  <c r="BC23" i="41"/>
  <c r="BC23" i="42" s="1"/>
  <c r="AS23" i="41"/>
  <c r="AS23" i="42" s="1"/>
  <c r="BM23" i="41"/>
  <c r="BM23" i="42" s="1"/>
  <c r="E23" i="41"/>
  <c r="E23" i="42" s="1"/>
  <c r="BW23" i="41"/>
  <c r="BW23" i="42" s="1"/>
  <c r="O23" i="41"/>
  <c r="O23" i="42" s="1"/>
  <c r="F13" i="41"/>
  <c r="F13" i="42" s="1"/>
  <c r="BD13" i="41"/>
  <c r="BD13" i="42" s="1"/>
  <c r="P13" i="41"/>
  <c r="P13" i="42" s="1"/>
  <c r="BN13" i="41"/>
  <c r="BN13" i="42" s="1"/>
  <c r="Z13" i="41"/>
  <c r="Z13" i="42" s="1"/>
  <c r="AT13" i="41"/>
  <c r="AT13" i="42" s="1"/>
  <c r="BX13" i="41"/>
  <c r="BX13" i="42" s="1"/>
  <c r="AJ13" i="41"/>
  <c r="AJ13" i="42" s="1"/>
  <c r="BH14" i="41"/>
  <c r="BH14" i="42" s="1"/>
  <c r="J14" i="41"/>
  <c r="J14" i="42" s="1"/>
  <c r="AN14" i="41"/>
  <c r="AN14" i="42" s="1"/>
  <c r="T14" i="41"/>
  <c r="T14" i="42" s="1"/>
  <c r="BR14" i="41"/>
  <c r="BR14" i="42" s="1"/>
  <c r="AD14" i="41"/>
  <c r="AD14" i="42" s="1"/>
  <c r="CB14" i="41"/>
  <c r="CB14" i="42" s="1"/>
  <c r="AX14" i="41"/>
  <c r="AX14" i="42" s="1"/>
  <c r="J4" i="13"/>
  <c r="AD4" i="13" s="1"/>
  <c r="AN4" i="13" s="1"/>
  <c r="T24" i="41"/>
  <c r="T24" i="42" s="1"/>
  <c r="AX24" i="41"/>
  <c r="AX24" i="42" s="1"/>
  <c r="CC19" i="41"/>
  <c r="CC19" i="42" s="1"/>
  <c r="BS19" i="41"/>
  <c r="BS19" i="42" s="1"/>
  <c r="AE19" i="41"/>
  <c r="AE19" i="42" s="1"/>
  <c r="AO19" i="41"/>
  <c r="AO19" i="42" s="1"/>
  <c r="BI19" i="41"/>
  <c r="BI19" i="42" s="1"/>
  <c r="K19" i="41"/>
  <c r="K19" i="42" s="1"/>
  <c r="U19" i="41"/>
  <c r="U19" i="42" s="1"/>
  <c r="AY19" i="41"/>
  <c r="AY19" i="42" s="1"/>
  <c r="L4" i="13"/>
  <c r="AF4" i="13" s="1"/>
  <c r="AP4" i="13" s="1"/>
  <c r="BM24" i="41"/>
  <c r="BM24" i="42" s="1"/>
  <c r="BW24" i="41"/>
  <c r="BW24" i="42" s="1"/>
  <c r="AS24" i="41"/>
  <c r="AS24" i="42" s="1"/>
  <c r="Y24" i="41"/>
  <c r="Y24" i="42" s="1"/>
  <c r="AI24" i="41"/>
  <c r="AI24" i="42" s="1"/>
  <c r="E24" i="41"/>
  <c r="E24" i="42" s="1"/>
  <c r="BC24" i="41"/>
  <c r="BC24" i="42" s="1"/>
  <c r="O24" i="41"/>
  <c r="O24" i="42" s="1"/>
  <c r="M6" i="13"/>
  <c r="AG6" i="13" s="1"/>
  <c r="AQ6" i="13" s="1"/>
  <c r="T5" i="16" s="1"/>
  <c r="AC4" i="44"/>
  <c r="BV4" i="44"/>
  <c r="J4" i="44" s="1"/>
  <c r="T4" i="44"/>
  <c r="AL4" i="44"/>
  <c r="BD4" i="44"/>
  <c r="BM4" i="44"/>
  <c r="CE4" i="44"/>
  <c r="AU4" i="44"/>
  <c r="AS18" i="22" l="1"/>
  <c r="AS18" i="25" s="1"/>
  <c r="R18" i="22"/>
  <c r="R18" i="25" s="1"/>
  <c r="BC18" i="44"/>
  <c r="S18" i="44"/>
  <c r="AJ18" i="22"/>
  <c r="AJ18" i="25" s="1"/>
  <c r="BK18" i="22"/>
  <c r="BK18" i="25" s="1"/>
  <c r="AK18" i="44"/>
  <c r="BL18" i="44"/>
  <c r="I18" i="44" s="1"/>
  <c r="BB18" i="22"/>
  <c r="BB18" i="25" s="1"/>
  <c r="CM18" i="44"/>
  <c r="I18" i="22"/>
  <c r="I18" i="25" s="1"/>
  <c r="AT18" i="44"/>
  <c r="CC18" i="22"/>
  <c r="CC18" i="25" s="1"/>
  <c r="AB18" i="44"/>
  <c r="AC18" i="16"/>
  <c r="BT18" i="22"/>
  <c r="BT18" i="25" s="1"/>
  <c r="AA18" i="22"/>
  <c r="AA18" i="25" s="1"/>
  <c r="CD18" i="44"/>
  <c r="BU18" i="44"/>
  <c r="AQ20" i="13"/>
  <c r="I8" i="54"/>
  <c r="AN20" i="13"/>
  <c r="F8" i="54"/>
  <c r="AS18" i="13"/>
  <c r="K8" i="51"/>
  <c r="AP20" i="13"/>
  <c r="S19" i="16" s="1"/>
  <c r="H8" i="54"/>
  <c r="AR18" i="13"/>
  <c r="U17" i="16" s="1"/>
  <c r="BW17" i="44" s="1"/>
  <c r="J8" i="51"/>
  <c r="AQ18" i="13"/>
  <c r="T18" i="16" s="1"/>
  <c r="AD18" i="16" s="1"/>
  <c r="I8" i="51"/>
  <c r="S12" i="16"/>
  <c r="AN18" i="13"/>
  <c r="Q17" i="16" s="1"/>
  <c r="F8" i="51"/>
  <c r="AO20" i="13"/>
  <c r="G8" i="54"/>
  <c r="AU10" i="44"/>
  <c r="BW25" i="44"/>
  <c r="H7" i="51"/>
  <c r="BW7" i="44"/>
  <c r="BV10" i="44"/>
  <c r="J10" i="44" s="1"/>
  <c r="BN7" i="44"/>
  <c r="CF7" i="44"/>
  <c r="K7" i="44" s="1"/>
  <c r="BT10" i="44"/>
  <c r="X20" i="44"/>
  <c r="E20" i="44" s="1"/>
  <c r="D7" i="54" s="1"/>
  <c r="AP20" i="44"/>
  <c r="AG20" i="44"/>
  <c r="BQ20" i="44"/>
  <c r="X18" i="44"/>
  <c r="E18" i="44" s="1"/>
  <c r="BH20" i="44"/>
  <c r="AY20" i="44"/>
  <c r="BQ18" i="44"/>
  <c r="BH18" i="44"/>
  <c r="O20" i="44"/>
  <c r="AG21" i="44"/>
  <c r="E8" i="45"/>
  <c r="T8" i="16"/>
  <c r="J8" i="22" s="1"/>
  <c r="J8" i="25" s="1"/>
  <c r="CG25" i="44"/>
  <c r="AE25" i="44"/>
  <c r="P17" i="44"/>
  <c r="P25" i="44"/>
  <c r="BR25" i="44"/>
  <c r="CA25" i="44"/>
  <c r="CA17" i="44"/>
  <c r="BR17" i="44"/>
  <c r="AZ25" i="44"/>
  <c r="BI25" i="44"/>
  <c r="AQ17" i="44"/>
  <c r="G8" i="45"/>
  <c r="BH7" i="44"/>
  <c r="AJ25" i="44"/>
  <c r="X7" i="44"/>
  <c r="E7" i="44" s="1"/>
  <c r="CD22" i="44"/>
  <c r="BT11" i="44"/>
  <c r="AS25" i="44"/>
  <c r="P10" i="44"/>
  <c r="AY7" i="44"/>
  <c r="AP7" i="44"/>
  <c r="AG7" i="44"/>
  <c r="O7" i="44"/>
  <c r="BQ7" i="44"/>
  <c r="AS24" i="13"/>
  <c r="V23" i="16" s="1"/>
  <c r="AM23" i="22" s="1"/>
  <c r="AM23" i="25" s="1"/>
  <c r="K8" i="45"/>
  <c r="BX11" i="44"/>
  <c r="CF17" i="44"/>
  <c r="K17" i="44" s="1"/>
  <c r="U17" i="44"/>
  <c r="BE17" i="44"/>
  <c r="AR24" i="13"/>
  <c r="U24" i="16" s="1"/>
  <c r="BM24" i="22" s="1"/>
  <c r="BM24" i="25" s="1"/>
  <c r="J8" i="45"/>
  <c r="AQ24" i="13"/>
  <c r="T24" i="16" s="1"/>
  <c r="I8" i="45"/>
  <c r="AP24" i="13"/>
  <c r="H8" i="45"/>
  <c r="AN24" i="13"/>
  <c r="Q24" i="16" s="1"/>
  <c r="BI24" i="22" s="1"/>
  <c r="BI24" i="25" s="1"/>
  <c r="F8" i="45"/>
  <c r="BI10" i="44"/>
  <c r="BR10" i="44"/>
  <c r="CA23" i="44"/>
  <c r="AZ10" i="44"/>
  <c r="AH10" i="44"/>
  <c r="F10" i="44" s="1"/>
  <c r="P23" i="44"/>
  <c r="AQ10" i="44"/>
  <c r="AZ23" i="44"/>
  <c r="CA10" i="44"/>
  <c r="X25" i="44"/>
  <c r="E25" i="44" s="1"/>
  <c r="AL24" i="13"/>
  <c r="D8" i="45"/>
  <c r="AN25" i="44"/>
  <c r="BX25" i="44"/>
  <c r="AW25" i="44"/>
  <c r="V25" i="44"/>
  <c r="AV7" i="44"/>
  <c r="AD7" i="44"/>
  <c r="AM7" i="44"/>
  <c r="BE7" i="44"/>
  <c r="BB12" i="22"/>
  <c r="BB12" i="25" s="1"/>
  <c r="AS12" i="22"/>
  <c r="AS12" i="25" s="1"/>
  <c r="AJ12" i="22"/>
  <c r="AJ12" i="25" s="1"/>
  <c r="CM12" i="44"/>
  <c r="CC12" i="22"/>
  <c r="CC12" i="25" s="1"/>
  <c r="AA12" i="22"/>
  <c r="AA12" i="25" s="1"/>
  <c r="BT12" i="22"/>
  <c r="BT12" i="25" s="1"/>
  <c r="R12" i="22"/>
  <c r="R12" i="25" s="1"/>
  <c r="BK12" i="22"/>
  <c r="BK12" i="25" s="1"/>
  <c r="I12" i="22"/>
  <c r="I12" i="25" s="1"/>
  <c r="BC22" i="44"/>
  <c r="AT11" i="44"/>
  <c r="BB22" i="22"/>
  <c r="BB22" i="25" s="1"/>
  <c r="AS22" i="22"/>
  <c r="AS22" i="25" s="1"/>
  <c r="AJ22" i="22"/>
  <c r="AJ22" i="25" s="1"/>
  <c r="CC22" i="22"/>
  <c r="CC22" i="25" s="1"/>
  <c r="AA22" i="22"/>
  <c r="AA22" i="25" s="1"/>
  <c r="BT22" i="22"/>
  <c r="BT22" i="25" s="1"/>
  <c r="R22" i="22"/>
  <c r="R22" i="25" s="1"/>
  <c r="BK22" i="22"/>
  <c r="BK22" i="25" s="1"/>
  <c r="I22" i="22"/>
  <c r="I22" i="25" s="1"/>
  <c r="CM22" i="44"/>
  <c r="S22" i="44"/>
  <c r="BL22" i="44"/>
  <c r="I22" i="44" s="1"/>
  <c r="CC25" i="22"/>
  <c r="CC25" i="25" s="1"/>
  <c r="AA25" i="22"/>
  <c r="AA25" i="25" s="1"/>
  <c r="BT25" i="22"/>
  <c r="BT25" i="25" s="1"/>
  <c r="R25" i="22"/>
  <c r="R25" i="25" s="1"/>
  <c r="BK25" i="22"/>
  <c r="BK25" i="25" s="1"/>
  <c r="I25" i="22"/>
  <c r="I25" i="25" s="1"/>
  <c r="BB25" i="22"/>
  <c r="BB25" i="25" s="1"/>
  <c r="CM25" i="44"/>
  <c r="AS25" i="22"/>
  <c r="AS25" i="25" s="1"/>
  <c r="AJ25" i="22"/>
  <c r="AJ25" i="25" s="1"/>
  <c r="AC10" i="16"/>
  <c r="BB10" i="22"/>
  <c r="BB10" i="25" s="1"/>
  <c r="CM10" i="44"/>
  <c r="AS10" i="22"/>
  <c r="AS10" i="25" s="1"/>
  <c r="AJ10" i="22"/>
  <c r="AJ10" i="25" s="1"/>
  <c r="CC10" i="22"/>
  <c r="CC10" i="25" s="1"/>
  <c r="AA10" i="22"/>
  <c r="AA10" i="25" s="1"/>
  <c r="BT10" i="22"/>
  <c r="BT10" i="25" s="1"/>
  <c r="R10" i="22"/>
  <c r="R10" i="25" s="1"/>
  <c r="BK10" i="22"/>
  <c r="BK10" i="25" s="1"/>
  <c r="I10" i="22"/>
  <c r="I10" i="25" s="1"/>
  <c r="BU22" i="44"/>
  <c r="BB8" i="22"/>
  <c r="BB8" i="25" s="1"/>
  <c r="AS8" i="22"/>
  <c r="AS8" i="25" s="1"/>
  <c r="AJ8" i="22"/>
  <c r="AJ8" i="25" s="1"/>
  <c r="CC8" i="22"/>
  <c r="CC8" i="25" s="1"/>
  <c r="AA8" i="22"/>
  <c r="AA8" i="25" s="1"/>
  <c r="BT8" i="22"/>
  <c r="BT8" i="25" s="1"/>
  <c r="R8" i="22"/>
  <c r="R8" i="25" s="1"/>
  <c r="BK8" i="22"/>
  <c r="BK8" i="25" s="1"/>
  <c r="I8" i="22"/>
  <c r="I8" i="25" s="1"/>
  <c r="CM8" i="44"/>
  <c r="AT22" i="44"/>
  <c r="S19" i="44"/>
  <c r="BU19" i="44"/>
  <c r="CC19" i="22"/>
  <c r="CC19" i="25" s="1"/>
  <c r="AA19" i="22"/>
  <c r="AA19" i="25" s="1"/>
  <c r="AB19" i="44"/>
  <c r="CD19" i="44"/>
  <c r="BT19" i="22"/>
  <c r="BT19" i="25" s="1"/>
  <c r="R19" i="22"/>
  <c r="R19" i="25" s="1"/>
  <c r="AK19" i="44"/>
  <c r="CM19" i="44"/>
  <c r="BK19" i="22"/>
  <c r="BK19" i="25" s="1"/>
  <c r="I19" i="22"/>
  <c r="I19" i="25" s="1"/>
  <c r="AT19" i="44"/>
  <c r="BB19" i="22"/>
  <c r="BB19" i="25" s="1"/>
  <c r="BC19" i="44"/>
  <c r="AS19" i="22"/>
  <c r="AS19" i="25" s="1"/>
  <c r="BL19" i="44"/>
  <c r="I19" i="44" s="1"/>
  <c r="AJ19" i="22"/>
  <c r="AJ19" i="25" s="1"/>
  <c r="CC17" i="22"/>
  <c r="CC17" i="25" s="1"/>
  <c r="AA17" i="22"/>
  <c r="AA17" i="25" s="1"/>
  <c r="BT17" i="22"/>
  <c r="BT17" i="25" s="1"/>
  <c r="R17" i="22"/>
  <c r="R17" i="25" s="1"/>
  <c r="CM17" i="44"/>
  <c r="BK17" i="22"/>
  <c r="BK17" i="25" s="1"/>
  <c r="I17" i="22"/>
  <c r="I17" i="25" s="1"/>
  <c r="BB17" i="22"/>
  <c r="BB17" i="25" s="1"/>
  <c r="AS17" i="22"/>
  <c r="AS17" i="25" s="1"/>
  <c r="AJ17" i="22"/>
  <c r="AJ17" i="25" s="1"/>
  <c r="AB11" i="44"/>
  <c r="CC11" i="22"/>
  <c r="CC11" i="25" s="1"/>
  <c r="AA11" i="22"/>
  <c r="AA11" i="25" s="1"/>
  <c r="BT11" i="22"/>
  <c r="BT11" i="25" s="1"/>
  <c r="R11" i="22"/>
  <c r="R11" i="25" s="1"/>
  <c r="CM11" i="44"/>
  <c r="BK11" i="22"/>
  <c r="BK11" i="25" s="1"/>
  <c r="I11" i="22"/>
  <c r="I11" i="25" s="1"/>
  <c r="BB11" i="22"/>
  <c r="BB11" i="25" s="1"/>
  <c r="AS11" i="22"/>
  <c r="AS11" i="25" s="1"/>
  <c r="AJ11" i="22"/>
  <c r="AJ11" i="25" s="1"/>
  <c r="AB22" i="44"/>
  <c r="AI25" i="44"/>
  <c r="BI23" i="44"/>
  <c r="AQ23" i="44"/>
  <c r="AH23" i="44"/>
  <c r="F23" i="44" s="1"/>
  <c r="Y23" i="44"/>
  <c r="AG25" i="44"/>
  <c r="AY25" i="44"/>
  <c r="CC10" i="44"/>
  <c r="AJ10" i="44"/>
  <c r="BK10" i="44"/>
  <c r="AS10" i="44"/>
  <c r="BB10" i="44"/>
  <c r="H10" i="44" s="1"/>
  <c r="R10" i="44"/>
  <c r="L7" i="44"/>
  <c r="O25" i="44"/>
  <c r="BA25" i="44"/>
  <c r="CB25" i="44"/>
  <c r="BH21" i="44"/>
  <c r="BY21" i="22"/>
  <c r="BY21" i="25" s="1"/>
  <c r="AX21" i="22"/>
  <c r="AX21" i="25" s="1"/>
  <c r="W21" i="22"/>
  <c r="W21" i="25" s="1"/>
  <c r="CI21" i="44"/>
  <c r="BP21" i="22"/>
  <c r="BP21" i="25" s="1"/>
  <c r="AO21" i="22"/>
  <c r="N21" i="22"/>
  <c r="N21" i="25" s="1"/>
  <c r="BG21" i="22"/>
  <c r="BG21" i="25" s="1"/>
  <c r="AF21" i="22"/>
  <c r="AF21" i="25" s="1"/>
  <c r="E21" i="22"/>
  <c r="E21" i="25" s="1"/>
  <c r="BY11" i="22"/>
  <c r="BY11" i="25" s="1"/>
  <c r="AX11" i="22"/>
  <c r="AX11" i="25" s="1"/>
  <c r="W11" i="22"/>
  <c r="W11" i="25" s="1"/>
  <c r="CI11" i="44"/>
  <c r="BP11" i="22"/>
  <c r="BP11" i="25" s="1"/>
  <c r="AO11" i="22"/>
  <c r="AO11" i="25" s="1"/>
  <c r="N11" i="22"/>
  <c r="N11" i="25" s="1"/>
  <c r="BG11" i="22"/>
  <c r="BG11" i="25" s="1"/>
  <c r="AF11" i="22"/>
  <c r="AF11" i="25" s="1"/>
  <c r="E11" i="22"/>
  <c r="E11" i="25" s="1"/>
  <c r="Y18" i="16"/>
  <c r="BY18" i="22"/>
  <c r="BY18" i="25" s="1"/>
  <c r="AX18" i="22"/>
  <c r="AX18" i="25" s="1"/>
  <c r="W18" i="22"/>
  <c r="W18" i="25" s="1"/>
  <c r="BP18" i="22"/>
  <c r="BP18" i="25" s="1"/>
  <c r="AO18" i="22"/>
  <c r="AO18" i="25" s="1"/>
  <c r="N18" i="22"/>
  <c r="N18" i="25" s="1"/>
  <c r="CI18" i="44"/>
  <c r="BG18" i="22"/>
  <c r="BG18" i="25" s="1"/>
  <c r="AF18" i="22"/>
  <c r="AF18" i="25" s="1"/>
  <c r="E18" i="22"/>
  <c r="E18" i="25" s="1"/>
  <c r="BY10" i="22"/>
  <c r="BY10" i="25" s="1"/>
  <c r="AX10" i="22"/>
  <c r="AX10" i="25" s="1"/>
  <c r="W10" i="22"/>
  <c r="W10" i="25" s="1"/>
  <c r="BP10" i="22"/>
  <c r="BP10" i="25" s="1"/>
  <c r="AO10" i="22"/>
  <c r="AO10" i="25" s="1"/>
  <c r="N10" i="22"/>
  <c r="N10" i="25" s="1"/>
  <c r="BG10" i="22"/>
  <c r="BG10" i="25" s="1"/>
  <c r="AF10" i="22"/>
  <c r="AF10" i="25" s="1"/>
  <c r="E10" i="22"/>
  <c r="E10" i="25" s="1"/>
  <c r="CI10" i="44"/>
  <c r="BY8" i="22"/>
  <c r="BY8" i="25" s="1"/>
  <c r="AX8" i="22"/>
  <c r="AX8" i="25" s="1"/>
  <c r="W8" i="22"/>
  <c r="W8" i="25" s="1"/>
  <c r="BP8" i="22"/>
  <c r="BP8" i="25" s="1"/>
  <c r="AO8" i="22"/>
  <c r="AO8" i="25" s="1"/>
  <c r="N8" i="22"/>
  <c r="N8" i="25" s="1"/>
  <c r="CI8" i="44"/>
  <c r="BG8" i="22"/>
  <c r="BG8" i="25" s="1"/>
  <c r="AF8" i="22"/>
  <c r="AF8" i="25" s="1"/>
  <c r="E8" i="22"/>
  <c r="E8" i="25" s="1"/>
  <c r="Y20" i="16"/>
  <c r="BY20" i="22"/>
  <c r="BY20" i="25" s="1"/>
  <c r="AX20" i="22"/>
  <c r="AX20" i="25" s="1"/>
  <c r="W20" i="22"/>
  <c r="W20" i="25" s="1"/>
  <c r="BP20" i="22"/>
  <c r="BP20" i="25" s="1"/>
  <c r="AO20" i="22"/>
  <c r="AO20" i="25" s="1"/>
  <c r="N20" i="22"/>
  <c r="N20" i="25" s="1"/>
  <c r="BG20" i="22"/>
  <c r="BG20" i="25" s="1"/>
  <c r="AF20" i="22"/>
  <c r="AF20" i="25" s="1"/>
  <c r="E20" i="22"/>
  <c r="E20" i="25" s="1"/>
  <c r="CI20" i="44"/>
  <c r="BY22" i="22"/>
  <c r="BY22" i="25" s="1"/>
  <c r="AX22" i="22"/>
  <c r="AX22" i="25" s="1"/>
  <c r="W22" i="22"/>
  <c r="W22" i="25" s="1"/>
  <c r="BP22" i="22"/>
  <c r="BP22" i="25" s="1"/>
  <c r="AO22" i="22"/>
  <c r="AO22" i="25" s="1"/>
  <c r="N22" i="22"/>
  <c r="N22" i="25" s="1"/>
  <c r="CI22" i="44"/>
  <c r="BG22" i="22"/>
  <c r="BG22" i="25" s="1"/>
  <c r="AF22" i="22"/>
  <c r="AF22" i="25" s="1"/>
  <c r="E22" i="22"/>
  <c r="E22" i="25" s="1"/>
  <c r="BY5" i="22"/>
  <c r="BY5" i="25" s="1"/>
  <c r="AX5" i="22"/>
  <c r="AX5" i="25" s="1"/>
  <c r="W5" i="22"/>
  <c r="W5" i="25" s="1"/>
  <c r="BP5" i="22"/>
  <c r="BP5" i="25" s="1"/>
  <c r="AO5" i="22"/>
  <c r="AO5" i="25" s="1"/>
  <c r="N5" i="22"/>
  <c r="N5" i="25" s="1"/>
  <c r="CI5" i="44"/>
  <c r="BG5" i="22"/>
  <c r="BG5" i="25" s="1"/>
  <c r="AF5" i="22"/>
  <c r="AF5" i="25" s="1"/>
  <c r="E5" i="22"/>
  <c r="E5" i="25" s="1"/>
  <c r="Y7" i="16"/>
  <c r="BY7" i="22"/>
  <c r="BY7" i="25" s="1"/>
  <c r="AX7" i="22"/>
  <c r="AX7" i="25" s="1"/>
  <c r="W7" i="22"/>
  <c r="W7" i="25" s="1"/>
  <c r="CI7" i="44"/>
  <c r="BP7" i="22"/>
  <c r="BP7" i="25" s="1"/>
  <c r="AO7" i="22"/>
  <c r="AO7" i="25" s="1"/>
  <c r="N7" i="22"/>
  <c r="N7" i="25" s="1"/>
  <c r="BG7" i="22"/>
  <c r="BG7" i="25" s="1"/>
  <c r="AF7" i="22"/>
  <c r="AF7" i="25" s="1"/>
  <c r="E7" i="22"/>
  <c r="E7" i="25" s="1"/>
  <c r="Y25" i="16"/>
  <c r="BY25" i="22"/>
  <c r="BY25" i="25" s="1"/>
  <c r="AX25" i="22"/>
  <c r="AX25" i="25" s="1"/>
  <c r="W25" i="22"/>
  <c r="W25" i="25" s="1"/>
  <c r="BP25" i="22"/>
  <c r="BP25" i="25" s="1"/>
  <c r="AO25" i="22"/>
  <c r="AO25" i="25" s="1"/>
  <c r="N25" i="22"/>
  <c r="N25" i="25" s="1"/>
  <c r="CI25" i="44"/>
  <c r="BG25" i="22"/>
  <c r="BG25" i="25" s="1"/>
  <c r="AF25" i="22"/>
  <c r="AF25" i="25" s="1"/>
  <c r="E25" i="22"/>
  <c r="E25" i="25" s="1"/>
  <c r="BY4" i="22"/>
  <c r="BY4" i="25" s="1"/>
  <c r="AX4" i="22"/>
  <c r="AX4" i="25" s="1"/>
  <c r="W4" i="22"/>
  <c r="W4" i="25" s="1"/>
  <c r="CI4" i="44"/>
  <c r="BP4" i="22"/>
  <c r="BP4" i="25" s="1"/>
  <c r="AO4" i="22"/>
  <c r="AO4" i="25" s="1"/>
  <c r="N4" i="22"/>
  <c r="N4" i="25" s="1"/>
  <c r="BG4" i="22"/>
  <c r="BG4" i="25" s="1"/>
  <c r="AF4" i="22"/>
  <c r="AF4" i="25" s="1"/>
  <c r="E4" i="22"/>
  <c r="E4" i="25" s="1"/>
  <c r="O15" i="44"/>
  <c r="BY15" i="22"/>
  <c r="BY15" i="25" s="1"/>
  <c r="AX15" i="22"/>
  <c r="AX15" i="25" s="1"/>
  <c r="W15" i="22"/>
  <c r="W15" i="25" s="1"/>
  <c r="BP15" i="22"/>
  <c r="BP15" i="25" s="1"/>
  <c r="AO15" i="22"/>
  <c r="AO15" i="25" s="1"/>
  <c r="N15" i="22"/>
  <c r="N15" i="25" s="1"/>
  <c r="CI15" i="44"/>
  <c r="BG15" i="22"/>
  <c r="BG15" i="25" s="1"/>
  <c r="AF15" i="22"/>
  <c r="AF15" i="25" s="1"/>
  <c r="E15" i="22"/>
  <c r="E15" i="25" s="1"/>
  <c r="BG8" i="44"/>
  <c r="BO8" i="22"/>
  <c r="BO8" i="25" s="1"/>
  <c r="AW8" i="22"/>
  <c r="AW8" i="25" s="1"/>
  <c r="AE8" i="22"/>
  <c r="AE8" i="25" s="1"/>
  <c r="M8" i="22"/>
  <c r="M8" i="25" s="1"/>
  <c r="CH8" i="44"/>
  <c r="BX8" i="22"/>
  <c r="BX8" i="25" s="1"/>
  <c r="BF8" i="22"/>
  <c r="BF8" i="25" s="1"/>
  <c r="AN8" i="22"/>
  <c r="AN8" i="25" s="1"/>
  <c r="V8" i="22"/>
  <c r="V8" i="25" s="1"/>
  <c r="D8" i="22"/>
  <c r="D8" i="25" s="1"/>
  <c r="AA25" i="16"/>
  <c r="CA25" i="22"/>
  <c r="CA25" i="25" s="1"/>
  <c r="AZ25" i="22"/>
  <c r="AZ25" i="25" s="1"/>
  <c r="Y25" i="22"/>
  <c r="Y25" i="25" s="1"/>
  <c r="BI25" i="22"/>
  <c r="BI25" i="25" s="1"/>
  <c r="AH25" i="22"/>
  <c r="AH25" i="25" s="1"/>
  <c r="G25" i="22"/>
  <c r="G25" i="25" s="1"/>
  <c r="CK25" i="44"/>
  <c r="BR25" i="22"/>
  <c r="BR25" i="25" s="1"/>
  <c r="AQ25" i="22"/>
  <c r="AQ25" i="25" s="1"/>
  <c r="P25" i="22"/>
  <c r="P25" i="25" s="1"/>
  <c r="BS25" i="44"/>
  <c r="CK21" i="44"/>
  <c r="CA21" i="22"/>
  <c r="CA21" i="25" s="1"/>
  <c r="AZ21" i="22"/>
  <c r="AZ21" i="25" s="1"/>
  <c r="Y21" i="22"/>
  <c r="Y21" i="25" s="1"/>
  <c r="BI21" i="22"/>
  <c r="BI21" i="25" s="1"/>
  <c r="AH21" i="22"/>
  <c r="AH21" i="25" s="1"/>
  <c r="G21" i="22"/>
  <c r="G21" i="25" s="1"/>
  <c r="BR21" i="22"/>
  <c r="BR21" i="25" s="1"/>
  <c r="AQ21" i="22"/>
  <c r="AQ21" i="25" s="1"/>
  <c r="P21" i="22"/>
  <c r="P21" i="25" s="1"/>
  <c r="Z22" i="44"/>
  <c r="CA22" i="22"/>
  <c r="CA22" i="25" s="1"/>
  <c r="AZ22" i="22"/>
  <c r="AZ22" i="25" s="1"/>
  <c r="Y22" i="22"/>
  <c r="Y22" i="25" s="1"/>
  <c r="BI22" i="22"/>
  <c r="BI22" i="25" s="1"/>
  <c r="AH22" i="22"/>
  <c r="AH22" i="25" s="1"/>
  <c r="G22" i="22"/>
  <c r="G22" i="25" s="1"/>
  <c r="CK22" i="44"/>
  <c r="BR22" i="22"/>
  <c r="BR22" i="25" s="1"/>
  <c r="AQ22" i="22"/>
  <c r="AQ22" i="25" s="1"/>
  <c r="P22" i="22"/>
  <c r="P22" i="25" s="1"/>
  <c r="AA24" i="16"/>
  <c r="Y24" i="22"/>
  <c r="Y24" i="25" s="1"/>
  <c r="Q25" i="44"/>
  <c r="BJ25" i="44"/>
  <c r="CA17" i="22"/>
  <c r="CA17" i="25" s="1"/>
  <c r="AZ17" i="22"/>
  <c r="AZ17" i="25" s="1"/>
  <c r="Y17" i="22"/>
  <c r="Y17" i="25" s="1"/>
  <c r="BI17" i="22"/>
  <c r="BI17" i="25" s="1"/>
  <c r="AH17" i="22"/>
  <c r="AH17" i="25" s="1"/>
  <c r="G17" i="22"/>
  <c r="G17" i="25" s="1"/>
  <c r="CK17" i="44"/>
  <c r="BR17" i="22"/>
  <c r="BR17" i="25" s="1"/>
  <c r="AQ17" i="22"/>
  <c r="AQ17" i="25" s="1"/>
  <c r="P17" i="22"/>
  <c r="P17" i="25" s="1"/>
  <c r="AI11" i="44"/>
  <c r="CA11" i="22"/>
  <c r="CA11" i="25" s="1"/>
  <c r="AZ11" i="22"/>
  <c r="AZ11" i="25" s="1"/>
  <c r="Y11" i="22"/>
  <c r="Y11" i="25" s="1"/>
  <c r="BI11" i="22"/>
  <c r="BI11" i="25" s="1"/>
  <c r="AH11" i="22"/>
  <c r="AH11" i="25" s="1"/>
  <c r="G11" i="22"/>
  <c r="G11" i="25" s="1"/>
  <c r="CK11" i="44"/>
  <c r="BR11" i="22"/>
  <c r="BR11" i="25" s="1"/>
  <c r="AQ11" i="22"/>
  <c r="AQ11" i="25" s="1"/>
  <c r="P11" i="22"/>
  <c r="P11" i="25" s="1"/>
  <c r="AR25" i="44"/>
  <c r="G25" i="44" s="1"/>
  <c r="AA25" i="44"/>
  <c r="R24" i="44"/>
  <c r="AR24" i="22"/>
  <c r="AR24" i="25" s="1"/>
  <c r="BA24" i="22"/>
  <c r="BA24" i="25" s="1"/>
  <c r="CL24" i="44"/>
  <c r="BJ24" i="22"/>
  <c r="BJ24" i="25" s="1"/>
  <c r="H24" i="22"/>
  <c r="H24" i="25" s="1"/>
  <c r="BS24" i="22"/>
  <c r="BS24" i="25" s="1"/>
  <c r="Q24" i="22"/>
  <c r="Q24" i="25" s="1"/>
  <c r="CB24" i="22"/>
  <c r="CB24" i="25" s="1"/>
  <c r="Z24" i="22"/>
  <c r="Z24" i="25" s="1"/>
  <c r="AI24" i="22"/>
  <c r="AI24" i="25" s="1"/>
  <c r="CC8" i="44"/>
  <c r="AR8" i="22"/>
  <c r="AR8" i="25" s="1"/>
  <c r="BA8" i="22"/>
  <c r="BA8" i="25" s="1"/>
  <c r="BJ8" i="22"/>
  <c r="BJ8" i="25" s="1"/>
  <c r="H8" i="22"/>
  <c r="H8" i="25" s="1"/>
  <c r="BS8" i="22"/>
  <c r="BS8" i="25" s="1"/>
  <c r="Q8" i="22"/>
  <c r="Q8" i="25" s="1"/>
  <c r="CL8" i="44"/>
  <c r="CB8" i="22"/>
  <c r="CB8" i="25" s="1"/>
  <c r="Z8" i="22"/>
  <c r="Z8" i="25" s="1"/>
  <c r="AI8" i="22"/>
  <c r="AI8" i="25" s="1"/>
  <c r="R25" i="44"/>
  <c r="CC24" i="44"/>
  <c r="BB24" i="44"/>
  <c r="H24" i="44" s="1"/>
  <c r="G7" i="53" s="1"/>
  <c r="BT21" i="44"/>
  <c r="BS21" i="22"/>
  <c r="BS21" i="25" s="1"/>
  <c r="Q21" i="22"/>
  <c r="Q21" i="25" s="1"/>
  <c r="CB21" i="22"/>
  <c r="CB21" i="25" s="1"/>
  <c r="Z21" i="22"/>
  <c r="Z21" i="25" s="1"/>
  <c r="AI21" i="22"/>
  <c r="AI21" i="25" s="1"/>
  <c r="AR21" i="22"/>
  <c r="AR21" i="25" s="1"/>
  <c r="BA21" i="22"/>
  <c r="BA21" i="25" s="1"/>
  <c r="CL21" i="44"/>
  <c r="BJ21" i="22"/>
  <c r="BJ21" i="25" s="1"/>
  <c r="H21" i="22"/>
  <c r="H21" i="25" s="1"/>
  <c r="BB11" i="44"/>
  <c r="H11" i="44" s="1"/>
  <c r="BS11" i="22"/>
  <c r="BS11" i="25" s="1"/>
  <c r="Q11" i="22"/>
  <c r="Q11" i="25" s="1"/>
  <c r="CB11" i="22"/>
  <c r="CB11" i="25" s="1"/>
  <c r="Z11" i="22"/>
  <c r="Z11" i="25" s="1"/>
  <c r="CL11" i="44"/>
  <c r="AI11" i="22"/>
  <c r="AI11" i="25" s="1"/>
  <c r="AR11" i="22"/>
  <c r="AR11" i="25" s="1"/>
  <c r="BA11" i="22"/>
  <c r="BA11" i="25" s="1"/>
  <c r="BJ11" i="22"/>
  <c r="BJ11" i="25" s="1"/>
  <c r="H11" i="22"/>
  <c r="H11" i="25" s="1"/>
  <c r="AB25" i="16"/>
  <c r="BS25" i="22"/>
  <c r="BS25" i="25" s="1"/>
  <c r="Q25" i="22"/>
  <c r="Q25" i="25" s="1"/>
  <c r="CL25" i="44"/>
  <c r="CB25" i="22"/>
  <c r="CB25" i="25" s="1"/>
  <c r="Z25" i="22"/>
  <c r="Z25" i="25" s="1"/>
  <c r="AI25" i="22"/>
  <c r="AI25" i="25" s="1"/>
  <c r="AR25" i="22"/>
  <c r="AR25" i="25" s="1"/>
  <c r="BA25" i="22"/>
  <c r="BA25" i="25" s="1"/>
  <c r="BJ25" i="22"/>
  <c r="BJ25" i="25" s="1"/>
  <c r="H25" i="22"/>
  <c r="H25" i="25" s="1"/>
  <c r="BK25" i="44"/>
  <c r="AR18" i="22"/>
  <c r="AR18" i="25" s="1"/>
  <c r="CL18" i="44"/>
  <c r="BA18" i="22"/>
  <c r="BA18" i="25" s="1"/>
  <c r="BJ18" i="22"/>
  <c r="BJ18" i="25" s="1"/>
  <c r="H18" i="22"/>
  <c r="H18" i="25" s="1"/>
  <c r="BS18" i="22"/>
  <c r="BS18" i="25" s="1"/>
  <c r="Q18" i="22"/>
  <c r="Q18" i="25" s="1"/>
  <c r="CB18" i="22"/>
  <c r="CB18" i="25" s="1"/>
  <c r="Z18" i="22"/>
  <c r="Z18" i="25" s="1"/>
  <c r="AI18" i="22"/>
  <c r="AI18" i="25" s="1"/>
  <c r="AS24" i="44"/>
  <c r="BB25" i="44"/>
  <c r="H25" i="44" s="1"/>
  <c r="BT25" i="44"/>
  <c r="AB10" i="16"/>
  <c r="AR10" i="22"/>
  <c r="AR10" i="25" s="1"/>
  <c r="BA10" i="22"/>
  <c r="BA10" i="25" s="1"/>
  <c r="BJ10" i="22"/>
  <c r="BJ10" i="25" s="1"/>
  <c r="H10" i="22"/>
  <c r="H10" i="25" s="1"/>
  <c r="CL10" i="44"/>
  <c r="BS10" i="22"/>
  <c r="BS10" i="25" s="1"/>
  <c r="Q10" i="22"/>
  <c r="Q10" i="25" s="1"/>
  <c r="CB10" i="22"/>
  <c r="CB10" i="25" s="1"/>
  <c r="Z10" i="22"/>
  <c r="Z10" i="25" s="1"/>
  <c r="AI10" i="22"/>
  <c r="AI10" i="25" s="1"/>
  <c r="AF10" i="16"/>
  <c r="BN10" i="22"/>
  <c r="BN10" i="25" s="1"/>
  <c r="L10" i="22"/>
  <c r="L10" i="25" s="1"/>
  <c r="BE10" i="22"/>
  <c r="BE10" i="25" s="1"/>
  <c r="CP10" i="44"/>
  <c r="AV10" i="22"/>
  <c r="AV10" i="25" s="1"/>
  <c r="AM10" i="22"/>
  <c r="AM10" i="25" s="1"/>
  <c r="CF10" i="22"/>
  <c r="CF10" i="25" s="1"/>
  <c r="AD10" i="22"/>
  <c r="AD10" i="25" s="1"/>
  <c r="U10" i="22"/>
  <c r="U10" i="25" s="1"/>
  <c r="BW10" i="22"/>
  <c r="BW10" i="25" s="1"/>
  <c r="BN17" i="44"/>
  <c r="AU17" i="22"/>
  <c r="AU17" i="25" s="1"/>
  <c r="AL17" i="22"/>
  <c r="AL17" i="25" s="1"/>
  <c r="CO17" i="44"/>
  <c r="CE17" i="22"/>
  <c r="CE17" i="25" s="1"/>
  <c r="AC17" i="22"/>
  <c r="AC17" i="25" s="1"/>
  <c r="BV17" i="22"/>
  <c r="BV17" i="25" s="1"/>
  <c r="T17" i="22"/>
  <c r="T17" i="25" s="1"/>
  <c r="BM17" i="22"/>
  <c r="BM17" i="25" s="1"/>
  <c r="K17" i="22"/>
  <c r="K17" i="25" s="1"/>
  <c r="BD17" i="22"/>
  <c r="BD17" i="25" s="1"/>
  <c r="AU7" i="22"/>
  <c r="AU7" i="25" s="1"/>
  <c r="AL7" i="22"/>
  <c r="AL7" i="25" s="1"/>
  <c r="CE7" i="22"/>
  <c r="CE7" i="25" s="1"/>
  <c r="AC7" i="22"/>
  <c r="AC7" i="25" s="1"/>
  <c r="BV7" i="22"/>
  <c r="BV7" i="25" s="1"/>
  <c r="T7" i="22"/>
  <c r="T7" i="25" s="1"/>
  <c r="BM7" i="22"/>
  <c r="BM7" i="25" s="1"/>
  <c r="K7" i="22"/>
  <c r="K7" i="25" s="1"/>
  <c r="CO7" i="44"/>
  <c r="BD7" i="22"/>
  <c r="BD7" i="25" s="1"/>
  <c r="AE13" i="16"/>
  <c r="AU13" i="22"/>
  <c r="AU13" i="25" s="1"/>
  <c r="AL13" i="22"/>
  <c r="AL13" i="25" s="1"/>
  <c r="CE13" i="22"/>
  <c r="CE13" i="25" s="1"/>
  <c r="AC13" i="22"/>
  <c r="AC13" i="25" s="1"/>
  <c r="BV13" i="22"/>
  <c r="BV13" i="25" s="1"/>
  <c r="T13" i="22"/>
  <c r="T13" i="25" s="1"/>
  <c r="CO13" i="44"/>
  <c r="BM13" i="22"/>
  <c r="BM13" i="25" s="1"/>
  <c r="K13" i="22"/>
  <c r="K13" i="25" s="1"/>
  <c r="BD13" i="22"/>
  <c r="BD13" i="25" s="1"/>
  <c r="AE13" i="44"/>
  <c r="AM13" i="22"/>
  <c r="AM13" i="25" s="1"/>
  <c r="CF13" i="22"/>
  <c r="CF13" i="25" s="1"/>
  <c r="AD13" i="22"/>
  <c r="AD13" i="25" s="1"/>
  <c r="BW13" i="22"/>
  <c r="BW13" i="25" s="1"/>
  <c r="U13" i="22"/>
  <c r="U13" i="25" s="1"/>
  <c r="BN13" i="22"/>
  <c r="BN13" i="25" s="1"/>
  <c r="L13" i="22"/>
  <c r="L13" i="25" s="1"/>
  <c r="BE13" i="22"/>
  <c r="BE13" i="25" s="1"/>
  <c r="AV13" i="22"/>
  <c r="AV13" i="25" s="1"/>
  <c r="CP13" i="44"/>
  <c r="AE6" i="16"/>
  <c r="BV6" i="22"/>
  <c r="BV6" i="25" s="1"/>
  <c r="T6" i="22"/>
  <c r="T6" i="25" s="1"/>
  <c r="BM6" i="22"/>
  <c r="BM6" i="25" s="1"/>
  <c r="K6" i="22"/>
  <c r="K6" i="25" s="1"/>
  <c r="BD6" i="22"/>
  <c r="BD6" i="25" s="1"/>
  <c r="AU6" i="22"/>
  <c r="AU6" i="25" s="1"/>
  <c r="CO6" i="44"/>
  <c r="AL6" i="22"/>
  <c r="AL6" i="25" s="1"/>
  <c r="AC6" i="22"/>
  <c r="AC6" i="25" s="1"/>
  <c r="CE6" i="22"/>
  <c r="CE6" i="25" s="1"/>
  <c r="AU25" i="22"/>
  <c r="AU25" i="25" s="1"/>
  <c r="AL25" i="22"/>
  <c r="AL25" i="25" s="1"/>
  <c r="CE25" i="22"/>
  <c r="CE25" i="25" s="1"/>
  <c r="AC25" i="22"/>
  <c r="AC25" i="25" s="1"/>
  <c r="BV25" i="22"/>
  <c r="BV25" i="25" s="1"/>
  <c r="T25" i="22"/>
  <c r="T25" i="25" s="1"/>
  <c r="BM25" i="22"/>
  <c r="BM25" i="25" s="1"/>
  <c r="K25" i="22"/>
  <c r="K25" i="25" s="1"/>
  <c r="CO25" i="44"/>
  <c r="BD25" i="22"/>
  <c r="BD25" i="25" s="1"/>
  <c r="BN8" i="22"/>
  <c r="BN8" i="25" s="1"/>
  <c r="L8" i="22"/>
  <c r="L8" i="25" s="1"/>
  <c r="CP8" i="44"/>
  <c r="BE8" i="22"/>
  <c r="BE8" i="25" s="1"/>
  <c r="AV8" i="22"/>
  <c r="AV8" i="25" s="1"/>
  <c r="AM8" i="22"/>
  <c r="AM8" i="25" s="1"/>
  <c r="CF8" i="22"/>
  <c r="CF8" i="25" s="1"/>
  <c r="AD8" i="22"/>
  <c r="AD8" i="25" s="1"/>
  <c r="BW8" i="22"/>
  <c r="BW8" i="25" s="1"/>
  <c r="U8" i="22"/>
  <c r="U8" i="25" s="1"/>
  <c r="AF11" i="16"/>
  <c r="AM11" i="22"/>
  <c r="AM11" i="25" s="1"/>
  <c r="CF11" i="22"/>
  <c r="CF11" i="25" s="1"/>
  <c r="AD11" i="22"/>
  <c r="AD11" i="25" s="1"/>
  <c r="BW11" i="22"/>
  <c r="BW11" i="25" s="1"/>
  <c r="U11" i="22"/>
  <c r="U11" i="25" s="1"/>
  <c r="CP11" i="44"/>
  <c r="BN11" i="22"/>
  <c r="BN11" i="25" s="1"/>
  <c r="L11" i="22"/>
  <c r="L11" i="25" s="1"/>
  <c r="BE11" i="22"/>
  <c r="BE11" i="25" s="1"/>
  <c r="AV11" i="22"/>
  <c r="AV11" i="25" s="1"/>
  <c r="AF9" i="16"/>
  <c r="BF9" i="44"/>
  <c r="AM9" i="22"/>
  <c r="AM9" i="25" s="1"/>
  <c r="BO9" i="44"/>
  <c r="CF9" i="22"/>
  <c r="CF9" i="25" s="1"/>
  <c r="AD9" i="22"/>
  <c r="AD9" i="25" s="1"/>
  <c r="V9" i="44"/>
  <c r="BX9" i="44"/>
  <c r="BW9" i="22"/>
  <c r="BW9" i="25" s="1"/>
  <c r="U9" i="22"/>
  <c r="U9" i="25" s="1"/>
  <c r="AE9" i="44"/>
  <c r="CG9" i="44"/>
  <c r="BN9" i="22"/>
  <c r="BN9" i="25" s="1"/>
  <c r="L9" i="22"/>
  <c r="L9" i="25" s="1"/>
  <c r="AN9" i="44"/>
  <c r="CP9" i="44"/>
  <c r="BE9" i="22"/>
  <c r="BE9" i="25" s="1"/>
  <c r="AW9" i="44"/>
  <c r="AV9" i="22"/>
  <c r="AV9" i="25" s="1"/>
  <c r="AU11" i="22"/>
  <c r="AU11" i="25" s="1"/>
  <c r="AL11" i="22"/>
  <c r="AL11" i="25" s="1"/>
  <c r="CO11" i="44"/>
  <c r="CE11" i="22"/>
  <c r="CE11" i="25" s="1"/>
  <c r="AC11" i="22"/>
  <c r="AC11" i="25" s="1"/>
  <c r="BV11" i="22"/>
  <c r="BV11" i="25" s="1"/>
  <c r="T11" i="22"/>
  <c r="T11" i="25" s="1"/>
  <c r="BM11" i="22"/>
  <c r="BM11" i="25" s="1"/>
  <c r="K11" i="22"/>
  <c r="K11" i="25" s="1"/>
  <c r="BD11" i="22"/>
  <c r="BD11" i="25" s="1"/>
  <c r="CG23" i="44"/>
  <c r="BW14" i="44"/>
  <c r="BV14" i="22"/>
  <c r="BV14" i="25" s="1"/>
  <c r="T14" i="22"/>
  <c r="T14" i="25" s="1"/>
  <c r="BM14" i="22"/>
  <c r="BM14" i="25" s="1"/>
  <c r="K14" i="22"/>
  <c r="K14" i="25" s="1"/>
  <c r="BD14" i="22"/>
  <c r="BD14" i="25" s="1"/>
  <c r="AU14" i="22"/>
  <c r="AU14" i="25" s="1"/>
  <c r="AL14" i="22"/>
  <c r="AL14" i="25" s="1"/>
  <c r="AC14" i="22"/>
  <c r="AC14" i="25" s="1"/>
  <c r="CE14" i="22"/>
  <c r="CE14" i="25" s="1"/>
  <c r="CO14" i="44"/>
  <c r="AN11" i="44"/>
  <c r="AE11" i="44"/>
  <c r="AF25" i="16"/>
  <c r="AM25" i="22"/>
  <c r="AM25" i="25" s="1"/>
  <c r="CF25" i="22"/>
  <c r="CF25" i="25" s="1"/>
  <c r="AD25" i="22"/>
  <c r="AD25" i="25" s="1"/>
  <c r="BW25" i="22"/>
  <c r="BW25" i="25" s="1"/>
  <c r="U25" i="22"/>
  <c r="U25" i="25" s="1"/>
  <c r="BN25" i="22"/>
  <c r="BN25" i="25" s="1"/>
  <c r="L25" i="22"/>
  <c r="L25" i="25" s="1"/>
  <c r="CP25" i="44"/>
  <c r="BE25" i="22"/>
  <c r="BE25" i="25" s="1"/>
  <c r="AV25" i="22"/>
  <c r="AV25" i="25" s="1"/>
  <c r="AD10" i="16"/>
  <c r="CN10" i="44"/>
  <c r="BL10" i="22"/>
  <c r="BL10" i="25" s="1"/>
  <c r="AK10" i="22"/>
  <c r="AK10" i="25" s="1"/>
  <c r="J10" i="22"/>
  <c r="J10" i="25" s="1"/>
  <c r="CD10" i="22"/>
  <c r="CD10" i="25" s="1"/>
  <c r="BC10" i="22"/>
  <c r="BC10" i="25" s="1"/>
  <c r="AB10" i="22"/>
  <c r="AB10" i="25" s="1"/>
  <c r="BU10" i="22"/>
  <c r="BU10" i="25" s="1"/>
  <c r="AT10" i="22"/>
  <c r="AT10" i="25" s="1"/>
  <c r="S10" i="22"/>
  <c r="S10" i="25" s="1"/>
  <c r="CD8" i="22"/>
  <c r="CD8" i="25" s="1"/>
  <c r="S8" i="22"/>
  <c r="S8" i="25" s="1"/>
  <c r="BL5" i="22"/>
  <c r="BL5" i="25" s="1"/>
  <c r="AK5" i="22"/>
  <c r="AK5" i="25" s="1"/>
  <c r="J5" i="22"/>
  <c r="J5" i="25" s="1"/>
  <c r="CD5" i="22"/>
  <c r="CD5" i="25" s="1"/>
  <c r="BC5" i="22"/>
  <c r="BC5" i="25" s="1"/>
  <c r="AB5" i="22"/>
  <c r="AB5" i="25" s="1"/>
  <c r="AT5" i="22"/>
  <c r="AT5" i="25" s="1"/>
  <c r="CN5" i="44"/>
  <c r="BU5" i="22"/>
  <c r="BU5" i="25" s="1"/>
  <c r="S5" i="22"/>
  <c r="S5" i="25" s="1"/>
  <c r="AL11" i="44"/>
  <c r="BL11" i="22"/>
  <c r="BL11" i="25" s="1"/>
  <c r="AK11" i="22"/>
  <c r="AK11" i="25" s="1"/>
  <c r="J11" i="22"/>
  <c r="J11" i="25" s="1"/>
  <c r="CN11" i="44"/>
  <c r="CD11" i="22"/>
  <c r="CD11" i="25" s="1"/>
  <c r="BC11" i="22"/>
  <c r="BC11" i="25" s="1"/>
  <c r="AB11" i="22"/>
  <c r="AB11" i="25" s="1"/>
  <c r="BU11" i="22"/>
  <c r="BU11" i="25" s="1"/>
  <c r="AT11" i="22"/>
  <c r="AT11" i="25" s="1"/>
  <c r="S11" i="22"/>
  <c r="S11" i="25" s="1"/>
  <c r="BL21" i="22"/>
  <c r="BL21" i="25" s="1"/>
  <c r="AK21" i="22"/>
  <c r="AK21" i="25" s="1"/>
  <c r="J21" i="22"/>
  <c r="J21" i="25" s="1"/>
  <c r="CN21" i="44"/>
  <c r="CD21" i="22"/>
  <c r="CD21" i="25" s="1"/>
  <c r="BC21" i="22"/>
  <c r="BC21" i="25" s="1"/>
  <c r="AB21" i="22"/>
  <c r="AB21" i="25" s="1"/>
  <c r="BU21" i="22"/>
  <c r="BU21" i="25" s="1"/>
  <c r="AT21" i="22"/>
  <c r="AT21" i="25" s="1"/>
  <c r="S21" i="22"/>
  <c r="S21" i="25" s="1"/>
  <c r="BL25" i="22"/>
  <c r="BL25" i="25" s="1"/>
  <c r="AK25" i="22"/>
  <c r="AK25" i="25" s="1"/>
  <c r="J25" i="22"/>
  <c r="J25" i="25" s="1"/>
  <c r="CD25" i="22"/>
  <c r="CD25" i="25" s="1"/>
  <c r="BC25" i="22"/>
  <c r="BC25" i="25" s="1"/>
  <c r="AB25" i="22"/>
  <c r="AB25" i="25" s="1"/>
  <c r="CN25" i="44"/>
  <c r="BU25" i="22"/>
  <c r="BU25" i="25" s="1"/>
  <c r="AT25" i="22"/>
  <c r="AT25" i="25" s="1"/>
  <c r="S25" i="22"/>
  <c r="S25" i="25" s="1"/>
  <c r="T11" i="44"/>
  <c r="BL4" i="22"/>
  <c r="BL4" i="25" s="1"/>
  <c r="AK4" i="22"/>
  <c r="AK4" i="25" s="1"/>
  <c r="J4" i="22"/>
  <c r="J4" i="25" s="1"/>
  <c r="CN4" i="44"/>
  <c r="AT4" i="22"/>
  <c r="AT4" i="25" s="1"/>
  <c r="CD4" i="22"/>
  <c r="CD4" i="25" s="1"/>
  <c r="BC4" i="22"/>
  <c r="BC4" i="25" s="1"/>
  <c r="AB4" i="22"/>
  <c r="AB4" i="25" s="1"/>
  <c r="BU4" i="22"/>
  <c r="BU4" i="25" s="1"/>
  <c r="S4" i="22"/>
  <c r="S4" i="25" s="1"/>
  <c r="Y15" i="44"/>
  <c r="BQ15" i="22"/>
  <c r="BQ15" i="25" s="1"/>
  <c r="AY15" i="22"/>
  <c r="AY15" i="25" s="1"/>
  <c r="AG15" i="22"/>
  <c r="AG15" i="25" s="1"/>
  <c r="O15" i="22"/>
  <c r="O15" i="25" s="1"/>
  <c r="CJ15" i="44"/>
  <c r="BZ15" i="22"/>
  <c r="BZ15" i="25" s="1"/>
  <c r="BH15" i="22"/>
  <c r="BH15" i="25" s="1"/>
  <c r="AP15" i="22"/>
  <c r="AP15" i="25" s="1"/>
  <c r="X15" i="22"/>
  <c r="X15" i="25" s="1"/>
  <c r="F15" i="22"/>
  <c r="F15" i="25" s="1"/>
  <c r="BZ18" i="22"/>
  <c r="BZ18" i="25" s="1"/>
  <c r="BH18" i="22"/>
  <c r="BH18" i="25" s="1"/>
  <c r="AP18" i="22"/>
  <c r="AP18" i="25" s="1"/>
  <c r="BQ18" i="22"/>
  <c r="BQ18" i="25" s="1"/>
  <c r="AY18" i="22"/>
  <c r="AY18" i="25" s="1"/>
  <c r="AG18" i="22"/>
  <c r="AG18" i="25" s="1"/>
  <c r="X18" i="22"/>
  <c r="X18" i="25" s="1"/>
  <c r="F18" i="22"/>
  <c r="F18" i="25" s="1"/>
  <c r="O18" i="22"/>
  <c r="O18" i="25" s="1"/>
  <c r="CJ18" i="44"/>
  <c r="BQ5" i="22"/>
  <c r="BQ5" i="25" s="1"/>
  <c r="AY5" i="22"/>
  <c r="AY5" i="25" s="1"/>
  <c r="AG5" i="22"/>
  <c r="AG5" i="25" s="1"/>
  <c r="O5" i="22"/>
  <c r="O5" i="25" s="1"/>
  <c r="BZ5" i="22"/>
  <c r="BZ5" i="25" s="1"/>
  <c r="BH5" i="22"/>
  <c r="BH5" i="25" s="1"/>
  <c r="AP5" i="22"/>
  <c r="AP5" i="25" s="1"/>
  <c r="X5" i="22"/>
  <c r="X5" i="25" s="1"/>
  <c r="F5" i="22"/>
  <c r="F5" i="25" s="1"/>
  <c r="CJ5" i="44"/>
  <c r="Z23" i="16"/>
  <c r="BQ23" i="22"/>
  <c r="BQ23" i="25" s="1"/>
  <c r="AY23" i="22"/>
  <c r="AY23" i="25" s="1"/>
  <c r="AG23" i="22"/>
  <c r="AG23" i="25" s="1"/>
  <c r="O23" i="22"/>
  <c r="O23" i="25" s="1"/>
  <c r="BZ23" i="22"/>
  <c r="BZ23" i="25" s="1"/>
  <c r="BH23" i="22"/>
  <c r="BH23" i="25" s="1"/>
  <c r="AP23" i="22"/>
  <c r="AP23" i="25" s="1"/>
  <c r="X23" i="22"/>
  <c r="X23" i="25" s="1"/>
  <c r="F23" i="22"/>
  <c r="CJ23" i="44"/>
  <c r="BQ11" i="22"/>
  <c r="BQ11" i="25" s="1"/>
  <c r="AY11" i="22"/>
  <c r="AY11" i="25" s="1"/>
  <c r="AG11" i="22"/>
  <c r="AG11" i="25" s="1"/>
  <c r="O11" i="22"/>
  <c r="O11" i="25" s="1"/>
  <c r="CJ11" i="44"/>
  <c r="BZ11" i="22"/>
  <c r="BZ11" i="25" s="1"/>
  <c r="BH11" i="22"/>
  <c r="BH11" i="25" s="1"/>
  <c r="AP11" i="22"/>
  <c r="AP11" i="25" s="1"/>
  <c r="X11" i="22"/>
  <c r="X11" i="25" s="1"/>
  <c r="F11" i="22"/>
  <c r="F11" i="25" s="1"/>
  <c r="BZ8" i="22"/>
  <c r="BZ8" i="25" s="1"/>
  <c r="BH8" i="22"/>
  <c r="BH8" i="25" s="1"/>
  <c r="AP8" i="22"/>
  <c r="AP8" i="25" s="1"/>
  <c r="X8" i="22"/>
  <c r="X8" i="25" s="1"/>
  <c r="F8" i="22"/>
  <c r="F8" i="25" s="1"/>
  <c r="CJ8" i="44"/>
  <c r="BQ8" i="22"/>
  <c r="BQ8" i="25" s="1"/>
  <c r="AY8" i="22"/>
  <c r="AY8" i="25" s="1"/>
  <c r="AG8" i="22"/>
  <c r="AG8" i="25" s="1"/>
  <c r="O8" i="22"/>
  <c r="O8" i="25" s="1"/>
  <c r="BZ10" i="22"/>
  <c r="BZ10" i="25" s="1"/>
  <c r="BH10" i="22"/>
  <c r="BH10" i="25" s="1"/>
  <c r="AP10" i="22"/>
  <c r="AP10" i="25" s="1"/>
  <c r="X10" i="22"/>
  <c r="X10" i="25" s="1"/>
  <c r="F10" i="22"/>
  <c r="BQ10" i="22"/>
  <c r="BQ10" i="25" s="1"/>
  <c r="AY10" i="22"/>
  <c r="AY10" i="25" s="1"/>
  <c r="AG10" i="22"/>
  <c r="AG10" i="25" s="1"/>
  <c r="O10" i="22"/>
  <c r="O10" i="25" s="1"/>
  <c r="CJ10" i="44"/>
  <c r="Z24" i="16"/>
  <c r="BZ24" i="22"/>
  <c r="BZ24" i="25" s="1"/>
  <c r="BH24" i="22"/>
  <c r="BH24" i="25" s="1"/>
  <c r="AP24" i="22"/>
  <c r="AP24" i="25" s="1"/>
  <c r="X24" i="22"/>
  <c r="X24" i="25" s="1"/>
  <c r="F24" i="22"/>
  <c r="F24" i="25" s="1"/>
  <c r="BQ24" i="22"/>
  <c r="BQ24" i="25" s="1"/>
  <c r="AY24" i="22"/>
  <c r="AY24" i="25" s="1"/>
  <c r="AG24" i="22"/>
  <c r="AG24" i="25" s="1"/>
  <c r="O24" i="22"/>
  <c r="O24" i="25" s="1"/>
  <c r="CJ24" i="44"/>
  <c r="AQ7" i="44"/>
  <c r="BQ7" i="22"/>
  <c r="BQ7" i="25" s="1"/>
  <c r="AY7" i="22"/>
  <c r="AY7" i="25" s="1"/>
  <c r="AG7" i="22"/>
  <c r="AG7" i="25" s="1"/>
  <c r="O7" i="22"/>
  <c r="O7" i="25" s="1"/>
  <c r="BZ7" i="22"/>
  <c r="BZ7" i="25" s="1"/>
  <c r="BH7" i="22"/>
  <c r="BH7" i="25" s="1"/>
  <c r="AP7" i="22"/>
  <c r="AP7" i="25" s="1"/>
  <c r="X7" i="22"/>
  <c r="X7" i="25" s="1"/>
  <c r="F7" i="22"/>
  <c r="F7" i="25" s="1"/>
  <c r="CJ7" i="44"/>
  <c r="AZ20" i="44"/>
  <c r="BZ20" i="22"/>
  <c r="BZ20" i="25" s="1"/>
  <c r="BH20" i="22"/>
  <c r="BH20" i="25" s="1"/>
  <c r="AP20" i="22"/>
  <c r="AP20" i="25" s="1"/>
  <c r="X20" i="22"/>
  <c r="X20" i="25" s="1"/>
  <c r="F20" i="22"/>
  <c r="F20" i="25" s="1"/>
  <c r="BQ20" i="22"/>
  <c r="BQ20" i="25" s="1"/>
  <c r="AY20" i="22"/>
  <c r="AY20" i="25" s="1"/>
  <c r="AG20" i="22"/>
  <c r="AG20" i="25" s="1"/>
  <c r="O20" i="22"/>
  <c r="O20" i="25" s="1"/>
  <c r="CJ20" i="44"/>
  <c r="Z17" i="16"/>
  <c r="BQ17" i="22"/>
  <c r="BQ17" i="25" s="1"/>
  <c r="AY17" i="22"/>
  <c r="AY17" i="25" s="1"/>
  <c r="AG17" i="22"/>
  <c r="AG17" i="25" s="1"/>
  <c r="O17" i="22"/>
  <c r="O17" i="25" s="1"/>
  <c r="CJ17" i="44"/>
  <c r="BZ17" i="22"/>
  <c r="BZ17" i="25" s="1"/>
  <c r="BH17" i="22"/>
  <c r="BH17" i="25" s="1"/>
  <c r="AP17" i="22"/>
  <c r="AP17" i="25" s="1"/>
  <c r="X17" i="22"/>
  <c r="X17" i="25" s="1"/>
  <c r="F17" i="22"/>
  <c r="Z25" i="16"/>
  <c r="BQ25" i="22"/>
  <c r="BQ25" i="25" s="1"/>
  <c r="AY25" i="22"/>
  <c r="AY25" i="25" s="1"/>
  <c r="AG25" i="22"/>
  <c r="AG25" i="25" s="1"/>
  <c r="O25" i="22"/>
  <c r="O25" i="25" s="1"/>
  <c r="BZ25" i="22"/>
  <c r="BZ25" i="25" s="1"/>
  <c r="BH25" i="22"/>
  <c r="BH25" i="25" s="1"/>
  <c r="AP25" i="22"/>
  <c r="AP25" i="25" s="1"/>
  <c r="X25" i="22"/>
  <c r="X25" i="25" s="1"/>
  <c r="F25" i="22"/>
  <c r="CJ25" i="44"/>
  <c r="AZ24" i="44"/>
  <c r="BC11" i="44"/>
  <c r="T10" i="44"/>
  <c r="AD13" i="44"/>
  <c r="AP18" i="44"/>
  <c r="AO21" i="25"/>
  <c r="X21" i="44"/>
  <c r="E21" i="44" s="1"/>
  <c r="S11" i="44"/>
  <c r="BV11" i="44"/>
  <c r="J11" i="44" s="1"/>
  <c r="P24" i="44"/>
  <c r="AK10" i="44"/>
  <c r="BM11" i="44"/>
  <c r="AD17" i="44"/>
  <c r="AM17" i="44"/>
  <c r="BD10" i="44"/>
  <c r="AY18" i="44"/>
  <c r="O21" i="44"/>
  <c r="AP21" i="44"/>
  <c r="CD11" i="44"/>
  <c r="AW11" i="44"/>
  <c r="BF11" i="44"/>
  <c r="BZ25" i="44"/>
  <c r="BD25" i="44"/>
  <c r="AC11" i="44"/>
  <c r="AB10" i="44"/>
  <c r="AN10" i="44"/>
  <c r="AU11" i="44"/>
  <c r="AV17" i="44"/>
  <c r="AL10" i="44"/>
  <c r="AG18" i="44"/>
  <c r="BQ21" i="44"/>
  <c r="BZ21" i="44"/>
  <c r="BL11" i="44"/>
  <c r="I11" i="44" s="1"/>
  <c r="V11" i="44"/>
  <c r="AQ24" i="44"/>
  <c r="CD10" i="44"/>
  <c r="AW10" i="44"/>
  <c r="CE11" i="44"/>
  <c r="CE10" i="44"/>
  <c r="BZ18" i="44"/>
  <c r="AK11" i="44"/>
  <c r="CG11" i="44"/>
  <c r="BQ25" i="44"/>
  <c r="AH24" i="44"/>
  <c r="F24" i="44" s="1"/>
  <c r="E7" i="53" s="1"/>
  <c r="BR24" i="44"/>
  <c r="CC11" i="44"/>
  <c r="R11" i="44"/>
  <c r="CG10" i="44"/>
  <c r="AM13" i="44"/>
  <c r="BI20" i="44"/>
  <c r="BT24" i="44"/>
  <c r="CD25" i="44"/>
  <c r="CA24" i="44"/>
  <c r="T13" i="16"/>
  <c r="BV13" i="44" s="1"/>
  <c r="J13" i="44" s="1"/>
  <c r="BL10" i="44"/>
  <c r="I10" i="44" s="1"/>
  <c r="BK11" i="44"/>
  <c r="BW13" i="44"/>
  <c r="AV13" i="44"/>
  <c r="P4" i="16"/>
  <c r="AZ4" i="44" s="1"/>
  <c r="BR20" i="44"/>
  <c r="Y20" i="44"/>
  <c r="BC25" i="44"/>
  <c r="BI24" i="44"/>
  <c r="AT10" i="44"/>
  <c r="BU10" i="44"/>
  <c r="AS11" i="44"/>
  <c r="AJ11" i="44"/>
  <c r="BF10" i="44"/>
  <c r="V10" i="44"/>
  <c r="BX10" i="44"/>
  <c r="CF13" i="44"/>
  <c r="K13" i="44" s="1"/>
  <c r="U13" i="44"/>
  <c r="V17" i="16"/>
  <c r="AQ20" i="44"/>
  <c r="CA20" i="44"/>
  <c r="Y24" i="44"/>
  <c r="BC10" i="44"/>
  <c r="S10" i="44"/>
  <c r="AE10" i="44"/>
  <c r="BN13" i="44"/>
  <c r="AH20" i="44"/>
  <c r="F20" i="44" s="1"/>
  <c r="E7" i="54" s="1"/>
  <c r="AB25" i="44"/>
  <c r="BE13" i="44"/>
  <c r="P20" i="44"/>
  <c r="AK25" i="44"/>
  <c r="V13" i="44"/>
  <c r="P7" i="44"/>
  <c r="BS11" i="44"/>
  <c r="AT8" i="44"/>
  <c r="BE14" i="44"/>
  <c r="CC21" i="44"/>
  <c r="AV14" i="44"/>
  <c r="BI15" i="44"/>
  <c r="AR22" i="44"/>
  <c r="G22" i="44" s="1"/>
  <c r="BU8" i="44"/>
  <c r="R8" i="44"/>
  <c r="AB8" i="44"/>
  <c r="CE5" i="44"/>
  <c r="AU5" i="44"/>
  <c r="AL5" i="44"/>
  <c r="AC5" i="44"/>
  <c r="BV5" i="44"/>
  <c r="J5" i="44" s="1"/>
  <c r="T5" i="44"/>
  <c r="BM5" i="44"/>
  <c r="BM21" i="44"/>
  <c r="AL21" i="44"/>
  <c r="T21" i="44"/>
  <c r="AU21" i="44"/>
  <c r="BD21" i="44"/>
  <c r="BV21" i="44"/>
  <c r="J21" i="44" s="1"/>
  <c r="AC21" i="44"/>
  <c r="AH15" i="44"/>
  <c r="F15" i="44" s="1"/>
  <c r="AZ15" i="44"/>
  <c r="CA15" i="44"/>
  <c r="BR15" i="44"/>
  <c r="AQ15" i="44"/>
  <c r="P15" i="44"/>
  <c r="N8" i="44"/>
  <c r="D8" i="44" s="1"/>
  <c r="BY8" i="44"/>
  <c r="W8" i="44"/>
  <c r="AF8" i="44"/>
  <c r="AO8" i="44"/>
  <c r="AX8" i="44"/>
  <c r="BP8" i="44"/>
  <c r="BD5" i="44"/>
  <c r="X8" i="44"/>
  <c r="E8" i="44" s="1"/>
  <c r="AP8" i="44"/>
  <c r="AY8" i="44"/>
  <c r="BH8" i="44"/>
  <c r="O8" i="44"/>
  <c r="BZ8" i="44"/>
  <c r="AG8" i="44"/>
  <c r="AA21" i="16"/>
  <c r="Q21" i="44"/>
  <c r="BS21" i="44"/>
  <c r="AC17" i="16"/>
  <c r="BC17" i="44"/>
  <c r="AK17" i="44"/>
  <c r="AT17" i="44"/>
  <c r="BL17" i="44"/>
  <c r="I17" i="44" s="1"/>
  <c r="AB17" i="44"/>
  <c r="S17" i="44"/>
  <c r="Y10" i="16"/>
  <c r="AG10" i="44"/>
  <c r="BH10" i="44"/>
  <c r="BZ10" i="44"/>
  <c r="BQ10" i="44"/>
  <c r="AY10" i="44"/>
  <c r="AP10" i="44"/>
  <c r="X10" i="44"/>
  <c r="E10" i="44" s="1"/>
  <c r="O10" i="44"/>
  <c r="AE25" i="16"/>
  <c r="CF25" i="44"/>
  <c r="K25" i="44" s="1"/>
  <c r="BN25" i="44"/>
  <c r="U25" i="44"/>
  <c r="AD25" i="44"/>
  <c r="BE25" i="44"/>
  <c r="AV25" i="44"/>
  <c r="AF8" i="16"/>
  <c r="BO8" i="44"/>
  <c r="BX8" i="44"/>
  <c r="AE8" i="44"/>
  <c r="AN8" i="44"/>
  <c r="CG8" i="44"/>
  <c r="V8" i="44"/>
  <c r="BF8" i="44"/>
  <c r="BU17" i="44"/>
  <c r="BN11" i="44"/>
  <c r="CF11" i="44"/>
  <c r="K11" i="44" s="1"/>
  <c r="AM11" i="44"/>
  <c r="U11" i="44"/>
  <c r="BE11" i="44"/>
  <c r="AD11" i="44"/>
  <c r="BW11" i="44"/>
  <c r="AV11" i="44"/>
  <c r="BJ17" i="44"/>
  <c r="Q17" i="44"/>
  <c r="AR17" i="44"/>
  <c r="G17" i="44" s="1"/>
  <c r="Z17" i="44"/>
  <c r="BS17" i="44"/>
  <c r="AI17" i="44"/>
  <c r="BA17" i="44"/>
  <c r="BQ8" i="44"/>
  <c r="CE21" i="44"/>
  <c r="BH15" i="44"/>
  <c r="BZ15" i="44"/>
  <c r="AP15" i="44"/>
  <c r="AG15" i="44"/>
  <c r="X15" i="44"/>
  <c r="E15" i="44" s="1"/>
  <c r="BQ15" i="44"/>
  <c r="CB17" i="44"/>
  <c r="AZ11" i="44"/>
  <c r="BK21" i="44"/>
  <c r="U14" i="44"/>
  <c r="AD14" i="44"/>
  <c r="AW13" i="44"/>
  <c r="BF13" i="44"/>
  <c r="BJ22" i="44"/>
  <c r="AZ7" i="44"/>
  <c r="S8" i="44"/>
  <c r="BC8" i="44"/>
  <c r="AK8" i="44"/>
  <c r="Y11" i="16"/>
  <c r="BZ11" i="44"/>
  <c r="O11" i="44"/>
  <c r="AG11" i="44"/>
  <c r="AP11" i="44"/>
  <c r="X11" i="44"/>
  <c r="E11" i="44" s="1"/>
  <c r="AY11" i="44"/>
  <c r="BH11" i="44"/>
  <c r="BQ11" i="44"/>
  <c r="CA11" i="44"/>
  <c r="R21" i="44"/>
  <c r="AJ21" i="44"/>
  <c r="BN14" i="44"/>
  <c r="BO13" i="44"/>
  <c r="AN13" i="44"/>
  <c r="AA8" i="44"/>
  <c r="N21" i="16"/>
  <c r="X21" i="16" s="1"/>
  <c r="AI22" i="44"/>
  <c r="AS18" i="44"/>
  <c r="R18" i="44"/>
  <c r="AA18" i="44"/>
  <c r="BT18" i="44"/>
  <c r="AJ18" i="44"/>
  <c r="BK18" i="44"/>
  <c r="BB18" i="44"/>
  <c r="H18" i="44" s="1"/>
  <c r="CC18" i="44"/>
  <c r="BQ5" i="44"/>
  <c r="O5" i="44"/>
  <c r="Y7" i="44"/>
  <c r="BH5" i="44"/>
  <c r="BI11" i="44"/>
  <c r="AQ11" i="44"/>
  <c r="AD25" i="16"/>
  <c r="CE25" i="44"/>
  <c r="AL25" i="44"/>
  <c r="BM25" i="44"/>
  <c r="AU25" i="44"/>
  <c r="Y18" i="44"/>
  <c r="AQ18" i="44"/>
  <c r="CA18" i="44"/>
  <c r="AH18" i="44"/>
  <c r="F18" i="44" s="1"/>
  <c r="BI18" i="44"/>
  <c r="AZ18" i="44"/>
  <c r="BR18" i="44"/>
  <c r="P18" i="44"/>
  <c r="AA21" i="44"/>
  <c r="AS21" i="44"/>
  <c r="BL8" i="44"/>
  <c r="I8" i="44" s="1"/>
  <c r="V21" i="16"/>
  <c r="AN21" i="44" s="1"/>
  <c r="V22" i="16"/>
  <c r="V22" i="44" s="1"/>
  <c r="CF14" i="44"/>
  <c r="K14" i="44" s="1"/>
  <c r="BX13" i="44"/>
  <c r="BB8" i="44"/>
  <c r="H8" i="44" s="1"/>
  <c r="AJ8" i="44"/>
  <c r="Z11" i="44"/>
  <c r="BJ11" i="44"/>
  <c r="Q11" i="44"/>
  <c r="AR11" i="44"/>
  <c r="G11" i="44" s="1"/>
  <c r="BA11" i="44"/>
  <c r="CB11" i="44"/>
  <c r="Q22" i="44"/>
  <c r="CB22" i="44"/>
  <c r="CA7" i="44"/>
  <c r="BR7" i="44"/>
  <c r="AG5" i="44"/>
  <c r="P11" i="44"/>
  <c r="Y11" i="44"/>
  <c r="AA24" i="44"/>
  <c r="AJ24" i="44"/>
  <c r="BB21" i="44"/>
  <c r="H21" i="44" s="1"/>
  <c r="AM14" i="44"/>
  <c r="CG13" i="44"/>
  <c r="AS8" i="44"/>
  <c r="BT8" i="44"/>
  <c r="BS22" i="44"/>
  <c r="BA22" i="44"/>
  <c r="AH7" i="44"/>
  <c r="F7" i="44" s="1"/>
  <c r="AY5" i="44"/>
  <c r="AH11" i="44"/>
  <c r="F11" i="44" s="1"/>
  <c r="BR11" i="44"/>
  <c r="AC25" i="16"/>
  <c r="BU25" i="44"/>
  <c r="BL25" i="44"/>
  <c r="I25" i="44" s="1"/>
  <c r="AT25" i="44"/>
  <c r="BK8" i="44"/>
  <c r="BI7" i="44"/>
  <c r="BZ5" i="44"/>
  <c r="AP5" i="44"/>
  <c r="CD8" i="44"/>
  <c r="U18" i="16"/>
  <c r="AE18" i="16" s="1"/>
  <c r="N19" i="16"/>
  <c r="X19" i="16" s="1"/>
  <c r="R14" i="16"/>
  <c r="CC14" i="44" s="1"/>
  <c r="E16" i="13"/>
  <c r="S14" i="16"/>
  <c r="S14" i="44" s="1"/>
  <c r="V14" i="16"/>
  <c r="AE14" i="44" s="1"/>
  <c r="N11" i="16"/>
  <c r="N11" i="44" s="1"/>
  <c r="D11" i="44" s="1"/>
  <c r="N9" i="16"/>
  <c r="Q13" i="16"/>
  <c r="BA13" i="44" s="1"/>
  <c r="R4" i="16"/>
  <c r="T19" i="16"/>
  <c r="P13" i="16"/>
  <c r="AH13" i="44" s="1"/>
  <c r="F13" i="44" s="1"/>
  <c r="U15" i="16"/>
  <c r="Q5" i="16"/>
  <c r="Z5" i="44" s="1"/>
  <c r="P21" i="16"/>
  <c r="AZ21" i="44" s="1"/>
  <c r="S23" i="16"/>
  <c r="O19" i="16"/>
  <c r="Q23" i="16"/>
  <c r="Q23" i="44" s="1"/>
  <c r="T23" i="16"/>
  <c r="BD23" i="44" s="1"/>
  <c r="E15" i="13"/>
  <c r="E13" i="13"/>
  <c r="R5" i="16"/>
  <c r="BT5" i="44" s="1"/>
  <c r="T15" i="16"/>
  <c r="U4" i="16"/>
  <c r="CF4" i="44" s="1"/>
  <c r="K4" i="44" s="1"/>
  <c r="N23" i="16"/>
  <c r="W23" i="44" s="1"/>
  <c r="N16" i="16"/>
  <c r="X5" i="44"/>
  <c r="E5" i="44" s="1"/>
  <c r="Y4" i="16"/>
  <c r="U8" i="16"/>
  <c r="BN8" i="44" s="1"/>
  <c r="S5" i="16"/>
  <c r="BU5" i="44" s="1"/>
  <c r="S6" i="16"/>
  <c r="AB6" i="44" s="1"/>
  <c r="V5" i="16"/>
  <c r="V6" i="16"/>
  <c r="Q18" i="16"/>
  <c r="BJ18" i="44" s="1"/>
  <c r="E6" i="13"/>
  <c r="O23" i="16"/>
  <c r="AG23" i="44" s="1"/>
  <c r="V16" i="16"/>
  <c r="V16" i="44" s="1"/>
  <c r="R19" i="16"/>
  <c r="Q14" i="16"/>
  <c r="Q14" i="44" s="1"/>
  <c r="R9" i="16"/>
  <c r="E23" i="13"/>
  <c r="U19" i="16"/>
  <c r="P9" i="16"/>
  <c r="E24" i="13"/>
  <c r="O14" i="16"/>
  <c r="AY14" i="44" s="1"/>
  <c r="S9" i="16"/>
  <c r="S20" i="16"/>
  <c r="BL20" i="44" s="1"/>
  <c r="I20" i="44" s="1"/>
  <c r="H7" i="54" s="1"/>
  <c r="S13" i="16"/>
  <c r="AB13" i="44" s="1"/>
  <c r="P12" i="16"/>
  <c r="Y12" i="44" s="1"/>
  <c r="N22" i="16"/>
  <c r="T12" i="16"/>
  <c r="T7" i="16"/>
  <c r="N24" i="16"/>
  <c r="W24" i="44" s="1"/>
  <c r="N25" i="16"/>
  <c r="N25" i="44" s="1"/>
  <c r="D25" i="44" s="1"/>
  <c r="T22" i="16"/>
  <c r="AC22" i="44" s="1"/>
  <c r="O16" i="16"/>
  <c r="O16" i="44" s="1"/>
  <c r="AK14" i="13"/>
  <c r="N13" i="16" s="1"/>
  <c r="E14" i="13"/>
  <c r="Q6" i="16"/>
  <c r="AR6" i="44" s="1"/>
  <c r="G6" i="44" s="1"/>
  <c r="S24" i="16"/>
  <c r="BL24" i="44" s="1"/>
  <c r="I24" i="44" s="1"/>
  <c r="H7" i="53" s="1"/>
  <c r="U9" i="16"/>
  <c r="U12" i="16"/>
  <c r="AV12" i="44" s="1"/>
  <c r="E9" i="13"/>
  <c r="R20" i="16"/>
  <c r="E8" i="13"/>
  <c r="T9" i="16"/>
  <c r="V12" i="16"/>
  <c r="P19" i="16"/>
  <c r="T20" i="16"/>
  <c r="P16" i="16"/>
  <c r="BR16" i="44" s="1"/>
  <c r="O24" i="16"/>
  <c r="AG24" i="44" s="1"/>
  <c r="T6" i="16"/>
  <c r="BD6" i="44" s="1"/>
  <c r="R22" i="16"/>
  <c r="R22" i="44" s="1"/>
  <c r="S4" i="16"/>
  <c r="T17" i="16"/>
  <c r="Q12" i="16"/>
  <c r="Z12" i="44" s="1"/>
  <c r="Q4" i="16"/>
  <c r="AR4" i="44" s="1"/>
  <c r="G4" i="44" s="1"/>
  <c r="Z10" i="16"/>
  <c r="E18" i="13"/>
  <c r="U16" i="16"/>
  <c r="P14" i="16"/>
  <c r="AH14" i="44" s="1"/>
  <c r="F14" i="44" s="1"/>
  <c r="N7" i="16"/>
  <c r="R6" i="16"/>
  <c r="AJ6" i="44" s="1"/>
  <c r="P22" i="16"/>
  <c r="BR22" i="44" s="1"/>
  <c r="Q7" i="16"/>
  <c r="AI7" i="44" s="1"/>
  <c r="E19" i="13"/>
  <c r="N10" i="16"/>
  <c r="W10" i="44" s="1"/>
  <c r="R12" i="16"/>
  <c r="R12" i="44" s="1"/>
  <c r="U5" i="16"/>
  <c r="BW5" i="44" s="1"/>
  <c r="V15" i="16"/>
  <c r="V15" i="44" s="1"/>
  <c r="R13" i="16"/>
  <c r="U23" i="16"/>
  <c r="V4" i="16"/>
  <c r="E17" i="13"/>
  <c r="AK5" i="13"/>
  <c r="E5" i="13"/>
  <c r="Q20" i="16"/>
  <c r="N17" i="16"/>
  <c r="N12" i="16"/>
  <c r="S21" i="16"/>
  <c r="CD21" i="44" s="1"/>
  <c r="E7" i="13"/>
  <c r="R23" i="16"/>
  <c r="AS23" i="44" s="1"/>
  <c r="U21" i="16"/>
  <c r="E21" i="13"/>
  <c r="V18" i="16"/>
  <c r="CG18" i="44" s="1"/>
  <c r="E22" i="13"/>
  <c r="O17" i="16"/>
  <c r="AP17" i="44" s="1"/>
  <c r="P6" i="16"/>
  <c r="Y6" i="44" s="1"/>
  <c r="T16" i="16"/>
  <c r="T14" i="16"/>
  <c r="T14" i="44" s="1"/>
  <c r="Q8" i="16"/>
  <c r="Q9" i="16"/>
  <c r="Q19" i="16"/>
  <c r="E4" i="13"/>
  <c r="BX21" i="44"/>
  <c r="R16" i="16"/>
  <c r="R17" i="16"/>
  <c r="R15" i="16"/>
  <c r="R15" i="44" s="1"/>
  <c r="N20" i="16"/>
  <c r="BG20" i="44" s="1"/>
  <c r="O6" i="16"/>
  <c r="O6" i="44" s="1"/>
  <c r="N15" i="16"/>
  <c r="E12" i="13"/>
  <c r="O9" i="16"/>
  <c r="E20" i="13"/>
  <c r="AE20" i="16"/>
  <c r="AI21" i="44"/>
  <c r="BJ21" i="44"/>
  <c r="CA11" i="41"/>
  <c r="CA11" i="42" s="1"/>
  <c r="I11" i="41"/>
  <c r="I11" i="42" s="1"/>
  <c r="AS8" i="41"/>
  <c r="AS8" i="42" s="1"/>
  <c r="BC8" i="41"/>
  <c r="BC8" i="42" s="1"/>
  <c r="AE26" i="41"/>
  <c r="AE26" i="42" s="1"/>
  <c r="CC26" i="41"/>
  <c r="CC26" i="42" s="1"/>
  <c r="V15" i="41"/>
  <c r="V15" i="42" s="1"/>
  <c r="AF15" i="41"/>
  <c r="AF15" i="42" s="1"/>
  <c r="AK21" i="44"/>
  <c r="AW11" i="41"/>
  <c r="AW11" i="42" s="1"/>
  <c r="BQ11" i="41"/>
  <c r="BQ11" i="42" s="1"/>
  <c r="BW8" i="41"/>
  <c r="BW8" i="42" s="1"/>
  <c r="O8" i="41"/>
  <c r="O8" i="42" s="1"/>
  <c r="K26" i="41"/>
  <c r="K26" i="42" s="1"/>
  <c r="U26" i="41"/>
  <c r="U26" i="42" s="1"/>
  <c r="CD15" i="41"/>
  <c r="CD15" i="42" s="1"/>
  <c r="AZ15" i="41"/>
  <c r="AZ15" i="42" s="1"/>
  <c r="CG12" i="44"/>
  <c r="S11" i="41"/>
  <c r="S11" i="42" s="1"/>
  <c r="AM11" i="41"/>
  <c r="AM11" i="42" s="1"/>
  <c r="AI8" i="41"/>
  <c r="AI8" i="42" s="1"/>
  <c r="AO26" i="41"/>
  <c r="AO26" i="42" s="1"/>
  <c r="BS26" i="41"/>
  <c r="BS26" i="42" s="1"/>
  <c r="BJ15" i="41"/>
  <c r="BJ15" i="42" s="1"/>
  <c r="AP15" i="41"/>
  <c r="AP15" i="42" s="1"/>
  <c r="BA21" i="44"/>
  <c r="Z21" i="44"/>
  <c r="AR21" i="44"/>
  <c r="G21" i="44" s="1"/>
  <c r="E8" i="41"/>
  <c r="E8" i="42" s="1"/>
  <c r="L15" i="41"/>
  <c r="L15" i="42" s="1"/>
  <c r="BR24" i="41"/>
  <c r="BR24" i="42" s="1"/>
  <c r="V24" i="41"/>
  <c r="V24" i="42" s="1"/>
  <c r="R23" i="41"/>
  <c r="R23" i="42" s="1"/>
  <c r="AD24" i="41"/>
  <c r="AD24" i="42" s="1"/>
  <c r="BF21" i="44"/>
  <c r="AP24" i="41"/>
  <c r="AP24" i="42" s="1"/>
  <c r="AV23" i="41"/>
  <c r="AV23" i="42" s="1"/>
  <c r="AL23" i="41"/>
  <c r="AL23" i="42" s="1"/>
  <c r="BH24" i="41"/>
  <c r="BH24" i="42" s="1"/>
  <c r="I6" i="41"/>
  <c r="I6" i="42" s="1"/>
  <c r="BF23" i="41"/>
  <c r="BF23" i="42" s="1"/>
  <c r="AB23" i="41"/>
  <c r="AB23" i="42" s="1"/>
  <c r="J24" i="41"/>
  <c r="J24" i="42" s="1"/>
  <c r="BZ23" i="41"/>
  <c r="BZ23" i="42" s="1"/>
  <c r="BP23" i="41"/>
  <c r="BP23" i="42" s="1"/>
  <c r="AN24" i="41"/>
  <c r="AN24" i="42" s="1"/>
  <c r="AW21" i="44"/>
  <c r="BO21" i="44"/>
  <c r="L24" i="41"/>
  <c r="L24" i="42" s="1"/>
  <c r="BJ24" i="41"/>
  <c r="BJ24" i="42" s="1"/>
  <c r="CG21" i="44"/>
  <c r="L21" i="44" s="1"/>
  <c r="AZ24" i="41"/>
  <c r="AZ24" i="42" s="1"/>
  <c r="CA24" i="41"/>
  <c r="CA24" i="42" s="1"/>
  <c r="Z20" i="16"/>
  <c r="BT24" i="41"/>
  <c r="BT24" i="42" s="1"/>
  <c r="AW24" i="41"/>
  <c r="AW24" i="42" s="1"/>
  <c r="V21" i="44"/>
  <c r="AF24" i="41"/>
  <c r="AF24" i="42" s="1"/>
  <c r="AM24" i="41"/>
  <c r="AM24" i="42" s="1"/>
  <c r="AD5" i="16"/>
  <c r="CA6" i="41"/>
  <c r="CA6" i="42" s="1"/>
  <c r="AC6" i="41"/>
  <c r="AC6" i="42" s="1"/>
  <c r="AM6" i="41"/>
  <c r="AM6" i="42" s="1"/>
  <c r="AW6" i="41"/>
  <c r="AW6" i="42" s="1"/>
  <c r="BB25" i="41"/>
  <c r="BB25" i="42" s="1"/>
  <c r="N25" i="41"/>
  <c r="N25" i="42" s="1"/>
  <c r="AR25" i="41"/>
  <c r="AR25" i="42" s="1"/>
  <c r="BL25" i="41"/>
  <c r="BL25" i="42" s="1"/>
  <c r="X25" i="41"/>
  <c r="X25" i="42" s="1"/>
  <c r="BV25" i="41"/>
  <c r="BV25" i="42" s="1"/>
  <c r="AH25" i="41"/>
  <c r="AH25" i="42" s="1"/>
  <c r="D25" i="41"/>
  <c r="O9" i="41"/>
  <c r="O9" i="42" s="1"/>
  <c r="BW9" i="41"/>
  <c r="BW9" i="42" s="1"/>
  <c r="AI9" i="41"/>
  <c r="AI9" i="42" s="1"/>
  <c r="E9" i="41"/>
  <c r="E9" i="42" s="1"/>
  <c r="BC9" i="41"/>
  <c r="BC9" i="42" s="1"/>
  <c r="AS9" i="41"/>
  <c r="AS9" i="42" s="1"/>
  <c r="Y9" i="41"/>
  <c r="Y9" i="42" s="1"/>
  <c r="BM9" i="41"/>
  <c r="BM9" i="42" s="1"/>
  <c r="AH22" i="41"/>
  <c r="AH22" i="42" s="1"/>
  <c r="BL22" i="41"/>
  <c r="BL22" i="42" s="1"/>
  <c r="X22" i="41"/>
  <c r="X22" i="42" s="1"/>
  <c r="BB22" i="41"/>
  <c r="BB22" i="42" s="1"/>
  <c r="N22" i="41"/>
  <c r="N22" i="42" s="1"/>
  <c r="AR22" i="41"/>
  <c r="AR22" i="42" s="1"/>
  <c r="BV22" i="41"/>
  <c r="BV22" i="42" s="1"/>
  <c r="D22" i="41"/>
  <c r="T9" i="41"/>
  <c r="T9" i="42" s="1"/>
  <c r="BH9" i="41"/>
  <c r="BH9" i="42" s="1"/>
  <c r="J9" i="41"/>
  <c r="J9" i="42" s="1"/>
  <c r="AX9" i="41"/>
  <c r="AX9" i="42" s="1"/>
  <c r="CB9" i="41"/>
  <c r="CB9" i="42" s="1"/>
  <c r="BR9" i="41"/>
  <c r="BR9" i="42" s="1"/>
  <c r="AD9" i="41"/>
  <c r="AD9" i="42" s="1"/>
  <c r="AN9" i="41"/>
  <c r="AN9" i="42" s="1"/>
  <c r="CA7" i="41"/>
  <c r="CA7" i="42" s="1"/>
  <c r="S7" i="41"/>
  <c r="S7" i="42" s="1"/>
  <c r="I7" i="41"/>
  <c r="I7" i="42" s="1"/>
  <c r="AM7" i="41"/>
  <c r="AM7" i="42" s="1"/>
  <c r="AW7" i="41"/>
  <c r="AW7" i="42" s="1"/>
  <c r="BG7" i="41"/>
  <c r="BG7" i="42" s="1"/>
  <c r="BQ7" i="41"/>
  <c r="BQ7" i="42" s="1"/>
  <c r="AC7" i="41"/>
  <c r="AC7" i="42" s="1"/>
  <c r="AK7" i="41"/>
  <c r="AK7" i="42" s="1"/>
  <c r="BE7" i="41"/>
  <c r="BE7" i="42" s="1"/>
  <c r="G7" i="41"/>
  <c r="G7" i="42" s="1"/>
  <c r="Q7" i="41"/>
  <c r="Q7" i="42" s="1"/>
  <c r="AA7" i="41"/>
  <c r="AA7" i="42" s="1"/>
  <c r="BO7" i="41"/>
  <c r="BO7" i="42" s="1"/>
  <c r="AU7" i="41"/>
  <c r="AU7" i="42" s="1"/>
  <c r="BY7" i="41"/>
  <c r="BY7" i="42" s="1"/>
  <c r="AX17" i="41"/>
  <c r="AX17" i="42" s="1"/>
  <c r="AN17" i="41"/>
  <c r="AN17" i="42" s="1"/>
  <c r="AD17" i="41"/>
  <c r="AD17" i="42" s="1"/>
  <c r="CB17" i="41"/>
  <c r="CB17" i="42" s="1"/>
  <c r="BR17" i="41"/>
  <c r="BR17" i="42" s="1"/>
  <c r="BH17" i="41"/>
  <c r="BH17" i="42" s="1"/>
  <c r="J17" i="41"/>
  <c r="J17" i="42" s="1"/>
  <c r="T17" i="41"/>
  <c r="T17" i="42" s="1"/>
  <c r="BU23" i="41"/>
  <c r="BU23" i="42" s="1"/>
  <c r="AG23" i="41"/>
  <c r="AG23" i="42" s="1"/>
  <c r="W23" i="41"/>
  <c r="W23" i="42" s="1"/>
  <c r="AQ23" i="41"/>
  <c r="AQ23" i="42" s="1"/>
  <c r="BK23" i="41"/>
  <c r="BK23" i="42" s="1"/>
  <c r="M23" i="41"/>
  <c r="M23" i="42" s="1"/>
  <c r="BA23" i="41"/>
  <c r="BA23" i="42" s="1"/>
  <c r="CE23" i="41"/>
  <c r="CE23" i="42" s="1"/>
  <c r="BE19" i="41"/>
  <c r="BE19" i="42" s="1"/>
  <c r="G19" i="41"/>
  <c r="G19" i="42" s="1"/>
  <c r="AU19" i="41"/>
  <c r="AU19" i="42" s="1"/>
  <c r="Q19" i="41"/>
  <c r="Q19" i="42" s="1"/>
  <c r="AK19" i="41"/>
  <c r="AK19" i="42" s="1"/>
  <c r="AA19" i="41"/>
  <c r="AA19" i="42" s="1"/>
  <c r="BO19" i="41"/>
  <c r="BO19" i="42" s="1"/>
  <c r="BY19" i="41"/>
  <c r="BY19" i="42" s="1"/>
  <c r="BZ4" i="44"/>
  <c r="O4" i="44"/>
  <c r="AY4" i="44"/>
  <c r="BQ4" i="44"/>
  <c r="AP4" i="44"/>
  <c r="X4" i="44"/>
  <c r="E4" i="44" s="1"/>
  <c r="BH4" i="44"/>
  <c r="AG4" i="44"/>
  <c r="X14" i="41"/>
  <c r="X14" i="42" s="1"/>
  <c r="AH14" i="41"/>
  <c r="AH14" i="42" s="1"/>
  <c r="N14" i="41"/>
  <c r="N14" i="42" s="1"/>
  <c r="BL14" i="41"/>
  <c r="BL14" i="42" s="1"/>
  <c r="BB14" i="41"/>
  <c r="BB14" i="42" s="1"/>
  <c r="BV14" i="41"/>
  <c r="BV14" i="42" s="1"/>
  <c r="AR14" i="41"/>
  <c r="AR14" i="42" s="1"/>
  <c r="D14" i="41"/>
  <c r="S17" i="41"/>
  <c r="S17" i="42" s="1"/>
  <c r="BQ17" i="41"/>
  <c r="BQ17" i="42" s="1"/>
  <c r="AW17" i="41"/>
  <c r="AW17" i="42" s="1"/>
  <c r="AC17" i="41"/>
  <c r="AC17" i="42" s="1"/>
  <c r="BG17" i="41"/>
  <c r="BG17" i="42" s="1"/>
  <c r="CA17" i="41"/>
  <c r="CA17" i="42" s="1"/>
  <c r="I17" i="41"/>
  <c r="I17" i="42" s="1"/>
  <c r="AM17" i="41"/>
  <c r="AM17" i="42" s="1"/>
  <c r="BP25" i="41"/>
  <c r="BP25" i="42" s="1"/>
  <c r="BF25" i="41"/>
  <c r="BF25" i="42" s="1"/>
  <c r="AV25" i="41"/>
  <c r="AV25" i="42" s="1"/>
  <c r="BZ25" i="41"/>
  <c r="BZ25" i="42" s="1"/>
  <c r="AL25" i="41"/>
  <c r="AL25" i="42" s="1"/>
  <c r="H25" i="41"/>
  <c r="H25" i="42" s="1"/>
  <c r="R25" i="41"/>
  <c r="R25" i="42" s="1"/>
  <c r="AB25" i="41"/>
  <c r="AB25" i="42" s="1"/>
  <c r="BT9" i="41"/>
  <c r="BT9" i="42" s="1"/>
  <c r="AP9" i="41"/>
  <c r="AP9" i="42" s="1"/>
  <c r="V9" i="41"/>
  <c r="V9" i="42" s="1"/>
  <c r="CD9" i="41"/>
  <c r="CD9" i="42" s="1"/>
  <c r="AZ9" i="41"/>
  <c r="AZ9" i="42" s="1"/>
  <c r="L9" i="41"/>
  <c r="L9" i="42" s="1"/>
  <c r="BJ9" i="41"/>
  <c r="BJ9" i="42" s="1"/>
  <c r="AF9" i="41"/>
  <c r="AF9" i="42" s="1"/>
  <c r="N13" i="41"/>
  <c r="N13" i="42" s="1"/>
  <c r="BL13" i="41"/>
  <c r="BL13" i="42" s="1"/>
  <c r="BB13" i="41"/>
  <c r="BB13" i="42" s="1"/>
  <c r="X13" i="41"/>
  <c r="X13" i="42" s="1"/>
  <c r="AR13" i="41"/>
  <c r="AR13" i="42" s="1"/>
  <c r="AH13" i="41"/>
  <c r="AH13" i="42" s="1"/>
  <c r="BV13" i="41"/>
  <c r="BV13" i="42" s="1"/>
  <c r="D13" i="41"/>
  <c r="AA22" i="16"/>
  <c r="BS18" i="41"/>
  <c r="BS18" i="42" s="1"/>
  <c r="AE18" i="41"/>
  <c r="AE18" i="42" s="1"/>
  <c r="K18" i="41"/>
  <c r="K18" i="42" s="1"/>
  <c r="AY18" i="41"/>
  <c r="AY18" i="42" s="1"/>
  <c r="U18" i="41"/>
  <c r="U18" i="42" s="1"/>
  <c r="AO18" i="41"/>
  <c r="AO18" i="42" s="1"/>
  <c r="BI18" i="41"/>
  <c r="BI18" i="42" s="1"/>
  <c r="CC18" i="41"/>
  <c r="CC18" i="42" s="1"/>
  <c r="BX8" i="41"/>
  <c r="BX8" i="42" s="1"/>
  <c r="BN8" i="41"/>
  <c r="BN8" i="42" s="1"/>
  <c r="Z8" i="41"/>
  <c r="Z8" i="42" s="1"/>
  <c r="F8" i="41"/>
  <c r="F8" i="42" s="1"/>
  <c r="P8" i="41"/>
  <c r="P8" i="42" s="1"/>
  <c r="BD8" i="41"/>
  <c r="BD8" i="42" s="1"/>
  <c r="AT8" i="41"/>
  <c r="AT8" i="42" s="1"/>
  <c r="AJ8" i="41"/>
  <c r="AJ8" i="42" s="1"/>
  <c r="BX11" i="41"/>
  <c r="BX11" i="42" s="1"/>
  <c r="BN11" i="41"/>
  <c r="BN11" i="42" s="1"/>
  <c r="Z11" i="41"/>
  <c r="Z11" i="42" s="1"/>
  <c r="AJ11" i="41"/>
  <c r="AJ11" i="42" s="1"/>
  <c r="BD11" i="41"/>
  <c r="BD11" i="42" s="1"/>
  <c r="F11" i="41"/>
  <c r="F11" i="42" s="1"/>
  <c r="P11" i="41"/>
  <c r="P11" i="42" s="1"/>
  <c r="AT11" i="41"/>
  <c r="AT11" i="42" s="1"/>
  <c r="W10" i="41"/>
  <c r="W10" i="42" s="1"/>
  <c r="BU10" i="41"/>
  <c r="BU10" i="42" s="1"/>
  <c r="AG10" i="41"/>
  <c r="AG10" i="42" s="1"/>
  <c r="BA10" i="41"/>
  <c r="BA10" i="42" s="1"/>
  <c r="AQ10" i="41"/>
  <c r="AQ10" i="42" s="1"/>
  <c r="BK10" i="41"/>
  <c r="BK10" i="42" s="1"/>
  <c r="CE10" i="41"/>
  <c r="CE10" i="42" s="1"/>
  <c r="M10" i="41"/>
  <c r="M10" i="42" s="1"/>
  <c r="AD22" i="41"/>
  <c r="AD22" i="42" s="1"/>
  <c r="AX22" i="41"/>
  <c r="AX22" i="42" s="1"/>
  <c r="AN22" i="41"/>
  <c r="AN22" i="42" s="1"/>
  <c r="BH22" i="41"/>
  <c r="BH22" i="42" s="1"/>
  <c r="J22" i="41"/>
  <c r="J22" i="42" s="1"/>
  <c r="T22" i="41"/>
  <c r="T22" i="42" s="1"/>
  <c r="CB22" i="41"/>
  <c r="CB22" i="42" s="1"/>
  <c r="BR22" i="41"/>
  <c r="BR22" i="42" s="1"/>
  <c r="G27" i="41"/>
  <c r="G27" i="42" s="1"/>
  <c r="AK27" i="41"/>
  <c r="AK27" i="42" s="1"/>
  <c r="AU27" i="41"/>
  <c r="AU27" i="42" s="1"/>
  <c r="BO27" i="41"/>
  <c r="BO27" i="42" s="1"/>
  <c r="BY27" i="41"/>
  <c r="BY27" i="42" s="1"/>
  <c r="BE27" i="41"/>
  <c r="BE27" i="42" s="1"/>
  <c r="Q27" i="41"/>
  <c r="Q27" i="42" s="1"/>
  <c r="AA27" i="41"/>
  <c r="AA27" i="42" s="1"/>
  <c r="BV8" i="44"/>
  <c r="J8" i="44" s="1"/>
  <c r="X8" i="16"/>
  <c r="BN7" i="41"/>
  <c r="BN7" i="42" s="1"/>
  <c r="P7" i="41"/>
  <c r="P7" i="42" s="1"/>
  <c r="AT7" i="41"/>
  <c r="AT7" i="42" s="1"/>
  <c r="F7" i="41"/>
  <c r="F7" i="42" s="1"/>
  <c r="BD7" i="41"/>
  <c r="BD7" i="42" s="1"/>
  <c r="BX7" i="41"/>
  <c r="BX7" i="42" s="1"/>
  <c r="AJ7" i="41"/>
  <c r="AJ7" i="42" s="1"/>
  <c r="Z7" i="41"/>
  <c r="Z7" i="42" s="1"/>
  <c r="AK23" i="41"/>
  <c r="AK23" i="42" s="1"/>
  <c r="G23" i="41"/>
  <c r="G23" i="42" s="1"/>
  <c r="BE23" i="41"/>
  <c r="BE23" i="42" s="1"/>
  <c r="BO23" i="41"/>
  <c r="BO23" i="42" s="1"/>
  <c r="Q23" i="41"/>
  <c r="Q23" i="42" s="1"/>
  <c r="AU23" i="41"/>
  <c r="AU23" i="42" s="1"/>
  <c r="BY23" i="41"/>
  <c r="BY23" i="42" s="1"/>
  <c r="AA23" i="41"/>
  <c r="AA23" i="42" s="1"/>
  <c r="AT12" i="44"/>
  <c r="BL12" i="44"/>
  <c r="I12" i="44" s="1"/>
  <c r="AK12" i="44"/>
  <c r="CD12" i="44"/>
  <c r="BC12" i="44"/>
  <c r="S12" i="44"/>
  <c r="BU12" i="44"/>
  <c r="AB12" i="44"/>
  <c r="AC11" i="16"/>
  <c r="AC22" i="16"/>
  <c r="BC25" i="41"/>
  <c r="BC25" i="42" s="1"/>
  <c r="Y25" i="41"/>
  <c r="Y25" i="42" s="1"/>
  <c r="AI25" i="41"/>
  <c r="AI25" i="42" s="1"/>
  <c r="E25" i="41"/>
  <c r="E25" i="42" s="1"/>
  <c r="BW25" i="41"/>
  <c r="BW25" i="42" s="1"/>
  <c r="AS25" i="41"/>
  <c r="AS25" i="42" s="1"/>
  <c r="BM25" i="41"/>
  <c r="BM25" i="42" s="1"/>
  <c r="O25" i="41"/>
  <c r="O25" i="42" s="1"/>
  <c r="BB19" i="41"/>
  <c r="BB19" i="42" s="1"/>
  <c r="X19" i="41"/>
  <c r="X19" i="42" s="1"/>
  <c r="BV19" i="41"/>
  <c r="BV19" i="42" s="1"/>
  <c r="N19" i="41"/>
  <c r="N19" i="42" s="1"/>
  <c r="AR19" i="41"/>
  <c r="AR19" i="42" s="1"/>
  <c r="BL19" i="41"/>
  <c r="BL19" i="42" s="1"/>
  <c r="AH19" i="41"/>
  <c r="AH19" i="42" s="1"/>
  <c r="D19" i="41"/>
  <c r="D8" i="42"/>
  <c r="BU19" i="41"/>
  <c r="BU19" i="42" s="1"/>
  <c r="M19" i="41"/>
  <c r="M19" i="42" s="1"/>
  <c r="W19" i="41"/>
  <c r="W19" i="42" s="1"/>
  <c r="AG19" i="41"/>
  <c r="AG19" i="42" s="1"/>
  <c r="BK19" i="41"/>
  <c r="BK19" i="42" s="1"/>
  <c r="AQ19" i="41"/>
  <c r="AQ19" i="42" s="1"/>
  <c r="BA19" i="41"/>
  <c r="BA19" i="42" s="1"/>
  <c r="CE19" i="41"/>
  <c r="CE19" i="42" s="1"/>
  <c r="AB18" i="16"/>
  <c r="AK4" i="13"/>
  <c r="Y17" i="41"/>
  <c r="Y17" i="42" s="1"/>
  <c r="AS17" i="41"/>
  <c r="AS17" i="42" s="1"/>
  <c r="BW17" i="41"/>
  <c r="BW17" i="42" s="1"/>
  <c r="AI17" i="41"/>
  <c r="AI17" i="42" s="1"/>
  <c r="O17" i="41"/>
  <c r="O17" i="42" s="1"/>
  <c r="E17" i="41"/>
  <c r="E17" i="42" s="1"/>
  <c r="BM17" i="41"/>
  <c r="BM17" i="42" s="1"/>
  <c r="BC17" i="41"/>
  <c r="BC17" i="42" s="1"/>
  <c r="AP16" i="13"/>
  <c r="Z9" i="41"/>
  <c r="Z9" i="42" s="1"/>
  <c r="AJ9" i="41"/>
  <c r="AJ9" i="42" s="1"/>
  <c r="F9" i="41"/>
  <c r="F9" i="42" s="1"/>
  <c r="P9" i="41"/>
  <c r="P9" i="42" s="1"/>
  <c r="BN9" i="41"/>
  <c r="BN9" i="42" s="1"/>
  <c r="AT9" i="41"/>
  <c r="AT9" i="42" s="1"/>
  <c r="BD9" i="41"/>
  <c r="BD9" i="42" s="1"/>
  <c r="BX9" i="41"/>
  <c r="BX9" i="42" s="1"/>
  <c r="AP21" i="41"/>
  <c r="AP21" i="42" s="1"/>
  <c r="V21" i="41"/>
  <c r="V21" i="42" s="1"/>
  <c r="L21" i="41"/>
  <c r="L21" i="42" s="1"/>
  <c r="AF21" i="41"/>
  <c r="AF21" i="42" s="1"/>
  <c r="BT21" i="41"/>
  <c r="BT21" i="42" s="1"/>
  <c r="BJ21" i="41"/>
  <c r="BJ21" i="42" s="1"/>
  <c r="AZ21" i="41"/>
  <c r="AZ21" i="42" s="1"/>
  <c r="CD21" i="41"/>
  <c r="CD21" i="42" s="1"/>
  <c r="AV16" i="41"/>
  <c r="AV16" i="42" s="1"/>
  <c r="BP16" i="41"/>
  <c r="BP16" i="42" s="1"/>
  <c r="H16" i="41"/>
  <c r="H16" i="42" s="1"/>
  <c r="AL16" i="41"/>
  <c r="AL16" i="42" s="1"/>
  <c r="BF16" i="41"/>
  <c r="BF16" i="42" s="1"/>
  <c r="R16" i="41"/>
  <c r="R16" i="42" s="1"/>
  <c r="BZ16" i="41"/>
  <c r="BZ16" i="42" s="1"/>
  <c r="AB16" i="41"/>
  <c r="AB16" i="42" s="1"/>
  <c r="X27" i="41"/>
  <c r="X27" i="42" s="1"/>
  <c r="AR27" i="41"/>
  <c r="AR27" i="42" s="1"/>
  <c r="BL27" i="41"/>
  <c r="BL27" i="42" s="1"/>
  <c r="BB27" i="41"/>
  <c r="BB27" i="42" s="1"/>
  <c r="N27" i="41"/>
  <c r="N27" i="42" s="1"/>
  <c r="AH27" i="41"/>
  <c r="AH27" i="42" s="1"/>
  <c r="BV27" i="41"/>
  <c r="BV27" i="42" s="1"/>
  <c r="D27" i="41"/>
  <c r="CD27" i="41"/>
  <c r="CD27" i="42" s="1"/>
  <c r="BT27" i="41"/>
  <c r="BT27" i="42" s="1"/>
  <c r="L27" i="41"/>
  <c r="L27" i="42" s="1"/>
  <c r="V27" i="41"/>
  <c r="V27" i="42" s="1"/>
  <c r="AZ27" i="41"/>
  <c r="AZ27" i="42" s="1"/>
  <c r="AP27" i="41"/>
  <c r="AP27" i="42" s="1"/>
  <c r="BJ27" i="41"/>
  <c r="BJ27" i="42" s="1"/>
  <c r="AF27" i="41"/>
  <c r="AF27" i="42" s="1"/>
  <c r="Y22" i="16"/>
  <c r="BH20" i="41"/>
  <c r="BH20" i="42" s="1"/>
  <c r="BR20" i="41"/>
  <c r="BR20" i="42" s="1"/>
  <c r="T20" i="41"/>
  <c r="T20" i="42" s="1"/>
  <c r="J20" i="41"/>
  <c r="J20" i="42" s="1"/>
  <c r="CB20" i="41"/>
  <c r="CB20" i="42" s="1"/>
  <c r="AX20" i="41"/>
  <c r="AX20" i="42" s="1"/>
  <c r="AD20" i="41"/>
  <c r="AD20" i="42" s="1"/>
  <c r="AN20" i="41"/>
  <c r="AN20" i="42" s="1"/>
  <c r="AD21" i="16"/>
  <c r="D18" i="42"/>
  <c r="N16" i="41"/>
  <c r="N16" i="42" s="1"/>
  <c r="AH16" i="41"/>
  <c r="AH16" i="42" s="1"/>
  <c r="BB16" i="41"/>
  <c r="BB16" i="42" s="1"/>
  <c r="X16" i="41"/>
  <c r="X16" i="42" s="1"/>
  <c r="BV16" i="41"/>
  <c r="BV16" i="42" s="1"/>
  <c r="BL16" i="41"/>
  <c r="BL16" i="42" s="1"/>
  <c r="AR16" i="41"/>
  <c r="AR16" i="42" s="1"/>
  <c r="D16" i="41"/>
  <c r="AA12" i="41"/>
  <c r="AA12" i="42" s="1"/>
  <c r="BE12" i="41"/>
  <c r="BE12" i="42" s="1"/>
  <c r="G12" i="41"/>
  <c r="G12" i="42" s="1"/>
  <c r="BO12" i="41"/>
  <c r="BO12" i="42" s="1"/>
  <c r="BY12" i="41"/>
  <c r="BY12" i="42" s="1"/>
  <c r="Q12" i="41"/>
  <c r="Q12" i="42" s="1"/>
  <c r="AU12" i="41"/>
  <c r="AU12" i="42" s="1"/>
  <c r="AK12" i="41"/>
  <c r="AK12" i="42" s="1"/>
  <c r="AB8" i="16"/>
  <c r="AK26" i="41"/>
  <c r="AK26" i="42" s="1"/>
  <c r="AA26" i="41"/>
  <c r="AA26" i="42" s="1"/>
  <c r="AU26" i="41"/>
  <c r="AU26" i="42" s="1"/>
  <c r="BO26" i="41"/>
  <c r="BO26" i="42" s="1"/>
  <c r="BY26" i="41"/>
  <c r="BY26" i="42" s="1"/>
  <c r="Q26" i="41"/>
  <c r="Q26" i="42" s="1"/>
  <c r="G26" i="41"/>
  <c r="G26" i="42" s="1"/>
  <c r="BE26" i="41"/>
  <c r="BE26" i="42" s="1"/>
  <c r="AY21" i="41"/>
  <c r="AY21" i="42" s="1"/>
  <c r="BS21" i="41"/>
  <c r="BS21" i="42" s="1"/>
  <c r="U21" i="41"/>
  <c r="U21" i="42" s="1"/>
  <c r="BI21" i="41"/>
  <c r="BI21" i="42" s="1"/>
  <c r="AO21" i="41"/>
  <c r="AO21" i="42" s="1"/>
  <c r="AE21" i="41"/>
  <c r="AE21" i="42" s="1"/>
  <c r="CC21" i="41"/>
  <c r="CC21" i="42" s="1"/>
  <c r="K21" i="41"/>
  <c r="K21" i="42" s="1"/>
  <c r="BH11" i="41"/>
  <c r="BH11" i="42" s="1"/>
  <c r="CB11" i="41"/>
  <c r="CB11" i="42" s="1"/>
  <c r="AN11" i="41"/>
  <c r="AN11" i="42" s="1"/>
  <c r="J11" i="41"/>
  <c r="J11" i="42" s="1"/>
  <c r="BR11" i="41"/>
  <c r="BR11" i="42" s="1"/>
  <c r="AX11" i="41"/>
  <c r="AX11" i="42" s="1"/>
  <c r="AD11" i="41"/>
  <c r="AD11" i="42" s="1"/>
  <c r="T11" i="41"/>
  <c r="T11" i="42" s="1"/>
  <c r="AK6" i="13"/>
  <c r="N5" i="16" s="1"/>
  <c r="N5" i="44" s="1"/>
  <c r="D5" i="44" s="1"/>
  <c r="BB26" i="41"/>
  <c r="BB26" i="42" s="1"/>
  <c r="BV26" i="41"/>
  <c r="BV26" i="42" s="1"/>
  <c r="X26" i="41"/>
  <c r="X26" i="42" s="1"/>
  <c r="BL26" i="41"/>
  <c r="BL26" i="42" s="1"/>
  <c r="AH26" i="41"/>
  <c r="AH26" i="42" s="1"/>
  <c r="N26" i="41"/>
  <c r="N26" i="42" s="1"/>
  <c r="AR26" i="41"/>
  <c r="AR26" i="42" s="1"/>
  <c r="D26" i="41"/>
  <c r="BG15" i="41"/>
  <c r="BG15" i="42" s="1"/>
  <c r="I15" i="41"/>
  <c r="I15" i="42" s="1"/>
  <c r="BQ15" i="41"/>
  <c r="BQ15" i="42" s="1"/>
  <c r="AM15" i="41"/>
  <c r="AM15" i="42" s="1"/>
  <c r="AC15" i="41"/>
  <c r="AC15" i="42" s="1"/>
  <c r="S15" i="41"/>
  <c r="S15" i="42" s="1"/>
  <c r="AW15" i="41"/>
  <c r="AW15" i="42" s="1"/>
  <c r="CA15" i="41"/>
  <c r="CA15" i="42" s="1"/>
  <c r="AC26" i="41"/>
  <c r="AC26" i="42" s="1"/>
  <c r="CA26" i="41"/>
  <c r="CA26" i="42" s="1"/>
  <c r="AW26" i="41"/>
  <c r="AW26" i="42" s="1"/>
  <c r="S26" i="41"/>
  <c r="S26" i="42" s="1"/>
  <c r="BQ26" i="41"/>
  <c r="BQ26" i="42" s="1"/>
  <c r="BG26" i="41"/>
  <c r="BG26" i="42" s="1"/>
  <c r="I26" i="41"/>
  <c r="I26" i="42" s="1"/>
  <c r="AM26" i="41"/>
  <c r="AM26" i="42" s="1"/>
  <c r="AQ9" i="41"/>
  <c r="AQ9" i="42" s="1"/>
  <c r="M9" i="41"/>
  <c r="M9" i="42" s="1"/>
  <c r="BU9" i="41"/>
  <c r="BU9" i="42" s="1"/>
  <c r="W9" i="41"/>
  <c r="W9" i="42" s="1"/>
  <c r="CE9" i="41"/>
  <c r="CE9" i="42" s="1"/>
  <c r="BK9" i="41"/>
  <c r="BK9" i="42" s="1"/>
  <c r="AG9" i="41"/>
  <c r="AG9" i="42" s="1"/>
  <c r="BA9" i="41"/>
  <c r="BA9" i="42" s="1"/>
  <c r="BK14" i="44"/>
  <c r="AG16" i="41"/>
  <c r="AG16" i="42" s="1"/>
  <c r="BA16" i="41"/>
  <c r="BA16" i="42" s="1"/>
  <c r="M16" i="41"/>
  <c r="M16" i="42" s="1"/>
  <c r="BU16" i="41"/>
  <c r="BU16" i="42" s="1"/>
  <c r="BK16" i="41"/>
  <c r="BK16" i="42" s="1"/>
  <c r="W16" i="41"/>
  <c r="W16" i="42" s="1"/>
  <c r="AQ16" i="41"/>
  <c r="AQ16" i="42" s="1"/>
  <c r="CE16" i="41"/>
  <c r="CE16" i="42" s="1"/>
  <c r="AP8" i="41"/>
  <c r="AP8" i="42" s="1"/>
  <c r="L8" i="41"/>
  <c r="L8" i="42" s="1"/>
  <c r="V8" i="41"/>
  <c r="V8" i="42" s="1"/>
  <c r="AF8" i="41"/>
  <c r="AF8" i="42" s="1"/>
  <c r="BJ8" i="41"/>
  <c r="BJ8" i="42" s="1"/>
  <c r="BT8" i="41"/>
  <c r="BT8" i="42" s="1"/>
  <c r="CD8" i="41"/>
  <c r="CD8" i="42" s="1"/>
  <c r="AZ8" i="41"/>
  <c r="AZ8" i="42" s="1"/>
  <c r="R22" i="41"/>
  <c r="R22" i="42" s="1"/>
  <c r="BF22" i="41"/>
  <c r="BF22" i="42" s="1"/>
  <c r="AB22" i="41"/>
  <c r="AB22" i="42" s="1"/>
  <c r="AV22" i="41"/>
  <c r="AV22" i="42" s="1"/>
  <c r="H22" i="41"/>
  <c r="H22" i="42" s="1"/>
  <c r="BP22" i="41"/>
  <c r="BP22" i="42" s="1"/>
  <c r="BZ22" i="41"/>
  <c r="BZ22" i="42" s="1"/>
  <c r="AL22" i="41"/>
  <c r="AL22" i="42" s="1"/>
  <c r="S19" i="41"/>
  <c r="S19" i="42" s="1"/>
  <c r="AC19" i="41"/>
  <c r="AC19" i="42" s="1"/>
  <c r="BQ19" i="41"/>
  <c r="BQ19" i="42" s="1"/>
  <c r="AW19" i="41"/>
  <c r="AW19" i="42" s="1"/>
  <c r="AM19" i="41"/>
  <c r="AM19" i="42" s="1"/>
  <c r="BG19" i="41"/>
  <c r="BG19" i="42" s="1"/>
  <c r="I19" i="41"/>
  <c r="I19" i="42" s="1"/>
  <c r="CA19" i="41"/>
  <c r="CA19" i="42" s="1"/>
  <c r="AB21" i="16"/>
  <c r="BN15" i="44"/>
  <c r="AV15" i="44"/>
  <c r="BW15" i="44"/>
  <c r="AM15" i="44"/>
  <c r="BE15" i="44"/>
  <c r="CF15" i="44"/>
  <c r="K15" i="44" s="1"/>
  <c r="AE14" i="16"/>
  <c r="U15" i="44"/>
  <c r="AD15" i="44"/>
  <c r="CA5" i="44"/>
  <c r="BR5" i="44"/>
  <c r="AQ5" i="44"/>
  <c r="P5" i="44"/>
  <c r="AH5" i="44"/>
  <c r="F5" i="44" s="1"/>
  <c r="Y5" i="44"/>
  <c r="AZ5" i="44"/>
  <c r="BI5" i="44"/>
  <c r="BK17" i="41"/>
  <c r="BK17" i="42" s="1"/>
  <c r="W17" i="41"/>
  <c r="W17" i="42" s="1"/>
  <c r="CE17" i="41"/>
  <c r="CE17" i="42" s="1"/>
  <c r="BA17" i="41"/>
  <c r="BA17" i="42" s="1"/>
  <c r="M17" i="41"/>
  <c r="M17" i="42" s="1"/>
  <c r="BU17" i="41"/>
  <c r="BU17" i="42" s="1"/>
  <c r="AQ17" i="41"/>
  <c r="AQ17" i="42" s="1"/>
  <c r="AG17" i="41"/>
  <c r="AG17" i="42" s="1"/>
  <c r="BQ22" i="44"/>
  <c r="AP22" i="44"/>
  <c r="Y21" i="16"/>
  <c r="BZ22" i="44"/>
  <c r="O22" i="44"/>
  <c r="BH22" i="44"/>
  <c r="AG22" i="44"/>
  <c r="AY22" i="44"/>
  <c r="X22" i="44"/>
  <c r="E22" i="44" s="1"/>
  <c r="AA15" i="41"/>
  <c r="AA15" i="42" s="1"/>
  <c r="BO15" i="41"/>
  <c r="BO15" i="42" s="1"/>
  <c r="AU15" i="41"/>
  <c r="AU15" i="42" s="1"/>
  <c r="Q15" i="41"/>
  <c r="Q15" i="42" s="1"/>
  <c r="BY15" i="41"/>
  <c r="BY15" i="42" s="1"/>
  <c r="BE15" i="41"/>
  <c r="BE15" i="42" s="1"/>
  <c r="AK15" i="41"/>
  <c r="AK15" i="42" s="1"/>
  <c r="G15" i="41"/>
  <c r="G15" i="42" s="1"/>
  <c r="BM26" i="41"/>
  <c r="BM26" i="42" s="1"/>
  <c r="Y26" i="41"/>
  <c r="Y26" i="42" s="1"/>
  <c r="AS26" i="41"/>
  <c r="AS26" i="42" s="1"/>
  <c r="AI26" i="41"/>
  <c r="AI26" i="42" s="1"/>
  <c r="BC26" i="41"/>
  <c r="BC26" i="42" s="1"/>
  <c r="BW26" i="41"/>
  <c r="BW26" i="42" s="1"/>
  <c r="O26" i="41"/>
  <c r="O26" i="42" s="1"/>
  <c r="E26" i="41"/>
  <c r="E26" i="42" s="1"/>
  <c r="AO12" i="41"/>
  <c r="AO12" i="42" s="1"/>
  <c r="U12" i="41"/>
  <c r="U12" i="42" s="1"/>
  <c r="AY12" i="41"/>
  <c r="AY12" i="42" s="1"/>
  <c r="BI12" i="41"/>
  <c r="BI12" i="42" s="1"/>
  <c r="CC12" i="41"/>
  <c r="CC12" i="42" s="1"/>
  <c r="AE12" i="41"/>
  <c r="AE12" i="42" s="1"/>
  <c r="K12" i="41"/>
  <c r="K12" i="42" s="1"/>
  <c r="BS12" i="41"/>
  <c r="BS12" i="42" s="1"/>
  <c r="J25" i="41"/>
  <c r="J25" i="42" s="1"/>
  <c r="AN25" i="41"/>
  <c r="AN25" i="42" s="1"/>
  <c r="BH25" i="41"/>
  <c r="BH25" i="42" s="1"/>
  <c r="AX25" i="41"/>
  <c r="AX25" i="42" s="1"/>
  <c r="BR25" i="41"/>
  <c r="BR25" i="42" s="1"/>
  <c r="T25" i="41"/>
  <c r="T25" i="42" s="1"/>
  <c r="AD25" i="41"/>
  <c r="AD25" i="42" s="1"/>
  <c r="CB25" i="41"/>
  <c r="CB25" i="42" s="1"/>
  <c r="Z8" i="16"/>
  <c r="S6" i="44"/>
  <c r="AT6" i="44"/>
  <c r="O7" i="41"/>
  <c r="O7" i="42" s="1"/>
  <c r="AI7" i="41"/>
  <c r="AI7" i="42" s="1"/>
  <c r="BC7" i="41"/>
  <c r="BC7" i="42" s="1"/>
  <c r="BW7" i="41"/>
  <c r="BW7" i="42" s="1"/>
  <c r="Y7" i="41"/>
  <c r="Y7" i="42" s="1"/>
  <c r="E7" i="41"/>
  <c r="E7" i="42" s="1"/>
  <c r="AS7" i="41"/>
  <c r="AS7" i="42" s="1"/>
  <c r="BM7" i="41"/>
  <c r="BM7" i="42" s="1"/>
  <c r="G17" i="41"/>
  <c r="G17" i="42" s="1"/>
  <c r="BE17" i="41"/>
  <c r="BE17" i="42" s="1"/>
  <c r="BY17" i="41"/>
  <c r="BY17" i="42" s="1"/>
  <c r="AA17" i="41"/>
  <c r="AA17" i="42" s="1"/>
  <c r="AU17" i="41"/>
  <c r="AU17" i="42" s="1"/>
  <c r="AK17" i="41"/>
  <c r="AK17" i="42" s="1"/>
  <c r="BO17" i="41"/>
  <c r="BO17" i="42" s="1"/>
  <c r="Q17" i="41"/>
  <c r="Q17" i="42" s="1"/>
  <c r="AB6" i="41"/>
  <c r="AB6" i="42" s="1"/>
  <c r="AV6" i="41"/>
  <c r="AV6" i="42" s="1"/>
  <c r="H6" i="41"/>
  <c r="H6" i="42" s="1"/>
  <c r="BP6" i="41"/>
  <c r="BP6" i="42" s="1"/>
  <c r="BZ6" i="41"/>
  <c r="BZ6" i="42" s="1"/>
  <c r="BF6" i="41"/>
  <c r="BF6" i="42" s="1"/>
  <c r="AL6" i="41"/>
  <c r="AL6" i="42" s="1"/>
  <c r="R6" i="41"/>
  <c r="R6" i="42" s="1"/>
  <c r="AL13" i="13"/>
  <c r="O12" i="16" s="1"/>
  <c r="BF12" i="41"/>
  <c r="BF12" i="42" s="1"/>
  <c r="H12" i="41"/>
  <c r="H12" i="42" s="1"/>
  <c r="AB12" i="41"/>
  <c r="AB12" i="42" s="1"/>
  <c r="AV12" i="41"/>
  <c r="AV12" i="42" s="1"/>
  <c r="BZ12" i="41"/>
  <c r="BZ12" i="42" s="1"/>
  <c r="BP12" i="41"/>
  <c r="BP12" i="42" s="1"/>
  <c r="AL12" i="41"/>
  <c r="AL12" i="42" s="1"/>
  <c r="R12" i="41"/>
  <c r="R12" i="42" s="1"/>
  <c r="AX23" i="41"/>
  <c r="AX23" i="42" s="1"/>
  <c r="BH23" i="41"/>
  <c r="BH23" i="42" s="1"/>
  <c r="T23" i="41"/>
  <c r="T23" i="42" s="1"/>
  <c r="CB23" i="41"/>
  <c r="CB23" i="42" s="1"/>
  <c r="BR23" i="41"/>
  <c r="BR23" i="42" s="1"/>
  <c r="AN23" i="41"/>
  <c r="AN23" i="42" s="1"/>
  <c r="AD23" i="41"/>
  <c r="AD23" i="42" s="1"/>
  <c r="J23" i="41"/>
  <c r="J23" i="42" s="1"/>
  <c r="AF13" i="16"/>
  <c r="AD11" i="16"/>
  <c r="AK22" i="41"/>
  <c r="AK22" i="42" s="1"/>
  <c r="G22" i="41"/>
  <c r="G22" i="42" s="1"/>
  <c r="BY22" i="41"/>
  <c r="BY22" i="42" s="1"/>
  <c r="AU22" i="41"/>
  <c r="AU22" i="42" s="1"/>
  <c r="AA22" i="41"/>
  <c r="AA22" i="42" s="1"/>
  <c r="BO22" i="41"/>
  <c r="BO22" i="42" s="1"/>
  <c r="Q22" i="41"/>
  <c r="Q22" i="42" s="1"/>
  <c r="BE22" i="41"/>
  <c r="BE22" i="42" s="1"/>
  <c r="AE17" i="16"/>
  <c r="F25" i="41"/>
  <c r="F25" i="42" s="1"/>
  <c r="BN25" i="41"/>
  <c r="BN25" i="42" s="1"/>
  <c r="BD25" i="41"/>
  <c r="BD25" i="42" s="1"/>
  <c r="Z25" i="41"/>
  <c r="Z25" i="42" s="1"/>
  <c r="BX25" i="41"/>
  <c r="BX25" i="42" s="1"/>
  <c r="AT25" i="41"/>
  <c r="AT25" i="42" s="1"/>
  <c r="AJ25" i="41"/>
  <c r="AJ25" i="42" s="1"/>
  <c r="P25" i="41"/>
  <c r="P25" i="42" s="1"/>
  <c r="AB11" i="16"/>
  <c r="AV26" i="41"/>
  <c r="AV26" i="42" s="1"/>
  <c r="H26" i="41"/>
  <c r="H26" i="42" s="1"/>
  <c r="BZ26" i="41"/>
  <c r="BZ26" i="42" s="1"/>
  <c r="AL26" i="41"/>
  <c r="AL26" i="42" s="1"/>
  <c r="R26" i="41"/>
  <c r="R26" i="42" s="1"/>
  <c r="AB26" i="41"/>
  <c r="AB26" i="42" s="1"/>
  <c r="BF26" i="41"/>
  <c r="BF26" i="42" s="1"/>
  <c r="BP26" i="41"/>
  <c r="BP26" i="42" s="1"/>
  <c r="AK24" i="44"/>
  <c r="CD24" i="44"/>
  <c r="U6" i="44"/>
  <c r="AM6" i="44"/>
  <c r="BW6" i="44"/>
  <c r="BN6" i="44"/>
  <c r="AV6" i="44"/>
  <c r="BE6" i="44"/>
  <c r="CF6" i="44"/>
  <c r="K6" i="44" s="1"/>
  <c r="AD6" i="44"/>
  <c r="H17" i="41"/>
  <c r="H17" i="42" s="1"/>
  <c r="BF17" i="41"/>
  <c r="BF17" i="42" s="1"/>
  <c r="AB17" i="41"/>
  <c r="AB17" i="42" s="1"/>
  <c r="BP17" i="41"/>
  <c r="BP17" i="42" s="1"/>
  <c r="AV17" i="41"/>
  <c r="AV17" i="42" s="1"/>
  <c r="AL17" i="41"/>
  <c r="AL17" i="42" s="1"/>
  <c r="R17" i="41"/>
  <c r="R17" i="42" s="1"/>
  <c r="BZ17" i="41"/>
  <c r="BZ17" i="42" s="1"/>
  <c r="BK6" i="41"/>
  <c r="BK6" i="42" s="1"/>
  <c r="W6" i="41"/>
  <c r="W6" i="42" s="1"/>
  <c r="M6" i="41"/>
  <c r="M6" i="42" s="1"/>
  <c r="AG6" i="41"/>
  <c r="AG6" i="42" s="1"/>
  <c r="CE6" i="41"/>
  <c r="CE6" i="42" s="1"/>
  <c r="BU6" i="41"/>
  <c r="BU6" i="42" s="1"/>
  <c r="BA6" i="41"/>
  <c r="BA6" i="42" s="1"/>
  <c r="AQ6" i="41"/>
  <c r="AQ6" i="42" s="1"/>
  <c r="AE7" i="16"/>
  <c r="X21" i="41"/>
  <c r="X21" i="42" s="1"/>
  <c r="N21" i="41"/>
  <c r="N21" i="42" s="1"/>
  <c r="BL21" i="41"/>
  <c r="BL21" i="42" s="1"/>
  <c r="BB21" i="41"/>
  <c r="BB21" i="42" s="1"/>
  <c r="AH21" i="41"/>
  <c r="AH21" i="42" s="1"/>
  <c r="BV21" i="41"/>
  <c r="BV21" i="42" s="1"/>
  <c r="AR21" i="41"/>
  <c r="AR21" i="42" s="1"/>
  <c r="D21" i="41"/>
  <c r="Y20" i="41"/>
  <c r="Y20" i="42" s="1"/>
  <c r="BW20" i="41"/>
  <c r="BW20" i="42" s="1"/>
  <c r="O20" i="41"/>
  <c r="O20" i="42" s="1"/>
  <c r="AI20" i="41"/>
  <c r="AI20" i="42" s="1"/>
  <c r="AS20" i="41"/>
  <c r="AS20" i="42" s="1"/>
  <c r="BC20" i="41"/>
  <c r="BC20" i="42" s="1"/>
  <c r="BM20" i="41"/>
  <c r="BM20" i="42" s="1"/>
  <c r="E20" i="41"/>
  <c r="E20" i="42" s="1"/>
  <c r="BJ25" i="41"/>
  <c r="BJ25" i="42" s="1"/>
  <c r="AP25" i="41"/>
  <c r="AP25" i="42" s="1"/>
  <c r="CD25" i="41"/>
  <c r="CD25" i="42" s="1"/>
  <c r="V25" i="41"/>
  <c r="V25" i="42" s="1"/>
  <c r="AF25" i="41"/>
  <c r="AF25" i="42" s="1"/>
  <c r="L25" i="41"/>
  <c r="L25" i="42" s="1"/>
  <c r="BT25" i="41"/>
  <c r="BT25" i="42" s="1"/>
  <c r="AZ25" i="41"/>
  <c r="AZ25" i="42" s="1"/>
  <c r="AW8" i="41"/>
  <c r="AW8" i="42" s="1"/>
  <c r="AC8" i="41"/>
  <c r="AC8" i="42" s="1"/>
  <c r="BQ8" i="41"/>
  <c r="BQ8" i="42" s="1"/>
  <c r="CA8" i="41"/>
  <c r="CA8" i="42" s="1"/>
  <c r="I8" i="41"/>
  <c r="I8" i="42" s="1"/>
  <c r="AM8" i="41"/>
  <c r="AM8" i="42" s="1"/>
  <c r="S8" i="41"/>
  <c r="S8" i="42" s="1"/>
  <c r="BG8" i="41"/>
  <c r="BG8" i="42" s="1"/>
  <c r="AI12" i="41"/>
  <c r="AI12" i="42" s="1"/>
  <c r="E12" i="41"/>
  <c r="E12" i="42" s="1"/>
  <c r="Y12" i="41"/>
  <c r="Y12" i="42" s="1"/>
  <c r="BM12" i="41"/>
  <c r="BM12" i="42" s="1"/>
  <c r="BC12" i="41"/>
  <c r="BC12" i="42" s="1"/>
  <c r="O12" i="41"/>
  <c r="O12" i="42" s="1"/>
  <c r="AS12" i="41"/>
  <c r="AS12" i="42" s="1"/>
  <c r="BW12" i="41"/>
  <c r="BW12" i="42" s="1"/>
  <c r="BB15" i="41"/>
  <c r="BB15" i="42" s="1"/>
  <c r="BL15" i="41"/>
  <c r="BL15" i="42" s="1"/>
  <c r="X15" i="41"/>
  <c r="X15" i="42" s="1"/>
  <c r="AH15" i="41"/>
  <c r="AH15" i="42" s="1"/>
  <c r="BV15" i="41"/>
  <c r="BV15" i="42" s="1"/>
  <c r="AR15" i="41"/>
  <c r="AR15" i="42" s="1"/>
  <c r="N15" i="41"/>
  <c r="N15" i="42" s="1"/>
  <c r="D15" i="41"/>
  <c r="U15" i="41"/>
  <c r="U15" i="42" s="1"/>
  <c r="AY15" i="41"/>
  <c r="AY15" i="42" s="1"/>
  <c r="K15" i="41"/>
  <c r="K15" i="42" s="1"/>
  <c r="AO15" i="41"/>
  <c r="AO15" i="42" s="1"/>
  <c r="CC15" i="41"/>
  <c r="CC15" i="42" s="1"/>
  <c r="BI15" i="41"/>
  <c r="BI15" i="42" s="1"/>
  <c r="BS15" i="41"/>
  <c r="BS15" i="42" s="1"/>
  <c r="AE15" i="41"/>
  <c r="AE15" i="42" s="1"/>
  <c r="BC13" i="44"/>
  <c r="AC12" i="16"/>
  <c r="S13" i="44"/>
  <c r="BS22" i="41"/>
  <c r="BS22" i="42" s="1"/>
  <c r="AE22" i="41"/>
  <c r="AE22" i="42" s="1"/>
  <c r="AO22" i="41"/>
  <c r="AO22" i="42" s="1"/>
  <c r="K22" i="41"/>
  <c r="K22" i="42" s="1"/>
  <c r="BI22" i="41"/>
  <c r="BI22" i="42" s="1"/>
  <c r="AY22" i="41"/>
  <c r="AY22" i="42" s="1"/>
  <c r="CC22" i="41"/>
  <c r="CC22" i="42" s="1"/>
  <c r="U22" i="41"/>
  <c r="U22" i="42" s="1"/>
  <c r="BN12" i="41"/>
  <c r="BN12" i="42" s="1"/>
  <c r="AJ12" i="41"/>
  <c r="AJ12" i="42" s="1"/>
  <c r="Z12" i="41"/>
  <c r="Z12" i="42" s="1"/>
  <c r="BD12" i="41"/>
  <c r="BD12" i="42" s="1"/>
  <c r="BX12" i="41"/>
  <c r="BX12" i="42" s="1"/>
  <c r="F12" i="41"/>
  <c r="F12" i="42" s="1"/>
  <c r="AT12" i="41"/>
  <c r="AT12" i="42" s="1"/>
  <c r="P12" i="41"/>
  <c r="P12" i="42" s="1"/>
  <c r="CA9" i="41"/>
  <c r="CA9" i="42" s="1"/>
  <c r="I9" i="41"/>
  <c r="I9" i="42" s="1"/>
  <c r="BQ9" i="41"/>
  <c r="BQ9" i="42" s="1"/>
  <c r="S9" i="41"/>
  <c r="S9" i="42" s="1"/>
  <c r="AC9" i="41"/>
  <c r="AC9" i="42" s="1"/>
  <c r="AW9" i="41"/>
  <c r="AW9" i="42" s="1"/>
  <c r="BG9" i="41"/>
  <c r="BG9" i="42" s="1"/>
  <c r="AM9" i="41"/>
  <c r="AM9" i="42" s="1"/>
  <c r="X17" i="41"/>
  <c r="X17" i="42" s="1"/>
  <c r="BB17" i="41"/>
  <c r="BB17" i="42" s="1"/>
  <c r="N17" i="41"/>
  <c r="N17" i="42" s="1"/>
  <c r="AH17" i="41"/>
  <c r="AH17" i="42" s="1"/>
  <c r="AR17" i="41"/>
  <c r="AR17" i="42" s="1"/>
  <c r="BL17" i="41"/>
  <c r="BL17" i="42" s="1"/>
  <c r="BV17" i="41"/>
  <c r="BV17" i="42" s="1"/>
  <c r="D17" i="41"/>
  <c r="Z11" i="16"/>
  <c r="Y16" i="41"/>
  <c r="Y16" i="42" s="1"/>
  <c r="BC16" i="41"/>
  <c r="BC16" i="42" s="1"/>
  <c r="BW16" i="41"/>
  <c r="BW16" i="42" s="1"/>
  <c r="AS16" i="41"/>
  <c r="AS16" i="42" s="1"/>
  <c r="BM16" i="41"/>
  <c r="BM16" i="42" s="1"/>
  <c r="E16" i="41"/>
  <c r="E16" i="42" s="1"/>
  <c r="O16" i="41"/>
  <c r="O16" i="42" s="1"/>
  <c r="AI16" i="41"/>
  <c r="AI16" i="42" s="1"/>
  <c r="T15" i="44"/>
  <c r="Z18" i="16"/>
  <c r="AA17" i="16"/>
  <c r="AN12" i="41"/>
  <c r="AN12" i="42" s="1"/>
  <c r="AX12" i="41"/>
  <c r="AX12" i="42" s="1"/>
  <c r="T12" i="41"/>
  <c r="T12" i="42" s="1"/>
  <c r="BR12" i="41"/>
  <c r="BR12" i="42" s="1"/>
  <c r="BH12" i="41"/>
  <c r="BH12" i="42" s="1"/>
  <c r="CB12" i="41"/>
  <c r="CB12" i="42" s="1"/>
  <c r="AD12" i="41"/>
  <c r="AD12" i="42" s="1"/>
  <c r="J12" i="41"/>
  <c r="J12" i="42" s="1"/>
  <c r="AD10" i="41"/>
  <c r="AD10" i="42" s="1"/>
  <c r="BR10" i="41"/>
  <c r="BR10" i="42" s="1"/>
  <c r="J10" i="41"/>
  <c r="J10" i="42" s="1"/>
  <c r="AN10" i="41"/>
  <c r="AN10" i="42" s="1"/>
  <c r="BH10" i="41"/>
  <c r="BH10" i="42" s="1"/>
  <c r="CB10" i="41"/>
  <c r="CB10" i="42" s="1"/>
  <c r="AX10" i="41"/>
  <c r="AX10" i="42" s="1"/>
  <c r="T10" i="41"/>
  <c r="T10" i="42" s="1"/>
  <c r="BD16" i="41"/>
  <c r="BD16" i="42" s="1"/>
  <c r="Z16" i="41"/>
  <c r="Z16" i="42" s="1"/>
  <c r="F16" i="41"/>
  <c r="F16" i="42" s="1"/>
  <c r="AT16" i="41"/>
  <c r="AT16" i="42" s="1"/>
  <c r="BN16" i="41"/>
  <c r="BN16" i="42" s="1"/>
  <c r="P16" i="41"/>
  <c r="P16" i="42" s="1"/>
  <c r="AJ16" i="41"/>
  <c r="AJ16" i="42" s="1"/>
  <c r="BX16" i="41"/>
  <c r="BX16" i="42" s="1"/>
  <c r="BT18" i="41"/>
  <c r="BT18" i="42" s="1"/>
  <c r="V18" i="41"/>
  <c r="V18" i="42" s="1"/>
  <c r="AZ18" i="41"/>
  <c r="AZ18" i="42" s="1"/>
  <c r="BJ18" i="41"/>
  <c r="BJ18" i="42" s="1"/>
  <c r="AF18" i="41"/>
  <c r="AF18" i="42" s="1"/>
  <c r="AP18" i="41"/>
  <c r="AP18" i="42" s="1"/>
  <c r="CD18" i="41"/>
  <c r="CD18" i="42" s="1"/>
  <c r="L18" i="41"/>
  <c r="L18" i="42" s="1"/>
  <c r="D10" i="42"/>
  <c r="AZ17" i="41"/>
  <c r="AZ17" i="42" s="1"/>
  <c r="CD17" i="41"/>
  <c r="CD17" i="42" s="1"/>
  <c r="AP17" i="41"/>
  <c r="AP17" i="42" s="1"/>
  <c r="V17" i="41"/>
  <c r="V17" i="42" s="1"/>
  <c r="L17" i="41"/>
  <c r="L17" i="42" s="1"/>
  <c r="BJ17" i="41"/>
  <c r="BJ17" i="42" s="1"/>
  <c r="BT17" i="41"/>
  <c r="BT17" i="42" s="1"/>
  <c r="AF17" i="41"/>
  <c r="AF17" i="42" s="1"/>
  <c r="T15" i="41"/>
  <c r="T15" i="42" s="1"/>
  <c r="J15" i="41"/>
  <c r="J15" i="42" s="1"/>
  <c r="AX15" i="41"/>
  <c r="AX15" i="42" s="1"/>
  <c r="AD15" i="41"/>
  <c r="AD15" i="42" s="1"/>
  <c r="BR15" i="41"/>
  <c r="BR15" i="42" s="1"/>
  <c r="BH15" i="41"/>
  <c r="BH15" i="42" s="1"/>
  <c r="AN15" i="41"/>
  <c r="AN15" i="42" s="1"/>
  <c r="CB15" i="41"/>
  <c r="CB15" i="42" s="1"/>
  <c r="BR16" i="41"/>
  <c r="BR16" i="42" s="1"/>
  <c r="BH16" i="41"/>
  <c r="BH16" i="42" s="1"/>
  <c r="CB16" i="41"/>
  <c r="CB16" i="42" s="1"/>
  <c r="T16" i="41"/>
  <c r="T16" i="42" s="1"/>
  <c r="AD16" i="41"/>
  <c r="AD16" i="42" s="1"/>
  <c r="J16" i="41"/>
  <c r="J16" i="42" s="1"/>
  <c r="AN16" i="41"/>
  <c r="AN16" i="42" s="1"/>
  <c r="AX16" i="41"/>
  <c r="AX16" i="42" s="1"/>
  <c r="AC8" i="16"/>
  <c r="AF21" i="16"/>
  <c r="BF7" i="41"/>
  <c r="BF7" i="42" s="1"/>
  <c r="BZ7" i="41"/>
  <c r="BZ7" i="42" s="1"/>
  <c r="R7" i="41"/>
  <c r="R7" i="42" s="1"/>
  <c r="AB7" i="41"/>
  <c r="AB7" i="42" s="1"/>
  <c r="H7" i="41"/>
  <c r="H7" i="42" s="1"/>
  <c r="AV7" i="41"/>
  <c r="AV7" i="42" s="1"/>
  <c r="BP7" i="41"/>
  <c r="BP7" i="42" s="1"/>
  <c r="AL7" i="41"/>
  <c r="AL7" i="42" s="1"/>
  <c r="AV15" i="41"/>
  <c r="AV15" i="42" s="1"/>
  <c r="H15" i="41"/>
  <c r="H15" i="42" s="1"/>
  <c r="AB15" i="41"/>
  <c r="AB15" i="42" s="1"/>
  <c r="BF15" i="41"/>
  <c r="BF15" i="42" s="1"/>
  <c r="BZ15" i="41"/>
  <c r="BZ15" i="42" s="1"/>
  <c r="R15" i="41"/>
  <c r="R15" i="42" s="1"/>
  <c r="AL15" i="41"/>
  <c r="AL15" i="42" s="1"/>
  <c r="BP15" i="41"/>
  <c r="BP15" i="42" s="1"/>
  <c r="H18" i="41"/>
  <c r="H18" i="42" s="1"/>
  <c r="BZ18" i="41"/>
  <c r="BZ18" i="42" s="1"/>
  <c r="R18" i="41"/>
  <c r="R18" i="42" s="1"/>
  <c r="BF18" i="41"/>
  <c r="BF18" i="42" s="1"/>
  <c r="AL18" i="41"/>
  <c r="AL18" i="42" s="1"/>
  <c r="BP18" i="41"/>
  <c r="BP18" i="42" s="1"/>
  <c r="AB18" i="41"/>
  <c r="AB18" i="42" s="1"/>
  <c r="AV18" i="41"/>
  <c r="AV18" i="42" s="1"/>
  <c r="BQ27" i="41"/>
  <c r="BQ27" i="42" s="1"/>
  <c r="AC27" i="41"/>
  <c r="AC27" i="42" s="1"/>
  <c r="AM27" i="41"/>
  <c r="AM27" i="42" s="1"/>
  <c r="AW27" i="41"/>
  <c r="AW27" i="42" s="1"/>
  <c r="S27" i="41"/>
  <c r="S27" i="42" s="1"/>
  <c r="BG27" i="41"/>
  <c r="BG27" i="42" s="1"/>
  <c r="I27" i="41"/>
  <c r="I27" i="42" s="1"/>
  <c r="CA27" i="41"/>
  <c r="CA27" i="42" s="1"/>
  <c r="AY9" i="41"/>
  <c r="AY9" i="42" s="1"/>
  <c r="AE9" i="41"/>
  <c r="AE9" i="42" s="1"/>
  <c r="BI9" i="41"/>
  <c r="BI9" i="42" s="1"/>
  <c r="U9" i="41"/>
  <c r="U9" i="42" s="1"/>
  <c r="K9" i="41"/>
  <c r="K9" i="42" s="1"/>
  <c r="CC9" i="41"/>
  <c r="CC9" i="42" s="1"/>
  <c r="AO9" i="41"/>
  <c r="AO9" i="42" s="1"/>
  <c r="BS9" i="41"/>
  <c r="BS9" i="42" s="1"/>
  <c r="BL28" i="41"/>
  <c r="BL28" i="42" s="1"/>
  <c r="N28" i="41"/>
  <c r="N28" i="42" s="1"/>
  <c r="AH28" i="41"/>
  <c r="AH28" i="42" s="1"/>
  <c r="BV28" i="41"/>
  <c r="BV28" i="42" s="1"/>
  <c r="X28" i="41"/>
  <c r="X28" i="42" s="1"/>
  <c r="AR28" i="41"/>
  <c r="AR28" i="42" s="1"/>
  <c r="BB28" i="41"/>
  <c r="BB28" i="42" s="1"/>
  <c r="D28" i="41"/>
  <c r="AY27" i="41"/>
  <c r="AY27" i="42" s="1"/>
  <c r="U27" i="41"/>
  <c r="U27" i="42" s="1"/>
  <c r="BI27" i="41"/>
  <c r="BI27" i="42" s="1"/>
  <c r="BS27" i="41"/>
  <c r="BS27" i="42" s="1"/>
  <c r="K27" i="41"/>
  <c r="K27" i="42" s="1"/>
  <c r="AO27" i="41"/>
  <c r="AO27" i="42" s="1"/>
  <c r="AE27" i="41"/>
  <c r="AE27" i="42" s="1"/>
  <c r="CC27" i="41"/>
  <c r="CC27" i="42" s="1"/>
  <c r="AY11" i="41"/>
  <c r="AY11" i="42" s="1"/>
  <c r="AE11" i="41"/>
  <c r="AE11" i="42" s="1"/>
  <c r="BI11" i="41"/>
  <c r="BI11" i="42" s="1"/>
  <c r="U11" i="41"/>
  <c r="U11" i="42" s="1"/>
  <c r="K11" i="41"/>
  <c r="K11" i="42" s="1"/>
  <c r="AO11" i="41"/>
  <c r="AO11" i="42" s="1"/>
  <c r="BS11" i="41"/>
  <c r="BS11" i="42" s="1"/>
  <c r="CC11" i="41"/>
  <c r="CC11" i="42" s="1"/>
  <c r="BB11" i="41"/>
  <c r="BB11" i="42" s="1"/>
  <c r="AH11" i="41"/>
  <c r="AH11" i="42" s="1"/>
  <c r="BV11" i="41"/>
  <c r="BV11" i="42" s="1"/>
  <c r="AR11" i="41"/>
  <c r="AR11" i="42" s="1"/>
  <c r="X11" i="41"/>
  <c r="X11" i="42" s="1"/>
  <c r="N11" i="41"/>
  <c r="N11" i="42" s="1"/>
  <c r="BL11" i="41"/>
  <c r="BL11" i="42" s="1"/>
  <c r="D11" i="41"/>
  <c r="AN16" i="13"/>
  <c r="Z15" i="16"/>
  <c r="AB8" i="41"/>
  <c r="AB8" i="42" s="1"/>
  <c r="BZ8" i="41"/>
  <c r="BZ8" i="42" s="1"/>
  <c r="AV8" i="41"/>
  <c r="AV8" i="42" s="1"/>
  <c r="AL8" i="41"/>
  <c r="AL8" i="42" s="1"/>
  <c r="BF8" i="41"/>
  <c r="BF8" i="42" s="1"/>
  <c r="BP8" i="41"/>
  <c r="BP8" i="42" s="1"/>
  <c r="R8" i="41"/>
  <c r="R8" i="42" s="1"/>
  <c r="H8" i="41"/>
  <c r="H8" i="42" s="1"/>
  <c r="BL12" i="41"/>
  <c r="BL12" i="42" s="1"/>
  <c r="BB12" i="41"/>
  <c r="BB12" i="42" s="1"/>
  <c r="X12" i="41"/>
  <c r="X12" i="42" s="1"/>
  <c r="BV12" i="41"/>
  <c r="BV12" i="42" s="1"/>
  <c r="N12" i="41"/>
  <c r="N12" i="42" s="1"/>
  <c r="AH12" i="41"/>
  <c r="AH12" i="42" s="1"/>
  <c r="AR12" i="41"/>
  <c r="AR12" i="42" s="1"/>
  <c r="D12" i="41"/>
  <c r="AJ17" i="41"/>
  <c r="AJ17" i="42" s="1"/>
  <c r="BN17" i="41"/>
  <c r="BN17" i="42" s="1"/>
  <c r="BD17" i="41"/>
  <c r="BD17" i="42" s="1"/>
  <c r="Z17" i="41"/>
  <c r="Z17" i="42" s="1"/>
  <c r="F17" i="41"/>
  <c r="F17" i="42" s="1"/>
  <c r="BX17" i="41"/>
  <c r="BX17" i="42" s="1"/>
  <c r="AT17" i="41"/>
  <c r="AT17" i="42" s="1"/>
  <c r="P17" i="41"/>
  <c r="P17" i="42" s="1"/>
  <c r="AM23" i="41"/>
  <c r="AM23" i="42" s="1"/>
  <c r="I23" i="41"/>
  <c r="I23" i="42" s="1"/>
  <c r="AC23" i="41"/>
  <c r="AC23" i="42" s="1"/>
  <c r="CA23" i="41"/>
  <c r="CA23" i="42" s="1"/>
  <c r="S23" i="41"/>
  <c r="S23" i="42" s="1"/>
  <c r="BG23" i="41"/>
  <c r="BG23" i="42" s="1"/>
  <c r="BQ23" i="41"/>
  <c r="BQ23" i="42" s="1"/>
  <c r="AW23" i="41"/>
  <c r="AW23" i="42" s="1"/>
  <c r="AZ8" i="44"/>
  <c r="Z7" i="16"/>
  <c r="AH8" i="44"/>
  <c r="F8" i="44" s="1"/>
  <c r="AQ8" i="44"/>
  <c r="BR8" i="44"/>
  <c r="Y8" i="44"/>
  <c r="P8" i="44"/>
  <c r="CA8" i="44"/>
  <c r="BI8" i="44"/>
  <c r="AD26" i="41"/>
  <c r="AD26" i="42" s="1"/>
  <c r="BH26" i="41"/>
  <c r="BH26" i="42" s="1"/>
  <c r="CB26" i="41"/>
  <c r="CB26" i="42" s="1"/>
  <c r="J26" i="41"/>
  <c r="J26" i="42" s="1"/>
  <c r="BR26" i="41"/>
  <c r="BR26" i="42" s="1"/>
  <c r="AN26" i="41"/>
  <c r="AN26" i="42" s="1"/>
  <c r="T26" i="41"/>
  <c r="T26" i="42" s="1"/>
  <c r="AX26" i="41"/>
  <c r="AX26" i="42" s="1"/>
  <c r="AE11" i="16"/>
  <c r="AC16" i="41"/>
  <c r="AC16" i="42" s="1"/>
  <c r="BQ16" i="41"/>
  <c r="BQ16" i="42" s="1"/>
  <c r="I16" i="41"/>
  <c r="I16" i="42" s="1"/>
  <c r="AM16" i="41"/>
  <c r="AM16" i="42" s="1"/>
  <c r="CA16" i="41"/>
  <c r="CA16" i="42" s="1"/>
  <c r="BG16" i="41"/>
  <c r="BG16" i="42" s="1"/>
  <c r="AW16" i="41"/>
  <c r="AW16" i="42" s="1"/>
  <c r="S16" i="41"/>
  <c r="S16" i="42" s="1"/>
  <c r="BG18" i="41"/>
  <c r="BG18" i="42" s="1"/>
  <c r="AW18" i="41"/>
  <c r="AW18" i="42" s="1"/>
  <c r="AM18" i="41"/>
  <c r="AM18" i="42" s="1"/>
  <c r="S18" i="41"/>
  <c r="S18" i="42" s="1"/>
  <c r="CA18" i="41"/>
  <c r="CA18" i="42" s="1"/>
  <c r="BQ18" i="41"/>
  <c r="BQ18" i="42" s="1"/>
  <c r="AC18" i="41"/>
  <c r="AC18" i="42" s="1"/>
  <c r="I18" i="41"/>
  <c r="I18" i="42" s="1"/>
  <c r="Z5" i="16"/>
  <c r="V7" i="41"/>
  <c r="V7" i="42" s="1"/>
  <c r="L7" i="41"/>
  <c r="L7" i="42" s="1"/>
  <c r="BJ7" i="41"/>
  <c r="BJ7" i="42" s="1"/>
  <c r="BT7" i="41"/>
  <c r="BT7" i="42" s="1"/>
  <c r="AF7" i="41"/>
  <c r="AF7" i="42" s="1"/>
  <c r="AZ7" i="41"/>
  <c r="AZ7" i="42" s="1"/>
  <c r="CD7" i="41"/>
  <c r="CD7" i="42" s="1"/>
  <c r="AP7" i="41"/>
  <c r="AP7" i="42" s="1"/>
  <c r="N24" i="41"/>
  <c r="N24" i="42" s="1"/>
  <c r="AH24" i="41"/>
  <c r="AH24" i="42" s="1"/>
  <c r="BB24" i="41"/>
  <c r="BB24" i="42" s="1"/>
  <c r="X24" i="41"/>
  <c r="X24" i="42" s="1"/>
  <c r="BL24" i="41"/>
  <c r="BL24" i="42" s="1"/>
  <c r="AR24" i="41"/>
  <c r="AR24" i="42" s="1"/>
  <c r="BV24" i="41"/>
  <c r="BV24" i="42" s="1"/>
  <c r="D24" i="41"/>
  <c r="F15" i="41"/>
  <c r="F15" i="42" s="1"/>
  <c r="BN15" i="41"/>
  <c r="BN15" i="42" s="1"/>
  <c r="BD15" i="41"/>
  <c r="BD15" i="42" s="1"/>
  <c r="AT15" i="41"/>
  <c r="AT15" i="42" s="1"/>
  <c r="P15" i="41"/>
  <c r="P15" i="42" s="1"/>
  <c r="BX15" i="41"/>
  <c r="BX15" i="42" s="1"/>
  <c r="Z15" i="41"/>
  <c r="Z15" i="42" s="1"/>
  <c r="AJ15" i="41"/>
  <c r="AJ15" i="42" s="1"/>
  <c r="T18" i="41"/>
  <c r="T18" i="42" s="1"/>
  <c r="J18" i="41"/>
  <c r="J18" i="42" s="1"/>
  <c r="AD18" i="41"/>
  <c r="AD18" i="42" s="1"/>
  <c r="AN18" i="41"/>
  <c r="AN18" i="42" s="1"/>
  <c r="BR18" i="41"/>
  <c r="BR18" i="42" s="1"/>
  <c r="CB18" i="41"/>
  <c r="CB18" i="42" s="1"/>
  <c r="AX18" i="41"/>
  <c r="AX18" i="42" s="1"/>
  <c r="BH18" i="41"/>
  <c r="BH18" i="42" s="1"/>
  <c r="P22" i="41"/>
  <c r="P22" i="42" s="1"/>
  <c r="AT22" i="41"/>
  <c r="AT22" i="42" s="1"/>
  <c r="BX22" i="41"/>
  <c r="BX22" i="42" s="1"/>
  <c r="BD22" i="41"/>
  <c r="BD22" i="42" s="1"/>
  <c r="Z22" i="41"/>
  <c r="Z22" i="42" s="1"/>
  <c r="AJ22" i="41"/>
  <c r="AJ22" i="42" s="1"/>
  <c r="BN22" i="41"/>
  <c r="BN22" i="42" s="1"/>
  <c r="F22" i="41"/>
  <c r="F22" i="42" s="1"/>
  <c r="AU21" i="41"/>
  <c r="AU21" i="42" s="1"/>
  <c r="AA21" i="41"/>
  <c r="AA21" i="42" s="1"/>
  <c r="BO21" i="41"/>
  <c r="BO21" i="42" s="1"/>
  <c r="G21" i="41"/>
  <c r="G21" i="42" s="1"/>
  <c r="BE21" i="41"/>
  <c r="BE21" i="42" s="1"/>
  <c r="Q21" i="41"/>
  <c r="Q21" i="42" s="1"/>
  <c r="BY21" i="41"/>
  <c r="BY21" i="42" s="1"/>
  <c r="AK21" i="41"/>
  <c r="AK21" i="42" s="1"/>
  <c r="G9" i="41"/>
  <c r="G9" i="42" s="1"/>
  <c r="AU9" i="41"/>
  <c r="AU9" i="42" s="1"/>
  <c r="BE9" i="41"/>
  <c r="BE9" i="42" s="1"/>
  <c r="AA9" i="41"/>
  <c r="AA9" i="42" s="1"/>
  <c r="AK9" i="41"/>
  <c r="AK9" i="42" s="1"/>
  <c r="BO9" i="41"/>
  <c r="BO9" i="42" s="1"/>
  <c r="Q9" i="41"/>
  <c r="Q9" i="42" s="1"/>
  <c r="BY9" i="41"/>
  <c r="BY9" i="42" s="1"/>
  <c r="AO7" i="41"/>
  <c r="AO7" i="42" s="1"/>
  <c r="K7" i="41"/>
  <c r="K7" i="42" s="1"/>
  <c r="U7" i="41"/>
  <c r="U7" i="42" s="1"/>
  <c r="CC7" i="41"/>
  <c r="CC7" i="42" s="1"/>
  <c r="BI7" i="41"/>
  <c r="BI7" i="42" s="1"/>
  <c r="BS7" i="41"/>
  <c r="BS7" i="42" s="1"/>
  <c r="AY7" i="41"/>
  <c r="AY7" i="42" s="1"/>
  <c r="AE7" i="41"/>
  <c r="AE7" i="42" s="1"/>
  <c r="N23" i="41"/>
  <c r="N23" i="42" s="1"/>
  <c r="AH23" i="41"/>
  <c r="AH23" i="42" s="1"/>
  <c r="BV23" i="41"/>
  <c r="BV23" i="42" s="1"/>
  <c r="BB23" i="41"/>
  <c r="BB23" i="42" s="1"/>
  <c r="BL23" i="41"/>
  <c r="BL23" i="42" s="1"/>
  <c r="X23" i="41"/>
  <c r="X23" i="42" s="1"/>
  <c r="AR23" i="41"/>
  <c r="AR23" i="42" s="1"/>
  <c r="D23" i="41"/>
  <c r="AC19" i="16"/>
  <c r="BG12" i="41"/>
  <c r="BG12" i="42" s="1"/>
  <c r="AM12" i="41"/>
  <c r="AM12" i="42" s="1"/>
  <c r="AW12" i="41"/>
  <c r="AW12" i="42" s="1"/>
  <c r="I12" i="41"/>
  <c r="I12" i="42" s="1"/>
  <c r="CA12" i="41"/>
  <c r="CA12" i="42" s="1"/>
  <c r="S12" i="41"/>
  <c r="S12" i="42" s="1"/>
  <c r="BQ12" i="41"/>
  <c r="BQ12" i="42" s="1"/>
  <c r="AC12" i="41"/>
  <c r="AC12" i="42" s="1"/>
  <c r="BI8" i="41"/>
  <c r="BI8" i="42" s="1"/>
  <c r="CC8" i="41"/>
  <c r="CC8" i="42" s="1"/>
  <c r="BS8" i="41"/>
  <c r="BS8" i="42" s="1"/>
  <c r="AY8" i="41"/>
  <c r="AY8" i="42" s="1"/>
  <c r="U8" i="41"/>
  <c r="U8" i="42" s="1"/>
  <c r="AE8" i="41"/>
  <c r="AE8" i="42" s="1"/>
  <c r="AO8" i="41"/>
  <c r="AO8" i="42" s="1"/>
  <c r="K8" i="41"/>
  <c r="K8" i="42" s="1"/>
  <c r="Y15" i="16"/>
  <c r="AT5" i="44"/>
  <c r="BL5" i="44"/>
  <c r="I5" i="44" s="1"/>
  <c r="AL9" i="41"/>
  <c r="AL9" i="42" s="1"/>
  <c r="H9" i="41"/>
  <c r="H9" i="42" s="1"/>
  <c r="AB9" i="41"/>
  <c r="AB9" i="42" s="1"/>
  <c r="BZ9" i="41"/>
  <c r="BZ9" i="42" s="1"/>
  <c r="R9" i="41"/>
  <c r="R9" i="42" s="1"/>
  <c r="BF9" i="41"/>
  <c r="BF9" i="42" s="1"/>
  <c r="BP9" i="41"/>
  <c r="BP9" i="42" s="1"/>
  <c r="AV9" i="41"/>
  <c r="AV9" i="42" s="1"/>
  <c r="E27" i="41"/>
  <c r="E27" i="42" s="1"/>
  <c r="O27" i="41"/>
  <c r="O27" i="42" s="1"/>
  <c r="Y27" i="41"/>
  <c r="Y27" i="42" s="1"/>
  <c r="BC27" i="41"/>
  <c r="BC27" i="42" s="1"/>
  <c r="AS27" i="41"/>
  <c r="AS27" i="42" s="1"/>
  <c r="BM27" i="41"/>
  <c r="BM27" i="42" s="1"/>
  <c r="BW27" i="41"/>
  <c r="BW27" i="42" s="1"/>
  <c r="AI27" i="41"/>
  <c r="AI27" i="42" s="1"/>
  <c r="BB20" i="41"/>
  <c r="BB20" i="42" s="1"/>
  <c r="AH20" i="41"/>
  <c r="AH20" i="42" s="1"/>
  <c r="BV20" i="41"/>
  <c r="BV20" i="42" s="1"/>
  <c r="N20" i="41"/>
  <c r="N20" i="42" s="1"/>
  <c r="X20" i="41"/>
  <c r="X20" i="42" s="1"/>
  <c r="BL20" i="41"/>
  <c r="BL20" i="42" s="1"/>
  <c r="AR20" i="41"/>
  <c r="AR20" i="42" s="1"/>
  <c r="D20" i="41"/>
  <c r="BU7" i="41"/>
  <c r="BU7" i="42" s="1"/>
  <c r="AG7" i="41"/>
  <c r="AG7" i="42" s="1"/>
  <c r="M7" i="41"/>
  <c r="M7" i="42" s="1"/>
  <c r="AQ7" i="41"/>
  <c r="AQ7" i="42" s="1"/>
  <c r="BA7" i="41"/>
  <c r="BA7" i="42" s="1"/>
  <c r="BK7" i="41"/>
  <c r="BK7" i="42" s="1"/>
  <c r="W7" i="41"/>
  <c r="W7" i="42" s="1"/>
  <c r="CE7" i="41"/>
  <c r="CE7" i="42" s="1"/>
  <c r="CD23" i="41"/>
  <c r="CD23" i="42" s="1"/>
  <c r="V23" i="41"/>
  <c r="V23" i="42" s="1"/>
  <c r="BT23" i="41"/>
  <c r="BT23" i="42" s="1"/>
  <c r="L23" i="41"/>
  <c r="L23" i="42" s="1"/>
  <c r="AZ23" i="41"/>
  <c r="AZ23" i="42" s="1"/>
  <c r="AP23" i="41"/>
  <c r="AP23" i="42" s="1"/>
  <c r="AF23" i="41"/>
  <c r="AF23" i="42" s="1"/>
  <c r="BJ23" i="41"/>
  <c r="BJ23" i="42" s="1"/>
  <c r="AA11" i="16"/>
  <c r="BU18" i="41"/>
  <c r="BU18" i="42" s="1"/>
  <c r="CE18" i="41"/>
  <c r="CE18" i="42" s="1"/>
  <c r="M18" i="41"/>
  <c r="M18" i="42" s="1"/>
  <c r="BK18" i="41"/>
  <c r="BK18" i="42" s="1"/>
  <c r="W18" i="41"/>
  <c r="W18" i="42" s="1"/>
  <c r="BA18" i="41"/>
  <c r="BA18" i="42" s="1"/>
  <c r="AG18" i="41"/>
  <c r="AG18" i="42" s="1"/>
  <c r="AQ18" i="41"/>
  <c r="AQ18" i="42" s="1"/>
  <c r="AC23" i="44"/>
  <c r="CE23" i="44"/>
  <c r="Y8" i="16"/>
  <c r="Y5" i="16"/>
  <c r="BM8" i="44" l="1"/>
  <c r="CN8" i="44"/>
  <c r="AK8" i="22"/>
  <c r="AK8" i="25" s="1"/>
  <c r="AC8" i="44"/>
  <c r="AB8" i="22"/>
  <c r="AB8" i="25" s="1"/>
  <c r="BL8" i="22"/>
  <c r="BL8" i="25" s="1"/>
  <c r="T8" i="44"/>
  <c r="BC8" i="22"/>
  <c r="BC8" i="25" s="1"/>
  <c r="AD8" i="16"/>
  <c r="BD8" i="44"/>
  <c r="AT8" i="22"/>
  <c r="AT8" i="25" s="1"/>
  <c r="CE8" i="44"/>
  <c r="AL8" i="44"/>
  <c r="AU8" i="44"/>
  <c r="BU8" i="22"/>
  <c r="BU8" i="25" s="1"/>
  <c r="E7" i="51"/>
  <c r="G7" i="51"/>
  <c r="D7" i="51"/>
  <c r="AD8" i="44"/>
  <c r="BA24" i="44"/>
  <c r="P24" i="22"/>
  <c r="P24" i="25" s="1"/>
  <c r="AR24" i="44"/>
  <c r="G24" i="44" s="1"/>
  <c r="F7" i="53" s="1"/>
  <c r="G24" i="22"/>
  <c r="G24" i="25" s="1"/>
  <c r="AT20" i="44"/>
  <c r="AL22" i="44"/>
  <c r="BB15" i="44"/>
  <c r="H15" i="44" s="1"/>
  <c r="BL6" i="44"/>
  <c r="I6" i="44" s="1"/>
  <c r="CB24" i="44"/>
  <c r="BJ24" i="44"/>
  <c r="AN23" i="44"/>
  <c r="AQ24" i="22"/>
  <c r="AQ24" i="25" s="1"/>
  <c r="AZ24" i="22"/>
  <c r="AZ24" i="25" s="1"/>
  <c r="BV23" i="44"/>
  <c r="J23" i="44" s="1"/>
  <c r="AV8" i="44"/>
  <c r="Q24" i="44"/>
  <c r="BS24" i="44"/>
  <c r="U23" i="22"/>
  <c r="U23" i="25" s="1"/>
  <c r="BR24" i="22"/>
  <c r="BR24" i="25" s="1"/>
  <c r="CA24" i="22"/>
  <c r="CA24" i="25" s="1"/>
  <c r="AI24" i="44"/>
  <c r="L25" i="44"/>
  <c r="AL24" i="22"/>
  <c r="AL24" i="25" s="1"/>
  <c r="AH24" i="22"/>
  <c r="AH24" i="25" s="1"/>
  <c r="BW24" i="44"/>
  <c r="Z24" i="44"/>
  <c r="T24" i="22"/>
  <c r="T24" i="25" s="1"/>
  <c r="CK24" i="44"/>
  <c r="AK20" i="44"/>
  <c r="CD20" i="44"/>
  <c r="AM8" i="44"/>
  <c r="BC20" i="44"/>
  <c r="S20" i="44"/>
  <c r="BW8" i="44"/>
  <c r="BU20" i="44"/>
  <c r="BE8" i="44"/>
  <c r="AB20" i="44"/>
  <c r="AA6" i="44"/>
  <c r="AV5" i="44"/>
  <c r="CF8" i="44"/>
  <c r="K8" i="44" s="1"/>
  <c r="CF5" i="44"/>
  <c r="K5" i="44" s="1"/>
  <c r="U8" i="44"/>
  <c r="BW18" i="44"/>
  <c r="AF5" i="44"/>
  <c r="BZ6" i="44"/>
  <c r="X6" i="44"/>
  <c r="E6" i="44" s="1"/>
  <c r="AP6" i="44"/>
  <c r="BF16" i="44"/>
  <c r="BO16" i="44"/>
  <c r="AE16" i="44"/>
  <c r="AE21" i="44"/>
  <c r="AS12" i="44"/>
  <c r="AJ15" i="44"/>
  <c r="BY24" i="44"/>
  <c r="AX11" i="44"/>
  <c r="AY6" i="44"/>
  <c r="BQ6" i="44"/>
  <c r="W20" i="44"/>
  <c r="BP11" i="44"/>
  <c r="AW23" i="44"/>
  <c r="BW23" i="22"/>
  <c r="BW23" i="25" s="1"/>
  <c r="BO15" i="44"/>
  <c r="V24" i="16"/>
  <c r="BF23" i="44"/>
  <c r="AV23" i="22"/>
  <c r="AV23" i="25" s="1"/>
  <c r="CP23" i="44"/>
  <c r="L23" i="44" s="1"/>
  <c r="CG15" i="44"/>
  <c r="V23" i="44"/>
  <c r="BE23" i="22"/>
  <c r="BE23" i="25" s="1"/>
  <c r="AD23" i="22"/>
  <c r="AD23" i="25" s="1"/>
  <c r="AW15" i="44"/>
  <c r="AF23" i="16"/>
  <c r="BX23" i="44"/>
  <c r="BO23" i="44"/>
  <c r="L23" i="22"/>
  <c r="L23" i="25" s="1"/>
  <c r="CF23" i="22"/>
  <c r="CF23" i="25" s="1"/>
  <c r="AE23" i="44"/>
  <c r="BN23" i="22"/>
  <c r="BN23" i="25" s="1"/>
  <c r="BE24" i="44"/>
  <c r="AU24" i="22"/>
  <c r="AU24" i="25" s="1"/>
  <c r="BV24" i="22"/>
  <c r="BV24" i="25" s="1"/>
  <c r="U24" i="44"/>
  <c r="BD24" i="22"/>
  <c r="BD24" i="25" s="1"/>
  <c r="AE24" i="16"/>
  <c r="AV24" i="44"/>
  <c r="CO24" i="44"/>
  <c r="CF24" i="44"/>
  <c r="K24" i="44" s="1"/>
  <c r="J7" i="53" s="1"/>
  <c r="AD24" i="44"/>
  <c r="CE24" i="22"/>
  <c r="CE24" i="25" s="1"/>
  <c r="K24" i="22"/>
  <c r="K24" i="25" s="1"/>
  <c r="AM24" i="44"/>
  <c r="BN24" i="44"/>
  <c r="AC24" i="22"/>
  <c r="AC24" i="25" s="1"/>
  <c r="AT13" i="44"/>
  <c r="AT24" i="44"/>
  <c r="AB5" i="44"/>
  <c r="AK13" i="44"/>
  <c r="BU13" i="44"/>
  <c r="S24" i="44"/>
  <c r="AT21" i="44"/>
  <c r="CD5" i="44"/>
  <c r="S5" i="44"/>
  <c r="CD13" i="44"/>
  <c r="BL13" i="44"/>
  <c r="I13" i="44" s="1"/>
  <c r="AB24" i="44"/>
  <c r="AK5" i="44"/>
  <c r="BC5" i="44"/>
  <c r="BU24" i="44"/>
  <c r="BC24" i="44"/>
  <c r="BQ17" i="44"/>
  <c r="BE4" i="44"/>
  <c r="CE6" i="44"/>
  <c r="T6" i="44"/>
  <c r="BL21" i="44"/>
  <c r="I21" i="44" s="1"/>
  <c r="BB6" i="44"/>
  <c r="H6" i="44" s="1"/>
  <c r="AA15" i="44"/>
  <c r="AJ12" i="44"/>
  <c r="BT6" i="44"/>
  <c r="AS15" i="44"/>
  <c r="BB12" i="44"/>
  <c r="H12" i="44" s="1"/>
  <c r="BK6" i="44"/>
  <c r="CC6" i="44"/>
  <c r="CC15" i="44"/>
  <c r="CC12" i="44"/>
  <c r="R6" i="44"/>
  <c r="AS6" i="44"/>
  <c r="BT15" i="44"/>
  <c r="BK12" i="44"/>
  <c r="AA12" i="44"/>
  <c r="BK15" i="44"/>
  <c r="BT12" i="44"/>
  <c r="BR6" i="44"/>
  <c r="AZ12" i="44"/>
  <c r="BH24" i="44"/>
  <c r="O24" i="44"/>
  <c r="AY24" i="44"/>
  <c r="U5" i="44"/>
  <c r="BN4" i="44"/>
  <c r="AM5" i="44"/>
  <c r="AV4" i="44"/>
  <c r="BN5" i="44"/>
  <c r="AM4" i="44"/>
  <c r="BE5" i="44"/>
  <c r="AD4" i="44"/>
  <c r="BW4" i="44"/>
  <c r="AD5" i="44"/>
  <c r="BU21" i="44"/>
  <c r="BG25" i="44"/>
  <c r="BP20" i="44"/>
  <c r="W11" i="44"/>
  <c r="BP24" i="44"/>
  <c r="BG11" i="44"/>
  <c r="AO24" i="44"/>
  <c r="W25" i="44"/>
  <c r="AF11" i="44"/>
  <c r="BG24" i="44"/>
  <c r="AO11" i="44"/>
  <c r="AX24" i="44"/>
  <c r="BY11" i="44"/>
  <c r="AF24" i="44"/>
  <c r="BV6" i="44"/>
  <c r="J6" i="44" s="1"/>
  <c r="AC6" i="44"/>
  <c r="AU6" i="44"/>
  <c r="AL6" i="44"/>
  <c r="BM6" i="44"/>
  <c r="BB4" i="22"/>
  <c r="BB4" i="25" s="1"/>
  <c r="AS4" i="22"/>
  <c r="AS4" i="25" s="1"/>
  <c r="CM4" i="44"/>
  <c r="AJ4" i="22"/>
  <c r="AJ4" i="25" s="1"/>
  <c r="CC4" i="22"/>
  <c r="CC4" i="25" s="1"/>
  <c r="AA4" i="22"/>
  <c r="AA4" i="25" s="1"/>
  <c r="BT4" i="22"/>
  <c r="BT4" i="25" s="1"/>
  <c r="R4" i="22"/>
  <c r="R4" i="25" s="1"/>
  <c r="BK4" i="22"/>
  <c r="BK4" i="25" s="1"/>
  <c r="I4" i="22"/>
  <c r="I4" i="25" s="1"/>
  <c r="BU23" i="44"/>
  <c r="CC23" i="22"/>
  <c r="CC23" i="25" s="1"/>
  <c r="AA23" i="22"/>
  <c r="AA23" i="25" s="1"/>
  <c r="CM23" i="44"/>
  <c r="BT23" i="22"/>
  <c r="BT23" i="25" s="1"/>
  <c r="R23" i="22"/>
  <c r="R23" i="25" s="1"/>
  <c r="BK23" i="22"/>
  <c r="BK23" i="25" s="1"/>
  <c r="I23" i="22"/>
  <c r="I23" i="25" s="1"/>
  <c r="BB23" i="22"/>
  <c r="BB23" i="25" s="1"/>
  <c r="AS23" i="22"/>
  <c r="AS23" i="25" s="1"/>
  <c r="AJ23" i="22"/>
  <c r="AJ23" i="25" s="1"/>
  <c r="BC14" i="44"/>
  <c r="BB14" i="22"/>
  <c r="BB14" i="25" s="1"/>
  <c r="AS14" i="22"/>
  <c r="AS14" i="25" s="1"/>
  <c r="AJ14" i="22"/>
  <c r="AJ14" i="25" s="1"/>
  <c r="CC14" i="22"/>
  <c r="CC14" i="25" s="1"/>
  <c r="AA14" i="22"/>
  <c r="AA14" i="25" s="1"/>
  <c r="BT14" i="22"/>
  <c r="BT14" i="25" s="1"/>
  <c r="R14" i="22"/>
  <c r="R14" i="25" s="1"/>
  <c r="CM14" i="44"/>
  <c r="BK14" i="22"/>
  <c r="BK14" i="25" s="1"/>
  <c r="I14" i="22"/>
  <c r="I14" i="25" s="1"/>
  <c r="BB6" i="22"/>
  <c r="BB6" i="25" s="1"/>
  <c r="AS6" i="22"/>
  <c r="AS6" i="25" s="1"/>
  <c r="AJ6" i="22"/>
  <c r="AJ6" i="25" s="1"/>
  <c r="CC6" i="22"/>
  <c r="CC6" i="25" s="1"/>
  <c r="AA6" i="22"/>
  <c r="AA6" i="25" s="1"/>
  <c r="CM6" i="44"/>
  <c r="BT6" i="22"/>
  <c r="BT6" i="25" s="1"/>
  <c r="R6" i="22"/>
  <c r="R6" i="25" s="1"/>
  <c r="BK6" i="22"/>
  <c r="BK6" i="25" s="1"/>
  <c r="I6" i="22"/>
  <c r="I6" i="25" s="1"/>
  <c r="BB24" i="22"/>
  <c r="BB24" i="25" s="1"/>
  <c r="AS24" i="22"/>
  <c r="AS24" i="25" s="1"/>
  <c r="CM24" i="44"/>
  <c r="AJ24" i="22"/>
  <c r="AJ24" i="25" s="1"/>
  <c r="CC24" i="22"/>
  <c r="CC24" i="25" s="1"/>
  <c r="AA24" i="22"/>
  <c r="AA24" i="25" s="1"/>
  <c r="BT24" i="22"/>
  <c r="BT24" i="25" s="1"/>
  <c r="R24" i="22"/>
  <c r="R24" i="25" s="1"/>
  <c r="BK24" i="22"/>
  <c r="BK24" i="25" s="1"/>
  <c r="I24" i="22"/>
  <c r="I24" i="25" s="1"/>
  <c r="AC13" i="16"/>
  <c r="CC13" i="22"/>
  <c r="CC13" i="25" s="1"/>
  <c r="AA13" i="22"/>
  <c r="AA13" i="25" s="1"/>
  <c r="BT13" i="22"/>
  <c r="BT13" i="25" s="1"/>
  <c r="R13" i="22"/>
  <c r="R13" i="25" s="1"/>
  <c r="BK13" i="22"/>
  <c r="BK13" i="25" s="1"/>
  <c r="I13" i="22"/>
  <c r="I13" i="25" s="1"/>
  <c r="BB13" i="22"/>
  <c r="BB13" i="25" s="1"/>
  <c r="CM13" i="44"/>
  <c r="AS13" i="22"/>
  <c r="AS13" i="25" s="1"/>
  <c r="AJ13" i="22"/>
  <c r="AJ13" i="25" s="1"/>
  <c r="AC5" i="16"/>
  <c r="CC5" i="22"/>
  <c r="CC5" i="25" s="1"/>
  <c r="AA5" i="22"/>
  <c r="AA5" i="25" s="1"/>
  <c r="BT5" i="22"/>
  <c r="BT5" i="25" s="1"/>
  <c r="R5" i="22"/>
  <c r="R5" i="25" s="1"/>
  <c r="BK5" i="22"/>
  <c r="BK5" i="25" s="1"/>
  <c r="I5" i="22"/>
  <c r="I5" i="25" s="1"/>
  <c r="CM5" i="44"/>
  <c r="BB5" i="22"/>
  <c r="BB5" i="25" s="1"/>
  <c r="AS5" i="22"/>
  <c r="AS5" i="25" s="1"/>
  <c r="AJ5" i="22"/>
  <c r="AJ5" i="25" s="1"/>
  <c r="BC21" i="44"/>
  <c r="CC21" i="22"/>
  <c r="CC21" i="25" s="1"/>
  <c r="AA21" i="22"/>
  <c r="AA21" i="25" s="1"/>
  <c r="BT21" i="22"/>
  <c r="BT21" i="25" s="1"/>
  <c r="R21" i="22"/>
  <c r="R21" i="25" s="1"/>
  <c r="BK21" i="22"/>
  <c r="BK21" i="25" s="1"/>
  <c r="I21" i="22"/>
  <c r="I21" i="25" s="1"/>
  <c r="BB21" i="22"/>
  <c r="BB21" i="25" s="1"/>
  <c r="AS21" i="22"/>
  <c r="AS21" i="25" s="1"/>
  <c r="CM21" i="44"/>
  <c r="AJ21" i="22"/>
  <c r="AJ21" i="25" s="1"/>
  <c r="BB20" i="22"/>
  <c r="BB20" i="25" s="1"/>
  <c r="AS20" i="22"/>
  <c r="AS20" i="25" s="1"/>
  <c r="AJ20" i="22"/>
  <c r="AJ20" i="25" s="1"/>
  <c r="CC20" i="22"/>
  <c r="CC20" i="25" s="1"/>
  <c r="AA20" i="22"/>
  <c r="AA20" i="25" s="1"/>
  <c r="CM20" i="44"/>
  <c r="BT20" i="22"/>
  <c r="BT20" i="25" s="1"/>
  <c r="R20" i="22"/>
  <c r="R20" i="25" s="1"/>
  <c r="BK20" i="22"/>
  <c r="BK20" i="25" s="1"/>
  <c r="I20" i="22"/>
  <c r="I20" i="25" s="1"/>
  <c r="AT9" i="44"/>
  <c r="CC9" i="22"/>
  <c r="CC9" i="25" s="1"/>
  <c r="AA9" i="22"/>
  <c r="AA9" i="25" s="1"/>
  <c r="BC9" i="44"/>
  <c r="BT9" i="22"/>
  <c r="BT9" i="25" s="1"/>
  <c r="R9" i="22"/>
  <c r="R9" i="25" s="1"/>
  <c r="BL9" i="44"/>
  <c r="I9" i="44" s="1"/>
  <c r="BK9" i="22"/>
  <c r="BK9" i="25" s="1"/>
  <c r="I9" i="22"/>
  <c r="I9" i="25" s="1"/>
  <c r="S9" i="44"/>
  <c r="BU9" i="44"/>
  <c r="BB9" i="22"/>
  <c r="BB9" i="25" s="1"/>
  <c r="AB9" i="44"/>
  <c r="CD9" i="44"/>
  <c r="AS9" i="22"/>
  <c r="AS9" i="25" s="1"/>
  <c r="AK9" i="44"/>
  <c r="CM9" i="44"/>
  <c r="AJ9" i="22"/>
  <c r="AJ9" i="25" s="1"/>
  <c r="BT14" i="44"/>
  <c r="BB14" i="44"/>
  <c r="H14" i="44" s="1"/>
  <c r="AS14" i="44"/>
  <c r="AB14" i="16"/>
  <c r="AA14" i="44"/>
  <c r="AJ14" i="44"/>
  <c r="R14" i="44"/>
  <c r="Z13" i="44"/>
  <c r="AZ6" i="44"/>
  <c r="P12" i="44"/>
  <c r="CA6" i="44"/>
  <c r="AH12" i="44"/>
  <c r="F12" i="44" s="1"/>
  <c r="AQ21" i="44"/>
  <c r="AH6" i="44"/>
  <c r="F6" i="44" s="1"/>
  <c r="BR12" i="44"/>
  <c r="O23" i="44"/>
  <c r="AY17" i="44"/>
  <c r="AP24" i="44"/>
  <c r="BQ24" i="44"/>
  <c r="X23" i="44"/>
  <c r="E23" i="44" s="1"/>
  <c r="X24" i="44"/>
  <c r="E24" i="44" s="1"/>
  <c r="D7" i="53" s="1"/>
  <c r="BZ23" i="44"/>
  <c r="BZ24" i="44"/>
  <c r="O17" i="44"/>
  <c r="AY23" i="44"/>
  <c r="X17" i="44"/>
  <c r="E17" i="44" s="1"/>
  <c r="AP23" i="44"/>
  <c r="W5" i="44"/>
  <c r="AO25" i="44"/>
  <c r="AF25" i="44"/>
  <c r="AO20" i="44"/>
  <c r="N20" i="44"/>
  <c r="D20" i="44" s="1"/>
  <c r="C7" i="54" s="1"/>
  <c r="AO5" i="44"/>
  <c r="AX25" i="44"/>
  <c r="BY20" i="44"/>
  <c r="BP5" i="44"/>
  <c r="BY25" i="44"/>
  <c r="AF20" i="44"/>
  <c r="BY5" i="44"/>
  <c r="BG5" i="44"/>
  <c r="BP25" i="44"/>
  <c r="AX20" i="44"/>
  <c r="AX5" i="44"/>
  <c r="Q7" i="44"/>
  <c r="Z23" i="44"/>
  <c r="AR5" i="44"/>
  <c r="G5" i="44" s="1"/>
  <c r="AR23" i="44"/>
  <c r="G23" i="44" s="1"/>
  <c r="AI23" i="44"/>
  <c r="BS4" i="44"/>
  <c r="BH17" i="44"/>
  <c r="BZ17" i="44"/>
  <c r="BQ23" i="44"/>
  <c r="AG17" i="44"/>
  <c r="BH23" i="44"/>
  <c r="AI5" i="44"/>
  <c r="BA23" i="44"/>
  <c r="BJ23" i="44"/>
  <c r="Q5" i="44"/>
  <c r="CB5" i="44"/>
  <c r="P22" i="44"/>
  <c r="Y14" i="16"/>
  <c r="BY14" i="22"/>
  <c r="BY14" i="25" s="1"/>
  <c r="AX14" i="22"/>
  <c r="AX14" i="25" s="1"/>
  <c r="W14" i="22"/>
  <c r="W14" i="25" s="1"/>
  <c r="CI14" i="44"/>
  <c r="BP14" i="22"/>
  <c r="BP14" i="25" s="1"/>
  <c r="AO14" i="22"/>
  <c r="AO14" i="25" s="1"/>
  <c r="N14" i="22"/>
  <c r="N14" i="25" s="1"/>
  <c r="BG14" i="22"/>
  <c r="BG14" i="25" s="1"/>
  <c r="AF14" i="22"/>
  <c r="AF14" i="25" s="1"/>
  <c r="E14" i="22"/>
  <c r="E14" i="25" s="1"/>
  <c r="O19" i="44"/>
  <c r="AP19" i="44"/>
  <c r="BQ19" i="44"/>
  <c r="BY19" i="22"/>
  <c r="BY19" i="25" s="1"/>
  <c r="AX19" i="22"/>
  <c r="AX19" i="25" s="1"/>
  <c r="W19" i="22"/>
  <c r="W19" i="25" s="1"/>
  <c r="X19" i="44"/>
  <c r="E19" i="44" s="1"/>
  <c r="AY19" i="44"/>
  <c r="BZ19" i="44"/>
  <c r="BP19" i="22"/>
  <c r="BP19" i="25" s="1"/>
  <c r="AO19" i="22"/>
  <c r="AO19" i="25" s="1"/>
  <c r="N19" i="22"/>
  <c r="N19" i="25" s="1"/>
  <c r="AG19" i="44"/>
  <c r="BH19" i="44"/>
  <c r="CI19" i="44"/>
  <c r="BG19" i="22"/>
  <c r="BG19" i="25" s="1"/>
  <c r="AF19" i="22"/>
  <c r="AF19" i="25" s="1"/>
  <c r="E19" i="22"/>
  <c r="E19" i="25" s="1"/>
  <c r="BY16" i="22"/>
  <c r="BY16" i="25" s="1"/>
  <c r="AX16" i="22"/>
  <c r="AX16" i="25" s="1"/>
  <c r="W16" i="22"/>
  <c r="W16" i="25" s="1"/>
  <c r="BP16" i="22"/>
  <c r="BP16" i="25" s="1"/>
  <c r="AO16" i="22"/>
  <c r="AO16" i="25" s="1"/>
  <c r="N16" i="22"/>
  <c r="N16" i="25" s="1"/>
  <c r="BG16" i="22"/>
  <c r="BG16" i="25" s="1"/>
  <c r="AF16" i="22"/>
  <c r="AF16" i="25" s="1"/>
  <c r="E16" i="22"/>
  <c r="E16" i="25" s="1"/>
  <c r="CI16" i="44"/>
  <c r="BY12" i="22"/>
  <c r="BY12" i="25" s="1"/>
  <c r="AX12" i="22"/>
  <c r="AX12" i="25" s="1"/>
  <c r="W12" i="22"/>
  <c r="W12" i="25" s="1"/>
  <c r="BP12" i="22"/>
  <c r="BP12" i="25" s="1"/>
  <c r="AO12" i="22"/>
  <c r="AO12" i="25" s="1"/>
  <c r="N12" i="22"/>
  <c r="N12" i="25" s="1"/>
  <c r="CI12" i="44"/>
  <c r="BG12" i="22"/>
  <c r="BG12" i="25" s="1"/>
  <c r="AF12" i="22"/>
  <c r="AF12" i="25" s="1"/>
  <c r="E12" i="22"/>
  <c r="E12" i="25" s="1"/>
  <c r="BY6" i="22"/>
  <c r="BY6" i="25" s="1"/>
  <c r="AX6" i="22"/>
  <c r="AX6" i="25" s="1"/>
  <c r="W6" i="22"/>
  <c r="W6" i="25" s="1"/>
  <c r="BP6" i="22"/>
  <c r="BP6" i="25" s="1"/>
  <c r="AO6" i="22"/>
  <c r="AO6" i="25" s="1"/>
  <c r="N6" i="22"/>
  <c r="N6" i="25" s="1"/>
  <c r="BG6" i="22"/>
  <c r="BG6" i="25" s="1"/>
  <c r="AF6" i="22"/>
  <c r="AF6" i="25" s="1"/>
  <c r="E6" i="22"/>
  <c r="E6" i="25" s="1"/>
  <c r="CI6" i="44"/>
  <c r="Y9" i="16"/>
  <c r="O9" i="44"/>
  <c r="AP9" i="44"/>
  <c r="BQ9" i="44"/>
  <c r="BY9" i="22"/>
  <c r="BY9" i="25" s="1"/>
  <c r="AX9" i="22"/>
  <c r="AX9" i="25" s="1"/>
  <c r="W9" i="22"/>
  <c r="W9" i="25" s="1"/>
  <c r="X9" i="44"/>
  <c r="E9" i="44" s="1"/>
  <c r="AY9" i="44"/>
  <c r="BZ9" i="44"/>
  <c r="BP9" i="22"/>
  <c r="BP9" i="25" s="1"/>
  <c r="AO9" i="22"/>
  <c r="AO9" i="25" s="1"/>
  <c r="N9" i="22"/>
  <c r="N9" i="25" s="1"/>
  <c r="AG9" i="44"/>
  <c r="BH9" i="44"/>
  <c r="CI9" i="44"/>
  <c r="BG9" i="22"/>
  <c r="BG9" i="25" s="1"/>
  <c r="AF9" i="22"/>
  <c r="AF9" i="25" s="1"/>
  <c r="E9" i="22"/>
  <c r="E9" i="25" s="1"/>
  <c r="Y17" i="16"/>
  <c r="BY17" i="22"/>
  <c r="BY17" i="25" s="1"/>
  <c r="AX17" i="22"/>
  <c r="AX17" i="25" s="1"/>
  <c r="W17" i="22"/>
  <c r="W17" i="25" s="1"/>
  <c r="CI17" i="44"/>
  <c r="BP17" i="22"/>
  <c r="BP17" i="25" s="1"/>
  <c r="AO17" i="22"/>
  <c r="AO17" i="25" s="1"/>
  <c r="N17" i="22"/>
  <c r="N17" i="25" s="1"/>
  <c r="BG17" i="22"/>
  <c r="BG17" i="25" s="1"/>
  <c r="AF17" i="22"/>
  <c r="AF17" i="25" s="1"/>
  <c r="E17" i="22"/>
  <c r="E17" i="25" s="1"/>
  <c r="Y23" i="16"/>
  <c r="BY23" i="22"/>
  <c r="BY23" i="25" s="1"/>
  <c r="AX23" i="22"/>
  <c r="AX23" i="25" s="1"/>
  <c r="W23" i="22"/>
  <c r="W23" i="25" s="1"/>
  <c r="BP23" i="22"/>
  <c r="BP23" i="25" s="1"/>
  <c r="AO23" i="22"/>
  <c r="AO23" i="25" s="1"/>
  <c r="N23" i="22"/>
  <c r="N23" i="25" s="1"/>
  <c r="BG23" i="22"/>
  <c r="BG23" i="25" s="1"/>
  <c r="AF23" i="22"/>
  <c r="AF23" i="25" s="1"/>
  <c r="E23" i="22"/>
  <c r="E23" i="25" s="1"/>
  <c r="CI23" i="44"/>
  <c r="BY24" i="22"/>
  <c r="BY24" i="25" s="1"/>
  <c r="AX24" i="22"/>
  <c r="AX24" i="25" s="1"/>
  <c r="W24" i="22"/>
  <c r="W24" i="25" s="1"/>
  <c r="CI24" i="44"/>
  <c r="BP24" i="22"/>
  <c r="BP24" i="25" s="1"/>
  <c r="AO24" i="22"/>
  <c r="AO24" i="25" s="1"/>
  <c r="N24" i="22"/>
  <c r="N24" i="25" s="1"/>
  <c r="BG24" i="22"/>
  <c r="BG24" i="25" s="1"/>
  <c r="AF24" i="22"/>
  <c r="AF24" i="25" s="1"/>
  <c r="E24" i="22"/>
  <c r="E24" i="25" s="1"/>
  <c r="BP23" i="44"/>
  <c r="L10" i="44"/>
  <c r="N23" i="44"/>
  <c r="D23" i="44" s="1"/>
  <c r="BO16" i="22"/>
  <c r="BO16" i="25" s="1"/>
  <c r="AW16" i="22"/>
  <c r="AW16" i="25" s="1"/>
  <c r="AE16" i="22"/>
  <c r="AE16" i="25" s="1"/>
  <c r="M16" i="22"/>
  <c r="M16" i="25" s="1"/>
  <c r="BX16" i="22"/>
  <c r="BX16" i="25" s="1"/>
  <c r="BF16" i="22"/>
  <c r="BF16" i="25" s="1"/>
  <c r="AN16" i="22"/>
  <c r="AN16" i="25" s="1"/>
  <c r="V16" i="22"/>
  <c r="V16" i="25" s="1"/>
  <c r="D16" i="22"/>
  <c r="D16" i="25" s="1"/>
  <c r="CH16" i="44"/>
  <c r="BO12" i="22"/>
  <c r="BO12" i="25" s="1"/>
  <c r="AW12" i="22"/>
  <c r="AW12" i="25" s="1"/>
  <c r="AE12" i="22"/>
  <c r="AE12" i="25" s="1"/>
  <c r="M12" i="22"/>
  <c r="M12" i="25" s="1"/>
  <c r="BX12" i="22"/>
  <c r="BX12" i="25" s="1"/>
  <c r="BF12" i="22"/>
  <c r="BF12" i="25" s="1"/>
  <c r="AN12" i="22"/>
  <c r="AN12" i="25" s="1"/>
  <c r="V12" i="22"/>
  <c r="V12" i="25" s="1"/>
  <c r="D12" i="22"/>
  <c r="D12" i="25" s="1"/>
  <c r="CH12" i="44"/>
  <c r="BO18" i="22"/>
  <c r="BO18" i="25" s="1"/>
  <c r="AW18" i="22"/>
  <c r="AW18" i="25" s="1"/>
  <c r="AE18" i="22"/>
  <c r="AE18" i="25" s="1"/>
  <c r="M18" i="22"/>
  <c r="M18" i="25" s="1"/>
  <c r="BX18" i="22"/>
  <c r="BX18" i="25" s="1"/>
  <c r="BF18" i="22"/>
  <c r="BF18" i="25" s="1"/>
  <c r="AN18" i="22"/>
  <c r="AN18" i="25" s="1"/>
  <c r="V18" i="22"/>
  <c r="V18" i="25" s="1"/>
  <c r="D18" i="22"/>
  <c r="D18" i="25" s="1"/>
  <c r="CH18" i="44"/>
  <c r="BX23" i="22"/>
  <c r="BX23" i="25" s="1"/>
  <c r="BF23" i="22"/>
  <c r="BF23" i="25" s="1"/>
  <c r="AN23" i="22"/>
  <c r="AN23" i="25" s="1"/>
  <c r="V23" i="22"/>
  <c r="V23" i="25" s="1"/>
  <c r="D23" i="22"/>
  <c r="D23" i="25" s="1"/>
  <c r="BO23" i="22"/>
  <c r="BO23" i="25" s="1"/>
  <c r="AW23" i="22"/>
  <c r="AW23" i="25" s="1"/>
  <c r="AE23" i="22"/>
  <c r="AE23" i="25" s="1"/>
  <c r="M23" i="22"/>
  <c r="M23" i="25" s="1"/>
  <c r="CH23" i="44"/>
  <c r="BX21" i="22"/>
  <c r="BX21" i="25" s="1"/>
  <c r="BF21" i="22"/>
  <c r="BF21" i="25" s="1"/>
  <c r="AN21" i="22"/>
  <c r="AN21" i="25" s="1"/>
  <c r="V21" i="22"/>
  <c r="V21" i="25" s="1"/>
  <c r="D21" i="22"/>
  <c r="D21" i="25" s="1"/>
  <c r="BO21" i="22"/>
  <c r="BO21" i="25" s="1"/>
  <c r="AW21" i="22"/>
  <c r="AW21" i="25" s="1"/>
  <c r="AE21" i="22"/>
  <c r="AE21" i="25" s="1"/>
  <c r="M21" i="22"/>
  <c r="M21" i="25" s="1"/>
  <c r="CH21" i="44"/>
  <c r="BO22" i="22"/>
  <c r="BO22" i="25" s="1"/>
  <c r="AW22" i="22"/>
  <c r="AE22" i="22"/>
  <c r="AE22" i="25" s="1"/>
  <c r="M22" i="22"/>
  <c r="M22" i="25" s="1"/>
  <c r="BX22" i="22"/>
  <c r="BX22" i="25" s="1"/>
  <c r="BF22" i="22"/>
  <c r="BF22" i="25" s="1"/>
  <c r="AN22" i="22"/>
  <c r="AN22" i="25" s="1"/>
  <c r="V22" i="22"/>
  <c r="V22" i="25" s="1"/>
  <c r="D22" i="22"/>
  <c r="D22" i="25" s="1"/>
  <c r="CH22" i="44"/>
  <c r="BO20" i="22"/>
  <c r="BO20" i="25" s="1"/>
  <c r="AW20" i="22"/>
  <c r="AW20" i="25" s="1"/>
  <c r="AE20" i="22"/>
  <c r="AE20" i="25" s="1"/>
  <c r="M20" i="22"/>
  <c r="M20" i="25" s="1"/>
  <c r="BX20" i="22"/>
  <c r="BX20" i="25" s="1"/>
  <c r="BF20" i="22"/>
  <c r="BF20" i="25" s="1"/>
  <c r="AN20" i="22"/>
  <c r="AN20" i="25" s="1"/>
  <c r="V20" i="22"/>
  <c r="V20" i="25" s="1"/>
  <c r="D20" i="22"/>
  <c r="D20" i="25" s="1"/>
  <c r="CH20" i="44"/>
  <c r="BX25" i="22"/>
  <c r="BX25" i="25" s="1"/>
  <c r="BF25" i="22"/>
  <c r="BF25" i="25" s="1"/>
  <c r="AN25" i="22"/>
  <c r="AN25" i="25" s="1"/>
  <c r="V25" i="22"/>
  <c r="V25" i="25" s="1"/>
  <c r="D25" i="22"/>
  <c r="D25" i="25" s="1"/>
  <c r="BO25" i="22"/>
  <c r="BO25" i="25" s="1"/>
  <c r="AW25" i="22"/>
  <c r="AW25" i="25" s="1"/>
  <c r="AE25" i="22"/>
  <c r="AE25" i="25" s="1"/>
  <c r="M25" i="22"/>
  <c r="M25" i="25" s="1"/>
  <c r="CH25" i="44"/>
  <c r="AF9" i="44"/>
  <c r="AX9" i="44"/>
  <c r="BP9" i="44"/>
  <c r="CH9" i="44"/>
  <c r="BX9" i="22"/>
  <c r="BX9" i="25" s="1"/>
  <c r="BF9" i="22"/>
  <c r="BF9" i="25" s="1"/>
  <c r="AN9" i="22"/>
  <c r="AN9" i="25" s="1"/>
  <c r="V9" i="22"/>
  <c r="V9" i="25" s="1"/>
  <c r="W9" i="44"/>
  <c r="AO9" i="44"/>
  <c r="BG9" i="44"/>
  <c r="BY9" i="44"/>
  <c r="N9" i="44"/>
  <c r="D9" i="44" s="1"/>
  <c r="BO9" i="22"/>
  <c r="BO9" i="25" s="1"/>
  <c r="AW9" i="22"/>
  <c r="AW9" i="25" s="1"/>
  <c r="AE9" i="22"/>
  <c r="AE9" i="25" s="1"/>
  <c r="M9" i="22"/>
  <c r="M9" i="25" s="1"/>
  <c r="D9" i="22"/>
  <c r="D9" i="25" s="1"/>
  <c r="AF10" i="44"/>
  <c r="BO10" i="22"/>
  <c r="BO10" i="25" s="1"/>
  <c r="AW10" i="22"/>
  <c r="AW10" i="25" s="1"/>
  <c r="AE10" i="22"/>
  <c r="AE10" i="25" s="1"/>
  <c r="M10" i="22"/>
  <c r="M10" i="25" s="1"/>
  <c r="BX10" i="22"/>
  <c r="BX10" i="25" s="1"/>
  <c r="BF10" i="22"/>
  <c r="BF10" i="25" s="1"/>
  <c r="AN10" i="22"/>
  <c r="AN10" i="25" s="1"/>
  <c r="V10" i="22"/>
  <c r="V10" i="25" s="1"/>
  <c r="D10" i="22"/>
  <c r="D10" i="25" s="1"/>
  <c r="CH10" i="44"/>
  <c r="BX15" i="22"/>
  <c r="BX15" i="25" s="1"/>
  <c r="BF15" i="22"/>
  <c r="BF15" i="25" s="1"/>
  <c r="AN15" i="22"/>
  <c r="AN15" i="25" s="1"/>
  <c r="V15" i="22"/>
  <c r="V15" i="25" s="1"/>
  <c r="D15" i="22"/>
  <c r="D15" i="25" s="1"/>
  <c r="BO15" i="22"/>
  <c r="BO15" i="25" s="1"/>
  <c r="AW15" i="22"/>
  <c r="AW15" i="25" s="1"/>
  <c r="AE15" i="22"/>
  <c r="AE15" i="25" s="1"/>
  <c r="M15" i="22"/>
  <c r="M15" i="25" s="1"/>
  <c r="CH15" i="44"/>
  <c r="BO24" i="22"/>
  <c r="BO24" i="25" s="1"/>
  <c r="AW24" i="22"/>
  <c r="AW24" i="25" s="1"/>
  <c r="AE24" i="22"/>
  <c r="AE24" i="25" s="1"/>
  <c r="M24" i="22"/>
  <c r="M24" i="25" s="1"/>
  <c r="BX24" i="22"/>
  <c r="BX24" i="25" s="1"/>
  <c r="BF24" i="22"/>
  <c r="BF24" i="25" s="1"/>
  <c r="AN24" i="22"/>
  <c r="AN24" i="25" s="1"/>
  <c r="V24" i="22"/>
  <c r="V24" i="25" s="1"/>
  <c r="D24" i="22"/>
  <c r="D24" i="25" s="1"/>
  <c r="N24" i="44"/>
  <c r="D24" i="44" s="1"/>
  <c r="C7" i="53" s="1"/>
  <c r="CH24" i="44"/>
  <c r="X11" i="16"/>
  <c r="BX11" i="22"/>
  <c r="BX11" i="25" s="1"/>
  <c r="BF11" i="22"/>
  <c r="BF11" i="25" s="1"/>
  <c r="AN11" i="22"/>
  <c r="AN11" i="25" s="1"/>
  <c r="V11" i="22"/>
  <c r="V11" i="25" s="1"/>
  <c r="D11" i="22"/>
  <c r="D11" i="25" s="1"/>
  <c r="BO11" i="22"/>
  <c r="BO11" i="25" s="1"/>
  <c r="AW11" i="22"/>
  <c r="AW11" i="25" s="1"/>
  <c r="AE11" i="22"/>
  <c r="AE11" i="25" s="1"/>
  <c r="M11" i="22"/>
  <c r="M11" i="25" s="1"/>
  <c r="CH11" i="44"/>
  <c r="W19" i="44"/>
  <c r="AO19" i="44"/>
  <c r="BG19" i="44"/>
  <c r="BY19" i="44"/>
  <c r="N19" i="44"/>
  <c r="D19" i="44" s="1"/>
  <c r="BX19" i="22"/>
  <c r="BX19" i="25" s="1"/>
  <c r="BF19" i="22"/>
  <c r="BF19" i="25" s="1"/>
  <c r="AN19" i="22"/>
  <c r="AN19" i="25" s="1"/>
  <c r="V19" i="22"/>
  <c r="V19" i="25" s="1"/>
  <c r="D19" i="22"/>
  <c r="D19" i="25" s="1"/>
  <c r="AF19" i="44"/>
  <c r="AX19" i="44"/>
  <c r="BP19" i="44"/>
  <c r="CH19" i="44"/>
  <c r="BO19" i="22"/>
  <c r="BO19" i="25" s="1"/>
  <c r="AW19" i="22"/>
  <c r="AW19" i="25" s="1"/>
  <c r="AE19" i="22"/>
  <c r="AE19" i="25" s="1"/>
  <c r="M19" i="22"/>
  <c r="M19" i="25" s="1"/>
  <c r="BX7" i="22"/>
  <c r="BX7" i="25" s="1"/>
  <c r="BF7" i="22"/>
  <c r="BF7" i="25" s="1"/>
  <c r="AN7" i="22"/>
  <c r="AN7" i="25" s="1"/>
  <c r="V7" i="22"/>
  <c r="V7" i="25" s="1"/>
  <c r="D7" i="22"/>
  <c r="D7" i="25" s="1"/>
  <c r="BO7" i="22"/>
  <c r="BO7" i="25" s="1"/>
  <c r="AW7" i="22"/>
  <c r="AW7" i="25" s="1"/>
  <c r="AE7" i="22"/>
  <c r="AE7" i="25" s="1"/>
  <c r="M7" i="22"/>
  <c r="M7" i="25" s="1"/>
  <c r="CH7" i="44"/>
  <c r="BX5" i="22"/>
  <c r="BX5" i="25" s="1"/>
  <c r="BF5" i="22"/>
  <c r="BF5" i="25" s="1"/>
  <c r="AN5" i="22"/>
  <c r="AN5" i="25" s="1"/>
  <c r="V5" i="22"/>
  <c r="V5" i="25" s="1"/>
  <c r="D5" i="22"/>
  <c r="D5" i="25" s="1"/>
  <c r="BO5" i="22"/>
  <c r="BO5" i="25" s="1"/>
  <c r="AW5" i="22"/>
  <c r="AW5" i="25" s="1"/>
  <c r="AE5" i="22"/>
  <c r="AE5" i="25" s="1"/>
  <c r="M5" i="22"/>
  <c r="M5" i="25" s="1"/>
  <c r="CH5" i="44"/>
  <c r="BX17" i="22"/>
  <c r="BX17" i="25" s="1"/>
  <c r="BF17" i="22"/>
  <c r="BF17" i="25" s="1"/>
  <c r="AN17" i="22"/>
  <c r="AN17" i="25" s="1"/>
  <c r="V17" i="22"/>
  <c r="V17" i="25" s="1"/>
  <c r="D17" i="22"/>
  <c r="D17" i="25" s="1"/>
  <c r="BO17" i="22"/>
  <c r="BO17" i="25" s="1"/>
  <c r="AW17" i="22"/>
  <c r="AW17" i="25" s="1"/>
  <c r="AE17" i="22"/>
  <c r="AE17" i="25" s="1"/>
  <c r="M17" i="22"/>
  <c r="M17" i="25" s="1"/>
  <c r="CH17" i="44"/>
  <c r="BX13" i="22"/>
  <c r="BX13" i="25" s="1"/>
  <c r="BF13" i="22"/>
  <c r="BF13" i="25" s="1"/>
  <c r="AN13" i="22"/>
  <c r="AN13" i="25" s="1"/>
  <c r="V13" i="22"/>
  <c r="V13" i="25" s="1"/>
  <c r="D13" i="22"/>
  <c r="D13" i="25" s="1"/>
  <c r="BO13" i="22"/>
  <c r="BO13" i="25" s="1"/>
  <c r="AW13" i="22"/>
  <c r="AW13" i="25" s="1"/>
  <c r="AE13" i="22"/>
  <c r="AE13" i="25" s="1"/>
  <c r="M13" i="22"/>
  <c r="M13" i="25" s="1"/>
  <c r="CH13" i="44"/>
  <c r="L8" i="44"/>
  <c r="CA6" i="22"/>
  <c r="CA6" i="25" s="1"/>
  <c r="AZ6" i="22"/>
  <c r="AZ6" i="25" s="1"/>
  <c r="Y6" i="22"/>
  <c r="Y6" i="25" s="1"/>
  <c r="CK6" i="44"/>
  <c r="BI6" i="22"/>
  <c r="BI6" i="25" s="1"/>
  <c r="AH6" i="22"/>
  <c r="AH6" i="25" s="1"/>
  <c r="G6" i="22"/>
  <c r="G6" i="25" s="1"/>
  <c r="BR6" i="22"/>
  <c r="BR6" i="25" s="1"/>
  <c r="AQ6" i="22"/>
  <c r="AQ6" i="25" s="1"/>
  <c r="P6" i="22"/>
  <c r="P6" i="25" s="1"/>
  <c r="CA8" i="22"/>
  <c r="CA8" i="25" s="1"/>
  <c r="AZ8" i="22"/>
  <c r="AZ8" i="25" s="1"/>
  <c r="Y8" i="22"/>
  <c r="Y8" i="25" s="1"/>
  <c r="BI8" i="22"/>
  <c r="BI8" i="25" s="1"/>
  <c r="AH8" i="22"/>
  <c r="AH8" i="25" s="1"/>
  <c r="G8" i="22"/>
  <c r="G8" i="25" s="1"/>
  <c r="CK8" i="44"/>
  <c r="BR8" i="22"/>
  <c r="BR8" i="25" s="1"/>
  <c r="AQ8" i="22"/>
  <c r="AQ8" i="25" s="1"/>
  <c r="P8" i="22"/>
  <c r="P8" i="25" s="1"/>
  <c r="CA12" i="22"/>
  <c r="CA12" i="25" s="1"/>
  <c r="AZ12" i="22"/>
  <c r="AZ12" i="25" s="1"/>
  <c r="Y12" i="22"/>
  <c r="Y12" i="25" s="1"/>
  <c r="BI12" i="22"/>
  <c r="BI12" i="25" s="1"/>
  <c r="AH12" i="22"/>
  <c r="AH12" i="25" s="1"/>
  <c r="G12" i="22"/>
  <c r="G12" i="25" s="1"/>
  <c r="CK12" i="44"/>
  <c r="BR12" i="22"/>
  <c r="BR12" i="25" s="1"/>
  <c r="AQ12" i="22"/>
  <c r="AQ12" i="25" s="1"/>
  <c r="P12" i="22"/>
  <c r="P12" i="25" s="1"/>
  <c r="BS12" i="44"/>
  <c r="CB4" i="44"/>
  <c r="BA4" i="44"/>
  <c r="Q6" i="44"/>
  <c r="AI18" i="44"/>
  <c r="CA18" i="22"/>
  <c r="CA18" i="25" s="1"/>
  <c r="AZ18" i="22"/>
  <c r="AZ18" i="25" s="1"/>
  <c r="Y18" i="22"/>
  <c r="Y18" i="25" s="1"/>
  <c r="BI18" i="22"/>
  <c r="BI18" i="25" s="1"/>
  <c r="AH18" i="22"/>
  <c r="AH18" i="25" s="1"/>
  <c r="G18" i="22"/>
  <c r="G18" i="25" s="1"/>
  <c r="CK18" i="44"/>
  <c r="BR18" i="22"/>
  <c r="BR18" i="25" s="1"/>
  <c r="AQ18" i="22"/>
  <c r="AQ18" i="25" s="1"/>
  <c r="P18" i="22"/>
  <c r="P18" i="25" s="1"/>
  <c r="CB6" i="44"/>
  <c r="Z6" i="44"/>
  <c r="CB23" i="44"/>
  <c r="BS23" i="44"/>
  <c r="BS5" i="44"/>
  <c r="CA20" i="22"/>
  <c r="CA20" i="25" s="1"/>
  <c r="AZ20" i="22"/>
  <c r="AZ20" i="25" s="1"/>
  <c r="Y20" i="22"/>
  <c r="Y20" i="25" s="1"/>
  <c r="BI20" i="22"/>
  <c r="BI20" i="25" s="1"/>
  <c r="AH20" i="22"/>
  <c r="AH20" i="25" s="1"/>
  <c r="G20" i="22"/>
  <c r="G20" i="25" s="1"/>
  <c r="CK20" i="44"/>
  <c r="BR20" i="22"/>
  <c r="BR20" i="25" s="1"/>
  <c r="AQ20" i="22"/>
  <c r="AQ20" i="25" s="1"/>
  <c r="P20" i="22"/>
  <c r="P20" i="25" s="1"/>
  <c r="L11" i="44"/>
  <c r="CK4" i="44"/>
  <c r="CA4" i="22"/>
  <c r="CA4" i="25" s="1"/>
  <c r="AZ4" i="22"/>
  <c r="AZ4" i="25" s="1"/>
  <c r="Y4" i="22"/>
  <c r="Y4" i="25" s="1"/>
  <c r="BI4" i="22"/>
  <c r="BI4" i="25" s="1"/>
  <c r="AH4" i="22"/>
  <c r="AH4" i="25" s="1"/>
  <c r="G4" i="22"/>
  <c r="G4" i="25" s="1"/>
  <c r="BR4" i="22"/>
  <c r="BR4" i="25" s="1"/>
  <c r="AQ4" i="22"/>
  <c r="AQ4" i="25" s="1"/>
  <c r="P4" i="22"/>
  <c r="P4" i="25" s="1"/>
  <c r="BS6" i="44"/>
  <c r="BJ6" i="44"/>
  <c r="AA8" i="16"/>
  <c r="BJ14" i="44"/>
  <c r="CK14" i="44"/>
  <c r="CA14" i="22"/>
  <c r="CA14" i="25" s="1"/>
  <c r="AZ14" i="22"/>
  <c r="AZ14" i="25" s="1"/>
  <c r="Y14" i="22"/>
  <c r="Y14" i="25" s="1"/>
  <c r="BI14" i="22"/>
  <c r="BI14" i="25" s="1"/>
  <c r="AH14" i="22"/>
  <c r="AH14" i="25" s="1"/>
  <c r="G14" i="22"/>
  <c r="G14" i="25" s="1"/>
  <c r="BR14" i="22"/>
  <c r="BR14" i="25" s="1"/>
  <c r="AQ14" i="22"/>
  <c r="AQ14" i="25" s="1"/>
  <c r="P14" i="22"/>
  <c r="P14" i="25" s="1"/>
  <c r="Q4" i="44"/>
  <c r="Z4" i="44"/>
  <c r="BA6" i="44"/>
  <c r="CA7" i="22"/>
  <c r="CA7" i="25" s="1"/>
  <c r="AZ7" i="22"/>
  <c r="AZ7" i="25" s="1"/>
  <c r="Y7" i="22"/>
  <c r="Y7" i="25" s="1"/>
  <c r="BI7" i="22"/>
  <c r="BI7" i="25" s="1"/>
  <c r="AH7" i="22"/>
  <c r="AH7" i="25" s="1"/>
  <c r="G7" i="22"/>
  <c r="G7" i="25" s="1"/>
  <c r="BR7" i="22"/>
  <c r="BR7" i="25" s="1"/>
  <c r="AQ7" i="22"/>
  <c r="AQ7" i="25" s="1"/>
  <c r="P7" i="22"/>
  <c r="P7" i="25" s="1"/>
  <c r="CK7" i="44"/>
  <c r="CA13" i="22"/>
  <c r="CA13" i="25" s="1"/>
  <c r="AZ13" i="22"/>
  <c r="AZ13" i="25" s="1"/>
  <c r="Y13" i="22"/>
  <c r="Y13" i="25" s="1"/>
  <c r="CK13" i="44"/>
  <c r="BI13" i="22"/>
  <c r="BI13" i="25" s="1"/>
  <c r="AH13" i="22"/>
  <c r="AH13" i="25" s="1"/>
  <c r="G13" i="22"/>
  <c r="G13" i="25" s="1"/>
  <c r="BR13" i="22"/>
  <c r="BR13" i="25" s="1"/>
  <c r="AQ13" i="22"/>
  <c r="AQ13" i="25" s="1"/>
  <c r="P13" i="22"/>
  <c r="P13" i="25" s="1"/>
  <c r="AA9" i="16"/>
  <c r="Q9" i="44"/>
  <c r="AR9" i="44"/>
  <c r="G9" i="44" s="1"/>
  <c r="BS9" i="44"/>
  <c r="CA9" i="22"/>
  <c r="CA9" i="25" s="1"/>
  <c r="AZ9" i="22"/>
  <c r="AZ9" i="25" s="1"/>
  <c r="Y9" i="22"/>
  <c r="Y9" i="25" s="1"/>
  <c r="AI9" i="44"/>
  <c r="BJ9" i="44"/>
  <c r="CK9" i="44"/>
  <c r="BI9" i="22"/>
  <c r="BI9" i="25" s="1"/>
  <c r="AH9" i="22"/>
  <c r="AH9" i="25" s="1"/>
  <c r="G9" i="22"/>
  <c r="G9" i="25" s="1"/>
  <c r="Z9" i="44"/>
  <c r="BA9" i="44"/>
  <c r="CB9" i="44"/>
  <c r="BR9" i="22"/>
  <c r="BR9" i="25" s="1"/>
  <c r="AQ9" i="22"/>
  <c r="AQ9" i="25" s="1"/>
  <c r="P9" i="22"/>
  <c r="P9" i="25" s="1"/>
  <c r="AI4" i="44"/>
  <c r="BJ4" i="44"/>
  <c r="AI6" i="44"/>
  <c r="AA19" i="16"/>
  <c r="Q19" i="44"/>
  <c r="AR19" i="44"/>
  <c r="G19" i="44" s="1"/>
  <c r="BS19" i="44"/>
  <c r="CA19" i="22"/>
  <c r="CA19" i="25" s="1"/>
  <c r="AZ19" i="22"/>
  <c r="AZ19" i="25" s="1"/>
  <c r="Y19" i="22"/>
  <c r="Y19" i="25" s="1"/>
  <c r="AI19" i="44"/>
  <c r="BJ19" i="44"/>
  <c r="CK19" i="44"/>
  <c r="BI19" i="22"/>
  <c r="BI19" i="25" s="1"/>
  <c r="AH19" i="22"/>
  <c r="AH19" i="25" s="1"/>
  <c r="G19" i="22"/>
  <c r="G19" i="25" s="1"/>
  <c r="Z19" i="44"/>
  <c r="BA19" i="44"/>
  <c r="CB19" i="44"/>
  <c r="BR19" i="22"/>
  <c r="BR19" i="25" s="1"/>
  <c r="AQ19" i="22"/>
  <c r="AQ19" i="25" s="1"/>
  <c r="P19" i="22"/>
  <c r="P19" i="25" s="1"/>
  <c r="AA23" i="16"/>
  <c r="CA23" i="22"/>
  <c r="CA23" i="25" s="1"/>
  <c r="AZ23" i="22"/>
  <c r="AZ23" i="25" s="1"/>
  <c r="Y23" i="22"/>
  <c r="Y23" i="25" s="1"/>
  <c r="BI23" i="22"/>
  <c r="BI23" i="25" s="1"/>
  <c r="AH23" i="22"/>
  <c r="AH23" i="25" s="1"/>
  <c r="G23" i="22"/>
  <c r="G23" i="25" s="1"/>
  <c r="CK23" i="44"/>
  <c r="BR23" i="22"/>
  <c r="BR23" i="25" s="1"/>
  <c r="AQ23" i="22"/>
  <c r="AQ23" i="25" s="1"/>
  <c r="P23" i="22"/>
  <c r="P23" i="25" s="1"/>
  <c r="CA5" i="22"/>
  <c r="CA5" i="25" s="1"/>
  <c r="AZ5" i="22"/>
  <c r="AZ5" i="25" s="1"/>
  <c r="Y5" i="22"/>
  <c r="Y5" i="25" s="1"/>
  <c r="BI5" i="22"/>
  <c r="BI5" i="25" s="1"/>
  <c r="AH5" i="22"/>
  <c r="AH5" i="25" s="1"/>
  <c r="G5" i="22"/>
  <c r="G5" i="25" s="1"/>
  <c r="CK5" i="44"/>
  <c r="BR5" i="22"/>
  <c r="BR5" i="25" s="1"/>
  <c r="AQ5" i="22"/>
  <c r="AQ5" i="25" s="1"/>
  <c r="P5" i="22"/>
  <c r="P5" i="25" s="1"/>
  <c r="BS23" i="22"/>
  <c r="BS23" i="25" s="1"/>
  <c r="Q23" i="22"/>
  <c r="Q23" i="25" s="1"/>
  <c r="CB23" i="22"/>
  <c r="CB23" i="25" s="1"/>
  <c r="Z23" i="22"/>
  <c r="Z23" i="25" s="1"/>
  <c r="AI23" i="22"/>
  <c r="AI23" i="25" s="1"/>
  <c r="CL23" i="44"/>
  <c r="AR23" i="22"/>
  <c r="AR23" i="25" s="1"/>
  <c r="BA23" i="22"/>
  <c r="BA23" i="25" s="1"/>
  <c r="BJ23" i="22"/>
  <c r="BJ23" i="25" s="1"/>
  <c r="H23" i="22"/>
  <c r="H23" i="25" s="1"/>
  <c r="BK22" i="44"/>
  <c r="CC23" i="44"/>
  <c r="AR14" i="22"/>
  <c r="AR14" i="25" s="1"/>
  <c r="BA14" i="22"/>
  <c r="BA14" i="25" s="1"/>
  <c r="BJ14" i="22"/>
  <c r="BJ14" i="25" s="1"/>
  <c r="H14" i="22"/>
  <c r="H14" i="25" s="1"/>
  <c r="BS14" i="22"/>
  <c r="BS14" i="25" s="1"/>
  <c r="Q14" i="22"/>
  <c r="Q14" i="25" s="1"/>
  <c r="CB14" i="22"/>
  <c r="CB14" i="25" s="1"/>
  <c r="Z14" i="22"/>
  <c r="Z14" i="25" s="1"/>
  <c r="CL14" i="44"/>
  <c r="AI14" i="22"/>
  <c r="AI14" i="25" s="1"/>
  <c r="BB22" i="44"/>
  <c r="H22" i="44" s="1"/>
  <c r="AB15" i="16"/>
  <c r="BS15" i="22"/>
  <c r="BS15" i="25" s="1"/>
  <c r="Q15" i="22"/>
  <c r="Q15" i="25" s="1"/>
  <c r="CB15" i="22"/>
  <c r="CB15" i="25" s="1"/>
  <c r="Z15" i="22"/>
  <c r="Z15" i="25" s="1"/>
  <c r="AI15" i="22"/>
  <c r="AI15" i="25" s="1"/>
  <c r="AR15" i="22"/>
  <c r="AR15" i="25" s="1"/>
  <c r="CL15" i="44"/>
  <c r="BA15" i="22"/>
  <c r="BA15" i="25" s="1"/>
  <c r="BJ15" i="22"/>
  <c r="BJ15" i="25" s="1"/>
  <c r="H15" i="22"/>
  <c r="H15" i="25" s="1"/>
  <c r="AB12" i="16"/>
  <c r="AR12" i="22"/>
  <c r="AR12" i="25" s="1"/>
  <c r="CL12" i="44"/>
  <c r="BA12" i="22"/>
  <c r="BA12" i="25" s="1"/>
  <c r="BJ12" i="22"/>
  <c r="BJ12" i="25" s="1"/>
  <c r="H12" i="22"/>
  <c r="H12" i="25" s="1"/>
  <c r="BS12" i="22"/>
  <c r="BS12" i="25" s="1"/>
  <c r="Q12" i="22"/>
  <c r="Q12" i="25" s="1"/>
  <c r="CB12" i="22"/>
  <c r="CB12" i="25" s="1"/>
  <c r="Z12" i="22"/>
  <c r="Z12" i="25" s="1"/>
  <c r="AI12" i="22"/>
  <c r="AI12" i="25" s="1"/>
  <c r="AB6" i="16"/>
  <c r="AR6" i="22"/>
  <c r="AR6" i="25" s="1"/>
  <c r="BA6" i="22"/>
  <c r="BA6" i="25" s="1"/>
  <c r="BJ6" i="22"/>
  <c r="BJ6" i="25" s="1"/>
  <c r="H6" i="22"/>
  <c r="H6" i="25" s="1"/>
  <c r="BS6" i="22"/>
  <c r="BS6" i="25" s="1"/>
  <c r="Q6" i="22"/>
  <c r="Q6" i="25" s="1"/>
  <c r="CB6" i="22"/>
  <c r="CB6" i="25" s="1"/>
  <c r="Z6" i="22"/>
  <c r="Z6" i="25" s="1"/>
  <c r="AI6" i="22"/>
  <c r="AI6" i="25" s="1"/>
  <c r="CL6" i="44"/>
  <c r="AJ17" i="44"/>
  <c r="BS17" i="22"/>
  <c r="BS17" i="25" s="1"/>
  <c r="Q17" i="22"/>
  <c r="Q17" i="25" s="1"/>
  <c r="CB17" i="22"/>
  <c r="CB17" i="25" s="1"/>
  <c r="Z17" i="22"/>
  <c r="Z17" i="25" s="1"/>
  <c r="CL17" i="44"/>
  <c r="AI17" i="22"/>
  <c r="AI17" i="25" s="1"/>
  <c r="AR17" i="22"/>
  <c r="AR17" i="25" s="1"/>
  <c r="BA17" i="22"/>
  <c r="BA17" i="25" s="1"/>
  <c r="BJ17" i="22"/>
  <c r="BJ17" i="25" s="1"/>
  <c r="H17" i="22"/>
  <c r="H17" i="25" s="1"/>
  <c r="AR20" i="22"/>
  <c r="AR20" i="25" s="1"/>
  <c r="BA20" i="22"/>
  <c r="BA20" i="25" s="1"/>
  <c r="BJ20" i="22"/>
  <c r="BJ20" i="25" s="1"/>
  <c r="H20" i="22"/>
  <c r="H20" i="25" s="1"/>
  <c r="CL20" i="44"/>
  <c r="BS20" i="22"/>
  <c r="BS20" i="25" s="1"/>
  <c r="Q20" i="22"/>
  <c r="Q20" i="25" s="1"/>
  <c r="CB20" i="22"/>
  <c r="CB20" i="25" s="1"/>
  <c r="Z20" i="22"/>
  <c r="Z20" i="25" s="1"/>
  <c r="AI20" i="22"/>
  <c r="AI20" i="25" s="1"/>
  <c r="BK9" i="44"/>
  <c r="BS9" i="22"/>
  <c r="BS9" i="25" s="1"/>
  <c r="Q9" i="22"/>
  <c r="Q9" i="25" s="1"/>
  <c r="BB9" i="44"/>
  <c r="H9" i="44" s="1"/>
  <c r="CB9" i="22"/>
  <c r="CB9" i="25" s="1"/>
  <c r="Z9" i="22"/>
  <c r="Z9" i="25" s="1"/>
  <c r="AS9" i="44"/>
  <c r="AI9" i="22"/>
  <c r="AI9" i="25" s="1"/>
  <c r="AJ9" i="44"/>
  <c r="CL9" i="44"/>
  <c r="AR9" i="22"/>
  <c r="AR9" i="25" s="1"/>
  <c r="AA9" i="44"/>
  <c r="CC9" i="44"/>
  <c r="BA9" i="22"/>
  <c r="BA9" i="25" s="1"/>
  <c r="R9" i="44"/>
  <c r="BT9" i="44"/>
  <c r="BJ9" i="22"/>
  <c r="BJ9" i="25" s="1"/>
  <c r="H9" i="22"/>
  <c r="H9" i="25" s="1"/>
  <c r="AB5" i="16"/>
  <c r="BS5" i="22"/>
  <c r="BS5" i="25" s="1"/>
  <c r="Q5" i="22"/>
  <c r="Q5" i="25" s="1"/>
  <c r="CL5" i="44"/>
  <c r="CB5" i="22"/>
  <c r="CB5" i="25" s="1"/>
  <c r="Z5" i="22"/>
  <c r="Z5" i="25" s="1"/>
  <c r="AI5" i="22"/>
  <c r="AI5" i="25" s="1"/>
  <c r="AR5" i="22"/>
  <c r="AR5" i="25" s="1"/>
  <c r="BA5" i="22"/>
  <c r="BA5" i="25" s="1"/>
  <c r="BJ5" i="22"/>
  <c r="BJ5" i="25" s="1"/>
  <c r="H5" i="22"/>
  <c r="H5" i="25" s="1"/>
  <c r="AR22" i="22"/>
  <c r="AR22" i="25" s="1"/>
  <c r="BA22" i="22"/>
  <c r="BA22" i="25" s="1"/>
  <c r="BJ22" i="22"/>
  <c r="BJ22" i="25" s="1"/>
  <c r="H22" i="22"/>
  <c r="H22" i="25" s="1"/>
  <c r="BS22" i="22"/>
  <c r="BS22" i="25" s="1"/>
  <c r="Q22" i="22"/>
  <c r="Q22" i="25" s="1"/>
  <c r="CL22" i="44"/>
  <c r="CB22" i="22"/>
  <c r="CB22" i="25" s="1"/>
  <c r="Z22" i="22"/>
  <c r="Z22" i="25" s="1"/>
  <c r="AI22" i="22"/>
  <c r="AI22" i="25" s="1"/>
  <c r="BT16" i="44"/>
  <c r="AR16" i="22"/>
  <c r="AR16" i="25" s="1"/>
  <c r="BA16" i="22"/>
  <c r="BA16" i="25" s="1"/>
  <c r="BJ16" i="22"/>
  <c r="BJ16" i="25" s="1"/>
  <c r="H16" i="22"/>
  <c r="H16" i="25" s="1"/>
  <c r="CL16" i="44"/>
  <c r="BS16" i="22"/>
  <c r="BS16" i="25" s="1"/>
  <c r="Q16" i="22"/>
  <c r="Q16" i="25" s="1"/>
  <c r="CB16" i="22"/>
  <c r="CB16" i="25" s="1"/>
  <c r="Z16" i="22"/>
  <c r="Z16" i="25" s="1"/>
  <c r="AI16" i="22"/>
  <c r="AI16" i="25" s="1"/>
  <c r="L13" i="44"/>
  <c r="AJ22" i="44"/>
  <c r="BS13" i="22"/>
  <c r="BS13" i="25" s="1"/>
  <c r="Q13" i="22"/>
  <c r="Q13" i="25" s="1"/>
  <c r="CB13" i="22"/>
  <c r="CB13" i="25" s="1"/>
  <c r="Z13" i="22"/>
  <c r="Z13" i="25" s="1"/>
  <c r="AI13" i="22"/>
  <c r="AI13" i="25" s="1"/>
  <c r="AR13" i="22"/>
  <c r="AR13" i="25" s="1"/>
  <c r="BA13" i="22"/>
  <c r="BA13" i="25" s="1"/>
  <c r="BJ13" i="22"/>
  <c r="BJ13" i="25" s="1"/>
  <c r="H13" i="22"/>
  <c r="H13" i="25" s="1"/>
  <c r="CL13" i="44"/>
  <c r="AJ19" i="44"/>
  <c r="CL19" i="44"/>
  <c r="BS19" i="22"/>
  <c r="BS19" i="25" s="1"/>
  <c r="Q19" i="22"/>
  <c r="Q19" i="25" s="1"/>
  <c r="AA19" i="44"/>
  <c r="CC19" i="44"/>
  <c r="CB19" i="22"/>
  <c r="CB19" i="25" s="1"/>
  <c r="Z19" i="22"/>
  <c r="Z19" i="25" s="1"/>
  <c r="R19" i="44"/>
  <c r="BT19" i="44"/>
  <c r="AI19" i="22"/>
  <c r="AI19" i="25" s="1"/>
  <c r="BK19" i="44"/>
  <c r="AR19" i="22"/>
  <c r="AR19" i="25" s="1"/>
  <c r="BB19" i="44"/>
  <c r="H19" i="44" s="1"/>
  <c r="BA19" i="22"/>
  <c r="BA19" i="25" s="1"/>
  <c r="AS19" i="44"/>
  <c r="BJ19" i="22"/>
  <c r="BJ19" i="25" s="1"/>
  <c r="H19" i="22"/>
  <c r="H19" i="25" s="1"/>
  <c r="AR4" i="22"/>
  <c r="AR4" i="25" s="1"/>
  <c r="BA4" i="22"/>
  <c r="BA4" i="25" s="1"/>
  <c r="CL4" i="44"/>
  <c r="BJ4" i="22"/>
  <c r="BJ4" i="25" s="1"/>
  <c r="H4" i="22"/>
  <c r="H4" i="25" s="1"/>
  <c r="BS4" i="22"/>
  <c r="BS4" i="25" s="1"/>
  <c r="Q4" i="22"/>
  <c r="Q4" i="25" s="1"/>
  <c r="CB4" i="22"/>
  <c r="CB4" i="25" s="1"/>
  <c r="Z4" i="22"/>
  <c r="Z4" i="25" s="1"/>
  <c r="AI4" i="22"/>
  <c r="AI4" i="25" s="1"/>
  <c r="AE8" i="16"/>
  <c r="BV8" i="22"/>
  <c r="BV8" i="25" s="1"/>
  <c r="T8" i="22"/>
  <c r="T8" i="25" s="1"/>
  <c r="BM8" i="22"/>
  <c r="BM8" i="25" s="1"/>
  <c r="K8" i="22"/>
  <c r="K8" i="25" s="1"/>
  <c r="BD8" i="22"/>
  <c r="BD8" i="25" s="1"/>
  <c r="AU8" i="22"/>
  <c r="AU8" i="25" s="1"/>
  <c r="AL8" i="22"/>
  <c r="AL8" i="25" s="1"/>
  <c r="AC8" i="22"/>
  <c r="AC8" i="25" s="1"/>
  <c r="CO8" i="44"/>
  <c r="CE8" i="22"/>
  <c r="CE8" i="25" s="1"/>
  <c r="AE15" i="16"/>
  <c r="AU15" i="22"/>
  <c r="AU15" i="25" s="1"/>
  <c r="AL15" i="22"/>
  <c r="AL15" i="25" s="1"/>
  <c r="CE15" i="22"/>
  <c r="CE15" i="25" s="1"/>
  <c r="AC15" i="22"/>
  <c r="AC15" i="25" s="1"/>
  <c r="BV15" i="22"/>
  <c r="BV15" i="25" s="1"/>
  <c r="T15" i="22"/>
  <c r="T15" i="25" s="1"/>
  <c r="BM15" i="22"/>
  <c r="BM15" i="25" s="1"/>
  <c r="K15" i="22"/>
  <c r="K15" i="25" s="1"/>
  <c r="CO15" i="44"/>
  <c r="BD15" i="22"/>
  <c r="BD15" i="25" s="1"/>
  <c r="BN22" i="22"/>
  <c r="BN22" i="25" s="1"/>
  <c r="L22" i="22"/>
  <c r="L22" i="25" s="1"/>
  <c r="BE22" i="22"/>
  <c r="BE22" i="25" s="1"/>
  <c r="AV22" i="22"/>
  <c r="AV22" i="25" s="1"/>
  <c r="AM22" i="22"/>
  <c r="AM22" i="25" s="1"/>
  <c r="CF22" i="22"/>
  <c r="CF22" i="25" s="1"/>
  <c r="AD22" i="22"/>
  <c r="AD22" i="25" s="1"/>
  <c r="U22" i="22"/>
  <c r="U22" i="25" s="1"/>
  <c r="CP22" i="44"/>
  <c r="BW22" i="22"/>
  <c r="BW22" i="25" s="1"/>
  <c r="AF18" i="16"/>
  <c r="BN18" i="22"/>
  <c r="BN18" i="25" s="1"/>
  <c r="L18" i="22"/>
  <c r="L18" i="25" s="1"/>
  <c r="BE18" i="22"/>
  <c r="BE18" i="25" s="1"/>
  <c r="AV18" i="22"/>
  <c r="AV18" i="25" s="1"/>
  <c r="AM18" i="22"/>
  <c r="AM18" i="25" s="1"/>
  <c r="CP18" i="44"/>
  <c r="L18" i="44" s="1"/>
  <c r="CF18" i="22"/>
  <c r="CF18" i="25" s="1"/>
  <c r="AD18" i="22"/>
  <c r="AD18" i="25" s="1"/>
  <c r="U18" i="22"/>
  <c r="U18" i="25" s="1"/>
  <c r="BW18" i="22"/>
  <c r="BW18" i="25" s="1"/>
  <c r="BO4" i="44"/>
  <c r="BN4" i="22"/>
  <c r="BN4" i="25" s="1"/>
  <c r="L4" i="22"/>
  <c r="L4" i="25" s="1"/>
  <c r="BE4" i="22"/>
  <c r="BE4" i="25" s="1"/>
  <c r="AV4" i="22"/>
  <c r="AV4" i="25" s="1"/>
  <c r="CP4" i="44"/>
  <c r="AM4" i="22"/>
  <c r="AM4" i="25" s="1"/>
  <c r="AD4" i="22"/>
  <c r="AD4" i="25" s="1"/>
  <c r="U4" i="22"/>
  <c r="U4" i="25" s="1"/>
  <c r="CF4" i="22"/>
  <c r="CF4" i="25" s="1"/>
  <c r="BW4" i="22"/>
  <c r="BW4" i="25" s="1"/>
  <c r="BN24" i="22"/>
  <c r="BN24" i="25" s="1"/>
  <c r="L24" i="22"/>
  <c r="L24" i="25" s="1"/>
  <c r="BE24" i="22"/>
  <c r="BE24" i="25" s="1"/>
  <c r="CP24" i="44"/>
  <c r="AV24" i="22"/>
  <c r="AV24" i="25" s="1"/>
  <c r="AM24" i="22"/>
  <c r="AM24" i="25" s="1"/>
  <c r="CF24" i="22"/>
  <c r="CF24" i="25" s="1"/>
  <c r="AD24" i="22"/>
  <c r="AD24" i="25" s="1"/>
  <c r="U24" i="22"/>
  <c r="U24" i="25" s="1"/>
  <c r="BW24" i="22"/>
  <c r="BW24" i="25" s="1"/>
  <c r="AD18" i="44"/>
  <c r="BV18" i="22"/>
  <c r="BV18" i="25" s="1"/>
  <c r="T18" i="22"/>
  <c r="T18" i="25" s="1"/>
  <c r="BM18" i="22"/>
  <c r="BM18" i="25" s="1"/>
  <c r="K18" i="22"/>
  <c r="K18" i="25" s="1"/>
  <c r="CO18" i="44"/>
  <c r="BD18" i="22"/>
  <c r="BD18" i="25" s="1"/>
  <c r="AU18" i="22"/>
  <c r="AU18" i="25" s="1"/>
  <c r="AL18" i="22"/>
  <c r="AL18" i="25" s="1"/>
  <c r="AC18" i="22"/>
  <c r="AC18" i="25" s="1"/>
  <c r="CE18" i="22"/>
  <c r="CE18" i="25" s="1"/>
  <c r="AM21" i="22"/>
  <c r="AM21" i="25" s="1"/>
  <c r="CF21" i="22"/>
  <c r="CF21" i="25" s="1"/>
  <c r="AD21" i="22"/>
  <c r="AD21" i="25" s="1"/>
  <c r="BW21" i="22"/>
  <c r="BW21" i="25" s="1"/>
  <c r="U21" i="22"/>
  <c r="U21" i="25" s="1"/>
  <c r="BN21" i="22"/>
  <c r="BN21" i="25" s="1"/>
  <c r="L21" i="22"/>
  <c r="L21" i="25" s="1"/>
  <c r="BE21" i="22"/>
  <c r="BE21" i="25" s="1"/>
  <c r="CP21" i="44"/>
  <c r="AV21" i="22"/>
  <c r="AV21" i="25" s="1"/>
  <c r="AW17" i="44"/>
  <c r="AM17" i="22"/>
  <c r="AM17" i="25" s="1"/>
  <c r="CF17" i="22"/>
  <c r="CF17" i="25" s="1"/>
  <c r="AD17" i="22"/>
  <c r="AD17" i="25" s="1"/>
  <c r="CP17" i="44"/>
  <c r="BW17" i="22"/>
  <c r="BW17" i="25" s="1"/>
  <c r="U17" i="22"/>
  <c r="U17" i="25" s="1"/>
  <c r="BN17" i="22"/>
  <c r="BN17" i="25" s="1"/>
  <c r="L17" i="22"/>
  <c r="L17" i="25" s="1"/>
  <c r="BE17" i="22"/>
  <c r="BE17" i="25" s="1"/>
  <c r="AV17" i="22"/>
  <c r="AV17" i="25" s="1"/>
  <c r="AU23" i="22"/>
  <c r="AU23" i="25" s="1"/>
  <c r="AL23" i="22"/>
  <c r="AL23" i="25" s="1"/>
  <c r="CE23" i="22"/>
  <c r="CE23" i="25" s="1"/>
  <c r="AC23" i="22"/>
  <c r="AC23" i="25" s="1"/>
  <c r="BV23" i="22"/>
  <c r="BV23" i="25" s="1"/>
  <c r="T23" i="22"/>
  <c r="T23" i="25" s="1"/>
  <c r="BM23" i="22"/>
  <c r="BM23" i="25" s="1"/>
  <c r="K23" i="22"/>
  <c r="K23" i="25" s="1"/>
  <c r="CO23" i="44"/>
  <c r="BD23" i="22"/>
  <c r="BD23" i="25" s="1"/>
  <c r="BX6" i="44"/>
  <c r="BN6" i="22"/>
  <c r="BN6" i="25" s="1"/>
  <c r="L6" i="22"/>
  <c r="L6" i="25" s="1"/>
  <c r="BE6" i="22"/>
  <c r="BE6" i="25" s="1"/>
  <c r="AV6" i="22"/>
  <c r="AV6" i="25" s="1"/>
  <c r="AM6" i="22"/>
  <c r="AM6" i="25" s="1"/>
  <c r="CF6" i="22"/>
  <c r="CF6" i="25" s="1"/>
  <c r="AD6" i="22"/>
  <c r="AD6" i="25" s="1"/>
  <c r="U6" i="22"/>
  <c r="U6" i="25" s="1"/>
  <c r="CP6" i="44"/>
  <c r="BW6" i="22"/>
  <c r="BW6" i="25" s="1"/>
  <c r="AW14" i="44"/>
  <c r="BN14" i="22"/>
  <c r="BN14" i="25" s="1"/>
  <c r="L14" i="22"/>
  <c r="L14" i="25" s="1"/>
  <c r="BE14" i="22"/>
  <c r="BE14" i="25" s="1"/>
  <c r="AV14" i="22"/>
  <c r="AV14" i="25" s="1"/>
  <c r="AM14" i="22"/>
  <c r="AM14" i="25" s="1"/>
  <c r="CF14" i="22"/>
  <c r="CF14" i="25" s="1"/>
  <c r="AD14" i="22"/>
  <c r="AD14" i="25" s="1"/>
  <c r="CP14" i="44"/>
  <c r="U14" i="22"/>
  <c r="U14" i="25" s="1"/>
  <c r="BW14" i="22"/>
  <c r="BW14" i="25" s="1"/>
  <c r="AU21" i="22"/>
  <c r="AU21" i="25" s="1"/>
  <c r="AL21" i="22"/>
  <c r="AL21" i="25" s="1"/>
  <c r="CE21" i="22"/>
  <c r="CE21" i="25" s="1"/>
  <c r="AC21" i="22"/>
  <c r="AC21" i="25" s="1"/>
  <c r="BV21" i="22"/>
  <c r="BV21" i="25" s="1"/>
  <c r="T21" i="22"/>
  <c r="T21" i="25" s="1"/>
  <c r="BM21" i="22"/>
  <c r="BM21" i="25" s="1"/>
  <c r="K21" i="22"/>
  <c r="K21" i="25" s="1"/>
  <c r="CO21" i="44"/>
  <c r="BD21" i="22"/>
  <c r="BD21" i="25" s="1"/>
  <c r="BV16" i="22"/>
  <c r="BV16" i="25" s="1"/>
  <c r="T16" i="22"/>
  <c r="T16" i="25" s="1"/>
  <c r="BM16" i="22"/>
  <c r="BM16" i="25" s="1"/>
  <c r="K16" i="22"/>
  <c r="K16" i="25" s="1"/>
  <c r="BD16" i="22"/>
  <c r="BD16" i="25" s="1"/>
  <c r="AU16" i="22"/>
  <c r="AU16" i="25" s="1"/>
  <c r="AL16" i="22"/>
  <c r="AL16" i="25" s="1"/>
  <c r="AC16" i="22"/>
  <c r="AC16" i="25" s="1"/>
  <c r="CO16" i="44"/>
  <c r="CE16" i="22"/>
  <c r="CE16" i="25" s="1"/>
  <c r="BV12" i="22"/>
  <c r="BV12" i="25" s="1"/>
  <c r="T12" i="22"/>
  <c r="T12" i="25" s="1"/>
  <c r="BM12" i="22"/>
  <c r="BM12" i="25" s="1"/>
  <c r="K12" i="22"/>
  <c r="K12" i="25" s="1"/>
  <c r="BD12" i="22"/>
  <c r="BD12" i="25" s="1"/>
  <c r="CO12" i="44"/>
  <c r="AU12" i="22"/>
  <c r="AU12" i="25" s="1"/>
  <c r="AL12" i="22"/>
  <c r="AL12" i="25" s="1"/>
  <c r="AC12" i="22"/>
  <c r="AC12" i="25" s="1"/>
  <c r="CE12" i="22"/>
  <c r="CE12" i="25" s="1"/>
  <c r="AM5" i="22"/>
  <c r="AM5" i="25" s="1"/>
  <c r="CF5" i="22"/>
  <c r="CF5" i="25" s="1"/>
  <c r="AD5" i="22"/>
  <c r="AD5" i="25" s="1"/>
  <c r="BW5" i="22"/>
  <c r="BW5" i="25" s="1"/>
  <c r="U5" i="22"/>
  <c r="U5" i="25" s="1"/>
  <c r="BN5" i="22"/>
  <c r="BN5" i="25" s="1"/>
  <c r="L5" i="22"/>
  <c r="L5" i="25" s="1"/>
  <c r="CP5" i="44"/>
  <c r="AV5" i="22"/>
  <c r="AV5" i="25" s="1"/>
  <c r="BE5" i="22"/>
  <c r="BE5" i="25" s="1"/>
  <c r="AM15" i="22"/>
  <c r="AM15" i="25" s="1"/>
  <c r="CF15" i="22"/>
  <c r="CF15" i="25" s="1"/>
  <c r="AD15" i="22"/>
  <c r="AD15" i="25" s="1"/>
  <c r="BW15" i="22"/>
  <c r="BW15" i="25" s="1"/>
  <c r="U15" i="22"/>
  <c r="U15" i="25" s="1"/>
  <c r="BN15" i="22"/>
  <c r="BN15" i="25" s="1"/>
  <c r="L15" i="22"/>
  <c r="L15" i="25" s="1"/>
  <c r="BE15" i="22"/>
  <c r="BE15" i="25" s="1"/>
  <c r="CP15" i="44"/>
  <c r="L15" i="44" s="1"/>
  <c r="AV15" i="22"/>
  <c r="AV15" i="25" s="1"/>
  <c r="BN12" i="22"/>
  <c r="BN12" i="25" s="1"/>
  <c r="L12" i="22"/>
  <c r="L12" i="25" s="1"/>
  <c r="BE12" i="22"/>
  <c r="BE12" i="25" s="1"/>
  <c r="AV12" i="22"/>
  <c r="AV12" i="25" s="1"/>
  <c r="AM12" i="22"/>
  <c r="AM12" i="25" s="1"/>
  <c r="CP12" i="44"/>
  <c r="L12" i="44" s="1"/>
  <c r="CF12" i="22"/>
  <c r="CF12" i="25" s="1"/>
  <c r="AD12" i="22"/>
  <c r="AD12" i="25" s="1"/>
  <c r="U12" i="22"/>
  <c r="U12" i="25" s="1"/>
  <c r="BW12" i="22"/>
  <c r="BW12" i="25" s="1"/>
  <c r="BN9" i="44"/>
  <c r="AU9" i="22"/>
  <c r="AU9" i="25" s="1"/>
  <c r="U9" i="44"/>
  <c r="BW9" i="44"/>
  <c r="AL9" i="22"/>
  <c r="AL9" i="25" s="1"/>
  <c r="AD9" i="44"/>
  <c r="CF9" i="44"/>
  <c r="K9" i="44" s="1"/>
  <c r="CE9" i="22"/>
  <c r="CE9" i="25" s="1"/>
  <c r="AC9" i="22"/>
  <c r="AC9" i="25" s="1"/>
  <c r="AM9" i="44"/>
  <c r="CO9" i="44"/>
  <c r="BV9" i="22"/>
  <c r="BV9" i="25" s="1"/>
  <c r="T9" i="22"/>
  <c r="T9" i="25" s="1"/>
  <c r="AV9" i="44"/>
  <c r="BM9" i="22"/>
  <c r="BM9" i="25" s="1"/>
  <c r="K9" i="22"/>
  <c r="K9" i="25" s="1"/>
  <c r="BE9" i="44"/>
  <c r="BD9" i="22"/>
  <c r="BD9" i="25" s="1"/>
  <c r="BN16" i="22"/>
  <c r="BN16" i="25" s="1"/>
  <c r="L16" i="22"/>
  <c r="L16" i="25" s="1"/>
  <c r="BE16" i="22"/>
  <c r="BE16" i="25" s="1"/>
  <c r="CP16" i="44"/>
  <c r="AV16" i="22"/>
  <c r="AV16" i="25" s="1"/>
  <c r="AM16" i="22"/>
  <c r="AM16" i="25" s="1"/>
  <c r="CF16" i="22"/>
  <c r="CF16" i="25" s="1"/>
  <c r="AD16" i="22"/>
  <c r="AD16" i="25" s="1"/>
  <c r="U16" i="22"/>
  <c r="U16" i="25" s="1"/>
  <c r="BW16" i="22"/>
  <c r="BW16" i="25" s="1"/>
  <c r="AE5" i="16"/>
  <c r="AU5" i="22"/>
  <c r="AU5" i="25" s="1"/>
  <c r="AL5" i="22"/>
  <c r="AL5" i="25" s="1"/>
  <c r="CE5" i="22"/>
  <c r="CE5" i="25" s="1"/>
  <c r="AC5" i="22"/>
  <c r="AC5" i="25" s="1"/>
  <c r="CO5" i="44"/>
  <c r="BV5" i="22"/>
  <c r="BV5" i="25" s="1"/>
  <c r="T5" i="22"/>
  <c r="T5" i="25" s="1"/>
  <c r="BD5" i="22"/>
  <c r="BD5" i="25" s="1"/>
  <c r="K5" i="22"/>
  <c r="K5" i="25" s="1"/>
  <c r="BM5" i="22"/>
  <c r="BM5" i="25" s="1"/>
  <c r="AE19" i="16"/>
  <c r="AM19" i="44"/>
  <c r="CO19" i="44"/>
  <c r="AU19" i="22"/>
  <c r="AU19" i="25" s="1"/>
  <c r="AV19" i="44"/>
  <c r="AL19" i="22"/>
  <c r="AL19" i="25" s="1"/>
  <c r="BE19" i="44"/>
  <c r="CE19" i="22"/>
  <c r="CE19" i="25" s="1"/>
  <c r="AC19" i="22"/>
  <c r="AC19" i="25" s="1"/>
  <c r="BN19" i="44"/>
  <c r="BV19" i="22"/>
  <c r="BV19" i="25" s="1"/>
  <c r="T19" i="22"/>
  <c r="T19" i="25" s="1"/>
  <c r="U19" i="44"/>
  <c r="BW19" i="44"/>
  <c r="BM19" i="22"/>
  <c r="BM19" i="25" s="1"/>
  <c r="K19" i="22"/>
  <c r="K19" i="25" s="1"/>
  <c r="CF19" i="44"/>
  <c r="K19" i="44" s="1"/>
  <c r="BD19" i="22"/>
  <c r="BD19" i="25" s="1"/>
  <c r="AD19" i="44"/>
  <c r="AE4" i="16"/>
  <c r="BV4" i="22"/>
  <c r="BV4" i="25" s="1"/>
  <c r="T4" i="22"/>
  <c r="T4" i="25" s="1"/>
  <c r="BM4" i="22"/>
  <c r="BM4" i="25" s="1"/>
  <c r="K4" i="22"/>
  <c r="K4" i="25" s="1"/>
  <c r="U4" i="44"/>
  <c r="CO4" i="44"/>
  <c r="BD4" i="22"/>
  <c r="BD4" i="25" s="1"/>
  <c r="AU4" i="22"/>
  <c r="AU4" i="25" s="1"/>
  <c r="AL4" i="22"/>
  <c r="AL4" i="25" s="1"/>
  <c r="AC4" i="22"/>
  <c r="AC4" i="25" s="1"/>
  <c r="CE4" i="22"/>
  <c r="CE4" i="25" s="1"/>
  <c r="L9" i="44"/>
  <c r="AD15" i="16"/>
  <c r="BL15" i="22"/>
  <c r="BL15" i="25" s="1"/>
  <c r="AK15" i="22"/>
  <c r="AK15" i="25" s="1"/>
  <c r="J15" i="22"/>
  <c r="J15" i="25" s="1"/>
  <c r="CD15" i="22"/>
  <c r="CD15" i="25" s="1"/>
  <c r="BC15" i="22"/>
  <c r="BC15" i="25" s="1"/>
  <c r="AB15" i="22"/>
  <c r="AB15" i="25" s="1"/>
  <c r="CN15" i="44"/>
  <c r="BU15" i="22"/>
  <c r="BU15" i="25" s="1"/>
  <c r="AT15" i="22"/>
  <c r="AT15" i="25" s="1"/>
  <c r="S15" i="22"/>
  <c r="S15" i="25" s="1"/>
  <c r="AC15" i="44"/>
  <c r="AL7" i="44"/>
  <c r="BL7" i="22"/>
  <c r="BL7" i="25" s="1"/>
  <c r="AK7" i="22"/>
  <c r="AK7" i="25" s="1"/>
  <c r="J7" i="22"/>
  <c r="CN7" i="44"/>
  <c r="CD7" i="22"/>
  <c r="CD7" i="25" s="1"/>
  <c r="BC7" i="22"/>
  <c r="BC7" i="25" s="1"/>
  <c r="AB7" i="22"/>
  <c r="AB7" i="25" s="1"/>
  <c r="BU7" i="22"/>
  <c r="BU7" i="25" s="1"/>
  <c r="AT7" i="22"/>
  <c r="AT7" i="25" s="1"/>
  <c r="S7" i="22"/>
  <c r="S7" i="25" s="1"/>
  <c r="AL15" i="44"/>
  <c r="BL14" i="22"/>
  <c r="BL14" i="25" s="1"/>
  <c r="AK14" i="22"/>
  <c r="AK14" i="25" s="1"/>
  <c r="J14" i="22"/>
  <c r="J14" i="25" s="1"/>
  <c r="CN14" i="44"/>
  <c r="CD14" i="22"/>
  <c r="CD14" i="25" s="1"/>
  <c r="BC14" i="22"/>
  <c r="BC14" i="25" s="1"/>
  <c r="AB14" i="22"/>
  <c r="AB14" i="25" s="1"/>
  <c r="BU14" i="22"/>
  <c r="BU14" i="25" s="1"/>
  <c r="AT14" i="22"/>
  <c r="AT14" i="25" s="1"/>
  <c r="S14" i="22"/>
  <c r="S14" i="25" s="1"/>
  <c r="AL17" i="44"/>
  <c r="BL17" i="22"/>
  <c r="BL17" i="25" s="1"/>
  <c r="AK17" i="22"/>
  <c r="AK17" i="25" s="1"/>
  <c r="J17" i="22"/>
  <c r="J17" i="25" s="1"/>
  <c r="CN17" i="44"/>
  <c r="CD17" i="22"/>
  <c r="CD17" i="25" s="1"/>
  <c r="BC17" i="22"/>
  <c r="AB17" i="22"/>
  <c r="AB17" i="25" s="1"/>
  <c r="BU17" i="22"/>
  <c r="BU17" i="25" s="1"/>
  <c r="AT17" i="22"/>
  <c r="AT17" i="25" s="1"/>
  <c r="S17" i="22"/>
  <c r="BL20" i="22"/>
  <c r="BL20" i="25" s="1"/>
  <c r="AK20" i="22"/>
  <c r="AK20" i="25" s="1"/>
  <c r="J20" i="22"/>
  <c r="J20" i="25" s="1"/>
  <c r="CN20" i="44"/>
  <c r="CD20" i="22"/>
  <c r="CD20" i="25" s="1"/>
  <c r="BC20" i="22"/>
  <c r="BC20" i="25" s="1"/>
  <c r="AB20" i="22"/>
  <c r="AB20" i="25" s="1"/>
  <c r="BU20" i="22"/>
  <c r="BU20" i="25" s="1"/>
  <c r="AT20" i="22"/>
  <c r="AT20" i="25" s="1"/>
  <c r="S20" i="22"/>
  <c r="S20" i="25" s="1"/>
  <c r="T12" i="44"/>
  <c r="BL12" i="22"/>
  <c r="BL12" i="25" s="1"/>
  <c r="AK12" i="22"/>
  <c r="AK12" i="25" s="1"/>
  <c r="J12" i="22"/>
  <c r="J12" i="25" s="1"/>
  <c r="CD12" i="22"/>
  <c r="CD12" i="25" s="1"/>
  <c r="BC12" i="22"/>
  <c r="BC12" i="25" s="1"/>
  <c r="AB12" i="22"/>
  <c r="AB12" i="25" s="1"/>
  <c r="CN12" i="44"/>
  <c r="BU12" i="22"/>
  <c r="BU12" i="25" s="1"/>
  <c r="AT12" i="22"/>
  <c r="AT12" i="25" s="1"/>
  <c r="S12" i="22"/>
  <c r="S12" i="25" s="1"/>
  <c r="AC19" i="44"/>
  <c r="BD19" i="44"/>
  <c r="CE19" i="44"/>
  <c r="BL19" i="22"/>
  <c r="BL19" i="25" s="1"/>
  <c r="AK19" i="22"/>
  <c r="AK19" i="25" s="1"/>
  <c r="J19" i="22"/>
  <c r="J19" i="25" s="1"/>
  <c r="AL19" i="44"/>
  <c r="BM19" i="44"/>
  <c r="CN19" i="44"/>
  <c r="CD19" i="22"/>
  <c r="CD19" i="25" s="1"/>
  <c r="BC19" i="22"/>
  <c r="BC19" i="25" s="1"/>
  <c r="AB19" i="22"/>
  <c r="AB19" i="25" s="1"/>
  <c r="T19" i="44"/>
  <c r="AU19" i="44"/>
  <c r="BV19" i="44"/>
  <c r="J19" i="44" s="1"/>
  <c r="BU19" i="22"/>
  <c r="BU19" i="25" s="1"/>
  <c r="AT19" i="22"/>
  <c r="AT19" i="25" s="1"/>
  <c r="S19" i="22"/>
  <c r="S19" i="25" s="1"/>
  <c r="BV15" i="44"/>
  <c r="J15" i="44" s="1"/>
  <c r="BL16" i="22"/>
  <c r="BL16" i="25" s="1"/>
  <c r="AK16" i="22"/>
  <c r="AK16" i="25" s="1"/>
  <c r="J16" i="22"/>
  <c r="J16" i="25" s="1"/>
  <c r="CN16" i="44"/>
  <c r="CD16" i="22"/>
  <c r="CD16" i="25" s="1"/>
  <c r="BC16" i="22"/>
  <c r="BC16" i="25" s="1"/>
  <c r="AB16" i="22"/>
  <c r="AB16" i="25" s="1"/>
  <c r="BU16" i="22"/>
  <c r="BU16" i="25" s="1"/>
  <c r="AT16" i="22"/>
  <c r="AT16" i="25" s="1"/>
  <c r="S16" i="22"/>
  <c r="S16" i="25" s="1"/>
  <c r="BL24" i="22"/>
  <c r="BL24" i="25" s="1"/>
  <c r="AK24" i="22"/>
  <c r="AK24" i="25" s="1"/>
  <c r="J24" i="22"/>
  <c r="J24" i="25" s="1"/>
  <c r="CN24" i="44"/>
  <c r="CD24" i="22"/>
  <c r="CD24" i="25" s="1"/>
  <c r="BC24" i="22"/>
  <c r="BC24" i="25" s="1"/>
  <c r="AB24" i="22"/>
  <c r="AB24" i="25" s="1"/>
  <c r="BU24" i="22"/>
  <c r="BU24" i="25" s="1"/>
  <c r="AT24" i="22"/>
  <c r="AT24" i="25" s="1"/>
  <c r="S24" i="22"/>
  <c r="S24" i="25" s="1"/>
  <c r="BL13" i="22"/>
  <c r="BL13" i="25" s="1"/>
  <c r="AK13" i="22"/>
  <c r="AK13" i="25" s="1"/>
  <c r="J13" i="22"/>
  <c r="J13" i="25" s="1"/>
  <c r="CD13" i="22"/>
  <c r="CD13" i="25" s="1"/>
  <c r="BC13" i="22"/>
  <c r="BC13" i="25" s="1"/>
  <c r="AB13" i="22"/>
  <c r="AB13" i="25" s="1"/>
  <c r="BU13" i="22"/>
  <c r="BU13" i="25" s="1"/>
  <c r="AT13" i="22"/>
  <c r="AT13" i="25" s="1"/>
  <c r="S13" i="22"/>
  <c r="S13" i="25" s="1"/>
  <c r="CN13" i="44"/>
  <c r="BD15" i="44"/>
  <c r="BM15" i="44"/>
  <c r="BL22" i="22"/>
  <c r="BL22" i="25" s="1"/>
  <c r="AK22" i="22"/>
  <c r="AK22" i="25" s="1"/>
  <c r="J22" i="22"/>
  <c r="J22" i="25" s="1"/>
  <c r="CD22" i="22"/>
  <c r="CD22" i="25" s="1"/>
  <c r="BC22" i="22"/>
  <c r="BC22" i="25" s="1"/>
  <c r="AB22" i="22"/>
  <c r="AB22" i="25" s="1"/>
  <c r="CN22" i="44"/>
  <c r="BU22" i="22"/>
  <c r="BU22" i="25" s="1"/>
  <c r="AT22" i="22"/>
  <c r="AT22" i="25" s="1"/>
  <c r="S22" i="22"/>
  <c r="S22" i="25" s="1"/>
  <c r="BL23" i="22"/>
  <c r="BL23" i="25" s="1"/>
  <c r="AK23" i="22"/>
  <c r="AK23" i="25" s="1"/>
  <c r="J23" i="22"/>
  <c r="J23" i="25" s="1"/>
  <c r="CN23" i="44"/>
  <c r="CD23" i="22"/>
  <c r="CD23" i="25" s="1"/>
  <c r="BC23" i="22"/>
  <c r="BC23" i="25" s="1"/>
  <c r="AB23" i="22"/>
  <c r="AB23" i="25" s="1"/>
  <c r="BU23" i="22"/>
  <c r="BU23" i="25" s="1"/>
  <c r="AT23" i="22"/>
  <c r="AT23" i="25" s="1"/>
  <c r="S23" i="22"/>
  <c r="S23" i="25" s="1"/>
  <c r="BL18" i="22"/>
  <c r="BL18" i="25" s="1"/>
  <c r="AK18" i="22"/>
  <c r="J18" i="22"/>
  <c r="J18" i="25" s="1"/>
  <c r="CD18" i="22"/>
  <c r="CD18" i="25" s="1"/>
  <c r="BC18" i="22"/>
  <c r="BC18" i="25" s="1"/>
  <c r="AB18" i="22"/>
  <c r="AB18" i="25" s="1"/>
  <c r="CN18" i="44"/>
  <c r="BU18" i="22"/>
  <c r="BU18" i="25" s="1"/>
  <c r="AT18" i="22"/>
  <c r="AT18" i="25" s="1"/>
  <c r="S18" i="22"/>
  <c r="S18" i="25" s="1"/>
  <c r="AU15" i="44"/>
  <c r="CE15" i="44"/>
  <c r="AD6" i="16"/>
  <c r="BL6" i="22"/>
  <c r="BL6" i="25" s="1"/>
  <c r="AK6" i="22"/>
  <c r="AK6" i="25" s="1"/>
  <c r="J6" i="22"/>
  <c r="J6" i="25" s="1"/>
  <c r="CN6" i="44"/>
  <c r="CD6" i="22"/>
  <c r="CD6" i="25" s="1"/>
  <c r="BC6" i="22"/>
  <c r="BC6" i="25" s="1"/>
  <c r="AB6" i="22"/>
  <c r="AB6" i="25" s="1"/>
  <c r="BU6" i="22"/>
  <c r="BU6" i="25" s="1"/>
  <c r="AT6" i="22"/>
  <c r="AT6" i="25" s="1"/>
  <c r="S6" i="22"/>
  <c r="S6" i="25" s="1"/>
  <c r="AD9" i="16"/>
  <c r="AC9" i="44"/>
  <c r="BD9" i="44"/>
  <c r="CE9" i="44"/>
  <c r="BL9" i="22"/>
  <c r="BL9" i="25" s="1"/>
  <c r="AK9" i="22"/>
  <c r="AK9" i="25" s="1"/>
  <c r="J9" i="22"/>
  <c r="J9" i="25" s="1"/>
  <c r="AL9" i="44"/>
  <c r="BM9" i="44"/>
  <c r="CN9" i="44"/>
  <c r="CD9" i="22"/>
  <c r="CD9" i="25" s="1"/>
  <c r="BC9" i="22"/>
  <c r="BC9" i="25" s="1"/>
  <c r="AB9" i="22"/>
  <c r="AB9" i="25" s="1"/>
  <c r="T9" i="44"/>
  <c r="AU9" i="44"/>
  <c r="BV9" i="44"/>
  <c r="J9" i="44" s="1"/>
  <c r="BU9" i="22"/>
  <c r="BU9" i="25" s="1"/>
  <c r="AT9" i="22"/>
  <c r="AT9" i="25" s="1"/>
  <c r="S9" i="22"/>
  <c r="S9" i="25" s="1"/>
  <c r="CA22" i="44"/>
  <c r="AZ22" i="44"/>
  <c r="Z4" i="16"/>
  <c r="BZ4" i="22"/>
  <c r="BZ4" i="25" s="1"/>
  <c r="BH4" i="22"/>
  <c r="BH4" i="25" s="1"/>
  <c r="AP4" i="22"/>
  <c r="AP4" i="25" s="1"/>
  <c r="X4" i="22"/>
  <c r="X4" i="25" s="1"/>
  <c r="F4" i="22"/>
  <c r="CJ4" i="44"/>
  <c r="BQ4" i="22"/>
  <c r="BQ4" i="25" s="1"/>
  <c r="AY4" i="22"/>
  <c r="AY4" i="25" s="1"/>
  <c r="AG4" i="22"/>
  <c r="AG4" i="25" s="1"/>
  <c r="O4" i="22"/>
  <c r="O4" i="25" s="1"/>
  <c r="F23" i="25"/>
  <c r="BI22" i="44"/>
  <c r="Y22" i="44"/>
  <c r="AZ16" i="44"/>
  <c r="BZ16" i="22"/>
  <c r="BZ16" i="25" s="1"/>
  <c r="BH16" i="22"/>
  <c r="BH16" i="25" s="1"/>
  <c r="AP16" i="22"/>
  <c r="AP16" i="25" s="1"/>
  <c r="X16" i="22"/>
  <c r="X16" i="25" s="1"/>
  <c r="F16" i="22"/>
  <c r="F16" i="25" s="1"/>
  <c r="BQ16" i="22"/>
  <c r="BQ16" i="25" s="1"/>
  <c r="AY16" i="22"/>
  <c r="AY16" i="25" s="1"/>
  <c r="AG16" i="22"/>
  <c r="AG16" i="25" s="1"/>
  <c r="O16" i="22"/>
  <c r="O16" i="25" s="1"/>
  <c r="CJ16" i="44"/>
  <c r="BQ13" i="22"/>
  <c r="BQ13" i="25" s="1"/>
  <c r="AY13" i="22"/>
  <c r="AY13" i="25" s="1"/>
  <c r="AG13" i="22"/>
  <c r="AG13" i="25" s="1"/>
  <c r="O13" i="22"/>
  <c r="O13" i="25" s="1"/>
  <c r="CJ13" i="44"/>
  <c r="BZ13" i="22"/>
  <c r="BZ13" i="25" s="1"/>
  <c r="BH13" i="22"/>
  <c r="BH13" i="25" s="1"/>
  <c r="AP13" i="22"/>
  <c r="AP13" i="25" s="1"/>
  <c r="X13" i="22"/>
  <c r="X13" i="25" s="1"/>
  <c r="F13" i="22"/>
  <c r="F13" i="25" s="1"/>
  <c r="Z14" i="16"/>
  <c r="BZ14" i="22"/>
  <c r="BZ14" i="25" s="1"/>
  <c r="BH14" i="22"/>
  <c r="BH14" i="25" s="1"/>
  <c r="AP14" i="22"/>
  <c r="AP14" i="25" s="1"/>
  <c r="X14" i="22"/>
  <c r="X14" i="25" s="1"/>
  <c r="F14" i="22"/>
  <c r="F14" i="25" s="1"/>
  <c r="BQ14" i="22"/>
  <c r="BQ14" i="25" s="1"/>
  <c r="AY14" i="22"/>
  <c r="AY14" i="25" s="1"/>
  <c r="AG14" i="22"/>
  <c r="AG14" i="25" s="1"/>
  <c r="O14" i="22"/>
  <c r="O14" i="25" s="1"/>
  <c r="CJ14" i="44"/>
  <c r="F17" i="25"/>
  <c r="Z22" i="16"/>
  <c r="BZ22" i="22"/>
  <c r="BZ22" i="25" s="1"/>
  <c r="BH22" i="22"/>
  <c r="BH22" i="25" s="1"/>
  <c r="AP22" i="22"/>
  <c r="AP22" i="25" s="1"/>
  <c r="X22" i="22"/>
  <c r="X22" i="25" s="1"/>
  <c r="F22" i="22"/>
  <c r="BQ22" i="22"/>
  <c r="BQ22" i="25" s="1"/>
  <c r="AY22" i="22"/>
  <c r="AY22" i="25" s="1"/>
  <c r="AG22" i="22"/>
  <c r="AG22" i="25" s="1"/>
  <c r="O22" i="22"/>
  <c r="O22" i="25" s="1"/>
  <c r="CJ22" i="44"/>
  <c r="AH22" i="44"/>
  <c r="F22" i="44" s="1"/>
  <c r="BQ19" i="22"/>
  <c r="BQ19" i="25" s="1"/>
  <c r="AY19" i="22"/>
  <c r="AY19" i="25" s="1"/>
  <c r="AG19" i="22"/>
  <c r="AG19" i="25" s="1"/>
  <c r="O19" i="22"/>
  <c r="O19" i="25" s="1"/>
  <c r="P19" i="44"/>
  <c r="AH19" i="44"/>
  <c r="F19" i="44" s="1"/>
  <c r="AZ19" i="44"/>
  <c r="BR19" i="44"/>
  <c r="CJ19" i="44"/>
  <c r="BZ19" i="22"/>
  <c r="BZ19" i="25" s="1"/>
  <c r="BH19" i="22"/>
  <c r="BH19" i="25" s="1"/>
  <c r="AP19" i="22"/>
  <c r="AP19" i="25" s="1"/>
  <c r="X19" i="22"/>
  <c r="X19" i="25" s="1"/>
  <c r="F19" i="22"/>
  <c r="F19" i="25" s="1"/>
  <c r="Y19" i="44"/>
  <c r="AQ19" i="44"/>
  <c r="BI19" i="44"/>
  <c r="CA19" i="44"/>
  <c r="F10" i="25"/>
  <c r="AQ22" i="44"/>
  <c r="BZ6" i="22"/>
  <c r="BZ6" i="25" s="1"/>
  <c r="BH6" i="22"/>
  <c r="BH6" i="25" s="1"/>
  <c r="AP6" i="22"/>
  <c r="AP6" i="25" s="1"/>
  <c r="X6" i="22"/>
  <c r="X6" i="25" s="1"/>
  <c r="F6" i="22"/>
  <c r="CJ6" i="44"/>
  <c r="BQ6" i="22"/>
  <c r="BQ6" i="25" s="1"/>
  <c r="AY6" i="22"/>
  <c r="AY6" i="25" s="1"/>
  <c r="AG6" i="22"/>
  <c r="AG6" i="25" s="1"/>
  <c r="O6" i="22"/>
  <c r="O6" i="25" s="1"/>
  <c r="BZ12" i="22"/>
  <c r="BZ12" i="25" s="1"/>
  <c r="BH12" i="22"/>
  <c r="BH12" i="25" s="1"/>
  <c r="AP12" i="22"/>
  <c r="AP12" i="25" s="1"/>
  <c r="X12" i="22"/>
  <c r="X12" i="25" s="1"/>
  <c r="F12" i="22"/>
  <c r="F12" i="25" s="1"/>
  <c r="BQ12" i="22"/>
  <c r="BQ12" i="25" s="1"/>
  <c r="AY12" i="22"/>
  <c r="AY12" i="25" s="1"/>
  <c r="AG12" i="22"/>
  <c r="AG12" i="25" s="1"/>
  <c r="O12" i="22"/>
  <c r="O12" i="25" s="1"/>
  <c r="CJ12" i="44"/>
  <c r="Y9" i="44"/>
  <c r="AQ9" i="44"/>
  <c r="BI9" i="44"/>
  <c r="CA9" i="44"/>
  <c r="P9" i="44"/>
  <c r="AH9" i="44"/>
  <c r="F9" i="44" s="1"/>
  <c r="AZ9" i="44"/>
  <c r="BR9" i="44"/>
  <c r="CJ9" i="44"/>
  <c r="BQ9" i="22"/>
  <c r="BQ9" i="25" s="1"/>
  <c r="AY9" i="22"/>
  <c r="AY9" i="25" s="1"/>
  <c r="AG9" i="22"/>
  <c r="AG9" i="25" s="1"/>
  <c r="O9" i="22"/>
  <c r="O9" i="25" s="1"/>
  <c r="BZ9" i="22"/>
  <c r="BZ9" i="25" s="1"/>
  <c r="BH9" i="22"/>
  <c r="BH9" i="25" s="1"/>
  <c r="AP9" i="22"/>
  <c r="AP9" i="25" s="1"/>
  <c r="X9" i="22"/>
  <c r="X9" i="25" s="1"/>
  <c r="F9" i="22"/>
  <c r="BQ21" i="22"/>
  <c r="BQ21" i="25" s="1"/>
  <c r="AY21" i="22"/>
  <c r="AY21" i="25" s="1"/>
  <c r="AG21" i="22"/>
  <c r="AG21" i="25" s="1"/>
  <c r="O21" i="22"/>
  <c r="O21" i="25" s="1"/>
  <c r="BZ21" i="22"/>
  <c r="BZ21" i="25" s="1"/>
  <c r="BH21" i="22"/>
  <c r="BH21" i="25" s="1"/>
  <c r="AP21" i="22"/>
  <c r="AP21" i="25" s="1"/>
  <c r="X21" i="22"/>
  <c r="X21" i="25" s="1"/>
  <c r="F21" i="22"/>
  <c r="F21" i="25" s="1"/>
  <c r="CJ21" i="44"/>
  <c r="F25" i="25"/>
  <c r="CB21" i="44"/>
  <c r="BS20" i="44"/>
  <c r="Z20" i="44"/>
  <c r="AC4" i="16"/>
  <c r="S4" i="44"/>
  <c r="BL4" i="44"/>
  <c r="I4" i="44" s="1"/>
  <c r="BC4" i="44"/>
  <c r="AE12" i="16"/>
  <c r="AO22" i="44"/>
  <c r="AF22" i="44"/>
  <c r="AF5" i="16"/>
  <c r="BO5" i="44"/>
  <c r="AN5" i="44"/>
  <c r="AB4" i="16"/>
  <c r="AA4" i="44"/>
  <c r="AJ4" i="44"/>
  <c r="CC4" i="44"/>
  <c r="AF22" i="16"/>
  <c r="BO22" i="44"/>
  <c r="AN22" i="44"/>
  <c r="N22" i="44"/>
  <c r="D22" i="44" s="1"/>
  <c r="CG22" i="44"/>
  <c r="L22" i="44" s="1"/>
  <c r="AL13" i="44"/>
  <c r="Y6" i="16"/>
  <c r="AG6" i="44"/>
  <c r="BH6" i="44"/>
  <c r="Z6" i="16"/>
  <c r="P6" i="44"/>
  <c r="AQ6" i="44"/>
  <c r="BI6" i="44"/>
  <c r="BT23" i="44"/>
  <c r="AJ23" i="44"/>
  <c r="R23" i="44"/>
  <c r="BB23" i="44"/>
  <c r="H23" i="44" s="1"/>
  <c r="BK23" i="44"/>
  <c r="AA23" i="44"/>
  <c r="AF15" i="16"/>
  <c r="AN15" i="44"/>
  <c r="BF15" i="44"/>
  <c r="BX15" i="44"/>
  <c r="AE15" i="44"/>
  <c r="CB7" i="44"/>
  <c r="AR7" i="44"/>
  <c r="G7" i="44" s="1"/>
  <c r="Z7" i="44"/>
  <c r="AB22" i="16"/>
  <c r="AS22" i="44"/>
  <c r="CC22" i="44"/>
  <c r="AA22" i="44"/>
  <c r="BT22" i="44"/>
  <c r="AN12" i="44"/>
  <c r="BX12" i="44"/>
  <c r="AE12" i="44"/>
  <c r="BF12" i="44"/>
  <c r="AE9" i="16"/>
  <c r="AD22" i="16"/>
  <c r="CE22" i="44"/>
  <c r="T22" i="44"/>
  <c r="BM22" i="44"/>
  <c r="BV22" i="44"/>
  <c r="J22" i="44" s="1"/>
  <c r="BD22" i="44"/>
  <c r="AU22" i="44"/>
  <c r="Z12" i="16"/>
  <c r="BI12" i="44"/>
  <c r="AQ12" i="44"/>
  <c r="CA12" i="44"/>
  <c r="Z9" i="16"/>
  <c r="AW16" i="44"/>
  <c r="CG16" i="44"/>
  <c r="AN16" i="44"/>
  <c r="BX16" i="44"/>
  <c r="AC6" i="16"/>
  <c r="BU6" i="44"/>
  <c r="BC6" i="44"/>
  <c r="AK6" i="44"/>
  <c r="CD6" i="44"/>
  <c r="BY23" i="44"/>
  <c r="BG23" i="44"/>
  <c r="AX23" i="44"/>
  <c r="AO23" i="44"/>
  <c r="AF23" i="44"/>
  <c r="AD23" i="16"/>
  <c r="AL23" i="44"/>
  <c r="BM23" i="44"/>
  <c r="AU23" i="44"/>
  <c r="T23" i="44"/>
  <c r="Z21" i="16"/>
  <c r="Y21" i="44"/>
  <c r="P21" i="44"/>
  <c r="CA21" i="44"/>
  <c r="BR21" i="44"/>
  <c r="BI21" i="44"/>
  <c r="AH21" i="44"/>
  <c r="F21" i="44" s="1"/>
  <c r="AR13" i="44"/>
  <c r="G13" i="44" s="1"/>
  <c r="BS13" i="44"/>
  <c r="AU13" i="44"/>
  <c r="BP15" i="44"/>
  <c r="AD16" i="16"/>
  <c r="AB13" i="16"/>
  <c r="AE16" i="16"/>
  <c r="BW16" i="44"/>
  <c r="Z19" i="16"/>
  <c r="Y16" i="16"/>
  <c r="AB19" i="16"/>
  <c r="AC23" i="16"/>
  <c r="BL23" i="44"/>
  <c r="I23" i="44" s="1"/>
  <c r="AK23" i="44"/>
  <c r="CD23" i="44"/>
  <c r="AC14" i="16"/>
  <c r="BL14" i="44"/>
  <c r="I14" i="44" s="1"/>
  <c r="AX22" i="44"/>
  <c r="AC16" i="44"/>
  <c r="BF22" i="44"/>
  <c r="BE16" i="44"/>
  <c r="AA13" i="44"/>
  <c r="CF12" i="44"/>
  <c r="K12" i="44" s="1"/>
  <c r="T16" i="44"/>
  <c r="BX22" i="44"/>
  <c r="AW22" i="44"/>
  <c r="BG15" i="44"/>
  <c r="AW12" i="44"/>
  <c r="AD13" i="16"/>
  <c r="BM13" i="44"/>
  <c r="AC13" i="44"/>
  <c r="BD13" i="44"/>
  <c r="T13" i="44"/>
  <c r="CE13" i="44"/>
  <c r="R13" i="44"/>
  <c r="AM12" i="44"/>
  <c r="AE22" i="44"/>
  <c r="N15" i="44"/>
  <c r="D15" i="44" s="1"/>
  <c r="BA20" i="44"/>
  <c r="BO12" i="44"/>
  <c r="CB13" i="44"/>
  <c r="AC20" i="44"/>
  <c r="BD17" i="44"/>
  <c r="BA5" i="44"/>
  <c r="AI13" i="44"/>
  <c r="Y14" i="44"/>
  <c r="BQ14" i="44"/>
  <c r="BG22" i="44"/>
  <c r="W22" i="44"/>
  <c r="AJ13" i="44"/>
  <c r="AS13" i="44"/>
  <c r="AY16" i="44"/>
  <c r="BZ16" i="44"/>
  <c r="P14" i="44"/>
  <c r="CA14" i="44"/>
  <c r="AT14" i="44"/>
  <c r="AK14" i="44"/>
  <c r="BE12" i="44"/>
  <c r="BV16" i="44"/>
  <c r="J16" i="44" s="1"/>
  <c r="BM16" i="44"/>
  <c r="Z14" i="44"/>
  <c r="AQ4" i="44"/>
  <c r="CA4" i="44"/>
  <c r="BU4" i="44"/>
  <c r="AF15" i="44"/>
  <c r="BD12" i="44"/>
  <c r="AN14" i="44"/>
  <c r="BM14" i="44"/>
  <c r="AS4" i="44"/>
  <c r="BV20" i="44"/>
  <c r="J20" i="44" s="1"/>
  <c r="I7" i="54" s="1"/>
  <c r="AE5" i="44"/>
  <c r="BX5" i="44"/>
  <c r="S23" i="44"/>
  <c r="AV16" i="44"/>
  <c r="AD21" i="44"/>
  <c r="BF17" i="44"/>
  <c r="CG17" i="44"/>
  <c r="AL14" i="44"/>
  <c r="X14" i="44"/>
  <c r="E14" i="44" s="1"/>
  <c r="BY22" i="44"/>
  <c r="CC13" i="44"/>
  <c r="AP16" i="44"/>
  <c r="AG16" i="44"/>
  <c r="AZ14" i="44"/>
  <c r="BR14" i="44"/>
  <c r="CD14" i="44"/>
  <c r="BW12" i="44"/>
  <c r="BD16" i="44"/>
  <c r="CB14" i="44"/>
  <c r="Y4" i="44"/>
  <c r="BR4" i="44"/>
  <c r="AT4" i="44"/>
  <c r="W15" i="44"/>
  <c r="BY15" i="44"/>
  <c r="BF14" i="44"/>
  <c r="CB20" i="44"/>
  <c r="BK4" i="44"/>
  <c r="CE20" i="44"/>
  <c r="V5" i="44"/>
  <c r="CG5" i="44"/>
  <c r="BC23" i="44"/>
  <c r="AD16" i="44"/>
  <c r="U16" i="44"/>
  <c r="AN17" i="44"/>
  <c r="AE17" i="44"/>
  <c r="BH14" i="44"/>
  <c r="AR14" i="44"/>
  <c r="G14" i="44" s="1"/>
  <c r="BI4" i="44"/>
  <c r="AG14" i="44"/>
  <c r="BZ14" i="44"/>
  <c r="BP22" i="44"/>
  <c r="BT13" i="44"/>
  <c r="BB13" i="44"/>
  <c r="H13" i="44" s="1"/>
  <c r="BH16" i="44"/>
  <c r="BQ16" i="44"/>
  <c r="AQ14" i="44"/>
  <c r="AB14" i="44"/>
  <c r="AD12" i="44"/>
  <c r="CE16" i="44"/>
  <c r="BS14" i="44"/>
  <c r="P4" i="44"/>
  <c r="AK4" i="44"/>
  <c r="AX15" i="44"/>
  <c r="AO15" i="44"/>
  <c r="AL12" i="44"/>
  <c r="AR20" i="44"/>
  <c r="G20" i="44" s="1"/>
  <c r="F7" i="54" s="1"/>
  <c r="AI20" i="44"/>
  <c r="BB16" i="44"/>
  <c r="H16" i="44" s="1"/>
  <c r="BB4" i="44"/>
  <c r="H4" i="44" s="1"/>
  <c r="BO6" i="44"/>
  <c r="AW5" i="44"/>
  <c r="AB23" i="44"/>
  <c r="BN16" i="44"/>
  <c r="CF16" i="44"/>
  <c r="K16" i="44" s="1"/>
  <c r="BO17" i="44"/>
  <c r="AM21" i="44"/>
  <c r="BN21" i="44"/>
  <c r="T20" i="44"/>
  <c r="V17" i="44"/>
  <c r="O14" i="44"/>
  <c r="AP14" i="44"/>
  <c r="BK13" i="44"/>
  <c r="X16" i="44"/>
  <c r="E16" i="44" s="1"/>
  <c r="BI14" i="44"/>
  <c r="AF17" i="16"/>
  <c r="BU14" i="44"/>
  <c r="BN12" i="44"/>
  <c r="U12" i="44"/>
  <c r="AU16" i="44"/>
  <c r="AL16" i="44"/>
  <c r="AH4" i="44"/>
  <c r="F4" i="44" s="1"/>
  <c r="AB4" i="44"/>
  <c r="CD4" i="44"/>
  <c r="Q20" i="44"/>
  <c r="BJ20" i="44"/>
  <c r="R4" i="44"/>
  <c r="BT4" i="44"/>
  <c r="BF5" i="44"/>
  <c r="AT23" i="44"/>
  <c r="AM16" i="44"/>
  <c r="BX17" i="44"/>
  <c r="U21" i="44"/>
  <c r="X12" i="44"/>
  <c r="E12" i="44" s="1"/>
  <c r="D7" i="45" s="1"/>
  <c r="BE21" i="44"/>
  <c r="BZ12" i="44"/>
  <c r="O12" i="44"/>
  <c r="AC9" i="16"/>
  <c r="Z13" i="16"/>
  <c r="AQ13" i="44"/>
  <c r="AZ13" i="44"/>
  <c r="Y13" i="44"/>
  <c r="P13" i="44"/>
  <c r="CA13" i="44"/>
  <c r="BR13" i="44"/>
  <c r="BJ12" i="44"/>
  <c r="AO10" i="44"/>
  <c r="BY10" i="44"/>
  <c r="BI13" i="44"/>
  <c r="CG4" i="44"/>
  <c r="BK16" i="44"/>
  <c r="CC16" i="44"/>
  <c r="AA16" i="44"/>
  <c r="AS16" i="44"/>
  <c r="AJ16" i="44"/>
  <c r="R16" i="44"/>
  <c r="AD14" i="16"/>
  <c r="AU14" i="44"/>
  <c r="BD14" i="44"/>
  <c r="CE14" i="44"/>
  <c r="AC14" i="44"/>
  <c r="BV14" i="44"/>
  <c r="J14" i="44" s="1"/>
  <c r="BP17" i="44"/>
  <c r="N17" i="44"/>
  <c r="D17" i="44" s="1"/>
  <c r="BG17" i="44"/>
  <c r="W17" i="44"/>
  <c r="BY17" i="44"/>
  <c r="AE23" i="16"/>
  <c r="AM23" i="44"/>
  <c r="CF23" i="44"/>
  <c r="K23" i="44" s="1"/>
  <c r="BE23" i="44"/>
  <c r="BW23" i="44"/>
  <c r="U23" i="44"/>
  <c r="AV23" i="44"/>
  <c r="AD17" i="16"/>
  <c r="T17" i="44"/>
  <c r="CE17" i="44"/>
  <c r="AC17" i="44"/>
  <c r="AU17" i="44"/>
  <c r="BM17" i="44"/>
  <c r="AD20" i="16"/>
  <c r="BM20" i="44"/>
  <c r="BD20" i="44"/>
  <c r="AU20" i="44"/>
  <c r="AL20" i="44"/>
  <c r="W13" i="44"/>
  <c r="BP13" i="44"/>
  <c r="AO13" i="44"/>
  <c r="BG13" i="44"/>
  <c r="AF13" i="44"/>
  <c r="BY13" i="44"/>
  <c r="AX13" i="44"/>
  <c r="N13" i="44"/>
  <c r="D13" i="44" s="1"/>
  <c r="AD12" i="16"/>
  <c r="AU12" i="44"/>
  <c r="AC12" i="44"/>
  <c r="BM12" i="44"/>
  <c r="CE12" i="44"/>
  <c r="BV12" i="44"/>
  <c r="J12" i="44" s="1"/>
  <c r="AA14" i="16"/>
  <c r="AI14" i="44"/>
  <c r="BA14" i="44"/>
  <c r="AF6" i="16"/>
  <c r="AN6" i="44"/>
  <c r="V6" i="44"/>
  <c r="AW6" i="44"/>
  <c r="CG6" i="44"/>
  <c r="AE6" i="44"/>
  <c r="BF6" i="44"/>
  <c r="Y19" i="16"/>
  <c r="AD19" i="16"/>
  <c r="AF14" i="16"/>
  <c r="BX14" i="44"/>
  <c r="V14" i="44"/>
  <c r="BO14" i="44"/>
  <c r="CG14" i="44"/>
  <c r="AB17" i="16"/>
  <c r="BT17" i="44"/>
  <c r="BK17" i="44"/>
  <c r="AS17" i="44"/>
  <c r="BB17" i="44"/>
  <c r="H17" i="44" s="1"/>
  <c r="AA17" i="44"/>
  <c r="X12" i="16"/>
  <c r="N12" i="44"/>
  <c r="D12" i="44" s="1"/>
  <c r="W12" i="44"/>
  <c r="AO12" i="44"/>
  <c r="BP12" i="44"/>
  <c r="BG12" i="44"/>
  <c r="AF12" i="44"/>
  <c r="Z16" i="16"/>
  <c r="AH16" i="44"/>
  <c r="F16" i="44" s="1"/>
  <c r="AB9" i="16"/>
  <c r="AF24" i="16"/>
  <c r="V24" i="44"/>
  <c r="BF24" i="44"/>
  <c r="BX24" i="44"/>
  <c r="CG24" i="44"/>
  <c r="BO24" i="44"/>
  <c r="AI12" i="44"/>
  <c r="Q12" i="44"/>
  <c r="AE18" i="44"/>
  <c r="BF18" i="44"/>
  <c r="BK5" i="44"/>
  <c r="CC5" i="44"/>
  <c r="Y16" i="44"/>
  <c r="AX10" i="44"/>
  <c r="BP10" i="44"/>
  <c r="CF18" i="44"/>
  <c r="K18" i="44" s="1"/>
  <c r="CE7" i="44"/>
  <c r="BX4" i="44"/>
  <c r="BV17" i="44"/>
  <c r="J17" i="44" s="1"/>
  <c r="AN24" i="44"/>
  <c r="W7" i="44"/>
  <c r="AO7" i="44"/>
  <c r="AX7" i="44"/>
  <c r="BY7" i="44"/>
  <c r="BG7" i="44"/>
  <c r="N7" i="44"/>
  <c r="D7" i="44" s="1"/>
  <c r="X18" i="16"/>
  <c r="AF18" i="44"/>
  <c r="BG18" i="44"/>
  <c r="W18" i="44"/>
  <c r="BY18" i="44"/>
  <c r="BP18" i="44"/>
  <c r="AO18" i="44"/>
  <c r="AX18" i="44"/>
  <c r="N18" i="44"/>
  <c r="D18" i="44" s="1"/>
  <c r="CB12" i="44"/>
  <c r="AN18" i="44"/>
  <c r="AJ5" i="44"/>
  <c r="R5" i="44"/>
  <c r="P16" i="44"/>
  <c r="AQ16" i="44"/>
  <c r="BV7" i="44"/>
  <c r="J7" i="44" s="1"/>
  <c r="AX17" i="44"/>
  <c r="BF4" i="44"/>
  <c r="AN4" i="44"/>
  <c r="AE4" i="44"/>
  <c r="AF4" i="16"/>
  <c r="V4" i="44"/>
  <c r="AW4" i="44"/>
  <c r="AB20" i="16"/>
  <c r="R20" i="44"/>
  <c r="AA20" i="44"/>
  <c r="AJ20" i="44"/>
  <c r="BB20" i="44"/>
  <c r="H20" i="44" s="1"/>
  <c r="G7" i="54" s="1"/>
  <c r="BK20" i="44"/>
  <c r="CC20" i="44"/>
  <c r="BT20" i="44"/>
  <c r="AS20" i="44"/>
  <c r="BA18" i="44"/>
  <c r="Q18" i="44"/>
  <c r="Z18" i="44"/>
  <c r="CB18" i="44"/>
  <c r="AM18" i="44"/>
  <c r="BE18" i="44"/>
  <c r="BN18" i="44"/>
  <c r="AV18" i="44"/>
  <c r="AS5" i="44"/>
  <c r="BA12" i="44"/>
  <c r="BO18" i="44"/>
  <c r="AW18" i="44"/>
  <c r="BB5" i="44"/>
  <c r="H5" i="44" s="1"/>
  <c r="CA16" i="44"/>
  <c r="BS18" i="44"/>
  <c r="AX12" i="44"/>
  <c r="AF17" i="44"/>
  <c r="BP7" i="44"/>
  <c r="AW24" i="44"/>
  <c r="BN23" i="44"/>
  <c r="CC17" i="44"/>
  <c r="BA8" i="44"/>
  <c r="CB8" i="44"/>
  <c r="Z8" i="44"/>
  <c r="AI8" i="44"/>
  <c r="BS8" i="44"/>
  <c r="Q8" i="44"/>
  <c r="BJ8" i="44"/>
  <c r="AR8" i="44"/>
  <c r="G8" i="44" s="1"/>
  <c r="X10" i="16"/>
  <c r="N10" i="44"/>
  <c r="D10" i="44" s="1"/>
  <c r="BG10" i="44"/>
  <c r="AD7" i="16"/>
  <c r="AC7" i="44"/>
  <c r="BM7" i="44"/>
  <c r="AU7" i="44"/>
  <c r="T7" i="44"/>
  <c r="BD7" i="44"/>
  <c r="AR12" i="44"/>
  <c r="G12" i="44" s="1"/>
  <c r="BX18" i="44"/>
  <c r="V18" i="44"/>
  <c r="AA5" i="44"/>
  <c r="BI16" i="44"/>
  <c r="AR18" i="44"/>
  <c r="G18" i="44" s="1"/>
  <c r="U18" i="44"/>
  <c r="AA18" i="16"/>
  <c r="BY12" i="44"/>
  <c r="AO17" i="44"/>
  <c r="AF7" i="44"/>
  <c r="AE24" i="44"/>
  <c r="AD23" i="44"/>
  <c r="AG12" i="44"/>
  <c r="AE21" i="16"/>
  <c r="AV21" i="44"/>
  <c r="CF21" i="44"/>
  <c r="K21" i="44" s="1"/>
  <c r="AC24" i="44"/>
  <c r="T24" i="44"/>
  <c r="AU24" i="44"/>
  <c r="BM24" i="44"/>
  <c r="AL24" i="44"/>
  <c r="BD24" i="44"/>
  <c r="BV24" i="44"/>
  <c r="J24" i="44" s="1"/>
  <c r="I7" i="53" s="1"/>
  <c r="CE24" i="44"/>
  <c r="X16" i="16"/>
  <c r="AO16" i="44"/>
  <c r="BY16" i="44"/>
  <c r="AX16" i="44"/>
  <c r="BG16" i="44"/>
  <c r="AF16" i="44"/>
  <c r="N16" i="44"/>
  <c r="D16" i="44" s="1"/>
  <c r="BP16" i="44"/>
  <c r="BW21" i="44"/>
  <c r="BH12" i="44"/>
  <c r="AA7" i="16"/>
  <c r="BJ7" i="44"/>
  <c r="BS7" i="44"/>
  <c r="AF12" i="16"/>
  <c r="V12" i="44"/>
  <c r="AA13" i="16"/>
  <c r="BJ13" i="44"/>
  <c r="Q13" i="44"/>
  <c r="AX21" i="44"/>
  <c r="W21" i="44"/>
  <c r="BP21" i="44"/>
  <c r="BY21" i="44"/>
  <c r="N21" i="44"/>
  <c r="D21" i="44" s="1"/>
  <c r="AO21" i="44"/>
  <c r="AF21" i="44"/>
  <c r="BG21" i="44"/>
  <c r="AY12" i="44"/>
  <c r="BQ12" i="44"/>
  <c r="AA5" i="16"/>
  <c r="BJ5" i="44"/>
  <c r="AP12" i="44"/>
  <c r="AC21" i="16"/>
  <c r="AB21" i="44"/>
  <c r="BA7" i="44"/>
  <c r="S21" i="44"/>
  <c r="AC18" i="44"/>
  <c r="BM18" i="44"/>
  <c r="AL18" i="44"/>
  <c r="AU18" i="44"/>
  <c r="T18" i="44"/>
  <c r="BV18" i="44"/>
  <c r="J18" i="44" s="1"/>
  <c r="BD18" i="44"/>
  <c r="CE18" i="44"/>
  <c r="V19" i="16"/>
  <c r="V20" i="16"/>
  <c r="X9" i="16"/>
  <c r="X24" i="16"/>
  <c r="X23" i="16"/>
  <c r="X22" i="16"/>
  <c r="X13" i="16"/>
  <c r="AF16" i="16"/>
  <c r="AA4" i="16"/>
  <c r="O13" i="16"/>
  <c r="BH13" i="44" s="1"/>
  <c r="X7" i="16"/>
  <c r="AP25" i="44"/>
  <c r="Y24" i="16"/>
  <c r="S15" i="16"/>
  <c r="S16" i="16"/>
  <c r="S16" i="44" s="1"/>
  <c r="AA20" i="16"/>
  <c r="N14" i="16"/>
  <c r="BK24" i="44"/>
  <c r="AB23" i="16"/>
  <c r="T25" i="44"/>
  <c r="AD24" i="16"/>
  <c r="Q15" i="16"/>
  <c r="Q16" i="16"/>
  <c r="N4" i="16"/>
  <c r="X20" i="16"/>
  <c r="AA6" i="16"/>
  <c r="R17" i="44"/>
  <c r="AB16" i="16"/>
  <c r="AC20" i="16"/>
  <c r="W16" i="44"/>
  <c r="X15" i="16"/>
  <c r="N6" i="16"/>
  <c r="W6" i="44" s="1"/>
  <c r="AA12" i="16"/>
  <c r="X17" i="16"/>
  <c r="S25" i="44"/>
  <c r="AC24" i="16"/>
  <c r="X25" i="16"/>
  <c r="S6" i="41"/>
  <c r="S6" i="42" s="1"/>
  <c r="BQ6" i="41"/>
  <c r="BQ6" i="42" s="1"/>
  <c r="BG6" i="41"/>
  <c r="BG6" i="42" s="1"/>
  <c r="AP5" i="41"/>
  <c r="AP5" i="42" s="1"/>
  <c r="AZ5" i="41"/>
  <c r="AZ5" i="42" s="1"/>
  <c r="BJ5" i="41"/>
  <c r="BJ5" i="42" s="1"/>
  <c r="BT5" i="41"/>
  <c r="BT5" i="42" s="1"/>
  <c r="CD5" i="41"/>
  <c r="CD5" i="42" s="1"/>
  <c r="AF5" i="41"/>
  <c r="AF5" i="42" s="1"/>
  <c r="L5" i="41"/>
  <c r="L5" i="42" s="1"/>
  <c r="V5" i="41"/>
  <c r="V5" i="42" s="1"/>
  <c r="E8" i="43"/>
  <c r="AQ5" i="41"/>
  <c r="AQ5" i="42" s="1"/>
  <c r="BU5" i="41"/>
  <c r="BU5" i="42" s="1"/>
  <c r="BA5" i="41"/>
  <c r="BA5" i="42" s="1"/>
  <c r="BK5" i="41"/>
  <c r="BK5" i="42" s="1"/>
  <c r="M5" i="41"/>
  <c r="M5" i="42" s="1"/>
  <c r="AG5" i="41"/>
  <c r="AG5" i="42" s="1"/>
  <c r="CE5" i="41"/>
  <c r="CE5" i="42" s="1"/>
  <c r="W5" i="41"/>
  <c r="W5" i="42" s="1"/>
  <c r="BR6" i="41"/>
  <c r="BR6" i="42" s="1"/>
  <c r="BH6" i="41"/>
  <c r="BH6" i="42" s="1"/>
  <c r="AN6" i="41"/>
  <c r="AN6" i="42" s="1"/>
  <c r="AX6" i="41"/>
  <c r="AX6" i="42" s="1"/>
  <c r="AD6" i="41"/>
  <c r="AD6" i="42" s="1"/>
  <c r="T6" i="41"/>
  <c r="T6" i="42" s="1"/>
  <c r="J6" i="41"/>
  <c r="J6" i="42" s="1"/>
  <c r="CB6" i="41"/>
  <c r="CB6" i="42" s="1"/>
  <c r="E12" i="43"/>
  <c r="D12" i="42"/>
  <c r="D12" i="43"/>
  <c r="E28" i="43"/>
  <c r="D28" i="43"/>
  <c r="D28" i="42"/>
  <c r="AQ4" i="41"/>
  <c r="AQ4" i="42" s="1"/>
  <c r="BU4" i="41"/>
  <c r="BU4" i="42" s="1"/>
  <c r="W4" i="41"/>
  <c r="W4" i="42" s="1"/>
  <c r="BK4" i="41"/>
  <c r="BK4" i="42" s="1"/>
  <c r="BA4" i="41"/>
  <c r="BA4" i="42" s="1"/>
  <c r="AG4" i="41"/>
  <c r="AG4" i="42" s="1"/>
  <c r="M4" i="41"/>
  <c r="M4" i="42" s="1"/>
  <c r="CE4" i="41"/>
  <c r="CE4" i="42" s="1"/>
  <c r="AJ5" i="41"/>
  <c r="AJ5" i="42" s="1"/>
  <c r="F5" i="41"/>
  <c r="F5" i="42" s="1"/>
  <c r="AT5" i="41"/>
  <c r="AT5" i="42" s="1"/>
  <c r="BN5" i="41"/>
  <c r="BN5" i="42" s="1"/>
  <c r="P5" i="41"/>
  <c r="P5" i="42" s="1"/>
  <c r="BX5" i="41"/>
  <c r="BX5" i="42" s="1"/>
  <c r="BD5" i="41"/>
  <c r="BD5" i="42" s="1"/>
  <c r="Z5" i="41"/>
  <c r="Z5" i="42" s="1"/>
  <c r="BI4" i="41"/>
  <c r="BI4" i="42" s="1"/>
  <c r="U4" i="41"/>
  <c r="U4" i="42" s="1"/>
  <c r="AE4" i="41"/>
  <c r="AE4" i="42" s="1"/>
  <c r="AY4" i="41"/>
  <c r="AY4" i="42" s="1"/>
  <c r="CC4" i="41"/>
  <c r="CC4" i="42" s="1"/>
  <c r="K4" i="41"/>
  <c r="K4" i="42" s="1"/>
  <c r="AO4" i="41"/>
  <c r="AO4" i="42" s="1"/>
  <c r="BS4" i="41"/>
  <c r="BS4" i="42" s="1"/>
  <c r="CC5" i="41"/>
  <c r="CC5" i="42" s="1"/>
  <c r="BS5" i="41"/>
  <c r="BS5" i="42" s="1"/>
  <c r="BI5" i="41"/>
  <c r="BI5" i="42" s="1"/>
  <c r="U5" i="41"/>
  <c r="U5" i="42" s="1"/>
  <c r="K5" i="41"/>
  <c r="K5" i="42" s="1"/>
  <c r="AO5" i="41"/>
  <c r="AO5" i="42" s="1"/>
  <c r="AY5" i="41"/>
  <c r="AY5" i="42" s="1"/>
  <c r="AE5" i="41"/>
  <c r="AE5" i="42" s="1"/>
  <c r="E17" i="43"/>
  <c r="D17" i="43"/>
  <c r="D17" i="42"/>
  <c r="D27" i="43"/>
  <c r="E27" i="43"/>
  <c r="D27" i="42"/>
  <c r="E14" i="43"/>
  <c r="D14" i="42"/>
  <c r="D14" i="43"/>
  <c r="AS5" i="41"/>
  <c r="AS5" i="42" s="1"/>
  <c r="O5" i="41"/>
  <c r="O5" i="42" s="1"/>
  <c r="BW5" i="41"/>
  <c r="BW5" i="42" s="1"/>
  <c r="BM5" i="41"/>
  <c r="BM5" i="42" s="1"/>
  <c r="Y5" i="41"/>
  <c r="Y5" i="42" s="1"/>
  <c r="E5" i="41"/>
  <c r="E5" i="42" s="1"/>
  <c r="BC5" i="41"/>
  <c r="BC5" i="42" s="1"/>
  <c r="AI5" i="41"/>
  <c r="AI5" i="42" s="1"/>
  <c r="AN5" i="41"/>
  <c r="AN5" i="42" s="1"/>
  <c r="J5" i="41"/>
  <c r="J5" i="42" s="1"/>
  <c r="BH5" i="41"/>
  <c r="BH5" i="42" s="1"/>
  <c r="BR5" i="41"/>
  <c r="BR5" i="42" s="1"/>
  <c r="AD5" i="41"/>
  <c r="AD5" i="42" s="1"/>
  <c r="T5" i="41"/>
  <c r="T5" i="42" s="1"/>
  <c r="CB5" i="41"/>
  <c r="CB5" i="42" s="1"/>
  <c r="AX5" i="41"/>
  <c r="AX5" i="42" s="1"/>
  <c r="E20" i="43"/>
  <c r="D20" i="43"/>
  <c r="D20" i="42"/>
  <c r="AU4" i="41"/>
  <c r="AU4" i="42" s="1"/>
  <c r="BO4" i="41"/>
  <c r="BO4" i="42" s="1"/>
  <c r="Q4" i="41"/>
  <c r="Q4" i="42" s="1"/>
  <c r="BY4" i="41"/>
  <c r="BY4" i="42" s="1"/>
  <c r="AA4" i="41"/>
  <c r="AA4" i="42" s="1"/>
  <c r="BE4" i="41"/>
  <c r="BE4" i="42" s="1"/>
  <c r="AK4" i="41"/>
  <c r="AK4" i="42" s="1"/>
  <c r="G4" i="41"/>
  <c r="G4" i="42" s="1"/>
  <c r="Y12" i="16"/>
  <c r="BX4" i="41"/>
  <c r="BX4" i="42" s="1"/>
  <c r="Z4" i="41"/>
  <c r="Z4" i="42" s="1"/>
  <c r="AJ4" i="41"/>
  <c r="AJ4" i="42" s="1"/>
  <c r="BD4" i="41"/>
  <c r="BD4" i="42" s="1"/>
  <c r="BN4" i="41"/>
  <c r="BN4" i="42" s="1"/>
  <c r="P4" i="41"/>
  <c r="P4" i="42" s="1"/>
  <c r="F4" i="41"/>
  <c r="F4" i="42" s="1"/>
  <c r="AT4" i="41"/>
  <c r="AT4" i="42" s="1"/>
  <c r="D18" i="43"/>
  <c r="E4" i="41"/>
  <c r="E4" i="42" s="1"/>
  <c r="BM4" i="41"/>
  <c r="BM4" i="42" s="1"/>
  <c r="BW4" i="41"/>
  <c r="BW4" i="42" s="1"/>
  <c r="AI4" i="41"/>
  <c r="AI4" i="42" s="1"/>
  <c r="O4" i="41"/>
  <c r="O4" i="42" s="1"/>
  <c r="BC4" i="41"/>
  <c r="BC4" i="42" s="1"/>
  <c r="AS4" i="41"/>
  <c r="AS4" i="42" s="1"/>
  <c r="Y4" i="41"/>
  <c r="Y4" i="42" s="1"/>
  <c r="D19" i="42"/>
  <c r="E19" i="43"/>
  <c r="D19" i="43"/>
  <c r="E13" i="43"/>
  <c r="D13" i="42"/>
  <c r="D13" i="43"/>
  <c r="AT6" i="41"/>
  <c r="AT6" i="42" s="1"/>
  <c r="BD6" i="41"/>
  <c r="BD6" i="42" s="1"/>
  <c r="AJ6" i="41"/>
  <c r="AJ6" i="42" s="1"/>
  <c r="F6" i="41"/>
  <c r="F6" i="42" s="1"/>
  <c r="BX6" i="41"/>
  <c r="BX6" i="42" s="1"/>
  <c r="BN6" i="41"/>
  <c r="BN6" i="42" s="1"/>
  <c r="P6" i="41"/>
  <c r="P6" i="42" s="1"/>
  <c r="Z6" i="41"/>
  <c r="Z6" i="42" s="1"/>
  <c r="E23" i="43"/>
  <c r="D23" i="42"/>
  <c r="D23" i="43"/>
  <c r="Y6" i="41"/>
  <c r="Y6" i="42" s="1"/>
  <c r="O6" i="41"/>
  <c r="O6" i="42" s="1"/>
  <c r="E6" i="41"/>
  <c r="E6" i="42" s="1"/>
  <c r="BC6" i="41"/>
  <c r="BC6" i="42" s="1"/>
  <c r="BW6" i="41"/>
  <c r="BW6" i="42" s="1"/>
  <c r="AS6" i="41"/>
  <c r="AS6" i="42" s="1"/>
  <c r="AI6" i="41"/>
  <c r="AI6" i="42" s="1"/>
  <c r="BM6" i="41"/>
  <c r="BM6" i="42" s="1"/>
  <c r="E11" i="43"/>
  <c r="D11" i="42"/>
  <c r="D11" i="43"/>
  <c r="BL7" i="41"/>
  <c r="BL7" i="42" s="1"/>
  <c r="BV7" i="41"/>
  <c r="BV7" i="42" s="1"/>
  <c r="BB7" i="41"/>
  <c r="BB7" i="42" s="1"/>
  <c r="AH7" i="41"/>
  <c r="AH7" i="42" s="1"/>
  <c r="AR7" i="41"/>
  <c r="AR7" i="42" s="1"/>
  <c r="N7" i="41"/>
  <c r="N7" i="42" s="1"/>
  <c r="X7" i="41"/>
  <c r="X7" i="42" s="1"/>
  <c r="D7" i="41"/>
  <c r="D10" i="43"/>
  <c r="E21" i="43"/>
  <c r="D21" i="43"/>
  <c r="D21" i="42"/>
  <c r="G18" i="43"/>
  <c r="H18" i="43"/>
  <c r="E22" i="43"/>
  <c r="D22" i="42"/>
  <c r="D22" i="43"/>
  <c r="E25" i="43"/>
  <c r="D25" i="43"/>
  <c r="D25" i="42"/>
  <c r="AB4" i="41"/>
  <c r="AB4" i="42" s="1"/>
  <c r="BP4" i="41"/>
  <c r="BP4" i="42" s="1"/>
  <c r="AL4" i="41"/>
  <c r="AL4" i="42" s="1"/>
  <c r="AV4" i="41"/>
  <c r="AV4" i="42" s="1"/>
  <c r="BF4" i="41"/>
  <c r="BF4" i="42" s="1"/>
  <c r="R4" i="41"/>
  <c r="R4" i="42" s="1"/>
  <c r="H4" i="41"/>
  <c r="H4" i="42" s="1"/>
  <c r="BZ4" i="41"/>
  <c r="BZ4" i="42" s="1"/>
  <c r="N5" i="41"/>
  <c r="N5" i="42" s="1"/>
  <c r="BV5" i="41"/>
  <c r="BV5" i="42" s="1"/>
  <c r="AR5" i="41"/>
  <c r="AR5" i="42" s="1"/>
  <c r="X5" i="41"/>
  <c r="X5" i="42" s="1"/>
  <c r="BB5" i="41"/>
  <c r="BB5" i="42" s="1"/>
  <c r="AH5" i="41"/>
  <c r="AH5" i="42" s="1"/>
  <c r="BL5" i="41"/>
  <c r="BL5" i="42" s="1"/>
  <c r="D5" i="41"/>
  <c r="E24" i="43"/>
  <c r="D24" i="43"/>
  <c r="D24" i="42"/>
  <c r="H10" i="43"/>
  <c r="G10" i="43"/>
  <c r="BH4" i="41"/>
  <c r="BH4" i="42" s="1"/>
  <c r="AX4" i="41"/>
  <c r="AX4" i="42" s="1"/>
  <c r="AN4" i="41"/>
  <c r="AN4" i="42" s="1"/>
  <c r="CB4" i="41"/>
  <c r="CB4" i="42" s="1"/>
  <c r="T4" i="41"/>
  <c r="T4" i="42" s="1"/>
  <c r="J4" i="41"/>
  <c r="J4" i="42" s="1"/>
  <c r="AD4" i="41"/>
  <c r="AD4" i="42" s="1"/>
  <c r="BR4" i="41"/>
  <c r="BR4" i="42" s="1"/>
  <c r="BL9" i="41"/>
  <c r="BL9" i="42" s="1"/>
  <c r="AH9" i="41"/>
  <c r="AH9" i="42" s="1"/>
  <c r="AR9" i="41"/>
  <c r="AR9" i="42" s="1"/>
  <c r="BV9" i="41"/>
  <c r="BV9" i="42" s="1"/>
  <c r="N9" i="41"/>
  <c r="N9" i="42" s="1"/>
  <c r="X9" i="41"/>
  <c r="X9" i="42" s="1"/>
  <c r="BB9" i="41"/>
  <c r="BB9" i="42" s="1"/>
  <c r="D9" i="41"/>
  <c r="AC4" i="41"/>
  <c r="AC4" i="42" s="1"/>
  <c r="I4" i="41"/>
  <c r="I4" i="42" s="1"/>
  <c r="AM4" i="41"/>
  <c r="AM4" i="42" s="1"/>
  <c r="BQ4" i="41"/>
  <c r="BQ4" i="42" s="1"/>
  <c r="BG4" i="41"/>
  <c r="BG4" i="42" s="1"/>
  <c r="AW4" i="41"/>
  <c r="AW4" i="42" s="1"/>
  <c r="CA4" i="41"/>
  <c r="CA4" i="42" s="1"/>
  <c r="S4" i="41"/>
  <c r="S4" i="42" s="1"/>
  <c r="E26" i="43"/>
  <c r="D26" i="42"/>
  <c r="D26" i="43"/>
  <c r="E18" i="43"/>
  <c r="BF5" i="41"/>
  <c r="BF5" i="42" s="1"/>
  <c r="BZ5" i="41"/>
  <c r="BZ5" i="42" s="1"/>
  <c r="R5" i="41"/>
  <c r="R5" i="42" s="1"/>
  <c r="BP5" i="41"/>
  <c r="BP5" i="42" s="1"/>
  <c r="AB5" i="41"/>
  <c r="AB5" i="42" s="1"/>
  <c r="H5" i="41"/>
  <c r="H5" i="42" s="1"/>
  <c r="AL5" i="41"/>
  <c r="AL5" i="42" s="1"/>
  <c r="AV5" i="41"/>
  <c r="AV5" i="42" s="1"/>
  <c r="D8" i="43"/>
  <c r="F8" i="43" s="1"/>
  <c r="X6" i="41"/>
  <c r="X6" i="42" s="1"/>
  <c r="BL6" i="41"/>
  <c r="BL6" i="42" s="1"/>
  <c r="AR6" i="41"/>
  <c r="AR6" i="42" s="1"/>
  <c r="AH6" i="41"/>
  <c r="AH6" i="42" s="1"/>
  <c r="BV6" i="41"/>
  <c r="BV6" i="42" s="1"/>
  <c r="N6" i="41"/>
  <c r="N6" i="42" s="1"/>
  <c r="BB6" i="41"/>
  <c r="BB6" i="42" s="1"/>
  <c r="D6" i="41"/>
  <c r="X5" i="16"/>
  <c r="E16" i="43"/>
  <c r="D16" i="43"/>
  <c r="D16" i="42"/>
  <c r="BO6" i="41"/>
  <c r="BO6" i="42" s="1"/>
  <c r="AK6" i="41"/>
  <c r="AK6" i="42" s="1"/>
  <c r="G6" i="41"/>
  <c r="G6" i="42" s="1"/>
  <c r="BE6" i="41"/>
  <c r="BE6" i="42" s="1"/>
  <c r="AU6" i="41"/>
  <c r="AU6" i="42" s="1"/>
  <c r="Q6" i="41"/>
  <c r="Q6" i="42" s="1"/>
  <c r="AA6" i="41"/>
  <c r="AA6" i="42" s="1"/>
  <c r="BY6" i="41"/>
  <c r="BY6" i="42" s="1"/>
  <c r="E10" i="43"/>
  <c r="CD4" i="41"/>
  <c r="CD4" i="42" s="1"/>
  <c r="BJ4" i="41"/>
  <c r="BJ4" i="42" s="1"/>
  <c r="AZ4" i="41"/>
  <c r="AZ4" i="42" s="1"/>
  <c r="AF4" i="41"/>
  <c r="AF4" i="42" s="1"/>
  <c r="BT4" i="41"/>
  <c r="BT4" i="42" s="1"/>
  <c r="V4" i="41"/>
  <c r="V4" i="42" s="1"/>
  <c r="AP4" i="41"/>
  <c r="AP4" i="42" s="1"/>
  <c r="L4" i="41"/>
  <c r="L4" i="42" s="1"/>
  <c r="E15" i="43"/>
  <c r="D15" i="43"/>
  <c r="D15" i="42"/>
  <c r="CD6" i="41"/>
  <c r="CD6" i="42" s="1"/>
  <c r="AZ6" i="41"/>
  <c r="AZ6" i="42" s="1"/>
  <c r="AF6" i="41"/>
  <c r="AF6" i="42" s="1"/>
  <c r="BJ6" i="41"/>
  <c r="BJ6" i="42" s="1"/>
  <c r="AP6" i="41"/>
  <c r="AP6" i="42" s="1"/>
  <c r="L6" i="41"/>
  <c r="L6" i="42" s="1"/>
  <c r="BT6" i="41"/>
  <c r="BT6" i="42" s="1"/>
  <c r="V6" i="41"/>
  <c r="V6" i="42" s="1"/>
  <c r="AU5" i="41"/>
  <c r="AU5" i="42" s="1"/>
  <c r="AK5" i="41"/>
  <c r="AK5" i="42" s="1"/>
  <c r="G5" i="41"/>
  <c r="G5" i="42" s="1"/>
  <c r="BE5" i="41"/>
  <c r="BE5" i="42" s="1"/>
  <c r="AA5" i="41"/>
  <c r="AA5" i="42" s="1"/>
  <c r="BO5" i="41"/>
  <c r="BO5" i="42" s="1"/>
  <c r="BY5" i="41"/>
  <c r="BY5" i="42" s="1"/>
  <c r="Q5" i="41"/>
  <c r="Q5" i="42" s="1"/>
  <c r="H8" i="43"/>
  <c r="G8" i="43"/>
  <c r="BS6" i="41"/>
  <c r="BS6" i="42" s="1"/>
  <c r="U6" i="41"/>
  <c r="U6" i="42" s="1"/>
  <c r="AO6" i="41"/>
  <c r="AO6" i="42" s="1"/>
  <c r="CC6" i="41"/>
  <c r="CC6" i="42" s="1"/>
  <c r="AE6" i="41"/>
  <c r="AE6" i="42" s="1"/>
  <c r="BI6" i="41"/>
  <c r="BI6" i="42" s="1"/>
  <c r="AY6" i="41"/>
  <c r="AY6" i="42" s="1"/>
  <c r="K6" i="41"/>
  <c r="K6" i="42" s="1"/>
  <c r="BG5" i="41"/>
  <c r="BG5" i="42" s="1"/>
  <c r="AM5" i="41"/>
  <c r="AM5" i="42" s="1"/>
  <c r="BQ5" i="41"/>
  <c r="BQ5" i="42" s="1"/>
  <c r="S5" i="41"/>
  <c r="S5" i="42" s="1"/>
  <c r="AW5" i="41"/>
  <c r="AW5" i="42" s="1"/>
  <c r="I5" i="41"/>
  <c r="I5" i="42" s="1"/>
  <c r="AC5" i="41"/>
  <c r="AC5" i="42" s="1"/>
  <c r="CA5" i="41"/>
  <c r="CA5" i="42" s="1"/>
  <c r="J7" i="51" l="1"/>
  <c r="I7" i="51"/>
  <c r="F7" i="51"/>
  <c r="K7" i="51"/>
  <c r="C7" i="51"/>
  <c r="I7" i="45"/>
  <c r="AK16" i="44"/>
  <c r="BL16" i="44"/>
  <c r="I16" i="44" s="1"/>
  <c r="AT16" i="44"/>
  <c r="CD16" i="44"/>
  <c r="AB16" i="44"/>
  <c r="BU16" i="44"/>
  <c r="BC16" i="44"/>
  <c r="AC16" i="16"/>
  <c r="BB16" i="22"/>
  <c r="BB16" i="25" s="1"/>
  <c r="CM16" i="44"/>
  <c r="AS16" i="22"/>
  <c r="AS16" i="25" s="1"/>
  <c r="AJ16" i="22"/>
  <c r="AJ16" i="25" s="1"/>
  <c r="CC16" i="22"/>
  <c r="CC16" i="25" s="1"/>
  <c r="AA16" i="22"/>
  <c r="AA16" i="25" s="1"/>
  <c r="BT16" i="22"/>
  <c r="BT16" i="25" s="1"/>
  <c r="R16" i="22"/>
  <c r="R16" i="25" s="1"/>
  <c r="BK16" i="22"/>
  <c r="BK16" i="25" s="1"/>
  <c r="I16" i="22"/>
  <c r="I16" i="25" s="1"/>
  <c r="CC15" i="22"/>
  <c r="CC15" i="25" s="1"/>
  <c r="AA15" i="22"/>
  <c r="AA15" i="25" s="1"/>
  <c r="AA26" i="25" s="1"/>
  <c r="BT15" i="22"/>
  <c r="BT15" i="25" s="1"/>
  <c r="BT26" i="25" s="1"/>
  <c r="R15" i="22"/>
  <c r="BK15" i="22"/>
  <c r="BK15" i="25" s="1"/>
  <c r="BK27" i="25" s="1"/>
  <c r="I15" i="22"/>
  <c r="I15" i="25" s="1"/>
  <c r="BB15" i="22"/>
  <c r="BB15" i="25" s="1"/>
  <c r="AS15" i="22"/>
  <c r="AJ15" i="22"/>
  <c r="AJ15" i="25" s="1"/>
  <c r="CM15" i="44"/>
  <c r="L24" i="44"/>
  <c r="K7" i="53" s="1"/>
  <c r="O13" i="44"/>
  <c r="X13" i="44"/>
  <c r="E13" i="44" s="1"/>
  <c r="L6" i="44"/>
  <c r="F10" i="24"/>
  <c r="AY13" i="44"/>
  <c r="AG13" i="44"/>
  <c r="Y13" i="16"/>
  <c r="BY13" i="22"/>
  <c r="BY13" i="25" s="1"/>
  <c r="BY26" i="25" s="1"/>
  <c r="BY26" i="22" s="1"/>
  <c r="AX13" i="22"/>
  <c r="AX13" i="25" s="1"/>
  <c r="AX26" i="25" s="1"/>
  <c r="W13" i="22"/>
  <c r="W13" i="25" s="1"/>
  <c r="W26" i="25" s="1"/>
  <c r="BP13" i="22"/>
  <c r="BP13" i="25" s="1"/>
  <c r="BP27" i="25" s="1"/>
  <c r="AO13" i="22"/>
  <c r="AO13" i="25" s="1"/>
  <c r="AO27" i="25" s="1"/>
  <c r="N13" i="22"/>
  <c r="N13" i="25" s="1"/>
  <c r="N26" i="25" s="1"/>
  <c r="BG13" i="22"/>
  <c r="AF13" i="22"/>
  <c r="E13" i="22"/>
  <c r="E13" i="25" s="1"/>
  <c r="E27" i="25" s="1"/>
  <c r="CI13" i="44"/>
  <c r="BP6" i="44"/>
  <c r="BY6" i="44"/>
  <c r="AX6" i="44"/>
  <c r="BG6" i="44"/>
  <c r="AF6" i="44"/>
  <c r="BO14" i="22"/>
  <c r="BO14" i="25" s="1"/>
  <c r="AW14" i="22"/>
  <c r="AW14" i="25" s="1"/>
  <c r="AE14" i="22"/>
  <c r="AE14" i="25" s="1"/>
  <c r="M14" i="22"/>
  <c r="M14" i="25" s="1"/>
  <c r="BX14" i="22"/>
  <c r="BX14" i="25" s="1"/>
  <c r="BF14" i="22"/>
  <c r="BF14" i="25" s="1"/>
  <c r="AN14" i="22"/>
  <c r="AN14" i="25" s="1"/>
  <c r="V14" i="22"/>
  <c r="V14" i="25" s="1"/>
  <c r="D14" i="22"/>
  <c r="CH14" i="44"/>
  <c r="F25" i="24"/>
  <c r="F11" i="24"/>
  <c r="L4" i="44"/>
  <c r="E25" i="24"/>
  <c r="E11" i="24"/>
  <c r="AO4" i="44"/>
  <c r="BO4" i="22"/>
  <c r="AW4" i="22"/>
  <c r="AE4" i="22"/>
  <c r="AE4" i="25" s="1"/>
  <c r="M4" i="22"/>
  <c r="M4" i="25" s="1"/>
  <c r="N4" i="44"/>
  <c r="D4" i="44" s="1"/>
  <c r="W4" i="44"/>
  <c r="CH4" i="44"/>
  <c r="BX4" i="22"/>
  <c r="BX4" i="25" s="1"/>
  <c r="BF4" i="22"/>
  <c r="BF4" i="25" s="1"/>
  <c r="AN4" i="22"/>
  <c r="AN4" i="25" s="1"/>
  <c r="V4" i="22"/>
  <c r="V4" i="25" s="1"/>
  <c r="D4" i="22"/>
  <c r="E10" i="24"/>
  <c r="L14" i="44"/>
  <c r="AO6" i="44"/>
  <c r="BO6" i="22"/>
  <c r="BO6" i="25" s="1"/>
  <c r="AW6" i="22"/>
  <c r="AW6" i="25" s="1"/>
  <c r="AE6" i="22"/>
  <c r="AE6" i="25" s="1"/>
  <c r="M6" i="22"/>
  <c r="M6" i="25" s="1"/>
  <c r="CH6" i="44"/>
  <c r="BX6" i="22"/>
  <c r="BX6" i="25" s="1"/>
  <c r="BF6" i="22"/>
  <c r="BF6" i="25" s="1"/>
  <c r="AN6" i="22"/>
  <c r="AN6" i="25" s="1"/>
  <c r="V6" i="22"/>
  <c r="V6" i="25" s="1"/>
  <c r="D6" i="22"/>
  <c r="D6" i="25" s="1"/>
  <c r="L16" i="44"/>
  <c r="L5" i="44"/>
  <c r="E5" i="24"/>
  <c r="F24" i="24"/>
  <c r="AA16" i="16"/>
  <c r="CA16" i="22"/>
  <c r="CA16" i="25" s="1"/>
  <c r="AZ16" i="22"/>
  <c r="AZ16" i="25" s="1"/>
  <c r="Y16" i="22"/>
  <c r="Y16" i="25" s="1"/>
  <c r="BI16" i="22"/>
  <c r="BI16" i="25" s="1"/>
  <c r="AH16" i="22"/>
  <c r="AH16" i="25" s="1"/>
  <c r="G16" i="22"/>
  <c r="G16" i="25" s="1"/>
  <c r="BR16" i="22"/>
  <c r="BR16" i="25" s="1"/>
  <c r="AQ16" i="22"/>
  <c r="P16" i="22"/>
  <c r="P16" i="25" s="1"/>
  <c r="CK16" i="44"/>
  <c r="CA15" i="22"/>
  <c r="CA15" i="25" s="1"/>
  <c r="AZ15" i="22"/>
  <c r="AZ15" i="25" s="1"/>
  <c r="Y15" i="22"/>
  <c r="Y15" i="25" s="1"/>
  <c r="BI15" i="22"/>
  <c r="BI15" i="25" s="1"/>
  <c r="AH15" i="22"/>
  <c r="AH15" i="25" s="1"/>
  <c r="G15" i="22"/>
  <c r="G15" i="25" s="1"/>
  <c r="CK15" i="44"/>
  <c r="BR15" i="22"/>
  <c r="BR15" i="25" s="1"/>
  <c r="AQ15" i="22"/>
  <c r="AQ15" i="25" s="1"/>
  <c r="P15" i="22"/>
  <c r="P15" i="25" s="1"/>
  <c r="E8" i="24"/>
  <c r="F17" i="24"/>
  <c r="CB27" i="25"/>
  <c r="CB27" i="22" s="1"/>
  <c r="CB26" i="25"/>
  <c r="CB26" i="22" s="1"/>
  <c r="S17" i="25"/>
  <c r="L17" i="44"/>
  <c r="F5" i="24"/>
  <c r="F8" i="24"/>
  <c r="CD27" i="25"/>
  <c r="CD27" i="22" s="1"/>
  <c r="E17" i="24"/>
  <c r="AF20" i="16"/>
  <c r="BN20" i="22"/>
  <c r="BN20" i="25" s="1"/>
  <c r="L20" i="22"/>
  <c r="L20" i="25" s="1"/>
  <c r="BE20" i="22"/>
  <c r="BE20" i="25" s="1"/>
  <c r="AV20" i="22"/>
  <c r="AV20" i="25" s="1"/>
  <c r="AM20" i="22"/>
  <c r="AM20" i="25" s="1"/>
  <c r="CF20" i="22"/>
  <c r="CF20" i="25" s="1"/>
  <c r="AD20" i="22"/>
  <c r="AD20" i="25" s="1"/>
  <c r="U20" i="22"/>
  <c r="U20" i="25" s="1"/>
  <c r="BW20" i="22"/>
  <c r="BW20" i="25" s="1"/>
  <c r="CP20" i="44"/>
  <c r="CE26" i="25"/>
  <c r="CE26" i="22" s="1"/>
  <c r="CE27" i="25"/>
  <c r="CE27" i="22" s="1"/>
  <c r="AE19" i="44"/>
  <c r="CG19" i="44"/>
  <c r="AM19" i="22"/>
  <c r="AN19" i="44"/>
  <c r="CP19" i="44"/>
  <c r="CF19" i="22"/>
  <c r="CF19" i="25" s="1"/>
  <c r="CF27" i="25" s="1"/>
  <c r="CF27" i="22" s="1"/>
  <c r="AD19" i="22"/>
  <c r="AD19" i="25" s="1"/>
  <c r="AW19" i="44"/>
  <c r="BW19" i="22"/>
  <c r="U19" i="22"/>
  <c r="U19" i="25" s="1"/>
  <c r="BF19" i="44"/>
  <c r="BN19" i="22"/>
  <c r="BN19" i="25" s="1"/>
  <c r="L19" i="22"/>
  <c r="L19" i="25" s="1"/>
  <c r="BO19" i="44"/>
  <c r="BE19" i="22"/>
  <c r="BE19" i="25" s="1"/>
  <c r="BX19" i="44"/>
  <c r="AV19" i="22"/>
  <c r="AV19" i="25" s="1"/>
  <c r="V19" i="44"/>
  <c r="E18" i="24"/>
  <c r="BC17" i="25"/>
  <c r="BC27" i="23" s="1"/>
  <c r="E24" i="24"/>
  <c r="F23" i="24"/>
  <c r="AK18" i="25"/>
  <c r="I18" i="24" s="1"/>
  <c r="H8" i="24"/>
  <c r="E23" i="24"/>
  <c r="F7" i="24"/>
  <c r="CD26" i="25"/>
  <c r="CD26" i="22" s="1"/>
  <c r="F18" i="24"/>
  <c r="BZ26" i="25"/>
  <c r="BZ26" i="22" s="1"/>
  <c r="E7" i="24"/>
  <c r="I11" i="24"/>
  <c r="H11" i="24"/>
  <c r="H21" i="24"/>
  <c r="I21" i="24"/>
  <c r="E21" i="24"/>
  <c r="F21" i="24"/>
  <c r="F6" i="25"/>
  <c r="I8" i="24"/>
  <c r="BZ27" i="25"/>
  <c r="BZ27" i="22" s="1"/>
  <c r="H24" i="24"/>
  <c r="I24" i="24"/>
  <c r="H25" i="24"/>
  <c r="I25" i="24"/>
  <c r="I23" i="24"/>
  <c r="H23" i="24"/>
  <c r="E12" i="24"/>
  <c r="F12" i="24"/>
  <c r="F22" i="24"/>
  <c r="E22" i="24"/>
  <c r="F22" i="25"/>
  <c r="H12" i="24"/>
  <c r="I12" i="24"/>
  <c r="I5" i="24"/>
  <c r="H5" i="24"/>
  <c r="I10" i="24"/>
  <c r="H10" i="24"/>
  <c r="F9" i="24"/>
  <c r="E9" i="24"/>
  <c r="F9" i="25"/>
  <c r="H9" i="24" s="1"/>
  <c r="F4" i="25"/>
  <c r="BA26" i="25"/>
  <c r="BP26" i="25"/>
  <c r="BL27" i="25"/>
  <c r="BS26" i="25"/>
  <c r="AC27" i="25"/>
  <c r="BV27" i="25"/>
  <c r="AB26" i="25"/>
  <c r="H27" i="25"/>
  <c r="BJ26" i="25"/>
  <c r="AL26" i="25"/>
  <c r="Z26" i="25"/>
  <c r="AP27" i="25"/>
  <c r="AU27" i="25"/>
  <c r="AB27" i="25"/>
  <c r="BD27" i="25"/>
  <c r="BU26" i="25"/>
  <c r="Q27" i="25"/>
  <c r="K27" i="25"/>
  <c r="AI26" i="25"/>
  <c r="BM27" i="25"/>
  <c r="X27" i="25"/>
  <c r="AR26" i="25"/>
  <c r="T27" i="25"/>
  <c r="AX27" i="25"/>
  <c r="J7" i="25"/>
  <c r="H7" i="24" s="1"/>
  <c r="BH26" i="25"/>
  <c r="T26" i="25"/>
  <c r="BQ26" i="25"/>
  <c r="AR27" i="25"/>
  <c r="BQ27" i="25"/>
  <c r="O26" i="25"/>
  <c r="AU26" i="25"/>
  <c r="BV26" i="25"/>
  <c r="BD26" i="25"/>
  <c r="BU27" i="25"/>
  <c r="AG27" i="25"/>
  <c r="AY27" i="25"/>
  <c r="AT26" i="25"/>
  <c r="Z27" i="25"/>
  <c r="AC26" i="25"/>
  <c r="BH27" i="25"/>
  <c r="K26" i="25"/>
  <c r="X26" i="25"/>
  <c r="AT27" i="25"/>
  <c r="AP26" i="25"/>
  <c r="AL27" i="25"/>
  <c r="BJ27" i="25"/>
  <c r="AY26" i="25"/>
  <c r="BA27" i="25"/>
  <c r="AG26" i="25"/>
  <c r="BM26" i="25"/>
  <c r="H26" i="25"/>
  <c r="BL26" i="25"/>
  <c r="O27" i="25"/>
  <c r="AI27" i="25"/>
  <c r="AW22" i="25"/>
  <c r="BS27" i="25"/>
  <c r="Q26" i="25"/>
  <c r="J7" i="45"/>
  <c r="E7" i="45"/>
  <c r="C7" i="45"/>
  <c r="G7" i="45"/>
  <c r="BZ13" i="44"/>
  <c r="AF4" i="44"/>
  <c r="BQ13" i="44"/>
  <c r="N6" i="44"/>
  <c r="D6" i="44" s="1"/>
  <c r="AP13" i="44"/>
  <c r="BY4" i="44"/>
  <c r="BP4" i="44"/>
  <c r="BG4" i="44"/>
  <c r="AX4" i="44"/>
  <c r="Z16" i="44"/>
  <c r="CB16" i="44"/>
  <c r="AA15" i="16"/>
  <c r="BS15" i="44"/>
  <c r="Z15" i="44"/>
  <c r="CB15" i="44"/>
  <c r="BJ15" i="44"/>
  <c r="Q15" i="44"/>
  <c r="AR15" i="44"/>
  <c r="G15" i="44" s="1"/>
  <c r="F7" i="45" s="1"/>
  <c r="AI15" i="44"/>
  <c r="BA15" i="44"/>
  <c r="N14" i="44"/>
  <c r="D14" i="44" s="1"/>
  <c r="AO14" i="44"/>
  <c r="BP14" i="44"/>
  <c r="W14" i="44"/>
  <c r="BG14" i="44"/>
  <c r="BY14" i="44"/>
  <c r="AX14" i="44"/>
  <c r="AF14" i="44"/>
  <c r="Q16" i="44"/>
  <c r="BS16" i="44"/>
  <c r="AR16" i="44"/>
  <c r="G16" i="44" s="1"/>
  <c r="AC15" i="16"/>
  <c r="AT15" i="44"/>
  <c r="AS15" i="25"/>
  <c r="AB15" i="44"/>
  <c r="BL15" i="44"/>
  <c r="I15" i="44" s="1"/>
  <c r="H7" i="45" s="1"/>
  <c r="R15" i="25"/>
  <c r="R26" i="25" s="1"/>
  <c r="S15" i="44"/>
  <c r="BC15" i="44"/>
  <c r="BU15" i="44"/>
  <c r="CD15" i="44"/>
  <c r="AK15" i="44"/>
  <c r="BJ16" i="44"/>
  <c r="BA16" i="44"/>
  <c r="BF20" i="44"/>
  <c r="CG20" i="44"/>
  <c r="L20" i="44" s="1"/>
  <c r="K7" i="54" s="1"/>
  <c r="BO20" i="44"/>
  <c r="V20" i="44"/>
  <c r="AN20" i="44"/>
  <c r="BX20" i="44"/>
  <c r="AE20" i="44"/>
  <c r="AW20" i="44"/>
  <c r="AI16" i="44"/>
  <c r="AF19" i="16"/>
  <c r="BV27" i="23"/>
  <c r="X4" i="16"/>
  <c r="X6" i="16"/>
  <c r="X14" i="16"/>
  <c r="F11" i="43"/>
  <c r="F22" i="43"/>
  <c r="F12" i="43"/>
  <c r="F25" i="43"/>
  <c r="F13" i="43"/>
  <c r="F28" i="43"/>
  <c r="F17" i="43"/>
  <c r="BL27" i="23"/>
  <c r="BU26" i="23"/>
  <c r="AT27" i="23"/>
  <c r="AB26" i="23"/>
  <c r="F26" i="43"/>
  <c r="F19" i="43"/>
  <c r="E9" i="43"/>
  <c r="D9" i="43"/>
  <c r="D9" i="42"/>
  <c r="BQ27" i="23"/>
  <c r="BQ26" i="23"/>
  <c r="H26" i="23"/>
  <c r="H27" i="23"/>
  <c r="BS26" i="23"/>
  <c r="BS27" i="23"/>
  <c r="O26" i="23"/>
  <c r="O27" i="23"/>
  <c r="H14" i="43"/>
  <c r="G14" i="43"/>
  <c r="BM26" i="23"/>
  <c r="BM27" i="23"/>
  <c r="AY26" i="23"/>
  <c r="AY27" i="23"/>
  <c r="AU26" i="23"/>
  <c r="AU27" i="23"/>
  <c r="H25" i="43"/>
  <c r="G25" i="43"/>
  <c r="F15" i="43"/>
  <c r="F16" i="43"/>
  <c r="AP27" i="23"/>
  <c r="AP26" i="23"/>
  <c r="AI27" i="23"/>
  <c r="AI26" i="23"/>
  <c r="AT26" i="23"/>
  <c r="F27" i="43"/>
  <c r="AR27" i="23"/>
  <c r="AR26" i="23"/>
  <c r="G17" i="43"/>
  <c r="H17" i="43"/>
  <c r="H28" i="43"/>
  <c r="G28" i="43"/>
  <c r="BV26" i="23"/>
  <c r="AC27" i="23"/>
  <c r="AC26" i="23"/>
  <c r="AR4" i="41"/>
  <c r="AR4" i="42" s="1"/>
  <c r="BB4" i="41"/>
  <c r="BB4" i="42" s="1"/>
  <c r="BL4" i="41"/>
  <c r="BL4" i="42" s="1"/>
  <c r="X4" i="41"/>
  <c r="X4" i="42" s="1"/>
  <c r="BV4" i="41"/>
  <c r="BV4" i="42" s="1"/>
  <c r="AH4" i="41"/>
  <c r="AH4" i="42" s="1"/>
  <c r="N4" i="41"/>
  <c r="N4" i="42" s="1"/>
  <c r="D4" i="41"/>
  <c r="H19" i="43"/>
  <c r="G19" i="43"/>
  <c r="BU27" i="23"/>
  <c r="G12" i="43"/>
  <c r="H12" i="43"/>
  <c r="BJ27" i="23"/>
  <c r="BJ26" i="23"/>
  <c r="H26" i="43"/>
  <c r="G26" i="43"/>
  <c r="X27" i="23"/>
  <c r="X26" i="23"/>
  <c r="Z26" i="23"/>
  <c r="Z27" i="23"/>
  <c r="F10" i="43"/>
  <c r="H11" i="43"/>
  <c r="G11" i="43"/>
  <c r="F18" i="43"/>
  <c r="H20" i="43"/>
  <c r="G20" i="43"/>
  <c r="T27" i="23"/>
  <c r="T26" i="23"/>
  <c r="AG27" i="23"/>
  <c r="AG26" i="23"/>
  <c r="G24" i="43"/>
  <c r="H24" i="43"/>
  <c r="G22" i="43"/>
  <c r="H22" i="43"/>
  <c r="K26" i="23"/>
  <c r="K27" i="23"/>
  <c r="G21" i="43"/>
  <c r="H21" i="43"/>
  <c r="E7" i="43"/>
  <c r="D7" i="43"/>
  <c r="D7" i="42"/>
  <c r="F23" i="43"/>
  <c r="H13" i="43"/>
  <c r="G13" i="43"/>
  <c r="BA27" i="23"/>
  <c r="BA26" i="23"/>
  <c r="AL26" i="23"/>
  <c r="AL27" i="23"/>
  <c r="BL26" i="23"/>
  <c r="AB27" i="23"/>
  <c r="F20" i="43"/>
  <c r="G15" i="43"/>
  <c r="H15" i="43"/>
  <c r="H16" i="43"/>
  <c r="G16" i="43"/>
  <c r="Q27" i="23"/>
  <c r="Q26" i="23"/>
  <c r="BD27" i="23"/>
  <c r="BD26" i="23"/>
  <c r="BH26" i="23"/>
  <c r="BH27" i="23"/>
  <c r="D6" i="43"/>
  <c r="E6" i="43"/>
  <c r="D6" i="42"/>
  <c r="F24" i="43"/>
  <c r="D5" i="42"/>
  <c r="E5" i="43"/>
  <c r="D5" i="43"/>
  <c r="F21" i="43"/>
  <c r="G23" i="43"/>
  <c r="H23" i="43"/>
  <c r="F14" i="43"/>
  <c r="G27" i="43"/>
  <c r="H27" i="43"/>
  <c r="BP27" i="23" l="1"/>
  <c r="BP27" i="22" s="1"/>
  <c r="AS26" i="25"/>
  <c r="I26" i="25"/>
  <c r="AJ26" i="25"/>
  <c r="BB27" i="25"/>
  <c r="W27" i="23"/>
  <c r="W27" i="25"/>
  <c r="CC27" i="25"/>
  <c r="CC27" i="22" s="1"/>
  <c r="CC26" i="25"/>
  <c r="CC26" i="22" s="1"/>
  <c r="G25" i="24"/>
  <c r="BC27" i="25"/>
  <c r="BC27" i="22" s="1"/>
  <c r="E4" i="24"/>
  <c r="E13" i="24"/>
  <c r="G11" i="24"/>
  <c r="D4" i="25"/>
  <c r="F13" i="24"/>
  <c r="BY27" i="25"/>
  <c r="BY27" i="22" s="1"/>
  <c r="BC26" i="25"/>
  <c r="E6" i="24"/>
  <c r="BC26" i="23"/>
  <c r="G18" i="24"/>
  <c r="CA26" i="25"/>
  <c r="CA26" i="22" s="1"/>
  <c r="F4" i="24"/>
  <c r="F14" i="24"/>
  <c r="CA27" i="25"/>
  <c r="CA27" i="22" s="1"/>
  <c r="BO4" i="25"/>
  <c r="BO26" i="25" s="1"/>
  <c r="E14" i="24"/>
  <c r="F6" i="24"/>
  <c r="G7" i="24"/>
  <c r="F16" i="24"/>
  <c r="BX26" i="25"/>
  <c r="BX26" i="22" s="1"/>
  <c r="BX27" i="25"/>
  <c r="BX27" i="22" s="1"/>
  <c r="AK26" i="23"/>
  <c r="AQ16" i="25"/>
  <c r="AQ26" i="25" s="1"/>
  <c r="G17" i="24"/>
  <c r="E15" i="24"/>
  <c r="E16" i="24"/>
  <c r="AK27" i="23"/>
  <c r="H18" i="24"/>
  <c r="I17" i="24"/>
  <c r="S26" i="25"/>
  <c r="U26" i="25"/>
  <c r="S27" i="25"/>
  <c r="AK26" i="25"/>
  <c r="F20" i="24"/>
  <c r="F19" i="24"/>
  <c r="H17" i="24"/>
  <c r="F15" i="24"/>
  <c r="L19" i="44"/>
  <c r="M27" i="25"/>
  <c r="AK27" i="25"/>
  <c r="AM19" i="25"/>
  <c r="AM26" i="25" s="1"/>
  <c r="E19" i="24"/>
  <c r="F27" i="23"/>
  <c r="CF26" i="25"/>
  <c r="CF26" i="22" s="1"/>
  <c r="E20" i="24"/>
  <c r="G9" i="24"/>
  <c r="I16" i="24"/>
  <c r="I9" i="24"/>
  <c r="H20" i="24"/>
  <c r="I22" i="24"/>
  <c r="I15" i="24"/>
  <c r="H15" i="24"/>
  <c r="F26" i="23"/>
  <c r="F26" i="25"/>
  <c r="H22" i="24"/>
  <c r="F27" i="25"/>
  <c r="I7" i="24"/>
  <c r="I20" i="24"/>
  <c r="H6" i="24"/>
  <c r="I6" i="24"/>
  <c r="BR27" i="25"/>
  <c r="BE26" i="25"/>
  <c r="AZ27" i="25"/>
  <c r="L26" i="25"/>
  <c r="BI26" i="25"/>
  <c r="AE27" i="25"/>
  <c r="P26" i="25"/>
  <c r="AH26" i="25"/>
  <c r="G22" i="24"/>
  <c r="AV27" i="25"/>
  <c r="AV26" i="25"/>
  <c r="G27" i="25"/>
  <c r="AA27" i="25"/>
  <c r="G23" i="24"/>
  <c r="G26" i="25"/>
  <c r="AH26" i="23"/>
  <c r="AD26" i="25"/>
  <c r="BR26" i="25"/>
  <c r="AJ27" i="25"/>
  <c r="P27" i="25"/>
  <c r="BN27" i="25"/>
  <c r="AZ26" i="25"/>
  <c r="AO26" i="25"/>
  <c r="E26" i="25"/>
  <c r="I27" i="25"/>
  <c r="Y26" i="25"/>
  <c r="BI27" i="25"/>
  <c r="BB26" i="25"/>
  <c r="AD27" i="25"/>
  <c r="V26" i="25"/>
  <c r="V27" i="25"/>
  <c r="R27" i="25"/>
  <c r="AE26" i="25"/>
  <c r="AF13" i="25"/>
  <c r="AF26" i="23" s="1"/>
  <c r="BG13" i="25"/>
  <c r="BG26" i="23" s="1"/>
  <c r="L27" i="25"/>
  <c r="BN26" i="25"/>
  <c r="BE27" i="25"/>
  <c r="AS27" i="25"/>
  <c r="Y27" i="25"/>
  <c r="N27" i="25"/>
  <c r="BK26" i="25"/>
  <c r="AH27" i="25"/>
  <c r="BW19" i="25"/>
  <c r="BW26" i="23" s="1"/>
  <c r="BF26" i="25"/>
  <c r="BF27" i="25"/>
  <c r="AW4" i="25"/>
  <c r="AW27" i="23" s="1"/>
  <c r="J26" i="25"/>
  <c r="J27" i="25"/>
  <c r="BT27" i="25"/>
  <c r="U27" i="25"/>
  <c r="M26" i="25"/>
  <c r="AN26" i="25"/>
  <c r="AN27" i="25"/>
  <c r="BI26" i="23"/>
  <c r="AV26" i="23"/>
  <c r="BK26" i="23"/>
  <c r="I27" i="23"/>
  <c r="K7" i="45"/>
  <c r="G21" i="24"/>
  <c r="BR26" i="23"/>
  <c r="G5" i="24"/>
  <c r="AJ26" i="23"/>
  <c r="J26" i="23"/>
  <c r="BB27" i="23"/>
  <c r="BN26" i="23"/>
  <c r="AV27" i="23"/>
  <c r="J27" i="23"/>
  <c r="G12" i="24"/>
  <c r="AD27" i="23"/>
  <c r="G10" i="24"/>
  <c r="AZ27" i="23"/>
  <c r="BN27" i="23"/>
  <c r="R27" i="23"/>
  <c r="P26" i="23"/>
  <c r="G24" i="24"/>
  <c r="G8" i="24"/>
  <c r="AD26" i="23"/>
  <c r="U26" i="23"/>
  <c r="BE27" i="23"/>
  <c r="AA26" i="23"/>
  <c r="U27" i="23"/>
  <c r="BE26" i="23"/>
  <c r="S26" i="23"/>
  <c r="D14" i="25"/>
  <c r="S27" i="23"/>
  <c r="G26" i="23"/>
  <c r="P27" i="23"/>
  <c r="AO26" i="23"/>
  <c r="E26" i="23"/>
  <c r="N26" i="23"/>
  <c r="N26" i="22" s="1"/>
  <c r="W26" i="23"/>
  <c r="AO27" i="23"/>
  <c r="E27" i="23"/>
  <c r="E27" i="22" s="1"/>
  <c r="N27" i="23"/>
  <c r="AT27" i="22"/>
  <c r="AZ26" i="23"/>
  <c r="BU26" i="22"/>
  <c r="AS26" i="23"/>
  <c r="BU27" i="22"/>
  <c r="AS27" i="23"/>
  <c r="AB26" i="22"/>
  <c r="Q26" i="22"/>
  <c r="BA26" i="22"/>
  <c r="AJ27" i="23"/>
  <c r="X27" i="22"/>
  <c r="AC26" i="22"/>
  <c r="BV26" i="22"/>
  <c r="Q27" i="22"/>
  <c r="BQ27" i="22"/>
  <c r="AL26" i="22"/>
  <c r="BA27" i="22"/>
  <c r="T27" i="22"/>
  <c r="AT26" i="22"/>
  <c r="BP26" i="23"/>
  <c r="X26" i="22"/>
  <c r="BB26" i="23"/>
  <c r="BQ26" i="22"/>
  <c r="AH27" i="23"/>
  <c r="AL27" i="22"/>
  <c r="K26" i="22"/>
  <c r="BL27" i="22"/>
  <c r="AP26" i="22"/>
  <c r="BM27" i="22"/>
  <c r="Z26" i="22"/>
  <c r="AP27" i="22"/>
  <c r="BF26" i="23"/>
  <c r="BF27" i="23"/>
  <c r="AX26" i="23"/>
  <c r="BR27" i="23"/>
  <c r="BT26" i="23"/>
  <c r="V27" i="23"/>
  <c r="V26" i="23"/>
  <c r="H5" i="43"/>
  <c r="G5" i="43"/>
  <c r="T26" i="22"/>
  <c r="BL26" i="22"/>
  <c r="I26" i="23"/>
  <c r="Y27" i="23"/>
  <c r="AU27" i="22"/>
  <c r="BS26" i="22"/>
  <c r="H27" i="22"/>
  <c r="G7" i="43"/>
  <c r="H7" i="43"/>
  <c r="G6" i="43"/>
  <c r="H6" i="43"/>
  <c r="BH26" i="22"/>
  <c r="BI27" i="23"/>
  <c r="AG27" i="22"/>
  <c r="BK27" i="23"/>
  <c r="Y26" i="23"/>
  <c r="BJ27" i="22"/>
  <c r="BV27" i="22"/>
  <c r="AX27" i="23"/>
  <c r="AX27" i="22" s="1"/>
  <c r="AI27" i="22"/>
  <c r="AU26" i="22"/>
  <c r="H26" i="22"/>
  <c r="BD26" i="22"/>
  <c r="BH27" i="22"/>
  <c r="BD27" i="22"/>
  <c r="AG26" i="22"/>
  <c r="Z27" i="22"/>
  <c r="BJ26" i="22"/>
  <c r="AC27" i="22"/>
  <c r="R26" i="23"/>
  <c r="AR26" i="22"/>
  <c r="AN27" i="23"/>
  <c r="AN26" i="23"/>
  <c r="AA27" i="23"/>
  <c r="AI26" i="22"/>
  <c r="AY27" i="22"/>
  <c r="BM26" i="22"/>
  <c r="M27" i="23"/>
  <c r="M26" i="23"/>
  <c r="BT27" i="23"/>
  <c r="H9" i="43"/>
  <c r="G9" i="43"/>
  <c r="E4" i="43"/>
  <c r="D4" i="43"/>
  <c r="D4" i="42"/>
  <c r="AR27" i="22"/>
  <c r="AY26" i="22"/>
  <c r="O27" i="22"/>
  <c r="BS27" i="22"/>
  <c r="F9" i="43"/>
  <c r="F7" i="43"/>
  <c r="K27" i="22"/>
  <c r="AB27" i="22"/>
  <c r="AE26" i="23"/>
  <c r="AE27" i="23"/>
  <c r="O26" i="22"/>
  <c r="W27" i="22" l="1"/>
  <c r="BO27" i="25"/>
  <c r="AQ27" i="25"/>
  <c r="AQ26" i="23"/>
  <c r="AQ26" i="22" s="1"/>
  <c r="AQ27" i="23"/>
  <c r="H16" i="24"/>
  <c r="G13" i="24"/>
  <c r="AM27" i="23"/>
  <c r="F27" i="22"/>
  <c r="BC26" i="22"/>
  <c r="BO26" i="23"/>
  <c r="BO26" i="22" s="1"/>
  <c r="BO27" i="23"/>
  <c r="S27" i="22"/>
  <c r="AK26" i="22"/>
  <c r="AK27" i="22"/>
  <c r="AM26" i="23"/>
  <c r="AM26" i="22" s="1"/>
  <c r="AM27" i="25"/>
  <c r="F26" i="22"/>
  <c r="I19" i="24"/>
  <c r="I13" i="24"/>
  <c r="I4" i="24"/>
  <c r="D26" i="23"/>
  <c r="H14" i="24"/>
  <c r="I14" i="24"/>
  <c r="H4" i="24"/>
  <c r="H13" i="24"/>
  <c r="H19" i="24"/>
  <c r="AV27" i="22"/>
  <c r="G6" i="24"/>
  <c r="J26" i="22"/>
  <c r="AH26" i="22"/>
  <c r="BG27" i="23"/>
  <c r="AO26" i="22"/>
  <c r="BG26" i="25"/>
  <c r="BG26" i="22" s="1"/>
  <c r="BG27" i="25"/>
  <c r="BW26" i="25"/>
  <c r="BW26" i="22" s="1"/>
  <c r="BW27" i="25"/>
  <c r="BW27" i="23"/>
  <c r="AF26" i="25"/>
  <c r="AF26" i="22" s="1"/>
  <c r="AF27" i="23"/>
  <c r="AF27" i="25"/>
  <c r="G4" i="24"/>
  <c r="AW26" i="25"/>
  <c r="AW27" i="25"/>
  <c r="AW27" i="22" s="1"/>
  <c r="BK26" i="22"/>
  <c r="AV26" i="22"/>
  <c r="AW26" i="23"/>
  <c r="BI26" i="22"/>
  <c r="BR26" i="22"/>
  <c r="I27" i="22"/>
  <c r="D27" i="25"/>
  <c r="P26" i="22"/>
  <c r="BT26" i="22"/>
  <c r="AD27" i="22"/>
  <c r="G16" i="24"/>
  <c r="BN27" i="22"/>
  <c r="AJ26" i="22"/>
  <c r="J27" i="22"/>
  <c r="BB27" i="22"/>
  <c r="R27" i="22"/>
  <c r="D26" i="25"/>
  <c r="BN26" i="22"/>
  <c r="U26" i="22"/>
  <c r="U27" i="22"/>
  <c r="Y27" i="22"/>
  <c r="AS26" i="22"/>
  <c r="AZ27" i="22"/>
  <c r="G14" i="24"/>
  <c r="AD26" i="22"/>
  <c r="G26" i="22"/>
  <c r="D27" i="23"/>
  <c r="AA26" i="22"/>
  <c r="S26" i="22"/>
  <c r="BE27" i="22"/>
  <c r="BE26" i="22"/>
  <c r="G20" i="24"/>
  <c r="G27" i="23"/>
  <c r="G19" i="24"/>
  <c r="G15" i="24"/>
  <c r="L27" i="23"/>
  <c r="L26" i="23"/>
  <c r="P27" i="22"/>
  <c r="AO27" i="22"/>
  <c r="W26" i="22"/>
  <c r="AZ26" i="22"/>
  <c r="AS27" i="22"/>
  <c r="N27" i="22"/>
  <c r="AH27" i="22"/>
  <c r="BR27" i="22"/>
  <c r="BT27" i="22"/>
  <c r="E26" i="22"/>
  <c r="BB26" i="22"/>
  <c r="AE27" i="22"/>
  <c r="AJ27" i="22"/>
  <c r="I26" i="22"/>
  <c r="AA28" i="22"/>
  <c r="AR28" i="22"/>
  <c r="AT29" i="22"/>
  <c r="AL29" i="22"/>
  <c r="AV29" i="22"/>
  <c r="BU29" i="22"/>
  <c r="L29" i="22"/>
  <c r="BM29" i="22"/>
  <c r="BJ29" i="22"/>
  <c r="R29" i="22"/>
  <c r="AX26" i="22"/>
  <c r="BA28" i="22"/>
  <c r="BB28" i="22"/>
  <c r="AV28" i="22"/>
  <c r="R26" i="22"/>
  <c r="BC29" i="22"/>
  <c r="V26" i="22"/>
  <c r="AL28" i="22"/>
  <c r="BR28" i="22"/>
  <c r="Y28" i="22"/>
  <c r="R28" i="22"/>
  <c r="BW28" i="22"/>
  <c r="E28" i="22"/>
  <c r="AU29" i="22"/>
  <c r="BI29" i="22"/>
  <c r="AH29" i="22"/>
  <c r="BN29" i="22"/>
  <c r="BG28" i="22"/>
  <c r="BP26" i="22"/>
  <c r="AM28" i="22"/>
  <c r="M27" i="22"/>
  <c r="AE26" i="22"/>
  <c r="Z29" i="22"/>
  <c r="AB28" i="22"/>
  <c r="G29" i="22"/>
  <c r="AN26" i="22"/>
  <c r="BT28" i="22"/>
  <c r="AS28" i="22"/>
  <c r="AX29" i="22"/>
  <c r="AY29" i="22"/>
  <c r="BC28" i="22"/>
  <c r="BR29" i="22"/>
  <c r="BD28" i="22"/>
  <c r="AD28" i="22"/>
  <c r="AM29" i="22"/>
  <c r="V27" i="22"/>
  <c r="T28" i="22"/>
  <c r="BV28" i="22"/>
  <c r="AJ28" i="22"/>
  <c r="W28" i="22"/>
  <c r="AQ28" i="22"/>
  <c r="AI28" i="22"/>
  <c r="AA29" i="22"/>
  <c r="BE28" i="22"/>
  <c r="U28" i="22"/>
  <c r="F28" i="22"/>
  <c r="AG28" i="22"/>
  <c r="AQ29" i="22"/>
  <c r="AO28" i="22"/>
  <c r="BJ28" i="22"/>
  <c r="BD29" i="22"/>
  <c r="BQ29" i="22"/>
  <c r="K28" i="22"/>
  <c r="N28" i="22"/>
  <c r="J28" i="22"/>
  <c r="W29" i="22"/>
  <c r="BP29" i="22"/>
  <c r="AB29" i="22"/>
  <c r="AK28" i="22"/>
  <c r="G28" i="22"/>
  <c r="P28" i="22"/>
  <c r="AJ29" i="22"/>
  <c r="I29" i="22"/>
  <c r="AI29" i="22"/>
  <c r="BE29" i="22"/>
  <c r="BL28" i="22"/>
  <c r="X28" i="22"/>
  <c r="AZ29" i="22"/>
  <c r="L28" i="22"/>
  <c r="H28" i="22"/>
  <c r="AR29" i="22"/>
  <c r="BT29" i="22"/>
  <c r="Q29" i="22"/>
  <c r="AF28" i="22"/>
  <c r="AT28" i="22"/>
  <c r="BK28" i="22"/>
  <c r="BH28" i="22"/>
  <c r="Y29" i="22"/>
  <c r="AP28" i="22"/>
  <c r="AA27" i="22"/>
  <c r="BW29" i="22"/>
  <c r="K29" i="22"/>
  <c r="N29" i="22"/>
  <c r="X29" i="22"/>
  <c r="AN27" i="22"/>
  <c r="H29" i="22"/>
  <c r="Q28" i="22"/>
  <c r="AF29" i="22"/>
  <c r="F29" i="22"/>
  <c r="BN28" i="22"/>
  <c r="BK29" i="22"/>
  <c r="AX28" i="22"/>
  <c r="AY28" i="22"/>
  <c r="BH29" i="22"/>
  <c r="BQ28" i="22"/>
  <c r="AP29" i="22"/>
  <c r="BI27" i="22"/>
  <c r="BS29" i="22"/>
  <c r="BP28" i="22"/>
  <c r="BG29" i="22"/>
  <c r="U29" i="22"/>
  <c r="I28" i="22"/>
  <c r="E29" i="22"/>
  <c r="AU28" i="22"/>
  <c r="BS28" i="22"/>
  <c r="BF26" i="22"/>
  <c r="T29" i="22"/>
  <c r="AC28" i="22"/>
  <c r="BL29" i="22"/>
  <c r="AH28" i="22"/>
  <c r="Z28" i="22"/>
  <c r="AZ28" i="22"/>
  <c r="AO29" i="22"/>
  <c r="BV29" i="22"/>
  <c r="S29" i="22"/>
  <c r="AK29" i="22"/>
  <c r="M26" i="22"/>
  <c r="AS29" i="22"/>
  <c r="BF27" i="22"/>
  <c r="BA29" i="22"/>
  <c r="BB29" i="22"/>
  <c r="AC29" i="22"/>
  <c r="BU28" i="22"/>
  <c r="S28" i="22"/>
  <c r="G4" i="43"/>
  <c r="H4" i="43"/>
  <c r="BM28" i="22"/>
  <c r="AG29" i="22"/>
  <c r="P29" i="22"/>
  <c r="O29" i="22"/>
  <c r="J29" i="22"/>
  <c r="BI28" i="22"/>
  <c r="BK27" i="22"/>
  <c r="AD29" i="22"/>
  <c r="O28" i="22"/>
  <c r="Y26" i="22"/>
  <c r="AQ27" i="22" l="1"/>
  <c r="AM27" i="22"/>
  <c r="BO27" i="22"/>
  <c r="D26" i="22"/>
  <c r="CG26" i="25"/>
  <c r="CG27" i="25"/>
  <c r="BG27" i="22"/>
  <c r="AF27" i="22"/>
  <c r="BW27" i="22"/>
  <c r="CG26" i="23"/>
  <c r="D27" i="22"/>
  <c r="CG27" i="23"/>
  <c r="AW26" i="22"/>
  <c r="G27" i="22"/>
  <c r="L26" i="22"/>
  <c r="L27" i="22"/>
  <c r="AE28" i="22"/>
  <c r="AE29" i="22"/>
  <c r="AW28" i="22"/>
  <c r="V29" i="22"/>
  <c r="AN29" i="22"/>
  <c r="AW29" i="22"/>
  <c r="D29" i="22"/>
  <c r="AN28" i="22"/>
  <c r="V28" i="22"/>
  <c r="BO28" i="22"/>
  <c r="M29" i="22"/>
  <c r="BO29" i="22"/>
  <c r="D28" i="22"/>
  <c r="M28" i="22"/>
  <c r="BF29" i="22"/>
  <c r="BF28" i="22"/>
  <c r="CG26" i="22" l="1"/>
  <c r="H27" i="24" s="1"/>
  <c r="CG27" i="22"/>
  <c r="I27" i="24" s="1"/>
  <c r="F27" i="24"/>
  <c r="E27" i="24"/>
  <c r="G27" i="2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Anthony Breach</author>
  </authors>
  <commentList>
    <comment ref="B14" authorId="0" shapeId="0" xr:uid="{D884DF39-EC6A-4D3B-A371-92BACE65E648}">
      <text>
        <r>
          <rPr>
            <b/>
            <sz val="9"/>
            <color indexed="81"/>
            <rFont val="Tahoma"/>
            <family val="2"/>
          </rPr>
          <t>Anthony Breach:</t>
        </r>
        <r>
          <rPr>
            <sz val="9"/>
            <color indexed="81"/>
            <rFont val="Tahoma"/>
            <family val="2"/>
          </rPr>
          <t xml:space="preserve">
1 was dropped here due to a data artefact (£1,500 property in London)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F33423-34EB-44B3-9A4E-FD89C47EA1E9}" name="CTSOP1_0_1993_2023_03_31" type="6" refreshedVersion="7" deleted="1" background="1" saveData="1">
    <textPr prompt="0" sourceFile="R:\I&amp;A_Restricted\Pre-Release Stats\CTSOP_230615\03_Tables\031_R Outputs\CTSOP1-0-rnd\CTSOP1_0_1993_2023_03_31.csv" comma="1">
      <textFields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<sst xmlns="http://schemas.openxmlformats.org/spreadsheetml/2006/main" count="28633" uniqueCount="2461">
  <si>
    <t>Table CTSOP1.0: Number of properties by Council Tax band and administrative area, 1 April 1993 to 31 March 2023</t>
  </si>
  <si>
    <t xml:space="preserve">This table includes all properties in the England (1993) and Wales (1993 and 2005) Council Tax Valuation Lists, as at 1 April 1993 and 31 March for each year between 1994 and 2023.
</t>
  </si>
  <si>
    <t>Council Tax band</t>
  </si>
  <si>
    <t>Geography [note 1]</t>
  </si>
  <si>
    <t>BA code [note 2]</t>
  </si>
  <si>
    <t>Area code [note 3]</t>
  </si>
  <si>
    <t>Area Name</t>
  </si>
  <si>
    <t>A</t>
  </si>
  <si>
    <t>B</t>
  </si>
  <si>
    <t>C</t>
  </si>
  <si>
    <t>D</t>
  </si>
  <si>
    <t>E</t>
  </si>
  <si>
    <t>F</t>
  </si>
  <si>
    <t>G</t>
  </si>
  <si>
    <t>H</t>
  </si>
  <si>
    <t>I</t>
  </si>
  <si>
    <t>geography</t>
  </si>
  <si>
    <t>ba_code</t>
  </si>
  <si>
    <t>ecode</t>
  </si>
  <si>
    <t>area_name</t>
  </si>
  <si>
    <t>1993_04_01_band_a</t>
  </si>
  <si>
    <t>1993_04_01_band_b</t>
  </si>
  <si>
    <t>1993_04_01_band_c</t>
  </si>
  <si>
    <t>1993_04_01_band_d</t>
  </si>
  <si>
    <t>1993_04_01_band_e</t>
  </si>
  <si>
    <t>1993_04_01_band_f</t>
  </si>
  <si>
    <t>1993_04_01_band_g</t>
  </si>
  <si>
    <t>1993_04_01_band_h</t>
  </si>
  <si>
    <t>1993_04_01_band_i</t>
  </si>
  <si>
    <t>1993_04_01_all_properties</t>
  </si>
  <si>
    <t>1994_03_31_band_a</t>
  </si>
  <si>
    <t>1994_03_31_band_b</t>
  </si>
  <si>
    <t>1994_03_31_band_c</t>
  </si>
  <si>
    <t>1994_03_31_band_d</t>
  </si>
  <si>
    <t>1994_03_31_band_e</t>
  </si>
  <si>
    <t>1994_03_31_band_f</t>
  </si>
  <si>
    <t>1994_03_31_band_g</t>
  </si>
  <si>
    <t>1994_03_31_band_h</t>
  </si>
  <si>
    <t>1994_03_31_band_i</t>
  </si>
  <si>
    <t>1994_03_31_all_properties</t>
  </si>
  <si>
    <t>1995_03_31_band_a</t>
  </si>
  <si>
    <t>1995_03_31_band_b</t>
  </si>
  <si>
    <t>1995_03_31_band_c</t>
  </si>
  <si>
    <t>1995_03_31_band_d</t>
  </si>
  <si>
    <t>1995_03_31_band_e</t>
  </si>
  <si>
    <t>1995_03_31_band_f</t>
  </si>
  <si>
    <t>1995_03_31_band_g</t>
  </si>
  <si>
    <t>1995_03_31_band_h</t>
  </si>
  <si>
    <t>1995_03_31_band_i</t>
  </si>
  <si>
    <t>1995_03_31_all_properties</t>
  </si>
  <si>
    <t>1996_03_31_band_a</t>
  </si>
  <si>
    <t>1996_03_31_band_b</t>
  </si>
  <si>
    <t>1996_03_31_band_c</t>
  </si>
  <si>
    <t>1996_03_31_band_d</t>
  </si>
  <si>
    <t>1996_03_31_band_e</t>
  </si>
  <si>
    <t>1996_03_31_band_f</t>
  </si>
  <si>
    <t>1996_03_31_band_g</t>
  </si>
  <si>
    <t>1996_03_31_band_h</t>
  </si>
  <si>
    <t>1996_03_31_band_i</t>
  </si>
  <si>
    <t>1996_03_31_all_properties</t>
  </si>
  <si>
    <t>1997_03_31_band_a</t>
  </si>
  <si>
    <t>1997_03_31_band_b</t>
  </si>
  <si>
    <t>1997_03_31_band_c</t>
  </si>
  <si>
    <t>1997_03_31_band_d</t>
  </si>
  <si>
    <t>1997_03_31_band_e</t>
  </si>
  <si>
    <t>1997_03_31_band_f</t>
  </si>
  <si>
    <t>1997_03_31_band_g</t>
  </si>
  <si>
    <t>1997_03_31_band_h</t>
  </si>
  <si>
    <t>1997_03_31_band_i</t>
  </si>
  <si>
    <t>1997_03_31_all_properties</t>
  </si>
  <si>
    <t>1998_03_31_band_a</t>
  </si>
  <si>
    <t>1998_03_31_band_b</t>
  </si>
  <si>
    <t>1998_03_31_band_c</t>
  </si>
  <si>
    <t>1998_03_31_band_d</t>
  </si>
  <si>
    <t>1998_03_31_band_e</t>
  </si>
  <si>
    <t>1998_03_31_band_f</t>
  </si>
  <si>
    <t>1998_03_31_band_g</t>
  </si>
  <si>
    <t>1998_03_31_band_h</t>
  </si>
  <si>
    <t>1998_03_31_band_i</t>
  </si>
  <si>
    <t>1998_03_31_all_properties</t>
  </si>
  <si>
    <t>1999_03_31_band_a</t>
  </si>
  <si>
    <t>1999_03_31_band_b</t>
  </si>
  <si>
    <t>1999_03_31_band_c</t>
  </si>
  <si>
    <t>1999_03_31_band_d</t>
  </si>
  <si>
    <t>1999_03_31_band_e</t>
  </si>
  <si>
    <t>1999_03_31_band_f</t>
  </si>
  <si>
    <t>1999_03_31_band_g</t>
  </si>
  <si>
    <t>1999_03_31_band_h</t>
  </si>
  <si>
    <t>1999_03_31_band_i</t>
  </si>
  <si>
    <t>1999_03_31_all_properties</t>
  </si>
  <si>
    <t>2000_03_31_band_a</t>
  </si>
  <si>
    <t>2000_03_31_band_b</t>
  </si>
  <si>
    <t>2000_03_31_band_c</t>
  </si>
  <si>
    <t>2000_03_31_band_d</t>
  </si>
  <si>
    <t>2000_03_31_band_e</t>
  </si>
  <si>
    <t>2000_03_31_band_f</t>
  </si>
  <si>
    <t>2000_03_31_band_g</t>
  </si>
  <si>
    <t>2000_03_31_band_h</t>
  </si>
  <si>
    <t>2000_03_31_band_i</t>
  </si>
  <si>
    <t>2000_03_31_all_properties</t>
  </si>
  <si>
    <t>2001_03_31_band_a</t>
  </si>
  <si>
    <t>2001_03_31_band_b</t>
  </si>
  <si>
    <t>2001_03_31_band_c</t>
  </si>
  <si>
    <t>2001_03_31_band_d</t>
  </si>
  <si>
    <t>2001_03_31_band_e</t>
  </si>
  <si>
    <t>2001_03_31_band_f</t>
  </si>
  <si>
    <t>2001_03_31_band_g</t>
  </si>
  <si>
    <t>2001_03_31_band_h</t>
  </si>
  <si>
    <t>2001_03_31_band_i</t>
  </si>
  <si>
    <t>2001_03_31_all_properties</t>
  </si>
  <si>
    <t>2002_03_31_band_a</t>
  </si>
  <si>
    <t>2002_03_31_band_b</t>
  </si>
  <si>
    <t>2002_03_31_band_c</t>
  </si>
  <si>
    <t>2002_03_31_band_d</t>
  </si>
  <si>
    <t>2002_03_31_band_e</t>
  </si>
  <si>
    <t>2002_03_31_band_f</t>
  </si>
  <si>
    <t>2002_03_31_band_g</t>
  </si>
  <si>
    <t>2002_03_31_band_h</t>
  </si>
  <si>
    <t>2002_03_31_band_i</t>
  </si>
  <si>
    <t>2002_03_31_all_properties</t>
  </si>
  <si>
    <t>2003_03_31_band_a</t>
  </si>
  <si>
    <t>2003_03_31_band_b</t>
  </si>
  <si>
    <t>2003_03_31_band_c</t>
  </si>
  <si>
    <t>2003_03_31_band_d</t>
  </si>
  <si>
    <t>2003_03_31_band_e</t>
  </si>
  <si>
    <t>2003_03_31_band_f</t>
  </si>
  <si>
    <t>2003_03_31_band_g</t>
  </si>
  <si>
    <t>2003_03_31_band_h</t>
  </si>
  <si>
    <t>2003_03_31_band_i</t>
  </si>
  <si>
    <t>2003_03_31_all_properties</t>
  </si>
  <si>
    <t>2004_03_31_band_a</t>
  </si>
  <si>
    <t>2004_03_31_band_b</t>
  </si>
  <si>
    <t>2004_03_31_band_c</t>
  </si>
  <si>
    <t>2004_03_31_band_d</t>
  </si>
  <si>
    <t>2004_03_31_band_e</t>
  </si>
  <si>
    <t>2004_03_31_band_f</t>
  </si>
  <si>
    <t>2004_03_31_band_g</t>
  </si>
  <si>
    <t>2004_03_31_band_h</t>
  </si>
  <si>
    <t>2004_03_31_band_i</t>
  </si>
  <si>
    <t>2004_03_31_all_properties</t>
  </si>
  <si>
    <t>2005_03_31_band_a</t>
  </si>
  <si>
    <t>2005_03_31_band_b</t>
  </si>
  <si>
    <t>2005_03_31_band_c</t>
  </si>
  <si>
    <t>2005_03_31_band_d</t>
  </si>
  <si>
    <t>2005_03_31_band_e</t>
  </si>
  <si>
    <t>2005_03_31_band_f</t>
  </si>
  <si>
    <t>2005_03_31_band_g</t>
  </si>
  <si>
    <t>2005_03_31_band_h</t>
  </si>
  <si>
    <t>2005_03_31_band_i</t>
  </si>
  <si>
    <t>2005_03_31_all_properties</t>
  </si>
  <si>
    <t>2006_03_31_band_a</t>
  </si>
  <si>
    <t>2006_03_31_band_b</t>
  </si>
  <si>
    <t>2006_03_31_band_c</t>
  </si>
  <si>
    <t>2006_03_31_band_d</t>
  </si>
  <si>
    <t>2006_03_31_band_e</t>
  </si>
  <si>
    <t>2006_03_31_band_f</t>
  </si>
  <si>
    <t>2006_03_31_band_g</t>
  </si>
  <si>
    <t>2006_03_31_band_h</t>
  </si>
  <si>
    <t>2006_03_31_band_i</t>
  </si>
  <si>
    <t>2006_03_31_all_properties</t>
  </si>
  <si>
    <t>2007_03_31_band_a</t>
  </si>
  <si>
    <t>2007_03_31_band_b</t>
  </si>
  <si>
    <t>2007_03_31_band_c</t>
  </si>
  <si>
    <t>2007_03_31_band_d</t>
  </si>
  <si>
    <t>2007_03_31_band_e</t>
  </si>
  <si>
    <t>2007_03_31_band_f</t>
  </si>
  <si>
    <t>2007_03_31_band_g</t>
  </si>
  <si>
    <t>2007_03_31_band_h</t>
  </si>
  <si>
    <t>2007_03_31_band_i</t>
  </si>
  <si>
    <t>2007_03_31_all_properties</t>
  </si>
  <si>
    <t>2008_03_31_band_a</t>
  </si>
  <si>
    <t>2008_03_31_band_b</t>
  </si>
  <si>
    <t>2008_03_31_band_c</t>
  </si>
  <si>
    <t>2008_03_31_band_d</t>
  </si>
  <si>
    <t>2008_03_31_band_e</t>
  </si>
  <si>
    <t>2008_03_31_band_f</t>
  </si>
  <si>
    <t>2008_03_31_band_g</t>
  </si>
  <si>
    <t>2008_03_31_band_h</t>
  </si>
  <si>
    <t>2008_03_31_band_i</t>
  </si>
  <si>
    <t>2008_03_31_all_properties</t>
  </si>
  <si>
    <t>2009_03_31_band_a</t>
  </si>
  <si>
    <t>2009_03_31_band_b</t>
  </si>
  <si>
    <t>2009_03_31_band_c</t>
  </si>
  <si>
    <t>2009_03_31_band_d</t>
  </si>
  <si>
    <t>2009_03_31_band_e</t>
  </si>
  <si>
    <t>2009_03_31_band_f</t>
  </si>
  <si>
    <t>2009_03_31_band_g</t>
  </si>
  <si>
    <t>2009_03_31_band_h</t>
  </si>
  <si>
    <t>2009_03_31_band_i</t>
  </si>
  <si>
    <t>2009_03_31_all_properties</t>
  </si>
  <si>
    <t>2010_03_31_band_a</t>
  </si>
  <si>
    <t>2010_03_31_band_b</t>
  </si>
  <si>
    <t>2010_03_31_band_c</t>
  </si>
  <si>
    <t>2010_03_31_band_d</t>
  </si>
  <si>
    <t>2010_03_31_band_e</t>
  </si>
  <si>
    <t>2010_03_31_band_f</t>
  </si>
  <si>
    <t>2010_03_31_band_g</t>
  </si>
  <si>
    <t>2010_03_31_band_h</t>
  </si>
  <si>
    <t>2010_03_31_band_i</t>
  </si>
  <si>
    <t>2010_03_31_all_properties</t>
  </si>
  <si>
    <t>2011_03_31_band_a</t>
  </si>
  <si>
    <t>2011_03_31_band_b</t>
  </si>
  <si>
    <t>2011_03_31_band_c</t>
  </si>
  <si>
    <t>2011_03_31_band_d</t>
  </si>
  <si>
    <t>2011_03_31_band_e</t>
  </si>
  <si>
    <t>2011_03_31_band_f</t>
  </si>
  <si>
    <t>2011_03_31_band_g</t>
  </si>
  <si>
    <t>2011_03_31_band_h</t>
  </si>
  <si>
    <t>2011_03_31_band_i</t>
  </si>
  <si>
    <t>2011_03_31_all_properties</t>
  </si>
  <si>
    <t>2012_03_31_band_a</t>
  </si>
  <si>
    <t>2012_03_31_band_b</t>
  </si>
  <si>
    <t>2012_03_31_band_c</t>
  </si>
  <si>
    <t>2012_03_31_band_d</t>
  </si>
  <si>
    <t>2012_03_31_band_e</t>
  </si>
  <si>
    <t>2012_03_31_band_f</t>
  </si>
  <si>
    <t>2012_03_31_band_g</t>
  </si>
  <si>
    <t>2012_03_31_band_h</t>
  </si>
  <si>
    <t>2012_03_31_band_i</t>
  </si>
  <si>
    <t>2012_03_31_all_properties</t>
  </si>
  <si>
    <t>2013_03_31_band_a</t>
  </si>
  <si>
    <t>2013_03_31_band_b</t>
  </si>
  <si>
    <t>2013_03_31_band_c</t>
  </si>
  <si>
    <t>2013_03_31_band_d</t>
  </si>
  <si>
    <t>2013_03_31_band_e</t>
  </si>
  <si>
    <t>2013_03_31_band_f</t>
  </si>
  <si>
    <t>2013_03_31_band_g</t>
  </si>
  <si>
    <t>2013_03_31_band_h</t>
  </si>
  <si>
    <t>2013_03_31_band_i</t>
  </si>
  <si>
    <t>2013_03_31_all_properties</t>
  </si>
  <si>
    <t>2014_03_31_band_a</t>
  </si>
  <si>
    <t>2014_03_31_band_b</t>
  </si>
  <si>
    <t>2014_03_31_band_c</t>
  </si>
  <si>
    <t>2014_03_31_band_d</t>
  </si>
  <si>
    <t>2014_03_31_band_e</t>
  </si>
  <si>
    <t>2014_03_31_band_f</t>
  </si>
  <si>
    <t>2014_03_31_band_g</t>
  </si>
  <si>
    <t>2014_03_31_band_h</t>
  </si>
  <si>
    <t>2014_03_31_band_i</t>
  </si>
  <si>
    <t>2014_03_31_all_properties</t>
  </si>
  <si>
    <t>2015_03_31_band_a</t>
  </si>
  <si>
    <t>2015_03_31_band_b</t>
  </si>
  <si>
    <t>2015_03_31_band_c</t>
  </si>
  <si>
    <t>2015_03_31_band_d</t>
  </si>
  <si>
    <t>2015_03_31_band_e</t>
  </si>
  <si>
    <t>2015_03_31_band_f</t>
  </si>
  <si>
    <t>2015_03_31_band_g</t>
  </si>
  <si>
    <t>2015_03_31_band_h</t>
  </si>
  <si>
    <t>2015_03_31_band_i</t>
  </si>
  <si>
    <t>2015_03_31_all_properties</t>
  </si>
  <si>
    <t>2016_03_31_band_a</t>
  </si>
  <si>
    <t>2016_03_31_band_b</t>
  </si>
  <si>
    <t>2016_03_31_band_c</t>
  </si>
  <si>
    <t>2016_03_31_band_d</t>
  </si>
  <si>
    <t>2016_03_31_band_e</t>
  </si>
  <si>
    <t>2016_03_31_band_f</t>
  </si>
  <si>
    <t>2016_03_31_band_g</t>
  </si>
  <si>
    <t>2016_03_31_band_h</t>
  </si>
  <si>
    <t>2016_03_31_band_i</t>
  </si>
  <si>
    <t>2016_03_31_all_properties</t>
  </si>
  <si>
    <t>2017_03_31_band_a</t>
  </si>
  <si>
    <t>2017_03_31_band_b</t>
  </si>
  <si>
    <t>2017_03_31_band_c</t>
  </si>
  <si>
    <t>2017_03_31_band_d</t>
  </si>
  <si>
    <t>2017_03_31_band_e</t>
  </si>
  <si>
    <t>2017_03_31_band_f</t>
  </si>
  <si>
    <t>2017_03_31_band_g</t>
  </si>
  <si>
    <t>2017_03_31_band_h</t>
  </si>
  <si>
    <t>2017_03_31_band_i</t>
  </si>
  <si>
    <t>2017_03_31_all_properties</t>
  </si>
  <si>
    <t>2018_03_31_band_a</t>
  </si>
  <si>
    <t>2018_03_31_band_b</t>
  </si>
  <si>
    <t>2018_03_31_band_c</t>
  </si>
  <si>
    <t>2018_03_31_band_d</t>
  </si>
  <si>
    <t>2018_03_31_band_e</t>
  </si>
  <si>
    <t>2018_03_31_band_f</t>
  </si>
  <si>
    <t>2018_03_31_band_g</t>
  </si>
  <si>
    <t>2018_03_31_band_h</t>
  </si>
  <si>
    <t>2018_03_31_band_i</t>
  </si>
  <si>
    <t>2018_03_31_all_properties</t>
  </si>
  <si>
    <t>2019_03_31_band_a</t>
  </si>
  <si>
    <t>2019_03_31_band_b</t>
  </si>
  <si>
    <t>2019_03_31_band_c</t>
  </si>
  <si>
    <t>2019_03_31_band_d</t>
  </si>
  <si>
    <t>2019_03_31_band_e</t>
  </si>
  <si>
    <t>2019_03_31_band_f</t>
  </si>
  <si>
    <t>2019_03_31_band_g</t>
  </si>
  <si>
    <t>2019_03_31_band_h</t>
  </si>
  <si>
    <t>2019_03_31_band_i</t>
  </si>
  <si>
    <t>2019_03_31_all_properties</t>
  </si>
  <si>
    <t>2020_03_31_band_a</t>
  </si>
  <si>
    <t>2020_03_31_band_b</t>
  </si>
  <si>
    <t>2020_03_31_band_c</t>
  </si>
  <si>
    <t>2020_03_31_band_d</t>
  </si>
  <si>
    <t>2020_03_31_band_e</t>
  </si>
  <si>
    <t>2020_03_31_band_f</t>
  </si>
  <si>
    <t>2020_03_31_band_g</t>
  </si>
  <si>
    <t>2020_03_31_band_h</t>
  </si>
  <si>
    <t>2020_03_31_band_i</t>
  </si>
  <si>
    <t>2020_03_31_all_properties</t>
  </si>
  <si>
    <t>2021_03_31_band_a</t>
  </si>
  <si>
    <t>2021_03_31_band_b</t>
  </si>
  <si>
    <t>2021_03_31_band_c</t>
  </si>
  <si>
    <t>2021_03_31_band_d</t>
  </si>
  <si>
    <t>2021_03_31_band_e</t>
  </si>
  <si>
    <t>2021_03_31_band_f</t>
  </si>
  <si>
    <t>2021_03_31_band_g</t>
  </si>
  <si>
    <t>2021_03_31_band_h</t>
  </si>
  <si>
    <t>2021_03_31_band_i</t>
  </si>
  <si>
    <t>2021_03_31_all_properties</t>
  </si>
  <si>
    <t>2022_03_31_band_a</t>
  </si>
  <si>
    <t>2022_03_31_band_b</t>
  </si>
  <si>
    <t>2022_03_31_band_c</t>
  </si>
  <si>
    <t>2022_03_31_band_d</t>
  </si>
  <si>
    <t>2022_03_31_band_e</t>
  </si>
  <si>
    <t>2022_03_31_band_f</t>
  </si>
  <si>
    <t>2022_03_31_band_g</t>
  </si>
  <si>
    <t>2022_03_31_band_h</t>
  </si>
  <si>
    <t>2022_03_31_band_i</t>
  </si>
  <si>
    <t>2022_03_31_all_properties</t>
  </si>
  <si>
    <t>2023_03_31_band_a</t>
  </si>
  <si>
    <t>2023_03_31_band_b</t>
  </si>
  <si>
    <t>2023_03_31_band_c</t>
  </si>
  <si>
    <t>2023_03_31_band_d</t>
  </si>
  <si>
    <t>2023_03_31_band_e</t>
  </si>
  <si>
    <t>2023_03_31_band_f</t>
  </si>
  <si>
    <t>2023_03_31_band_g</t>
  </si>
  <si>
    <t>2023_03_31_band_h</t>
  </si>
  <si>
    <t>2023_03_31_band_i</t>
  </si>
  <si>
    <t>2023_03_31_all_properties</t>
  </si>
  <si>
    <t>ENGWAL</t>
  </si>
  <si>
    <t>N/A</t>
  </si>
  <si>
    <t>K04000001</t>
  </si>
  <si>
    <t>ENGLAND AND WALES</t>
  </si>
  <si>
    <t>..</t>
  </si>
  <si>
    <t>NATL</t>
  </si>
  <si>
    <t>E92000001</t>
  </si>
  <si>
    <t>ENGLAND</t>
  </si>
  <si>
    <t>england</t>
  </si>
  <si>
    <t>REGL</t>
  </si>
  <si>
    <t>E12000001</t>
  </si>
  <si>
    <t>NORTH EAST</t>
  </si>
  <si>
    <t>LAUA</t>
  </si>
  <si>
    <t>E06000047</t>
  </si>
  <si>
    <t>County Durham UA</t>
  </si>
  <si>
    <t>E06000005</t>
  </si>
  <si>
    <t>Darlington UA</t>
  </si>
  <si>
    <t>E06000001</t>
  </si>
  <si>
    <t>Hartlepool UA</t>
  </si>
  <si>
    <t>E06000002</t>
  </si>
  <si>
    <t>Middlesbrough UA</t>
  </si>
  <si>
    <t>E06000057</t>
  </si>
  <si>
    <t>Northumberland UA</t>
  </si>
  <si>
    <t>E06000003</t>
  </si>
  <si>
    <t>Redcar and Cleveland UA</t>
  </si>
  <si>
    <t>E06000004</t>
  </si>
  <si>
    <t>Stockton-on-Tees UA</t>
  </si>
  <si>
    <t>CTYMET</t>
  </si>
  <si>
    <t>E11000007</t>
  </si>
  <si>
    <t>Tyne and Wear (Met County)</t>
  </si>
  <si>
    <t>E08000037</t>
  </si>
  <si>
    <t>Gateshead</t>
  </si>
  <si>
    <t>E08000021</t>
  </si>
  <si>
    <t>Newcastle upon Tyne</t>
  </si>
  <si>
    <t>E08000022</t>
  </si>
  <si>
    <t>North Tyneside</t>
  </si>
  <si>
    <t>E08000023</t>
  </si>
  <si>
    <t>South Tyneside</t>
  </si>
  <si>
    <t>E08000024</t>
  </si>
  <si>
    <t>Sunderland</t>
  </si>
  <si>
    <t>E12000002</t>
  </si>
  <si>
    <t>NORTH WEST</t>
  </si>
  <si>
    <t>E06000008</t>
  </si>
  <si>
    <t>Blackburn with Darwen UA</t>
  </si>
  <si>
    <t>E06000009</t>
  </si>
  <si>
    <t>Blackpool UA</t>
  </si>
  <si>
    <t>E06000049</t>
  </si>
  <si>
    <t>Cheshire East UA</t>
  </si>
  <si>
    <t>E06000050</t>
  </si>
  <si>
    <t>Cheshire West and Chester UA</t>
  </si>
  <si>
    <t>E06000006</t>
  </si>
  <si>
    <t>Halton UA</t>
  </si>
  <si>
    <t>E06000007</t>
  </si>
  <si>
    <t>Warrington UA</t>
  </si>
  <si>
    <t>E10000006</t>
  </si>
  <si>
    <t>Cumbria</t>
  </si>
  <si>
    <t>E07000026</t>
  </si>
  <si>
    <t>Allerdale</t>
  </si>
  <si>
    <t>E07000027</t>
  </si>
  <si>
    <t>Barrow-in-Furness</t>
  </si>
  <si>
    <t>-</t>
  </si>
  <si>
    <t>E07000028</t>
  </si>
  <si>
    <t>Carlisle</t>
  </si>
  <si>
    <t>E07000029</t>
  </si>
  <si>
    <t>Copeland</t>
  </si>
  <si>
    <t>E07000030</t>
  </si>
  <si>
    <t>Eden</t>
  </si>
  <si>
    <t>E07000031</t>
  </si>
  <si>
    <t>South Lakeland</t>
  </si>
  <si>
    <t>E11000001</t>
  </si>
  <si>
    <t>Greater Manchester (Met County)</t>
  </si>
  <si>
    <t>E08000001</t>
  </si>
  <si>
    <t>Bolton</t>
  </si>
  <si>
    <t>E08000002</t>
  </si>
  <si>
    <t>Bury</t>
  </si>
  <si>
    <t>E08000003</t>
  </si>
  <si>
    <t>Manchester</t>
  </si>
  <si>
    <t>E08000004</t>
  </si>
  <si>
    <t>Oldham</t>
  </si>
  <si>
    <t>E08000005</t>
  </si>
  <si>
    <t>Rochdale</t>
  </si>
  <si>
    <t>E08000006</t>
  </si>
  <si>
    <t>Salford</t>
  </si>
  <si>
    <t>E08000007</t>
  </si>
  <si>
    <t>Stockport</t>
  </si>
  <si>
    <t>E08000008</t>
  </si>
  <si>
    <t>Tameside</t>
  </si>
  <si>
    <t>E08000009</t>
  </si>
  <si>
    <t>Trafford</t>
  </si>
  <si>
    <t>E08000010</t>
  </si>
  <si>
    <t>Wigan</t>
  </si>
  <si>
    <t>E10000017</t>
  </si>
  <si>
    <t>Lancashire</t>
  </si>
  <si>
    <t>E07000117</t>
  </si>
  <si>
    <t>Burnley</t>
  </si>
  <si>
    <t>E07000118</t>
  </si>
  <si>
    <t>Chorley</t>
  </si>
  <si>
    <t>E07000119</t>
  </si>
  <si>
    <t>Fylde</t>
  </si>
  <si>
    <t>E07000120</t>
  </si>
  <si>
    <t>Hyndburn</t>
  </si>
  <si>
    <t>E07000121</t>
  </si>
  <si>
    <t>Lancaster</t>
  </si>
  <si>
    <t>E07000122</t>
  </si>
  <si>
    <t>Pendle</t>
  </si>
  <si>
    <t>E07000123</t>
  </si>
  <si>
    <t>Preston</t>
  </si>
  <si>
    <t>E07000124</t>
  </si>
  <si>
    <t>Ribble Valley</t>
  </si>
  <si>
    <t>E07000125</t>
  </si>
  <si>
    <t>Rossendale</t>
  </si>
  <si>
    <t>E07000126</t>
  </si>
  <si>
    <t>South Ribble</t>
  </si>
  <si>
    <t>E07000127</t>
  </si>
  <si>
    <t>West Lancashire</t>
  </si>
  <si>
    <t>E07000128</t>
  </si>
  <si>
    <t>Wyre</t>
  </si>
  <si>
    <t>E11000002</t>
  </si>
  <si>
    <t>Merseyside (Met County)</t>
  </si>
  <si>
    <t>E08000011</t>
  </si>
  <si>
    <t>Knowsley</t>
  </si>
  <si>
    <t>E08000012</t>
  </si>
  <si>
    <t>Liverpool</t>
  </si>
  <si>
    <t>E08000014</t>
  </si>
  <si>
    <t>Sefton</t>
  </si>
  <si>
    <t>E08000013</t>
  </si>
  <si>
    <t>St. Helens</t>
  </si>
  <si>
    <t>E08000015</t>
  </si>
  <si>
    <t>Wirral</t>
  </si>
  <si>
    <t>E12000003</t>
  </si>
  <si>
    <t>YORKSHIRE AND THE HUMBER</t>
  </si>
  <si>
    <t>E06000011</t>
  </si>
  <si>
    <t>East Riding of Yorkshire UA</t>
  </si>
  <si>
    <t>E06000010</t>
  </si>
  <si>
    <t>Kingston upon Hull, City of UA</t>
  </si>
  <si>
    <t>E06000012</t>
  </si>
  <si>
    <t>North East Lincolnshire UA</t>
  </si>
  <si>
    <t>E06000013</t>
  </si>
  <si>
    <t>North Lincolnshire UA</t>
  </si>
  <si>
    <t>E06000014</t>
  </si>
  <si>
    <t>York UA</t>
  </si>
  <si>
    <t>E10000023</t>
  </si>
  <si>
    <t>North Yorkshire</t>
  </si>
  <si>
    <t>E07000163</t>
  </si>
  <si>
    <t>Craven</t>
  </si>
  <si>
    <t>E07000164</t>
  </si>
  <si>
    <t>Hambleton</t>
  </si>
  <si>
    <t>E07000165</t>
  </si>
  <si>
    <t>Harrogate</t>
  </si>
  <si>
    <t>E07000166</t>
  </si>
  <si>
    <t>Richmondshire</t>
  </si>
  <si>
    <t>E07000167</t>
  </si>
  <si>
    <t>Ryedale</t>
  </si>
  <si>
    <t>E07000168</t>
  </si>
  <si>
    <t>Scarborough</t>
  </si>
  <si>
    <t>E07000169</t>
  </si>
  <si>
    <t>Selby</t>
  </si>
  <si>
    <t>E11000003</t>
  </si>
  <si>
    <t>South Yorkshire (Met County)</t>
  </si>
  <si>
    <t>E08000016</t>
  </si>
  <si>
    <t>Barnsley</t>
  </si>
  <si>
    <t>E08000017</t>
  </si>
  <si>
    <t>Doncaster</t>
  </si>
  <si>
    <t>E08000018</t>
  </si>
  <si>
    <t>Rotherham</t>
  </si>
  <si>
    <t>E08000019</t>
  </si>
  <si>
    <t>Sheffield</t>
  </si>
  <si>
    <t>E11000006</t>
  </si>
  <si>
    <t>West Yorkshire (Met County)</t>
  </si>
  <si>
    <t>E08000032</t>
  </si>
  <si>
    <t>Bradford</t>
  </si>
  <si>
    <t>E08000033</t>
  </si>
  <si>
    <t>Calderdale</t>
  </si>
  <si>
    <t>E08000034</t>
  </si>
  <si>
    <t>Kirklees</t>
  </si>
  <si>
    <t>E08000035</t>
  </si>
  <si>
    <t>Leeds</t>
  </si>
  <si>
    <t>E08000036</t>
  </si>
  <si>
    <t>Wakefield</t>
  </si>
  <si>
    <t>E12000004</t>
  </si>
  <si>
    <t>EAST MIDLANDS</t>
  </si>
  <si>
    <t>E06000015</t>
  </si>
  <si>
    <t>Derby UA</t>
  </si>
  <si>
    <t>E06000016</t>
  </si>
  <si>
    <t>Leicester UA</t>
  </si>
  <si>
    <t>E06000061</t>
  </si>
  <si>
    <t>North Northamptonshire UA [note 4]</t>
  </si>
  <si>
    <t>E07000150</t>
  </si>
  <si>
    <t>Corby</t>
  </si>
  <si>
    <t>E07000152</t>
  </si>
  <si>
    <t>East Northamptonshire</t>
  </si>
  <si>
    <t>E07000153</t>
  </si>
  <si>
    <t>Kettering</t>
  </si>
  <si>
    <t>E07000156</t>
  </si>
  <si>
    <t>Wellingborough</t>
  </si>
  <si>
    <t>E06000018</t>
  </si>
  <si>
    <t>Nottingham UA</t>
  </si>
  <si>
    <t>E06000017</t>
  </si>
  <si>
    <t>Rutland UA</t>
  </si>
  <si>
    <t>E06000062</t>
  </si>
  <si>
    <t>West Northamptonshire UA [note 5]</t>
  </si>
  <si>
    <t>E07000151</t>
  </si>
  <si>
    <t>Daventry</t>
  </si>
  <si>
    <t>E07000154</t>
  </si>
  <si>
    <t>Northampton</t>
  </si>
  <si>
    <t>E07000155</t>
  </si>
  <si>
    <t>South Northamptonshire</t>
  </si>
  <si>
    <t>E10000007</t>
  </si>
  <si>
    <t>Derbyshire</t>
  </si>
  <si>
    <t>E07000032</t>
  </si>
  <si>
    <t>Amber Valley</t>
  </si>
  <si>
    <t>E07000033</t>
  </si>
  <si>
    <t>Bolsover</t>
  </si>
  <si>
    <t>E07000034</t>
  </si>
  <si>
    <t>Chesterfield</t>
  </si>
  <si>
    <t>E07000035</t>
  </si>
  <si>
    <t>Derbyshire Dales</t>
  </si>
  <si>
    <t>E07000036</t>
  </si>
  <si>
    <t>Erewash</t>
  </si>
  <si>
    <t>E07000037</t>
  </si>
  <si>
    <t>High Peak</t>
  </si>
  <si>
    <t>E07000038</t>
  </si>
  <si>
    <t>North East Derbyshire</t>
  </si>
  <si>
    <t>E07000039</t>
  </si>
  <si>
    <t>South Derbyshire</t>
  </si>
  <si>
    <t>E10000018</t>
  </si>
  <si>
    <t>Leicestershire</t>
  </si>
  <si>
    <t>E07000129</t>
  </si>
  <si>
    <t>Blaby</t>
  </si>
  <si>
    <t>E07000130</t>
  </si>
  <si>
    <t>Charnwood</t>
  </si>
  <si>
    <t>E07000131</t>
  </si>
  <si>
    <t>Harborough</t>
  </si>
  <si>
    <t>E07000132</t>
  </si>
  <si>
    <t>Hinckley and Bosworth</t>
  </si>
  <si>
    <t>E07000133</t>
  </si>
  <si>
    <t>Melton</t>
  </si>
  <si>
    <t>E07000134</t>
  </si>
  <si>
    <t>North West Leicestershire</t>
  </si>
  <si>
    <t>E07000135</t>
  </si>
  <si>
    <t>Oadby and Wigston</t>
  </si>
  <si>
    <t>E10000019</t>
  </si>
  <si>
    <t>Lincolnshire</t>
  </si>
  <si>
    <t>E07000136</t>
  </si>
  <si>
    <t>Boston</t>
  </si>
  <si>
    <t>E07000137</t>
  </si>
  <si>
    <t>East Lindsey</t>
  </si>
  <si>
    <t>E07000138</t>
  </si>
  <si>
    <t>Lincoln</t>
  </si>
  <si>
    <t>E07000139</t>
  </si>
  <si>
    <t>North Kesteven</t>
  </si>
  <si>
    <t>E07000140</t>
  </si>
  <si>
    <t>South Holland</t>
  </si>
  <si>
    <t>E07000141</t>
  </si>
  <si>
    <t>South Kesteven</t>
  </si>
  <si>
    <t>E07000142</t>
  </si>
  <si>
    <t>West Lindsey</t>
  </si>
  <si>
    <t>E10000024</t>
  </si>
  <si>
    <t>Nottinghamshire</t>
  </si>
  <si>
    <t>E07000170</t>
  </si>
  <si>
    <t>Ashfield</t>
  </si>
  <si>
    <t>E07000171</t>
  </si>
  <si>
    <t>Bassetlaw</t>
  </si>
  <si>
    <t>E07000172</t>
  </si>
  <si>
    <t>Broxtowe</t>
  </si>
  <si>
    <t>E07000173</t>
  </si>
  <si>
    <t>Gedling</t>
  </si>
  <si>
    <t>E07000174</t>
  </si>
  <si>
    <t>Mansfield</t>
  </si>
  <si>
    <t>E07000175</t>
  </si>
  <si>
    <t>Newark and Sherwood</t>
  </si>
  <si>
    <t>E07000176</t>
  </si>
  <si>
    <t>Rushcliffe</t>
  </si>
  <si>
    <t>E12000005</t>
  </si>
  <si>
    <t>WEST MIDLANDS</t>
  </si>
  <si>
    <t>E06000019</t>
  </si>
  <si>
    <t>Herefordshire, County of UA</t>
  </si>
  <si>
    <t>E06000051</t>
  </si>
  <si>
    <t>Shropshire UA</t>
  </si>
  <si>
    <t>E06000021</t>
  </si>
  <si>
    <t>Stoke-on-Trent UA</t>
  </si>
  <si>
    <t>E06000020</t>
  </si>
  <si>
    <t>Telford and Wrekin UA</t>
  </si>
  <si>
    <t>E10000028</t>
  </si>
  <si>
    <t>Staffordshire</t>
  </si>
  <si>
    <t>E07000192</t>
  </si>
  <si>
    <t>Cannock Chase</t>
  </si>
  <si>
    <t>E07000193</t>
  </si>
  <si>
    <t>East Staffordshire</t>
  </si>
  <si>
    <t>E07000194</t>
  </si>
  <si>
    <t>Lichfield</t>
  </si>
  <si>
    <t>E07000195</t>
  </si>
  <si>
    <t>Newcastle-under-Lyme</t>
  </si>
  <si>
    <t>E07000196</t>
  </si>
  <si>
    <t>South Staffordshire</t>
  </si>
  <si>
    <t>E07000197</t>
  </si>
  <si>
    <t>Stafford</t>
  </si>
  <si>
    <t>E07000198</t>
  </si>
  <si>
    <t>Staffordshire Moorlands</t>
  </si>
  <si>
    <t>E07000199</t>
  </si>
  <si>
    <t>Tamworth</t>
  </si>
  <si>
    <t>E10000031</t>
  </si>
  <si>
    <t>Warwickshire</t>
  </si>
  <si>
    <t>E07000218</t>
  </si>
  <si>
    <t>North Warwickshire</t>
  </si>
  <si>
    <t>E07000219</t>
  </si>
  <si>
    <t>Nuneaton and Bedworth</t>
  </si>
  <si>
    <t>E07000220</t>
  </si>
  <si>
    <t>Rugby</t>
  </si>
  <si>
    <t>E07000221</t>
  </si>
  <si>
    <t>Stratford-on-Avon</t>
  </si>
  <si>
    <t>E07000222</t>
  </si>
  <si>
    <t>Warwick</t>
  </si>
  <si>
    <t>E11000005</t>
  </si>
  <si>
    <t>West Midlands (Met County)</t>
  </si>
  <si>
    <t>E08000025</t>
  </si>
  <si>
    <t>Birmingham</t>
  </si>
  <si>
    <t>E08000026</t>
  </si>
  <si>
    <t>Coventry</t>
  </si>
  <si>
    <t>E08000027</t>
  </si>
  <si>
    <t>Dudley</t>
  </si>
  <si>
    <t>E08000028</t>
  </si>
  <si>
    <t>Sandwell</t>
  </si>
  <si>
    <t>E08000029</t>
  </si>
  <si>
    <t>Solihull</t>
  </si>
  <si>
    <t>E08000030</t>
  </si>
  <si>
    <t>Walsall</t>
  </si>
  <si>
    <t>E08000031</t>
  </si>
  <si>
    <t>Wolverhampton</t>
  </si>
  <si>
    <t>E10000034</t>
  </si>
  <si>
    <t>Worcestershire</t>
  </si>
  <si>
    <t>E07000234</t>
  </si>
  <si>
    <t>Bromsgrove</t>
  </si>
  <si>
    <t>E07000235</t>
  </si>
  <si>
    <t>Malvern Hills</t>
  </si>
  <si>
    <t>E07000236</t>
  </si>
  <si>
    <t>Redditch</t>
  </si>
  <si>
    <t>E07000237</t>
  </si>
  <si>
    <t>Worcester</t>
  </si>
  <si>
    <t>E07000238</t>
  </si>
  <si>
    <t>Wychavon</t>
  </si>
  <si>
    <t>E07000239</t>
  </si>
  <si>
    <t>Wyre Forest</t>
  </si>
  <si>
    <t>E12000006</t>
  </si>
  <si>
    <t>EAST</t>
  </si>
  <si>
    <t>E06000055</t>
  </si>
  <si>
    <t>Bedford UA</t>
  </si>
  <si>
    <t>E06000056</t>
  </si>
  <si>
    <t>Central Bedfordshire UA</t>
  </si>
  <si>
    <t>E06000032</t>
  </si>
  <si>
    <t>Luton UA</t>
  </si>
  <si>
    <t>E06000031</t>
  </si>
  <si>
    <t>Peterborough UA</t>
  </si>
  <si>
    <t>E06000033</t>
  </si>
  <si>
    <t>Southend-on-Sea UA</t>
  </si>
  <si>
    <t>E06000034</t>
  </si>
  <si>
    <t>Thurrock UA</t>
  </si>
  <si>
    <t>E10000003</t>
  </si>
  <si>
    <t>Cambridgeshire</t>
  </si>
  <si>
    <t>E07000008</t>
  </si>
  <si>
    <t>Cambridge</t>
  </si>
  <si>
    <t>E07000009</t>
  </si>
  <si>
    <t>East Cambridgeshire</t>
  </si>
  <si>
    <t>E07000010</t>
  </si>
  <si>
    <t>Fenland</t>
  </si>
  <si>
    <t>E07000011</t>
  </si>
  <si>
    <t>Huntingdonshire</t>
  </si>
  <si>
    <t>E07000012</t>
  </si>
  <si>
    <t>South Cambridgeshire</t>
  </si>
  <si>
    <t>E10000012</t>
  </si>
  <si>
    <t>Essex</t>
  </si>
  <si>
    <t>E07000066</t>
  </si>
  <si>
    <t>Basildon</t>
  </si>
  <si>
    <t>E07000067</t>
  </si>
  <si>
    <t>Braintree</t>
  </si>
  <si>
    <t>E07000068</t>
  </si>
  <si>
    <t>Brentwood</t>
  </si>
  <si>
    <t>E07000069</t>
  </si>
  <si>
    <t>Castle Point</t>
  </si>
  <si>
    <t>E07000070</t>
  </si>
  <si>
    <t>Chelmsford</t>
  </si>
  <si>
    <t>E07000071</t>
  </si>
  <si>
    <t>Colchester</t>
  </si>
  <si>
    <t>E07000072</t>
  </si>
  <si>
    <t>Epping Forest</t>
  </si>
  <si>
    <t>E07000073</t>
  </si>
  <si>
    <t>Harlow</t>
  </si>
  <si>
    <t>E07000074</t>
  </si>
  <si>
    <t>Maldon</t>
  </si>
  <si>
    <t>E07000075</t>
  </si>
  <si>
    <t>Rochford</t>
  </si>
  <si>
    <t>E07000076</t>
  </si>
  <si>
    <t>Tendring</t>
  </si>
  <si>
    <t>E07000077</t>
  </si>
  <si>
    <t>Uttlesford</t>
  </si>
  <si>
    <t>E10000015</t>
  </si>
  <si>
    <t>Hertfordshire</t>
  </si>
  <si>
    <t>E07000095</t>
  </si>
  <si>
    <t>Broxbourne</t>
  </si>
  <si>
    <t>E07000096</t>
  </si>
  <si>
    <t>Dacorum</t>
  </si>
  <si>
    <t>E07000242</t>
  </si>
  <si>
    <t>East Hertfordshire</t>
  </si>
  <si>
    <t>E07000098</t>
  </si>
  <si>
    <t>Hertsmere</t>
  </si>
  <si>
    <t>E07000099</t>
  </si>
  <si>
    <t>North Hertfordshire</t>
  </si>
  <si>
    <t>E07000240</t>
  </si>
  <si>
    <t>St Albans</t>
  </si>
  <si>
    <t>E07000243</t>
  </si>
  <si>
    <t>Stevenage</t>
  </si>
  <si>
    <t>E07000102</t>
  </si>
  <si>
    <t>Three Rivers</t>
  </si>
  <si>
    <t>E07000103</t>
  </si>
  <si>
    <t>Watford</t>
  </si>
  <si>
    <t>E07000241</t>
  </si>
  <si>
    <t>Welwyn Hatfield</t>
  </si>
  <si>
    <t>E10000020</t>
  </si>
  <si>
    <t>Norfolk</t>
  </si>
  <si>
    <t>E07000143</t>
  </si>
  <si>
    <t>Breckland</t>
  </si>
  <si>
    <t>E07000144</t>
  </si>
  <si>
    <t>Broadland</t>
  </si>
  <si>
    <t>E07000145</t>
  </si>
  <si>
    <t>Great Yarmouth</t>
  </si>
  <si>
    <t>E07000146</t>
  </si>
  <si>
    <t>King's Lynn and West Norfolk</t>
  </si>
  <si>
    <t>E07000147</t>
  </si>
  <si>
    <t>North Norfolk</t>
  </si>
  <si>
    <t>E07000148</t>
  </si>
  <si>
    <t>Norwich</t>
  </si>
  <si>
    <t>E07000149</t>
  </si>
  <si>
    <t>South Norfolk</t>
  </si>
  <si>
    <t>E10000029</t>
  </si>
  <si>
    <t>Suffolk</t>
  </si>
  <si>
    <t>E07000200</t>
  </si>
  <si>
    <t>Babergh</t>
  </si>
  <si>
    <t>E07000244</t>
  </si>
  <si>
    <t>East Suffolk</t>
  </si>
  <si>
    <t>E07000202</t>
  </si>
  <si>
    <t>Ipswich</t>
  </si>
  <si>
    <t>E07000203</t>
  </si>
  <si>
    <t>Mid Suffolk</t>
  </si>
  <si>
    <t>E07000245</t>
  </si>
  <si>
    <t>West Suffolk</t>
  </si>
  <si>
    <t>E12000007</t>
  </si>
  <si>
    <t>LONDON</t>
  </si>
  <si>
    <t>E13000001</t>
  </si>
  <si>
    <t>Inner London</t>
  </si>
  <si>
    <t>E09000007</t>
  </si>
  <si>
    <t>Camden</t>
  </si>
  <si>
    <t>E09000001</t>
  </si>
  <si>
    <t>City of London</t>
  </si>
  <si>
    <t>E09000012</t>
  </si>
  <si>
    <t>Hackney</t>
  </si>
  <si>
    <t>E09000013</t>
  </si>
  <si>
    <t>Hammersmith and Fulham</t>
  </si>
  <si>
    <t>E09000014</t>
  </si>
  <si>
    <t>Haringey</t>
  </si>
  <si>
    <t>E09000019</t>
  </si>
  <si>
    <t>Islington</t>
  </si>
  <si>
    <t>E09000020</t>
  </si>
  <si>
    <t>Kensington and Chelsea</t>
  </si>
  <si>
    <t>E09000022</t>
  </si>
  <si>
    <t>Lambeth</t>
  </si>
  <si>
    <t>E09000023</t>
  </si>
  <si>
    <t>Lewisham</t>
  </si>
  <si>
    <t>E09000025</t>
  </si>
  <si>
    <t>Newham</t>
  </si>
  <si>
    <t>E09000028</t>
  </si>
  <si>
    <t>Southwark</t>
  </si>
  <si>
    <t>E09000030</t>
  </si>
  <si>
    <t>Tower Hamlets</t>
  </si>
  <si>
    <t>E09000032</t>
  </si>
  <si>
    <t>Wandsworth</t>
  </si>
  <si>
    <t>E09000033</t>
  </si>
  <si>
    <t>Westminster</t>
  </si>
  <si>
    <t>E13000002</t>
  </si>
  <si>
    <t>Outer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</si>
  <si>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</si>
  <si>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</si>
  <si>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</si>
  <si>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</si>
  <si>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</si>
  <si>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</si>
  <si>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</si>
  <si>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</si>
  <si>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</si>
  <si>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</si>
  <si>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</si>
  <si>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</si>
  <si>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</si>
  <si>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</si>
  <si>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</si>
  <si>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</si>
  <si>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</si>
  <si>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</si>
  <si>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</si>
  <si>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</si>
  <si>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</si>
  <si>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</si>
  <si>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</si>
  <si>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</si>
  <si>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</si>
  <si>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</si>
  <si>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E09000021</t>
  </si>
  <si>
    <t>Kingston upon Thames</t>
  </si>
  <si>
    <t>E09000024</t>
  </si>
  <si>
    <t>Merton</t>
  </si>
  <si>
    <t>E09000026</t>
  </si>
  <si>
    <t>Redbridge</t>
  </si>
  <si>
    <t>E09000027</t>
  </si>
  <si>
    <t>Richmond upon Thames</t>
  </si>
  <si>
    <t>E09000029</t>
  </si>
  <si>
    <t>Sutton</t>
  </si>
  <si>
    <t>E09000031</t>
  </si>
  <si>
    <t>Waltham Forest</t>
  </si>
  <si>
    <t>E12000008</t>
  </si>
  <si>
    <t>SOUTH EAST</t>
  </si>
  <si>
    <t>E06000036</t>
  </si>
  <si>
    <t>Bracknell Forest UA</t>
  </si>
  <si>
    <t>E06000043</t>
  </si>
  <si>
    <t>Brighton and Hove UA</t>
  </si>
  <si>
    <t>E06000060</t>
  </si>
  <si>
    <t>Buckinghamshire UA [note 6]</t>
  </si>
  <si>
    <t>E07000004</t>
  </si>
  <si>
    <t>Aylesbury Vale</t>
  </si>
  <si>
    <t>E07000005</t>
  </si>
  <si>
    <t>Chiltern</t>
  </si>
  <si>
    <t>E07000006</t>
  </si>
  <si>
    <t>South Bucks</t>
  </si>
  <si>
    <t>E07000007</t>
  </si>
  <si>
    <t>Wycombe</t>
  </si>
  <si>
    <t>E06000046</t>
  </si>
  <si>
    <t>Isle of Wight UA</t>
  </si>
  <si>
    <t>E06000035</t>
  </si>
  <si>
    <t>Medway UA</t>
  </si>
  <si>
    <t>E06000042</t>
  </si>
  <si>
    <t>Milton Keynes UA</t>
  </si>
  <si>
    <t>E06000044</t>
  </si>
  <si>
    <t>Portsmouth UA</t>
  </si>
  <si>
    <t>E06000038</t>
  </si>
  <si>
    <t>Reading UA</t>
  </si>
  <si>
    <t>E06000039</t>
  </si>
  <si>
    <t>Slough UA</t>
  </si>
  <si>
    <t>E06000045</t>
  </si>
  <si>
    <t>Southampton UA</t>
  </si>
  <si>
    <t>E06000037</t>
  </si>
  <si>
    <t>West Berkshire UA</t>
  </si>
  <si>
    <t>E06000040</t>
  </si>
  <si>
    <t>Windsor and Maidenhead UA</t>
  </si>
  <si>
    <t>E06000041</t>
  </si>
  <si>
    <t>Wokingham UA</t>
  </si>
  <si>
    <t>E10000011</t>
  </si>
  <si>
    <t>East Sussex</t>
  </si>
  <si>
    <t>E07000061</t>
  </si>
  <si>
    <t>Eastbourne</t>
  </si>
  <si>
    <t>E07000062</t>
  </si>
  <si>
    <t>Hastings</t>
  </si>
  <si>
    <t>E07000063</t>
  </si>
  <si>
    <t>Lewes</t>
  </si>
  <si>
    <t>E07000064</t>
  </si>
  <si>
    <t>Rother</t>
  </si>
  <si>
    <t>E07000065</t>
  </si>
  <si>
    <t>Wealden</t>
  </si>
  <si>
    <t>E10000014</t>
  </si>
  <si>
    <t>Hampshire</t>
  </si>
  <si>
    <t>E07000084</t>
  </si>
  <si>
    <t>Basingstoke and Deane</t>
  </si>
  <si>
    <t>E07000085</t>
  </si>
  <si>
    <t>East Hampshire</t>
  </si>
  <si>
    <t>E07000086</t>
  </si>
  <si>
    <t>Eastleigh</t>
  </si>
  <si>
    <t>E07000087</t>
  </si>
  <si>
    <t>Fareham</t>
  </si>
  <si>
    <t>E07000088</t>
  </si>
  <si>
    <t>Gosport</t>
  </si>
  <si>
    <t>E07000089</t>
  </si>
  <si>
    <t>Hart</t>
  </si>
  <si>
    <t>E07000090</t>
  </si>
  <si>
    <t>Havant</t>
  </si>
  <si>
    <t>E07000091</t>
  </si>
  <si>
    <t>New Forest</t>
  </si>
  <si>
    <t>E07000092</t>
  </si>
  <si>
    <t>Rushmoor</t>
  </si>
  <si>
    <t>E07000093</t>
  </si>
  <si>
    <t>Test Valley</t>
  </si>
  <si>
    <t>E07000094</t>
  </si>
  <si>
    <t>Winchester</t>
  </si>
  <si>
    <t>E10000016</t>
  </si>
  <si>
    <t>Kent</t>
  </si>
  <si>
    <t>E07000105</t>
  </si>
  <si>
    <t>Ashford</t>
  </si>
  <si>
    <t>E07000106</t>
  </si>
  <si>
    <t>Canterbury</t>
  </si>
  <si>
    <t>E07000107</t>
  </si>
  <si>
    <t>Dartford</t>
  </si>
  <si>
    <t>E07000108</t>
  </si>
  <si>
    <t>Dover</t>
  </si>
  <si>
    <t>E07000112</t>
  </si>
  <si>
    <t>Folkestone and Hythe</t>
  </si>
  <si>
    <t>E07000109</t>
  </si>
  <si>
    <t>Gravesham</t>
  </si>
  <si>
    <t>E07000110</t>
  </si>
  <si>
    <t>Maidstone</t>
  </si>
  <si>
    <t>E07000111</t>
  </si>
  <si>
    <t>Sevenoaks</t>
  </si>
  <si>
    <t>E07000113</t>
  </si>
  <si>
    <t>Swale</t>
  </si>
  <si>
    <t>E07000114</t>
  </si>
  <si>
    <t>Thanet</t>
  </si>
  <si>
    <t>E07000115</t>
  </si>
  <si>
    <t>Tonbridge and Malling</t>
  </si>
  <si>
    <t>E07000116</t>
  </si>
  <si>
    <t>Tunbridge Wells</t>
  </si>
  <si>
    <t>E10000025</t>
  </si>
  <si>
    <t>Oxfordshire</t>
  </si>
  <si>
    <t>E07000177</t>
  </si>
  <si>
    <t>Cherwell</t>
  </si>
  <si>
    <t>E07000178</t>
  </si>
  <si>
    <t>Oxford</t>
  </si>
  <si>
    <t>E07000179</t>
  </si>
  <si>
    <t>South Oxfordshire</t>
  </si>
  <si>
    <t>E07000180</t>
  </si>
  <si>
    <t>Vale of White Horse</t>
  </si>
  <si>
    <t>E07000181</t>
  </si>
  <si>
    <t>West Oxfordshire</t>
  </si>
  <si>
    <t>E10000030</t>
  </si>
  <si>
    <t>Surrey</t>
  </si>
  <si>
    <t>E07000207</t>
  </si>
  <si>
    <t>Elmbridge</t>
  </si>
  <si>
    <t>E07000208</t>
  </si>
  <si>
    <t>Epsom and Ewell</t>
  </si>
  <si>
    <t>E07000209</t>
  </si>
  <si>
    <t>Guildford</t>
  </si>
  <si>
    <t>E07000210</t>
  </si>
  <si>
    <t>Mole Valley</t>
  </si>
  <si>
    <t>E07000211</t>
  </si>
  <si>
    <t>Reigate and Banstead</t>
  </si>
  <si>
    <t>E07000212</t>
  </si>
  <si>
    <t>Runnymede</t>
  </si>
  <si>
    <t>E07000213</t>
  </si>
  <si>
    <t>Spelthorne</t>
  </si>
  <si>
    <t>E07000214</t>
  </si>
  <si>
    <t>Surrey Heath</t>
  </si>
  <si>
    <t>E07000215</t>
  </si>
  <si>
    <t>Tandridge</t>
  </si>
  <si>
    <t>E07000216</t>
  </si>
  <si>
    <t>Waverley</t>
  </si>
  <si>
    <t>E07000217</t>
  </si>
  <si>
    <t>Woking</t>
  </si>
  <si>
    <t>E10000032</t>
  </si>
  <si>
    <t>West Sussex</t>
  </si>
  <si>
    <t>E07000223</t>
  </si>
  <si>
    <t>Adur</t>
  </si>
  <si>
    <t>E07000224</t>
  </si>
  <si>
    <t>Arun</t>
  </si>
  <si>
    <t>E07000225</t>
  </si>
  <si>
    <t>Chichester</t>
  </si>
  <si>
    <t>E07000226</t>
  </si>
  <si>
    <t>Crawley</t>
  </si>
  <si>
    <t>E07000227</t>
  </si>
  <si>
    <t>Horsham</t>
  </si>
  <si>
    <t>E07000228</t>
  </si>
  <si>
    <t>Mid Sussex</t>
  </si>
  <si>
    <t>E07000229</t>
  </si>
  <si>
    <t>Worthing</t>
  </si>
  <si>
    <t>E12000009</t>
  </si>
  <si>
    <t>SOUTH WEST</t>
  </si>
  <si>
    <t>E06000022</t>
  </si>
  <si>
    <t>Bath and North East Somerset UA</t>
  </si>
  <si>
    <t>E06000058</t>
  </si>
  <si>
    <t>Bournemouth, Christchurch and Poole UA [note 7]</t>
  </si>
  <si>
    <t>E06000028</t>
  </si>
  <si>
    <t>Bournemouth UA</t>
  </si>
  <si>
    <t>E07000048</t>
  </si>
  <si>
    <t>Christchurch</t>
  </si>
  <si>
    <t>E06000029</t>
  </si>
  <si>
    <t>Poole UA</t>
  </si>
  <si>
    <t>E06000023</t>
  </si>
  <si>
    <t>Bristol, City of UA</t>
  </si>
  <si>
    <t>E06000052</t>
  </si>
  <si>
    <t>Cornwall UA</t>
  </si>
  <si>
    <t>E06000059</t>
  </si>
  <si>
    <t>Dorset UA [note 8]</t>
  </si>
  <si>
    <t>E07000049</t>
  </si>
  <si>
    <t>East Dorset</t>
  </si>
  <si>
    <t>E07000050</t>
  </si>
  <si>
    <t>North Dorset</t>
  </si>
  <si>
    <t>E07000051</t>
  </si>
  <si>
    <t>Purbeck</t>
  </si>
  <si>
    <t>E07000052</t>
  </si>
  <si>
    <t>West Dorset</t>
  </si>
  <si>
    <t>E07000053</t>
  </si>
  <si>
    <t>Weymouth and Portland</t>
  </si>
  <si>
    <t>E06000053</t>
  </si>
  <si>
    <t>Isles of Scilly UA</t>
  </si>
  <si>
    <t>E06000024</t>
  </si>
  <si>
    <t>North Somerset UA</t>
  </si>
  <si>
    <t>E06000026</t>
  </si>
  <si>
    <t>Plymouth UA</t>
  </si>
  <si>
    <t>E06000025</t>
  </si>
  <si>
    <t>South Gloucestershire UA</t>
  </si>
  <si>
    <t>E06000030</t>
  </si>
  <si>
    <t>Swindon UA</t>
  </si>
  <si>
    <t>E06000027</t>
  </si>
  <si>
    <t>Torbay UA</t>
  </si>
  <si>
    <t>E06000054</t>
  </si>
  <si>
    <t>Wiltshire UA</t>
  </si>
  <si>
    <t>E10000008</t>
  </si>
  <si>
    <t>Devon</t>
  </si>
  <si>
    <t>E07000040</t>
  </si>
  <si>
    <t>East Devon</t>
  </si>
  <si>
    <t>E07000041</t>
  </si>
  <si>
    <t>Exeter</t>
  </si>
  <si>
    <t>E07000042</t>
  </si>
  <si>
    <t>Mid Devon</t>
  </si>
  <si>
    <t>E07000043</t>
  </si>
  <si>
    <t>North Devon</t>
  </si>
  <si>
    <t>E07000044</t>
  </si>
  <si>
    <t>South Hams</t>
  </si>
  <si>
    <t>E07000045</t>
  </si>
  <si>
    <t>Teignbridge</t>
  </si>
  <si>
    <t>E07000046</t>
  </si>
  <si>
    <t>Torridge</t>
  </si>
  <si>
    <t>E07000047</t>
  </si>
  <si>
    <t>West Devon</t>
  </si>
  <si>
    <t>E10000013</t>
  </si>
  <si>
    <t>Gloucestershire</t>
  </si>
  <si>
    <t>E07000078</t>
  </si>
  <si>
    <t>Cheltenham</t>
  </si>
  <si>
    <t>E07000079</t>
  </si>
  <si>
    <t>Cotswold</t>
  </si>
  <si>
    <t>E07000080</t>
  </si>
  <si>
    <t>Forest of Dean</t>
  </si>
  <si>
    <t>E07000081</t>
  </si>
  <si>
    <t>Gloucester</t>
  </si>
  <si>
    <t>E07000082</t>
  </si>
  <si>
    <t>Stroud</t>
  </si>
  <si>
    <t>E07000083</t>
  </si>
  <si>
    <t>Tewkesbury</t>
  </si>
  <si>
    <t>E10000027</t>
  </si>
  <si>
    <t>Somerset</t>
  </si>
  <si>
    <t>E07000187</t>
  </si>
  <si>
    <t>Mendip</t>
  </si>
  <si>
    <t>E07000188</t>
  </si>
  <si>
    <t>Sedgemoor</t>
  </si>
  <si>
    <t>E07000246</t>
  </si>
  <si>
    <t>Somerset West and Taunton [note 9]</t>
  </si>
  <si>
    <t>E07000190</t>
  </si>
  <si>
    <t>Taunton Deane</t>
  </si>
  <si>
    <t>E07000191</t>
  </si>
  <si>
    <t>West Somerset</t>
  </si>
  <si>
    <t>E07000189</t>
  </si>
  <si>
    <t>South Somerset</t>
  </si>
  <si>
    <t>W92000004</t>
  </si>
  <si>
    <t>WALES</t>
  </si>
  <si>
    <t>W06000001</t>
  </si>
  <si>
    <t>Isle of Anglesey / Ynys Môn</t>
  </si>
  <si>
    <t>W06000002</t>
  </si>
  <si>
    <t>Gwynedd / Gwynedd</t>
  </si>
  <si>
    <t>W06000003</t>
  </si>
  <si>
    <t>Conwy / Conwy</t>
  </si>
  <si>
    <t>W06000004</t>
  </si>
  <si>
    <t>Denbighshire / Sir Ddinbych</t>
  </si>
  <si>
    <t>W06000005</t>
  </si>
  <si>
    <t>Flintshire / Sir y Fflint</t>
  </si>
  <si>
    <t>W06000006</t>
  </si>
  <si>
    <t>Wrexham / Wrecsam</t>
  </si>
  <si>
    <t>W06000023</t>
  </si>
  <si>
    <t>Powys / Powys [note 10]</t>
  </si>
  <si>
    <t>W06000008</t>
  </si>
  <si>
    <t>Ceredigion / Ceredigion</t>
  </si>
  <si>
    <t>W06000009</t>
  </si>
  <si>
    <t>Pembrokeshire / Sir Benfro</t>
  </si>
  <si>
    <t>W06000010</t>
  </si>
  <si>
    <t>Carmarthenshire / Sir Gaerfyrddin [note 11]</t>
  </si>
  <si>
    <t>W06000011</t>
  </si>
  <si>
    <t>Swansea / Abertawe</t>
  </si>
  <si>
    <t>W06000012</t>
  </si>
  <si>
    <t>Neath Port Talbot / Castell-nedd Port Talbot</t>
  </si>
  <si>
    <t>W06000013</t>
  </si>
  <si>
    <t>Bridgend / Pen-y-bont ar Ogwr</t>
  </si>
  <si>
    <t>W06000014</t>
  </si>
  <si>
    <t>Vale of Glamorgan / Bro Morgannwg</t>
  </si>
  <si>
    <t>W06000015</t>
  </si>
  <si>
    <t>Cardiff / Caerdydd</t>
  </si>
  <si>
    <t>W06000016</t>
  </si>
  <si>
    <t>Rhondda Cynon Taf / Rhondda Cynon Taf</t>
  </si>
  <si>
    <t>W06000024</t>
  </si>
  <si>
    <t>Merthyr Tydfil / Merthyr Tudful</t>
  </si>
  <si>
    <t>W06000018</t>
  </si>
  <si>
    <t>Caerphilly / Caerffili</t>
  </si>
  <si>
    <t>W06000019</t>
  </si>
  <si>
    <t>Blaenau Gwent / Blaenau Gwent</t>
  </si>
  <si>
    <t>W06000020</t>
  </si>
  <si>
    <t>Torfaen / Tor-faen</t>
  </si>
  <si>
    <t>W06000021</t>
  </si>
  <si>
    <t>Monmouthshire / Sir Fynwy</t>
  </si>
  <si>
    <t>W06000022</t>
  </si>
  <si>
    <t>Newport / Casnewydd</t>
  </si>
  <si>
    <t>Table 3: Band D council tax for local authorities excluding parish precepts from 1996 to 1997 to 2023 to 2024</t>
  </si>
  <si>
    <t>This worksheet contains 1 table. The data in this table are reported in pounds (£). Information excluding parish precepts not available prior to 1996 to 1997.  Data from 1996-1997 to 2018-19 has been hidden (grouped) for ease of use. It can be ungrouped by clicking on the + sign above the 2019-20 column.</t>
  </si>
  <si>
    <t xml:space="preserve">Code </t>
  </si>
  <si>
    <t>ONS Code</t>
  </si>
  <si>
    <t>Authority</t>
  </si>
  <si>
    <t>Column1</t>
  </si>
  <si>
    <t>Current</t>
  </si>
  <si>
    <t>Class</t>
  </si>
  <si>
    <t>1996 to 1997</t>
  </si>
  <si>
    <t>1997 to 1998</t>
  </si>
  <si>
    <t>1998 to 1999</t>
  </si>
  <si>
    <t>1999 to 2000</t>
  </si>
  <si>
    <t>2000 to 2001</t>
  </si>
  <si>
    <t>2001 to 2002</t>
  </si>
  <si>
    <t>2002 to 2003</t>
  </si>
  <si>
    <t>2003 to 2004</t>
  </si>
  <si>
    <t>2004 to 2005</t>
  </si>
  <si>
    <t>2005 to 2006</t>
  </si>
  <si>
    <t>2006 to 2007</t>
  </si>
  <si>
    <t>2007 to 2008</t>
  </si>
  <si>
    <t>2008 to 2009</t>
  </si>
  <si>
    <t>2009 to 2010</t>
  </si>
  <si>
    <t>2010 to 2011</t>
  </si>
  <si>
    <t>2011 to 2012</t>
  </si>
  <si>
    <t>2012 to 2013</t>
  </si>
  <si>
    <t>2013 to 2014</t>
  </si>
  <si>
    <t>2014 to 2015</t>
  </si>
  <si>
    <t>2015 to 2016</t>
  </si>
  <si>
    <t>2016 to 2017</t>
  </si>
  <si>
    <t>2017 to 2018</t>
  </si>
  <si>
    <t>2018 to 2019</t>
  </si>
  <si>
    <t>2019 to 2020</t>
  </si>
  <si>
    <t>2020 to 2021</t>
  </si>
  <si>
    <t>2021 to 2022</t>
  </si>
  <si>
    <t>2022 to 2023</t>
  </si>
  <si>
    <t>2023 to 2024</t>
  </si>
  <si>
    <t>Notes</t>
  </si>
  <si>
    <t>E3831</t>
  </si>
  <si>
    <t>YES</t>
  </si>
  <si>
    <t>SD</t>
  </si>
  <si>
    <t>E0931</t>
  </si>
  <si>
    <t>NO</t>
  </si>
  <si>
    <t>[z]</t>
  </si>
  <si>
    <t>E2931</t>
  </si>
  <si>
    <t>E07000157</t>
  </si>
  <si>
    <t>Alnwick</t>
  </si>
  <si>
    <t>E1031</t>
  </si>
  <si>
    <t>E3832</t>
  </si>
  <si>
    <t>E3031</t>
  </si>
  <si>
    <t>E2231</t>
  </si>
  <si>
    <t>E0120</t>
  </si>
  <si>
    <t xml:space="preserve">Avon  </t>
  </si>
  <si>
    <t>E7050</t>
  </si>
  <si>
    <t>E23000036</t>
  </si>
  <si>
    <t>Avon &amp; Somerset Police Authority</t>
  </si>
  <si>
    <t>PCC</t>
  </si>
  <si>
    <t>E6101</t>
  </si>
  <si>
    <t>E31000001</t>
  </si>
  <si>
    <t>Avon Combined Fire Authority</t>
  </si>
  <si>
    <t>CFA</t>
  </si>
  <si>
    <t>E0431</t>
  </si>
  <si>
    <t>E3531</t>
  </si>
  <si>
    <t>E5030</t>
  </si>
  <si>
    <t>Barking &amp; Dagenham</t>
  </si>
  <si>
    <t>OLB</t>
  </si>
  <si>
    <t>E5031</t>
  </si>
  <si>
    <t>E4401</t>
  </si>
  <si>
    <t>MD</t>
  </si>
  <si>
    <t>E0932</t>
  </si>
  <si>
    <t>E1531</t>
  </si>
  <si>
    <t>E1731</t>
  </si>
  <si>
    <t>Basingstoke &amp; Deane</t>
  </si>
  <si>
    <t>E3032</t>
  </si>
  <si>
    <t>E0131</t>
  </si>
  <si>
    <t>Bath</t>
  </si>
  <si>
    <t>E0101</t>
  </si>
  <si>
    <t>Bath &amp; North East Somerset UA</t>
  </si>
  <si>
    <t>UA</t>
  </si>
  <si>
    <t>E0231</t>
  </si>
  <si>
    <t>E07000002</t>
  </si>
  <si>
    <t>Bedford</t>
  </si>
  <si>
    <t>E0202</t>
  </si>
  <si>
    <t>E0221</t>
  </si>
  <si>
    <t>E10000001</t>
  </si>
  <si>
    <t>Bedfordshire</t>
  </si>
  <si>
    <t>SC</t>
  </si>
  <si>
    <t>E6102</t>
  </si>
  <si>
    <t>E31000002</t>
  </si>
  <si>
    <t>Bedfordshire Combined Fire Authority</t>
  </si>
  <si>
    <t>E7002</t>
  </si>
  <si>
    <t>E23000026</t>
  </si>
  <si>
    <t>Bedfordshire Police Authority</t>
  </si>
  <si>
    <t>E0320</t>
  </si>
  <si>
    <t>Berkshire</t>
  </si>
  <si>
    <t>E6103</t>
  </si>
  <si>
    <t>E31000003</t>
  </si>
  <si>
    <t>Berkshire Combined Fire Authority</t>
  </si>
  <si>
    <t>E2932</t>
  </si>
  <si>
    <t>E07000158</t>
  </si>
  <si>
    <t>Berwick-upon-Tweed</t>
  </si>
  <si>
    <t>E2031</t>
  </si>
  <si>
    <t>Beverley</t>
  </si>
  <si>
    <t>E5032</t>
  </si>
  <si>
    <t>E4601</t>
  </si>
  <si>
    <t>E2431</t>
  </si>
  <si>
    <t>E2331</t>
  </si>
  <si>
    <t>Blackburn</t>
  </si>
  <si>
    <t>E2301</t>
  </si>
  <si>
    <t>E2332</t>
  </si>
  <si>
    <t>Blackpool</t>
  </si>
  <si>
    <t>E2302</t>
  </si>
  <si>
    <t>E2933</t>
  </si>
  <si>
    <t>E07000159</t>
  </si>
  <si>
    <t>Blyth Valley</t>
  </si>
  <si>
    <t>E1032</t>
  </si>
  <si>
    <t>E4201</t>
  </si>
  <si>
    <t>E2032</t>
  </si>
  <si>
    <t>Boothferry</t>
  </si>
  <si>
    <t>E2531</t>
  </si>
  <si>
    <t>E1231</t>
  </si>
  <si>
    <t>Bournemouth</t>
  </si>
  <si>
    <t>E1202</t>
  </si>
  <si>
    <t>E1204</t>
  </si>
  <si>
    <t>Bournemouth, Christchurch &amp; Poole</t>
  </si>
  <si>
    <t>E0331</t>
  </si>
  <si>
    <t>Bracknell Forest</t>
  </si>
  <si>
    <t>E0301</t>
  </si>
  <si>
    <t>E4701</t>
  </si>
  <si>
    <t>E1532</t>
  </si>
  <si>
    <t>E2631</t>
  </si>
  <si>
    <t>E5033</t>
  </si>
  <si>
    <t>E1533</t>
  </si>
  <si>
    <t>E3231</t>
  </si>
  <si>
    <t>E07000182</t>
  </si>
  <si>
    <t>Bridgnorth</t>
  </si>
  <si>
    <t>E1431</t>
  </si>
  <si>
    <t xml:space="preserve">Brighton </t>
  </si>
  <si>
    <t>E1401</t>
  </si>
  <si>
    <t>Brighton &amp; Hove UA</t>
  </si>
  <si>
    <t>E0132</t>
  </si>
  <si>
    <t>Bristol</t>
  </si>
  <si>
    <t>E0102</t>
  </si>
  <si>
    <t>Bristol UA</t>
  </si>
  <si>
    <t>E2632</t>
  </si>
  <si>
    <t>E5034</t>
  </si>
  <si>
    <t>E1831</t>
  </si>
  <si>
    <t>E1931</t>
  </si>
  <si>
    <t>E3033</t>
  </si>
  <si>
    <t>E0421</t>
  </si>
  <si>
    <t>E10000002</t>
  </si>
  <si>
    <t>Buckinghamshire</t>
  </si>
  <si>
    <t>E0402</t>
  </si>
  <si>
    <t>Buckinghamshire UA</t>
  </si>
  <si>
    <t>E6104</t>
  </si>
  <si>
    <t>E31000004</t>
  </si>
  <si>
    <t>Buckinghamshire Combined Fire Authority</t>
  </si>
  <si>
    <t>E2333</t>
  </si>
  <si>
    <t>E4202</t>
  </si>
  <si>
    <t>E4702</t>
  </si>
  <si>
    <t>E0531</t>
  </si>
  <si>
    <t>E0521</t>
  </si>
  <si>
    <t>E6105</t>
  </si>
  <si>
    <t>E31000005</t>
  </si>
  <si>
    <t>Cambridgeshire Combined Fire Authority</t>
  </si>
  <si>
    <t>E7005</t>
  </si>
  <si>
    <t>E23000023</t>
  </si>
  <si>
    <t>Cambridgeshire Police Authority</t>
  </si>
  <si>
    <t>E6356</t>
  </si>
  <si>
    <t>E47000008</t>
  </si>
  <si>
    <t>Cambridgeshire and Peterborough Combined Authority</t>
  </si>
  <si>
    <t>CA</t>
  </si>
  <si>
    <t>E5011</t>
  </si>
  <si>
    <t>ILB</t>
  </si>
  <si>
    <t>E3431</t>
  </si>
  <si>
    <t>E2232</t>
  </si>
  <si>
    <t>E0831</t>
  </si>
  <si>
    <t>E07000019</t>
  </si>
  <si>
    <t>Caradon</t>
  </si>
  <si>
    <t>E0933</t>
  </si>
  <si>
    <t>E0832</t>
  </si>
  <si>
    <t>E07000020</t>
  </si>
  <si>
    <t>Carrick</t>
  </si>
  <si>
    <t>E2934</t>
  </si>
  <si>
    <t>E07000160</t>
  </si>
  <si>
    <t>Castle Morpeth</t>
  </si>
  <si>
    <t>E1534</t>
  </si>
  <si>
    <t>E0203</t>
  </si>
  <si>
    <t>E2432</t>
  </si>
  <si>
    <t>E1535</t>
  </si>
  <si>
    <t>E1631</t>
  </si>
  <si>
    <t>E3131</t>
  </si>
  <si>
    <t>E0621</t>
  </si>
  <si>
    <t>E10000004</t>
  </si>
  <si>
    <t>Cheshire</t>
  </si>
  <si>
    <t>E6106</t>
  </si>
  <si>
    <t>E31000006</t>
  </si>
  <si>
    <t>Cheshire Combined Fire Authority</t>
  </si>
  <si>
    <t>E0603</t>
  </si>
  <si>
    <t>E7006</t>
  </si>
  <si>
    <t>E23000006</t>
  </si>
  <si>
    <t>Cheshire Police Authority</t>
  </si>
  <si>
    <t>E0604</t>
  </si>
  <si>
    <t>E0631</t>
  </si>
  <si>
    <t>E07000013</t>
  </si>
  <si>
    <t>Chester</t>
  </si>
  <si>
    <t>E1033</t>
  </si>
  <si>
    <t>E1331</t>
  </si>
  <si>
    <t>E07000054</t>
  </si>
  <si>
    <t>Chester-le-Street</t>
  </si>
  <si>
    <t>E3833</t>
  </si>
  <si>
    <t>E0432</t>
  </si>
  <si>
    <t>E2334</t>
  </si>
  <si>
    <t>E1232</t>
  </si>
  <si>
    <t>E5010</t>
  </si>
  <si>
    <t>E3001</t>
  </si>
  <si>
    <t>City of Nottingham UA</t>
  </si>
  <si>
    <t>E2033</t>
  </si>
  <si>
    <t>Cleethorpes</t>
  </si>
  <si>
    <t>E0720</t>
  </si>
  <si>
    <t xml:space="preserve">Cleveland  </t>
  </si>
  <si>
    <t>E6107</t>
  </si>
  <si>
    <t>E31000007</t>
  </si>
  <si>
    <t>Cleveland Combined Fire Authority</t>
  </si>
  <si>
    <t>E7007</t>
  </si>
  <si>
    <t>E23000013</t>
  </si>
  <si>
    <t>Cleveland Police Authority</t>
  </si>
  <si>
    <t>E1536</t>
  </si>
  <si>
    <t>E0632</t>
  </si>
  <si>
    <t>E07000014</t>
  </si>
  <si>
    <t>Congleton</t>
  </si>
  <si>
    <t>E0934</t>
  </si>
  <si>
    <t>E2831</t>
  </si>
  <si>
    <t>E0820</t>
  </si>
  <si>
    <t>E10000005</t>
  </si>
  <si>
    <t>Cornwall</t>
  </si>
  <si>
    <t>E0801</t>
  </si>
  <si>
    <t>E1632</t>
  </si>
  <si>
    <t>E4602</t>
  </si>
  <si>
    <t>E2731</t>
  </si>
  <si>
    <t>E3834</t>
  </si>
  <si>
    <t>E0633</t>
  </si>
  <si>
    <t>Crewe &amp; Nantwich</t>
  </si>
  <si>
    <t>E5035</t>
  </si>
  <si>
    <t>E0901</t>
  </si>
  <si>
    <t>E06000063</t>
  </si>
  <si>
    <t>Cumberland</t>
  </si>
  <si>
    <t>E0920</t>
  </si>
  <si>
    <t>E6135</t>
  </si>
  <si>
    <t>E31000009</t>
  </si>
  <si>
    <t>Cumbria Fire</t>
  </si>
  <si>
    <t>E7009</t>
  </si>
  <si>
    <t>E23000002</t>
  </si>
  <si>
    <t>Cumbria Police Authority</t>
  </si>
  <si>
    <t>E1932</t>
  </si>
  <si>
    <t>E1332</t>
  </si>
  <si>
    <t>Darlington</t>
  </si>
  <si>
    <t>E1301</t>
  </si>
  <si>
    <t>E2233</t>
  </si>
  <si>
    <t>E2832</t>
  </si>
  <si>
    <t>E1034</t>
  </si>
  <si>
    <t>Derby</t>
  </si>
  <si>
    <t>E1001</t>
  </si>
  <si>
    <t>Derby City UA</t>
  </si>
  <si>
    <t>E1021</t>
  </si>
  <si>
    <t>E6110</t>
  </si>
  <si>
    <t>E31000010</t>
  </si>
  <si>
    <t>Derbyshire Combined Fire Authority</t>
  </si>
  <si>
    <t>E1035</t>
  </si>
  <si>
    <t>E7010</t>
  </si>
  <si>
    <t>E23000018</t>
  </si>
  <si>
    <t>Derbyshire Police Authority</t>
  </si>
  <si>
    <t>E1333</t>
  </si>
  <si>
    <t>E07000055</t>
  </si>
  <si>
    <t>Derwentside</t>
  </si>
  <si>
    <t>E1121</t>
  </si>
  <si>
    <t>E7051</t>
  </si>
  <si>
    <t>E23000035</t>
  </si>
  <si>
    <t>Devon &amp; Cornwall Police Authority</t>
  </si>
  <si>
    <t>E6111</t>
  </si>
  <si>
    <t>Devon Combined Fire Authority</t>
  </si>
  <si>
    <t>E6161</t>
  </si>
  <si>
    <t>E31000011</t>
  </si>
  <si>
    <t>Devon &amp; Somerset Fire Authority</t>
  </si>
  <si>
    <t>E4402</t>
  </si>
  <si>
    <t>E1221</t>
  </si>
  <si>
    <t>E10000009</t>
  </si>
  <si>
    <t>Dorset</t>
  </si>
  <si>
    <t>E6162</t>
  </si>
  <si>
    <t>E31000047</t>
  </si>
  <si>
    <t>Dorset and Wiltshire Fire and Rescue Authority</t>
  </si>
  <si>
    <t>E6112</t>
  </si>
  <si>
    <t>E31000012</t>
  </si>
  <si>
    <t>Dorset Combined Fire Authority</t>
  </si>
  <si>
    <t>E1203</t>
  </si>
  <si>
    <t>Dorset Council</t>
  </si>
  <si>
    <t>E7012</t>
  </si>
  <si>
    <t>E23000039</t>
  </si>
  <si>
    <t>Dorset Police Authority</t>
  </si>
  <si>
    <t>E2234</t>
  </si>
  <si>
    <t>E4603</t>
  </si>
  <si>
    <t>E1321</t>
  </si>
  <si>
    <t>E07000056</t>
  </si>
  <si>
    <t>Durham</t>
  </si>
  <si>
    <t>E1302</t>
  </si>
  <si>
    <t>Durham UA</t>
  </si>
  <si>
    <t>E1334</t>
  </si>
  <si>
    <t>Durham City</t>
  </si>
  <si>
    <t>E6113</t>
  </si>
  <si>
    <t>E31000013</t>
  </si>
  <si>
    <t>Durham Combined Fire Authority</t>
  </si>
  <si>
    <t>E7013</t>
  </si>
  <si>
    <t>E23000008</t>
  </si>
  <si>
    <t>Durham Police Authority</t>
  </si>
  <si>
    <t>E5036</t>
  </si>
  <si>
    <t>E1335</t>
  </si>
  <si>
    <t>E07000057</t>
  </si>
  <si>
    <t>Easington</t>
  </si>
  <si>
    <t>E0532</t>
  </si>
  <si>
    <t>E1131</t>
  </si>
  <si>
    <t>E1233</t>
  </si>
  <si>
    <t>E1732</t>
  </si>
  <si>
    <t>E1933</t>
  </si>
  <si>
    <t>E2532</t>
  </si>
  <si>
    <t>E2833</t>
  </si>
  <si>
    <t>E2001</t>
  </si>
  <si>
    <t>E3432</t>
  </si>
  <si>
    <t>E3538</t>
  </si>
  <si>
    <t>E1421</t>
  </si>
  <si>
    <t>E6114</t>
  </si>
  <si>
    <t>E31000014</t>
  </si>
  <si>
    <t>East Sussex Combined Fire Authority</t>
  </si>
  <si>
    <t>E2034</t>
  </si>
  <si>
    <t>East Yorkshire</t>
  </si>
  <si>
    <t>E1432</t>
  </si>
  <si>
    <t>E1733</t>
  </si>
  <si>
    <t>[r] This note applies to cell AG169.</t>
  </si>
  <si>
    <t>E0935</t>
  </si>
  <si>
    <t>E0634</t>
  </si>
  <si>
    <t>E07000016</t>
  </si>
  <si>
    <t>Ellesmere Port &amp; Neston</t>
  </si>
  <si>
    <t>E3631</t>
  </si>
  <si>
    <t>E5037</t>
  </si>
  <si>
    <t>E1537</t>
  </si>
  <si>
    <t>E3632</t>
  </si>
  <si>
    <t>Epsom &amp; Ewell</t>
  </si>
  <si>
    <t>E1036</t>
  </si>
  <si>
    <t>E1521</t>
  </si>
  <si>
    <t>E6115</t>
  </si>
  <si>
    <t>E31000015</t>
  </si>
  <si>
    <t>Essex PCC-Fire</t>
  </si>
  <si>
    <t>E7015</t>
  </si>
  <si>
    <t>E23000028</t>
  </si>
  <si>
    <t>Essex Police</t>
  </si>
  <si>
    <t>E1132</t>
  </si>
  <si>
    <t>E1734</t>
  </si>
  <si>
    <t>E0533</t>
  </si>
  <si>
    <t>E2240</t>
  </si>
  <si>
    <t>Folkestone &amp; Hythe</t>
  </si>
  <si>
    <t>E3532</t>
  </si>
  <si>
    <t>E07000201</t>
  </si>
  <si>
    <t>Forest Heath</t>
  </si>
  <si>
    <t>E1633</t>
  </si>
  <si>
    <t>E2335</t>
  </si>
  <si>
    <t>E4501</t>
  </si>
  <si>
    <t>E3034</t>
  </si>
  <si>
    <t>E2235</t>
  </si>
  <si>
    <t>Gillingham</t>
  </si>
  <si>
    <t>E2035</t>
  </si>
  <si>
    <t>Glanford</t>
  </si>
  <si>
    <t>E1634</t>
  </si>
  <si>
    <t>E1620</t>
  </si>
  <si>
    <t>E7016</t>
  </si>
  <si>
    <t>E23000037</t>
  </si>
  <si>
    <t>Gloucestershire Police Authority</t>
  </si>
  <si>
    <t>E1735</t>
  </si>
  <si>
    <t>E2236</t>
  </si>
  <si>
    <t>E2036</t>
  </si>
  <si>
    <t>Great Grimsby</t>
  </si>
  <si>
    <t>E2633</t>
  </si>
  <si>
    <t>E5100</t>
  </si>
  <si>
    <t>Greater London Authority</t>
  </si>
  <si>
    <t>GLA</t>
  </si>
  <si>
    <t>E6348a</t>
  </si>
  <si>
    <t>Greater Manchester Combined Authority - Police</t>
  </si>
  <si>
    <t>E6348b</t>
  </si>
  <si>
    <t>Greater Manchester Combined Authority - General Functions</t>
  </si>
  <si>
    <t>E6142</t>
  </si>
  <si>
    <t>E31000040</t>
  </si>
  <si>
    <t>Greater Manchester Fire &amp; CD Authority</t>
  </si>
  <si>
    <t>MF</t>
  </si>
  <si>
    <t>E7042</t>
  </si>
  <si>
    <t>E23000005</t>
  </si>
  <si>
    <t>Greater Manchester Police Authority</t>
  </si>
  <si>
    <t>E5012</t>
  </si>
  <si>
    <t>E3633</t>
  </si>
  <si>
    <t>E5013</t>
  </si>
  <si>
    <t>E0635</t>
  </si>
  <si>
    <t>Halton</t>
  </si>
  <si>
    <t>E0601</t>
  </si>
  <si>
    <t>E2732</t>
  </si>
  <si>
    <t>E5014</t>
  </si>
  <si>
    <t>Hammersmith &amp; Fulham</t>
  </si>
  <si>
    <t>E1721</t>
  </si>
  <si>
    <t>E6117</t>
  </si>
  <si>
    <t>E31000017</t>
  </si>
  <si>
    <t>Hampshire Combined Fire Authority</t>
  </si>
  <si>
    <t>E6163</t>
  </si>
  <si>
    <t>E31000048</t>
  </si>
  <si>
    <t>Hampshire and Isle of Wight Fire and Rescue Authority</t>
  </si>
  <si>
    <t>E7052</t>
  </si>
  <si>
    <t>E23000030</t>
  </si>
  <si>
    <t>Hampshire Police Authority</t>
  </si>
  <si>
    <t>E2433</t>
  </si>
  <si>
    <t>E5038</t>
  </si>
  <si>
    <t>E1538</t>
  </si>
  <si>
    <t>E2753</t>
  </si>
  <si>
    <t>E5039</t>
  </si>
  <si>
    <t>E1736</t>
  </si>
  <si>
    <t>E0731</t>
  </si>
  <si>
    <t>Hartlepool</t>
  </si>
  <si>
    <t>E0701</t>
  </si>
  <si>
    <t>E1433</t>
  </si>
  <si>
    <t>E1737</t>
  </si>
  <si>
    <t>E5040</t>
  </si>
  <si>
    <t>E1832</t>
  </si>
  <si>
    <t xml:space="preserve">Hereford </t>
  </si>
  <si>
    <t>E6118</t>
  </si>
  <si>
    <t>E31000018</t>
  </si>
  <si>
    <t>Hereford &amp; Worcester Combined Fire Authority</t>
  </si>
  <si>
    <t>E1820</t>
  </si>
  <si>
    <t>Hereford and Worcester</t>
  </si>
  <si>
    <t>E1801</t>
  </si>
  <si>
    <t>Herefordshire UA</t>
  </si>
  <si>
    <t>E1920</t>
  </si>
  <si>
    <t>E7019</t>
  </si>
  <si>
    <t>E23000027</t>
  </si>
  <si>
    <t>Hertfordshire Police Authority</t>
  </si>
  <si>
    <t>E1934</t>
  </si>
  <si>
    <t>E1037</t>
  </si>
  <si>
    <t>E5041</t>
  </si>
  <si>
    <t>E2434</t>
  </si>
  <si>
    <t>Hinckley &amp; Bosworth</t>
  </si>
  <si>
    <t>E2037</t>
  </si>
  <si>
    <t>Holderness</t>
  </si>
  <si>
    <t>E3835</t>
  </si>
  <si>
    <t>E5042</t>
  </si>
  <si>
    <t>E1434</t>
  </si>
  <si>
    <t>Hove</t>
  </si>
  <si>
    <t>E2020</t>
  </si>
  <si>
    <t xml:space="preserve">Humberside  </t>
  </si>
  <si>
    <t>E6120</t>
  </si>
  <si>
    <t>E31000020</t>
  </si>
  <si>
    <t>Humberside Combined Fire Authority</t>
  </si>
  <si>
    <t>E7020</t>
  </si>
  <si>
    <t>E23000012</t>
  </si>
  <si>
    <t>Humberside Police Authority</t>
  </si>
  <si>
    <t>E0551</t>
  </si>
  <si>
    <t>E2336</t>
  </si>
  <si>
    <t>E3533</t>
  </si>
  <si>
    <t>E2101</t>
  </si>
  <si>
    <t>[note 2]</t>
  </si>
  <si>
    <t>E4001</t>
  </si>
  <si>
    <t>Isles of Scilly</t>
  </si>
  <si>
    <t>E5015</t>
  </si>
  <si>
    <t>E3931</t>
  </si>
  <si>
    <t>E07000230</t>
  </si>
  <si>
    <t>Kennet</t>
  </si>
  <si>
    <t>E5016</t>
  </si>
  <si>
    <t>Kensington &amp; Chelsea</t>
  </si>
  <si>
    <t>E2221</t>
  </si>
  <si>
    <t>E6122</t>
  </si>
  <si>
    <t>E31000022</t>
  </si>
  <si>
    <t>Kent Combined Fire Authority</t>
  </si>
  <si>
    <t>E7022</t>
  </si>
  <si>
    <t>E23000032</t>
  </si>
  <si>
    <t>Kent Police Authority</t>
  </si>
  <si>
    <t>E0833</t>
  </si>
  <si>
    <t>E07000021</t>
  </si>
  <si>
    <t>Kerrier</t>
  </si>
  <si>
    <t>E2834</t>
  </si>
  <si>
    <t>E2634</t>
  </si>
  <si>
    <t>King's Lynn &amp; West Norfolk</t>
  </si>
  <si>
    <t>E2038</t>
  </si>
  <si>
    <t>Kingston upon Hull</t>
  </si>
  <si>
    <t>E2002</t>
  </si>
  <si>
    <t>Kingston upon Hull UA</t>
  </si>
  <si>
    <t>E5043</t>
  </si>
  <si>
    <t>E0133</t>
  </si>
  <si>
    <t>Kingswood</t>
  </si>
  <si>
    <t>E4703</t>
  </si>
  <si>
    <t>E4301</t>
  </si>
  <si>
    <t>E5017</t>
  </si>
  <si>
    <t>E2321</t>
  </si>
  <si>
    <t>E6123</t>
  </si>
  <si>
    <t>E31000023</t>
  </si>
  <si>
    <t>Lancashire Combined Fire Authority</t>
  </si>
  <si>
    <t>E7023</t>
  </si>
  <si>
    <t>E23000003</t>
  </si>
  <si>
    <t>Lancashire Police Authority</t>
  </si>
  <si>
    <t>E2337</t>
  </si>
  <si>
    <t>E0732</t>
  </si>
  <si>
    <t>Langbaurgh-on-Tees</t>
  </si>
  <si>
    <t>E4704</t>
  </si>
  <si>
    <t>E2435</t>
  </si>
  <si>
    <t>Leicester</t>
  </si>
  <si>
    <t>E2401</t>
  </si>
  <si>
    <t>Leicester City UA</t>
  </si>
  <si>
    <t>E2421</t>
  </si>
  <si>
    <t>E6124</t>
  </si>
  <si>
    <t>E31000024</t>
  </si>
  <si>
    <t>Leicestershire Combined Fire Authority</t>
  </si>
  <si>
    <t>E7024</t>
  </si>
  <si>
    <t>E23000021</t>
  </si>
  <si>
    <t>Leicestershire Police Authority</t>
  </si>
  <si>
    <t>E1833</t>
  </si>
  <si>
    <t>Leominster</t>
  </si>
  <si>
    <t>E1435</t>
  </si>
  <si>
    <t>E5018</t>
  </si>
  <si>
    <t>E3433</t>
  </si>
  <si>
    <t>E2533</t>
  </si>
  <si>
    <t>E2520</t>
  </si>
  <si>
    <t>E7025</t>
  </si>
  <si>
    <t>E23000020</t>
  </si>
  <si>
    <t>Lincolnshire Police Authority</t>
  </si>
  <si>
    <t>E4302</t>
  </si>
  <si>
    <t>E6349</t>
  </si>
  <si>
    <t>E47000004</t>
  </si>
  <si>
    <t>Liverpool City Region Combined Authority</t>
  </si>
  <si>
    <t>E0232</t>
  </si>
  <si>
    <t>Luton</t>
  </si>
  <si>
    <t>E0201</t>
  </si>
  <si>
    <t>E0636</t>
  </si>
  <si>
    <t>E07000017</t>
  </si>
  <si>
    <t>Macclesfield</t>
  </si>
  <si>
    <t>E2237</t>
  </si>
  <si>
    <t>E1539</t>
  </si>
  <si>
    <t>E1851</t>
  </si>
  <si>
    <t>E4203</t>
  </si>
  <si>
    <t>E3035</t>
  </si>
  <si>
    <t>E2131</t>
  </si>
  <si>
    <t>Medina</t>
  </si>
  <si>
    <t>E2201</t>
  </si>
  <si>
    <t>E2436</t>
  </si>
  <si>
    <t>E3331</t>
  </si>
  <si>
    <t>E6143</t>
  </si>
  <si>
    <t>E31000041</t>
  </si>
  <si>
    <t>Merseyside Fire &amp; CD Authority</t>
  </si>
  <si>
    <t>E7043</t>
  </si>
  <si>
    <t>E23000004</t>
  </si>
  <si>
    <t>Merseyside Police Authority</t>
  </si>
  <si>
    <t>E5044</t>
  </si>
  <si>
    <t>E0233</t>
  </si>
  <si>
    <t>E07000001</t>
  </si>
  <si>
    <t>Mid Bedfordshire</t>
  </si>
  <si>
    <t>E1133</t>
  </si>
  <si>
    <t>E3534</t>
  </si>
  <si>
    <t>E3836</t>
  </si>
  <si>
    <t>E0733</t>
  </si>
  <si>
    <t>Middlesbrough</t>
  </si>
  <si>
    <t>E0702</t>
  </si>
  <si>
    <t>E0433</t>
  </si>
  <si>
    <t>Milton Keynes</t>
  </si>
  <si>
    <t>E0401</t>
  </si>
  <si>
    <t>E3634</t>
  </si>
  <si>
    <t>E1738</t>
  </si>
  <si>
    <t>E3036</t>
  </si>
  <si>
    <t>Newark &amp; Sherwood</t>
  </si>
  <si>
    <t>E0332</t>
  </si>
  <si>
    <t>Newbury</t>
  </si>
  <si>
    <t>E4502</t>
  </si>
  <si>
    <t>E3434</t>
  </si>
  <si>
    <t>E5045</t>
  </si>
  <si>
    <t>E2620</t>
  </si>
  <si>
    <t>E7026</t>
  </si>
  <si>
    <t>E23000024</t>
  </si>
  <si>
    <t>Norfolk Police Authority</t>
  </si>
  <si>
    <t>North Bedfordshire</t>
  </si>
  <si>
    <t>E0834</t>
  </si>
  <si>
    <t>E07000022</t>
  </si>
  <si>
    <t>North Cornwall</t>
  </si>
  <si>
    <t>E1134</t>
  </si>
  <si>
    <t>E1234</t>
  </si>
  <si>
    <t>E1038</t>
  </si>
  <si>
    <t>E2003</t>
  </si>
  <si>
    <t>E1935</t>
  </si>
  <si>
    <t>E2534</t>
  </si>
  <si>
    <t>E2004</t>
  </si>
  <si>
    <t>E2635</t>
  </si>
  <si>
    <t>E2801</t>
  </si>
  <si>
    <t>North Northamptonshire</t>
  </si>
  <si>
    <t>E6358</t>
  </si>
  <si>
    <t>E47000011</t>
  </si>
  <si>
    <t>North of Tyne Mayoral Combined Authority</t>
  </si>
  <si>
    <t>E3232</t>
  </si>
  <si>
    <t>E07000183</t>
  </si>
  <si>
    <t>North Shropshire</t>
  </si>
  <si>
    <t>E0104</t>
  </si>
  <si>
    <t>E4503</t>
  </si>
  <si>
    <t>E3731</t>
  </si>
  <si>
    <t>E2437</t>
  </si>
  <si>
    <t>E3932</t>
  </si>
  <si>
    <t>E07000231</t>
  </si>
  <si>
    <t>North Wiltshire</t>
  </si>
  <si>
    <t>E2721</t>
  </si>
  <si>
    <t>E2702</t>
  </si>
  <si>
    <t>E06000065</t>
  </si>
  <si>
    <t>North Yorkshire UA</t>
  </si>
  <si>
    <t>E6127</t>
  </si>
  <si>
    <t>E31000027</t>
  </si>
  <si>
    <t>North Yorkshire PCC-FRA</t>
  </si>
  <si>
    <t>E7027</t>
  </si>
  <si>
    <t>E23000009</t>
  </si>
  <si>
    <t>North Yorkshire Police Authority</t>
  </si>
  <si>
    <t>E2835</t>
  </si>
  <si>
    <t>E2820</t>
  </si>
  <si>
    <t>E10000021</t>
  </si>
  <si>
    <t>Northamptonshire</t>
  </si>
  <si>
    <t>E6128</t>
  </si>
  <si>
    <t>E31000028</t>
  </si>
  <si>
    <t>Northamptonshire PCC-FRA</t>
  </si>
  <si>
    <t>[note 1]</t>
  </si>
  <si>
    <t>E7028</t>
  </si>
  <si>
    <t>E23000022</t>
  </si>
  <si>
    <t>Northamptonshire Police Authority</t>
  </si>
  <si>
    <t>E0134</t>
  </si>
  <si>
    <t>Northavon</t>
  </si>
  <si>
    <t>E2920</t>
  </si>
  <si>
    <t>E10000022</t>
  </si>
  <si>
    <t>Northumberland</t>
  </si>
  <si>
    <t>E2901</t>
  </si>
  <si>
    <t>E7045</t>
  </si>
  <si>
    <t>E23000007</t>
  </si>
  <si>
    <t>Northumbria Police Authority</t>
  </si>
  <si>
    <t>E2636</t>
  </si>
  <si>
    <t>E3037</t>
  </si>
  <si>
    <t>Nottingham</t>
  </si>
  <si>
    <t>E3021</t>
  </si>
  <si>
    <t>E6130</t>
  </si>
  <si>
    <t>E31000030</t>
  </si>
  <si>
    <t>Nottinghamshire Combined Fire Authority</t>
  </si>
  <si>
    <t>E7030</t>
  </si>
  <si>
    <t>E23000019</t>
  </si>
  <si>
    <t>Nottinghamshire Police Authority</t>
  </si>
  <si>
    <t>E3732</t>
  </si>
  <si>
    <t>Nuneaton &amp; Bedworth</t>
  </si>
  <si>
    <t>E2438</t>
  </si>
  <si>
    <t>Oadby &amp; Wigston</t>
  </si>
  <si>
    <t>E4204</t>
  </si>
  <si>
    <t>E3233</t>
  </si>
  <si>
    <t>E07000184</t>
  </si>
  <si>
    <t>Oswestry</t>
  </si>
  <si>
    <t>E3132</t>
  </si>
  <si>
    <t>E3120</t>
  </si>
  <si>
    <t>E2338</t>
  </si>
  <si>
    <t>E0835</t>
  </si>
  <si>
    <t>E07000023</t>
  </si>
  <si>
    <t>Penwith</t>
  </si>
  <si>
    <t>E0535</t>
  </si>
  <si>
    <t>Peterborough</t>
  </si>
  <si>
    <t>E0501</t>
  </si>
  <si>
    <t>E1135</t>
  </si>
  <si>
    <t>Plymouth</t>
  </si>
  <si>
    <t>E1101</t>
  </si>
  <si>
    <t>E1235</t>
  </si>
  <si>
    <t>Poole</t>
  </si>
  <si>
    <t>E1201</t>
  </si>
  <si>
    <t>E1739</t>
  </si>
  <si>
    <t>Portsmouth</t>
  </si>
  <si>
    <t>E1701</t>
  </si>
  <si>
    <t>E2339</t>
  </si>
  <si>
    <t>E1236</t>
  </si>
  <si>
    <t>E0333</t>
  </si>
  <si>
    <t>Reading</t>
  </si>
  <si>
    <t>E0303</t>
  </si>
  <si>
    <t>E6765</t>
  </si>
  <si>
    <t>Receiver for the Metropolitan Police District</t>
  </si>
  <si>
    <t>E5046</t>
  </si>
  <si>
    <t>E0703</t>
  </si>
  <si>
    <t>Redcar &amp; Cleveland UA</t>
  </si>
  <si>
    <t>E1835</t>
  </si>
  <si>
    <t>E3635</t>
  </si>
  <si>
    <t>Reigate &amp; Banstead</t>
  </si>
  <si>
    <t>E0836</t>
  </si>
  <si>
    <t>E07000024</t>
  </si>
  <si>
    <t>Restormel</t>
  </si>
  <si>
    <t>E2340</t>
  </si>
  <si>
    <t>E5047</t>
  </si>
  <si>
    <t>E2734</t>
  </si>
  <si>
    <t>E4205</t>
  </si>
  <si>
    <t>E2238</t>
  </si>
  <si>
    <t>Rochester upon Medway</t>
  </si>
  <si>
    <t>E1540</t>
  </si>
  <si>
    <t>E2341</t>
  </si>
  <si>
    <t>E1436</t>
  </si>
  <si>
    <t>E4403</t>
  </si>
  <si>
    <t>E3733</t>
  </si>
  <si>
    <t>E3636</t>
  </si>
  <si>
    <t>E3038</t>
  </si>
  <si>
    <t>E1740</t>
  </si>
  <si>
    <t>E2439</t>
  </si>
  <si>
    <t>Rutland</t>
  </si>
  <si>
    <t>E2402</t>
  </si>
  <si>
    <t>E2755</t>
  </si>
  <si>
    <t>E4206</t>
  </si>
  <si>
    <t>E3933</t>
  </si>
  <si>
    <t>E07000232</t>
  </si>
  <si>
    <t>Salisbury</t>
  </si>
  <si>
    <t>E4604</t>
  </si>
  <si>
    <t>E2736</t>
  </si>
  <si>
    <t>E2039</t>
  </si>
  <si>
    <t>Scunthorpe</t>
  </si>
  <si>
    <t>E1336</t>
  </si>
  <si>
    <t>E07000058</t>
  </si>
  <si>
    <t>Sedgefield</t>
  </si>
  <si>
    <t>E3332</t>
  </si>
  <si>
    <t>E4304</t>
  </si>
  <si>
    <t>E2757</t>
  </si>
  <si>
    <t>E2239</t>
  </si>
  <si>
    <t>E4404</t>
  </si>
  <si>
    <t>E3234</t>
  </si>
  <si>
    <t>Shrewsbury &amp; Atcham</t>
  </si>
  <si>
    <t>E3221</t>
  </si>
  <si>
    <t>E10000026</t>
  </si>
  <si>
    <t>Shropshire</t>
  </si>
  <si>
    <t>E3202</t>
  </si>
  <si>
    <t>E6132</t>
  </si>
  <si>
    <t>E31000032</t>
  </si>
  <si>
    <t>Shropshire Combined Fire Authority</t>
  </si>
  <si>
    <t>E0334</t>
  </si>
  <si>
    <t>Slough</t>
  </si>
  <si>
    <t>E0304</t>
  </si>
  <si>
    <t>E4605</t>
  </si>
  <si>
    <t>E3320</t>
  </si>
  <si>
    <t>E3301</t>
  </si>
  <si>
    <t>E06000066</t>
  </si>
  <si>
    <t>Somerset UA</t>
  </si>
  <si>
    <t>E3336</t>
  </si>
  <si>
    <t>Somerset West &amp; Taunton</t>
  </si>
  <si>
    <t>E0234</t>
  </si>
  <si>
    <t>E07000003</t>
  </si>
  <si>
    <t>South Bedfordshire</t>
  </si>
  <si>
    <t>E0434</t>
  </si>
  <si>
    <t>E0536</t>
  </si>
  <si>
    <t>E1039</t>
  </si>
  <si>
    <t>E0103</t>
  </si>
  <si>
    <t>E1136</t>
  </si>
  <si>
    <t>E1836</t>
  </si>
  <si>
    <t>South Herefordshire</t>
  </si>
  <si>
    <t>E2535</t>
  </si>
  <si>
    <t>E2536</t>
  </si>
  <si>
    <t>E0936</t>
  </si>
  <si>
    <t>E2637</t>
  </si>
  <si>
    <t>E2836</t>
  </si>
  <si>
    <t>E3133</t>
  </si>
  <si>
    <t>E2342</t>
  </si>
  <si>
    <t>E3235</t>
  </si>
  <si>
    <t>E07000186</t>
  </si>
  <si>
    <t>South Shropshire</t>
  </si>
  <si>
    <t>E3334</t>
  </si>
  <si>
    <t>E3435</t>
  </si>
  <si>
    <t>E4504</t>
  </si>
  <si>
    <t>E2132</t>
  </si>
  <si>
    <t>South Wight</t>
  </si>
  <si>
    <t>E6144</t>
  </si>
  <si>
    <t>E31000042</t>
  </si>
  <si>
    <t>South Yorkshire Fire &amp; CD Authority</t>
  </si>
  <si>
    <t>E6350</t>
  </si>
  <si>
    <t>E47000002</t>
  </si>
  <si>
    <t>South Yorkshire Mayoral Combined Authority</t>
  </si>
  <si>
    <t>E7044</t>
  </si>
  <si>
    <t>E23000011</t>
  </si>
  <si>
    <t>South Yorkshire Police Authority</t>
  </si>
  <si>
    <t>E1741</t>
  </si>
  <si>
    <t>Southampton</t>
  </si>
  <si>
    <t>E1702</t>
  </si>
  <si>
    <t>E1541</t>
  </si>
  <si>
    <t>Southend-on-Sea</t>
  </si>
  <si>
    <t>E1501</t>
  </si>
  <si>
    <t>E5019</t>
  </si>
  <si>
    <t>E3637</t>
  </si>
  <si>
    <t>E1936</t>
  </si>
  <si>
    <t>E3535</t>
  </si>
  <si>
    <t>E07000204</t>
  </si>
  <si>
    <t>St Edmundsbury</t>
  </si>
  <si>
    <t>E4303</t>
  </si>
  <si>
    <t>St Helens</t>
  </si>
  <si>
    <t>E3436</t>
  </si>
  <si>
    <t>E3421</t>
  </si>
  <si>
    <t>E6134</t>
  </si>
  <si>
    <t>E31000033</t>
  </si>
  <si>
    <t>Staffordshire PCC-FRA</t>
  </si>
  <si>
    <t>E3437</t>
  </si>
  <si>
    <t>E7034</t>
  </si>
  <si>
    <t>E23000015</t>
  </si>
  <si>
    <t>Staffordshire Police Authority</t>
  </si>
  <si>
    <t>E1937</t>
  </si>
  <si>
    <t>E4207</t>
  </si>
  <si>
    <t>E0734</t>
  </si>
  <si>
    <t>Stockton-on-Tees</t>
  </si>
  <si>
    <t>E0704</t>
  </si>
  <si>
    <t>E3438</t>
  </si>
  <si>
    <t>Stoke-On-Trent</t>
  </si>
  <si>
    <t>E3401</t>
  </si>
  <si>
    <t>E3734</t>
  </si>
  <si>
    <t>E1635</t>
  </si>
  <si>
    <t>E3520</t>
  </si>
  <si>
    <t>E3536</t>
  </si>
  <si>
    <t>E07000205</t>
  </si>
  <si>
    <t>Suffolk Coastal</t>
  </si>
  <si>
    <t>E7035</t>
  </si>
  <si>
    <t>E23000025</t>
  </si>
  <si>
    <t>Suffolk Police Authority</t>
  </si>
  <si>
    <t>E4505</t>
  </si>
  <si>
    <t>E3620</t>
  </si>
  <si>
    <t>E3638</t>
  </si>
  <si>
    <t>E7036</t>
  </si>
  <si>
    <t>E23000031</t>
  </si>
  <si>
    <t>Surrey Police Authority</t>
  </si>
  <si>
    <t>E7053</t>
  </si>
  <si>
    <t>E23000033</t>
  </si>
  <si>
    <t>Sussex Police Authority</t>
  </si>
  <si>
    <t>E5048</t>
  </si>
  <si>
    <t>E2241</t>
  </si>
  <si>
    <t>E3901</t>
  </si>
  <si>
    <t>E4208</t>
  </si>
  <si>
    <t>E3439</t>
  </si>
  <si>
    <t>E3639</t>
  </si>
  <si>
    <t>E3333</t>
  </si>
  <si>
    <t>E1337</t>
  </si>
  <si>
    <t>E07000059</t>
  </si>
  <si>
    <t>Teesdale</t>
  </si>
  <si>
    <t>E6355</t>
  </si>
  <si>
    <t>E47000006</t>
  </si>
  <si>
    <t>Tees Valley Combined Authority</t>
  </si>
  <si>
    <t>E1137</t>
  </si>
  <si>
    <t>E3201</t>
  </si>
  <si>
    <t>Telford and the Wrekin UA</t>
  </si>
  <si>
    <t>E1542</t>
  </si>
  <si>
    <t>E1742</t>
  </si>
  <si>
    <t>E1636</t>
  </si>
  <si>
    <t>E7054</t>
  </si>
  <si>
    <t>E23000029</t>
  </si>
  <si>
    <t>Thames Valley Police Authority</t>
  </si>
  <si>
    <t>E3934</t>
  </si>
  <si>
    <t>Thamesdown</t>
  </si>
  <si>
    <t>E2242</t>
  </si>
  <si>
    <t>E3236</t>
  </si>
  <si>
    <t>The Wrekin</t>
  </si>
  <si>
    <t>E1938</t>
  </si>
  <si>
    <t>E1543</t>
  </si>
  <si>
    <t>Thurrock</t>
  </si>
  <si>
    <t>E1502</t>
  </si>
  <si>
    <t>E2243</t>
  </si>
  <si>
    <t>Tonbridge &amp; Malling</t>
  </si>
  <si>
    <t>E1138</t>
  </si>
  <si>
    <t>Torbay</t>
  </si>
  <si>
    <t>E1102</t>
  </si>
  <si>
    <t>E1139</t>
  </si>
  <si>
    <t>E5020</t>
  </si>
  <si>
    <t>E4209</t>
  </si>
  <si>
    <t>E2244</t>
  </si>
  <si>
    <t>E6145</t>
  </si>
  <si>
    <t>E31000043</t>
  </si>
  <si>
    <t>Tyne and Wear Fire &amp; CD Authority</t>
  </si>
  <si>
    <t>E2935</t>
  </si>
  <si>
    <t>E07000161</t>
  </si>
  <si>
    <t>Tynedale</t>
  </si>
  <si>
    <t>E1544</t>
  </si>
  <si>
    <t>E3134</t>
  </si>
  <si>
    <t>E0637</t>
  </si>
  <si>
    <t>E07000018</t>
  </si>
  <si>
    <t>Vale Royal</t>
  </si>
  <si>
    <t>E4705</t>
  </si>
  <si>
    <t>E4606</t>
  </si>
  <si>
    <t>E5049</t>
  </si>
  <si>
    <t>E5021</t>
  </si>
  <si>
    <t>E2936</t>
  </si>
  <si>
    <t>E07000162</t>
  </si>
  <si>
    <t>Wansbeck</t>
  </si>
  <si>
    <t>E0135</t>
  </si>
  <si>
    <t>Wansdyke</t>
  </si>
  <si>
    <t>E0638</t>
  </si>
  <si>
    <t>Warrington</t>
  </si>
  <si>
    <t>E0602</t>
  </si>
  <si>
    <t>E3735</t>
  </si>
  <si>
    <t>E3720</t>
  </si>
  <si>
    <t>E7037</t>
  </si>
  <si>
    <t>E23000017</t>
  </si>
  <si>
    <t>Warwickshire Police Authority</t>
  </si>
  <si>
    <t>E1939</t>
  </si>
  <si>
    <t>E3537</t>
  </si>
  <si>
    <t>E07000206</t>
  </si>
  <si>
    <t>Waveney</t>
  </si>
  <si>
    <t>E3640</t>
  </si>
  <si>
    <t>E1437</t>
  </si>
  <si>
    <t>E1338</t>
  </si>
  <si>
    <t>E07000060</t>
  </si>
  <si>
    <t>Wear Valley</t>
  </si>
  <si>
    <t>E2837</t>
  </si>
  <si>
    <t>E1940</t>
  </si>
  <si>
    <t>E0302</t>
  </si>
  <si>
    <t>E1140</t>
  </si>
  <si>
    <t>E1237</t>
  </si>
  <si>
    <t>E2343</t>
  </si>
  <si>
    <t>E2537</t>
  </si>
  <si>
    <t>E7055</t>
  </si>
  <si>
    <t>E23000016</t>
  </si>
  <si>
    <t>West Mercia Police Authority</t>
  </si>
  <si>
    <t>E6146</t>
  </si>
  <si>
    <t>E31000044</t>
  </si>
  <si>
    <t>West Midlands Fire &amp; CD Authority</t>
  </si>
  <si>
    <t>E7046</t>
  </si>
  <si>
    <t>E23000014</t>
  </si>
  <si>
    <t>West Midlands Police Authority</t>
  </si>
  <si>
    <t>E6346</t>
  </si>
  <si>
    <t>E47000007</t>
  </si>
  <si>
    <t>West Midlands Combined Authority</t>
  </si>
  <si>
    <t>E2802</t>
  </si>
  <si>
    <t>West Northamptonshire</t>
  </si>
  <si>
    <t>E3135</t>
  </si>
  <si>
    <t>E3335</t>
  </si>
  <si>
    <t>E3539</t>
  </si>
  <si>
    <t>E3820</t>
  </si>
  <si>
    <t>E3935</t>
  </si>
  <si>
    <t>E07000233</t>
  </si>
  <si>
    <t>West Wiltshire</t>
  </si>
  <si>
    <t>E6353b</t>
  </si>
  <si>
    <t>West Yorkshire Combined Authority - General Functions</t>
  </si>
  <si>
    <t>E6353a</t>
  </si>
  <si>
    <t>West Yorkshire Combined Authority - Police</t>
  </si>
  <si>
    <t>E6147</t>
  </si>
  <si>
    <t>E31000045</t>
  </si>
  <si>
    <t>West Yorkshire Fire &amp; CD Authority</t>
  </si>
  <si>
    <t>E7047</t>
  </si>
  <si>
    <t>E23000010</t>
  </si>
  <si>
    <t>West Yorkshire Police Authority</t>
  </si>
  <si>
    <t>E5022</t>
  </si>
  <si>
    <t>E0902</t>
  </si>
  <si>
    <t>E06000064</t>
  </si>
  <si>
    <t>Westmorland and Furness UA</t>
  </si>
  <si>
    <t>E1238</t>
  </si>
  <si>
    <t>Weymouth &amp; Portland</t>
  </si>
  <si>
    <t>E4210</t>
  </si>
  <si>
    <t>E3921</t>
  </si>
  <si>
    <t>E10000033</t>
  </si>
  <si>
    <t>Wiltshire</t>
  </si>
  <si>
    <t>E3902</t>
  </si>
  <si>
    <t>E6139</t>
  </si>
  <si>
    <t>E31000038</t>
  </si>
  <si>
    <t>Wiltshire Combined Fire Authority</t>
  </si>
  <si>
    <t>E7039</t>
  </si>
  <si>
    <t>E23000038</t>
  </si>
  <si>
    <t>Wiltshire Police Authority</t>
  </si>
  <si>
    <t>E1743</t>
  </si>
  <si>
    <t>E0335</t>
  </si>
  <si>
    <t>Windsor &amp; Maidenhead</t>
  </si>
  <si>
    <t>E0305</t>
  </si>
  <si>
    <t>Windsor &amp; Maidenhead UA</t>
  </si>
  <si>
    <t>E4305</t>
  </si>
  <si>
    <t>E3641</t>
  </si>
  <si>
    <t>E0336</t>
  </si>
  <si>
    <t>Wokingham</t>
  </si>
  <si>
    <t>E0306</t>
  </si>
  <si>
    <t>E4607</t>
  </si>
  <si>
    <t>E0136</t>
  </si>
  <si>
    <t>Woodspring</t>
  </si>
  <si>
    <t>E1837</t>
  </si>
  <si>
    <t>E1821</t>
  </si>
  <si>
    <t>E3837</t>
  </si>
  <si>
    <t>E1838</t>
  </si>
  <si>
    <t>E0435</t>
  </si>
  <si>
    <t>E2344</t>
  </si>
  <si>
    <t>E1839</t>
  </si>
  <si>
    <t>E2738</t>
  </si>
  <si>
    <t>York</t>
  </si>
  <si>
    <t>E2701</t>
  </si>
  <si>
    <t>lad11cd</t>
  </si>
  <si>
    <t>lad11nm</t>
  </si>
  <si>
    <t>ctband1991</t>
  </si>
  <si>
    <t>percent_cumulative</t>
  </si>
  <si>
    <t>ctband2022</t>
  </si>
  <si>
    <t>n_</t>
  </si>
  <si>
    <t>J</t>
  </si>
  <si>
    <t>Total Stock</t>
  </si>
  <si>
    <t>Bands</t>
  </si>
  <si>
    <t>lowercase = 1991 values</t>
  </si>
  <si>
    <t>a</t>
  </si>
  <si>
    <t>b</t>
  </si>
  <si>
    <t>c</t>
  </si>
  <si>
    <t>d</t>
  </si>
  <si>
    <t>e</t>
  </si>
  <si>
    <t>f</t>
  </si>
  <si>
    <t>g</t>
  </si>
  <si>
    <t>h</t>
  </si>
  <si>
    <t>TOTAL</t>
  </si>
  <si>
    <t>UPPERCASE = REVALUED 2022 VALUES</t>
  </si>
  <si>
    <t>Greater Manchester Combined Authority</t>
  </si>
  <si>
    <t>Greater</t>
  </si>
  <si>
    <t>Less than</t>
  </si>
  <si>
    <t>England</t>
  </si>
  <si>
    <t>Median</t>
  </si>
  <si>
    <t>Existing Values in 1991 Bands (From Stata, see 2023-06-28_Price_Paid_2022_Collapse input folder)</t>
  </si>
  <si>
    <t>Bands adjusted for changes in house prices</t>
  </si>
  <si>
    <t>Cleaned up bands</t>
  </si>
  <si>
    <t>Existing Values in 1991 Bands adjusted for 388.2% growth in house prices (From Stata, see 2023-06-28_Price_Paid_2022_Collapse2 input folder)</t>
  </si>
  <si>
    <t>Median Property Value in Each Adjusted Band</t>
  </si>
  <si>
    <t>Price Paid Properties, 2022 Bands</t>
  </si>
  <si>
    <t>Share, 2022 Bands</t>
  </si>
  <si>
    <t>Estimated Properties, 2022 Bands</t>
  </si>
  <si>
    <t>total_price_paid</t>
  </si>
  <si>
    <t>total_stock</t>
  </si>
  <si>
    <t>Prices and Values, 2022 Bands</t>
  </si>
  <si>
    <t>Tax Rates, 2022 Values</t>
  </si>
  <si>
    <t>TOTAL REVENUES 2022 Actual</t>
  </si>
  <si>
    <t xml:space="preserve">TOTAL REVENUES 2022 Model </t>
  </si>
  <si>
    <t>New CT Bill, 2022</t>
  </si>
  <si>
    <t>CT Bill Difference</t>
  </si>
  <si>
    <t>Properties</t>
  </si>
  <si>
    <t>LA Bills</t>
  </si>
  <si>
    <t>LA Revenues</t>
  </si>
  <si>
    <t>TOTAL CUT</t>
  </si>
  <si>
    <t>TOTAL INCREASE</t>
  </si>
  <si>
    <t>Total Cut Total</t>
  </si>
  <si>
    <t>Total Increase Total</t>
  </si>
  <si>
    <t>Share Tax Cut</t>
  </si>
  <si>
    <t>Share Tax Rise</t>
  </si>
  <si>
    <t>Average Tax Cut EACH TIER</t>
  </si>
  <si>
    <t>Average Tax Rise EACH TIER</t>
  </si>
  <si>
    <t>FLAT</t>
  </si>
  <si>
    <t>Share of Receipts, 2022 Values</t>
  </si>
  <si>
    <t>2022_receipt_share</t>
  </si>
  <si>
    <t>Share of Households, 2022 Values</t>
  </si>
  <si>
    <t>2022_share</t>
  </si>
  <si>
    <t>LA Code</t>
  </si>
  <si>
    <t>LA</t>
  </si>
  <si>
    <t>Region</t>
  </si>
  <si>
    <t>Country</t>
  </si>
  <si>
    <t>PUA</t>
  </si>
  <si>
    <t>Combined Authorities</t>
  </si>
  <si>
    <t>Super Region</t>
  </si>
  <si>
    <t>DO NOT SORT IN THE MASTER FILE</t>
  </si>
  <si>
    <t>List 63 PUA</t>
  </si>
  <si>
    <t>Greater South East/Rest of GB</t>
  </si>
  <si>
    <t>Size</t>
  </si>
  <si>
    <t>LIST 12 Regions</t>
  </si>
  <si>
    <t>List 4 Countries</t>
  </si>
  <si>
    <t>List Combined Authorities</t>
  </si>
  <si>
    <t>North East</t>
  </si>
  <si>
    <t>:</t>
  </si>
  <si>
    <t>RoGB</t>
  </si>
  <si>
    <t>Note: new LAs used (from April 2021)</t>
  </si>
  <si>
    <t>Aberdeen</t>
  </si>
  <si>
    <t>Small</t>
  </si>
  <si>
    <t>East</t>
  </si>
  <si>
    <t>Aldershot</t>
  </si>
  <si>
    <t>East Midlands</t>
  </si>
  <si>
    <t>Northern Ireland</t>
  </si>
  <si>
    <t>E47000001</t>
  </si>
  <si>
    <t>Redcar and Cleveland</t>
  </si>
  <si>
    <t>London</t>
  </si>
  <si>
    <t>Scotland</t>
  </si>
  <si>
    <t>Note: new LAs used (from April 2019)</t>
  </si>
  <si>
    <t>Wales</t>
  </si>
  <si>
    <t>North East Combined Authority</t>
  </si>
  <si>
    <t>E47000010</t>
  </si>
  <si>
    <t>Note: Glasgow and North Lanarkshire codes were changed in 2019 due to a minor boundary alteration. Lookups with older data may not work for these two LAs in particular.</t>
  </si>
  <si>
    <t>Belfast</t>
  </si>
  <si>
    <t>Medium</t>
  </si>
  <si>
    <t>North West</t>
  </si>
  <si>
    <t>North of Tyne Combined Authority</t>
  </si>
  <si>
    <t>County Durham</t>
  </si>
  <si>
    <t>Birkenhead</t>
  </si>
  <si>
    <t>South Yorkshire Combined Authority</t>
  </si>
  <si>
    <t>*renamed in 2021 from Sheffield City Region</t>
  </si>
  <si>
    <t>Large</t>
  </si>
  <si>
    <t>Newcastle</t>
  </si>
  <si>
    <t>Note: Names that are commonly typed inconsistently</t>
  </si>
  <si>
    <t>South East</t>
  </si>
  <si>
    <t>South West</t>
  </si>
  <si>
    <t>West of England Combined Authority</t>
  </si>
  <si>
    <t>E47000009</t>
  </si>
  <si>
    <t>West Yorkshire Combined Authority</t>
  </si>
  <si>
    <t>E47000003</t>
  </si>
  <si>
    <t xml:space="preserve">Note: in the region lookup on the right hand side, London region was manually changed to London. This is because London PUA is made of LA that belong to 3 different regions. When calculating data at regional level it may be best to do it from LA data. </t>
  </si>
  <si>
    <t>West Midlands</t>
  </si>
  <si>
    <t>E61000001</t>
  </si>
  <si>
    <t>Brighton</t>
  </si>
  <si>
    <t>Yorkshire &amp; Humber</t>
  </si>
  <si>
    <t>Blackburn with Darwen</t>
  </si>
  <si>
    <t>Cardiff</t>
  </si>
  <si>
    <t>Cheshire East</t>
  </si>
  <si>
    <t>Chatham</t>
  </si>
  <si>
    <t>Cheshire West and Chester</t>
  </si>
  <si>
    <t>Dundee</t>
  </si>
  <si>
    <t>Edinburgh</t>
  </si>
  <si>
    <t>Glasgow</t>
  </si>
  <si>
    <t>Huddersfield</t>
  </si>
  <si>
    <t>Hull</t>
  </si>
  <si>
    <t>Newport</t>
  </si>
  <si>
    <t>Kingston upon Hull, City of</t>
  </si>
  <si>
    <t>East Riding of Yorkshire</t>
  </si>
  <si>
    <t>Southend</t>
  </si>
  <si>
    <t>North East Lincolnshire</t>
  </si>
  <si>
    <t>Stoke</t>
  </si>
  <si>
    <t>North Lincolnshire</t>
  </si>
  <si>
    <t>Swansea</t>
  </si>
  <si>
    <t>Swindon</t>
  </si>
  <si>
    <t>Telford</t>
  </si>
  <si>
    <t>Herefordshire, County of</t>
  </si>
  <si>
    <t>Telford and Wrekin</t>
  </si>
  <si>
    <t>Stoke-on-Trent</t>
  </si>
  <si>
    <t>GSE</t>
  </si>
  <si>
    <t>Medway</t>
  </si>
  <si>
    <t>West Berkshire</t>
  </si>
  <si>
    <t>Windsor and Maidenhead</t>
  </si>
  <si>
    <t>Brighton and Hove</t>
  </si>
  <si>
    <t>Isle of Wight</t>
  </si>
  <si>
    <t>Central Bedfordshire</t>
  </si>
  <si>
    <t>Bath and North East Somerset</t>
  </si>
  <si>
    <t>Bristol, City of</t>
  </si>
  <si>
    <t>North Somerset</t>
  </si>
  <si>
    <t>South Gloucestershire</t>
  </si>
  <si>
    <t>Bournemouth, Christchurch and Poole</t>
  </si>
  <si>
    <t>Somerset West and Taunton</t>
  </si>
  <si>
    <t>S12000005</t>
  </si>
  <si>
    <t>Clackmannanshire</t>
  </si>
  <si>
    <t>S12000006</t>
  </si>
  <si>
    <t>Dumfries and Galloway</t>
  </si>
  <si>
    <t>S12000008</t>
  </si>
  <si>
    <t>East Ayrshire</t>
  </si>
  <si>
    <t>S12000010</t>
  </si>
  <si>
    <t>East Lothian</t>
  </si>
  <si>
    <t>S12000011</t>
  </si>
  <si>
    <t>East Renfrewshire</t>
  </si>
  <si>
    <t>S12000013</t>
  </si>
  <si>
    <t>Na h-Eileanan Siar</t>
  </si>
  <si>
    <t>S12000014</t>
  </si>
  <si>
    <t>Falkirk</t>
  </si>
  <si>
    <t>S12000017</t>
  </si>
  <si>
    <t>Highland</t>
  </si>
  <si>
    <t>S12000018</t>
  </si>
  <si>
    <t>Inverclyde</t>
  </si>
  <si>
    <t>S12000019</t>
  </si>
  <si>
    <t>Midlothian</t>
  </si>
  <si>
    <t>S12000020</t>
  </si>
  <si>
    <t>Moray</t>
  </si>
  <si>
    <t>S12000021</t>
  </si>
  <si>
    <t>North Ayrshire</t>
  </si>
  <si>
    <t>S12000023</t>
  </si>
  <si>
    <t>Orkney Islands</t>
  </si>
  <si>
    <t>S12000026</t>
  </si>
  <si>
    <t>Scottish Borders</t>
  </si>
  <si>
    <t>S12000027</t>
  </si>
  <si>
    <t>Shetland Islands</t>
  </si>
  <si>
    <t>S12000028</t>
  </si>
  <si>
    <t>South Ayrshire</t>
  </si>
  <si>
    <t>S12000029</t>
  </si>
  <si>
    <t>South Lanarkshire</t>
  </si>
  <si>
    <t>S12000030</t>
  </si>
  <si>
    <t>Stirling</t>
  </si>
  <si>
    <t>S12000033</t>
  </si>
  <si>
    <t>Aberdeen City</t>
  </si>
  <si>
    <t>S12000034</t>
  </si>
  <si>
    <t>Aberdeenshire</t>
  </si>
  <si>
    <t>S12000035</t>
  </si>
  <si>
    <t>Argyll and Bute</t>
  </si>
  <si>
    <t>S12000036</t>
  </si>
  <si>
    <t>City of Edinburgh</t>
  </si>
  <si>
    <t>S12000038</t>
  </si>
  <si>
    <t>Renfrewshire</t>
  </si>
  <si>
    <t>S12000039</t>
  </si>
  <si>
    <t>West Dunbartonshire</t>
  </si>
  <si>
    <t>S12000040</t>
  </si>
  <si>
    <t>West Lothian</t>
  </si>
  <si>
    <t>S12000041</t>
  </si>
  <si>
    <t>Angus</t>
  </si>
  <si>
    <t>S12000042</t>
  </si>
  <si>
    <t>Dundee City</t>
  </si>
  <si>
    <t>S12000045</t>
  </si>
  <si>
    <t>East Dunbartonshire</t>
  </si>
  <si>
    <t>S12000047</t>
  </si>
  <si>
    <t>Fife</t>
  </si>
  <si>
    <t>S12000048</t>
  </si>
  <si>
    <t>Perth and Kinross</t>
  </si>
  <si>
    <t>S12000049</t>
  </si>
  <si>
    <t>Glasgow City</t>
  </si>
  <si>
    <t>S12000050</t>
  </si>
  <si>
    <t>North Lanarkshire</t>
  </si>
  <si>
    <t>Isle of Anglesey</t>
  </si>
  <si>
    <t>Gwynedd</t>
  </si>
  <si>
    <t>Conwy</t>
  </si>
  <si>
    <t>Denbighshire</t>
  </si>
  <si>
    <t>Flintshire</t>
  </si>
  <si>
    <t>Wrexham</t>
  </si>
  <si>
    <t>Ceredigion</t>
  </si>
  <si>
    <t>Pembrokeshire</t>
  </si>
  <si>
    <t>Carmarthenshire</t>
  </si>
  <si>
    <t>Neath Port Talbot</t>
  </si>
  <si>
    <t>Bridgend</t>
  </si>
  <si>
    <t>Vale of Glamorgan</t>
  </si>
  <si>
    <t>Rhondda Cynon Taff</t>
  </si>
  <si>
    <t>Caerphilly</t>
  </si>
  <si>
    <t>Blaenau Gwent</t>
  </si>
  <si>
    <t>Torfaen</t>
  </si>
  <si>
    <t>Monmouthshire</t>
  </si>
  <si>
    <t>Powys</t>
  </si>
  <si>
    <t>Merthyr Tydfil</t>
  </si>
  <si>
    <t>N09000001</t>
  </si>
  <si>
    <t>Antrim and Newtownabbey</t>
  </si>
  <si>
    <t>N09000002</t>
  </si>
  <si>
    <t>Armagh City, Banbridge and Craigavon</t>
  </si>
  <si>
    <t>N09000003</t>
  </si>
  <si>
    <t>N09000004</t>
  </si>
  <si>
    <t>Causeway Coast and Glens</t>
  </si>
  <si>
    <t>N09000005</t>
  </si>
  <si>
    <t>Derry City and Strabane</t>
  </si>
  <si>
    <t>N09000006</t>
  </si>
  <si>
    <t>Fermanagh and Omagh</t>
  </si>
  <si>
    <t>N09000007</t>
  </si>
  <si>
    <t>Lisburn and Castlereagh</t>
  </si>
  <si>
    <t>N09000008</t>
  </si>
  <si>
    <t>Mid and East Antrim</t>
  </si>
  <si>
    <t>N09000009</t>
  </si>
  <si>
    <t>Mid Ulster</t>
  </si>
  <si>
    <t>N09000010</t>
  </si>
  <si>
    <t>Newry, Mourne and Down</t>
  </si>
  <si>
    <t>N09000011</t>
  </si>
  <si>
    <t>Ards and North Down</t>
  </si>
  <si>
    <t>i</t>
  </si>
  <si>
    <t>Local government &gt; Finance &gt; Council Tax &gt; Levels &gt; Composition of average band D council tax, by billing authority</t>
  </si>
  <si>
    <t>Composition of average band D council tax, by billing authority</t>
  </si>
  <si>
    <t>Filters:</t>
  </si>
  <si>
    <t>Measure: £ per band D</t>
  </si>
  <si>
    <t xml:space="preserve">2022-23 </t>
  </si>
  <si>
    <t>Total CT for billing authority area (1)</t>
  </si>
  <si>
    <t>.</t>
  </si>
  <si>
    <t>County council CT (inc. community councils) (2)</t>
  </si>
  <si>
    <t>Police council tax within county area (3)</t>
  </si>
  <si>
    <t xml:space="preserve">Total Unitary Authorities </t>
  </si>
  <si>
    <t xml:space="preserve">Isle of Anglesey </t>
  </si>
  <si>
    <t xml:space="preserve">Gwynedd </t>
  </si>
  <si>
    <t xml:space="preserve">Conwy </t>
  </si>
  <si>
    <t xml:space="preserve">Denbighshire </t>
  </si>
  <si>
    <t xml:space="preserve">Flintshire </t>
  </si>
  <si>
    <t xml:space="preserve">Wrexham </t>
  </si>
  <si>
    <t xml:space="preserve">Powys </t>
  </si>
  <si>
    <t xml:space="preserve">Ceredigion </t>
  </si>
  <si>
    <t xml:space="preserve">Pembrokeshire </t>
  </si>
  <si>
    <t xml:space="preserve">Carmarthenshire </t>
  </si>
  <si>
    <t xml:space="preserve">Swansea </t>
  </si>
  <si>
    <t xml:space="preserve">Neath Port Talbot </t>
  </si>
  <si>
    <t xml:space="preserve">Bridgend </t>
  </si>
  <si>
    <t xml:space="preserve">Vale of Glamorgan </t>
  </si>
  <si>
    <t xml:space="preserve">Rhondda Cynon Taf </t>
  </si>
  <si>
    <t xml:space="preserve">Merthyr Tydfil </t>
  </si>
  <si>
    <t xml:space="preserve">Caerphilly </t>
  </si>
  <si>
    <t xml:space="preserve">Blaenau Gwent </t>
  </si>
  <si>
    <t xml:space="preserve">Torfaen </t>
  </si>
  <si>
    <t xml:space="preserve">Monmouthshire </t>
  </si>
  <si>
    <t xml:space="preserve">Newport </t>
  </si>
  <si>
    <t xml:space="preserve">Cardiff </t>
  </si>
  <si>
    <t>County council CT (exc. community councils) (4)</t>
  </si>
  <si>
    <t>Community council CT (5)</t>
  </si>
  <si>
    <t>22-23 No Parishes</t>
  </si>
  <si>
    <t>^corrected</t>
  </si>
  <si>
    <t>Properties, 2003 Bands</t>
  </si>
  <si>
    <t>Share, 2003 Bands</t>
  </si>
  <si>
    <t>Old CT Bill, 2022 (2003 Values)</t>
  </si>
  <si>
    <t>LA Council Tax 2022 (2003 Values) (Police + No Parish)</t>
  </si>
  <si>
    <t>percent</t>
  </si>
  <si>
    <t>percent_1000</t>
  </si>
  <si>
    <t>percent_rounded</t>
  </si>
  <si>
    <t>The Vale of Glamorgan</t>
  </si>
  <si>
    <t>Rhondda Cynon Taf</t>
  </si>
  <si>
    <t>Share of Receipts, 2003 Values</t>
  </si>
  <si>
    <t>Share of Households, 2003 Values</t>
  </si>
  <si>
    <t>2003_receipt_share</t>
  </si>
  <si>
    <t>2003_share</t>
  </si>
  <si>
    <t>Average Council Tax Cut</t>
  </si>
  <si>
    <t>Average Council Tax Rise</t>
  </si>
  <si>
    <t>&lt;change in Welsh house prices between 2003 Q2 and 2022 Q2</t>
  </si>
  <si>
    <t>Difference in Share, 2003-2022</t>
  </si>
  <si>
    <t>F (7%)</t>
  </si>
  <si>
    <t>G (3%)</t>
  </si>
  <si>
    <t>A (6%)</t>
  </si>
  <si>
    <t>B (15%)</t>
  </si>
  <si>
    <t>C (29%)</t>
  </si>
  <si>
    <t>D (22%)</t>
  </si>
  <si>
    <t>E (16%)</t>
  </si>
  <si>
    <t>I (0.3%)</t>
  </si>
  <si>
    <t>H (0.6%)</t>
  </si>
  <si>
    <t>A (2%)</t>
  </si>
  <si>
    <t>B (8%)</t>
  </si>
  <si>
    <t>C (23%)</t>
  </si>
  <si>
    <t>D (21%)</t>
  </si>
  <si>
    <t>E (21%)</t>
  </si>
  <si>
    <t>F (15%)</t>
  </si>
  <si>
    <t>G (7%)</t>
  </si>
  <si>
    <t>I (1%)</t>
  </si>
  <si>
    <t>H (2%)</t>
  </si>
  <si>
    <t>Centre for Cities Proposal, 2022 Valuation</t>
  </si>
  <si>
    <t>Council Tax, 2003 Valuation</t>
  </si>
  <si>
    <t>flintshire</t>
  </si>
  <si>
    <t>A (1%)</t>
  </si>
  <si>
    <t>C (16%)</t>
  </si>
  <si>
    <t>B (3%)</t>
  </si>
  <si>
    <t>C (10%)</t>
  </si>
  <si>
    <t>D (20%)</t>
  </si>
  <si>
    <t>E (27%)</t>
  </si>
  <si>
    <t>F (24%)</t>
  </si>
  <si>
    <t>G (11%)</t>
  </si>
  <si>
    <t>H (3%)</t>
  </si>
  <si>
    <t>B (34%)</t>
  </si>
  <si>
    <t>D (9%)</t>
  </si>
  <si>
    <t>E (10%)</t>
  </si>
  <si>
    <t>F (3%)</t>
  </si>
  <si>
    <t>G (1%)</t>
  </si>
  <si>
    <t>H (0%)</t>
  </si>
  <si>
    <t>I (0%)</t>
  </si>
  <si>
    <t>A (27%)</t>
  </si>
  <si>
    <t>75k</t>
  </si>
  <si>
    <t>117k</t>
  </si>
  <si>
    <t>170k</t>
  </si>
  <si>
    <t>232k</t>
  </si>
  <si>
    <t>307k</t>
  </si>
  <si>
    <t>415k</t>
  </si>
  <si>
    <t>590k</t>
  </si>
  <si>
    <t>807k</t>
  </si>
  <si>
    <t>915k</t>
  </si>
  <si>
    <t xml:space="preserve">Write a LA name here!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</si>
</sst>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000"/>
    <numFmt numFmtId="165" formatCode="_-* #,##0.0_-;\-* #,##0.0_-;_-* &quot;-&quot;??_-;_-@_-"/>
    <numFmt numFmtId="166" formatCode="_-* #,##0_-;\-* #,##0_-;_-* &quot;-&quot;??_-;_-@_-"/>
    <numFmt numFmtId="167" formatCode="0.0%"/>
    <numFmt numFmtId="168" formatCode="#,##0_ ;\-#,##0\ "/>
    <numFmt numFmtId="169" formatCode="&quot;£&quot;#,##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name val="Calibri"/>
      <family val="2"/>
    </font>
    <font>
      <b/>
      <sz val="15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4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i/>
      <sz val="8"/>
      <color rgb="FFFF0000"/>
      <name val="Calibri"/>
      <family val="2"/>
      <scheme val="minor"/>
    </font>
    <font>
      <sz val="10"/>
      <color rgb="FFFF0000"/>
      <name val="Arial"/>
      <family val="2"/>
    </font>
    <font>
      <sz val="10"/>
      <name val="MS Sans Serif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"/>
      <family val="2"/>
    </font>
    <font>
      <b/>
      <sz val="16"/>
      <color rgb="FF000000"/>
      <name val="Arial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u/>
      <sz val="10"/>
      <color indexed="12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2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1" applyNumberFormat="0" applyFill="0" applyAlignment="0" applyProtection="0"/>
    <xf numFmtId="0" fontId="6" fillId="2" borderId="0"/>
    <xf numFmtId="0" fontId="6" fillId="2" borderId="0"/>
    <xf numFmtId="0" fontId="6" fillId="2" borderId="0"/>
    <xf numFmtId="0" fontId="10" fillId="2" borderId="2">
      <alignment horizontal="left" indent="1"/>
    </xf>
    <xf numFmtId="0" fontId="10" fillId="2" borderId="2">
      <alignment horizontal="right" vertical="top"/>
    </xf>
    <xf numFmtId="3" fontId="10" fillId="2" borderId="2">
      <alignment horizontal="right"/>
    </xf>
    <xf numFmtId="0" fontId="6" fillId="2" borderId="3" applyFont="0" applyFill="0" applyAlignment="0"/>
    <xf numFmtId="0" fontId="12" fillId="0" borderId="0"/>
    <xf numFmtId="0" fontId="12" fillId="0" borderId="0"/>
    <xf numFmtId="164" fontId="10" fillId="2" borderId="2" applyNumberFormat="0">
      <alignment horizontal="right" vertical="top"/>
    </xf>
    <xf numFmtId="0" fontId="1" fillId="0" borderId="0"/>
    <xf numFmtId="0" fontId="10" fillId="2" borderId="2">
      <alignment horizontal="left" indent="2"/>
    </xf>
    <xf numFmtId="164" fontId="6" fillId="2" borderId="2" applyNumberFormat="0">
      <alignment horizontal="right" vertical="top"/>
    </xf>
    <xf numFmtId="0" fontId="6" fillId="2" borderId="2">
      <alignment horizontal="left" indent="3"/>
    </xf>
    <xf numFmtId="164" fontId="6" fillId="2" borderId="2" applyNumberFormat="0">
      <alignment horizontal="right" vertical="top"/>
    </xf>
    <xf numFmtId="0" fontId="6" fillId="2" borderId="2">
      <alignment horizontal="left" indent="3"/>
    </xf>
    <xf numFmtId="164" fontId="6" fillId="2" borderId="4">
      <alignment horizontal="right" vertical="top"/>
    </xf>
    <xf numFmtId="0" fontId="15" fillId="0" borderId="0"/>
    <xf numFmtId="0" fontId="18" fillId="0" borderId="0"/>
    <xf numFmtId="0" fontId="6" fillId="0" borderId="0" applyBorder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9" fontId="1" fillId="0" borderId="0" applyFont="0" applyFill="0" applyBorder="0" applyAlignment="0" applyProtection="0"/>
  </cellStyleXfs>
  <cellXfs count="156">
    <xf numFmtId="0" fontId="0" fillId="0" borderId="0" xfId="0"/>
    <xf numFmtId="0" fontId="7" fillId="0" borderId="0" xfId="5" applyFont="1" applyFill="1"/>
    <xf numFmtId="0" fontId="8" fillId="0" borderId="0" xfId="4" applyFont="1" applyFill="1"/>
    <xf numFmtId="0" fontId="9" fillId="0" borderId="0" xfId="5" applyFont="1" applyFill="1" applyAlignment="1">
      <alignment horizontal="left" wrapText="1"/>
    </xf>
    <xf numFmtId="0" fontId="9" fillId="0" borderId="0" xfId="4" applyFont="1" applyFill="1" applyAlignment="1">
      <alignment horizontal="right"/>
    </xf>
    <xf numFmtId="0" fontId="9" fillId="0" borderId="0" xfId="6" applyFont="1" applyFill="1" applyAlignment="1">
      <alignment horizontal="left"/>
    </xf>
    <xf numFmtId="0" fontId="11" fillId="3" borderId="0" xfId="0" applyFont="1" applyFill="1"/>
    <xf numFmtId="0" fontId="3" fillId="3" borderId="0" xfId="0" applyFont="1" applyFill="1"/>
    <xf numFmtId="0" fontId="0" fillId="4" borderId="0" xfId="0" applyFill="1"/>
    <xf numFmtId="0" fontId="6" fillId="0" borderId="0" xfId="11" applyFont="1" applyAlignment="1">
      <alignment horizontal="left" vertical="top"/>
    </xf>
    <xf numFmtId="0" fontId="6" fillId="0" borderId="0" xfId="0" applyFont="1" applyAlignment="1">
      <alignment horizontal="left"/>
    </xf>
    <xf numFmtId="0" fontId="12" fillId="0" borderId="0" xfId="12"/>
    <xf numFmtId="0" fontId="0" fillId="5" borderId="0" xfId="0" applyFill="1"/>
    <xf numFmtId="0" fontId="0" fillId="6" borderId="0" xfId="0" applyFill="1"/>
    <xf numFmtId="0" fontId="2" fillId="0" borderId="0" xfId="0" applyFont="1"/>
    <xf numFmtId="0" fontId="0" fillId="7" borderId="0" xfId="0" applyFill="1"/>
    <xf numFmtId="0" fontId="13" fillId="0" borderId="0" xfId="0" applyFont="1"/>
    <xf numFmtId="0" fontId="14" fillId="0" borderId="0" xfId="11" applyFont="1" applyAlignment="1">
      <alignment horizontal="left" vertical="top"/>
    </xf>
    <xf numFmtId="0" fontId="0" fillId="8" borderId="0" xfId="0" applyFill="1"/>
    <xf numFmtId="0" fontId="6" fillId="5" borderId="0" xfId="12" applyFont="1" applyFill="1" applyAlignment="1">
      <alignment horizontal="left" vertical="top"/>
    </xf>
    <xf numFmtId="0" fontId="6" fillId="0" borderId="0" xfId="12" applyFont="1" applyAlignment="1">
      <alignment horizontal="left" vertical="top"/>
    </xf>
    <xf numFmtId="0" fontId="6" fillId="6" borderId="0" xfId="12" applyFont="1" applyFill="1" applyAlignment="1">
      <alignment horizontal="left" vertical="top"/>
    </xf>
    <xf numFmtId="0" fontId="5" fillId="0" borderId="0" xfId="3" applyFont="1" applyFill="1" applyBorder="1" applyAlignment="1">
      <alignment horizontal="left"/>
    </xf>
    <xf numFmtId="0" fontId="7" fillId="0" borderId="0" xfId="5" applyFont="1" applyFill="1" applyAlignment="1">
      <alignment horizontal="right"/>
    </xf>
    <xf numFmtId="0" fontId="7" fillId="0" borderId="0" xfId="5" applyFont="1" applyFill="1" applyAlignment="1">
      <alignment wrapText="1"/>
    </xf>
    <xf numFmtId="0" fontId="9" fillId="0" borderId="0" xfId="4" applyFont="1" applyFill="1" applyAlignment="1">
      <alignment horizontal="left"/>
    </xf>
    <xf numFmtId="0" fontId="9" fillId="0" borderId="0" xfId="6" applyFont="1" applyFill="1" applyAlignment="1">
      <alignment horizontal="right"/>
    </xf>
    <xf numFmtId="0" fontId="9" fillId="0" borderId="0" xfId="5" applyFont="1" applyFill="1" applyAlignment="1">
      <alignment horizontal="left" vertical="top"/>
    </xf>
    <xf numFmtId="0" fontId="9" fillId="0" borderId="0" xfId="5" applyFont="1" applyFill="1"/>
    <xf numFmtId="0" fontId="9" fillId="0" borderId="0" xfId="5" applyFont="1" applyFill="1" applyAlignment="1">
      <alignment vertical="center"/>
    </xf>
    <xf numFmtId="0" fontId="9" fillId="0" borderId="0" xfId="13" applyNumberFormat="1" applyFont="1" applyFill="1" applyBorder="1" applyAlignment="1">
      <alignment horizontal="left" vertical="center"/>
    </xf>
    <xf numFmtId="3" fontId="9" fillId="0" borderId="0" xfId="5" applyNumberFormat="1" applyFont="1" applyFill="1" applyAlignment="1">
      <alignment horizontal="right"/>
    </xf>
    <xf numFmtId="3" fontId="9" fillId="0" borderId="0" xfId="14" applyNumberFormat="1" applyFont="1" applyAlignment="1">
      <alignment horizontal="right"/>
    </xf>
    <xf numFmtId="0" fontId="9" fillId="0" borderId="0" xfId="7" applyFont="1" applyFill="1" applyBorder="1" applyAlignment="1">
      <alignment horizontal="left" vertical="center" indent="1"/>
    </xf>
    <xf numFmtId="0" fontId="9" fillId="0" borderId="0" xfId="8" applyFont="1" applyFill="1" applyBorder="1" applyAlignment="1">
      <alignment horizontal="left" vertical="center"/>
    </xf>
    <xf numFmtId="0" fontId="9" fillId="0" borderId="0" xfId="15" applyFont="1" applyFill="1" applyBorder="1" applyAlignment="1">
      <alignment horizontal="left" vertical="center" indent="2"/>
    </xf>
    <xf numFmtId="0" fontId="7" fillId="0" borderId="0" xfId="16" applyNumberFormat="1" applyFont="1" applyFill="1" applyBorder="1" applyAlignment="1">
      <alignment horizontal="left"/>
    </xf>
    <xf numFmtId="0" fontId="7" fillId="0" borderId="0" xfId="17" applyFont="1" applyFill="1" applyBorder="1" applyAlignment="1">
      <alignment horizontal="left" indent="5"/>
    </xf>
    <xf numFmtId="3" fontId="7" fillId="0" borderId="0" xfId="5" applyNumberFormat="1" applyFont="1" applyFill="1" applyAlignment="1">
      <alignment horizontal="right"/>
    </xf>
    <xf numFmtId="3" fontId="7" fillId="0" borderId="0" xfId="14" applyNumberFormat="1" applyFont="1" applyAlignment="1">
      <alignment horizontal="right"/>
    </xf>
    <xf numFmtId="0" fontId="7" fillId="0" borderId="0" xfId="18" applyNumberFormat="1" applyFont="1" applyFill="1" applyBorder="1" applyAlignment="1">
      <alignment horizontal="left"/>
    </xf>
    <xf numFmtId="0" fontId="7" fillId="0" borderId="0" xfId="19" applyFont="1" applyFill="1" applyBorder="1">
      <alignment horizontal="left" indent="3"/>
    </xf>
    <xf numFmtId="0" fontId="7" fillId="0" borderId="0" xfId="20" applyNumberFormat="1" applyFont="1" applyFill="1" applyBorder="1" applyAlignment="1">
      <alignment horizontal="left"/>
    </xf>
    <xf numFmtId="0" fontId="7" fillId="0" borderId="0" xfId="17" applyFont="1" applyFill="1" applyBorder="1" applyAlignment="1">
      <alignment horizontal="left" indent="6"/>
    </xf>
    <xf numFmtId="0" fontId="9" fillId="0" borderId="0" xfId="20" applyNumberFormat="1" applyFont="1" applyFill="1" applyBorder="1" applyAlignment="1">
      <alignment horizontal="left"/>
    </xf>
    <xf numFmtId="0" fontId="7" fillId="0" borderId="0" xfId="5" applyFont="1" applyFill="1" applyAlignment="1">
      <alignment vertical="center"/>
    </xf>
    <xf numFmtId="0" fontId="7" fillId="0" borderId="0" xfId="8" applyFont="1" applyFill="1" applyBorder="1" applyAlignment="1">
      <alignment horizontal="left" vertical="center"/>
    </xf>
    <xf numFmtId="0" fontId="7" fillId="0" borderId="0" xfId="21" applyFont="1" applyAlignment="1">
      <alignment horizontal="left"/>
    </xf>
    <xf numFmtId="0" fontId="7" fillId="0" borderId="0" xfId="13" applyNumberFormat="1" applyFont="1" applyFill="1" applyBorder="1" applyAlignment="1">
      <alignment horizontal="left" vertical="center"/>
    </xf>
    <xf numFmtId="166" fontId="0" fillId="0" borderId="0" xfId="1" applyNumberFormat="1" applyFont="1"/>
    <xf numFmtId="166" fontId="0" fillId="0" borderId="0" xfId="0" applyNumberFormat="1"/>
    <xf numFmtId="167" fontId="0" fillId="0" borderId="0" xfId="2" applyNumberFormat="1" applyFont="1"/>
    <xf numFmtId="0" fontId="0" fillId="0" borderId="0" xfId="0" applyAlignment="1">
      <alignment vertical="center" wrapText="1"/>
    </xf>
    <xf numFmtId="3" fontId="0" fillId="0" borderId="0" xfId="0" applyNumberFormat="1"/>
    <xf numFmtId="168" fontId="0" fillId="0" borderId="0" xfId="1" applyNumberFormat="1" applyFont="1"/>
    <xf numFmtId="0" fontId="19" fillId="0" borderId="0" xfId="22" applyFont="1" applyAlignment="1">
      <alignment vertical="top"/>
    </xf>
    <xf numFmtId="3" fontId="18" fillId="0" borderId="0" xfId="22" applyNumberFormat="1" applyAlignment="1">
      <alignment horizontal="right" vertical="top"/>
    </xf>
    <xf numFmtId="3" fontId="18" fillId="0" borderId="0" xfId="22" applyNumberFormat="1" applyAlignment="1">
      <alignment horizontal="left" vertical="top"/>
    </xf>
    <xf numFmtId="3" fontId="20" fillId="0" borderId="0" xfId="22" applyNumberFormat="1" applyFont="1" applyAlignment="1">
      <alignment horizontal="right" vertical="top"/>
    </xf>
    <xf numFmtId="3" fontId="20" fillId="0" borderId="0" xfId="22" applyNumberFormat="1" applyFont="1" applyAlignment="1">
      <alignment horizontal="right" vertical="top" wrapText="1"/>
    </xf>
    <xf numFmtId="0" fontId="20" fillId="0" borderId="0" xfId="22" applyFont="1" applyAlignment="1">
      <alignment horizontal="right" vertical="top" wrapText="1"/>
    </xf>
    <xf numFmtId="0" fontId="20" fillId="0" borderId="0" xfId="22" applyFont="1" applyAlignment="1">
      <alignment horizontal="right" vertical="top"/>
    </xf>
    <xf numFmtId="3" fontId="20" fillId="0" borderId="0" xfId="22" applyNumberFormat="1" applyFont="1" applyAlignment="1">
      <alignment horizontal="center" vertical="top"/>
    </xf>
    <xf numFmtId="0" fontId="20" fillId="0" borderId="0" xfId="22" applyFont="1" applyAlignment="1">
      <alignment vertical="top"/>
    </xf>
    <xf numFmtId="3" fontId="20" fillId="0" borderId="0" xfId="22" applyNumberFormat="1" applyFont="1" applyAlignment="1">
      <alignment horizontal="left" vertical="top"/>
    </xf>
    <xf numFmtId="3" fontId="21" fillId="0" borderId="0" xfId="22" applyNumberFormat="1" applyFont="1" applyAlignment="1">
      <alignment horizontal="left" vertical="top"/>
    </xf>
    <xf numFmtId="3" fontId="21" fillId="0" borderId="0" xfId="22" applyNumberFormat="1" applyFont="1" applyAlignment="1">
      <alignment horizontal="right" vertical="top"/>
    </xf>
    <xf numFmtId="3" fontId="21" fillId="0" borderId="0" xfId="22" applyNumberFormat="1" applyFont="1" applyAlignment="1">
      <alignment horizontal="right" vertical="top" wrapText="1"/>
    </xf>
    <xf numFmtId="0" fontId="18" fillId="0" borderId="0" xfId="22" applyAlignment="1">
      <alignment vertical="top"/>
    </xf>
    <xf numFmtId="4" fontId="20" fillId="0" borderId="0" xfId="22" applyNumberFormat="1" applyFont="1" applyAlignment="1">
      <alignment horizontal="right" vertical="top"/>
    </xf>
    <xf numFmtId="0" fontId="20" fillId="0" borderId="0" xfId="22" applyFont="1" applyAlignment="1">
      <alignment horizontal="left" vertical="top"/>
    </xf>
    <xf numFmtId="1" fontId="20" fillId="0" borderId="0" xfId="22" applyNumberFormat="1" applyFont="1" applyAlignment="1">
      <alignment horizontal="right" vertical="top"/>
    </xf>
    <xf numFmtId="1" fontId="20" fillId="0" borderId="0" xfId="22" applyNumberFormat="1" applyFont="1" applyAlignment="1">
      <alignment horizontal="left" vertical="top"/>
    </xf>
    <xf numFmtId="3" fontId="20" fillId="0" borderId="0" xfId="22" applyNumberFormat="1" applyFont="1" applyAlignment="1">
      <alignment vertical="top"/>
    </xf>
    <xf numFmtId="3" fontId="20" fillId="0" borderId="0" xfId="22" applyNumberFormat="1" applyFont="1"/>
    <xf numFmtId="0" fontId="20" fillId="0" borderId="0" xfId="22" applyFont="1" applyAlignment="1">
      <alignment horizontal="center" vertical="top"/>
    </xf>
    <xf numFmtId="0" fontId="0" fillId="9" borderId="0" xfId="0" applyFill="1"/>
    <xf numFmtId="0" fontId="0" fillId="10" borderId="0" xfId="0" applyFill="1"/>
    <xf numFmtId="0" fontId="0" fillId="11" borderId="0" xfId="0" applyFill="1"/>
    <xf numFmtId="0" fontId="6" fillId="0" borderId="0" xfId="23"/>
    <xf numFmtId="0" fontId="6" fillId="0" borderId="5" xfId="23" applyBorder="1"/>
    <xf numFmtId="166" fontId="6" fillId="0" borderId="0" xfId="25" applyNumberFormat="1" applyFont="1" applyFill="1" applyBorder="1" applyAlignment="1">
      <alignment horizontal="right"/>
    </xf>
    <xf numFmtId="166" fontId="6" fillId="0" borderId="5" xfId="25" applyNumberFormat="1" applyFont="1" applyFill="1" applyBorder="1" applyAlignment="1">
      <alignment horizontal="right"/>
    </xf>
    <xf numFmtId="0" fontId="3" fillId="10" borderId="0" xfId="0" applyFont="1" applyFill="1"/>
    <xf numFmtId="0" fontId="3" fillId="11" borderId="0" xfId="0" applyFont="1" applyFill="1"/>
    <xf numFmtId="0" fontId="3" fillId="9" borderId="0" xfId="0" applyFont="1" applyFill="1"/>
    <xf numFmtId="0" fontId="3" fillId="0" borderId="0" xfId="0" applyFont="1"/>
    <xf numFmtId="0" fontId="3" fillId="0" borderId="0" xfId="0" applyFont="1" applyAlignment="1">
      <alignment horizontal="center"/>
    </xf>
    <xf numFmtId="166" fontId="0" fillId="10" borderId="0" xfId="1" applyNumberFormat="1" applyFont="1" applyFill="1"/>
    <xf numFmtId="166" fontId="0" fillId="11" borderId="0" xfId="1" applyNumberFormat="1" applyFont="1" applyFill="1"/>
    <xf numFmtId="166" fontId="0" fillId="9" borderId="0" xfId="1" applyNumberFormat="1" applyFont="1" applyFill="1"/>
    <xf numFmtId="166" fontId="0" fillId="0" borderId="0" xfId="1" applyNumberFormat="1" applyFont="1" applyFill="1"/>
    <xf numFmtId="0" fontId="7" fillId="0" borderId="0" xfId="6" applyFont="1" applyFill="1" applyAlignment="1">
      <alignment horizontal="right" wrapText="1"/>
    </xf>
    <xf numFmtId="165" fontId="0" fillId="0" borderId="0" xfId="1" applyNumberFormat="1" applyFont="1"/>
    <xf numFmtId="167" fontId="0" fillId="10" borderId="0" xfId="2" applyNumberFormat="1" applyFont="1" applyFill="1"/>
    <xf numFmtId="167" fontId="0" fillId="11" borderId="0" xfId="2" applyNumberFormat="1" applyFont="1" applyFill="1"/>
    <xf numFmtId="167" fontId="0" fillId="9" borderId="0" xfId="2" applyNumberFormat="1" applyFont="1" applyFill="1"/>
    <xf numFmtId="0" fontId="23" fillId="11" borderId="0" xfId="0" applyFont="1" applyFill="1"/>
    <xf numFmtId="166" fontId="24" fillId="11" borderId="0" xfId="1" applyNumberFormat="1" applyFont="1" applyFill="1"/>
    <xf numFmtId="0" fontId="0" fillId="0" borderId="6" xfId="0" applyBorder="1"/>
    <xf numFmtId="166" fontId="0" fillId="10" borderId="6" xfId="1" applyNumberFormat="1" applyFont="1" applyFill="1" applyBorder="1"/>
    <xf numFmtId="166" fontId="24" fillId="11" borderId="6" xfId="1" applyNumberFormat="1" applyFont="1" applyFill="1" applyBorder="1"/>
    <xf numFmtId="166" fontId="0" fillId="9" borderId="6" xfId="1" applyNumberFormat="1" applyFont="1" applyFill="1" applyBorder="1"/>
    <xf numFmtId="166" fontId="0" fillId="11" borderId="6" xfId="1" applyNumberFormat="1" applyFont="1" applyFill="1" applyBorder="1"/>
    <xf numFmtId="9" fontId="3" fillId="10" borderId="0" xfId="2" applyFont="1" applyFill="1"/>
    <xf numFmtId="9" fontId="3" fillId="11" borderId="0" xfId="2" applyFont="1" applyFill="1"/>
    <xf numFmtId="9" fontId="3" fillId="9" borderId="0" xfId="2" applyFont="1" applyFill="1"/>
    <xf numFmtId="43" fontId="3" fillId="10" borderId="0" xfId="1" applyFont="1" applyFill="1"/>
    <xf numFmtId="43" fontId="3" fillId="11" borderId="0" xfId="1" applyFont="1" applyFill="1"/>
    <xf numFmtId="43" fontId="3" fillId="9" borderId="0" xfId="1" applyFont="1" applyFill="1"/>
    <xf numFmtId="167" fontId="0" fillId="0" borderId="0" xfId="2" applyNumberFormat="1" applyFont="1" applyFill="1"/>
    <xf numFmtId="0" fontId="25" fillId="5" borderId="0" xfId="0" applyFont="1" applyFill="1"/>
    <xf numFmtId="9" fontId="3" fillId="0" borderId="0" xfId="0" applyNumberFormat="1" applyFont="1"/>
    <xf numFmtId="0" fontId="0" fillId="0" borderId="0" xfId="0" applyAlignment="1">
      <alignment wrapText="1"/>
    </xf>
    <xf numFmtId="10" fontId="0" fillId="0" borderId="0" xfId="2" applyNumberFormat="1" applyFont="1"/>
    <xf numFmtId="166" fontId="26" fillId="0" borderId="0" xfId="0" applyNumberFormat="1" applyFont="1" applyAlignment="1">
      <alignment wrapText="1"/>
    </xf>
    <xf numFmtId="9" fontId="0" fillId="0" borderId="0" xfId="2" applyFont="1"/>
    <xf numFmtId="43" fontId="0" fillId="0" borderId="0" xfId="0" applyNumberFormat="1"/>
    <xf numFmtId="167" fontId="0" fillId="0" borderId="0" xfId="0" applyNumberFormat="1"/>
    <xf numFmtId="0" fontId="27" fillId="12" borderId="0" xfId="0" applyFont="1" applyFill="1"/>
    <xf numFmtId="9" fontId="27" fillId="12" borderId="0" xfId="2" applyFont="1" applyFill="1"/>
    <xf numFmtId="169" fontId="0" fillId="0" borderId="0" xfId="0" applyNumberFormat="1"/>
    <xf numFmtId="169" fontId="27" fillId="12" borderId="0" xfId="1" applyNumberFormat="1" applyFont="1" applyFill="1"/>
    <xf numFmtId="0" fontId="0" fillId="0" borderId="0" xfId="0" quotePrefix="1"/>
    <xf numFmtId="164" fontId="9" fillId="0" borderId="0" xfId="20" applyFont="1" applyFill="1" applyBorder="1" applyAlignment="1">
      <alignment horizontal="left"/>
    </xf>
    <xf numFmtId="164" fontId="7" fillId="0" borderId="0" xfId="20" applyFont="1" applyFill="1" applyBorder="1" applyAlignment="1">
      <alignment horizontal="left"/>
    </xf>
    <xf numFmtId="164" fontId="7" fillId="13" borderId="0" xfId="20" applyFont="1" applyFill="1" applyBorder="1" applyAlignment="1">
      <alignment horizontal="left"/>
    </xf>
    <xf numFmtId="0" fontId="3" fillId="13" borderId="0" xfId="0" applyFont="1" applyFill="1"/>
    <xf numFmtId="0" fontId="0" fillId="13" borderId="0" xfId="0" applyFill="1"/>
    <xf numFmtId="166" fontId="0" fillId="13" borderId="0" xfId="1" applyNumberFormat="1" applyFont="1" applyFill="1"/>
    <xf numFmtId="0" fontId="7" fillId="13" borderId="0" xfId="13" applyNumberFormat="1" applyFont="1" applyFill="1" applyBorder="1" applyAlignment="1">
      <alignment horizontal="left" vertical="center"/>
    </xf>
    <xf numFmtId="167" fontId="0" fillId="13" borderId="0" xfId="2" applyNumberFormat="1" applyFont="1" applyFill="1"/>
    <xf numFmtId="166" fontId="0" fillId="13" borderId="0" xfId="0" applyNumberFormat="1" applyFill="1"/>
    <xf numFmtId="43" fontId="0" fillId="13" borderId="0" xfId="1" applyFont="1" applyFill="1"/>
    <xf numFmtId="165" fontId="0" fillId="13" borderId="0" xfId="0" applyNumberFormat="1" applyFill="1"/>
    <xf numFmtId="166" fontId="1" fillId="13" borderId="0" xfId="1" applyNumberFormat="1" applyFont="1" applyFill="1"/>
    <xf numFmtId="10" fontId="0" fillId="13" borderId="0" xfId="2" applyNumberFormat="1" applyFont="1" applyFill="1"/>
    <xf numFmtId="10" fontId="0" fillId="0" borderId="0" xfId="0" applyNumberFormat="1"/>
    <xf numFmtId="0" fontId="23" fillId="13" borderId="0" xfId="0" applyFont="1" applyFill="1"/>
    <xf numFmtId="0" fontId="24" fillId="13" borderId="0" xfId="0" applyFont="1" applyFill="1"/>
    <xf numFmtId="167" fontId="0" fillId="13" borderId="6" xfId="2" applyNumberFormat="1" applyFont="1" applyFill="1" applyBorder="1"/>
    <xf numFmtId="167" fontId="24" fillId="13" borderId="0" xfId="2" applyNumberFormat="1" applyFont="1" applyFill="1"/>
    <xf numFmtId="167" fontId="24" fillId="13" borderId="6" xfId="2" applyNumberFormat="1" applyFont="1" applyFill="1" applyBorder="1"/>
    <xf numFmtId="166" fontId="0" fillId="13" borderId="6" xfId="1" applyNumberFormat="1" applyFont="1" applyFill="1" applyBorder="1"/>
    <xf numFmtId="166" fontId="24" fillId="13" borderId="0" xfId="1" applyNumberFormat="1" applyFont="1" applyFill="1"/>
    <xf numFmtId="166" fontId="24" fillId="13" borderId="6" xfId="1" applyNumberFormat="1" applyFont="1" applyFill="1" applyBorder="1"/>
    <xf numFmtId="10" fontId="1" fillId="13" borderId="0" xfId="2" applyNumberFormat="1" applyFont="1" applyFill="1"/>
    <xf numFmtId="10" fontId="0" fillId="13" borderId="6" xfId="2" applyNumberFormat="1" applyFont="1" applyFill="1" applyBorder="1"/>
    <xf numFmtId="10" fontId="24" fillId="13" borderId="0" xfId="2" applyNumberFormat="1" applyFont="1" applyFill="1"/>
    <xf numFmtId="10" fontId="24" fillId="13" borderId="6" xfId="2" applyNumberFormat="1" applyFont="1" applyFill="1" applyBorder="1"/>
    <xf numFmtId="167" fontId="1" fillId="13" borderId="0" xfId="2" applyNumberFormat="1" applyFont="1" applyFill="1"/>
    <xf numFmtId="9" fontId="3" fillId="13" borderId="0" xfId="2" applyFont="1" applyFill="1"/>
    <xf numFmtId="9" fontId="3" fillId="13" borderId="0" xfId="0" applyNumberFormat="1" applyFont="1" applyFill="1"/>
    <xf numFmtId="169" fontId="3" fillId="13" borderId="0" xfId="1" applyNumberFormat="1" applyFont="1" applyFill="1"/>
    <xf numFmtId="9" fontId="27" fillId="12" borderId="0" xfId="0" applyNumberFormat="1" applyFont="1" applyFill="1"/>
    <xf numFmtId="0" fontId="3" fillId="0" borderId="0" xfId="0" applyFont="1" applyAlignment="1">
      <alignment horizontal="center"/>
    </xf>
  </cellXfs>
  <cellStyles count="32">
    <cellStyle name="CellBACode 2" xfId="20" xr:uid="{C7B28606-7260-4E0A-A33A-DAD1C2691480}"/>
    <cellStyle name="CellMCCode 2" xfId="18" xr:uid="{D23D309E-79E8-4B0D-9CFC-239FDE7BB8CE}"/>
    <cellStyle name="CellMCName 2" xfId="19" xr:uid="{AB0729FC-FA54-4C8F-A255-4A59380B5774}"/>
    <cellStyle name="CellNationCode" xfId="13" xr:uid="{6E7089AA-7C60-4783-A307-2894053B4B1D}"/>
    <cellStyle name="CellNationName" xfId="7" xr:uid="{1474E8CC-112B-437D-87D2-08B9B12F473F}"/>
    <cellStyle name="CellNationValue" xfId="9" xr:uid="{D665EF1C-5EEB-4D9A-9CF6-4A12138598F5}"/>
    <cellStyle name="CellNormal" xfId="10" xr:uid="{85CF42A2-073F-46F9-A10B-16679334A98F}"/>
    <cellStyle name="CellRegionCode" xfId="8" xr:uid="{046907D4-4E43-419F-B6EB-9C1FD631D26F}"/>
    <cellStyle name="CellRegionName" xfId="15" xr:uid="{BF26C4E8-3B47-4210-8B78-FF1E4057B38F}"/>
    <cellStyle name="CellUACode 2" xfId="16" xr:uid="{233E450A-8DCD-4A7B-9B30-86F64C610164}"/>
    <cellStyle name="CellUAName 2" xfId="17" xr:uid="{1C3959F0-79A0-4015-A793-E09298DB8E56}"/>
    <cellStyle name="Comma" xfId="1" builtinId="3"/>
    <cellStyle name="Comma 2" xfId="25" xr:uid="{74182C58-20DA-4198-8441-E1E7789FFFED}"/>
    <cellStyle name="Comma 3" xfId="24" xr:uid="{3B223A23-23E1-4169-BB1A-F116338B7B9E}"/>
    <cellStyle name="Heading 1 3" xfId="3" xr:uid="{47711A29-F241-44D3-8C6C-B8200E210548}"/>
    <cellStyle name="Hyperlink 2" xfId="26" xr:uid="{6E57192B-7902-4EC0-B9EE-4AE4885EAE52}"/>
    <cellStyle name="Normal" xfId="0" builtinId="0"/>
    <cellStyle name="Normal 2" xfId="21" xr:uid="{9E29A6CB-4035-4044-AD5F-63CC60967B51}"/>
    <cellStyle name="Normal 2 2" xfId="27" xr:uid="{A4DE8DA8-E075-4AE1-BC14-28F9DFDB8519}"/>
    <cellStyle name="Normal 2 2 4" xfId="12" xr:uid="{2697DCF2-664B-4400-BE66-682C20EC8BB8}"/>
    <cellStyle name="Normal 3" xfId="11" xr:uid="{1817A28E-D5A4-4AAD-B74A-9FA2E471605C}"/>
    <cellStyle name="Normal 3 2" xfId="28" xr:uid="{CA78F26E-5608-4638-BAB9-475FE08262DB}"/>
    <cellStyle name="Normal 4" xfId="22" xr:uid="{8EAAA471-5A3B-40D6-8BB4-A542F9BD47D9}"/>
    <cellStyle name="Normal 4 2" xfId="29" xr:uid="{05426D44-6ECD-475F-8144-0DCB5F4BEB70}"/>
    <cellStyle name="Normal 5" xfId="30" xr:uid="{4860B747-1BF0-4A23-91B4-ADC0A44F8274}"/>
    <cellStyle name="Normal 5 3" xfId="14" xr:uid="{797104AA-8622-4353-883F-150A2DF11EA1}"/>
    <cellStyle name="Normal 6" xfId="23" xr:uid="{9EBF82DD-D372-4C8D-AA49-A6FD974504C0}"/>
    <cellStyle name="Normal_121018 Publication_Table4" xfId="5" xr:uid="{C7E0FAE3-A891-41F5-AD14-7EFC3C8F505A}"/>
    <cellStyle name="Normal_140424 Publication_All Tables" xfId="4" xr:uid="{F8B53F46-A892-4C91-B958-74F65F305E78}"/>
    <cellStyle name="Normal_CT Property Attributes V2" xfId="6" xr:uid="{A77A79F8-89E6-40B9-8573-01B3EA887BAC}"/>
    <cellStyle name="Percent" xfId="2" builtinId="5"/>
    <cellStyle name="Percent 2" xfId="31" xr:uid="{BA174DBF-4CD0-4F31-B5FD-BA45ECC59061}"/>
  </cellStyles>
  <dxfs count="9"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sharedStrings" Target="sharedStrings.xml"/><Relationship Id="rId45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onnections" Target="connections.xml"/><Relationship Id="rId20" Type="http://schemas.openxmlformats.org/officeDocument/2006/relationships/worksheet" Target="worksheets/sheet20.xml"/><Relationship Id="rId41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CT_Bills_1991_2022_Avg!$E$3</c:f>
              <c:strCache>
                <c:ptCount val="1"/>
                <c:pt idx="0">
                  <c:v>Share Tax Cut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CT_Bills_1991_2022_Avg!$C$4:$C$27</c:f>
              <c:strCache>
                <c:ptCount val="24"/>
                <c:pt idx="0">
                  <c:v>Isle of Anglesey</c:v>
                </c:pt>
                <c:pt idx="1">
                  <c:v>Gwynedd</c:v>
                </c:pt>
                <c:pt idx="2">
                  <c:v>Conwy</c:v>
                </c:pt>
                <c:pt idx="3">
                  <c:v>Denbighshire</c:v>
                </c:pt>
                <c:pt idx="4">
                  <c:v>Flintshire</c:v>
                </c:pt>
                <c:pt idx="5">
                  <c:v>Wrexham</c:v>
                </c:pt>
                <c:pt idx="6">
                  <c:v>Powys</c:v>
                </c:pt>
                <c:pt idx="7">
                  <c:v>Ceredigion</c:v>
                </c:pt>
                <c:pt idx="8">
                  <c:v>Pembrokeshire</c:v>
                </c:pt>
                <c:pt idx="9">
                  <c:v>Carmarthenshire</c:v>
                </c:pt>
                <c:pt idx="10">
                  <c:v>Swansea</c:v>
                </c:pt>
                <c:pt idx="11">
                  <c:v>Neath Port Talbot</c:v>
                </c:pt>
                <c:pt idx="12">
                  <c:v>Bridgend</c:v>
                </c:pt>
                <c:pt idx="13">
                  <c:v>Vale of Glamorgan</c:v>
                </c:pt>
                <c:pt idx="14">
                  <c:v>Cardiff</c:v>
                </c:pt>
                <c:pt idx="15">
                  <c:v>Rhondda Cynon Taf</c:v>
                </c:pt>
                <c:pt idx="16">
                  <c:v>Merthyr Tydfil</c:v>
                </c:pt>
                <c:pt idx="17">
                  <c:v>Caerphilly</c:v>
                </c:pt>
                <c:pt idx="18">
                  <c:v>Blaenau Gwent</c:v>
                </c:pt>
                <c:pt idx="19">
                  <c:v>Torfaen</c:v>
                </c:pt>
                <c:pt idx="20">
                  <c:v>Monmouthshire</c:v>
                </c:pt>
                <c:pt idx="21">
                  <c:v>Newport</c:v>
                </c:pt>
                <c:pt idx="23">
                  <c:v>Wales</c:v>
                </c:pt>
              </c:strCache>
            </c:strRef>
          </c:cat>
          <c:val>
            <c:numRef>
              <c:f>CT_Bills_1991_2022_Avg!$E$4:$E$27</c:f>
              <c:numCache>
                <c:formatCode>0%</c:formatCode>
                <c:ptCount val="24"/>
                <c:pt idx="0">
                  <c:v>0.64465116279069778</c:v>
                </c:pt>
                <c:pt idx="1">
                  <c:v>0.7031590413943356</c:v>
                </c:pt>
                <c:pt idx="2">
                  <c:v>0.73098859315589337</c:v>
                </c:pt>
                <c:pt idx="3">
                  <c:v>0.61595547309833032</c:v>
                </c:pt>
                <c:pt idx="4">
                  <c:v>0.58775510204081627</c:v>
                </c:pt>
                <c:pt idx="5">
                  <c:v>0.61493920092646215</c:v>
                </c:pt>
                <c:pt idx="6">
                  <c:v>0.76447219069239503</c:v>
                </c:pt>
                <c:pt idx="7">
                  <c:v>0.77732379979570998</c:v>
                </c:pt>
                <c:pt idx="8">
                  <c:v>0.61316872427983538</c:v>
                </c:pt>
                <c:pt idx="9">
                  <c:v>0.62365191521011532</c:v>
                </c:pt>
                <c:pt idx="10">
                  <c:v>0.61353211009174313</c:v>
                </c:pt>
                <c:pt idx="11">
                  <c:v>0.65360425737784222</c:v>
                </c:pt>
                <c:pt idx="12">
                  <c:v>0.68439256376999569</c:v>
                </c:pt>
                <c:pt idx="13">
                  <c:v>0.57460918995736621</c:v>
                </c:pt>
                <c:pt idx="14">
                  <c:v>0.70827363896848139</c:v>
                </c:pt>
                <c:pt idx="15">
                  <c:v>0.63099820374647164</c:v>
                </c:pt>
                <c:pt idx="16">
                  <c:v>0.62295081967213117</c:v>
                </c:pt>
                <c:pt idx="17">
                  <c:v>0.64473168820994897</c:v>
                </c:pt>
                <c:pt idx="18">
                  <c:v>0.62556255625562562</c:v>
                </c:pt>
                <c:pt idx="19">
                  <c:v>0.62388059701492538</c:v>
                </c:pt>
                <c:pt idx="20">
                  <c:v>0.67391304347826075</c:v>
                </c:pt>
                <c:pt idx="21">
                  <c:v>0.62825572217837411</c:v>
                </c:pt>
                <c:pt idx="23">
                  <c:v>0.6556632304373976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EE-4C07-B4CC-FA49FFC5F56A}"/>
            </c:ext>
          </c:extLst>
        </c:ser>
        <c:ser>
          <c:idx val="1"/>
          <c:order val="1"/>
          <c:tx>
            <c:strRef>
              <c:f>CT_Bills_1991_2022_Avg!$F$3</c:f>
              <c:strCache>
                <c:ptCount val="1"/>
                <c:pt idx="0">
                  <c:v>Share Tax Rise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CT_Bills_1991_2022_Avg!$C$4:$C$27</c:f>
              <c:strCache>
                <c:ptCount val="24"/>
                <c:pt idx="0">
                  <c:v>Isle of Anglesey</c:v>
                </c:pt>
                <c:pt idx="1">
                  <c:v>Gwynedd</c:v>
                </c:pt>
                <c:pt idx="2">
                  <c:v>Conwy</c:v>
                </c:pt>
                <c:pt idx="3">
                  <c:v>Denbighshire</c:v>
                </c:pt>
                <c:pt idx="4">
                  <c:v>Flintshire</c:v>
                </c:pt>
                <c:pt idx="5">
                  <c:v>Wrexham</c:v>
                </c:pt>
                <c:pt idx="6">
                  <c:v>Powys</c:v>
                </c:pt>
                <c:pt idx="7">
                  <c:v>Ceredigion</c:v>
                </c:pt>
                <c:pt idx="8">
                  <c:v>Pembrokeshire</c:v>
                </c:pt>
                <c:pt idx="9">
                  <c:v>Carmarthenshire</c:v>
                </c:pt>
                <c:pt idx="10">
                  <c:v>Swansea</c:v>
                </c:pt>
                <c:pt idx="11">
                  <c:v>Neath Port Talbot</c:v>
                </c:pt>
                <c:pt idx="12">
                  <c:v>Bridgend</c:v>
                </c:pt>
                <c:pt idx="13">
                  <c:v>Vale of Glamorgan</c:v>
                </c:pt>
                <c:pt idx="14">
                  <c:v>Cardiff</c:v>
                </c:pt>
                <c:pt idx="15">
                  <c:v>Rhondda Cynon Taf</c:v>
                </c:pt>
                <c:pt idx="16">
                  <c:v>Merthyr Tydfil</c:v>
                </c:pt>
                <c:pt idx="17">
                  <c:v>Caerphilly</c:v>
                </c:pt>
                <c:pt idx="18">
                  <c:v>Blaenau Gwent</c:v>
                </c:pt>
                <c:pt idx="19">
                  <c:v>Torfaen</c:v>
                </c:pt>
                <c:pt idx="20">
                  <c:v>Monmouthshire</c:v>
                </c:pt>
                <c:pt idx="21">
                  <c:v>Newport</c:v>
                </c:pt>
                <c:pt idx="23">
                  <c:v>Wales</c:v>
                </c:pt>
              </c:strCache>
            </c:strRef>
          </c:cat>
          <c:val>
            <c:numRef>
              <c:f>CT_Bills_1991_2022_Avg!$F$4:$F$27</c:f>
              <c:numCache>
                <c:formatCode>0%</c:formatCode>
                <c:ptCount val="24"/>
                <c:pt idx="0">
                  <c:v>0.35534883720930227</c:v>
                </c:pt>
                <c:pt idx="1">
                  <c:v>0.29684095860566451</c:v>
                </c:pt>
                <c:pt idx="2">
                  <c:v>0.2690114068441064</c:v>
                </c:pt>
                <c:pt idx="3">
                  <c:v>0.38404452690166979</c:v>
                </c:pt>
                <c:pt idx="4">
                  <c:v>0.41224489795918368</c:v>
                </c:pt>
                <c:pt idx="5">
                  <c:v>0.38506079907353791</c:v>
                </c:pt>
                <c:pt idx="6">
                  <c:v>0.235527809307605</c:v>
                </c:pt>
                <c:pt idx="7">
                  <c:v>0.2226762002042901</c:v>
                </c:pt>
                <c:pt idx="8">
                  <c:v>0.38683127572016462</c:v>
                </c:pt>
                <c:pt idx="9">
                  <c:v>0.37634808478988468</c:v>
                </c:pt>
                <c:pt idx="10">
                  <c:v>0.38646788990825687</c:v>
                </c:pt>
                <c:pt idx="11">
                  <c:v>0.34639574262215778</c:v>
                </c:pt>
                <c:pt idx="12">
                  <c:v>0.31560743623000426</c:v>
                </c:pt>
                <c:pt idx="13">
                  <c:v>0.42539081004263385</c:v>
                </c:pt>
                <c:pt idx="14">
                  <c:v>0.29172636103151872</c:v>
                </c:pt>
                <c:pt idx="15">
                  <c:v>0.3690017962535283</c:v>
                </c:pt>
                <c:pt idx="16">
                  <c:v>0.37704918032786888</c:v>
                </c:pt>
                <c:pt idx="17">
                  <c:v>0.35526831179005092</c:v>
                </c:pt>
                <c:pt idx="18">
                  <c:v>0.37443744374437438</c:v>
                </c:pt>
                <c:pt idx="19">
                  <c:v>0.37611940298507462</c:v>
                </c:pt>
                <c:pt idx="20">
                  <c:v>0.32608695652173919</c:v>
                </c:pt>
                <c:pt idx="21">
                  <c:v>0.37174427782162589</c:v>
                </c:pt>
                <c:pt idx="23">
                  <c:v>0.3443367695626024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EE-4C07-B4CC-FA49FFC5F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0097984"/>
        <c:axId val="1489261744"/>
      </c:barChart>
      <c:catAx>
        <c:axId val="205009798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261744"/>
        <c:crosses val="autoZero"/>
        <c:auto val="1"/>
        <c:lblAlgn val="ctr"/>
        <c:lblOffset val="100"/>
        <c:noMultiLvlLbl val="0"/>
      </c:catAx>
      <c:valAx>
        <c:axId val="148926174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0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CT_Bands_Chart!$A$3</c:f>
          <c:strCache>
            <c:ptCount val="1"/>
            <c:pt idx="0">
              <c:v>flintshire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CT_Bands_Chart!$B$4</c:f>
              <c:strCache>
                <c:ptCount val="1"/>
                <c:pt idx="0">
                  <c:v>1991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CT_Bands_Chart!$C$3:$K$3</c:f>
              <c:strCache>
                <c:ptCount val="9"/>
                <c:pt idx="0">
                  <c:v>A (6%)</c:v>
                </c:pt>
                <c:pt idx="1">
                  <c:v>B (15%)</c:v>
                </c:pt>
                <c:pt idx="2">
                  <c:v>C (29%)</c:v>
                </c:pt>
                <c:pt idx="3">
                  <c:v>D (22%)</c:v>
                </c:pt>
                <c:pt idx="4">
                  <c:v>E (16%)</c:v>
                </c:pt>
                <c:pt idx="5">
                  <c:v>F (7%)</c:v>
                </c:pt>
                <c:pt idx="6">
                  <c:v>G (3%)</c:v>
                </c:pt>
                <c:pt idx="7">
                  <c:v>H (0.6%)</c:v>
                </c:pt>
                <c:pt idx="8">
                  <c:v>I (0.3%)</c:v>
                </c:pt>
              </c:strCache>
            </c:strRef>
          </c:cat>
          <c:val>
            <c:numRef>
              <c:f>CT_Bands_Chart!$C$4:$K$4</c:f>
              <c:numCache>
                <c:formatCode>0.00%</c:formatCode>
                <c:ptCount val="9"/>
                <c:pt idx="0">
                  <c:v>1.5701161999999998E-2</c:v>
                </c:pt>
                <c:pt idx="1">
                  <c:v>1.1692304926362014E-2</c:v>
                </c:pt>
                <c:pt idx="2">
                  <c:v>9.2359504824985807E-3</c:v>
                </c:pt>
                <c:pt idx="3">
                  <c:v>7.597320113290079E-3</c:v>
                </c:pt>
                <c:pt idx="4">
                  <c:v>7.0208333807587307E-3</c:v>
                </c:pt>
                <c:pt idx="5">
                  <c:v>6.1480379541711391E-3</c:v>
                </c:pt>
                <c:pt idx="6">
                  <c:v>4.9897718307018377E-3</c:v>
                </c:pt>
                <c:pt idx="7">
                  <c:v>4.3749340712482534E-3</c:v>
                </c:pt>
                <c:pt idx="8">
                  <c:v>4.5044267984406571E-3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FC-41F2-B3FE-B60A6259ABF4}"/>
            </c:ext>
          </c:extLst>
        </c:ser>
        <c:ser>
          <c:idx val="1"/>
          <c:order val="1"/>
          <c:tx>
            <c:strRef>
              <c:f>CT_Bands_Chart!$B$7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CT_Bands_Chart!$C$3:$K$3</c:f>
              <c:strCache>
                <c:ptCount val="9"/>
                <c:pt idx="0">
                  <c:v>A (6%)</c:v>
                </c:pt>
                <c:pt idx="1">
                  <c:v>B (15%)</c:v>
                </c:pt>
                <c:pt idx="2">
                  <c:v>C (29%)</c:v>
                </c:pt>
                <c:pt idx="3">
                  <c:v>D (22%)</c:v>
                </c:pt>
                <c:pt idx="4">
                  <c:v>E (16%)</c:v>
                </c:pt>
                <c:pt idx="5">
                  <c:v>F (7%)</c:v>
                </c:pt>
                <c:pt idx="6">
                  <c:v>G (3%)</c:v>
                </c:pt>
                <c:pt idx="7">
                  <c:v>H (0.6%)</c:v>
                </c:pt>
                <c:pt idx="8">
                  <c:v>I (0.3%)</c:v>
                </c:pt>
              </c:strCache>
            </c:strRef>
          </c:cat>
          <c:val>
            <c:numRef>
              <c:f>CT_Bands_Chart!$C$7:$K$7</c:f>
              <c:numCache>
                <c:formatCode>0.00%</c:formatCode>
                <c:ptCount val="9"/>
                <c:pt idx="0">
                  <c:v>6.000000000000001E-3</c:v>
                </c:pt>
                <c:pt idx="1">
                  <c:v>6.0000000000000001E-3</c:v>
                </c:pt>
                <c:pt idx="2">
                  <c:v>7.0000000000000001E-3</c:v>
                </c:pt>
                <c:pt idx="3">
                  <c:v>8.199999999999999E-3</c:v>
                </c:pt>
                <c:pt idx="4">
                  <c:v>8.6999999999999994E-3</c:v>
                </c:pt>
                <c:pt idx="5">
                  <c:v>8.9999999999999993E-3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FC-41F2-B3FE-B60A6259A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3963679"/>
        <c:axId val="1113964159"/>
      </c:barChart>
      <c:catAx>
        <c:axId val="1113963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Council</a:t>
                </a:r>
                <a:r>
                  <a:rPr lang="en-GB" baseline="0"/>
                  <a:t> Tax Band (Share of Dwellings, 2022)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36335728837200498"/>
              <c:y val="0.806128767036650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964159"/>
        <c:crosses val="autoZero"/>
        <c:auto val="1"/>
        <c:lblAlgn val="ctr"/>
        <c:lblOffset val="100"/>
        <c:noMultiLvlLbl val="0"/>
      </c:catAx>
      <c:valAx>
        <c:axId val="11139641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Tax Rate on Median</a:t>
                </a:r>
                <a:r>
                  <a:rPr lang="en-GB" baseline="0"/>
                  <a:t> Property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96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826334208223973E-2"/>
          <c:y val="7.4490740740740746E-2"/>
          <c:w val="0.91606255468066489"/>
          <c:h val="0.77736111111111106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strRef>
              <c:f>CT_Bands_Chart!$C$3:$L$3</c:f>
              <c:strCache>
                <c:ptCount val="9"/>
                <c:pt idx="0">
                  <c:v>A (6%)</c:v>
                </c:pt>
                <c:pt idx="1">
                  <c:v>B (15%)</c:v>
                </c:pt>
                <c:pt idx="2">
                  <c:v>C (29%)</c:v>
                </c:pt>
                <c:pt idx="3">
                  <c:v>D (22%)</c:v>
                </c:pt>
                <c:pt idx="4">
                  <c:v>E (16%)</c:v>
                </c:pt>
                <c:pt idx="5">
                  <c:v>F (7%)</c:v>
                </c:pt>
                <c:pt idx="6">
                  <c:v>G (3%)</c:v>
                </c:pt>
                <c:pt idx="7">
                  <c:v>H (0.6%)</c:v>
                </c:pt>
                <c:pt idx="8">
                  <c:v>I (0.3%)</c:v>
                </c:pt>
              </c:strCache>
            </c:strRef>
          </c:xVal>
          <c:yVal>
            <c:numRef>
              <c:f>CT_Bands_Chart!$C$4:$L$4</c:f>
              <c:numCache>
                <c:formatCode>0.00%</c:formatCode>
                <c:ptCount val="10"/>
                <c:pt idx="0">
                  <c:v>1.5701161999999998E-2</c:v>
                </c:pt>
                <c:pt idx="1">
                  <c:v>1.1692304926362014E-2</c:v>
                </c:pt>
                <c:pt idx="2">
                  <c:v>9.2359504824985807E-3</c:v>
                </c:pt>
                <c:pt idx="3">
                  <c:v>7.597320113290079E-3</c:v>
                </c:pt>
                <c:pt idx="4">
                  <c:v>7.0208333807587307E-3</c:v>
                </c:pt>
                <c:pt idx="5">
                  <c:v>6.1480379541711391E-3</c:v>
                </c:pt>
                <c:pt idx="6">
                  <c:v>4.9897718307018377E-3</c:v>
                </c:pt>
                <c:pt idx="7">
                  <c:v>4.3749340712482534E-3</c:v>
                </c:pt>
                <c:pt idx="8">
                  <c:v>4.5044267984406571E-3</c:v>
                </c:pt>
              </c:numCache>
            </c:numRef>
          </c:yVal>
          <c:bubbleSize>
            <c:numRef>
              <c:f>CT_Bands_Chart!$C$6:$L$6</c:f>
              <c:numCache>
                <c:formatCode>0%</c:formatCode>
                <c:ptCount val="10"/>
                <c:pt idx="0">
                  <c:v>6.3119162185111807E-2</c:v>
                </c:pt>
                <c:pt idx="1">
                  <c:v>0.13529578262100198</c:v>
                </c:pt>
                <c:pt idx="2">
                  <c:v>0.29408434757996038</c:v>
                </c:pt>
                <c:pt idx="3">
                  <c:v>0.1869515992074724</c:v>
                </c:pt>
                <c:pt idx="4">
                  <c:v>0.15525049532974808</c:v>
                </c:pt>
                <c:pt idx="5">
                  <c:v>0.10840645343900368</c:v>
                </c:pt>
                <c:pt idx="6">
                  <c:v>4.5428814039060288E-2</c:v>
                </c:pt>
                <c:pt idx="7">
                  <c:v>8.3498443249363143E-3</c:v>
                </c:pt>
                <c:pt idx="8">
                  <c:v>3.1135012737050667E-3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735E-4915-9410-896B510DC99A}"/>
            </c:ext>
          </c:extLst>
        </c:ser>
        <c:ser>
          <c:idx val="1"/>
          <c:order val="1"/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multiLvlStrRef>
              <c:f>CT_Bands_Chart!$C$3:$L$4</c:f>
              <c:multiLvlStrCache>
                <c:ptCount val="9"/>
                <c:lvl>
                  <c:pt idx="0">
                    <c:v>1.57%</c:v>
                  </c:pt>
                  <c:pt idx="1">
                    <c:v>1.17%</c:v>
                  </c:pt>
                  <c:pt idx="2">
                    <c:v>0.92%</c:v>
                  </c:pt>
                  <c:pt idx="3">
                    <c:v>0.76%</c:v>
                  </c:pt>
                  <c:pt idx="4">
                    <c:v>0.70%</c:v>
                  </c:pt>
                  <c:pt idx="5">
                    <c:v>0.61%</c:v>
                  </c:pt>
                  <c:pt idx="6">
                    <c:v>0.50%</c:v>
                  </c:pt>
                  <c:pt idx="7">
                    <c:v>0.44%</c:v>
                  </c:pt>
                  <c:pt idx="8">
                    <c:v>0.45%</c:v>
                  </c:pt>
                </c:lvl>
                <c:lvl>
                  <c:pt idx="0">
                    <c:v>A (6%)</c:v>
                  </c:pt>
                  <c:pt idx="1">
                    <c:v>B (15%)</c:v>
                  </c:pt>
                  <c:pt idx="2">
                    <c:v>C (29%)</c:v>
                  </c:pt>
                  <c:pt idx="3">
                    <c:v>D (22%)</c:v>
                  </c:pt>
                  <c:pt idx="4">
                    <c:v>E (16%)</c:v>
                  </c:pt>
                  <c:pt idx="5">
                    <c:v>F (7%)</c:v>
                  </c:pt>
                  <c:pt idx="6">
                    <c:v>G (3%)</c:v>
                  </c:pt>
                  <c:pt idx="7">
                    <c:v>H (0.6%)</c:v>
                  </c:pt>
                  <c:pt idx="8">
                    <c:v>I (0.3%)</c:v>
                  </c:pt>
                </c:lvl>
              </c:multiLvlStrCache>
            </c:multiLvlStrRef>
          </c:xVal>
          <c:yVal>
            <c:numRef>
              <c:f>CT_Bands_Chart!$C$7:$K$7</c:f>
              <c:numCache>
                <c:formatCode>0.00%</c:formatCode>
                <c:ptCount val="9"/>
                <c:pt idx="0">
                  <c:v>6.000000000000001E-3</c:v>
                </c:pt>
                <c:pt idx="1">
                  <c:v>6.0000000000000001E-3</c:v>
                </c:pt>
                <c:pt idx="2">
                  <c:v>7.0000000000000001E-3</c:v>
                </c:pt>
                <c:pt idx="3">
                  <c:v>8.199999999999999E-3</c:v>
                </c:pt>
                <c:pt idx="4">
                  <c:v>8.6999999999999994E-3</c:v>
                </c:pt>
                <c:pt idx="5">
                  <c:v>8.9999999999999993E-3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</c:numCache>
            </c:numRef>
          </c:yVal>
          <c:bubbleSize>
            <c:numRef>
              <c:f>CT_Bands_Chart!$C$9:$K$9</c:f>
              <c:numCache>
                <c:formatCode>0.0%</c:formatCode>
                <c:ptCount val="9"/>
                <c:pt idx="0">
                  <c:v>3.9873130946986857E-2</c:v>
                </c:pt>
                <c:pt idx="1">
                  <c:v>0.17897598550067967</c:v>
                </c:pt>
                <c:pt idx="2">
                  <c:v>0.31218849116447667</c:v>
                </c:pt>
                <c:pt idx="3">
                  <c:v>0.20752152242863617</c:v>
                </c:pt>
                <c:pt idx="4">
                  <c:v>0.14499320344358857</c:v>
                </c:pt>
                <c:pt idx="5">
                  <c:v>8.8355233348436799E-2</c:v>
                </c:pt>
                <c:pt idx="6">
                  <c:v>1.9936565473493428E-2</c:v>
                </c:pt>
                <c:pt idx="7">
                  <c:v>5.8903488898957865E-3</c:v>
                </c:pt>
                <c:pt idx="8">
                  <c:v>2.2655188038060714E-3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735E-4915-9410-896B510DC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914414143"/>
        <c:axId val="1833228671"/>
      </c:bubbleChart>
      <c:valAx>
        <c:axId val="1914414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228671"/>
        <c:crosses val="autoZero"/>
        <c:crossBetween val="midCat"/>
      </c:valAx>
      <c:valAx>
        <c:axId val="183322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414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CT_Bands_Chart!$A$3</c:f>
          <c:strCache>
            <c:ptCount val="1"/>
            <c:pt idx="0">
              <c:v>flintshire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CT_Bands_Chart!$C$3</c:f>
              <c:strCache>
                <c:ptCount val="1"/>
                <c:pt idx="0">
                  <c:v>A (6%)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CT_Bands_Chart!$A$5:$A$6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CT_Bands_Chart!$C$5:$C$6</c:f>
              <c:numCache>
                <c:formatCode>0%</c:formatCode>
                <c:ptCount val="2"/>
                <c:pt idx="0" formatCode="_-* #,##0_-;\-* #,##0_-;_-* &quot;-&quot;??_-;_-@_-">
                  <c:v>5252038.6889999993</c:v>
                </c:pt>
                <c:pt idx="1">
                  <c:v>6.3119162185111807E-2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27-4292-A625-692CF2728F59}"/>
            </c:ext>
          </c:extLst>
        </c:ser>
        <c:ser>
          <c:idx val="1"/>
          <c:order val="1"/>
          <c:tx>
            <c:strRef>
              <c:f>CT_Bands_Chart!$D$3</c:f>
              <c:strCache>
                <c:ptCount val="1"/>
                <c:pt idx="0">
                  <c:v>B (15%)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CT_Bands_Chart!$A$5:$A$6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CT_Bands_Chart!$D$5:$D$6</c:f>
              <c:numCache>
                <c:formatCode>0%</c:formatCode>
                <c:ptCount val="2"/>
                <c:pt idx="0" formatCode="_-* #,##0_-;\-* #,##0_-;_-* &quot;-&quot;??_-;_-@_-">
                  <c:v>13161499.046499999</c:v>
                </c:pt>
                <c:pt idx="1">
                  <c:v>0.13529578262100198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27-4292-A625-692CF2728F59}"/>
            </c:ext>
          </c:extLst>
        </c:ser>
        <c:ser>
          <c:idx val="2"/>
          <c:order val="2"/>
          <c:tx>
            <c:strRef>
              <c:f>CT_Bands_Chart!$E$3</c:f>
              <c:strCache>
                <c:ptCount val="1"/>
                <c:pt idx="0">
                  <c:v>C (29%)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CT_Bands_Chart!$A$5:$A$6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CT_Bands_Chart!$E$5:$E$6</c:f>
              <c:numCache>
                <c:formatCode>0%</c:formatCode>
                <c:ptCount val="2"/>
                <c:pt idx="0" formatCode="_-* #,##0_-;\-* #,##0_-;_-* &quot;-&quot;??_-;_-@_-">
                  <c:v>32752623.932</c:v>
                </c:pt>
                <c:pt idx="1">
                  <c:v>0.29408434757996038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27-4292-A625-692CF2728F59}"/>
            </c:ext>
          </c:extLst>
        </c:ser>
        <c:ser>
          <c:idx val="3"/>
          <c:order val="3"/>
          <c:tx>
            <c:strRef>
              <c:f>CT_Bands_Chart!$F$3</c:f>
              <c:strCache>
                <c:ptCount val="1"/>
                <c:pt idx="0">
                  <c:v>D (22%)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CT_Bands_Chart!$A$5:$A$6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CT_Bands_Chart!$F$5:$F$6</c:f>
              <c:numCache>
                <c:formatCode>0%</c:formatCode>
                <c:ptCount val="2"/>
                <c:pt idx="0" formatCode="_-* #,##0_-;\-* #,##0_-;_-* &quot;-&quot;??_-;_-@_-">
                  <c:v>23475199.835250001</c:v>
                </c:pt>
                <c:pt idx="1">
                  <c:v>0.1869515992074724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27-4292-A625-692CF2728F59}"/>
            </c:ext>
          </c:extLst>
        </c:ser>
        <c:ser>
          <c:idx val="4"/>
          <c:order val="4"/>
          <c:tx>
            <c:strRef>
              <c:f>CT_Bands_Chart!$G$3</c:f>
              <c:strCache>
                <c:ptCount val="1"/>
                <c:pt idx="0">
                  <c:v>E (16%)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CT_Bands_Chart!$A$5:$A$6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CT_Bands_Chart!$G$5:$G$6</c:f>
              <c:numCache>
                <c:formatCode>0%</c:formatCode>
                <c:ptCount val="2"/>
                <c:pt idx="0" formatCode="_-* #,##0_-;\-* #,##0_-;_-* &quot;-&quot;??_-;_-@_-">
                  <c:v>23834363.916000001</c:v>
                </c:pt>
                <c:pt idx="1">
                  <c:v>0.15525049532974808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27-4292-A625-692CF2728F59}"/>
            </c:ext>
          </c:extLst>
        </c:ser>
        <c:ser>
          <c:idx val="5"/>
          <c:order val="5"/>
          <c:tx>
            <c:strRef>
              <c:f>CT_Bands_Chart!$H$3</c:f>
              <c:strCache>
                <c:ptCount val="1"/>
                <c:pt idx="0">
                  <c:v>F (7%)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CT_Bands_Chart!$A$5:$A$6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CT_Bands_Chart!$H$5:$H$6</c:f>
              <c:numCache>
                <c:formatCode>0%</c:formatCode>
                <c:ptCount val="2"/>
                <c:pt idx="0" formatCode="_-* #,##0_-;\-* #,##0_-;_-* &quot;-&quot;??_-;_-@_-">
                  <c:v>19773650.893749997</c:v>
                </c:pt>
                <c:pt idx="1">
                  <c:v>0.10840645343900368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27-4292-A625-692CF2728F59}"/>
            </c:ext>
          </c:extLst>
        </c:ser>
        <c:ser>
          <c:idx val="6"/>
          <c:order val="6"/>
          <c:tx>
            <c:strRef>
              <c:f>CT_Bands_Chart!$I$3</c:f>
              <c:strCache>
                <c:ptCount val="1"/>
                <c:pt idx="0">
                  <c:v>G (3%)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CT_Bands_Chart!$I$5:$I$6</c:f>
              <c:numCache>
                <c:formatCode>0%</c:formatCode>
                <c:ptCount val="2"/>
                <c:pt idx="0" formatCode="_-* #,##0_-;\-* #,##0_-;_-* &quot;-&quot;??_-;_-@_-">
                  <c:v>9479576.5574999992</c:v>
                </c:pt>
                <c:pt idx="1">
                  <c:v>4.5428814039060288E-2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27-4292-A625-692CF2728F59}"/>
            </c:ext>
          </c:extLst>
        </c:ser>
        <c:ser>
          <c:idx val="7"/>
          <c:order val="7"/>
          <c:tx>
            <c:strRef>
              <c:f>CT_Bands_Chart!$J$3</c:f>
              <c:strCache>
                <c:ptCount val="1"/>
                <c:pt idx="0">
                  <c:v>H (0.6%)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CT_Bands_Chart!$J$5:$J$6</c:f>
              <c:numCache>
                <c:formatCode>0%</c:formatCode>
                <c:ptCount val="2"/>
                <c:pt idx="0" formatCode="_-* #,##0_-;\-* #,##0_-;_-* &quot;-&quot;??_-;_-@_-">
                  <c:v>2084329.2555</c:v>
                </c:pt>
                <c:pt idx="1">
                  <c:v>8.3498443249363143E-3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27-4292-A625-692CF2728F59}"/>
            </c:ext>
          </c:extLst>
        </c:ser>
        <c:ser>
          <c:idx val="8"/>
          <c:order val="8"/>
          <c:tx>
            <c:strRef>
              <c:f>CT_Bands_Chart!$K$3</c:f>
              <c:strCache>
                <c:ptCount val="1"/>
                <c:pt idx="0">
                  <c:v>I (0.3%)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CT_Bands_Chart!$K$5:$K$6</c:f>
              <c:numCache>
                <c:formatCode>0%</c:formatCode>
                <c:ptCount val="2"/>
                <c:pt idx="0" formatCode="_-* #,##0_-;\-* #,##0_-;_-* &quot;-&quot;??_-;_-@_-">
                  <c:v>906742.10549999995</c:v>
                </c:pt>
                <c:pt idx="1">
                  <c:v>3.1135012737050667E-3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8A-4C04-BE5C-9EDA2230F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5542319"/>
        <c:axId val="1845541839"/>
      </c:barChart>
      <c:catAx>
        <c:axId val="1845542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41839"/>
        <c:crosses val="autoZero"/>
        <c:auto val="1"/>
        <c:lblAlgn val="ctr"/>
        <c:lblOffset val="100"/>
        <c:noMultiLvlLbl val="0"/>
      </c:catAx>
      <c:valAx>
        <c:axId val="184554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4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CT_Bands_Chart!$A$3</c:f>
          <c:strCache>
            <c:ptCount val="1"/>
            <c:pt idx="0">
              <c:v>flintshire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CT_Bands_Chart!$C$3</c:f>
              <c:strCache>
                <c:ptCount val="1"/>
                <c:pt idx="0">
                  <c:v>A (6%)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CT_Bands_Chart!$A$8:$A$9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CT_Bands_Chart!$C$8:$C$9</c:f>
              <c:numCache>
                <c:formatCode>0.0%</c:formatCode>
                <c:ptCount val="2"/>
                <c:pt idx="0" formatCode="_-* #,##0_-;\-* #,##0_-;_-* &quot;-&quot;??_-;_-@_-">
                  <c:v>1273946.5337562303</c:v>
                </c:pt>
                <c:pt idx="1">
                  <c:v>3.9873130946986857E-2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D-4123-896E-CFEEAF256A09}"/>
            </c:ext>
          </c:extLst>
        </c:ser>
        <c:ser>
          <c:idx val="1"/>
          <c:order val="1"/>
          <c:tx>
            <c:strRef>
              <c:f>CT_Bands_Chart!$D$3</c:f>
              <c:strCache>
                <c:ptCount val="1"/>
                <c:pt idx="0">
                  <c:v>B (15%)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CT_Bands_Chart!$A$8:$A$9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CT_Bands_Chart!$D$8:$D$9</c:f>
              <c:numCache>
                <c:formatCode>0.0%</c:formatCode>
                <c:ptCount val="2"/>
                <c:pt idx="0" formatCode="_-* #,##0_-;\-* #,##0_-;_-* &quot;-&quot;??_-;_-@_-">
                  <c:v>8958681.0761214327</c:v>
                </c:pt>
                <c:pt idx="1">
                  <c:v>0.17897598550067967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4D-4123-896E-CFEEAF256A09}"/>
            </c:ext>
          </c:extLst>
        </c:ser>
        <c:ser>
          <c:idx val="2"/>
          <c:order val="2"/>
          <c:tx>
            <c:strRef>
              <c:f>CT_Bands_Chart!$E$3</c:f>
              <c:strCache>
                <c:ptCount val="1"/>
                <c:pt idx="0">
                  <c:v>C (29%)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CT_Bands_Chart!$A$8:$A$9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CT_Bands_Chart!$E$8:$E$9</c:f>
              <c:numCache>
                <c:formatCode>0.0%</c:formatCode>
                <c:ptCount val="2"/>
                <c:pt idx="0" formatCode="_-* #,##0_-;\-* #,##0_-;_-* &quot;-&quot;??_-;_-@_-">
                  <c:v>26376883.19732669</c:v>
                </c:pt>
                <c:pt idx="1">
                  <c:v>0.31218849116447667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4D-4123-896E-CFEEAF256A09}"/>
            </c:ext>
          </c:extLst>
        </c:ser>
        <c:ser>
          <c:idx val="3"/>
          <c:order val="3"/>
          <c:tx>
            <c:strRef>
              <c:f>CT_Bands_Chart!$F$3</c:f>
              <c:strCache>
                <c:ptCount val="1"/>
                <c:pt idx="0">
                  <c:v>D (22%)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CT_Bands_Chart!$A$8:$A$9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CT_Bands_Chart!$F$8:$F$9</c:f>
              <c:numCache>
                <c:formatCode>0.0%</c:formatCode>
                <c:ptCount val="2"/>
                <c:pt idx="0" formatCode="_-* #,##0_-;\-* #,##0_-;_-* &quot;-&quot;??_-;_-@_-">
                  <c:v>28090484.967739012</c:v>
                </c:pt>
                <c:pt idx="1">
                  <c:v>0.20752152242863617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4D-4123-896E-CFEEAF256A09}"/>
            </c:ext>
          </c:extLst>
        </c:ser>
        <c:ser>
          <c:idx val="4"/>
          <c:order val="4"/>
          <c:tx>
            <c:strRef>
              <c:f>CT_Bands_Chart!$G$3</c:f>
              <c:strCache>
                <c:ptCount val="1"/>
                <c:pt idx="0">
                  <c:v>E (16%)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CT_Bands_Chart!$A$8:$A$9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CT_Bands_Chart!$G$8:$G$9</c:f>
              <c:numCache>
                <c:formatCode>0.0%</c:formatCode>
                <c:ptCount val="2"/>
                <c:pt idx="0" formatCode="_-* #,##0_-;\-* #,##0_-;_-* &quot;-&quot;??_-;_-@_-">
                  <c:v>27540452.57453556</c:v>
                </c:pt>
                <c:pt idx="1">
                  <c:v>0.14499320344358857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4D-4123-896E-CFEEAF256A09}"/>
            </c:ext>
          </c:extLst>
        </c:ser>
        <c:ser>
          <c:idx val="5"/>
          <c:order val="5"/>
          <c:tx>
            <c:strRef>
              <c:f>CT_Bands_Chart!$H$3</c:f>
              <c:strCache>
                <c:ptCount val="1"/>
                <c:pt idx="0">
                  <c:v>F (7%)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CT_Bands_Chart!$A$8:$A$9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CT_Bands_Chart!$H$8:$H$9</c:f>
              <c:numCache>
                <c:formatCode>0.0%</c:formatCode>
                <c:ptCount val="2"/>
                <c:pt idx="0" formatCode="_-* #,##0_-;\-* #,##0_-;_-* &quot;-&quot;??_-;_-@_-">
                  <c:v>23430510.785002265</c:v>
                </c:pt>
                <c:pt idx="1">
                  <c:v>8.8355233348436799E-2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4D-4123-896E-CFEEAF256A09}"/>
            </c:ext>
          </c:extLst>
        </c:ser>
        <c:ser>
          <c:idx val="6"/>
          <c:order val="6"/>
          <c:tx>
            <c:strRef>
              <c:f>CT_Bands_Chart!$I$3</c:f>
              <c:strCache>
                <c:ptCount val="1"/>
                <c:pt idx="0">
                  <c:v>G (3%)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CT_Bands_Chart!$I$8:$I$9</c:f>
              <c:numCache>
                <c:formatCode>0.0%</c:formatCode>
                <c:ptCount val="2"/>
                <c:pt idx="0" formatCode="_-* #,##0_-;\-* #,##0_-;_-* &quot;-&quot;??_-;_-@_-">
                  <c:v>8351434.3543271404</c:v>
                </c:pt>
                <c:pt idx="1">
                  <c:v>1.9936565473493428E-2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4D-4123-896E-CFEEAF256A09}"/>
            </c:ext>
          </c:extLst>
        </c:ser>
        <c:ser>
          <c:idx val="7"/>
          <c:order val="7"/>
          <c:tx>
            <c:strRef>
              <c:f>CT_Bands_Chart!$J$3</c:f>
              <c:strCache>
                <c:ptCount val="1"/>
                <c:pt idx="0">
                  <c:v>H (0.6%)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CT_Bands_Chart!$J$8:$J$9</c:f>
              <c:numCache>
                <c:formatCode>0.0%</c:formatCode>
                <c:ptCount val="2"/>
                <c:pt idx="0" formatCode="_-* #,##0_-;\-* #,##0_-;_-* &quot;-&quot;??_-;_-@_-">
                  <c:v>3377086.3683733577</c:v>
                </c:pt>
                <c:pt idx="1">
                  <c:v>5.8903488898957865E-3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C4D-4123-896E-CFEEAF256A09}"/>
            </c:ext>
          </c:extLst>
        </c:ser>
        <c:ser>
          <c:idx val="8"/>
          <c:order val="8"/>
          <c:tx>
            <c:strRef>
              <c:f>CT_Bands_Chart!$K$3</c:f>
              <c:strCache>
                <c:ptCount val="1"/>
                <c:pt idx="0">
                  <c:v>I (0.3%)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CT_Bands_Chart!$K$8:$K$9</c:f>
              <c:numCache>
                <c:formatCode>0.0%</c:formatCode>
                <c:ptCount val="2"/>
                <c:pt idx="0" formatCode="_-* #,##0_-;\-* #,##0_-;_-* &quot;-&quot;??_-;_-@_-">
                  <c:v>1471795.8994109649</c:v>
                </c:pt>
                <c:pt idx="1">
                  <c:v>2.2655188038060714E-3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4D-4123-896E-CFEEAF256A09}"/>
            </c:ext>
          </c:extLst>
        </c:ser>
        <c:ser>
          <c:idx val="9"/>
          <c:order val="9"/>
          <c:tx>
            <c:strRef>
              <c:f>CT_Bands_Chart!$L$3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CT_Bands_Chart!$L$8:$L$9</c:f>
              <c:numCache>
                <c:formatCode>0.00%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9-DC4D-4123-896E-CFEEAF256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5542319"/>
        <c:axId val="1845541839"/>
      </c:barChart>
      <c:catAx>
        <c:axId val="1845542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41839"/>
        <c:crosses val="autoZero"/>
        <c:auto val="1"/>
        <c:lblAlgn val="ctr"/>
        <c:lblOffset val="100"/>
        <c:noMultiLvlLbl val="0"/>
      </c:catAx>
      <c:valAx>
        <c:axId val="184554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4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CT_Bands_Chart_Cardiff!$B$4</c:f>
              <c:strCache>
                <c:ptCount val="1"/>
                <c:pt idx="0">
                  <c:v>Council Tax, 2003 Valuation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CT_Bands_Chart_Cardiff!$C$3:$K$3</c:f>
              <c:strCache>
                <c:ptCount val="9"/>
                <c:pt idx="0">
                  <c:v>A (2%)</c:v>
                </c:pt>
                <c:pt idx="1">
                  <c:v>B (8%)</c:v>
                </c:pt>
                <c:pt idx="2">
                  <c:v>C (23%)</c:v>
                </c:pt>
                <c:pt idx="3">
                  <c:v>D (21%)</c:v>
                </c:pt>
                <c:pt idx="4">
                  <c:v>E (21%)</c:v>
                </c:pt>
                <c:pt idx="5">
                  <c:v>F (15%)</c:v>
                </c:pt>
                <c:pt idx="6">
                  <c:v>G (7%)</c:v>
                </c:pt>
                <c:pt idx="7">
                  <c:v>H (2%)</c:v>
                </c:pt>
                <c:pt idx="8">
                  <c:v>I (1%)</c:v>
                </c:pt>
              </c:strCache>
            </c:strRef>
          </c:cat>
          <c:val>
            <c:numRef>
              <c:f>CT_Bands_Chart_Cardiff!$C$4:$K$4</c:f>
              <c:numCache>
                <c:formatCode>0.00%</c:formatCode>
                <c:ptCount val="9"/>
                <c:pt idx="0">
                  <c:v>1.4549859546666667E-2</c:v>
                </c:pt>
                <c:pt idx="1">
                  <c:v>1.0834955683876522E-2</c:v>
                </c:pt>
                <c:pt idx="2">
                  <c:v>8.5587157371105772E-3</c:v>
                </c:pt>
                <c:pt idx="3">
                  <c:v>7.0402394790548837E-3</c:v>
                </c:pt>
                <c:pt idx="4">
                  <c:v>6.5060241777384646E-3</c:v>
                </c:pt>
                <c:pt idx="5">
                  <c:v>5.6972272957100858E-3</c:v>
                </c:pt>
                <c:pt idx="6">
                  <c:v>4.6238921238202337E-3</c:v>
                </c:pt>
                <c:pt idx="7">
                  <c:v>4.0541379206576345E-3</c:v>
                </c:pt>
                <c:pt idx="8">
                  <c:v>4.1741354719830905E-3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C6-4237-B04A-ABF6C0CCBDE0}"/>
            </c:ext>
          </c:extLst>
        </c:ser>
        <c:ser>
          <c:idx val="1"/>
          <c:order val="1"/>
          <c:tx>
            <c:strRef>
              <c:f>CT_Bands_Chart_Cardiff!$B$7</c:f>
              <c:strCache>
                <c:ptCount val="1"/>
                <c:pt idx="0">
                  <c:v>Centre for Cities Proposal, 2022 Valuation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CT_Bands_Chart_Cardiff!$C$3:$K$3</c:f>
              <c:strCache>
                <c:ptCount val="9"/>
                <c:pt idx="0">
                  <c:v>A (2%)</c:v>
                </c:pt>
                <c:pt idx="1">
                  <c:v>B (8%)</c:v>
                </c:pt>
                <c:pt idx="2">
                  <c:v>C (23%)</c:v>
                </c:pt>
                <c:pt idx="3">
                  <c:v>D (21%)</c:v>
                </c:pt>
                <c:pt idx="4">
                  <c:v>E (21%)</c:v>
                </c:pt>
                <c:pt idx="5">
                  <c:v>F (15%)</c:v>
                </c:pt>
                <c:pt idx="6">
                  <c:v>G (7%)</c:v>
                </c:pt>
                <c:pt idx="7">
                  <c:v>H (2%)</c:v>
                </c:pt>
                <c:pt idx="8">
                  <c:v>I (1%)</c:v>
                </c:pt>
              </c:strCache>
            </c:strRef>
          </c:cat>
          <c:val>
            <c:numRef>
              <c:f>CT_Bands_Chart_Cardiff!$C$7:$K$7</c:f>
              <c:numCache>
                <c:formatCode>0.00%</c:formatCode>
                <c:ptCount val="9"/>
                <c:pt idx="0">
                  <c:v>4.3999999999999994E-3</c:v>
                </c:pt>
                <c:pt idx="1">
                  <c:v>4.8999999999999998E-3</c:v>
                </c:pt>
                <c:pt idx="2">
                  <c:v>5.2999999999999992E-3</c:v>
                </c:pt>
                <c:pt idx="3">
                  <c:v>5.7999999999999987E-3</c:v>
                </c:pt>
                <c:pt idx="4">
                  <c:v>6.3000000000000009E-3</c:v>
                </c:pt>
                <c:pt idx="5">
                  <c:v>6.4999999999999997E-3</c:v>
                </c:pt>
                <c:pt idx="6">
                  <c:v>6.6999999999999994E-3</c:v>
                </c:pt>
                <c:pt idx="7">
                  <c:v>6.8999999999999999E-3</c:v>
                </c:pt>
                <c:pt idx="8">
                  <c:v>7.1999999999999989E-3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C6-4237-B04A-ABF6C0CCB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3963679"/>
        <c:axId val="1113964159"/>
      </c:barChart>
      <c:catAx>
        <c:axId val="1113963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Council</a:t>
                </a:r>
                <a:r>
                  <a:rPr lang="en-GB" baseline="0"/>
                  <a:t> Tax Band (Share of Dwellings, 2022)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36335728837200498"/>
              <c:y val="0.806128767036650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964159"/>
        <c:crosses val="autoZero"/>
        <c:auto val="1"/>
        <c:lblAlgn val="ctr"/>
        <c:lblOffset val="100"/>
        <c:noMultiLvlLbl val="0"/>
      </c:catAx>
      <c:valAx>
        <c:axId val="11139641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Council Tax Rate on Median</a:t>
                </a:r>
                <a:r>
                  <a:rPr lang="en-GB" baseline="0"/>
                  <a:t> Property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96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826334208223973E-2"/>
          <c:y val="7.4490740740740746E-2"/>
          <c:w val="0.91606255468066489"/>
          <c:h val="0.77736111111111106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strRef>
              <c:f>CT_Bands_Chart_Cardiff!$C$3:$L$3</c:f>
              <c:strCache>
                <c:ptCount val="9"/>
                <c:pt idx="0">
                  <c:v>A (2%)</c:v>
                </c:pt>
                <c:pt idx="1">
                  <c:v>B (8%)</c:v>
                </c:pt>
                <c:pt idx="2">
                  <c:v>C (23%)</c:v>
                </c:pt>
                <c:pt idx="3">
                  <c:v>D (21%)</c:v>
                </c:pt>
                <c:pt idx="4">
                  <c:v>E (21%)</c:v>
                </c:pt>
                <c:pt idx="5">
                  <c:v>F (15%)</c:v>
                </c:pt>
                <c:pt idx="6">
                  <c:v>G (7%)</c:v>
                </c:pt>
                <c:pt idx="7">
                  <c:v>H (2%)</c:v>
                </c:pt>
                <c:pt idx="8">
                  <c:v>I (1%)</c:v>
                </c:pt>
              </c:strCache>
            </c:strRef>
          </c:xVal>
          <c:yVal>
            <c:numRef>
              <c:f>CT_Bands_Chart_Cardiff!$C$4:$L$4</c:f>
              <c:numCache>
                <c:formatCode>0.00%</c:formatCode>
                <c:ptCount val="10"/>
                <c:pt idx="0">
                  <c:v>1.4549859546666667E-2</c:v>
                </c:pt>
                <c:pt idx="1">
                  <c:v>1.0834955683876522E-2</c:v>
                </c:pt>
                <c:pt idx="2">
                  <c:v>8.5587157371105772E-3</c:v>
                </c:pt>
                <c:pt idx="3">
                  <c:v>7.0402394790548837E-3</c:v>
                </c:pt>
                <c:pt idx="4">
                  <c:v>6.5060241777384646E-3</c:v>
                </c:pt>
                <c:pt idx="5">
                  <c:v>5.6972272957100858E-3</c:v>
                </c:pt>
                <c:pt idx="6">
                  <c:v>4.6238921238202337E-3</c:v>
                </c:pt>
                <c:pt idx="7">
                  <c:v>4.0541379206576345E-3</c:v>
                </c:pt>
                <c:pt idx="8">
                  <c:v>4.1741354719830905E-3</c:v>
                </c:pt>
              </c:numCache>
            </c:numRef>
          </c:yVal>
          <c:bubbleSize>
            <c:numRef>
              <c:f>CT_Bands_Chart_Cardiff!$C$6:$L$6</c:f>
              <c:numCache>
                <c:formatCode>0%</c:formatCode>
                <c:ptCount val="10"/>
                <c:pt idx="0">
                  <c:v>2.966755073089496E-2</c:v>
                </c:pt>
                <c:pt idx="1">
                  <c:v>0.12391290939369641</c:v>
                </c:pt>
                <c:pt idx="2">
                  <c:v>0.20933818540677235</c:v>
                </c:pt>
                <c:pt idx="3">
                  <c:v>0.22469623141923148</c:v>
                </c:pt>
                <c:pt idx="4">
                  <c:v>0.18886079072349349</c:v>
                </c:pt>
                <c:pt idx="5">
                  <c:v>0.13390489113674212</c:v>
                </c:pt>
                <c:pt idx="6">
                  <c:v>6.3590945537531612E-2</c:v>
                </c:pt>
                <c:pt idx="7">
                  <c:v>1.7085055202615187E-2</c:v>
                </c:pt>
                <c:pt idx="8">
                  <c:v>8.9434404490223891E-3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C3E4-4709-A3F4-FB86C15E5AC3}"/>
            </c:ext>
          </c:extLst>
        </c:ser>
        <c:ser>
          <c:idx val="1"/>
          <c:order val="1"/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multiLvlStrRef>
              <c:f>CT_Bands_Chart_Cardiff!$C$3:$L$4</c:f>
              <c:multiLvlStrCache>
                <c:ptCount val="9"/>
                <c:lvl>
                  <c:pt idx="0">
                    <c:v>1.45%</c:v>
                  </c:pt>
                  <c:pt idx="1">
                    <c:v>1.08%</c:v>
                  </c:pt>
                  <c:pt idx="2">
                    <c:v>0.86%</c:v>
                  </c:pt>
                  <c:pt idx="3">
                    <c:v>0.70%</c:v>
                  </c:pt>
                  <c:pt idx="4">
                    <c:v>0.65%</c:v>
                  </c:pt>
                  <c:pt idx="5">
                    <c:v>0.57%</c:v>
                  </c:pt>
                  <c:pt idx="6">
                    <c:v>0.46%</c:v>
                  </c:pt>
                  <c:pt idx="7">
                    <c:v>0.41%</c:v>
                  </c:pt>
                  <c:pt idx="8">
                    <c:v>0.42%</c:v>
                  </c:pt>
                </c:lvl>
                <c:lvl>
                  <c:pt idx="0">
                    <c:v>A (2%)</c:v>
                  </c:pt>
                  <c:pt idx="1">
                    <c:v>B (8%)</c:v>
                  </c:pt>
                  <c:pt idx="2">
                    <c:v>C (23%)</c:v>
                  </c:pt>
                  <c:pt idx="3">
                    <c:v>D (21%)</c:v>
                  </c:pt>
                  <c:pt idx="4">
                    <c:v>E (21%)</c:v>
                  </c:pt>
                  <c:pt idx="5">
                    <c:v>F (15%)</c:v>
                  </c:pt>
                  <c:pt idx="6">
                    <c:v>G (7%)</c:v>
                  </c:pt>
                  <c:pt idx="7">
                    <c:v>H (2%)</c:v>
                  </c:pt>
                  <c:pt idx="8">
                    <c:v>I (1%)</c:v>
                  </c:pt>
                </c:lvl>
              </c:multiLvlStrCache>
            </c:multiLvlStrRef>
          </c:xVal>
          <c:yVal>
            <c:numRef>
              <c:f>CT_Bands_Chart_Cardiff!$C$7:$K$7</c:f>
              <c:numCache>
                <c:formatCode>0.00%</c:formatCode>
                <c:ptCount val="9"/>
                <c:pt idx="0">
                  <c:v>4.3999999999999994E-3</c:v>
                </c:pt>
                <c:pt idx="1">
                  <c:v>4.8999999999999998E-3</c:v>
                </c:pt>
                <c:pt idx="2">
                  <c:v>5.2999999999999992E-3</c:v>
                </c:pt>
                <c:pt idx="3">
                  <c:v>5.7999999999999987E-3</c:v>
                </c:pt>
                <c:pt idx="4">
                  <c:v>6.3000000000000009E-3</c:v>
                </c:pt>
                <c:pt idx="5">
                  <c:v>6.4999999999999997E-3</c:v>
                </c:pt>
                <c:pt idx="6">
                  <c:v>6.6999999999999994E-3</c:v>
                </c:pt>
                <c:pt idx="7">
                  <c:v>6.8999999999999999E-3</c:v>
                </c:pt>
                <c:pt idx="8">
                  <c:v>7.1999999999999989E-3</c:v>
                </c:pt>
              </c:numCache>
            </c:numRef>
          </c:yVal>
          <c:bubbleSize>
            <c:numRef>
              <c:f>CT_Bands_Chart_Cardiff!$C$9:$K$9</c:f>
              <c:numCache>
                <c:formatCode>0.0%</c:formatCode>
                <c:ptCount val="9"/>
                <c:pt idx="0">
                  <c:v>1.932367149758454E-2</c:v>
                </c:pt>
                <c:pt idx="1">
                  <c:v>8.3556986938629452E-2</c:v>
                </c:pt>
                <c:pt idx="2">
                  <c:v>0.23385220969762033</c:v>
                </c:pt>
                <c:pt idx="3">
                  <c:v>0.21005546609411344</c:v>
                </c:pt>
                <c:pt idx="4">
                  <c:v>0.20719269994632314</c:v>
                </c:pt>
                <c:pt idx="5">
                  <c:v>0.14761137949543746</c:v>
                </c:pt>
                <c:pt idx="6">
                  <c:v>7.389515118983718E-2</c:v>
                </c:pt>
                <c:pt idx="7">
                  <c:v>1.5208445160135982E-2</c:v>
                </c:pt>
                <c:pt idx="8">
                  <c:v>9.303989980318483E-3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C3E4-4709-A3F4-FB86C15E5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914414143"/>
        <c:axId val="1833228671"/>
      </c:bubbleChart>
      <c:valAx>
        <c:axId val="1914414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228671"/>
        <c:crosses val="autoZero"/>
        <c:crossBetween val="midCat"/>
      </c:valAx>
      <c:valAx>
        <c:axId val="183322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414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CT_Bands_Chart_Cardiff!$A$3</c:f>
          <c:strCache>
            <c:ptCount val="1"/>
            <c:pt idx="0">
              <c:v>Cardiff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CT_Bands_Chart_Cardiff!$C$3</c:f>
              <c:strCache>
                <c:ptCount val="1"/>
                <c:pt idx="0">
                  <c:v>A (2%)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CT_Bands_Chart_Cardiff!$A$5:$A$6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CT_Bands_Chart_Cardiff!$C$5:$C$6</c:f>
              <c:numCache>
                <c:formatCode>0%</c:formatCode>
                <c:ptCount val="2"/>
                <c:pt idx="0" formatCode="_-* #,##0_-;\-* #,##0_-;_-* &quot;-&quot;??_-;_-@_-">
                  <c:v>5772656.7751399996</c:v>
                </c:pt>
                <c:pt idx="1">
                  <c:v>2.966755073089496E-2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A0-4032-8541-BADE5BD93FBF}"/>
            </c:ext>
          </c:extLst>
        </c:ser>
        <c:ser>
          <c:idx val="1"/>
          <c:order val="1"/>
          <c:tx>
            <c:strRef>
              <c:f>CT_Bands_Chart_Cardiff!$D$3</c:f>
              <c:strCache>
                <c:ptCount val="1"/>
                <c:pt idx="0">
                  <c:v>B (8%)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CT_Bands_Chart_Cardiff!$A$5:$A$6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CT_Bands_Chart_Cardiff!$D$5:$D$6</c:f>
              <c:numCache>
                <c:formatCode>0%</c:formatCode>
                <c:ptCount val="2"/>
                <c:pt idx="0" formatCode="_-* #,##0_-;\-* #,##0_-;_-* &quot;-&quot;??_-;_-@_-">
                  <c:v>25767801.257146668</c:v>
                </c:pt>
                <c:pt idx="1">
                  <c:v>0.12391290939369641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A0-4032-8541-BADE5BD93FBF}"/>
            </c:ext>
          </c:extLst>
        </c:ser>
        <c:ser>
          <c:idx val="2"/>
          <c:order val="2"/>
          <c:tx>
            <c:strRef>
              <c:f>CT_Bands_Chart_Cardiff!$E$3</c:f>
              <c:strCache>
                <c:ptCount val="1"/>
                <c:pt idx="0">
                  <c:v>C (23%)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CT_Bands_Chart_Cardiff!$A$5:$A$6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CT_Bands_Chart_Cardiff!$E$5:$E$6</c:f>
              <c:numCache>
                <c:formatCode>0%</c:formatCode>
                <c:ptCount val="2"/>
                <c:pt idx="0" formatCode="_-* #,##0_-;\-* #,##0_-;_-* &quot;-&quot;??_-;_-@_-">
                  <c:v>50007867.261893332</c:v>
                </c:pt>
                <c:pt idx="1">
                  <c:v>0.20933818540677235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A0-4032-8541-BADE5BD93FBF}"/>
            </c:ext>
          </c:extLst>
        </c:ser>
        <c:ser>
          <c:idx val="3"/>
          <c:order val="3"/>
          <c:tx>
            <c:strRef>
              <c:f>CT_Bands_Chart_Cardiff!$F$3</c:f>
              <c:strCache>
                <c:ptCount val="1"/>
                <c:pt idx="0">
                  <c:v>D (21%)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CT_Bands_Chart_Cardiff!$A$5:$A$6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CT_Bands_Chart_Cardiff!$F$5:$F$6</c:f>
              <c:numCache>
                <c:formatCode>0%</c:formatCode>
                <c:ptCount val="2"/>
                <c:pt idx="0" formatCode="_-* #,##0_-;\-* #,##0_-;_-* &quot;-&quot;??_-;_-@_-">
                  <c:v>60367367.259120002</c:v>
                </c:pt>
                <c:pt idx="1">
                  <c:v>0.22469623141923148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A0-4032-8541-BADE5BD93FBF}"/>
            </c:ext>
          </c:extLst>
        </c:ser>
        <c:ser>
          <c:idx val="4"/>
          <c:order val="4"/>
          <c:tx>
            <c:strRef>
              <c:f>CT_Bands_Chart_Cardiff!$G$3</c:f>
              <c:strCache>
                <c:ptCount val="1"/>
                <c:pt idx="0">
                  <c:v>E (21%)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CT_Bands_Chart_Cardiff!$A$5:$A$6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CT_Bands_Chart_Cardiff!$G$5:$G$6</c:f>
              <c:numCache>
                <c:formatCode>0%</c:formatCode>
                <c:ptCount val="2"/>
                <c:pt idx="0" formatCode="_-* #,##0_-;\-* #,##0_-;_-* &quot;-&quot;??_-;_-@_-">
                  <c:v>61858727.86265333</c:v>
                </c:pt>
                <c:pt idx="1">
                  <c:v>0.18886079072349349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A0-4032-8541-BADE5BD93FBF}"/>
            </c:ext>
          </c:extLst>
        </c:ser>
        <c:ser>
          <c:idx val="5"/>
          <c:order val="5"/>
          <c:tx>
            <c:strRef>
              <c:f>CT_Bands_Chart_Cardiff!$H$3</c:f>
              <c:strCache>
                <c:ptCount val="1"/>
                <c:pt idx="0">
                  <c:v>F (15%)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CT_Bands_Chart_Cardiff!$A$5:$A$6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CT_Bands_Chart_Cardiff!$H$5:$H$6</c:f>
              <c:numCache>
                <c:formatCode>0%</c:formatCode>
                <c:ptCount val="2"/>
                <c:pt idx="0" formatCode="_-* #,##0_-;\-* #,##0_-;_-* &quot;-&quot;??_-;_-@_-">
                  <c:v>51779312.661700003</c:v>
                </c:pt>
                <c:pt idx="1">
                  <c:v>0.13390489113674212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A0-4032-8541-BADE5BD93FBF}"/>
            </c:ext>
          </c:extLst>
        </c:ser>
        <c:ser>
          <c:idx val="6"/>
          <c:order val="6"/>
          <c:tx>
            <c:strRef>
              <c:f>CT_Bands_Chart_Cardiff!$I$3</c:f>
              <c:strCache>
                <c:ptCount val="1"/>
                <c:pt idx="0">
                  <c:v>G (7%)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CT_Bands_Chart_Cardiff!$A$5:$A$6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CT_Bands_Chart_Cardiff!$I$5:$I$6</c:f>
              <c:numCache>
                <c:formatCode>0%</c:formatCode>
                <c:ptCount val="2"/>
                <c:pt idx="0" formatCode="_-* #,##0_-;\-* #,##0_-;_-* &quot;-&quot;??_-;_-@_-">
                  <c:v>28426788.089299999</c:v>
                </c:pt>
                <c:pt idx="1">
                  <c:v>6.3590945537531612E-2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A0-4032-8541-BADE5BD93FBF}"/>
            </c:ext>
          </c:extLst>
        </c:ser>
        <c:ser>
          <c:idx val="7"/>
          <c:order val="7"/>
          <c:tx>
            <c:strRef>
              <c:f>CT_Bands_Chart_Cardiff!$J$3</c:f>
              <c:strCache>
                <c:ptCount val="1"/>
                <c:pt idx="0">
                  <c:v>H (2%)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CT_Bands_Chart_Cardiff!$A$5:$A$6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CT_Bands_Chart_Cardiff!$J$5:$J$6</c:f>
              <c:numCache>
                <c:formatCode>0%</c:formatCode>
                <c:ptCount val="2"/>
                <c:pt idx="0" formatCode="_-* #,##0_-;\-* #,##0_-;_-* &quot;-&quot;??_-;_-@_-">
                  <c:v>9199148.698379999</c:v>
                </c:pt>
                <c:pt idx="1">
                  <c:v>1.7085055202615187E-2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A0-4032-8541-BADE5BD93FBF}"/>
            </c:ext>
          </c:extLst>
        </c:ser>
        <c:ser>
          <c:idx val="8"/>
          <c:order val="8"/>
          <c:tx>
            <c:strRef>
              <c:f>CT_Bands_Chart_Cardiff!$K$3</c:f>
              <c:strCache>
                <c:ptCount val="1"/>
                <c:pt idx="0">
                  <c:v>I (1%)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CT_Bands_Chart_Cardiff!$A$5:$A$6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CT_Bands_Chart_Cardiff!$K$5:$K$6</c:f>
              <c:numCache>
                <c:formatCode>0%</c:formatCode>
                <c:ptCount val="2"/>
                <c:pt idx="0" formatCode="_-* #,##0_-;\-* #,##0_-;_-* &quot;-&quot;??_-;_-@_-">
                  <c:v>5538040.2899500001</c:v>
                </c:pt>
                <c:pt idx="1">
                  <c:v>8.9434404490223891E-3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3A0-4032-8541-BADE5BD93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5542319"/>
        <c:axId val="1845541839"/>
      </c:barChart>
      <c:catAx>
        <c:axId val="1845542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41839"/>
        <c:crosses val="autoZero"/>
        <c:auto val="1"/>
        <c:lblAlgn val="ctr"/>
        <c:lblOffset val="100"/>
        <c:noMultiLvlLbl val="0"/>
      </c:catAx>
      <c:valAx>
        <c:axId val="184554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4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CT_Bands_Chart_Cardiff!$A$3</c:f>
          <c:strCache>
            <c:ptCount val="1"/>
            <c:pt idx="0">
              <c:v>Cardiff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CT_Bands_Chart_Cardiff!$C$3</c:f>
              <c:strCache>
                <c:ptCount val="1"/>
                <c:pt idx="0">
                  <c:v>A (2%)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CT_Bands_Chart_Cardiff!$A$8:$A$9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CT_Bands_Chart_Cardiff!$C$8:$C$9</c:f>
              <c:numCache>
                <c:formatCode>0.0%</c:formatCode>
                <c:ptCount val="2"/>
                <c:pt idx="0" formatCode="_-* #,##0_-;\-* #,##0_-;_-* &quot;-&quot;??_-;_-@_-">
                  <c:v>1047518.84057971</c:v>
                </c:pt>
                <c:pt idx="1">
                  <c:v>1.932367149758454E-2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AB-4ACD-821A-E3DB123C6077}"/>
            </c:ext>
          </c:extLst>
        </c:ser>
        <c:ser>
          <c:idx val="1"/>
          <c:order val="1"/>
          <c:tx>
            <c:strRef>
              <c:f>CT_Bands_Chart_Cardiff!$D$3</c:f>
              <c:strCache>
                <c:ptCount val="1"/>
                <c:pt idx="0">
                  <c:v>B (8%)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CT_Bands_Chart_Cardiff!$A$8:$A$9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CT_Bands_Chart_Cardiff!$D$8:$D$9</c:f>
              <c:numCache>
                <c:formatCode>0.0%</c:formatCode>
                <c:ptCount val="2"/>
                <c:pt idx="0" formatCode="_-* #,##0_-;\-* #,##0_-;_-* &quot;-&quot;??_-;_-@_-">
                  <c:v>7902724.1486885846</c:v>
                </c:pt>
                <c:pt idx="1">
                  <c:v>8.3556986938629452E-2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AB-4ACD-821A-E3DB123C6077}"/>
            </c:ext>
          </c:extLst>
        </c:ser>
        <c:ser>
          <c:idx val="2"/>
          <c:order val="2"/>
          <c:tx>
            <c:strRef>
              <c:f>CT_Bands_Chart_Cardiff!$E$3</c:f>
              <c:strCache>
                <c:ptCount val="1"/>
                <c:pt idx="0">
                  <c:v>C (23%)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CT_Bands_Chart_Cardiff!$A$8:$A$9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CT_Bands_Chart_Cardiff!$E$8:$E$9</c:f>
              <c:numCache>
                <c:formatCode>0.0%</c:formatCode>
                <c:ptCount val="2"/>
                <c:pt idx="0" formatCode="_-* #,##0_-;\-* #,##0_-;_-* &quot;-&quot;??_-;_-@_-">
                  <c:v>34611928.940303899</c:v>
                </c:pt>
                <c:pt idx="1">
                  <c:v>0.23385220969762033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AB-4ACD-821A-E3DB123C6077}"/>
            </c:ext>
          </c:extLst>
        </c:ser>
        <c:ser>
          <c:idx val="3"/>
          <c:order val="3"/>
          <c:tx>
            <c:strRef>
              <c:f>CT_Bands_Chart_Cardiff!$F$3</c:f>
              <c:strCache>
                <c:ptCount val="1"/>
                <c:pt idx="0">
                  <c:v>D (21%)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CT_Bands_Chart_Cardiff!$A$8:$A$9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CT_Bands_Chart_Cardiff!$F$8:$F$9</c:f>
              <c:numCache>
                <c:formatCode>0.0%</c:formatCode>
                <c:ptCount val="2"/>
                <c:pt idx="0" formatCode="_-* #,##0_-;\-* #,##0_-;_-* &quot;-&quot;??_-;_-@_-">
                  <c:v>46531186.760358192</c:v>
                </c:pt>
                <c:pt idx="1">
                  <c:v>0.21005546609411344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AB-4ACD-821A-E3DB123C6077}"/>
            </c:ext>
          </c:extLst>
        </c:ser>
        <c:ser>
          <c:idx val="4"/>
          <c:order val="4"/>
          <c:tx>
            <c:strRef>
              <c:f>CT_Bands_Chart_Cardiff!$G$3</c:f>
              <c:strCache>
                <c:ptCount val="1"/>
                <c:pt idx="0">
                  <c:v>E (21%)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CT_Bands_Chart_Cardiff!$A$8:$A$9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CT_Bands_Chart_Cardiff!$G$8:$G$9</c:f>
              <c:numCache>
                <c:formatCode>0.0%</c:formatCode>
                <c:ptCount val="2"/>
                <c:pt idx="0" formatCode="_-* #,##0_-;\-* #,##0_-;_-* &quot;-&quot;??_-;_-@_-">
                  <c:v>65935466.414864749</c:v>
                </c:pt>
                <c:pt idx="1">
                  <c:v>0.20719269994632314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AB-4ACD-821A-E3DB123C6077}"/>
            </c:ext>
          </c:extLst>
        </c:ser>
        <c:ser>
          <c:idx val="5"/>
          <c:order val="5"/>
          <c:tx>
            <c:strRef>
              <c:f>CT_Bands_Chart_Cardiff!$H$3</c:f>
              <c:strCache>
                <c:ptCount val="1"/>
                <c:pt idx="0">
                  <c:v>F (15%)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CT_Bands_Chart_Cardiff!$A$8:$A$9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CT_Bands_Chart_Cardiff!$H$8:$H$9</c:f>
              <c:numCache>
                <c:formatCode>0.0%</c:formatCode>
                <c:ptCount val="2"/>
                <c:pt idx="0" formatCode="_-* #,##0_-;\-* #,##0_-;_-* &quot;-&quot;??_-;_-@_-">
                  <c:v>65409386.039351843</c:v>
                </c:pt>
                <c:pt idx="1">
                  <c:v>0.14761137949543746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AB-4ACD-821A-E3DB123C6077}"/>
            </c:ext>
          </c:extLst>
        </c:ser>
        <c:ser>
          <c:idx val="6"/>
          <c:order val="6"/>
          <c:tx>
            <c:strRef>
              <c:f>CT_Bands_Chart_Cardiff!$I$3</c:f>
              <c:strCache>
                <c:ptCount val="1"/>
                <c:pt idx="0">
                  <c:v>G (7%)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CT_Bands_Chart_Cardiff!$A$8:$A$9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CT_Bands_Chart_Cardiff!$I$8:$I$9</c:f>
              <c:numCache>
                <c:formatCode>0.0%</c:formatCode>
                <c:ptCount val="2"/>
                <c:pt idx="0" formatCode="_-* #,##0_-;\-* #,##0_-;_-* &quot;-&quot;??_-;_-@_-">
                  <c:v>47984545.053812571</c:v>
                </c:pt>
                <c:pt idx="1">
                  <c:v>7.389515118983718E-2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AB-4ACD-821A-E3DB123C6077}"/>
            </c:ext>
          </c:extLst>
        </c:ser>
        <c:ser>
          <c:idx val="7"/>
          <c:order val="7"/>
          <c:tx>
            <c:strRef>
              <c:f>CT_Bands_Chart_Cardiff!$J$3</c:f>
              <c:strCache>
                <c:ptCount val="1"/>
                <c:pt idx="0">
                  <c:v>H (2%)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CT_Bands_Chart_Cardiff!$A$8:$A$9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CT_Bands_Chart_Cardiff!$J$8:$J$9</c:f>
              <c:numCache>
                <c:formatCode>0.0%</c:formatCode>
                <c:ptCount val="2"/>
                <c:pt idx="0" formatCode="_-* #,##0_-;\-* #,##0_-;_-* &quot;-&quot;??_-;_-@_-">
                  <c:v>13919863.094413582</c:v>
                </c:pt>
                <c:pt idx="1">
                  <c:v>1.5208445160135982E-2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AB-4ACD-821A-E3DB123C6077}"/>
            </c:ext>
          </c:extLst>
        </c:ser>
        <c:ser>
          <c:idx val="8"/>
          <c:order val="8"/>
          <c:tx>
            <c:strRef>
              <c:f>CT_Bands_Chart_Cardiff!$K$3</c:f>
              <c:strCache>
                <c:ptCount val="1"/>
                <c:pt idx="0">
                  <c:v>I (1%)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CT_Bands_Chart_Cardiff!$A$8:$A$9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CT_Bands_Chart_Cardiff!$K$8:$K$9</c:f>
              <c:numCache>
                <c:formatCode>0.0%</c:formatCode>
                <c:ptCount val="2"/>
                <c:pt idx="0" formatCode="_-* #,##0_-;\-* #,##0_-;_-* &quot;-&quot;??_-;_-@_-">
                  <c:v>10068889.071871174</c:v>
                </c:pt>
                <c:pt idx="1">
                  <c:v>9.303989980318483E-3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AAB-4ACD-821A-E3DB123C6077}"/>
            </c:ext>
          </c:extLst>
        </c:ser>
        <c:ser>
          <c:idx val="9"/>
          <c:order val="9"/>
          <c:tx>
            <c:strRef>
              <c:f>CT_Bands_Chart_Cardiff!$L$3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CT_Bands_Chart_Cardiff!$A$8:$A$9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CT_Bands_Chart_Cardiff!$L$8:$L$9</c:f>
              <c:numCache>
                <c:formatCode>0.00%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9-0AAB-4ACD-821A-E3DB123C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5542319"/>
        <c:axId val="1845541839"/>
      </c:barChart>
      <c:catAx>
        <c:axId val="1845542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41839"/>
        <c:crosses val="autoZero"/>
        <c:auto val="1"/>
        <c:lblAlgn val="ctr"/>
        <c:lblOffset val="100"/>
        <c:noMultiLvlLbl val="0"/>
      </c:catAx>
      <c:valAx>
        <c:axId val="184554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4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CT_Bands_Chart_Monmouth!$B$4</c:f>
              <c:strCache>
                <c:ptCount val="1"/>
                <c:pt idx="0">
                  <c:v>Council Tax, 2003 Valuation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CT_Bands_Chart_Monmouth!$C$3:$K$3</c:f>
              <c:strCache>
                <c:ptCount val="9"/>
                <c:pt idx="0">
                  <c:v>A (1%)</c:v>
                </c:pt>
                <c:pt idx="1">
                  <c:v>B (3%)</c:v>
                </c:pt>
                <c:pt idx="2">
                  <c:v>C (10%)</c:v>
                </c:pt>
                <c:pt idx="3">
                  <c:v>D (20%)</c:v>
                </c:pt>
                <c:pt idx="4">
                  <c:v>E (27%)</c:v>
                </c:pt>
                <c:pt idx="5">
                  <c:v>F (24%)</c:v>
                </c:pt>
                <c:pt idx="6">
                  <c:v>G (11%)</c:v>
                </c:pt>
                <c:pt idx="7">
                  <c:v>H (3%)</c:v>
                </c:pt>
                <c:pt idx="8">
                  <c:v>I (1%)</c:v>
                </c:pt>
              </c:strCache>
            </c:strRef>
          </c:cat>
          <c:val>
            <c:numRef>
              <c:f>CT_Bands_Chart_Monmouth!$C$4:$K$4</c:f>
              <c:numCache>
                <c:formatCode>0.00%</c:formatCode>
                <c:ptCount val="9"/>
                <c:pt idx="0">
                  <c:v>1.5827444133333333E-2</c:v>
                </c:pt>
                <c:pt idx="1">
                  <c:v>1.1786344412718811E-2</c:v>
                </c:pt>
                <c:pt idx="2">
                  <c:v>9.3102338718611607E-3</c:v>
                </c:pt>
                <c:pt idx="3">
                  <c:v>7.6584242399478711E-3</c:v>
                </c:pt>
                <c:pt idx="4">
                  <c:v>7.0773009095378174E-3</c:v>
                </c:pt>
                <c:pt idx="5">
                  <c:v>6.1974857178886929E-3</c:v>
                </c:pt>
                <c:pt idx="6">
                  <c:v>5.029903830589974E-3</c:v>
                </c:pt>
                <c:pt idx="7">
                  <c:v>4.4101210215968904E-3</c:v>
                </c:pt>
                <c:pt idx="8">
                  <c:v>4.5406552397210496E-3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3-4C2B-ABF7-067AAE8A171D}"/>
            </c:ext>
          </c:extLst>
        </c:ser>
        <c:ser>
          <c:idx val="1"/>
          <c:order val="1"/>
          <c:tx>
            <c:strRef>
              <c:f>CT_Bands_Chart_Monmouth!$B$7</c:f>
              <c:strCache>
                <c:ptCount val="1"/>
                <c:pt idx="0">
                  <c:v>Centre for Cities Proposal, 2022 Valuation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CT_Bands_Chart_Monmouth!$C$3:$K$3</c:f>
              <c:strCache>
                <c:ptCount val="9"/>
                <c:pt idx="0">
                  <c:v>A (1%)</c:v>
                </c:pt>
                <c:pt idx="1">
                  <c:v>B (3%)</c:v>
                </c:pt>
                <c:pt idx="2">
                  <c:v>C (10%)</c:v>
                </c:pt>
                <c:pt idx="3">
                  <c:v>D (20%)</c:v>
                </c:pt>
                <c:pt idx="4">
                  <c:v>E (27%)</c:v>
                </c:pt>
                <c:pt idx="5">
                  <c:v>F (24%)</c:v>
                </c:pt>
                <c:pt idx="6">
                  <c:v>G (11%)</c:v>
                </c:pt>
                <c:pt idx="7">
                  <c:v>H (3%)</c:v>
                </c:pt>
                <c:pt idx="8">
                  <c:v>I (1%)</c:v>
                </c:pt>
              </c:strCache>
            </c:strRef>
          </c:cat>
          <c:val>
            <c:numRef>
              <c:f>CT_Bands_Chart_Monmouth!$C$7:$K$7</c:f>
              <c:numCache>
                <c:formatCode>0.00%</c:formatCode>
                <c:ptCount val="9"/>
                <c:pt idx="0">
                  <c:v>5.4999999999999997E-3</c:v>
                </c:pt>
                <c:pt idx="1">
                  <c:v>5.5999999999999999E-3</c:v>
                </c:pt>
                <c:pt idx="2">
                  <c:v>5.7000000000000002E-3</c:v>
                </c:pt>
                <c:pt idx="3">
                  <c:v>5.7999999999999987E-3</c:v>
                </c:pt>
                <c:pt idx="4">
                  <c:v>5.8999999999999999E-3</c:v>
                </c:pt>
                <c:pt idx="5">
                  <c:v>6.0000000000000001E-3</c:v>
                </c:pt>
                <c:pt idx="6">
                  <c:v>6.1000000000000004E-3</c:v>
                </c:pt>
                <c:pt idx="7">
                  <c:v>6.1999999999999998E-3</c:v>
                </c:pt>
                <c:pt idx="8">
                  <c:v>6.3E-3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63-4C2B-ABF7-067AAE8A1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3963679"/>
        <c:axId val="1113964159"/>
      </c:barChart>
      <c:catAx>
        <c:axId val="1113963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Council</a:t>
                </a:r>
                <a:r>
                  <a:rPr lang="en-GB" baseline="0"/>
                  <a:t> Tax Band (Share of Dwellings, 2022)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36335728837200498"/>
              <c:y val="0.806128767036650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964159"/>
        <c:crosses val="autoZero"/>
        <c:auto val="1"/>
        <c:lblAlgn val="ctr"/>
        <c:lblOffset val="100"/>
        <c:noMultiLvlLbl val="0"/>
      </c:catAx>
      <c:valAx>
        <c:axId val="11139641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Council Tax Rate on Median</a:t>
                </a:r>
                <a:r>
                  <a:rPr lang="en-GB" baseline="0"/>
                  <a:t> Property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96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826334208223973E-2"/>
          <c:y val="7.4490740740740746E-2"/>
          <c:w val="0.91606255468066489"/>
          <c:h val="0.77736111111111106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strRef>
              <c:f>CT_Bands_Chart_Monmouth!$C$3:$L$3</c:f>
              <c:strCache>
                <c:ptCount val="9"/>
                <c:pt idx="0">
                  <c:v>A (1%)</c:v>
                </c:pt>
                <c:pt idx="1">
                  <c:v>B (3%)</c:v>
                </c:pt>
                <c:pt idx="2">
                  <c:v>C (10%)</c:v>
                </c:pt>
                <c:pt idx="3">
                  <c:v>D (20%)</c:v>
                </c:pt>
                <c:pt idx="4">
                  <c:v>E (27%)</c:v>
                </c:pt>
                <c:pt idx="5">
                  <c:v>F (24%)</c:v>
                </c:pt>
                <c:pt idx="6">
                  <c:v>G (11%)</c:v>
                </c:pt>
                <c:pt idx="7">
                  <c:v>H (3%)</c:v>
                </c:pt>
                <c:pt idx="8">
                  <c:v>I (1%)</c:v>
                </c:pt>
              </c:strCache>
            </c:strRef>
          </c:xVal>
          <c:yVal>
            <c:numRef>
              <c:f>CT_Bands_Chart_Monmouth!$C$4:$L$4</c:f>
              <c:numCache>
                <c:formatCode>0.00%</c:formatCode>
                <c:ptCount val="10"/>
                <c:pt idx="0">
                  <c:v>1.5827444133333333E-2</c:v>
                </c:pt>
                <c:pt idx="1">
                  <c:v>1.1786344412718811E-2</c:v>
                </c:pt>
                <c:pt idx="2">
                  <c:v>9.3102338718611607E-3</c:v>
                </c:pt>
                <c:pt idx="3">
                  <c:v>7.6584242399478711E-3</c:v>
                </c:pt>
                <c:pt idx="4">
                  <c:v>7.0773009095378174E-3</c:v>
                </c:pt>
                <c:pt idx="5">
                  <c:v>6.1974857178886929E-3</c:v>
                </c:pt>
                <c:pt idx="6">
                  <c:v>5.029903830589974E-3</c:v>
                </c:pt>
                <c:pt idx="7">
                  <c:v>4.4101210215968904E-3</c:v>
                </c:pt>
                <c:pt idx="8">
                  <c:v>4.5406552397210496E-3</c:v>
                </c:pt>
              </c:numCache>
            </c:numRef>
          </c:yVal>
          <c:bubbleSize>
            <c:numRef>
              <c:f>CT_Bands_Chart_Monmouth!$C$6:$L$6</c:f>
              <c:numCache>
                <c:formatCode>0%</c:formatCode>
                <c:ptCount val="10"/>
                <c:pt idx="0">
                  <c:v>1.19870908252651E-2</c:v>
                </c:pt>
                <c:pt idx="1">
                  <c:v>7.8377132319041032E-2</c:v>
                </c:pt>
                <c:pt idx="2">
                  <c:v>0.16343937298294145</c:v>
                </c:pt>
                <c:pt idx="3">
                  <c:v>0.21300138312586445</c:v>
                </c:pt>
                <c:pt idx="4">
                  <c:v>0.16989396035039189</c:v>
                </c:pt>
                <c:pt idx="5">
                  <c:v>0.18142000922083909</c:v>
                </c:pt>
                <c:pt idx="6">
                  <c:v>0.12563393268787459</c:v>
                </c:pt>
                <c:pt idx="7">
                  <c:v>4.0802213001383127E-2</c:v>
                </c:pt>
                <c:pt idx="8">
                  <c:v>1.5444905486399263E-2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80CD-4B92-A5C6-9CEA0FA7DF57}"/>
            </c:ext>
          </c:extLst>
        </c:ser>
        <c:ser>
          <c:idx val="1"/>
          <c:order val="1"/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multiLvlStrRef>
              <c:f>CT_Bands_Chart_Monmouth!$C$3:$L$4</c:f>
              <c:multiLvlStrCache>
                <c:ptCount val="9"/>
                <c:lvl>
                  <c:pt idx="0">
                    <c:v>1.58%</c:v>
                  </c:pt>
                  <c:pt idx="1">
                    <c:v>1.18%</c:v>
                  </c:pt>
                  <c:pt idx="2">
                    <c:v>0.93%</c:v>
                  </c:pt>
                  <c:pt idx="3">
                    <c:v>0.77%</c:v>
                  </c:pt>
                  <c:pt idx="4">
                    <c:v>0.71%</c:v>
                  </c:pt>
                  <c:pt idx="5">
                    <c:v>0.62%</c:v>
                  </c:pt>
                  <c:pt idx="6">
                    <c:v>0.50%</c:v>
                  </c:pt>
                  <c:pt idx="7">
                    <c:v>0.44%</c:v>
                  </c:pt>
                  <c:pt idx="8">
                    <c:v>0.45%</c:v>
                  </c:pt>
                </c:lvl>
                <c:lvl>
                  <c:pt idx="0">
                    <c:v>A (1%)</c:v>
                  </c:pt>
                  <c:pt idx="1">
                    <c:v>B (3%)</c:v>
                  </c:pt>
                  <c:pt idx="2">
                    <c:v>C (10%)</c:v>
                  </c:pt>
                  <c:pt idx="3">
                    <c:v>D (20%)</c:v>
                  </c:pt>
                  <c:pt idx="4">
                    <c:v>E (27%)</c:v>
                  </c:pt>
                  <c:pt idx="5">
                    <c:v>F (24%)</c:v>
                  </c:pt>
                  <c:pt idx="6">
                    <c:v>G (11%)</c:v>
                  </c:pt>
                  <c:pt idx="7">
                    <c:v>H (3%)</c:v>
                  </c:pt>
                  <c:pt idx="8">
                    <c:v>I (1%)</c:v>
                  </c:pt>
                </c:lvl>
              </c:multiLvlStrCache>
            </c:multiLvlStrRef>
          </c:xVal>
          <c:yVal>
            <c:numRef>
              <c:f>CT_Bands_Chart_Monmouth!$C$7:$K$7</c:f>
              <c:numCache>
                <c:formatCode>0.00%</c:formatCode>
                <c:ptCount val="9"/>
                <c:pt idx="0">
                  <c:v>5.4999999999999997E-3</c:v>
                </c:pt>
                <c:pt idx="1">
                  <c:v>5.5999999999999999E-3</c:v>
                </c:pt>
                <c:pt idx="2">
                  <c:v>5.7000000000000002E-3</c:v>
                </c:pt>
                <c:pt idx="3">
                  <c:v>5.7999999999999987E-3</c:v>
                </c:pt>
                <c:pt idx="4">
                  <c:v>5.8999999999999999E-3</c:v>
                </c:pt>
                <c:pt idx="5">
                  <c:v>6.0000000000000001E-3</c:v>
                </c:pt>
                <c:pt idx="6">
                  <c:v>6.1000000000000004E-3</c:v>
                </c:pt>
                <c:pt idx="7">
                  <c:v>6.1999999999999998E-3</c:v>
                </c:pt>
                <c:pt idx="8">
                  <c:v>6.3E-3</c:v>
                </c:pt>
              </c:numCache>
            </c:numRef>
          </c:yVal>
          <c:bubbleSize>
            <c:numRef>
              <c:f>CT_Bands_Chart_Monmouth!$C$9:$K$9</c:f>
              <c:numCache>
                <c:formatCode>0.0%</c:formatCode>
                <c:ptCount val="9"/>
                <c:pt idx="0">
                  <c:v>8.1466395112016286E-3</c:v>
                </c:pt>
                <c:pt idx="1">
                  <c:v>2.7155465037338764E-2</c:v>
                </c:pt>
                <c:pt idx="2">
                  <c:v>9.5723014256619138E-2</c:v>
                </c:pt>
                <c:pt idx="3">
                  <c:v>0.20162932790224034</c:v>
                </c:pt>
                <c:pt idx="4">
                  <c:v>0.27155465037338766</c:v>
                </c:pt>
                <c:pt idx="5">
                  <c:v>0.23896809232858113</c:v>
                </c:pt>
                <c:pt idx="6">
                  <c:v>0.1079429735234216</c:v>
                </c:pt>
                <c:pt idx="7" formatCode="0%">
                  <c:v>3.4623217922606926E-2</c:v>
                </c:pt>
                <c:pt idx="8" formatCode="0%">
                  <c:v>1.4256619144602852E-2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80CD-4B92-A5C6-9CEA0FA7D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914414143"/>
        <c:axId val="1833228671"/>
      </c:bubbleChart>
      <c:valAx>
        <c:axId val="1914414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228671"/>
        <c:crosses val="autoZero"/>
        <c:crossBetween val="midCat"/>
      </c:valAx>
      <c:valAx>
        <c:axId val="183322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414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CT_Bands_Chart_Monmouth!$A$3</c:f>
          <c:strCache>
            <c:ptCount val="1"/>
            <c:pt idx="0">
              <c:v>Monmouthshire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CT_Bands_Chart_Monmouth!$C$3</c:f>
              <c:strCache>
                <c:ptCount val="1"/>
                <c:pt idx="0">
                  <c:v>A (1%)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CT_Bands_Chart_Monmouth!$A$5:$A$6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CT_Bands_Chart_Monmouth!$C$5:$C$6</c:f>
              <c:numCache>
                <c:formatCode>0%</c:formatCode>
                <c:ptCount val="2"/>
                <c:pt idx="0" formatCode="_-* #,##0_-;\-* #,##0_-;_-* &quot;-&quot;??_-;_-@_-">
                  <c:v>605399.73809999996</c:v>
                </c:pt>
                <c:pt idx="1">
                  <c:v>1.19870908252651E-2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5A-43BC-B060-B9BC184F451F}"/>
            </c:ext>
          </c:extLst>
        </c:ser>
        <c:ser>
          <c:idx val="1"/>
          <c:order val="1"/>
          <c:tx>
            <c:strRef>
              <c:f>CT_Bands_Chart_Monmouth!$D$3</c:f>
              <c:strCache>
                <c:ptCount val="1"/>
                <c:pt idx="0">
                  <c:v>B (3%)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CT_Bands_Chart_Monmouth!$A$5:$A$6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CT_Bands_Chart_Monmouth!$D$5:$D$6</c:f>
              <c:numCache>
                <c:formatCode>0%</c:formatCode>
                <c:ptCount val="2"/>
                <c:pt idx="0" formatCode="_-* #,##0_-;\-* #,##0_-;_-* &quot;-&quot;??_-;_-@_-">
                  <c:v>4722513.6432833327</c:v>
                </c:pt>
                <c:pt idx="1">
                  <c:v>7.8377132319041032E-2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5A-43BC-B060-B9BC184F451F}"/>
            </c:ext>
          </c:extLst>
        </c:ser>
        <c:ser>
          <c:idx val="2"/>
          <c:order val="2"/>
          <c:tx>
            <c:strRef>
              <c:f>CT_Bands_Chart_Monmouth!$E$3</c:f>
              <c:strCache>
                <c:ptCount val="1"/>
                <c:pt idx="0">
                  <c:v>C (10%)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CT_Bands_Chart_Monmouth!$A$5:$A$6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CT_Bands_Chart_Monmouth!$E$5:$E$6</c:f>
              <c:numCache>
                <c:formatCode>0%</c:formatCode>
                <c:ptCount val="2"/>
                <c:pt idx="0" formatCode="_-* #,##0_-;\-* #,##0_-;_-* &quot;-&quot;??_-;_-@_-">
                  <c:v>11237485.334666668</c:v>
                </c:pt>
                <c:pt idx="1">
                  <c:v>0.16343937298294145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5A-43BC-B060-B9BC184F451F}"/>
            </c:ext>
          </c:extLst>
        </c:ser>
        <c:ser>
          <c:idx val="3"/>
          <c:order val="3"/>
          <c:tx>
            <c:strRef>
              <c:f>CT_Bands_Chart_Monmouth!$F$3</c:f>
              <c:strCache>
                <c:ptCount val="1"/>
                <c:pt idx="0">
                  <c:v>D (20%)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CT_Bands_Chart_Monmouth!$A$5:$A$6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CT_Bands_Chart_Monmouth!$F$5:$F$6</c:f>
              <c:numCache>
                <c:formatCode>0%</c:formatCode>
                <c:ptCount val="2"/>
                <c:pt idx="0" formatCode="_-* #,##0_-;\-* #,##0_-;_-* &quot;-&quot;??_-;_-@_-">
                  <c:v>16577269.299150001</c:v>
                </c:pt>
                <c:pt idx="1">
                  <c:v>0.21300138312586445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5A-43BC-B060-B9BC184F451F}"/>
            </c:ext>
          </c:extLst>
        </c:ser>
        <c:ser>
          <c:idx val="4"/>
          <c:order val="4"/>
          <c:tx>
            <c:strRef>
              <c:f>CT_Bands_Chart_Monmouth!$G$3</c:f>
              <c:strCache>
                <c:ptCount val="1"/>
                <c:pt idx="0">
                  <c:v>E (27%)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CT_Bands_Chart_Monmouth!$A$5:$A$6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CT_Bands_Chart_Monmouth!$G$5:$G$6</c:f>
              <c:numCache>
                <c:formatCode>0%</c:formatCode>
                <c:ptCount val="2"/>
                <c:pt idx="0" formatCode="_-* #,##0_-;\-* #,##0_-;_-* &quot;-&quot;??_-;_-@_-">
                  <c:v>16256763.555450002</c:v>
                </c:pt>
                <c:pt idx="1">
                  <c:v>0.16989396035039189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5A-43BC-B060-B9BC184F451F}"/>
            </c:ext>
          </c:extLst>
        </c:ser>
        <c:ser>
          <c:idx val="5"/>
          <c:order val="5"/>
          <c:tx>
            <c:strRef>
              <c:f>CT_Bands_Chart_Monmouth!$H$3</c:f>
              <c:strCache>
                <c:ptCount val="1"/>
                <c:pt idx="0">
                  <c:v>F (24%)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CT_Bands_Chart_Monmouth!$A$5:$A$6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CT_Bands_Chart_Monmouth!$H$5:$H$6</c:f>
              <c:numCache>
                <c:formatCode>0%</c:formatCode>
                <c:ptCount val="2"/>
                <c:pt idx="0" formatCode="_-* #,##0_-;\-* #,##0_-;_-* &quot;-&quot;??_-;_-@_-">
                  <c:v>20498518.583183333</c:v>
                </c:pt>
                <c:pt idx="1">
                  <c:v>0.18142000922083909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5A-43BC-B060-B9BC184F451F}"/>
            </c:ext>
          </c:extLst>
        </c:ser>
        <c:ser>
          <c:idx val="6"/>
          <c:order val="6"/>
          <c:tx>
            <c:strRef>
              <c:f>CT_Bands_Chart_Monmouth!$I$3</c:f>
              <c:strCache>
                <c:ptCount val="1"/>
                <c:pt idx="0">
                  <c:v>G (11%)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CT_Bands_Chart_Monmouth!$A$5:$A$6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CT_Bands_Chart_Monmouth!$I$5:$I$6</c:f>
              <c:numCache>
                <c:formatCode>0%</c:formatCode>
                <c:ptCount val="2"/>
                <c:pt idx="0" formatCode="_-* #,##0_-;\-* #,##0_-;_-* &quot;-&quot;??_-;_-@_-">
                  <c:v>16262698.846999999</c:v>
                </c:pt>
                <c:pt idx="1">
                  <c:v>0.12563393268787459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5A-43BC-B060-B9BC184F451F}"/>
            </c:ext>
          </c:extLst>
        </c:ser>
        <c:ser>
          <c:idx val="7"/>
          <c:order val="7"/>
          <c:tx>
            <c:strRef>
              <c:f>CT_Bands_Chart_Monmouth!$J$3</c:f>
              <c:strCache>
                <c:ptCount val="1"/>
                <c:pt idx="0">
                  <c:v>H (3%)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CT_Bands_Chart_Monmouth!$A$5:$A$6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CT_Bands_Chart_Monmouth!$J$5:$J$6</c:f>
              <c:numCache>
                <c:formatCode>0%</c:formatCode>
                <c:ptCount val="2"/>
                <c:pt idx="0" formatCode="_-* #,##0_-;\-* #,##0_-;_-* &quot;-&quot;??_-;_-@_-">
                  <c:v>6338891.3754000003</c:v>
                </c:pt>
                <c:pt idx="1">
                  <c:v>4.0802213001383127E-2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5A-43BC-B060-B9BC184F451F}"/>
            </c:ext>
          </c:extLst>
        </c:ser>
        <c:ser>
          <c:idx val="8"/>
          <c:order val="8"/>
          <c:tx>
            <c:strRef>
              <c:f>CT_Bands_Chart_Monmouth!$K$3</c:f>
              <c:strCache>
                <c:ptCount val="1"/>
                <c:pt idx="0">
                  <c:v>I (1%)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CT_Bands_Chart_Monmouth!$A$5:$A$6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CT_Bands_Chart_Monmouth!$K$5:$K$6</c:f>
              <c:numCache>
                <c:formatCode>0%</c:formatCode>
                <c:ptCount val="2"/>
                <c:pt idx="0" formatCode="_-* #,##0_-;\-* #,##0_-;_-* &quot;-&quot;??_-;_-@_-">
                  <c:v>2742104.6961000003</c:v>
                </c:pt>
                <c:pt idx="1">
                  <c:v>1.5444905486399263E-2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5A-43BC-B060-B9BC184F4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5542319"/>
        <c:axId val="1845541839"/>
      </c:barChart>
      <c:catAx>
        <c:axId val="1845542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41839"/>
        <c:crosses val="autoZero"/>
        <c:auto val="1"/>
        <c:lblAlgn val="ctr"/>
        <c:lblOffset val="100"/>
        <c:noMultiLvlLbl val="0"/>
      </c:catAx>
      <c:valAx>
        <c:axId val="184554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4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CT_Bands_Chart_Monmouth!$A$3</c:f>
          <c:strCache>
            <c:ptCount val="1"/>
            <c:pt idx="0">
              <c:v>Monmouthshire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CT_Bands_Chart_Monmouth!$C$3</c:f>
              <c:strCache>
                <c:ptCount val="1"/>
                <c:pt idx="0">
                  <c:v>A (1%)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CT_Bands_Chart_Monmouth!$A$8:$A$9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CT_Bands_Chart_Monmouth!$C$8:$C$9</c:f>
              <c:numCache>
                <c:formatCode>0.0%</c:formatCode>
                <c:ptCount val="2"/>
                <c:pt idx="0" formatCode="_-* #,##0_-;\-* #,##0_-;_-* &quot;-&quot;??_-;_-@_-">
                  <c:v>146819.75560081465</c:v>
                </c:pt>
                <c:pt idx="1">
                  <c:v>8.1466395112016286E-3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1B-4522-BD1D-471E2C4C092B}"/>
            </c:ext>
          </c:extLst>
        </c:ser>
        <c:ser>
          <c:idx val="1"/>
          <c:order val="1"/>
          <c:tx>
            <c:strRef>
              <c:f>CT_Bands_Chart_Monmouth!$D$3</c:f>
              <c:strCache>
                <c:ptCount val="1"/>
                <c:pt idx="0">
                  <c:v>B (3%)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CT_Bands_Chart_Monmouth!$A$8:$A$9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CT_Bands_Chart_Monmouth!$D$8:$D$9</c:f>
              <c:numCache>
                <c:formatCode>0.0%</c:formatCode>
                <c:ptCount val="2"/>
                <c:pt idx="0" formatCode="_-* #,##0_-;\-* #,##0_-;_-* &quot;-&quot;??_-;_-@_-">
                  <c:v>780669.1739850645</c:v>
                </c:pt>
                <c:pt idx="1">
                  <c:v>2.7155465037338764E-2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1B-4522-BD1D-471E2C4C092B}"/>
            </c:ext>
          </c:extLst>
        </c:ser>
        <c:ser>
          <c:idx val="2"/>
          <c:order val="2"/>
          <c:tx>
            <c:strRef>
              <c:f>CT_Bands_Chart_Monmouth!$E$3</c:f>
              <c:strCache>
                <c:ptCount val="1"/>
                <c:pt idx="0">
                  <c:v>C (10%)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CT_Bands_Chart_Monmouth!$A$8:$A$9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CT_Bands_Chart_Monmouth!$E$8:$E$9</c:f>
              <c:numCache>
                <c:formatCode>0.0%</c:formatCode>
                <c:ptCount val="2"/>
                <c:pt idx="0" formatCode="_-* #,##0_-;\-* #,##0_-;_-* &quot;-&quot;??_-;_-@_-">
                  <c:v>4052504.1186873722</c:v>
                </c:pt>
                <c:pt idx="1">
                  <c:v>9.5723014256619138E-2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1B-4522-BD1D-471E2C4C092B}"/>
            </c:ext>
          </c:extLst>
        </c:ser>
        <c:ser>
          <c:idx val="3"/>
          <c:order val="3"/>
          <c:tx>
            <c:strRef>
              <c:f>CT_Bands_Chart_Monmouth!$F$3</c:f>
              <c:strCache>
                <c:ptCount val="1"/>
                <c:pt idx="0">
                  <c:v>D (20%)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CT_Bands_Chart_Monmouth!$A$8:$A$9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CT_Bands_Chart_Monmouth!$F$8:$F$9</c:f>
              <c:numCache>
                <c:formatCode>0.0%</c:formatCode>
                <c:ptCount val="2"/>
                <c:pt idx="0" formatCode="_-* #,##0_-;\-* #,##0_-;_-* &quot;-&quot;??_-;_-@_-">
                  <c:v>11879211.972299388</c:v>
                </c:pt>
                <c:pt idx="1">
                  <c:v>0.20162932790224034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1B-4522-BD1D-471E2C4C092B}"/>
            </c:ext>
          </c:extLst>
        </c:ser>
        <c:ser>
          <c:idx val="4"/>
          <c:order val="4"/>
          <c:tx>
            <c:strRef>
              <c:f>CT_Bands_Chart_Monmouth!$G$3</c:f>
              <c:strCache>
                <c:ptCount val="1"/>
                <c:pt idx="0">
                  <c:v>E (27%)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CT_Bands_Chart_Monmouth!$A$8:$A$9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CT_Bands_Chart_Monmouth!$G$8:$G$9</c:f>
              <c:numCache>
                <c:formatCode>0.0%</c:formatCode>
                <c:ptCount val="2"/>
                <c:pt idx="0" formatCode="_-* #,##0_-;\-* #,##0_-;_-* &quot;-&quot;??_-;_-@_-">
                  <c:v>21524700.987236932</c:v>
                </c:pt>
                <c:pt idx="1">
                  <c:v>0.27155465037338766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1B-4522-BD1D-471E2C4C092B}"/>
            </c:ext>
          </c:extLst>
        </c:ser>
        <c:ser>
          <c:idx val="5"/>
          <c:order val="5"/>
          <c:tx>
            <c:strRef>
              <c:f>CT_Bands_Chart_Monmouth!$H$3</c:f>
              <c:strCache>
                <c:ptCount val="1"/>
                <c:pt idx="0">
                  <c:v>F (24%)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CT_Bands_Chart_Monmouth!$A$8:$A$9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CT_Bands_Chart_Monmouth!$H$8:$H$9</c:f>
              <c:numCache>
                <c:formatCode>0.0%</c:formatCode>
                <c:ptCount val="2"/>
                <c:pt idx="0" formatCode="_-* #,##0_-;\-* #,##0_-;_-* &quot;-&quot;??_-;_-@_-">
                  <c:v>25996916.046598777</c:v>
                </c:pt>
                <c:pt idx="1">
                  <c:v>0.23896809232858113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1B-4522-BD1D-471E2C4C092B}"/>
            </c:ext>
          </c:extLst>
        </c:ser>
        <c:ser>
          <c:idx val="6"/>
          <c:order val="6"/>
          <c:tx>
            <c:strRef>
              <c:f>CT_Bands_Chart_Monmouth!$I$3</c:f>
              <c:strCache>
                <c:ptCount val="1"/>
                <c:pt idx="0">
                  <c:v>G (11%)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CT_Bands_Chart_Monmouth!$A$8:$A$9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CT_Bands_Chart_Monmouth!$I$8:$I$9</c:f>
              <c:numCache>
                <c:formatCode>0.0%</c:formatCode>
                <c:ptCount val="2"/>
                <c:pt idx="0" formatCode="_-* #,##0_-;\-* #,##0_-;_-* &quot;-&quot;??_-;_-@_-">
                  <c:v>16973001.00303157</c:v>
                </c:pt>
                <c:pt idx="1">
                  <c:v>0.1079429735234216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1B-4522-BD1D-471E2C4C092B}"/>
            </c:ext>
          </c:extLst>
        </c:ser>
        <c:ser>
          <c:idx val="7"/>
          <c:order val="7"/>
          <c:tx>
            <c:strRef>
              <c:f>CT_Bands_Chart_Monmouth!$J$3</c:f>
              <c:strCache>
                <c:ptCount val="1"/>
                <c:pt idx="0">
                  <c:v>H (3%)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CT_Bands_Chart_Monmouth!$A$8:$A$9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CT_Bands_Chart_Monmouth!$J$8:$J$9</c:f>
              <c:numCache>
                <c:formatCode>0%</c:formatCode>
                <c:ptCount val="2"/>
                <c:pt idx="0" formatCode="_-* #,##0_-;\-* #,##0_-;_-* &quot;-&quot;??_-;_-@_-">
                  <c:v>7573279.1190692466</c:v>
                </c:pt>
                <c:pt idx="1">
                  <c:v>3.4623217922606926E-2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B1B-4522-BD1D-471E2C4C092B}"/>
            </c:ext>
          </c:extLst>
        </c:ser>
        <c:ser>
          <c:idx val="8"/>
          <c:order val="8"/>
          <c:tx>
            <c:strRef>
              <c:f>CT_Bands_Chart_Monmouth!$K$3</c:f>
              <c:strCache>
                <c:ptCount val="1"/>
                <c:pt idx="0">
                  <c:v>I (1%)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CT_Bands_Chart_Monmouth!$A$8:$A$9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CT_Bands_Chart_Monmouth!$K$8:$K$9</c:f>
              <c:numCache>
                <c:formatCode>0%</c:formatCode>
                <c:ptCount val="2"/>
                <c:pt idx="0" formatCode="_-* #,##0_-;\-* #,##0_-;_-* &quot;-&quot;??_-;_-@_-">
                  <c:v>3590547.7835621182</c:v>
                </c:pt>
                <c:pt idx="1">
                  <c:v>1.4256619144602852E-2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1B-4522-BD1D-471E2C4C092B}"/>
            </c:ext>
          </c:extLst>
        </c:ser>
        <c:ser>
          <c:idx val="9"/>
          <c:order val="9"/>
          <c:tx>
            <c:strRef>
              <c:f>CT_Bands_Chart_Monmouth!$L$3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CT_Bands_Chart_Monmouth!$A$8:$A$9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CT_Bands_Chart_Monmouth!$L$8:$L$9</c:f>
              <c:numCache>
                <c:formatCode>0.00%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9-3B1B-4522-BD1D-471E2C4C0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5542319"/>
        <c:axId val="1845541839"/>
      </c:barChart>
      <c:catAx>
        <c:axId val="1845542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41839"/>
        <c:crosses val="autoZero"/>
        <c:auto val="1"/>
        <c:lblAlgn val="ctr"/>
        <c:lblOffset val="100"/>
        <c:noMultiLvlLbl val="0"/>
      </c:catAx>
      <c:valAx>
        <c:axId val="184554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4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CT_Bands_Chart_Merthyr!$B$4</c:f>
              <c:strCache>
                <c:ptCount val="1"/>
                <c:pt idx="0">
                  <c:v>Council Tax, 2003 Valuation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CT_Bands_Chart_Merthyr!$C$3:$K$3</c:f>
              <c:strCache>
                <c:ptCount val="9"/>
                <c:pt idx="0">
                  <c:v>A (27%)</c:v>
                </c:pt>
                <c:pt idx="1">
                  <c:v>B (34%)</c:v>
                </c:pt>
                <c:pt idx="2">
                  <c:v>C (16%)</c:v>
                </c:pt>
                <c:pt idx="3">
                  <c:v>D (9%)</c:v>
                </c:pt>
                <c:pt idx="4">
                  <c:v>E (10%)</c:v>
                </c:pt>
                <c:pt idx="5">
                  <c:v>F (3%)</c:v>
                </c:pt>
                <c:pt idx="6">
                  <c:v>G (1%)</c:v>
                </c:pt>
                <c:pt idx="7">
                  <c:v>H (0%)</c:v>
                </c:pt>
                <c:pt idx="8">
                  <c:v>I (0%)</c:v>
                </c:pt>
              </c:strCache>
            </c:strRef>
          </c:cat>
          <c:val>
            <c:numRef>
              <c:f>CT_Bands_Chart_Merthyr!$C$4:$K$4</c:f>
              <c:numCache>
                <c:formatCode>0.00%</c:formatCode>
                <c:ptCount val="9"/>
                <c:pt idx="0">
                  <c:v>1.8207826862222221E-2</c:v>
                </c:pt>
                <c:pt idx="1">
                  <c:v>1.3558962306070564E-2</c:v>
                </c:pt>
                <c:pt idx="2">
                  <c:v>1.0710454888204577E-2</c:v>
                </c:pt>
                <c:pt idx="3">
                  <c:v>8.8102198575917036E-3</c:v>
                </c:pt>
                <c:pt idx="4">
                  <c:v>8.1416979600213834E-3</c:v>
                </c:pt>
                <c:pt idx="5">
                  <c:v>7.1295621694699423E-3</c:v>
                </c:pt>
                <c:pt idx="6">
                  <c:v>5.7863807516547296E-3</c:v>
                </c:pt>
                <c:pt idx="7">
                  <c:v>5.0733851483683286E-3</c:v>
                </c:pt>
                <c:pt idx="8">
                  <c:v>5.2235511779039944E-3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5-4DFF-88C6-E75834B0E47F}"/>
            </c:ext>
          </c:extLst>
        </c:ser>
        <c:ser>
          <c:idx val="1"/>
          <c:order val="1"/>
          <c:tx>
            <c:strRef>
              <c:f>CT_Bands_Chart_Merthyr!$B$7</c:f>
              <c:strCache>
                <c:ptCount val="1"/>
                <c:pt idx="0">
                  <c:v>Centre for Cities Proposal, 2022 Valuation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CT_Bands_Chart_Merthyr!$C$3:$K$3</c:f>
              <c:strCache>
                <c:ptCount val="9"/>
                <c:pt idx="0">
                  <c:v>A (27%)</c:v>
                </c:pt>
                <c:pt idx="1">
                  <c:v>B (34%)</c:v>
                </c:pt>
                <c:pt idx="2">
                  <c:v>C (16%)</c:v>
                </c:pt>
                <c:pt idx="3">
                  <c:v>D (9%)</c:v>
                </c:pt>
                <c:pt idx="4">
                  <c:v>E (10%)</c:v>
                </c:pt>
                <c:pt idx="5">
                  <c:v>F (3%)</c:v>
                </c:pt>
                <c:pt idx="6">
                  <c:v>G (1%)</c:v>
                </c:pt>
                <c:pt idx="7">
                  <c:v>H (0%)</c:v>
                </c:pt>
                <c:pt idx="8">
                  <c:v>I (0%)</c:v>
                </c:pt>
              </c:strCache>
            </c:strRef>
          </c:cat>
          <c:val>
            <c:numRef>
              <c:f>CT_Bands_Chart_Merthyr!$C$7:$K$7</c:f>
              <c:numCache>
                <c:formatCode>0.00%</c:formatCode>
                <c:ptCount val="9"/>
                <c:pt idx="0">
                  <c:v>8.9999999999999993E-3</c:v>
                </c:pt>
                <c:pt idx="1">
                  <c:v>9.499999999999998E-3</c:v>
                </c:pt>
                <c:pt idx="2">
                  <c:v>0.01</c:v>
                </c:pt>
                <c:pt idx="3">
                  <c:v>1.0500000000000001E-2</c:v>
                </c:pt>
                <c:pt idx="4">
                  <c:v>1.1000000000000001E-2</c:v>
                </c:pt>
                <c:pt idx="5">
                  <c:v>1.15E-2</c:v>
                </c:pt>
                <c:pt idx="6">
                  <c:v>1.15E-2</c:v>
                </c:pt>
                <c:pt idx="7">
                  <c:v>1.15E-2</c:v>
                </c:pt>
                <c:pt idx="8">
                  <c:v>1.15E-2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55-4DFF-88C6-E75834B0E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3963679"/>
        <c:axId val="1113964159"/>
      </c:barChart>
      <c:catAx>
        <c:axId val="1113963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Council</a:t>
                </a:r>
                <a:r>
                  <a:rPr lang="en-GB" baseline="0"/>
                  <a:t> Tax Band (Share of Dwellings, 2022)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36335728837200498"/>
              <c:y val="0.806128767036650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964159"/>
        <c:crosses val="autoZero"/>
        <c:auto val="1"/>
        <c:lblAlgn val="ctr"/>
        <c:lblOffset val="100"/>
        <c:noMultiLvlLbl val="0"/>
      </c:catAx>
      <c:valAx>
        <c:axId val="11139641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Council Tax Rate on Median</a:t>
                </a:r>
                <a:r>
                  <a:rPr lang="en-GB" baseline="0"/>
                  <a:t> Property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96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826334208223973E-2"/>
          <c:y val="7.4490740740740746E-2"/>
          <c:w val="0.91606255468066489"/>
          <c:h val="0.77736111111111106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strRef>
              <c:f>CT_Bands_Chart_Merthyr!$C$3:$L$3</c:f>
              <c:strCache>
                <c:ptCount val="9"/>
                <c:pt idx="0">
                  <c:v>A (27%)</c:v>
                </c:pt>
                <c:pt idx="1">
                  <c:v>B (34%)</c:v>
                </c:pt>
                <c:pt idx="2">
                  <c:v>C (16%)</c:v>
                </c:pt>
                <c:pt idx="3">
                  <c:v>D (9%)</c:v>
                </c:pt>
                <c:pt idx="4">
                  <c:v>E (10%)</c:v>
                </c:pt>
                <c:pt idx="5">
                  <c:v>F (3%)</c:v>
                </c:pt>
                <c:pt idx="6">
                  <c:v>G (1%)</c:v>
                </c:pt>
                <c:pt idx="7">
                  <c:v>H (0%)</c:v>
                </c:pt>
                <c:pt idx="8">
                  <c:v>I (0%)</c:v>
                </c:pt>
              </c:strCache>
            </c:strRef>
          </c:xVal>
          <c:yVal>
            <c:numRef>
              <c:f>CT_Bands_Chart_Merthyr!$C$4:$L$4</c:f>
              <c:numCache>
                <c:formatCode>0.00%</c:formatCode>
                <c:ptCount val="10"/>
                <c:pt idx="0">
                  <c:v>1.8207826862222221E-2</c:v>
                </c:pt>
                <c:pt idx="1">
                  <c:v>1.3558962306070564E-2</c:v>
                </c:pt>
                <c:pt idx="2">
                  <c:v>1.0710454888204577E-2</c:v>
                </c:pt>
                <c:pt idx="3">
                  <c:v>8.8102198575917036E-3</c:v>
                </c:pt>
                <c:pt idx="4">
                  <c:v>8.1416979600213834E-3</c:v>
                </c:pt>
                <c:pt idx="5">
                  <c:v>7.1295621694699423E-3</c:v>
                </c:pt>
                <c:pt idx="6">
                  <c:v>5.7863807516547296E-3</c:v>
                </c:pt>
                <c:pt idx="7">
                  <c:v>5.0733851483683286E-3</c:v>
                </c:pt>
                <c:pt idx="8">
                  <c:v>5.2235511779039944E-3</c:v>
                </c:pt>
              </c:numCache>
            </c:numRef>
          </c:yVal>
          <c:bubbleSize>
            <c:numRef>
              <c:f>CT_Bands_Chart_Merthyr!$C$6:$L$6</c:f>
              <c:numCache>
                <c:formatCode>0%</c:formatCode>
                <c:ptCount val="10"/>
                <c:pt idx="0">
                  <c:v>0.5127272727272727</c:v>
                </c:pt>
                <c:pt idx="1">
                  <c:v>0.24254545454545454</c:v>
                </c:pt>
                <c:pt idx="2">
                  <c:v>8.2181818181818175E-2</c:v>
                </c:pt>
                <c:pt idx="3">
                  <c:v>0.08</c:v>
                </c:pt>
                <c:pt idx="4">
                  <c:v>5.5636363636363637E-2</c:v>
                </c:pt>
                <c:pt idx="5">
                  <c:v>2.0727272727272726E-2</c:v>
                </c:pt>
                <c:pt idx="6">
                  <c:v>5.8181818181818178E-3</c:v>
                </c:pt>
                <c:pt idx="7">
                  <c:v>0</c:v>
                </c:pt>
                <c:pt idx="8">
                  <c:v>3.6363636363636361E-4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7B24-46F2-992B-FD33DB06DBF2}"/>
            </c:ext>
          </c:extLst>
        </c:ser>
        <c:ser>
          <c:idx val="1"/>
          <c:order val="1"/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multiLvlStrRef>
              <c:f>CT_Bands_Chart_Merthyr!$C$3:$L$4</c:f>
              <c:multiLvlStrCache>
                <c:ptCount val="9"/>
                <c:lvl>
                  <c:pt idx="0">
                    <c:v>1.82%</c:v>
                  </c:pt>
                  <c:pt idx="1">
                    <c:v>1.36%</c:v>
                  </c:pt>
                  <c:pt idx="2">
                    <c:v>1.07%</c:v>
                  </c:pt>
                  <c:pt idx="3">
                    <c:v>0.88%</c:v>
                  </c:pt>
                  <c:pt idx="4">
                    <c:v>0.81%</c:v>
                  </c:pt>
                  <c:pt idx="5">
                    <c:v>0.71%</c:v>
                  </c:pt>
                  <c:pt idx="6">
                    <c:v>0.58%</c:v>
                  </c:pt>
                  <c:pt idx="7">
                    <c:v>0.51%</c:v>
                  </c:pt>
                  <c:pt idx="8">
                    <c:v>0.52%</c:v>
                  </c:pt>
                </c:lvl>
                <c:lvl>
                  <c:pt idx="0">
                    <c:v>A (27%)</c:v>
                  </c:pt>
                  <c:pt idx="1">
                    <c:v>B (34%)</c:v>
                  </c:pt>
                  <c:pt idx="2">
                    <c:v>C (16%)</c:v>
                  </c:pt>
                  <c:pt idx="3">
                    <c:v>D (9%)</c:v>
                  </c:pt>
                  <c:pt idx="4">
                    <c:v>E (10%)</c:v>
                  </c:pt>
                  <c:pt idx="5">
                    <c:v>F (3%)</c:v>
                  </c:pt>
                  <c:pt idx="6">
                    <c:v>G (1%)</c:v>
                  </c:pt>
                  <c:pt idx="7">
                    <c:v>H (0%)</c:v>
                  </c:pt>
                  <c:pt idx="8">
                    <c:v>I (0%)</c:v>
                  </c:pt>
                </c:lvl>
              </c:multiLvlStrCache>
            </c:multiLvlStrRef>
          </c:xVal>
          <c:yVal>
            <c:numRef>
              <c:f>CT_Bands_Chart_Merthyr!$C$7:$K$7</c:f>
              <c:numCache>
                <c:formatCode>0.00%</c:formatCode>
                <c:ptCount val="9"/>
                <c:pt idx="0">
                  <c:v>8.9999999999999993E-3</c:v>
                </c:pt>
                <c:pt idx="1">
                  <c:v>9.499999999999998E-3</c:v>
                </c:pt>
                <c:pt idx="2">
                  <c:v>0.01</c:v>
                </c:pt>
                <c:pt idx="3">
                  <c:v>1.0500000000000001E-2</c:v>
                </c:pt>
                <c:pt idx="4">
                  <c:v>1.1000000000000001E-2</c:v>
                </c:pt>
                <c:pt idx="5">
                  <c:v>1.15E-2</c:v>
                </c:pt>
                <c:pt idx="6">
                  <c:v>1.15E-2</c:v>
                </c:pt>
                <c:pt idx="7">
                  <c:v>1.15E-2</c:v>
                </c:pt>
                <c:pt idx="8">
                  <c:v>1.15E-2</c:v>
                </c:pt>
              </c:numCache>
            </c:numRef>
          </c:yVal>
          <c:bubbleSize>
            <c:numRef>
              <c:f>CT_Bands_Chart_Merthyr!$C$9:$K$9</c:f>
              <c:numCache>
                <c:formatCode>0.0%</c:formatCode>
                <c:ptCount val="9"/>
                <c:pt idx="0">
                  <c:v>0.27166276346604218</c:v>
                </c:pt>
                <c:pt idx="1">
                  <c:v>0.33840749414519905</c:v>
                </c:pt>
                <c:pt idx="2">
                  <c:v>0.15690866510538642</c:v>
                </c:pt>
                <c:pt idx="3">
                  <c:v>9.1334894613583142E-2</c:v>
                </c:pt>
                <c:pt idx="4">
                  <c:v>9.8360655737704916E-2</c:v>
                </c:pt>
                <c:pt idx="5">
                  <c:v>3.2786885245901641E-2</c:v>
                </c:pt>
                <c:pt idx="6">
                  <c:v>1.0538641686182669E-2</c:v>
                </c:pt>
                <c:pt idx="7">
                  <c:v>0</c:v>
                </c:pt>
                <c:pt idx="8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7B24-46F2-992B-FD33DB06D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914414143"/>
        <c:axId val="1833228671"/>
      </c:bubbleChart>
      <c:valAx>
        <c:axId val="1914414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228671"/>
        <c:crosses val="autoZero"/>
        <c:crossBetween val="midCat"/>
      </c:valAx>
      <c:valAx>
        <c:axId val="183322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414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CT_Bands_Chart_Merthyr!$A$3</c:f>
          <c:strCache>
            <c:ptCount val="1"/>
            <c:pt idx="0">
              <c:v>Merthyr Tydfil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CT_Bands_Chart_Merthyr!$C$3</c:f>
              <c:strCache>
                <c:ptCount val="1"/>
                <c:pt idx="0">
                  <c:v>A (27%)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CT_Bands_Chart_Merthyr!$A$5:$A$6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CT_Bands_Chart_Merthyr!$C$5:$C$6</c:f>
              <c:numCache>
                <c:formatCode>0%</c:formatCode>
                <c:ptCount val="2"/>
                <c:pt idx="0" formatCode="_-* #,##0_-;\-* #,##0_-;_-* &quot;-&quot;??_-;_-@_-">
                  <c:v>19268432.776946668</c:v>
                </c:pt>
                <c:pt idx="1">
                  <c:v>0.5127272727272727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30-42B0-B14E-0D0E355D8F42}"/>
            </c:ext>
          </c:extLst>
        </c:ser>
        <c:ser>
          <c:idx val="1"/>
          <c:order val="1"/>
          <c:tx>
            <c:strRef>
              <c:f>CT_Bands_Chart_Merthyr!$D$3</c:f>
              <c:strCache>
                <c:ptCount val="1"/>
                <c:pt idx="0">
                  <c:v>B (34%)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CT_Bands_Chart_Merthyr!$A$5:$A$6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CT_Bands_Chart_Merthyr!$D$5:$D$6</c:f>
              <c:numCache>
                <c:formatCode>0%</c:formatCode>
                <c:ptCount val="2"/>
                <c:pt idx="0" formatCode="_-* #,##0_-;\-* #,##0_-;_-* &quot;-&quot;??_-;_-@_-">
                  <c:v>10626542.952464443</c:v>
                </c:pt>
                <c:pt idx="1">
                  <c:v>0.24254545454545454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30-42B0-B14E-0D0E355D8F42}"/>
            </c:ext>
          </c:extLst>
        </c:ser>
        <c:ser>
          <c:idx val="2"/>
          <c:order val="2"/>
          <c:tx>
            <c:strRef>
              <c:f>CT_Bands_Chart_Merthyr!$E$3</c:f>
              <c:strCache>
                <c:ptCount val="1"/>
                <c:pt idx="0">
                  <c:v>C (16%)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CT_Bands_Chart_Merthyr!$A$5:$A$6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CT_Bands_Chart_Merthyr!$E$5:$E$6</c:f>
              <c:numCache>
                <c:formatCode>0%</c:formatCode>
                <c:ptCount val="2"/>
                <c:pt idx="0" formatCode="_-* #,##0_-;\-* #,##0_-;_-* &quot;-&quot;??_-;_-@_-">
                  <c:v>4114968.8708622218</c:v>
                </c:pt>
                <c:pt idx="1">
                  <c:v>8.2181818181818175E-2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30-42B0-B14E-0D0E355D8F42}"/>
            </c:ext>
          </c:extLst>
        </c:ser>
        <c:ser>
          <c:idx val="3"/>
          <c:order val="3"/>
          <c:tx>
            <c:strRef>
              <c:f>CT_Bands_Chart_Merthyr!$F$3</c:f>
              <c:strCache>
                <c:ptCount val="1"/>
                <c:pt idx="0">
                  <c:v>D (9%)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CT_Bands_Chart_Merthyr!$A$5:$A$6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CT_Bands_Chart_Merthyr!$F$5:$F$6</c:f>
              <c:numCache>
                <c:formatCode>0%</c:formatCode>
                <c:ptCount val="2"/>
                <c:pt idx="0" formatCode="_-* #,##0_-;\-* #,##0_-;_-* &quot;-&quot;??_-;_-@_-">
                  <c:v>4485953.3431799999</c:v>
                </c:pt>
                <c:pt idx="1">
                  <c:v>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30-42B0-B14E-0D0E355D8F42}"/>
            </c:ext>
          </c:extLst>
        </c:ser>
        <c:ser>
          <c:idx val="4"/>
          <c:order val="4"/>
          <c:tx>
            <c:strRef>
              <c:f>CT_Bands_Chart_Merthyr!$G$3</c:f>
              <c:strCache>
                <c:ptCount val="1"/>
                <c:pt idx="0">
                  <c:v>E (10%)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CT_Bands_Chart_Merthyr!$A$5:$A$6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CT_Bands_Chart_Merthyr!$G$5:$G$6</c:f>
              <c:numCache>
                <c:formatCode>0%</c:formatCode>
                <c:ptCount val="2"/>
                <c:pt idx="0" formatCode="_-* #,##0_-;\-* #,##0_-;_-* &quot;-&quot;??_-;_-@_-">
                  <c:v>3855507.3380755549</c:v>
                </c:pt>
                <c:pt idx="1">
                  <c:v>5.5636363636363637E-2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30-42B0-B14E-0D0E355D8F42}"/>
            </c:ext>
          </c:extLst>
        </c:ser>
        <c:ser>
          <c:idx val="5"/>
          <c:order val="5"/>
          <c:tx>
            <c:strRef>
              <c:f>CT_Bands_Chart_Merthyr!$H$3</c:f>
              <c:strCache>
                <c:ptCount val="1"/>
                <c:pt idx="0">
                  <c:v>F (3%)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CT_Bands_Chart_Merthyr!$A$5:$A$6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CT_Bands_Chart_Merthyr!$H$5:$H$6</c:f>
              <c:numCache>
                <c:formatCode>0%</c:formatCode>
                <c:ptCount val="2"/>
                <c:pt idx="0" formatCode="_-* #,##0_-;\-* #,##0_-;_-* &quot;-&quot;??_-;_-@_-">
                  <c:v>1686499.9631133331</c:v>
                </c:pt>
                <c:pt idx="1">
                  <c:v>2.0727272727272726E-2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30-42B0-B14E-0D0E355D8F42}"/>
            </c:ext>
          </c:extLst>
        </c:ser>
        <c:ser>
          <c:idx val="6"/>
          <c:order val="6"/>
          <c:tx>
            <c:strRef>
              <c:f>CT_Bands_Chart_Merthyr!$I$3</c:f>
              <c:strCache>
                <c:ptCount val="1"/>
                <c:pt idx="0">
                  <c:v>G (1%)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CT_Bands_Chart_Merthyr!$A$5:$A$6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CT_Bands_Chart_Merthyr!$I$5:$I$6</c:f>
              <c:numCache>
                <c:formatCode>0%</c:formatCode>
                <c:ptCount val="2"/>
                <c:pt idx="0" formatCode="_-* #,##0_-;\-* #,##0_-;_-* &quot;-&quot;??_-;_-@_-">
                  <c:v>546234.80586666719</c:v>
                </c:pt>
                <c:pt idx="1">
                  <c:v>5.8181818181818178E-3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30-42B0-B14E-0D0E355D8F42}"/>
            </c:ext>
          </c:extLst>
        </c:ser>
        <c:ser>
          <c:idx val="7"/>
          <c:order val="7"/>
          <c:tx>
            <c:strRef>
              <c:f>CT_Bands_Chart_Merthyr!$J$3</c:f>
              <c:strCache>
                <c:ptCount val="1"/>
                <c:pt idx="0">
                  <c:v>H (0%)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CT_Bands_Chart_Merthyr!$A$5:$A$6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CT_Bands_Chart_Merthyr!$J$5:$J$6</c:f>
              <c:numCache>
                <c:formatCode>0%</c:formatCode>
                <c:ptCount val="2"/>
                <c:pt idx="0" formatCode="_-* #,##0_-;\-* #,##0_-;_-* &quot;-&quot;??_-;_-@_-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930-42B0-B14E-0D0E355D8F42}"/>
            </c:ext>
          </c:extLst>
        </c:ser>
        <c:ser>
          <c:idx val="8"/>
          <c:order val="8"/>
          <c:tx>
            <c:strRef>
              <c:f>CT_Bands_Chart_Merthyr!$K$3</c:f>
              <c:strCache>
                <c:ptCount val="1"/>
                <c:pt idx="0">
                  <c:v>I (0%)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CT_Bands_Chart_Merthyr!$A$5:$A$6</c:f>
              <c:strCache>
                <c:ptCount val="2"/>
                <c:pt idx="0">
                  <c:v>Share of Receipts, 2003 Values</c:v>
                </c:pt>
                <c:pt idx="1">
                  <c:v>Share of Households, 2003 Values</c:v>
                </c:pt>
              </c:strCache>
            </c:strRef>
          </c:cat>
          <c:val>
            <c:numRef>
              <c:f>CT_Bands_Chart_Merthyr!$K$5:$K$6</c:f>
              <c:numCache>
                <c:formatCode>0%</c:formatCode>
                <c:ptCount val="2"/>
                <c:pt idx="0" formatCode="_-* #,##0_-;\-* #,##0_-;_-* &quot;-&quot;??_-;_-@_-">
                  <c:v>47795.545513333331</c:v>
                </c:pt>
                <c:pt idx="1">
                  <c:v>3.6363636363636361E-4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930-42B0-B14E-0D0E355D8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5542319"/>
        <c:axId val="1845541839"/>
      </c:barChart>
      <c:catAx>
        <c:axId val="1845542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41839"/>
        <c:crosses val="autoZero"/>
        <c:auto val="1"/>
        <c:lblAlgn val="ctr"/>
        <c:lblOffset val="100"/>
        <c:noMultiLvlLbl val="0"/>
      </c:catAx>
      <c:valAx>
        <c:axId val="184554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4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CT_Bands_Chart_Merthyr!$A$3</c:f>
          <c:strCache>
            <c:ptCount val="1"/>
            <c:pt idx="0">
              <c:v>Merthyr Tydfil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CT_Bands_Chart_Merthyr!$C$3</c:f>
              <c:strCache>
                <c:ptCount val="1"/>
                <c:pt idx="0">
                  <c:v>A (27%)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CT_Bands_Chart_Merthyr!$A$8:$A$9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CT_Bands_Chart_Merthyr!$C$8:$C$9</c:f>
              <c:numCache>
                <c:formatCode>0.0%</c:formatCode>
                <c:ptCount val="2"/>
                <c:pt idx="0" formatCode="_-* #,##0_-;\-* #,##0_-;_-* &quot;-&quot;??_-;_-@_-">
                  <c:v>5046407.4941451997</c:v>
                </c:pt>
                <c:pt idx="1">
                  <c:v>0.27166276346604218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1-46A8-9EB4-6CBCF414E029}"/>
            </c:ext>
          </c:extLst>
        </c:ser>
        <c:ser>
          <c:idx val="1"/>
          <c:order val="1"/>
          <c:tx>
            <c:strRef>
              <c:f>CT_Bands_Chart_Merthyr!$D$3</c:f>
              <c:strCache>
                <c:ptCount val="1"/>
                <c:pt idx="0">
                  <c:v>B (34%)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CT_Bands_Chart_Merthyr!$A$8:$A$9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CT_Bands_Chart_Merthyr!$D$8:$D$9</c:f>
              <c:numCache>
                <c:formatCode>0.0%</c:formatCode>
                <c:ptCount val="2"/>
                <c:pt idx="0" formatCode="_-* #,##0_-;\-* #,##0_-;_-* &quot;-&quot;??_-;_-@_-">
                  <c:v>10395651.730772832</c:v>
                </c:pt>
                <c:pt idx="1">
                  <c:v>0.33840749414519905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D1-46A8-9EB4-6CBCF414E029}"/>
            </c:ext>
          </c:extLst>
        </c:ser>
        <c:ser>
          <c:idx val="2"/>
          <c:order val="2"/>
          <c:tx>
            <c:strRef>
              <c:f>CT_Bands_Chart_Merthyr!$E$3</c:f>
              <c:strCache>
                <c:ptCount val="1"/>
                <c:pt idx="0">
                  <c:v>C (16%)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CT_Bands_Chart_Merthyr!$A$8:$A$9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CT_Bands_Chart_Merthyr!$E$8:$E$9</c:f>
              <c:numCache>
                <c:formatCode>0.0%</c:formatCode>
                <c:ptCount val="2"/>
                <c:pt idx="0" formatCode="_-* #,##0_-;\-* #,##0_-;_-* &quot;-&quot;??_-;_-@_-">
                  <c:v>7340836.5789227169</c:v>
                </c:pt>
                <c:pt idx="1">
                  <c:v>0.15690866510538642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D1-46A8-9EB4-6CBCF414E029}"/>
            </c:ext>
          </c:extLst>
        </c:ser>
        <c:ser>
          <c:idx val="3"/>
          <c:order val="3"/>
          <c:tx>
            <c:strRef>
              <c:f>CT_Bands_Chart_Merthyr!$F$3</c:f>
              <c:strCache>
                <c:ptCount val="1"/>
                <c:pt idx="0">
                  <c:v>D (9%)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CT_Bands_Chart_Merthyr!$A$8:$A$9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CT_Bands_Chart_Merthyr!$F$8:$F$9</c:f>
              <c:numCache>
                <c:formatCode>0.0%</c:formatCode>
                <c:ptCount val="2"/>
                <c:pt idx="0" formatCode="_-* #,##0_-;\-* #,##0_-;_-* &quot;-&quot;??_-;_-@_-">
                  <c:v>6136183.6878688531</c:v>
                </c:pt>
                <c:pt idx="1">
                  <c:v>9.1334894613583142E-2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D1-46A8-9EB4-6CBCF414E029}"/>
            </c:ext>
          </c:extLst>
        </c:ser>
        <c:ser>
          <c:idx val="4"/>
          <c:order val="4"/>
          <c:tx>
            <c:strRef>
              <c:f>CT_Bands_Chart_Merthyr!$G$3</c:f>
              <c:strCache>
                <c:ptCount val="1"/>
                <c:pt idx="0">
                  <c:v>E (10%)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CT_Bands_Chart_Merthyr!$A$8:$A$9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CT_Bands_Chart_Merthyr!$G$8:$G$9</c:f>
              <c:numCache>
                <c:formatCode>0.0%</c:formatCode>
                <c:ptCount val="2"/>
                <c:pt idx="0" formatCode="_-* #,##0_-;\-* #,##0_-;_-* &quot;-&quot;??_-;_-@_-">
                  <c:v>9156054.2321311478</c:v>
                </c:pt>
                <c:pt idx="1">
                  <c:v>9.8360655737704916E-2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D1-46A8-9EB4-6CBCF414E029}"/>
            </c:ext>
          </c:extLst>
        </c:ser>
        <c:ser>
          <c:idx val="5"/>
          <c:order val="5"/>
          <c:tx>
            <c:strRef>
              <c:f>CT_Bands_Chart_Merthyr!$H$3</c:f>
              <c:strCache>
                <c:ptCount val="1"/>
                <c:pt idx="0">
                  <c:v>F (3%)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CT_Bands_Chart_Merthyr!$A$8:$A$9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CT_Bands_Chart_Merthyr!$H$8:$H$9</c:f>
              <c:numCache>
                <c:formatCode>0.0%</c:formatCode>
                <c:ptCount val="2"/>
                <c:pt idx="0" formatCode="_-* #,##0_-;\-* #,##0_-;_-* &quot;-&quot;??_-;_-@_-">
                  <c:v>4306208.4668852463</c:v>
                </c:pt>
                <c:pt idx="1">
                  <c:v>3.2786885245901641E-2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D1-46A8-9EB4-6CBCF414E029}"/>
            </c:ext>
          </c:extLst>
        </c:ser>
        <c:ser>
          <c:idx val="6"/>
          <c:order val="6"/>
          <c:tx>
            <c:strRef>
              <c:f>CT_Bands_Chart_Merthyr!$I$3</c:f>
              <c:strCache>
                <c:ptCount val="1"/>
                <c:pt idx="0">
                  <c:v>G (1%)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CT_Bands_Chart_Merthyr!$A$8:$A$9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CT_Bands_Chart_Merthyr!$I$8:$I$9</c:f>
              <c:numCache>
                <c:formatCode>0.0%</c:formatCode>
                <c:ptCount val="2"/>
                <c:pt idx="0" formatCode="_-* #,##0_-;\-* #,##0_-;_-* &quot;-&quot;??_-;_-@_-">
                  <c:v>1967810.566932084</c:v>
                </c:pt>
                <c:pt idx="1">
                  <c:v>1.0538641686182669E-2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D1-46A8-9EB4-6CBCF414E029}"/>
            </c:ext>
          </c:extLst>
        </c:ser>
        <c:ser>
          <c:idx val="7"/>
          <c:order val="7"/>
          <c:tx>
            <c:strRef>
              <c:f>CT_Bands_Chart_Merthyr!$J$3</c:f>
              <c:strCache>
                <c:ptCount val="1"/>
                <c:pt idx="0">
                  <c:v>H (0%)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CT_Bands_Chart_Merthyr!$A$8:$A$9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CT_Bands_Chart_Merthyr!$J$8:$J$9</c:f>
              <c:numCache>
                <c:formatCode>0.0%</c:formatCode>
                <c:ptCount val="2"/>
                <c:pt idx="0" formatCode="_-* #,##0_-;\-* #,##0_-;_-* &quot;-&quot;??_-;_-@_-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ED1-46A8-9EB4-6CBCF414E029}"/>
            </c:ext>
          </c:extLst>
        </c:ser>
        <c:ser>
          <c:idx val="8"/>
          <c:order val="8"/>
          <c:tx>
            <c:strRef>
              <c:f>CT_Bands_Chart_Merthyr!$K$3</c:f>
              <c:strCache>
                <c:ptCount val="1"/>
                <c:pt idx="0">
                  <c:v>I (0%)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CT_Bands_Chart_Merthyr!$A$8:$A$9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CT_Bands_Chart_Merthyr!$K$8:$K$9</c:f>
              <c:numCache>
                <c:formatCode>0.0%</c:formatCode>
                <c:ptCount val="2"/>
                <c:pt idx="0" formatCode="_-* #,##0_-;\-* #,##0_-;_-* &quot;-&quot;??_-;_-@_-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ED1-46A8-9EB4-6CBCF414E029}"/>
            </c:ext>
          </c:extLst>
        </c:ser>
        <c:ser>
          <c:idx val="9"/>
          <c:order val="9"/>
          <c:tx>
            <c:strRef>
              <c:f>CT_Bands_Chart_Merthyr!$L$3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CT_Bands_Chart_Merthyr!$A$8:$A$9</c:f>
              <c:strCache>
                <c:ptCount val="2"/>
                <c:pt idx="0">
                  <c:v>Share of Receipts, 2022 Values</c:v>
                </c:pt>
                <c:pt idx="1">
                  <c:v>Share of Households, 2022 Values</c:v>
                </c:pt>
              </c:strCache>
            </c:strRef>
          </c:cat>
          <c:val>
            <c:numRef>
              <c:f>CT_Bands_Chart_Merthyr!$L$8:$L$9</c:f>
              <c:numCache>
                <c:formatCode>0.00%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9-8ED1-46A8-9EB4-6CBCF414E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5542319"/>
        <c:axId val="1845541839"/>
      </c:barChart>
      <c:catAx>
        <c:axId val="1845542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41839"/>
        <c:crosses val="autoZero"/>
        <c:auto val="1"/>
        <c:lblAlgn val="ctr"/>
        <c:lblOffset val="100"/>
        <c:noMultiLvlLbl val="0"/>
      </c:catAx>
      <c:valAx>
        <c:axId val="184554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4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391085</xdr:colOff>
      <xdr:row>2</xdr:row>
      <xdr:rowOff>276225</xdr:rowOff>
    </xdr:from>
    <xdr:to>
      <xdr:col>16</xdr:col>
      <xdr:colOff>583917</xdr:colOff>
      <xdr:row>29</xdr:row>
      <xdr:rowOff>66674</xdr:rowOff>
    </xdr:to>
    <xdr:graphicFrame macro="">
      <xdr:nvGraphicFramePr>
        <xdr:cNvPr id="9" name="Chart 17">
          <a:extLst>
            <a:ext uri="{FF2B5EF4-FFF2-40B4-BE49-F238E27FC236}">
              <a16:creationId xmlns:a16="http://schemas.microsoft.com/office/drawing/2014/main" id="{CF9B0646-9453-0E28-74D8-38BDBC7DC9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480732</xdr:colOff>
      <xdr:row>0</xdr:row>
      <xdr:rowOff>45945</xdr:rowOff>
    </xdr:from>
    <xdr:to>
      <xdr:col>24</xdr:col>
      <xdr:colOff>33057</xdr:colOff>
      <xdr:row>16</xdr:row>
      <xdr:rowOff>160245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15245E-15DE-8A22-31FE-9E42BD7653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346262</xdr:colOff>
      <xdr:row>14</xdr:row>
      <xdr:rowOff>10364</xdr:rowOff>
    </xdr:from>
    <xdr:to>
      <xdr:col>32</xdr:col>
      <xdr:colOff>131109</xdr:colOff>
      <xdr:row>28</xdr:row>
      <xdr:rowOff>86564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33F2712-6138-6EF6-105F-08AB8D363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411205</xdr:colOff>
      <xdr:row>10</xdr:row>
      <xdr:rowOff>22412</xdr:rowOff>
    </xdr:from>
    <xdr:to>
      <xdr:col>11</xdr:col>
      <xdr:colOff>476006</xdr:colOff>
      <xdr:row>24</xdr:row>
      <xdr:rowOff>98612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3FE1823-094D-8E38-E424-BA10C7A871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280147</xdr:colOff>
      <xdr:row>25</xdr:row>
      <xdr:rowOff>78442</xdr:rowOff>
    </xdr:from>
    <xdr:to>
      <xdr:col>11</xdr:col>
      <xdr:colOff>344948</xdr:colOff>
      <xdr:row>39</xdr:row>
      <xdr:rowOff>154642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1B9C586-12FC-4181-86EB-D935D626D0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480732</xdr:colOff>
      <xdr:row>0</xdr:row>
      <xdr:rowOff>45945</xdr:rowOff>
    </xdr:from>
    <xdr:to>
      <xdr:col>24</xdr:col>
      <xdr:colOff>33057</xdr:colOff>
      <xdr:row>16</xdr:row>
      <xdr:rowOff>160245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1AB3C-5330-47C7-8101-6A74F25575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346262</xdr:colOff>
      <xdr:row>14</xdr:row>
      <xdr:rowOff>10364</xdr:rowOff>
    </xdr:from>
    <xdr:to>
      <xdr:col>32</xdr:col>
      <xdr:colOff>131109</xdr:colOff>
      <xdr:row>28</xdr:row>
      <xdr:rowOff>86564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CF819A-C201-4269-9F26-95818D352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411205</xdr:colOff>
      <xdr:row>10</xdr:row>
      <xdr:rowOff>22412</xdr:rowOff>
    </xdr:from>
    <xdr:to>
      <xdr:col>11</xdr:col>
      <xdr:colOff>476006</xdr:colOff>
      <xdr:row>24</xdr:row>
      <xdr:rowOff>98612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F286ED-81F6-4131-8590-A8E090641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280147</xdr:colOff>
      <xdr:row>25</xdr:row>
      <xdr:rowOff>78442</xdr:rowOff>
    </xdr:from>
    <xdr:to>
      <xdr:col>11</xdr:col>
      <xdr:colOff>344948</xdr:colOff>
      <xdr:row>39</xdr:row>
      <xdr:rowOff>154642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0175FA-ABDC-4C5A-B460-AF16186EB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480732</xdr:colOff>
      <xdr:row>0</xdr:row>
      <xdr:rowOff>45945</xdr:rowOff>
    </xdr:from>
    <xdr:to>
      <xdr:col>24</xdr:col>
      <xdr:colOff>33057</xdr:colOff>
      <xdr:row>16</xdr:row>
      <xdr:rowOff>160245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5631F-E28D-4749-9875-A33F3C73F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346262</xdr:colOff>
      <xdr:row>14</xdr:row>
      <xdr:rowOff>10364</xdr:rowOff>
    </xdr:from>
    <xdr:to>
      <xdr:col>32</xdr:col>
      <xdr:colOff>131109</xdr:colOff>
      <xdr:row>28</xdr:row>
      <xdr:rowOff>86564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2FA000-C05C-4DE7-94DD-343D3569E7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411205</xdr:colOff>
      <xdr:row>10</xdr:row>
      <xdr:rowOff>22412</xdr:rowOff>
    </xdr:from>
    <xdr:to>
      <xdr:col>11</xdr:col>
      <xdr:colOff>476006</xdr:colOff>
      <xdr:row>24</xdr:row>
      <xdr:rowOff>98612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FA46AF-0147-446D-A7DA-15B566036B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280147</xdr:colOff>
      <xdr:row>25</xdr:row>
      <xdr:rowOff>78442</xdr:rowOff>
    </xdr:from>
    <xdr:to>
      <xdr:col>11</xdr:col>
      <xdr:colOff>344948</xdr:colOff>
      <xdr:row>39</xdr:row>
      <xdr:rowOff>154642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723A3B-DED6-40AE-835A-8657BF224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480732</xdr:colOff>
      <xdr:row>0</xdr:row>
      <xdr:rowOff>45945</xdr:rowOff>
    </xdr:from>
    <xdr:to>
      <xdr:col>24</xdr:col>
      <xdr:colOff>33057</xdr:colOff>
      <xdr:row>16</xdr:row>
      <xdr:rowOff>160245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14838A-D7B5-4390-AB94-530BB0B2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346262</xdr:colOff>
      <xdr:row>14</xdr:row>
      <xdr:rowOff>10364</xdr:rowOff>
    </xdr:from>
    <xdr:to>
      <xdr:col>32</xdr:col>
      <xdr:colOff>131109</xdr:colOff>
      <xdr:row>28</xdr:row>
      <xdr:rowOff>86564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A2E8A6-9547-44B5-A796-45D5C41FF1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411205</xdr:colOff>
      <xdr:row>10</xdr:row>
      <xdr:rowOff>22412</xdr:rowOff>
    </xdr:from>
    <xdr:to>
      <xdr:col>11</xdr:col>
      <xdr:colOff>476006</xdr:colOff>
      <xdr:row>24</xdr:row>
      <xdr:rowOff>98612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CF9D2B-2E6D-4275-B107-21B494BA82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280147</xdr:colOff>
      <xdr:row>25</xdr:row>
      <xdr:rowOff>78442</xdr:rowOff>
    </xdr:from>
    <xdr:to>
      <xdr:col>11</xdr:col>
      <xdr:colOff>344948</xdr:colOff>
      <xdr:row>39</xdr:row>
      <xdr:rowOff>154642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892821E-E961-40A0-AD33-E81560A9F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.breach\Downloads\CTR_Table__live__-_Band_D_2023-24__REVISED_(1).ods" TargetMode="External"/><Relationship Id="rId1" Type="http://schemas.openxmlformats.org/officeDocument/2006/relationships/externalLinkPath" Target="/Users/a.breach/Downloads/CTR_Table__live__-_Band_D_2023-24__REVISED_(1).od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ver"/>
      <sheetName val="Contents"/>
      <sheetName val="Notes"/>
      <sheetName val="Live_Table"/>
      <sheetName val="inc_PP"/>
      <sheetName val="inc_PP_(%)"/>
      <sheetName val="exc_PP"/>
      <sheetName val="exc_PP_(%)"/>
      <sheetName val="Area_CT"/>
      <sheetName val="Area_CT_(%)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TSOP1_0_1993_2023" growShrinkType="overwriteClear" adjustColumnWidth="0" connectionId="1" xr16:uid="{E0E5690F-1357-45BA-874C-CDF831361D9D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32A552-0CDD-4591-B780-9155738CF971}" name="exc_PP" displayName="exc_PP" ref="A3:AI560" totalsRowShown="0">
  <tableColumns count="35">
    <tableColumn id="1" xr3:uid="{08F6B02A-9066-4FFF-82B3-B2887A11F9F2}" name="Code "/>
    <tableColumn id="2" xr3:uid="{A2556726-492E-4C2E-8DA9-51A347E232F3}" name="ONS Code"/>
    <tableColumn id="3" xr3:uid="{40844811-B808-4421-8FEC-DC196E1D84F8}" name="Authority"/>
    <tableColumn id="35" xr3:uid="{FF9F5D6A-2722-46E8-B5D1-DA7A42AD072B}" name="Column1" dataDxfId="8" dataCellStyle="Normal 4">
      <calculatedColumnFormula>INDEX(Lookup!$F$2:$F$375, MATCH(B4, Lookup!$A$2:$A$375,0))</calculatedColumnFormula>
    </tableColumn>
    <tableColumn id="4" xr3:uid="{E2AC02BB-1098-47A4-9DAB-93A3B07DF102}" name="Current"/>
    <tableColumn id="5" xr3:uid="{70905F77-2BEB-4A99-9715-A05524C84661}" name="Class"/>
    <tableColumn id="6" xr3:uid="{90A3F0E1-A8C0-4E75-A76C-15FF46F2889A}" name="1996 to 1997"/>
    <tableColumn id="7" xr3:uid="{AA97DDEA-0C46-43F4-91B9-E54AFA723EA0}" name="1997 to 1998"/>
    <tableColumn id="8" xr3:uid="{A8B4E72E-507E-4192-976A-D80B7C92B94F}" name="1998 to 1999"/>
    <tableColumn id="9" xr3:uid="{F3662AD8-68A8-4C45-A0B6-E4F468541F8F}" name="1999 to 2000"/>
    <tableColumn id="10" xr3:uid="{031EAA69-A700-4111-B99E-13F53A81E100}" name="2000 to 2001"/>
    <tableColumn id="11" xr3:uid="{D206DBC6-DBBD-437E-90BA-50818ADDDBDB}" name="2001 to 2002"/>
    <tableColumn id="12" xr3:uid="{1773BC2A-526F-470C-91ED-F200E422F3F3}" name="2002 to 2003"/>
    <tableColumn id="13" xr3:uid="{1BA30C81-23AF-4D28-8E65-4FFE0D24BB23}" name="2003 to 2004"/>
    <tableColumn id="14" xr3:uid="{FD3FE123-B752-4CD3-8953-0BAD3F935DEF}" name="2004 to 2005"/>
    <tableColumn id="15" xr3:uid="{7949ED28-74DE-4E66-80A9-9229D5FE936F}" name="2005 to 2006"/>
    <tableColumn id="16" xr3:uid="{1C367DA0-A930-4F6E-92CA-059DC53ECBF4}" name="2006 to 2007"/>
    <tableColumn id="17" xr3:uid="{77ABFF14-28C1-4BB0-A4BD-A7D9D2A5B272}" name="2007 to 2008"/>
    <tableColumn id="18" xr3:uid="{FCAAEAF3-C779-4F91-B80D-CDCAC653FF66}" name="2008 to 2009"/>
    <tableColumn id="19" xr3:uid="{9BB52BFE-60A1-40F7-B8EA-010A8F7B7A81}" name="2009 to 2010"/>
    <tableColumn id="20" xr3:uid="{2107FBF1-6C7C-4D34-9C55-A3C13DA3657B}" name="2010 to 2011"/>
    <tableColumn id="21" xr3:uid="{D7F2F07C-4223-437E-AC53-248B6606172B}" name="2011 to 2012"/>
    <tableColumn id="22" xr3:uid="{EBEC4E66-A816-4DAE-AB39-A0A4A80D8B9D}" name="2012 to 2013"/>
    <tableColumn id="23" xr3:uid="{85310863-3E8E-4B5F-A722-788CF29AA165}" name="2013 to 2014"/>
    <tableColumn id="24" xr3:uid="{32CBE462-83D4-48A4-993D-3648FE1D746A}" name="2014 to 2015"/>
    <tableColumn id="25" xr3:uid="{CB2D5B08-2051-48B6-BF59-1DCFBE91C8C5}" name="2015 to 2016"/>
    <tableColumn id="26" xr3:uid="{0012BE07-D880-4004-877E-474C1F3FC80A}" name="2016 to 2017"/>
    <tableColumn id="27" xr3:uid="{2CC05A38-4CB2-4A05-B3C8-EB77319F0996}" name="2017 to 2018"/>
    <tableColumn id="28" xr3:uid="{BA402D9C-00A3-4AA1-9932-1409027A4543}" name="2018 to 2019"/>
    <tableColumn id="29" xr3:uid="{F5C8DF5F-C5FE-4834-8647-AC9CE79C93A8}" name="2019 to 2020"/>
    <tableColumn id="30" xr3:uid="{669090F9-D770-45EC-8EAE-4CDEABDBA070}" name="2020 to 2021"/>
    <tableColumn id="31" xr3:uid="{7970B897-F007-4035-B604-821FC3E114F2}" name="2021 to 2022"/>
    <tableColumn id="32" xr3:uid="{C12AB428-F269-42EF-A851-261BF5AD62A7}" name="2022 to 2023"/>
    <tableColumn id="33" xr3:uid="{AC706D8C-9675-47B6-B8FA-24F99777C669}" name="2023 to 2024"/>
    <tableColumn id="34" xr3:uid="{F7AD3ECB-5F7F-4B49-80E1-457039E69063}" name="Notes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Centre for Citie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92D901"/>
    </a:accent1>
    <a:accent2>
      <a:srgbClr val="00B753"/>
    </a:accent2>
    <a:accent3>
      <a:srgbClr val="851774"/>
    </a:accent3>
    <a:accent4>
      <a:srgbClr val="B7D275"/>
    </a:accent4>
    <a:accent5>
      <a:srgbClr val="7374B5"/>
    </a:accent5>
    <a:accent6>
      <a:srgbClr val="82CFF5"/>
    </a:accent6>
    <a:hlink>
      <a:srgbClr val="92D901"/>
    </a:hlink>
    <a:folHlink>
      <a:srgbClr val="851774"/>
    </a:folHlink>
  </a:clrScheme>
  <a:fontScheme name="Corporate Fonts">
    <a:majorFont>
      <a:latin typeface="CorporateSBQ 2"/>
      <a:ea typeface=""/>
      <a:cs typeface=""/>
    </a:majorFont>
    <a:minorFont>
      <a:latin typeface="CorporateSBQ Light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Centre for Citie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92D901"/>
    </a:accent1>
    <a:accent2>
      <a:srgbClr val="00B753"/>
    </a:accent2>
    <a:accent3>
      <a:srgbClr val="851774"/>
    </a:accent3>
    <a:accent4>
      <a:srgbClr val="B7D275"/>
    </a:accent4>
    <a:accent5>
      <a:srgbClr val="7374B5"/>
    </a:accent5>
    <a:accent6>
      <a:srgbClr val="82CFF5"/>
    </a:accent6>
    <a:hlink>
      <a:srgbClr val="92D901"/>
    </a:hlink>
    <a:folHlink>
      <a:srgbClr val="851774"/>
    </a:folHlink>
  </a:clrScheme>
  <a:fontScheme name="Corporate Fonts">
    <a:majorFont>
      <a:latin typeface="CorporateSBQ 2"/>
      <a:ea typeface=""/>
      <a:cs typeface=""/>
    </a:majorFont>
    <a:minorFont>
      <a:latin typeface="CorporateSBQ Light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Centre for Citie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92D901"/>
    </a:accent1>
    <a:accent2>
      <a:srgbClr val="00B753"/>
    </a:accent2>
    <a:accent3>
      <a:srgbClr val="851774"/>
    </a:accent3>
    <a:accent4>
      <a:srgbClr val="B7D275"/>
    </a:accent4>
    <a:accent5>
      <a:srgbClr val="7374B5"/>
    </a:accent5>
    <a:accent6>
      <a:srgbClr val="82CFF5"/>
    </a:accent6>
    <a:hlink>
      <a:srgbClr val="92D901"/>
    </a:hlink>
    <a:folHlink>
      <a:srgbClr val="851774"/>
    </a:folHlink>
  </a:clrScheme>
  <a:fontScheme name="Corporate Fonts">
    <a:majorFont>
      <a:latin typeface="CorporateSBQ 2"/>
      <a:ea typeface=""/>
      <a:cs typeface=""/>
    </a:majorFont>
    <a:minorFont>
      <a:latin typeface="CorporateSBQ Light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Centre for Citie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92D901"/>
    </a:accent1>
    <a:accent2>
      <a:srgbClr val="00B753"/>
    </a:accent2>
    <a:accent3>
      <a:srgbClr val="851774"/>
    </a:accent3>
    <a:accent4>
      <a:srgbClr val="B7D275"/>
    </a:accent4>
    <a:accent5>
      <a:srgbClr val="7374B5"/>
    </a:accent5>
    <a:accent6>
      <a:srgbClr val="82CFF5"/>
    </a:accent6>
    <a:hlink>
      <a:srgbClr val="92D901"/>
    </a:hlink>
    <a:folHlink>
      <a:srgbClr val="851774"/>
    </a:folHlink>
  </a:clrScheme>
  <a:fontScheme name="Corporate Fonts">
    <a:majorFont>
      <a:latin typeface="CorporateSBQ 2"/>
      <a:ea typeface=""/>
      <a:cs typeface=""/>
    </a:majorFont>
    <a:minorFont>
      <a:latin typeface="CorporateSBQ Light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Centre for Citie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92D901"/>
    </a:accent1>
    <a:accent2>
      <a:srgbClr val="00B753"/>
    </a:accent2>
    <a:accent3>
      <a:srgbClr val="851774"/>
    </a:accent3>
    <a:accent4>
      <a:srgbClr val="B7D275"/>
    </a:accent4>
    <a:accent5>
      <a:srgbClr val="7374B5"/>
    </a:accent5>
    <a:accent6>
      <a:srgbClr val="82CFF5"/>
    </a:accent6>
    <a:hlink>
      <a:srgbClr val="92D901"/>
    </a:hlink>
    <a:folHlink>
      <a:srgbClr val="851774"/>
    </a:folHlink>
  </a:clrScheme>
  <a:fontScheme name="Corporate Fonts">
    <a:majorFont>
      <a:latin typeface="CorporateSBQ 2"/>
      <a:ea typeface=""/>
      <a:cs typeface=""/>
    </a:majorFont>
    <a:minorFont>
      <a:latin typeface="CorporateSBQ Light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Centre for Citie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92D901"/>
    </a:accent1>
    <a:accent2>
      <a:srgbClr val="00B753"/>
    </a:accent2>
    <a:accent3>
      <a:srgbClr val="851774"/>
    </a:accent3>
    <a:accent4>
      <a:srgbClr val="B7D275"/>
    </a:accent4>
    <a:accent5>
      <a:srgbClr val="7374B5"/>
    </a:accent5>
    <a:accent6>
      <a:srgbClr val="82CFF5"/>
    </a:accent6>
    <a:hlink>
      <a:srgbClr val="92D901"/>
    </a:hlink>
    <a:folHlink>
      <a:srgbClr val="851774"/>
    </a:folHlink>
  </a:clrScheme>
  <a:fontScheme name="Corporate Fonts">
    <a:majorFont>
      <a:latin typeface="CorporateSBQ 2"/>
      <a:ea typeface=""/>
      <a:cs typeface=""/>
    </a:majorFont>
    <a:minorFont>
      <a:latin typeface="CorporateSBQ Light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Centre for Citie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92D901"/>
    </a:accent1>
    <a:accent2>
      <a:srgbClr val="00B753"/>
    </a:accent2>
    <a:accent3>
      <a:srgbClr val="851774"/>
    </a:accent3>
    <a:accent4>
      <a:srgbClr val="B7D275"/>
    </a:accent4>
    <a:accent5>
      <a:srgbClr val="7374B5"/>
    </a:accent5>
    <a:accent6>
      <a:srgbClr val="82CFF5"/>
    </a:accent6>
    <a:hlink>
      <a:srgbClr val="92D901"/>
    </a:hlink>
    <a:folHlink>
      <a:srgbClr val="851774"/>
    </a:folHlink>
  </a:clrScheme>
  <a:fontScheme name="Corporate Fonts">
    <a:majorFont>
      <a:latin typeface="CorporateSBQ 2"/>
      <a:ea typeface=""/>
      <a:cs typeface=""/>
    </a:majorFont>
    <a:minorFont>
      <a:latin typeface="CorporateSBQ Light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Centre for Citie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92D901"/>
    </a:accent1>
    <a:accent2>
      <a:srgbClr val="00B753"/>
    </a:accent2>
    <a:accent3>
      <a:srgbClr val="851774"/>
    </a:accent3>
    <a:accent4>
      <a:srgbClr val="B7D275"/>
    </a:accent4>
    <a:accent5>
      <a:srgbClr val="7374B5"/>
    </a:accent5>
    <a:accent6>
      <a:srgbClr val="82CFF5"/>
    </a:accent6>
    <a:hlink>
      <a:srgbClr val="92D901"/>
    </a:hlink>
    <a:folHlink>
      <a:srgbClr val="851774"/>
    </a:folHlink>
  </a:clrScheme>
  <a:fontScheme name="Corporate Fonts">
    <a:majorFont>
      <a:latin typeface="CorporateSBQ 2"/>
      <a:ea typeface=""/>
      <a:cs typeface=""/>
    </a:majorFont>
    <a:minorFont>
      <a:latin typeface="CorporateSBQ Light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Centre for Citie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92D901"/>
    </a:accent1>
    <a:accent2>
      <a:srgbClr val="00B753"/>
    </a:accent2>
    <a:accent3>
      <a:srgbClr val="851774"/>
    </a:accent3>
    <a:accent4>
      <a:srgbClr val="B7D275"/>
    </a:accent4>
    <a:accent5>
      <a:srgbClr val="7374B5"/>
    </a:accent5>
    <a:accent6>
      <a:srgbClr val="82CFF5"/>
    </a:accent6>
    <a:hlink>
      <a:srgbClr val="92D901"/>
    </a:hlink>
    <a:folHlink>
      <a:srgbClr val="851774"/>
    </a:folHlink>
  </a:clrScheme>
  <a:fontScheme name="Corporate Fonts">
    <a:majorFont>
      <a:latin typeface="CorporateSBQ 2"/>
      <a:ea typeface=""/>
      <a:cs typeface=""/>
    </a:majorFont>
    <a:minorFont>
      <a:latin typeface="CorporateSBQ Light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Centre for Citie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92D901"/>
    </a:accent1>
    <a:accent2>
      <a:srgbClr val="00B753"/>
    </a:accent2>
    <a:accent3>
      <a:srgbClr val="851774"/>
    </a:accent3>
    <a:accent4>
      <a:srgbClr val="B7D275"/>
    </a:accent4>
    <a:accent5>
      <a:srgbClr val="7374B5"/>
    </a:accent5>
    <a:accent6>
      <a:srgbClr val="82CFF5"/>
    </a:accent6>
    <a:hlink>
      <a:srgbClr val="92D901"/>
    </a:hlink>
    <a:folHlink>
      <a:srgbClr val="851774"/>
    </a:folHlink>
  </a:clrScheme>
  <a:fontScheme name="Corporate Fonts">
    <a:majorFont>
      <a:latin typeface="CorporateSBQ 2"/>
      <a:ea typeface=""/>
      <a:cs typeface=""/>
    </a:majorFont>
    <a:minorFont>
      <a:latin typeface="CorporateSBQ Light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Centre for Citie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92D901"/>
    </a:accent1>
    <a:accent2>
      <a:srgbClr val="00B753"/>
    </a:accent2>
    <a:accent3>
      <a:srgbClr val="851774"/>
    </a:accent3>
    <a:accent4>
      <a:srgbClr val="B7D275"/>
    </a:accent4>
    <a:accent5>
      <a:srgbClr val="7374B5"/>
    </a:accent5>
    <a:accent6>
      <a:srgbClr val="82CFF5"/>
    </a:accent6>
    <a:hlink>
      <a:srgbClr val="92D901"/>
    </a:hlink>
    <a:folHlink>
      <a:srgbClr val="851774"/>
    </a:folHlink>
  </a:clrScheme>
  <a:fontScheme name="Corporate Fonts">
    <a:majorFont>
      <a:latin typeface="CorporateSBQ 2"/>
      <a:ea typeface=""/>
      <a:cs typeface=""/>
    </a:majorFont>
    <a:minorFont>
      <a:latin typeface="CorporateSBQ Light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Centre for Citie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92D901"/>
    </a:accent1>
    <a:accent2>
      <a:srgbClr val="00B753"/>
    </a:accent2>
    <a:accent3>
      <a:srgbClr val="851774"/>
    </a:accent3>
    <a:accent4>
      <a:srgbClr val="B7D275"/>
    </a:accent4>
    <a:accent5>
      <a:srgbClr val="7374B5"/>
    </a:accent5>
    <a:accent6>
      <a:srgbClr val="82CFF5"/>
    </a:accent6>
    <a:hlink>
      <a:srgbClr val="92D901"/>
    </a:hlink>
    <a:folHlink>
      <a:srgbClr val="851774"/>
    </a:folHlink>
  </a:clrScheme>
  <a:fontScheme name="Corporate Fonts">
    <a:majorFont>
      <a:latin typeface="CorporateSBQ 2"/>
      <a:ea typeface=""/>
      <a:cs typeface=""/>
    </a:majorFont>
    <a:minorFont>
      <a:latin typeface="CorporateSBQ Light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Centre for Citie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92D901"/>
    </a:accent1>
    <a:accent2>
      <a:srgbClr val="00B753"/>
    </a:accent2>
    <a:accent3>
      <a:srgbClr val="851774"/>
    </a:accent3>
    <a:accent4>
      <a:srgbClr val="B7D275"/>
    </a:accent4>
    <a:accent5>
      <a:srgbClr val="7374B5"/>
    </a:accent5>
    <a:accent6>
      <a:srgbClr val="82CFF5"/>
    </a:accent6>
    <a:hlink>
      <a:srgbClr val="92D901"/>
    </a:hlink>
    <a:folHlink>
      <a:srgbClr val="851774"/>
    </a:folHlink>
  </a:clrScheme>
  <a:fontScheme name="Corporate Fonts">
    <a:majorFont>
      <a:latin typeface="CorporateSBQ 2"/>
      <a:ea typeface=""/>
      <a:cs typeface=""/>
    </a:majorFont>
    <a:minorFont>
      <a:latin typeface="CorporateSBQ Light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A109A-A177-44B3-95DF-8E050B02BB62}">
  <sheetPr>
    <tabColor rgb="FFFF0000"/>
  </sheetPr>
  <dimension ref="A1"/>
  <sheetViews>
    <sheetView workbookViewId="0">
      <selection activeCell="H31" sqref="H31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45E18-600F-48D8-9675-34803DCFEF18}">
  <dimension ref="A1:L24"/>
  <sheetViews>
    <sheetView workbookViewId="0">
      <selection activeCell="H18" sqref="H18"/>
    </sheetView>
  </sheetViews>
  <sheetFormatPr defaultRowHeight="15" x14ac:dyDescent="0.25"/>
  <cols>
    <col min="12" max="12" width="13.42578125" customWidth="1"/>
  </cols>
  <sheetData>
    <row r="1" spans="1:12" x14ac:dyDescent="0.25">
      <c r="C1" t="s">
        <v>2117</v>
      </c>
      <c r="D1" t="s">
        <v>2118</v>
      </c>
      <c r="E1" t="s">
        <v>2119</v>
      </c>
      <c r="F1" t="s">
        <v>2120</v>
      </c>
      <c r="G1" t="s">
        <v>2121</v>
      </c>
      <c r="H1" t="s">
        <v>2122</v>
      </c>
      <c r="I1" t="s">
        <v>2123</v>
      </c>
      <c r="J1" t="s">
        <v>2124</v>
      </c>
      <c r="K1" t="s">
        <v>2359</v>
      </c>
      <c r="L1" t="s">
        <v>2125</v>
      </c>
    </row>
    <row r="2" spans="1:12" x14ac:dyDescent="0.25">
      <c r="A2" s="124" t="s">
        <v>1085</v>
      </c>
      <c r="B2" s="33" t="s">
        <v>1086</v>
      </c>
      <c r="C2" s="32">
        <v>212430</v>
      </c>
      <c r="D2" s="32">
        <v>304660</v>
      </c>
      <c r="E2" s="32">
        <v>318300</v>
      </c>
      <c r="F2" s="32">
        <v>237010</v>
      </c>
      <c r="G2" s="32">
        <v>197220</v>
      </c>
      <c r="H2" s="32">
        <v>120070</v>
      </c>
      <c r="I2" s="32">
        <v>54340</v>
      </c>
      <c r="J2" s="32">
        <v>13010</v>
      </c>
      <c r="K2" s="32">
        <v>5620</v>
      </c>
      <c r="L2" s="32">
        <v>1462660</v>
      </c>
    </row>
    <row r="3" spans="1:12" x14ac:dyDescent="0.25">
      <c r="A3" s="125" t="s">
        <v>1087</v>
      </c>
      <c r="B3" s="37" t="s">
        <v>1088</v>
      </c>
      <c r="C3" s="39">
        <v>4910</v>
      </c>
      <c r="D3" s="39">
        <v>6900</v>
      </c>
      <c r="E3" s="39">
        <v>6860</v>
      </c>
      <c r="F3" s="39">
        <v>7300</v>
      </c>
      <c r="G3" s="39">
        <v>5490</v>
      </c>
      <c r="H3" s="39">
        <v>2670</v>
      </c>
      <c r="I3" s="39">
        <v>1050</v>
      </c>
      <c r="J3" s="39">
        <v>160</v>
      </c>
      <c r="K3" s="39">
        <v>50</v>
      </c>
      <c r="L3" s="39">
        <v>35380</v>
      </c>
    </row>
    <row r="4" spans="1:12" x14ac:dyDescent="0.25">
      <c r="A4" s="125" t="s">
        <v>1089</v>
      </c>
      <c r="B4" s="37" t="s">
        <v>1090</v>
      </c>
      <c r="C4" s="39">
        <v>9080</v>
      </c>
      <c r="D4" s="39">
        <v>15590</v>
      </c>
      <c r="E4" s="39">
        <v>12450</v>
      </c>
      <c r="F4" s="39">
        <v>10580</v>
      </c>
      <c r="G4" s="39">
        <v>8190</v>
      </c>
      <c r="H4" s="39">
        <v>3930</v>
      </c>
      <c r="I4" s="39">
        <v>1230</v>
      </c>
      <c r="J4" s="39">
        <v>210</v>
      </c>
      <c r="K4" s="39">
        <v>90</v>
      </c>
      <c r="L4" s="39">
        <v>61330</v>
      </c>
    </row>
    <row r="5" spans="1:12" x14ac:dyDescent="0.25">
      <c r="A5" s="125" t="s">
        <v>1091</v>
      </c>
      <c r="B5" s="37" t="s">
        <v>1092</v>
      </c>
      <c r="C5" s="39">
        <v>5400</v>
      </c>
      <c r="D5" s="39">
        <v>8290</v>
      </c>
      <c r="E5" s="39">
        <v>15500</v>
      </c>
      <c r="F5" s="39">
        <v>11870</v>
      </c>
      <c r="G5" s="39">
        <v>9230</v>
      </c>
      <c r="H5" s="39">
        <v>5050</v>
      </c>
      <c r="I5" s="39">
        <v>1910</v>
      </c>
      <c r="J5" s="39">
        <v>430</v>
      </c>
      <c r="K5" s="39">
        <v>160</v>
      </c>
      <c r="L5" s="39">
        <v>57850</v>
      </c>
    </row>
    <row r="6" spans="1:12" x14ac:dyDescent="0.25">
      <c r="A6" s="48" t="s">
        <v>1093</v>
      </c>
      <c r="B6" s="37" t="s">
        <v>1094</v>
      </c>
      <c r="C6" s="39">
        <v>4090</v>
      </c>
      <c r="D6" s="39">
        <v>7290</v>
      </c>
      <c r="E6" s="39">
        <v>14670</v>
      </c>
      <c r="F6" s="39">
        <v>7910</v>
      </c>
      <c r="G6" s="39">
        <v>5560</v>
      </c>
      <c r="H6" s="39">
        <v>3790</v>
      </c>
      <c r="I6" s="39">
        <v>2030</v>
      </c>
      <c r="J6" s="39">
        <v>320</v>
      </c>
      <c r="K6" s="39">
        <v>170</v>
      </c>
      <c r="L6" s="39">
        <v>45820</v>
      </c>
    </row>
    <row r="7" spans="1:12" x14ac:dyDescent="0.25">
      <c r="A7" s="125" t="s">
        <v>1095</v>
      </c>
      <c r="B7" s="37" t="s">
        <v>1096</v>
      </c>
      <c r="C7" s="39">
        <v>4460</v>
      </c>
      <c r="D7" s="39">
        <v>9560</v>
      </c>
      <c r="E7" s="39">
        <v>20780</v>
      </c>
      <c r="F7" s="39">
        <v>13210</v>
      </c>
      <c r="G7" s="39">
        <v>10970</v>
      </c>
      <c r="H7" s="39">
        <v>7660</v>
      </c>
      <c r="I7" s="39">
        <v>3210</v>
      </c>
      <c r="J7" s="39">
        <v>590</v>
      </c>
      <c r="K7" s="39">
        <v>220</v>
      </c>
      <c r="L7" s="39">
        <v>70650</v>
      </c>
    </row>
    <row r="8" spans="1:12" x14ac:dyDescent="0.25">
      <c r="A8" s="125" t="s">
        <v>1097</v>
      </c>
      <c r="B8" s="37" t="s">
        <v>1098</v>
      </c>
      <c r="C8" s="39">
        <v>4360</v>
      </c>
      <c r="D8" s="39">
        <v>12730</v>
      </c>
      <c r="E8" s="39">
        <v>17110</v>
      </c>
      <c r="F8" s="39">
        <v>10170</v>
      </c>
      <c r="G8" s="39">
        <v>8130</v>
      </c>
      <c r="H8" s="39">
        <v>5070</v>
      </c>
      <c r="I8" s="39">
        <v>2560</v>
      </c>
      <c r="J8" s="39">
        <v>720</v>
      </c>
      <c r="K8" s="39">
        <v>290</v>
      </c>
      <c r="L8" s="39">
        <v>61140</v>
      </c>
    </row>
    <row r="9" spans="1:12" x14ac:dyDescent="0.25">
      <c r="A9" s="125" t="s">
        <v>1099</v>
      </c>
      <c r="B9" s="37" t="s">
        <v>1100</v>
      </c>
      <c r="C9" s="39">
        <v>5970</v>
      </c>
      <c r="D9" s="39">
        <v>9300</v>
      </c>
      <c r="E9" s="39">
        <v>13110</v>
      </c>
      <c r="F9" s="39">
        <v>10410</v>
      </c>
      <c r="G9" s="39">
        <v>12440</v>
      </c>
      <c r="H9" s="39">
        <v>9550</v>
      </c>
      <c r="I9" s="39">
        <v>4130</v>
      </c>
      <c r="J9" s="39">
        <v>580</v>
      </c>
      <c r="K9" s="39">
        <v>210</v>
      </c>
      <c r="L9" s="39">
        <v>65690</v>
      </c>
    </row>
    <row r="10" spans="1:12" x14ac:dyDescent="0.25">
      <c r="A10" s="125" t="s">
        <v>1101</v>
      </c>
      <c r="B10" s="37" t="s">
        <v>1102</v>
      </c>
      <c r="C10" s="39">
        <v>1810</v>
      </c>
      <c r="D10" s="39">
        <v>4950</v>
      </c>
      <c r="E10" s="39">
        <v>7580</v>
      </c>
      <c r="F10" s="39">
        <v>7470</v>
      </c>
      <c r="G10" s="39">
        <v>9060</v>
      </c>
      <c r="H10" s="39">
        <v>3800</v>
      </c>
      <c r="I10" s="39">
        <v>950</v>
      </c>
      <c r="J10" s="39">
        <v>110</v>
      </c>
      <c r="K10" s="39">
        <v>30</v>
      </c>
      <c r="L10" s="39">
        <v>35750</v>
      </c>
    </row>
    <row r="11" spans="1:12" x14ac:dyDescent="0.25">
      <c r="A11" s="125" t="s">
        <v>1103</v>
      </c>
      <c r="B11" s="37" t="s">
        <v>1104</v>
      </c>
      <c r="C11" s="39">
        <v>6550</v>
      </c>
      <c r="D11" s="39">
        <v>9390</v>
      </c>
      <c r="E11" s="39">
        <v>14160</v>
      </c>
      <c r="F11" s="39">
        <v>11280</v>
      </c>
      <c r="G11" s="39">
        <v>12350</v>
      </c>
      <c r="H11" s="39">
        <v>5930</v>
      </c>
      <c r="I11" s="39">
        <v>2070</v>
      </c>
      <c r="J11" s="39">
        <v>330</v>
      </c>
      <c r="K11" s="39">
        <v>90</v>
      </c>
      <c r="L11" s="39">
        <v>62140</v>
      </c>
    </row>
    <row r="12" spans="1:12" x14ac:dyDescent="0.25">
      <c r="A12" s="125" t="s">
        <v>1105</v>
      </c>
      <c r="B12" s="37" t="s">
        <v>1106</v>
      </c>
      <c r="C12" s="39">
        <v>9230</v>
      </c>
      <c r="D12" s="39">
        <v>24370</v>
      </c>
      <c r="E12" s="39">
        <v>18590</v>
      </c>
      <c r="F12" s="39">
        <v>14560</v>
      </c>
      <c r="G12" s="39">
        <v>13290</v>
      </c>
      <c r="H12" s="39">
        <v>6570</v>
      </c>
      <c r="I12" s="39">
        <v>2180</v>
      </c>
      <c r="J12" s="39">
        <v>310</v>
      </c>
      <c r="K12" s="39">
        <v>70</v>
      </c>
      <c r="L12" s="39">
        <v>89170</v>
      </c>
    </row>
    <row r="13" spans="1:12" x14ac:dyDescent="0.25">
      <c r="A13" s="125" t="s">
        <v>1107</v>
      </c>
      <c r="B13" s="37" t="s">
        <v>1108</v>
      </c>
      <c r="C13" s="39">
        <v>17240</v>
      </c>
      <c r="D13" s="39">
        <v>28500</v>
      </c>
      <c r="E13" s="39">
        <v>24730</v>
      </c>
      <c r="F13" s="39">
        <v>17100</v>
      </c>
      <c r="G13" s="39">
        <v>13060</v>
      </c>
      <c r="H13" s="39">
        <v>8110</v>
      </c>
      <c r="I13" s="39">
        <v>3870</v>
      </c>
      <c r="J13" s="39">
        <v>1180</v>
      </c>
      <c r="K13" s="39">
        <v>540</v>
      </c>
      <c r="L13" s="39">
        <v>114300</v>
      </c>
    </row>
    <row r="14" spans="1:12" x14ac:dyDescent="0.25">
      <c r="A14" s="125" t="s">
        <v>1109</v>
      </c>
      <c r="B14" s="37" t="s">
        <v>1110</v>
      </c>
      <c r="C14" s="39">
        <v>13640</v>
      </c>
      <c r="D14" s="39">
        <v>27440</v>
      </c>
      <c r="E14" s="39">
        <v>11710</v>
      </c>
      <c r="F14" s="39">
        <v>7340</v>
      </c>
      <c r="G14" s="39">
        <v>4560</v>
      </c>
      <c r="H14" s="39">
        <v>1530</v>
      </c>
      <c r="I14" s="39">
        <v>530</v>
      </c>
      <c r="J14" s="39">
        <v>110</v>
      </c>
      <c r="K14" s="39">
        <v>20</v>
      </c>
      <c r="L14" s="39">
        <v>66880</v>
      </c>
    </row>
    <row r="15" spans="1:12" x14ac:dyDescent="0.25">
      <c r="A15" s="125" t="s">
        <v>1111</v>
      </c>
      <c r="B15" s="37" t="s">
        <v>1112</v>
      </c>
      <c r="C15" s="39">
        <v>10510</v>
      </c>
      <c r="D15" s="39">
        <v>15300</v>
      </c>
      <c r="E15" s="39">
        <v>14720</v>
      </c>
      <c r="F15" s="39">
        <v>10860</v>
      </c>
      <c r="G15" s="39">
        <v>7920</v>
      </c>
      <c r="H15" s="39">
        <v>4410</v>
      </c>
      <c r="I15" s="39">
        <v>1500</v>
      </c>
      <c r="J15" s="39">
        <v>290</v>
      </c>
      <c r="K15" s="39">
        <v>110</v>
      </c>
      <c r="L15" s="39">
        <v>65610</v>
      </c>
    </row>
    <row r="16" spans="1:12" x14ac:dyDescent="0.25">
      <c r="A16" s="125" t="s">
        <v>1113</v>
      </c>
      <c r="B16" s="37" t="s">
        <v>1114</v>
      </c>
      <c r="C16" s="39">
        <v>1440</v>
      </c>
      <c r="D16" s="39">
        <v>6450</v>
      </c>
      <c r="E16" s="39">
        <v>14230</v>
      </c>
      <c r="F16" s="39">
        <v>11630</v>
      </c>
      <c r="G16" s="39">
        <v>10580</v>
      </c>
      <c r="H16" s="39">
        <v>7530</v>
      </c>
      <c r="I16" s="39">
        <v>5820</v>
      </c>
      <c r="J16" s="39">
        <v>2240</v>
      </c>
      <c r="K16" s="39">
        <v>1060</v>
      </c>
      <c r="L16" s="39">
        <v>60970</v>
      </c>
    </row>
    <row r="17" spans="1:12" x14ac:dyDescent="0.25">
      <c r="A17" s="125" t="s">
        <v>1115</v>
      </c>
      <c r="B17" s="37" t="s">
        <v>1116</v>
      </c>
      <c r="C17" s="39">
        <v>4810</v>
      </c>
      <c r="D17" s="39">
        <v>20090</v>
      </c>
      <c r="E17" s="39">
        <v>33940</v>
      </c>
      <c r="F17" s="39">
        <v>36430</v>
      </c>
      <c r="G17" s="39">
        <v>30620</v>
      </c>
      <c r="H17" s="39">
        <v>21710</v>
      </c>
      <c r="I17" s="39">
        <v>10310</v>
      </c>
      <c r="J17" s="39">
        <v>2770</v>
      </c>
      <c r="K17" s="39">
        <v>1450</v>
      </c>
      <c r="L17" s="39">
        <v>162120</v>
      </c>
    </row>
    <row r="18" spans="1:12" x14ac:dyDescent="0.25">
      <c r="A18" s="125" t="s">
        <v>1117</v>
      </c>
      <c r="B18" s="37" t="s">
        <v>1118</v>
      </c>
      <c r="C18" s="39">
        <v>46880</v>
      </c>
      <c r="D18" s="39">
        <v>25390</v>
      </c>
      <c r="E18" s="39">
        <v>17330</v>
      </c>
      <c r="F18" s="39">
        <v>9450</v>
      </c>
      <c r="G18" s="39">
        <v>6890</v>
      </c>
      <c r="H18" s="39">
        <v>3430</v>
      </c>
      <c r="I18" s="39">
        <v>1180</v>
      </c>
      <c r="J18" s="39">
        <v>190</v>
      </c>
      <c r="K18" s="39">
        <v>70</v>
      </c>
      <c r="L18" s="39">
        <v>110810</v>
      </c>
    </row>
    <row r="19" spans="1:12" x14ac:dyDescent="0.25">
      <c r="A19" s="125" t="s">
        <v>1119</v>
      </c>
      <c r="B19" s="37" t="s">
        <v>1120</v>
      </c>
      <c r="C19" s="39">
        <v>14100</v>
      </c>
      <c r="D19" s="39">
        <v>6670</v>
      </c>
      <c r="E19" s="39">
        <v>2260</v>
      </c>
      <c r="F19" s="39">
        <v>2200</v>
      </c>
      <c r="G19" s="39">
        <v>1530</v>
      </c>
      <c r="H19" s="39">
        <v>570</v>
      </c>
      <c r="I19" s="39">
        <v>160</v>
      </c>
      <c r="J19" s="39" t="s">
        <v>390</v>
      </c>
      <c r="K19" s="39">
        <v>10</v>
      </c>
      <c r="L19" s="39">
        <v>27490</v>
      </c>
    </row>
    <row r="20" spans="1:12" x14ac:dyDescent="0.25">
      <c r="A20" s="125" t="s">
        <v>1121</v>
      </c>
      <c r="B20" s="37" t="s">
        <v>1122</v>
      </c>
      <c r="C20" s="39">
        <v>15330</v>
      </c>
      <c r="D20" s="39">
        <v>26820</v>
      </c>
      <c r="E20" s="39">
        <v>18740</v>
      </c>
      <c r="F20" s="39">
        <v>9350</v>
      </c>
      <c r="G20" s="39">
        <v>6660</v>
      </c>
      <c r="H20" s="39">
        <v>2350</v>
      </c>
      <c r="I20" s="39">
        <v>830</v>
      </c>
      <c r="J20" s="39">
        <v>90</v>
      </c>
      <c r="K20" s="39">
        <v>80</v>
      </c>
      <c r="L20" s="39">
        <v>80230</v>
      </c>
    </row>
    <row r="21" spans="1:12" x14ac:dyDescent="0.25">
      <c r="A21" s="125" t="s">
        <v>1123</v>
      </c>
      <c r="B21" s="37" t="s">
        <v>1124</v>
      </c>
      <c r="C21" s="39">
        <v>19210</v>
      </c>
      <c r="D21" s="39">
        <v>8110</v>
      </c>
      <c r="E21" s="39">
        <v>2680</v>
      </c>
      <c r="F21" s="39">
        <v>1710</v>
      </c>
      <c r="G21" s="39">
        <v>870</v>
      </c>
      <c r="H21" s="39">
        <v>340</v>
      </c>
      <c r="I21" s="39">
        <v>60</v>
      </c>
      <c r="J21" s="39" t="s">
        <v>390</v>
      </c>
      <c r="K21" s="39">
        <v>20</v>
      </c>
      <c r="L21" s="39">
        <v>33000</v>
      </c>
    </row>
    <row r="22" spans="1:12" x14ac:dyDescent="0.25">
      <c r="A22" s="125" t="s">
        <v>1125</v>
      </c>
      <c r="B22" s="37" t="s">
        <v>1126</v>
      </c>
      <c r="C22" s="39">
        <v>6190</v>
      </c>
      <c r="D22" s="39">
        <v>13100</v>
      </c>
      <c r="E22" s="39">
        <v>11980</v>
      </c>
      <c r="F22" s="39">
        <v>4240</v>
      </c>
      <c r="G22" s="39">
        <v>4180</v>
      </c>
      <c r="H22" s="39">
        <v>2340</v>
      </c>
      <c r="I22" s="39">
        <v>670</v>
      </c>
      <c r="J22" s="39">
        <v>70</v>
      </c>
      <c r="K22" s="39">
        <v>30</v>
      </c>
      <c r="L22" s="39">
        <v>42800</v>
      </c>
    </row>
    <row r="23" spans="1:12" x14ac:dyDescent="0.25">
      <c r="A23" s="125" t="s">
        <v>1127</v>
      </c>
      <c r="B23" s="37" t="s">
        <v>1128</v>
      </c>
      <c r="C23" s="39">
        <v>520</v>
      </c>
      <c r="D23" s="39">
        <v>3400</v>
      </c>
      <c r="E23" s="39">
        <v>7090</v>
      </c>
      <c r="F23" s="39">
        <v>9240</v>
      </c>
      <c r="G23" s="39">
        <v>7370</v>
      </c>
      <c r="H23" s="39">
        <v>7870</v>
      </c>
      <c r="I23" s="39">
        <v>5450</v>
      </c>
      <c r="J23" s="39">
        <v>1770</v>
      </c>
      <c r="K23" s="39">
        <v>670</v>
      </c>
      <c r="L23" s="39">
        <v>43380</v>
      </c>
    </row>
    <row r="24" spans="1:12" x14ac:dyDescent="0.25">
      <c r="A24" s="125" t="s">
        <v>1129</v>
      </c>
      <c r="B24" s="37" t="s">
        <v>1130</v>
      </c>
      <c r="C24" s="39">
        <v>6720</v>
      </c>
      <c r="D24" s="39">
        <v>15040</v>
      </c>
      <c r="E24" s="39">
        <v>18100</v>
      </c>
      <c r="F24" s="39">
        <v>12730</v>
      </c>
      <c r="G24" s="39">
        <v>8280</v>
      </c>
      <c r="H24" s="39">
        <v>5870</v>
      </c>
      <c r="I24" s="39">
        <v>2660</v>
      </c>
      <c r="J24" s="39">
        <v>560</v>
      </c>
      <c r="K24" s="39">
        <v>200</v>
      </c>
      <c r="L24" s="39">
        <v>70160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AC647-1EF7-4FCC-AFBF-6B9750C52920}">
  <sheetPr>
    <outlinePr summaryBelow="0"/>
    <pageSetUpPr fitToPage="1"/>
  </sheetPr>
  <dimension ref="A1:LD401"/>
  <sheetViews>
    <sheetView showGridLines="0" zoomScale="70" zoomScaleNormal="70" workbookViewId="0">
      <pane xSplit="5" ySplit="4" topLeftCell="IK370" activePane="bottomRight" state="frozen"/>
      <selection pane="topRight" activeCell="F6" sqref="F6"/>
      <selection pane="bottomLeft" activeCell="F6" sqref="F6"/>
      <selection pane="bottomRight"/>
    </sheetView>
  </sheetViews>
  <sheetFormatPr defaultColWidth="9.28515625" defaultRowHeight="14.25" outlineLevelRow="1" outlineLevelCol="2" x14ac:dyDescent="0.2"/>
  <cols>
    <col min="1" max="1" width="2.7109375" style="1" customWidth="1"/>
    <col min="2" max="2" width="13.28515625" style="1" customWidth="1" outlineLevel="1"/>
    <col min="3" max="3" width="10.7109375" style="1" customWidth="1" outlineLevel="1"/>
    <col min="4" max="4" width="13.7109375" style="23" customWidth="1" outlineLevel="1"/>
    <col min="5" max="5" width="57.7109375" style="1" customWidth="1"/>
    <col min="6" max="13" width="10.7109375" style="1" hidden="1" customWidth="1" outlineLevel="1"/>
    <col min="14" max="14" width="12.28515625" style="23" hidden="1" customWidth="1" outlineLevel="1"/>
    <col min="15" max="15" width="13.42578125" style="1" customWidth="1" collapsed="1"/>
    <col min="16" max="24" width="13.42578125" style="1" hidden="1" customWidth="1" outlineLevel="2"/>
    <col min="25" max="25" width="13.42578125" style="1" customWidth="1" collapsed="1"/>
    <col min="26" max="34" width="13.42578125" style="1" hidden="1" customWidth="1" outlineLevel="1"/>
    <col min="35" max="35" width="13.42578125" style="1" customWidth="1" collapsed="1"/>
    <col min="36" max="44" width="13.42578125" style="1" hidden="1" customWidth="1" outlineLevel="1"/>
    <col min="45" max="45" width="13.42578125" style="1" customWidth="1" collapsed="1"/>
    <col min="46" max="54" width="13.42578125" style="1" hidden="1" customWidth="1" outlineLevel="1"/>
    <col min="55" max="55" width="13.42578125" style="1" customWidth="1" collapsed="1"/>
    <col min="56" max="64" width="13.42578125" style="1" hidden="1" customWidth="1" outlineLevel="1"/>
    <col min="65" max="65" width="13.42578125" style="1" customWidth="1" collapsed="1"/>
    <col min="66" max="74" width="13.42578125" style="1" hidden="1" customWidth="1" outlineLevel="1"/>
    <col min="75" max="75" width="13.42578125" style="1" customWidth="1" collapsed="1"/>
    <col min="76" max="84" width="13.42578125" style="1" hidden="1" customWidth="1" outlineLevel="1"/>
    <col min="85" max="85" width="13.42578125" style="1" customWidth="1" collapsed="1"/>
    <col min="86" max="94" width="13.42578125" style="1" hidden="1" customWidth="1" outlineLevel="1"/>
    <col min="95" max="95" width="13.42578125" style="1" customWidth="1" collapsed="1"/>
    <col min="96" max="104" width="13.42578125" style="1" hidden="1" customWidth="1" outlineLevel="1"/>
    <col min="105" max="105" width="13.42578125" style="1" customWidth="1" collapsed="1"/>
    <col min="106" max="114" width="13.42578125" style="1" hidden="1" customWidth="1" outlineLevel="1"/>
    <col min="115" max="115" width="13.42578125" style="1" customWidth="1" collapsed="1"/>
    <col min="116" max="124" width="13.42578125" style="1" hidden="1" customWidth="1" outlineLevel="1"/>
    <col min="125" max="125" width="13.42578125" style="1" customWidth="1" collapsed="1"/>
    <col min="126" max="134" width="13.42578125" style="1" hidden="1" customWidth="1" outlineLevel="1"/>
    <col min="135" max="135" width="13.42578125" style="1" customWidth="1" collapsed="1"/>
    <col min="136" max="144" width="13.42578125" style="1" hidden="1" customWidth="1" outlineLevel="1"/>
    <col min="145" max="145" width="13.42578125" style="1" customWidth="1" collapsed="1"/>
    <col min="146" max="154" width="13.42578125" style="1" hidden="1" customWidth="1" outlineLevel="1"/>
    <col min="155" max="155" width="13.42578125" style="1" customWidth="1" collapsed="1"/>
    <col min="156" max="164" width="13.42578125" style="1" hidden="1" customWidth="1" outlineLevel="1"/>
    <col min="165" max="165" width="13.42578125" style="1" customWidth="1" collapsed="1"/>
    <col min="166" max="174" width="13.42578125" style="1" hidden="1" customWidth="1" outlineLevel="1"/>
    <col min="175" max="175" width="13.42578125" style="1" customWidth="1" collapsed="1"/>
    <col min="176" max="184" width="13.42578125" style="1" hidden="1" customWidth="1" outlineLevel="1"/>
    <col min="185" max="185" width="13.42578125" style="1" customWidth="1" collapsed="1"/>
    <col min="186" max="194" width="13.42578125" style="1" hidden="1" customWidth="1" outlineLevel="1"/>
    <col min="195" max="195" width="13.42578125" style="1" customWidth="1" collapsed="1"/>
    <col min="196" max="204" width="13.42578125" style="1" hidden="1" customWidth="1" outlineLevel="1"/>
    <col min="205" max="205" width="13.42578125" style="1" customWidth="1" collapsed="1"/>
    <col min="206" max="214" width="13.42578125" style="1" hidden="1" customWidth="1" outlineLevel="1"/>
    <col min="215" max="215" width="13.42578125" style="1" customWidth="1" collapsed="1"/>
    <col min="216" max="224" width="13.42578125" style="1" hidden="1" customWidth="1" outlineLevel="1"/>
    <col min="225" max="225" width="13.42578125" style="1" customWidth="1" collapsed="1"/>
    <col min="226" max="234" width="13.42578125" style="1" hidden="1" customWidth="1" outlineLevel="1"/>
    <col min="235" max="235" width="13.42578125" style="1" customWidth="1" collapsed="1"/>
    <col min="236" max="244" width="13.42578125" style="1" hidden="1" customWidth="1" outlineLevel="1"/>
    <col min="245" max="245" width="13.42578125" style="1" customWidth="1" collapsed="1"/>
    <col min="246" max="254" width="13.42578125" style="1" hidden="1" customWidth="1" outlineLevel="1"/>
    <col min="255" max="255" width="13.42578125" style="1" customWidth="1" collapsed="1"/>
    <col min="256" max="264" width="13.42578125" style="1" hidden="1" customWidth="1" outlineLevel="1"/>
    <col min="265" max="265" width="13.42578125" style="1" customWidth="1" collapsed="1"/>
    <col min="266" max="274" width="13.42578125" style="1" hidden="1" customWidth="1" outlineLevel="1"/>
    <col min="275" max="275" width="13.42578125" style="1" customWidth="1" collapsed="1"/>
    <col min="276" max="284" width="13.42578125" style="1" hidden="1" customWidth="1" outlineLevel="1"/>
    <col min="285" max="285" width="13.42578125" style="1" customWidth="1" collapsed="1"/>
    <col min="286" max="294" width="13.42578125" style="1" hidden="1" customWidth="1" outlineLevel="1"/>
    <col min="295" max="295" width="13.42578125" style="1" customWidth="1" collapsed="1"/>
    <col min="296" max="304" width="13.42578125" style="1" hidden="1" customWidth="1" outlineLevel="1"/>
    <col min="305" max="305" width="13.42578125" style="1" customWidth="1" collapsed="1"/>
    <col min="306" max="314" width="13.42578125" style="1" customWidth="1" outlineLevel="1"/>
    <col min="315" max="315" width="13.42578125" style="1" customWidth="1"/>
    <col min="316" max="16384" width="9.28515625" style="1"/>
  </cols>
  <sheetData>
    <row r="1" spans="1:316" ht="17.45" customHeight="1" x14ac:dyDescent="0.3">
      <c r="A1" s="22" t="s">
        <v>0</v>
      </c>
    </row>
    <row r="2" spans="1:316" s="24" customFormat="1" ht="16.149999999999999" customHeight="1" x14ac:dyDescent="0.25">
      <c r="A2" s="1" t="s">
        <v>1</v>
      </c>
      <c r="B2" s="1"/>
      <c r="C2" s="1"/>
      <c r="D2" s="23"/>
      <c r="E2" s="2"/>
      <c r="F2" s="1"/>
      <c r="G2" s="1"/>
      <c r="H2" s="1"/>
      <c r="I2" s="1"/>
      <c r="J2" s="1"/>
      <c r="K2" s="1"/>
      <c r="L2" s="1"/>
      <c r="M2" s="1"/>
      <c r="N2" s="23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</row>
    <row r="3" spans="1:316" ht="25.9" customHeight="1" x14ac:dyDescent="0.25">
      <c r="A3" s="23"/>
      <c r="B3" s="4"/>
      <c r="C3" s="4"/>
      <c r="D3" s="4"/>
      <c r="E3" s="25"/>
      <c r="F3" s="25" t="s">
        <v>2</v>
      </c>
      <c r="G3" s="25"/>
      <c r="H3" s="25"/>
      <c r="I3" s="25"/>
      <c r="J3" s="25"/>
      <c r="K3" s="25"/>
      <c r="L3" s="25"/>
      <c r="M3" s="25"/>
      <c r="N3" s="25"/>
      <c r="O3" s="4">
        <v>1993</v>
      </c>
      <c r="P3" s="25" t="s">
        <v>2</v>
      </c>
      <c r="Q3" s="25"/>
      <c r="R3" s="25"/>
      <c r="S3" s="25"/>
      <c r="T3" s="25"/>
      <c r="U3" s="25"/>
      <c r="V3" s="25"/>
      <c r="W3" s="25"/>
      <c r="X3" s="25"/>
      <c r="Y3" s="4">
        <v>1994</v>
      </c>
      <c r="Z3" s="25" t="s">
        <v>2</v>
      </c>
      <c r="AA3" s="25"/>
      <c r="AB3" s="25"/>
      <c r="AC3" s="25"/>
      <c r="AD3" s="25"/>
      <c r="AE3" s="25"/>
      <c r="AF3" s="25"/>
      <c r="AG3" s="25"/>
      <c r="AH3" s="25"/>
      <c r="AI3" s="4">
        <v>1995</v>
      </c>
      <c r="AJ3" s="25" t="s">
        <v>2</v>
      </c>
      <c r="AK3" s="25"/>
      <c r="AL3" s="25"/>
      <c r="AM3" s="25"/>
      <c r="AN3" s="25"/>
      <c r="AO3" s="25"/>
      <c r="AP3" s="25"/>
      <c r="AQ3" s="25"/>
      <c r="AR3" s="25"/>
      <c r="AS3" s="4">
        <v>1996</v>
      </c>
      <c r="AT3" s="25" t="s">
        <v>2</v>
      </c>
      <c r="AU3" s="25"/>
      <c r="AV3" s="25"/>
      <c r="AW3" s="25"/>
      <c r="AX3" s="25"/>
      <c r="AY3" s="25"/>
      <c r="AZ3" s="25"/>
      <c r="BA3" s="25"/>
      <c r="BB3" s="25"/>
      <c r="BC3" s="4">
        <v>1997</v>
      </c>
      <c r="BD3" s="25" t="s">
        <v>2</v>
      </c>
      <c r="BE3" s="25"/>
      <c r="BF3" s="25"/>
      <c r="BG3" s="25"/>
      <c r="BH3" s="25"/>
      <c r="BI3" s="25"/>
      <c r="BJ3" s="25"/>
      <c r="BK3" s="25"/>
      <c r="BL3" s="25"/>
      <c r="BM3" s="4">
        <v>1998</v>
      </c>
      <c r="BN3" s="25" t="s">
        <v>2</v>
      </c>
      <c r="BO3" s="25"/>
      <c r="BP3" s="25"/>
      <c r="BQ3" s="25"/>
      <c r="BR3" s="25"/>
      <c r="BS3" s="25"/>
      <c r="BT3" s="25"/>
      <c r="BU3" s="25"/>
      <c r="BV3" s="25"/>
      <c r="BW3" s="4">
        <v>1999</v>
      </c>
      <c r="BX3" s="25" t="s">
        <v>2</v>
      </c>
      <c r="BY3" s="25"/>
      <c r="BZ3" s="25"/>
      <c r="CA3" s="25"/>
      <c r="CB3" s="25"/>
      <c r="CC3" s="25"/>
      <c r="CD3" s="25"/>
      <c r="CE3" s="25"/>
      <c r="CF3" s="25"/>
      <c r="CG3" s="4">
        <v>2000</v>
      </c>
      <c r="CH3" s="25" t="s">
        <v>2</v>
      </c>
      <c r="CI3" s="25"/>
      <c r="CJ3" s="25"/>
      <c r="CK3" s="25"/>
      <c r="CL3" s="25"/>
      <c r="CM3" s="25"/>
      <c r="CN3" s="25"/>
      <c r="CO3" s="25"/>
      <c r="CP3" s="25"/>
      <c r="CQ3" s="4">
        <v>2001</v>
      </c>
      <c r="CR3" s="25" t="s">
        <v>2</v>
      </c>
      <c r="CS3" s="25"/>
      <c r="CT3" s="25"/>
      <c r="CU3" s="25"/>
      <c r="CV3" s="25"/>
      <c r="CW3" s="25"/>
      <c r="CX3" s="25"/>
      <c r="CY3" s="25"/>
      <c r="CZ3" s="25"/>
      <c r="DA3" s="4">
        <v>2002</v>
      </c>
      <c r="DB3" s="25" t="s">
        <v>2</v>
      </c>
      <c r="DC3" s="25"/>
      <c r="DD3" s="25"/>
      <c r="DE3" s="25"/>
      <c r="DF3" s="25"/>
      <c r="DG3" s="25"/>
      <c r="DH3" s="25"/>
      <c r="DI3" s="25"/>
      <c r="DJ3" s="25"/>
      <c r="DK3" s="4">
        <v>2003</v>
      </c>
      <c r="DL3" s="25" t="s">
        <v>2</v>
      </c>
      <c r="DM3" s="25"/>
      <c r="DN3" s="25"/>
      <c r="DO3" s="25"/>
      <c r="DP3" s="25"/>
      <c r="DQ3" s="25"/>
      <c r="DR3" s="25"/>
      <c r="DS3" s="25"/>
      <c r="DT3" s="25"/>
      <c r="DU3" s="4">
        <v>2004</v>
      </c>
      <c r="DV3" s="25" t="s">
        <v>2</v>
      </c>
      <c r="DW3" s="25"/>
      <c r="DX3" s="25"/>
      <c r="DY3" s="25"/>
      <c r="DZ3" s="25"/>
      <c r="EA3" s="25"/>
      <c r="EB3" s="25"/>
      <c r="EC3" s="25"/>
      <c r="ED3" s="25"/>
      <c r="EE3" s="4">
        <v>2005</v>
      </c>
      <c r="EF3" s="25" t="s">
        <v>2</v>
      </c>
      <c r="EG3" s="25"/>
      <c r="EH3" s="25"/>
      <c r="EI3" s="25"/>
      <c r="EJ3" s="25"/>
      <c r="EK3" s="25"/>
      <c r="EL3" s="25"/>
      <c r="EM3" s="25"/>
      <c r="EN3" s="25"/>
      <c r="EO3" s="4">
        <v>2006</v>
      </c>
      <c r="EP3" s="25" t="s">
        <v>2</v>
      </c>
      <c r="EQ3" s="25"/>
      <c r="ER3" s="25"/>
      <c r="ES3" s="25"/>
      <c r="ET3" s="25"/>
      <c r="EU3" s="25"/>
      <c r="EV3" s="25"/>
      <c r="EW3" s="25"/>
      <c r="EX3" s="25"/>
      <c r="EY3" s="4">
        <v>2007</v>
      </c>
      <c r="EZ3" s="25" t="s">
        <v>2</v>
      </c>
      <c r="FA3" s="25"/>
      <c r="FB3" s="25"/>
      <c r="FC3" s="25"/>
      <c r="FD3" s="25"/>
      <c r="FE3" s="25"/>
      <c r="FF3" s="25"/>
      <c r="FG3" s="25"/>
      <c r="FH3" s="25"/>
      <c r="FI3" s="4">
        <v>2008</v>
      </c>
      <c r="FJ3" s="25" t="s">
        <v>2</v>
      </c>
      <c r="FK3" s="25"/>
      <c r="FL3" s="25"/>
      <c r="FM3" s="25"/>
      <c r="FN3" s="25"/>
      <c r="FO3" s="25"/>
      <c r="FP3" s="25"/>
      <c r="FQ3" s="25"/>
      <c r="FR3" s="25"/>
      <c r="FS3" s="4">
        <v>2009</v>
      </c>
      <c r="FT3" s="25" t="s">
        <v>2</v>
      </c>
      <c r="FU3" s="25"/>
      <c r="FV3" s="25"/>
      <c r="FW3" s="25"/>
      <c r="FX3" s="25"/>
      <c r="FY3" s="25"/>
      <c r="FZ3" s="25"/>
      <c r="GA3" s="25"/>
      <c r="GB3" s="25"/>
      <c r="GC3" s="4">
        <v>2010</v>
      </c>
      <c r="GD3" s="25" t="s">
        <v>2</v>
      </c>
      <c r="GE3" s="25"/>
      <c r="GF3" s="25"/>
      <c r="GG3" s="25"/>
      <c r="GH3" s="25"/>
      <c r="GI3" s="25"/>
      <c r="GJ3" s="25"/>
      <c r="GK3" s="25"/>
      <c r="GL3" s="25"/>
      <c r="GM3" s="4">
        <v>2011</v>
      </c>
      <c r="GN3" s="25" t="s">
        <v>2</v>
      </c>
      <c r="GO3" s="25"/>
      <c r="GP3" s="25"/>
      <c r="GQ3" s="25"/>
      <c r="GR3" s="25"/>
      <c r="GS3" s="25"/>
      <c r="GT3" s="25"/>
      <c r="GU3" s="25"/>
      <c r="GV3" s="25"/>
      <c r="GW3" s="4">
        <v>2012</v>
      </c>
      <c r="GX3" s="25" t="s">
        <v>2</v>
      </c>
      <c r="GY3" s="25"/>
      <c r="GZ3" s="25"/>
      <c r="HA3" s="25"/>
      <c r="HB3" s="25"/>
      <c r="HC3" s="25"/>
      <c r="HD3" s="25"/>
      <c r="HE3" s="25"/>
      <c r="HF3" s="25"/>
      <c r="HG3" s="4">
        <v>2013</v>
      </c>
      <c r="HH3" s="25" t="s">
        <v>2</v>
      </c>
      <c r="HI3" s="25"/>
      <c r="HJ3" s="25"/>
      <c r="HK3" s="25"/>
      <c r="HL3" s="25"/>
      <c r="HM3" s="25"/>
      <c r="HN3" s="25"/>
      <c r="HO3" s="25"/>
      <c r="HP3" s="25"/>
      <c r="HQ3" s="4">
        <v>2014</v>
      </c>
      <c r="HR3" s="25" t="s">
        <v>2</v>
      </c>
      <c r="HS3" s="25"/>
      <c r="HT3" s="25"/>
      <c r="HU3" s="25"/>
      <c r="HV3" s="25"/>
      <c r="HW3" s="25"/>
      <c r="HX3" s="25"/>
      <c r="HY3" s="25"/>
      <c r="HZ3" s="25"/>
      <c r="IA3" s="4">
        <v>2015</v>
      </c>
      <c r="IB3" s="25" t="s">
        <v>2</v>
      </c>
      <c r="IC3" s="25"/>
      <c r="ID3" s="25"/>
      <c r="IE3" s="25"/>
      <c r="IF3" s="25"/>
      <c r="IG3" s="25"/>
      <c r="IH3" s="25"/>
      <c r="II3" s="25"/>
      <c r="IJ3" s="25"/>
      <c r="IK3" s="4">
        <v>2016</v>
      </c>
      <c r="IL3" s="25" t="s">
        <v>2</v>
      </c>
      <c r="IM3" s="25"/>
      <c r="IN3" s="25"/>
      <c r="IO3" s="25"/>
      <c r="IP3" s="25"/>
      <c r="IQ3" s="25"/>
      <c r="IR3" s="25"/>
      <c r="IS3" s="25"/>
      <c r="IT3" s="25"/>
      <c r="IU3" s="4">
        <v>2017</v>
      </c>
      <c r="IV3" s="25" t="s">
        <v>2</v>
      </c>
      <c r="IW3" s="25"/>
      <c r="IX3" s="25"/>
      <c r="IY3" s="25"/>
      <c r="IZ3" s="25"/>
      <c r="JA3" s="25"/>
      <c r="JB3" s="25"/>
      <c r="JC3" s="25"/>
      <c r="JD3" s="25"/>
      <c r="JE3" s="4">
        <v>2018</v>
      </c>
      <c r="JF3" s="25" t="s">
        <v>2</v>
      </c>
      <c r="JG3" s="25"/>
      <c r="JH3" s="25"/>
      <c r="JI3" s="25"/>
      <c r="JJ3" s="25"/>
      <c r="JK3" s="25"/>
      <c r="JL3" s="25"/>
      <c r="JM3" s="25"/>
      <c r="JN3" s="25"/>
      <c r="JO3" s="4">
        <v>2019</v>
      </c>
      <c r="JP3" s="25" t="s">
        <v>2</v>
      </c>
      <c r="JQ3" s="25"/>
      <c r="JR3" s="25"/>
      <c r="JS3" s="25"/>
      <c r="JT3" s="25"/>
      <c r="JU3" s="25"/>
      <c r="JV3" s="25"/>
      <c r="JW3" s="25"/>
      <c r="JX3" s="25"/>
      <c r="JY3" s="4">
        <v>2020</v>
      </c>
      <c r="JZ3" s="25" t="s">
        <v>2</v>
      </c>
      <c r="KA3" s="25"/>
      <c r="KB3" s="25"/>
      <c r="KC3" s="25"/>
      <c r="KD3" s="25"/>
      <c r="KE3" s="25"/>
      <c r="KF3" s="25"/>
      <c r="KG3" s="25"/>
      <c r="KH3" s="25"/>
      <c r="KI3" s="4">
        <v>2021</v>
      </c>
      <c r="KJ3" s="25" t="s">
        <v>2</v>
      </c>
      <c r="KK3" s="25"/>
      <c r="KL3" s="25"/>
      <c r="KM3" s="25"/>
      <c r="KN3" s="25"/>
      <c r="KO3" s="25"/>
      <c r="KP3" s="25"/>
      <c r="KQ3" s="25"/>
      <c r="KR3" s="25"/>
      <c r="KS3" s="4">
        <v>2022</v>
      </c>
      <c r="KT3" s="25" t="s">
        <v>2</v>
      </c>
      <c r="KU3" s="25"/>
      <c r="KV3" s="25"/>
      <c r="KW3" s="25"/>
      <c r="KX3" s="25"/>
      <c r="KY3" s="25"/>
      <c r="KZ3" s="25"/>
      <c r="LA3" s="25"/>
      <c r="LB3" s="25"/>
      <c r="LC3" s="4">
        <v>2023</v>
      </c>
    </row>
    <row r="4" spans="1:316" ht="27" customHeight="1" x14ac:dyDescent="0.25">
      <c r="B4" s="3" t="s">
        <v>3</v>
      </c>
      <c r="C4" s="3" t="s">
        <v>4</v>
      </c>
      <c r="D4" s="3" t="s">
        <v>5</v>
      </c>
      <c r="E4" s="5" t="s">
        <v>6</v>
      </c>
      <c r="F4" s="26" t="s">
        <v>7</v>
      </c>
      <c r="G4" s="26" t="s">
        <v>8</v>
      </c>
      <c r="H4" s="26" t="s">
        <v>9</v>
      </c>
      <c r="I4" s="26" t="s">
        <v>10</v>
      </c>
      <c r="J4" s="26" t="s">
        <v>11</v>
      </c>
      <c r="K4" s="26" t="s">
        <v>12</v>
      </c>
      <c r="L4" s="26" t="s">
        <v>13</v>
      </c>
      <c r="M4" s="26" t="s">
        <v>14</v>
      </c>
      <c r="N4" s="26" t="s">
        <v>15</v>
      </c>
      <c r="O4" s="26"/>
      <c r="P4" s="26" t="s">
        <v>7</v>
      </c>
      <c r="Q4" s="26" t="s">
        <v>8</v>
      </c>
      <c r="R4" s="26" t="s">
        <v>9</v>
      </c>
      <c r="S4" s="26" t="s">
        <v>10</v>
      </c>
      <c r="T4" s="26" t="s">
        <v>11</v>
      </c>
      <c r="U4" s="26" t="s">
        <v>12</v>
      </c>
      <c r="V4" s="26" t="s">
        <v>13</v>
      </c>
      <c r="W4" s="26" t="s">
        <v>14</v>
      </c>
      <c r="X4" s="26" t="s">
        <v>15</v>
      </c>
      <c r="Y4" s="26"/>
      <c r="Z4" s="26" t="s">
        <v>7</v>
      </c>
      <c r="AA4" s="26" t="s">
        <v>8</v>
      </c>
      <c r="AB4" s="26" t="s">
        <v>9</v>
      </c>
      <c r="AC4" s="26" t="s">
        <v>10</v>
      </c>
      <c r="AD4" s="26" t="s">
        <v>11</v>
      </c>
      <c r="AE4" s="26" t="s">
        <v>12</v>
      </c>
      <c r="AF4" s="26" t="s">
        <v>13</v>
      </c>
      <c r="AG4" s="26" t="s">
        <v>14</v>
      </c>
      <c r="AH4" s="26" t="s">
        <v>15</v>
      </c>
      <c r="AI4" s="26"/>
      <c r="AJ4" s="26" t="s">
        <v>7</v>
      </c>
      <c r="AK4" s="26" t="s">
        <v>8</v>
      </c>
      <c r="AL4" s="26" t="s">
        <v>9</v>
      </c>
      <c r="AM4" s="26" t="s">
        <v>10</v>
      </c>
      <c r="AN4" s="26" t="s">
        <v>11</v>
      </c>
      <c r="AO4" s="26" t="s">
        <v>12</v>
      </c>
      <c r="AP4" s="26" t="s">
        <v>13</v>
      </c>
      <c r="AQ4" s="26" t="s">
        <v>14</v>
      </c>
      <c r="AR4" s="26" t="s">
        <v>15</v>
      </c>
      <c r="AS4" s="26"/>
      <c r="AT4" s="26" t="s">
        <v>7</v>
      </c>
      <c r="AU4" s="26" t="s">
        <v>8</v>
      </c>
      <c r="AV4" s="26" t="s">
        <v>9</v>
      </c>
      <c r="AW4" s="26" t="s">
        <v>10</v>
      </c>
      <c r="AX4" s="26" t="s">
        <v>11</v>
      </c>
      <c r="AY4" s="26" t="s">
        <v>12</v>
      </c>
      <c r="AZ4" s="26" t="s">
        <v>13</v>
      </c>
      <c r="BA4" s="26" t="s">
        <v>14</v>
      </c>
      <c r="BB4" s="26" t="s">
        <v>15</v>
      </c>
      <c r="BC4" s="26"/>
      <c r="BD4" s="26" t="s">
        <v>7</v>
      </c>
      <c r="BE4" s="26" t="s">
        <v>8</v>
      </c>
      <c r="BF4" s="26" t="s">
        <v>9</v>
      </c>
      <c r="BG4" s="26" t="s">
        <v>10</v>
      </c>
      <c r="BH4" s="26" t="s">
        <v>11</v>
      </c>
      <c r="BI4" s="26" t="s">
        <v>12</v>
      </c>
      <c r="BJ4" s="26" t="s">
        <v>13</v>
      </c>
      <c r="BK4" s="26" t="s">
        <v>14</v>
      </c>
      <c r="BL4" s="26" t="s">
        <v>15</v>
      </c>
      <c r="BM4" s="26"/>
      <c r="BN4" s="26" t="s">
        <v>7</v>
      </c>
      <c r="BO4" s="26" t="s">
        <v>8</v>
      </c>
      <c r="BP4" s="26" t="s">
        <v>9</v>
      </c>
      <c r="BQ4" s="26" t="s">
        <v>10</v>
      </c>
      <c r="BR4" s="26" t="s">
        <v>11</v>
      </c>
      <c r="BS4" s="26" t="s">
        <v>12</v>
      </c>
      <c r="BT4" s="26" t="s">
        <v>13</v>
      </c>
      <c r="BU4" s="26" t="s">
        <v>14</v>
      </c>
      <c r="BV4" s="26" t="s">
        <v>15</v>
      </c>
      <c r="BW4" s="26"/>
      <c r="BX4" s="26" t="s">
        <v>7</v>
      </c>
      <c r="BY4" s="26" t="s">
        <v>8</v>
      </c>
      <c r="BZ4" s="26" t="s">
        <v>9</v>
      </c>
      <c r="CA4" s="26" t="s">
        <v>10</v>
      </c>
      <c r="CB4" s="26" t="s">
        <v>11</v>
      </c>
      <c r="CC4" s="26" t="s">
        <v>12</v>
      </c>
      <c r="CD4" s="26" t="s">
        <v>13</v>
      </c>
      <c r="CE4" s="26" t="s">
        <v>14</v>
      </c>
      <c r="CF4" s="26" t="s">
        <v>15</v>
      </c>
      <c r="CG4" s="26"/>
      <c r="CH4" s="26" t="s">
        <v>7</v>
      </c>
      <c r="CI4" s="26" t="s">
        <v>8</v>
      </c>
      <c r="CJ4" s="26" t="s">
        <v>9</v>
      </c>
      <c r="CK4" s="26" t="s">
        <v>10</v>
      </c>
      <c r="CL4" s="26" t="s">
        <v>11</v>
      </c>
      <c r="CM4" s="26" t="s">
        <v>12</v>
      </c>
      <c r="CN4" s="26" t="s">
        <v>13</v>
      </c>
      <c r="CO4" s="26" t="s">
        <v>14</v>
      </c>
      <c r="CP4" s="26" t="s">
        <v>15</v>
      </c>
      <c r="CQ4" s="26"/>
      <c r="CR4" s="26" t="s">
        <v>7</v>
      </c>
      <c r="CS4" s="26" t="s">
        <v>8</v>
      </c>
      <c r="CT4" s="26" t="s">
        <v>9</v>
      </c>
      <c r="CU4" s="26" t="s">
        <v>10</v>
      </c>
      <c r="CV4" s="26" t="s">
        <v>11</v>
      </c>
      <c r="CW4" s="26" t="s">
        <v>12</v>
      </c>
      <c r="CX4" s="26" t="s">
        <v>13</v>
      </c>
      <c r="CY4" s="26" t="s">
        <v>14</v>
      </c>
      <c r="CZ4" s="26" t="s">
        <v>15</v>
      </c>
      <c r="DA4" s="26"/>
      <c r="DB4" s="26" t="s">
        <v>7</v>
      </c>
      <c r="DC4" s="26" t="s">
        <v>8</v>
      </c>
      <c r="DD4" s="26" t="s">
        <v>9</v>
      </c>
      <c r="DE4" s="26" t="s">
        <v>10</v>
      </c>
      <c r="DF4" s="26" t="s">
        <v>11</v>
      </c>
      <c r="DG4" s="26" t="s">
        <v>12</v>
      </c>
      <c r="DH4" s="26" t="s">
        <v>13</v>
      </c>
      <c r="DI4" s="26" t="s">
        <v>14</v>
      </c>
      <c r="DJ4" s="26" t="s">
        <v>15</v>
      </c>
      <c r="DK4" s="26"/>
      <c r="DL4" s="26" t="s">
        <v>7</v>
      </c>
      <c r="DM4" s="26" t="s">
        <v>8</v>
      </c>
      <c r="DN4" s="26" t="s">
        <v>9</v>
      </c>
      <c r="DO4" s="26" t="s">
        <v>10</v>
      </c>
      <c r="DP4" s="26" t="s">
        <v>11</v>
      </c>
      <c r="DQ4" s="26" t="s">
        <v>12</v>
      </c>
      <c r="DR4" s="26" t="s">
        <v>13</v>
      </c>
      <c r="DS4" s="26" t="s">
        <v>14</v>
      </c>
      <c r="DT4" s="26" t="s">
        <v>15</v>
      </c>
      <c r="DU4" s="26"/>
      <c r="DV4" s="26" t="s">
        <v>7</v>
      </c>
      <c r="DW4" s="26" t="s">
        <v>8</v>
      </c>
      <c r="DX4" s="26" t="s">
        <v>9</v>
      </c>
      <c r="DY4" s="26" t="s">
        <v>10</v>
      </c>
      <c r="DZ4" s="26" t="s">
        <v>11</v>
      </c>
      <c r="EA4" s="26" t="s">
        <v>12</v>
      </c>
      <c r="EB4" s="26" t="s">
        <v>13</v>
      </c>
      <c r="EC4" s="26" t="s">
        <v>14</v>
      </c>
      <c r="ED4" s="26" t="s">
        <v>15</v>
      </c>
      <c r="EE4" s="26"/>
      <c r="EF4" s="26" t="s">
        <v>7</v>
      </c>
      <c r="EG4" s="26" t="s">
        <v>8</v>
      </c>
      <c r="EH4" s="26" t="s">
        <v>9</v>
      </c>
      <c r="EI4" s="26" t="s">
        <v>10</v>
      </c>
      <c r="EJ4" s="26" t="s">
        <v>11</v>
      </c>
      <c r="EK4" s="26" t="s">
        <v>12</v>
      </c>
      <c r="EL4" s="26" t="s">
        <v>13</v>
      </c>
      <c r="EM4" s="26" t="s">
        <v>14</v>
      </c>
      <c r="EN4" s="26" t="s">
        <v>15</v>
      </c>
      <c r="EO4" s="26"/>
      <c r="EP4" s="26" t="s">
        <v>7</v>
      </c>
      <c r="EQ4" s="26" t="s">
        <v>8</v>
      </c>
      <c r="ER4" s="26" t="s">
        <v>9</v>
      </c>
      <c r="ES4" s="26" t="s">
        <v>10</v>
      </c>
      <c r="ET4" s="26" t="s">
        <v>11</v>
      </c>
      <c r="EU4" s="26" t="s">
        <v>12</v>
      </c>
      <c r="EV4" s="26" t="s">
        <v>13</v>
      </c>
      <c r="EW4" s="26" t="s">
        <v>14</v>
      </c>
      <c r="EX4" s="26" t="s">
        <v>15</v>
      </c>
      <c r="EY4" s="26"/>
      <c r="EZ4" s="26" t="s">
        <v>7</v>
      </c>
      <c r="FA4" s="26" t="s">
        <v>8</v>
      </c>
      <c r="FB4" s="26" t="s">
        <v>9</v>
      </c>
      <c r="FC4" s="26" t="s">
        <v>10</v>
      </c>
      <c r="FD4" s="26" t="s">
        <v>11</v>
      </c>
      <c r="FE4" s="26" t="s">
        <v>12</v>
      </c>
      <c r="FF4" s="26" t="s">
        <v>13</v>
      </c>
      <c r="FG4" s="26" t="s">
        <v>14</v>
      </c>
      <c r="FH4" s="26" t="s">
        <v>15</v>
      </c>
      <c r="FI4" s="26"/>
      <c r="FJ4" s="26" t="s">
        <v>7</v>
      </c>
      <c r="FK4" s="26" t="s">
        <v>8</v>
      </c>
      <c r="FL4" s="26" t="s">
        <v>9</v>
      </c>
      <c r="FM4" s="26" t="s">
        <v>10</v>
      </c>
      <c r="FN4" s="26" t="s">
        <v>11</v>
      </c>
      <c r="FO4" s="26" t="s">
        <v>12</v>
      </c>
      <c r="FP4" s="26" t="s">
        <v>13</v>
      </c>
      <c r="FQ4" s="26" t="s">
        <v>14</v>
      </c>
      <c r="FR4" s="26" t="s">
        <v>15</v>
      </c>
      <c r="FS4" s="26"/>
      <c r="FT4" s="26" t="s">
        <v>7</v>
      </c>
      <c r="FU4" s="26" t="s">
        <v>8</v>
      </c>
      <c r="FV4" s="26" t="s">
        <v>9</v>
      </c>
      <c r="FW4" s="26" t="s">
        <v>10</v>
      </c>
      <c r="FX4" s="26" t="s">
        <v>11</v>
      </c>
      <c r="FY4" s="26" t="s">
        <v>12</v>
      </c>
      <c r="FZ4" s="26" t="s">
        <v>13</v>
      </c>
      <c r="GA4" s="26" t="s">
        <v>14</v>
      </c>
      <c r="GB4" s="26" t="s">
        <v>15</v>
      </c>
      <c r="GC4" s="26"/>
      <c r="GD4" s="26" t="s">
        <v>7</v>
      </c>
      <c r="GE4" s="26" t="s">
        <v>8</v>
      </c>
      <c r="GF4" s="26" t="s">
        <v>9</v>
      </c>
      <c r="GG4" s="26" t="s">
        <v>10</v>
      </c>
      <c r="GH4" s="26" t="s">
        <v>11</v>
      </c>
      <c r="GI4" s="26" t="s">
        <v>12</v>
      </c>
      <c r="GJ4" s="26" t="s">
        <v>13</v>
      </c>
      <c r="GK4" s="26" t="s">
        <v>14</v>
      </c>
      <c r="GL4" s="26" t="s">
        <v>15</v>
      </c>
      <c r="GM4" s="26"/>
      <c r="GN4" s="26" t="s">
        <v>7</v>
      </c>
      <c r="GO4" s="26" t="s">
        <v>8</v>
      </c>
      <c r="GP4" s="26" t="s">
        <v>9</v>
      </c>
      <c r="GQ4" s="26" t="s">
        <v>10</v>
      </c>
      <c r="GR4" s="26" t="s">
        <v>11</v>
      </c>
      <c r="GS4" s="26" t="s">
        <v>12</v>
      </c>
      <c r="GT4" s="26" t="s">
        <v>13</v>
      </c>
      <c r="GU4" s="26" t="s">
        <v>14</v>
      </c>
      <c r="GV4" s="26" t="s">
        <v>15</v>
      </c>
      <c r="GW4" s="26"/>
      <c r="GX4" s="26" t="s">
        <v>7</v>
      </c>
      <c r="GY4" s="26" t="s">
        <v>8</v>
      </c>
      <c r="GZ4" s="26" t="s">
        <v>9</v>
      </c>
      <c r="HA4" s="26" t="s">
        <v>10</v>
      </c>
      <c r="HB4" s="26" t="s">
        <v>11</v>
      </c>
      <c r="HC4" s="26" t="s">
        <v>12</v>
      </c>
      <c r="HD4" s="26" t="s">
        <v>13</v>
      </c>
      <c r="HE4" s="26" t="s">
        <v>14</v>
      </c>
      <c r="HF4" s="26" t="s">
        <v>15</v>
      </c>
      <c r="HG4" s="26"/>
      <c r="HH4" s="26" t="s">
        <v>7</v>
      </c>
      <c r="HI4" s="26" t="s">
        <v>8</v>
      </c>
      <c r="HJ4" s="26" t="s">
        <v>9</v>
      </c>
      <c r="HK4" s="26" t="s">
        <v>10</v>
      </c>
      <c r="HL4" s="26" t="s">
        <v>11</v>
      </c>
      <c r="HM4" s="26" t="s">
        <v>12</v>
      </c>
      <c r="HN4" s="26" t="s">
        <v>13</v>
      </c>
      <c r="HO4" s="26" t="s">
        <v>14</v>
      </c>
      <c r="HP4" s="26" t="s">
        <v>15</v>
      </c>
      <c r="HQ4" s="26"/>
      <c r="HR4" s="26" t="s">
        <v>7</v>
      </c>
      <c r="HS4" s="26" t="s">
        <v>8</v>
      </c>
      <c r="HT4" s="26" t="s">
        <v>9</v>
      </c>
      <c r="HU4" s="26" t="s">
        <v>10</v>
      </c>
      <c r="HV4" s="26" t="s">
        <v>11</v>
      </c>
      <c r="HW4" s="26" t="s">
        <v>12</v>
      </c>
      <c r="HX4" s="26" t="s">
        <v>13</v>
      </c>
      <c r="HY4" s="26" t="s">
        <v>14</v>
      </c>
      <c r="HZ4" s="26" t="s">
        <v>15</v>
      </c>
      <c r="IA4" s="26"/>
      <c r="IB4" s="26" t="s">
        <v>7</v>
      </c>
      <c r="IC4" s="26" t="s">
        <v>8</v>
      </c>
      <c r="ID4" s="26" t="s">
        <v>9</v>
      </c>
      <c r="IE4" s="26" t="s">
        <v>10</v>
      </c>
      <c r="IF4" s="26" t="s">
        <v>11</v>
      </c>
      <c r="IG4" s="26" t="s">
        <v>12</v>
      </c>
      <c r="IH4" s="26" t="s">
        <v>13</v>
      </c>
      <c r="II4" s="26" t="s">
        <v>14</v>
      </c>
      <c r="IJ4" s="26" t="s">
        <v>15</v>
      </c>
      <c r="IK4" s="26"/>
      <c r="IL4" s="26" t="s">
        <v>7</v>
      </c>
      <c r="IM4" s="26" t="s">
        <v>8</v>
      </c>
      <c r="IN4" s="26" t="s">
        <v>9</v>
      </c>
      <c r="IO4" s="26" t="s">
        <v>10</v>
      </c>
      <c r="IP4" s="26" t="s">
        <v>11</v>
      </c>
      <c r="IQ4" s="26" t="s">
        <v>12</v>
      </c>
      <c r="IR4" s="26" t="s">
        <v>13</v>
      </c>
      <c r="IS4" s="26" t="s">
        <v>14</v>
      </c>
      <c r="IT4" s="26" t="s">
        <v>15</v>
      </c>
      <c r="IU4" s="26"/>
      <c r="IV4" s="26" t="s">
        <v>7</v>
      </c>
      <c r="IW4" s="26" t="s">
        <v>8</v>
      </c>
      <c r="IX4" s="26" t="s">
        <v>9</v>
      </c>
      <c r="IY4" s="26" t="s">
        <v>10</v>
      </c>
      <c r="IZ4" s="26" t="s">
        <v>11</v>
      </c>
      <c r="JA4" s="26" t="s">
        <v>12</v>
      </c>
      <c r="JB4" s="26" t="s">
        <v>13</v>
      </c>
      <c r="JC4" s="26" t="s">
        <v>14</v>
      </c>
      <c r="JD4" s="26" t="s">
        <v>15</v>
      </c>
      <c r="JE4" s="26"/>
      <c r="JF4" s="26" t="s">
        <v>7</v>
      </c>
      <c r="JG4" s="26" t="s">
        <v>8</v>
      </c>
      <c r="JH4" s="26" t="s">
        <v>9</v>
      </c>
      <c r="JI4" s="26" t="s">
        <v>10</v>
      </c>
      <c r="JJ4" s="26" t="s">
        <v>11</v>
      </c>
      <c r="JK4" s="26" t="s">
        <v>12</v>
      </c>
      <c r="JL4" s="26" t="s">
        <v>13</v>
      </c>
      <c r="JM4" s="26" t="s">
        <v>14</v>
      </c>
      <c r="JN4" s="26" t="s">
        <v>15</v>
      </c>
      <c r="JO4" s="26"/>
      <c r="JP4" s="26" t="s">
        <v>7</v>
      </c>
      <c r="JQ4" s="26" t="s">
        <v>8</v>
      </c>
      <c r="JR4" s="26" t="s">
        <v>9</v>
      </c>
      <c r="JS4" s="26" t="s">
        <v>10</v>
      </c>
      <c r="JT4" s="26" t="s">
        <v>11</v>
      </c>
      <c r="JU4" s="26" t="s">
        <v>12</v>
      </c>
      <c r="JV4" s="26" t="s">
        <v>13</v>
      </c>
      <c r="JW4" s="26" t="s">
        <v>14</v>
      </c>
      <c r="JX4" s="26" t="s">
        <v>15</v>
      </c>
      <c r="JY4" s="26"/>
      <c r="JZ4" s="26" t="s">
        <v>7</v>
      </c>
      <c r="KA4" s="26" t="s">
        <v>8</v>
      </c>
      <c r="KB4" s="26" t="s">
        <v>9</v>
      </c>
      <c r="KC4" s="26" t="s">
        <v>10</v>
      </c>
      <c r="KD4" s="26" t="s">
        <v>11</v>
      </c>
      <c r="KE4" s="26" t="s">
        <v>12</v>
      </c>
      <c r="KF4" s="26" t="s">
        <v>13</v>
      </c>
      <c r="KG4" s="26" t="s">
        <v>14</v>
      </c>
      <c r="KH4" s="26" t="s">
        <v>15</v>
      </c>
      <c r="KI4" s="26"/>
      <c r="KJ4" s="26" t="s">
        <v>7</v>
      </c>
      <c r="KK4" s="26" t="s">
        <v>8</v>
      </c>
      <c r="KL4" s="26" t="s">
        <v>9</v>
      </c>
      <c r="KM4" s="26" t="s">
        <v>10</v>
      </c>
      <c r="KN4" s="26" t="s">
        <v>11</v>
      </c>
      <c r="KO4" s="26" t="s">
        <v>12</v>
      </c>
      <c r="KP4" s="26" t="s">
        <v>13</v>
      </c>
      <c r="KQ4" s="26" t="s">
        <v>14</v>
      </c>
      <c r="KR4" s="26" t="s">
        <v>15</v>
      </c>
      <c r="KS4" s="26"/>
      <c r="KT4" s="26" t="s">
        <v>7</v>
      </c>
      <c r="KU4" s="26" t="s">
        <v>8</v>
      </c>
      <c r="KV4" s="26" t="s">
        <v>9</v>
      </c>
      <c r="KW4" s="26" t="s">
        <v>10</v>
      </c>
      <c r="KX4" s="26" t="s">
        <v>11</v>
      </c>
      <c r="KY4" s="26" t="s">
        <v>12</v>
      </c>
      <c r="KZ4" s="26" t="s">
        <v>13</v>
      </c>
      <c r="LA4" s="26" t="s">
        <v>14</v>
      </c>
      <c r="LB4" s="26" t="s">
        <v>15</v>
      </c>
      <c r="LC4" s="26"/>
    </row>
    <row r="5" spans="1:316" ht="15" hidden="1" customHeight="1" x14ac:dyDescent="0.25">
      <c r="B5" s="27" t="s">
        <v>16</v>
      </c>
      <c r="C5" s="27" t="s">
        <v>17</v>
      </c>
      <c r="D5" s="27" t="s">
        <v>18</v>
      </c>
      <c r="E5" s="27" t="s">
        <v>19</v>
      </c>
      <c r="F5" s="4" t="s">
        <v>20</v>
      </c>
      <c r="G5" s="4" t="s">
        <v>21</v>
      </c>
      <c r="H5" s="4" t="s">
        <v>22</v>
      </c>
      <c r="I5" s="4" t="s">
        <v>23</v>
      </c>
      <c r="J5" s="4" t="s">
        <v>24</v>
      </c>
      <c r="K5" s="4" t="s">
        <v>25</v>
      </c>
      <c r="L5" s="4" t="s">
        <v>26</v>
      </c>
      <c r="M5" s="4" t="s">
        <v>27</v>
      </c>
      <c r="N5" s="4" t="s">
        <v>28</v>
      </c>
      <c r="O5" s="4" t="s">
        <v>29</v>
      </c>
      <c r="P5" s="23" t="s">
        <v>30</v>
      </c>
      <c r="Q5" s="23" t="s">
        <v>31</v>
      </c>
      <c r="R5" s="23" t="s">
        <v>32</v>
      </c>
      <c r="S5" s="23" t="s">
        <v>33</v>
      </c>
      <c r="T5" s="23" t="s">
        <v>34</v>
      </c>
      <c r="U5" s="23" t="s">
        <v>35</v>
      </c>
      <c r="V5" s="23" t="s">
        <v>36</v>
      </c>
      <c r="W5" s="23" t="s">
        <v>37</v>
      </c>
      <c r="X5" s="23" t="s">
        <v>38</v>
      </c>
      <c r="Y5" s="23" t="s">
        <v>39</v>
      </c>
      <c r="Z5" s="23" t="s">
        <v>40</v>
      </c>
      <c r="AA5" s="23" t="s">
        <v>41</v>
      </c>
      <c r="AB5" s="23" t="s">
        <v>42</v>
      </c>
      <c r="AC5" s="23" t="s">
        <v>43</v>
      </c>
      <c r="AD5" s="23" t="s">
        <v>44</v>
      </c>
      <c r="AE5" s="23" t="s">
        <v>45</v>
      </c>
      <c r="AF5" s="23" t="s">
        <v>46</v>
      </c>
      <c r="AG5" s="23" t="s">
        <v>47</v>
      </c>
      <c r="AH5" s="23" t="s">
        <v>48</v>
      </c>
      <c r="AI5" s="23" t="s">
        <v>49</v>
      </c>
      <c r="AJ5" s="23" t="s">
        <v>50</v>
      </c>
      <c r="AK5" s="23" t="s">
        <v>51</v>
      </c>
      <c r="AL5" s="23" t="s">
        <v>52</v>
      </c>
      <c r="AM5" s="23" t="s">
        <v>53</v>
      </c>
      <c r="AN5" s="23" t="s">
        <v>54</v>
      </c>
      <c r="AO5" s="23" t="s">
        <v>55</v>
      </c>
      <c r="AP5" s="23" t="s">
        <v>56</v>
      </c>
      <c r="AQ5" s="23" t="s">
        <v>57</v>
      </c>
      <c r="AR5" s="23" t="s">
        <v>58</v>
      </c>
      <c r="AS5" s="23" t="s">
        <v>59</v>
      </c>
      <c r="AT5" s="23" t="s">
        <v>60</v>
      </c>
      <c r="AU5" s="23" t="s">
        <v>61</v>
      </c>
      <c r="AV5" s="23" t="s">
        <v>62</v>
      </c>
      <c r="AW5" s="23" t="s">
        <v>63</v>
      </c>
      <c r="AX5" s="23" t="s">
        <v>64</v>
      </c>
      <c r="AY5" s="23" t="s">
        <v>65</v>
      </c>
      <c r="AZ5" s="23" t="s">
        <v>66</v>
      </c>
      <c r="BA5" s="23" t="s">
        <v>67</v>
      </c>
      <c r="BB5" s="23" t="s">
        <v>68</v>
      </c>
      <c r="BC5" s="23" t="s">
        <v>69</v>
      </c>
      <c r="BD5" s="23" t="s">
        <v>70</v>
      </c>
      <c r="BE5" s="23" t="s">
        <v>71</v>
      </c>
      <c r="BF5" s="23" t="s">
        <v>72</v>
      </c>
      <c r="BG5" s="23" t="s">
        <v>73</v>
      </c>
      <c r="BH5" s="23" t="s">
        <v>74</v>
      </c>
      <c r="BI5" s="23" t="s">
        <v>75</v>
      </c>
      <c r="BJ5" s="23" t="s">
        <v>76</v>
      </c>
      <c r="BK5" s="23" t="s">
        <v>77</v>
      </c>
      <c r="BL5" s="23" t="s">
        <v>78</v>
      </c>
      <c r="BM5" s="23" t="s">
        <v>79</v>
      </c>
      <c r="BN5" s="23" t="s">
        <v>80</v>
      </c>
      <c r="BO5" s="23" t="s">
        <v>81</v>
      </c>
      <c r="BP5" s="23" t="s">
        <v>82</v>
      </c>
      <c r="BQ5" s="23" t="s">
        <v>83</v>
      </c>
      <c r="BR5" s="23" t="s">
        <v>84</v>
      </c>
      <c r="BS5" s="23" t="s">
        <v>85</v>
      </c>
      <c r="BT5" s="23" t="s">
        <v>86</v>
      </c>
      <c r="BU5" s="23" t="s">
        <v>87</v>
      </c>
      <c r="BV5" s="23" t="s">
        <v>88</v>
      </c>
      <c r="BW5" s="23" t="s">
        <v>89</v>
      </c>
      <c r="BX5" s="23" t="s">
        <v>90</v>
      </c>
      <c r="BY5" s="23" t="s">
        <v>91</v>
      </c>
      <c r="BZ5" s="23" t="s">
        <v>92</v>
      </c>
      <c r="CA5" s="23" t="s">
        <v>93</v>
      </c>
      <c r="CB5" s="23" t="s">
        <v>94</v>
      </c>
      <c r="CC5" s="23" t="s">
        <v>95</v>
      </c>
      <c r="CD5" s="23" t="s">
        <v>96</v>
      </c>
      <c r="CE5" s="23" t="s">
        <v>97</v>
      </c>
      <c r="CF5" s="23" t="s">
        <v>98</v>
      </c>
      <c r="CG5" s="23" t="s">
        <v>99</v>
      </c>
      <c r="CH5" s="23" t="s">
        <v>100</v>
      </c>
      <c r="CI5" s="23" t="s">
        <v>101</v>
      </c>
      <c r="CJ5" s="23" t="s">
        <v>102</v>
      </c>
      <c r="CK5" s="23" t="s">
        <v>103</v>
      </c>
      <c r="CL5" s="23" t="s">
        <v>104</v>
      </c>
      <c r="CM5" s="23" t="s">
        <v>105</v>
      </c>
      <c r="CN5" s="23" t="s">
        <v>106</v>
      </c>
      <c r="CO5" s="23" t="s">
        <v>107</v>
      </c>
      <c r="CP5" s="23" t="s">
        <v>108</v>
      </c>
      <c r="CQ5" s="23" t="s">
        <v>109</v>
      </c>
      <c r="CR5" s="23" t="s">
        <v>110</v>
      </c>
      <c r="CS5" s="23" t="s">
        <v>111</v>
      </c>
      <c r="CT5" s="23" t="s">
        <v>112</v>
      </c>
      <c r="CU5" s="23" t="s">
        <v>113</v>
      </c>
      <c r="CV5" s="23" t="s">
        <v>114</v>
      </c>
      <c r="CW5" s="23" t="s">
        <v>115</v>
      </c>
      <c r="CX5" s="23" t="s">
        <v>116</v>
      </c>
      <c r="CY5" s="23" t="s">
        <v>117</v>
      </c>
      <c r="CZ5" s="23" t="s">
        <v>118</v>
      </c>
      <c r="DA5" s="23" t="s">
        <v>119</v>
      </c>
      <c r="DB5" s="23" t="s">
        <v>120</v>
      </c>
      <c r="DC5" s="23" t="s">
        <v>121</v>
      </c>
      <c r="DD5" s="23" t="s">
        <v>122</v>
      </c>
      <c r="DE5" s="23" t="s">
        <v>123</v>
      </c>
      <c r="DF5" s="23" t="s">
        <v>124</v>
      </c>
      <c r="DG5" s="23" t="s">
        <v>125</v>
      </c>
      <c r="DH5" s="23" t="s">
        <v>126</v>
      </c>
      <c r="DI5" s="23" t="s">
        <v>127</v>
      </c>
      <c r="DJ5" s="23" t="s">
        <v>128</v>
      </c>
      <c r="DK5" s="23" t="s">
        <v>129</v>
      </c>
      <c r="DL5" s="23" t="s">
        <v>130</v>
      </c>
      <c r="DM5" s="23" t="s">
        <v>131</v>
      </c>
      <c r="DN5" s="23" t="s">
        <v>132</v>
      </c>
      <c r="DO5" s="23" t="s">
        <v>133</v>
      </c>
      <c r="DP5" s="23" t="s">
        <v>134</v>
      </c>
      <c r="DQ5" s="23" t="s">
        <v>135</v>
      </c>
      <c r="DR5" s="23" t="s">
        <v>136</v>
      </c>
      <c r="DS5" s="23" t="s">
        <v>137</v>
      </c>
      <c r="DT5" s="23" t="s">
        <v>138</v>
      </c>
      <c r="DU5" s="23" t="s">
        <v>139</v>
      </c>
      <c r="DV5" s="23" t="s">
        <v>140</v>
      </c>
      <c r="DW5" s="23" t="s">
        <v>141</v>
      </c>
      <c r="DX5" s="23" t="s">
        <v>142</v>
      </c>
      <c r="DY5" s="23" t="s">
        <v>143</v>
      </c>
      <c r="DZ5" s="23" t="s">
        <v>144</v>
      </c>
      <c r="EA5" s="23" t="s">
        <v>145</v>
      </c>
      <c r="EB5" s="23" t="s">
        <v>146</v>
      </c>
      <c r="EC5" s="23" t="s">
        <v>147</v>
      </c>
      <c r="ED5" s="23" t="s">
        <v>148</v>
      </c>
      <c r="EE5" s="23" t="s">
        <v>149</v>
      </c>
      <c r="EF5" s="23" t="s">
        <v>150</v>
      </c>
      <c r="EG5" s="23" t="s">
        <v>151</v>
      </c>
      <c r="EH5" s="23" t="s">
        <v>152</v>
      </c>
      <c r="EI5" s="23" t="s">
        <v>153</v>
      </c>
      <c r="EJ5" s="23" t="s">
        <v>154</v>
      </c>
      <c r="EK5" s="23" t="s">
        <v>155</v>
      </c>
      <c r="EL5" s="23" t="s">
        <v>156</v>
      </c>
      <c r="EM5" s="23" t="s">
        <v>157</v>
      </c>
      <c r="EN5" s="23" t="s">
        <v>158</v>
      </c>
      <c r="EO5" s="23" t="s">
        <v>159</v>
      </c>
      <c r="EP5" s="23" t="s">
        <v>160</v>
      </c>
      <c r="EQ5" s="23" t="s">
        <v>161</v>
      </c>
      <c r="ER5" s="23" t="s">
        <v>162</v>
      </c>
      <c r="ES5" s="23" t="s">
        <v>163</v>
      </c>
      <c r="ET5" s="23" t="s">
        <v>164</v>
      </c>
      <c r="EU5" s="23" t="s">
        <v>165</v>
      </c>
      <c r="EV5" s="23" t="s">
        <v>166</v>
      </c>
      <c r="EW5" s="23" t="s">
        <v>167</v>
      </c>
      <c r="EX5" s="23" t="s">
        <v>168</v>
      </c>
      <c r="EY5" s="23" t="s">
        <v>169</v>
      </c>
      <c r="EZ5" s="23" t="s">
        <v>170</v>
      </c>
      <c r="FA5" s="23" t="s">
        <v>171</v>
      </c>
      <c r="FB5" s="23" t="s">
        <v>172</v>
      </c>
      <c r="FC5" s="23" t="s">
        <v>173</v>
      </c>
      <c r="FD5" s="23" t="s">
        <v>174</v>
      </c>
      <c r="FE5" s="23" t="s">
        <v>175</v>
      </c>
      <c r="FF5" s="23" t="s">
        <v>176</v>
      </c>
      <c r="FG5" s="23" t="s">
        <v>177</v>
      </c>
      <c r="FH5" s="23" t="s">
        <v>178</v>
      </c>
      <c r="FI5" s="23" t="s">
        <v>179</v>
      </c>
      <c r="FJ5" s="23" t="s">
        <v>180</v>
      </c>
      <c r="FK5" s="23" t="s">
        <v>181</v>
      </c>
      <c r="FL5" s="23" t="s">
        <v>182</v>
      </c>
      <c r="FM5" s="23" t="s">
        <v>183</v>
      </c>
      <c r="FN5" s="23" t="s">
        <v>184</v>
      </c>
      <c r="FO5" s="23" t="s">
        <v>185</v>
      </c>
      <c r="FP5" s="23" t="s">
        <v>186</v>
      </c>
      <c r="FQ5" s="23" t="s">
        <v>187</v>
      </c>
      <c r="FR5" s="23" t="s">
        <v>188</v>
      </c>
      <c r="FS5" s="23" t="s">
        <v>189</v>
      </c>
      <c r="FT5" s="23" t="s">
        <v>190</v>
      </c>
      <c r="FU5" s="23" t="s">
        <v>191</v>
      </c>
      <c r="FV5" s="23" t="s">
        <v>192</v>
      </c>
      <c r="FW5" s="23" t="s">
        <v>193</v>
      </c>
      <c r="FX5" s="23" t="s">
        <v>194</v>
      </c>
      <c r="FY5" s="23" t="s">
        <v>195</v>
      </c>
      <c r="FZ5" s="23" t="s">
        <v>196</v>
      </c>
      <c r="GA5" s="23" t="s">
        <v>197</v>
      </c>
      <c r="GB5" s="23" t="s">
        <v>198</v>
      </c>
      <c r="GC5" s="23" t="s">
        <v>199</v>
      </c>
      <c r="GD5" s="23" t="s">
        <v>200</v>
      </c>
      <c r="GE5" s="23" t="s">
        <v>201</v>
      </c>
      <c r="GF5" s="23" t="s">
        <v>202</v>
      </c>
      <c r="GG5" s="23" t="s">
        <v>203</v>
      </c>
      <c r="GH5" s="23" t="s">
        <v>204</v>
      </c>
      <c r="GI5" s="23" t="s">
        <v>205</v>
      </c>
      <c r="GJ5" s="23" t="s">
        <v>206</v>
      </c>
      <c r="GK5" s="23" t="s">
        <v>207</v>
      </c>
      <c r="GL5" s="23" t="s">
        <v>208</v>
      </c>
      <c r="GM5" s="23" t="s">
        <v>209</v>
      </c>
      <c r="GN5" s="23" t="s">
        <v>210</v>
      </c>
      <c r="GO5" s="23" t="s">
        <v>211</v>
      </c>
      <c r="GP5" s="23" t="s">
        <v>212</v>
      </c>
      <c r="GQ5" s="23" t="s">
        <v>213</v>
      </c>
      <c r="GR5" s="23" t="s">
        <v>214</v>
      </c>
      <c r="GS5" s="23" t="s">
        <v>215</v>
      </c>
      <c r="GT5" s="23" t="s">
        <v>216</v>
      </c>
      <c r="GU5" s="23" t="s">
        <v>217</v>
      </c>
      <c r="GV5" s="23" t="s">
        <v>218</v>
      </c>
      <c r="GW5" s="23" t="s">
        <v>219</v>
      </c>
      <c r="GX5" s="23" t="s">
        <v>220</v>
      </c>
      <c r="GY5" s="23" t="s">
        <v>221</v>
      </c>
      <c r="GZ5" s="23" t="s">
        <v>222</v>
      </c>
      <c r="HA5" s="23" t="s">
        <v>223</v>
      </c>
      <c r="HB5" s="23" t="s">
        <v>224</v>
      </c>
      <c r="HC5" s="23" t="s">
        <v>225</v>
      </c>
      <c r="HD5" s="23" t="s">
        <v>226</v>
      </c>
      <c r="HE5" s="23" t="s">
        <v>227</v>
      </c>
      <c r="HF5" s="23" t="s">
        <v>228</v>
      </c>
      <c r="HG5" s="23" t="s">
        <v>229</v>
      </c>
      <c r="HH5" s="23" t="s">
        <v>230</v>
      </c>
      <c r="HI5" s="23" t="s">
        <v>231</v>
      </c>
      <c r="HJ5" s="23" t="s">
        <v>232</v>
      </c>
      <c r="HK5" s="23" t="s">
        <v>233</v>
      </c>
      <c r="HL5" s="23" t="s">
        <v>234</v>
      </c>
      <c r="HM5" s="23" t="s">
        <v>235</v>
      </c>
      <c r="HN5" s="23" t="s">
        <v>236</v>
      </c>
      <c r="HO5" s="23" t="s">
        <v>237</v>
      </c>
      <c r="HP5" s="23" t="s">
        <v>238</v>
      </c>
      <c r="HQ5" s="23" t="s">
        <v>239</v>
      </c>
      <c r="HR5" s="23" t="s">
        <v>240</v>
      </c>
      <c r="HS5" s="23" t="s">
        <v>241</v>
      </c>
      <c r="HT5" s="23" t="s">
        <v>242</v>
      </c>
      <c r="HU5" s="23" t="s">
        <v>243</v>
      </c>
      <c r="HV5" s="23" t="s">
        <v>244</v>
      </c>
      <c r="HW5" s="23" t="s">
        <v>245</v>
      </c>
      <c r="HX5" s="23" t="s">
        <v>246</v>
      </c>
      <c r="HY5" s="23" t="s">
        <v>247</v>
      </c>
      <c r="HZ5" s="23" t="s">
        <v>248</v>
      </c>
      <c r="IA5" s="23" t="s">
        <v>249</v>
      </c>
      <c r="IB5" s="23" t="s">
        <v>250</v>
      </c>
      <c r="IC5" s="23" t="s">
        <v>251</v>
      </c>
      <c r="ID5" s="23" t="s">
        <v>252</v>
      </c>
      <c r="IE5" s="23" t="s">
        <v>253</v>
      </c>
      <c r="IF5" s="23" t="s">
        <v>254</v>
      </c>
      <c r="IG5" s="23" t="s">
        <v>255</v>
      </c>
      <c r="IH5" s="23" t="s">
        <v>256</v>
      </c>
      <c r="II5" s="23" t="s">
        <v>257</v>
      </c>
      <c r="IJ5" s="23" t="s">
        <v>258</v>
      </c>
      <c r="IK5" s="23" t="s">
        <v>259</v>
      </c>
      <c r="IL5" s="23" t="s">
        <v>260</v>
      </c>
      <c r="IM5" s="23" t="s">
        <v>261</v>
      </c>
      <c r="IN5" s="23" t="s">
        <v>262</v>
      </c>
      <c r="IO5" s="23" t="s">
        <v>263</v>
      </c>
      <c r="IP5" s="23" t="s">
        <v>264</v>
      </c>
      <c r="IQ5" s="23" t="s">
        <v>265</v>
      </c>
      <c r="IR5" s="23" t="s">
        <v>266</v>
      </c>
      <c r="IS5" s="23" t="s">
        <v>267</v>
      </c>
      <c r="IT5" s="23" t="s">
        <v>268</v>
      </c>
      <c r="IU5" s="23" t="s">
        <v>269</v>
      </c>
      <c r="IV5" s="23" t="s">
        <v>270</v>
      </c>
      <c r="IW5" s="23" t="s">
        <v>271</v>
      </c>
      <c r="IX5" s="23" t="s">
        <v>272</v>
      </c>
      <c r="IY5" s="23" t="s">
        <v>273</v>
      </c>
      <c r="IZ5" s="23" t="s">
        <v>274</v>
      </c>
      <c r="JA5" s="23" t="s">
        <v>275</v>
      </c>
      <c r="JB5" s="23" t="s">
        <v>276</v>
      </c>
      <c r="JC5" s="23" t="s">
        <v>277</v>
      </c>
      <c r="JD5" s="23" t="s">
        <v>278</v>
      </c>
      <c r="JE5" s="23" t="s">
        <v>279</v>
      </c>
      <c r="JF5" s="23" t="s">
        <v>280</v>
      </c>
      <c r="JG5" s="23" t="s">
        <v>281</v>
      </c>
      <c r="JH5" s="23" t="s">
        <v>282</v>
      </c>
      <c r="JI5" s="23" t="s">
        <v>283</v>
      </c>
      <c r="JJ5" s="23" t="s">
        <v>284</v>
      </c>
      <c r="JK5" s="23" t="s">
        <v>285</v>
      </c>
      <c r="JL5" s="23" t="s">
        <v>286</v>
      </c>
      <c r="JM5" s="23" t="s">
        <v>287</v>
      </c>
      <c r="JN5" s="23" t="s">
        <v>288</v>
      </c>
      <c r="JO5" s="23" t="s">
        <v>289</v>
      </c>
      <c r="JP5" s="23" t="s">
        <v>290</v>
      </c>
      <c r="JQ5" s="23" t="s">
        <v>291</v>
      </c>
      <c r="JR5" s="23" t="s">
        <v>292</v>
      </c>
      <c r="JS5" s="23" t="s">
        <v>293</v>
      </c>
      <c r="JT5" s="23" t="s">
        <v>294</v>
      </c>
      <c r="JU5" s="23" t="s">
        <v>295</v>
      </c>
      <c r="JV5" s="23" t="s">
        <v>296</v>
      </c>
      <c r="JW5" s="23" t="s">
        <v>297</v>
      </c>
      <c r="JX5" s="23" t="s">
        <v>298</v>
      </c>
      <c r="JY5" s="23" t="s">
        <v>299</v>
      </c>
      <c r="JZ5" s="23" t="s">
        <v>300</v>
      </c>
      <c r="KA5" s="23" t="s">
        <v>301</v>
      </c>
      <c r="KB5" s="23" t="s">
        <v>302</v>
      </c>
      <c r="KC5" s="23" t="s">
        <v>303</v>
      </c>
      <c r="KD5" s="23" t="s">
        <v>304</v>
      </c>
      <c r="KE5" s="23" t="s">
        <v>305</v>
      </c>
      <c r="KF5" s="23" t="s">
        <v>306</v>
      </c>
      <c r="KG5" s="23" t="s">
        <v>307</v>
      </c>
      <c r="KH5" s="23" t="s">
        <v>308</v>
      </c>
      <c r="KI5" s="23" t="s">
        <v>309</v>
      </c>
      <c r="KJ5" s="23" t="s">
        <v>310</v>
      </c>
      <c r="KK5" s="23" t="s">
        <v>311</v>
      </c>
      <c r="KL5" s="23" t="s">
        <v>312</v>
      </c>
      <c r="KM5" s="23" t="s">
        <v>313</v>
      </c>
      <c r="KN5" s="23" t="s">
        <v>314</v>
      </c>
      <c r="KO5" s="23" t="s">
        <v>315</v>
      </c>
      <c r="KP5" s="23" t="s">
        <v>316</v>
      </c>
      <c r="KQ5" s="23" t="s">
        <v>317</v>
      </c>
      <c r="KR5" s="23" t="s">
        <v>318</v>
      </c>
      <c r="KS5" s="23" t="s">
        <v>319</v>
      </c>
      <c r="KT5" s="23" t="s">
        <v>320</v>
      </c>
      <c r="KU5" s="23" t="s">
        <v>321</v>
      </c>
      <c r="KV5" s="23" t="s">
        <v>322</v>
      </c>
      <c r="KW5" s="23" t="s">
        <v>323</v>
      </c>
      <c r="KX5" s="23" t="s">
        <v>324</v>
      </c>
      <c r="KY5" s="23" t="s">
        <v>325</v>
      </c>
      <c r="KZ5" s="23" t="s">
        <v>326</v>
      </c>
      <c r="LA5" s="23" t="s">
        <v>327</v>
      </c>
      <c r="LB5" s="23" t="s">
        <v>328</v>
      </c>
      <c r="LC5" s="23" t="s">
        <v>329</v>
      </c>
    </row>
    <row r="6" spans="1:316" s="28" customFormat="1" ht="15" customHeight="1" x14ac:dyDescent="0.25">
      <c r="B6" s="29" t="s">
        <v>330</v>
      </c>
      <c r="C6" s="30" t="s">
        <v>331</v>
      </c>
      <c r="D6" s="30" t="s">
        <v>332</v>
      </c>
      <c r="E6" s="30" t="s">
        <v>333</v>
      </c>
      <c r="F6" s="31">
        <v>5507010</v>
      </c>
      <c r="G6" s="31">
        <v>4158990</v>
      </c>
      <c r="H6" s="31">
        <v>4630350</v>
      </c>
      <c r="I6" s="31">
        <v>3101920</v>
      </c>
      <c r="J6" s="31">
        <v>1963450</v>
      </c>
      <c r="K6" s="31">
        <v>1037940</v>
      </c>
      <c r="L6" s="31">
        <v>785340</v>
      </c>
      <c r="M6" s="31">
        <v>124540</v>
      </c>
      <c r="N6" s="31" t="s">
        <v>334</v>
      </c>
      <c r="O6" s="32">
        <v>21309540</v>
      </c>
      <c r="P6" s="32">
        <v>5562970</v>
      </c>
      <c r="Q6" s="32">
        <v>4197520</v>
      </c>
      <c r="R6" s="32">
        <v>4649840</v>
      </c>
      <c r="S6" s="32">
        <v>3126440</v>
      </c>
      <c r="T6" s="32">
        <v>1964500</v>
      </c>
      <c r="U6" s="32">
        <v>1026740</v>
      </c>
      <c r="V6" s="32">
        <v>773430</v>
      </c>
      <c r="W6" s="32">
        <v>121710</v>
      </c>
      <c r="X6" s="32" t="s">
        <v>334</v>
      </c>
      <c r="Y6" s="32">
        <v>21423140</v>
      </c>
      <c r="Z6" s="32">
        <v>5657390</v>
      </c>
      <c r="AA6" s="32">
        <v>4270900</v>
      </c>
      <c r="AB6" s="32">
        <v>4682270</v>
      </c>
      <c r="AC6" s="32">
        <v>3167190</v>
      </c>
      <c r="AD6" s="32">
        <v>1969010</v>
      </c>
      <c r="AE6" s="32">
        <v>1005490</v>
      </c>
      <c r="AF6" s="32">
        <v>734690</v>
      </c>
      <c r="AG6" s="32">
        <v>112410</v>
      </c>
      <c r="AH6" s="32" t="s">
        <v>334</v>
      </c>
      <c r="AI6" s="32">
        <v>21599350</v>
      </c>
      <c r="AJ6" s="32">
        <v>5720380</v>
      </c>
      <c r="AK6" s="32">
        <v>4317330</v>
      </c>
      <c r="AL6" s="32">
        <v>4712350</v>
      </c>
      <c r="AM6" s="32">
        <v>3196630</v>
      </c>
      <c r="AN6" s="32">
        <v>1987440</v>
      </c>
      <c r="AO6" s="32">
        <v>1012950</v>
      </c>
      <c r="AP6" s="32">
        <v>733310</v>
      </c>
      <c r="AQ6" s="32">
        <v>111700</v>
      </c>
      <c r="AR6" s="32" t="s">
        <v>334</v>
      </c>
      <c r="AS6" s="32">
        <v>21792090</v>
      </c>
      <c r="AT6" s="32">
        <v>5760080</v>
      </c>
      <c r="AU6" s="32">
        <v>4349980</v>
      </c>
      <c r="AV6" s="32">
        <v>4740910</v>
      </c>
      <c r="AW6" s="32">
        <v>3227490</v>
      </c>
      <c r="AX6" s="32">
        <v>2006000</v>
      </c>
      <c r="AY6" s="32">
        <v>1024560</v>
      </c>
      <c r="AZ6" s="32">
        <v>740060</v>
      </c>
      <c r="BA6" s="32">
        <v>112620</v>
      </c>
      <c r="BB6" s="32" t="s">
        <v>334</v>
      </c>
      <c r="BC6" s="32">
        <v>21961690</v>
      </c>
      <c r="BD6" s="32">
        <v>5791180</v>
      </c>
      <c r="BE6" s="32">
        <v>4371700</v>
      </c>
      <c r="BF6" s="32">
        <v>4768030</v>
      </c>
      <c r="BG6" s="32">
        <v>3258140</v>
      </c>
      <c r="BH6" s="32">
        <v>2032170</v>
      </c>
      <c r="BI6" s="32">
        <v>1040580</v>
      </c>
      <c r="BJ6" s="32">
        <v>750440</v>
      </c>
      <c r="BK6" s="32">
        <v>114160</v>
      </c>
      <c r="BL6" s="32" t="s">
        <v>334</v>
      </c>
      <c r="BM6" s="32">
        <v>22126390</v>
      </c>
      <c r="BN6" s="32">
        <v>5813000</v>
      </c>
      <c r="BO6" s="32">
        <v>4396450</v>
      </c>
      <c r="BP6" s="32">
        <v>4794630</v>
      </c>
      <c r="BQ6" s="32">
        <v>3290780</v>
      </c>
      <c r="BR6" s="32">
        <v>2060410</v>
      </c>
      <c r="BS6" s="32">
        <v>1057380</v>
      </c>
      <c r="BT6" s="32">
        <v>761000</v>
      </c>
      <c r="BU6" s="32">
        <v>116120</v>
      </c>
      <c r="BV6" s="32" t="s">
        <v>334</v>
      </c>
      <c r="BW6" s="32">
        <v>22289780</v>
      </c>
      <c r="BX6" s="32">
        <v>5825790</v>
      </c>
      <c r="BY6" s="32">
        <v>4418220</v>
      </c>
      <c r="BZ6" s="32">
        <v>4820200</v>
      </c>
      <c r="CA6" s="32">
        <v>3325530</v>
      </c>
      <c r="CB6" s="32">
        <v>2090550</v>
      </c>
      <c r="CC6" s="32">
        <v>1076650</v>
      </c>
      <c r="CD6" s="32">
        <v>772830</v>
      </c>
      <c r="CE6" s="32">
        <v>118060</v>
      </c>
      <c r="CF6" s="32" t="s">
        <v>334</v>
      </c>
      <c r="CG6" s="32">
        <v>22447830</v>
      </c>
      <c r="CH6" s="32">
        <v>5825450</v>
      </c>
      <c r="CI6" s="32">
        <v>4435260</v>
      </c>
      <c r="CJ6" s="32">
        <v>4845570</v>
      </c>
      <c r="CK6" s="32">
        <v>3359630</v>
      </c>
      <c r="CL6" s="32">
        <v>2120980</v>
      </c>
      <c r="CM6" s="32">
        <v>1094920</v>
      </c>
      <c r="CN6" s="32">
        <v>784010</v>
      </c>
      <c r="CO6" s="32">
        <v>119600</v>
      </c>
      <c r="CP6" s="32" t="s">
        <v>334</v>
      </c>
      <c r="CQ6" s="32">
        <v>22585430</v>
      </c>
      <c r="CR6" s="32">
        <v>5821270</v>
      </c>
      <c r="CS6" s="32">
        <v>4456060</v>
      </c>
      <c r="CT6" s="32">
        <v>4875000</v>
      </c>
      <c r="CU6" s="32">
        <v>3394980</v>
      </c>
      <c r="CV6" s="32">
        <v>2153570</v>
      </c>
      <c r="CW6" s="32">
        <v>1113310</v>
      </c>
      <c r="CX6" s="32">
        <v>795720</v>
      </c>
      <c r="CY6" s="32">
        <v>121150</v>
      </c>
      <c r="CZ6" s="32" t="s">
        <v>334</v>
      </c>
      <c r="DA6" s="32">
        <v>22731060</v>
      </c>
      <c r="DB6" s="32">
        <v>5818420</v>
      </c>
      <c r="DC6" s="32">
        <v>4479940</v>
      </c>
      <c r="DD6" s="32">
        <v>4909000</v>
      </c>
      <c r="DE6" s="32">
        <v>3433160</v>
      </c>
      <c r="DF6" s="32">
        <v>2183950</v>
      </c>
      <c r="DG6" s="32">
        <v>1131800</v>
      </c>
      <c r="DH6" s="32">
        <v>806110</v>
      </c>
      <c r="DI6" s="32">
        <v>122690</v>
      </c>
      <c r="DJ6" s="32" t="s">
        <v>334</v>
      </c>
      <c r="DK6" s="32">
        <v>22885080</v>
      </c>
      <c r="DL6" s="32">
        <v>5824950</v>
      </c>
      <c r="DM6" s="32">
        <v>4509970</v>
      </c>
      <c r="DN6" s="32">
        <v>4946340</v>
      </c>
      <c r="DO6" s="32">
        <v>3475010</v>
      </c>
      <c r="DP6" s="32">
        <v>2211200</v>
      </c>
      <c r="DQ6" s="32">
        <v>1146340</v>
      </c>
      <c r="DR6" s="32">
        <v>814530</v>
      </c>
      <c r="DS6" s="32">
        <v>124070</v>
      </c>
      <c r="DT6" s="32" t="s">
        <v>334</v>
      </c>
      <c r="DU6" s="32">
        <v>23052400</v>
      </c>
      <c r="DV6" s="32">
        <v>5826240</v>
      </c>
      <c r="DW6" s="32">
        <v>4545660</v>
      </c>
      <c r="DX6" s="32">
        <v>4989470</v>
      </c>
      <c r="DY6" s="32">
        <v>3516680</v>
      </c>
      <c r="DZ6" s="32">
        <v>2237130</v>
      </c>
      <c r="EA6" s="32">
        <v>1160270</v>
      </c>
      <c r="EB6" s="32">
        <v>821060</v>
      </c>
      <c r="EC6" s="32">
        <v>125460</v>
      </c>
      <c r="ED6" s="32" t="s">
        <v>334</v>
      </c>
      <c r="EE6" s="32">
        <v>23221960</v>
      </c>
      <c r="EF6" s="32">
        <v>5786080</v>
      </c>
      <c r="EG6" s="32">
        <v>4548520</v>
      </c>
      <c r="EH6" s="32">
        <v>5062390</v>
      </c>
      <c r="EI6" s="32">
        <v>3563780</v>
      </c>
      <c r="EJ6" s="32">
        <v>2263940</v>
      </c>
      <c r="EK6" s="32">
        <v>1210840</v>
      </c>
      <c r="EL6" s="32">
        <v>837810</v>
      </c>
      <c r="EM6" s="32">
        <v>135380</v>
      </c>
      <c r="EN6" s="32">
        <v>5260</v>
      </c>
      <c r="EO6" s="32">
        <v>23414000</v>
      </c>
      <c r="EP6" s="32">
        <v>5812370</v>
      </c>
      <c r="EQ6" s="32">
        <v>4603460</v>
      </c>
      <c r="ER6" s="32">
        <v>5117580</v>
      </c>
      <c r="ES6" s="32">
        <v>3606540</v>
      </c>
      <c r="ET6" s="32">
        <v>2286580</v>
      </c>
      <c r="EU6" s="32">
        <v>1222770</v>
      </c>
      <c r="EV6" s="32">
        <v>842490</v>
      </c>
      <c r="EW6" s="32">
        <v>136540</v>
      </c>
      <c r="EX6" s="32">
        <v>5190</v>
      </c>
      <c r="EY6" s="32">
        <v>23633520</v>
      </c>
      <c r="EZ6" s="32">
        <v>5843320</v>
      </c>
      <c r="FA6" s="32">
        <v>4664280</v>
      </c>
      <c r="FB6" s="32">
        <v>5174090</v>
      </c>
      <c r="FC6" s="32">
        <v>3648150</v>
      </c>
      <c r="FD6" s="32">
        <v>2306190</v>
      </c>
      <c r="FE6" s="32">
        <v>1232400</v>
      </c>
      <c r="FF6" s="32">
        <v>846620</v>
      </c>
      <c r="FG6" s="32">
        <v>138090</v>
      </c>
      <c r="FH6" s="32">
        <v>5190</v>
      </c>
      <c r="FI6" s="32">
        <v>23858320</v>
      </c>
      <c r="FJ6" s="32">
        <v>5876060</v>
      </c>
      <c r="FK6" s="32">
        <v>4720060</v>
      </c>
      <c r="FL6" s="32">
        <v>5222940</v>
      </c>
      <c r="FM6" s="32">
        <v>3684490</v>
      </c>
      <c r="FN6" s="32">
        <v>2321600</v>
      </c>
      <c r="FO6" s="32">
        <v>1239710</v>
      </c>
      <c r="FP6" s="32">
        <v>849570</v>
      </c>
      <c r="FQ6" s="32">
        <v>139610</v>
      </c>
      <c r="FR6" s="32">
        <v>5220</v>
      </c>
      <c r="FS6" s="32">
        <v>24059260</v>
      </c>
      <c r="FT6" s="32">
        <v>5899250</v>
      </c>
      <c r="FU6" s="32">
        <v>4759560</v>
      </c>
      <c r="FV6" s="32">
        <v>5262740</v>
      </c>
      <c r="FW6" s="32">
        <v>3711590</v>
      </c>
      <c r="FX6" s="32">
        <v>2335140</v>
      </c>
      <c r="FY6" s="32">
        <v>1247500</v>
      </c>
      <c r="FZ6" s="32">
        <v>853650</v>
      </c>
      <c r="GA6" s="32">
        <v>141190</v>
      </c>
      <c r="GB6" s="32">
        <v>5250</v>
      </c>
      <c r="GC6" s="32">
        <v>24215860</v>
      </c>
      <c r="GD6" s="32">
        <v>5919100</v>
      </c>
      <c r="GE6" s="32">
        <v>4792530</v>
      </c>
      <c r="GF6" s="32">
        <v>5295640</v>
      </c>
      <c r="GG6" s="32">
        <v>3735930</v>
      </c>
      <c r="GH6" s="32">
        <v>2349150</v>
      </c>
      <c r="GI6" s="32">
        <v>1254820</v>
      </c>
      <c r="GJ6" s="32">
        <v>857120</v>
      </c>
      <c r="GK6" s="32">
        <v>142850</v>
      </c>
      <c r="GL6" s="32">
        <v>5300</v>
      </c>
      <c r="GM6" s="32">
        <v>24352430</v>
      </c>
      <c r="GN6" s="32">
        <v>5942010</v>
      </c>
      <c r="GO6" s="32">
        <v>4828980</v>
      </c>
      <c r="GP6" s="32">
        <v>5332100</v>
      </c>
      <c r="GQ6" s="32">
        <v>3762030</v>
      </c>
      <c r="GR6" s="32">
        <v>2363890</v>
      </c>
      <c r="GS6" s="32">
        <v>1262660</v>
      </c>
      <c r="GT6" s="32">
        <v>861150</v>
      </c>
      <c r="GU6" s="32">
        <v>144420</v>
      </c>
      <c r="GV6" s="32">
        <v>5330</v>
      </c>
      <c r="GW6" s="32">
        <v>24502570</v>
      </c>
      <c r="GX6" s="32">
        <v>5963960</v>
      </c>
      <c r="GY6" s="32">
        <v>4861740</v>
      </c>
      <c r="GZ6" s="32">
        <v>5367860</v>
      </c>
      <c r="HA6" s="32">
        <v>3789160</v>
      </c>
      <c r="HB6" s="32">
        <v>2379550</v>
      </c>
      <c r="HC6" s="32">
        <v>1270990</v>
      </c>
      <c r="HD6" s="32">
        <v>865500</v>
      </c>
      <c r="HE6" s="32">
        <v>145910</v>
      </c>
      <c r="HF6" s="32">
        <v>5350</v>
      </c>
      <c r="HG6" s="32">
        <v>24650020</v>
      </c>
      <c r="HH6" s="32">
        <v>5980920</v>
      </c>
      <c r="HI6" s="32">
        <v>4891770</v>
      </c>
      <c r="HJ6" s="32">
        <v>5401060</v>
      </c>
      <c r="HK6" s="32">
        <v>3819800</v>
      </c>
      <c r="HL6" s="32">
        <v>2397130</v>
      </c>
      <c r="HM6" s="32">
        <v>1281390</v>
      </c>
      <c r="HN6" s="32">
        <v>870850</v>
      </c>
      <c r="HO6" s="32">
        <v>147710</v>
      </c>
      <c r="HP6" s="32">
        <v>5420</v>
      </c>
      <c r="HQ6" s="32">
        <v>24796040</v>
      </c>
      <c r="HR6" s="32">
        <v>6006370</v>
      </c>
      <c r="HS6" s="32">
        <v>4927690</v>
      </c>
      <c r="HT6" s="32">
        <v>5439300</v>
      </c>
      <c r="HU6" s="32">
        <v>3852510</v>
      </c>
      <c r="HV6" s="32">
        <v>2417450</v>
      </c>
      <c r="HW6" s="32">
        <v>1292820</v>
      </c>
      <c r="HX6" s="32">
        <v>877420</v>
      </c>
      <c r="HY6" s="32">
        <v>149660</v>
      </c>
      <c r="HZ6" s="32">
        <v>5450</v>
      </c>
      <c r="IA6" s="32">
        <v>24968660</v>
      </c>
      <c r="IB6" s="32">
        <v>6043250</v>
      </c>
      <c r="IC6" s="32">
        <v>4967390</v>
      </c>
      <c r="ID6" s="32">
        <v>5488430</v>
      </c>
      <c r="IE6" s="32">
        <v>3890600</v>
      </c>
      <c r="IF6" s="32">
        <v>2444220</v>
      </c>
      <c r="IG6" s="32">
        <v>1306920</v>
      </c>
      <c r="IH6" s="32">
        <v>885040</v>
      </c>
      <c r="II6" s="32">
        <v>151680</v>
      </c>
      <c r="IJ6" s="32">
        <v>5480</v>
      </c>
      <c r="IK6" s="32">
        <v>25183010</v>
      </c>
      <c r="IL6" s="32">
        <v>6080460</v>
      </c>
      <c r="IM6" s="32">
        <v>5007980</v>
      </c>
      <c r="IN6" s="32">
        <v>5538310</v>
      </c>
      <c r="IO6" s="32">
        <v>3929170</v>
      </c>
      <c r="IP6" s="32">
        <v>2474600</v>
      </c>
      <c r="IQ6" s="32">
        <v>1322900</v>
      </c>
      <c r="IR6" s="32">
        <v>894390</v>
      </c>
      <c r="IS6" s="32">
        <v>153620</v>
      </c>
      <c r="IT6" s="32">
        <v>5520</v>
      </c>
      <c r="IU6" s="32">
        <v>25406940</v>
      </c>
      <c r="IV6" s="32">
        <v>6115910</v>
      </c>
      <c r="IW6" s="32">
        <v>5050360</v>
      </c>
      <c r="IX6" s="32">
        <v>5588960</v>
      </c>
      <c r="IY6" s="32">
        <v>3971340</v>
      </c>
      <c r="IZ6" s="32">
        <v>2505230</v>
      </c>
      <c r="JA6" s="32">
        <v>1339510</v>
      </c>
      <c r="JB6" s="32">
        <v>903190</v>
      </c>
      <c r="JC6" s="32">
        <v>155670</v>
      </c>
      <c r="JD6" s="32">
        <v>5560</v>
      </c>
      <c r="JE6" s="32">
        <v>25635730</v>
      </c>
      <c r="JF6" s="32">
        <v>6149190</v>
      </c>
      <c r="JG6" s="32">
        <v>5093320</v>
      </c>
      <c r="JH6" s="32">
        <v>5646700</v>
      </c>
      <c r="JI6" s="32">
        <v>4018600</v>
      </c>
      <c r="JJ6" s="32">
        <v>2537870</v>
      </c>
      <c r="JK6" s="32">
        <v>1356960</v>
      </c>
      <c r="JL6" s="32">
        <v>911270</v>
      </c>
      <c r="JM6" s="32">
        <v>157280</v>
      </c>
      <c r="JN6" s="32">
        <v>5590</v>
      </c>
      <c r="JO6" s="32">
        <v>25876790</v>
      </c>
      <c r="JP6" s="32">
        <v>6181390</v>
      </c>
      <c r="JQ6" s="32">
        <v>5136660</v>
      </c>
      <c r="JR6" s="32">
        <v>5707510</v>
      </c>
      <c r="JS6" s="32">
        <v>4065640</v>
      </c>
      <c r="JT6" s="32">
        <v>2573890</v>
      </c>
      <c r="JU6" s="32">
        <v>1378050</v>
      </c>
      <c r="JV6" s="32">
        <v>921280</v>
      </c>
      <c r="JW6" s="32">
        <v>158980</v>
      </c>
      <c r="JX6" s="32">
        <v>5600</v>
      </c>
      <c r="JY6" s="32">
        <v>26128990</v>
      </c>
      <c r="JZ6" s="32">
        <v>6208070</v>
      </c>
      <c r="KA6" s="32">
        <v>5171280</v>
      </c>
      <c r="KB6" s="32">
        <v>5755600</v>
      </c>
      <c r="KC6" s="32">
        <v>4105070</v>
      </c>
      <c r="KD6" s="32">
        <v>2604740</v>
      </c>
      <c r="KE6" s="32">
        <v>1395670</v>
      </c>
      <c r="KF6" s="32">
        <v>929830</v>
      </c>
      <c r="KG6" s="32">
        <v>160540</v>
      </c>
      <c r="KH6" s="32">
        <v>5610</v>
      </c>
      <c r="KI6" s="32">
        <v>26336420</v>
      </c>
      <c r="KJ6" s="32">
        <v>6236840</v>
      </c>
      <c r="KK6" s="32">
        <v>5210240</v>
      </c>
      <c r="KL6" s="32">
        <v>5814020</v>
      </c>
      <c r="KM6" s="32">
        <v>4151690</v>
      </c>
      <c r="KN6" s="32">
        <v>2639490</v>
      </c>
      <c r="KO6" s="32">
        <v>1416550</v>
      </c>
      <c r="KP6" s="32">
        <v>940190</v>
      </c>
      <c r="KQ6" s="32">
        <v>162170</v>
      </c>
      <c r="KR6" s="32">
        <v>5620</v>
      </c>
      <c r="KS6" s="32">
        <v>26576810</v>
      </c>
      <c r="KT6" s="32">
        <v>6272310</v>
      </c>
      <c r="KU6" s="32">
        <v>5250860</v>
      </c>
      <c r="KV6" s="32">
        <v>5872090</v>
      </c>
      <c r="KW6" s="32">
        <v>4200050</v>
      </c>
      <c r="KX6" s="32">
        <v>2672310</v>
      </c>
      <c r="KY6" s="32">
        <v>1435610</v>
      </c>
      <c r="KZ6" s="32">
        <v>950940</v>
      </c>
      <c r="LA6" s="32">
        <v>164320</v>
      </c>
      <c r="LB6" s="32">
        <v>5630</v>
      </c>
      <c r="LC6" s="32">
        <v>26824120</v>
      </c>
      <c r="LD6" t="e">
        <f>INDEX(Lookup!$F$2:$F$375, MATCH(D6,Lookup!$A$2:$A$375,0))</f>
        <v>#N/A</v>
      </c>
    </row>
    <row r="7" spans="1:316" s="28" customFormat="1" ht="15" customHeight="1" x14ac:dyDescent="0.25">
      <c r="B7" s="29" t="s">
        <v>335</v>
      </c>
      <c r="C7" s="30" t="s">
        <v>331</v>
      </c>
      <c r="D7" s="30" t="s">
        <v>336</v>
      </c>
      <c r="E7" s="33" t="s">
        <v>337</v>
      </c>
      <c r="F7" s="31">
        <v>5259410</v>
      </c>
      <c r="G7" s="31">
        <v>3843570</v>
      </c>
      <c r="H7" s="31">
        <v>4389840</v>
      </c>
      <c r="I7" s="31">
        <v>2923620</v>
      </c>
      <c r="J7" s="31">
        <v>1819850</v>
      </c>
      <c r="K7" s="31">
        <v>986330</v>
      </c>
      <c r="L7" s="31">
        <v>750980</v>
      </c>
      <c r="M7" s="31">
        <v>120950</v>
      </c>
      <c r="N7" s="31" t="s">
        <v>334</v>
      </c>
      <c r="O7" s="32">
        <v>20094560</v>
      </c>
      <c r="P7" s="32">
        <v>5312720</v>
      </c>
      <c r="Q7" s="32">
        <v>3880230</v>
      </c>
      <c r="R7" s="32">
        <v>4406980</v>
      </c>
      <c r="S7" s="32">
        <v>2946200</v>
      </c>
      <c r="T7" s="32">
        <v>1820820</v>
      </c>
      <c r="U7" s="32">
        <v>975290</v>
      </c>
      <c r="V7" s="32">
        <v>739750</v>
      </c>
      <c r="W7" s="32">
        <v>118210</v>
      </c>
      <c r="X7" s="32" t="s">
        <v>334</v>
      </c>
      <c r="Y7" s="32">
        <v>20200200</v>
      </c>
      <c r="Z7" s="32">
        <v>5402770</v>
      </c>
      <c r="AA7" s="32">
        <v>3951450</v>
      </c>
      <c r="AB7" s="32">
        <v>4436300</v>
      </c>
      <c r="AC7" s="32">
        <v>2983890</v>
      </c>
      <c r="AD7" s="32">
        <v>1825570</v>
      </c>
      <c r="AE7" s="32">
        <v>955080</v>
      </c>
      <c r="AF7" s="32">
        <v>702820</v>
      </c>
      <c r="AG7" s="32">
        <v>109270</v>
      </c>
      <c r="AH7" s="32" t="s">
        <v>334</v>
      </c>
      <c r="AI7" s="32">
        <v>20367140</v>
      </c>
      <c r="AJ7" s="32">
        <v>5463180</v>
      </c>
      <c r="AK7" s="32">
        <v>3996030</v>
      </c>
      <c r="AL7" s="32">
        <v>4462600</v>
      </c>
      <c r="AM7" s="32">
        <v>3010730</v>
      </c>
      <c r="AN7" s="32">
        <v>1843090</v>
      </c>
      <c r="AO7" s="32">
        <v>962120</v>
      </c>
      <c r="AP7" s="32">
        <v>701540</v>
      </c>
      <c r="AQ7" s="32">
        <v>108640</v>
      </c>
      <c r="AR7" s="32" t="s">
        <v>334</v>
      </c>
      <c r="AS7" s="32">
        <v>20547920</v>
      </c>
      <c r="AT7" s="32">
        <v>5500840</v>
      </c>
      <c r="AU7" s="32">
        <v>4027790</v>
      </c>
      <c r="AV7" s="32">
        <v>4488030</v>
      </c>
      <c r="AW7" s="32">
        <v>3039880</v>
      </c>
      <c r="AX7" s="32">
        <v>1860640</v>
      </c>
      <c r="AY7" s="32">
        <v>972990</v>
      </c>
      <c r="AZ7" s="32">
        <v>708060</v>
      </c>
      <c r="BA7" s="32">
        <v>109570</v>
      </c>
      <c r="BB7" s="32" t="s">
        <v>334</v>
      </c>
      <c r="BC7" s="32">
        <v>20707790</v>
      </c>
      <c r="BD7" s="32">
        <v>5530860</v>
      </c>
      <c r="BE7" s="32">
        <v>4048250</v>
      </c>
      <c r="BF7" s="32">
        <v>4512850</v>
      </c>
      <c r="BG7" s="32">
        <v>3069040</v>
      </c>
      <c r="BH7" s="32">
        <v>1885180</v>
      </c>
      <c r="BI7" s="32">
        <v>987840</v>
      </c>
      <c r="BJ7" s="32">
        <v>717960</v>
      </c>
      <c r="BK7" s="32">
        <v>111100</v>
      </c>
      <c r="BL7" s="32" t="s">
        <v>334</v>
      </c>
      <c r="BM7" s="32">
        <v>20863090</v>
      </c>
      <c r="BN7" s="32">
        <v>5552010</v>
      </c>
      <c r="BO7" s="32">
        <v>4072030</v>
      </c>
      <c r="BP7" s="32">
        <v>4537550</v>
      </c>
      <c r="BQ7" s="32">
        <v>3100010</v>
      </c>
      <c r="BR7" s="32">
        <v>1911680</v>
      </c>
      <c r="BS7" s="32">
        <v>1003270</v>
      </c>
      <c r="BT7" s="32">
        <v>728030</v>
      </c>
      <c r="BU7" s="32">
        <v>113030</v>
      </c>
      <c r="BV7" s="32" t="s">
        <v>334</v>
      </c>
      <c r="BW7" s="32">
        <v>21017600</v>
      </c>
      <c r="BX7" s="32">
        <v>5564740</v>
      </c>
      <c r="BY7" s="32">
        <v>4093290</v>
      </c>
      <c r="BZ7" s="32">
        <v>4561520</v>
      </c>
      <c r="CA7" s="32">
        <v>3133120</v>
      </c>
      <c r="CB7" s="32">
        <v>1939630</v>
      </c>
      <c r="CC7" s="32">
        <v>1020970</v>
      </c>
      <c r="CD7" s="32">
        <v>738980</v>
      </c>
      <c r="CE7" s="32">
        <v>114950</v>
      </c>
      <c r="CF7" s="32" t="s">
        <v>334</v>
      </c>
      <c r="CG7" s="32">
        <v>21167190</v>
      </c>
      <c r="CH7" s="32">
        <v>5565400</v>
      </c>
      <c r="CI7" s="32">
        <v>4110660</v>
      </c>
      <c r="CJ7" s="32">
        <v>4585600</v>
      </c>
      <c r="CK7" s="32">
        <v>3166130</v>
      </c>
      <c r="CL7" s="32">
        <v>1967710</v>
      </c>
      <c r="CM7" s="32">
        <v>1037590</v>
      </c>
      <c r="CN7" s="32">
        <v>749530</v>
      </c>
      <c r="CO7" s="32">
        <v>116460</v>
      </c>
      <c r="CP7" s="32" t="s">
        <v>334</v>
      </c>
      <c r="CQ7" s="32">
        <v>21299080</v>
      </c>
      <c r="CR7" s="32">
        <v>5562320</v>
      </c>
      <c r="CS7" s="32">
        <v>4131020</v>
      </c>
      <c r="CT7" s="32">
        <v>4613650</v>
      </c>
      <c r="CU7" s="32">
        <v>3200010</v>
      </c>
      <c r="CV7" s="32">
        <v>1997620</v>
      </c>
      <c r="CW7" s="32">
        <v>1054150</v>
      </c>
      <c r="CX7" s="32">
        <v>760310</v>
      </c>
      <c r="CY7" s="32">
        <v>117940</v>
      </c>
      <c r="CZ7" s="32" t="s">
        <v>334</v>
      </c>
      <c r="DA7" s="32">
        <v>21437010</v>
      </c>
      <c r="DB7" s="32">
        <v>5560620</v>
      </c>
      <c r="DC7" s="32">
        <v>4154800</v>
      </c>
      <c r="DD7" s="32">
        <v>4646580</v>
      </c>
      <c r="DE7" s="32">
        <v>3236520</v>
      </c>
      <c r="DF7" s="32">
        <v>2025190</v>
      </c>
      <c r="DG7" s="32">
        <v>1070590</v>
      </c>
      <c r="DH7" s="32">
        <v>769540</v>
      </c>
      <c r="DI7" s="32">
        <v>119410</v>
      </c>
      <c r="DJ7" s="32" t="s">
        <v>334</v>
      </c>
      <c r="DK7" s="32">
        <v>21583230</v>
      </c>
      <c r="DL7" s="32">
        <v>5568060</v>
      </c>
      <c r="DM7" s="32">
        <v>4184460</v>
      </c>
      <c r="DN7" s="32">
        <v>4682620</v>
      </c>
      <c r="DO7" s="32">
        <v>3276220</v>
      </c>
      <c r="DP7" s="32">
        <v>2049630</v>
      </c>
      <c r="DQ7" s="32">
        <v>1083610</v>
      </c>
      <c r="DR7" s="32">
        <v>777000</v>
      </c>
      <c r="DS7" s="32">
        <v>120750</v>
      </c>
      <c r="DT7" s="32" t="s">
        <v>334</v>
      </c>
      <c r="DU7" s="32">
        <v>21742360</v>
      </c>
      <c r="DV7" s="32">
        <v>5570440</v>
      </c>
      <c r="DW7" s="32">
        <v>4219680</v>
      </c>
      <c r="DX7" s="32">
        <v>4724330</v>
      </c>
      <c r="DY7" s="32">
        <v>3316040</v>
      </c>
      <c r="DZ7" s="32">
        <v>2072680</v>
      </c>
      <c r="EA7" s="32">
        <v>1095690</v>
      </c>
      <c r="EB7" s="32">
        <v>782710</v>
      </c>
      <c r="EC7" s="32">
        <v>122060</v>
      </c>
      <c r="ED7" s="32" t="s">
        <v>334</v>
      </c>
      <c r="EE7" s="32">
        <v>21903630</v>
      </c>
      <c r="EF7" s="32">
        <v>5585120</v>
      </c>
      <c r="EG7" s="32">
        <v>4262120</v>
      </c>
      <c r="EH7" s="32">
        <v>4772490</v>
      </c>
      <c r="EI7" s="32">
        <v>3354310</v>
      </c>
      <c r="EJ7" s="32">
        <v>2093240</v>
      </c>
      <c r="EK7" s="32">
        <v>1106590</v>
      </c>
      <c r="EL7" s="32">
        <v>788890</v>
      </c>
      <c r="EM7" s="32">
        <v>123540</v>
      </c>
      <c r="EN7" s="32" t="s">
        <v>334</v>
      </c>
      <c r="EO7" s="32">
        <v>22086300</v>
      </c>
      <c r="EP7" s="32">
        <v>5609550</v>
      </c>
      <c r="EQ7" s="32">
        <v>4315490</v>
      </c>
      <c r="ER7" s="32">
        <v>4826290</v>
      </c>
      <c r="ES7" s="32">
        <v>3394390</v>
      </c>
      <c r="ET7" s="32">
        <v>2112760</v>
      </c>
      <c r="EU7" s="32">
        <v>1117120</v>
      </c>
      <c r="EV7" s="32">
        <v>793590</v>
      </c>
      <c r="EW7" s="32">
        <v>124730</v>
      </c>
      <c r="EX7" s="32" t="s">
        <v>334</v>
      </c>
      <c r="EY7" s="32">
        <v>22293910</v>
      </c>
      <c r="EZ7" s="32">
        <v>5640000</v>
      </c>
      <c r="FA7" s="32">
        <v>4374420</v>
      </c>
      <c r="FB7" s="32">
        <v>4880590</v>
      </c>
      <c r="FC7" s="32">
        <v>3433310</v>
      </c>
      <c r="FD7" s="32">
        <v>2129570</v>
      </c>
      <c r="FE7" s="32">
        <v>1125430</v>
      </c>
      <c r="FF7" s="32">
        <v>797180</v>
      </c>
      <c r="FG7" s="32">
        <v>126140</v>
      </c>
      <c r="FH7" s="32" t="s">
        <v>334</v>
      </c>
      <c r="FI7" s="32">
        <v>22506620</v>
      </c>
      <c r="FJ7" s="32">
        <v>5671710</v>
      </c>
      <c r="FK7" s="32">
        <v>4428710</v>
      </c>
      <c r="FL7" s="32">
        <v>4927450</v>
      </c>
      <c r="FM7" s="32">
        <v>3467410</v>
      </c>
      <c r="FN7" s="32">
        <v>2143210</v>
      </c>
      <c r="FO7" s="32">
        <v>1131620</v>
      </c>
      <c r="FP7" s="32">
        <v>799660</v>
      </c>
      <c r="FQ7" s="32">
        <v>127590</v>
      </c>
      <c r="FR7" s="32" t="s">
        <v>334</v>
      </c>
      <c r="FS7" s="32">
        <v>22697350</v>
      </c>
      <c r="FT7" s="32">
        <v>5694320</v>
      </c>
      <c r="FU7" s="32">
        <v>4466670</v>
      </c>
      <c r="FV7" s="32">
        <v>4965250</v>
      </c>
      <c r="FW7" s="32">
        <v>3492560</v>
      </c>
      <c r="FX7" s="32">
        <v>2155570</v>
      </c>
      <c r="FY7" s="32">
        <v>1138680</v>
      </c>
      <c r="FZ7" s="32">
        <v>803350</v>
      </c>
      <c r="GA7" s="32">
        <v>129070</v>
      </c>
      <c r="GB7" s="32" t="s">
        <v>334</v>
      </c>
      <c r="GC7" s="32">
        <v>22845480</v>
      </c>
      <c r="GD7" s="32">
        <v>5713760</v>
      </c>
      <c r="GE7" s="32">
        <v>4498590</v>
      </c>
      <c r="GF7" s="32">
        <v>4996240</v>
      </c>
      <c r="GG7" s="32">
        <v>3515350</v>
      </c>
      <c r="GH7" s="32">
        <v>2168190</v>
      </c>
      <c r="GI7" s="32">
        <v>1145030</v>
      </c>
      <c r="GJ7" s="32">
        <v>806490</v>
      </c>
      <c r="GK7" s="32">
        <v>130640</v>
      </c>
      <c r="GL7" s="32" t="s">
        <v>334</v>
      </c>
      <c r="GM7" s="32">
        <v>22974290</v>
      </c>
      <c r="GN7" s="32">
        <v>5735830</v>
      </c>
      <c r="GO7" s="32">
        <v>4533710</v>
      </c>
      <c r="GP7" s="32">
        <v>5030910</v>
      </c>
      <c r="GQ7" s="32">
        <v>3539970</v>
      </c>
      <c r="GR7" s="32">
        <v>2181520</v>
      </c>
      <c r="GS7" s="32">
        <v>1151960</v>
      </c>
      <c r="GT7" s="32">
        <v>810170</v>
      </c>
      <c r="GU7" s="32">
        <v>132160</v>
      </c>
      <c r="GV7" s="32" t="s">
        <v>334</v>
      </c>
      <c r="GW7" s="32">
        <v>23116230</v>
      </c>
      <c r="GX7" s="32">
        <v>5757100</v>
      </c>
      <c r="GY7" s="32">
        <v>4565660</v>
      </c>
      <c r="GZ7" s="32">
        <v>5065130</v>
      </c>
      <c r="HA7" s="32">
        <v>3565710</v>
      </c>
      <c r="HB7" s="32">
        <v>2195830</v>
      </c>
      <c r="HC7" s="32">
        <v>1159500</v>
      </c>
      <c r="HD7" s="32">
        <v>814230</v>
      </c>
      <c r="HE7" s="32">
        <v>133520</v>
      </c>
      <c r="HF7" s="32" t="s">
        <v>334</v>
      </c>
      <c r="HG7" s="32">
        <v>23256670</v>
      </c>
      <c r="HH7" s="32">
        <v>5773160</v>
      </c>
      <c r="HI7" s="32">
        <v>4594770</v>
      </c>
      <c r="HJ7" s="32">
        <v>5096590</v>
      </c>
      <c r="HK7" s="32">
        <v>3594790</v>
      </c>
      <c r="HL7" s="32">
        <v>2211930</v>
      </c>
      <c r="HM7" s="32">
        <v>1168960</v>
      </c>
      <c r="HN7" s="32">
        <v>819300</v>
      </c>
      <c r="HO7" s="32">
        <v>135240</v>
      </c>
      <c r="HP7" s="32" t="s">
        <v>334</v>
      </c>
      <c r="HQ7" s="32">
        <v>23394740</v>
      </c>
      <c r="HR7" s="32">
        <v>5798020</v>
      </c>
      <c r="HS7" s="32">
        <v>4630120</v>
      </c>
      <c r="HT7" s="32">
        <v>5133270</v>
      </c>
      <c r="HU7" s="32">
        <v>3626080</v>
      </c>
      <c r="HV7" s="32">
        <v>2230770</v>
      </c>
      <c r="HW7" s="32">
        <v>1179450</v>
      </c>
      <c r="HX7" s="32">
        <v>825620</v>
      </c>
      <c r="HY7" s="32">
        <v>137120</v>
      </c>
      <c r="HZ7" s="32" t="s">
        <v>334</v>
      </c>
      <c r="IA7" s="32">
        <v>23560440</v>
      </c>
      <c r="IB7" s="32">
        <v>5834240</v>
      </c>
      <c r="IC7" s="32">
        <v>4668830</v>
      </c>
      <c r="ID7" s="32">
        <v>5180920</v>
      </c>
      <c r="IE7" s="32">
        <v>3662400</v>
      </c>
      <c r="IF7" s="32">
        <v>2255650</v>
      </c>
      <c r="IG7" s="32">
        <v>1192520</v>
      </c>
      <c r="IH7" s="32">
        <v>832860</v>
      </c>
      <c r="II7" s="32">
        <v>139060</v>
      </c>
      <c r="IJ7" s="32" t="s">
        <v>334</v>
      </c>
      <c r="IK7" s="32">
        <v>23766480</v>
      </c>
      <c r="IL7" s="32">
        <v>5870880</v>
      </c>
      <c r="IM7" s="32">
        <v>4708460</v>
      </c>
      <c r="IN7" s="32">
        <v>5228880</v>
      </c>
      <c r="IO7" s="32">
        <v>3699580</v>
      </c>
      <c r="IP7" s="32">
        <v>2284530</v>
      </c>
      <c r="IQ7" s="32">
        <v>1207640</v>
      </c>
      <c r="IR7" s="32">
        <v>841890</v>
      </c>
      <c r="IS7" s="32">
        <v>140870</v>
      </c>
      <c r="IT7" s="32" t="s">
        <v>334</v>
      </c>
      <c r="IU7" s="32">
        <v>23982720</v>
      </c>
      <c r="IV7" s="32">
        <v>5905960</v>
      </c>
      <c r="IW7" s="32">
        <v>4749200</v>
      </c>
      <c r="IX7" s="32">
        <v>5277640</v>
      </c>
      <c r="IY7" s="32">
        <v>3740220</v>
      </c>
      <c r="IZ7" s="32">
        <v>2313670</v>
      </c>
      <c r="JA7" s="32">
        <v>1223220</v>
      </c>
      <c r="JB7" s="32">
        <v>850300</v>
      </c>
      <c r="JC7" s="32">
        <v>142860</v>
      </c>
      <c r="JD7" s="32" t="s">
        <v>334</v>
      </c>
      <c r="JE7" s="32">
        <v>24203070</v>
      </c>
      <c r="JF7" s="32">
        <v>5938710</v>
      </c>
      <c r="JG7" s="32">
        <v>4791270</v>
      </c>
      <c r="JH7" s="32">
        <v>5333400</v>
      </c>
      <c r="JI7" s="32">
        <v>3785700</v>
      </c>
      <c r="JJ7" s="32">
        <v>2344640</v>
      </c>
      <c r="JK7" s="32">
        <v>1239760</v>
      </c>
      <c r="JL7" s="32">
        <v>857960</v>
      </c>
      <c r="JM7" s="32">
        <v>144430</v>
      </c>
      <c r="JN7" s="32" t="s">
        <v>334</v>
      </c>
      <c r="JO7" s="32">
        <v>24435870</v>
      </c>
      <c r="JP7" s="32">
        <v>5970220</v>
      </c>
      <c r="JQ7" s="32">
        <v>4833480</v>
      </c>
      <c r="JR7" s="32">
        <v>5392190</v>
      </c>
      <c r="JS7" s="32">
        <v>3831140</v>
      </c>
      <c r="JT7" s="32">
        <v>2379190</v>
      </c>
      <c r="JU7" s="32">
        <v>1259760</v>
      </c>
      <c r="JV7" s="32">
        <v>867540</v>
      </c>
      <c r="JW7" s="32">
        <v>146070</v>
      </c>
      <c r="JX7" s="32" t="s">
        <v>334</v>
      </c>
      <c r="JY7" s="32">
        <v>24679590</v>
      </c>
      <c r="JZ7" s="32">
        <v>5996500</v>
      </c>
      <c r="KA7" s="32">
        <v>4867430</v>
      </c>
      <c r="KB7" s="32">
        <v>5438910</v>
      </c>
      <c r="KC7" s="32">
        <v>3869440</v>
      </c>
      <c r="KD7" s="32">
        <v>2408960</v>
      </c>
      <c r="KE7" s="32">
        <v>1276740</v>
      </c>
      <c r="KF7" s="32">
        <v>875870</v>
      </c>
      <c r="KG7" s="32">
        <v>147600</v>
      </c>
      <c r="KH7" s="32" t="s">
        <v>334</v>
      </c>
      <c r="KI7" s="32">
        <v>24881440</v>
      </c>
      <c r="KJ7" s="32">
        <v>6024400</v>
      </c>
      <c r="KK7" s="32">
        <v>4905580</v>
      </c>
      <c r="KL7" s="32">
        <v>5495720</v>
      </c>
      <c r="KM7" s="32">
        <v>3914680</v>
      </c>
      <c r="KN7" s="32">
        <v>2442270</v>
      </c>
      <c r="KO7" s="32">
        <v>1296480</v>
      </c>
      <c r="KP7" s="32">
        <v>885860</v>
      </c>
      <c r="KQ7" s="32">
        <v>149160</v>
      </c>
      <c r="KR7" s="32" t="s">
        <v>334</v>
      </c>
      <c r="KS7" s="32">
        <v>25114150</v>
      </c>
      <c r="KT7" s="32">
        <v>6058380</v>
      </c>
      <c r="KU7" s="32">
        <v>4945460</v>
      </c>
      <c r="KV7" s="32">
        <v>5552210</v>
      </c>
      <c r="KW7" s="32">
        <v>3961510</v>
      </c>
      <c r="KX7" s="32">
        <v>2473900</v>
      </c>
      <c r="KY7" s="32">
        <v>1314530</v>
      </c>
      <c r="KZ7" s="32">
        <v>896300</v>
      </c>
      <c r="LA7" s="32">
        <v>151230</v>
      </c>
      <c r="LB7" s="32" t="s">
        <v>334</v>
      </c>
      <c r="LC7" s="32">
        <v>25353530</v>
      </c>
      <c r="LD7" t="s">
        <v>338</v>
      </c>
    </row>
    <row r="8" spans="1:316" s="28" customFormat="1" ht="15" customHeight="1" x14ac:dyDescent="0.25">
      <c r="B8" s="29" t="s">
        <v>339</v>
      </c>
      <c r="C8" s="34" t="s">
        <v>331</v>
      </c>
      <c r="D8" s="34" t="s">
        <v>340</v>
      </c>
      <c r="E8" s="35" t="s">
        <v>341</v>
      </c>
      <c r="F8" s="31">
        <v>662230</v>
      </c>
      <c r="G8" s="31">
        <v>149760</v>
      </c>
      <c r="H8" s="31">
        <v>147470</v>
      </c>
      <c r="I8" s="31">
        <v>66850</v>
      </c>
      <c r="J8" s="31">
        <v>33170</v>
      </c>
      <c r="K8" s="31">
        <v>16300</v>
      </c>
      <c r="L8" s="31">
        <v>9890</v>
      </c>
      <c r="M8" s="31">
        <v>1130</v>
      </c>
      <c r="N8" s="31" t="s">
        <v>334</v>
      </c>
      <c r="O8" s="32">
        <v>1086780</v>
      </c>
      <c r="P8" s="32">
        <v>665260</v>
      </c>
      <c r="Q8" s="32">
        <v>150020</v>
      </c>
      <c r="R8" s="32">
        <v>147810</v>
      </c>
      <c r="S8" s="32">
        <v>67260</v>
      </c>
      <c r="T8" s="32">
        <v>33410</v>
      </c>
      <c r="U8" s="32">
        <v>16230</v>
      </c>
      <c r="V8" s="32">
        <v>9850</v>
      </c>
      <c r="W8" s="32">
        <v>1120</v>
      </c>
      <c r="X8" s="32" t="s">
        <v>334</v>
      </c>
      <c r="Y8" s="32">
        <v>1090960</v>
      </c>
      <c r="Z8" s="32">
        <v>669640</v>
      </c>
      <c r="AA8" s="32">
        <v>151440</v>
      </c>
      <c r="AB8" s="32">
        <v>148230</v>
      </c>
      <c r="AC8" s="32">
        <v>68580</v>
      </c>
      <c r="AD8" s="32">
        <v>33750</v>
      </c>
      <c r="AE8" s="32">
        <v>15630</v>
      </c>
      <c r="AF8" s="32">
        <v>9100</v>
      </c>
      <c r="AG8" s="32">
        <v>1050</v>
      </c>
      <c r="AH8" s="32" t="s">
        <v>334</v>
      </c>
      <c r="AI8" s="32">
        <v>1097410</v>
      </c>
      <c r="AJ8" s="32">
        <v>671260</v>
      </c>
      <c r="AK8" s="32">
        <v>152210</v>
      </c>
      <c r="AL8" s="32">
        <v>149560</v>
      </c>
      <c r="AM8" s="32">
        <v>69780</v>
      </c>
      <c r="AN8" s="32">
        <v>34370</v>
      </c>
      <c r="AO8" s="32">
        <v>15810</v>
      </c>
      <c r="AP8" s="32">
        <v>9130</v>
      </c>
      <c r="AQ8" s="32">
        <v>1050</v>
      </c>
      <c r="AR8" s="32" t="s">
        <v>334</v>
      </c>
      <c r="AS8" s="32">
        <v>1103180</v>
      </c>
      <c r="AT8" s="32">
        <v>672110</v>
      </c>
      <c r="AU8" s="32">
        <v>153350</v>
      </c>
      <c r="AV8" s="32">
        <v>150970</v>
      </c>
      <c r="AW8" s="32">
        <v>71210</v>
      </c>
      <c r="AX8" s="32">
        <v>34970</v>
      </c>
      <c r="AY8" s="32">
        <v>16040</v>
      </c>
      <c r="AZ8" s="32">
        <v>9190</v>
      </c>
      <c r="BA8" s="32">
        <v>1070</v>
      </c>
      <c r="BB8" s="32" t="s">
        <v>334</v>
      </c>
      <c r="BC8" s="32">
        <v>1108890</v>
      </c>
      <c r="BD8" s="32">
        <v>673200</v>
      </c>
      <c r="BE8" s="32">
        <v>154650</v>
      </c>
      <c r="BF8" s="32">
        <v>152160</v>
      </c>
      <c r="BG8" s="32">
        <v>72760</v>
      </c>
      <c r="BH8" s="32">
        <v>35750</v>
      </c>
      <c r="BI8" s="32">
        <v>16300</v>
      </c>
      <c r="BJ8" s="32">
        <v>9350</v>
      </c>
      <c r="BK8" s="32">
        <v>1120</v>
      </c>
      <c r="BL8" s="32" t="s">
        <v>334</v>
      </c>
      <c r="BM8" s="32">
        <v>1115270</v>
      </c>
      <c r="BN8" s="32">
        <v>673840</v>
      </c>
      <c r="BO8" s="32">
        <v>155110</v>
      </c>
      <c r="BP8" s="32">
        <v>153660</v>
      </c>
      <c r="BQ8" s="32">
        <v>74530</v>
      </c>
      <c r="BR8" s="32">
        <v>36720</v>
      </c>
      <c r="BS8" s="32">
        <v>16630</v>
      </c>
      <c r="BT8" s="32">
        <v>9540</v>
      </c>
      <c r="BU8" s="32">
        <v>1130</v>
      </c>
      <c r="BV8" s="32" t="s">
        <v>334</v>
      </c>
      <c r="BW8" s="32">
        <v>1121160</v>
      </c>
      <c r="BX8" s="32">
        <v>673200</v>
      </c>
      <c r="BY8" s="32">
        <v>156000</v>
      </c>
      <c r="BZ8" s="32">
        <v>155180</v>
      </c>
      <c r="CA8" s="32">
        <v>76550</v>
      </c>
      <c r="CB8" s="32">
        <v>37830</v>
      </c>
      <c r="CC8" s="32">
        <v>16910</v>
      </c>
      <c r="CD8" s="32">
        <v>9690</v>
      </c>
      <c r="CE8" s="32">
        <v>1140</v>
      </c>
      <c r="CF8" s="32" t="s">
        <v>334</v>
      </c>
      <c r="CG8" s="32">
        <v>1126500</v>
      </c>
      <c r="CH8" s="32">
        <v>670810</v>
      </c>
      <c r="CI8" s="32">
        <v>156530</v>
      </c>
      <c r="CJ8" s="32">
        <v>156460</v>
      </c>
      <c r="CK8" s="32">
        <v>78560</v>
      </c>
      <c r="CL8" s="32">
        <v>39010</v>
      </c>
      <c r="CM8" s="32">
        <v>17240</v>
      </c>
      <c r="CN8" s="32">
        <v>9970</v>
      </c>
      <c r="CO8" s="32">
        <v>1140</v>
      </c>
      <c r="CP8" s="32" t="s">
        <v>334</v>
      </c>
      <c r="CQ8" s="32">
        <v>1129710</v>
      </c>
      <c r="CR8" s="32">
        <v>667960</v>
      </c>
      <c r="CS8" s="32">
        <v>157420</v>
      </c>
      <c r="CT8" s="32">
        <v>157850</v>
      </c>
      <c r="CU8" s="32">
        <v>80700</v>
      </c>
      <c r="CV8" s="32">
        <v>40190</v>
      </c>
      <c r="CW8" s="32">
        <v>17630</v>
      </c>
      <c r="CX8" s="32">
        <v>10300</v>
      </c>
      <c r="CY8" s="32">
        <v>1170</v>
      </c>
      <c r="CZ8" s="32" t="s">
        <v>334</v>
      </c>
      <c r="DA8" s="32">
        <v>1133210</v>
      </c>
      <c r="DB8" s="32">
        <v>666060</v>
      </c>
      <c r="DC8" s="32">
        <v>158410</v>
      </c>
      <c r="DD8" s="32">
        <v>159170</v>
      </c>
      <c r="DE8" s="32">
        <v>82500</v>
      </c>
      <c r="DF8" s="32">
        <v>41360</v>
      </c>
      <c r="DG8" s="32">
        <v>18130</v>
      </c>
      <c r="DH8" s="32">
        <v>10570</v>
      </c>
      <c r="DI8" s="32">
        <v>1170</v>
      </c>
      <c r="DJ8" s="32" t="s">
        <v>334</v>
      </c>
      <c r="DK8" s="32">
        <v>1137360</v>
      </c>
      <c r="DL8" s="32">
        <v>664630</v>
      </c>
      <c r="DM8" s="32">
        <v>159500</v>
      </c>
      <c r="DN8" s="32">
        <v>160610</v>
      </c>
      <c r="DO8" s="32">
        <v>84280</v>
      </c>
      <c r="DP8" s="32">
        <v>42510</v>
      </c>
      <c r="DQ8" s="32">
        <v>18590</v>
      </c>
      <c r="DR8" s="32">
        <v>10770</v>
      </c>
      <c r="DS8" s="32">
        <v>1190</v>
      </c>
      <c r="DT8" s="32" t="s">
        <v>334</v>
      </c>
      <c r="DU8" s="32">
        <v>1142080</v>
      </c>
      <c r="DV8" s="32">
        <v>663130</v>
      </c>
      <c r="DW8" s="32">
        <v>161030</v>
      </c>
      <c r="DX8" s="32">
        <v>162030</v>
      </c>
      <c r="DY8" s="32">
        <v>85960</v>
      </c>
      <c r="DZ8" s="32">
        <v>43680</v>
      </c>
      <c r="EA8" s="32">
        <v>18980</v>
      </c>
      <c r="EB8" s="32">
        <v>11030</v>
      </c>
      <c r="EC8" s="32">
        <v>1200</v>
      </c>
      <c r="ED8" s="32" t="s">
        <v>334</v>
      </c>
      <c r="EE8" s="32">
        <v>1147040</v>
      </c>
      <c r="EF8" s="32">
        <v>661230</v>
      </c>
      <c r="EG8" s="32">
        <v>163530</v>
      </c>
      <c r="EH8" s="32">
        <v>163950</v>
      </c>
      <c r="EI8" s="32">
        <v>87570</v>
      </c>
      <c r="EJ8" s="32">
        <v>44650</v>
      </c>
      <c r="EK8" s="32">
        <v>19360</v>
      </c>
      <c r="EL8" s="32">
        <v>11230</v>
      </c>
      <c r="EM8" s="32">
        <v>1220</v>
      </c>
      <c r="EN8" s="32" t="s">
        <v>334</v>
      </c>
      <c r="EO8" s="32">
        <v>1152730</v>
      </c>
      <c r="EP8" s="32">
        <v>659920</v>
      </c>
      <c r="EQ8" s="32">
        <v>166540</v>
      </c>
      <c r="ER8" s="32">
        <v>166060</v>
      </c>
      <c r="ES8" s="32">
        <v>89110</v>
      </c>
      <c r="ET8" s="32">
        <v>45390</v>
      </c>
      <c r="EU8" s="32">
        <v>19690</v>
      </c>
      <c r="EV8" s="32">
        <v>11420</v>
      </c>
      <c r="EW8" s="32">
        <v>1240</v>
      </c>
      <c r="EX8" s="32" t="s">
        <v>334</v>
      </c>
      <c r="EY8" s="32">
        <v>1159370</v>
      </c>
      <c r="EZ8" s="32">
        <v>658840</v>
      </c>
      <c r="FA8" s="32">
        <v>169860</v>
      </c>
      <c r="FB8" s="32">
        <v>168130</v>
      </c>
      <c r="FC8" s="32">
        <v>91160</v>
      </c>
      <c r="FD8" s="32">
        <v>46050</v>
      </c>
      <c r="FE8" s="32">
        <v>20020</v>
      </c>
      <c r="FF8" s="32">
        <v>11630</v>
      </c>
      <c r="FG8" s="32">
        <v>1260</v>
      </c>
      <c r="FH8" s="32" t="s">
        <v>334</v>
      </c>
      <c r="FI8" s="32">
        <v>1166950</v>
      </c>
      <c r="FJ8" s="32">
        <v>658740</v>
      </c>
      <c r="FK8" s="32">
        <v>172080</v>
      </c>
      <c r="FL8" s="32">
        <v>169550</v>
      </c>
      <c r="FM8" s="32">
        <v>92190</v>
      </c>
      <c r="FN8" s="32">
        <v>46410</v>
      </c>
      <c r="FO8" s="32">
        <v>20210</v>
      </c>
      <c r="FP8" s="32">
        <v>11700</v>
      </c>
      <c r="FQ8" s="32">
        <v>1280</v>
      </c>
      <c r="FR8" s="32" t="s">
        <v>334</v>
      </c>
      <c r="FS8" s="32">
        <v>1172160</v>
      </c>
      <c r="FT8" s="32">
        <v>658600</v>
      </c>
      <c r="FU8" s="32">
        <v>173740</v>
      </c>
      <c r="FV8" s="32">
        <v>170570</v>
      </c>
      <c r="FW8" s="32">
        <v>92800</v>
      </c>
      <c r="FX8" s="32">
        <v>46680</v>
      </c>
      <c r="FY8" s="32">
        <v>20420</v>
      </c>
      <c r="FZ8" s="32">
        <v>11810</v>
      </c>
      <c r="GA8" s="32">
        <v>1310</v>
      </c>
      <c r="GB8" s="32" t="s">
        <v>334</v>
      </c>
      <c r="GC8" s="32">
        <v>1175930</v>
      </c>
      <c r="GD8" s="32">
        <v>658620</v>
      </c>
      <c r="GE8" s="32">
        <v>175980</v>
      </c>
      <c r="GF8" s="32">
        <v>171500</v>
      </c>
      <c r="GG8" s="32">
        <v>93310</v>
      </c>
      <c r="GH8" s="32">
        <v>47080</v>
      </c>
      <c r="GI8" s="32">
        <v>20540</v>
      </c>
      <c r="GJ8" s="32">
        <v>11880</v>
      </c>
      <c r="GK8" s="32">
        <v>1360</v>
      </c>
      <c r="GL8" s="32" t="s">
        <v>334</v>
      </c>
      <c r="GM8" s="32">
        <v>1180270</v>
      </c>
      <c r="GN8" s="32">
        <v>659100</v>
      </c>
      <c r="GO8" s="32">
        <v>178310</v>
      </c>
      <c r="GP8" s="32">
        <v>172580</v>
      </c>
      <c r="GQ8" s="32">
        <v>94010</v>
      </c>
      <c r="GR8" s="32">
        <v>47400</v>
      </c>
      <c r="GS8" s="32">
        <v>20720</v>
      </c>
      <c r="GT8" s="32">
        <v>11990</v>
      </c>
      <c r="GU8" s="32">
        <v>1380</v>
      </c>
      <c r="GV8" s="32" t="s">
        <v>334</v>
      </c>
      <c r="GW8" s="32">
        <v>1185500</v>
      </c>
      <c r="GX8" s="32">
        <v>657770</v>
      </c>
      <c r="GY8" s="32">
        <v>180070</v>
      </c>
      <c r="GZ8" s="32">
        <v>173770</v>
      </c>
      <c r="HA8" s="32">
        <v>94880</v>
      </c>
      <c r="HB8" s="32">
        <v>47840</v>
      </c>
      <c r="HC8" s="32">
        <v>20880</v>
      </c>
      <c r="HD8" s="32">
        <v>12100</v>
      </c>
      <c r="HE8" s="32">
        <v>1390</v>
      </c>
      <c r="HF8" s="32" t="s">
        <v>334</v>
      </c>
      <c r="HG8" s="32">
        <v>1188690</v>
      </c>
      <c r="HH8" s="32">
        <v>657070</v>
      </c>
      <c r="HI8" s="32">
        <v>181980</v>
      </c>
      <c r="HJ8" s="32">
        <v>174910</v>
      </c>
      <c r="HK8" s="32">
        <v>95790</v>
      </c>
      <c r="HL8" s="32">
        <v>48410</v>
      </c>
      <c r="HM8" s="32">
        <v>21100</v>
      </c>
      <c r="HN8" s="32">
        <v>12210</v>
      </c>
      <c r="HO8" s="32">
        <v>1400</v>
      </c>
      <c r="HP8" s="32" t="s">
        <v>334</v>
      </c>
      <c r="HQ8" s="32">
        <v>1192880</v>
      </c>
      <c r="HR8" s="32">
        <v>658400</v>
      </c>
      <c r="HS8" s="32">
        <v>184670</v>
      </c>
      <c r="HT8" s="32">
        <v>176670</v>
      </c>
      <c r="HU8" s="32">
        <v>97020</v>
      </c>
      <c r="HV8" s="32">
        <v>49120</v>
      </c>
      <c r="HW8" s="32">
        <v>21380</v>
      </c>
      <c r="HX8" s="32">
        <v>12350</v>
      </c>
      <c r="HY8" s="32">
        <v>1410</v>
      </c>
      <c r="HZ8" s="32" t="s">
        <v>334</v>
      </c>
      <c r="IA8" s="32">
        <v>1201030</v>
      </c>
      <c r="IB8" s="32">
        <v>660270</v>
      </c>
      <c r="IC8" s="32">
        <v>187250</v>
      </c>
      <c r="ID8" s="32">
        <v>178400</v>
      </c>
      <c r="IE8" s="32">
        <v>98400</v>
      </c>
      <c r="IF8" s="32">
        <v>49980</v>
      </c>
      <c r="IG8" s="32">
        <v>21740</v>
      </c>
      <c r="IH8" s="32">
        <v>12490</v>
      </c>
      <c r="II8" s="32">
        <v>1410</v>
      </c>
      <c r="IJ8" s="32" t="s">
        <v>334</v>
      </c>
      <c r="IK8" s="32">
        <v>1209950</v>
      </c>
      <c r="IL8" s="32">
        <v>662000</v>
      </c>
      <c r="IM8" s="32">
        <v>189480</v>
      </c>
      <c r="IN8" s="32">
        <v>180420</v>
      </c>
      <c r="IO8" s="32">
        <v>99810</v>
      </c>
      <c r="IP8" s="32">
        <v>51070</v>
      </c>
      <c r="IQ8" s="32">
        <v>22180</v>
      </c>
      <c r="IR8" s="32">
        <v>12690</v>
      </c>
      <c r="IS8" s="32">
        <v>1420</v>
      </c>
      <c r="IT8" s="32" t="s">
        <v>334</v>
      </c>
      <c r="IU8" s="32">
        <v>1219080</v>
      </c>
      <c r="IV8" s="32">
        <v>663800</v>
      </c>
      <c r="IW8" s="32">
        <v>192220</v>
      </c>
      <c r="IX8" s="32">
        <v>182460</v>
      </c>
      <c r="IY8" s="32">
        <v>101610</v>
      </c>
      <c r="IZ8" s="32">
        <v>52240</v>
      </c>
      <c r="JA8" s="32">
        <v>22680</v>
      </c>
      <c r="JB8" s="32">
        <v>12900</v>
      </c>
      <c r="JC8" s="32">
        <v>1430</v>
      </c>
      <c r="JD8" s="32" t="s">
        <v>334</v>
      </c>
      <c r="JE8" s="32">
        <v>1229330</v>
      </c>
      <c r="JF8" s="32">
        <v>665100</v>
      </c>
      <c r="JG8" s="32">
        <v>195100</v>
      </c>
      <c r="JH8" s="32">
        <v>184760</v>
      </c>
      <c r="JI8" s="32">
        <v>103520</v>
      </c>
      <c r="JJ8" s="32">
        <v>53530</v>
      </c>
      <c r="JK8" s="32">
        <v>23240</v>
      </c>
      <c r="JL8" s="32">
        <v>13090</v>
      </c>
      <c r="JM8" s="32">
        <v>1460</v>
      </c>
      <c r="JN8" s="32" t="s">
        <v>334</v>
      </c>
      <c r="JO8" s="32">
        <v>1239790</v>
      </c>
      <c r="JP8" s="32">
        <v>665860</v>
      </c>
      <c r="JQ8" s="32">
        <v>197510</v>
      </c>
      <c r="JR8" s="32">
        <v>186570</v>
      </c>
      <c r="JS8" s="32">
        <v>105300</v>
      </c>
      <c r="JT8" s="32">
        <v>54930</v>
      </c>
      <c r="JU8" s="32">
        <v>23840</v>
      </c>
      <c r="JV8" s="32">
        <v>13300</v>
      </c>
      <c r="JW8" s="32">
        <v>1490</v>
      </c>
      <c r="JX8" s="32" t="s">
        <v>334</v>
      </c>
      <c r="JY8" s="32">
        <v>1248790</v>
      </c>
      <c r="JZ8" s="32">
        <v>666260</v>
      </c>
      <c r="KA8" s="32">
        <v>198830</v>
      </c>
      <c r="KB8" s="32">
        <v>187970</v>
      </c>
      <c r="KC8" s="32">
        <v>106580</v>
      </c>
      <c r="KD8" s="32">
        <v>56080</v>
      </c>
      <c r="KE8" s="32">
        <v>24320</v>
      </c>
      <c r="KF8" s="32">
        <v>13520</v>
      </c>
      <c r="KG8" s="32">
        <v>1500</v>
      </c>
      <c r="KH8" s="32" t="s">
        <v>334</v>
      </c>
      <c r="KI8" s="32">
        <v>1255060</v>
      </c>
      <c r="KJ8" s="32">
        <v>666480</v>
      </c>
      <c r="KK8" s="32">
        <v>200810</v>
      </c>
      <c r="KL8" s="32">
        <v>189910</v>
      </c>
      <c r="KM8" s="32">
        <v>108220</v>
      </c>
      <c r="KN8" s="32">
        <v>57440</v>
      </c>
      <c r="KO8" s="32">
        <v>25040</v>
      </c>
      <c r="KP8" s="32">
        <v>13860</v>
      </c>
      <c r="KQ8" s="32">
        <v>1520</v>
      </c>
      <c r="KR8" s="32" t="s">
        <v>334</v>
      </c>
      <c r="KS8" s="32">
        <v>1263270</v>
      </c>
      <c r="KT8" s="32">
        <v>667120</v>
      </c>
      <c r="KU8" s="32">
        <v>203310</v>
      </c>
      <c r="KV8" s="32">
        <v>191990</v>
      </c>
      <c r="KW8" s="32">
        <v>110350</v>
      </c>
      <c r="KX8" s="32">
        <v>58790</v>
      </c>
      <c r="KY8" s="32">
        <v>25720</v>
      </c>
      <c r="KZ8" s="32">
        <v>14250</v>
      </c>
      <c r="LA8" s="32">
        <v>1530</v>
      </c>
      <c r="LB8" s="32" t="s">
        <v>334</v>
      </c>
      <c r="LC8" s="32">
        <v>1273050</v>
      </c>
      <c r="LD8" t="e">
        <f>INDEX(Lookup!$F$2:$F$375, MATCH(D8,Lookup!$A$2:$A$375,0))</f>
        <v>#N/A</v>
      </c>
    </row>
    <row r="9" spans="1:316" ht="15" customHeight="1" x14ac:dyDescent="0.25">
      <c r="B9" s="1" t="s">
        <v>342</v>
      </c>
      <c r="C9" s="36">
        <v>1355</v>
      </c>
      <c r="D9" s="36" t="s">
        <v>343</v>
      </c>
      <c r="E9" s="37" t="s">
        <v>344</v>
      </c>
      <c r="F9" s="38">
        <v>142930</v>
      </c>
      <c r="G9" s="38">
        <v>22760</v>
      </c>
      <c r="H9" s="38">
        <v>21850</v>
      </c>
      <c r="I9" s="38">
        <v>11420</v>
      </c>
      <c r="J9" s="38">
        <v>5860</v>
      </c>
      <c r="K9" s="38">
        <v>2760</v>
      </c>
      <c r="L9" s="38">
        <v>1730</v>
      </c>
      <c r="M9" s="38">
        <v>210</v>
      </c>
      <c r="N9" s="38" t="s">
        <v>334</v>
      </c>
      <c r="O9" s="39">
        <v>209520</v>
      </c>
      <c r="P9" s="39">
        <v>143440</v>
      </c>
      <c r="Q9" s="39">
        <v>22820</v>
      </c>
      <c r="R9" s="39">
        <v>22070</v>
      </c>
      <c r="S9" s="39">
        <v>11570</v>
      </c>
      <c r="T9" s="39">
        <v>6000</v>
      </c>
      <c r="U9" s="39">
        <v>2770</v>
      </c>
      <c r="V9" s="39">
        <v>1710</v>
      </c>
      <c r="W9" s="39">
        <v>220</v>
      </c>
      <c r="X9" s="39" t="s">
        <v>334</v>
      </c>
      <c r="Y9" s="39">
        <v>210610</v>
      </c>
      <c r="Z9" s="39">
        <v>144530</v>
      </c>
      <c r="AA9" s="39">
        <v>22800</v>
      </c>
      <c r="AB9" s="39">
        <v>22160</v>
      </c>
      <c r="AC9" s="39">
        <v>11980</v>
      </c>
      <c r="AD9" s="39">
        <v>6130</v>
      </c>
      <c r="AE9" s="39">
        <v>2540</v>
      </c>
      <c r="AF9" s="39">
        <v>1580</v>
      </c>
      <c r="AG9" s="39">
        <v>220</v>
      </c>
      <c r="AH9" s="39" t="s">
        <v>334</v>
      </c>
      <c r="AI9" s="39">
        <v>211930</v>
      </c>
      <c r="AJ9" s="39">
        <v>144560</v>
      </c>
      <c r="AK9" s="39">
        <v>23180</v>
      </c>
      <c r="AL9" s="39">
        <v>22550</v>
      </c>
      <c r="AM9" s="39">
        <v>12520</v>
      </c>
      <c r="AN9" s="39">
        <v>6380</v>
      </c>
      <c r="AO9" s="39">
        <v>2600</v>
      </c>
      <c r="AP9" s="39">
        <v>1580</v>
      </c>
      <c r="AQ9" s="39">
        <v>220</v>
      </c>
      <c r="AR9" s="39" t="s">
        <v>334</v>
      </c>
      <c r="AS9" s="39">
        <v>213590</v>
      </c>
      <c r="AT9" s="39">
        <v>144680</v>
      </c>
      <c r="AU9" s="39">
        <v>23350</v>
      </c>
      <c r="AV9" s="39">
        <v>22870</v>
      </c>
      <c r="AW9" s="39">
        <v>12830</v>
      </c>
      <c r="AX9" s="39">
        <v>6530</v>
      </c>
      <c r="AY9" s="39">
        <v>2640</v>
      </c>
      <c r="AZ9" s="39">
        <v>1590</v>
      </c>
      <c r="BA9" s="39">
        <v>220</v>
      </c>
      <c r="BB9" s="39" t="s">
        <v>334</v>
      </c>
      <c r="BC9" s="39">
        <v>214710</v>
      </c>
      <c r="BD9" s="39">
        <v>144880</v>
      </c>
      <c r="BE9" s="39">
        <v>23590</v>
      </c>
      <c r="BF9" s="39">
        <v>23290</v>
      </c>
      <c r="BG9" s="39">
        <v>13220</v>
      </c>
      <c r="BH9" s="39">
        <v>6760</v>
      </c>
      <c r="BI9" s="39">
        <v>2680</v>
      </c>
      <c r="BJ9" s="39">
        <v>1620</v>
      </c>
      <c r="BK9" s="39">
        <v>220</v>
      </c>
      <c r="BL9" s="39" t="s">
        <v>334</v>
      </c>
      <c r="BM9" s="39">
        <v>216270</v>
      </c>
      <c r="BN9" s="39">
        <v>144670</v>
      </c>
      <c r="BO9" s="39">
        <v>23800</v>
      </c>
      <c r="BP9" s="39">
        <v>23610</v>
      </c>
      <c r="BQ9" s="39">
        <v>13700</v>
      </c>
      <c r="BR9" s="39">
        <v>6930</v>
      </c>
      <c r="BS9" s="39">
        <v>2750</v>
      </c>
      <c r="BT9" s="39">
        <v>1630</v>
      </c>
      <c r="BU9" s="39">
        <v>220</v>
      </c>
      <c r="BV9" s="39" t="s">
        <v>334</v>
      </c>
      <c r="BW9" s="39">
        <v>217320</v>
      </c>
      <c r="BX9" s="39">
        <v>144600</v>
      </c>
      <c r="BY9" s="39">
        <v>24010</v>
      </c>
      <c r="BZ9" s="39">
        <v>23930</v>
      </c>
      <c r="CA9" s="39">
        <v>14180</v>
      </c>
      <c r="CB9" s="39">
        <v>7170</v>
      </c>
      <c r="CC9" s="39">
        <v>2820</v>
      </c>
      <c r="CD9" s="39">
        <v>1660</v>
      </c>
      <c r="CE9" s="39">
        <v>230</v>
      </c>
      <c r="CF9" s="39" t="s">
        <v>334</v>
      </c>
      <c r="CG9" s="39">
        <v>218580</v>
      </c>
      <c r="CH9" s="39">
        <v>144070</v>
      </c>
      <c r="CI9" s="39">
        <v>24180</v>
      </c>
      <c r="CJ9" s="39">
        <v>24270</v>
      </c>
      <c r="CK9" s="39">
        <v>14610</v>
      </c>
      <c r="CL9" s="39">
        <v>7460</v>
      </c>
      <c r="CM9" s="39">
        <v>2870</v>
      </c>
      <c r="CN9" s="39">
        <v>1720</v>
      </c>
      <c r="CO9" s="39">
        <v>230</v>
      </c>
      <c r="CP9" s="39" t="s">
        <v>334</v>
      </c>
      <c r="CQ9" s="39">
        <v>219390</v>
      </c>
      <c r="CR9" s="39">
        <v>143730</v>
      </c>
      <c r="CS9" s="39">
        <v>24370</v>
      </c>
      <c r="CT9" s="39">
        <v>24620</v>
      </c>
      <c r="CU9" s="39">
        <v>15000</v>
      </c>
      <c r="CV9" s="39">
        <v>7670</v>
      </c>
      <c r="CW9" s="39">
        <v>2950</v>
      </c>
      <c r="CX9" s="39">
        <v>1750</v>
      </c>
      <c r="CY9" s="39">
        <v>240</v>
      </c>
      <c r="CZ9" s="39" t="s">
        <v>334</v>
      </c>
      <c r="DA9" s="39">
        <v>220330</v>
      </c>
      <c r="DB9" s="39">
        <v>143290</v>
      </c>
      <c r="DC9" s="39">
        <v>24600</v>
      </c>
      <c r="DD9" s="39">
        <v>24920</v>
      </c>
      <c r="DE9" s="39">
        <v>15410</v>
      </c>
      <c r="DF9" s="39">
        <v>7900</v>
      </c>
      <c r="DG9" s="39">
        <v>3070</v>
      </c>
      <c r="DH9" s="39">
        <v>1780</v>
      </c>
      <c r="DI9" s="39">
        <v>240</v>
      </c>
      <c r="DJ9" s="39" t="s">
        <v>334</v>
      </c>
      <c r="DK9" s="39">
        <v>221190</v>
      </c>
      <c r="DL9" s="39">
        <v>143140</v>
      </c>
      <c r="DM9" s="39">
        <v>24890</v>
      </c>
      <c r="DN9" s="39">
        <v>25240</v>
      </c>
      <c r="DO9" s="39">
        <v>15980</v>
      </c>
      <c r="DP9" s="39">
        <v>8080</v>
      </c>
      <c r="DQ9" s="39">
        <v>3170</v>
      </c>
      <c r="DR9" s="39">
        <v>1820</v>
      </c>
      <c r="DS9" s="39">
        <v>230</v>
      </c>
      <c r="DT9" s="39" t="s">
        <v>334</v>
      </c>
      <c r="DU9" s="39">
        <v>222560</v>
      </c>
      <c r="DV9" s="39">
        <v>142670</v>
      </c>
      <c r="DW9" s="39">
        <v>25260</v>
      </c>
      <c r="DX9" s="39">
        <v>25650</v>
      </c>
      <c r="DY9" s="39">
        <v>16530</v>
      </c>
      <c r="DZ9" s="39">
        <v>8340</v>
      </c>
      <c r="EA9" s="39">
        <v>3240</v>
      </c>
      <c r="EB9" s="39">
        <v>1890</v>
      </c>
      <c r="EC9" s="39">
        <v>230</v>
      </c>
      <c r="ED9" s="39" t="s">
        <v>334</v>
      </c>
      <c r="EE9" s="39">
        <v>223810</v>
      </c>
      <c r="EF9" s="39">
        <v>142240</v>
      </c>
      <c r="EG9" s="39">
        <v>25900</v>
      </c>
      <c r="EH9" s="39">
        <v>26140</v>
      </c>
      <c r="EI9" s="39">
        <v>17100</v>
      </c>
      <c r="EJ9" s="39">
        <v>8610</v>
      </c>
      <c r="EK9" s="39">
        <v>3330</v>
      </c>
      <c r="EL9" s="39">
        <v>1930</v>
      </c>
      <c r="EM9" s="39">
        <v>240</v>
      </c>
      <c r="EN9" s="39" t="s">
        <v>334</v>
      </c>
      <c r="EO9" s="39">
        <v>225480</v>
      </c>
      <c r="EP9" s="39">
        <v>142120</v>
      </c>
      <c r="EQ9" s="39">
        <v>26740</v>
      </c>
      <c r="ER9" s="39">
        <v>26700</v>
      </c>
      <c r="ES9" s="39">
        <v>17810</v>
      </c>
      <c r="ET9" s="39">
        <v>8870</v>
      </c>
      <c r="EU9" s="39">
        <v>3400</v>
      </c>
      <c r="EV9" s="39">
        <v>1960</v>
      </c>
      <c r="EW9" s="39">
        <v>240</v>
      </c>
      <c r="EX9" s="39" t="s">
        <v>334</v>
      </c>
      <c r="EY9" s="39">
        <v>227840</v>
      </c>
      <c r="EZ9" s="39">
        <v>142390</v>
      </c>
      <c r="FA9" s="39">
        <v>27650</v>
      </c>
      <c r="FB9" s="39">
        <v>27340</v>
      </c>
      <c r="FC9" s="39">
        <v>18370</v>
      </c>
      <c r="FD9" s="39">
        <v>9090</v>
      </c>
      <c r="FE9" s="39">
        <v>3460</v>
      </c>
      <c r="FF9" s="39">
        <v>1970</v>
      </c>
      <c r="FG9" s="39">
        <v>250</v>
      </c>
      <c r="FH9" s="39" t="s">
        <v>334</v>
      </c>
      <c r="FI9" s="39">
        <v>230510</v>
      </c>
      <c r="FJ9" s="39">
        <v>142820</v>
      </c>
      <c r="FK9" s="39">
        <v>28150</v>
      </c>
      <c r="FL9" s="39">
        <v>27680</v>
      </c>
      <c r="FM9" s="39">
        <v>18560</v>
      </c>
      <c r="FN9" s="39">
        <v>9240</v>
      </c>
      <c r="FO9" s="39">
        <v>3500</v>
      </c>
      <c r="FP9" s="39">
        <v>1970</v>
      </c>
      <c r="FQ9" s="39">
        <v>250</v>
      </c>
      <c r="FR9" s="39" t="s">
        <v>334</v>
      </c>
      <c r="FS9" s="39">
        <v>232160</v>
      </c>
      <c r="FT9" s="39">
        <v>142940</v>
      </c>
      <c r="FU9" s="39">
        <v>28450</v>
      </c>
      <c r="FV9" s="39">
        <v>27940</v>
      </c>
      <c r="FW9" s="39">
        <v>18790</v>
      </c>
      <c r="FX9" s="39">
        <v>9280</v>
      </c>
      <c r="FY9" s="39">
        <v>3550</v>
      </c>
      <c r="FZ9" s="39">
        <v>1980</v>
      </c>
      <c r="GA9" s="39">
        <v>250</v>
      </c>
      <c r="GB9" s="39" t="s">
        <v>334</v>
      </c>
      <c r="GC9" s="39">
        <v>233160</v>
      </c>
      <c r="GD9" s="39">
        <v>143170</v>
      </c>
      <c r="GE9" s="39">
        <v>28930</v>
      </c>
      <c r="GF9" s="39">
        <v>28160</v>
      </c>
      <c r="GG9" s="39">
        <v>19020</v>
      </c>
      <c r="GH9" s="39">
        <v>9400</v>
      </c>
      <c r="GI9" s="39">
        <v>3550</v>
      </c>
      <c r="GJ9" s="39">
        <v>1990</v>
      </c>
      <c r="GK9" s="39">
        <v>260</v>
      </c>
      <c r="GL9" s="39" t="s">
        <v>334</v>
      </c>
      <c r="GM9" s="39">
        <v>234470</v>
      </c>
      <c r="GN9" s="39">
        <v>143290</v>
      </c>
      <c r="GO9" s="39">
        <v>29350</v>
      </c>
      <c r="GP9" s="39">
        <v>28350</v>
      </c>
      <c r="GQ9" s="39">
        <v>19270</v>
      </c>
      <c r="GR9" s="39">
        <v>9480</v>
      </c>
      <c r="GS9" s="39">
        <v>3590</v>
      </c>
      <c r="GT9" s="39">
        <v>2010</v>
      </c>
      <c r="GU9" s="39">
        <v>260</v>
      </c>
      <c r="GV9" s="39" t="s">
        <v>334</v>
      </c>
      <c r="GW9" s="39">
        <v>235600</v>
      </c>
      <c r="GX9" s="39">
        <v>143250</v>
      </c>
      <c r="GY9" s="39">
        <v>29630</v>
      </c>
      <c r="GZ9" s="39">
        <v>28580</v>
      </c>
      <c r="HA9" s="39">
        <v>19510</v>
      </c>
      <c r="HB9" s="39">
        <v>9580</v>
      </c>
      <c r="HC9" s="39">
        <v>3640</v>
      </c>
      <c r="HD9" s="39">
        <v>2020</v>
      </c>
      <c r="HE9" s="39">
        <v>260</v>
      </c>
      <c r="HF9" s="39" t="s">
        <v>334</v>
      </c>
      <c r="HG9" s="39">
        <v>236470</v>
      </c>
      <c r="HH9" s="39">
        <v>143170</v>
      </c>
      <c r="HI9" s="39">
        <v>30070</v>
      </c>
      <c r="HJ9" s="39">
        <v>28800</v>
      </c>
      <c r="HK9" s="39">
        <v>19770</v>
      </c>
      <c r="HL9" s="39">
        <v>9670</v>
      </c>
      <c r="HM9" s="39">
        <v>3720</v>
      </c>
      <c r="HN9" s="39">
        <v>2050</v>
      </c>
      <c r="HO9" s="39">
        <v>260</v>
      </c>
      <c r="HP9" s="39" t="s">
        <v>334</v>
      </c>
      <c r="HQ9" s="39">
        <v>237500</v>
      </c>
      <c r="HR9" s="39">
        <v>143470</v>
      </c>
      <c r="HS9" s="39">
        <v>30650</v>
      </c>
      <c r="HT9" s="39">
        <v>29140</v>
      </c>
      <c r="HU9" s="39">
        <v>20040</v>
      </c>
      <c r="HV9" s="39">
        <v>9800</v>
      </c>
      <c r="HW9" s="39">
        <v>3780</v>
      </c>
      <c r="HX9" s="39">
        <v>2070</v>
      </c>
      <c r="HY9" s="39">
        <v>260</v>
      </c>
      <c r="HZ9" s="39" t="s">
        <v>334</v>
      </c>
      <c r="IA9" s="39">
        <v>239210</v>
      </c>
      <c r="IB9" s="39">
        <v>143470</v>
      </c>
      <c r="IC9" s="39">
        <v>31270</v>
      </c>
      <c r="ID9" s="39">
        <v>29460</v>
      </c>
      <c r="IE9" s="39">
        <v>20320</v>
      </c>
      <c r="IF9" s="39">
        <v>9900</v>
      </c>
      <c r="IG9" s="39">
        <v>3850</v>
      </c>
      <c r="IH9" s="39">
        <v>2100</v>
      </c>
      <c r="II9" s="39">
        <v>270</v>
      </c>
      <c r="IJ9" s="39" t="s">
        <v>334</v>
      </c>
      <c r="IK9" s="39">
        <v>240620</v>
      </c>
      <c r="IL9" s="39">
        <v>143370</v>
      </c>
      <c r="IM9" s="39">
        <v>31990</v>
      </c>
      <c r="IN9" s="39">
        <v>29790</v>
      </c>
      <c r="IO9" s="39">
        <v>20620</v>
      </c>
      <c r="IP9" s="39">
        <v>10030</v>
      </c>
      <c r="IQ9" s="39">
        <v>3900</v>
      </c>
      <c r="IR9" s="39">
        <v>2140</v>
      </c>
      <c r="IS9" s="39">
        <v>270</v>
      </c>
      <c r="IT9" s="39" t="s">
        <v>334</v>
      </c>
      <c r="IU9" s="39">
        <v>242110</v>
      </c>
      <c r="IV9" s="39">
        <v>143470</v>
      </c>
      <c r="IW9" s="39">
        <v>32790</v>
      </c>
      <c r="IX9" s="39">
        <v>30160</v>
      </c>
      <c r="IY9" s="39">
        <v>21100</v>
      </c>
      <c r="IZ9" s="39">
        <v>10160</v>
      </c>
      <c r="JA9" s="39">
        <v>3990</v>
      </c>
      <c r="JB9" s="39">
        <v>2170</v>
      </c>
      <c r="JC9" s="39">
        <v>280</v>
      </c>
      <c r="JD9" s="39" t="s">
        <v>334</v>
      </c>
      <c r="JE9" s="39">
        <v>244120</v>
      </c>
      <c r="JF9" s="39">
        <v>143760</v>
      </c>
      <c r="JG9" s="39">
        <v>33780</v>
      </c>
      <c r="JH9" s="39">
        <v>30520</v>
      </c>
      <c r="JI9" s="39">
        <v>21510</v>
      </c>
      <c r="JJ9" s="39">
        <v>10370</v>
      </c>
      <c r="JK9" s="39">
        <v>4040</v>
      </c>
      <c r="JL9" s="39">
        <v>2180</v>
      </c>
      <c r="JM9" s="39">
        <v>280</v>
      </c>
      <c r="JN9" s="39" t="s">
        <v>334</v>
      </c>
      <c r="JO9" s="39">
        <v>246440</v>
      </c>
      <c r="JP9" s="39">
        <v>143910</v>
      </c>
      <c r="JQ9" s="39">
        <v>34620</v>
      </c>
      <c r="JR9" s="39">
        <v>30940</v>
      </c>
      <c r="JS9" s="39">
        <v>21880</v>
      </c>
      <c r="JT9" s="39">
        <v>10560</v>
      </c>
      <c r="JU9" s="39">
        <v>4120</v>
      </c>
      <c r="JV9" s="39">
        <v>2190</v>
      </c>
      <c r="JW9" s="39">
        <v>280</v>
      </c>
      <c r="JX9" s="39" t="s">
        <v>334</v>
      </c>
      <c r="JY9" s="39">
        <v>248500</v>
      </c>
      <c r="JZ9" s="39">
        <v>143890</v>
      </c>
      <c r="KA9" s="39">
        <v>34900</v>
      </c>
      <c r="KB9" s="39">
        <v>31240</v>
      </c>
      <c r="KC9" s="39">
        <v>22120</v>
      </c>
      <c r="KD9" s="39">
        <v>10700</v>
      </c>
      <c r="KE9" s="39">
        <v>4190</v>
      </c>
      <c r="KF9" s="39">
        <v>2210</v>
      </c>
      <c r="KG9" s="39">
        <v>270</v>
      </c>
      <c r="KH9" s="39" t="s">
        <v>334</v>
      </c>
      <c r="KI9" s="39">
        <v>249510</v>
      </c>
      <c r="KJ9" s="39">
        <v>143930</v>
      </c>
      <c r="KK9" s="39">
        <v>35370</v>
      </c>
      <c r="KL9" s="39">
        <v>31620</v>
      </c>
      <c r="KM9" s="39">
        <v>22470</v>
      </c>
      <c r="KN9" s="39">
        <v>10910</v>
      </c>
      <c r="KO9" s="39">
        <v>4300</v>
      </c>
      <c r="KP9" s="39">
        <v>2230</v>
      </c>
      <c r="KQ9" s="39">
        <v>280</v>
      </c>
      <c r="KR9" s="39" t="s">
        <v>334</v>
      </c>
      <c r="KS9" s="39">
        <v>251100</v>
      </c>
      <c r="KT9" s="39">
        <v>144020</v>
      </c>
      <c r="KU9" s="39">
        <v>35820</v>
      </c>
      <c r="KV9" s="39">
        <v>31960</v>
      </c>
      <c r="KW9" s="39">
        <v>22990</v>
      </c>
      <c r="KX9" s="39">
        <v>11150</v>
      </c>
      <c r="KY9" s="39">
        <v>4380</v>
      </c>
      <c r="KZ9" s="39">
        <v>2290</v>
      </c>
      <c r="LA9" s="39">
        <v>270</v>
      </c>
      <c r="LB9" s="39" t="s">
        <v>334</v>
      </c>
      <c r="LC9" s="39">
        <v>252880</v>
      </c>
      <c r="LD9" t="str">
        <f>INDEX(Lookup!$F$2:$F$375, MATCH(D9,Lookup!$A$2:$A$375,0))</f>
        <v>North East Combined Authority</v>
      </c>
    </row>
    <row r="10" spans="1:316" ht="15" customHeight="1" x14ac:dyDescent="0.25">
      <c r="B10" s="1" t="s">
        <v>342</v>
      </c>
      <c r="C10" s="36">
        <v>1350</v>
      </c>
      <c r="D10" s="36" t="s">
        <v>345</v>
      </c>
      <c r="E10" s="37" t="s">
        <v>346</v>
      </c>
      <c r="F10" s="38">
        <v>21440</v>
      </c>
      <c r="G10" s="38">
        <v>8430</v>
      </c>
      <c r="H10" s="38">
        <v>5250</v>
      </c>
      <c r="I10" s="38">
        <v>3550</v>
      </c>
      <c r="J10" s="38">
        <v>1790</v>
      </c>
      <c r="K10" s="38">
        <v>890</v>
      </c>
      <c r="L10" s="38">
        <v>370</v>
      </c>
      <c r="M10" s="38">
        <v>90</v>
      </c>
      <c r="N10" s="38" t="s">
        <v>334</v>
      </c>
      <c r="O10" s="39">
        <v>41790</v>
      </c>
      <c r="P10" s="39">
        <v>21760</v>
      </c>
      <c r="Q10" s="39">
        <v>8260</v>
      </c>
      <c r="R10" s="39">
        <v>5210</v>
      </c>
      <c r="S10" s="39">
        <v>3570</v>
      </c>
      <c r="T10" s="39">
        <v>1780</v>
      </c>
      <c r="U10" s="39">
        <v>870</v>
      </c>
      <c r="V10" s="39">
        <v>380</v>
      </c>
      <c r="W10" s="39">
        <v>80</v>
      </c>
      <c r="X10" s="39" t="s">
        <v>334</v>
      </c>
      <c r="Y10" s="39">
        <v>41910</v>
      </c>
      <c r="Z10" s="39">
        <v>22080</v>
      </c>
      <c r="AA10" s="39">
        <v>8320</v>
      </c>
      <c r="AB10" s="39">
        <v>5230</v>
      </c>
      <c r="AC10" s="39">
        <v>3600</v>
      </c>
      <c r="AD10" s="39">
        <v>1750</v>
      </c>
      <c r="AE10" s="39">
        <v>830</v>
      </c>
      <c r="AF10" s="39">
        <v>360</v>
      </c>
      <c r="AG10" s="39">
        <v>70</v>
      </c>
      <c r="AH10" s="39" t="s">
        <v>334</v>
      </c>
      <c r="AI10" s="39">
        <v>42240</v>
      </c>
      <c r="AJ10" s="39">
        <v>22260</v>
      </c>
      <c r="AK10" s="39">
        <v>8310</v>
      </c>
      <c r="AL10" s="39">
        <v>5320</v>
      </c>
      <c r="AM10" s="39">
        <v>3650</v>
      </c>
      <c r="AN10" s="39">
        <v>1810</v>
      </c>
      <c r="AO10" s="39">
        <v>870</v>
      </c>
      <c r="AP10" s="39">
        <v>380</v>
      </c>
      <c r="AQ10" s="39">
        <v>60</v>
      </c>
      <c r="AR10" s="39" t="s">
        <v>334</v>
      </c>
      <c r="AS10" s="39">
        <v>42670</v>
      </c>
      <c r="AT10" s="39">
        <v>22360</v>
      </c>
      <c r="AU10" s="39">
        <v>8360</v>
      </c>
      <c r="AV10" s="39">
        <v>5400</v>
      </c>
      <c r="AW10" s="39">
        <v>3740</v>
      </c>
      <c r="AX10" s="39">
        <v>1870</v>
      </c>
      <c r="AY10" s="39">
        <v>890</v>
      </c>
      <c r="AZ10" s="39">
        <v>380</v>
      </c>
      <c r="BA10" s="39">
        <v>60</v>
      </c>
      <c r="BB10" s="39" t="s">
        <v>334</v>
      </c>
      <c r="BC10" s="39">
        <v>43060</v>
      </c>
      <c r="BD10" s="39">
        <v>22440</v>
      </c>
      <c r="BE10" s="39">
        <v>8440</v>
      </c>
      <c r="BF10" s="39">
        <v>5560</v>
      </c>
      <c r="BG10" s="39">
        <v>3840</v>
      </c>
      <c r="BH10" s="39">
        <v>1930</v>
      </c>
      <c r="BI10" s="39">
        <v>920</v>
      </c>
      <c r="BJ10" s="39">
        <v>380</v>
      </c>
      <c r="BK10" s="39">
        <v>60</v>
      </c>
      <c r="BL10" s="39" t="s">
        <v>334</v>
      </c>
      <c r="BM10" s="39">
        <v>43580</v>
      </c>
      <c r="BN10" s="39">
        <v>22430</v>
      </c>
      <c r="BO10" s="39">
        <v>8510</v>
      </c>
      <c r="BP10" s="39">
        <v>5690</v>
      </c>
      <c r="BQ10" s="39">
        <v>3960</v>
      </c>
      <c r="BR10" s="39">
        <v>1990</v>
      </c>
      <c r="BS10" s="39">
        <v>940</v>
      </c>
      <c r="BT10" s="39">
        <v>400</v>
      </c>
      <c r="BU10" s="39">
        <v>60</v>
      </c>
      <c r="BV10" s="39" t="s">
        <v>334</v>
      </c>
      <c r="BW10" s="39">
        <v>43970</v>
      </c>
      <c r="BX10" s="39">
        <v>22420</v>
      </c>
      <c r="BY10" s="39">
        <v>8550</v>
      </c>
      <c r="BZ10" s="39">
        <v>5770</v>
      </c>
      <c r="CA10" s="39">
        <v>4030</v>
      </c>
      <c r="CB10" s="39">
        <v>2090</v>
      </c>
      <c r="CC10" s="39">
        <v>950</v>
      </c>
      <c r="CD10" s="39">
        <v>410</v>
      </c>
      <c r="CE10" s="39">
        <v>60</v>
      </c>
      <c r="CF10" s="39" t="s">
        <v>334</v>
      </c>
      <c r="CG10" s="39">
        <v>44280</v>
      </c>
      <c r="CH10" s="39">
        <v>22200</v>
      </c>
      <c r="CI10" s="39">
        <v>8630</v>
      </c>
      <c r="CJ10" s="39">
        <v>5870</v>
      </c>
      <c r="CK10" s="39">
        <v>4160</v>
      </c>
      <c r="CL10" s="39">
        <v>2260</v>
      </c>
      <c r="CM10" s="39">
        <v>960</v>
      </c>
      <c r="CN10" s="39">
        <v>420</v>
      </c>
      <c r="CO10" s="39">
        <v>60</v>
      </c>
      <c r="CP10" s="39" t="s">
        <v>334</v>
      </c>
      <c r="CQ10" s="39">
        <v>44550</v>
      </c>
      <c r="CR10" s="39">
        <v>22160</v>
      </c>
      <c r="CS10" s="39">
        <v>8660</v>
      </c>
      <c r="CT10" s="39">
        <v>5970</v>
      </c>
      <c r="CU10" s="39">
        <v>4300</v>
      </c>
      <c r="CV10" s="39">
        <v>2370</v>
      </c>
      <c r="CW10" s="39">
        <v>980</v>
      </c>
      <c r="CX10" s="39">
        <v>420</v>
      </c>
      <c r="CY10" s="39">
        <v>50</v>
      </c>
      <c r="CZ10" s="39" t="s">
        <v>334</v>
      </c>
      <c r="DA10" s="39">
        <v>44930</v>
      </c>
      <c r="DB10" s="39">
        <v>22170</v>
      </c>
      <c r="DC10" s="39">
        <v>8690</v>
      </c>
      <c r="DD10" s="39">
        <v>5980</v>
      </c>
      <c r="DE10" s="39">
        <v>4340</v>
      </c>
      <c r="DF10" s="39">
        <v>2430</v>
      </c>
      <c r="DG10" s="39">
        <v>1000</v>
      </c>
      <c r="DH10" s="39">
        <v>440</v>
      </c>
      <c r="DI10" s="39">
        <v>50</v>
      </c>
      <c r="DJ10" s="39" t="s">
        <v>334</v>
      </c>
      <c r="DK10" s="39">
        <v>45110</v>
      </c>
      <c r="DL10" s="39">
        <v>22150</v>
      </c>
      <c r="DM10" s="39">
        <v>8720</v>
      </c>
      <c r="DN10" s="39">
        <v>6060</v>
      </c>
      <c r="DO10" s="39">
        <v>4430</v>
      </c>
      <c r="DP10" s="39">
        <v>2530</v>
      </c>
      <c r="DQ10" s="39">
        <v>1040</v>
      </c>
      <c r="DR10" s="39">
        <v>440</v>
      </c>
      <c r="DS10" s="39">
        <v>60</v>
      </c>
      <c r="DT10" s="39" t="s">
        <v>334</v>
      </c>
      <c r="DU10" s="39">
        <v>45420</v>
      </c>
      <c r="DV10" s="39">
        <v>22240</v>
      </c>
      <c r="DW10" s="39">
        <v>8920</v>
      </c>
      <c r="DX10" s="39">
        <v>6120</v>
      </c>
      <c r="DY10" s="39">
        <v>4520</v>
      </c>
      <c r="DZ10" s="39">
        <v>2630</v>
      </c>
      <c r="EA10" s="39">
        <v>1070</v>
      </c>
      <c r="EB10" s="39">
        <v>450</v>
      </c>
      <c r="EC10" s="39">
        <v>50</v>
      </c>
      <c r="ED10" s="39" t="s">
        <v>334</v>
      </c>
      <c r="EE10" s="39">
        <v>45990</v>
      </c>
      <c r="EF10" s="39">
        <v>22250</v>
      </c>
      <c r="EG10" s="39">
        <v>9120</v>
      </c>
      <c r="EH10" s="39">
        <v>6240</v>
      </c>
      <c r="EI10" s="39">
        <v>4610</v>
      </c>
      <c r="EJ10" s="39">
        <v>2690</v>
      </c>
      <c r="EK10" s="39">
        <v>1070</v>
      </c>
      <c r="EL10" s="39">
        <v>450</v>
      </c>
      <c r="EM10" s="39">
        <v>50</v>
      </c>
      <c r="EN10" s="39" t="s">
        <v>334</v>
      </c>
      <c r="EO10" s="39">
        <v>46480</v>
      </c>
      <c r="EP10" s="39">
        <v>22300</v>
      </c>
      <c r="EQ10" s="39">
        <v>9360</v>
      </c>
      <c r="ER10" s="39">
        <v>6380</v>
      </c>
      <c r="ES10" s="39">
        <v>4660</v>
      </c>
      <c r="ET10" s="39">
        <v>2730</v>
      </c>
      <c r="EU10" s="39">
        <v>1080</v>
      </c>
      <c r="EV10" s="39">
        <v>460</v>
      </c>
      <c r="EW10" s="39">
        <v>50</v>
      </c>
      <c r="EX10" s="39" t="s">
        <v>334</v>
      </c>
      <c r="EY10" s="39">
        <v>47010</v>
      </c>
      <c r="EZ10" s="39">
        <v>22360</v>
      </c>
      <c r="FA10" s="39">
        <v>9570</v>
      </c>
      <c r="FB10" s="39">
        <v>6560</v>
      </c>
      <c r="FC10" s="39">
        <v>4890</v>
      </c>
      <c r="FD10" s="39">
        <v>2720</v>
      </c>
      <c r="FE10" s="39">
        <v>1090</v>
      </c>
      <c r="FF10" s="39">
        <v>490</v>
      </c>
      <c r="FG10" s="39">
        <v>50</v>
      </c>
      <c r="FH10" s="39" t="s">
        <v>334</v>
      </c>
      <c r="FI10" s="39">
        <v>47720</v>
      </c>
      <c r="FJ10" s="39">
        <v>22450</v>
      </c>
      <c r="FK10" s="39">
        <v>9620</v>
      </c>
      <c r="FL10" s="39">
        <v>6660</v>
      </c>
      <c r="FM10" s="39">
        <v>4930</v>
      </c>
      <c r="FN10" s="39">
        <v>2730</v>
      </c>
      <c r="FO10" s="39">
        <v>1100</v>
      </c>
      <c r="FP10" s="39">
        <v>480</v>
      </c>
      <c r="FQ10" s="39">
        <v>50</v>
      </c>
      <c r="FR10" s="39" t="s">
        <v>334</v>
      </c>
      <c r="FS10" s="39">
        <v>48020</v>
      </c>
      <c r="FT10" s="39">
        <v>22500</v>
      </c>
      <c r="FU10" s="39">
        <v>9690</v>
      </c>
      <c r="FV10" s="39">
        <v>6710</v>
      </c>
      <c r="FW10" s="39">
        <v>4970</v>
      </c>
      <c r="FX10" s="39">
        <v>2760</v>
      </c>
      <c r="FY10" s="39">
        <v>1130</v>
      </c>
      <c r="FZ10" s="39">
        <v>490</v>
      </c>
      <c r="GA10" s="39">
        <v>50</v>
      </c>
      <c r="GB10" s="39" t="s">
        <v>334</v>
      </c>
      <c r="GC10" s="39">
        <v>48290</v>
      </c>
      <c r="GD10" s="39">
        <v>22540</v>
      </c>
      <c r="GE10" s="39">
        <v>9710</v>
      </c>
      <c r="GF10" s="39">
        <v>6780</v>
      </c>
      <c r="GG10" s="39">
        <v>4960</v>
      </c>
      <c r="GH10" s="39">
        <v>2780</v>
      </c>
      <c r="GI10" s="39">
        <v>1130</v>
      </c>
      <c r="GJ10" s="39">
        <v>490</v>
      </c>
      <c r="GK10" s="39">
        <v>50</v>
      </c>
      <c r="GL10" s="39" t="s">
        <v>334</v>
      </c>
      <c r="GM10" s="39">
        <v>48450</v>
      </c>
      <c r="GN10" s="39">
        <v>22580</v>
      </c>
      <c r="GO10" s="39">
        <v>9760</v>
      </c>
      <c r="GP10" s="39">
        <v>6890</v>
      </c>
      <c r="GQ10" s="39">
        <v>4960</v>
      </c>
      <c r="GR10" s="39">
        <v>2800</v>
      </c>
      <c r="GS10" s="39">
        <v>1130</v>
      </c>
      <c r="GT10" s="39">
        <v>500</v>
      </c>
      <c r="GU10" s="39">
        <v>50</v>
      </c>
      <c r="GV10" s="39" t="s">
        <v>334</v>
      </c>
      <c r="GW10" s="39">
        <v>48690</v>
      </c>
      <c r="GX10" s="39">
        <v>22540</v>
      </c>
      <c r="GY10" s="39">
        <v>9780</v>
      </c>
      <c r="GZ10" s="39">
        <v>6930</v>
      </c>
      <c r="HA10" s="39">
        <v>4970</v>
      </c>
      <c r="HB10" s="39">
        <v>2840</v>
      </c>
      <c r="HC10" s="39">
        <v>1140</v>
      </c>
      <c r="HD10" s="39">
        <v>510</v>
      </c>
      <c r="HE10" s="39">
        <v>50</v>
      </c>
      <c r="HF10" s="39" t="s">
        <v>334</v>
      </c>
      <c r="HG10" s="39">
        <v>48770</v>
      </c>
      <c r="HH10" s="39">
        <v>22560</v>
      </c>
      <c r="HI10" s="39">
        <v>9830</v>
      </c>
      <c r="HJ10" s="39">
        <v>6930</v>
      </c>
      <c r="HK10" s="39">
        <v>5000</v>
      </c>
      <c r="HL10" s="39">
        <v>2880</v>
      </c>
      <c r="HM10" s="39">
        <v>1140</v>
      </c>
      <c r="HN10" s="39">
        <v>520</v>
      </c>
      <c r="HO10" s="39">
        <v>50</v>
      </c>
      <c r="HP10" s="39" t="s">
        <v>334</v>
      </c>
      <c r="HQ10" s="39">
        <v>48930</v>
      </c>
      <c r="HR10" s="39">
        <v>22570</v>
      </c>
      <c r="HS10" s="39">
        <v>9990</v>
      </c>
      <c r="HT10" s="39">
        <v>7010</v>
      </c>
      <c r="HU10" s="39">
        <v>5090</v>
      </c>
      <c r="HV10" s="39">
        <v>2890</v>
      </c>
      <c r="HW10" s="39">
        <v>1160</v>
      </c>
      <c r="HX10" s="39">
        <v>530</v>
      </c>
      <c r="HY10" s="39">
        <v>50</v>
      </c>
      <c r="HZ10" s="39" t="s">
        <v>334</v>
      </c>
      <c r="IA10" s="39">
        <v>49290</v>
      </c>
      <c r="IB10" s="39">
        <v>22690</v>
      </c>
      <c r="IC10" s="39">
        <v>10140</v>
      </c>
      <c r="ID10" s="39">
        <v>7100</v>
      </c>
      <c r="IE10" s="39">
        <v>5150</v>
      </c>
      <c r="IF10" s="39">
        <v>2920</v>
      </c>
      <c r="IG10" s="39">
        <v>1200</v>
      </c>
      <c r="IH10" s="39">
        <v>540</v>
      </c>
      <c r="II10" s="39">
        <v>50</v>
      </c>
      <c r="IJ10" s="39" t="s">
        <v>334</v>
      </c>
      <c r="IK10" s="39">
        <v>49780</v>
      </c>
      <c r="IL10" s="39">
        <v>22700</v>
      </c>
      <c r="IM10" s="39">
        <v>10170</v>
      </c>
      <c r="IN10" s="39">
        <v>7140</v>
      </c>
      <c r="IO10" s="39">
        <v>5190</v>
      </c>
      <c r="IP10" s="39">
        <v>2960</v>
      </c>
      <c r="IQ10" s="39">
        <v>1200</v>
      </c>
      <c r="IR10" s="39">
        <v>550</v>
      </c>
      <c r="IS10" s="39">
        <v>50</v>
      </c>
      <c r="IT10" s="39" t="s">
        <v>334</v>
      </c>
      <c r="IU10" s="39">
        <v>49960</v>
      </c>
      <c r="IV10" s="39">
        <v>22750</v>
      </c>
      <c r="IW10" s="39">
        <v>10330</v>
      </c>
      <c r="IX10" s="39">
        <v>7220</v>
      </c>
      <c r="IY10" s="39">
        <v>5270</v>
      </c>
      <c r="IZ10" s="39">
        <v>2980</v>
      </c>
      <c r="JA10" s="39">
        <v>1210</v>
      </c>
      <c r="JB10" s="39">
        <v>550</v>
      </c>
      <c r="JC10" s="39">
        <v>50</v>
      </c>
      <c r="JD10" s="39" t="s">
        <v>334</v>
      </c>
      <c r="JE10" s="39">
        <v>50350</v>
      </c>
      <c r="JF10" s="39">
        <v>22810</v>
      </c>
      <c r="JG10" s="39">
        <v>10600</v>
      </c>
      <c r="JH10" s="39">
        <v>7300</v>
      </c>
      <c r="JI10" s="39">
        <v>5360</v>
      </c>
      <c r="JJ10" s="39">
        <v>3030</v>
      </c>
      <c r="JK10" s="39">
        <v>1230</v>
      </c>
      <c r="JL10" s="39">
        <v>560</v>
      </c>
      <c r="JM10" s="39">
        <v>50</v>
      </c>
      <c r="JN10" s="39" t="s">
        <v>334</v>
      </c>
      <c r="JO10" s="39">
        <v>50930</v>
      </c>
      <c r="JP10" s="39">
        <v>22800</v>
      </c>
      <c r="JQ10" s="39">
        <v>10680</v>
      </c>
      <c r="JR10" s="39">
        <v>7390</v>
      </c>
      <c r="JS10" s="39">
        <v>5470</v>
      </c>
      <c r="JT10" s="39">
        <v>3130</v>
      </c>
      <c r="JU10" s="39">
        <v>1270</v>
      </c>
      <c r="JV10" s="39">
        <v>580</v>
      </c>
      <c r="JW10" s="39">
        <v>50</v>
      </c>
      <c r="JX10" s="39" t="s">
        <v>334</v>
      </c>
      <c r="JY10" s="39">
        <v>51360</v>
      </c>
      <c r="JZ10" s="39">
        <v>22960</v>
      </c>
      <c r="KA10" s="39">
        <v>10860</v>
      </c>
      <c r="KB10" s="39">
        <v>7450</v>
      </c>
      <c r="KC10" s="39">
        <v>5570</v>
      </c>
      <c r="KD10" s="39">
        <v>3230</v>
      </c>
      <c r="KE10" s="39">
        <v>1290</v>
      </c>
      <c r="KF10" s="39">
        <v>600</v>
      </c>
      <c r="KG10" s="39">
        <v>50</v>
      </c>
      <c r="KH10" s="39" t="s">
        <v>334</v>
      </c>
      <c r="KI10" s="39">
        <v>52000</v>
      </c>
      <c r="KJ10" s="39">
        <v>23110</v>
      </c>
      <c r="KK10" s="39">
        <v>10920</v>
      </c>
      <c r="KL10" s="39">
        <v>7550</v>
      </c>
      <c r="KM10" s="39">
        <v>5630</v>
      </c>
      <c r="KN10" s="39">
        <v>3360</v>
      </c>
      <c r="KO10" s="39">
        <v>1330</v>
      </c>
      <c r="KP10" s="39">
        <v>650</v>
      </c>
      <c r="KQ10" s="39">
        <v>50</v>
      </c>
      <c r="KR10" s="39" t="s">
        <v>334</v>
      </c>
      <c r="KS10" s="39">
        <v>52610</v>
      </c>
      <c r="KT10" s="39">
        <v>23110</v>
      </c>
      <c r="KU10" s="39">
        <v>11040</v>
      </c>
      <c r="KV10" s="39">
        <v>7630</v>
      </c>
      <c r="KW10" s="39">
        <v>5760</v>
      </c>
      <c r="KX10" s="39">
        <v>3460</v>
      </c>
      <c r="KY10" s="39">
        <v>1380</v>
      </c>
      <c r="KZ10" s="39">
        <v>680</v>
      </c>
      <c r="LA10" s="39">
        <v>50</v>
      </c>
      <c r="LB10" s="39" t="s">
        <v>334</v>
      </c>
      <c r="LC10" s="39">
        <v>53100</v>
      </c>
      <c r="LD10" t="str">
        <f>INDEX(Lookup!$F$2:$F$375, MATCH(D10,Lookup!$A$2:$A$375,0))</f>
        <v>Tees Valley Combined Authority</v>
      </c>
    </row>
    <row r="11" spans="1:316" ht="15" customHeight="1" x14ac:dyDescent="0.25">
      <c r="B11" s="1" t="s">
        <v>342</v>
      </c>
      <c r="C11" s="36">
        <v>724</v>
      </c>
      <c r="D11" s="36" t="s">
        <v>347</v>
      </c>
      <c r="E11" s="37" t="s">
        <v>348</v>
      </c>
      <c r="F11" s="38">
        <v>23800</v>
      </c>
      <c r="G11" s="38">
        <v>5550</v>
      </c>
      <c r="H11" s="38">
        <v>4660</v>
      </c>
      <c r="I11" s="38">
        <v>1970</v>
      </c>
      <c r="J11" s="38">
        <v>800</v>
      </c>
      <c r="K11" s="38">
        <v>290</v>
      </c>
      <c r="L11" s="38">
        <v>170</v>
      </c>
      <c r="M11" s="38">
        <v>10</v>
      </c>
      <c r="N11" s="38" t="s">
        <v>334</v>
      </c>
      <c r="O11" s="39">
        <v>37260</v>
      </c>
      <c r="P11" s="39">
        <v>23920</v>
      </c>
      <c r="Q11" s="39">
        <v>5560</v>
      </c>
      <c r="R11" s="39">
        <v>4610</v>
      </c>
      <c r="S11" s="39">
        <v>1970</v>
      </c>
      <c r="T11" s="39">
        <v>800</v>
      </c>
      <c r="U11" s="39">
        <v>290</v>
      </c>
      <c r="V11" s="39">
        <v>180</v>
      </c>
      <c r="W11" s="39">
        <v>10</v>
      </c>
      <c r="X11" s="39" t="s">
        <v>334</v>
      </c>
      <c r="Y11" s="39">
        <v>37340</v>
      </c>
      <c r="Z11" s="39">
        <v>24200</v>
      </c>
      <c r="AA11" s="39">
        <v>5630</v>
      </c>
      <c r="AB11" s="39">
        <v>4550</v>
      </c>
      <c r="AC11" s="39">
        <v>2010</v>
      </c>
      <c r="AD11" s="39">
        <v>810</v>
      </c>
      <c r="AE11" s="39">
        <v>280</v>
      </c>
      <c r="AF11" s="39">
        <v>170</v>
      </c>
      <c r="AG11" s="39">
        <v>20</v>
      </c>
      <c r="AH11" s="39" t="s">
        <v>334</v>
      </c>
      <c r="AI11" s="39">
        <v>37650</v>
      </c>
      <c r="AJ11" s="39">
        <v>24640</v>
      </c>
      <c r="AK11" s="39">
        <v>5520</v>
      </c>
      <c r="AL11" s="39">
        <v>4550</v>
      </c>
      <c r="AM11" s="39">
        <v>2030</v>
      </c>
      <c r="AN11" s="39">
        <v>820</v>
      </c>
      <c r="AO11" s="39">
        <v>290</v>
      </c>
      <c r="AP11" s="39">
        <v>150</v>
      </c>
      <c r="AQ11" s="39">
        <v>20</v>
      </c>
      <c r="AR11" s="39" t="s">
        <v>334</v>
      </c>
      <c r="AS11" s="39">
        <v>38010</v>
      </c>
      <c r="AT11" s="39">
        <v>24940</v>
      </c>
      <c r="AU11" s="39">
        <v>5480</v>
      </c>
      <c r="AV11" s="39">
        <v>4590</v>
      </c>
      <c r="AW11" s="39">
        <v>2070</v>
      </c>
      <c r="AX11" s="39">
        <v>820</v>
      </c>
      <c r="AY11" s="39">
        <v>290</v>
      </c>
      <c r="AZ11" s="39">
        <v>150</v>
      </c>
      <c r="BA11" s="39">
        <v>20</v>
      </c>
      <c r="BB11" s="39" t="s">
        <v>334</v>
      </c>
      <c r="BC11" s="39">
        <v>38360</v>
      </c>
      <c r="BD11" s="39">
        <v>25080</v>
      </c>
      <c r="BE11" s="39">
        <v>5450</v>
      </c>
      <c r="BF11" s="39">
        <v>4570</v>
      </c>
      <c r="BG11" s="39">
        <v>2190</v>
      </c>
      <c r="BH11" s="39">
        <v>850</v>
      </c>
      <c r="BI11" s="39">
        <v>320</v>
      </c>
      <c r="BJ11" s="39">
        <v>160</v>
      </c>
      <c r="BK11" s="39">
        <v>20</v>
      </c>
      <c r="BL11" s="39" t="s">
        <v>334</v>
      </c>
      <c r="BM11" s="39">
        <v>38640</v>
      </c>
      <c r="BN11" s="39">
        <v>25050</v>
      </c>
      <c r="BO11" s="39">
        <v>5610</v>
      </c>
      <c r="BP11" s="39">
        <v>4700</v>
      </c>
      <c r="BQ11" s="39">
        <v>2240</v>
      </c>
      <c r="BR11" s="39">
        <v>880</v>
      </c>
      <c r="BS11" s="39">
        <v>340</v>
      </c>
      <c r="BT11" s="39">
        <v>170</v>
      </c>
      <c r="BU11" s="39">
        <v>20</v>
      </c>
      <c r="BV11" s="39" t="s">
        <v>334</v>
      </c>
      <c r="BW11" s="39">
        <v>39020</v>
      </c>
      <c r="BX11" s="39">
        <v>25130</v>
      </c>
      <c r="BY11" s="39">
        <v>5630</v>
      </c>
      <c r="BZ11" s="39">
        <v>4790</v>
      </c>
      <c r="CA11" s="39">
        <v>2330</v>
      </c>
      <c r="CB11" s="39">
        <v>930</v>
      </c>
      <c r="CC11" s="39">
        <v>370</v>
      </c>
      <c r="CD11" s="39">
        <v>200</v>
      </c>
      <c r="CE11" s="39">
        <v>20</v>
      </c>
      <c r="CF11" s="39" t="s">
        <v>334</v>
      </c>
      <c r="CG11" s="39">
        <v>39390</v>
      </c>
      <c r="CH11" s="39">
        <v>25100</v>
      </c>
      <c r="CI11" s="39">
        <v>5690</v>
      </c>
      <c r="CJ11" s="39">
        <v>4890</v>
      </c>
      <c r="CK11" s="39">
        <v>2440</v>
      </c>
      <c r="CL11" s="39">
        <v>1010</v>
      </c>
      <c r="CM11" s="39">
        <v>400</v>
      </c>
      <c r="CN11" s="39">
        <v>250</v>
      </c>
      <c r="CO11" s="39">
        <v>20</v>
      </c>
      <c r="CP11" s="39" t="s">
        <v>334</v>
      </c>
      <c r="CQ11" s="39">
        <v>39800</v>
      </c>
      <c r="CR11" s="39">
        <v>25100</v>
      </c>
      <c r="CS11" s="39">
        <v>5730</v>
      </c>
      <c r="CT11" s="39">
        <v>5010</v>
      </c>
      <c r="CU11" s="39">
        <v>2550</v>
      </c>
      <c r="CV11" s="39">
        <v>1100</v>
      </c>
      <c r="CW11" s="39">
        <v>430</v>
      </c>
      <c r="CX11" s="39">
        <v>260</v>
      </c>
      <c r="CY11" s="39">
        <v>20</v>
      </c>
      <c r="CZ11" s="39" t="s">
        <v>334</v>
      </c>
      <c r="DA11" s="39">
        <v>40190</v>
      </c>
      <c r="DB11" s="39">
        <v>25030</v>
      </c>
      <c r="DC11" s="39">
        <v>5760</v>
      </c>
      <c r="DD11" s="39">
        <v>5160</v>
      </c>
      <c r="DE11" s="39">
        <v>2600</v>
      </c>
      <c r="DF11" s="39">
        <v>1180</v>
      </c>
      <c r="DG11" s="39">
        <v>470</v>
      </c>
      <c r="DH11" s="39">
        <v>270</v>
      </c>
      <c r="DI11" s="39">
        <v>20</v>
      </c>
      <c r="DJ11" s="39" t="s">
        <v>334</v>
      </c>
      <c r="DK11" s="39">
        <v>40490</v>
      </c>
      <c r="DL11" s="39">
        <v>25030</v>
      </c>
      <c r="DM11" s="39">
        <v>5810</v>
      </c>
      <c r="DN11" s="39">
        <v>5280</v>
      </c>
      <c r="DO11" s="39">
        <v>2690</v>
      </c>
      <c r="DP11" s="39">
        <v>1280</v>
      </c>
      <c r="DQ11" s="39">
        <v>510</v>
      </c>
      <c r="DR11" s="39">
        <v>300</v>
      </c>
      <c r="DS11" s="39">
        <v>20</v>
      </c>
      <c r="DT11" s="39" t="s">
        <v>334</v>
      </c>
      <c r="DU11" s="39">
        <v>40920</v>
      </c>
      <c r="DV11" s="39">
        <v>25020</v>
      </c>
      <c r="DW11" s="39">
        <v>5860</v>
      </c>
      <c r="DX11" s="39">
        <v>5280</v>
      </c>
      <c r="DY11" s="39">
        <v>2730</v>
      </c>
      <c r="DZ11" s="39">
        <v>1320</v>
      </c>
      <c r="EA11" s="39">
        <v>520</v>
      </c>
      <c r="EB11" s="39">
        <v>360</v>
      </c>
      <c r="EC11" s="39">
        <v>30</v>
      </c>
      <c r="ED11" s="39" t="s">
        <v>334</v>
      </c>
      <c r="EE11" s="39">
        <v>41120</v>
      </c>
      <c r="EF11" s="39">
        <v>24930</v>
      </c>
      <c r="EG11" s="39">
        <v>5930</v>
      </c>
      <c r="EH11" s="39">
        <v>5350</v>
      </c>
      <c r="EI11" s="39">
        <v>2760</v>
      </c>
      <c r="EJ11" s="39">
        <v>1370</v>
      </c>
      <c r="EK11" s="39">
        <v>550</v>
      </c>
      <c r="EL11" s="39">
        <v>370</v>
      </c>
      <c r="EM11" s="39">
        <v>40</v>
      </c>
      <c r="EN11" s="39" t="s">
        <v>334</v>
      </c>
      <c r="EO11" s="39">
        <v>41290</v>
      </c>
      <c r="EP11" s="39">
        <v>24900</v>
      </c>
      <c r="EQ11" s="39">
        <v>6040</v>
      </c>
      <c r="ER11" s="39">
        <v>5420</v>
      </c>
      <c r="ES11" s="39">
        <v>2850</v>
      </c>
      <c r="ET11" s="39">
        <v>1350</v>
      </c>
      <c r="EU11" s="39">
        <v>540</v>
      </c>
      <c r="EV11" s="39">
        <v>390</v>
      </c>
      <c r="EW11" s="39">
        <v>50</v>
      </c>
      <c r="EX11" s="39" t="s">
        <v>334</v>
      </c>
      <c r="EY11" s="39">
        <v>41540</v>
      </c>
      <c r="EZ11" s="39">
        <v>24370</v>
      </c>
      <c r="FA11" s="39">
        <v>6120</v>
      </c>
      <c r="FB11" s="39">
        <v>5480</v>
      </c>
      <c r="FC11" s="39">
        <v>2870</v>
      </c>
      <c r="FD11" s="39">
        <v>1380</v>
      </c>
      <c r="FE11" s="39">
        <v>560</v>
      </c>
      <c r="FF11" s="39">
        <v>400</v>
      </c>
      <c r="FG11" s="39">
        <v>40</v>
      </c>
      <c r="FH11" s="39" t="s">
        <v>334</v>
      </c>
      <c r="FI11" s="39">
        <v>41220</v>
      </c>
      <c r="FJ11" s="39">
        <v>24360</v>
      </c>
      <c r="FK11" s="39">
        <v>6280</v>
      </c>
      <c r="FL11" s="39">
        <v>5650</v>
      </c>
      <c r="FM11" s="39">
        <v>2880</v>
      </c>
      <c r="FN11" s="39">
        <v>1410</v>
      </c>
      <c r="FO11" s="39">
        <v>570</v>
      </c>
      <c r="FP11" s="39">
        <v>410</v>
      </c>
      <c r="FQ11" s="39">
        <v>50</v>
      </c>
      <c r="FR11" s="39" t="s">
        <v>334</v>
      </c>
      <c r="FS11" s="39">
        <v>41590</v>
      </c>
      <c r="FT11" s="39">
        <v>24290</v>
      </c>
      <c r="FU11" s="39">
        <v>6360</v>
      </c>
      <c r="FV11" s="39">
        <v>5760</v>
      </c>
      <c r="FW11" s="39">
        <v>2920</v>
      </c>
      <c r="FX11" s="39">
        <v>1420</v>
      </c>
      <c r="FY11" s="39">
        <v>570</v>
      </c>
      <c r="FZ11" s="39">
        <v>410</v>
      </c>
      <c r="GA11" s="39">
        <v>50</v>
      </c>
      <c r="GB11" s="39" t="s">
        <v>334</v>
      </c>
      <c r="GC11" s="39">
        <v>41770</v>
      </c>
      <c r="GD11" s="39">
        <v>24310</v>
      </c>
      <c r="GE11" s="39">
        <v>6570</v>
      </c>
      <c r="GF11" s="39">
        <v>5780</v>
      </c>
      <c r="GG11" s="39">
        <v>2930</v>
      </c>
      <c r="GH11" s="39">
        <v>1440</v>
      </c>
      <c r="GI11" s="39">
        <v>580</v>
      </c>
      <c r="GJ11" s="39">
        <v>410</v>
      </c>
      <c r="GK11" s="39">
        <v>50</v>
      </c>
      <c r="GL11" s="39" t="s">
        <v>334</v>
      </c>
      <c r="GM11" s="39">
        <v>42070</v>
      </c>
      <c r="GN11" s="39">
        <v>24280</v>
      </c>
      <c r="GO11" s="39">
        <v>6870</v>
      </c>
      <c r="GP11" s="39">
        <v>5710</v>
      </c>
      <c r="GQ11" s="39">
        <v>2950</v>
      </c>
      <c r="GR11" s="39">
        <v>1460</v>
      </c>
      <c r="GS11" s="39">
        <v>590</v>
      </c>
      <c r="GT11" s="39">
        <v>420</v>
      </c>
      <c r="GU11" s="39">
        <v>60</v>
      </c>
      <c r="GV11" s="39" t="s">
        <v>334</v>
      </c>
      <c r="GW11" s="39">
        <v>42330</v>
      </c>
      <c r="GX11" s="39">
        <v>24160</v>
      </c>
      <c r="GY11" s="39">
        <v>6980</v>
      </c>
      <c r="GZ11" s="39">
        <v>5760</v>
      </c>
      <c r="HA11" s="39">
        <v>2990</v>
      </c>
      <c r="HB11" s="39">
        <v>1490</v>
      </c>
      <c r="HC11" s="39">
        <v>590</v>
      </c>
      <c r="HD11" s="39">
        <v>420</v>
      </c>
      <c r="HE11" s="39">
        <v>60</v>
      </c>
      <c r="HF11" s="39" t="s">
        <v>334</v>
      </c>
      <c r="HG11" s="39">
        <v>42450</v>
      </c>
      <c r="HH11" s="39">
        <v>24010</v>
      </c>
      <c r="HI11" s="39">
        <v>7040</v>
      </c>
      <c r="HJ11" s="39">
        <v>5820</v>
      </c>
      <c r="HK11" s="39">
        <v>3020</v>
      </c>
      <c r="HL11" s="39">
        <v>1520</v>
      </c>
      <c r="HM11" s="39">
        <v>600</v>
      </c>
      <c r="HN11" s="39">
        <v>430</v>
      </c>
      <c r="HO11" s="39">
        <v>60</v>
      </c>
      <c r="HP11" s="39" t="s">
        <v>334</v>
      </c>
      <c r="HQ11" s="39">
        <v>42490</v>
      </c>
      <c r="HR11" s="39">
        <v>24010</v>
      </c>
      <c r="HS11" s="39">
        <v>7160</v>
      </c>
      <c r="HT11" s="39">
        <v>5950</v>
      </c>
      <c r="HU11" s="39">
        <v>3080</v>
      </c>
      <c r="HV11" s="39">
        <v>1580</v>
      </c>
      <c r="HW11" s="39">
        <v>610</v>
      </c>
      <c r="HX11" s="39">
        <v>430</v>
      </c>
      <c r="HY11" s="39">
        <v>60</v>
      </c>
      <c r="HZ11" s="39" t="s">
        <v>334</v>
      </c>
      <c r="IA11" s="39">
        <v>42870</v>
      </c>
      <c r="IB11" s="39">
        <v>24050</v>
      </c>
      <c r="IC11" s="39">
        <v>7280</v>
      </c>
      <c r="ID11" s="39">
        <v>6080</v>
      </c>
      <c r="IE11" s="39">
        <v>3160</v>
      </c>
      <c r="IF11" s="39">
        <v>1600</v>
      </c>
      <c r="IG11" s="39">
        <v>630</v>
      </c>
      <c r="IH11" s="39">
        <v>440</v>
      </c>
      <c r="II11" s="39">
        <v>60</v>
      </c>
      <c r="IJ11" s="39" t="s">
        <v>334</v>
      </c>
      <c r="IK11" s="39">
        <v>43290</v>
      </c>
      <c r="IL11" s="39">
        <v>23950</v>
      </c>
      <c r="IM11" s="39">
        <v>7320</v>
      </c>
      <c r="IN11" s="39">
        <v>6150</v>
      </c>
      <c r="IO11" s="39">
        <v>3190</v>
      </c>
      <c r="IP11" s="39">
        <v>1640</v>
      </c>
      <c r="IQ11" s="39">
        <v>660</v>
      </c>
      <c r="IR11" s="39">
        <v>440</v>
      </c>
      <c r="IS11" s="39">
        <v>60</v>
      </c>
      <c r="IT11" s="39" t="s">
        <v>334</v>
      </c>
      <c r="IU11" s="39">
        <v>43410</v>
      </c>
      <c r="IV11" s="39">
        <v>23940</v>
      </c>
      <c r="IW11" s="39">
        <v>7360</v>
      </c>
      <c r="IX11" s="39">
        <v>6210</v>
      </c>
      <c r="IY11" s="39">
        <v>3250</v>
      </c>
      <c r="IZ11" s="39">
        <v>1680</v>
      </c>
      <c r="JA11" s="39">
        <v>700</v>
      </c>
      <c r="JB11" s="39">
        <v>460</v>
      </c>
      <c r="JC11" s="39">
        <v>60</v>
      </c>
      <c r="JD11" s="39" t="s">
        <v>334</v>
      </c>
      <c r="JE11" s="39">
        <v>43640</v>
      </c>
      <c r="JF11" s="39">
        <v>23970</v>
      </c>
      <c r="JG11" s="39">
        <v>7470</v>
      </c>
      <c r="JH11" s="39">
        <v>6270</v>
      </c>
      <c r="JI11" s="39">
        <v>3310</v>
      </c>
      <c r="JJ11" s="39">
        <v>1720</v>
      </c>
      <c r="JK11" s="39">
        <v>720</v>
      </c>
      <c r="JL11" s="39">
        <v>480</v>
      </c>
      <c r="JM11" s="39">
        <v>70</v>
      </c>
      <c r="JN11" s="39" t="s">
        <v>334</v>
      </c>
      <c r="JO11" s="39">
        <v>44010</v>
      </c>
      <c r="JP11" s="39">
        <v>24010</v>
      </c>
      <c r="JQ11" s="39">
        <v>7490</v>
      </c>
      <c r="JR11" s="39">
        <v>6310</v>
      </c>
      <c r="JS11" s="39">
        <v>3340</v>
      </c>
      <c r="JT11" s="39">
        <v>1750</v>
      </c>
      <c r="JU11" s="39">
        <v>740</v>
      </c>
      <c r="JV11" s="39">
        <v>520</v>
      </c>
      <c r="JW11" s="39">
        <v>80</v>
      </c>
      <c r="JX11" s="39" t="s">
        <v>334</v>
      </c>
      <c r="JY11" s="39">
        <v>44260</v>
      </c>
      <c r="JZ11" s="39">
        <v>24000</v>
      </c>
      <c r="KA11" s="39">
        <v>7490</v>
      </c>
      <c r="KB11" s="39">
        <v>6340</v>
      </c>
      <c r="KC11" s="39">
        <v>3360</v>
      </c>
      <c r="KD11" s="39">
        <v>1790</v>
      </c>
      <c r="KE11" s="39">
        <v>760</v>
      </c>
      <c r="KF11" s="39">
        <v>550</v>
      </c>
      <c r="KG11" s="39">
        <v>90</v>
      </c>
      <c r="KH11" s="39" t="s">
        <v>334</v>
      </c>
      <c r="KI11" s="39">
        <v>44370</v>
      </c>
      <c r="KJ11" s="39">
        <v>24000</v>
      </c>
      <c r="KK11" s="39">
        <v>7590</v>
      </c>
      <c r="KL11" s="39">
        <v>6390</v>
      </c>
      <c r="KM11" s="39">
        <v>3390</v>
      </c>
      <c r="KN11" s="39">
        <v>1810</v>
      </c>
      <c r="KO11" s="39">
        <v>790</v>
      </c>
      <c r="KP11" s="39">
        <v>600</v>
      </c>
      <c r="KQ11" s="39">
        <v>100</v>
      </c>
      <c r="KR11" s="39" t="s">
        <v>334</v>
      </c>
      <c r="KS11" s="39">
        <v>44650</v>
      </c>
      <c r="KT11" s="39">
        <v>24050</v>
      </c>
      <c r="KU11" s="39">
        <v>7680</v>
      </c>
      <c r="KV11" s="39">
        <v>6470</v>
      </c>
      <c r="KW11" s="39">
        <v>3480</v>
      </c>
      <c r="KX11" s="39">
        <v>1880</v>
      </c>
      <c r="KY11" s="39">
        <v>840</v>
      </c>
      <c r="KZ11" s="39">
        <v>660</v>
      </c>
      <c r="LA11" s="39">
        <v>100</v>
      </c>
      <c r="LB11" s="39" t="s">
        <v>334</v>
      </c>
      <c r="LC11" s="39">
        <v>45160</v>
      </c>
      <c r="LD11" t="str">
        <f>INDEX(Lookup!$F$2:$F$375, MATCH(D11,Lookup!$A$2:$A$375,0))</f>
        <v>Tees Valley Combined Authority</v>
      </c>
    </row>
    <row r="12" spans="1:316" ht="15" customHeight="1" x14ac:dyDescent="0.25">
      <c r="B12" s="1" t="s">
        <v>342</v>
      </c>
      <c r="C12" s="36">
        <v>734</v>
      </c>
      <c r="D12" s="36" t="s">
        <v>349</v>
      </c>
      <c r="E12" s="37" t="s">
        <v>350</v>
      </c>
      <c r="F12" s="38">
        <v>33920</v>
      </c>
      <c r="G12" s="38">
        <v>8460</v>
      </c>
      <c r="H12" s="38">
        <v>9430</v>
      </c>
      <c r="I12" s="38">
        <v>3500</v>
      </c>
      <c r="J12" s="38">
        <v>1620</v>
      </c>
      <c r="K12" s="38">
        <v>580</v>
      </c>
      <c r="L12" s="38">
        <v>320</v>
      </c>
      <c r="M12" s="38">
        <v>40</v>
      </c>
      <c r="N12" s="38" t="s">
        <v>334</v>
      </c>
      <c r="O12" s="39">
        <v>57870</v>
      </c>
      <c r="P12" s="39">
        <v>34180</v>
      </c>
      <c r="Q12" s="39">
        <v>8540</v>
      </c>
      <c r="R12" s="39">
        <v>9320</v>
      </c>
      <c r="S12" s="39">
        <v>3560</v>
      </c>
      <c r="T12" s="39">
        <v>1570</v>
      </c>
      <c r="U12" s="39">
        <v>580</v>
      </c>
      <c r="V12" s="39">
        <v>320</v>
      </c>
      <c r="W12" s="39">
        <v>30</v>
      </c>
      <c r="X12" s="39" t="s">
        <v>334</v>
      </c>
      <c r="Y12" s="39">
        <v>58110</v>
      </c>
      <c r="Z12" s="39">
        <v>34270</v>
      </c>
      <c r="AA12" s="39">
        <v>8560</v>
      </c>
      <c r="AB12" s="39">
        <v>9400</v>
      </c>
      <c r="AC12" s="39">
        <v>3710</v>
      </c>
      <c r="AD12" s="39">
        <v>1620</v>
      </c>
      <c r="AE12" s="39">
        <v>560</v>
      </c>
      <c r="AF12" s="39">
        <v>310</v>
      </c>
      <c r="AG12" s="39">
        <v>30</v>
      </c>
      <c r="AH12" s="39" t="s">
        <v>334</v>
      </c>
      <c r="AI12" s="39">
        <v>58450</v>
      </c>
      <c r="AJ12" s="39">
        <v>34260</v>
      </c>
      <c r="AK12" s="39">
        <v>8560</v>
      </c>
      <c r="AL12" s="39">
        <v>9400</v>
      </c>
      <c r="AM12" s="39">
        <v>3780</v>
      </c>
      <c r="AN12" s="39">
        <v>1630</v>
      </c>
      <c r="AO12" s="39">
        <v>570</v>
      </c>
      <c r="AP12" s="39">
        <v>300</v>
      </c>
      <c r="AQ12" s="39">
        <v>30</v>
      </c>
      <c r="AR12" s="39" t="s">
        <v>334</v>
      </c>
      <c r="AS12" s="39">
        <v>58530</v>
      </c>
      <c r="AT12" s="39">
        <v>34240</v>
      </c>
      <c r="AU12" s="39">
        <v>8640</v>
      </c>
      <c r="AV12" s="39">
        <v>9430</v>
      </c>
      <c r="AW12" s="39">
        <v>3930</v>
      </c>
      <c r="AX12" s="39">
        <v>1600</v>
      </c>
      <c r="AY12" s="39">
        <v>580</v>
      </c>
      <c r="AZ12" s="39">
        <v>310</v>
      </c>
      <c r="BA12" s="39">
        <v>30</v>
      </c>
      <c r="BB12" s="39" t="s">
        <v>334</v>
      </c>
      <c r="BC12" s="39">
        <v>58770</v>
      </c>
      <c r="BD12" s="39">
        <v>34490</v>
      </c>
      <c r="BE12" s="39">
        <v>8640</v>
      </c>
      <c r="BF12" s="39">
        <v>9480</v>
      </c>
      <c r="BG12" s="39">
        <v>3980</v>
      </c>
      <c r="BH12" s="39">
        <v>1640</v>
      </c>
      <c r="BI12" s="39">
        <v>590</v>
      </c>
      <c r="BJ12" s="39">
        <v>310</v>
      </c>
      <c r="BK12" s="39">
        <v>40</v>
      </c>
      <c r="BL12" s="39" t="s">
        <v>334</v>
      </c>
      <c r="BM12" s="39">
        <v>59160</v>
      </c>
      <c r="BN12" s="39">
        <v>34470</v>
      </c>
      <c r="BO12" s="39">
        <v>8750</v>
      </c>
      <c r="BP12" s="39">
        <v>9470</v>
      </c>
      <c r="BQ12" s="39">
        <v>4070</v>
      </c>
      <c r="BR12" s="39">
        <v>1660</v>
      </c>
      <c r="BS12" s="39">
        <v>600</v>
      </c>
      <c r="BT12" s="39">
        <v>310</v>
      </c>
      <c r="BU12" s="39">
        <v>40</v>
      </c>
      <c r="BV12" s="39" t="s">
        <v>334</v>
      </c>
      <c r="BW12" s="39">
        <v>59360</v>
      </c>
      <c r="BX12" s="39">
        <v>34480</v>
      </c>
      <c r="BY12" s="39">
        <v>8870</v>
      </c>
      <c r="BZ12" s="39">
        <v>9520</v>
      </c>
      <c r="CA12" s="39">
        <v>4120</v>
      </c>
      <c r="CB12" s="39">
        <v>1670</v>
      </c>
      <c r="CC12" s="39">
        <v>600</v>
      </c>
      <c r="CD12" s="39">
        <v>310</v>
      </c>
      <c r="CE12" s="39">
        <v>40</v>
      </c>
      <c r="CF12" s="39" t="s">
        <v>334</v>
      </c>
      <c r="CG12" s="39">
        <v>59610</v>
      </c>
      <c r="CH12" s="39">
        <v>34450</v>
      </c>
      <c r="CI12" s="39">
        <v>8900</v>
      </c>
      <c r="CJ12" s="39">
        <v>9520</v>
      </c>
      <c r="CK12" s="39">
        <v>4140</v>
      </c>
      <c r="CL12" s="39">
        <v>1670</v>
      </c>
      <c r="CM12" s="39">
        <v>610</v>
      </c>
      <c r="CN12" s="39">
        <v>320</v>
      </c>
      <c r="CO12" s="39">
        <v>40</v>
      </c>
      <c r="CP12" s="39" t="s">
        <v>334</v>
      </c>
      <c r="CQ12" s="39">
        <v>59640</v>
      </c>
      <c r="CR12" s="39">
        <v>34440</v>
      </c>
      <c r="CS12" s="39">
        <v>8900</v>
      </c>
      <c r="CT12" s="39">
        <v>9530</v>
      </c>
      <c r="CU12" s="39">
        <v>4150</v>
      </c>
      <c r="CV12" s="39">
        <v>1680</v>
      </c>
      <c r="CW12" s="39">
        <v>610</v>
      </c>
      <c r="CX12" s="39">
        <v>340</v>
      </c>
      <c r="CY12" s="39">
        <v>40</v>
      </c>
      <c r="CZ12" s="39" t="s">
        <v>334</v>
      </c>
      <c r="DA12" s="39">
        <v>59690</v>
      </c>
      <c r="DB12" s="39">
        <v>34300</v>
      </c>
      <c r="DC12" s="39">
        <v>8910</v>
      </c>
      <c r="DD12" s="39">
        <v>9560</v>
      </c>
      <c r="DE12" s="39">
        <v>4190</v>
      </c>
      <c r="DF12" s="39">
        <v>1680</v>
      </c>
      <c r="DG12" s="39">
        <v>610</v>
      </c>
      <c r="DH12" s="39">
        <v>370</v>
      </c>
      <c r="DI12" s="39">
        <v>40</v>
      </c>
      <c r="DJ12" s="39" t="s">
        <v>334</v>
      </c>
      <c r="DK12" s="39">
        <v>59670</v>
      </c>
      <c r="DL12" s="39">
        <v>34100</v>
      </c>
      <c r="DM12" s="39">
        <v>8920</v>
      </c>
      <c r="DN12" s="39">
        <v>9580</v>
      </c>
      <c r="DO12" s="39">
        <v>4190</v>
      </c>
      <c r="DP12" s="39">
        <v>1730</v>
      </c>
      <c r="DQ12" s="39">
        <v>620</v>
      </c>
      <c r="DR12" s="39">
        <v>370</v>
      </c>
      <c r="DS12" s="39">
        <v>40</v>
      </c>
      <c r="DT12" s="39" t="s">
        <v>334</v>
      </c>
      <c r="DU12" s="39">
        <v>59550</v>
      </c>
      <c r="DV12" s="39">
        <v>33830</v>
      </c>
      <c r="DW12" s="39">
        <v>8910</v>
      </c>
      <c r="DX12" s="39">
        <v>9600</v>
      </c>
      <c r="DY12" s="39">
        <v>4230</v>
      </c>
      <c r="DZ12" s="39">
        <v>1780</v>
      </c>
      <c r="EA12" s="39">
        <v>630</v>
      </c>
      <c r="EB12" s="39">
        <v>370</v>
      </c>
      <c r="EC12" s="39">
        <v>40</v>
      </c>
      <c r="ED12" s="39" t="s">
        <v>334</v>
      </c>
      <c r="EE12" s="39">
        <v>59400</v>
      </c>
      <c r="EF12" s="39">
        <v>33650</v>
      </c>
      <c r="EG12" s="39">
        <v>9000</v>
      </c>
      <c r="EH12" s="39">
        <v>9750</v>
      </c>
      <c r="EI12" s="39">
        <v>4310</v>
      </c>
      <c r="EJ12" s="39">
        <v>1830</v>
      </c>
      <c r="EK12" s="39">
        <v>630</v>
      </c>
      <c r="EL12" s="39">
        <v>400</v>
      </c>
      <c r="EM12" s="39">
        <v>50</v>
      </c>
      <c r="EN12" s="39" t="s">
        <v>334</v>
      </c>
      <c r="EO12" s="39">
        <v>59610</v>
      </c>
      <c r="EP12" s="39">
        <v>33700</v>
      </c>
      <c r="EQ12" s="39">
        <v>9070</v>
      </c>
      <c r="ER12" s="39">
        <v>9870</v>
      </c>
      <c r="ES12" s="39">
        <v>4330</v>
      </c>
      <c r="ET12" s="39">
        <v>1840</v>
      </c>
      <c r="EU12" s="39">
        <v>630</v>
      </c>
      <c r="EV12" s="39">
        <v>420</v>
      </c>
      <c r="EW12" s="39">
        <v>50</v>
      </c>
      <c r="EX12" s="39" t="s">
        <v>334</v>
      </c>
      <c r="EY12" s="39">
        <v>59900</v>
      </c>
      <c r="EZ12" s="39">
        <v>33510</v>
      </c>
      <c r="FA12" s="39">
        <v>9240</v>
      </c>
      <c r="FB12" s="39">
        <v>10070</v>
      </c>
      <c r="FC12" s="39">
        <v>4390</v>
      </c>
      <c r="FD12" s="39">
        <v>1860</v>
      </c>
      <c r="FE12" s="39">
        <v>640</v>
      </c>
      <c r="FF12" s="39">
        <v>430</v>
      </c>
      <c r="FG12" s="39">
        <v>50</v>
      </c>
      <c r="FH12" s="39" t="s">
        <v>334</v>
      </c>
      <c r="FI12" s="39">
        <v>60180</v>
      </c>
      <c r="FJ12" s="39">
        <v>33390</v>
      </c>
      <c r="FK12" s="39">
        <v>9440</v>
      </c>
      <c r="FL12" s="39">
        <v>10110</v>
      </c>
      <c r="FM12" s="39">
        <v>4490</v>
      </c>
      <c r="FN12" s="39">
        <v>1870</v>
      </c>
      <c r="FO12" s="39">
        <v>640</v>
      </c>
      <c r="FP12" s="39">
        <v>430</v>
      </c>
      <c r="FQ12" s="39">
        <v>50</v>
      </c>
      <c r="FR12" s="39" t="s">
        <v>334</v>
      </c>
      <c r="FS12" s="39">
        <v>60400</v>
      </c>
      <c r="FT12" s="39">
        <v>33080</v>
      </c>
      <c r="FU12" s="39">
        <v>9600</v>
      </c>
      <c r="FV12" s="39">
        <v>10150</v>
      </c>
      <c r="FW12" s="39">
        <v>4520</v>
      </c>
      <c r="FX12" s="39">
        <v>1880</v>
      </c>
      <c r="FY12" s="39">
        <v>640</v>
      </c>
      <c r="FZ12" s="39">
        <v>430</v>
      </c>
      <c r="GA12" s="39">
        <v>50</v>
      </c>
      <c r="GB12" s="39" t="s">
        <v>334</v>
      </c>
      <c r="GC12" s="39">
        <v>60360</v>
      </c>
      <c r="GD12" s="39">
        <v>33010</v>
      </c>
      <c r="GE12" s="39">
        <v>9700</v>
      </c>
      <c r="GF12" s="39">
        <v>10210</v>
      </c>
      <c r="GG12" s="39">
        <v>4590</v>
      </c>
      <c r="GH12" s="39">
        <v>1860</v>
      </c>
      <c r="GI12" s="39">
        <v>640</v>
      </c>
      <c r="GJ12" s="39">
        <v>440</v>
      </c>
      <c r="GK12" s="39">
        <v>50</v>
      </c>
      <c r="GL12" s="39" t="s">
        <v>334</v>
      </c>
      <c r="GM12" s="39">
        <v>60510</v>
      </c>
      <c r="GN12" s="39">
        <v>32990</v>
      </c>
      <c r="GO12" s="39">
        <v>9890</v>
      </c>
      <c r="GP12" s="39">
        <v>10350</v>
      </c>
      <c r="GQ12" s="39">
        <v>4670</v>
      </c>
      <c r="GR12" s="39">
        <v>1850</v>
      </c>
      <c r="GS12" s="39">
        <v>630</v>
      </c>
      <c r="GT12" s="39">
        <v>440</v>
      </c>
      <c r="GU12" s="39">
        <v>60</v>
      </c>
      <c r="GV12" s="39" t="s">
        <v>334</v>
      </c>
      <c r="GW12" s="39">
        <v>60880</v>
      </c>
      <c r="GX12" s="39">
        <v>32790</v>
      </c>
      <c r="GY12" s="39">
        <v>9970</v>
      </c>
      <c r="GZ12" s="39">
        <v>10440</v>
      </c>
      <c r="HA12" s="39">
        <v>4720</v>
      </c>
      <c r="HB12" s="39">
        <v>1850</v>
      </c>
      <c r="HC12" s="39">
        <v>630</v>
      </c>
      <c r="HD12" s="39">
        <v>440</v>
      </c>
      <c r="HE12" s="39">
        <v>50</v>
      </c>
      <c r="HF12" s="39" t="s">
        <v>334</v>
      </c>
      <c r="HG12" s="39">
        <v>60890</v>
      </c>
      <c r="HH12" s="39">
        <v>32790</v>
      </c>
      <c r="HI12" s="39">
        <v>10010</v>
      </c>
      <c r="HJ12" s="39">
        <v>10480</v>
      </c>
      <c r="HK12" s="39">
        <v>4730</v>
      </c>
      <c r="HL12" s="39">
        <v>1860</v>
      </c>
      <c r="HM12" s="39">
        <v>640</v>
      </c>
      <c r="HN12" s="39">
        <v>450</v>
      </c>
      <c r="HO12" s="39">
        <v>50</v>
      </c>
      <c r="HP12" s="39" t="s">
        <v>334</v>
      </c>
      <c r="HQ12" s="39">
        <v>61010</v>
      </c>
      <c r="HR12" s="39">
        <v>33020</v>
      </c>
      <c r="HS12" s="39">
        <v>10200</v>
      </c>
      <c r="HT12" s="39">
        <v>10570</v>
      </c>
      <c r="HU12" s="39">
        <v>4770</v>
      </c>
      <c r="HV12" s="39">
        <v>1950</v>
      </c>
      <c r="HW12" s="39">
        <v>670</v>
      </c>
      <c r="HX12" s="39">
        <v>470</v>
      </c>
      <c r="HY12" s="39">
        <v>50</v>
      </c>
      <c r="HZ12" s="39" t="s">
        <v>334</v>
      </c>
      <c r="IA12" s="39">
        <v>61700</v>
      </c>
      <c r="IB12" s="39">
        <v>33170</v>
      </c>
      <c r="IC12" s="39">
        <v>10500</v>
      </c>
      <c r="ID12" s="39">
        <v>10630</v>
      </c>
      <c r="IE12" s="39">
        <v>4860</v>
      </c>
      <c r="IF12" s="39">
        <v>2100</v>
      </c>
      <c r="IG12" s="39">
        <v>730</v>
      </c>
      <c r="IH12" s="39">
        <v>490</v>
      </c>
      <c r="II12" s="39">
        <v>50</v>
      </c>
      <c r="IJ12" s="39" t="s">
        <v>334</v>
      </c>
      <c r="IK12" s="39">
        <v>62510</v>
      </c>
      <c r="IL12" s="39">
        <v>33270</v>
      </c>
      <c r="IM12" s="39">
        <v>10570</v>
      </c>
      <c r="IN12" s="39">
        <v>10690</v>
      </c>
      <c r="IO12" s="39">
        <v>4920</v>
      </c>
      <c r="IP12" s="39">
        <v>2240</v>
      </c>
      <c r="IQ12" s="39">
        <v>770</v>
      </c>
      <c r="IR12" s="39">
        <v>510</v>
      </c>
      <c r="IS12" s="39">
        <v>50</v>
      </c>
      <c r="IT12" s="39" t="s">
        <v>334</v>
      </c>
      <c r="IU12" s="39">
        <v>63020</v>
      </c>
      <c r="IV12" s="39">
        <v>33300</v>
      </c>
      <c r="IW12" s="39">
        <v>10620</v>
      </c>
      <c r="IX12" s="39">
        <v>10770</v>
      </c>
      <c r="IY12" s="39">
        <v>4990</v>
      </c>
      <c r="IZ12" s="39">
        <v>2330</v>
      </c>
      <c r="JA12" s="39">
        <v>790</v>
      </c>
      <c r="JB12" s="39">
        <v>520</v>
      </c>
      <c r="JC12" s="39">
        <v>50</v>
      </c>
      <c r="JD12" s="39" t="s">
        <v>334</v>
      </c>
      <c r="JE12" s="39">
        <v>63360</v>
      </c>
      <c r="JF12" s="39">
        <v>33110</v>
      </c>
      <c r="JG12" s="39">
        <v>10700</v>
      </c>
      <c r="JH12" s="39">
        <v>10880</v>
      </c>
      <c r="JI12" s="39">
        <v>5100</v>
      </c>
      <c r="JJ12" s="39">
        <v>2400</v>
      </c>
      <c r="JK12" s="39">
        <v>820</v>
      </c>
      <c r="JL12" s="39">
        <v>530</v>
      </c>
      <c r="JM12" s="39">
        <v>50</v>
      </c>
      <c r="JN12" s="39" t="s">
        <v>334</v>
      </c>
      <c r="JO12" s="39">
        <v>63600</v>
      </c>
      <c r="JP12" s="39">
        <v>33200</v>
      </c>
      <c r="JQ12" s="39">
        <v>10860</v>
      </c>
      <c r="JR12" s="39">
        <v>11000</v>
      </c>
      <c r="JS12" s="39">
        <v>5230</v>
      </c>
      <c r="JT12" s="39">
        <v>2530</v>
      </c>
      <c r="JU12" s="39">
        <v>880</v>
      </c>
      <c r="JV12" s="39">
        <v>540</v>
      </c>
      <c r="JW12" s="39">
        <v>50</v>
      </c>
      <c r="JX12" s="39" t="s">
        <v>334</v>
      </c>
      <c r="JY12" s="39">
        <v>64280</v>
      </c>
      <c r="JZ12" s="39">
        <v>33180</v>
      </c>
      <c r="KA12" s="39">
        <v>10950</v>
      </c>
      <c r="KB12" s="39">
        <v>11070</v>
      </c>
      <c r="KC12" s="39">
        <v>5300</v>
      </c>
      <c r="KD12" s="39">
        <v>2580</v>
      </c>
      <c r="KE12" s="39">
        <v>910</v>
      </c>
      <c r="KF12" s="39">
        <v>540</v>
      </c>
      <c r="KG12" s="39">
        <v>50</v>
      </c>
      <c r="KH12" s="39" t="s">
        <v>334</v>
      </c>
      <c r="KI12" s="39">
        <v>64570</v>
      </c>
      <c r="KJ12" s="39">
        <v>33190</v>
      </c>
      <c r="KK12" s="39">
        <v>11170</v>
      </c>
      <c r="KL12" s="39">
        <v>11220</v>
      </c>
      <c r="KM12" s="39">
        <v>5390</v>
      </c>
      <c r="KN12" s="39">
        <v>2660</v>
      </c>
      <c r="KO12" s="39">
        <v>960</v>
      </c>
      <c r="KP12" s="39">
        <v>560</v>
      </c>
      <c r="KQ12" s="39">
        <v>50</v>
      </c>
      <c r="KR12" s="39" t="s">
        <v>334</v>
      </c>
      <c r="KS12" s="39">
        <v>65200</v>
      </c>
      <c r="KT12" s="39">
        <v>33140</v>
      </c>
      <c r="KU12" s="39">
        <v>11380</v>
      </c>
      <c r="KV12" s="39">
        <v>11390</v>
      </c>
      <c r="KW12" s="39">
        <v>5480</v>
      </c>
      <c r="KX12" s="39">
        <v>2720</v>
      </c>
      <c r="KY12" s="39">
        <v>990</v>
      </c>
      <c r="KZ12" s="39">
        <v>580</v>
      </c>
      <c r="LA12" s="39">
        <v>50</v>
      </c>
      <c r="LB12" s="39" t="s">
        <v>334</v>
      </c>
      <c r="LC12" s="39">
        <v>65740</v>
      </c>
      <c r="LD12" t="str">
        <f>INDEX(Lookup!$F$2:$F$375, MATCH(D12,Lookup!$A$2:$A$375,0))</f>
        <v>Tees Valley Combined Authority</v>
      </c>
    </row>
    <row r="13" spans="1:316" ht="15" customHeight="1" x14ac:dyDescent="0.25">
      <c r="B13" s="1" t="s">
        <v>342</v>
      </c>
      <c r="C13" s="36">
        <v>2935</v>
      </c>
      <c r="D13" s="36" t="s">
        <v>351</v>
      </c>
      <c r="E13" s="37" t="s">
        <v>352</v>
      </c>
      <c r="F13" s="38">
        <v>66660</v>
      </c>
      <c r="G13" s="38">
        <v>20810</v>
      </c>
      <c r="H13" s="38">
        <v>15610</v>
      </c>
      <c r="I13" s="38">
        <v>10930</v>
      </c>
      <c r="J13" s="38">
        <v>7360</v>
      </c>
      <c r="K13" s="38">
        <v>5370</v>
      </c>
      <c r="L13" s="38">
        <v>3540</v>
      </c>
      <c r="M13" s="38">
        <v>430</v>
      </c>
      <c r="N13" s="38" t="s">
        <v>334</v>
      </c>
      <c r="O13" s="39">
        <v>130710</v>
      </c>
      <c r="P13" s="39">
        <v>67690</v>
      </c>
      <c r="Q13" s="39">
        <v>20850</v>
      </c>
      <c r="R13" s="39">
        <v>15540</v>
      </c>
      <c r="S13" s="39">
        <v>10940</v>
      </c>
      <c r="T13" s="39">
        <v>7380</v>
      </c>
      <c r="U13" s="39">
        <v>5310</v>
      </c>
      <c r="V13" s="39">
        <v>3510</v>
      </c>
      <c r="W13" s="39">
        <v>420</v>
      </c>
      <c r="X13" s="39" t="s">
        <v>334</v>
      </c>
      <c r="Y13" s="39">
        <v>131650</v>
      </c>
      <c r="Z13" s="39">
        <v>68770</v>
      </c>
      <c r="AA13" s="39">
        <v>21180</v>
      </c>
      <c r="AB13" s="39">
        <v>15750</v>
      </c>
      <c r="AC13" s="39">
        <v>11040</v>
      </c>
      <c r="AD13" s="39">
        <v>7410</v>
      </c>
      <c r="AE13" s="39">
        <v>5110</v>
      </c>
      <c r="AF13" s="39">
        <v>3180</v>
      </c>
      <c r="AG13" s="39">
        <v>370</v>
      </c>
      <c r="AH13" s="39" t="s">
        <v>334</v>
      </c>
      <c r="AI13" s="39">
        <v>132820</v>
      </c>
      <c r="AJ13" s="39">
        <v>68980</v>
      </c>
      <c r="AK13" s="39">
        <v>21370</v>
      </c>
      <c r="AL13" s="39">
        <v>15950</v>
      </c>
      <c r="AM13" s="39">
        <v>11180</v>
      </c>
      <c r="AN13" s="39">
        <v>7530</v>
      </c>
      <c r="AO13" s="39">
        <v>5160</v>
      </c>
      <c r="AP13" s="39">
        <v>3210</v>
      </c>
      <c r="AQ13" s="39">
        <v>360</v>
      </c>
      <c r="AR13" s="39" t="s">
        <v>334</v>
      </c>
      <c r="AS13" s="39">
        <v>133740</v>
      </c>
      <c r="AT13" s="39">
        <v>69210</v>
      </c>
      <c r="AU13" s="39">
        <v>21580</v>
      </c>
      <c r="AV13" s="39">
        <v>16170</v>
      </c>
      <c r="AW13" s="39">
        <v>11410</v>
      </c>
      <c r="AX13" s="39">
        <v>7670</v>
      </c>
      <c r="AY13" s="39">
        <v>5270</v>
      </c>
      <c r="AZ13" s="39">
        <v>3220</v>
      </c>
      <c r="BA13" s="39">
        <v>360</v>
      </c>
      <c r="BB13" s="39" t="s">
        <v>334</v>
      </c>
      <c r="BC13" s="39">
        <v>134880</v>
      </c>
      <c r="BD13" s="39">
        <v>69320</v>
      </c>
      <c r="BE13" s="39">
        <v>21630</v>
      </c>
      <c r="BF13" s="39">
        <v>16500</v>
      </c>
      <c r="BG13" s="39">
        <v>11650</v>
      </c>
      <c r="BH13" s="39">
        <v>7820</v>
      </c>
      <c r="BI13" s="39">
        <v>5350</v>
      </c>
      <c r="BJ13" s="39">
        <v>3300</v>
      </c>
      <c r="BK13" s="39">
        <v>370</v>
      </c>
      <c r="BL13" s="39" t="s">
        <v>334</v>
      </c>
      <c r="BM13" s="39">
        <v>135940</v>
      </c>
      <c r="BN13" s="39">
        <v>69560</v>
      </c>
      <c r="BO13" s="39">
        <v>21660</v>
      </c>
      <c r="BP13" s="39">
        <v>16690</v>
      </c>
      <c r="BQ13" s="39">
        <v>11990</v>
      </c>
      <c r="BR13" s="39">
        <v>8010</v>
      </c>
      <c r="BS13" s="39">
        <v>5410</v>
      </c>
      <c r="BT13" s="39">
        <v>3350</v>
      </c>
      <c r="BU13" s="39">
        <v>370</v>
      </c>
      <c r="BV13" s="39" t="s">
        <v>334</v>
      </c>
      <c r="BW13" s="39">
        <v>137030</v>
      </c>
      <c r="BX13" s="39">
        <v>69710</v>
      </c>
      <c r="BY13" s="39">
        <v>21690</v>
      </c>
      <c r="BZ13" s="39">
        <v>16930</v>
      </c>
      <c r="CA13" s="39">
        <v>12410</v>
      </c>
      <c r="CB13" s="39">
        <v>8190</v>
      </c>
      <c r="CC13" s="39">
        <v>5480</v>
      </c>
      <c r="CD13" s="39">
        <v>3420</v>
      </c>
      <c r="CE13" s="39">
        <v>370</v>
      </c>
      <c r="CF13" s="39" t="s">
        <v>334</v>
      </c>
      <c r="CG13" s="39">
        <v>138200</v>
      </c>
      <c r="CH13" s="39">
        <v>69570</v>
      </c>
      <c r="CI13" s="39">
        <v>21730</v>
      </c>
      <c r="CJ13" s="39">
        <v>17070</v>
      </c>
      <c r="CK13" s="39">
        <v>12790</v>
      </c>
      <c r="CL13" s="39">
        <v>8380</v>
      </c>
      <c r="CM13" s="39">
        <v>5560</v>
      </c>
      <c r="CN13" s="39">
        <v>3470</v>
      </c>
      <c r="CO13" s="39">
        <v>380</v>
      </c>
      <c r="CP13" s="39" t="s">
        <v>334</v>
      </c>
      <c r="CQ13" s="39">
        <v>138950</v>
      </c>
      <c r="CR13" s="39">
        <v>69110</v>
      </c>
      <c r="CS13" s="39">
        <v>21770</v>
      </c>
      <c r="CT13" s="39">
        <v>17260</v>
      </c>
      <c r="CU13" s="39">
        <v>13220</v>
      </c>
      <c r="CV13" s="39">
        <v>8630</v>
      </c>
      <c r="CW13" s="39">
        <v>5640</v>
      </c>
      <c r="CX13" s="39">
        <v>3550</v>
      </c>
      <c r="CY13" s="39">
        <v>400</v>
      </c>
      <c r="CZ13" s="39" t="s">
        <v>334</v>
      </c>
      <c r="DA13" s="39">
        <v>139570</v>
      </c>
      <c r="DB13" s="39">
        <v>69040</v>
      </c>
      <c r="DC13" s="39">
        <v>21890</v>
      </c>
      <c r="DD13" s="39">
        <v>17430</v>
      </c>
      <c r="DE13" s="39">
        <v>13540</v>
      </c>
      <c r="DF13" s="39">
        <v>8800</v>
      </c>
      <c r="DG13" s="39">
        <v>5720</v>
      </c>
      <c r="DH13" s="39">
        <v>3590</v>
      </c>
      <c r="DI13" s="39">
        <v>400</v>
      </c>
      <c r="DJ13" s="39" t="s">
        <v>334</v>
      </c>
      <c r="DK13" s="39">
        <v>140410</v>
      </c>
      <c r="DL13" s="39">
        <v>69000</v>
      </c>
      <c r="DM13" s="39">
        <v>21970</v>
      </c>
      <c r="DN13" s="39">
        <v>17590</v>
      </c>
      <c r="DO13" s="39">
        <v>13780</v>
      </c>
      <c r="DP13" s="39">
        <v>8970</v>
      </c>
      <c r="DQ13" s="39">
        <v>5800</v>
      </c>
      <c r="DR13" s="39">
        <v>3590</v>
      </c>
      <c r="DS13" s="39">
        <v>400</v>
      </c>
      <c r="DT13" s="39" t="s">
        <v>334</v>
      </c>
      <c r="DU13" s="39">
        <v>141110</v>
      </c>
      <c r="DV13" s="39">
        <v>68940</v>
      </c>
      <c r="DW13" s="39">
        <v>22140</v>
      </c>
      <c r="DX13" s="39">
        <v>17650</v>
      </c>
      <c r="DY13" s="39">
        <v>13990</v>
      </c>
      <c r="DZ13" s="39">
        <v>9170</v>
      </c>
      <c r="EA13" s="39">
        <v>5880</v>
      </c>
      <c r="EB13" s="39">
        <v>3640</v>
      </c>
      <c r="EC13" s="39">
        <v>410</v>
      </c>
      <c r="ED13" s="39" t="s">
        <v>334</v>
      </c>
      <c r="EE13" s="39">
        <v>141820</v>
      </c>
      <c r="EF13" s="39">
        <v>68980</v>
      </c>
      <c r="EG13" s="39">
        <v>22260</v>
      </c>
      <c r="EH13" s="39">
        <v>17850</v>
      </c>
      <c r="EI13" s="39">
        <v>14160</v>
      </c>
      <c r="EJ13" s="39">
        <v>9270</v>
      </c>
      <c r="EK13" s="39">
        <v>5950</v>
      </c>
      <c r="EL13" s="39">
        <v>3680</v>
      </c>
      <c r="EM13" s="39">
        <v>420</v>
      </c>
      <c r="EN13" s="39" t="s">
        <v>334</v>
      </c>
      <c r="EO13" s="39">
        <v>142550</v>
      </c>
      <c r="EP13" s="39">
        <v>69000</v>
      </c>
      <c r="EQ13" s="39">
        <v>22360</v>
      </c>
      <c r="ER13" s="39">
        <v>18100</v>
      </c>
      <c r="ES13" s="39">
        <v>14330</v>
      </c>
      <c r="ET13" s="39">
        <v>9440</v>
      </c>
      <c r="EU13" s="39">
        <v>6030</v>
      </c>
      <c r="EV13" s="39">
        <v>3710</v>
      </c>
      <c r="EW13" s="39">
        <v>430</v>
      </c>
      <c r="EX13" s="39" t="s">
        <v>334</v>
      </c>
      <c r="EY13" s="39">
        <v>143410</v>
      </c>
      <c r="EZ13" s="39">
        <v>69250</v>
      </c>
      <c r="FA13" s="39">
        <v>22520</v>
      </c>
      <c r="FB13" s="39">
        <v>18260</v>
      </c>
      <c r="FC13" s="39">
        <v>14680</v>
      </c>
      <c r="FD13" s="39">
        <v>9560</v>
      </c>
      <c r="FE13" s="39">
        <v>6150</v>
      </c>
      <c r="FF13" s="39">
        <v>3760</v>
      </c>
      <c r="FG13" s="39">
        <v>440</v>
      </c>
      <c r="FH13" s="39" t="s">
        <v>334</v>
      </c>
      <c r="FI13" s="39">
        <v>144620</v>
      </c>
      <c r="FJ13" s="39">
        <v>69450</v>
      </c>
      <c r="FK13" s="39">
        <v>22640</v>
      </c>
      <c r="FL13" s="39">
        <v>18350</v>
      </c>
      <c r="FM13" s="39">
        <v>14820</v>
      </c>
      <c r="FN13" s="39">
        <v>9650</v>
      </c>
      <c r="FO13" s="39">
        <v>6200</v>
      </c>
      <c r="FP13" s="39">
        <v>3800</v>
      </c>
      <c r="FQ13" s="39">
        <v>460</v>
      </c>
      <c r="FR13" s="39" t="s">
        <v>334</v>
      </c>
      <c r="FS13" s="39">
        <v>145380</v>
      </c>
      <c r="FT13" s="39">
        <v>69780</v>
      </c>
      <c r="FU13" s="39">
        <v>22650</v>
      </c>
      <c r="FV13" s="39">
        <v>18400</v>
      </c>
      <c r="FW13" s="39">
        <v>14810</v>
      </c>
      <c r="FX13" s="39">
        <v>9700</v>
      </c>
      <c r="FY13" s="39">
        <v>6240</v>
      </c>
      <c r="FZ13" s="39">
        <v>3810</v>
      </c>
      <c r="GA13" s="39">
        <v>470</v>
      </c>
      <c r="GB13" s="39" t="s">
        <v>334</v>
      </c>
      <c r="GC13" s="39">
        <v>145860</v>
      </c>
      <c r="GD13" s="39">
        <v>69920</v>
      </c>
      <c r="GE13" s="39">
        <v>22730</v>
      </c>
      <c r="GF13" s="39">
        <v>18540</v>
      </c>
      <c r="GG13" s="39">
        <v>14860</v>
      </c>
      <c r="GH13" s="39">
        <v>9780</v>
      </c>
      <c r="GI13" s="39">
        <v>6270</v>
      </c>
      <c r="GJ13" s="39">
        <v>3850</v>
      </c>
      <c r="GK13" s="39">
        <v>490</v>
      </c>
      <c r="GL13" s="39" t="s">
        <v>334</v>
      </c>
      <c r="GM13" s="39">
        <v>146430</v>
      </c>
      <c r="GN13" s="39">
        <v>69980</v>
      </c>
      <c r="GO13" s="39">
        <v>22910</v>
      </c>
      <c r="GP13" s="39">
        <v>18660</v>
      </c>
      <c r="GQ13" s="39">
        <v>14930</v>
      </c>
      <c r="GR13" s="39">
        <v>9850</v>
      </c>
      <c r="GS13" s="39">
        <v>6310</v>
      </c>
      <c r="GT13" s="39">
        <v>3870</v>
      </c>
      <c r="GU13" s="39">
        <v>500</v>
      </c>
      <c r="GV13" s="39" t="s">
        <v>334</v>
      </c>
      <c r="GW13" s="39">
        <v>147010</v>
      </c>
      <c r="GX13" s="39">
        <v>69910</v>
      </c>
      <c r="GY13" s="39">
        <v>23040</v>
      </c>
      <c r="GZ13" s="39">
        <v>18750</v>
      </c>
      <c r="HA13" s="39">
        <v>15070</v>
      </c>
      <c r="HB13" s="39">
        <v>9920</v>
      </c>
      <c r="HC13" s="39">
        <v>6330</v>
      </c>
      <c r="HD13" s="39">
        <v>3890</v>
      </c>
      <c r="HE13" s="39">
        <v>500</v>
      </c>
      <c r="HF13" s="39" t="s">
        <v>334</v>
      </c>
      <c r="HG13" s="39">
        <v>147410</v>
      </c>
      <c r="HH13" s="39">
        <v>70020</v>
      </c>
      <c r="HI13" s="39">
        <v>23160</v>
      </c>
      <c r="HJ13" s="39">
        <v>18860</v>
      </c>
      <c r="HK13" s="39">
        <v>15190</v>
      </c>
      <c r="HL13" s="39">
        <v>9990</v>
      </c>
      <c r="HM13" s="39">
        <v>6360</v>
      </c>
      <c r="HN13" s="39">
        <v>3900</v>
      </c>
      <c r="HO13" s="39">
        <v>510</v>
      </c>
      <c r="HP13" s="39" t="s">
        <v>334</v>
      </c>
      <c r="HQ13" s="39">
        <v>148000</v>
      </c>
      <c r="HR13" s="39">
        <v>70290</v>
      </c>
      <c r="HS13" s="39">
        <v>23380</v>
      </c>
      <c r="HT13" s="39">
        <v>18990</v>
      </c>
      <c r="HU13" s="39">
        <v>15360</v>
      </c>
      <c r="HV13" s="39">
        <v>10070</v>
      </c>
      <c r="HW13" s="39">
        <v>6410</v>
      </c>
      <c r="HX13" s="39">
        <v>3930</v>
      </c>
      <c r="HY13" s="39">
        <v>510</v>
      </c>
      <c r="HZ13" s="39" t="s">
        <v>334</v>
      </c>
      <c r="IA13" s="39">
        <v>148930</v>
      </c>
      <c r="IB13" s="39">
        <v>70420</v>
      </c>
      <c r="IC13" s="39">
        <v>23670</v>
      </c>
      <c r="ID13" s="39">
        <v>19170</v>
      </c>
      <c r="IE13" s="39">
        <v>15630</v>
      </c>
      <c r="IF13" s="39">
        <v>10180</v>
      </c>
      <c r="IG13" s="39">
        <v>6460</v>
      </c>
      <c r="IH13" s="39">
        <v>3960</v>
      </c>
      <c r="II13" s="39">
        <v>510</v>
      </c>
      <c r="IJ13" s="39" t="s">
        <v>334</v>
      </c>
      <c r="IK13" s="39">
        <v>150000</v>
      </c>
      <c r="IL13" s="39">
        <v>70530</v>
      </c>
      <c r="IM13" s="39">
        <v>23950</v>
      </c>
      <c r="IN13" s="39">
        <v>19420</v>
      </c>
      <c r="IO13" s="39">
        <v>15950</v>
      </c>
      <c r="IP13" s="39">
        <v>10420</v>
      </c>
      <c r="IQ13" s="39">
        <v>6550</v>
      </c>
      <c r="IR13" s="39">
        <v>4040</v>
      </c>
      <c r="IS13" s="39">
        <v>520</v>
      </c>
      <c r="IT13" s="39" t="s">
        <v>334</v>
      </c>
      <c r="IU13" s="39">
        <v>151390</v>
      </c>
      <c r="IV13" s="39">
        <v>70510</v>
      </c>
      <c r="IW13" s="39">
        <v>24190</v>
      </c>
      <c r="IX13" s="39">
        <v>19750</v>
      </c>
      <c r="IY13" s="39">
        <v>16220</v>
      </c>
      <c r="IZ13" s="39">
        <v>10630</v>
      </c>
      <c r="JA13" s="39">
        <v>6620</v>
      </c>
      <c r="JB13" s="39">
        <v>4120</v>
      </c>
      <c r="JC13" s="39">
        <v>530</v>
      </c>
      <c r="JD13" s="39" t="s">
        <v>334</v>
      </c>
      <c r="JE13" s="39">
        <v>152580</v>
      </c>
      <c r="JF13" s="39">
        <v>70600</v>
      </c>
      <c r="JG13" s="39">
        <v>24600</v>
      </c>
      <c r="JH13" s="39">
        <v>20090</v>
      </c>
      <c r="JI13" s="39">
        <v>16640</v>
      </c>
      <c r="JJ13" s="39">
        <v>10880</v>
      </c>
      <c r="JK13" s="39">
        <v>6750</v>
      </c>
      <c r="JL13" s="39">
        <v>4200</v>
      </c>
      <c r="JM13" s="39">
        <v>540</v>
      </c>
      <c r="JN13" s="39" t="s">
        <v>334</v>
      </c>
      <c r="JO13" s="39">
        <v>154270</v>
      </c>
      <c r="JP13" s="39">
        <v>70600</v>
      </c>
      <c r="JQ13" s="39">
        <v>24980</v>
      </c>
      <c r="JR13" s="39">
        <v>20380</v>
      </c>
      <c r="JS13" s="39">
        <v>16970</v>
      </c>
      <c r="JT13" s="39">
        <v>11120</v>
      </c>
      <c r="JU13" s="39">
        <v>6880</v>
      </c>
      <c r="JV13" s="39">
        <v>4270</v>
      </c>
      <c r="JW13" s="39">
        <v>550</v>
      </c>
      <c r="JX13" s="39" t="s">
        <v>334</v>
      </c>
      <c r="JY13" s="39">
        <v>155750</v>
      </c>
      <c r="JZ13" s="39">
        <v>70600</v>
      </c>
      <c r="KA13" s="39">
        <v>25140</v>
      </c>
      <c r="KB13" s="39">
        <v>20580</v>
      </c>
      <c r="KC13" s="39">
        <v>17250</v>
      </c>
      <c r="KD13" s="39">
        <v>11340</v>
      </c>
      <c r="KE13" s="39">
        <v>7010</v>
      </c>
      <c r="KF13" s="39">
        <v>4330</v>
      </c>
      <c r="KG13" s="39">
        <v>550</v>
      </c>
      <c r="KH13" s="39" t="s">
        <v>334</v>
      </c>
      <c r="KI13" s="39">
        <v>156810</v>
      </c>
      <c r="KJ13" s="39">
        <v>70490</v>
      </c>
      <c r="KK13" s="39">
        <v>25420</v>
      </c>
      <c r="KL13" s="39">
        <v>20730</v>
      </c>
      <c r="KM13" s="39">
        <v>17510</v>
      </c>
      <c r="KN13" s="39">
        <v>11510</v>
      </c>
      <c r="KO13" s="39">
        <v>7180</v>
      </c>
      <c r="KP13" s="39">
        <v>4390</v>
      </c>
      <c r="KQ13" s="39">
        <v>560</v>
      </c>
      <c r="KR13" s="39" t="s">
        <v>334</v>
      </c>
      <c r="KS13" s="39">
        <v>157800</v>
      </c>
      <c r="KT13" s="39">
        <v>70570</v>
      </c>
      <c r="KU13" s="39">
        <v>25840</v>
      </c>
      <c r="KV13" s="39">
        <v>21070</v>
      </c>
      <c r="KW13" s="39">
        <v>17790</v>
      </c>
      <c r="KX13" s="39">
        <v>11750</v>
      </c>
      <c r="KY13" s="39">
        <v>7340</v>
      </c>
      <c r="KZ13" s="39">
        <v>4470</v>
      </c>
      <c r="LA13" s="39">
        <v>570</v>
      </c>
      <c r="LB13" s="39" t="s">
        <v>334</v>
      </c>
      <c r="LC13" s="39">
        <v>159390</v>
      </c>
      <c r="LD13" t="str">
        <f>INDEX(Lookup!$F$2:$F$375, MATCH(D13,Lookup!$A$2:$A$375,0))</f>
        <v>North of Tyne Combined Authority</v>
      </c>
    </row>
    <row r="14" spans="1:316" ht="15" customHeight="1" x14ac:dyDescent="0.25">
      <c r="B14" s="1" t="s">
        <v>342</v>
      </c>
      <c r="C14" s="36">
        <v>728</v>
      </c>
      <c r="D14" s="36" t="s">
        <v>353</v>
      </c>
      <c r="E14" s="37" t="s">
        <v>354</v>
      </c>
      <c r="F14" s="38">
        <v>27690</v>
      </c>
      <c r="G14" s="38">
        <v>11550</v>
      </c>
      <c r="H14" s="38">
        <v>12850</v>
      </c>
      <c r="I14" s="38">
        <v>4080</v>
      </c>
      <c r="J14" s="38">
        <v>2200</v>
      </c>
      <c r="K14" s="38">
        <v>650</v>
      </c>
      <c r="L14" s="38">
        <v>370</v>
      </c>
      <c r="M14" s="38">
        <v>20</v>
      </c>
      <c r="N14" s="38" t="s">
        <v>334</v>
      </c>
      <c r="O14" s="39">
        <v>59410</v>
      </c>
      <c r="P14" s="39">
        <v>27870</v>
      </c>
      <c r="Q14" s="39">
        <v>11580</v>
      </c>
      <c r="R14" s="39">
        <v>12840</v>
      </c>
      <c r="S14" s="39">
        <v>4080</v>
      </c>
      <c r="T14" s="39">
        <v>2180</v>
      </c>
      <c r="U14" s="39">
        <v>640</v>
      </c>
      <c r="V14" s="39">
        <v>360</v>
      </c>
      <c r="W14" s="39">
        <v>30</v>
      </c>
      <c r="X14" s="39" t="s">
        <v>334</v>
      </c>
      <c r="Y14" s="39">
        <v>59570</v>
      </c>
      <c r="Z14" s="39">
        <v>27810</v>
      </c>
      <c r="AA14" s="39">
        <v>11930</v>
      </c>
      <c r="AB14" s="39">
        <v>12810</v>
      </c>
      <c r="AC14" s="39">
        <v>4150</v>
      </c>
      <c r="AD14" s="39">
        <v>2140</v>
      </c>
      <c r="AE14" s="39">
        <v>610</v>
      </c>
      <c r="AF14" s="39">
        <v>330</v>
      </c>
      <c r="AG14" s="39">
        <v>20</v>
      </c>
      <c r="AH14" s="39" t="s">
        <v>334</v>
      </c>
      <c r="AI14" s="39">
        <v>59810</v>
      </c>
      <c r="AJ14" s="39">
        <v>28290</v>
      </c>
      <c r="AK14" s="39">
        <v>11740</v>
      </c>
      <c r="AL14" s="39">
        <v>12720</v>
      </c>
      <c r="AM14" s="39">
        <v>4170</v>
      </c>
      <c r="AN14" s="39">
        <v>2150</v>
      </c>
      <c r="AO14" s="39">
        <v>620</v>
      </c>
      <c r="AP14" s="39">
        <v>310</v>
      </c>
      <c r="AQ14" s="39">
        <v>20</v>
      </c>
      <c r="AR14" s="39" t="s">
        <v>334</v>
      </c>
      <c r="AS14" s="39">
        <v>60020</v>
      </c>
      <c r="AT14" s="39">
        <v>28240</v>
      </c>
      <c r="AU14" s="39">
        <v>11830</v>
      </c>
      <c r="AV14" s="39">
        <v>12780</v>
      </c>
      <c r="AW14" s="39">
        <v>4210</v>
      </c>
      <c r="AX14" s="39">
        <v>2170</v>
      </c>
      <c r="AY14" s="39">
        <v>620</v>
      </c>
      <c r="AZ14" s="39">
        <v>310</v>
      </c>
      <c r="BA14" s="39">
        <v>20</v>
      </c>
      <c r="BB14" s="39" t="s">
        <v>334</v>
      </c>
      <c r="BC14" s="39">
        <v>60180</v>
      </c>
      <c r="BD14" s="39">
        <v>28200</v>
      </c>
      <c r="BE14" s="39">
        <v>11830</v>
      </c>
      <c r="BF14" s="39">
        <v>12850</v>
      </c>
      <c r="BG14" s="39">
        <v>4230</v>
      </c>
      <c r="BH14" s="39">
        <v>2190</v>
      </c>
      <c r="BI14" s="39">
        <v>620</v>
      </c>
      <c r="BJ14" s="39">
        <v>310</v>
      </c>
      <c r="BK14" s="39">
        <v>20</v>
      </c>
      <c r="BL14" s="39" t="s">
        <v>334</v>
      </c>
      <c r="BM14" s="39">
        <v>60250</v>
      </c>
      <c r="BN14" s="39">
        <v>28380</v>
      </c>
      <c r="BO14" s="39">
        <v>11670</v>
      </c>
      <c r="BP14" s="39">
        <v>12910</v>
      </c>
      <c r="BQ14" s="39">
        <v>4240</v>
      </c>
      <c r="BR14" s="39">
        <v>2210</v>
      </c>
      <c r="BS14" s="39">
        <v>630</v>
      </c>
      <c r="BT14" s="39">
        <v>310</v>
      </c>
      <c r="BU14" s="39">
        <v>20</v>
      </c>
      <c r="BV14" s="39" t="s">
        <v>334</v>
      </c>
      <c r="BW14" s="39">
        <v>60370</v>
      </c>
      <c r="BX14" s="39">
        <v>28360</v>
      </c>
      <c r="BY14" s="39">
        <v>11630</v>
      </c>
      <c r="BZ14" s="39">
        <v>12980</v>
      </c>
      <c r="CA14" s="39">
        <v>4290</v>
      </c>
      <c r="CB14" s="39">
        <v>2230</v>
      </c>
      <c r="CC14" s="39">
        <v>640</v>
      </c>
      <c r="CD14" s="39">
        <v>320</v>
      </c>
      <c r="CE14" s="39">
        <v>20</v>
      </c>
      <c r="CF14" s="39" t="s">
        <v>334</v>
      </c>
      <c r="CG14" s="39">
        <v>60460</v>
      </c>
      <c r="CH14" s="39">
        <v>28290</v>
      </c>
      <c r="CI14" s="39">
        <v>11660</v>
      </c>
      <c r="CJ14" s="39">
        <v>13010</v>
      </c>
      <c r="CK14" s="39">
        <v>4340</v>
      </c>
      <c r="CL14" s="39">
        <v>2270</v>
      </c>
      <c r="CM14" s="39">
        <v>640</v>
      </c>
      <c r="CN14" s="39">
        <v>330</v>
      </c>
      <c r="CO14" s="39">
        <v>20</v>
      </c>
      <c r="CP14" s="39" t="s">
        <v>334</v>
      </c>
      <c r="CQ14" s="39">
        <v>60550</v>
      </c>
      <c r="CR14" s="39">
        <v>28240</v>
      </c>
      <c r="CS14" s="39">
        <v>11690</v>
      </c>
      <c r="CT14" s="39">
        <v>13090</v>
      </c>
      <c r="CU14" s="39">
        <v>4450</v>
      </c>
      <c r="CV14" s="39">
        <v>2350</v>
      </c>
      <c r="CW14" s="39">
        <v>650</v>
      </c>
      <c r="CX14" s="39">
        <v>340</v>
      </c>
      <c r="CY14" s="39">
        <v>20</v>
      </c>
      <c r="CZ14" s="39" t="s">
        <v>334</v>
      </c>
      <c r="DA14" s="39">
        <v>60830</v>
      </c>
      <c r="DB14" s="39">
        <v>27880</v>
      </c>
      <c r="DC14" s="39">
        <v>11700</v>
      </c>
      <c r="DD14" s="39">
        <v>13150</v>
      </c>
      <c r="DE14" s="39">
        <v>4600</v>
      </c>
      <c r="DF14" s="39">
        <v>2500</v>
      </c>
      <c r="DG14" s="39">
        <v>700</v>
      </c>
      <c r="DH14" s="39">
        <v>360</v>
      </c>
      <c r="DI14" s="39">
        <v>20</v>
      </c>
      <c r="DJ14" s="39" t="s">
        <v>334</v>
      </c>
      <c r="DK14" s="39">
        <v>60920</v>
      </c>
      <c r="DL14" s="39">
        <v>27860</v>
      </c>
      <c r="DM14" s="39">
        <v>11720</v>
      </c>
      <c r="DN14" s="39">
        <v>13220</v>
      </c>
      <c r="DO14" s="39">
        <v>4670</v>
      </c>
      <c r="DP14" s="39">
        <v>2610</v>
      </c>
      <c r="DQ14" s="39">
        <v>750</v>
      </c>
      <c r="DR14" s="39">
        <v>370</v>
      </c>
      <c r="DS14" s="39">
        <v>20</v>
      </c>
      <c r="DT14" s="39" t="s">
        <v>334</v>
      </c>
      <c r="DU14" s="39">
        <v>61230</v>
      </c>
      <c r="DV14" s="39">
        <v>27790</v>
      </c>
      <c r="DW14" s="39">
        <v>11740</v>
      </c>
      <c r="DX14" s="39">
        <v>13260</v>
      </c>
      <c r="DY14" s="39">
        <v>4760</v>
      </c>
      <c r="DZ14" s="39">
        <v>2720</v>
      </c>
      <c r="EA14" s="39">
        <v>780</v>
      </c>
      <c r="EB14" s="39">
        <v>370</v>
      </c>
      <c r="EC14" s="39">
        <v>20</v>
      </c>
      <c r="ED14" s="39" t="s">
        <v>334</v>
      </c>
      <c r="EE14" s="39">
        <v>61440</v>
      </c>
      <c r="EF14" s="39">
        <v>27490</v>
      </c>
      <c r="EG14" s="39">
        <v>11750</v>
      </c>
      <c r="EH14" s="39">
        <v>13310</v>
      </c>
      <c r="EI14" s="39">
        <v>4810</v>
      </c>
      <c r="EJ14" s="39">
        <v>2800</v>
      </c>
      <c r="EK14" s="39">
        <v>790</v>
      </c>
      <c r="EL14" s="39">
        <v>370</v>
      </c>
      <c r="EM14" s="39">
        <v>20</v>
      </c>
      <c r="EN14" s="39" t="s">
        <v>334</v>
      </c>
      <c r="EO14" s="39">
        <v>61330</v>
      </c>
      <c r="EP14" s="39">
        <v>27330</v>
      </c>
      <c r="EQ14" s="39">
        <v>11870</v>
      </c>
      <c r="ER14" s="39">
        <v>13410</v>
      </c>
      <c r="ES14" s="39">
        <v>4890</v>
      </c>
      <c r="ET14" s="39">
        <v>2850</v>
      </c>
      <c r="EU14" s="39">
        <v>810</v>
      </c>
      <c r="EV14" s="39">
        <v>380</v>
      </c>
      <c r="EW14" s="39">
        <v>20</v>
      </c>
      <c r="EX14" s="39" t="s">
        <v>334</v>
      </c>
      <c r="EY14" s="39">
        <v>61560</v>
      </c>
      <c r="EZ14" s="39">
        <v>26960</v>
      </c>
      <c r="FA14" s="39">
        <v>12050</v>
      </c>
      <c r="FB14" s="39">
        <v>13440</v>
      </c>
      <c r="FC14" s="39">
        <v>4970</v>
      </c>
      <c r="FD14" s="39">
        <v>2900</v>
      </c>
      <c r="FE14" s="39">
        <v>830</v>
      </c>
      <c r="FF14" s="39">
        <v>390</v>
      </c>
      <c r="FG14" s="39">
        <v>20</v>
      </c>
      <c r="FH14" s="39" t="s">
        <v>334</v>
      </c>
      <c r="FI14" s="39">
        <v>61550</v>
      </c>
      <c r="FJ14" s="39">
        <v>26990</v>
      </c>
      <c r="FK14" s="39">
        <v>12180</v>
      </c>
      <c r="FL14" s="39">
        <v>13530</v>
      </c>
      <c r="FM14" s="39">
        <v>5030</v>
      </c>
      <c r="FN14" s="39">
        <v>2920</v>
      </c>
      <c r="FO14" s="39">
        <v>840</v>
      </c>
      <c r="FP14" s="39">
        <v>380</v>
      </c>
      <c r="FQ14" s="39">
        <v>20</v>
      </c>
      <c r="FR14" s="39" t="s">
        <v>334</v>
      </c>
      <c r="FS14" s="39">
        <v>61890</v>
      </c>
      <c r="FT14" s="39">
        <v>26910</v>
      </c>
      <c r="FU14" s="39">
        <v>12260</v>
      </c>
      <c r="FV14" s="39">
        <v>13590</v>
      </c>
      <c r="FW14" s="39">
        <v>5050</v>
      </c>
      <c r="FX14" s="39">
        <v>2930</v>
      </c>
      <c r="FY14" s="39">
        <v>840</v>
      </c>
      <c r="FZ14" s="39">
        <v>380</v>
      </c>
      <c r="GA14" s="39">
        <v>20</v>
      </c>
      <c r="GB14" s="39" t="s">
        <v>334</v>
      </c>
      <c r="GC14" s="39">
        <v>61980</v>
      </c>
      <c r="GD14" s="39">
        <v>26730</v>
      </c>
      <c r="GE14" s="39">
        <v>12410</v>
      </c>
      <c r="GF14" s="39">
        <v>13590</v>
      </c>
      <c r="GG14" s="39">
        <v>5060</v>
      </c>
      <c r="GH14" s="39">
        <v>2950</v>
      </c>
      <c r="GI14" s="39">
        <v>840</v>
      </c>
      <c r="GJ14" s="39">
        <v>380</v>
      </c>
      <c r="GK14" s="39">
        <v>20</v>
      </c>
      <c r="GL14" s="39" t="s">
        <v>334</v>
      </c>
      <c r="GM14" s="39">
        <v>61990</v>
      </c>
      <c r="GN14" s="39">
        <v>26770</v>
      </c>
      <c r="GO14" s="39">
        <v>12550</v>
      </c>
      <c r="GP14" s="39">
        <v>13660</v>
      </c>
      <c r="GQ14" s="39">
        <v>5140</v>
      </c>
      <c r="GR14" s="39">
        <v>2940</v>
      </c>
      <c r="GS14" s="39">
        <v>840</v>
      </c>
      <c r="GT14" s="39">
        <v>380</v>
      </c>
      <c r="GU14" s="39">
        <v>20</v>
      </c>
      <c r="GV14" s="39" t="s">
        <v>334</v>
      </c>
      <c r="GW14" s="39">
        <v>62300</v>
      </c>
      <c r="GX14" s="39">
        <v>26810</v>
      </c>
      <c r="GY14" s="39">
        <v>12710</v>
      </c>
      <c r="GZ14" s="39">
        <v>13680</v>
      </c>
      <c r="HA14" s="39">
        <v>5180</v>
      </c>
      <c r="HB14" s="39">
        <v>2980</v>
      </c>
      <c r="HC14" s="39">
        <v>850</v>
      </c>
      <c r="HD14" s="39">
        <v>390</v>
      </c>
      <c r="HE14" s="39">
        <v>20</v>
      </c>
      <c r="HF14" s="39" t="s">
        <v>334</v>
      </c>
      <c r="HG14" s="39">
        <v>62610</v>
      </c>
      <c r="HH14" s="39">
        <v>26590</v>
      </c>
      <c r="HI14" s="39">
        <v>12780</v>
      </c>
      <c r="HJ14" s="39">
        <v>13700</v>
      </c>
      <c r="HK14" s="39">
        <v>5230</v>
      </c>
      <c r="HL14" s="39">
        <v>3050</v>
      </c>
      <c r="HM14" s="39">
        <v>850</v>
      </c>
      <c r="HN14" s="39">
        <v>390</v>
      </c>
      <c r="HO14" s="39">
        <v>30</v>
      </c>
      <c r="HP14" s="39" t="s">
        <v>334</v>
      </c>
      <c r="HQ14" s="39">
        <v>62610</v>
      </c>
      <c r="HR14" s="39">
        <v>26620</v>
      </c>
      <c r="HS14" s="39">
        <v>12990</v>
      </c>
      <c r="HT14" s="39">
        <v>13700</v>
      </c>
      <c r="HU14" s="39">
        <v>5340</v>
      </c>
      <c r="HV14" s="39">
        <v>3070</v>
      </c>
      <c r="HW14" s="39">
        <v>870</v>
      </c>
      <c r="HX14" s="39">
        <v>390</v>
      </c>
      <c r="HY14" s="39">
        <v>30</v>
      </c>
      <c r="HZ14" s="39" t="s">
        <v>334</v>
      </c>
      <c r="IA14" s="39">
        <v>63000</v>
      </c>
      <c r="IB14" s="39">
        <v>26640</v>
      </c>
      <c r="IC14" s="39">
        <v>13090</v>
      </c>
      <c r="ID14" s="39">
        <v>13780</v>
      </c>
      <c r="IE14" s="39">
        <v>5430</v>
      </c>
      <c r="IF14" s="39">
        <v>3120</v>
      </c>
      <c r="IG14" s="39">
        <v>870</v>
      </c>
      <c r="IH14" s="39">
        <v>400</v>
      </c>
      <c r="II14" s="39">
        <v>30</v>
      </c>
      <c r="IJ14" s="39" t="s">
        <v>334</v>
      </c>
      <c r="IK14" s="39">
        <v>63340</v>
      </c>
      <c r="IL14" s="39">
        <v>26650</v>
      </c>
      <c r="IM14" s="39">
        <v>13150</v>
      </c>
      <c r="IN14" s="39">
        <v>13900</v>
      </c>
      <c r="IO14" s="39">
        <v>5530</v>
      </c>
      <c r="IP14" s="39">
        <v>3190</v>
      </c>
      <c r="IQ14" s="39">
        <v>880</v>
      </c>
      <c r="IR14" s="39">
        <v>400</v>
      </c>
      <c r="IS14" s="39">
        <v>30</v>
      </c>
      <c r="IT14" s="39" t="s">
        <v>334</v>
      </c>
      <c r="IU14" s="39">
        <v>63720</v>
      </c>
      <c r="IV14" s="39">
        <v>26720</v>
      </c>
      <c r="IW14" s="39">
        <v>13280</v>
      </c>
      <c r="IX14" s="39">
        <v>14000</v>
      </c>
      <c r="IY14" s="39">
        <v>5630</v>
      </c>
      <c r="IZ14" s="39">
        <v>3260</v>
      </c>
      <c r="JA14" s="39">
        <v>890</v>
      </c>
      <c r="JB14" s="39">
        <v>400</v>
      </c>
      <c r="JC14" s="39">
        <v>30</v>
      </c>
      <c r="JD14" s="39" t="s">
        <v>334</v>
      </c>
      <c r="JE14" s="39">
        <v>64200</v>
      </c>
      <c r="JF14" s="39">
        <v>26760</v>
      </c>
      <c r="JG14" s="39">
        <v>13370</v>
      </c>
      <c r="JH14" s="39">
        <v>14130</v>
      </c>
      <c r="JI14" s="39">
        <v>5720</v>
      </c>
      <c r="JJ14" s="39">
        <v>3340</v>
      </c>
      <c r="JK14" s="39">
        <v>920</v>
      </c>
      <c r="JL14" s="39">
        <v>400</v>
      </c>
      <c r="JM14" s="39">
        <v>30</v>
      </c>
      <c r="JN14" s="39" t="s">
        <v>334</v>
      </c>
      <c r="JO14" s="39">
        <v>64660</v>
      </c>
      <c r="JP14" s="39">
        <v>26780</v>
      </c>
      <c r="JQ14" s="39">
        <v>13450</v>
      </c>
      <c r="JR14" s="39">
        <v>14220</v>
      </c>
      <c r="JS14" s="39">
        <v>5760</v>
      </c>
      <c r="JT14" s="39">
        <v>3410</v>
      </c>
      <c r="JU14" s="39">
        <v>950</v>
      </c>
      <c r="JV14" s="39">
        <v>400</v>
      </c>
      <c r="JW14" s="39">
        <v>30</v>
      </c>
      <c r="JX14" s="39" t="s">
        <v>334</v>
      </c>
      <c r="JY14" s="39">
        <v>64980</v>
      </c>
      <c r="JZ14" s="39">
        <v>26810</v>
      </c>
      <c r="KA14" s="39">
        <v>13520</v>
      </c>
      <c r="KB14" s="39">
        <v>14320</v>
      </c>
      <c r="KC14" s="39">
        <v>5810</v>
      </c>
      <c r="KD14" s="39">
        <v>3440</v>
      </c>
      <c r="KE14" s="39">
        <v>980</v>
      </c>
      <c r="KF14" s="39">
        <v>400</v>
      </c>
      <c r="KG14" s="39">
        <v>30</v>
      </c>
      <c r="KH14" s="39" t="s">
        <v>334</v>
      </c>
      <c r="KI14" s="39">
        <v>65310</v>
      </c>
      <c r="KJ14" s="39">
        <v>26780</v>
      </c>
      <c r="KK14" s="39">
        <v>13600</v>
      </c>
      <c r="KL14" s="39">
        <v>14440</v>
      </c>
      <c r="KM14" s="39">
        <v>5880</v>
      </c>
      <c r="KN14" s="39">
        <v>3510</v>
      </c>
      <c r="KO14" s="39">
        <v>1010</v>
      </c>
      <c r="KP14" s="39">
        <v>400</v>
      </c>
      <c r="KQ14" s="39">
        <v>30</v>
      </c>
      <c r="KR14" s="39" t="s">
        <v>334</v>
      </c>
      <c r="KS14" s="39">
        <v>65650</v>
      </c>
      <c r="KT14" s="39">
        <v>26810</v>
      </c>
      <c r="KU14" s="39">
        <v>13680</v>
      </c>
      <c r="KV14" s="39">
        <v>14530</v>
      </c>
      <c r="KW14" s="39">
        <v>5950</v>
      </c>
      <c r="KX14" s="39">
        <v>3570</v>
      </c>
      <c r="KY14" s="39">
        <v>1050</v>
      </c>
      <c r="KZ14" s="39">
        <v>420</v>
      </c>
      <c r="LA14" s="39">
        <v>30</v>
      </c>
      <c r="LB14" s="39" t="s">
        <v>334</v>
      </c>
      <c r="LC14" s="39">
        <v>66030</v>
      </c>
      <c r="LD14" t="str">
        <f>INDEX(Lookup!$F$2:$F$375, MATCH(D14,Lookup!$A$2:$A$375,0))</f>
        <v>Tees Valley Combined Authority</v>
      </c>
    </row>
    <row r="15" spans="1:316" ht="15" customHeight="1" x14ac:dyDescent="0.25">
      <c r="B15" s="1" t="s">
        <v>342</v>
      </c>
      <c r="C15" s="36">
        <v>738</v>
      </c>
      <c r="D15" s="36" t="s">
        <v>355</v>
      </c>
      <c r="E15" s="37" t="s">
        <v>356</v>
      </c>
      <c r="F15" s="38">
        <v>35260</v>
      </c>
      <c r="G15" s="38">
        <v>12900</v>
      </c>
      <c r="H15" s="38">
        <v>12080</v>
      </c>
      <c r="I15" s="38">
        <v>5720</v>
      </c>
      <c r="J15" s="38">
        <v>2920</v>
      </c>
      <c r="K15" s="38">
        <v>1230</v>
      </c>
      <c r="L15" s="38">
        <v>610</v>
      </c>
      <c r="M15" s="38">
        <v>50</v>
      </c>
      <c r="N15" s="38" t="s">
        <v>334</v>
      </c>
      <c r="O15" s="39">
        <v>70760</v>
      </c>
      <c r="P15" s="39">
        <v>35550</v>
      </c>
      <c r="Q15" s="39">
        <v>13050</v>
      </c>
      <c r="R15" s="39">
        <v>12220</v>
      </c>
      <c r="S15" s="39">
        <v>5740</v>
      </c>
      <c r="T15" s="39">
        <v>2980</v>
      </c>
      <c r="U15" s="39">
        <v>1220</v>
      </c>
      <c r="V15" s="39">
        <v>610</v>
      </c>
      <c r="W15" s="39">
        <v>50</v>
      </c>
      <c r="X15" s="39" t="s">
        <v>334</v>
      </c>
      <c r="Y15" s="39">
        <v>71400</v>
      </c>
      <c r="Z15" s="39">
        <v>35870</v>
      </c>
      <c r="AA15" s="39">
        <v>12960</v>
      </c>
      <c r="AB15" s="39">
        <v>12430</v>
      </c>
      <c r="AC15" s="39">
        <v>6020</v>
      </c>
      <c r="AD15" s="39">
        <v>3080</v>
      </c>
      <c r="AE15" s="39">
        <v>1200</v>
      </c>
      <c r="AF15" s="39">
        <v>550</v>
      </c>
      <c r="AG15" s="39">
        <v>50</v>
      </c>
      <c r="AH15" s="39" t="s">
        <v>334</v>
      </c>
      <c r="AI15" s="39">
        <v>72130</v>
      </c>
      <c r="AJ15" s="39">
        <v>36120</v>
      </c>
      <c r="AK15" s="39">
        <v>12930</v>
      </c>
      <c r="AL15" s="39">
        <v>12520</v>
      </c>
      <c r="AM15" s="39">
        <v>6040</v>
      </c>
      <c r="AN15" s="39">
        <v>3130</v>
      </c>
      <c r="AO15" s="39">
        <v>1220</v>
      </c>
      <c r="AP15" s="39">
        <v>550</v>
      </c>
      <c r="AQ15" s="39">
        <v>50</v>
      </c>
      <c r="AR15" s="39" t="s">
        <v>334</v>
      </c>
      <c r="AS15" s="39">
        <v>72570</v>
      </c>
      <c r="AT15" s="39">
        <v>36230</v>
      </c>
      <c r="AU15" s="39">
        <v>13100</v>
      </c>
      <c r="AV15" s="39">
        <v>12680</v>
      </c>
      <c r="AW15" s="39">
        <v>6280</v>
      </c>
      <c r="AX15" s="39">
        <v>3240</v>
      </c>
      <c r="AY15" s="39">
        <v>1230</v>
      </c>
      <c r="AZ15" s="39">
        <v>580</v>
      </c>
      <c r="BA15" s="39">
        <v>50</v>
      </c>
      <c r="BB15" s="39" t="s">
        <v>334</v>
      </c>
      <c r="BC15" s="39">
        <v>73390</v>
      </c>
      <c r="BD15" s="39">
        <v>36390</v>
      </c>
      <c r="BE15" s="39">
        <v>13230</v>
      </c>
      <c r="BF15" s="39">
        <v>12820</v>
      </c>
      <c r="BG15" s="39">
        <v>6600</v>
      </c>
      <c r="BH15" s="39">
        <v>3340</v>
      </c>
      <c r="BI15" s="39">
        <v>1270</v>
      </c>
      <c r="BJ15" s="39">
        <v>610</v>
      </c>
      <c r="BK15" s="39">
        <v>60</v>
      </c>
      <c r="BL15" s="39" t="s">
        <v>334</v>
      </c>
      <c r="BM15" s="39">
        <v>74320</v>
      </c>
      <c r="BN15" s="39">
        <v>36480</v>
      </c>
      <c r="BO15" s="39">
        <v>13350</v>
      </c>
      <c r="BP15" s="39">
        <v>13030</v>
      </c>
      <c r="BQ15" s="39">
        <v>6910</v>
      </c>
      <c r="BR15" s="39">
        <v>3520</v>
      </c>
      <c r="BS15" s="39">
        <v>1320</v>
      </c>
      <c r="BT15" s="39">
        <v>660</v>
      </c>
      <c r="BU15" s="39">
        <v>70</v>
      </c>
      <c r="BV15" s="39" t="s">
        <v>334</v>
      </c>
      <c r="BW15" s="39">
        <v>75330</v>
      </c>
      <c r="BX15" s="39">
        <v>36600</v>
      </c>
      <c r="BY15" s="39">
        <v>13420</v>
      </c>
      <c r="BZ15" s="39">
        <v>13220</v>
      </c>
      <c r="CA15" s="39">
        <v>7170</v>
      </c>
      <c r="CB15" s="39">
        <v>3730</v>
      </c>
      <c r="CC15" s="39">
        <v>1360</v>
      </c>
      <c r="CD15" s="39">
        <v>680</v>
      </c>
      <c r="CE15" s="39">
        <v>70</v>
      </c>
      <c r="CF15" s="39" t="s">
        <v>334</v>
      </c>
      <c r="CG15" s="39">
        <v>76250</v>
      </c>
      <c r="CH15" s="39">
        <v>36580</v>
      </c>
      <c r="CI15" s="39">
        <v>13470</v>
      </c>
      <c r="CJ15" s="39">
        <v>13330</v>
      </c>
      <c r="CK15" s="39">
        <v>7420</v>
      </c>
      <c r="CL15" s="39">
        <v>3970</v>
      </c>
      <c r="CM15" s="39">
        <v>1410</v>
      </c>
      <c r="CN15" s="39">
        <v>740</v>
      </c>
      <c r="CO15" s="39">
        <v>70</v>
      </c>
      <c r="CP15" s="39" t="s">
        <v>334</v>
      </c>
      <c r="CQ15" s="39">
        <v>76980</v>
      </c>
      <c r="CR15" s="39">
        <v>36500</v>
      </c>
      <c r="CS15" s="39">
        <v>13510</v>
      </c>
      <c r="CT15" s="39">
        <v>13500</v>
      </c>
      <c r="CU15" s="39">
        <v>7730</v>
      </c>
      <c r="CV15" s="39">
        <v>4220</v>
      </c>
      <c r="CW15" s="39">
        <v>1510</v>
      </c>
      <c r="CX15" s="39">
        <v>850</v>
      </c>
      <c r="CY15" s="39">
        <v>80</v>
      </c>
      <c r="CZ15" s="39" t="s">
        <v>334</v>
      </c>
      <c r="DA15" s="39">
        <v>77900</v>
      </c>
      <c r="DB15" s="39">
        <v>36420</v>
      </c>
      <c r="DC15" s="39">
        <v>13520</v>
      </c>
      <c r="DD15" s="39">
        <v>13590</v>
      </c>
      <c r="DE15" s="39">
        <v>8020</v>
      </c>
      <c r="DF15" s="39">
        <v>4450</v>
      </c>
      <c r="DG15" s="39">
        <v>1630</v>
      </c>
      <c r="DH15" s="39">
        <v>910</v>
      </c>
      <c r="DI15" s="39">
        <v>90</v>
      </c>
      <c r="DJ15" s="39" t="s">
        <v>334</v>
      </c>
      <c r="DK15" s="39">
        <v>78620</v>
      </c>
      <c r="DL15" s="39">
        <v>36260</v>
      </c>
      <c r="DM15" s="39">
        <v>13560</v>
      </c>
      <c r="DN15" s="39">
        <v>13610</v>
      </c>
      <c r="DO15" s="39">
        <v>8110</v>
      </c>
      <c r="DP15" s="39">
        <v>4580</v>
      </c>
      <c r="DQ15" s="39">
        <v>1700</v>
      </c>
      <c r="DR15" s="39">
        <v>960</v>
      </c>
      <c r="DS15" s="39">
        <v>90</v>
      </c>
      <c r="DT15" s="39" t="s">
        <v>334</v>
      </c>
      <c r="DU15" s="39">
        <v>78860</v>
      </c>
      <c r="DV15" s="39">
        <v>36040</v>
      </c>
      <c r="DW15" s="39">
        <v>13590</v>
      </c>
      <c r="DX15" s="39">
        <v>13680</v>
      </c>
      <c r="DY15" s="39">
        <v>8220</v>
      </c>
      <c r="DZ15" s="39">
        <v>4660</v>
      </c>
      <c r="EA15" s="39">
        <v>1740</v>
      </c>
      <c r="EB15" s="39">
        <v>1000</v>
      </c>
      <c r="EC15" s="39">
        <v>90</v>
      </c>
      <c r="ED15" s="39" t="s">
        <v>334</v>
      </c>
      <c r="EE15" s="39">
        <v>79010</v>
      </c>
      <c r="EF15" s="39">
        <v>35910</v>
      </c>
      <c r="EG15" s="39">
        <v>13680</v>
      </c>
      <c r="EH15" s="39">
        <v>13810</v>
      </c>
      <c r="EI15" s="39">
        <v>8350</v>
      </c>
      <c r="EJ15" s="39">
        <v>4790</v>
      </c>
      <c r="EK15" s="39">
        <v>1840</v>
      </c>
      <c r="EL15" s="39">
        <v>1060</v>
      </c>
      <c r="EM15" s="39">
        <v>100</v>
      </c>
      <c r="EN15" s="39" t="s">
        <v>334</v>
      </c>
      <c r="EO15" s="39">
        <v>79530</v>
      </c>
      <c r="EP15" s="39">
        <v>35690</v>
      </c>
      <c r="EQ15" s="39">
        <v>13920</v>
      </c>
      <c r="ER15" s="39">
        <v>14060</v>
      </c>
      <c r="ES15" s="39">
        <v>8480</v>
      </c>
      <c r="ET15" s="39">
        <v>4870</v>
      </c>
      <c r="EU15" s="39">
        <v>1910</v>
      </c>
      <c r="EV15" s="39">
        <v>1100</v>
      </c>
      <c r="EW15" s="39">
        <v>100</v>
      </c>
      <c r="EX15" s="39" t="s">
        <v>334</v>
      </c>
      <c r="EY15" s="39">
        <v>80120</v>
      </c>
      <c r="EZ15" s="39">
        <v>35550</v>
      </c>
      <c r="FA15" s="39">
        <v>14470</v>
      </c>
      <c r="FB15" s="39">
        <v>14190</v>
      </c>
      <c r="FC15" s="39">
        <v>8710</v>
      </c>
      <c r="FD15" s="39">
        <v>4970</v>
      </c>
      <c r="FE15" s="39">
        <v>1970</v>
      </c>
      <c r="FF15" s="39">
        <v>1140</v>
      </c>
      <c r="FG15" s="39">
        <v>100</v>
      </c>
      <c r="FH15" s="39" t="s">
        <v>334</v>
      </c>
      <c r="FI15" s="39">
        <v>81090</v>
      </c>
      <c r="FJ15" s="39">
        <v>35510</v>
      </c>
      <c r="FK15" s="39">
        <v>14740</v>
      </c>
      <c r="FL15" s="39">
        <v>14340</v>
      </c>
      <c r="FM15" s="39">
        <v>8870</v>
      </c>
      <c r="FN15" s="39">
        <v>4990</v>
      </c>
      <c r="FO15" s="39">
        <v>2000</v>
      </c>
      <c r="FP15" s="39">
        <v>1170</v>
      </c>
      <c r="FQ15" s="39">
        <v>100</v>
      </c>
      <c r="FR15" s="39" t="s">
        <v>334</v>
      </c>
      <c r="FS15" s="39">
        <v>81730</v>
      </c>
      <c r="FT15" s="39">
        <v>35500</v>
      </c>
      <c r="FU15" s="39">
        <v>14970</v>
      </c>
      <c r="FV15" s="39">
        <v>14500</v>
      </c>
      <c r="FW15" s="39">
        <v>8980</v>
      </c>
      <c r="FX15" s="39">
        <v>5010</v>
      </c>
      <c r="FY15" s="39">
        <v>2040</v>
      </c>
      <c r="FZ15" s="39">
        <v>1190</v>
      </c>
      <c r="GA15" s="39">
        <v>110</v>
      </c>
      <c r="GB15" s="39" t="s">
        <v>334</v>
      </c>
      <c r="GC15" s="39">
        <v>82290</v>
      </c>
      <c r="GD15" s="39">
        <v>35240</v>
      </c>
      <c r="GE15" s="39">
        <v>15300</v>
      </c>
      <c r="GF15" s="39">
        <v>14640</v>
      </c>
      <c r="GG15" s="39">
        <v>9030</v>
      </c>
      <c r="GH15" s="39">
        <v>5050</v>
      </c>
      <c r="GI15" s="39">
        <v>2060</v>
      </c>
      <c r="GJ15" s="39">
        <v>1200</v>
      </c>
      <c r="GK15" s="39">
        <v>110</v>
      </c>
      <c r="GL15" s="39" t="s">
        <v>334</v>
      </c>
      <c r="GM15" s="39">
        <v>82630</v>
      </c>
      <c r="GN15" s="39">
        <v>35240</v>
      </c>
      <c r="GO15" s="39">
        <v>15430</v>
      </c>
      <c r="GP15" s="39">
        <v>14730</v>
      </c>
      <c r="GQ15" s="39">
        <v>9080</v>
      </c>
      <c r="GR15" s="39">
        <v>5080</v>
      </c>
      <c r="GS15" s="39">
        <v>2080</v>
      </c>
      <c r="GT15" s="39">
        <v>1220</v>
      </c>
      <c r="GU15" s="39">
        <v>110</v>
      </c>
      <c r="GV15" s="39" t="s">
        <v>334</v>
      </c>
      <c r="GW15" s="39">
        <v>82960</v>
      </c>
      <c r="GX15" s="39">
        <v>35150</v>
      </c>
      <c r="GY15" s="39">
        <v>15730</v>
      </c>
      <c r="GZ15" s="39">
        <v>14960</v>
      </c>
      <c r="HA15" s="39">
        <v>9180</v>
      </c>
      <c r="HB15" s="39">
        <v>5130</v>
      </c>
      <c r="HC15" s="39">
        <v>2090</v>
      </c>
      <c r="HD15" s="39">
        <v>1240</v>
      </c>
      <c r="HE15" s="39">
        <v>120</v>
      </c>
      <c r="HF15" s="39" t="s">
        <v>334</v>
      </c>
      <c r="HG15" s="39">
        <v>83590</v>
      </c>
      <c r="HH15" s="39">
        <v>35080</v>
      </c>
      <c r="HI15" s="39">
        <v>15940</v>
      </c>
      <c r="HJ15" s="39">
        <v>15130</v>
      </c>
      <c r="HK15" s="39">
        <v>9260</v>
      </c>
      <c r="HL15" s="39">
        <v>5200</v>
      </c>
      <c r="HM15" s="39">
        <v>2110</v>
      </c>
      <c r="HN15" s="39">
        <v>1260</v>
      </c>
      <c r="HO15" s="39">
        <v>120</v>
      </c>
      <c r="HP15" s="39" t="s">
        <v>334</v>
      </c>
      <c r="HQ15" s="39">
        <v>84100</v>
      </c>
      <c r="HR15" s="39">
        <v>34970</v>
      </c>
      <c r="HS15" s="39">
        <v>16100</v>
      </c>
      <c r="HT15" s="39">
        <v>15320</v>
      </c>
      <c r="HU15" s="39">
        <v>9290</v>
      </c>
      <c r="HV15" s="39">
        <v>5270</v>
      </c>
      <c r="HW15" s="39">
        <v>2140</v>
      </c>
      <c r="HX15" s="39">
        <v>1280</v>
      </c>
      <c r="HY15" s="39">
        <v>120</v>
      </c>
      <c r="HZ15" s="39" t="s">
        <v>334</v>
      </c>
      <c r="IA15" s="39">
        <v>84470</v>
      </c>
      <c r="IB15" s="39">
        <v>34980</v>
      </c>
      <c r="IC15" s="39">
        <v>16260</v>
      </c>
      <c r="ID15" s="39">
        <v>15470</v>
      </c>
      <c r="IE15" s="39">
        <v>9360</v>
      </c>
      <c r="IF15" s="39">
        <v>5330</v>
      </c>
      <c r="IG15" s="39">
        <v>2180</v>
      </c>
      <c r="IH15" s="39">
        <v>1280</v>
      </c>
      <c r="II15" s="39">
        <v>120</v>
      </c>
      <c r="IJ15" s="39" t="s">
        <v>334</v>
      </c>
      <c r="IK15" s="39">
        <v>85000</v>
      </c>
      <c r="IL15" s="39">
        <v>34980</v>
      </c>
      <c r="IM15" s="39">
        <v>16390</v>
      </c>
      <c r="IN15" s="39">
        <v>15630</v>
      </c>
      <c r="IO15" s="39">
        <v>9470</v>
      </c>
      <c r="IP15" s="39">
        <v>5450</v>
      </c>
      <c r="IQ15" s="39">
        <v>2290</v>
      </c>
      <c r="IR15" s="39">
        <v>1290</v>
      </c>
      <c r="IS15" s="39">
        <v>120</v>
      </c>
      <c r="IT15" s="39" t="s">
        <v>334</v>
      </c>
      <c r="IU15" s="39">
        <v>85630</v>
      </c>
      <c r="IV15" s="39">
        <v>35050</v>
      </c>
      <c r="IW15" s="39">
        <v>16550</v>
      </c>
      <c r="IX15" s="39">
        <v>15780</v>
      </c>
      <c r="IY15" s="39">
        <v>9610</v>
      </c>
      <c r="IZ15" s="39">
        <v>5640</v>
      </c>
      <c r="JA15" s="39">
        <v>2410</v>
      </c>
      <c r="JB15" s="39">
        <v>1310</v>
      </c>
      <c r="JC15" s="39">
        <v>120</v>
      </c>
      <c r="JD15" s="39" t="s">
        <v>334</v>
      </c>
      <c r="JE15" s="39">
        <v>86460</v>
      </c>
      <c r="JF15" s="39">
        <v>35090</v>
      </c>
      <c r="JG15" s="39">
        <v>16810</v>
      </c>
      <c r="JH15" s="39">
        <v>15920</v>
      </c>
      <c r="JI15" s="39">
        <v>9760</v>
      </c>
      <c r="JJ15" s="39">
        <v>5780</v>
      </c>
      <c r="JK15" s="39">
        <v>2510</v>
      </c>
      <c r="JL15" s="39">
        <v>1340</v>
      </c>
      <c r="JM15" s="39">
        <v>130</v>
      </c>
      <c r="JN15" s="39" t="s">
        <v>334</v>
      </c>
      <c r="JO15" s="39">
        <v>87330</v>
      </c>
      <c r="JP15" s="39">
        <v>35160</v>
      </c>
      <c r="JQ15" s="39">
        <v>17060</v>
      </c>
      <c r="JR15" s="39">
        <v>16060</v>
      </c>
      <c r="JS15" s="39">
        <v>9870</v>
      </c>
      <c r="JT15" s="39">
        <v>5920</v>
      </c>
      <c r="JU15" s="39">
        <v>2610</v>
      </c>
      <c r="JV15" s="39">
        <v>1370</v>
      </c>
      <c r="JW15" s="39">
        <v>120</v>
      </c>
      <c r="JX15" s="39" t="s">
        <v>334</v>
      </c>
      <c r="JY15" s="39">
        <v>88160</v>
      </c>
      <c r="JZ15" s="39">
        <v>35140</v>
      </c>
      <c r="KA15" s="39">
        <v>17150</v>
      </c>
      <c r="KB15" s="39">
        <v>16180</v>
      </c>
      <c r="KC15" s="39">
        <v>9970</v>
      </c>
      <c r="KD15" s="39">
        <v>6050</v>
      </c>
      <c r="KE15" s="39">
        <v>2690</v>
      </c>
      <c r="KF15" s="39">
        <v>1410</v>
      </c>
      <c r="KG15" s="39">
        <v>120</v>
      </c>
      <c r="KH15" s="39" t="s">
        <v>334</v>
      </c>
      <c r="KI15" s="39">
        <v>88700</v>
      </c>
      <c r="KJ15" s="39">
        <v>34890</v>
      </c>
      <c r="KK15" s="39">
        <v>17250</v>
      </c>
      <c r="KL15" s="39">
        <v>16360</v>
      </c>
      <c r="KM15" s="39">
        <v>10060</v>
      </c>
      <c r="KN15" s="39">
        <v>6150</v>
      </c>
      <c r="KO15" s="39">
        <v>2760</v>
      </c>
      <c r="KP15" s="39">
        <v>1450</v>
      </c>
      <c r="KQ15" s="39">
        <v>120</v>
      </c>
      <c r="KR15" s="39" t="s">
        <v>334</v>
      </c>
      <c r="KS15" s="39">
        <v>89050</v>
      </c>
      <c r="KT15" s="39">
        <v>34930</v>
      </c>
      <c r="KU15" s="39">
        <v>17330</v>
      </c>
      <c r="KV15" s="39">
        <v>16470</v>
      </c>
      <c r="KW15" s="39">
        <v>10170</v>
      </c>
      <c r="KX15" s="39">
        <v>6250</v>
      </c>
      <c r="KY15" s="39">
        <v>2860</v>
      </c>
      <c r="KZ15" s="39">
        <v>1510</v>
      </c>
      <c r="LA15" s="39">
        <v>120</v>
      </c>
      <c r="LB15" s="39" t="s">
        <v>334</v>
      </c>
      <c r="LC15" s="39">
        <v>89640</v>
      </c>
      <c r="LD15" t="str">
        <f>INDEX(Lookup!$F$2:$F$375, MATCH(D15,Lookup!$A$2:$A$375,0))</f>
        <v>Tees Valley Combined Authority</v>
      </c>
    </row>
    <row r="16" spans="1:316" ht="15" customHeight="1" x14ac:dyDescent="0.25">
      <c r="B16" s="1" t="s">
        <v>357</v>
      </c>
      <c r="C16" s="40" t="s">
        <v>331</v>
      </c>
      <c r="D16" s="40" t="s">
        <v>358</v>
      </c>
      <c r="E16" s="41" t="s">
        <v>359</v>
      </c>
      <c r="F16" s="38">
        <v>310530</v>
      </c>
      <c r="G16" s="38">
        <v>59300</v>
      </c>
      <c r="H16" s="38">
        <v>65750</v>
      </c>
      <c r="I16" s="38">
        <v>25680</v>
      </c>
      <c r="J16" s="38">
        <v>10630</v>
      </c>
      <c r="K16" s="38">
        <v>4530</v>
      </c>
      <c r="L16" s="38">
        <v>2770</v>
      </c>
      <c r="M16" s="38">
        <v>290</v>
      </c>
      <c r="N16" s="38" t="s">
        <v>334</v>
      </c>
      <c r="O16" s="39">
        <v>479460</v>
      </c>
      <c r="P16" s="39">
        <v>310840</v>
      </c>
      <c r="Q16" s="39">
        <v>59360</v>
      </c>
      <c r="R16" s="39">
        <v>66010</v>
      </c>
      <c r="S16" s="39">
        <v>25850</v>
      </c>
      <c r="T16" s="39">
        <v>10730</v>
      </c>
      <c r="U16" s="39">
        <v>4550</v>
      </c>
      <c r="V16" s="39">
        <v>2770</v>
      </c>
      <c r="W16" s="39">
        <v>290</v>
      </c>
      <c r="X16" s="39" t="s">
        <v>334</v>
      </c>
      <c r="Y16" s="39">
        <v>480400</v>
      </c>
      <c r="Z16" s="39">
        <v>312110</v>
      </c>
      <c r="AA16" s="39">
        <v>60080</v>
      </c>
      <c r="AB16" s="39">
        <v>65900</v>
      </c>
      <c r="AC16" s="39">
        <v>26080</v>
      </c>
      <c r="AD16" s="39">
        <v>10810</v>
      </c>
      <c r="AE16" s="39">
        <v>4490</v>
      </c>
      <c r="AF16" s="39">
        <v>2640</v>
      </c>
      <c r="AG16" s="39">
        <v>270</v>
      </c>
      <c r="AH16" s="39" t="s">
        <v>334</v>
      </c>
      <c r="AI16" s="39">
        <v>482380</v>
      </c>
      <c r="AJ16" s="39">
        <v>312140</v>
      </c>
      <c r="AK16" s="39">
        <v>60600</v>
      </c>
      <c r="AL16" s="39">
        <v>66550</v>
      </c>
      <c r="AM16" s="39">
        <v>26410</v>
      </c>
      <c r="AN16" s="39">
        <v>10930</v>
      </c>
      <c r="AO16" s="39">
        <v>4500</v>
      </c>
      <c r="AP16" s="39">
        <v>2650</v>
      </c>
      <c r="AQ16" s="39">
        <v>280</v>
      </c>
      <c r="AR16" s="39" t="s">
        <v>334</v>
      </c>
      <c r="AS16" s="39">
        <v>484060</v>
      </c>
      <c r="AT16" s="39">
        <v>312210</v>
      </c>
      <c r="AU16" s="39">
        <v>61010</v>
      </c>
      <c r="AV16" s="39">
        <v>67050</v>
      </c>
      <c r="AW16" s="39">
        <v>26750</v>
      </c>
      <c r="AX16" s="39">
        <v>11070</v>
      </c>
      <c r="AY16" s="39">
        <v>4520</v>
      </c>
      <c r="AZ16" s="39">
        <v>2650</v>
      </c>
      <c r="BA16" s="39">
        <v>290</v>
      </c>
      <c r="BB16" s="39" t="s">
        <v>334</v>
      </c>
      <c r="BC16" s="39">
        <v>485540</v>
      </c>
      <c r="BD16" s="39">
        <v>312400</v>
      </c>
      <c r="BE16" s="39">
        <v>61830</v>
      </c>
      <c r="BF16" s="39">
        <v>67090</v>
      </c>
      <c r="BG16" s="39">
        <v>27040</v>
      </c>
      <c r="BH16" s="39">
        <v>11220</v>
      </c>
      <c r="BI16" s="39">
        <v>4540</v>
      </c>
      <c r="BJ16" s="39">
        <v>2660</v>
      </c>
      <c r="BK16" s="39">
        <v>330</v>
      </c>
      <c r="BL16" s="39" t="s">
        <v>334</v>
      </c>
      <c r="BM16" s="39">
        <v>487120</v>
      </c>
      <c r="BN16" s="39">
        <v>312810</v>
      </c>
      <c r="BO16" s="39">
        <v>61780</v>
      </c>
      <c r="BP16" s="39">
        <v>67560</v>
      </c>
      <c r="BQ16" s="39">
        <v>27410</v>
      </c>
      <c r="BR16" s="39">
        <v>11520</v>
      </c>
      <c r="BS16" s="39">
        <v>4650</v>
      </c>
      <c r="BT16" s="39">
        <v>2700</v>
      </c>
      <c r="BU16" s="39">
        <v>330</v>
      </c>
      <c r="BV16" s="39" t="s">
        <v>334</v>
      </c>
      <c r="BW16" s="39">
        <v>488770</v>
      </c>
      <c r="BX16" s="39">
        <v>311900</v>
      </c>
      <c r="BY16" s="39">
        <v>62200</v>
      </c>
      <c r="BZ16" s="39">
        <v>68060</v>
      </c>
      <c r="CA16" s="39">
        <v>28020</v>
      </c>
      <c r="CB16" s="39">
        <v>11830</v>
      </c>
      <c r="CC16" s="39">
        <v>4700</v>
      </c>
      <c r="CD16" s="39">
        <v>2700</v>
      </c>
      <c r="CE16" s="39">
        <v>330</v>
      </c>
      <c r="CF16" s="39" t="s">
        <v>334</v>
      </c>
      <c r="CG16" s="39">
        <v>489740</v>
      </c>
      <c r="CH16" s="39">
        <v>310560</v>
      </c>
      <c r="CI16" s="39">
        <v>62280</v>
      </c>
      <c r="CJ16" s="39">
        <v>68500</v>
      </c>
      <c r="CK16" s="39">
        <v>28670</v>
      </c>
      <c r="CL16" s="39">
        <v>12010</v>
      </c>
      <c r="CM16" s="39">
        <v>4790</v>
      </c>
      <c r="CN16" s="39">
        <v>2730</v>
      </c>
      <c r="CO16" s="39">
        <v>320</v>
      </c>
      <c r="CP16" s="39" t="s">
        <v>334</v>
      </c>
      <c r="CQ16" s="39">
        <v>489850</v>
      </c>
      <c r="CR16" s="39">
        <v>308680</v>
      </c>
      <c r="CS16" s="39">
        <v>62780</v>
      </c>
      <c r="CT16" s="39">
        <v>68870</v>
      </c>
      <c r="CU16" s="39">
        <v>29300</v>
      </c>
      <c r="CV16" s="39">
        <v>12180</v>
      </c>
      <c r="CW16" s="39">
        <v>4850</v>
      </c>
      <c r="CX16" s="39">
        <v>2800</v>
      </c>
      <c r="CY16" s="39">
        <v>330</v>
      </c>
      <c r="CZ16" s="39" t="s">
        <v>334</v>
      </c>
      <c r="DA16" s="39">
        <v>489770</v>
      </c>
      <c r="DB16" s="39">
        <v>307920</v>
      </c>
      <c r="DC16" s="39">
        <v>63350</v>
      </c>
      <c r="DD16" s="39">
        <v>69370</v>
      </c>
      <c r="DE16" s="39">
        <v>29790</v>
      </c>
      <c r="DF16" s="39">
        <v>12430</v>
      </c>
      <c r="DG16" s="39">
        <v>4920</v>
      </c>
      <c r="DH16" s="39">
        <v>2870</v>
      </c>
      <c r="DI16" s="39">
        <v>320</v>
      </c>
      <c r="DJ16" s="39" t="s">
        <v>334</v>
      </c>
      <c r="DK16" s="39">
        <v>490960</v>
      </c>
      <c r="DL16" s="39">
        <v>307080</v>
      </c>
      <c r="DM16" s="39">
        <v>63910</v>
      </c>
      <c r="DN16" s="39">
        <v>70030</v>
      </c>
      <c r="DO16" s="39">
        <v>30430</v>
      </c>
      <c r="DP16" s="39">
        <v>12740</v>
      </c>
      <c r="DQ16" s="39">
        <v>5010</v>
      </c>
      <c r="DR16" s="39">
        <v>2920</v>
      </c>
      <c r="DS16" s="39">
        <v>320</v>
      </c>
      <c r="DT16" s="39" t="s">
        <v>334</v>
      </c>
      <c r="DU16" s="39">
        <v>492440</v>
      </c>
      <c r="DV16" s="39">
        <v>306600</v>
      </c>
      <c r="DW16" s="39">
        <v>64620</v>
      </c>
      <c r="DX16" s="39">
        <v>70770</v>
      </c>
      <c r="DY16" s="39">
        <v>30990</v>
      </c>
      <c r="DZ16" s="39">
        <v>13070</v>
      </c>
      <c r="EA16" s="39">
        <v>5130</v>
      </c>
      <c r="EB16" s="39">
        <v>2950</v>
      </c>
      <c r="EC16" s="39">
        <v>310</v>
      </c>
      <c r="ED16" s="39" t="s">
        <v>334</v>
      </c>
      <c r="EE16" s="39">
        <v>494450</v>
      </c>
      <c r="EF16" s="39">
        <v>305790</v>
      </c>
      <c r="EG16" s="39">
        <v>65900</v>
      </c>
      <c r="EH16" s="39">
        <v>71520</v>
      </c>
      <c r="EI16" s="39">
        <v>31470</v>
      </c>
      <c r="EJ16" s="39">
        <v>13300</v>
      </c>
      <c r="EK16" s="39">
        <v>5200</v>
      </c>
      <c r="EL16" s="39">
        <v>2960</v>
      </c>
      <c r="EM16" s="39">
        <v>310</v>
      </c>
      <c r="EN16" s="39" t="s">
        <v>334</v>
      </c>
      <c r="EO16" s="39">
        <v>496460</v>
      </c>
      <c r="EP16" s="39">
        <v>304890</v>
      </c>
      <c r="EQ16" s="39">
        <v>67180</v>
      </c>
      <c r="ER16" s="39">
        <v>72120</v>
      </c>
      <c r="ES16" s="39">
        <v>31760</v>
      </c>
      <c r="ET16" s="39">
        <v>13450</v>
      </c>
      <c r="EU16" s="39">
        <v>5290</v>
      </c>
      <c r="EV16" s="39">
        <v>3000</v>
      </c>
      <c r="EW16" s="39">
        <v>310</v>
      </c>
      <c r="EX16" s="39" t="s">
        <v>334</v>
      </c>
      <c r="EY16" s="39">
        <v>498010</v>
      </c>
      <c r="EZ16" s="39">
        <v>304460</v>
      </c>
      <c r="FA16" s="39">
        <v>68240</v>
      </c>
      <c r="FB16" s="39">
        <v>72800</v>
      </c>
      <c r="FC16" s="39">
        <v>32290</v>
      </c>
      <c r="FD16" s="39">
        <v>13590</v>
      </c>
      <c r="FE16" s="39">
        <v>5310</v>
      </c>
      <c r="FF16" s="39">
        <v>3070</v>
      </c>
      <c r="FG16" s="39">
        <v>310</v>
      </c>
      <c r="FH16" s="39" t="s">
        <v>334</v>
      </c>
      <c r="FI16" s="39">
        <v>500070</v>
      </c>
      <c r="FJ16" s="39">
        <v>303770</v>
      </c>
      <c r="FK16" s="39">
        <v>69020</v>
      </c>
      <c r="FL16" s="39">
        <v>73230</v>
      </c>
      <c r="FM16" s="39">
        <v>32610</v>
      </c>
      <c r="FN16" s="39">
        <v>13600</v>
      </c>
      <c r="FO16" s="39">
        <v>5360</v>
      </c>
      <c r="FP16" s="39">
        <v>3070</v>
      </c>
      <c r="FQ16" s="39">
        <v>310</v>
      </c>
      <c r="FR16" s="39" t="s">
        <v>334</v>
      </c>
      <c r="FS16" s="39">
        <v>500970</v>
      </c>
      <c r="FT16" s="39">
        <v>303610</v>
      </c>
      <c r="FU16" s="39">
        <v>69770</v>
      </c>
      <c r="FV16" s="39">
        <v>73520</v>
      </c>
      <c r="FW16" s="39">
        <v>32760</v>
      </c>
      <c r="FX16" s="39">
        <v>13700</v>
      </c>
      <c r="FY16" s="39">
        <v>5430</v>
      </c>
      <c r="FZ16" s="39">
        <v>3120</v>
      </c>
      <c r="GA16" s="39">
        <v>310</v>
      </c>
      <c r="GB16" s="39" t="s">
        <v>334</v>
      </c>
      <c r="GC16" s="39">
        <v>502220</v>
      </c>
      <c r="GD16" s="39">
        <v>303720</v>
      </c>
      <c r="GE16" s="39">
        <v>70630</v>
      </c>
      <c r="GF16" s="39">
        <v>73800</v>
      </c>
      <c r="GG16" s="39">
        <v>32860</v>
      </c>
      <c r="GH16" s="39">
        <v>13820</v>
      </c>
      <c r="GI16" s="39">
        <v>5470</v>
      </c>
      <c r="GJ16" s="39">
        <v>3120</v>
      </c>
      <c r="GK16" s="39">
        <v>320</v>
      </c>
      <c r="GL16" s="39" t="s">
        <v>334</v>
      </c>
      <c r="GM16" s="39">
        <v>503730</v>
      </c>
      <c r="GN16" s="39">
        <v>303980</v>
      </c>
      <c r="GO16" s="39">
        <v>71550</v>
      </c>
      <c r="GP16" s="39">
        <v>74230</v>
      </c>
      <c r="GQ16" s="39">
        <v>33000</v>
      </c>
      <c r="GR16" s="39">
        <v>13940</v>
      </c>
      <c r="GS16" s="39">
        <v>5550</v>
      </c>
      <c r="GT16" s="39">
        <v>3150</v>
      </c>
      <c r="GU16" s="39">
        <v>330</v>
      </c>
      <c r="GV16" s="39" t="s">
        <v>334</v>
      </c>
      <c r="GW16" s="39">
        <v>505730</v>
      </c>
      <c r="GX16" s="39">
        <v>303160</v>
      </c>
      <c r="GY16" s="39">
        <v>72220</v>
      </c>
      <c r="GZ16" s="39">
        <v>74680</v>
      </c>
      <c r="HA16" s="39">
        <v>33260</v>
      </c>
      <c r="HB16" s="39">
        <v>14060</v>
      </c>
      <c r="HC16" s="39">
        <v>5620</v>
      </c>
      <c r="HD16" s="39">
        <v>3190</v>
      </c>
      <c r="HE16" s="39">
        <v>320</v>
      </c>
      <c r="HF16" s="39" t="s">
        <v>334</v>
      </c>
      <c r="HG16" s="39">
        <v>506510</v>
      </c>
      <c r="HH16" s="39">
        <v>302850</v>
      </c>
      <c r="HI16" s="39">
        <v>73160</v>
      </c>
      <c r="HJ16" s="39">
        <v>75200</v>
      </c>
      <c r="HK16" s="39">
        <v>33580</v>
      </c>
      <c r="HL16" s="39">
        <v>14240</v>
      </c>
      <c r="HM16" s="39">
        <v>5690</v>
      </c>
      <c r="HN16" s="39">
        <v>3220</v>
      </c>
      <c r="HO16" s="39">
        <v>330</v>
      </c>
      <c r="HP16" s="39" t="s">
        <v>334</v>
      </c>
      <c r="HQ16" s="39">
        <v>508250</v>
      </c>
      <c r="HR16" s="39">
        <v>303460</v>
      </c>
      <c r="HS16" s="39">
        <v>74210</v>
      </c>
      <c r="HT16" s="39">
        <v>76000</v>
      </c>
      <c r="HU16" s="39">
        <v>34060</v>
      </c>
      <c r="HV16" s="39">
        <v>14490</v>
      </c>
      <c r="HW16" s="39">
        <v>5740</v>
      </c>
      <c r="HX16" s="39">
        <v>3260</v>
      </c>
      <c r="HY16" s="39">
        <v>330</v>
      </c>
      <c r="HZ16" s="39" t="s">
        <v>334</v>
      </c>
      <c r="IA16" s="39">
        <v>511560</v>
      </c>
      <c r="IB16" s="39">
        <v>304850</v>
      </c>
      <c r="IC16" s="39">
        <v>75040</v>
      </c>
      <c r="ID16" s="39">
        <v>76730</v>
      </c>
      <c r="IE16" s="39">
        <v>34490</v>
      </c>
      <c r="IF16" s="39">
        <v>14840</v>
      </c>
      <c r="IG16" s="39">
        <v>5830</v>
      </c>
      <c r="IH16" s="39">
        <v>3310</v>
      </c>
      <c r="II16" s="39">
        <v>320</v>
      </c>
      <c r="IJ16" s="39" t="s">
        <v>334</v>
      </c>
      <c r="IK16" s="39">
        <v>515410</v>
      </c>
      <c r="IL16" s="39">
        <v>306550</v>
      </c>
      <c r="IM16" s="39">
        <v>75940</v>
      </c>
      <c r="IN16" s="39">
        <v>77700</v>
      </c>
      <c r="IO16" s="39">
        <v>34930</v>
      </c>
      <c r="IP16" s="39">
        <v>15150</v>
      </c>
      <c r="IQ16" s="39">
        <v>5940</v>
      </c>
      <c r="IR16" s="39">
        <v>3330</v>
      </c>
      <c r="IS16" s="39">
        <v>320</v>
      </c>
      <c r="IT16" s="39" t="s">
        <v>334</v>
      </c>
      <c r="IU16" s="39">
        <v>519860</v>
      </c>
      <c r="IV16" s="39">
        <v>308080</v>
      </c>
      <c r="IW16" s="39">
        <v>77090</v>
      </c>
      <c r="IX16" s="39">
        <v>78570</v>
      </c>
      <c r="IY16" s="39">
        <v>35540</v>
      </c>
      <c r="IZ16" s="39">
        <v>15570</v>
      </c>
      <c r="JA16" s="39">
        <v>6080</v>
      </c>
      <c r="JB16" s="39">
        <v>3370</v>
      </c>
      <c r="JC16" s="39">
        <v>320</v>
      </c>
      <c r="JD16" s="39" t="s">
        <v>334</v>
      </c>
      <c r="JE16" s="39">
        <v>524620</v>
      </c>
      <c r="JF16" s="39">
        <v>309010</v>
      </c>
      <c r="JG16" s="39">
        <v>77770</v>
      </c>
      <c r="JH16" s="39">
        <v>79650</v>
      </c>
      <c r="JI16" s="39">
        <v>36140</v>
      </c>
      <c r="JJ16" s="39">
        <v>16020</v>
      </c>
      <c r="JK16" s="39">
        <v>6240</v>
      </c>
      <c r="JL16" s="39">
        <v>3410</v>
      </c>
      <c r="JM16" s="39">
        <v>320</v>
      </c>
      <c r="JN16" s="39" t="s">
        <v>334</v>
      </c>
      <c r="JO16" s="39">
        <v>528560</v>
      </c>
      <c r="JP16" s="39">
        <v>309410</v>
      </c>
      <c r="JQ16" s="39">
        <v>78370</v>
      </c>
      <c r="JR16" s="39">
        <v>80270</v>
      </c>
      <c r="JS16" s="39">
        <v>36780</v>
      </c>
      <c r="JT16" s="39">
        <v>16510</v>
      </c>
      <c r="JU16" s="39">
        <v>6400</v>
      </c>
      <c r="JV16" s="39">
        <v>3440</v>
      </c>
      <c r="JW16" s="39">
        <v>320</v>
      </c>
      <c r="JX16" s="39" t="s">
        <v>334</v>
      </c>
      <c r="JY16" s="39">
        <v>531500</v>
      </c>
      <c r="JZ16" s="39">
        <v>309700</v>
      </c>
      <c r="KA16" s="39">
        <v>78820</v>
      </c>
      <c r="KB16" s="39">
        <v>80810</v>
      </c>
      <c r="KC16" s="39">
        <v>37210</v>
      </c>
      <c r="KD16" s="39">
        <v>16950</v>
      </c>
      <c r="KE16" s="39">
        <v>6500</v>
      </c>
      <c r="KF16" s="39">
        <v>3490</v>
      </c>
      <c r="KG16" s="39">
        <v>320</v>
      </c>
      <c r="KH16" s="39" t="s">
        <v>334</v>
      </c>
      <c r="KI16" s="39">
        <v>533800</v>
      </c>
      <c r="KJ16" s="39">
        <v>310100</v>
      </c>
      <c r="KK16" s="39">
        <v>79500</v>
      </c>
      <c r="KL16" s="39">
        <v>81590</v>
      </c>
      <c r="KM16" s="39">
        <v>37900</v>
      </c>
      <c r="KN16" s="39">
        <v>17520</v>
      </c>
      <c r="KO16" s="39">
        <v>6710</v>
      </c>
      <c r="KP16" s="39">
        <v>3590</v>
      </c>
      <c r="KQ16" s="39">
        <v>320</v>
      </c>
      <c r="KR16" s="39" t="s">
        <v>334</v>
      </c>
      <c r="KS16" s="39">
        <v>537210</v>
      </c>
      <c r="KT16" s="39">
        <v>310490</v>
      </c>
      <c r="KU16" s="39">
        <v>80550</v>
      </c>
      <c r="KV16" s="39">
        <v>82470</v>
      </c>
      <c r="KW16" s="39">
        <v>38740</v>
      </c>
      <c r="KX16" s="39">
        <v>18010</v>
      </c>
      <c r="KY16" s="39">
        <v>6880</v>
      </c>
      <c r="KZ16" s="39">
        <v>3660</v>
      </c>
      <c r="LA16" s="39">
        <v>320</v>
      </c>
      <c r="LB16" s="39" t="s">
        <v>334</v>
      </c>
      <c r="LC16" s="39">
        <v>541110</v>
      </c>
      <c r="LD16" t="e">
        <f>INDEX(Lookup!$F$2:$F$375, MATCH(D16,Lookup!$A$2:$A$375,0))</f>
        <v>#N/A</v>
      </c>
    </row>
    <row r="17" spans="2:316" ht="15" customHeight="1" x14ac:dyDescent="0.25">
      <c r="B17" s="1" t="s">
        <v>342</v>
      </c>
      <c r="C17" s="42">
        <v>4505</v>
      </c>
      <c r="D17" s="42" t="s">
        <v>360</v>
      </c>
      <c r="E17" s="37" t="s">
        <v>361</v>
      </c>
      <c r="F17" s="38">
        <v>57940</v>
      </c>
      <c r="G17" s="38">
        <v>9950</v>
      </c>
      <c r="H17" s="38">
        <v>12220</v>
      </c>
      <c r="I17" s="38">
        <v>4100</v>
      </c>
      <c r="J17" s="38">
        <v>1680</v>
      </c>
      <c r="K17" s="38">
        <v>590</v>
      </c>
      <c r="L17" s="38">
        <v>300</v>
      </c>
      <c r="M17" s="38">
        <v>40</v>
      </c>
      <c r="N17" s="38" t="s">
        <v>334</v>
      </c>
      <c r="O17" s="39">
        <v>86820</v>
      </c>
      <c r="P17" s="39">
        <v>58210</v>
      </c>
      <c r="Q17" s="39">
        <v>9680</v>
      </c>
      <c r="R17" s="39">
        <v>12290</v>
      </c>
      <c r="S17" s="39">
        <v>4130</v>
      </c>
      <c r="T17" s="39">
        <v>1680</v>
      </c>
      <c r="U17" s="39">
        <v>580</v>
      </c>
      <c r="V17" s="39">
        <v>300</v>
      </c>
      <c r="W17" s="39">
        <v>40</v>
      </c>
      <c r="X17" s="39" t="s">
        <v>334</v>
      </c>
      <c r="Y17" s="39">
        <v>86910</v>
      </c>
      <c r="Z17" s="39">
        <v>58730</v>
      </c>
      <c r="AA17" s="39">
        <v>9790</v>
      </c>
      <c r="AB17" s="39">
        <v>12210</v>
      </c>
      <c r="AC17" s="39">
        <v>4120</v>
      </c>
      <c r="AD17" s="39">
        <v>1670</v>
      </c>
      <c r="AE17" s="39">
        <v>580</v>
      </c>
      <c r="AF17" s="39">
        <v>270</v>
      </c>
      <c r="AG17" s="39">
        <v>40</v>
      </c>
      <c r="AH17" s="39" t="s">
        <v>334</v>
      </c>
      <c r="AI17" s="39">
        <v>87390</v>
      </c>
      <c r="AJ17" s="39">
        <v>58810</v>
      </c>
      <c r="AK17" s="39">
        <v>9890</v>
      </c>
      <c r="AL17" s="39">
        <v>12260</v>
      </c>
      <c r="AM17" s="39">
        <v>4140</v>
      </c>
      <c r="AN17" s="39">
        <v>1660</v>
      </c>
      <c r="AO17" s="39">
        <v>580</v>
      </c>
      <c r="AP17" s="39">
        <v>270</v>
      </c>
      <c r="AQ17" s="39">
        <v>40</v>
      </c>
      <c r="AR17" s="39" t="s">
        <v>334</v>
      </c>
      <c r="AS17" s="39">
        <v>87650</v>
      </c>
      <c r="AT17" s="39">
        <v>58720</v>
      </c>
      <c r="AU17" s="39">
        <v>9950</v>
      </c>
      <c r="AV17" s="39">
        <v>12380</v>
      </c>
      <c r="AW17" s="39">
        <v>4190</v>
      </c>
      <c r="AX17" s="39">
        <v>1670</v>
      </c>
      <c r="AY17" s="39">
        <v>590</v>
      </c>
      <c r="AZ17" s="39">
        <v>270</v>
      </c>
      <c r="BA17" s="39">
        <v>40</v>
      </c>
      <c r="BB17" s="39" t="s">
        <v>334</v>
      </c>
      <c r="BC17" s="39">
        <v>87800</v>
      </c>
      <c r="BD17" s="39">
        <v>58700</v>
      </c>
      <c r="BE17" s="39">
        <v>10000</v>
      </c>
      <c r="BF17" s="39">
        <v>12420</v>
      </c>
      <c r="BG17" s="39">
        <v>4230</v>
      </c>
      <c r="BH17" s="39">
        <v>1690</v>
      </c>
      <c r="BI17" s="39">
        <v>590</v>
      </c>
      <c r="BJ17" s="39">
        <v>280</v>
      </c>
      <c r="BK17" s="39">
        <v>50</v>
      </c>
      <c r="BL17" s="39" t="s">
        <v>334</v>
      </c>
      <c r="BM17" s="39">
        <v>87940</v>
      </c>
      <c r="BN17" s="39">
        <v>58620</v>
      </c>
      <c r="BO17" s="39">
        <v>10040</v>
      </c>
      <c r="BP17" s="39">
        <v>12560</v>
      </c>
      <c r="BQ17" s="39">
        <v>4310</v>
      </c>
      <c r="BR17" s="39">
        <v>1760</v>
      </c>
      <c r="BS17" s="39">
        <v>620</v>
      </c>
      <c r="BT17" s="39">
        <v>290</v>
      </c>
      <c r="BU17" s="39">
        <v>50</v>
      </c>
      <c r="BV17" s="39" t="s">
        <v>334</v>
      </c>
      <c r="BW17" s="39">
        <v>88260</v>
      </c>
      <c r="BX17" s="39">
        <v>58440</v>
      </c>
      <c r="BY17" s="39">
        <v>9990</v>
      </c>
      <c r="BZ17" s="39">
        <v>12600</v>
      </c>
      <c r="CA17" s="39">
        <v>4390</v>
      </c>
      <c r="CB17" s="39">
        <v>1780</v>
      </c>
      <c r="CC17" s="39">
        <v>640</v>
      </c>
      <c r="CD17" s="39">
        <v>290</v>
      </c>
      <c r="CE17" s="39">
        <v>50</v>
      </c>
      <c r="CF17" s="39" t="s">
        <v>334</v>
      </c>
      <c r="CG17" s="39">
        <v>88180</v>
      </c>
      <c r="CH17" s="39">
        <v>58360</v>
      </c>
      <c r="CI17" s="39">
        <v>10030</v>
      </c>
      <c r="CJ17" s="39">
        <v>12690</v>
      </c>
      <c r="CK17" s="39">
        <v>4510</v>
      </c>
      <c r="CL17" s="39">
        <v>1820</v>
      </c>
      <c r="CM17" s="39">
        <v>650</v>
      </c>
      <c r="CN17" s="39">
        <v>300</v>
      </c>
      <c r="CO17" s="39">
        <v>50</v>
      </c>
      <c r="CP17" s="39" t="s">
        <v>334</v>
      </c>
      <c r="CQ17" s="39">
        <v>88420</v>
      </c>
      <c r="CR17" s="39">
        <v>58150</v>
      </c>
      <c r="CS17" s="39">
        <v>10070</v>
      </c>
      <c r="CT17" s="39">
        <v>12840</v>
      </c>
      <c r="CU17" s="39">
        <v>4670</v>
      </c>
      <c r="CV17" s="39">
        <v>1870</v>
      </c>
      <c r="CW17" s="39">
        <v>680</v>
      </c>
      <c r="CX17" s="39">
        <v>340</v>
      </c>
      <c r="CY17" s="39">
        <v>50</v>
      </c>
      <c r="CZ17" s="39" t="s">
        <v>334</v>
      </c>
      <c r="DA17" s="39">
        <v>88650</v>
      </c>
      <c r="DB17" s="39">
        <v>58150</v>
      </c>
      <c r="DC17" s="39">
        <v>10210</v>
      </c>
      <c r="DD17" s="39">
        <v>13100</v>
      </c>
      <c r="DE17" s="39">
        <v>4790</v>
      </c>
      <c r="DF17" s="39">
        <v>1900</v>
      </c>
      <c r="DG17" s="39">
        <v>700</v>
      </c>
      <c r="DH17" s="39">
        <v>350</v>
      </c>
      <c r="DI17" s="39">
        <v>50</v>
      </c>
      <c r="DJ17" s="39" t="s">
        <v>334</v>
      </c>
      <c r="DK17" s="39">
        <v>89250</v>
      </c>
      <c r="DL17" s="39">
        <v>58110</v>
      </c>
      <c r="DM17" s="39">
        <v>10340</v>
      </c>
      <c r="DN17" s="39">
        <v>13290</v>
      </c>
      <c r="DO17" s="39">
        <v>4950</v>
      </c>
      <c r="DP17" s="39">
        <v>1960</v>
      </c>
      <c r="DQ17" s="39">
        <v>720</v>
      </c>
      <c r="DR17" s="39">
        <v>350</v>
      </c>
      <c r="DS17" s="39">
        <v>50</v>
      </c>
      <c r="DT17" s="39" t="s">
        <v>334</v>
      </c>
      <c r="DU17" s="39">
        <v>89770</v>
      </c>
      <c r="DV17" s="39">
        <v>58180</v>
      </c>
      <c r="DW17" s="39">
        <v>10460</v>
      </c>
      <c r="DX17" s="39">
        <v>13520</v>
      </c>
      <c r="DY17" s="39">
        <v>5080</v>
      </c>
      <c r="DZ17" s="39">
        <v>2000</v>
      </c>
      <c r="EA17" s="39">
        <v>720</v>
      </c>
      <c r="EB17" s="39">
        <v>350</v>
      </c>
      <c r="EC17" s="39">
        <v>40</v>
      </c>
      <c r="ED17" s="39" t="s">
        <v>334</v>
      </c>
      <c r="EE17" s="39">
        <v>90360</v>
      </c>
      <c r="EF17" s="39">
        <v>58260</v>
      </c>
      <c r="EG17" s="39">
        <v>10700</v>
      </c>
      <c r="EH17" s="39">
        <v>13760</v>
      </c>
      <c r="EI17" s="39">
        <v>5150</v>
      </c>
      <c r="EJ17" s="39">
        <v>2030</v>
      </c>
      <c r="EK17" s="39">
        <v>730</v>
      </c>
      <c r="EL17" s="39">
        <v>350</v>
      </c>
      <c r="EM17" s="39">
        <v>40</v>
      </c>
      <c r="EN17" s="39" t="s">
        <v>334</v>
      </c>
      <c r="EO17" s="39">
        <v>91020</v>
      </c>
      <c r="EP17" s="39">
        <v>57940</v>
      </c>
      <c r="EQ17" s="39">
        <v>10890</v>
      </c>
      <c r="ER17" s="39">
        <v>13920</v>
      </c>
      <c r="ES17" s="39">
        <v>5190</v>
      </c>
      <c r="ET17" s="39">
        <v>2060</v>
      </c>
      <c r="EU17" s="39">
        <v>750</v>
      </c>
      <c r="EV17" s="39">
        <v>350</v>
      </c>
      <c r="EW17" s="39">
        <v>50</v>
      </c>
      <c r="EX17" s="39" t="s">
        <v>334</v>
      </c>
      <c r="EY17" s="39">
        <v>91150</v>
      </c>
      <c r="EZ17" s="39">
        <v>58080</v>
      </c>
      <c r="FA17" s="39">
        <v>11230</v>
      </c>
      <c r="FB17" s="39">
        <v>14020</v>
      </c>
      <c r="FC17" s="39">
        <v>5200</v>
      </c>
      <c r="FD17" s="39">
        <v>2090</v>
      </c>
      <c r="FE17" s="39">
        <v>760</v>
      </c>
      <c r="FF17" s="39">
        <v>350</v>
      </c>
      <c r="FG17" s="39">
        <v>50</v>
      </c>
      <c r="FH17" s="39" t="s">
        <v>334</v>
      </c>
      <c r="FI17" s="39">
        <v>91760</v>
      </c>
      <c r="FJ17" s="39">
        <v>58050</v>
      </c>
      <c r="FK17" s="39">
        <v>11350</v>
      </c>
      <c r="FL17" s="39">
        <v>14080</v>
      </c>
      <c r="FM17" s="39">
        <v>5240</v>
      </c>
      <c r="FN17" s="39">
        <v>2100</v>
      </c>
      <c r="FO17" s="39">
        <v>760</v>
      </c>
      <c r="FP17" s="39">
        <v>350</v>
      </c>
      <c r="FQ17" s="39">
        <v>40</v>
      </c>
      <c r="FR17" s="39" t="s">
        <v>334</v>
      </c>
      <c r="FS17" s="39">
        <v>91960</v>
      </c>
      <c r="FT17" s="39">
        <v>58000</v>
      </c>
      <c r="FU17" s="39">
        <v>11470</v>
      </c>
      <c r="FV17" s="39">
        <v>14130</v>
      </c>
      <c r="FW17" s="39">
        <v>5240</v>
      </c>
      <c r="FX17" s="39">
        <v>2100</v>
      </c>
      <c r="FY17" s="39">
        <v>770</v>
      </c>
      <c r="FZ17" s="39">
        <v>360</v>
      </c>
      <c r="GA17" s="39">
        <v>40</v>
      </c>
      <c r="GB17" s="39" t="s">
        <v>334</v>
      </c>
      <c r="GC17" s="39">
        <v>92110</v>
      </c>
      <c r="GD17" s="39">
        <v>57750</v>
      </c>
      <c r="GE17" s="39">
        <v>11610</v>
      </c>
      <c r="GF17" s="39">
        <v>14230</v>
      </c>
      <c r="GG17" s="39">
        <v>5260</v>
      </c>
      <c r="GH17" s="39">
        <v>2110</v>
      </c>
      <c r="GI17" s="39">
        <v>780</v>
      </c>
      <c r="GJ17" s="39">
        <v>360</v>
      </c>
      <c r="GK17" s="39">
        <v>50</v>
      </c>
      <c r="GL17" s="39" t="s">
        <v>334</v>
      </c>
      <c r="GM17" s="39">
        <v>92130</v>
      </c>
      <c r="GN17" s="39">
        <v>57660</v>
      </c>
      <c r="GO17" s="39">
        <v>11740</v>
      </c>
      <c r="GP17" s="39">
        <v>14340</v>
      </c>
      <c r="GQ17" s="39">
        <v>5280</v>
      </c>
      <c r="GR17" s="39">
        <v>2110</v>
      </c>
      <c r="GS17" s="39">
        <v>790</v>
      </c>
      <c r="GT17" s="39">
        <v>360</v>
      </c>
      <c r="GU17" s="39">
        <v>50</v>
      </c>
      <c r="GV17" s="39" t="s">
        <v>334</v>
      </c>
      <c r="GW17" s="39">
        <v>92330</v>
      </c>
      <c r="GX17" s="39">
        <v>57190</v>
      </c>
      <c r="GY17" s="39">
        <v>11900</v>
      </c>
      <c r="GZ17" s="39">
        <v>14490</v>
      </c>
      <c r="HA17" s="39">
        <v>5350</v>
      </c>
      <c r="HB17" s="39">
        <v>2120</v>
      </c>
      <c r="HC17" s="39">
        <v>800</v>
      </c>
      <c r="HD17" s="39">
        <v>360</v>
      </c>
      <c r="HE17" s="39">
        <v>50</v>
      </c>
      <c r="HF17" s="39" t="s">
        <v>334</v>
      </c>
      <c r="HG17" s="39">
        <v>92250</v>
      </c>
      <c r="HH17" s="39">
        <v>56580</v>
      </c>
      <c r="HI17" s="39">
        <v>12150</v>
      </c>
      <c r="HJ17" s="39">
        <v>14660</v>
      </c>
      <c r="HK17" s="39">
        <v>5440</v>
      </c>
      <c r="HL17" s="39">
        <v>2160</v>
      </c>
      <c r="HM17" s="39">
        <v>810</v>
      </c>
      <c r="HN17" s="39">
        <v>360</v>
      </c>
      <c r="HO17" s="39">
        <v>50</v>
      </c>
      <c r="HP17" s="39" t="s">
        <v>334</v>
      </c>
      <c r="HQ17" s="39">
        <v>92210</v>
      </c>
      <c r="HR17" s="39">
        <v>56370</v>
      </c>
      <c r="HS17" s="39">
        <v>12480</v>
      </c>
      <c r="HT17" s="39">
        <v>14790</v>
      </c>
      <c r="HU17" s="39">
        <v>5510</v>
      </c>
      <c r="HV17" s="39">
        <v>2200</v>
      </c>
      <c r="HW17" s="39">
        <v>810</v>
      </c>
      <c r="HX17" s="39">
        <v>370</v>
      </c>
      <c r="HY17" s="39">
        <v>50</v>
      </c>
      <c r="HZ17" s="39" t="s">
        <v>334</v>
      </c>
      <c r="IA17" s="39">
        <v>92560</v>
      </c>
      <c r="IB17" s="39">
        <v>56440</v>
      </c>
      <c r="IC17" s="39">
        <v>12610</v>
      </c>
      <c r="ID17" s="39">
        <v>14900</v>
      </c>
      <c r="IE17" s="39">
        <v>5570</v>
      </c>
      <c r="IF17" s="39">
        <v>2230</v>
      </c>
      <c r="IG17" s="39">
        <v>810</v>
      </c>
      <c r="IH17" s="39">
        <v>370</v>
      </c>
      <c r="II17" s="39">
        <v>50</v>
      </c>
      <c r="IJ17" s="39" t="s">
        <v>334</v>
      </c>
      <c r="IK17" s="39">
        <v>92980</v>
      </c>
      <c r="IL17" s="39">
        <v>56440</v>
      </c>
      <c r="IM17" s="39">
        <v>12700</v>
      </c>
      <c r="IN17" s="39">
        <v>15030</v>
      </c>
      <c r="IO17" s="39">
        <v>5600</v>
      </c>
      <c r="IP17" s="39">
        <v>2270</v>
      </c>
      <c r="IQ17" s="39">
        <v>820</v>
      </c>
      <c r="IR17" s="39">
        <v>370</v>
      </c>
      <c r="IS17" s="39">
        <v>50</v>
      </c>
      <c r="IT17" s="39" t="s">
        <v>334</v>
      </c>
      <c r="IU17" s="39">
        <v>93280</v>
      </c>
      <c r="IV17" s="39">
        <v>56420</v>
      </c>
      <c r="IW17" s="39">
        <v>12740</v>
      </c>
      <c r="IX17" s="39">
        <v>15140</v>
      </c>
      <c r="IY17" s="39">
        <v>5640</v>
      </c>
      <c r="IZ17" s="39">
        <v>2320</v>
      </c>
      <c r="JA17" s="39">
        <v>830</v>
      </c>
      <c r="JB17" s="39">
        <v>380</v>
      </c>
      <c r="JC17" s="39">
        <v>50</v>
      </c>
      <c r="JD17" s="39" t="s">
        <v>334</v>
      </c>
      <c r="JE17" s="39">
        <v>93520</v>
      </c>
      <c r="JF17" s="39">
        <v>56480</v>
      </c>
      <c r="JG17" s="39">
        <v>12790</v>
      </c>
      <c r="JH17" s="39">
        <v>15260</v>
      </c>
      <c r="JI17" s="39">
        <v>5670</v>
      </c>
      <c r="JJ17" s="39">
        <v>2390</v>
      </c>
      <c r="JK17" s="39">
        <v>850</v>
      </c>
      <c r="JL17" s="39">
        <v>370</v>
      </c>
      <c r="JM17" s="39">
        <v>50</v>
      </c>
      <c r="JN17" s="39" t="s">
        <v>334</v>
      </c>
      <c r="JO17" s="39">
        <v>93860</v>
      </c>
      <c r="JP17" s="39">
        <v>56490</v>
      </c>
      <c r="JQ17" s="39">
        <v>12850</v>
      </c>
      <c r="JR17" s="39">
        <v>15360</v>
      </c>
      <c r="JS17" s="39">
        <v>5700</v>
      </c>
      <c r="JT17" s="39">
        <v>2470</v>
      </c>
      <c r="JU17" s="39">
        <v>860</v>
      </c>
      <c r="JV17" s="39">
        <v>370</v>
      </c>
      <c r="JW17" s="39">
        <v>50</v>
      </c>
      <c r="JX17" s="39" t="s">
        <v>334</v>
      </c>
      <c r="JY17" s="39">
        <v>94160</v>
      </c>
      <c r="JZ17" s="39">
        <v>56400</v>
      </c>
      <c r="KA17" s="39">
        <v>12900</v>
      </c>
      <c r="KB17" s="39">
        <v>15470</v>
      </c>
      <c r="KC17" s="39">
        <v>5740</v>
      </c>
      <c r="KD17" s="39">
        <v>2550</v>
      </c>
      <c r="KE17" s="39">
        <v>880</v>
      </c>
      <c r="KF17" s="39">
        <v>380</v>
      </c>
      <c r="KG17" s="39">
        <v>50</v>
      </c>
      <c r="KH17" s="39" t="s">
        <v>334</v>
      </c>
      <c r="KI17" s="39">
        <v>94360</v>
      </c>
      <c r="KJ17" s="39">
        <v>56330</v>
      </c>
      <c r="KK17" s="39">
        <v>12980</v>
      </c>
      <c r="KL17" s="39">
        <v>15580</v>
      </c>
      <c r="KM17" s="39">
        <v>5820</v>
      </c>
      <c r="KN17" s="39">
        <v>2600</v>
      </c>
      <c r="KO17" s="39">
        <v>890</v>
      </c>
      <c r="KP17" s="39">
        <v>380</v>
      </c>
      <c r="KQ17" s="39">
        <v>50</v>
      </c>
      <c r="KR17" s="39" t="s">
        <v>334</v>
      </c>
      <c r="KS17" s="39">
        <v>94640</v>
      </c>
      <c r="KT17" s="39">
        <v>56270</v>
      </c>
      <c r="KU17" s="39">
        <v>13080</v>
      </c>
      <c r="KV17" s="39">
        <v>15750</v>
      </c>
      <c r="KW17" s="39">
        <v>5890</v>
      </c>
      <c r="KX17" s="39">
        <v>2650</v>
      </c>
      <c r="KY17" s="39">
        <v>900</v>
      </c>
      <c r="KZ17" s="39">
        <v>390</v>
      </c>
      <c r="LA17" s="39">
        <v>50</v>
      </c>
      <c r="LB17" s="39" t="s">
        <v>334</v>
      </c>
      <c r="LC17" s="39">
        <v>94970</v>
      </c>
      <c r="LD17" t="str">
        <f>INDEX(Lookup!$F$2:$F$375, MATCH(D17,Lookup!$A$2:$A$375,0))</f>
        <v>North East Combined Authority</v>
      </c>
    </row>
    <row r="18" spans="2:316" ht="15" customHeight="1" x14ac:dyDescent="0.25">
      <c r="B18" s="1" t="s">
        <v>342</v>
      </c>
      <c r="C18" s="42">
        <v>4510</v>
      </c>
      <c r="D18" s="42" t="s">
        <v>362</v>
      </c>
      <c r="E18" s="37" t="s">
        <v>363</v>
      </c>
      <c r="F18" s="38">
        <v>74910</v>
      </c>
      <c r="G18" s="38">
        <v>16220</v>
      </c>
      <c r="H18" s="38">
        <v>16890</v>
      </c>
      <c r="I18" s="38">
        <v>6570</v>
      </c>
      <c r="J18" s="38">
        <v>3300</v>
      </c>
      <c r="K18" s="38">
        <v>1530</v>
      </c>
      <c r="L18" s="38">
        <v>1360</v>
      </c>
      <c r="M18" s="38">
        <v>120</v>
      </c>
      <c r="N18" s="38" t="s">
        <v>334</v>
      </c>
      <c r="O18" s="39">
        <v>120890</v>
      </c>
      <c r="P18" s="39">
        <v>75000</v>
      </c>
      <c r="Q18" s="39">
        <v>16220</v>
      </c>
      <c r="R18" s="39">
        <v>16800</v>
      </c>
      <c r="S18" s="39">
        <v>6600</v>
      </c>
      <c r="T18" s="39">
        <v>3310</v>
      </c>
      <c r="U18" s="39">
        <v>1570</v>
      </c>
      <c r="V18" s="39">
        <v>1350</v>
      </c>
      <c r="W18" s="39">
        <v>110</v>
      </c>
      <c r="X18" s="39" t="s">
        <v>334</v>
      </c>
      <c r="Y18" s="39">
        <v>120980</v>
      </c>
      <c r="Z18" s="39">
        <v>75520</v>
      </c>
      <c r="AA18" s="39">
        <v>16460</v>
      </c>
      <c r="AB18" s="39">
        <v>16420</v>
      </c>
      <c r="AC18" s="39">
        <v>6620</v>
      </c>
      <c r="AD18" s="39">
        <v>3300</v>
      </c>
      <c r="AE18" s="39">
        <v>1560</v>
      </c>
      <c r="AF18" s="39">
        <v>1290</v>
      </c>
      <c r="AG18" s="39">
        <v>110</v>
      </c>
      <c r="AH18" s="39" t="s">
        <v>334</v>
      </c>
      <c r="AI18" s="39">
        <v>121280</v>
      </c>
      <c r="AJ18" s="39">
        <v>75500</v>
      </c>
      <c r="AK18" s="39">
        <v>16560</v>
      </c>
      <c r="AL18" s="39">
        <v>16530</v>
      </c>
      <c r="AM18" s="39">
        <v>6700</v>
      </c>
      <c r="AN18" s="39">
        <v>3330</v>
      </c>
      <c r="AO18" s="39">
        <v>1540</v>
      </c>
      <c r="AP18" s="39">
        <v>1300</v>
      </c>
      <c r="AQ18" s="39">
        <v>110</v>
      </c>
      <c r="AR18" s="39" t="s">
        <v>334</v>
      </c>
      <c r="AS18" s="39">
        <v>121570</v>
      </c>
      <c r="AT18" s="39">
        <v>75440</v>
      </c>
      <c r="AU18" s="39">
        <v>16600</v>
      </c>
      <c r="AV18" s="39">
        <v>16640</v>
      </c>
      <c r="AW18" s="39">
        <v>6730</v>
      </c>
      <c r="AX18" s="39">
        <v>3360</v>
      </c>
      <c r="AY18" s="39">
        <v>1550</v>
      </c>
      <c r="AZ18" s="39">
        <v>1300</v>
      </c>
      <c r="BA18" s="39">
        <v>110</v>
      </c>
      <c r="BB18" s="39" t="s">
        <v>334</v>
      </c>
      <c r="BC18" s="39">
        <v>121720</v>
      </c>
      <c r="BD18" s="39">
        <v>75350</v>
      </c>
      <c r="BE18" s="39">
        <v>16800</v>
      </c>
      <c r="BF18" s="39">
        <v>16410</v>
      </c>
      <c r="BG18" s="39">
        <v>6810</v>
      </c>
      <c r="BH18" s="39">
        <v>3340</v>
      </c>
      <c r="BI18" s="39">
        <v>1550</v>
      </c>
      <c r="BJ18" s="39">
        <v>1300</v>
      </c>
      <c r="BK18" s="39">
        <v>120</v>
      </c>
      <c r="BL18" s="39" t="s">
        <v>334</v>
      </c>
      <c r="BM18" s="39">
        <v>121680</v>
      </c>
      <c r="BN18" s="39">
        <v>75260</v>
      </c>
      <c r="BO18" s="39">
        <v>16970</v>
      </c>
      <c r="BP18" s="39">
        <v>16340</v>
      </c>
      <c r="BQ18" s="39">
        <v>6840</v>
      </c>
      <c r="BR18" s="39">
        <v>3370</v>
      </c>
      <c r="BS18" s="39">
        <v>1570</v>
      </c>
      <c r="BT18" s="39">
        <v>1300</v>
      </c>
      <c r="BU18" s="39">
        <v>120</v>
      </c>
      <c r="BV18" s="39" t="s">
        <v>334</v>
      </c>
      <c r="BW18" s="39">
        <v>121770</v>
      </c>
      <c r="BX18" s="39">
        <v>74880</v>
      </c>
      <c r="BY18" s="39">
        <v>17070</v>
      </c>
      <c r="BZ18" s="39">
        <v>16400</v>
      </c>
      <c r="CA18" s="39">
        <v>6950</v>
      </c>
      <c r="CB18" s="39">
        <v>3470</v>
      </c>
      <c r="CC18" s="39">
        <v>1580</v>
      </c>
      <c r="CD18" s="39">
        <v>1290</v>
      </c>
      <c r="CE18" s="39">
        <v>110</v>
      </c>
      <c r="CF18" s="39" t="s">
        <v>334</v>
      </c>
      <c r="CG18" s="39">
        <v>121760</v>
      </c>
      <c r="CH18" s="39">
        <v>73890</v>
      </c>
      <c r="CI18" s="39">
        <v>17200</v>
      </c>
      <c r="CJ18" s="39">
        <v>16410</v>
      </c>
      <c r="CK18" s="39">
        <v>7110</v>
      </c>
      <c r="CL18" s="39">
        <v>3480</v>
      </c>
      <c r="CM18" s="39">
        <v>1620</v>
      </c>
      <c r="CN18" s="39">
        <v>1290</v>
      </c>
      <c r="CO18" s="39">
        <v>110</v>
      </c>
      <c r="CP18" s="39" t="s">
        <v>334</v>
      </c>
      <c r="CQ18" s="39">
        <v>121120</v>
      </c>
      <c r="CR18" s="39">
        <v>73130</v>
      </c>
      <c r="CS18" s="39">
        <v>17250</v>
      </c>
      <c r="CT18" s="39">
        <v>16510</v>
      </c>
      <c r="CU18" s="39">
        <v>7250</v>
      </c>
      <c r="CV18" s="39">
        <v>3540</v>
      </c>
      <c r="CW18" s="39">
        <v>1650</v>
      </c>
      <c r="CX18" s="39">
        <v>1290</v>
      </c>
      <c r="CY18" s="39">
        <v>120</v>
      </c>
      <c r="CZ18" s="39" t="s">
        <v>334</v>
      </c>
      <c r="DA18" s="39">
        <v>120730</v>
      </c>
      <c r="DB18" s="39">
        <v>72780</v>
      </c>
      <c r="DC18" s="39">
        <v>17340</v>
      </c>
      <c r="DD18" s="39">
        <v>16630</v>
      </c>
      <c r="DE18" s="39">
        <v>7380</v>
      </c>
      <c r="DF18" s="39">
        <v>3630</v>
      </c>
      <c r="DG18" s="39">
        <v>1680</v>
      </c>
      <c r="DH18" s="39">
        <v>1310</v>
      </c>
      <c r="DI18" s="39">
        <v>120</v>
      </c>
      <c r="DJ18" s="39" t="s">
        <v>334</v>
      </c>
      <c r="DK18" s="39">
        <v>120870</v>
      </c>
      <c r="DL18" s="39">
        <v>72160</v>
      </c>
      <c r="DM18" s="39">
        <v>17420</v>
      </c>
      <c r="DN18" s="39">
        <v>16850</v>
      </c>
      <c r="DO18" s="39">
        <v>7580</v>
      </c>
      <c r="DP18" s="39">
        <v>3730</v>
      </c>
      <c r="DQ18" s="39">
        <v>1700</v>
      </c>
      <c r="DR18" s="39">
        <v>1330</v>
      </c>
      <c r="DS18" s="39">
        <v>110</v>
      </c>
      <c r="DT18" s="39" t="s">
        <v>334</v>
      </c>
      <c r="DU18" s="39">
        <v>120890</v>
      </c>
      <c r="DV18" s="39">
        <v>72100</v>
      </c>
      <c r="DW18" s="39">
        <v>17440</v>
      </c>
      <c r="DX18" s="39">
        <v>17030</v>
      </c>
      <c r="DY18" s="39">
        <v>7660</v>
      </c>
      <c r="DZ18" s="39">
        <v>3820</v>
      </c>
      <c r="EA18" s="39">
        <v>1770</v>
      </c>
      <c r="EB18" s="39">
        <v>1360</v>
      </c>
      <c r="EC18" s="39">
        <v>120</v>
      </c>
      <c r="ED18" s="39" t="s">
        <v>334</v>
      </c>
      <c r="EE18" s="39">
        <v>121290</v>
      </c>
      <c r="EF18" s="39">
        <v>72020</v>
      </c>
      <c r="EG18" s="39">
        <v>17470</v>
      </c>
      <c r="EH18" s="39">
        <v>17150</v>
      </c>
      <c r="EI18" s="39">
        <v>7730</v>
      </c>
      <c r="EJ18" s="39">
        <v>3850</v>
      </c>
      <c r="EK18" s="39">
        <v>1790</v>
      </c>
      <c r="EL18" s="39">
        <v>1360</v>
      </c>
      <c r="EM18" s="39">
        <v>110</v>
      </c>
      <c r="EN18" s="39" t="s">
        <v>334</v>
      </c>
      <c r="EO18" s="39">
        <v>121480</v>
      </c>
      <c r="EP18" s="39">
        <v>71810</v>
      </c>
      <c r="EQ18" s="39">
        <v>17580</v>
      </c>
      <c r="ER18" s="39">
        <v>17280</v>
      </c>
      <c r="ES18" s="39">
        <v>7860</v>
      </c>
      <c r="ET18" s="39">
        <v>3890</v>
      </c>
      <c r="EU18" s="39">
        <v>1810</v>
      </c>
      <c r="EV18" s="39">
        <v>1410</v>
      </c>
      <c r="EW18" s="39">
        <v>120</v>
      </c>
      <c r="EX18" s="39" t="s">
        <v>334</v>
      </c>
      <c r="EY18" s="39">
        <v>121750</v>
      </c>
      <c r="EZ18" s="39">
        <v>71900</v>
      </c>
      <c r="FA18" s="39">
        <v>17690</v>
      </c>
      <c r="FB18" s="39">
        <v>17400</v>
      </c>
      <c r="FC18" s="39">
        <v>8040</v>
      </c>
      <c r="FD18" s="39">
        <v>3950</v>
      </c>
      <c r="FE18" s="39">
        <v>1840</v>
      </c>
      <c r="FF18" s="39">
        <v>1460</v>
      </c>
      <c r="FG18" s="39">
        <v>120</v>
      </c>
      <c r="FH18" s="39" t="s">
        <v>334</v>
      </c>
      <c r="FI18" s="39">
        <v>122410</v>
      </c>
      <c r="FJ18" s="39">
        <v>71360</v>
      </c>
      <c r="FK18" s="39">
        <v>18040</v>
      </c>
      <c r="FL18" s="39">
        <v>17550</v>
      </c>
      <c r="FM18" s="39">
        <v>8160</v>
      </c>
      <c r="FN18" s="39">
        <v>3980</v>
      </c>
      <c r="FO18" s="39">
        <v>1890</v>
      </c>
      <c r="FP18" s="39">
        <v>1470</v>
      </c>
      <c r="FQ18" s="39">
        <v>120</v>
      </c>
      <c r="FR18" s="39" t="s">
        <v>334</v>
      </c>
      <c r="FS18" s="39">
        <v>122560</v>
      </c>
      <c r="FT18" s="39">
        <v>71060</v>
      </c>
      <c r="FU18" s="39">
        <v>18300</v>
      </c>
      <c r="FV18" s="39">
        <v>17630</v>
      </c>
      <c r="FW18" s="39">
        <v>8250</v>
      </c>
      <c r="FX18" s="39">
        <v>4040</v>
      </c>
      <c r="FY18" s="39">
        <v>1940</v>
      </c>
      <c r="FZ18" s="39">
        <v>1510</v>
      </c>
      <c r="GA18" s="39">
        <v>120</v>
      </c>
      <c r="GB18" s="39" t="s">
        <v>334</v>
      </c>
      <c r="GC18" s="39">
        <v>122830</v>
      </c>
      <c r="GD18" s="39">
        <v>71430</v>
      </c>
      <c r="GE18" s="39">
        <v>18490</v>
      </c>
      <c r="GF18" s="39">
        <v>17630</v>
      </c>
      <c r="GG18" s="39">
        <v>8270</v>
      </c>
      <c r="GH18" s="39">
        <v>4060</v>
      </c>
      <c r="GI18" s="39">
        <v>2000</v>
      </c>
      <c r="GJ18" s="39">
        <v>1500</v>
      </c>
      <c r="GK18" s="39">
        <v>130</v>
      </c>
      <c r="GL18" s="39" t="s">
        <v>334</v>
      </c>
      <c r="GM18" s="39">
        <v>123510</v>
      </c>
      <c r="GN18" s="39">
        <v>71750</v>
      </c>
      <c r="GO18" s="39">
        <v>18640</v>
      </c>
      <c r="GP18" s="39">
        <v>17730</v>
      </c>
      <c r="GQ18" s="39">
        <v>8340</v>
      </c>
      <c r="GR18" s="39">
        <v>4110</v>
      </c>
      <c r="GS18" s="39">
        <v>2050</v>
      </c>
      <c r="GT18" s="39">
        <v>1540</v>
      </c>
      <c r="GU18" s="39">
        <v>130</v>
      </c>
      <c r="GV18" s="39" t="s">
        <v>334</v>
      </c>
      <c r="GW18" s="39">
        <v>124270</v>
      </c>
      <c r="GX18" s="39">
        <v>71450</v>
      </c>
      <c r="GY18" s="39">
        <v>18770</v>
      </c>
      <c r="GZ18" s="39">
        <v>17800</v>
      </c>
      <c r="HA18" s="39">
        <v>8390</v>
      </c>
      <c r="HB18" s="39">
        <v>4150</v>
      </c>
      <c r="HC18" s="39">
        <v>2080</v>
      </c>
      <c r="HD18" s="39">
        <v>1570</v>
      </c>
      <c r="HE18" s="39">
        <v>130</v>
      </c>
      <c r="HF18" s="39" t="s">
        <v>334</v>
      </c>
      <c r="HG18" s="39">
        <v>124330</v>
      </c>
      <c r="HH18" s="39">
        <v>71890</v>
      </c>
      <c r="HI18" s="39">
        <v>19040</v>
      </c>
      <c r="HJ18" s="39">
        <v>17870</v>
      </c>
      <c r="HK18" s="39">
        <v>8450</v>
      </c>
      <c r="HL18" s="39">
        <v>4200</v>
      </c>
      <c r="HM18" s="39">
        <v>2110</v>
      </c>
      <c r="HN18" s="39">
        <v>1600</v>
      </c>
      <c r="HO18" s="39">
        <v>130</v>
      </c>
      <c r="HP18" s="39" t="s">
        <v>334</v>
      </c>
      <c r="HQ18" s="39">
        <v>125270</v>
      </c>
      <c r="HR18" s="39">
        <v>72460</v>
      </c>
      <c r="HS18" s="39">
        <v>19330</v>
      </c>
      <c r="HT18" s="39">
        <v>18060</v>
      </c>
      <c r="HU18" s="39">
        <v>8540</v>
      </c>
      <c r="HV18" s="39">
        <v>4260</v>
      </c>
      <c r="HW18" s="39">
        <v>2130</v>
      </c>
      <c r="HX18" s="39">
        <v>1630</v>
      </c>
      <c r="HY18" s="39">
        <v>130</v>
      </c>
      <c r="HZ18" s="39" t="s">
        <v>334</v>
      </c>
      <c r="IA18" s="39">
        <v>126530</v>
      </c>
      <c r="IB18" s="39">
        <v>73340</v>
      </c>
      <c r="IC18" s="39">
        <v>19590</v>
      </c>
      <c r="ID18" s="39">
        <v>18230</v>
      </c>
      <c r="IE18" s="39">
        <v>8600</v>
      </c>
      <c r="IF18" s="39">
        <v>4350</v>
      </c>
      <c r="IG18" s="39">
        <v>2170</v>
      </c>
      <c r="IH18" s="39">
        <v>1650</v>
      </c>
      <c r="II18" s="39">
        <v>130</v>
      </c>
      <c r="IJ18" s="39" t="s">
        <v>334</v>
      </c>
      <c r="IK18" s="39">
        <v>128050</v>
      </c>
      <c r="IL18" s="39">
        <v>74760</v>
      </c>
      <c r="IM18" s="39">
        <v>19820</v>
      </c>
      <c r="IN18" s="39">
        <v>18580</v>
      </c>
      <c r="IO18" s="39">
        <v>8700</v>
      </c>
      <c r="IP18" s="39">
        <v>4440</v>
      </c>
      <c r="IQ18" s="39">
        <v>2220</v>
      </c>
      <c r="IR18" s="39">
        <v>1670</v>
      </c>
      <c r="IS18" s="39">
        <v>130</v>
      </c>
      <c r="IT18" s="39" t="s">
        <v>334</v>
      </c>
      <c r="IU18" s="39">
        <v>130310</v>
      </c>
      <c r="IV18" s="39">
        <v>75970</v>
      </c>
      <c r="IW18" s="39">
        <v>20330</v>
      </c>
      <c r="IX18" s="39">
        <v>18800</v>
      </c>
      <c r="IY18" s="39">
        <v>8830</v>
      </c>
      <c r="IZ18" s="39">
        <v>4520</v>
      </c>
      <c r="JA18" s="39">
        <v>2260</v>
      </c>
      <c r="JB18" s="39">
        <v>1690</v>
      </c>
      <c r="JC18" s="39">
        <v>130</v>
      </c>
      <c r="JD18" s="39" t="s">
        <v>334</v>
      </c>
      <c r="JE18" s="39">
        <v>132510</v>
      </c>
      <c r="JF18" s="39">
        <v>76510</v>
      </c>
      <c r="JG18" s="39">
        <v>20490</v>
      </c>
      <c r="JH18" s="39">
        <v>19250</v>
      </c>
      <c r="JI18" s="39">
        <v>8970</v>
      </c>
      <c r="JJ18" s="39">
        <v>4620</v>
      </c>
      <c r="JK18" s="39">
        <v>2290</v>
      </c>
      <c r="JL18" s="39">
        <v>1730</v>
      </c>
      <c r="JM18" s="39">
        <v>130</v>
      </c>
      <c r="JN18" s="39" t="s">
        <v>334</v>
      </c>
      <c r="JO18" s="39">
        <v>133970</v>
      </c>
      <c r="JP18" s="39">
        <v>76760</v>
      </c>
      <c r="JQ18" s="39">
        <v>20650</v>
      </c>
      <c r="JR18" s="39">
        <v>19410</v>
      </c>
      <c r="JS18" s="39">
        <v>9160</v>
      </c>
      <c r="JT18" s="39">
        <v>4800</v>
      </c>
      <c r="JU18" s="39">
        <v>2330</v>
      </c>
      <c r="JV18" s="39">
        <v>1750</v>
      </c>
      <c r="JW18" s="39">
        <v>130</v>
      </c>
      <c r="JX18" s="39" t="s">
        <v>334</v>
      </c>
      <c r="JY18" s="39">
        <v>135000</v>
      </c>
      <c r="JZ18" s="39">
        <v>76970</v>
      </c>
      <c r="KA18" s="39">
        <v>20780</v>
      </c>
      <c r="KB18" s="39">
        <v>19550</v>
      </c>
      <c r="KC18" s="39">
        <v>9320</v>
      </c>
      <c r="KD18" s="39">
        <v>4990</v>
      </c>
      <c r="KE18" s="39">
        <v>2360</v>
      </c>
      <c r="KF18" s="39">
        <v>1770</v>
      </c>
      <c r="KG18" s="39">
        <v>140</v>
      </c>
      <c r="KH18" s="39" t="s">
        <v>334</v>
      </c>
      <c r="KI18" s="39">
        <v>135870</v>
      </c>
      <c r="KJ18" s="39">
        <v>77350</v>
      </c>
      <c r="KK18" s="39">
        <v>20990</v>
      </c>
      <c r="KL18" s="39">
        <v>19790</v>
      </c>
      <c r="KM18" s="39">
        <v>9560</v>
      </c>
      <c r="KN18" s="39">
        <v>5290</v>
      </c>
      <c r="KO18" s="39">
        <v>2430</v>
      </c>
      <c r="KP18" s="39">
        <v>1830</v>
      </c>
      <c r="KQ18" s="39">
        <v>130</v>
      </c>
      <c r="KR18" s="39" t="s">
        <v>334</v>
      </c>
      <c r="KS18" s="39">
        <v>137380</v>
      </c>
      <c r="KT18" s="39">
        <v>77660</v>
      </c>
      <c r="KU18" s="39">
        <v>21310</v>
      </c>
      <c r="KV18" s="39">
        <v>20040</v>
      </c>
      <c r="KW18" s="39">
        <v>9880</v>
      </c>
      <c r="KX18" s="39">
        <v>5540</v>
      </c>
      <c r="KY18" s="39">
        <v>2520</v>
      </c>
      <c r="KZ18" s="39">
        <v>1880</v>
      </c>
      <c r="LA18" s="39">
        <v>140</v>
      </c>
      <c r="LB18" s="39" t="s">
        <v>334</v>
      </c>
      <c r="LC18" s="39">
        <v>138950</v>
      </c>
      <c r="LD18" t="str">
        <f>INDEX(Lookup!$F$2:$F$375, MATCH(D18,Lookup!$A$2:$A$375,0))</f>
        <v>North of Tyne Combined Authority</v>
      </c>
    </row>
    <row r="19" spans="2:316" ht="15" customHeight="1" x14ac:dyDescent="0.25">
      <c r="B19" s="1" t="s">
        <v>342</v>
      </c>
      <c r="C19" s="42">
        <v>4515</v>
      </c>
      <c r="D19" s="42" t="s">
        <v>364</v>
      </c>
      <c r="E19" s="37" t="s">
        <v>365</v>
      </c>
      <c r="F19" s="38">
        <v>48570</v>
      </c>
      <c r="G19" s="38">
        <v>10030</v>
      </c>
      <c r="H19" s="38">
        <v>17090</v>
      </c>
      <c r="I19" s="38">
        <v>5540</v>
      </c>
      <c r="J19" s="38">
        <v>2300</v>
      </c>
      <c r="K19" s="38">
        <v>970</v>
      </c>
      <c r="L19" s="38">
        <v>390</v>
      </c>
      <c r="M19" s="38">
        <v>40</v>
      </c>
      <c r="N19" s="38" t="s">
        <v>334</v>
      </c>
      <c r="O19" s="39">
        <v>84930</v>
      </c>
      <c r="P19" s="39">
        <v>48400</v>
      </c>
      <c r="Q19" s="39">
        <v>10320</v>
      </c>
      <c r="R19" s="39">
        <v>17100</v>
      </c>
      <c r="S19" s="39">
        <v>5600</v>
      </c>
      <c r="T19" s="39">
        <v>2340</v>
      </c>
      <c r="U19" s="39">
        <v>960</v>
      </c>
      <c r="V19" s="39">
        <v>390</v>
      </c>
      <c r="W19" s="39">
        <v>40</v>
      </c>
      <c r="X19" s="39" t="s">
        <v>334</v>
      </c>
      <c r="Y19" s="39">
        <v>85140</v>
      </c>
      <c r="Z19" s="39">
        <v>48370</v>
      </c>
      <c r="AA19" s="39">
        <v>10640</v>
      </c>
      <c r="AB19" s="39">
        <v>17180</v>
      </c>
      <c r="AC19" s="39">
        <v>5730</v>
      </c>
      <c r="AD19" s="39">
        <v>2440</v>
      </c>
      <c r="AE19" s="39">
        <v>950</v>
      </c>
      <c r="AF19" s="39">
        <v>360</v>
      </c>
      <c r="AG19" s="39">
        <v>40</v>
      </c>
      <c r="AH19" s="39" t="s">
        <v>334</v>
      </c>
      <c r="AI19" s="39">
        <v>85720</v>
      </c>
      <c r="AJ19" s="39">
        <v>48760</v>
      </c>
      <c r="AK19" s="39">
        <v>10870</v>
      </c>
      <c r="AL19" s="39">
        <v>17210</v>
      </c>
      <c r="AM19" s="39">
        <v>5800</v>
      </c>
      <c r="AN19" s="39">
        <v>2470</v>
      </c>
      <c r="AO19" s="39">
        <v>970</v>
      </c>
      <c r="AP19" s="39">
        <v>360</v>
      </c>
      <c r="AQ19" s="39">
        <v>40</v>
      </c>
      <c r="AR19" s="39" t="s">
        <v>334</v>
      </c>
      <c r="AS19" s="39">
        <v>86460</v>
      </c>
      <c r="AT19" s="39">
        <v>49080</v>
      </c>
      <c r="AU19" s="39">
        <v>11100</v>
      </c>
      <c r="AV19" s="39">
        <v>17310</v>
      </c>
      <c r="AW19" s="39">
        <v>5920</v>
      </c>
      <c r="AX19" s="39">
        <v>2520</v>
      </c>
      <c r="AY19" s="39">
        <v>970</v>
      </c>
      <c r="AZ19" s="39">
        <v>360</v>
      </c>
      <c r="BA19" s="39">
        <v>40</v>
      </c>
      <c r="BB19" s="39" t="s">
        <v>334</v>
      </c>
      <c r="BC19" s="39">
        <v>87290</v>
      </c>
      <c r="BD19" s="39">
        <v>49370</v>
      </c>
      <c r="BE19" s="39">
        <v>11530</v>
      </c>
      <c r="BF19" s="39">
        <v>17250</v>
      </c>
      <c r="BG19" s="39">
        <v>5980</v>
      </c>
      <c r="BH19" s="39">
        <v>2590</v>
      </c>
      <c r="BI19" s="39">
        <v>970</v>
      </c>
      <c r="BJ19" s="39">
        <v>350</v>
      </c>
      <c r="BK19" s="39">
        <v>40</v>
      </c>
      <c r="BL19" s="39" t="s">
        <v>334</v>
      </c>
      <c r="BM19" s="39">
        <v>88100</v>
      </c>
      <c r="BN19" s="39">
        <v>49850</v>
      </c>
      <c r="BO19" s="39">
        <v>11180</v>
      </c>
      <c r="BP19" s="39">
        <v>17400</v>
      </c>
      <c r="BQ19" s="39">
        <v>6100</v>
      </c>
      <c r="BR19" s="39">
        <v>2670</v>
      </c>
      <c r="BS19" s="39">
        <v>1000</v>
      </c>
      <c r="BT19" s="39">
        <v>360</v>
      </c>
      <c r="BU19" s="39">
        <v>40</v>
      </c>
      <c r="BV19" s="39" t="s">
        <v>334</v>
      </c>
      <c r="BW19" s="39">
        <v>88610</v>
      </c>
      <c r="BX19" s="39">
        <v>49670</v>
      </c>
      <c r="BY19" s="39">
        <v>11520</v>
      </c>
      <c r="BZ19" s="39">
        <v>17640</v>
      </c>
      <c r="CA19" s="39">
        <v>6310</v>
      </c>
      <c r="CB19" s="39">
        <v>2780</v>
      </c>
      <c r="CC19" s="39">
        <v>1000</v>
      </c>
      <c r="CD19" s="39">
        <v>360</v>
      </c>
      <c r="CE19" s="39">
        <v>40</v>
      </c>
      <c r="CF19" s="39" t="s">
        <v>334</v>
      </c>
      <c r="CG19" s="39">
        <v>89310</v>
      </c>
      <c r="CH19" s="39">
        <v>49340</v>
      </c>
      <c r="CI19" s="39">
        <v>11880</v>
      </c>
      <c r="CJ19" s="39">
        <v>17870</v>
      </c>
      <c r="CK19" s="39">
        <v>6500</v>
      </c>
      <c r="CL19" s="39">
        <v>2780</v>
      </c>
      <c r="CM19" s="39">
        <v>1000</v>
      </c>
      <c r="CN19" s="39">
        <v>360</v>
      </c>
      <c r="CO19" s="39">
        <v>40</v>
      </c>
      <c r="CP19" s="39" t="s">
        <v>334</v>
      </c>
      <c r="CQ19" s="39">
        <v>89770</v>
      </c>
      <c r="CR19" s="39">
        <v>48720</v>
      </c>
      <c r="CS19" s="39">
        <v>12200</v>
      </c>
      <c r="CT19" s="39">
        <v>17900</v>
      </c>
      <c r="CU19" s="39">
        <v>6610</v>
      </c>
      <c r="CV19" s="39">
        <v>2830</v>
      </c>
      <c r="CW19" s="39">
        <v>1000</v>
      </c>
      <c r="CX19" s="39">
        <v>350</v>
      </c>
      <c r="CY19" s="39">
        <v>40</v>
      </c>
      <c r="CZ19" s="39" t="s">
        <v>334</v>
      </c>
      <c r="DA19" s="39">
        <v>89650</v>
      </c>
      <c r="DB19" s="39">
        <v>48680</v>
      </c>
      <c r="DC19" s="39">
        <v>12390</v>
      </c>
      <c r="DD19" s="39">
        <v>17920</v>
      </c>
      <c r="DE19" s="39">
        <v>6650</v>
      </c>
      <c r="DF19" s="39">
        <v>2830</v>
      </c>
      <c r="DG19" s="39">
        <v>1010</v>
      </c>
      <c r="DH19" s="39">
        <v>350</v>
      </c>
      <c r="DI19" s="39">
        <v>40</v>
      </c>
      <c r="DJ19" s="39" t="s">
        <v>334</v>
      </c>
      <c r="DK19" s="39">
        <v>89860</v>
      </c>
      <c r="DL19" s="39">
        <v>48790</v>
      </c>
      <c r="DM19" s="39">
        <v>12610</v>
      </c>
      <c r="DN19" s="39">
        <v>17900</v>
      </c>
      <c r="DO19" s="39">
        <v>6730</v>
      </c>
      <c r="DP19" s="39">
        <v>2850</v>
      </c>
      <c r="DQ19" s="39">
        <v>1010</v>
      </c>
      <c r="DR19" s="39">
        <v>350</v>
      </c>
      <c r="DS19" s="39">
        <v>40</v>
      </c>
      <c r="DT19" s="39" t="s">
        <v>334</v>
      </c>
      <c r="DU19" s="39">
        <v>90290</v>
      </c>
      <c r="DV19" s="39">
        <v>48820</v>
      </c>
      <c r="DW19" s="39">
        <v>12950</v>
      </c>
      <c r="DX19" s="39">
        <v>17890</v>
      </c>
      <c r="DY19" s="39">
        <v>6840</v>
      </c>
      <c r="DZ19" s="39">
        <v>2900</v>
      </c>
      <c r="EA19" s="39">
        <v>1030</v>
      </c>
      <c r="EB19" s="39">
        <v>350</v>
      </c>
      <c r="EC19" s="39">
        <v>40</v>
      </c>
      <c r="ED19" s="39" t="s">
        <v>334</v>
      </c>
      <c r="EE19" s="39">
        <v>90810</v>
      </c>
      <c r="EF19" s="39">
        <v>48870</v>
      </c>
      <c r="EG19" s="39">
        <v>13530</v>
      </c>
      <c r="EH19" s="39">
        <v>17880</v>
      </c>
      <c r="EI19" s="39">
        <v>6950</v>
      </c>
      <c r="EJ19" s="39">
        <v>2980</v>
      </c>
      <c r="EK19" s="39">
        <v>1030</v>
      </c>
      <c r="EL19" s="39">
        <v>350</v>
      </c>
      <c r="EM19" s="39">
        <v>40</v>
      </c>
      <c r="EN19" s="39" t="s">
        <v>334</v>
      </c>
      <c r="EO19" s="39">
        <v>91640</v>
      </c>
      <c r="EP19" s="39">
        <v>48980</v>
      </c>
      <c r="EQ19" s="39">
        <v>13980</v>
      </c>
      <c r="ER19" s="39">
        <v>17840</v>
      </c>
      <c r="ES19" s="39">
        <v>7030</v>
      </c>
      <c r="ET19" s="39">
        <v>3020</v>
      </c>
      <c r="EU19" s="39">
        <v>1050</v>
      </c>
      <c r="EV19" s="39">
        <v>350</v>
      </c>
      <c r="EW19" s="39">
        <v>40</v>
      </c>
      <c r="EX19" s="39" t="s">
        <v>334</v>
      </c>
      <c r="EY19" s="39">
        <v>92290</v>
      </c>
      <c r="EZ19" s="39">
        <v>49170</v>
      </c>
      <c r="FA19" s="39">
        <v>14250</v>
      </c>
      <c r="FB19" s="39">
        <v>18040</v>
      </c>
      <c r="FC19" s="39">
        <v>7110</v>
      </c>
      <c r="FD19" s="39">
        <v>3080</v>
      </c>
      <c r="FE19" s="39">
        <v>1020</v>
      </c>
      <c r="FF19" s="39">
        <v>350</v>
      </c>
      <c r="FG19" s="39">
        <v>40</v>
      </c>
      <c r="FH19" s="39" t="s">
        <v>334</v>
      </c>
      <c r="FI19" s="39">
        <v>93060</v>
      </c>
      <c r="FJ19" s="39">
        <v>49280</v>
      </c>
      <c r="FK19" s="39">
        <v>14350</v>
      </c>
      <c r="FL19" s="39">
        <v>18080</v>
      </c>
      <c r="FM19" s="39">
        <v>7180</v>
      </c>
      <c r="FN19" s="39">
        <v>3080</v>
      </c>
      <c r="FO19" s="39">
        <v>1030</v>
      </c>
      <c r="FP19" s="39">
        <v>340</v>
      </c>
      <c r="FQ19" s="39">
        <v>40</v>
      </c>
      <c r="FR19" s="39" t="s">
        <v>334</v>
      </c>
      <c r="FS19" s="39">
        <v>93390</v>
      </c>
      <c r="FT19" s="39">
        <v>49430</v>
      </c>
      <c r="FU19" s="39">
        <v>14490</v>
      </c>
      <c r="FV19" s="39">
        <v>18110</v>
      </c>
      <c r="FW19" s="39">
        <v>7200</v>
      </c>
      <c r="FX19" s="39">
        <v>3090</v>
      </c>
      <c r="FY19" s="39">
        <v>1030</v>
      </c>
      <c r="FZ19" s="39">
        <v>340</v>
      </c>
      <c r="GA19" s="39">
        <v>40</v>
      </c>
      <c r="GB19" s="39" t="s">
        <v>334</v>
      </c>
      <c r="GC19" s="39">
        <v>93740</v>
      </c>
      <c r="GD19" s="39">
        <v>49420</v>
      </c>
      <c r="GE19" s="39">
        <v>14700</v>
      </c>
      <c r="GF19" s="39">
        <v>18200</v>
      </c>
      <c r="GG19" s="39">
        <v>7200</v>
      </c>
      <c r="GH19" s="39">
        <v>3120</v>
      </c>
      <c r="GI19" s="39">
        <v>1030</v>
      </c>
      <c r="GJ19" s="39">
        <v>340</v>
      </c>
      <c r="GK19" s="39">
        <v>40</v>
      </c>
      <c r="GL19" s="39" t="s">
        <v>334</v>
      </c>
      <c r="GM19" s="39">
        <v>94040</v>
      </c>
      <c r="GN19" s="39">
        <v>49550</v>
      </c>
      <c r="GO19" s="39">
        <v>14890</v>
      </c>
      <c r="GP19" s="39">
        <v>18230</v>
      </c>
      <c r="GQ19" s="39">
        <v>7230</v>
      </c>
      <c r="GR19" s="39">
        <v>3140</v>
      </c>
      <c r="GS19" s="39">
        <v>1050</v>
      </c>
      <c r="GT19" s="39">
        <v>340</v>
      </c>
      <c r="GU19" s="39">
        <v>40</v>
      </c>
      <c r="GV19" s="39" t="s">
        <v>334</v>
      </c>
      <c r="GW19" s="39">
        <v>94460</v>
      </c>
      <c r="GX19" s="39">
        <v>49620</v>
      </c>
      <c r="GY19" s="39">
        <v>15000</v>
      </c>
      <c r="GZ19" s="39">
        <v>18320</v>
      </c>
      <c r="HA19" s="39">
        <v>7260</v>
      </c>
      <c r="HB19" s="39">
        <v>3170</v>
      </c>
      <c r="HC19" s="39">
        <v>1060</v>
      </c>
      <c r="HD19" s="39">
        <v>340</v>
      </c>
      <c r="HE19" s="39">
        <v>40</v>
      </c>
      <c r="HF19" s="39" t="s">
        <v>334</v>
      </c>
      <c r="HG19" s="39">
        <v>94800</v>
      </c>
      <c r="HH19" s="39">
        <v>49600</v>
      </c>
      <c r="HI19" s="39">
        <v>15100</v>
      </c>
      <c r="HJ19" s="39">
        <v>18390</v>
      </c>
      <c r="HK19" s="39">
        <v>7330</v>
      </c>
      <c r="HL19" s="39">
        <v>3230</v>
      </c>
      <c r="HM19" s="39">
        <v>1080</v>
      </c>
      <c r="HN19" s="39">
        <v>340</v>
      </c>
      <c r="HO19" s="39">
        <v>40</v>
      </c>
      <c r="HP19" s="39" t="s">
        <v>334</v>
      </c>
      <c r="HQ19" s="39">
        <v>95090</v>
      </c>
      <c r="HR19" s="39">
        <v>49710</v>
      </c>
      <c r="HS19" s="39">
        <v>15140</v>
      </c>
      <c r="HT19" s="39">
        <v>18550</v>
      </c>
      <c r="HU19" s="39">
        <v>7410</v>
      </c>
      <c r="HV19" s="39">
        <v>3300</v>
      </c>
      <c r="HW19" s="39">
        <v>1100</v>
      </c>
      <c r="HX19" s="39">
        <v>340</v>
      </c>
      <c r="HY19" s="39">
        <v>40</v>
      </c>
      <c r="HZ19" s="39" t="s">
        <v>334</v>
      </c>
      <c r="IA19" s="39">
        <v>95590</v>
      </c>
      <c r="IB19" s="39">
        <v>49910</v>
      </c>
      <c r="IC19" s="39">
        <v>15250</v>
      </c>
      <c r="ID19" s="39">
        <v>18660</v>
      </c>
      <c r="IE19" s="39">
        <v>7520</v>
      </c>
      <c r="IF19" s="39">
        <v>3430</v>
      </c>
      <c r="IG19" s="39">
        <v>1120</v>
      </c>
      <c r="IH19" s="39">
        <v>340</v>
      </c>
      <c r="II19" s="39">
        <v>40</v>
      </c>
      <c r="IJ19" s="39" t="s">
        <v>334</v>
      </c>
      <c r="IK19" s="39">
        <v>96260</v>
      </c>
      <c r="IL19" s="39">
        <v>49970</v>
      </c>
      <c r="IM19" s="39">
        <v>15370</v>
      </c>
      <c r="IN19" s="39">
        <v>18860</v>
      </c>
      <c r="IO19" s="39">
        <v>7570</v>
      </c>
      <c r="IP19" s="39">
        <v>3550</v>
      </c>
      <c r="IQ19" s="39">
        <v>1160</v>
      </c>
      <c r="IR19" s="39">
        <v>350</v>
      </c>
      <c r="IS19" s="39">
        <v>40</v>
      </c>
      <c r="IT19" s="39" t="s">
        <v>334</v>
      </c>
      <c r="IU19" s="39">
        <v>96860</v>
      </c>
      <c r="IV19" s="39">
        <v>50090</v>
      </c>
      <c r="IW19" s="39">
        <v>15520</v>
      </c>
      <c r="IX19" s="39">
        <v>19090</v>
      </c>
      <c r="IY19" s="39">
        <v>7700</v>
      </c>
      <c r="IZ19" s="39">
        <v>3750</v>
      </c>
      <c r="JA19" s="39">
        <v>1220</v>
      </c>
      <c r="JB19" s="39">
        <v>350</v>
      </c>
      <c r="JC19" s="39">
        <v>40</v>
      </c>
      <c r="JD19" s="39" t="s">
        <v>334</v>
      </c>
      <c r="JE19" s="39">
        <v>97760</v>
      </c>
      <c r="JF19" s="39">
        <v>50310</v>
      </c>
      <c r="JG19" s="39">
        <v>15670</v>
      </c>
      <c r="JH19" s="39">
        <v>19340</v>
      </c>
      <c r="JI19" s="39">
        <v>7850</v>
      </c>
      <c r="JJ19" s="39">
        <v>3970</v>
      </c>
      <c r="JK19" s="39">
        <v>1300</v>
      </c>
      <c r="JL19" s="39">
        <v>360</v>
      </c>
      <c r="JM19" s="39">
        <v>40</v>
      </c>
      <c r="JN19" s="39" t="s">
        <v>334</v>
      </c>
      <c r="JO19" s="39">
        <v>98830</v>
      </c>
      <c r="JP19" s="39">
        <v>50360</v>
      </c>
      <c r="JQ19" s="39">
        <v>15780</v>
      </c>
      <c r="JR19" s="39">
        <v>19470</v>
      </c>
      <c r="JS19" s="39">
        <v>8030</v>
      </c>
      <c r="JT19" s="39">
        <v>4130</v>
      </c>
      <c r="JU19" s="39">
        <v>1380</v>
      </c>
      <c r="JV19" s="39">
        <v>360</v>
      </c>
      <c r="JW19" s="39">
        <v>40</v>
      </c>
      <c r="JX19" s="39" t="s">
        <v>334</v>
      </c>
      <c r="JY19" s="39">
        <v>99560</v>
      </c>
      <c r="JZ19" s="39">
        <v>50400</v>
      </c>
      <c r="KA19" s="39">
        <v>15820</v>
      </c>
      <c r="KB19" s="39">
        <v>19600</v>
      </c>
      <c r="KC19" s="39">
        <v>8140</v>
      </c>
      <c r="KD19" s="39">
        <v>4240</v>
      </c>
      <c r="KE19" s="39">
        <v>1400</v>
      </c>
      <c r="KF19" s="39">
        <v>360</v>
      </c>
      <c r="KG19" s="39">
        <v>40</v>
      </c>
      <c r="KH19" s="39" t="s">
        <v>334</v>
      </c>
      <c r="KI19" s="39">
        <v>99990</v>
      </c>
      <c r="KJ19" s="39">
        <v>50410</v>
      </c>
      <c r="KK19" s="39">
        <v>15860</v>
      </c>
      <c r="KL19" s="39">
        <v>19710</v>
      </c>
      <c r="KM19" s="39">
        <v>8250</v>
      </c>
      <c r="KN19" s="39">
        <v>4310</v>
      </c>
      <c r="KO19" s="39">
        <v>1490</v>
      </c>
      <c r="KP19" s="39">
        <v>370</v>
      </c>
      <c r="KQ19" s="39">
        <v>40</v>
      </c>
      <c r="KR19" s="39" t="s">
        <v>334</v>
      </c>
      <c r="KS19" s="39">
        <v>100420</v>
      </c>
      <c r="KT19" s="39">
        <v>50520</v>
      </c>
      <c r="KU19" s="39">
        <v>16050</v>
      </c>
      <c r="KV19" s="39">
        <v>19910</v>
      </c>
      <c r="KW19" s="39">
        <v>8380</v>
      </c>
      <c r="KX19" s="39">
        <v>4410</v>
      </c>
      <c r="KY19" s="39">
        <v>1540</v>
      </c>
      <c r="KZ19" s="39">
        <v>370</v>
      </c>
      <c r="LA19" s="39">
        <v>40</v>
      </c>
      <c r="LB19" s="39" t="s">
        <v>334</v>
      </c>
      <c r="LC19" s="39">
        <v>101210</v>
      </c>
      <c r="LD19" t="str">
        <f>INDEX(Lookup!$F$2:$F$375, MATCH(D19,Lookup!$A$2:$A$375,0))</f>
        <v>North of Tyne Combined Authority</v>
      </c>
    </row>
    <row r="20" spans="2:316" ht="15" customHeight="1" x14ac:dyDescent="0.25">
      <c r="B20" s="1" t="s">
        <v>342</v>
      </c>
      <c r="C20" s="42">
        <v>4520</v>
      </c>
      <c r="D20" s="42" t="s">
        <v>366</v>
      </c>
      <c r="E20" s="37" t="s">
        <v>367</v>
      </c>
      <c r="F20" s="38">
        <v>45500</v>
      </c>
      <c r="G20" s="38">
        <v>8860</v>
      </c>
      <c r="H20" s="38">
        <v>6480</v>
      </c>
      <c r="I20" s="38">
        <v>3480</v>
      </c>
      <c r="J20" s="38">
        <v>1350</v>
      </c>
      <c r="K20" s="38">
        <v>670</v>
      </c>
      <c r="L20" s="38">
        <v>300</v>
      </c>
      <c r="M20" s="38">
        <v>50</v>
      </c>
      <c r="N20" s="38" t="s">
        <v>334</v>
      </c>
      <c r="O20" s="39">
        <v>66690</v>
      </c>
      <c r="P20" s="39">
        <v>45590</v>
      </c>
      <c r="Q20" s="39">
        <v>8940</v>
      </c>
      <c r="R20" s="39">
        <v>6540</v>
      </c>
      <c r="S20" s="39">
        <v>3560</v>
      </c>
      <c r="T20" s="39">
        <v>1370</v>
      </c>
      <c r="U20" s="39">
        <v>660</v>
      </c>
      <c r="V20" s="39">
        <v>310</v>
      </c>
      <c r="W20" s="39">
        <v>40</v>
      </c>
      <c r="X20" s="39" t="s">
        <v>334</v>
      </c>
      <c r="Y20" s="39">
        <v>67010</v>
      </c>
      <c r="Z20" s="39">
        <v>46040</v>
      </c>
      <c r="AA20" s="39">
        <v>8660</v>
      </c>
      <c r="AB20" s="39">
        <v>6560</v>
      </c>
      <c r="AC20" s="39">
        <v>3560</v>
      </c>
      <c r="AD20" s="39">
        <v>1360</v>
      </c>
      <c r="AE20" s="39">
        <v>650</v>
      </c>
      <c r="AF20" s="39">
        <v>300</v>
      </c>
      <c r="AG20" s="39">
        <v>40</v>
      </c>
      <c r="AH20" s="39" t="s">
        <v>334</v>
      </c>
      <c r="AI20" s="39">
        <v>67170</v>
      </c>
      <c r="AJ20" s="39">
        <v>46060</v>
      </c>
      <c r="AK20" s="39">
        <v>8680</v>
      </c>
      <c r="AL20" s="39">
        <v>6690</v>
      </c>
      <c r="AM20" s="39">
        <v>3620</v>
      </c>
      <c r="AN20" s="39">
        <v>1390</v>
      </c>
      <c r="AO20" s="39">
        <v>650</v>
      </c>
      <c r="AP20" s="39">
        <v>300</v>
      </c>
      <c r="AQ20" s="39">
        <v>40</v>
      </c>
      <c r="AR20" s="39" t="s">
        <v>334</v>
      </c>
      <c r="AS20" s="39">
        <v>67440</v>
      </c>
      <c r="AT20" s="39">
        <v>46080</v>
      </c>
      <c r="AU20" s="39">
        <v>8720</v>
      </c>
      <c r="AV20" s="39">
        <v>6720</v>
      </c>
      <c r="AW20" s="39">
        <v>3650</v>
      </c>
      <c r="AX20" s="39">
        <v>1410</v>
      </c>
      <c r="AY20" s="39">
        <v>660</v>
      </c>
      <c r="AZ20" s="39">
        <v>310</v>
      </c>
      <c r="BA20" s="39">
        <v>40</v>
      </c>
      <c r="BB20" s="39" t="s">
        <v>334</v>
      </c>
      <c r="BC20" s="39">
        <v>67580</v>
      </c>
      <c r="BD20" s="39">
        <v>46100</v>
      </c>
      <c r="BE20" s="39">
        <v>8790</v>
      </c>
      <c r="BF20" s="39">
        <v>6770</v>
      </c>
      <c r="BG20" s="39">
        <v>3660</v>
      </c>
      <c r="BH20" s="39">
        <v>1440</v>
      </c>
      <c r="BI20" s="39">
        <v>660</v>
      </c>
      <c r="BJ20" s="39">
        <v>310</v>
      </c>
      <c r="BK20" s="39">
        <v>50</v>
      </c>
      <c r="BL20" s="39" t="s">
        <v>334</v>
      </c>
      <c r="BM20" s="39">
        <v>67770</v>
      </c>
      <c r="BN20" s="39">
        <v>46090</v>
      </c>
      <c r="BO20" s="39">
        <v>8750</v>
      </c>
      <c r="BP20" s="39">
        <v>6800</v>
      </c>
      <c r="BQ20" s="39">
        <v>3680</v>
      </c>
      <c r="BR20" s="39">
        <v>1470</v>
      </c>
      <c r="BS20" s="39">
        <v>660</v>
      </c>
      <c r="BT20" s="39">
        <v>320</v>
      </c>
      <c r="BU20" s="39">
        <v>50</v>
      </c>
      <c r="BV20" s="39" t="s">
        <v>334</v>
      </c>
      <c r="BW20" s="39">
        <v>67820</v>
      </c>
      <c r="BX20" s="39">
        <v>46060</v>
      </c>
      <c r="BY20" s="39">
        <v>8730</v>
      </c>
      <c r="BZ20" s="39">
        <v>6810</v>
      </c>
      <c r="CA20" s="39">
        <v>3700</v>
      </c>
      <c r="CB20" s="39">
        <v>1470</v>
      </c>
      <c r="CC20" s="39">
        <v>670</v>
      </c>
      <c r="CD20" s="39">
        <v>320</v>
      </c>
      <c r="CE20" s="39">
        <v>50</v>
      </c>
      <c r="CF20" s="39" t="s">
        <v>334</v>
      </c>
      <c r="CG20" s="39">
        <v>67800</v>
      </c>
      <c r="CH20" s="39">
        <v>46510</v>
      </c>
      <c r="CI20" s="39">
        <v>8280</v>
      </c>
      <c r="CJ20" s="39">
        <v>6850</v>
      </c>
      <c r="CK20" s="39">
        <v>3730</v>
      </c>
      <c r="CL20" s="39">
        <v>1490</v>
      </c>
      <c r="CM20" s="39">
        <v>670</v>
      </c>
      <c r="CN20" s="39">
        <v>330</v>
      </c>
      <c r="CO20" s="39">
        <v>50</v>
      </c>
      <c r="CP20" s="39" t="s">
        <v>334</v>
      </c>
      <c r="CQ20" s="39">
        <v>67910</v>
      </c>
      <c r="CR20" s="39">
        <v>46400</v>
      </c>
      <c r="CS20" s="39">
        <v>8290</v>
      </c>
      <c r="CT20" s="39">
        <v>6860</v>
      </c>
      <c r="CU20" s="39">
        <v>3730</v>
      </c>
      <c r="CV20" s="39">
        <v>1510</v>
      </c>
      <c r="CW20" s="39">
        <v>680</v>
      </c>
      <c r="CX20" s="39">
        <v>320</v>
      </c>
      <c r="CY20" s="39">
        <v>50</v>
      </c>
      <c r="CZ20" s="39" t="s">
        <v>334</v>
      </c>
      <c r="DA20" s="39">
        <v>67850</v>
      </c>
      <c r="DB20" s="39">
        <v>46270</v>
      </c>
      <c r="DC20" s="39">
        <v>8290</v>
      </c>
      <c r="DD20" s="39">
        <v>6900</v>
      </c>
      <c r="DE20" s="39">
        <v>3750</v>
      </c>
      <c r="DF20" s="39">
        <v>1540</v>
      </c>
      <c r="DG20" s="39">
        <v>690</v>
      </c>
      <c r="DH20" s="39">
        <v>320</v>
      </c>
      <c r="DI20" s="39">
        <v>50</v>
      </c>
      <c r="DJ20" s="39" t="s">
        <v>334</v>
      </c>
      <c r="DK20" s="39">
        <v>67790</v>
      </c>
      <c r="DL20" s="39">
        <v>46200</v>
      </c>
      <c r="DM20" s="39">
        <v>8390</v>
      </c>
      <c r="DN20" s="39">
        <v>6970</v>
      </c>
      <c r="DO20" s="39">
        <v>3830</v>
      </c>
      <c r="DP20" s="39">
        <v>1540</v>
      </c>
      <c r="DQ20" s="39">
        <v>690</v>
      </c>
      <c r="DR20" s="39">
        <v>320</v>
      </c>
      <c r="DS20" s="39">
        <v>50</v>
      </c>
      <c r="DT20" s="39" t="s">
        <v>334</v>
      </c>
      <c r="DU20" s="39">
        <v>67980</v>
      </c>
      <c r="DV20" s="39">
        <v>46090</v>
      </c>
      <c r="DW20" s="39">
        <v>8510</v>
      </c>
      <c r="DX20" s="39">
        <v>7090</v>
      </c>
      <c r="DY20" s="39">
        <v>3900</v>
      </c>
      <c r="DZ20" s="39">
        <v>1550</v>
      </c>
      <c r="EA20" s="39">
        <v>690</v>
      </c>
      <c r="EB20" s="39">
        <v>320</v>
      </c>
      <c r="EC20" s="39">
        <v>50</v>
      </c>
      <c r="ED20" s="39" t="s">
        <v>334</v>
      </c>
      <c r="EE20" s="39">
        <v>68200</v>
      </c>
      <c r="EF20" s="39">
        <v>46000</v>
      </c>
      <c r="EG20" s="39">
        <v>8620</v>
      </c>
      <c r="EH20" s="39">
        <v>7150</v>
      </c>
      <c r="EI20" s="39">
        <v>3920</v>
      </c>
      <c r="EJ20" s="39">
        <v>1550</v>
      </c>
      <c r="EK20" s="39">
        <v>700</v>
      </c>
      <c r="EL20" s="39">
        <v>320</v>
      </c>
      <c r="EM20" s="39">
        <v>50</v>
      </c>
      <c r="EN20" s="39" t="s">
        <v>334</v>
      </c>
      <c r="EO20" s="39">
        <v>68300</v>
      </c>
      <c r="EP20" s="39">
        <v>46040</v>
      </c>
      <c r="EQ20" s="39">
        <v>8790</v>
      </c>
      <c r="ER20" s="39">
        <v>7320</v>
      </c>
      <c r="ES20" s="39">
        <v>3910</v>
      </c>
      <c r="ET20" s="39">
        <v>1570</v>
      </c>
      <c r="EU20" s="39">
        <v>700</v>
      </c>
      <c r="EV20" s="39">
        <v>320</v>
      </c>
      <c r="EW20" s="39">
        <v>50</v>
      </c>
      <c r="EX20" s="39" t="s">
        <v>334</v>
      </c>
      <c r="EY20" s="39">
        <v>68700</v>
      </c>
      <c r="EZ20" s="39">
        <v>45990</v>
      </c>
      <c r="FA20" s="39">
        <v>8950</v>
      </c>
      <c r="FB20" s="39">
        <v>7470</v>
      </c>
      <c r="FC20" s="39">
        <v>3940</v>
      </c>
      <c r="FD20" s="39">
        <v>1570</v>
      </c>
      <c r="FE20" s="39">
        <v>710</v>
      </c>
      <c r="FF20" s="39">
        <v>320</v>
      </c>
      <c r="FG20" s="39">
        <v>50</v>
      </c>
      <c r="FH20" s="39" t="s">
        <v>334</v>
      </c>
      <c r="FI20" s="39">
        <v>68990</v>
      </c>
      <c r="FJ20" s="39">
        <v>45960</v>
      </c>
      <c r="FK20" s="39">
        <v>9060</v>
      </c>
      <c r="FL20" s="39">
        <v>7510</v>
      </c>
      <c r="FM20" s="39">
        <v>3980</v>
      </c>
      <c r="FN20" s="39">
        <v>1580</v>
      </c>
      <c r="FO20" s="39">
        <v>700</v>
      </c>
      <c r="FP20" s="39">
        <v>320</v>
      </c>
      <c r="FQ20" s="39">
        <v>50</v>
      </c>
      <c r="FR20" s="39" t="s">
        <v>334</v>
      </c>
      <c r="FS20" s="39">
        <v>69160</v>
      </c>
      <c r="FT20" s="39">
        <v>45920</v>
      </c>
      <c r="FU20" s="39">
        <v>9130</v>
      </c>
      <c r="FV20" s="39">
        <v>7610</v>
      </c>
      <c r="FW20" s="39">
        <v>4020</v>
      </c>
      <c r="FX20" s="39">
        <v>1590</v>
      </c>
      <c r="FY20" s="39">
        <v>700</v>
      </c>
      <c r="FZ20" s="39">
        <v>320</v>
      </c>
      <c r="GA20" s="39">
        <v>50</v>
      </c>
      <c r="GB20" s="39" t="s">
        <v>334</v>
      </c>
      <c r="GC20" s="39">
        <v>69350</v>
      </c>
      <c r="GD20" s="39">
        <v>45970</v>
      </c>
      <c r="GE20" s="39">
        <v>9200</v>
      </c>
      <c r="GF20" s="39">
        <v>7670</v>
      </c>
      <c r="GG20" s="39">
        <v>4060</v>
      </c>
      <c r="GH20" s="39">
        <v>1640</v>
      </c>
      <c r="GI20" s="39">
        <v>670</v>
      </c>
      <c r="GJ20" s="39">
        <v>320</v>
      </c>
      <c r="GK20" s="39">
        <v>50</v>
      </c>
      <c r="GL20" s="39" t="s">
        <v>334</v>
      </c>
      <c r="GM20" s="39">
        <v>69580</v>
      </c>
      <c r="GN20" s="39">
        <v>45970</v>
      </c>
      <c r="GO20" s="39">
        <v>9320</v>
      </c>
      <c r="GP20" s="39">
        <v>7760</v>
      </c>
      <c r="GQ20" s="39">
        <v>4070</v>
      </c>
      <c r="GR20" s="39">
        <v>1670</v>
      </c>
      <c r="GS20" s="39">
        <v>670</v>
      </c>
      <c r="GT20" s="39">
        <v>320</v>
      </c>
      <c r="GU20" s="39">
        <v>50</v>
      </c>
      <c r="GV20" s="39" t="s">
        <v>334</v>
      </c>
      <c r="GW20" s="39">
        <v>69820</v>
      </c>
      <c r="GX20" s="39">
        <v>45960</v>
      </c>
      <c r="GY20" s="39">
        <v>9470</v>
      </c>
      <c r="GZ20" s="39">
        <v>7770</v>
      </c>
      <c r="HA20" s="39">
        <v>4110</v>
      </c>
      <c r="HB20" s="39">
        <v>1680</v>
      </c>
      <c r="HC20" s="39">
        <v>670</v>
      </c>
      <c r="HD20" s="39">
        <v>320</v>
      </c>
      <c r="HE20" s="39">
        <v>50</v>
      </c>
      <c r="HF20" s="39" t="s">
        <v>334</v>
      </c>
      <c r="HG20" s="39">
        <v>70030</v>
      </c>
      <c r="HH20" s="39">
        <v>45910</v>
      </c>
      <c r="HI20" s="39">
        <v>9540</v>
      </c>
      <c r="HJ20" s="39">
        <v>7870</v>
      </c>
      <c r="HK20" s="39">
        <v>4140</v>
      </c>
      <c r="HL20" s="39">
        <v>1690</v>
      </c>
      <c r="HM20" s="39">
        <v>680</v>
      </c>
      <c r="HN20" s="39">
        <v>320</v>
      </c>
      <c r="HO20" s="39">
        <v>50</v>
      </c>
      <c r="HP20" s="39" t="s">
        <v>334</v>
      </c>
      <c r="HQ20" s="39">
        <v>70190</v>
      </c>
      <c r="HR20" s="39">
        <v>45930</v>
      </c>
      <c r="HS20" s="39">
        <v>9620</v>
      </c>
      <c r="HT20" s="39">
        <v>8010</v>
      </c>
      <c r="HU20" s="39">
        <v>4240</v>
      </c>
      <c r="HV20" s="39">
        <v>1710</v>
      </c>
      <c r="HW20" s="39">
        <v>680</v>
      </c>
      <c r="HX20" s="39">
        <v>320</v>
      </c>
      <c r="HY20" s="39">
        <v>50</v>
      </c>
      <c r="HZ20" s="39" t="s">
        <v>334</v>
      </c>
      <c r="IA20" s="39">
        <v>70570</v>
      </c>
      <c r="IB20" s="39">
        <v>45910</v>
      </c>
      <c r="IC20" s="39">
        <v>9730</v>
      </c>
      <c r="ID20" s="39">
        <v>8190</v>
      </c>
      <c r="IE20" s="39">
        <v>4320</v>
      </c>
      <c r="IF20" s="39">
        <v>1740</v>
      </c>
      <c r="IG20" s="39">
        <v>690</v>
      </c>
      <c r="IH20" s="39">
        <v>330</v>
      </c>
      <c r="II20" s="39">
        <v>50</v>
      </c>
      <c r="IJ20" s="39" t="s">
        <v>334</v>
      </c>
      <c r="IK20" s="39">
        <v>70950</v>
      </c>
      <c r="IL20" s="39">
        <v>45990</v>
      </c>
      <c r="IM20" s="39">
        <v>9910</v>
      </c>
      <c r="IN20" s="39">
        <v>8300</v>
      </c>
      <c r="IO20" s="39">
        <v>4420</v>
      </c>
      <c r="IP20" s="39">
        <v>1750</v>
      </c>
      <c r="IQ20" s="39">
        <v>700</v>
      </c>
      <c r="IR20" s="39">
        <v>330</v>
      </c>
      <c r="IS20" s="39">
        <v>40</v>
      </c>
      <c r="IT20" s="39" t="s">
        <v>334</v>
      </c>
      <c r="IU20" s="39">
        <v>71440</v>
      </c>
      <c r="IV20" s="39">
        <v>45930</v>
      </c>
      <c r="IW20" s="39">
        <v>10080</v>
      </c>
      <c r="IX20" s="39">
        <v>8390</v>
      </c>
      <c r="IY20" s="39">
        <v>4530</v>
      </c>
      <c r="IZ20" s="39">
        <v>1770</v>
      </c>
      <c r="JA20" s="39">
        <v>700</v>
      </c>
      <c r="JB20" s="39">
        <v>330</v>
      </c>
      <c r="JC20" s="39">
        <v>40</v>
      </c>
      <c r="JD20" s="39" t="s">
        <v>334</v>
      </c>
      <c r="JE20" s="39">
        <v>71780</v>
      </c>
      <c r="JF20" s="39">
        <v>45850</v>
      </c>
      <c r="JG20" s="39">
        <v>10170</v>
      </c>
      <c r="JH20" s="39">
        <v>8480</v>
      </c>
      <c r="JI20" s="39">
        <v>4640</v>
      </c>
      <c r="JJ20" s="39">
        <v>1790</v>
      </c>
      <c r="JK20" s="39">
        <v>720</v>
      </c>
      <c r="JL20" s="39">
        <v>330</v>
      </c>
      <c r="JM20" s="39">
        <v>40</v>
      </c>
      <c r="JN20" s="39" t="s">
        <v>334</v>
      </c>
      <c r="JO20" s="39">
        <v>72020</v>
      </c>
      <c r="JP20" s="39">
        <v>45880</v>
      </c>
      <c r="JQ20" s="39">
        <v>10220</v>
      </c>
      <c r="JR20" s="39">
        <v>8530</v>
      </c>
      <c r="JS20" s="39">
        <v>4720</v>
      </c>
      <c r="JT20" s="39">
        <v>1800</v>
      </c>
      <c r="JU20" s="39">
        <v>720</v>
      </c>
      <c r="JV20" s="39">
        <v>330</v>
      </c>
      <c r="JW20" s="39">
        <v>40</v>
      </c>
      <c r="JX20" s="39" t="s">
        <v>334</v>
      </c>
      <c r="JY20" s="39">
        <v>72240</v>
      </c>
      <c r="JZ20" s="39">
        <v>45870</v>
      </c>
      <c r="KA20" s="39">
        <v>10270</v>
      </c>
      <c r="KB20" s="39">
        <v>8580</v>
      </c>
      <c r="KC20" s="39">
        <v>4740</v>
      </c>
      <c r="KD20" s="39">
        <v>1810</v>
      </c>
      <c r="KE20" s="39">
        <v>720</v>
      </c>
      <c r="KF20" s="39">
        <v>330</v>
      </c>
      <c r="KG20" s="39">
        <v>40</v>
      </c>
      <c r="KH20" s="39" t="s">
        <v>334</v>
      </c>
      <c r="KI20" s="39">
        <v>72370</v>
      </c>
      <c r="KJ20" s="39">
        <v>45870</v>
      </c>
      <c r="KK20" s="39">
        <v>10310</v>
      </c>
      <c r="KL20" s="39">
        <v>8670</v>
      </c>
      <c r="KM20" s="39">
        <v>4790</v>
      </c>
      <c r="KN20" s="39">
        <v>1830</v>
      </c>
      <c r="KO20" s="39">
        <v>730</v>
      </c>
      <c r="KP20" s="39">
        <v>340</v>
      </c>
      <c r="KQ20" s="39">
        <v>40</v>
      </c>
      <c r="KR20" s="39" t="s">
        <v>334</v>
      </c>
      <c r="KS20" s="39">
        <v>72580</v>
      </c>
      <c r="KT20" s="39">
        <v>45860</v>
      </c>
      <c r="KU20" s="39">
        <v>10410</v>
      </c>
      <c r="KV20" s="39">
        <v>8750</v>
      </c>
      <c r="KW20" s="39">
        <v>4850</v>
      </c>
      <c r="KX20" s="39">
        <v>1830</v>
      </c>
      <c r="KY20" s="39">
        <v>730</v>
      </c>
      <c r="KZ20" s="39">
        <v>340</v>
      </c>
      <c r="LA20" s="39">
        <v>40</v>
      </c>
      <c r="LB20" s="39" t="s">
        <v>334</v>
      </c>
      <c r="LC20" s="39">
        <v>72810</v>
      </c>
      <c r="LD20" t="str">
        <f>INDEX(Lookup!$F$2:$F$375, MATCH(D20,Lookup!$A$2:$A$375,0))</f>
        <v>North East Combined Authority</v>
      </c>
    </row>
    <row r="21" spans="2:316" ht="15" customHeight="1" x14ac:dyDescent="0.25">
      <c r="B21" s="1" t="s">
        <v>342</v>
      </c>
      <c r="C21" s="42">
        <v>4525</v>
      </c>
      <c r="D21" s="42" t="s">
        <v>368</v>
      </c>
      <c r="E21" s="37" t="s">
        <v>369</v>
      </c>
      <c r="F21" s="38">
        <v>83610</v>
      </c>
      <c r="G21" s="38">
        <v>14240</v>
      </c>
      <c r="H21" s="38">
        <v>13070</v>
      </c>
      <c r="I21" s="38">
        <v>5990</v>
      </c>
      <c r="J21" s="38">
        <v>2000</v>
      </c>
      <c r="K21" s="38">
        <v>770</v>
      </c>
      <c r="L21" s="38">
        <v>420</v>
      </c>
      <c r="M21" s="38">
        <v>50</v>
      </c>
      <c r="N21" s="38" t="s">
        <v>334</v>
      </c>
      <c r="O21" s="39">
        <v>120140</v>
      </c>
      <c r="P21" s="39">
        <v>83650</v>
      </c>
      <c r="Q21" s="39">
        <v>14210</v>
      </c>
      <c r="R21" s="39">
        <v>13280</v>
      </c>
      <c r="S21" s="39">
        <v>5970</v>
      </c>
      <c r="T21" s="39">
        <v>2020</v>
      </c>
      <c r="U21" s="39">
        <v>760</v>
      </c>
      <c r="V21" s="39">
        <v>420</v>
      </c>
      <c r="W21" s="39">
        <v>50</v>
      </c>
      <c r="X21" s="39" t="s">
        <v>334</v>
      </c>
      <c r="Y21" s="39">
        <v>120360</v>
      </c>
      <c r="Z21" s="39">
        <v>83450</v>
      </c>
      <c r="AA21" s="39">
        <v>14530</v>
      </c>
      <c r="AB21" s="39">
        <v>13550</v>
      </c>
      <c r="AC21" s="39">
        <v>6050</v>
      </c>
      <c r="AD21" s="39">
        <v>2040</v>
      </c>
      <c r="AE21" s="39">
        <v>750</v>
      </c>
      <c r="AF21" s="39">
        <v>410</v>
      </c>
      <c r="AG21" s="39">
        <v>50</v>
      </c>
      <c r="AH21" s="39" t="s">
        <v>334</v>
      </c>
      <c r="AI21" s="39">
        <v>120820</v>
      </c>
      <c r="AJ21" s="39">
        <v>83010</v>
      </c>
      <c r="AK21" s="39">
        <v>14610</v>
      </c>
      <c r="AL21" s="39">
        <v>13860</v>
      </c>
      <c r="AM21" s="39">
        <v>6160</v>
      </c>
      <c r="AN21" s="39">
        <v>2080</v>
      </c>
      <c r="AO21" s="39">
        <v>760</v>
      </c>
      <c r="AP21" s="39">
        <v>420</v>
      </c>
      <c r="AQ21" s="39">
        <v>50</v>
      </c>
      <c r="AR21" s="39" t="s">
        <v>334</v>
      </c>
      <c r="AS21" s="39">
        <v>120940</v>
      </c>
      <c r="AT21" s="39">
        <v>82900</v>
      </c>
      <c r="AU21" s="39">
        <v>14640</v>
      </c>
      <c r="AV21" s="39">
        <v>14010</v>
      </c>
      <c r="AW21" s="39">
        <v>6270</v>
      </c>
      <c r="AX21" s="39">
        <v>2110</v>
      </c>
      <c r="AY21" s="39">
        <v>760</v>
      </c>
      <c r="AZ21" s="39">
        <v>420</v>
      </c>
      <c r="BA21" s="39">
        <v>60</v>
      </c>
      <c r="BB21" s="39" t="s">
        <v>334</v>
      </c>
      <c r="BC21" s="39">
        <v>121160</v>
      </c>
      <c r="BD21" s="39">
        <v>82880</v>
      </c>
      <c r="BE21" s="39">
        <v>14700</v>
      </c>
      <c r="BF21" s="39">
        <v>14240</v>
      </c>
      <c r="BG21" s="39">
        <v>6360</v>
      </c>
      <c r="BH21" s="39">
        <v>2170</v>
      </c>
      <c r="BI21" s="39">
        <v>770</v>
      </c>
      <c r="BJ21" s="39">
        <v>420</v>
      </c>
      <c r="BK21" s="39">
        <v>80</v>
      </c>
      <c r="BL21" s="39" t="s">
        <v>334</v>
      </c>
      <c r="BM21" s="39">
        <v>121620</v>
      </c>
      <c r="BN21" s="39">
        <v>82980</v>
      </c>
      <c r="BO21" s="39">
        <v>14840</v>
      </c>
      <c r="BP21" s="39">
        <v>14450</v>
      </c>
      <c r="BQ21" s="39">
        <v>6480</v>
      </c>
      <c r="BR21" s="39">
        <v>2260</v>
      </c>
      <c r="BS21" s="39">
        <v>790</v>
      </c>
      <c r="BT21" s="39">
        <v>440</v>
      </c>
      <c r="BU21" s="39">
        <v>80</v>
      </c>
      <c r="BV21" s="39" t="s">
        <v>334</v>
      </c>
      <c r="BW21" s="39">
        <v>122310</v>
      </c>
      <c r="BX21" s="39">
        <v>82850</v>
      </c>
      <c r="BY21" s="39">
        <v>14890</v>
      </c>
      <c r="BZ21" s="39">
        <v>14610</v>
      </c>
      <c r="CA21" s="39">
        <v>6670</v>
      </c>
      <c r="CB21" s="39">
        <v>2330</v>
      </c>
      <c r="CC21" s="39">
        <v>830</v>
      </c>
      <c r="CD21" s="39">
        <v>430</v>
      </c>
      <c r="CE21" s="39">
        <v>80</v>
      </c>
      <c r="CF21" s="39" t="s">
        <v>334</v>
      </c>
      <c r="CG21" s="39">
        <v>122690</v>
      </c>
      <c r="CH21" s="39">
        <v>82450</v>
      </c>
      <c r="CI21" s="39">
        <v>14890</v>
      </c>
      <c r="CJ21" s="39">
        <v>14670</v>
      </c>
      <c r="CK21" s="39">
        <v>6820</v>
      </c>
      <c r="CL21" s="39">
        <v>2430</v>
      </c>
      <c r="CM21" s="39">
        <v>850</v>
      </c>
      <c r="CN21" s="39">
        <v>450</v>
      </c>
      <c r="CO21" s="39">
        <v>80</v>
      </c>
      <c r="CP21" s="39" t="s">
        <v>334</v>
      </c>
      <c r="CQ21" s="39">
        <v>122630</v>
      </c>
      <c r="CR21" s="39">
        <v>82300</v>
      </c>
      <c r="CS21" s="39">
        <v>14980</v>
      </c>
      <c r="CT21" s="39">
        <v>14760</v>
      </c>
      <c r="CU21" s="39">
        <v>7040</v>
      </c>
      <c r="CV21" s="39">
        <v>2430</v>
      </c>
      <c r="CW21" s="39">
        <v>830</v>
      </c>
      <c r="CX21" s="39">
        <v>490</v>
      </c>
      <c r="CY21" s="39">
        <v>80</v>
      </c>
      <c r="CZ21" s="39" t="s">
        <v>334</v>
      </c>
      <c r="DA21" s="39">
        <v>122900</v>
      </c>
      <c r="DB21" s="39">
        <v>82040</v>
      </c>
      <c r="DC21" s="39">
        <v>15120</v>
      </c>
      <c r="DD21" s="39">
        <v>14830</v>
      </c>
      <c r="DE21" s="39">
        <v>7220</v>
      </c>
      <c r="DF21" s="39">
        <v>2530</v>
      </c>
      <c r="DG21" s="39">
        <v>850</v>
      </c>
      <c r="DH21" s="39">
        <v>540</v>
      </c>
      <c r="DI21" s="39">
        <v>70</v>
      </c>
      <c r="DJ21" s="39" t="s">
        <v>334</v>
      </c>
      <c r="DK21" s="39">
        <v>123200</v>
      </c>
      <c r="DL21" s="39">
        <v>81820</v>
      </c>
      <c r="DM21" s="39">
        <v>15150</v>
      </c>
      <c r="DN21" s="39">
        <v>15020</v>
      </c>
      <c r="DO21" s="39">
        <v>7340</v>
      </c>
      <c r="DP21" s="39">
        <v>2660</v>
      </c>
      <c r="DQ21" s="39">
        <v>880</v>
      </c>
      <c r="DR21" s="39">
        <v>570</v>
      </c>
      <c r="DS21" s="39">
        <v>70</v>
      </c>
      <c r="DT21" s="39" t="s">
        <v>334</v>
      </c>
      <c r="DU21" s="39">
        <v>123510</v>
      </c>
      <c r="DV21" s="39">
        <v>81420</v>
      </c>
      <c r="DW21" s="39">
        <v>15270</v>
      </c>
      <c r="DX21" s="39">
        <v>15230</v>
      </c>
      <c r="DY21" s="39">
        <v>7520</v>
      </c>
      <c r="DZ21" s="39">
        <v>2800</v>
      </c>
      <c r="EA21" s="39">
        <v>920</v>
      </c>
      <c r="EB21" s="39">
        <v>570</v>
      </c>
      <c r="EC21" s="39">
        <v>70</v>
      </c>
      <c r="ED21" s="39" t="s">
        <v>334</v>
      </c>
      <c r="EE21" s="39">
        <v>123790</v>
      </c>
      <c r="EF21" s="39">
        <v>80640</v>
      </c>
      <c r="EG21" s="39">
        <v>15590</v>
      </c>
      <c r="EH21" s="39">
        <v>15590</v>
      </c>
      <c r="EI21" s="39">
        <v>7730</v>
      </c>
      <c r="EJ21" s="39">
        <v>2880</v>
      </c>
      <c r="EK21" s="39">
        <v>960</v>
      </c>
      <c r="EL21" s="39">
        <v>570</v>
      </c>
      <c r="EM21" s="39">
        <v>60</v>
      </c>
      <c r="EN21" s="39" t="s">
        <v>334</v>
      </c>
      <c r="EO21" s="39">
        <v>124010</v>
      </c>
      <c r="EP21" s="39">
        <v>80120</v>
      </c>
      <c r="EQ21" s="39">
        <v>15950</v>
      </c>
      <c r="ER21" s="39">
        <v>15770</v>
      </c>
      <c r="ES21" s="39">
        <v>7770</v>
      </c>
      <c r="ET21" s="39">
        <v>2900</v>
      </c>
      <c r="EU21" s="39">
        <v>980</v>
      </c>
      <c r="EV21" s="39">
        <v>580</v>
      </c>
      <c r="EW21" s="39">
        <v>60</v>
      </c>
      <c r="EX21" s="39" t="s">
        <v>334</v>
      </c>
      <c r="EY21" s="39">
        <v>124120</v>
      </c>
      <c r="EZ21" s="39">
        <v>79320</v>
      </c>
      <c r="FA21" s="39">
        <v>16120</v>
      </c>
      <c r="FB21" s="39">
        <v>15880</v>
      </c>
      <c r="FC21" s="39">
        <v>8000</v>
      </c>
      <c r="FD21" s="39">
        <v>2910</v>
      </c>
      <c r="FE21" s="39">
        <v>990</v>
      </c>
      <c r="FF21" s="39">
        <v>590</v>
      </c>
      <c r="FG21" s="39">
        <v>60</v>
      </c>
      <c r="FH21" s="39" t="s">
        <v>334</v>
      </c>
      <c r="FI21" s="39">
        <v>123850</v>
      </c>
      <c r="FJ21" s="39">
        <v>79110</v>
      </c>
      <c r="FK21" s="39">
        <v>16230</v>
      </c>
      <c r="FL21" s="39">
        <v>16010</v>
      </c>
      <c r="FM21" s="39">
        <v>8060</v>
      </c>
      <c r="FN21" s="39">
        <v>2860</v>
      </c>
      <c r="FO21" s="39">
        <v>980</v>
      </c>
      <c r="FP21" s="39">
        <v>590</v>
      </c>
      <c r="FQ21" s="39">
        <v>60</v>
      </c>
      <c r="FR21" s="39" t="s">
        <v>334</v>
      </c>
      <c r="FS21" s="39">
        <v>123900</v>
      </c>
      <c r="FT21" s="39">
        <v>79200</v>
      </c>
      <c r="FU21" s="39">
        <v>16380</v>
      </c>
      <c r="FV21" s="39">
        <v>16040</v>
      </c>
      <c r="FW21" s="39">
        <v>8060</v>
      </c>
      <c r="FX21" s="39">
        <v>2880</v>
      </c>
      <c r="FY21" s="39">
        <v>990</v>
      </c>
      <c r="FZ21" s="39">
        <v>590</v>
      </c>
      <c r="GA21" s="39">
        <v>70</v>
      </c>
      <c r="GB21" s="39" t="s">
        <v>334</v>
      </c>
      <c r="GC21" s="39">
        <v>124200</v>
      </c>
      <c r="GD21" s="39">
        <v>79150</v>
      </c>
      <c r="GE21" s="39">
        <v>16630</v>
      </c>
      <c r="GF21" s="39">
        <v>16080</v>
      </c>
      <c r="GG21" s="39">
        <v>8070</v>
      </c>
      <c r="GH21" s="39">
        <v>2900</v>
      </c>
      <c r="GI21" s="39">
        <v>990</v>
      </c>
      <c r="GJ21" s="39">
        <v>600</v>
      </c>
      <c r="GK21" s="39">
        <v>70</v>
      </c>
      <c r="GL21" s="39" t="s">
        <v>334</v>
      </c>
      <c r="GM21" s="39">
        <v>124470</v>
      </c>
      <c r="GN21" s="39">
        <v>79050</v>
      </c>
      <c r="GO21" s="39">
        <v>16960</v>
      </c>
      <c r="GP21" s="39">
        <v>16180</v>
      </c>
      <c r="GQ21" s="39">
        <v>8080</v>
      </c>
      <c r="GR21" s="39">
        <v>2920</v>
      </c>
      <c r="GS21" s="39">
        <v>1000</v>
      </c>
      <c r="GT21" s="39">
        <v>600</v>
      </c>
      <c r="GU21" s="39">
        <v>70</v>
      </c>
      <c r="GV21" s="39" t="s">
        <v>334</v>
      </c>
      <c r="GW21" s="39">
        <v>124850</v>
      </c>
      <c r="GX21" s="39">
        <v>78950</v>
      </c>
      <c r="GY21" s="39">
        <v>17090</v>
      </c>
      <c r="GZ21" s="39">
        <v>16300</v>
      </c>
      <c r="HA21" s="39">
        <v>8140</v>
      </c>
      <c r="HB21" s="39">
        <v>2940</v>
      </c>
      <c r="HC21" s="39">
        <v>1010</v>
      </c>
      <c r="HD21" s="39">
        <v>600</v>
      </c>
      <c r="HE21" s="39">
        <v>60</v>
      </c>
      <c r="HF21" s="39" t="s">
        <v>334</v>
      </c>
      <c r="HG21" s="39">
        <v>125090</v>
      </c>
      <c r="HH21" s="39">
        <v>78870</v>
      </c>
      <c r="HI21" s="39">
        <v>17340</v>
      </c>
      <c r="HJ21" s="39">
        <v>16410</v>
      </c>
      <c r="HK21" s="39">
        <v>8230</v>
      </c>
      <c r="HL21" s="39">
        <v>2960</v>
      </c>
      <c r="HM21" s="39">
        <v>1020</v>
      </c>
      <c r="HN21" s="39">
        <v>600</v>
      </c>
      <c r="HO21" s="39">
        <v>60</v>
      </c>
      <c r="HP21" s="39" t="s">
        <v>334</v>
      </c>
      <c r="HQ21" s="39">
        <v>125500</v>
      </c>
      <c r="HR21" s="39">
        <v>78990</v>
      </c>
      <c r="HS21" s="39">
        <v>17640</v>
      </c>
      <c r="HT21" s="39">
        <v>16600</v>
      </c>
      <c r="HU21" s="39">
        <v>8370</v>
      </c>
      <c r="HV21" s="39">
        <v>3020</v>
      </c>
      <c r="HW21" s="39">
        <v>1030</v>
      </c>
      <c r="HX21" s="39">
        <v>610</v>
      </c>
      <c r="HY21" s="39">
        <v>60</v>
      </c>
      <c r="HZ21" s="39" t="s">
        <v>334</v>
      </c>
      <c r="IA21" s="39">
        <v>126320</v>
      </c>
      <c r="IB21" s="39">
        <v>79260</v>
      </c>
      <c r="IC21" s="39">
        <v>17870</v>
      </c>
      <c r="ID21" s="39">
        <v>16760</v>
      </c>
      <c r="IE21" s="39">
        <v>8490</v>
      </c>
      <c r="IF21" s="39">
        <v>3090</v>
      </c>
      <c r="IG21" s="39">
        <v>1040</v>
      </c>
      <c r="IH21" s="39">
        <v>610</v>
      </c>
      <c r="II21" s="39">
        <v>60</v>
      </c>
      <c r="IJ21" s="39" t="s">
        <v>334</v>
      </c>
      <c r="IK21" s="39">
        <v>127180</v>
      </c>
      <c r="IL21" s="39">
        <v>79390</v>
      </c>
      <c r="IM21" s="39">
        <v>18130</v>
      </c>
      <c r="IN21" s="39">
        <v>16930</v>
      </c>
      <c r="IO21" s="39">
        <v>8650</v>
      </c>
      <c r="IP21" s="39">
        <v>3140</v>
      </c>
      <c r="IQ21" s="39">
        <v>1050</v>
      </c>
      <c r="IR21" s="39">
        <v>620</v>
      </c>
      <c r="IS21" s="39">
        <v>60</v>
      </c>
      <c r="IT21" s="39" t="s">
        <v>334</v>
      </c>
      <c r="IU21" s="39">
        <v>127960</v>
      </c>
      <c r="IV21" s="39">
        <v>79670</v>
      </c>
      <c r="IW21" s="39">
        <v>18430</v>
      </c>
      <c r="IX21" s="39">
        <v>17160</v>
      </c>
      <c r="IY21" s="39">
        <v>8840</v>
      </c>
      <c r="IZ21" s="39">
        <v>3210</v>
      </c>
      <c r="JA21" s="39">
        <v>1070</v>
      </c>
      <c r="JB21" s="39">
        <v>620</v>
      </c>
      <c r="JC21" s="39">
        <v>60</v>
      </c>
      <c r="JD21" s="39" t="s">
        <v>334</v>
      </c>
      <c r="JE21" s="39">
        <v>129060</v>
      </c>
      <c r="JF21" s="39">
        <v>79870</v>
      </c>
      <c r="JG21" s="39">
        <v>18660</v>
      </c>
      <c r="JH21" s="39">
        <v>17320</v>
      </c>
      <c r="JI21" s="39">
        <v>9010</v>
      </c>
      <c r="JJ21" s="39">
        <v>3250</v>
      </c>
      <c r="JK21" s="39">
        <v>1090</v>
      </c>
      <c r="JL21" s="39">
        <v>620</v>
      </c>
      <c r="JM21" s="39">
        <v>60</v>
      </c>
      <c r="JN21" s="39" t="s">
        <v>334</v>
      </c>
      <c r="JO21" s="39">
        <v>129880</v>
      </c>
      <c r="JP21" s="39">
        <v>79920</v>
      </c>
      <c r="JQ21" s="39">
        <v>18860</v>
      </c>
      <c r="JR21" s="39">
        <v>17500</v>
      </c>
      <c r="JS21" s="39">
        <v>9160</v>
      </c>
      <c r="JT21" s="39">
        <v>3300</v>
      </c>
      <c r="JU21" s="39">
        <v>1110</v>
      </c>
      <c r="JV21" s="39">
        <v>630</v>
      </c>
      <c r="JW21" s="39">
        <v>60</v>
      </c>
      <c r="JX21" s="39" t="s">
        <v>334</v>
      </c>
      <c r="JY21" s="39">
        <v>130540</v>
      </c>
      <c r="JZ21" s="39">
        <v>80050</v>
      </c>
      <c r="KA21" s="39">
        <v>19050</v>
      </c>
      <c r="KB21" s="39">
        <v>17620</v>
      </c>
      <c r="KC21" s="39">
        <v>9280</v>
      </c>
      <c r="KD21" s="39">
        <v>3360</v>
      </c>
      <c r="KE21" s="39">
        <v>1130</v>
      </c>
      <c r="KF21" s="39">
        <v>650</v>
      </c>
      <c r="KG21" s="39">
        <v>60</v>
      </c>
      <c r="KH21" s="39" t="s">
        <v>334</v>
      </c>
      <c r="KI21" s="39">
        <v>131210</v>
      </c>
      <c r="KJ21" s="39">
        <v>80140</v>
      </c>
      <c r="KK21" s="39">
        <v>19350</v>
      </c>
      <c r="KL21" s="39">
        <v>17840</v>
      </c>
      <c r="KM21" s="39">
        <v>9470</v>
      </c>
      <c r="KN21" s="39">
        <v>3480</v>
      </c>
      <c r="KO21" s="39">
        <v>1170</v>
      </c>
      <c r="KP21" s="39">
        <v>670</v>
      </c>
      <c r="KQ21" s="39">
        <v>60</v>
      </c>
      <c r="KR21" s="39" t="s">
        <v>334</v>
      </c>
      <c r="KS21" s="39">
        <v>132180</v>
      </c>
      <c r="KT21" s="39">
        <v>80180</v>
      </c>
      <c r="KU21" s="39">
        <v>19700</v>
      </c>
      <c r="KV21" s="39">
        <v>18030</v>
      </c>
      <c r="KW21" s="39">
        <v>9740</v>
      </c>
      <c r="KX21" s="39">
        <v>3580</v>
      </c>
      <c r="KY21" s="39">
        <v>1200</v>
      </c>
      <c r="KZ21" s="39">
        <v>680</v>
      </c>
      <c r="LA21" s="39">
        <v>60</v>
      </c>
      <c r="LB21" s="39" t="s">
        <v>334</v>
      </c>
      <c r="LC21" s="39">
        <v>133160</v>
      </c>
      <c r="LD21" t="str">
        <f>INDEX(Lookup!$F$2:$F$375, MATCH(D21,Lookup!$A$2:$A$375,0))</f>
        <v>North East Combined Authority</v>
      </c>
    </row>
    <row r="22" spans="2:316" s="28" customFormat="1" ht="15" customHeight="1" x14ac:dyDescent="0.25">
      <c r="B22" s="29" t="s">
        <v>339</v>
      </c>
      <c r="C22" s="34" t="s">
        <v>331</v>
      </c>
      <c r="D22" s="34" t="s">
        <v>370</v>
      </c>
      <c r="E22" s="35" t="s">
        <v>371</v>
      </c>
      <c r="F22" s="31">
        <v>1274240</v>
      </c>
      <c r="G22" s="31">
        <v>531650</v>
      </c>
      <c r="H22" s="31">
        <v>493430</v>
      </c>
      <c r="I22" s="31">
        <v>257530</v>
      </c>
      <c r="J22" s="31">
        <v>145460</v>
      </c>
      <c r="K22" s="31">
        <v>76130</v>
      </c>
      <c r="L22" s="31">
        <v>56300</v>
      </c>
      <c r="M22" s="31">
        <v>5900</v>
      </c>
      <c r="N22" s="31" t="s">
        <v>334</v>
      </c>
      <c r="O22" s="32">
        <v>2840640</v>
      </c>
      <c r="P22" s="32">
        <v>1284720</v>
      </c>
      <c r="Q22" s="32">
        <v>531880</v>
      </c>
      <c r="R22" s="32">
        <v>494090</v>
      </c>
      <c r="S22" s="32">
        <v>258750</v>
      </c>
      <c r="T22" s="32">
        <v>145560</v>
      </c>
      <c r="U22" s="32">
        <v>75500</v>
      </c>
      <c r="V22" s="32">
        <v>55700</v>
      </c>
      <c r="W22" s="32">
        <v>5860</v>
      </c>
      <c r="X22" s="32" t="s">
        <v>334</v>
      </c>
      <c r="Y22" s="32">
        <v>2852040</v>
      </c>
      <c r="Z22" s="32">
        <v>1298570</v>
      </c>
      <c r="AA22" s="32">
        <v>538280</v>
      </c>
      <c r="AB22" s="32">
        <v>496310</v>
      </c>
      <c r="AC22" s="32">
        <v>262490</v>
      </c>
      <c r="AD22" s="32">
        <v>146820</v>
      </c>
      <c r="AE22" s="32">
        <v>73580</v>
      </c>
      <c r="AF22" s="32">
        <v>52240</v>
      </c>
      <c r="AG22" s="32">
        <v>5290</v>
      </c>
      <c r="AH22" s="32" t="s">
        <v>334</v>
      </c>
      <c r="AI22" s="32">
        <v>2873570</v>
      </c>
      <c r="AJ22" s="32">
        <v>1309610</v>
      </c>
      <c r="AK22" s="32">
        <v>542660</v>
      </c>
      <c r="AL22" s="32">
        <v>497420</v>
      </c>
      <c r="AM22" s="32">
        <v>265460</v>
      </c>
      <c r="AN22" s="32">
        <v>148920</v>
      </c>
      <c r="AO22" s="32">
        <v>74180</v>
      </c>
      <c r="AP22" s="32">
        <v>51760</v>
      </c>
      <c r="AQ22" s="32">
        <v>5220</v>
      </c>
      <c r="AR22" s="32" t="s">
        <v>334</v>
      </c>
      <c r="AS22" s="32">
        <v>2895230</v>
      </c>
      <c r="AT22" s="32">
        <v>1317840</v>
      </c>
      <c r="AU22" s="32">
        <v>546710</v>
      </c>
      <c r="AV22" s="32">
        <v>499070</v>
      </c>
      <c r="AW22" s="32">
        <v>269010</v>
      </c>
      <c r="AX22" s="32">
        <v>150510</v>
      </c>
      <c r="AY22" s="32">
        <v>74980</v>
      </c>
      <c r="AZ22" s="32">
        <v>52220</v>
      </c>
      <c r="BA22" s="32">
        <v>5240</v>
      </c>
      <c r="BB22" s="32" t="s">
        <v>334</v>
      </c>
      <c r="BC22" s="32">
        <v>2915590</v>
      </c>
      <c r="BD22" s="32">
        <v>1321940</v>
      </c>
      <c r="BE22" s="32">
        <v>549720</v>
      </c>
      <c r="BF22" s="32">
        <v>501520</v>
      </c>
      <c r="BG22" s="32">
        <v>271880</v>
      </c>
      <c r="BH22" s="32">
        <v>153320</v>
      </c>
      <c r="BI22" s="32">
        <v>75890</v>
      </c>
      <c r="BJ22" s="32">
        <v>52580</v>
      </c>
      <c r="BK22" s="32">
        <v>5290</v>
      </c>
      <c r="BL22" s="32" t="s">
        <v>334</v>
      </c>
      <c r="BM22" s="32">
        <v>2932140</v>
      </c>
      <c r="BN22" s="32">
        <v>1326710</v>
      </c>
      <c r="BO22" s="32">
        <v>553380</v>
      </c>
      <c r="BP22" s="32">
        <v>504290</v>
      </c>
      <c r="BQ22" s="32">
        <v>275190</v>
      </c>
      <c r="BR22" s="32">
        <v>156490</v>
      </c>
      <c r="BS22" s="32">
        <v>77080</v>
      </c>
      <c r="BT22" s="32">
        <v>53280</v>
      </c>
      <c r="BU22" s="32">
        <v>5360</v>
      </c>
      <c r="BV22" s="32" t="s">
        <v>334</v>
      </c>
      <c r="BW22" s="32">
        <v>2951770</v>
      </c>
      <c r="BX22" s="32">
        <v>1328370</v>
      </c>
      <c r="BY22" s="32">
        <v>556980</v>
      </c>
      <c r="BZ22" s="32">
        <v>507640</v>
      </c>
      <c r="CA22" s="32">
        <v>278810</v>
      </c>
      <c r="CB22" s="32">
        <v>159650</v>
      </c>
      <c r="CC22" s="32">
        <v>78740</v>
      </c>
      <c r="CD22" s="32">
        <v>54120</v>
      </c>
      <c r="CE22" s="32">
        <v>5450</v>
      </c>
      <c r="CF22" s="32" t="s">
        <v>334</v>
      </c>
      <c r="CG22" s="32">
        <v>2969750</v>
      </c>
      <c r="CH22" s="32">
        <v>1326420</v>
      </c>
      <c r="CI22" s="32">
        <v>559800</v>
      </c>
      <c r="CJ22" s="32">
        <v>510870</v>
      </c>
      <c r="CK22" s="32">
        <v>282250</v>
      </c>
      <c r="CL22" s="32">
        <v>163100</v>
      </c>
      <c r="CM22" s="32">
        <v>80500</v>
      </c>
      <c r="CN22" s="32">
        <v>55110</v>
      </c>
      <c r="CO22" s="32">
        <v>5490</v>
      </c>
      <c r="CP22" s="32" t="s">
        <v>334</v>
      </c>
      <c r="CQ22" s="32">
        <v>2983520</v>
      </c>
      <c r="CR22" s="32">
        <v>1322420</v>
      </c>
      <c r="CS22" s="32">
        <v>563530</v>
      </c>
      <c r="CT22" s="32">
        <v>514030</v>
      </c>
      <c r="CU22" s="32">
        <v>285910</v>
      </c>
      <c r="CV22" s="32">
        <v>167010</v>
      </c>
      <c r="CW22" s="32">
        <v>82020</v>
      </c>
      <c r="CX22" s="32">
        <v>56130</v>
      </c>
      <c r="CY22" s="32">
        <v>5610</v>
      </c>
      <c r="CZ22" s="32" t="s">
        <v>334</v>
      </c>
      <c r="DA22" s="32">
        <v>2996660</v>
      </c>
      <c r="DB22" s="32">
        <v>1318680</v>
      </c>
      <c r="DC22" s="32">
        <v>567910</v>
      </c>
      <c r="DD22" s="32">
        <v>517870</v>
      </c>
      <c r="DE22" s="32">
        <v>290090</v>
      </c>
      <c r="DF22" s="32">
        <v>170440</v>
      </c>
      <c r="DG22" s="32">
        <v>83480</v>
      </c>
      <c r="DH22" s="32">
        <v>57190</v>
      </c>
      <c r="DI22" s="32">
        <v>5730</v>
      </c>
      <c r="DJ22" s="32" t="s">
        <v>334</v>
      </c>
      <c r="DK22" s="32">
        <v>3011400</v>
      </c>
      <c r="DL22" s="32">
        <v>1317630</v>
      </c>
      <c r="DM22" s="32">
        <v>572010</v>
      </c>
      <c r="DN22" s="32">
        <v>522000</v>
      </c>
      <c r="DO22" s="32">
        <v>294920</v>
      </c>
      <c r="DP22" s="32">
        <v>173630</v>
      </c>
      <c r="DQ22" s="32">
        <v>84720</v>
      </c>
      <c r="DR22" s="32">
        <v>57980</v>
      </c>
      <c r="DS22" s="32">
        <v>5820</v>
      </c>
      <c r="DT22" s="32" t="s">
        <v>334</v>
      </c>
      <c r="DU22" s="32">
        <v>3028720</v>
      </c>
      <c r="DV22" s="32">
        <v>1314330</v>
      </c>
      <c r="DW22" s="32">
        <v>578510</v>
      </c>
      <c r="DX22" s="32">
        <v>526270</v>
      </c>
      <c r="DY22" s="32">
        <v>299630</v>
      </c>
      <c r="DZ22" s="32">
        <v>176110</v>
      </c>
      <c r="EA22" s="32">
        <v>85730</v>
      </c>
      <c r="EB22" s="32">
        <v>58540</v>
      </c>
      <c r="EC22" s="32">
        <v>5900</v>
      </c>
      <c r="ED22" s="32" t="s">
        <v>334</v>
      </c>
      <c r="EE22" s="32">
        <v>3045010</v>
      </c>
      <c r="EF22" s="32">
        <v>1313050</v>
      </c>
      <c r="EG22" s="32">
        <v>585790</v>
      </c>
      <c r="EH22" s="32">
        <v>530940</v>
      </c>
      <c r="EI22" s="32">
        <v>303720</v>
      </c>
      <c r="EJ22" s="32">
        <v>178160</v>
      </c>
      <c r="EK22" s="32">
        <v>86830</v>
      </c>
      <c r="EL22" s="32">
        <v>59150</v>
      </c>
      <c r="EM22" s="32">
        <v>5990</v>
      </c>
      <c r="EN22" s="32" t="s">
        <v>334</v>
      </c>
      <c r="EO22" s="32">
        <v>3063630</v>
      </c>
      <c r="EP22" s="32">
        <v>1314490</v>
      </c>
      <c r="EQ22" s="32">
        <v>594470</v>
      </c>
      <c r="ER22" s="32">
        <v>536870</v>
      </c>
      <c r="ES22" s="32">
        <v>308240</v>
      </c>
      <c r="ET22" s="32">
        <v>179900</v>
      </c>
      <c r="EU22" s="32">
        <v>87960</v>
      </c>
      <c r="EV22" s="32">
        <v>59470</v>
      </c>
      <c r="EW22" s="32">
        <v>6080</v>
      </c>
      <c r="EX22" s="32" t="s">
        <v>334</v>
      </c>
      <c r="EY22" s="32">
        <v>3087480</v>
      </c>
      <c r="EZ22" s="32">
        <v>1318370</v>
      </c>
      <c r="FA22" s="32">
        <v>604900</v>
      </c>
      <c r="FB22" s="32">
        <v>542310</v>
      </c>
      <c r="FC22" s="32">
        <v>312460</v>
      </c>
      <c r="FD22" s="32">
        <v>181540</v>
      </c>
      <c r="FE22" s="32">
        <v>88420</v>
      </c>
      <c r="FF22" s="32">
        <v>59610</v>
      </c>
      <c r="FG22" s="32">
        <v>6190</v>
      </c>
      <c r="FH22" s="32" t="s">
        <v>334</v>
      </c>
      <c r="FI22" s="32">
        <v>3113790</v>
      </c>
      <c r="FJ22" s="32">
        <v>1321270</v>
      </c>
      <c r="FK22" s="32">
        <v>613660</v>
      </c>
      <c r="FL22" s="32">
        <v>545960</v>
      </c>
      <c r="FM22" s="32">
        <v>315060</v>
      </c>
      <c r="FN22" s="32">
        <v>181980</v>
      </c>
      <c r="FO22" s="32">
        <v>88770</v>
      </c>
      <c r="FP22" s="32">
        <v>59620</v>
      </c>
      <c r="FQ22" s="32">
        <v>6250</v>
      </c>
      <c r="FR22" s="32" t="s">
        <v>334</v>
      </c>
      <c r="FS22" s="32">
        <v>3132580</v>
      </c>
      <c r="FT22" s="32">
        <v>1322230</v>
      </c>
      <c r="FU22" s="32">
        <v>619090</v>
      </c>
      <c r="FV22" s="32">
        <v>548790</v>
      </c>
      <c r="FW22" s="32">
        <v>316130</v>
      </c>
      <c r="FX22" s="32">
        <v>182490</v>
      </c>
      <c r="FY22" s="32">
        <v>89130</v>
      </c>
      <c r="FZ22" s="32">
        <v>59670</v>
      </c>
      <c r="GA22" s="32">
        <v>6350</v>
      </c>
      <c r="GB22" s="32" t="s">
        <v>334</v>
      </c>
      <c r="GC22" s="32">
        <v>3143870</v>
      </c>
      <c r="GD22" s="32">
        <v>1321570</v>
      </c>
      <c r="GE22" s="32">
        <v>623370</v>
      </c>
      <c r="GF22" s="32">
        <v>550670</v>
      </c>
      <c r="GG22" s="32">
        <v>317060</v>
      </c>
      <c r="GH22" s="32">
        <v>183200</v>
      </c>
      <c r="GI22" s="32">
        <v>89530</v>
      </c>
      <c r="GJ22" s="32">
        <v>59770</v>
      </c>
      <c r="GK22" s="32">
        <v>6410</v>
      </c>
      <c r="GL22" s="32" t="s">
        <v>334</v>
      </c>
      <c r="GM22" s="32">
        <v>3151570</v>
      </c>
      <c r="GN22" s="32">
        <v>1323780</v>
      </c>
      <c r="GO22" s="32">
        <v>627710</v>
      </c>
      <c r="GP22" s="32">
        <v>552910</v>
      </c>
      <c r="GQ22" s="32">
        <v>318320</v>
      </c>
      <c r="GR22" s="32">
        <v>183890</v>
      </c>
      <c r="GS22" s="32">
        <v>89690</v>
      </c>
      <c r="GT22" s="32">
        <v>59890</v>
      </c>
      <c r="GU22" s="32">
        <v>6470</v>
      </c>
      <c r="GV22" s="32" t="s">
        <v>334</v>
      </c>
      <c r="GW22" s="32">
        <v>3162670</v>
      </c>
      <c r="GX22" s="32">
        <v>1326610</v>
      </c>
      <c r="GY22" s="32">
        <v>632420</v>
      </c>
      <c r="GZ22" s="32">
        <v>555190</v>
      </c>
      <c r="HA22" s="32">
        <v>320020</v>
      </c>
      <c r="HB22" s="32">
        <v>184550</v>
      </c>
      <c r="HC22" s="32">
        <v>90020</v>
      </c>
      <c r="HD22" s="32">
        <v>60000</v>
      </c>
      <c r="HE22" s="32">
        <v>6540</v>
      </c>
      <c r="HF22" s="32" t="s">
        <v>334</v>
      </c>
      <c r="HG22" s="32">
        <v>3175330</v>
      </c>
      <c r="HH22" s="32">
        <v>1328710</v>
      </c>
      <c r="HI22" s="32">
        <v>636910</v>
      </c>
      <c r="HJ22" s="32">
        <v>557460</v>
      </c>
      <c r="HK22" s="32">
        <v>321690</v>
      </c>
      <c r="HL22" s="32">
        <v>185490</v>
      </c>
      <c r="HM22" s="32">
        <v>90540</v>
      </c>
      <c r="HN22" s="32">
        <v>60130</v>
      </c>
      <c r="HO22" s="32">
        <v>6590</v>
      </c>
      <c r="HP22" s="32" t="s">
        <v>334</v>
      </c>
      <c r="HQ22" s="32">
        <v>3187520</v>
      </c>
      <c r="HR22" s="32">
        <v>1332380</v>
      </c>
      <c r="HS22" s="32">
        <v>641880</v>
      </c>
      <c r="HT22" s="32">
        <v>560460</v>
      </c>
      <c r="HU22" s="32">
        <v>323860</v>
      </c>
      <c r="HV22" s="32">
        <v>187100</v>
      </c>
      <c r="HW22" s="32">
        <v>91260</v>
      </c>
      <c r="HX22" s="32">
        <v>60280</v>
      </c>
      <c r="HY22" s="32">
        <v>6650</v>
      </c>
      <c r="HZ22" s="32" t="s">
        <v>334</v>
      </c>
      <c r="IA22" s="32">
        <v>3203860</v>
      </c>
      <c r="IB22" s="32">
        <v>1338160</v>
      </c>
      <c r="IC22" s="32">
        <v>647600</v>
      </c>
      <c r="ID22" s="32">
        <v>564660</v>
      </c>
      <c r="IE22" s="32">
        <v>326720</v>
      </c>
      <c r="IF22" s="32">
        <v>189080</v>
      </c>
      <c r="IG22" s="32">
        <v>92200</v>
      </c>
      <c r="IH22" s="32">
        <v>60590</v>
      </c>
      <c r="II22" s="32">
        <v>6700</v>
      </c>
      <c r="IJ22" s="32" t="s">
        <v>334</v>
      </c>
      <c r="IK22" s="32">
        <v>3225710</v>
      </c>
      <c r="IL22" s="32">
        <v>1344310</v>
      </c>
      <c r="IM22" s="32">
        <v>653340</v>
      </c>
      <c r="IN22" s="32">
        <v>568940</v>
      </c>
      <c r="IO22" s="32">
        <v>329850</v>
      </c>
      <c r="IP22" s="32">
        <v>191560</v>
      </c>
      <c r="IQ22" s="32">
        <v>93420</v>
      </c>
      <c r="IR22" s="32">
        <v>61170</v>
      </c>
      <c r="IS22" s="32">
        <v>6760</v>
      </c>
      <c r="IT22" s="32" t="s">
        <v>334</v>
      </c>
      <c r="IU22" s="32">
        <v>3249360</v>
      </c>
      <c r="IV22" s="32">
        <v>1348680</v>
      </c>
      <c r="IW22" s="32">
        <v>659500</v>
      </c>
      <c r="IX22" s="32">
        <v>573870</v>
      </c>
      <c r="IY22" s="32">
        <v>333350</v>
      </c>
      <c r="IZ22" s="32">
        <v>194140</v>
      </c>
      <c r="JA22" s="32">
        <v>94710</v>
      </c>
      <c r="JB22" s="32">
        <v>61670</v>
      </c>
      <c r="JC22" s="32">
        <v>6800</v>
      </c>
      <c r="JD22" s="32" t="s">
        <v>334</v>
      </c>
      <c r="JE22" s="32">
        <v>3272710</v>
      </c>
      <c r="JF22" s="32">
        <v>1354870</v>
      </c>
      <c r="JG22" s="32">
        <v>667130</v>
      </c>
      <c r="JH22" s="32">
        <v>579660</v>
      </c>
      <c r="JI22" s="32">
        <v>337220</v>
      </c>
      <c r="JJ22" s="32">
        <v>197080</v>
      </c>
      <c r="JK22" s="32">
        <v>96010</v>
      </c>
      <c r="JL22" s="32">
        <v>62110</v>
      </c>
      <c r="JM22" s="32">
        <v>6850</v>
      </c>
      <c r="JN22" s="32" t="s">
        <v>334</v>
      </c>
      <c r="JO22" s="32">
        <v>3300940</v>
      </c>
      <c r="JP22" s="32">
        <v>1360080</v>
      </c>
      <c r="JQ22" s="32">
        <v>674910</v>
      </c>
      <c r="JR22" s="32">
        <v>585700</v>
      </c>
      <c r="JS22" s="32">
        <v>341710</v>
      </c>
      <c r="JT22" s="32">
        <v>200500</v>
      </c>
      <c r="JU22" s="32">
        <v>97550</v>
      </c>
      <c r="JV22" s="32">
        <v>62680</v>
      </c>
      <c r="JW22" s="32">
        <v>6960</v>
      </c>
      <c r="JX22" s="32" t="s">
        <v>334</v>
      </c>
      <c r="JY22" s="32">
        <v>3330090</v>
      </c>
      <c r="JZ22" s="32">
        <v>1363890</v>
      </c>
      <c r="KA22" s="32">
        <v>680890</v>
      </c>
      <c r="KB22" s="32">
        <v>591830</v>
      </c>
      <c r="KC22" s="32">
        <v>345930</v>
      </c>
      <c r="KD22" s="32">
        <v>203300</v>
      </c>
      <c r="KE22" s="32">
        <v>98920</v>
      </c>
      <c r="KF22" s="32">
        <v>63250</v>
      </c>
      <c r="KG22" s="32">
        <v>7030</v>
      </c>
      <c r="KH22" s="32" t="s">
        <v>334</v>
      </c>
      <c r="KI22" s="32">
        <v>3355050</v>
      </c>
      <c r="KJ22" s="32">
        <v>1369250</v>
      </c>
      <c r="KK22" s="32">
        <v>687520</v>
      </c>
      <c r="KL22" s="32">
        <v>599070</v>
      </c>
      <c r="KM22" s="32">
        <v>351480</v>
      </c>
      <c r="KN22" s="32">
        <v>207020</v>
      </c>
      <c r="KO22" s="32">
        <v>100780</v>
      </c>
      <c r="KP22" s="32">
        <v>64040</v>
      </c>
      <c r="KQ22" s="32">
        <v>7120</v>
      </c>
      <c r="KR22" s="32" t="s">
        <v>334</v>
      </c>
      <c r="KS22" s="32">
        <v>3386280</v>
      </c>
      <c r="KT22" s="32">
        <v>1375000</v>
      </c>
      <c r="KU22" s="32">
        <v>694000</v>
      </c>
      <c r="KV22" s="32">
        <v>605020</v>
      </c>
      <c r="KW22" s="32">
        <v>356390</v>
      </c>
      <c r="KX22" s="32">
        <v>210440</v>
      </c>
      <c r="KY22" s="32">
        <v>102110</v>
      </c>
      <c r="KZ22" s="32">
        <v>64690</v>
      </c>
      <c r="LA22" s="32">
        <v>7220</v>
      </c>
      <c r="LB22" s="32" t="s">
        <v>334</v>
      </c>
      <c r="LC22" s="32">
        <v>3414860</v>
      </c>
      <c r="LD22" t="e">
        <f>INDEX(Lookup!$F$2:$F$375, MATCH(D22,Lookup!$A$2:$A$375,0))</f>
        <v>#N/A</v>
      </c>
    </row>
    <row r="23" spans="2:316" ht="15" customHeight="1" x14ac:dyDescent="0.25">
      <c r="B23" s="1" t="s">
        <v>342</v>
      </c>
      <c r="C23" s="36">
        <v>2372</v>
      </c>
      <c r="D23" s="36" t="s">
        <v>372</v>
      </c>
      <c r="E23" s="37" t="s">
        <v>373</v>
      </c>
      <c r="F23" s="38">
        <v>36260</v>
      </c>
      <c r="G23" s="38">
        <v>7000</v>
      </c>
      <c r="H23" s="38">
        <v>6920</v>
      </c>
      <c r="I23" s="38">
        <v>3050</v>
      </c>
      <c r="J23" s="38">
        <v>1440</v>
      </c>
      <c r="K23" s="38">
        <v>810</v>
      </c>
      <c r="L23" s="38">
        <v>500</v>
      </c>
      <c r="M23" s="38">
        <v>80</v>
      </c>
      <c r="N23" s="38" t="s">
        <v>334</v>
      </c>
      <c r="O23" s="39">
        <v>56050</v>
      </c>
      <c r="P23" s="39">
        <v>36390</v>
      </c>
      <c r="Q23" s="39">
        <v>7030</v>
      </c>
      <c r="R23" s="39">
        <v>7000</v>
      </c>
      <c r="S23" s="39">
        <v>3020</v>
      </c>
      <c r="T23" s="39">
        <v>1480</v>
      </c>
      <c r="U23" s="39">
        <v>780</v>
      </c>
      <c r="V23" s="39">
        <v>490</v>
      </c>
      <c r="W23" s="39">
        <v>80</v>
      </c>
      <c r="X23" s="39" t="s">
        <v>334</v>
      </c>
      <c r="Y23" s="39">
        <v>56270</v>
      </c>
      <c r="Z23" s="39">
        <v>36560</v>
      </c>
      <c r="AA23" s="39">
        <v>7100</v>
      </c>
      <c r="AB23" s="39">
        <v>7080</v>
      </c>
      <c r="AC23" s="39">
        <v>3070</v>
      </c>
      <c r="AD23" s="39">
        <v>1560</v>
      </c>
      <c r="AE23" s="39">
        <v>750</v>
      </c>
      <c r="AF23" s="39">
        <v>500</v>
      </c>
      <c r="AG23" s="39">
        <v>70</v>
      </c>
      <c r="AH23" s="39" t="s">
        <v>334</v>
      </c>
      <c r="AI23" s="39">
        <v>56690</v>
      </c>
      <c r="AJ23" s="39">
        <v>36660</v>
      </c>
      <c r="AK23" s="39">
        <v>7230</v>
      </c>
      <c r="AL23" s="39">
        <v>7290</v>
      </c>
      <c r="AM23" s="39">
        <v>3170</v>
      </c>
      <c r="AN23" s="39">
        <v>1620</v>
      </c>
      <c r="AO23" s="39">
        <v>760</v>
      </c>
      <c r="AP23" s="39">
        <v>480</v>
      </c>
      <c r="AQ23" s="39">
        <v>70</v>
      </c>
      <c r="AR23" s="39" t="s">
        <v>334</v>
      </c>
      <c r="AS23" s="39">
        <v>57290</v>
      </c>
      <c r="AT23" s="39">
        <v>36770</v>
      </c>
      <c r="AU23" s="39">
        <v>7260</v>
      </c>
      <c r="AV23" s="39">
        <v>7340</v>
      </c>
      <c r="AW23" s="39">
        <v>3220</v>
      </c>
      <c r="AX23" s="39">
        <v>1650</v>
      </c>
      <c r="AY23" s="39">
        <v>770</v>
      </c>
      <c r="AZ23" s="39">
        <v>490</v>
      </c>
      <c r="BA23" s="39">
        <v>70</v>
      </c>
      <c r="BB23" s="39" t="s">
        <v>334</v>
      </c>
      <c r="BC23" s="39">
        <v>57560</v>
      </c>
      <c r="BD23" s="39">
        <v>36750</v>
      </c>
      <c r="BE23" s="39">
        <v>7410</v>
      </c>
      <c r="BF23" s="39">
        <v>7450</v>
      </c>
      <c r="BG23" s="39">
        <v>3310</v>
      </c>
      <c r="BH23" s="39">
        <v>1690</v>
      </c>
      <c r="BI23" s="39">
        <v>770</v>
      </c>
      <c r="BJ23" s="39">
        <v>500</v>
      </c>
      <c r="BK23" s="39">
        <v>60</v>
      </c>
      <c r="BL23" s="39" t="s">
        <v>334</v>
      </c>
      <c r="BM23" s="39">
        <v>57950</v>
      </c>
      <c r="BN23" s="39">
        <v>36630</v>
      </c>
      <c r="BO23" s="39">
        <v>7530</v>
      </c>
      <c r="BP23" s="39">
        <v>7490</v>
      </c>
      <c r="BQ23" s="39">
        <v>3400</v>
      </c>
      <c r="BR23" s="39">
        <v>1730</v>
      </c>
      <c r="BS23" s="39">
        <v>770</v>
      </c>
      <c r="BT23" s="39">
        <v>500</v>
      </c>
      <c r="BU23" s="39">
        <v>60</v>
      </c>
      <c r="BV23" s="39" t="s">
        <v>334</v>
      </c>
      <c r="BW23" s="39">
        <v>58110</v>
      </c>
      <c r="BX23" s="39">
        <v>36650</v>
      </c>
      <c r="BY23" s="39">
        <v>7620</v>
      </c>
      <c r="BZ23" s="39">
        <v>7640</v>
      </c>
      <c r="CA23" s="39">
        <v>3520</v>
      </c>
      <c r="CB23" s="39">
        <v>1760</v>
      </c>
      <c r="CC23" s="39">
        <v>770</v>
      </c>
      <c r="CD23" s="39">
        <v>510</v>
      </c>
      <c r="CE23" s="39">
        <v>60</v>
      </c>
      <c r="CF23" s="39" t="s">
        <v>334</v>
      </c>
      <c r="CG23" s="39">
        <v>58530</v>
      </c>
      <c r="CH23" s="39">
        <v>36180</v>
      </c>
      <c r="CI23" s="39">
        <v>7710</v>
      </c>
      <c r="CJ23" s="39">
        <v>7730</v>
      </c>
      <c r="CK23" s="39">
        <v>3690</v>
      </c>
      <c r="CL23" s="39">
        <v>1860</v>
      </c>
      <c r="CM23" s="39">
        <v>780</v>
      </c>
      <c r="CN23" s="39">
        <v>530</v>
      </c>
      <c r="CO23" s="39">
        <v>60</v>
      </c>
      <c r="CP23" s="39" t="s">
        <v>334</v>
      </c>
      <c r="CQ23" s="39">
        <v>58540</v>
      </c>
      <c r="CR23" s="39">
        <v>35740</v>
      </c>
      <c r="CS23" s="39">
        <v>7750</v>
      </c>
      <c r="CT23" s="39">
        <v>7810</v>
      </c>
      <c r="CU23" s="39">
        <v>3850</v>
      </c>
      <c r="CV23" s="39">
        <v>1910</v>
      </c>
      <c r="CW23" s="39">
        <v>780</v>
      </c>
      <c r="CX23" s="39">
        <v>530</v>
      </c>
      <c r="CY23" s="39">
        <v>60</v>
      </c>
      <c r="CZ23" s="39" t="s">
        <v>334</v>
      </c>
      <c r="DA23" s="39">
        <v>58430</v>
      </c>
      <c r="DB23" s="39">
        <v>35510</v>
      </c>
      <c r="DC23" s="39">
        <v>7810</v>
      </c>
      <c r="DD23" s="39">
        <v>7900</v>
      </c>
      <c r="DE23" s="39">
        <v>3940</v>
      </c>
      <c r="DF23" s="39">
        <v>1940</v>
      </c>
      <c r="DG23" s="39">
        <v>800</v>
      </c>
      <c r="DH23" s="39">
        <v>540</v>
      </c>
      <c r="DI23" s="39">
        <v>60</v>
      </c>
      <c r="DJ23" s="39" t="s">
        <v>334</v>
      </c>
      <c r="DK23" s="39">
        <v>58490</v>
      </c>
      <c r="DL23" s="39">
        <v>35480</v>
      </c>
      <c r="DM23" s="39">
        <v>7960</v>
      </c>
      <c r="DN23" s="39">
        <v>7870</v>
      </c>
      <c r="DO23" s="39">
        <v>4080</v>
      </c>
      <c r="DP23" s="39">
        <v>2020</v>
      </c>
      <c r="DQ23" s="39">
        <v>800</v>
      </c>
      <c r="DR23" s="39">
        <v>540</v>
      </c>
      <c r="DS23" s="39">
        <v>60</v>
      </c>
      <c r="DT23" s="39" t="s">
        <v>334</v>
      </c>
      <c r="DU23" s="39">
        <v>58810</v>
      </c>
      <c r="DV23" s="39">
        <v>35220</v>
      </c>
      <c r="DW23" s="39">
        <v>8240</v>
      </c>
      <c r="DX23" s="39">
        <v>7910</v>
      </c>
      <c r="DY23" s="39">
        <v>4110</v>
      </c>
      <c r="DZ23" s="39">
        <v>2020</v>
      </c>
      <c r="EA23" s="39">
        <v>800</v>
      </c>
      <c r="EB23" s="39">
        <v>550</v>
      </c>
      <c r="EC23" s="39">
        <v>60</v>
      </c>
      <c r="ED23" s="39" t="s">
        <v>334</v>
      </c>
      <c r="EE23" s="39">
        <v>58910</v>
      </c>
      <c r="EF23" s="39">
        <v>35080</v>
      </c>
      <c r="EG23" s="39">
        <v>8350</v>
      </c>
      <c r="EH23" s="39">
        <v>7980</v>
      </c>
      <c r="EI23" s="39">
        <v>4170</v>
      </c>
      <c r="EJ23" s="39">
        <v>2030</v>
      </c>
      <c r="EK23" s="39">
        <v>810</v>
      </c>
      <c r="EL23" s="39">
        <v>550</v>
      </c>
      <c r="EM23" s="39">
        <v>60</v>
      </c>
      <c r="EN23" s="39" t="s">
        <v>334</v>
      </c>
      <c r="EO23" s="39">
        <v>59030</v>
      </c>
      <c r="EP23" s="39">
        <v>35020</v>
      </c>
      <c r="EQ23" s="39">
        <v>8390</v>
      </c>
      <c r="ER23" s="39">
        <v>8060</v>
      </c>
      <c r="ES23" s="39">
        <v>4180</v>
      </c>
      <c r="ET23" s="39">
        <v>2050</v>
      </c>
      <c r="EU23" s="39">
        <v>810</v>
      </c>
      <c r="EV23" s="39">
        <v>550</v>
      </c>
      <c r="EW23" s="39">
        <v>60</v>
      </c>
      <c r="EX23" s="39" t="s">
        <v>334</v>
      </c>
      <c r="EY23" s="39">
        <v>59130</v>
      </c>
      <c r="EZ23" s="39">
        <v>35250</v>
      </c>
      <c r="FA23" s="39">
        <v>8520</v>
      </c>
      <c r="FB23" s="39">
        <v>8060</v>
      </c>
      <c r="FC23" s="39">
        <v>4210</v>
      </c>
      <c r="FD23" s="39">
        <v>2070</v>
      </c>
      <c r="FE23" s="39">
        <v>790</v>
      </c>
      <c r="FF23" s="39">
        <v>550</v>
      </c>
      <c r="FG23" s="39">
        <v>70</v>
      </c>
      <c r="FH23" s="39" t="s">
        <v>334</v>
      </c>
      <c r="FI23" s="39">
        <v>59500</v>
      </c>
      <c r="FJ23" s="39">
        <v>35110</v>
      </c>
      <c r="FK23" s="39">
        <v>8590</v>
      </c>
      <c r="FL23" s="39">
        <v>8120</v>
      </c>
      <c r="FM23" s="39">
        <v>4210</v>
      </c>
      <c r="FN23" s="39">
        <v>2060</v>
      </c>
      <c r="FO23" s="39">
        <v>790</v>
      </c>
      <c r="FP23" s="39">
        <v>550</v>
      </c>
      <c r="FQ23" s="39">
        <v>70</v>
      </c>
      <c r="FR23" s="39" t="s">
        <v>334</v>
      </c>
      <c r="FS23" s="39">
        <v>59490</v>
      </c>
      <c r="FT23" s="39">
        <v>35020</v>
      </c>
      <c r="FU23" s="39">
        <v>8750</v>
      </c>
      <c r="FV23" s="39">
        <v>8160</v>
      </c>
      <c r="FW23" s="39">
        <v>4220</v>
      </c>
      <c r="FX23" s="39">
        <v>2060</v>
      </c>
      <c r="FY23" s="39">
        <v>800</v>
      </c>
      <c r="FZ23" s="39">
        <v>550</v>
      </c>
      <c r="GA23" s="39">
        <v>70</v>
      </c>
      <c r="GB23" s="39" t="s">
        <v>334</v>
      </c>
      <c r="GC23" s="39">
        <v>59610</v>
      </c>
      <c r="GD23" s="39">
        <v>35100</v>
      </c>
      <c r="GE23" s="39">
        <v>8860</v>
      </c>
      <c r="GF23" s="39">
        <v>8150</v>
      </c>
      <c r="GG23" s="39">
        <v>4240</v>
      </c>
      <c r="GH23" s="39">
        <v>2050</v>
      </c>
      <c r="GI23" s="39">
        <v>790</v>
      </c>
      <c r="GJ23" s="39">
        <v>560</v>
      </c>
      <c r="GK23" s="39">
        <v>70</v>
      </c>
      <c r="GL23" s="39" t="s">
        <v>334</v>
      </c>
      <c r="GM23" s="39">
        <v>59810</v>
      </c>
      <c r="GN23" s="39">
        <v>35150</v>
      </c>
      <c r="GO23" s="39">
        <v>8890</v>
      </c>
      <c r="GP23" s="39">
        <v>8120</v>
      </c>
      <c r="GQ23" s="39">
        <v>4260</v>
      </c>
      <c r="GR23" s="39">
        <v>2030</v>
      </c>
      <c r="GS23" s="39">
        <v>780</v>
      </c>
      <c r="GT23" s="39">
        <v>570</v>
      </c>
      <c r="GU23" s="39">
        <v>70</v>
      </c>
      <c r="GV23" s="39" t="s">
        <v>334</v>
      </c>
      <c r="GW23" s="39">
        <v>59860</v>
      </c>
      <c r="GX23" s="39">
        <v>35170</v>
      </c>
      <c r="GY23" s="39">
        <v>9030</v>
      </c>
      <c r="GZ23" s="39">
        <v>8200</v>
      </c>
      <c r="HA23" s="39">
        <v>4210</v>
      </c>
      <c r="HB23" s="39">
        <v>2010</v>
      </c>
      <c r="HC23" s="39">
        <v>760</v>
      </c>
      <c r="HD23" s="39">
        <v>570</v>
      </c>
      <c r="HE23" s="39">
        <v>70</v>
      </c>
      <c r="HF23" s="39" t="s">
        <v>334</v>
      </c>
      <c r="HG23" s="39">
        <v>60030</v>
      </c>
      <c r="HH23" s="39">
        <v>35230</v>
      </c>
      <c r="HI23" s="39">
        <v>9140</v>
      </c>
      <c r="HJ23" s="39">
        <v>8260</v>
      </c>
      <c r="HK23" s="39">
        <v>4220</v>
      </c>
      <c r="HL23" s="39">
        <v>2010</v>
      </c>
      <c r="HM23" s="39">
        <v>770</v>
      </c>
      <c r="HN23" s="39">
        <v>570</v>
      </c>
      <c r="HO23" s="39">
        <v>70</v>
      </c>
      <c r="HP23" s="39" t="s">
        <v>334</v>
      </c>
      <c r="HQ23" s="39">
        <v>60270</v>
      </c>
      <c r="HR23" s="39">
        <v>35340</v>
      </c>
      <c r="HS23" s="39">
        <v>9200</v>
      </c>
      <c r="HT23" s="39">
        <v>8300</v>
      </c>
      <c r="HU23" s="39">
        <v>4230</v>
      </c>
      <c r="HV23" s="39">
        <v>2000</v>
      </c>
      <c r="HW23" s="39">
        <v>770</v>
      </c>
      <c r="HX23" s="39">
        <v>560</v>
      </c>
      <c r="HY23" s="39">
        <v>70</v>
      </c>
      <c r="HZ23" s="39" t="s">
        <v>334</v>
      </c>
      <c r="IA23" s="39">
        <v>60480</v>
      </c>
      <c r="IB23" s="39">
        <v>35360</v>
      </c>
      <c r="IC23" s="39">
        <v>9250</v>
      </c>
      <c r="ID23" s="39">
        <v>8300</v>
      </c>
      <c r="IE23" s="39">
        <v>4260</v>
      </c>
      <c r="IF23" s="39">
        <v>2000</v>
      </c>
      <c r="IG23" s="39">
        <v>770</v>
      </c>
      <c r="IH23" s="39">
        <v>570</v>
      </c>
      <c r="II23" s="39">
        <v>70</v>
      </c>
      <c r="IJ23" s="39" t="s">
        <v>334</v>
      </c>
      <c r="IK23" s="39">
        <v>60570</v>
      </c>
      <c r="IL23" s="39">
        <v>35360</v>
      </c>
      <c r="IM23" s="39">
        <v>9270</v>
      </c>
      <c r="IN23" s="39">
        <v>8330</v>
      </c>
      <c r="IO23" s="39">
        <v>4270</v>
      </c>
      <c r="IP23" s="39">
        <v>2000</v>
      </c>
      <c r="IQ23" s="39">
        <v>770</v>
      </c>
      <c r="IR23" s="39">
        <v>580</v>
      </c>
      <c r="IS23" s="39">
        <v>70</v>
      </c>
      <c r="IT23" s="39" t="s">
        <v>334</v>
      </c>
      <c r="IU23" s="39">
        <v>60650</v>
      </c>
      <c r="IV23" s="39">
        <v>35440</v>
      </c>
      <c r="IW23" s="39">
        <v>9360</v>
      </c>
      <c r="IX23" s="39">
        <v>8360</v>
      </c>
      <c r="IY23" s="39">
        <v>4310</v>
      </c>
      <c r="IZ23" s="39">
        <v>2020</v>
      </c>
      <c r="JA23" s="39">
        <v>790</v>
      </c>
      <c r="JB23" s="39">
        <v>580</v>
      </c>
      <c r="JC23" s="39">
        <v>70</v>
      </c>
      <c r="JD23" s="39" t="s">
        <v>334</v>
      </c>
      <c r="JE23" s="39">
        <v>60920</v>
      </c>
      <c r="JF23" s="39">
        <v>35600</v>
      </c>
      <c r="JG23" s="39">
        <v>9400</v>
      </c>
      <c r="JH23" s="39">
        <v>8420</v>
      </c>
      <c r="JI23" s="39">
        <v>4400</v>
      </c>
      <c r="JJ23" s="39">
        <v>2070</v>
      </c>
      <c r="JK23" s="39">
        <v>790</v>
      </c>
      <c r="JL23" s="39">
        <v>580</v>
      </c>
      <c r="JM23" s="39">
        <v>70</v>
      </c>
      <c r="JN23" s="39" t="s">
        <v>334</v>
      </c>
      <c r="JO23" s="39">
        <v>61340</v>
      </c>
      <c r="JP23" s="39">
        <v>35570</v>
      </c>
      <c r="JQ23" s="39">
        <v>9420</v>
      </c>
      <c r="JR23" s="39">
        <v>8500</v>
      </c>
      <c r="JS23" s="39">
        <v>4480</v>
      </c>
      <c r="JT23" s="39">
        <v>2160</v>
      </c>
      <c r="JU23" s="39">
        <v>810</v>
      </c>
      <c r="JV23" s="39">
        <v>580</v>
      </c>
      <c r="JW23" s="39">
        <v>70</v>
      </c>
      <c r="JX23" s="39" t="s">
        <v>334</v>
      </c>
      <c r="JY23" s="39">
        <v>61580</v>
      </c>
      <c r="JZ23" s="39">
        <v>35700</v>
      </c>
      <c r="KA23" s="39">
        <v>9520</v>
      </c>
      <c r="KB23" s="39">
        <v>8590</v>
      </c>
      <c r="KC23" s="39">
        <v>4570</v>
      </c>
      <c r="KD23" s="39">
        <v>2250</v>
      </c>
      <c r="KE23" s="39">
        <v>810</v>
      </c>
      <c r="KF23" s="39">
        <v>580</v>
      </c>
      <c r="KG23" s="39">
        <v>70</v>
      </c>
      <c r="KH23" s="39" t="s">
        <v>334</v>
      </c>
      <c r="KI23" s="39">
        <v>62080</v>
      </c>
      <c r="KJ23" s="39">
        <v>35810</v>
      </c>
      <c r="KK23" s="39">
        <v>9600</v>
      </c>
      <c r="KL23" s="39">
        <v>8660</v>
      </c>
      <c r="KM23" s="39">
        <v>4650</v>
      </c>
      <c r="KN23" s="39">
        <v>2340</v>
      </c>
      <c r="KO23" s="39">
        <v>820</v>
      </c>
      <c r="KP23" s="39">
        <v>580</v>
      </c>
      <c r="KQ23" s="39">
        <v>70</v>
      </c>
      <c r="KR23" s="39" t="s">
        <v>334</v>
      </c>
      <c r="KS23" s="39">
        <v>62520</v>
      </c>
      <c r="KT23" s="39">
        <v>35840</v>
      </c>
      <c r="KU23" s="39">
        <v>9710</v>
      </c>
      <c r="KV23" s="39">
        <v>8770</v>
      </c>
      <c r="KW23" s="39">
        <v>4750</v>
      </c>
      <c r="KX23" s="39">
        <v>2510</v>
      </c>
      <c r="KY23" s="39">
        <v>820</v>
      </c>
      <c r="KZ23" s="39">
        <v>570</v>
      </c>
      <c r="LA23" s="39">
        <v>70</v>
      </c>
      <c r="LB23" s="39" t="s">
        <v>334</v>
      </c>
      <c r="LC23" s="39">
        <v>63050</v>
      </c>
      <c r="LD23" t="str">
        <f>INDEX(Lookup!$F$2:$F$375, MATCH(D23,Lookup!$A$2:$A$375,0))</f>
        <v>:</v>
      </c>
    </row>
    <row r="24" spans="2:316" ht="15" customHeight="1" x14ac:dyDescent="0.25">
      <c r="B24" s="1" t="s">
        <v>342</v>
      </c>
      <c r="C24" s="36">
        <v>2373</v>
      </c>
      <c r="D24" s="36" t="s">
        <v>374</v>
      </c>
      <c r="E24" s="37" t="s">
        <v>375</v>
      </c>
      <c r="F24" s="38">
        <v>26710</v>
      </c>
      <c r="G24" s="38">
        <v>18930</v>
      </c>
      <c r="H24" s="38">
        <v>11180</v>
      </c>
      <c r="I24" s="38">
        <v>4290</v>
      </c>
      <c r="J24" s="38">
        <v>1520</v>
      </c>
      <c r="K24" s="38">
        <v>620</v>
      </c>
      <c r="L24" s="38">
        <v>320</v>
      </c>
      <c r="M24" s="38">
        <v>30</v>
      </c>
      <c r="N24" s="38" t="s">
        <v>334</v>
      </c>
      <c r="O24" s="39">
        <v>63590</v>
      </c>
      <c r="P24" s="39">
        <v>27120</v>
      </c>
      <c r="Q24" s="39">
        <v>18920</v>
      </c>
      <c r="R24" s="39">
        <v>11070</v>
      </c>
      <c r="S24" s="39">
        <v>4260</v>
      </c>
      <c r="T24" s="39">
        <v>1510</v>
      </c>
      <c r="U24" s="39">
        <v>580</v>
      </c>
      <c r="V24" s="39">
        <v>300</v>
      </c>
      <c r="W24" s="39">
        <v>40</v>
      </c>
      <c r="X24" s="39" t="s">
        <v>334</v>
      </c>
      <c r="Y24" s="39">
        <v>63780</v>
      </c>
      <c r="Z24" s="39">
        <v>27540</v>
      </c>
      <c r="AA24" s="39">
        <v>19050</v>
      </c>
      <c r="AB24" s="39">
        <v>11120</v>
      </c>
      <c r="AC24" s="39">
        <v>4280</v>
      </c>
      <c r="AD24" s="39">
        <v>1490</v>
      </c>
      <c r="AE24" s="39">
        <v>550</v>
      </c>
      <c r="AF24" s="39">
        <v>290</v>
      </c>
      <c r="AG24" s="39">
        <v>40</v>
      </c>
      <c r="AH24" s="39" t="s">
        <v>334</v>
      </c>
      <c r="AI24" s="39">
        <v>64360</v>
      </c>
      <c r="AJ24" s="39">
        <v>28070</v>
      </c>
      <c r="AK24" s="39">
        <v>19230</v>
      </c>
      <c r="AL24" s="39">
        <v>10960</v>
      </c>
      <c r="AM24" s="39">
        <v>4310</v>
      </c>
      <c r="AN24" s="39">
        <v>1440</v>
      </c>
      <c r="AO24" s="39">
        <v>530</v>
      </c>
      <c r="AP24" s="39">
        <v>290</v>
      </c>
      <c r="AQ24" s="39">
        <v>30</v>
      </c>
      <c r="AR24" s="39" t="s">
        <v>334</v>
      </c>
      <c r="AS24" s="39">
        <v>64880</v>
      </c>
      <c r="AT24" s="39">
        <v>28440</v>
      </c>
      <c r="AU24" s="39">
        <v>19260</v>
      </c>
      <c r="AV24" s="39">
        <v>10960</v>
      </c>
      <c r="AW24" s="39">
        <v>4320</v>
      </c>
      <c r="AX24" s="39">
        <v>1430</v>
      </c>
      <c r="AY24" s="39">
        <v>530</v>
      </c>
      <c r="AZ24" s="39">
        <v>290</v>
      </c>
      <c r="BA24" s="39">
        <v>30</v>
      </c>
      <c r="BB24" s="39" t="s">
        <v>334</v>
      </c>
      <c r="BC24" s="39">
        <v>65270</v>
      </c>
      <c r="BD24" s="39">
        <v>28740</v>
      </c>
      <c r="BE24" s="39">
        <v>19320</v>
      </c>
      <c r="BF24" s="39">
        <v>10950</v>
      </c>
      <c r="BG24" s="39">
        <v>4350</v>
      </c>
      <c r="BH24" s="39">
        <v>1450</v>
      </c>
      <c r="BI24" s="39">
        <v>530</v>
      </c>
      <c r="BJ24" s="39">
        <v>280</v>
      </c>
      <c r="BK24" s="39">
        <v>30</v>
      </c>
      <c r="BL24" s="39" t="s">
        <v>334</v>
      </c>
      <c r="BM24" s="39">
        <v>65660</v>
      </c>
      <c r="BN24" s="39">
        <v>29080</v>
      </c>
      <c r="BO24" s="39">
        <v>19370</v>
      </c>
      <c r="BP24" s="39">
        <v>10920</v>
      </c>
      <c r="BQ24" s="39">
        <v>4390</v>
      </c>
      <c r="BR24" s="39">
        <v>1460</v>
      </c>
      <c r="BS24" s="39">
        <v>540</v>
      </c>
      <c r="BT24" s="39">
        <v>280</v>
      </c>
      <c r="BU24" s="39">
        <v>30</v>
      </c>
      <c r="BV24" s="39" t="s">
        <v>334</v>
      </c>
      <c r="BW24" s="39">
        <v>66080</v>
      </c>
      <c r="BX24" s="39">
        <v>29330</v>
      </c>
      <c r="BY24" s="39">
        <v>19440</v>
      </c>
      <c r="BZ24" s="39">
        <v>10960</v>
      </c>
      <c r="CA24" s="39">
        <v>4380</v>
      </c>
      <c r="CB24" s="39">
        <v>1500</v>
      </c>
      <c r="CC24" s="39">
        <v>550</v>
      </c>
      <c r="CD24" s="39">
        <v>270</v>
      </c>
      <c r="CE24" s="39">
        <v>30</v>
      </c>
      <c r="CF24" s="39" t="s">
        <v>334</v>
      </c>
      <c r="CG24" s="39">
        <v>66470</v>
      </c>
      <c r="CH24" s="39">
        <v>29420</v>
      </c>
      <c r="CI24" s="39">
        <v>19510</v>
      </c>
      <c r="CJ24" s="39">
        <v>10980</v>
      </c>
      <c r="CK24" s="39">
        <v>4400</v>
      </c>
      <c r="CL24" s="39">
        <v>1550</v>
      </c>
      <c r="CM24" s="39">
        <v>560</v>
      </c>
      <c r="CN24" s="39">
        <v>270</v>
      </c>
      <c r="CO24" s="39">
        <v>30</v>
      </c>
      <c r="CP24" s="39" t="s">
        <v>334</v>
      </c>
      <c r="CQ24" s="39">
        <v>66720</v>
      </c>
      <c r="CR24" s="39">
        <v>29580</v>
      </c>
      <c r="CS24" s="39">
        <v>19570</v>
      </c>
      <c r="CT24" s="39">
        <v>10980</v>
      </c>
      <c r="CU24" s="39">
        <v>4410</v>
      </c>
      <c r="CV24" s="39">
        <v>1650</v>
      </c>
      <c r="CW24" s="39">
        <v>560</v>
      </c>
      <c r="CX24" s="39">
        <v>270</v>
      </c>
      <c r="CY24" s="39">
        <v>30</v>
      </c>
      <c r="CZ24" s="39" t="s">
        <v>334</v>
      </c>
      <c r="DA24" s="39">
        <v>67040</v>
      </c>
      <c r="DB24" s="39">
        <v>29670</v>
      </c>
      <c r="DC24" s="39">
        <v>19620</v>
      </c>
      <c r="DD24" s="39">
        <v>11010</v>
      </c>
      <c r="DE24" s="39">
        <v>4440</v>
      </c>
      <c r="DF24" s="39">
        <v>1720</v>
      </c>
      <c r="DG24" s="39">
        <v>550</v>
      </c>
      <c r="DH24" s="39">
        <v>270</v>
      </c>
      <c r="DI24" s="39">
        <v>30</v>
      </c>
      <c r="DJ24" s="39" t="s">
        <v>334</v>
      </c>
      <c r="DK24" s="39">
        <v>67310</v>
      </c>
      <c r="DL24" s="39">
        <v>29870</v>
      </c>
      <c r="DM24" s="39">
        <v>19670</v>
      </c>
      <c r="DN24" s="39">
        <v>11040</v>
      </c>
      <c r="DO24" s="39">
        <v>4490</v>
      </c>
      <c r="DP24" s="39">
        <v>1750</v>
      </c>
      <c r="DQ24" s="39">
        <v>550</v>
      </c>
      <c r="DR24" s="39">
        <v>280</v>
      </c>
      <c r="DS24" s="39">
        <v>30</v>
      </c>
      <c r="DT24" s="39" t="s">
        <v>334</v>
      </c>
      <c r="DU24" s="39">
        <v>67680</v>
      </c>
      <c r="DV24" s="39">
        <v>29900</v>
      </c>
      <c r="DW24" s="39">
        <v>19800</v>
      </c>
      <c r="DX24" s="39">
        <v>11070</v>
      </c>
      <c r="DY24" s="39">
        <v>4520</v>
      </c>
      <c r="DZ24" s="39">
        <v>1780</v>
      </c>
      <c r="EA24" s="39">
        <v>550</v>
      </c>
      <c r="EB24" s="39">
        <v>270</v>
      </c>
      <c r="EC24" s="39">
        <v>30</v>
      </c>
      <c r="ED24" s="39" t="s">
        <v>334</v>
      </c>
      <c r="EE24" s="39">
        <v>67910</v>
      </c>
      <c r="EF24" s="39">
        <v>30020</v>
      </c>
      <c r="EG24" s="39">
        <v>19910</v>
      </c>
      <c r="EH24" s="39">
        <v>11150</v>
      </c>
      <c r="EI24" s="39">
        <v>4550</v>
      </c>
      <c r="EJ24" s="39">
        <v>1800</v>
      </c>
      <c r="EK24" s="39">
        <v>550</v>
      </c>
      <c r="EL24" s="39">
        <v>270</v>
      </c>
      <c r="EM24" s="39">
        <v>30</v>
      </c>
      <c r="EN24" s="39" t="s">
        <v>334</v>
      </c>
      <c r="EO24" s="39">
        <v>68270</v>
      </c>
      <c r="EP24" s="39">
        <v>30270</v>
      </c>
      <c r="EQ24" s="39">
        <v>20080</v>
      </c>
      <c r="ER24" s="39">
        <v>11190</v>
      </c>
      <c r="ES24" s="39">
        <v>4570</v>
      </c>
      <c r="ET24" s="39">
        <v>1830</v>
      </c>
      <c r="EU24" s="39">
        <v>550</v>
      </c>
      <c r="EV24" s="39">
        <v>270</v>
      </c>
      <c r="EW24" s="39">
        <v>30</v>
      </c>
      <c r="EX24" s="39" t="s">
        <v>334</v>
      </c>
      <c r="EY24" s="39">
        <v>68780</v>
      </c>
      <c r="EZ24" s="39">
        <v>30520</v>
      </c>
      <c r="FA24" s="39">
        <v>20230</v>
      </c>
      <c r="FB24" s="39">
        <v>11230</v>
      </c>
      <c r="FC24" s="39">
        <v>4570</v>
      </c>
      <c r="FD24" s="39">
        <v>1850</v>
      </c>
      <c r="FE24" s="39">
        <v>540</v>
      </c>
      <c r="FF24" s="39">
        <v>270</v>
      </c>
      <c r="FG24" s="39">
        <v>30</v>
      </c>
      <c r="FH24" s="39" t="s">
        <v>334</v>
      </c>
      <c r="FI24" s="39">
        <v>69240</v>
      </c>
      <c r="FJ24" s="39">
        <v>30870</v>
      </c>
      <c r="FK24" s="39">
        <v>20340</v>
      </c>
      <c r="FL24" s="39">
        <v>11200</v>
      </c>
      <c r="FM24" s="39">
        <v>4580</v>
      </c>
      <c r="FN24" s="39">
        <v>1840</v>
      </c>
      <c r="FO24" s="39">
        <v>540</v>
      </c>
      <c r="FP24" s="39">
        <v>270</v>
      </c>
      <c r="FQ24" s="39">
        <v>30</v>
      </c>
      <c r="FR24" s="39" t="s">
        <v>334</v>
      </c>
      <c r="FS24" s="39">
        <v>69660</v>
      </c>
      <c r="FT24" s="39">
        <v>31180</v>
      </c>
      <c r="FU24" s="39">
        <v>20400</v>
      </c>
      <c r="FV24" s="39">
        <v>11190</v>
      </c>
      <c r="FW24" s="39">
        <v>4590</v>
      </c>
      <c r="FX24" s="39">
        <v>1830</v>
      </c>
      <c r="FY24" s="39">
        <v>540</v>
      </c>
      <c r="FZ24" s="39">
        <v>270</v>
      </c>
      <c r="GA24" s="39">
        <v>30</v>
      </c>
      <c r="GB24" s="39" t="s">
        <v>334</v>
      </c>
      <c r="GC24" s="39">
        <v>70040</v>
      </c>
      <c r="GD24" s="39">
        <v>31480</v>
      </c>
      <c r="GE24" s="39">
        <v>20550</v>
      </c>
      <c r="GF24" s="39">
        <v>11200</v>
      </c>
      <c r="GG24" s="39">
        <v>4600</v>
      </c>
      <c r="GH24" s="39">
        <v>1830</v>
      </c>
      <c r="GI24" s="39">
        <v>540</v>
      </c>
      <c r="GJ24" s="39">
        <v>270</v>
      </c>
      <c r="GK24" s="39">
        <v>30</v>
      </c>
      <c r="GL24" s="39" t="s">
        <v>334</v>
      </c>
      <c r="GM24" s="39">
        <v>70490</v>
      </c>
      <c r="GN24" s="39">
        <v>31720</v>
      </c>
      <c r="GO24" s="39">
        <v>20620</v>
      </c>
      <c r="GP24" s="39">
        <v>11210</v>
      </c>
      <c r="GQ24" s="39">
        <v>4600</v>
      </c>
      <c r="GR24" s="39">
        <v>1820</v>
      </c>
      <c r="GS24" s="39">
        <v>550</v>
      </c>
      <c r="GT24" s="39">
        <v>260</v>
      </c>
      <c r="GU24" s="39">
        <v>30</v>
      </c>
      <c r="GV24" s="39" t="s">
        <v>334</v>
      </c>
      <c r="GW24" s="39">
        <v>70820</v>
      </c>
      <c r="GX24" s="39">
        <v>31760</v>
      </c>
      <c r="GY24" s="39">
        <v>20690</v>
      </c>
      <c r="GZ24" s="39">
        <v>11230</v>
      </c>
      <c r="HA24" s="39">
        <v>4600</v>
      </c>
      <c r="HB24" s="39">
        <v>1810</v>
      </c>
      <c r="HC24" s="39">
        <v>550</v>
      </c>
      <c r="HD24" s="39">
        <v>260</v>
      </c>
      <c r="HE24" s="39">
        <v>30</v>
      </c>
      <c r="HF24" s="39" t="s">
        <v>334</v>
      </c>
      <c r="HG24" s="39">
        <v>70920</v>
      </c>
      <c r="HH24" s="39">
        <v>31690</v>
      </c>
      <c r="HI24" s="39">
        <v>20720</v>
      </c>
      <c r="HJ24" s="39">
        <v>11200</v>
      </c>
      <c r="HK24" s="39">
        <v>4600</v>
      </c>
      <c r="HL24" s="39">
        <v>1810</v>
      </c>
      <c r="HM24" s="39">
        <v>540</v>
      </c>
      <c r="HN24" s="39">
        <v>260</v>
      </c>
      <c r="HO24" s="39">
        <v>30</v>
      </c>
      <c r="HP24" s="39" t="s">
        <v>334</v>
      </c>
      <c r="HQ24" s="39">
        <v>70860</v>
      </c>
      <c r="HR24" s="39">
        <v>31840</v>
      </c>
      <c r="HS24" s="39">
        <v>20770</v>
      </c>
      <c r="HT24" s="39">
        <v>11210</v>
      </c>
      <c r="HU24" s="39">
        <v>4590</v>
      </c>
      <c r="HV24" s="39">
        <v>1820</v>
      </c>
      <c r="HW24" s="39">
        <v>550</v>
      </c>
      <c r="HX24" s="39">
        <v>250</v>
      </c>
      <c r="HY24" s="39">
        <v>30</v>
      </c>
      <c r="HZ24" s="39" t="s">
        <v>334</v>
      </c>
      <c r="IA24" s="39">
        <v>71060</v>
      </c>
      <c r="IB24" s="39">
        <v>31720</v>
      </c>
      <c r="IC24" s="39">
        <v>20800</v>
      </c>
      <c r="ID24" s="39">
        <v>11230</v>
      </c>
      <c r="IE24" s="39">
        <v>4590</v>
      </c>
      <c r="IF24" s="39">
        <v>1820</v>
      </c>
      <c r="IG24" s="39">
        <v>550</v>
      </c>
      <c r="IH24" s="39">
        <v>250</v>
      </c>
      <c r="II24" s="39">
        <v>30</v>
      </c>
      <c r="IJ24" s="39" t="s">
        <v>334</v>
      </c>
      <c r="IK24" s="39">
        <v>70990</v>
      </c>
      <c r="IL24" s="39">
        <v>31900</v>
      </c>
      <c r="IM24" s="39">
        <v>20840</v>
      </c>
      <c r="IN24" s="39">
        <v>11260</v>
      </c>
      <c r="IO24" s="39">
        <v>4620</v>
      </c>
      <c r="IP24" s="39">
        <v>1830</v>
      </c>
      <c r="IQ24" s="39">
        <v>550</v>
      </c>
      <c r="IR24" s="39">
        <v>250</v>
      </c>
      <c r="IS24" s="39">
        <v>30</v>
      </c>
      <c r="IT24" s="39" t="s">
        <v>334</v>
      </c>
      <c r="IU24" s="39">
        <v>71280</v>
      </c>
      <c r="IV24" s="39">
        <v>31960</v>
      </c>
      <c r="IW24" s="39">
        <v>20880</v>
      </c>
      <c r="IX24" s="39">
        <v>11270</v>
      </c>
      <c r="IY24" s="39">
        <v>4640</v>
      </c>
      <c r="IZ24" s="39">
        <v>1840</v>
      </c>
      <c r="JA24" s="39">
        <v>560</v>
      </c>
      <c r="JB24" s="39">
        <v>250</v>
      </c>
      <c r="JC24" s="39">
        <v>30</v>
      </c>
      <c r="JD24" s="39" t="s">
        <v>334</v>
      </c>
      <c r="JE24" s="39">
        <v>71440</v>
      </c>
      <c r="JF24" s="39">
        <v>32060</v>
      </c>
      <c r="JG24" s="39">
        <v>20970</v>
      </c>
      <c r="JH24" s="39">
        <v>11270</v>
      </c>
      <c r="JI24" s="39">
        <v>4670</v>
      </c>
      <c r="JJ24" s="39">
        <v>1870</v>
      </c>
      <c r="JK24" s="39">
        <v>570</v>
      </c>
      <c r="JL24" s="39">
        <v>250</v>
      </c>
      <c r="JM24" s="39">
        <v>30</v>
      </c>
      <c r="JN24" s="39" t="s">
        <v>334</v>
      </c>
      <c r="JO24" s="39">
        <v>71680</v>
      </c>
      <c r="JP24" s="39">
        <v>32090</v>
      </c>
      <c r="JQ24" s="39">
        <v>21040</v>
      </c>
      <c r="JR24" s="39">
        <v>11300</v>
      </c>
      <c r="JS24" s="39">
        <v>4720</v>
      </c>
      <c r="JT24" s="39">
        <v>1900</v>
      </c>
      <c r="JU24" s="39">
        <v>570</v>
      </c>
      <c r="JV24" s="39">
        <v>250</v>
      </c>
      <c r="JW24" s="39">
        <v>30</v>
      </c>
      <c r="JX24" s="39" t="s">
        <v>334</v>
      </c>
      <c r="JY24" s="39">
        <v>71900</v>
      </c>
      <c r="JZ24" s="39">
        <v>32050</v>
      </c>
      <c r="KA24" s="39">
        <v>21100</v>
      </c>
      <c r="KB24" s="39">
        <v>11330</v>
      </c>
      <c r="KC24" s="39">
        <v>4750</v>
      </c>
      <c r="KD24" s="39">
        <v>1920</v>
      </c>
      <c r="KE24" s="39">
        <v>580</v>
      </c>
      <c r="KF24" s="39">
        <v>250</v>
      </c>
      <c r="KG24" s="39">
        <v>30</v>
      </c>
      <c r="KH24" s="39" t="s">
        <v>334</v>
      </c>
      <c r="KI24" s="39">
        <v>72000</v>
      </c>
      <c r="KJ24" s="39">
        <v>32010</v>
      </c>
      <c r="KK24" s="39">
        <v>21150</v>
      </c>
      <c r="KL24" s="39">
        <v>11360</v>
      </c>
      <c r="KM24" s="39">
        <v>4780</v>
      </c>
      <c r="KN24" s="39">
        <v>1930</v>
      </c>
      <c r="KO24" s="39">
        <v>580</v>
      </c>
      <c r="KP24" s="39">
        <v>250</v>
      </c>
      <c r="KQ24" s="39">
        <v>30</v>
      </c>
      <c r="KR24" s="39" t="s">
        <v>334</v>
      </c>
      <c r="KS24" s="39">
        <v>72080</v>
      </c>
      <c r="KT24" s="39">
        <v>32040</v>
      </c>
      <c r="KU24" s="39">
        <v>21200</v>
      </c>
      <c r="KV24" s="39">
        <v>11430</v>
      </c>
      <c r="KW24" s="39">
        <v>4820</v>
      </c>
      <c r="KX24" s="39">
        <v>1930</v>
      </c>
      <c r="KY24" s="39">
        <v>580</v>
      </c>
      <c r="KZ24" s="39">
        <v>250</v>
      </c>
      <c r="LA24" s="39">
        <v>30</v>
      </c>
      <c r="LB24" s="39" t="s">
        <v>334</v>
      </c>
      <c r="LC24" s="39">
        <v>72270</v>
      </c>
      <c r="LD24" t="str">
        <f>INDEX(Lookup!$F$2:$F$375, MATCH(D24,Lookup!$A$2:$A$375,0))</f>
        <v>:</v>
      </c>
    </row>
    <row r="25" spans="2:316" ht="15" customHeight="1" x14ac:dyDescent="0.25">
      <c r="B25" s="1" t="s">
        <v>342</v>
      </c>
      <c r="C25" s="36">
        <v>660</v>
      </c>
      <c r="D25" s="36" t="s">
        <v>376</v>
      </c>
      <c r="E25" s="37" t="s">
        <v>377</v>
      </c>
      <c r="F25" s="38">
        <v>25740</v>
      </c>
      <c r="G25" s="38">
        <v>29820</v>
      </c>
      <c r="H25" s="38">
        <v>29960</v>
      </c>
      <c r="I25" s="38">
        <v>20070</v>
      </c>
      <c r="J25" s="38">
        <v>15300</v>
      </c>
      <c r="K25" s="38">
        <v>10660</v>
      </c>
      <c r="L25" s="38">
        <v>10200</v>
      </c>
      <c r="M25" s="38">
        <v>1480</v>
      </c>
      <c r="N25" s="38" t="s">
        <v>334</v>
      </c>
      <c r="O25" s="39">
        <v>143230</v>
      </c>
      <c r="P25" s="39">
        <v>26060</v>
      </c>
      <c r="Q25" s="39">
        <v>30000</v>
      </c>
      <c r="R25" s="39">
        <v>30180</v>
      </c>
      <c r="S25" s="39">
        <v>20210</v>
      </c>
      <c r="T25" s="39">
        <v>15340</v>
      </c>
      <c r="U25" s="39">
        <v>10600</v>
      </c>
      <c r="V25" s="39">
        <v>10220</v>
      </c>
      <c r="W25" s="39">
        <v>1460</v>
      </c>
      <c r="X25" s="39" t="s">
        <v>334</v>
      </c>
      <c r="Y25" s="39">
        <v>144070</v>
      </c>
      <c r="Z25" s="39">
        <v>26770</v>
      </c>
      <c r="AA25" s="39">
        <v>30330</v>
      </c>
      <c r="AB25" s="39">
        <v>30420</v>
      </c>
      <c r="AC25" s="39">
        <v>20610</v>
      </c>
      <c r="AD25" s="39">
        <v>15700</v>
      </c>
      <c r="AE25" s="39">
        <v>10620</v>
      </c>
      <c r="AF25" s="39">
        <v>9870</v>
      </c>
      <c r="AG25" s="39">
        <v>1330</v>
      </c>
      <c r="AH25" s="39" t="s">
        <v>334</v>
      </c>
      <c r="AI25" s="39">
        <v>145660</v>
      </c>
      <c r="AJ25" s="39">
        <v>27140</v>
      </c>
      <c r="AK25" s="39">
        <v>30760</v>
      </c>
      <c r="AL25" s="39">
        <v>30680</v>
      </c>
      <c r="AM25" s="39">
        <v>20810</v>
      </c>
      <c r="AN25" s="39">
        <v>16040</v>
      </c>
      <c r="AO25" s="39">
        <v>10800</v>
      </c>
      <c r="AP25" s="39">
        <v>9870</v>
      </c>
      <c r="AQ25" s="39">
        <v>1330</v>
      </c>
      <c r="AR25" s="39" t="s">
        <v>334</v>
      </c>
      <c r="AS25" s="39">
        <v>147410</v>
      </c>
      <c r="AT25" s="39">
        <v>27310</v>
      </c>
      <c r="AU25" s="39">
        <v>30610</v>
      </c>
      <c r="AV25" s="39">
        <v>30850</v>
      </c>
      <c r="AW25" s="39">
        <v>21080</v>
      </c>
      <c r="AX25" s="39">
        <v>16240</v>
      </c>
      <c r="AY25" s="39">
        <v>10910</v>
      </c>
      <c r="AZ25" s="39">
        <v>9980</v>
      </c>
      <c r="BA25" s="39">
        <v>1340</v>
      </c>
      <c r="BB25" s="39" t="s">
        <v>334</v>
      </c>
      <c r="BC25" s="39">
        <v>148320</v>
      </c>
      <c r="BD25" s="39">
        <v>27700</v>
      </c>
      <c r="BE25" s="39">
        <v>30790</v>
      </c>
      <c r="BF25" s="39">
        <v>31050</v>
      </c>
      <c r="BG25" s="39">
        <v>21370</v>
      </c>
      <c r="BH25" s="39">
        <v>16650</v>
      </c>
      <c r="BI25" s="39">
        <v>11110</v>
      </c>
      <c r="BJ25" s="39">
        <v>10100</v>
      </c>
      <c r="BK25" s="39">
        <v>1360</v>
      </c>
      <c r="BL25" s="39" t="s">
        <v>334</v>
      </c>
      <c r="BM25" s="39">
        <v>150130</v>
      </c>
      <c r="BN25" s="39">
        <v>28100</v>
      </c>
      <c r="BO25" s="39">
        <v>30940</v>
      </c>
      <c r="BP25" s="39">
        <v>31140</v>
      </c>
      <c r="BQ25" s="39">
        <v>21550</v>
      </c>
      <c r="BR25" s="39">
        <v>16900</v>
      </c>
      <c r="BS25" s="39">
        <v>11310</v>
      </c>
      <c r="BT25" s="39">
        <v>10310</v>
      </c>
      <c r="BU25" s="39">
        <v>1410</v>
      </c>
      <c r="BV25" s="39" t="s">
        <v>334</v>
      </c>
      <c r="BW25" s="39">
        <v>151640</v>
      </c>
      <c r="BX25" s="39">
        <v>28380</v>
      </c>
      <c r="BY25" s="39">
        <v>30990</v>
      </c>
      <c r="BZ25" s="39">
        <v>31360</v>
      </c>
      <c r="CA25" s="39">
        <v>21740</v>
      </c>
      <c r="CB25" s="39">
        <v>17140</v>
      </c>
      <c r="CC25" s="39">
        <v>11540</v>
      </c>
      <c r="CD25" s="39">
        <v>10480</v>
      </c>
      <c r="CE25" s="39">
        <v>1460</v>
      </c>
      <c r="CF25" s="39" t="s">
        <v>334</v>
      </c>
      <c r="CG25" s="39">
        <v>153080</v>
      </c>
      <c r="CH25" s="39">
        <v>27970</v>
      </c>
      <c r="CI25" s="39">
        <v>31030</v>
      </c>
      <c r="CJ25" s="39">
        <v>31530</v>
      </c>
      <c r="CK25" s="39">
        <v>22030</v>
      </c>
      <c r="CL25" s="39">
        <v>17500</v>
      </c>
      <c r="CM25" s="39">
        <v>11770</v>
      </c>
      <c r="CN25" s="39">
        <v>10610</v>
      </c>
      <c r="CO25" s="39">
        <v>1470</v>
      </c>
      <c r="CP25" s="39" t="s">
        <v>334</v>
      </c>
      <c r="CQ25" s="39">
        <v>153900</v>
      </c>
      <c r="CR25" s="39">
        <v>28100</v>
      </c>
      <c r="CS25" s="39">
        <v>31170</v>
      </c>
      <c r="CT25" s="39">
        <v>31630</v>
      </c>
      <c r="CU25" s="39">
        <v>22230</v>
      </c>
      <c r="CV25" s="39">
        <v>17820</v>
      </c>
      <c r="CW25" s="39">
        <v>11920</v>
      </c>
      <c r="CX25" s="39">
        <v>10750</v>
      </c>
      <c r="CY25" s="39">
        <v>1490</v>
      </c>
      <c r="CZ25" s="39" t="s">
        <v>334</v>
      </c>
      <c r="DA25" s="39">
        <v>155110</v>
      </c>
      <c r="DB25" s="39">
        <v>27960</v>
      </c>
      <c r="DC25" s="39">
        <v>31470</v>
      </c>
      <c r="DD25" s="39">
        <v>31830</v>
      </c>
      <c r="DE25" s="39">
        <v>22540</v>
      </c>
      <c r="DF25" s="39">
        <v>18110</v>
      </c>
      <c r="DG25" s="39">
        <v>12000</v>
      </c>
      <c r="DH25" s="39">
        <v>11010</v>
      </c>
      <c r="DI25" s="39">
        <v>1520</v>
      </c>
      <c r="DJ25" s="39" t="s">
        <v>334</v>
      </c>
      <c r="DK25" s="39">
        <v>156450</v>
      </c>
      <c r="DL25" s="39">
        <v>28020</v>
      </c>
      <c r="DM25" s="39">
        <v>31750</v>
      </c>
      <c r="DN25" s="39">
        <v>32050</v>
      </c>
      <c r="DO25" s="39">
        <v>23030</v>
      </c>
      <c r="DP25" s="39">
        <v>18310</v>
      </c>
      <c r="DQ25" s="39">
        <v>12120</v>
      </c>
      <c r="DR25" s="39">
        <v>11260</v>
      </c>
      <c r="DS25" s="39">
        <v>1550</v>
      </c>
      <c r="DT25" s="39" t="s">
        <v>334</v>
      </c>
      <c r="DU25" s="39">
        <v>158090</v>
      </c>
      <c r="DV25" s="39">
        <v>27970</v>
      </c>
      <c r="DW25" s="39">
        <v>32010</v>
      </c>
      <c r="DX25" s="39">
        <v>32210</v>
      </c>
      <c r="DY25" s="39">
        <v>23280</v>
      </c>
      <c r="DZ25" s="39">
        <v>18440</v>
      </c>
      <c r="EA25" s="39">
        <v>12280</v>
      </c>
      <c r="EB25" s="39">
        <v>11420</v>
      </c>
      <c r="EC25" s="39">
        <v>1570</v>
      </c>
      <c r="ED25" s="39" t="s">
        <v>334</v>
      </c>
      <c r="EE25" s="39">
        <v>159180</v>
      </c>
      <c r="EF25" s="39">
        <v>28110</v>
      </c>
      <c r="EG25" s="39">
        <v>32390</v>
      </c>
      <c r="EH25" s="39">
        <v>32430</v>
      </c>
      <c r="EI25" s="39">
        <v>23600</v>
      </c>
      <c r="EJ25" s="39">
        <v>18530</v>
      </c>
      <c r="EK25" s="39">
        <v>12440</v>
      </c>
      <c r="EL25" s="39">
        <v>11620</v>
      </c>
      <c r="EM25" s="39">
        <v>1600</v>
      </c>
      <c r="EN25" s="39" t="s">
        <v>334</v>
      </c>
      <c r="EO25" s="39">
        <v>160710</v>
      </c>
      <c r="EP25" s="39">
        <v>28340</v>
      </c>
      <c r="EQ25" s="39">
        <v>32720</v>
      </c>
      <c r="ER25" s="39">
        <v>32670</v>
      </c>
      <c r="ES25" s="39">
        <v>23820</v>
      </c>
      <c r="ET25" s="39">
        <v>18620</v>
      </c>
      <c r="EU25" s="39">
        <v>12580</v>
      </c>
      <c r="EV25" s="39">
        <v>11750</v>
      </c>
      <c r="EW25" s="39">
        <v>1630</v>
      </c>
      <c r="EX25" s="39" t="s">
        <v>334</v>
      </c>
      <c r="EY25" s="39">
        <v>162130</v>
      </c>
      <c r="EZ25" s="39">
        <v>28580</v>
      </c>
      <c r="FA25" s="39">
        <v>33250</v>
      </c>
      <c r="FB25" s="39">
        <v>32690</v>
      </c>
      <c r="FC25" s="39">
        <v>24000</v>
      </c>
      <c r="FD25" s="39">
        <v>18710</v>
      </c>
      <c r="FE25" s="39">
        <v>12680</v>
      </c>
      <c r="FF25" s="39">
        <v>11810</v>
      </c>
      <c r="FG25" s="39">
        <v>1660</v>
      </c>
      <c r="FH25" s="39" t="s">
        <v>334</v>
      </c>
      <c r="FI25" s="39">
        <v>163360</v>
      </c>
      <c r="FJ25" s="39">
        <v>28790</v>
      </c>
      <c r="FK25" s="39">
        <v>33750</v>
      </c>
      <c r="FL25" s="39">
        <v>32640</v>
      </c>
      <c r="FM25" s="39">
        <v>24140</v>
      </c>
      <c r="FN25" s="39">
        <v>18680</v>
      </c>
      <c r="FO25" s="39">
        <v>12760</v>
      </c>
      <c r="FP25" s="39">
        <v>11820</v>
      </c>
      <c r="FQ25" s="39">
        <v>1680</v>
      </c>
      <c r="FR25" s="39" t="s">
        <v>334</v>
      </c>
      <c r="FS25" s="39">
        <v>164250</v>
      </c>
      <c r="FT25" s="39">
        <v>28980</v>
      </c>
      <c r="FU25" s="39">
        <v>34150</v>
      </c>
      <c r="FV25" s="39">
        <v>32670</v>
      </c>
      <c r="FW25" s="39">
        <v>24190</v>
      </c>
      <c r="FX25" s="39">
        <v>18690</v>
      </c>
      <c r="FY25" s="39">
        <v>12810</v>
      </c>
      <c r="FZ25" s="39">
        <v>11840</v>
      </c>
      <c r="GA25" s="39">
        <v>1690</v>
      </c>
      <c r="GB25" s="39" t="s">
        <v>334</v>
      </c>
      <c r="GC25" s="39">
        <v>165020</v>
      </c>
      <c r="GD25" s="39">
        <v>29140</v>
      </c>
      <c r="GE25" s="39">
        <v>34260</v>
      </c>
      <c r="GF25" s="39">
        <v>32750</v>
      </c>
      <c r="GG25" s="39">
        <v>24240</v>
      </c>
      <c r="GH25" s="39">
        <v>18710</v>
      </c>
      <c r="GI25" s="39">
        <v>12850</v>
      </c>
      <c r="GJ25" s="39">
        <v>11840</v>
      </c>
      <c r="GK25" s="39">
        <v>1710</v>
      </c>
      <c r="GL25" s="39" t="s">
        <v>334</v>
      </c>
      <c r="GM25" s="39">
        <v>165490</v>
      </c>
      <c r="GN25" s="39">
        <v>29420</v>
      </c>
      <c r="GO25" s="39">
        <v>34410</v>
      </c>
      <c r="GP25" s="39">
        <v>32720</v>
      </c>
      <c r="GQ25" s="39">
        <v>24360</v>
      </c>
      <c r="GR25" s="39">
        <v>18780</v>
      </c>
      <c r="GS25" s="39">
        <v>12860</v>
      </c>
      <c r="GT25" s="39">
        <v>11820</v>
      </c>
      <c r="GU25" s="39">
        <v>1740</v>
      </c>
      <c r="GV25" s="39" t="s">
        <v>334</v>
      </c>
      <c r="GW25" s="39">
        <v>166110</v>
      </c>
      <c r="GX25" s="39">
        <v>29440</v>
      </c>
      <c r="GY25" s="39">
        <v>34580</v>
      </c>
      <c r="GZ25" s="39">
        <v>32800</v>
      </c>
      <c r="HA25" s="39">
        <v>24440</v>
      </c>
      <c r="HB25" s="39">
        <v>18890</v>
      </c>
      <c r="HC25" s="39">
        <v>12910</v>
      </c>
      <c r="HD25" s="39">
        <v>11840</v>
      </c>
      <c r="HE25" s="39">
        <v>1760</v>
      </c>
      <c r="HF25" s="39" t="s">
        <v>334</v>
      </c>
      <c r="HG25" s="39">
        <v>166650</v>
      </c>
      <c r="HH25" s="39">
        <v>29510</v>
      </c>
      <c r="HI25" s="39">
        <v>34800</v>
      </c>
      <c r="HJ25" s="39">
        <v>32960</v>
      </c>
      <c r="HK25" s="39">
        <v>24520</v>
      </c>
      <c r="HL25" s="39">
        <v>18980</v>
      </c>
      <c r="HM25" s="39">
        <v>13010</v>
      </c>
      <c r="HN25" s="39">
        <v>11860</v>
      </c>
      <c r="HO25" s="39">
        <v>1780</v>
      </c>
      <c r="HP25" s="39" t="s">
        <v>334</v>
      </c>
      <c r="HQ25" s="39">
        <v>167420</v>
      </c>
      <c r="HR25" s="39">
        <v>29710</v>
      </c>
      <c r="HS25" s="39">
        <v>35020</v>
      </c>
      <c r="HT25" s="39">
        <v>33130</v>
      </c>
      <c r="HU25" s="39">
        <v>24670</v>
      </c>
      <c r="HV25" s="39">
        <v>19100</v>
      </c>
      <c r="HW25" s="39">
        <v>13100</v>
      </c>
      <c r="HX25" s="39">
        <v>11870</v>
      </c>
      <c r="HY25" s="39">
        <v>1780</v>
      </c>
      <c r="HZ25" s="39" t="s">
        <v>334</v>
      </c>
      <c r="IA25" s="39">
        <v>168370</v>
      </c>
      <c r="IB25" s="39">
        <v>30040</v>
      </c>
      <c r="IC25" s="39">
        <v>35380</v>
      </c>
      <c r="ID25" s="39">
        <v>33430</v>
      </c>
      <c r="IE25" s="39">
        <v>24970</v>
      </c>
      <c r="IF25" s="39">
        <v>19330</v>
      </c>
      <c r="IG25" s="39">
        <v>13240</v>
      </c>
      <c r="IH25" s="39">
        <v>11910</v>
      </c>
      <c r="II25" s="39">
        <v>1790</v>
      </c>
      <c r="IJ25" s="39" t="s">
        <v>334</v>
      </c>
      <c r="IK25" s="39">
        <v>170080</v>
      </c>
      <c r="IL25" s="39">
        <v>30320</v>
      </c>
      <c r="IM25" s="39">
        <v>35730</v>
      </c>
      <c r="IN25" s="39">
        <v>33710</v>
      </c>
      <c r="IO25" s="39">
        <v>25330</v>
      </c>
      <c r="IP25" s="39">
        <v>19590</v>
      </c>
      <c r="IQ25" s="39">
        <v>13420</v>
      </c>
      <c r="IR25" s="39">
        <v>12040</v>
      </c>
      <c r="IS25" s="39">
        <v>1810</v>
      </c>
      <c r="IT25" s="39" t="s">
        <v>334</v>
      </c>
      <c r="IU25" s="39">
        <v>171960</v>
      </c>
      <c r="IV25" s="39">
        <v>30540</v>
      </c>
      <c r="IW25" s="39">
        <v>36080</v>
      </c>
      <c r="IX25" s="39">
        <v>33970</v>
      </c>
      <c r="IY25" s="39">
        <v>25740</v>
      </c>
      <c r="IZ25" s="39">
        <v>20000</v>
      </c>
      <c r="JA25" s="39">
        <v>13700</v>
      </c>
      <c r="JB25" s="39">
        <v>12200</v>
      </c>
      <c r="JC25" s="39">
        <v>1830</v>
      </c>
      <c r="JD25" s="39" t="s">
        <v>334</v>
      </c>
      <c r="JE25" s="39">
        <v>174070</v>
      </c>
      <c r="JF25" s="39">
        <v>30800</v>
      </c>
      <c r="JG25" s="39">
        <v>36560</v>
      </c>
      <c r="JH25" s="39">
        <v>34470</v>
      </c>
      <c r="JI25" s="39">
        <v>26190</v>
      </c>
      <c r="JJ25" s="39">
        <v>20540</v>
      </c>
      <c r="JK25" s="39">
        <v>13970</v>
      </c>
      <c r="JL25" s="39">
        <v>12300</v>
      </c>
      <c r="JM25" s="39">
        <v>1850</v>
      </c>
      <c r="JN25" s="39" t="s">
        <v>334</v>
      </c>
      <c r="JO25" s="39">
        <v>176670</v>
      </c>
      <c r="JP25" s="39">
        <v>30930</v>
      </c>
      <c r="JQ25" s="39">
        <v>37100</v>
      </c>
      <c r="JR25" s="39">
        <v>35120</v>
      </c>
      <c r="JS25" s="39">
        <v>26620</v>
      </c>
      <c r="JT25" s="39">
        <v>21220</v>
      </c>
      <c r="JU25" s="39">
        <v>14310</v>
      </c>
      <c r="JV25" s="39">
        <v>12480</v>
      </c>
      <c r="JW25" s="39">
        <v>1880</v>
      </c>
      <c r="JX25" s="39" t="s">
        <v>334</v>
      </c>
      <c r="JY25" s="39">
        <v>179670</v>
      </c>
      <c r="JZ25" s="39">
        <v>31070</v>
      </c>
      <c r="KA25" s="39">
        <v>37430</v>
      </c>
      <c r="KB25" s="39">
        <v>35650</v>
      </c>
      <c r="KC25" s="39">
        <v>26960</v>
      </c>
      <c r="KD25" s="39">
        <v>21620</v>
      </c>
      <c r="KE25" s="39">
        <v>14530</v>
      </c>
      <c r="KF25" s="39">
        <v>12630</v>
      </c>
      <c r="KG25" s="39">
        <v>1920</v>
      </c>
      <c r="KH25" s="39" t="s">
        <v>334</v>
      </c>
      <c r="KI25" s="39">
        <v>181810</v>
      </c>
      <c r="KJ25" s="39">
        <v>31170</v>
      </c>
      <c r="KK25" s="39">
        <v>38000</v>
      </c>
      <c r="KL25" s="39">
        <v>36190</v>
      </c>
      <c r="KM25" s="39">
        <v>27370</v>
      </c>
      <c r="KN25" s="39">
        <v>22130</v>
      </c>
      <c r="KO25" s="39">
        <v>14860</v>
      </c>
      <c r="KP25" s="39">
        <v>12770</v>
      </c>
      <c r="KQ25" s="39">
        <v>1940</v>
      </c>
      <c r="KR25" s="39" t="s">
        <v>334</v>
      </c>
      <c r="KS25" s="39">
        <v>184420</v>
      </c>
      <c r="KT25" s="39">
        <v>31380</v>
      </c>
      <c r="KU25" s="39">
        <v>38480</v>
      </c>
      <c r="KV25" s="39">
        <v>36740</v>
      </c>
      <c r="KW25" s="39">
        <v>27700</v>
      </c>
      <c r="KX25" s="39">
        <v>22690</v>
      </c>
      <c r="KY25" s="39">
        <v>15110</v>
      </c>
      <c r="KZ25" s="39">
        <v>12910</v>
      </c>
      <c r="LA25" s="39">
        <v>1960</v>
      </c>
      <c r="LB25" s="39" t="s">
        <v>334</v>
      </c>
      <c r="LC25" s="39">
        <v>186960</v>
      </c>
      <c r="LD25" t="str">
        <f>INDEX(Lookup!$F$2:$F$375, MATCH(D25,Lookup!$A$2:$A$375,0))</f>
        <v>:</v>
      </c>
    </row>
    <row r="26" spans="2:316" ht="15" customHeight="1" x14ac:dyDescent="0.25">
      <c r="B26" s="1" t="s">
        <v>342</v>
      </c>
      <c r="C26" s="36">
        <v>665</v>
      </c>
      <c r="D26" s="36" t="s">
        <v>378</v>
      </c>
      <c r="E26" s="37" t="s">
        <v>379</v>
      </c>
      <c r="F26" s="38">
        <v>27650</v>
      </c>
      <c r="G26" s="38">
        <v>31420</v>
      </c>
      <c r="H26" s="38">
        <v>25780</v>
      </c>
      <c r="I26" s="38">
        <v>16220</v>
      </c>
      <c r="J26" s="38">
        <v>12020</v>
      </c>
      <c r="K26" s="38">
        <v>7500</v>
      </c>
      <c r="L26" s="38">
        <v>6750</v>
      </c>
      <c r="M26" s="38">
        <v>490</v>
      </c>
      <c r="N26" s="38" t="s">
        <v>334</v>
      </c>
      <c r="O26" s="39">
        <v>127820</v>
      </c>
      <c r="P26" s="39">
        <v>28210</v>
      </c>
      <c r="Q26" s="39">
        <v>31400</v>
      </c>
      <c r="R26" s="39">
        <v>25940</v>
      </c>
      <c r="S26" s="39">
        <v>16400</v>
      </c>
      <c r="T26" s="39">
        <v>12050</v>
      </c>
      <c r="U26" s="39">
        <v>7410</v>
      </c>
      <c r="V26" s="39">
        <v>6650</v>
      </c>
      <c r="W26" s="39">
        <v>490</v>
      </c>
      <c r="X26" s="39" t="s">
        <v>334</v>
      </c>
      <c r="Y26" s="39">
        <v>128560</v>
      </c>
      <c r="Z26" s="39">
        <v>28860</v>
      </c>
      <c r="AA26" s="39">
        <v>31920</v>
      </c>
      <c r="AB26" s="39">
        <v>26300</v>
      </c>
      <c r="AC26" s="39">
        <v>16720</v>
      </c>
      <c r="AD26" s="39">
        <v>12330</v>
      </c>
      <c r="AE26" s="39">
        <v>7460</v>
      </c>
      <c r="AF26" s="39">
        <v>6250</v>
      </c>
      <c r="AG26" s="39">
        <v>410</v>
      </c>
      <c r="AH26" s="39" t="s">
        <v>334</v>
      </c>
      <c r="AI26" s="39">
        <v>130270</v>
      </c>
      <c r="AJ26" s="39">
        <v>29600</v>
      </c>
      <c r="AK26" s="39">
        <v>32260</v>
      </c>
      <c r="AL26" s="39">
        <v>26390</v>
      </c>
      <c r="AM26" s="39">
        <v>16780</v>
      </c>
      <c r="AN26" s="39">
        <v>12590</v>
      </c>
      <c r="AO26" s="39">
        <v>7510</v>
      </c>
      <c r="AP26" s="39">
        <v>6200</v>
      </c>
      <c r="AQ26" s="39">
        <v>410</v>
      </c>
      <c r="AR26" s="39" t="s">
        <v>334</v>
      </c>
      <c r="AS26" s="39">
        <v>131720</v>
      </c>
      <c r="AT26" s="39">
        <v>29800</v>
      </c>
      <c r="AU26" s="39">
        <v>32530</v>
      </c>
      <c r="AV26" s="39">
        <v>26620</v>
      </c>
      <c r="AW26" s="39">
        <v>17120</v>
      </c>
      <c r="AX26" s="39">
        <v>12730</v>
      </c>
      <c r="AY26" s="39">
        <v>7570</v>
      </c>
      <c r="AZ26" s="39">
        <v>6300</v>
      </c>
      <c r="BA26" s="39">
        <v>410</v>
      </c>
      <c r="BB26" s="39" t="s">
        <v>334</v>
      </c>
      <c r="BC26" s="39">
        <v>133080</v>
      </c>
      <c r="BD26" s="39">
        <v>30120</v>
      </c>
      <c r="BE26" s="39">
        <v>32670</v>
      </c>
      <c r="BF26" s="39">
        <v>26790</v>
      </c>
      <c r="BG26" s="39">
        <v>17270</v>
      </c>
      <c r="BH26" s="39">
        <v>12940</v>
      </c>
      <c r="BI26" s="39">
        <v>7710</v>
      </c>
      <c r="BJ26" s="39">
        <v>6370</v>
      </c>
      <c r="BK26" s="39">
        <v>410</v>
      </c>
      <c r="BL26" s="39" t="s">
        <v>334</v>
      </c>
      <c r="BM26" s="39">
        <v>134270</v>
      </c>
      <c r="BN26" s="39">
        <v>30370</v>
      </c>
      <c r="BO26" s="39">
        <v>32800</v>
      </c>
      <c r="BP26" s="39">
        <v>26990</v>
      </c>
      <c r="BQ26" s="39">
        <v>17460</v>
      </c>
      <c r="BR26" s="39">
        <v>13290</v>
      </c>
      <c r="BS26" s="39">
        <v>7880</v>
      </c>
      <c r="BT26" s="39">
        <v>6450</v>
      </c>
      <c r="BU26" s="39">
        <v>410</v>
      </c>
      <c r="BV26" s="39" t="s">
        <v>334</v>
      </c>
      <c r="BW26" s="39">
        <v>135650</v>
      </c>
      <c r="BX26" s="39">
        <v>30530</v>
      </c>
      <c r="BY26" s="39">
        <v>32950</v>
      </c>
      <c r="BZ26" s="39">
        <v>27180</v>
      </c>
      <c r="CA26" s="39">
        <v>17770</v>
      </c>
      <c r="CB26" s="39">
        <v>13590</v>
      </c>
      <c r="CC26" s="39">
        <v>8030</v>
      </c>
      <c r="CD26" s="39">
        <v>6530</v>
      </c>
      <c r="CE26" s="39">
        <v>430</v>
      </c>
      <c r="CF26" s="39" t="s">
        <v>334</v>
      </c>
      <c r="CG26" s="39">
        <v>136990</v>
      </c>
      <c r="CH26" s="39">
        <v>30700</v>
      </c>
      <c r="CI26" s="39">
        <v>32970</v>
      </c>
      <c r="CJ26" s="39">
        <v>27440</v>
      </c>
      <c r="CK26" s="39">
        <v>18020</v>
      </c>
      <c r="CL26" s="39">
        <v>13750</v>
      </c>
      <c r="CM26" s="39">
        <v>8140</v>
      </c>
      <c r="CN26" s="39">
        <v>6660</v>
      </c>
      <c r="CO26" s="39">
        <v>440</v>
      </c>
      <c r="CP26" s="39" t="s">
        <v>334</v>
      </c>
      <c r="CQ26" s="39">
        <v>138120</v>
      </c>
      <c r="CR26" s="39">
        <v>30790</v>
      </c>
      <c r="CS26" s="39">
        <v>33060</v>
      </c>
      <c r="CT26" s="39">
        <v>27580</v>
      </c>
      <c r="CU26" s="39">
        <v>18220</v>
      </c>
      <c r="CV26" s="39">
        <v>13970</v>
      </c>
      <c r="CW26" s="39">
        <v>8240</v>
      </c>
      <c r="CX26" s="39">
        <v>6780</v>
      </c>
      <c r="CY26" s="39">
        <v>480</v>
      </c>
      <c r="CZ26" s="39" t="s">
        <v>334</v>
      </c>
      <c r="DA26" s="39">
        <v>139110</v>
      </c>
      <c r="DB26" s="39">
        <v>31020</v>
      </c>
      <c r="DC26" s="39">
        <v>33280</v>
      </c>
      <c r="DD26" s="39">
        <v>27680</v>
      </c>
      <c r="DE26" s="39">
        <v>18430</v>
      </c>
      <c r="DF26" s="39">
        <v>14190</v>
      </c>
      <c r="DG26" s="39">
        <v>8370</v>
      </c>
      <c r="DH26" s="39">
        <v>6880</v>
      </c>
      <c r="DI26" s="39">
        <v>490</v>
      </c>
      <c r="DJ26" s="39" t="s">
        <v>334</v>
      </c>
      <c r="DK26" s="39">
        <v>140350</v>
      </c>
      <c r="DL26" s="39">
        <v>31190</v>
      </c>
      <c r="DM26" s="39">
        <v>33360</v>
      </c>
      <c r="DN26" s="39">
        <v>27820</v>
      </c>
      <c r="DO26" s="39">
        <v>18640</v>
      </c>
      <c r="DP26" s="39">
        <v>14310</v>
      </c>
      <c r="DQ26" s="39">
        <v>8450</v>
      </c>
      <c r="DR26" s="39">
        <v>6970</v>
      </c>
      <c r="DS26" s="39">
        <v>500</v>
      </c>
      <c r="DT26" s="39" t="s">
        <v>334</v>
      </c>
      <c r="DU26" s="39">
        <v>141250</v>
      </c>
      <c r="DV26" s="39">
        <v>31320</v>
      </c>
      <c r="DW26" s="39">
        <v>33520</v>
      </c>
      <c r="DX26" s="39">
        <v>28060</v>
      </c>
      <c r="DY26" s="39">
        <v>18820</v>
      </c>
      <c r="DZ26" s="39">
        <v>14520</v>
      </c>
      <c r="EA26" s="39">
        <v>8540</v>
      </c>
      <c r="EB26" s="39">
        <v>7010</v>
      </c>
      <c r="EC26" s="39">
        <v>510</v>
      </c>
      <c r="ED26" s="39" t="s">
        <v>334</v>
      </c>
      <c r="EE26" s="39">
        <v>142300</v>
      </c>
      <c r="EF26" s="39">
        <v>31490</v>
      </c>
      <c r="EG26" s="39">
        <v>33710</v>
      </c>
      <c r="EH26" s="39">
        <v>28410</v>
      </c>
      <c r="EI26" s="39">
        <v>19180</v>
      </c>
      <c r="EJ26" s="39">
        <v>14770</v>
      </c>
      <c r="EK26" s="39">
        <v>8600</v>
      </c>
      <c r="EL26" s="39">
        <v>7110</v>
      </c>
      <c r="EM26" s="39">
        <v>520</v>
      </c>
      <c r="EN26" s="39" t="s">
        <v>334</v>
      </c>
      <c r="EO26" s="39">
        <v>143780</v>
      </c>
      <c r="EP26" s="39">
        <v>31600</v>
      </c>
      <c r="EQ26" s="39">
        <v>33880</v>
      </c>
      <c r="ER26" s="39">
        <v>28590</v>
      </c>
      <c r="ES26" s="39">
        <v>19370</v>
      </c>
      <c r="ET26" s="39">
        <v>14850</v>
      </c>
      <c r="EU26" s="39">
        <v>8650</v>
      </c>
      <c r="EV26" s="39">
        <v>7140</v>
      </c>
      <c r="EW26" s="39">
        <v>530</v>
      </c>
      <c r="EX26" s="39" t="s">
        <v>334</v>
      </c>
      <c r="EY26" s="39">
        <v>144600</v>
      </c>
      <c r="EZ26" s="39">
        <v>31510</v>
      </c>
      <c r="FA26" s="39">
        <v>34150</v>
      </c>
      <c r="FB26" s="39">
        <v>28710</v>
      </c>
      <c r="FC26" s="39">
        <v>19400</v>
      </c>
      <c r="FD26" s="39">
        <v>14920</v>
      </c>
      <c r="FE26" s="39">
        <v>8730</v>
      </c>
      <c r="FF26" s="39">
        <v>7150</v>
      </c>
      <c r="FG26" s="39">
        <v>530</v>
      </c>
      <c r="FH26" s="39" t="s">
        <v>334</v>
      </c>
      <c r="FI26" s="39">
        <v>145090</v>
      </c>
      <c r="FJ26" s="39">
        <v>31780</v>
      </c>
      <c r="FK26" s="39">
        <v>34360</v>
      </c>
      <c r="FL26" s="39">
        <v>28820</v>
      </c>
      <c r="FM26" s="39">
        <v>19520</v>
      </c>
      <c r="FN26" s="39">
        <v>14940</v>
      </c>
      <c r="FO26" s="39">
        <v>8770</v>
      </c>
      <c r="FP26" s="39">
        <v>7150</v>
      </c>
      <c r="FQ26" s="39">
        <v>530</v>
      </c>
      <c r="FR26" s="39" t="s">
        <v>334</v>
      </c>
      <c r="FS26" s="39">
        <v>145870</v>
      </c>
      <c r="FT26" s="39">
        <v>31920</v>
      </c>
      <c r="FU26" s="39">
        <v>34740</v>
      </c>
      <c r="FV26" s="39">
        <v>28930</v>
      </c>
      <c r="FW26" s="39">
        <v>19560</v>
      </c>
      <c r="FX26" s="39">
        <v>15020</v>
      </c>
      <c r="FY26" s="39">
        <v>8770</v>
      </c>
      <c r="FZ26" s="39">
        <v>7150</v>
      </c>
      <c r="GA26" s="39">
        <v>540</v>
      </c>
      <c r="GB26" s="39" t="s">
        <v>334</v>
      </c>
      <c r="GC26" s="39">
        <v>146630</v>
      </c>
      <c r="GD26" s="39">
        <v>32100</v>
      </c>
      <c r="GE26" s="39">
        <v>34920</v>
      </c>
      <c r="GF26" s="39">
        <v>29050</v>
      </c>
      <c r="GG26" s="39">
        <v>19580</v>
      </c>
      <c r="GH26" s="39">
        <v>15070</v>
      </c>
      <c r="GI26" s="39">
        <v>8850</v>
      </c>
      <c r="GJ26" s="39">
        <v>7120</v>
      </c>
      <c r="GK26" s="39">
        <v>550</v>
      </c>
      <c r="GL26" s="39" t="s">
        <v>334</v>
      </c>
      <c r="GM26" s="39">
        <v>147240</v>
      </c>
      <c r="GN26" s="39">
        <v>32380</v>
      </c>
      <c r="GO26" s="39">
        <v>35110</v>
      </c>
      <c r="GP26" s="39">
        <v>29210</v>
      </c>
      <c r="GQ26" s="39">
        <v>19670</v>
      </c>
      <c r="GR26" s="39">
        <v>15100</v>
      </c>
      <c r="GS26" s="39">
        <v>8870</v>
      </c>
      <c r="GT26" s="39">
        <v>7150</v>
      </c>
      <c r="GU26" s="39">
        <v>550</v>
      </c>
      <c r="GV26" s="39" t="s">
        <v>334</v>
      </c>
      <c r="GW26" s="39">
        <v>148050</v>
      </c>
      <c r="GX26" s="39">
        <v>32570</v>
      </c>
      <c r="GY26" s="39">
        <v>35280</v>
      </c>
      <c r="GZ26" s="39">
        <v>29350</v>
      </c>
      <c r="HA26" s="39">
        <v>19810</v>
      </c>
      <c r="HB26" s="39">
        <v>15090</v>
      </c>
      <c r="HC26" s="39">
        <v>8910</v>
      </c>
      <c r="HD26" s="39">
        <v>7170</v>
      </c>
      <c r="HE26" s="39">
        <v>560</v>
      </c>
      <c r="HF26" s="39" t="s">
        <v>334</v>
      </c>
      <c r="HG26" s="39">
        <v>148740</v>
      </c>
      <c r="HH26" s="39">
        <v>32680</v>
      </c>
      <c r="HI26" s="39">
        <v>35400</v>
      </c>
      <c r="HJ26" s="39">
        <v>29480</v>
      </c>
      <c r="HK26" s="39">
        <v>19980</v>
      </c>
      <c r="HL26" s="39">
        <v>15160</v>
      </c>
      <c r="HM26" s="39">
        <v>8980</v>
      </c>
      <c r="HN26" s="39">
        <v>7220</v>
      </c>
      <c r="HO26" s="39">
        <v>560</v>
      </c>
      <c r="HP26" s="39" t="s">
        <v>334</v>
      </c>
      <c r="HQ26" s="39">
        <v>149450</v>
      </c>
      <c r="HR26" s="39">
        <v>32810</v>
      </c>
      <c r="HS26" s="39">
        <v>35660</v>
      </c>
      <c r="HT26" s="39">
        <v>29790</v>
      </c>
      <c r="HU26" s="39">
        <v>20240</v>
      </c>
      <c r="HV26" s="39">
        <v>15320</v>
      </c>
      <c r="HW26" s="39">
        <v>9120</v>
      </c>
      <c r="HX26" s="39">
        <v>7280</v>
      </c>
      <c r="HY26" s="39">
        <v>570</v>
      </c>
      <c r="HZ26" s="39" t="s">
        <v>334</v>
      </c>
      <c r="IA26" s="39">
        <v>150790</v>
      </c>
      <c r="IB26" s="39">
        <v>33240</v>
      </c>
      <c r="IC26" s="39">
        <v>36070</v>
      </c>
      <c r="ID26" s="39">
        <v>30150</v>
      </c>
      <c r="IE26" s="39">
        <v>20580</v>
      </c>
      <c r="IF26" s="39">
        <v>15440</v>
      </c>
      <c r="IG26" s="39">
        <v>9260</v>
      </c>
      <c r="IH26" s="39">
        <v>7360</v>
      </c>
      <c r="II26" s="39">
        <v>580</v>
      </c>
      <c r="IJ26" s="39" t="s">
        <v>334</v>
      </c>
      <c r="IK26" s="39">
        <v>152670</v>
      </c>
      <c r="IL26" s="39">
        <v>33890</v>
      </c>
      <c r="IM26" s="39">
        <v>36230</v>
      </c>
      <c r="IN26" s="39">
        <v>30460</v>
      </c>
      <c r="IO26" s="39">
        <v>20810</v>
      </c>
      <c r="IP26" s="39">
        <v>15720</v>
      </c>
      <c r="IQ26" s="39">
        <v>9470</v>
      </c>
      <c r="IR26" s="39">
        <v>7470</v>
      </c>
      <c r="IS26" s="39">
        <v>590</v>
      </c>
      <c r="IT26" s="39" t="s">
        <v>334</v>
      </c>
      <c r="IU26" s="39">
        <v>154630</v>
      </c>
      <c r="IV26" s="39">
        <v>34160</v>
      </c>
      <c r="IW26" s="39">
        <v>36710</v>
      </c>
      <c r="IX26" s="39">
        <v>30830</v>
      </c>
      <c r="IY26" s="39">
        <v>21130</v>
      </c>
      <c r="IZ26" s="39">
        <v>16010</v>
      </c>
      <c r="JA26" s="39">
        <v>9670</v>
      </c>
      <c r="JB26" s="39">
        <v>7560</v>
      </c>
      <c r="JC26" s="39">
        <v>600</v>
      </c>
      <c r="JD26" s="39" t="s">
        <v>334</v>
      </c>
      <c r="JE26" s="39">
        <v>156680</v>
      </c>
      <c r="JF26" s="39">
        <v>34650</v>
      </c>
      <c r="JG26" s="39">
        <v>37170</v>
      </c>
      <c r="JH26" s="39">
        <v>31330</v>
      </c>
      <c r="JI26" s="39">
        <v>21370</v>
      </c>
      <c r="JJ26" s="39">
        <v>16220</v>
      </c>
      <c r="JK26" s="39">
        <v>9880</v>
      </c>
      <c r="JL26" s="39">
        <v>7640</v>
      </c>
      <c r="JM26" s="39">
        <v>600</v>
      </c>
      <c r="JN26" s="39" t="s">
        <v>334</v>
      </c>
      <c r="JO26" s="39">
        <v>158850</v>
      </c>
      <c r="JP26" s="39">
        <v>34740</v>
      </c>
      <c r="JQ26" s="39">
        <v>37660</v>
      </c>
      <c r="JR26" s="39">
        <v>31640</v>
      </c>
      <c r="JS26" s="39">
        <v>21560</v>
      </c>
      <c r="JT26" s="39">
        <v>16430</v>
      </c>
      <c r="JU26" s="39">
        <v>10010</v>
      </c>
      <c r="JV26" s="39">
        <v>7700</v>
      </c>
      <c r="JW26" s="39">
        <v>610</v>
      </c>
      <c r="JX26" s="39" t="s">
        <v>334</v>
      </c>
      <c r="JY26" s="39">
        <v>160340</v>
      </c>
      <c r="JZ26" s="39">
        <v>34810</v>
      </c>
      <c r="KA26" s="39">
        <v>37890</v>
      </c>
      <c r="KB26" s="39">
        <v>31880</v>
      </c>
      <c r="KC26" s="39">
        <v>21730</v>
      </c>
      <c r="KD26" s="39">
        <v>16660</v>
      </c>
      <c r="KE26" s="39">
        <v>10080</v>
      </c>
      <c r="KF26" s="39">
        <v>7780</v>
      </c>
      <c r="KG26" s="39">
        <v>620</v>
      </c>
      <c r="KH26" s="39" t="s">
        <v>334</v>
      </c>
      <c r="KI26" s="39">
        <v>161430</v>
      </c>
      <c r="KJ26" s="39">
        <v>34910</v>
      </c>
      <c r="KK26" s="39">
        <v>38170</v>
      </c>
      <c r="KL26" s="39">
        <v>32210</v>
      </c>
      <c r="KM26" s="39">
        <v>21960</v>
      </c>
      <c r="KN26" s="39">
        <v>16950</v>
      </c>
      <c r="KO26" s="39">
        <v>10170</v>
      </c>
      <c r="KP26" s="39">
        <v>7870</v>
      </c>
      <c r="KQ26" s="39">
        <v>620</v>
      </c>
      <c r="KR26" s="39" t="s">
        <v>334</v>
      </c>
      <c r="KS26" s="39">
        <v>162860</v>
      </c>
      <c r="KT26" s="39">
        <v>35050</v>
      </c>
      <c r="KU26" s="39">
        <v>38520</v>
      </c>
      <c r="KV26" s="39">
        <v>32520</v>
      </c>
      <c r="KW26" s="39">
        <v>22240</v>
      </c>
      <c r="KX26" s="39">
        <v>17190</v>
      </c>
      <c r="KY26" s="39">
        <v>10350</v>
      </c>
      <c r="KZ26" s="39">
        <v>7990</v>
      </c>
      <c r="LA26" s="39">
        <v>630</v>
      </c>
      <c r="LB26" s="39" t="s">
        <v>334</v>
      </c>
      <c r="LC26" s="39">
        <v>164490</v>
      </c>
      <c r="LD26" t="str">
        <f>INDEX(Lookup!$F$2:$F$375, MATCH(D26,Lookup!$A$2:$A$375,0))</f>
        <v>:</v>
      </c>
    </row>
    <row r="27" spans="2:316" ht="15" customHeight="1" x14ac:dyDescent="0.25">
      <c r="B27" s="1" t="s">
        <v>342</v>
      </c>
      <c r="C27" s="36">
        <v>650</v>
      </c>
      <c r="D27" s="36" t="s">
        <v>380</v>
      </c>
      <c r="E27" s="37" t="s">
        <v>381</v>
      </c>
      <c r="F27" s="38">
        <v>25130</v>
      </c>
      <c r="G27" s="38">
        <v>9840</v>
      </c>
      <c r="H27" s="38">
        <v>7060</v>
      </c>
      <c r="I27" s="38">
        <v>3120</v>
      </c>
      <c r="J27" s="38">
        <v>1820</v>
      </c>
      <c r="K27" s="38">
        <v>390</v>
      </c>
      <c r="L27" s="38">
        <v>190</v>
      </c>
      <c r="M27" s="38">
        <v>40</v>
      </c>
      <c r="N27" s="38" t="s">
        <v>334</v>
      </c>
      <c r="O27" s="39">
        <v>47580</v>
      </c>
      <c r="P27" s="39">
        <v>25360</v>
      </c>
      <c r="Q27" s="39">
        <v>9720</v>
      </c>
      <c r="R27" s="39">
        <v>7050</v>
      </c>
      <c r="S27" s="39">
        <v>3210</v>
      </c>
      <c r="T27" s="39">
        <v>1800</v>
      </c>
      <c r="U27" s="39">
        <v>400</v>
      </c>
      <c r="V27" s="39">
        <v>180</v>
      </c>
      <c r="W27" s="39">
        <v>40</v>
      </c>
      <c r="X27" s="39" t="s">
        <v>334</v>
      </c>
      <c r="Y27" s="39">
        <v>47750</v>
      </c>
      <c r="Z27" s="39">
        <v>25650</v>
      </c>
      <c r="AA27" s="39">
        <v>9720</v>
      </c>
      <c r="AB27" s="39">
        <v>7130</v>
      </c>
      <c r="AC27" s="39">
        <v>3370</v>
      </c>
      <c r="AD27" s="39">
        <v>1840</v>
      </c>
      <c r="AE27" s="39">
        <v>400</v>
      </c>
      <c r="AF27" s="39">
        <v>180</v>
      </c>
      <c r="AG27" s="39">
        <v>40</v>
      </c>
      <c r="AH27" s="39" t="s">
        <v>334</v>
      </c>
      <c r="AI27" s="39">
        <v>48320</v>
      </c>
      <c r="AJ27" s="39">
        <v>25700</v>
      </c>
      <c r="AK27" s="39">
        <v>9840</v>
      </c>
      <c r="AL27" s="39">
        <v>7130</v>
      </c>
      <c r="AM27" s="39">
        <v>3550</v>
      </c>
      <c r="AN27" s="39">
        <v>1980</v>
      </c>
      <c r="AO27" s="39">
        <v>400</v>
      </c>
      <c r="AP27" s="39">
        <v>170</v>
      </c>
      <c r="AQ27" s="39">
        <v>40</v>
      </c>
      <c r="AR27" s="39" t="s">
        <v>334</v>
      </c>
      <c r="AS27" s="39">
        <v>48810</v>
      </c>
      <c r="AT27" s="39">
        <v>25780</v>
      </c>
      <c r="AU27" s="39">
        <v>10050</v>
      </c>
      <c r="AV27" s="39">
        <v>7170</v>
      </c>
      <c r="AW27" s="39">
        <v>3700</v>
      </c>
      <c r="AX27" s="39">
        <v>2070</v>
      </c>
      <c r="AY27" s="39">
        <v>420</v>
      </c>
      <c r="AZ27" s="39">
        <v>170</v>
      </c>
      <c r="BA27" s="39">
        <v>40</v>
      </c>
      <c r="BB27" s="39" t="s">
        <v>334</v>
      </c>
      <c r="BC27" s="39">
        <v>49380</v>
      </c>
      <c r="BD27" s="39">
        <v>25740</v>
      </c>
      <c r="BE27" s="39">
        <v>10080</v>
      </c>
      <c r="BF27" s="39">
        <v>7250</v>
      </c>
      <c r="BG27" s="39">
        <v>3840</v>
      </c>
      <c r="BH27" s="39">
        <v>2160</v>
      </c>
      <c r="BI27" s="39">
        <v>440</v>
      </c>
      <c r="BJ27" s="39">
        <v>180</v>
      </c>
      <c r="BK27" s="39">
        <v>40</v>
      </c>
      <c r="BL27" s="39" t="s">
        <v>334</v>
      </c>
      <c r="BM27" s="39">
        <v>49730</v>
      </c>
      <c r="BN27" s="39">
        <v>25830</v>
      </c>
      <c r="BO27" s="39">
        <v>10210</v>
      </c>
      <c r="BP27" s="39">
        <v>7290</v>
      </c>
      <c r="BQ27" s="39">
        <v>3990</v>
      </c>
      <c r="BR27" s="39">
        <v>2370</v>
      </c>
      <c r="BS27" s="39">
        <v>460</v>
      </c>
      <c r="BT27" s="39">
        <v>190</v>
      </c>
      <c r="BU27" s="39">
        <v>40</v>
      </c>
      <c r="BV27" s="39" t="s">
        <v>334</v>
      </c>
      <c r="BW27" s="39">
        <v>50360</v>
      </c>
      <c r="BX27" s="39">
        <v>25760</v>
      </c>
      <c r="BY27" s="39">
        <v>10230</v>
      </c>
      <c r="BZ27" s="39">
        <v>7350</v>
      </c>
      <c r="CA27" s="39">
        <v>4070</v>
      </c>
      <c r="CB27" s="39">
        <v>2560</v>
      </c>
      <c r="CC27" s="39">
        <v>520</v>
      </c>
      <c r="CD27" s="39">
        <v>190</v>
      </c>
      <c r="CE27" s="39">
        <v>40</v>
      </c>
      <c r="CF27" s="39" t="s">
        <v>334</v>
      </c>
      <c r="CG27" s="39">
        <v>50730</v>
      </c>
      <c r="CH27" s="39">
        <v>25680</v>
      </c>
      <c r="CI27" s="39">
        <v>10250</v>
      </c>
      <c r="CJ27" s="39">
        <v>7390</v>
      </c>
      <c r="CK27" s="39">
        <v>4110</v>
      </c>
      <c r="CL27" s="39">
        <v>2730</v>
      </c>
      <c r="CM27" s="39">
        <v>580</v>
      </c>
      <c r="CN27" s="39">
        <v>210</v>
      </c>
      <c r="CO27" s="39">
        <v>40</v>
      </c>
      <c r="CP27" s="39" t="s">
        <v>334</v>
      </c>
      <c r="CQ27" s="39">
        <v>50970</v>
      </c>
      <c r="CR27" s="39">
        <v>25780</v>
      </c>
      <c r="CS27" s="39">
        <v>10250</v>
      </c>
      <c r="CT27" s="39">
        <v>7300</v>
      </c>
      <c r="CU27" s="39">
        <v>4100</v>
      </c>
      <c r="CV27" s="39">
        <v>2870</v>
      </c>
      <c r="CW27" s="39">
        <v>620</v>
      </c>
      <c r="CX27" s="39">
        <v>210</v>
      </c>
      <c r="CY27" s="39">
        <v>40</v>
      </c>
      <c r="CZ27" s="39" t="s">
        <v>334</v>
      </c>
      <c r="DA27" s="39">
        <v>51150</v>
      </c>
      <c r="DB27" s="39">
        <v>25770</v>
      </c>
      <c r="DC27" s="39">
        <v>10250</v>
      </c>
      <c r="DD27" s="39">
        <v>7350</v>
      </c>
      <c r="DE27" s="39">
        <v>4100</v>
      </c>
      <c r="DF27" s="39">
        <v>3000</v>
      </c>
      <c r="DG27" s="39">
        <v>680</v>
      </c>
      <c r="DH27" s="39">
        <v>240</v>
      </c>
      <c r="DI27" s="39">
        <v>40</v>
      </c>
      <c r="DJ27" s="39" t="s">
        <v>334</v>
      </c>
      <c r="DK27" s="39">
        <v>51420</v>
      </c>
      <c r="DL27" s="39">
        <v>25670</v>
      </c>
      <c r="DM27" s="39">
        <v>10320</v>
      </c>
      <c r="DN27" s="39">
        <v>7490</v>
      </c>
      <c r="DO27" s="39">
        <v>4220</v>
      </c>
      <c r="DP27" s="39">
        <v>3080</v>
      </c>
      <c r="DQ27" s="39">
        <v>760</v>
      </c>
      <c r="DR27" s="39">
        <v>290</v>
      </c>
      <c r="DS27" s="39">
        <v>40</v>
      </c>
      <c r="DT27" s="39" t="s">
        <v>334</v>
      </c>
      <c r="DU27" s="39">
        <v>51860</v>
      </c>
      <c r="DV27" s="39">
        <v>25430</v>
      </c>
      <c r="DW27" s="39">
        <v>10440</v>
      </c>
      <c r="DX27" s="39">
        <v>7600</v>
      </c>
      <c r="DY27" s="39">
        <v>4290</v>
      </c>
      <c r="DZ27" s="39">
        <v>3150</v>
      </c>
      <c r="EA27" s="39">
        <v>840</v>
      </c>
      <c r="EB27" s="39">
        <v>280</v>
      </c>
      <c r="EC27" s="39">
        <v>40</v>
      </c>
      <c r="ED27" s="39" t="s">
        <v>334</v>
      </c>
      <c r="EE27" s="39">
        <v>52060</v>
      </c>
      <c r="EF27" s="39">
        <v>25550</v>
      </c>
      <c r="EG27" s="39">
        <v>10820</v>
      </c>
      <c r="EH27" s="39">
        <v>7680</v>
      </c>
      <c r="EI27" s="39">
        <v>4370</v>
      </c>
      <c r="EJ27" s="39">
        <v>3230</v>
      </c>
      <c r="EK27" s="39">
        <v>900</v>
      </c>
      <c r="EL27" s="39">
        <v>320</v>
      </c>
      <c r="EM27" s="39">
        <v>40</v>
      </c>
      <c r="EN27" s="39" t="s">
        <v>334</v>
      </c>
      <c r="EO27" s="39">
        <v>52910</v>
      </c>
      <c r="EP27" s="39">
        <v>25530</v>
      </c>
      <c r="EQ27" s="39">
        <v>10970</v>
      </c>
      <c r="ER27" s="39">
        <v>7720</v>
      </c>
      <c r="ES27" s="39">
        <v>4420</v>
      </c>
      <c r="ET27" s="39">
        <v>3240</v>
      </c>
      <c r="EU27" s="39">
        <v>930</v>
      </c>
      <c r="EV27" s="39">
        <v>330</v>
      </c>
      <c r="EW27" s="39">
        <v>40</v>
      </c>
      <c r="EX27" s="39" t="s">
        <v>334</v>
      </c>
      <c r="EY27" s="39">
        <v>53170</v>
      </c>
      <c r="EZ27" s="39">
        <v>25710</v>
      </c>
      <c r="FA27" s="39">
        <v>11280</v>
      </c>
      <c r="FB27" s="39">
        <v>7760</v>
      </c>
      <c r="FC27" s="39">
        <v>4510</v>
      </c>
      <c r="FD27" s="39">
        <v>3230</v>
      </c>
      <c r="FE27" s="39">
        <v>940</v>
      </c>
      <c r="FF27" s="39">
        <v>330</v>
      </c>
      <c r="FG27" s="39">
        <v>40</v>
      </c>
      <c r="FH27" s="39" t="s">
        <v>334</v>
      </c>
      <c r="FI27" s="39">
        <v>53790</v>
      </c>
      <c r="FJ27" s="39">
        <v>25800</v>
      </c>
      <c r="FK27" s="39">
        <v>11420</v>
      </c>
      <c r="FL27" s="39">
        <v>7800</v>
      </c>
      <c r="FM27" s="39">
        <v>4530</v>
      </c>
      <c r="FN27" s="39">
        <v>3220</v>
      </c>
      <c r="FO27" s="39">
        <v>960</v>
      </c>
      <c r="FP27" s="39">
        <v>330</v>
      </c>
      <c r="FQ27" s="39">
        <v>40</v>
      </c>
      <c r="FR27" s="39" t="s">
        <v>334</v>
      </c>
      <c r="FS27" s="39">
        <v>54100</v>
      </c>
      <c r="FT27" s="39">
        <v>25890</v>
      </c>
      <c r="FU27" s="39">
        <v>11560</v>
      </c>
      <c r="FV27" s="39">
        <v>7770</v>
      </c>
      <c r="FW27" s="39">
        <v>4590</v>
      </c>
      <c r="FX27" s="39">
        <v>3250</v>
      </c>
      <c r="FY27" s="39">
        <v>980</v>
      </c>
      <c r="FZ27" s="39">
        <v>330</v>
      </c>
      <c r="GA27" s="39">
        <v>40</v>
      </c>
      <c r="GB27" s="39" t="s">
        <v>334</v>
      </c>
      <c r="GC27" s="39">
        <v>54410</v>
      </c>
      <c r="GD27" s="39">
        <v>25930</v>
      </c>
      <c r="GE27" s="39">
        <v>11630</v>
      </c>
      <c r="GF27" s="39">
        <v>7760</v>
      </c>
      <c r="GG27" s="39">
        <v>4620</v>
      </c>
      <c r="GH27" s="39">
        <v>3250</v>
      </c>
      <c r="GI27" s="39">
        <v>1010</v>
      </c>
      <c r="GJ27" s="39">
        <v>340</v>
      </c>
      <c r="GK27" s="39">
        <v>40</v>
      </c>
      <c r="GL27" s="39" t="s">
        <v>334</v>
      </c>
      <c r="GM27" s="39">
        <v>54570</v>
      </c>
      <c r="GN27" s="39">
        <v>25820</v>
      </c>
      <c r="GO27" s="39">
        <v>11710</v>
      </c>
      <c r="GP27" s="39">
        <v>7750</v>
      </c>
      <c r="GQ27" s="39">
        <v>4630</v>
      </c>
      <c r="GR27" s="39">
        <v>3270</v>
      </c>
      <c r="GS27" s="39">
        <v>1010</v>
      </c>
      <c r="GT27" s="39">
        <v>350</v>
      </c>
      <c r="GU27" s="39">
        <v>40</v>
      </c>
      <c r="GV27" s="39" t="s">
        <v>334</v>
      </c>
      <c r="GW27" s="39">
        <v>54590</v>
      </c>
      <c r="GX27" s="39">
        <v>25910</v>
      </c>
      <c r="GY27" s="39">
        <v>11790</v>
      </c>
      <c r="GZ27" s="39">
        <v>7750</v>
      </c>
      <c r="HA27" s="39">
        <v>4680</v>
      </c>
      <c r="HB27" s="39">
        <v>3290</v>
      </c>
      <c r="HC27" s="39">
        <v>1030</v>
      </c>
      <c r="HD27" s="39">
        <v>350</v>
      </c>
      <c r="HE27" s="39">
        <v>40</v>
      </c>
      <c r="HF27" s="39" t="s">
        <v>334</v>
      </c>
      <c r="HG27" s="39">
        <v>54830</v>
      </c>
      <c r="HH27" s="39">
        <v>26020</v>
      </c>
      <c r="HI27" s="39">
        <v>11820</v>
      </c>
      <c r="HJ27" s="39">
        <v>7760</v>
      </c>
      <c r="HK27" s="39">
        <v>4740</v>
      </c>
      <c r="HL27" s="39">
        <v>3340</v>
      </c>
      <c r="HM27" s="39">
        <v>1060</v>
      </c>
      <c r="HN27" s="39">
        <v>360</v>
      </c>
      <c r="HO27" s="39">
        <v>40</v>
      </c>
      <c r="HP27" s="39" t="s">
        <v>334</v>
      </c>
      <c r="HQ27" s="39">
        <v>55130</v>
      </c>
      <c r="HR27" s="39">
        <v>26080</v>
      </c>
      <c r="HS27" s="39">
        <v>11910</v>
      </c>
      <c r="HT27" s="39">
        <v>7790</v>
      </c>
      <c r="HU27" s="39">
        <v>4760</v>
      </c>
      <c r="HV27" s="39">
        <v>3410</v>
      </c>
      <c r="HW27" s="39">
        <v>1070</v>
      </c>
      <c r="HX27" s="39">
        <v>370</v>
      </c>
      <c r="HY27" s="39">
        <v>40</v>
      </c>
      <c r="HZ27" s="39" t="s">
        <v>334</v>
      </c>
      <c r="IA27" s="39">
        <v>55430</v>
      </c>
      <c r="IB27" s="39">
        <v>26230</v>
      </c>
      <c r="IC27" s="39">
        <v>12010</v>
      </c>
      <c r="ID27" s="39">
        <v>7810</v>
      </c>
      <c r="IE27" s="39">
        <v>4800</v>
      </c>
      <c r="IF27" s="39">
        <v>3470</v>
      </c>
      <c r="IG27" s="39">
        <v>1080</v>
      </c>
      <c r="IH27" s="39">
        <v>380</v>
      </c>
      <c r="II27" s="39">
        <v>40</v>
      </c>
      <c r="IJ27" s="39" t="s">
        <v>334</v>
      </c>
      <c r="IK27" s="39">
        <v>55810</v>
      </c>
      <c r="IL27" s="39">
        <v>26490</v>
      </c>
      <c r="IM27" s="39">
        <v>12090</v>
      </c>
      <c r="IN27" s="39">
        <v>7890</v>
      </c>
      <c r="IO27" s="39">
        <v>4860</v>
      </c>
      <c r="IP27" s="39">
        <v>3560</v>
      </c>
      <c r="IQ27" s="39">
        <v>1110</v>
      </c>
      <c r="IR27" s="39">
        <v>390</v>
      </c>
      <c r="IS27" s="39">
        <v>40</v>
      </c>
      <c r="IT27" s="39" t="s">
        <v>334</v>
      </c>
      <c r="IU27" s="39">
        <v>56410</v>
      </c>
      <c r="IV27" s="39">
        <v>26710</v>
      </c>
      <c r="IW27" s="39">
        <v>12290</v>
      </c>
      <c r="IX27" s="39">
        <v>7990</v>
      </c>
      <c r="IY27" s="39">
        <v>4920</v>
      </c>
      <c r="IZ27" s="39">
        <v>3610</v>
      </c>
      <c r="JA27" s="39">
        <v>1150</v>
      </c>
      <c r="JB27" s="39">
        <v>390</v>
      </c>
      <c r="JC27" s="39">
        <v>40</v>
      </c>
      <c r="JD27" s="39" t="s">
        <v>334</v>
      </c>
      <c r="JE27" s="39">
        <v>57090</v>
      </c>
      <c r="JF27" s="39">
        <v>27080</v>
      </c>
      <c r="JG27" s="39">
        <v>12310</v>
      </c>
      <c r="JH27" s="39">
        <v>8070</v>
      </c>
      <c r="JI27" s="39">
        <v>4970</v>
      </c>
      <c r="JJ27" s="39">
        <v>3690</v>
      </c>
      <c r="JK27" s="39">
        <v>1190</v>
      </c>
      <c r="JL27" s="39">
        <v>380</v>
      </c>
      <c r="JM27" s="39">
        <v>40</v>
      </c>
      <c r="JN27" s="39" t="s">
        <v>334</v>
      </c>
      <c r="JO27" s="39">
        <v>57710</v>
      </c>
      <c r="JP27" s="39">
        <v>27090</v>
      </c>
      <c r="JQ27" s="39">
        <v>12420</v>
      </c>
      <c r="JR27" s="39">
        <v>8120</v>
      </c>
      <c r="JS27" s="39">
        <v>5080</v>
      </c>
      <c r="JT27" s="39">
        <v>3730</v>
      </c>
      <c r="JU27" s="39">
        <v>1220</v>
      </c>
      <c r="JV27" s="39">
        <v>350</v>
      </c>
      <c r="JW27" s="39">
        <v>40</v>
      </c>
      <c r="JX27" s="39" t="s">
        <v>334</v>
      </c>
      <c r="JY27" s="39">
        <v>58050</v>
      </c>
      <c r="JZ27" s="39">
        <v>27170</v>
      </c>
      <c r="KA27" s="39">
        <v>12520</v>
      </c>
      <c r="KB27" s="39">
        <v>8220</v>
      </c>
      <c r="KC27" s="39">
        <v>5120</v>
      </c>
      <c r="KD27" s="39">
        <v>3760</v>
      </c>
      <c r="KE27" s="39">
        <v>1220</v>
      </c>
      <c r="KF27" s="39">
        <v>350</v>
      </c>
      <c r="KG27" s="39">
        <v>40</v>
      </c>
      <c r="KH27" s="39" t="s">
        <v>334</v>
      </c>
      <c r="KI27" s="39">
        <v>58410</v>
      </c>
      <c r="KJ27" s="39">
        <v>27220</v>
      </c>
      <c r="KK27" s="39">
        <v>12510</v>
      </c>
      <c r="KL27" s="39">
        <v>8250</v>
      </c>
      <c r="KM27" s="39">
        <v>5140</v>
      </c>
      <c r="KN27" s="39">
        <v>3790</v>
      </c>
      <c r="KO27" s="39">
        <v>1230</v>
      </c>
      <c r="KP27" s="39">
        <v>350</v>
      </c>
      <c r="KQ27" s="39">
        <v>40</v>
      </c>
      <c r="KR27" s="39" t="s">
        <v>334</v>
      </c>
      <c r="KS27" s="39">
        <v>58530</v>
      </c>
      <c r="KT27" s="39">
        <v>27250</v>
      </c>
      <c r="KU27" s="39">
        <v>12650</v>
      </c>
      <c r="KV27" s="39">
        <v>8290</v>
      </c>
      <c r="KW27" s="39">
        <v>5160</v>
      </c>
      <c r="KX27" s="39">
        <v>3820</v>
      </c>
      <c r="KY27" s="39">
        <v>1230</v>
      </c>
      <c r="KZ27" s="39">
        <v>350</v>
      </c>
      <c r="LA27" s="39">
        <v>40</v>
      </c>
      <c r="LB27" s="39" t="s">
        <v>334</v>
      </c>
      <c r="LC27" s="39">
        <v>58790</v>
      </c>
      <c r="LD27" t="str">
        <f>INDEX(Lookup!$F$2:$F$375, MATCH(D27,Lookup!$A$2:$A$375,0))</f>
        <v>Liverpool City Region Combined Authority</v>
      </c>
    </row>
    <row r="28" spans="2:316" ht="15" customHeight="1" x14ac:dyDescent="0.25">
      <c r="B28" s="1" t="s">
        <v>342</v>
      </c>
      <c r="C28" s="36">
        <v>655</v>
      </c>
      <c r="D28" s="36" t="s">
        <v>382</v>
      </c>
      <c r="E28" s="37" t="s">
        <v>383</v>
      </c>
      <c r="F28" s="38">
        <v>25000</v>
      </c>
      <c r="G28" s="38">
        <v>15770</v>
      </c>
      <c r="H28" s="38">
        <v>16660</v>
      </c>
      <c r="I28" s="38">
        <v>8480</v>
      </c>
      <c r="J28" s="38">
        <v>4500</v>
      </c>
      <c r="K28" s="38">
        <v>2820</v>
      </c>
      <c r="L28" s="38">
        <v>1590</v>
      </c>
      <c r="M28" s="38">
        <v>100</v>
      </c>
      <c r="N28" s="38" t="s">
        <v>334</v>
      </c>
      <c r="O28" s="39">
        <v>74920</v>
      </c>
      <c r="P28" s="39">
        <v>25380</v>
      </c>
      <c r="Q28" s="39">
        <v>15800</v>
      </c>
      <c r="R28" s="39">
        <v>16540</v>
      </c>
      <c r="S28" s="39">
        <v>8620</v>
      </c>
      <c r="T28" s="39">
        <v>4550</v>
      </c>
      <c r="U28" s="39">
        <v>2830</v>
      </c>
      <c r="V28" s="39">
        <v>1590</v>
      </c>
      <c r="W28" s="39">
        <v>100</v>
      </c>
      <c r="X28" s="39" t="s">
        <v>334</v>
      </c>
      <c r="Y28" s="39">
        <v>75410</v>
      </c>
      <c r="Z28" s="39">
        <v>25660</v>
      </c>
      <c r="AA28" s="39">
        <v>16030</v>
      </c>
      <c r="AB28" s="39">
        <v>16670</v>
      </c>
      <c r="AC28" s="39">
        <v>8820</v>
      </c>
      <c r="AD28" s="39">
        <v>4700</v>
      </c>
      <c r="AE28" s="39">
        <v>2920</v>
      </c>
      <c r="AF28" s="39">
        <v>1570</v>
      </c>
      <c r="AG28" s="39">
        <v>100</v>
      </c>
      <c r="AH28" s="39" t="s">
        <v>334</v>
      </c>
      <c r="AI28" s="39">
        <v>76460</v>
      </c>
      <c r="AJ28" s="39">
        <v>25570</v>
      </c>
      <c r="AK28" s="39">
        <v>16160</v>
      </c>
      <c r="AL28" s="39">
        <v>16730</v>
      </c>
      <c r="AM28" s="39">
        <v>9090</v>
      </c>
      <c r="AN28" s="39">
        <v>4920</v>
      </c>
      <c r="AO28" s="39">
        <v>3080</v>
      </c>
      <c r="AP28" s="39">
        <v>1610</v>
      </c>
      <c r="AQ28" s="39">
        <v>90</v>
      </c>
      <c r="AR28" s="39" t="s">
        <v>334</v>
      </c>
      <c r="AS28" s="39">
        <v>77260</v>
      </c>
      <c r="AT28" s="39">
        <v>25490</v>
      </c>
      <c r="AU28" s="39">
        <v>16340</v>
      </c>
      <c r="AV28" s="39">
        <v>16850</v>
      </c>
      <c r="AW28" s="39">
        <v>9360</v>
      </c>
      <c r="AX28" s="39">
        <v>5120</v>
      </c>
      <c r="AY28" s="39">
        <v>3210</v>
      </c>
      <c r="AZ28" s="39">
        <v>1670</v>
      </c>
      <c r="BA28" s="39">
        <v>90</v>
      </c>
      <c r="BB28" s="39" t="s">
        <v>334</v>
      </c>
      <c r="BC28" s="39">
        <v>78120</v>
      </c>
      <c r="BD28" s="39">
        <v>25520</v>
      </c>
      <c r="BE28" s="39">
        <v>16380</v>
      </c>
      <c r="BF28" s="39">
        <v>16890</v>
      </c>
      <c r="BG28" s="39">
        <v>9550</v>
      </c>
      <c r="BH28" s="39">
        <v>5280</v>
      </c>
      <c r="BI28" s="39">
        <v>3310</v>
      </c>
      <c r="BJ28" s="39">
        <v>1700</v>
      </c>
      <c r="BK28" s="39">
        <v>100</v>
      </c>
      <c r="BL28" s="39" t="s">
        <v>334</v>
      </c>
      <c r="BM28" s="39">
        <v>78710</v>
      </c>
      <c r="BN28" s="39">
        <v>25560</v>
      </c>
      <c r="BO28" s="39">
        <v>16420</v>
      </c>
      <c r="BP28" s="39">
        <v>17030</v>
      </c>
      <c r="BQ28" s="39">
        <v>9680</v>
      </c>
      <c r="BR28" s="39">
        <v>5420</v>
      </c>
      <c r="BS28" s="39">
        <v>3390</v>
      </c>
      <c r="BT28" s="39">
        <v>1810</v>
      </c>
      <c r="BU28" s="39">
        <v>100</v>
      </c>
      <c r="BV28" s="39" t="s">
        <v>334</v>
      </c>
      <c r="BW28" s="39">
        <v>79400</v>
      </c>
      <c r="BX28" s="39">
        <v>25570</v>
      </c>
      <c r="BY28" s="39">
        <v>16430</v>
      </c>
      <c r="BZ28" s="39">
        <v>17110</v>
      </c>
      <c r="CA28" s="39">
        <v>9750</v>
      </c>
      <c r="CB28" s="39">
        <v>5480</v>
      </c>
      <c r="CC28" s="39">
        <v>3480</v>
      </c>
      <c r="CD28" s="39">
        <v>1910</v>
      </c>
      <c r="CE28" s="39">
        <v>100</v>
      </c>
      <c r="CF28" s="39" t="s">
        <v>334</v>
      </c>
      <c r="CG28" s="39">
        <v>79820</v>
      </c>
      <c r="CH28" s="39">
        <v>25610</v>
      </c>
      <c r="CI28" s="39">
        <v>16410</v>
      </c>
      <c r="CJ28" s="39">
        <v>17120</v>
      </c>
      <c r="CK28" s="39">
        <v>9810</v>
      </c>
      <c r="CL28" s="39">
        <v>5600</v>
      </c>
      <c r="CM28" s="39">
        <v>3630</v>
      </c>
      <c r="CN28" s="39">
        <v>2060</v>
      </c>
      <c r="CO28" s="39">
        <v>100</v>
      </c>
      <c r="CP28" s="39" t="s">
        <v>334</v>
      </c>
      <c r="CQ28" s="39">
        <v>80330</v>
      </c>
      <c r="CR28" s="39">
        <v>25680</v>
      </c>
      <c r="CS28" s="39">
        <v>16420</v>
      </c>
      <c r="CT28" s="39">
        <v>17210</v>
      </c>
      <c r="CU28" s="39">
        <v>9880</v>
      </c>
      <c r="CV28" s="39">
        <v>5660</v>
      </c>
      <c r="CW28" s="39">
        <v>3730</v>
      </c>
      <c r="CX28" s="39">
        <v>2200</v>
      </c>
      <c r="CY28" s="39">
        <v>110</v>
      </c>
      <c r="CZ28" s="39" t="s">
        <v>334</v>
      </c>
      <c r="DA28" s="39">
        <v>80880</v>
      </c>
      <c r="DB28" s="39">
        <v>25690</v>
      </c>
      <c r="DC28" s="39">
        <v>16620</v>
      </c>
      <c r="DD28" s="39">
        <v>17390</v>
      </c>
      <c r="DE28" s="39">
        <v>10010</v>
      </c>
      <c r="DF28" s="39">
        <v>5810</v>
      </c>
      <c r="DG28" s="39">
        <v>3860</v>
      </c>
      <c r="DH28" s="39">
        <v>2310</v>
      </c>
      <c r="DI28" s="39">
        <v>130</v>
      </c>
      <c r="DJ28" s="39" t="s">
        <v>334</v>
      </c>
      <c r="DK28" s="39">
        <v>81810</v>
      </c>
      <c r="DL28" s="39">
        <v>25770</v>
      </c>
      <c r="DM28" s="39">
        <v>16630</v>
      </c>
      <c r="DN28" s="39">
        <v>17380</v>
      </c>
      <c r="DO28" s="39">
        <v>10150</v>
      </c>
      <c r="DP28" s="39">
        <v>5940</v>
      </c>
      <c r="DQ28" s="39">
        <v>3900</v>
      </c>
      <c r="DR28" s="39">
        <v>2380</v>
      </c>
      <c r="DS28" s="39">
        <v>140</v>
      </c>
      <c r="DT28" s="39" t="s">
        <v>334</v>
      </c>
      <c r="DU28" s="39">
        <v>82300</v>
      </c>
      <c r="DV28" s="39">
        <v>25740</v>
      </c>
      <c r="DW28" s="39">
        <v>16870</v>
      </c>
      <c r="DX28" s="39">
        <v>17540</v>
      </c>
      <c r="DY28" s="39">
        <v>10290</v>
      </c>
      <c r="DZ28" s="39">
        <v>6070</v>
      </c>
      <c r="EA28" s="39">
        <v>3930</v>
      </c>
      <c r="EB28" s="39">
        <v>2420</v>
      </c>
      <c r="EC28" s="39">
        <v>160</v>
      </c>
      <c r="ED28" s="39" t="s">
        <v>334</v>
      </c>
      <c r="EE28" s="39">
        <v>83010</v>
      </c>
      <c r="EF28" s="39">
        <v>25890</v>
      </c>
      <c r="EG28" s="39">
        <v>17160</v>
      </c>
      <c r="EH28" s="39">
        <v>17760</v>
      </c>
      <c r="EI28" s="39">
        <v>10400</v>
      </c>
      <c r="EJ28" s="39">
        <v>6190</v>
      </c>
      <c r="EK28" s="39">
        <v>4030</v>
      </c>
      <c r="EL28" s="39">
        <v>2430</v>
      </c>
      <c r="EM28" s="39">
        <v>170</v>
      </c>
      <c r="EN28" s="39" t="s">
        <v>334</v>
      </c>
      <c r="EO28" s="39">
        <v>84030</v>
      </c>
      <c r="EP28" s="39">
        <v>25890</v>
      </c>
      <c r="EQ28" s="39">
        <v>17570</v>
      </c>
      <c r="ER28" s="39">
        <v>18110</v>
      </c>
      <c r="ES28" s="39">
        <v>10570</v>
      </c>
      <c r="ET28" s="39">
        <v>6350</v>
      </c>
      <c r="EU28" s="39">
        <v>4130</v>
      </c>
      <c r="EV28" s="39">
        <v>2480</v>
      </c>
      <c r="EW28" s="39">
        <v>180</v>
      </c>
      <c r="EX28" s="39" t="s">
        <v>334</v>
      </c>
      <c r="EY28" s="39">
        <v>85280</v>
      </c>
      <c r="EZ28" s="39">
        <v>26050</v>
      </c>
      <c r="FA28" s="39">
        <v>18280</v>
      </c>
      <c r="FB28" s="39">
        <v>18340</v>
      </c>
      <c r="FC28" s="39">
        <v>10840</v>
      </c>
      <c r="FD28" s="39">
        <v>6410</v>
      </c>
      <c r="FE28" s="39">
        <v>4210</v>
      </c>
      <c r="FF28" s="39">
        <v>2490</v>
      </c>
      <c r="FG28" s="39">
        <v>180</v>
      </c>
      <c r="FH28" s="39" t="s">
        <v>334</v>
      </c>
      <c r="FI28" s="39">
        <v>86790</v>
      </c>
      <c r="FJ28" s="39">
        <v>26100</v>
      </c>
      <c r="FK28" s="39">
        <v>18570</v>
      </c>
      <c r="FL28" s="39">
        <v>18510</v>
      </c>
      <c r="FM28" s="39">
        <v>11000</v>
      </c>
      <c r="FN28" s="39">
        <v>6470</v>
      </c>
      <c r="FO28" s="39">
        <v>4240</v>
      </c>
      <c r="FP28" s="39">
        <v>2490</v>
      </c>
      <c r="FQ28" s="39">
        <v>180</v>
      </c>
      <c r="FR28" s="39" t="s">
        <v>334</v>
      </c>
      <c r="FS28" s="39">
        <v>87550</v>
      </c>
      <c r="FT28" s="39">
        <v>26090</v>
      </c>
      <c r="FU28" s="39">
        <v>18830</v>
      </c>
      <c r="FV28" s="39">
        <v>18510</v>
      </c>
      <c r="FW28" s="39">
        <v>11100</v>
      </c>
      <c r="FX28" s="39">
        <v>6510</v>
      </c>
      <c r="FY28" s="39">
        <v>4270</v>
      </c>
      <c r="FZ28" s="39">
        <v>2510</v>
      </c>
      <c r="GA28" s="39">
        <v>190</v>
      </c>
      <c r="GB28" s="39" t="s">
        <v>334</v>
      </c>
      <c r="GC28" s="39">
        <v>88000</v>
      </c>
      <c r="GD28" s="39">
        <v>26090</v>
      </c>
      <c r="GE28" s="39">
        <v>18990</v>
      </c>
      <c r="GF28" s="39">
        <v>18610</v>
      </c>
      <c r="GG28" s="39">
        <v>11180</v>
      </c>
      <c r="GH28" s="39">
        <v>6540</v>
      </c>
      <c r="GI28" s="39">
        <v>4280</v>
      </c>
      <c r="GJ28" s="39">
        <v>2540</v>
      </c>
      <c r="GK28" s="39">
        <v>190</v>
      </c>
      <c r="GL28" s="39" t="s">
        <v>334</v>
      </c>
      <c r="GM28" s="39">
        <v>88420</v>
      </c>
      <c r="GN28" s="39">
        <v>26160</v>
      </c>
      <c r="GO28" s="39">
        <v>19200</v>
      </c>
      <c r="GP28" s="39">
        <v>18760</v>
      </c>
      <c r="GQ28" s="39">
        <v>11280</v>
      </c>
      <c r="GR28" s="39">
        <v>6600</v>
      </c>
      <c r="GS28" s="39">
        <v>4320</v>
      </c>
      <c r="GT28" s="39">
        <v>2560</v>
      </c>
      <c r="GU28" s="39">
        <v>190</v>
      </c>
      <c r="GV28" s="39" t="s">
        <v>334</v>
      </c>
      <c r="GW28" s="39">
        <v>89070</v>
      </c>
      <c r="GX28" s="39">
        <v>26230</v>
      </c>
      <c r="GY28" s="39">
        <v>19390</v>
      </c>
      <c r="GZ28" s="39">
        <v>18920</v>
      </c>
      <c r="HA28" s="39">
        <v>11380</v>
      </c>
      <c r="HB28" s="39">
        <v>6660</v>
      </c>
      <c r="HC28" s="39">
        <v>4340</v>
      </c>
      <c r="HD28" s="39">
        <v>2570</v>
      </c>
      <c r="HE28" s="39">
        <v>200</v>
      </c>
      <c r="HF28" s="39" t="s">
        <v>334</v>
      </c>
      <c r="HG28" s="39">
        <v>89670</v>
      </c>
      <c r="HH28" s="39">
        <v>26360</v>
      </c>
      <c r="HI28" s="39">
        <v>19710</v>
      </c>
      <c r="HJ28" s="39">
        <v>19000</v>
      </c>
      <c r="HK28" s="39">
        <v>11460</v>
      </c>
      <c r="HL28" s="39">
        <v>6760</v>
      </c>
      <c r="HM28" s="39">
        <v>4380</v>
      </c>
      <c r="HN28" s="39">
        <v>2580</v>
      </c>
      <c r="HO28" s="39">
        <v>190</v>
      </c>
      <c r="HP28" s="39" t="s">
        <v>334</v>
      </c>
      <c r="HQ28" s="39">
        <v>90430</v>
      </c>
      <c r="HR28" s="39">
        <v>26460</v>
      </c>
      <c r="HS28" s="39">
        <v>19970</v>
      </c>
      <c r="HT28" s="39">
        <v>19040</v>
      </c>
      <c r="HU28" s="39">
        <v>11510</v>
      </c>
      <c r="HV28" s="39">
        <v>6880</v>
      </c>
      <c r="HW28" s="39">
        <v>4400</v>
      </c>
      <c r="HX28" s="39">
        <v>2590</v>
      </c>
      <c r="HY28" s="39">
        <v>200</v>
      </c>
      <c r="HZ28" s="39" t="s">
        <v>334</v>
      </c>
      <c r="IA28" s="39">
        <v>91050</v>
      </c>
      <c r="IB28" s="39">
        <v>26560</v>
      </c>
      <c r="IC28" s="39">
        <v>20190</v>
      </c>
      <c r="ID28" s="39">
        <v>19190</v>
      </c>
      <c r="IE28" s="39">
        <v>11610</v>
      </c>
      <c r="IF28" s="39">
        <v>7020</v>
      </c>
      <c r="IG28" s="39">
        <v>4410</v>
      </c>
      <c r="IH28" s="39">
        <v>2600</v>
      </c>
      <c r="II28" s="39">
        <v>200</v>
      </c>
      <c r="IJ28" s="39" t="s">
        <v>334</v>
      </c>
      <c r="IK28" s="39">
        <v>91780</v>
      </c>
      <c r="IL28" s="39">
        <v>26670</v>
      </c>
      <c r="IM28" s="39">
        <v>20320</v>
      </c>
      <c r="IN28" s="39">
        <v>19220</v>
      </c>
      <c r="IO28" s="39">
        <v>11680</v>
      </c>
      <c r="IP28" s="39">
        <v>7150</v>
      </c>
      <c r="IQ28" s="39">
        <v>4450</v>
      </c>
      <c r="IR28" s="39">
        <v>2620</v>
      </c>
      <c r="IS28" s="39">
        <v>210</v>
      </c>
      <c r="IT28" s="39" t="s">
        <v>334</v>
      </c>
      <c r="IU28" s="39">
        <v>92320</v>
      </c>
      <c r="IV28" s="39">
        <v>26780</v>
      </c>
      <c r="IW28" s="39">
        <v>20440</v>
      </c>
      <c r="IX28" s="39">
        <v>19230</v>
      </c>
      <c r="IY28" s="39">
        <v>11750</v>
      </c>
      <c r="IZ28" s="39">
        <v>7240</v>
      </c>
      <c r="JA28" s="39">
        <v>4460</v>
      </c>
      <c r="JB28" s="39">
        <v>2630</v>
      </c>
      <c r="JC28" s="39">
        <v>210</v>
      </c>
      <c r="JD28" s="39" t="s">
        <v>334</v>
      </c>
      <c r="JE28" s="39">
        <v>92730</v>
      </c>
      <c r="JF28" s="39">
        <v>26830</v>
      </c>
      <c r="JG28" s="39">
        <v>20630</v>
      </c>
      <c r="JH28" s="39">
        <v>19260</v>
      </c>
      <c r="JI28" s="39">
        <v>11850</v>
      </c>
      <c r="JJ28" s="39">
        <v>7270</v>
      </c>
      <c r="JK28" s="39">
        <v>4480</v>
      </c>
      <c r="JL28" s="39">
        <v>2630</v>
      </c>
      <c r="JM28" s="39">
        <v>210</v>
      </c>
      <c r="JN28" s="39" t="s">
        <v>334</v>
      </c>
      <c r="JO28" s="39">
        <v>93160</v>
      </c>
      <c r="JP28" s="39">
        <v>26870</v>
      </c>
      <c r="JQ28" s="39">
        <v>20710</v>
      </c>
      <c r="JR28" s="39">
        <v>19330</v>
      </c>
      <c r="JS28" s="39">
        <v>11920</v>
      </c>
      <c r="JT28" s="39">
        <v>7390</v>
      </c>
      <c r="JU28" s="39">
        <v>4520</v>
      </c>
      <c r="JV28" s="39">
        <v>2640</v>
      </c>
      <c r="JW28" s="39">
        <v>220</v>
      </c>
      <c r="JX28" s="39" t="s">
        <v>334</v>
      </c>
      <c r="JY28" s="39">
        <v>93600</v>
      </c>
      <c r="JZ28" s="39">
        <v>26920</v>
      </c>
      <c r="KA28" s="39">
        <v>20750</v>
      </c>
      <c r="KB28" s="39">
        <v>19360</v>
      </c>
      <c r="KC28" s="39">
        <v>11970</v>
      </c>
      <c r="KD28" s="39">
        <v>7520</v>
      </c>
      <c r="KE28" s="39">
        <v>4580</v>
      </c>
      <c r="KF28" s="39">
        <v>2660</v>
      </c>
      <c r="KG28" s="39">
        <v>220</v>
      </c>
      <c r="KH28" s="39" t="s">
        <v>334</v>
      </c>
      <c r="KI28" s="39">
        <v>93980</v>
      </c>
      <c r="KJ28" s="39">
        <v>27080</v>
      </c>
      <c r="KK28" s="39">
        <v>20820</v>
      </c>
      <c r="KL28" s="39">
        <v>19500</v>
      </c>
      <c r="KM28" s="39">
        <v>12060</v>
      </c>
      <c r="KN28" s="39">
        <v>7680</v>
      </c>
      <c r="KO28" s="39">
        <v>4660</v>
      </c>
      <c r="KP28" s="39">
        <v>2670</v>
      </c>
      <c r="KQ28" s="39">
        <v>220</v>
      </c>
      <c r="KR28" s="39" t="s">
        <v>334</v>
      </c>
      <c r="KS28" s="39">
        <v>94680</v>
      </c>
      <c r="KT28" s="39">
        <v>27280</v>
      </c>
      <c r="KU28" s="39">
        <v>21030</v>
      </c>
      <c r="KV28" s="39">
        <v>19630</v>
      </c>
      <c r="KW28" s="39">
        <v>12190</v>
      </c>
      <c r="KX28" s="39">
        <v>7800</v>
      </c>
      <c r="KY28" s="39">
        <v>4750</v>
      </c>
      <c r="KZ28" s="39">
        <v>2690</v>
      </c>
      <c r="LA28" s="39">
        <v>230</v>
      </c>
      <c r="LB28" s="39" t="s">
        <v>334</v>
      </c>
      <c r="LC28" s="39">
        <v>95590</v>
      </c>
      <c r="LD28" t="str">
        <f>INDEX(Lookup!$F$2:$F$375, MATCH(D28,Lookup!$A$2:$A$375,0))</f>
        <v>:</v>
      </c>
    </row>
    <row r="29" spans="2:316" ht="15" customHeight="1" x14ac:dyDescent="0.25">
      <c r="B29" s="1" t="s">
        <v>357</v>
      </c>
      <c r="C29" s="40" t="s">
        <v>331</v>
      </c>
      <c r="D29" s="40" t="s">
        <v>384</v>
      </c>
      <c r="E29" s="41" t="s">
        <v>385</v>
      </c>
      <c r="F29" s="38">
        <v>86450</v>
      </c>
      <c r="G29" s="38">
        <v>40370</v>
      </c>
      <c r="H29" s="38">
        <v>34760</v>
      </c>
      <c r="I29" s="38">
        <v>24430</v>
      </c>
      <c r="J29" s="38">
        <v>14760</v>
      </c>
      <c r="K29" s="38">
        <v>7340</v>
      </c>
      <c r="L29" s="38">
        <v>4460</v>
      </c>
      <c r="M29" s="38">
        <v>500</v>
      </c>
      <c r="N29" s="38" t="s">
        <v>334</v>
      </c>
      <c r="O29" s="39">
        <v>213070</v>
      </c>
      <c r="P29" s="39">
        <v>88100</v>
      </c>
      <c r="Q29" s="39">
        <v>40450</v>
      </c>
      <c r="R29" s="39">
        <v>34840</v>
      </c>
      <c r="S29" s="39">
        <v>24540</v>
      </c>
      <c r="T29" s="39">
        <v>14700</v>
      </c>
      <c r="U29" s="39">
        <v>7230</v>
      </c>
      <c r="V29" s="39">
        <v>4330</v>
      </c>
      <c r="W29" s="39">
        <v>490</v>
      </c>
      <c r="X29" s="39" t="s">
        <v>334</v>
      </c>
      <c r="Y29" s="39">
        <v>214690</v>
      </c>
      <c r="Z29" s="39">
        <v>89760</v>
      </c>
      <c r="AA29" s="39">
        <v>41030</v>
      </c>
      <c r="AB29" s="39">
        <v>35320</v>
      </c>
      <c r="AC29" s="39">
        <v>25110</v>
      </c>
      <c r="AD29" s="39">
        <v>14470</v>
      </c>
      <c r="AE29" s="39">
        <v>6750</v>
      </c>
      <c r="AF29" s="39">
        <v>3830</v>
      </c>
      <c r="AG29" s="39">
        <v>420</v>
      </c>
      <c r="AH29" s="39" t="s">
        <v>334</v>
      </c>
      <c r="AI29" s="39">
        <v>216680</v>
      </c>
      <c r="AJ29" s="39">
        <v>90610</v>
      </c>
      <c r="AK29" s="39">
        <v>41660</v>
      </c>
      <c r="AL29" s="39">
        <v>35370</v>
      </c>
      <c r="AM29" s="39">
        <v>25420</v>
      </c>
      <c r="AN29" s="39">
        <v>14620</v>
      </c>
      <c r="AO29" s="39">
        <v>6720</v>
      </c>
      <c r="AP29" s="39">
        <v>3750</v>
      </c>
      <c r="AQ29" s="39">
        <v>390</v>
      </c>
      <c r="AR29" s="39" t="s">
        <v>334</v>
      </c>
      <c r="AS29" s="39">
        <v>218530</v>
      </c>
      <c r="AT29" s="39">
        <v>90940</v>
      </c>
      <c r="AU29" s="39">
        <v>42070</v>
      </c>
      <c r="AV29" s="39">
        <v>35570</v>
      </c>
      <c r="AW29" s="39">
        <v>25700</v>
      </c>
      <c r="AX29" s="39">
        <v>14760</v>
      </c>
      <c r="AY29" s="39">
        <v>6790</v>
      </c>
      <c r="AZ29" s="39">
        <v>3770</v>
      </c>
      <c r="BA29" s="39">
        <v>390</v>
      </c>
      <c r="BB29" s="39" t="s">
        <v>334</v>
      </c>
      <c r="BC29" s="39">
        <v>219980</v>
      </c>
      <c r="BD29" s="39">
        <v>91070</v>
      </c>
      <c r="BE29" s="39">
        <v>42370</v>
      </c>
      <c r="BF29" s="39">
        <v>35820</v>
      </c>
      <c r="BG29" s="39">
        <v>25910</v>
      </c>
      <c r="BH29" s="39">
        <v>14980</v>
      </c>
      <c r="BI29" s="39">
        <v>6880</v>
      </c>
      <c r="BJ29" s="39">
        <v>3790</v>
      </c>
      <c r="BK29" s="39">
        <v>390</v>
      </c>
      <c r="BL29" s="39" t="s">
        <v>334</v>
      </c>
      <c r="BM29" s="39">
        <v>221200</v>
      </c>
      <c r="BN29" s="39">
        <v>91260</v>
      </c>
      <c r="BO29" s="39">
        <v>42700</v>
      </c>
      <c r="BP29" s="39">
        <v>36110</v>
      </c>
      <c r="BQ29" s="39">
        <v>26250</v>
      </c>
      <c r="BR29" s="39">
        <v>15350</v>
      </c>
      <c r="BS29" s="39">
        <v>7080</v>
      </c>
      <c r="BT29" s="39">
        <v>3820</v>
      </c>
      <c r="BU29" s="39">
        <v>380</v>
      </c>
      <c r="BV29" s="39" t="s">
        <v>334</v>
      </c>
      <c r="BW29" s="39">
        <v>222950</v>
      </c>
      <c r="BX29" s="39">
        <v>91550</v>
      </c>
      <c r="BY29" s="39">
        <v>42950</v>
      </c>
      <c r="BZ29" s="39">
        <v>36400</v>
      </c>
      <c r="CA29" s="39">
        <v>26700</v>
      </c>
      <c r="CB29" s="39">
        <v>15620</v>
      </c>
      <c r="CC29" s="39">
        <v>7260</v>
      </c>
      <c r="CD29" s="39">
        <v>3920</v>
      </c>
      <c r="CE29" s="39">
        <v>390</v>
      </c>
      <c r="CF29" s="39" t="s">
        <v>334</v>
      </c>
      <c r="CG29" s="39">
        <v>224780</v>
      </c>
      <c r="CH29" s="39">
        <v>91430</v>
      </c>
      <c r="CI29" s="39">
        <v>43120</v>
      </c>
      <c r="CJ29" s="39">
        <v>36740</v>
      </c>
      <c r="CK29" s="39">
        <v>27060</v>
      </c>
      <c r="CL29" s="39">
        <v>15900</v>
      </c>
      <c r="CM29" s="39">
        <v>7450</v>
      </c>
      <c r="CN29" s="39">
        <v>4020</v>
      </c>
      <c r="CO29" s="39">
        <v>390</v>
      </c>
      <c r="CP29" s="39" t="s">
        <v>334</v>
      </c>
      <c r="CQ29" s="39">
        <v>226110</v>
      </c>
      <c r="CR29" s="39">
        <v>91150</v>
      </c>
      <c r="CS29" s="39">
        <v>43320</v>
      </c>
      <c r="CT29" s="39">
        <v>37130</v>
      </c>
      <c r="CU29" s="39">
        <v>27490</v>
      </c>
      <c r="CV29" s="39">
        <v>16250</v>
      </c>
      <c r="CW29" s="39">
        <v>7660</v>
      </c>
      <c r="CX29" s="39">
        <v>4080</v>
      </c>
      <c r="CY29" s="39">
        <v>390</v>
      </c>
      <c r="CZ29" s="39" t="s">
        <v>334</v>
      </c>
      <c r="DA29" s="39">
        <v>227470</v>
      </c>
      <c r="DB29" s="39">
        <v>90980</v>
      </c>
      <c r="DC29" s="39">
        <v>43510</v>
      </c>
      <c r="DD29" s="39">
        <v>37520</v>
      </c>
      <c r="DE29" s="39">
        <v>27900</v>
      </c>
      <c r="DF29" s="39">
        <v>16640</v>
      </c>
      <c r="DG29" s="39">
        <v>7840</v>
      </c>
      <c r="DH29" s="39">
        <v>4180</v>
      </c>
      <c r="DI29" s="39">
        <v>400</v>
      </c>
      <c r="DJ29" s="39" t="s">
        <v>334</v>
      </c>
      <c r="DK29" s="39">
        <v>228950</v>
      </c>
      <c r="DL29" s="39">
        <v>90890</v>
      </c>
      <c r="DM29" s="39">
        <v>43640</v>
      </c>
      <c r="DN29" s="39">
        <v>37910</v>
      </c>
      <c r="DO29" s="39">
        <v>28320</v>
      </c>
      <c r="DP29" s="39">
        <v>17080</v>
      </c>
      <c r="DQ29" s="39">
        <v>8010</v>
      </c>
      <c r="DR29" s="39">
        <v>4200</v>
      </c>
      <c r="DS29" s="39">
        <v>400</v>
      </c>
      <c r="DT29" s="39" t="s">
        <v>334</v>
      </c>
      <c r="DU29" s="39">
        <v>230440</v>
      </c>
      <c r="DV29" s="39">
        <v>90850</v>
      </c>
      <c r="DW29" s="39">
        <v>43810</v>
      </c>
      <c r="DX29" s="39">
        <v>38260</v>
      </c>
      <c r="DY29" s="39">
        <v>28620</v>
      </c>
      <c r="DZ29" s="39">
        <v>17330</v>
      </c>
      <c r="EA29" s="39">
        <v>8090</v>
      </c>
      <c r="EB29" s="39">
        <v>4230</v>
      </c>
      <c r="EC29" s="39">
        <v>400</v>
      </c>
      <c r="ED29" s="39" t="s">
        <v>334</v>
      </c>
      <c r="EE29" s="39">
        <v>231590</v>
      </c>
      <c r="EF29" s="39">
        <v>91010</v>
      </c>
      <c r="EG29" s="39">
        <v>44260</v>
      </c>
      <c r="EH29" s="39">
        <v>38400</v>
      </c>
      <c r="EI29" s="39">
        <v>28900</v>
      </c>
      <c r="EJ29" s="39">
        <v>17640</v>
      </c>
      <c r="EK29" s="39">
        <v>8190</v>
      </c>
      <c r="EL29" s="39">
        <v>4270</v>
      </c>
      <c r="EM29" s="39">
        <v>400</v>
      </c>
      <c r="EN29" s="39" t="s">
        <v>334</v>
      </c>
      <c r="EO29" s="39">
        <v>233060</v>
      </c>
      <c r="EP29" s="39">
        <v>91250</v>
      </c>
      <c r="EQ29" s="39">
        <v>44510</v>
      </c>
      <c r="ER29" s="39">
        <v>38740</v>
      </c>
      <c r="ES29" s="39">
        <v>29140</v>
      </c>
      <c r="ET29" s="39">
        <v>17850</v>
      </c>
      <c r="EU29" s="39">
        <v>8250</v>
      </c>
      <c r="EV29" s="39">
        <v>4290</v>
      </c>
      <c r="EW29" s="39">
        <v>400</v>
      </c>
      <c r="EX29" s="39" t="s">
        <v>334</v>
      </c>
      <c r="EY29" s="39">
        <v>234430</v>
      </c>
      <c r="EZ29" s="39">
        <v>91280</v>
      </c>
      <c r="FA29" s="39">
        <v>44830</v>
      </c>
      <c r="FB29" s="39">
        <v>39050</v>
      </c>
      <c r="FC29" s="39">
        <v>29420</v>
      </c>
      <c r="FD29" s="39">
        <v>18020</v>
      </c>
      <c r="FE29" s="39">
        <v>8340</v>
      </c>
      <c r="FF29" s="39">
        <v>4260</v>
      </c>
      <c r="FG29" s="39">
        <v>410</v>
      </c>
      <c r="FH29" s="39" t="s">
        <v>334</v>
      </c>
      <c r="FI29" s="39">
        <v>235600</v>
      </c>
      <c r="FJ29" s="39">
        <v>91490</v>
      </c>
      <c r="FK29" s="39">
        <v>45010</v>
      </c>
      <c r="FL29" s="39">
        <v>39340</v>
      </c>
      <c r="FM29" s="39">
        <v>29550</v>
      </c>
      <c r="FN29" s="39">
        <v>18120</v>
      </c>
      <c r="FO29" s="39">
        <v>8310</v>
      </c>
      <c r="FP29" s="39">
        <v>4260</v>
      </c>
      <c r="FQ29" s="39">
        <v>410</v>
      </c>
      <c r="FR29" s="39" t="s">
        <v>334</v>
      </c>
      <c r="FS29" s="39">
        <v>236490</v>
      </c>
      <c r="FT29" s="39">
        <v>91780</v>
      </c>
      <c r="FU29" s="39">
        <v>45230</v>
      </c>
      <c r="FV29" s="39">
        <v>39560</v>
      </c>
      <c r="FW29" s="39">
        <v>29610</v>
      </c>
      <c r="FX29" s="39">
        <v>18170</v>
      </c>
      <c r="FY29" s="39">
        <v>8350</v>
      </c>
      <c r="FZ29" s="39">
        <v>4240</v>
      </c>
      <c r="GA29" s="39">
        <v>410</v>
      </c>
      <c r="GB29" s="39" t="s">
        <v>334</v>
      </c>
      <c r="GC29" s="39">
        <v>237330</v>
      </c>
      <c r="GD29" s="39">
        <v>91840</v>
      </c>
      <c r="GE29" s="39">
        <v>45490</v>
      </c>
      <c r="GF29" s="39">
        <v>39680</v>
      </c>
      <c r="GG29" s="39">
        <v>29660</v>
      </c>
      <c r="GH29" s="39">
        <v>18260</v>
      </c>
      <c r="GI29" s="39">
        <v>8360</v>
      </c>
      <c r="GJ29" s="39">
        <v>4230</v>
      </c>
      <c r="GK29" s="39">
        <v>410</v>
      </c>
      <c r="GL29" s="39" t="s">
        <v>334</v>
      </c>
      <c r="GM29" s="39">
        <v>237930</v>
      </c>
      <c r="GN29" s="39">
        <v>91820</v>
      </c>
      <c r="GO29" s="39">
        <v>45840</v>
      </c>
      <c r="GP29" s="39">
        <v>39900</v>
      </c>
      <c r="GQ29" s="39">
        <v>29740</v>
      </c>
      <c r="GR29" s="39">
        <v>18360</v>
      </c>
      <c r="GS29" s="39">
        <v>8350</v>
      </c>
      <c r="GT29" s="39">
        <v>4230</v>
      </c>
      <c r="GU29" s="39">
        <v>400</v>
      </c>
      <c r="GV29" s="39" t="s">
        <v>334</v>
      </c>
      <c r="GW29" s="39">
        <v>238640</v>
      </c>
      <c r="GX29" s="39">
        <v>92040</v>
      </c>
      <c r="GY29" s="39">
        <v>46180</v>
      </c>
      <c r="GZ29" s="39">
        <v>40100</v>
      </c>
      <c r="HA29" s="39">
        <v>29920</v>
      </c>
      <c r="HB29" s="39">
        <v>18420</v>
      </c>
      <c r="HC29" s="39">
        <v>8360</v>
      </c>
      <c r="HD29" s="39">
        <v>4230</v>
      </c>
      <c r="HE29" s="39">
        <v>400</v>
      </c>
      <c r="HF29" s="39" t="s">
        <v>334</v>
      </c>
      <c r="HG29" s="39">
        <v>239650</v>
      </c>
      <c r="HH29" s="39">
        <v>92100</v>
      </c>
      <c r="HI29" s="39">
        <v>46540</v>
      </c>
      <c r="HJ29" s="39">
        <v>40280</v>
      </c>
      <c r="HK29" s="39">
        <v>30150</v>
      </c>
      <c r="HL29" s="39">
        <v>18530</v>
      </c>
      <c r="HM29" s="39">
        <v>8400</v>
      </c>
      <c r="HN29" s="39">
        <v>4220</v>
      </c>
      <c r="HO29" s="39">
        <v>400</v>
      </c>
      <c r="HP29" s="39" t="s">
        <v>334</v>
      </c>
      <c r="HQ29" s="39">
        <v>240630</v>
      </c>
      <c r="HR29" s="39">
        <v>92350</v>
      </c>
      <c r="HS29" s="39">
        <v>46810</v>
      </c>
      <c r="HT29" s="39">
        <v>40570</v>
      </c>
      <c r="HU29" s="39">
        <v>30360</v>
      </c>
      <c r="HV29" s="39">
        <v>18690</v>
      </c>
      <c r="HW29" s="39">
        <v>8430</v>
      </c>
      <c r="HX29" s="39">
        <v>4230</v>
      </c>
      <c r="HY29" s="39">
        <v>400</v>
      </c>
      <c r="HZ29" s="39" t="s">
        <v>334</v>
      </c>
      <c r="IA29" s="39">
        <v>241840</v>
      </c>
      <c r="IB29" s="39">
        <v>92550</v>
      </c>
      <c r="IC29" s="39">
        <v>47440</v>
      </c>
      <c r="ID29" s="39">
        <v>40940</v>
      </c>
      <c r="IE29" s="39">
        <v>30620</v>
      </c>
      <c r="IF29" s="39">
        <v>18880</v>
      </c>
      <c r="IG29" s="39">
        <v>8500</v>
      </c>
      <c r="IH29" s="39">
        <v>4230</v>
      </c>
      <c r="II29" s="39">
        <v>410</v>
      </c>
      <c r="IJ29" s="39" t="s">
        <v>334</v>
      </c>
      <c r="IK29" s="39">
        <v>243540</v>
      </c>
      <c r="IL29" s="39">
        <v>92690</v>
      </c>
      <c r="IM29" s="39">
        <v>47810</v>
      </c>
      <c r="IN29" s="39">
        <v>41250</v>
      </c>
      <c r="IO29" s="39">
        <v>30890</v>
      </c>
      <c r="IP29" s="39">
        <v>19050</v>
      </c>
      <c r="IQ29" s="39">
        <v>8600</v>
      </c>
      <c r="IR29" s="39">
        <v>4240</v>
      </c>
      <c r="IS29" s="39">
        <v>410</v>
      </c>
      <c r="IT29" s="39" t="s">
        <v>334</v>
      </c>
      <c r="IU29" s="39">
        <v>244930</v>
      </c>
      <c r="IV29" s="39">
        <v>92670</v>
      </c>
      <c r="IW29" s="39">
        <v>48060</v>
      </c>
      <c r="IX29" s="39">
        <v>41450</v>
      </c>
      <c r="IY29" s="39">
        <v>31170</v>
      </c>
      <c r="IZ29" s="39">
        <v>19240</v>
      </c>
      <c r="JA29" s="39">
        <v>8670</v>
      </c>
      <c r="JB29" s="39">
        <v>4240</v>
      </c>
      <c r="JC29" s="39">
        <v>410</v>
      </c>
      <c r="JD29" s="39" t="s">
        <v>334</v>
      </c>
      <c r="JE29" s="39">
        <v>245880</v>
      </c>
      <c r="JF29" s="39">
        <v>92920</v>
      </c>
      <c r="JG29" s="39">
        <v>48380</v>
      </c>
      <c r="JH29" s="39">
        <v>41770</v>
      </c>
      <c r="JI29" s="39">
        <v>31480</v>
      </c>
      <c r="JJ29" s="39">
        <v>19530</v>
      </c>
      <c r="JK29" s="39">
        <v>8770</v>
      </c>
      <c r="JL29" s="39">
        <v>4240</v>
      </c>
      <c r="JM29" s="39">
        <v>410</v>
      </c>
      <c r="JN29" s="39" t="s">
        <v>334</v>
      </c>
      <c r="JO29" s="39">
        <v>247490</v>
      </c>
      <c r="JP29" s="39">
        <v>92960</v>
      </c>
      <c r="JQ29" s="39">
        <v>48690</v>
      </c>
      <c r="JR29" s="39">
        <v>41980</v>
      </c>
      <c r="JS29" s="39">
        <v>31840</v>
      </c>
      <c r="JT29" s="39">
        <v>19840</v>
      </c>
      <c r="JU29" s="39">
        <v>8850</v>
      </c>
      <c r="JV29" s="39">
        <v>4260</v>
      </c>
      <c r="JW29" s="39">
        <v>410</v>
      </c>
      <c r="JX29" s="39" t="s">
        <v>334</v>
      </c>
      <c r="JY29" s="39">
        <v>248830</v>
      </c>
      <c r="JZ29" s="39">
        <v>93050</v>
      </c>
      <c r="KA29" s="39">
        <v>49000</v>
      </c>
      <c r="KB29" s="39">
        <v>42180</v>
      </c>
      <c r="KC29" s="39">
        <v>32130</v>
      </c>
      <c r="KD29" s="39">
        <v>20000</v>
      </c>
      <c r="KE29" s="39">
        <v>8900</v>
      </c>
      <c r="KF29" s="39">
        <v>4260</v>
      </c>
      <c r="KG29" s="39">
        <v>400</v>
      </c>
      <c r="KH29" s="39" t="s">
        <v>334</v>
      </c>
      <c r="KI29" s="39">
        <v>249920</v>
      </c>
      <c r="KJ29" s="39">
        <v>92960</v>
      </c>
      <c r="KK29" s="39">
        <v>49290</v>
      </c>
      <c r="KL29" s="39">
        <v>42510</v>
      </c>
      <c r="KM29" s="39">
        <v>32410</v>
      </c>
      <c r="KN29" s="39">
        <v>20240</v>
      </c>
      <c r="KO29" s="39">
        <v>9040</v>
      </c>
      <c r="KP29" s="39">
        <v>4280</v>
      </c>
      <c r="KQ29" s="39">
        <v>400</v>
      </c>
      <c r="KR29" s="39" t="s">
        <v>334</v>
      </c>
      <c r="KS29" s="39">
        <v>251130</v>
      </c>
      <c r="KT29" s="39">
        <v>93020</v>
      </c>
      <c r="KU29" s="39">
        <v>49460</v>
      </c>
      <c r="KV29" s="39">
        <v>42920</v>
      </c>
      <c r="KW29" s="39">
        <v>32710</v>
      </c>
      <c r="KX29" s="39">
        <v>20650</v>
      </c>
      <c r="KY29" s="39">
        <v>9160</v>
      </c>
      <c r="KZ29" s="39">
        <v>4330</v>
      </c>
      <c r="LA29" s="39">
        <v>410</v>
      </c>
      <c r="LB29" s="39" t="s">
        <v>334</v>
      </c>
      <c r="LC29" s="39">
        <v>252650</v>
      </c>
      <c r="LD29" t="e">
        <f>INDEX(Lookup!$F$2:$F$375, MATCH(D29,Lookup!$A$2:$A$375,0))</f>
        <v>#N/A</v>
      </c>
    </row>
    <row r="30" spans="2:316" ht="15" customHeight="1" x14ac:dyDescent="0.25">
      <c r="B30" s="1" t="s">
        <v>342</v>
      </c>
      <c r="C30" s="42">
        <v>905</v>
      </c>
      <c r="D30" s="42" t="s">
        <v>386</v>
      </c>
      <c r="E30" s="37" t="s">
        <v>387</v>
      </c>
      <c r="F30" s="38">
        <v>21510</v>
      </c>
      <c r="G30" s="38">
        <v>6210</v>
      </c>
      <c r="H30" s="38">
        <v>6050</v>
      </c>
      <c r="I30" s="38">
        <v>3960</v>
      </c>
      <c r="J30" s="38">
        <v>2200</v>
      </c>
      <c r="K30" s="38">
        <v>940</v>
      </c>
      <c r="L30" s="38">
        <v>540</v>
      </c>
      <c r="M30" s="38">
        <v>50</v>
      </c>
      <c r="N30" s="38" t="s">
        <v>334</v>
      </c>
      <c r="O30" s="39">
        <v>41460</v>
      </c>
      <c r="P30" s="39">
        <v>21670</v>
      </c>
      <c r="Q30" s="39">
        <v>6270</v>
      </c>
      <c r="R30" s="39">
        <v>6030</v>
      </c>
      <c r="S30" s="39">
        <v>3930</v>
      </c>
      <c r="T30" s="39">
        <v>2220</v>
      </c>
      <c r="U30" s="39">
        <v>930</v>
      </c>
      <c r="V30" s="39">
        <v>530</v>
      </c>
      <c r="W30" s="39">
        <v>50</v>
      </c>
      <c r="X30" s="39" t="s">
        <v>334</v>
      </c>
      <c r="Y30" s="39">
        <v>41620</v>
      </c>
      <c r="Z30" s="39">
        <v>21990</v>
      </c>
      <c r="AA30" s="39">
        <v>6400</v>
      </c>
      <c r="AB30" s="39">
        <v>6100</v>
      </c>
      <c r="AC30" s="39">
        <v>4050</v>
      </c>
      <c r="AD30" s="39">
        <v>2120</v>
      </c>
      <c r="AE30" s="39">
        <v>850</v>
      </c>
      <c r="AF30" s="39">
        <v>440</v>
      </c>
      <c r="AG30" s="39">
        <v>40</v>
      </c>
      <c r="AH30" s="39" t="s">
        <v>334</v>
      </c>
      <c r="AI30" s="39">
        <v>41990</v>
      </c>
      <c r="AJ30" s="39">
        <v>22160</v>
      </c>
      <c r="AK30" s="39">
        <v>6450</v>
      </c>
      <c r="AL30" s="39">
        <v>6120</v>
      </c>
      <c r="AM30" s="39">
        <v>4120</v>
      </c>
      <c r="AN30" s="39">
        <v>2150</v>
      </c>
      <c r="AO30" s="39">
        <v>850</v>
      </c>
      <c r="AP30" s="39">
        <v>430</v>
      </c>
      <c r="AQ30" s="39">
        <v>30</v>
      </c>
      <c r="AR30" s="39" t="s">
        <v>334</v>
      </c>
      <c r="AS30" s="39">
        <v>42300</v>
      </c>
      <c r="AT30" s="39">
        <v>22120</v>
      </c>
      <c r="AU30" s="39">
        <v>6490</v>
      </c>
      <c r="AV30" s="39">
        <v>6130</v>
      </c>
      <c r="AW30" s="39">
        <v>4170</v>
      </c>
      <c r="AX30" s="39">
        <v>2180</v>
      </c>
      <c r="AY30" s="39">
        <v>860</v>
      </c>
      <c r="AZ30" s="39">
        <v>430</v>
      </c>
      <c r="BA30" s="39">
        <v>30</v>
      </c>
      <c r="BB30" s="39" t="s">
        <v>334</v>
      </c>
      <c r="BC30" s="39">
        <v>42400</v>
      </c>
      <c r="BD30" s="39">
        <v>22020</v>
      </c>
      <c r="BE30" s="39">
        <v>6560</v>
      </c>
      <c r="BF30" s="39">
        <v>6180</v>
      </c>
      <c r="BG30" s="39">
        <v>4250</v>
      </c>
      <c r="BH30" s="39">
        <v>2220</v>
      </c>
      <c r="BI30" s="39">
        <v>880</v>
      </c>
      <c r="BJ30" s="39">
        <v>450</v>
      </c>
      <c r="BK30" s="39">
        <v>30</v>
      </c>
      <c r="BL30" s="39" t="s">
        <v>334</v>
      </c>
      <c r="BM30" s="39">
        <v>42580</v>
      </c>
      <c r="BN30" s="39">
        <v>21990</v>
      </c>
      <c r="BO30" s="39">
        <v>6730</v>
      </c>
      <c r="BP30" s="39">
        <v>6250</v>
      </c>
      <c r="BQ30" s="39">
        <v>4300</v>
      </c>
      <c r="BR30" s="39">
        <v>2280</v>
      </c>
      <c r="BS30" s="39">
        <v>900</v>
      </c>
      <c r="BT30" s="39">
        <v>450</v>
      </c>
      <c r="BU30" s="39">
        <v>30</v>
      </c>
      <c r="BV30" s="39" t="s">
        <v>334</v>
      </c>
      <c r="BW30" s="39">
        <v>42930</v>
      </c>
      <c r="BX30" s="39">
        <v>21950</v>
      </c>
      <c r="BY30" s="39">
        <v>6760</v>
      </c>
      <c r="BZ30" s="39">
        <v>6290</v>
      </c>
      <c r="CA30" s="39">
        <v>4390</v>
      </c>
      <c r="CB30" s="39">
        <v>2320</v>
      </c>
      <c r="CC30" s="39">
        <v>920</v>
      </c>
      <c r="CD30" s="39">
        <v>460</v>
      </c>
      <c r="CE30" s="39">
        <v>20</v>
      </c>
      <c r="CF30" s="39" t="s">
        <v>334</v>
      </c>
      <c r="CG30" s="39">
        <v>43110</v>
      </c>
      <c r="CH30" s="39">
        <v>21910</v>
      </c>
      <c r="CI30" s="39">
        <v>6780</v>
      </c>
      <c r="CJ30" s="39">
        <v>6350</v>
      </c>
      <c r="CK30" s="39">
        <v>4460</v>
      </c>
      <c r="CL30" s="39">
        <v>2400</v>
      </c>
      <c r="CM30" s="39">
        <v>940</v>
      </c>
      <c r="CN30" s="39">
        <v>460</v>
      </c>
      <c r="CO30" s="39">
        <v>20</v>
      </c>
      <c r="CP30" s="39" t="s">
        <v>334</v>
      </c>
      <c r="CQ30" s="39">
        <v>43320</v>
      </c>
      <c r="CR30" s="39">
        <v>21870</v>
      </c>
      <c r="CS30" s="39">
        <v>6830</v>
      </c>
      <c r="CT30" s="39">
        <v>6420</v>
      </c>
      <c r="CU30" s="39">
        <v>4580</v>
      </c>
      <c r="CV30" s="39">
        <v>2470</v>
      </c>
      <c r="CW30" s="39">
        <v>950</v>
      </c>
      <c r="CX30" s="39">
        <v>460</v>
      </c>
      <c r="CY30" s="39">
        <v>20</v>
      </c>
      <c r="CZ30" s="39" t="s">
        <v>334</v>
      </c>
      <c r="DA30" s="39">
        <v>43600</v>
      </c>
      <c r="DB30" s="39">
        <v>21830</v>
      </c>
      <c r="DC30" s="39">
        <v>6860</v>
      </c>
      <c r="DD30" s="39">
        <v>6460</v>
      </c>
      <c r="DE30" s="39">
        <v>4670</v>
      </c>
      <c r="DF30" s="39">
        <v>2540</v>
      </c>
      <c r="DG30" s="39">
        <v>980</v>
      </c>
      <c r="DH30" s="39">
        <v>460</v>
      </c>
      <c r="DI30" s="39">
        <v>20</v>
      </c>
      <c r="DJ30" s="39" t="s">
        <v>334</v>
      </c>
      <c r="DK30" s="39">
        <v>43820</v>
      </c>
      <c r="DL30" s="39">
        <v>21830</v>
      </c>
      <c r="DM30" s="39">
        <v>6890</v>
      </c>
      <c r="DN30" s="39">
        <v>6510</v>
      </c>
      <c r="DO30" s="39">
        <v>4760</v>
      </c>
      <c r="DP30" s="39">
        <v>2610</v>
      </c>
      <c r="DQ30" s="39">
        <v>1010</v>
      </c>
      <c r="DR30" s="39">
        <v>460</v>
      </c>
      <c r="DS30" s="39">
        <v>20</v>
      </c>
      <c r="DT30" s="39" t="s">
        <v>334</v>
      </c>
      <c r="DU30" s="39">
        <v>44090</v>
      </c>
      <c r="DV30" s="39">
        <v>21840</v>
      </c>
      <c r="DW30" s="39">
        <v>6860</v>
      </c>
      <c r="DX30" s="39">
        <v>6560</v>
      </c>
      <c r="DY30" s="39">
        <v>4820</v>
      </c>
      <c r="DZ30" s="39">
        <v>2630</v>
      </c>
      <c r="EA30" s="39">
        <v>1020</v>
      </c>
      <c r="EB30" s="39">
        <v>460</v>
      </c>
      <c r="EC30" s="39">
        <v>30</v>
      </c>
      <c r="ED30" s="39" t="s">
        <v>334</v>
      </c>
      <c r="EE30" s="39">
        <v>44220</v>
      </c>
      <c r="EF30" s="39">
        <v>21850</v>
      </c>
      <c r="EG30" s="39">
        <v>6860</v>
      </c>
      <c r="EH30" s="39">
        <v>6630</v>
      </c>
      <c r="EI30" s="39">
        <v>4860</v>
      </c>
      <c r="EJ30" s="39">
        <v>2670</v>
      </c>
      <c r="EK30" s="39">
        <v>1020</v>
      </c>
      <c r="EL30" s="39">
        <v>470</v>
      </c>
      <c r="EM30" s="39">
        <v>30</v>
      </c>
      <c r="EN30" s="39" t="s">
        <v>334</v>
      </c>
      <c r="EO30" s="39">
        <v>44380</v>
      </c>
      <c r="EP30" s="39">
        <v>21910</v>
      </c>
      <c r="EQ30" s="39">
        <v>6950</v>
      </c>
      <c r="ER30" s="39">
        <v>6680</v>
      </c>
      <c r="ES30" s="39">
        <v>4890</v>
      </c>
      <c r="ET30" s="39">
        <v>2710</v>
      </c>
      <c r="EU30" s="39">
        <v>1030</v>
      </c>
      <c r="EV30" s="39">
        <v>470</v>
      </c>
      <c r="EW30" s="39">
        <v>30</v>
      </c>
      <c r="EX30" s="39" t="s">
        <v>334</v>
      </c>
      <c r="EY30" s="39">
        <v>44660</v>
      </c>
      <c r="EZ30" s="39">
        <v>21860</v>
      </c>
      <c r="FA30" s="39">
        <v>7000</v>
      </c>
      <c r="FB30" s="39">
        <v>6730</v>
      </c>
      <c r="FC30" s="39">
        <v>4940</v>
      </c>
      <c r="FD30" s="39">
        <v>2730</v>
      </c>
      <c r="FE30" s="39">
        <v>1040</v>
      </c>
      <c r="FF30" s="39">
        <v>480</v>
      </c>
      <c r="FG30" s="39">
        <v>30</v>
      </c>
      <c r="FH30" s="39" t="s">
        <v>334</v>
      </c>
      <c r="FI30" s="39">
        <v>44810</v>
      </c>
      <c r="FJ30" s="39">
        <v>21890</v>
      </c>
      <c r="FK30" s="39">
        <v>7030</v>
      </c>
      <c r="FL30" s="39">
        <v>6740</v>
      </c>
      <c r="FM30" s="39">
        <v>4970</v>
      </c>
      <c r="FN30" s="39">
        <v>2740</v>
      </c>
      <c r="FO30" s="39">
        <v>1040</v>
      </c>
      <c r="FP30" s="39">
        <v>480</v>
      </c>
      <c r="FQ30" s="39">
        <v>30</v>
      </c>
      <c r="FR30" s="39" t="s">
        <v>334</v>
      </c>
      <c r="FS30" s="39">
        <v>44910</v>
      </c>
      <c r="FT30" s="39">
        <v>21940</v>
      </c>
      <c r="FU30" s="39">
        <v>7090</v>
      </c>
      <c r="FV30" s="39">
        <v>6760</v>
      </c>
      <c r="FW30" s="39">
        <v>4990</v>
      </c>
      <c r="FX30" s="39">
        <v>2750</v>
      </c>
      <c r="FY30" s="39">
        <v>1040</v>
      </c>
      <c r="FZ30" s="39">
        <v>470</v>
      </c>
      <c r="GA30" s="39">
        <v>30</v>
      </c>
      <c r="GB30" s="39" t="s">
        <v>334</v>
      </c>
      <c r="GC30" s="39">
        <v>45070</v>
      </c>
      <c r="GD30" s="39">
        <v>21920</v>
      </c>
      <c r="GE30" s="39">
        <v>7140</v>
      </c>
      <c r="GF30" s="39">
        <v>6770</v>
      </c>
      <c r="GG30" s="39">
        <v>4990</v>
      </c>
      <c r="GH30" s="39">
        <v>2760</v>
      </c>
      <c r="GI30" s="39">
        <v>1050</v>
      </c>
      <c r="GJ30" s="39">
        <v>470</v>
      </c>
      <c r="GK30" s="39">
        <v>30</v>
      </c>
      <c r="GL30" s="39" t="s">
        <v>334</v>
      </c>
      <c r="GM30" s="39">
        <v>45120</v>
      </c>
      <c r="GN30" s="39">
        <v>21960</v>
      </c>
      <c r="GO30" s="39">
        <v>7270</v>
      </c>
      <c r="GP30" s="39">
        <v>6790</v>
      </c>
      <c r="GQ30" s="39">
        <v>5010</v>
      </c>
      <c r="GR30" s="39">
        <v>2750</v>
      </c>
      <c r="GS30" s="39">
        <v>1050</v>
      </c>
      <c r="GT30" s="39">
        <v>470</v>
      </c>
      <c r="GU30" s="39">
        <v>30</v>
      </c>
      <c r="GV30" s="39" t="s">
        <v>334</v>
      </c>
      <c r="GW30" s="39">
        <v>45330</v>
      </c>
      <c r="GX30" s="39">
        <v>22020</v>
      </c>
      <c r="GY30" s="39">
        <v>7340</v>
      </c>
      <c r="GZ30" s="39">
        <v>6850</v>
      </c>
      <c r="HA30" s="39">
        <v>5010</v>
      </c>
      <c r="HB30" s="39">
        <v>2760</v>
      </c>
      <c r="HC30" s="39">
        <v>1060</v>
      </c>
      <c r="HD30" s="39">
        <v>470</v>
      </c>
      <c r="HE30" s="39">
        <v>30</v>
      </c>
      <c r="HF30" s="39" t="s">
        <v>334</v>
      </c>
      <c r="HG30" s="39">
        <v>45530</v>
      </c>
      <c r="HH30" s="39">
        <v>22020</v>
      </c>
      <c r="HI30" s="39">
        <v>7420</v>
      </c>
      <c r="HJ30" s="39">
        <v>6940</v>
      </c>
      <c r="HK30" s="39">
        <v>5090</v>
      </c>
      <c r="HL30" s="39">
        <v>2810</v>
      </c>
      <c r="HM30" s="39">
        <v>1050</v>
      </c>
      <c r="HN30" s="39">
        <v>470</v>
      </c>
      <c r="HO30" s="39">
        <v>30</v>
      </c>
      <c r="HP30" s="39" t="s">
        <v>334</v>
      </c>
      <c r="HQ30" s="39">
        <v>45830</v>
      </c>
      <c r="HR30" s="39">
        <v>22040</v>
      </c>
      <c r="HS30" s="39">
        <v>7450</v>
      </c>
      <c r="HT30" s="39">
        <v>7020</v>
      </c>
      <c r="HU30" s="39">
        <v>5170</v>
      </c>
      <c r="HV30" s="39">
        <v>2850</v>
      </c>
      <c r="HW30" s="39">
        <v>1050</v>
      </c>
      <c r="HX30" s="39">
        <v>470</v>
      </c>
      <c r="HY30" s="39">
        <v>30</v>
      </c>
      <c r="HZ30" s="39" t="s">
        <v>334</v>
      </c>
      <c r="IA30" s="39">
        <v>46060</v>
      </c>
      <c r="IB30" s="39">
        <v>22090</v>
      </c>
      <c r="IC30" s="39">
        <v>7610</v>
      </c>
      <c r="ID30" s="39">
        <v>7120</v>
      </c>
      <c r="IE30" s="39">
        <v>5240</v>
      </c>
      <c r="IF30" s="39">
        <v>2900</v>
      </c>
      <c r="IG30" s="39">
        <v>1060</v>
      </c>
      <c r="IH30" s="39">
        <v>470</v>
      </c>
      <c r="II30" s="39">
        <v>30</v>
      </c>
      <c r="IJ30" s="39" t="s">
        <v>334</v>
      </c>
      <c r="IK30" s="39">
        <v>46510</v>
      </c>
      <c r="IL30" s="39">
        <v>22110</v>
      </c>
      <c r="IM30" s="39">
        <v>7690</v>
      </c>
      <c r="IN30" s="39">
        <v>7200</v>
      </c>
      <c r="IO30" s="39">
        <v>5300</v>
      </c>
      <c r="IP30" s="39">
        <v>2900</v>
      </c>
      <c r="IQ30" s="39">
        <v>1070</v>
      </c>
      <c r="IR30" s="39">
        <v>460</v>
      </c>
      <c r="IS30" s="39">
        <v>30</v>
      </c>
      <c r="IT30" s="39" t="s">
        <v>334</v>
      </c>
      <c r="IU30" s="39">
        <v>46780</v>
      </c>
      <c r="IV30" s="39">
        <v>22130</v>
      </c>
      <c r="IW30" s="39">
        <v>7740</v>
      </c>
      <c r="IX30" s="39">
        <v>7210</v>
      </c>
      <c r="IY30" s="39">
        <v>5380</v>
      </c>
      <c r="IZ30" s="39">
        <v>2940</v>
      </c>
      <c r="JA30" s="39">
        <v>1080</v>
      </c>
      <c r="JB30" s="39">
        <v>460</v>
      </c>
      <c r="JC30" s="39">
        <v>30</v>
      </c>
      <c r="JD30" s="39" t="s">
        <v>334</v>
      </c>
      <c r="JE30" s="39">
        <v>46970</v>
      </c>
      <c r="JF30" s="39">
        <v>22170</v>
      </c>
      <c r="JG30" s="39">
        <v>7810</v>
      </c>
      <c r="JH30" s="39">
        <v>7260</v>
      </c>
      <c r="JI30" s="39">
        <v>5450</v>
      </c>
      <c r="JJ30" s="39">
        <v>3000</v>
      </c>
      <c r="JK30" s="39">
        <v>1090</v>
      </c>
      <c r="JL30" s="39">
        <v>460</v>
      </c>
      <c r="JM30" s="39">
        <v>30</v>
      </c>
      <c r="JN30" s="39" t="s">
        <v>334</v>
      </c>
      <c r="JO30" s="39">
        <v>47250</v>
      </c>
      <c r="JP30" s="39">
        <v>22180</v>
      </c>
      <c r="JQ30" s="39">
        <v>7860</v>
      </c>
      <c r="JR30" s="39">
        <v>7300</v>
      </c>
      <c r="JS30" s="39">
        <v>5550</v>
      </c>
      <c r="JT30" s="39">
        <v>3060</v>
      </c>
      <c r="JU30" s="39">
        <v>1100</v>
      </c>
      <c r="JV30" s="39">
        <v>450</v>
      </c>
      <c r="JW30" s="39">
        <v>30</v>
      </c>
      <c r="JX30" s="39" t="s">
        <v>334</v>
      </c>
      <c r="JY30" s="39">
        <v>47510</v>
      </c>
      <c r="JZ30" s="39">
        <v>22170</v>
      </c>
      <c r="KA30" s="39">
        <v>7900</v>
      </c>
      <c r="KB30" s="39">
        <v>7350</v>
      </c>
      <c r="KC30" s="39">
        <v>5590</v>
      </c>
      <c r="KD30" s="39">
        <v>3070</v>
      </c>
      <c r="KE30" s="39">
        <v>1110</v>
      </c>
      <c r="KF30" s="39">
        <v>450</v>
      </c>
      <c r="KG30" s="39">
        <v>30</v>
      </c>
      <c r="KH30" s="39" t="s">
        <v>334</v>
      </c>
      <c r="KI30" s="39">
        <v>47660</v>
      </c>
      <c r="KJ30" s="39">
        <v>22150</v>
      </c>
      <c r="KK30" s="39">
        <v>7920</v>
      </c>
      <c r="KL30" s="39">
        <v>7390</v>
      </c>
      <c r="KM30" s="39">
        <v>5650</v>
      </c>
      <c r="KN30" s="39">
        <v>3080</v>
      </c>
      <c r="KO30" s="39">
        <v>1150</v>
      </c>
      <c r="KP30" s="39">
        <v>450</v>
      </c>
      <c r="KQ30" s="39">
        <v>30</v>
      </c>
      <c r="KR30" s="39" t="s">
        <v>334</v>
      </c>
      <c r="KS30" s="39">
        <v>47810</v>
      </c>
      <c r="KT30" s="39">
        <v>22200</v>
      </c>
      <c r="KU30" s="39">
        <v>7940</v>
      </c>
      <c r="KV30" s="39">
        <v>7450</v>
      </c>
      <c r="KW30" s="39">
        <v>5690</v>
      </c>
      <c r="KX30" s="39">
        <v>3140</v>
      </c>
      <c r="KY30" s="39">
        <v>1170</v>
      </c>
      <c r="KZ30" s="39">
        <v>460</v>
      </c>
      <c r="LA30" s="39">
        <v>30</v>
      </c>
      <c r="LB30" s="39" t="s">
        <v>334</v>
      </c>
      <c r="LC30" s="39">
        <v>48070</v>
      </c>
      <c r="LD30" t="str">
        <f>INDEX(Lookup!$F$2:$F$375, MATCH(D30,Lookup!$A$2:$A$375,0))</f>
        <v>:</v>
      </c>
    </row>
    <row r="31" spans="2:316" ht="15" customHeight="1" x14ac:dyDescent="0.25">
      <c r="B31" s="1" t="s">
        <v>342</v>
      </c>
      <c r="C31" s="42">
        <v>910</v>
      </c>
      <c r="D31" s="42" t="s">
        <v>388</v>
      </c>
      <c r="E31" s="37" t="s">
        <v>389</v>
      </c>
      <c r="F31" s="38">
        <v>19000</v>
      </c>
      <c r="G31" s="38">
        <v>5080</v>
      </c>
      <c r="H31" s="38">
        <v>4390</v>
      </c>
      <c r="I31" s="38">
        <v>1980</v>
      </c>
      <c r="J31" s="38">
        <v>640</v>
      </c>
      <c r="K31" s="38">
        <v>190</v>
      </c>
      <c r="L31" s="38">
        <v>60</v>
      </c>
      <c r="M31" s="38" t="s">
        <v>390</v>
      </c>
      <c r="N31" s="38" t="s">
        <v>334</v>
      </c>
      <c r="O31" s="39">
        <v>31340</v>
      </c>
      <c r="P31" s="39">
        <v>19120</v>
      </c>
      <c r="Q31" s="39">
        <v>5100</v>
      </c>
      <c r="R31" s="39">
        <v>4400</v>
      </c>
      <c r="S31" s="39">
        <v>1980</v>
      </c>
      <c r="T31" s="39">
        <v>640</v>
      </c>
      <c r="U31" s="39">
        <v>190</v>
      </c>
      <c r="V31" s="39">
        <v>50</v>
      </c>
      <c r="W31" s="39">
        <v>10</v>
      </c>
      <c r="X31" s="39" t="s">
        <v>334</v>
      </c>
      <c r="Y31" s="39">
        <v>31480</v>
      </c>
      <c r="Z31" s="39">
        <v>19380</v>
      </c>
      <c r="AA31" s="39">
        <v>5150</v>
      </c>
      <c r="AB31" s="39">
        <v>4370</v>
      </c>
      <c r="AC31" s="39">
        <v>1940</v>
      </c>
      <c r="AD31" s="39">
        <v>640</v>
      </c>
      <c r="AE31" s="39">
        <v>180</v>
      </c>
      <c r="AF31" s="39">
        <v>50</v>
      </c>
      <c r="AG31" s="39">
        <v>10</v>
      </c>
      <c r="AH31" s="39" t="s">
        <v>334</v>
      </c>
      <c r="AI31" s="39">
        <v>31720</v>
      </c>
      <c r="AJ31" s="39">
        <v>19590</v>
      </c>
      <c r="AK31" s="39">
        <v>5300</v>
      </c>
      <c r="AL31" s="39">
        <v>4180</v>
      </c>
      <c r="AM31" s="39">
        <v>1930</v>
      </c>
      <c r="AN31" s="39">
        <v>640</v>
      </c>
      <c r="AO31" s="39">
        <v>180</v>
      </c>
      <c r="AP31" s="39">
        <v>50</v>
      </c>
      <c r="AQ31" s="39">
        <v>10</v>
      </c>
      <c r="AR31" s="39" t="s">
        <v>334</v>
      </c>
      <c r="AS31" s="39">
        <v>31870</v>
      </c>
      <c r="AT31" s="39">
        <v>19570</v>
      </c>
      <c r="AU31" s="39">
        <v>5330</v>
      </c>
      <c r="AV31" s="39">
        <v>4180</v>
      </c>
      <c r="AW31" s="39">
        <v>1950</v>
      </c>
      <c r="AX31" s="39">
        <v>660</v>
      </c>
      <c r="AY31" s="39">
        <v>180</v>
      </c>
      <c r="AZ31" s="39">
        <v>50</v>
      </c>
      <c r="BA31" s="39">
        <v>10</v>
      </c>
      <c r="BB31" s="39" t="s">
        <v>334</v>
      </c>
      <c r="BC31" s="39">
        <v>31940</v>
      </c>
      <c r="BD31" s="39">
        <v>19600</v>
      </c>
      <c r="BE31" s="39">
        <v>5350</v>
      </c>
      <c r="BF31" s="39">
        <v>4210</v>
      </c>
      <c r="BG31" s="39">
        <v>1960</v>
      </c>
      <c r="BH31" s="39">
        <v>680</v>
      </c>
      <c r="BI31" s="39">
        <v>190</v>
      </c>
      <c r="BJ31" s="39">
        <v>60</v>
      </c>
      <c r="BK31" s="39">
        <v>10</v>
      </c>
      <c r="BL31" s="39" t="s">
        <v>334</v>
      </c>
      <c r="BM31" s="39">
        <v>32050</v>
      </c>
      <c r="BN31" s="39">
        <v>19640</v>
      </c>
      <c r="BO31" s="39">
        <v>5380</v>
      </c>
      <c r="BP31" s="39">
        <v>4230</v>
      </c>
      <c r="BQ31" s="39">
        <v>1980</v>
      </c>
      <c r="BR31" s="39">
        <v>700</v>
      </c>
      <c r="BS31" s="39">
        <v>190</v>
      </c>
      <c r="BT31" s="39">
        <v>60</v>
      </c>
      <c r="BU31" s="39">
        <v>10</v>
      </c>
      <c r="BV31" s="39" t="s">
        <v>334</v>
      </c>
      <c r="BW31" s="39">
        <v>32180</v>
      </c>
      <c r="BX31" s="39">
        <v>19710</v>
      </c>
      <c r="BY31" s="39">
        <v>5420</v>
      </c>
      <c r="BZ31" s="39">
        <v>4260</v>
      </c>
      <c r="CA31" s="39">
        <v>2000</v>
      </c>
      <c r="CB31" s="39">
        <v>710</v>
      </c>
      <c r="CC31" s="39">
        <v>190</v>
      </c>
      <c r="CD31" s="39">
        <v>60</v>
      </c>
      <c r="CE31" s="39">
        <v>10</v>
      </c>
      <c r="CF31" s="39" t="s">
        <v>334</v>
      </c>
      <c r="CG31" s="39">
        <v>32360</v>
      </c>
      <c r="CH31" s="39">
        <v>19710</v>
      </c>
      <c r="CI31" s="39">
        <v>5440</v>
      </c>
      <c r="CJ31" s="39">
        <v>4290</v>
      </c>
      <c r="CK31" s="39">
        <v>2020</v>
      </c>
      <c r="CL31" s="39">
        <v>730</v>
      </c>
      <c r="CM31" s="39">
        <v>200</v>
      </c>
      <c r="CN31" s="39">
        <v>60</v>
      </c>
      <c r="CO31" s="39">
        <v>10</v>
      </c>
      <c r="CP31" s="39" t="s">
        <v>334</v>
      </c>
      <c r="CQ31" s="39">
        <v>32450</v>
      </c>
      <c r="CR31" s="39">
        <v>19710</v>
      </c>
      <c r="CS31" s="39">
        <v>5450</v>
      </c>
      <c r="CT31" s="39">
        <v>4310</v>
      </c>
      <c r="CU31" s="39">
        <v>2070</v>
      </c>
      <c r="CV31" s="39">
        <v>770</v>
      </c>
      <c r="CW31" s="39">
        <v>210</v>
      </c>
      <c r="CX31" s="39">
        <v>70</v>
      </c>
      <c r="CY31" s="39">
        <v>10</v>
      </c>
      <c r="CZ31" s="39" t="s">
        <v>334</v>
      </c>
      <c r="DA31" s="39">
        <v>32590</v>
      </c>
      <c r="DB31" s="39">
        <v>19700</v>
      </c>
      <c r="DC31" s="39">
        <v>5470</v>
      </c>
      <c r="DD31" s="39">
        <v>4360</v>
      </c>
      <c r="DE31" s="39">
        <v>2110</v>
      </c>
      <c r="DF31" s="39">
        <v>800</v>
      </c>
      <c r="DG31" s="39">
        <v>220</v>
      </c>
      <c r="DH31" s="39">
        <v>70</v>
      </c>
      <c r="DI31" s="39">
        <v>10</v>
      </c>
      <c r="DJ31" s="39" t="s">
        <v>334</v>
      </c>
      <c r="DK31" s="39">
        <v>32730</v>
      </c>
      <c r="DL31" s="39">
        <v>19690</v>
      </c>
      <c r="DM31" s="39">
        <v>5470</v>
      </c>
      <c r="DN31" s="39">
        <v>4410</v>
      </c>
      <c r="DO31" s="39">
        <v>2130</v>
      </c>
      <c r="DP31" s="39">
        <v>830</v>
      </c>
      <c r="DQ31" s="39">
        <v>230</v>
      </c>
      <c r="DR31" s="39">
        <v>70</v>
      </c>
      <c r="DS31" s="39">
        <v>10</v>
      </c>
      <c r="DT31" s="39" t="s">
        <v>334</v>
      </c>
      <c r="DU31" s="39">
        <v>32840</v>
      </c>
      <c r="DV31" s="39">
        <v>19640</v>
      </c>
      <c r="DW31" s="39">
        <v>5480</v>
      </c>
      <c r="DX31" s="39">
        <v>4450</v>
      </c>
      <c r="DY31" s="39">
        <v>2150</v>
      </c>
      <c r="DZ31" s="39">
        <v>850</v>
      </c>
      <c r="EA31" s="39">
        <v>230</v>
      </c>
      <c r="EB31" s="39">
        <v>70</v>
      </c>
      <c r="EC31" s="39">
        <v>10</v>
      </c>
      <c r="ED31" s="39" t="s">
        <v>334</v>
      </c>
      <c r="EE31" s="39">
        <v>32890</v>
      </c>
      <c r="EF31" s="39">
        <v>19610</v>
      </c>
      <c r="EG31" s="39">
        <v>5460</v>
      </c>
      <c r="EH31" s="39">
        <v>4480</v>
      </c>
      <c r="EI31" s="39">
        <v>2190</v>
      </c>
      <c r="EJ31" s="39">
        <v>900</v>
      </c>
      <c r="EK31" s="39">
        <v>230</v>
      </c>
      <c r="EL31" s="39">
        <v>70</v>
      </c>
      <c r="EM31" s="39">
        <v>10</v>
      </c>
      <c r="EN31" s="39" t="s">
        <v>334</v>
      </c>
      <c r="EO31" s="39">
        <v>32950</v>
      </c>
      <c r="EP31" s="39">
        <v>19640</v>
      </c>
      <c r="EQ31" s="39">
        <v>5460</v>
      </c>
      <c r="ER31" s="39">
        <v>4500</v>
      </c>
      <c r="ES31" s="39">
        <v>2210</v>
      </c>
      <c r="ET31" s="39">
        <v>910</v>
      </c>
      <c r="EU31" s="39">
        <v>240</v>
      </c>
      <c r="EV31" s="39">
        <v>70</v>
      </c>
      <c r="EW31" s="39">
        <v>10</v>
      </c>
      <c r="EX31" s="39" t="s">
        <v>334</v>
      </c>
      <c r="EY31" s="39">
        <v>33030</v>
      </c>
      <c r="EZ31" s="39">
        <v>19660</v>
      </c>
      <c r="FA31" s="39">
        <v>5460</v>
      </c>
      <c r="FB31" s="39">
        <v>4540</v>
      </c>
      <c r="FC31" s="39">
        <v>2230</v>
      </c>
      <c r="FD31" s="39">
        <v>930</v>
      </c>
      <c r="FE31" s="39">
        <v>230</v>
      </c>
      <c r="FF31" s="39">
        <v>70</v>
      </c>
      <c r="FG31" s="39">
        <v>10</v>
      </c>
      <c r="FH31" s="39" t="s">
        <v>334</v>
      </c>
      <c r="FI31" s="39">
        <v>33120</v>
      </c>
      <c r="FJ31" s="39">
        <v>19710</v>
      </c>
      <c r="FK31" s="39">
        <v>5450</v>
      </c>
      <c r="FL31" s="39">
        <v>4570</v>
      </c>
      <c r="FM31" s="39">
        <v>2230</v>
      </c>
      <c r="FN31" s="39">
        <v>940</v>
      </c>
      <c r="FO31" s="39">
        <v>230</v>
      </c>
      <c r="FP31" s="39">
        <v>70</v>
      </c>
      <c r="FQ31" s="39">
        <v>10</v>
      </c>
      <c r="FR31" s="39" t="s">
        <v>334</v>
      </c>
      <c r="FS31" s="39">
        <v>33210</v>
      </c>
      <c r="FT31" s="39">
        <v>19700</v>
      </c>
      <c r="FU31" s="39">
        <v>5450</v>
      </c>
      <c r="FV31" s="39">
        <v>4570</v>
      </c>
      <c r="FW31" s="39">
        <v>2230</v>
      </c>
      <c r="FX31" s="39">
        <v>950</v>
      </c>
      <c r="FY31" s="39">
        <v>230</v>
      </c>
      <c r="FZ31" s="39">
        <v>70</v>
      </c>
      <c r="GA31" s="39">
        <v>10</v>
      </c>
      <c r="GB31" s="39" t="s">
        <v>334</v>
      </c>
      <c r="GC31" s="39">
        <v>33210</v>
      </c>
      <c r="GD31" s="39">
        <v>19730</v>
      </c>
      <c r="GE31" s="39">
        <v>5450</v>
      </c>
      <c r="GF31" s="39">
        <v>4570</v>
      </c>
      <c r="GG31" s="39">
        <v>2260</v>
      </c>
      <c r="GH31" s="39">
        <v>950</v>
      </c>
      <c r="GI31" s="39">
        <v>230</v>
      </c>
      <c r="GJ31" s="39">
        <v>70</v>
      </c>
      <c r="GK31" s="39">
        <v>10</v>
      </c>
      <c r="GL31" s="39" t="s">
        <v>334</v>
      </c>
      <c r="GM31" s="39">
        <v>33270</v>
      </c>
      <c r="GN31" s="39">
        <v>19660</v>
      </c>
      <c r="GO31" s="39">
        <v>5420</v>
      </c>
      <c r="GP31" s="39">
        <v>4590</v>
      </c>
      <c r="GQ31" s="39">
        <v>2270</v>
      </c>
      <c r="GR31" s="39">
        <v>960</v>
      </c>
      <c r="GS31" s="39">
        <v>230</v>
      </c>
      <c r="GT31" s="39">
        <v>70</v>
      </c>
      <c r="GU31" s="39">
        <v>10</v>
      </c>
      <c r="GV31" s="39" t="s">
        <v>334</v>
      </c>
      <c r="GW31" s="39">
        <v>33210</v>
      </c>
      <c r="GX31" s="39">
        <v>19710</v>
      </c>
      <c r="GY31" s="39">
        <v>5410</v>
      </c>
      <c r="GZ31" s="39">
        <v>4590</v>
      </c>
      <c r="HA31" s="39">
        <v>2280</v>
      </c>
      <c r="HB31" s="39">
        <v>970</v>
      </c>
      <c r="HC31" s="39">
        <v>230</v>
      </c>
      <c r="HD31" s="39">
        <v>70</v>
      </c>
      <c r="HE31" s="39">
        <v>10</v>
      </c>
      <c r="HF31" s="39" t="s">
        <v>334</v>
      </c>
      <c r="HG31" s="39">
        <v>33270</v>
      </c>
      <c r="HH31" s="39">
        <v>19740</v>
      </c>
      <c r="HI31" s="39">
        <v>5410</v>
      </c>
      <c r="HJ31" s="39">
        <v>4610</v>
      </c>
      <c r="HK31" s="39">
        <v>2300</v>
      </c>
      <c r="HL31" s="39">
        <v>970</v>
      </c>
      <c r="HM31" s="39">
        <v>230</v>
      </c>
      <c r="HN31" s="39">
        <v>70</v>
      </c>
      <c r="HO31" s="39">
        <v>10</v>
      </c>
      <c r="HP31" s="39" t="s">
        <v>334</v>
      </c>
      <c r="HQ31" s="39">
        <v>33330</v>
      </c>
      <c r="HR31" s="39">
        <v>19770</v>
      </c>
      <c r="HS31" s="39">
        <v>5440</v>
      </c>
      <c r="HT31" s="39">
        <v>4640</v>
      </c>
      <c r="HU31" s="39">
        <v>2300</v>
      </c>
      <c r="HV31" s="39">
        <v>970</v>
      </c>
      <c r="HW31" s="39">
        <v>240</v>
      </c>
      <c r="HX31" s="39">
        <v>70</v>
      </c>
      <c r="HY31" s="39">
        <v>10</v>
      </c>
      <c r="HZ31" s="39" t="s">
        <v>334</v>
      </c>
      <c r="IA31" s="39">
        <v>33440</v>
      </c>
      <c r="IB31" s="39">
        <v>19790</v>
      </c>
      <c r="IC31" s="39">
        <v>5460</v>
      </c>
      <c r="ID31" s="39">
        <v>4670</v>
      </c>
      <c r="IE31" s="39">
        <v>2310</v>
      </c>
      <c r="IF31" s="39">
        <v>980</v>
      </c>
      <c r="IG31" s="39">
        <v>230</v>
      </c>
      <c r="IH31" s="39">
        <v>70</v>
      </c>
      <c r="II31" s="39">
        <v>10</v>
      </c>
      <c r="IJ31" s="39" t="s">
        <v>334</v>
      </c>
      <c r="IK31" s="39">
        <v>33520</v>
      </c>
      <c r="IL31" s="39">
        <v>19730</v>
      </c>
      <c r="IM31" s="39">
        <v>5470</v>
      </c>
      <c r="IN31" s="39">
        <v>4690</v>
      </c>
      <c r="IO31" s="39">
        <v>2320</v>
      </c>
      <c r="IP31" s="39">
        <v>990</v>
      </c>
      <c r="IQ31" s="39">
        <v>230</v>
      </c>
      <c r="IR31" s="39">
        <v>70</v>
      </c>
      <c r="IS31" s="39">
        <v>10</v>
      </c>
      <c r="IT31" s="39" t="s">
        <v>334</v>
      </c>
      <c r="IU31" s="39">
        <v>33520</v>
      </c>
      <c r="IV31" s="39">
        <v>19650</v>
      </c>
      <c r="IW31" s="39">
        <v>5480</v>
      </c>
      <c r="IX31" s="39">
        <v>4700</v>
      </c>
      <c r="IY31" s="39">
        <v>2330</v>
      </c>
      <c r="IZ31" s="39">
        <v>1000</v>
      </c>
      <c r="JA31" s="39">
        <v>240</v>
      </c>
      <c r="JB31" s="39">
        <v>70</v>
      </c>
      <c r="JC31" s="39">
        <v>10</v>
      </c>
      <c r="JD31" s="39" t="s">
        <v>334</v>
      </c>
      <c r="JE31" s="39">
        <v>33470</v>
      </c>
      <c r="JF31" s="39">
        <v>19760</v>
      </c>
      <c r="JG31" s="39">
        <v>5490</v>
      </c>
      <c r="JH31" s="39">
        <v>4710</v>
      </c>
      <c r="JI31" s="39">
        <v>2350</v>
      </c>
      <c r="JJ31" s="39">
        <v>1020</v>
      </c>
      <c r="JK31" s="39">
        <v>240</v>
      </c>
      <c r="JL31" s="39">
        <v>70</v>
      </c>
      <c r="JM31" s="39">
        <v>10</v>
      </c>
      <c r="JN31" s="39" t="s">
        <v>334</v>
      </c>
      <c r="JO31" s="39">
        <v>33650</v>
      </c>
      <c r="JP31" s="39">
        <v>19800</v>
      </c>
      <c r="JQ31" s="39">
        <v>5510</v>
      </c>
      <c r="JR31" s="39">
        <v>4730</v>
      </c>
      <c r="JS31" s="39">
        <v>2390</v>
      </c>
      <c r="JT31" s="39">
        <v>1030</v>
      </c>
      <c r="JU31" s="39">
        <v>240</v>
      </c>
      <c r="JV31" s="39">
        <v>70</v>
      </c>
      <c r="JW31" s="39">
        <v>10</v>
      </c>
      <c r="JX31" s="39" t="s">
        <v>334</v>
      </c>
      <c r="JY31" s="39">
        <v>33790</v>
      </c>
      <c r="JZ31" s="39">
        <v>19890</v>
      </c>
      <c r="KA31" s="39">
        <v>5510</v>
      </c>
      <c r="KB31" s="39">
        <v>4750</v>
      </c>
      <c r="KC31" s="39">
        <v>2400</v>
      </c>
      <c r="KD31" s="39">
        <v>1050</v>
      </c>
      <c r="KE31" s="39">
        <v>240</v>
      </c>
      <c r="KF31" s="39">
        <v>70</v>
      </c>
      <c r="KG31" s="39">
        <v>10</v>
      </c>
      <c r="KH31" s="39" t="s">
        <v>334</v>
      </c>
      <c r="KI31" s="39">
        <v>33920</v>
      </c>
      <c r="KJ31" s="39">
        <v>19890</v>
      </c>
      <c r="KK31" s="39">
        <v>5520</v>
      </c>
      <c r="KL31" s="39">
        <v>4800</v>
      </c>
      <c r="KM31" s="39">
        <v>2430</v>
      </c>
      <c r="KN31" s="39">
        <v>1070</v>
      </c>
      <c r="KO31" s="39">
        <v>250</v>
      </c>
      <c r="KP31" s="39">
        <v>70</v>
      </c>
      <c r="KQ31" s="39">
        <v>10</v>
      </c>
      <c r="KR31" s="39" t="s">
        <v>334</v>
      </c>
      <c r="KS31" s="39">
        <v>34030</v>
      </c>
      <c r="KT31" s="39">
        <v>19930</v>
      </c>
      <c r="KU31" s="39">
        <v>5540</v>
      </c>
      <c r="KV31" s="39">
        <v>4830</v>
      </c>
      <c r="KW31" s="39">
        <v>2460</v>
      </c>
      <c r="KX31" s="39">
        <v>1100</v>
      </c>
      <c r="KY31" s="39">
        <v>250</v>
      </c>
      <c r="KZ31" s="39">
        <v>70</v>
      </c>
      <c r="LA31" s="39">
        <v>10</v>
      </c>
      <c r="LB31" s="39" t="s">
        <v>334</v>
      </c>
      <c r="LC31" s="39">
        <v>34180</v>
      </c>
      <c r="LD31" t="str">
        <f>INDEX(Lookup!$F$2:$F$375, MATCH(D31,Lookup!$A$2:$A$375,0))</f>
        <v>:</v>
      </c>
    </row>
    <row r="32" spans="2:316" ht="15" customHeight="1" x14ac:dyDescent="0.25">
      <c r="B32" s="1" t="s">
        <v>342</v>
      </c>
      <c r="C32" s="42">
        <v>915</v>
      </c>
      <c r="D32" s="42" t="s">
        <v>391</v>
      </c>
      <c r="E32" s="37" t="s">
        <v>392</v>
      </c>
      <c r="F32" s="38">
        <v>21000</v>
      </c>
      <c r="G32" s="38">
        <v>10140</v>
      </c>
      <c r="H32" s="38">
        <v>5600</v>
      </c>
      <c r="I32" s="38">
        <v>3840</v>
      </c>
      <c r="J32" s="38">
        <v>1880</v>
      </c>
      <c r="K32" s="38">
        <v>750</v>
      </c>
      <c r="L32" s="38">
        <v>280</v>
      </c>
      <c r="M32" s="38">
        <v>40</v>
      </c>
      <c r="N32" s="38" t="s">
        <v>334</v>
      </c>
      <c r="O32" s="39">
        <v>43520</v>
      </c>
      <c r="P32" s="39">
        <v>21690</v>
      </c>
      <c r="Q32" s="39">
        <v>9720</v>
      </c>
      <c r="R32" s="39">
        <v>5640</v>
      </c>
      <c r="S32" s="39">
        <v>3880</v>
      </c>
      <c r="T32" s="39">
        <v>1840</v>
      </c>
      <c r="U32" s="39">
        <v>720</v>
      </c>
      <c r="V32" s="39">
        <v>260</v>
      </c>
      <c r="W32" s="39">
        <v>40</v>
      </c>
      <c r="X32" s="39" t="s">
        <v>334</v>
      </c>
      <c r="Y32" s="39">
        <v>43790</v>
      </c>
      <c r="Z32" s="39">
        <v>22070</v>
      </c>
      <c r="AA32" s="39">
        <v>9790</v>
      </c>
      <c r="AB32" s="39">
        <v>5710</v>
      </c>
      <c r="AC32" s="39">
        <v>3940</v>
      </c>
      <c r="AD32" s="39">
        <v>1810</v>
      </c>
      <c r="AE32" s="39">
        <v>660</v>
      </c>
      <c r="AF32" s="39">
        <v>260</v>
      </c>
      <c r="AG32" s="39">
        <v>30</v>
      </c>
      <c r="AH32" s="39" t="s">
        <v>334</v>
      </c>
      <c r="AI32" s="39">
        <v>44250</v>
      </c>
      <c r="AJ32" s="39">
        <v>22230</v>
      </c>
      <c r="AK32" s="39">
        <v>9920</v>
      </c>
      <c r="AL32" s="39">
        <v>5780</v>
      </c>
      <c r="AM32" s="39">
        <v>4000</v>
      </c>
      <c r="AN32" s="39">
        <v>1820</v>
      </c>
      <c r="AO32" s="39">
        <v>650</v>
      </c>
      <c r="AP32" s="39">
        <v>260</v>
      </c>
      <c r="AQ32" s="39">
        <v>30</v>
      </c>
      <c r="AR32" s="39" t="s">
        <v>334</v>
      </c>
      <c r="AS32" s="39">
        <v>44680</v>
      </c>
      <c r="AT32" s="39">
        <v>22330</v>
      </c>
      <c r="AU32" s="39">
        <v>10020</v>
      </c>
      <c r="AV32" s="39">
        <v>5820</v>
      </c>
      <c r="AW32" s="39">
        <v>4040</v>
      </c>
      <c r="AX32" s="39">
        <v>1860</v>
      </c>
      <c r="AY32" s="39">
        <v>670</v>
      </c>
      <c r="AZ32" s="39">
        <v>260</v>
      </c>
      <c r="BA32" s="39">
        <v>30</v>
      </c>
      <c r="BB32" s="39" t="s">
        <v>334</v>
      </c>
      <c r="BC32" s="39">
        <v>45020</v>
      </c>
      <c r="BD32" s="39">
        <v>22460</v>
      </c>
      <c r="BE32" s="39">
        <v>10040</v>
      </c>
      <c r="BF32" s="39">
        <v>5900</v>
      </c>
      <c r="BG32" s="39">
        <v>4120</v>
      </c>
      <c r="BH32" s="39">
        <v>1920</v>
      </c>
      <c r="BI32" s="39">
        <v>700</v>
      </c>
      <c r="BJ32" s="39">
        <v>260</v>
      </c>
      <c r="BK32" s="39">
        <v>30</v>
      </c>
      <c r="BL32" s="39" t="s">
        <v>334</v>
      </c>
      <c r="BM32" s="39">
        <v>45420</v>
      </c>
      <c r="BN32" s="39">
        <v>22490</v>
      </c>
      <c r="BO32" s="39">
        <v>10070</v>
      </c>
      <c r="BP32" s="39">
        <v>5950</v>
      </c>
      <c r="BQ32" s="39">
        <v>4190</v>
      </c>
      <c r="BR32" s="39">
        <v>1980</v>
      </c>
      <c r="BS32" s="39">
        <v>730</v>
      </c>
      <c r="BT32" s="39">
        <v>270</v>
      </c>
      <c r="BU32" s="39">
        <v>30</v>
      </c>
      <c r="BV32" s="39" t="s">
        <v>334</v>
      </c>
      <c r="BW32" s="39">
        <v>45710</v>
      </c>
      <c r="BX32" s="39">
        <v>22570</v>
      </c>
      <c r="BY32" s="39">
        <v>10150</v>
      </c>
      <c r="BZ32" s="39">
        <v>6030</v>
      </c>
      <c r="CA32" s="39">
        <v>4250</v>
      </c>
      <c r="CB32" s="39">
        <v>2040</v>
      </c>
      <c r="CC32" s="39">
        <v>770</v>
      </c>
      <c r="CD32" s="39">
        <v>280</v>
      </c>
      <c r="CE32" s="39">
        <v>30</v>
      </c>
      <c r="CF32" s="39" t="s">
        <v>334</v>
      </c>
      <c r="CG32" s="39">
        <v>46120</v>
      </c>
      <c r="CH32" s="39">
        <v>22470</v>
      </c>
      <c r="CI32" s="39">
        <v>10210</v>
      </c>
      <c r="CJ32" s="39">
        <v>6140</v>
      </c>
      <c r="CK32" s="39">
        <v>4350</v>
      </c>
      <c r="CL32" s="39">
        <v>2100</v>
      </c>
      <c r="CM32" s="39">
        <v>800</v>
      </c>
      <c r="CN32" s="39">
        <v>280</v>
      </c>
      <c r="CO32" s="39">
        <v>30</v>
      </c>
      <c r="CP32" s="39" t="s">
        <v>334</v>
      </c>
      <c r="CQ32" s="39">
        <v>46380</v>
      </c>
      <c r="CR32" s="39">
        <v>22200</v>
      </c>
      <c r="CS32" s="39">
        <v>10260</v>
      </c>
      <c r="CT32" s="39">
        <v>6250</v>
      </c>
      <c r="CU32" s="39">
        <v>4460</v>
      </c>
      <c r="CV32" s="39">
        <v>2160</v>
      </c>
      <c r="CW32" s="39">
        <v>850</v>
      </c>
      <c r="CX32" s="39">
        <v>290</v>
      </c>
      <c r="CY32" s="39">
        <v>30</v>
      </c>
      <c r="CZ32" s="39" t="s">
        <v>334</v>
      </c>
      <c r="DA32" s="39">
        <v>46490</v>
      </c>
      <c r="DB32" s="39">
        <v>22030</v>
      </c>
      <c r="DC32" s="39">
        <v>10350</v>
      </c>
      <c r="DD32" s="39">
        <v>6410</v>
      </c>
      <c r="DE32" s="39">
        <v>4550</v>
      </c>
      <c r="DF32" s="39">
        <v>2230</v>
      </c>
      <c r="DG32" s="39">
        <v>880</v>
      </c>
      <c r="DH32" s="39">
        <v>300</v>
      </c>
      <c r="DI32" s="39">
        <v>30</v>
      </c>
      <c r="DJ32" s="39" t="s">
        <v>334</v>
      </c>
      <c r="DK32" s="39">
        <v>46780</v>
      </c>
      <c r="DL32" s="39">
        <v>21960</v>
      </c>
      <c r="DM32" s="39">
        <v>10400</v>
      </c>
      <c r="DN32" s="39">
        <v>6590</v>
      </c>
      <c r="DO32" s="39">
        <v>4690</v>
      </c>
      <c r="DP32" s="39">
        <v>2330</v>
      </c>
      <c r="DQ32" s="39">
        <v>910</v>
      </c>
      <c r="DR32" s="39">
        <v>300</v>
      </c>
      <c r="DS32" s="39">
        <v>30</v>
      </c>
      <c r="DT32" s="39" t="s">
        <v>334</v>
      </c>
      <c r="DU32" s="39">
        <v>47200</v>
      </c>
      <c r="DV32" s="39">
        <v>21950</v>
      </c>
      <c r="DW32" s="39">
        <v>10480</v>
      </c>
      <c r="DX32" s="39">
        <v>6790</v>
      </c>
      <c r="DY32" s="39">
        <v>4760</v>
      </c>
      <c r="DZ32" s="39">
        <v>2370</v>
      </c>
      <c r="EA32" s="39">
        <v>920</v>
      </c>
      <c r="EB32" s="39">
        <v>310</v>
      </c>
      <c r="EC32" s="39">
        <v>30</v>
      </c>
      <c r="ED32" s="39" t="s">
        <v>334</v>
      </c>
      <c r="EE32" s="39">
        <v>47610</v>
      </c>
      <c r="EF32" s="39">
        <v>21970</v>
      </c>
      <c r="EG32" s="39">
        <v>10860</v>
      </c>
      <c r="EH32" s="39">
        <v>6700</v>
      </c>
      <c r="EI32" s="39">
        <v>4820</v>
      </c>
      <c r="EJ32" s="39">
        <v>2420</v>
      </c>
      <c r="EK32" s="39">
        <v>940</v>
      </c>
      <c r="EL32" s="39">
        <v>320</v>
      </c>
      <c r="EM32" s="39">
        <v>30</v>
      </c>
      <c r="EN32" s="39" t="s">
        <v>334</v>
      </c>
      <c r="EO32" s="39">
        <v>48060</v>
      </c>
      <c r="EP32" s="39">
        <v>21990</v>
      </c>
      <c r="EQ32" s="39">
        <v>10910</v>
      </c>
      <c r="ER32" s="39">
        <v>6780</v>
      </c>
      <c r="ES32" s="39">
        <v>4910</v>
      </c>
      <c r="ET32" s="39">
        <v>2440</v>
      </c>
      <c r="EU32" s="39">
        <v>950</v>
      </c>
      <c r="EV32" s="39">
        <v>330</v>
      </c>
      <c r="EW32" s="39">
        <v>30</v>
      </c>
      <c r="EX32" s="39" t="s">
        <v>334</v>
      </c>
      <c r="EY32" s="39">
        <v>48330</v>
      </c>
      <c r="EZ32" s="39">
        <v>21980</v>
      </c>
      <c r="FA32" s="39">
        <v>11010</v>
      </c>
      <c r="FB32" s="39">
        <v>6900</v>
      </c>
      <c r="FC32" s="39">
        <v>5010</v>
      </c>
      <c r="FD32" s="39">
        <v>2460</v>
      </c>
      <c r="FE32" s="39">
        <v>970</v>
      </c>
      <c r="FF32" s="39">
        <v>330</v>
      </c>
      <c r="FG32" s="39">
        <v>30</v>
      </c>
      <c r="FH32" s="39" t="s">
        <v>334</v>
      </c>
      <c r="FI32" s="39">
        <v>48680</v>
      </c>
      <c r="FJ32" s="39">
        <v>22080</v>
      </c>
      <c r="FK32" s="39">
        <v>11100</v>
      </c>
      <c r="FL32" s="39">
        <v>7030</v>
      </c>
      <c r="FM32" s="39">
        <v>5030</v>
      </c>
      <c r="FN32" s="39">
        <v>2470</v>
      </c>
      <c r="FO32" s="39">
        <v>980</v>
      </c>
      <c r="FP32" s="39">
        <v>330</v>
      </c>
      <c r="FQ32" s="39">
        <v>30</v>
      </c>
      <c r="FR32" s="39" t="s">
        <v>334</v>
      </c>
      <c r="FS32" s="39">
        <v>49050</v>
      </c>
      <c r="FT32" s="39">
        <v>22100</v>
      </c>
      <c r="FU32" s="39">
        <v>11150</v>
      </c>
      <c r="FV32" s="39">
        <v>7120</v>
      </c>
      <c r="FW32" s="39">
        <v>5050</v>
      </c>
      <c r="FX32" s="39">
        <v>2460</v>
      </c>
      <c r="FY32" s="39">
        <v>1000</v>
      </c>
      <c r="FZ32" s="39">
        <v>330</v>
      </c>
      <c r="GA32" s="39">
        <v>30</v>
      </c>
      <c r="GB32" s="39" t="s">
        <v>334</v>
      </c>
      <c r="GC32" s="39">
        <v>49240</v>
      </c>
      <c r="GD32" s="39">
        <v>22130</v>
      </c>
      <c r="GE32" s="39">
        <v>11270</v>
      </c>
      <c r="GF32" s="39">
        <v>7200</v>
      </c>
      <c r="GG32" s="39">
        <v>5070</v>
      </c>
      <c r="GH32" s="39">
        <v>2480</v>
      </c>
      <c r="GI32" s="39">
        <v>1010</v>
      </c>
      <c r="GJ32" s="39">
        <v>340</v>
      </c>
      <c r="GK32" s="39">
        <v>30</v>
      </c>
      <c r="GL32" s="39" t="s">
        <v>334</v>
      </c>
      <c r="GM32" s="39">
        <v>49520</v>
      </c>
      <c r="GN32" s="39">
        <v>22200</v>
      </c>
      <c r="GO32" s="39">
        <v>11410</v>
      </c>
      <c r="GP32" s="39">
        <v>7310</v>
      </c>
      <c r="GQ32" s="39">
        <v>5100</v>
      </c>
      <c r="GR32" s="39">
        <v>2500</v>
      </c>
      <c r="GS32" s="39">
        <v>1030</v>
      </c>
      <c r="GT32" s="39">
        <v>340</v>
      </c>
      <c r="GU32" s="39">
        <v>30</v>
      </c>
      <c r="GV32" s="39" t="s">
        <v>334</v>
      </c>
      <c r="GW32" s="39">
        <v>49910</v>
      </c>
      <c r="GX32" s="39">
        <v>22230</v>
      </c>
      <c r="GY32" s="39">
        <v>11450</v>
      </c>
      <c r="GZ32" s="39">
        <v>7360</v>
      </c>
      <c r="HA32" s="39">
        <v>5150</v>
      </c>
      <c r="HB32" s="39">
        <v>2510</v>
      </c>
      <c r="HC32" s="39">
        <v>1040</v>
      </c>
      <c r="HD32" s="39">
        <v>350</v>
      </c>
      <c r="HE32" s="39">
        <v>30</v>
      </c>
      <c r="HF32" s="39" t="s">
        <v>334</v>
      </c>
      <c r="HG32" s="39">
        <v>50130</v>
      </c>
      <c r="HH32" s="39">
        <v>22240</v>
      </c>
      <c r="HI32" s="39">
        <v>11540</v>
      </c>
      <c r="HJ32" s="39">
        <v>7380</v>
      </c>
      <c r="HK32" s="39">
        <v>5200</v>
      </c>
      <c r="HL32" s="39">
        <v>2530</v>
      </c>
      <c r="HM32" s="39">
        <v>1050</v>
      </c>
      <c r="HN32" s="39">
        <v>350</v>
      </c>
      <c r="HO32" s="39">
        <v>30</v>
      </c>
      <c r="HP32" s="39" t="s">
        <v>334</v>
      </c>
      <c r="HQ32" s="39">
        <v>50320</v>
      </c>
      <c r="HR32" s="39">
        <v>22310</v>
      </c>
      <c r="HS32" s="39">
        <v>11600</v>
      </c>
      <c r="HT32" s="39">
        <v>7450</v>
      </c>
      <c r="HU32" s="39">
        <v>5280</v>
      </c>
      <c r="HV32" s="39">
        <v>2580</v>
      </c>
      <c r="HW32" s="39">
        <v>1070</v>
      </c>
      <c r="HX32" s="39">
        <v>350</v>
      </c>
      <c r="HY32" s="39">
        <v>30</v>
      </c>
      <c r="HZ32" s="39" t="s">
        <v>334</v>
      </c>
      <c r="IA32" s="39">
        <v>50670</v>
      </c>
      <c r="IB32" s="39">
        <v>22360</v>
      </c>
      <c r="IC32" s="39">
        <v>11830</v>
      </c>
      <c r="ID32" s="39">
        <v>7530</v>
      </c>
      <c r="IE32" s="39">
        <v>5340</v>
      </c>
      <c r="IF32" s="39">
        <v>2660</v>
      </c>
      <c r="IG32" s="39">
        <v>1110</v>
      </c>
      <c r="IH32" s="39">
        <v>360</v>
      </c>
      <c r="II32" s="39">
        <v>30</v>
      </c>
      <c r="IJ32" s="39" t="s">
        <v>334</v>
      </c>
      <c r="IK32" s="39">
        <v>51200</v>
      </c>
      <c r="IL32" s="39">
        <v>22430</v>
      </c>
      <c r="IM32" s="39">
        <v>11960</v>
      </c>
      <c r="IN32" s="39">
        <v>7660</v>
      </c>
      <c r="IO32" s="39">
        <v>5440</v>
      </c>
      <c r="IP32" s="39">
        <v>2720</v>
      </c>
      <c r="IQ32" s="39">
        <v>1130</v>
      </c>
      <c r="IR32" s="39">
        <v>370</v>
      </c>
      <c r="IS32" s="39">
        <v>30</v>
      </c>
      <c r="IT32" s="39" t="s">
        <v>334</v>
      </c>
      <c r="IU32" s="39">
        <v>51730</v>
      </c>
      <c r="IV32" s="39">
        <v>22410</v>
      </c>
      <c r="IW32" s="39">
        <v>12070</v>
      </c>
      <c r="IX32" s="39">
        <v>7760</v>
      </c>
      <c r="IY32" s="39">
        <v>5560</v>
      </c>
      <c r="IZ32" s="39">
        <v>2780</v>
      </c>
      <c r="JA32" s="39">
        <v>1160</v>
      </c>
      <c r="JB32" s="39">
        <v>380</v>
      </c>
      <c r="JC32" s="39">
        <v>30</v>
      </c>
      <c r="JD32" s="39" t="s">
        <v>334</v>
      </c>
      <c r="JE32" s="39">
        <v>52150</v>
      </c>
      <c r="JF32" s="39">
        <v>22460</v>
      </c>
      <c r="JG32" s="39">
        <v>12170</v>
      </c>
      <c r="JH32" s="39">
        <v>7890</v>
      </c>
      <c r="JI32" s="39">
        <v>5680</v>
      </c>
      <c r="JJ32" s="39">
        <v>2860</v>
      </c>
      <c r="JK32" s="39">
        <v>1180</v>
      </c>
      <c r="JL32" s="39">
        <v>390</v>
      </c>
      <c r="JM32" s="39">
        <v>30</v>
      </c>
      <c r="JN32" s="39" t="s">
        <v>334</v>
      </c>
      <c r="JO32" s="39">
        <v>52660</v>
      </c>
      <c r="JP32" s="39">
        <v>22460</v>
      </c>
      <c r="JQ32" s="39">
        <v>12320</v>
      </c>
      <c r="JR32" s="39">
        <v>7980</v>
      </c>
      <c r="JS32" s="39">
        <v>5810</v>
      </c>
      <c r="JT32" s="39">
        <v>2920</v>
      </c>
      <c r="JU32" s="39">
        <v>1200</v>
      </c>
      <c r="JV32" s="39">
        <v>400</v>
      </c>
      <c r="JW32" s="39">
        <v>30</v>
      </c>
      <c r="JX32" s="39" t="s">
        <v>334</v>
      </c>
      <c r="JY32" s="39">
        <v>53110</v>
      </c>
      <c r="JZ32" s="39">
        <v>22460</v>
      </c>
      <c r="KA32" s="39">
        <v>12480</v>
      </c>
      <c r="KB32" s="39">
        <v>8070</v>
      </c>
      <c r="KC32" s="39">
        <v>5930</v>
      </c>
      <c r="KD32" s="39">
        <v>2970</v>
      </c>
      <c r="KE32" s="39">
        <v>1220</v>
      </c>
      <c r="KF32" s="39">
        <v>400</v>
      </c>
      <c r="KG32" s="39">
        <v>30</v>
      </c>
      <c r="KH32" s="39" t="s">
        <v>334</v>
      </c>
      <c r="KI32" s="39">
        <v>53560</v>
      </c>
      <c r="KJ32" s="39">
        <v>22510</v>
      </c>
      <c r="KK32" s="39">
        <v>12650</v>
      </c>
      <c r="KL32" s="39">
        <v>8260</v>
      </c>
      <c r="KM32" s="39">
        <v>6050</v>
      </c>
      <c r="KN32" s="39">
        <v>3050</v>
      </c>
      <c r="KO32" s="39">
        <v>1240</v>
      </c>
      <c r="KP32" s="39">
        <v>400</v>
      </c>
      <c r="KQ32" s="39">
        <v>30</v>
      </c>
      <c r="KR32" s="39" t="s">
        <v>334</v>
      </c>
      <c r="KS32" s="39">
        <v>54180</v>
      </c>
      <c r="KT32" s="39">
        <v>22550</v>
      </c>
      <c r="KU32" s="39">
        <v>12750</v>
      </c>
      <c r="KV32" s="39">
        <v>8390</v>
      </c>
      <c r="KW32" s="39">
        <v>6130</v>
      </c>
      <c r="KX32" s="39">
        <v>3140</v>
      </c>
      <c r="KY32" s="39">
        <v>1260</v>
      </c>
      <c r="KZ32" s="39">
        <v>410</v>
      </c>
      <c r="LA32" s="39">
        <v>30</v>
      </c>
      <c r="LB32" s="39" t="s">
        <v>334</v>
      </c>
      <c r="LC32" s="39">
        <v>54660</v>
      </c>
      <c r="LD32" t="str">
        <f>INDEX(Lookup!$F$2:$F$375, MATCH(D32,Lookup!$A$2:$A$375,0))</f>
        <v>:</v>
      </c>
    </row>
    <row r="33" spans="2:316" ht="15" customHeight="1" x14ac:dyDescent="0.25">
      <c r="B33" s="1" t="s">
        <v>342</v>
      </c>
      <c r="C33" s="42">
        <v>920</v>
      </c>
      <c r="D33" s="42" t="s">
        <v>393</v>
      </c>
      <c r="E33" s="37" t="s">
        <v>394</v>
      </c>
      <c r="F33" s="38">
        <v>18650</v>
      </c>
      <c r="G33" s="38">
        <v>3990</v>
      </c>
      <c r="H33" s="38">
        <v>3380</v>
      </c>
      <c r="I33" s="38">
        <v>2270</v>
      </c>
      <c r="J33" s="38">
        <v>1240</v>
      </c>
      <c r="K33" s="38">
        <v>350</v>
      </c>
      <c r="L33" s="38">
        <v>100</v>
      </c>
      <c r="M33" s="38">
        <v>10</v>
      </c>
      <c r="N33" s="38" t="s">
        <v>334</v>
      </c>
      <c r="O33" s="39">
        <v>30000</v>
      </c>
      <c r="P33" s="39">
        <v>18820</v>
      </c>
      <c r="Q33" s="39">
        <v>4030</v>
      </c>
      <c r="R33" s="39">
        <v>3430</v>
      </c>
      <c r="S33" s="39">
        <v>2280</v>
      </c>
      <c r="T33" s="39">
        <v>1220</v>
      </c>
      <c r="U33" s="39">
        <v>350</v>
      </c>
      <c r="V33" s="39">
        <v>90</v>
      </c>
      <c r="W33" s="39">
        <v>10</v>
      </c>
      <c r="X33" s="39" t="s">
        <v>334</v>
      </c>
      <c r="Y33" s="39">
        <v>30240</v>
      </c>
      <c r="Z33" s="39">
        <v>19010</v>
      </c>
      <c r="AA33" s="39">
        <v>4060</v>
      </c>
      <c r="AB33" s="39">
        <v>3470</v>
      </c>
      <c r="AC33" s="39">
        <v>2340</v>
      </c>
      <c r="AD33" s="39">
        <v>1200</v>
      </c>
      <c r="AE33" s="39">
        <v>320</v>
      </c>
      <c r="AF33" s="39">
        <v>90</v>
      </c>
      <c r="AG33" s="39">
        <v>10</v>
      </c>
      <c r="AH33" s="39" t="s">
        <v>334</v>
      </c>
      <c r="AI33" s="39">
        <v>30500</v>
      </c>
      <c r="AJ33" s="39">
        <v>19110</v>
      </c>
      <c r="AK33" s="39">
        <v>4120</v>
      </c>
      <c r="AL33" s="39">
        <v>3480</v>
      </c>
      <c r="AM33" s="39">
        <v>2360</v>
      </c>
      <c r="AN33" s="39">
        <v>1210</v>
      </c>
      <c r="AO33" s="39">
        <v>310</v>
      </c>
      <c r="AP33" s="39">
        <v>80</v>
      </c>
      <c r="AQ33" s="39">
        <v>10</v>
      </c>
      <c r="AR33" s="39" t="s">
        <v>334</v>
      </c>
      <c r="AS33" s="39">
        <v>30690</v>
      </c>
      <c r="AT33" s="39">
        <v>19290</v>
      </c>
      <c r="AU33" s="39">
        <v>4140</v>
      </c>
      <c r="AV33" s="39">
        <v>3500</v>
      </c>
      <c r="AW33" s="39">
        <v>2400</v>
      </c>
      <c r="AX33" s="39">
        <v>1240</v>
      </c>
      <c r="AY33" s="39">
        <v>320</v>
      </c>
      <c r="AZ33" s="39">
        <v>80</v>
      </c>
      <c r="BA33" s="39">
        <v>10</v>
      </c>
      <c r="BB33" s="39" t="s">
        <v>334</v>
      </c>
      <c r="BC33" s="39">
        <v>30980</v>
      </c>
      <c r="BD33" s="39">
        <v>19340</v>
      </c>
      <c r="BE33" s="39">
        <v>4160</v>
      </c>
      <c r="BF33" s="39">
        <v>3560</v>
      </c>
      <c r="BG33" s="39">
        <v>2430</v>
      </c>
      <c r="BH33" s="39">
        <v>1260</v>
      </c>
      <c r="BI33" s="39">
        <v>320</v>
      </c>
      <c r="BJ33" s="39">
        <v>80</v>
      </c>
      <c r="BK33" s="39">
        <v>10</v>
      </c>
      <c r="BL33" s="39" t="s">
        <v>334</v>
      </c>
      <c r="BM33" s="39">
        <v>31160</v>
      </c>
      <c r="BN33" s="39">
        <v>19340</v>
      </c>
      <c r="BO33" s="39">
        <v>4170</v>
      </c>
      <c r="BP33" s="39">
        <v>3590</v>
      </c>
      <c r="BQ33" s="39">
        <v>2480</v>
      </c>
      <c r="BR33" s="39">
        <v>1270</v>
      </c>
      <c r="BS33" s="39">
        <v>330</v>
      </c>
      <c r="BT33" s="39">
        <v>80</v>
      </c>
      <c r="BU33" s="39">
        <v>10</v>
      </c>
      <c r="BV33" s="39" t="s">
        <v>334</v>
      </c>
      <c r="BW33" s="39">
        <v>31260</v>
      </c>
      <c r="BX33" s="39">
        <v>19330</v>
      </c>
      <c r="BY33" s="39">
        <v>4200</v>
      </c>
      <c r="BZ33" s="39">
        <v>3620</v>
      </c>
      <c r="CA33" s="39">
        <v>2540</v>
      </c>
      <c r="CB33" s="39">
        <v>1290</v>
      </c>
      <c r="CC33" s="39">
        <v>340</v>
      </c>
      <c r="CD33" s="39">
        <v>80</v>
      </c>
      <c r="CE33" s="39">
        <v>10</v>
      </c>
      <c r="CF33" s="39" t="s">
        <v>334</v>
      </c>
      <c r="CG33" s="39">
        <v>31400</v>
      </c>
      <c r="CH33" s="39">
        <v>19270</v>
      </c>
      <c r="CI33" s="39">
        <v>4200</v>
      </c>
      <c r="CJ33" s="39">
        <v>3650</v>
      </c>
      <c r="CK33" s="39">
        <v>2590</v>
      </c>
      <c r="CL33" s="39">
        <v>1320</v>
      </c>
      <c r="CM33" s="39">
        <v>360</v>
      </c>
      <c r="CN33" s="39">
        <v>90</v>
      </c>
      <c r="CO33" s="39">
        <v>10</v>
      </c>
      <c r="CP33" s="39" t="s">
        <v>334</v>
      </c>
      <c r="CQ33" s="39">
        <v>31490</v>
      </c>
      <c r="CR33" s="39">
        <v>19230</v>
      </c>
      <c r="CS33" s="39">
        <v>4220</v>
      </c>
      <c r="CT33" s="39">
        <v>3700</v>
      </c>
      <c r="CU33" s="39">
        <v>2650</v>
      </c>
      <c r="CV33" s="39">
        <v>1350</v>
      </c>
      <c r="CW33" s="39">
        <v>360</v>
      </c>
      <c r="CX33" s="39">
        <v>80</v>
      </c>
      <c r="CY33" s="39">
        <v>10</v>
      </c>
      <c r="CZ33" s="39" t="s">
        <v>334</v>
      </c>
      <c r="DA33" s="39">
        <v>31620</v>
      </c>
      <c r="DB33" s="39">
        <v>19200</v>
      </c>
      <c r="DC33" s="39">
        <v>4230</v>
      </c>
      <c r="DD33" s="39">
        <v>3720</v>
      </c>
      <c r="DE33" s="39">
        <v>2720</v>
      </c>
      <c r="DF33" s="39">
        <v>1390</v>
      </c>
      <c r="DG33" s="39">
        <v>370</v>
      </c>
      <c r="DH33" s="39">
        <v>90</v>
      </c>
      <c r="DI33" s="39">
        <v>20</v>
      </c>
      <c r="DJ33" s="39" t="s">
        <v>334</v>
      </c>
      <c r="DK33" s="39">
        <v>31720</v>
      </c>
      <c r="DL33" s="39">
        <v>19200</v>
      </c>
      <c r="DM33" s="39">
        <v>4220</v>
      </c>
      <c r="DN33" s="39">
        <v>3740</v>
      </c>
      <c r="DO33" s="39">
        <v>2780</v>
      </c>
      <c r="DP33" s="39">
        <v>1450</v>
      </c>
      <c r="DQ33" s="39">
        <v>380</v>
      </c>
      <c r="DR33" s="39">
        <v>90</v>
      </c>
      <c r="DS33" s="39">
        <v>20</v>
      </c>
      <c r="DT33" s="39" t="s">
        <v>334</v>
      </c>
      <c r="DU33" s="39">
        <v>31880</v>
      </c>
      <c r="DV33" s="39">
        <v>19210</v>
      </c>
      <c r="DW33" s="39">
        <v>4210</v>
      </c>
      <c r="DX33" s="39">
        <v>3780</v>
      </c>
      <c r="DY33" s="39">
        <v>2830</v>
      </c>
      <c r="DZ33" s="39">
        <v>1520</v>
      </c>
      <c r="EA33" s="39">
        <v>390</v>
      </c>
      <c r="EB33" s="39">
        <v>90</v>
      </c>
      <c r="EC33" s="39">
        <v>20</v>
      </c>
      <c r="ED33" s="39" t="s">
        <v>334</v>
      </c>
      <c r="EE33" s="39">
        <v>32030</v>
      </c>
      <c r="EF33" s="39">
        <v>19240</v>
      </c>
      <c r="EG33" s="39">
        <v>4230</v>
      </c>
      <c r="EH33" s="39">
        <v>3820</v>
      </c>
      <c r="EI33" s="39">
        <v>2870</v>
      </c>
      <c r="EJ33" s="39">
        <v>1610</v>
      </c>
      <c r="EK33" s="39">
        <v>400</v>
      </c>
      <c r="EL33" s="39">
        <v>80</v>
      </c>
      <c r="EM33" s="39">
        <v>20</v>
      </c>
      <c r="EN33" s="39" t="s">
        <v>334</v>
      </c>
      <c r="EO33" s="39">
        <v>32260</v>
      </c>
      <c r="EP33" s="39">
        <v>19250</v>
      </c>
      <c r="EQ33" s="39">
        <v>4280</v>
      </c>
      <c r="ER33" s="39">
        <v>3870</v>
      </c>
      <c r="ES33" s="39">
        <v>2890</v>
      </c>
      <c r="ET33" s="39">
        <v>1660</v>
      </c>
      <c r="EU33" s="39">
        <v>410</v>
      </c>
      <c r="EV33" s="39">
        <v>90</v>
      </c>
      <c r="EW33" s="39">
        <v>20</v>
      </c>
      <c r="EX33" s="39" t="s">
        <v>334</v>
      </c>
      <c r="EY33" s="39">
        <v>32460</v>
      </c>
      <c r="EZ33" s="39">
        <v>19260</v>
      </c>
      <c r="FA33" s="39">
        <v>4310</v>
      </c>
      <c r="FB33" s="39">
        <v>3910</v>
      </c>
      <c r="FC33" s="39">
        <v>2920</v>
      </c>
      <c r="FD33" s="39">
        <v>1690</v>
      </c>
      <c r="FE33" s="39">
        <v>430</v>
      </c>
      <c r="FF33" s="39">
        <v>90</v>
      </c>
      <c r="FG33" s="39">
        <v>20</v>
      </c>
      <c r="FH33" s="39" t="s">
        <v>334</v>
      </c>
      <c r="FI33" s="39">
        <v>32620</v>
      </c>
      <c r="FJ33" s="39">
        <v>19190</v>
      </c>
      <c r="FK33" s="39">
        <v>4310</v>
      </c>
      <c r="FL33" s="39">
        <v>3950</v>
      </c>
      <c r="FM33" s="39">
        <v>2950</v>
      </c>
      <c r="FN33" s="39">
        <v>1710</v>
      </c>
      <c r="FO33" s="39">
        <v>430</v>
      </c>
      <c r="FP33" s="39">
        <v>90</v>
      </c>
      <c r="FQ33" s="39">
        <v>20</v>
      </c>
      <c r="FR33" s="39" t="s">
        <v>334</v>
      </c>
      <c r="FS33" s="39">
        <v>32650</v>
      </c>
      <c r="FT33" s="39">
        <v>19260</v>
      </c>
      <c r="FU33" s="39">
        <v>4370</v>
      </c>
      <c r="FV33" s="39">
        <v>3990</v>
      </c>
      <c r="FW33" s="39">
        <v>2970</v>
      </c>
      <c r="FX33" s="39">
        <v>1730</v>
      </c>
      <c r="FY33" s="39">
        <v>430</v>
      </c>
      <c r="FZ33" s="39">
        <v>90</v>
      </c>
      <c r="GA33" s="39">
        <v>20</v>
      </c>
      <c r="GB33" s="39" t="s">
        <v>334</v>
      </c>
      <c r="GC33" s="39">
        <v>32860</v>
      </c>
      <c r="GD33" s="39">
        <v>19200</v>
      </c>
      <c r="GE33" s="39">
        <v>4370</v>
      </c>
      <c r="GF33" s="39">
        <v>4010</v>
      </c>
      <c r="GG33" s="39">
        <v>2980</v>
      </c>
      <c r="GH33" s="39">
        <v>1750</v>
      </c>
      <c r="GI33" s="39">
        <v>430</v>
      </c>
      <c r="GJ33" s="39">
        <v>90</v>
      </c>
      <c r="GK33" s="39">
        <v>20</v>
      </c>
      <c r="GL33" s="39" t="s">
        <v>334</v>
      </c>
      <c r="GM33" s="39">
        <v>32860</v>
      </c>
      <c r="GN33" s="39">
        <v>19100</v>
      </c>
      <c r="GO33" s="39">
        <v>4420</v>
      </c>
      <c r="GP33" s="39">
        <v>4020</v>
      </c>
      <c r="GQ33" s="39">
        <v>3000</v>
      </c>
      <c r="GR33" s="39">
        <v>1760</v>
      </c>
      <c r="GS33" s="39">
        <v>430</v>
      </c>
      <c r="GT33" s="39">
        <v>90</v>
      </c>
      <c r="GU33" s="39">
        <v>20</v>
      </c>
      <c r="GV33" s="39" t="s">
        <v>334</v>
      </c>
      <c r="GW33" s="39">
        <v>32840</v>
      </c>
      <c r="GX33" s="39">
        <v>19190</v>
      </c>
      <c r="GY33" s="39">
        <v>4480</v>
      </c>
      <c r="GZ33" s="39">
        <v>4030</v>
      </c>
      <c r="HA33" s="39">
        <v>3020</v>
      </c>
      <c r="HB33" s="39">
        <v>1770</v>
      </c>
      <c r="HC33" s="39">
        <v>430</v>
      </c>
      <c r="HD33" s="39">
        <v>90</v>
      </c>
      <c r="HE33" s="39">
        <v>20</v>
      </c>
      <c r="HF33" s="39" t="s">
        <v>334</v>
      </c>
      <c r="HG33" s="39">
        <v>33030</v>
      </c>
      <c r="HH33" s="39">
        <v>19200</v>
      </c>
      <c r="HI33" s="39">
        <v>4530</v>
      </c>
      <c r="HJ33" s="39">
        <v>4050</v>
      </c>
      <c r="HK33" s="39">
        <v>3060</v>
      </c>
      <c r="HL33" s="39">
        <v>1780</v>
      </c>
      <c r="HM33" s="39">
        <v>440</v>
      </c>
      <c r="HN33" s="39">
        <v>90</v>
      </c>
      <c r="HO33" s="39">
        <v>20</v>
      </c>
      <c r="HP33" s="39" t="s">
        <v>334</v>
      </c>
      <c r="HQ33" s="39">
        <v>33160</v>
      </c>
      <c r="HR33" s="39">
        <v>19240</v>
      </c>
      <c r="HS33" s="39">
        <v>4550</v>
      </c>
      <c r="HT33" s="39">
        <v>4060</v>
      </c>
      <c r="HU33" s="39">
        <v>3070</v>
      </c>
      <c r="HV33" s="39">
        <v>1810</v>
      </c>
      <c r="HW33" s="39">
        <v>440</v>
      </c>
      <c r="HX33" s="39">
        <v>90</v>
      </c>
      <c r="HY33" s="39">
        <v>20</v>
      </c>
      <c r="HZ33" s="39" t="s">
        <v>334</v>
      </c>
      <c r="IA33" s="39">
        <v>33270</v>
      </c>
      <c r="IB33" s="39">
        <v>19250</v>
      </c>
      <c r="IC33" s="39">
        <v>4590</v>
      </c>
      <c r="ID33" s="39">
        <v>4070</v>
      </c>
      <c r="IE33" s="39">
        <v>3090</v>
      </c>
      <c r="IF33" s="39">
        <v>1820</v>
      </c>
      <c r="IG33" s="39">
        <v>440</v>
      </c>
      <c r="IH33" s="39">
        <v>90</v>
      </c>
      <c r="II33" s="39">
        <v>20</v>
      </c>
      <c r="IJ33" s="39" t="s">
        <v>334</v>
      </c>
      <c r="IK33" s="39">
        <v>33370</v>
      </c>
      <c r="IL33" s="39">
        <v>19280</v>
      </c>
      <c r="IM33" s="39">
        <v>4620</v>
      </c>
      <c r="IN33" s="39">
        <v>4090</v>
      </c>
      <c r="IO33" s="39">
        <v>3140</v>
      </c>
      <c r="IP33" s="39">
        <v>1840</v>
      </c>
      <c r="IQ33" s="39">
        <v>440</v>
      </c>
      <c r="IR33" s="39">
        <v>90</v>
      </c>
      <c r="IS33" s="39">
        <v>20</v>
      </c>
      <c r="IT33" s="39" t="s">
        <v>334</v>
      </c>
      <c r="IU33" s="39">
        <v>33510</v>
      </c>
      <c r="IV33" s="39">
        <v>19280</v>
      </c>
      <c r="IW33" s="39">
        <v>4640</v>
      </c>
      <c r="IX33" s="39">
        <v>4120</v>
      </c>
      <c r="IY33" s="39">
        <v>3170</v>
      </c>
      <c r="IZ33" s="39">
        <v>1860</v>
      </c>
      <c r="JA33" s="39">
        <v>440</v>
      </c>
      <c r="JB33" s="39">
        <v>90</v>
      </c>
      <c r="JC33" s="39">
        <v>20</v>
      </c>
      <c r="JD33" s="39" t="s">
        <v>334</v>
      </c>
      <c r="JE33" s="39">
        <v>33610</v>
      </c>
      <c r="JF33" s="39">
        <v>19270</v>
      </c>
      <c r="JG33" s="39">
        <v>4660</v>
      </c>
      <c r="JH33" s="39">
        <v>4140</v>
      </c>
      <c r="JI33" s="39">
        <v>3200</v>
      </c>
      <c r="JJ33" s="39">
        <v>1880</v>
      </c>
      <c r="JK33" s="39">
        <v>440</v>
      </c>
      <c r="JL33" s="39">
        <v>90</v>
      </c>
      <c r="JM33" s="39">
        <v>20</v>
      </c>
      <c r="JN33" s="39" t="s">
        <v>334</v>
      </c>
      <c r="JO33" s="39">
        <v>33690</v>
      </c>
      <c r="JP33" s="39">
        <v>19240</v>
      </c>
      <c r="JQ33" s="39">
        <v>4670</v>
      </c>
      <c r="JR33" s="39">
        <v>4160</v>
      </c>
      <c r="JS33" s="39">
        <v>3220</v>
      </c>
      <c r="JT33" s="39">
        <v>1920</v>
      </c>
      <c r="JU33" s="39">
        <v>440</v>
      </c>
      <c r="JV33" s="39">
        <v>90</v>
      </c>
      <c r="JW33" s="39">
        <v>20</v>
      </c>
      <c r="JX33" s="39" t="s">
        <v>334</v>
      </c>
      <c r="JY33" s="39">
        <v>33760</v>
      </c>
      <c r="JZ33" s="39">
        <v>19240</v>
      </c>
      <c r="KA33" s="39">
        <v>4670</v>
      </c>
      <c r="KB33" s="39">
        <v>4170</v>
      </c>
      <c r="KC33" s="39">
        <v>3260</v>
      </c>
      <c r="KD33" s="39">
        <v>1920</v>
      </c>
      <c r="KE33" s="39">
        <v>440</v>
      </c>
      <c r="KF33" s="39">
        <v>90</v>
      </c>
      <c r="KG33" s="39">
        <v>20</v>
      </c>
      <c r="KH33" s="39" t="s">
        <v>334</v>
      </c>
      <c r="KI33" s="39">
        <v>33800</v>
      </c>
      <c r="KJ33" s="39">
        <v>19150</v>
      </c>
      <c r="KK33" s="39">
        <v>4680</v>
      </c>
      <c r="KL33" s="39">
        <v>4210</v>
      </c>
      <c r="KM33" s="39">
        <v>3320</v>
      </c>
      <c r="KN33" s="39">
        <v>1930</v>
      </c>
      <c r="KO33" s="39">
        <v>440</v>
      </c>
      <c r="KP33" s="39">
        <v>90</v>
      </c>
      <c r="KQ33" s="39">
        <v>20</v>
      </c>
      <c r="KR33" s="39" t="s">
        <v>334</v>
      </c>
      <c r="KS33" s="39">
        <v>33840</v>
      </c>
      <c r="KT33" s="39">
        <v>19140</v>
      </c>
      <c r="KU33" s="39">
        <v>4660</v>
      </c>
      <c r="KV33" s="39">
        <v>4240</v>
      </c>
      <c r="KW33" s="39">
        <v>3390</v>
      </c>
      <c r="KX33" s="39">
        <v>1950</v>
      </c>
      <c r="KY33" s="39">
        <v>450</v>
      </c>
      <c r="KZ33" s="39">
        <v>80</v>
      </c>
      <c r="LA33" s="39">
        <v>20</v>
      </c>
      <c r="LB33" s="39" t="s">
        <v>334</v>
      </c>
      <c r="LC33" s="39">
        <v>33930</v>
      </c>
      <c r="LD33" t="str">
        <f>INDEX(Lookup!$F$2:$F$375, MATCH(D33,Lookup!$A$2:$A$375,0))</f>
        <v>:</v>
      </c>
    </row>
    <row r="34" spans="2:316" ht="15" customHeight="1" x14ac:dyDescent="0.25">
      <c r="B34" s="1" t="s">
        <v>342</v>
      </c>
      <c r="C34" s="42">
        <v>925</v>
      </c>
      <c r="D34" s="42" t="s">
        <v>395</v>
      </c>
      <c r="E34" s="37" t="s">
        <v>396</v>
      </c>
      <c r="F34" s="38">
        <v>2950</v>
      </c>
      <c r="G34" s="38">
        <v>5890</v>
      </c>
      <c r="H34" s="38">
        <v>4270</v>
      </c>
      <c r="I34" s="38">
        <v>3610</v>
      </c>
      <c r="J34" s="38">
        <v>2630</v>
      </c>
      <c r="K34" s="38">
        <v>1010</v>
      </c>
      <c r="L34" s="38">
        <v>400</v>
      </c>
      <c r="M34" s="38">
        <v>60</v>
      </c>
      <c r="N34" s="38" t="s">
        <v>334</v>
      </c>
      <c r="O34" s="39">
        <v>20820</v>
      </c>
      <c r="P34" s="39">
        <v>3280</v>
      </c>
      <c r="Q34" s="39">
        <v>5960</v>
      </c>
      <c r="R34" s="39">
        <v>4250</v>
      </c>
      <c r="S34" s="39">
        <v>3580</v>
      </c>
      <c r="T34" s="39">
        <v>2600</v>
      </c>
      <c r="U34" s="39">
        <v>950</v>
      </c>
      <c r="V34" s="39">
        <v>380</v>
      </c>
      <c r="W34" s="39">
        <v>50</v>
      </c>
      <c r="X34" s="39" t="s">
        <v>334</v>
      </c>
      <c r="Y34" s="39">
        <v>21060</v>
      </c>
      <c r="Z34" s="39">
        <v>3560</v>
      </c>
      <c r="AA34" s="39">
        <v>6090</v>
      </c>
      <c r="AB34" s="39">
        <v>4450</v>
      </c>
      <c r="AC34" s="39">
        <v>3690</v>
      </c>
      <c r="AD34" s="39">
        <v>2410</v>
      </c>
      <c r="AE34" s="39">
        <v>770</v>
      </c>
      <c r="AF34" s="39">
        <v>300</v>
      </c>
      <c r="AG34" s="39">
        <v>40</v>
      </c>
      <c r="AH34" s="39" t="s">
        <v>334</v>
      </c>
      <c r="AI34" s="39">
        <v>21310</v>
      </c>
      <c r="AJ34" s="39">
        <v>3650</v>
      </c>
      <c r="AK34" s="39">
        <v>6160</v>
      </c>
      <c r="AL34" s="39">
        <v>4460</v>
      </c>
      <c r="AM34" s="39">
        <v>3770</v>
      </c>
      <c r="AN34" s="39">
        <v>2430</v>
      </c>
      <c r="AO34" s="39">
        <v>760</v>
      </c>
      <c r="AP34" s="39">
        <v>290</v>
      </c>
      <c r="AQ34" s="39">
        <v>40</v>
      </c>
      <c r="AR34" s="39" t="s">
        <v>334</v>
      </c>
      <c r="AS34" s="39">
        <v>21550</v>
      </c>
      <c r="AT34" s="39">
        <v>3680</v>
      </c>
      <c r="AU34" s="39">
        <v>6220</v>
      </c>
      <c r="AV34" s="39">
        <v>4500</v>
      </c>
      <c r="AW34" s="39">
        <v>3830</v>
      </c>
      <c r="AX34" s="39">
        <v>2430</v>
      </c>
      <c r="AY34" s="39">
        <v>770</v>
      </c>
      <c r="AZ34" s="39">
        <v>310</v>
      </c>
      <c r="BA34" s="39">
        <v>40</v>
      </c>
      <c r="BB34" s="39" t="s">
        <v>334</v>
      </c>
      <c r="BC34" s="39">
        <v>21770</v>
      </c>
      <c r="BD34" s="39">
        <v>3650</v>
      </c>
      <c r="BE34" s="39">
        <v>6260</v>
      </c>
      <c r="BF34" s="39">
        <v>4560</v>
      </c>
      <c r="BG34" s="39">
        <v>3890</v>
      </c>
      <c r="BH34" s="39">
        <v>2500</v>
      </c>
      <c r="BI34" s="39">
        <v>790</v>
      </c>
      <c r="BJ34" s="39">
        <v>320</v>
      </c>
      <c r="BK34" s="39">
        <v>40</v>
      </c>
      <c r="BL34" s="39" t="s">
        <v>334</v>
      </c>
      <c r="BM34" s="39">
        <v>21990</v>
      </c>
      <c r="BN34" s="39">
        <v>3710</v>
      </c>
      <c r="BO34" s="39">
        <v>6300</v>
      </c>
      <c r="BP34" s="39">
        <v>4610</v>
      </c>
      <c r="BQ34" s="39">
        <v>3940</v>
      </c>
      <c r="BR34" s="39">
        <v>2600</v>
      </c>
      <c r="BS34" s="39">
        <v>820</v>
      </c>
      <c r="BT34" s="39">
        <v>340</v>
      </c>
      <c r="BU34" s="39">
        <v>40</v>
      </c>
      <c r="BV34" s="39" t="s">
        <v>334</v>
      </c>
      <c r="BW34" s="39">
        <v>22350</v>
      </c>
      <c r="BX34" s="39">
        <v>3780</v>
      </c>
      <c r="BY34" s="39">
        <v>6360</v>
      </c>
      <c r="BZ34" s="39">
        <v>4660</v>
      </c>
      <c r="CA34" s="39">
        <v>4050</v>
      </c>
      <c r="CB34" s="39">
        <v>2670</v>
      </c>
      <c r="CC34" s="39">
        <v>840</v>
      </c>
      <c r="CD34" s="39">
        <v>350</v>
      </c>
      <c r="CE34" s="39">
        <v>40</v>
      </c>
      <c r="CF34" s="39" t="s">
        <v>334</v>
      </c>
      <c r="CG34" s="39">
        <v>22730</v>
      </c>
      <c r="CH34" s="39">
        <v>3830</v>
      </c>
      <c r="CI34" s="39">
        <v>6390</v>
      </c>
      <c r="CJ34" s="39">
        <v>4720</v>
      </c>
      <c r="CK34" s="39">
        <v>4130</v>
      </c>
      <c r="CL34" s="39">
        <v>2730</v>
      </c>
      <c r="CM34" s="39">
        <v>860</v>
      </c>
      <c r="CN34" s="39">
        <v>360</v>
      </c>
      <c r="CO34" s="39">
        <v>40</v>
      </c>
      <c r="CP34" s="39" t="s">
        <v>334</v>
      </c>
      <c r="CQ34" s="39">
        <v>23050</v>
      </c>
      <c r="CR34" s="39">
        <v>3880</v>
      </c>
      <c r="CS34" s="39">
        <v>6440</v>
      </c>
      <c r="CT34" s="39">
        <v>4790</v>
      </c>
      <c r="CU34" s="39">
        <v>4220</v>
      </c>
      <c r="CV34" s="39">
        <v>2780</v>
      </c>
      <c r="CW34" s="39">
        <v>880</v>
      </c>
      <c r="CX34" s="39">
        <v>360</v>
      </c>
      <c r="CY34" s="39">
        <v>40</v>
      </c>
      <c r="CZ34" s="39" t="s">
        <v>334</v>
      </c>
      <c r="DA34" s="39">
        <v>23380</v>
      </c>
      <c r="DB34" s="39">
        <v>3900</v>
      </c>
      <c r="DC34" s="39">
        <v>6490</v>
      </c>
      <c r="DD34" s="39">
        <v>4870</v>
      </c>
      <c r="DE34" s="39">
        <v>4290</v>
      </c>
      <c r="DF34" s="39">
        <v>2860</v>
      </c>
      <c r="DG34" s="39">
        <v>910</v>
      </c>
      <c r="DH34" s="39">
        <v>370</v>
      </c>
      <c r="DI34" s="39">
        <v>40</v>
      </c>
      <c r="DJ34" s="39" t="s">
        <v>334</v>
      </c>
      <c r="DK34" s="39">
        <v>23730</v>
      </c>
      <c r="DL34" s="39">
        <v>3920</v>
      </c>
      <c r="DM34" s="39">
        <v>6490</v>
      </c>
      <c r="DN34" s="39">
        <v>4920</v>
      </c>
      <c r="DO34" s="39">
        <v>4360</v>
      </c>
      <c r="DP34" s="39">
        <v>2920</v>
      </c>
      <c r="DQ34" s="39">
        <v>950</v>
      </c>
      <c r="DR34" s="39">
        <v>380</v>
      </c>
      <c r="DS34" s="39">
        <v>40</v>
      </c>
      <c r="DT34" s="39" t="s">
        <v>334</v>
      </c>
      <c r="DU34" s="39">
        <v>23970</v>
      </c>
      <c r="DV34" s="39">
        <v>3920</v>
      </c>
      <c r="DW34" s="39">
        <v>6560</v>
      </c>
      <c r="DX34" s="39">
        <v>4960</v>
      </c>
      <c r="DY34" s="39">
        <v>4430</v>
      </c>
      <c r="DZ34" s="39">
        <v>2990</v>
      </c>
      <c r="EA34" s="39">
        <v>970</v>
      </c>
      <c r="EB34" s="39">
        <v>390</v>
      </c>
      <c r="EC34" s="39">
        <v>50</v>
      </c>
      <c r="ED34" s="39" t="s">
        <v>334</v>
      </c>
      <c r="EE34" s="39">
        <v>24250</v>
      </c>
      <c r="EF34" s="39">
        <v>4000</v>
      </c>
      <c r="EG34" s="39">
        <v>6530</v>
      </c>
      <c r="EH34" s="39">
        <v>5010</v>
      </c>
      <c r="EI34" s="39">
        <v>4440</v>
      </c>
      <c r="EJ34" s="39">
        <v>3020</v>
      </c>
      <c r="EK34" s="39">
        <v>980</v>
      </c>
      <c r="EL34" s="39">
        <v>390</v>
      </c>
      <c r="EM34" s="39">
        <v>50</v>
      </c>
      <c r="EN34" s="39" t="s">
        <v>334</v>
      </c>
      <c r="EO34" s="39">
        <v>24410</v>
      </c>
      <c r="EP34" s="39">
        <v>4050</v>
      </c>
      <c r="EQ34" s="39">
        <v>6560</v>
      </c>
      <c r="ER34" s="39">
        <v>5060</v>
      </c>
      <c r="ES34" s="39">
        <v>4460</v>
      </c>
      <c r="ET34" s="39">
        <v>3070</v>
      </c>
      <c r="EU34" s="39">
        <v>1000</v>
      </c>
      <c r="EV34" s="39">
        <v>390</v>
      </c>
      <c r="EW34" s="39">
        <v>50</v>
      </c>
      <c r="EX34" s="39" t="s">
        <v>334</v>
      </c>
      <c r="EY34" s="39">
        <v>24630</v>
      </c>
      <c r="EZ34" s="39">
        <v>4080</v>
      </c>
      <c r="FA34" s="39">
        <v>6640</v>
      </c>
      <c r="FB34" s="39">
        <v>5090</v>
      </c>
      <c r="FC34" s="39">
        <v>4490</v>
      </c>
      <c r="FD34" s="39">
        <v>3110</v>
      </c>
      <c r="FE34" s="39">
        <v>1010</v>
      </c>
      <c r="FF34" s="39">
        <v>380</v>
      </c>
      <c r="FG34" s="39">
        <v>50</v>
      </c>
      <c r="FH34" s="39" t="s">
        <v>334</v>
      </c>
      <c r="FI34" s="39">
        <v>24840</v>
      </c>
      <c r="FJ34" s="39">
        <v>4090</v>
      </c>
      <c r="FK34" s="39">
        <v>6650</v>
      </c>
      <c r="FL34" s="39">
        <v>5110</v>
      </c>
      <c r="FM34" s="39">
        <v>4520</v>
      </c>
      <c r="FN34" s="39">
        <v>3130</v>
      </c>
      <c r="FO34" s="39">
        <v>1010</v>
      </c>
      <c r="FP34" s="39">
        <v>380</v>
      </c>
      <c r="FQ34" s="39">
        <v>50</v>
      </c>
      <c r="FR34" s="39" t="s">
        <v>334</v>
      </c>
      <c r="FS34" s="39">
        <v>24940</v>
      </c>
      <c r="FT34" s="39">
        <v>4110</v>
      </c>
      <c r="FU34" s="39">
        <v>6670</v>
      </c>
      <c r="FV34" s="39">
        <v>5140</v>
      </c>
      <c r="FW34" s="39">
        <v>4520</v>
      </c>
      <c r="FX34" s="39">
        <v>3130</v>
      </c>
      <c r="FY34" s="39">
        <v>1010</v>
      </c>
      <c r="FZ34" s="39">
        <v>390</v>
      </c>
      <c r="GA34" s="39">
        <v>50</v>
      </c>
      <c r="GB34" s="39" t="s">
        <v>334</v>
      </c>
      <c r="GC34" s="39">
        <v>25010</v>
      </c>
      <c r="GD34" s="39">
        <v>4170</v>
      </c>
      <c r="GE34" s="39">
        <v>6700</v>
      </c>
      <c r="GF34" s="39">
        <v>5140</v>
      </c>
      <c r="GG34" s="39">
        <v>4530</v>
      </c>
      <c r="GH34" s="39">
        <v>3160</v>
      </c>
      <c r="GI34" s="39">
        <v>1020</v>
      </c>
      <c r="GJ34" s="39">
        <v>390</v>
      </c>
      <c r="GK34" s="39">
        <v>50</v>
      </c>
      <c r="GL34" s="39" t="s">
        <v>334</v>
      </c>
      <c r="GM34" s="39">
        <v>25150</v>
      </c>
      <c r="GN34" s="39">
        <v>4180</v>
      </c>
      <c r="GO34" s="39">
        <v>6760</v>
      </c>
      <c r="GP34" s="39">
        <v>5160</v>
      </c>
      <c r="GQ34" s="39">
        <v>4520</v>
      </c>
      <c r="GR34" s="39">
        <v>3180</v>
      </c>
      <c r="GS34" s="39">
        <v>1020</v>
      </c>
      <c r="GT34" s="39">
        <v>390</v>
      </c>
      <c r="GU34" s="39">
        <v>50</v>
      </c>
      <c r="GV34" s="39" t="s">
        <v>334</v>
      </c>
      <c r="GW34" s="39">
        <v>25260</v>
      </c>
      <c r="GX34" s="39">
        <v>4210</v>
      </c>
      <c r="GY34" s="39">
        <v>6900</v>
      </c>
      <c r="GZ34" s="39">
        <v>5210</v>
      </c>
      <c r="HA34" s="39">
        <v>4530</v>
      </c>
      <c r="HB34" s="39">
        <v>3190</v>
      </c>
      <c r="HC34" s="39">
        <v>1020</v>
      </c>
      <c r="HD34" s="39">
        <v>400</v>
      </c>
      <c r="HE34" s="39">
        <v>50</v>
      </c>
      <c r="HF34" s="39" t="s">
        <v>334</v>
      </c>
      <c r="HG34" s="39">
        <v>25500</v>
      </c>
      <c r="HH34" s="39">
        <v>4190</v>
      </c>
      <c r="HI34" s="39">
        <v>6940</v>
      </c>
      <c r="HJ34" s="39">
        <v>5260</v>
      </c>
      <c r="HK34" s="39">
        <v>4570</v>
      </c>
      <c r="HL34" s="39">
        <v>3190</v>
      </c>
      <c r="HM34" s="39">
        <v>1030</v>
      </c>
      <c r="HN34" s="39">
        <v>400</v>
      </c>
      <c r="HO34" s="39">
        <v>50</v>
      </c>
      <c r="HP34" s="39" t="s">
        <v>334</v>
      </c>
      <c r="HQ34" s="39">
        <v>25630</v>
      </c>
      <c r="HR34" s="39">
        <v>4230</v>
      </c>
      <c r="HS34" s="39">
        <v>6980</v>
      </c>
      <c r="HT34" s="39">
        <v>5280</v>
      </c>
      <c r="HU34" s="39">
        <v>4620</v>
      </c>
      <c r="HV34" s="39">
        <v>3220</v>
      </c>
      <c r="HW34" s="39">
        <v>1030</v>
      </c>
      <c r="HX34" s="39">
        <v>390</v>
      </c>
      <c r="HY34" s="39">
        <v>50</v>
      </c>
      <c r="HZ34" s="39" t="s">
        <v>334</v>
      </c>
      <c r="IA34" s="39">
        <v>25790</v>
      </c>
      <c r="IB34" s="39">
        <v>4260</v>
      </c>
      <c r="IC34" s="39">
        <v>7060</v>
      </c>
      <c r="ID34" s="39">
        <v>5330</v>
      </c>
      <c r="IE34" s="39">
        <v>4640</v>
      </c>
      <c r="IF34" s="39">
        <v>3240</v>
      </c>
      <c r="IG34" s="39">
        <v>1030</v>
      </c>
      <c r="IH34" s="39">
        <v>390</v>
      </c>
      <c r="II34" s="39">
        <v>50</v>
      </c>
      <c r="IJ34" s="39" t="s">
        <v>334</v>
      </c>
      <c r="IK34" s="39">
        <v>26000</v>
      </c>
      <c r="IL34" s="39">
        <v>4300</v>
      </c>
      <c r="IM34" s="39">
        <v>7130</v>
      </c>
      <c r="IN34" s="39">
        <v>5360</v>
      </c>
      <c r="IO34" s="39">
        <v>4690</v>
      </c>
      <c r="IP34" s="39">
        <v>3290</v>
      </c>
      <c r="IQ34" s="39">
        <v>1050</v>
      </c>
      <c r="IR34" s="39">
        <v>400</v>
      </c>
      <c r="IS34" s="39">
        <v>50</v>
      </c>
      <c r="IT34" s="39" t="s">
        <v>334</v>
      </c>
      <c r="IU34" s="39">
        <v>26250</v>
      </c>
      <c r="IV34" s="39">
        <v>4310</v>
      </c>
      <c r="IW34" s="39">
        <v>7160</v>
      </c>
      <c r="IX34" s="39">
        <v>5410</v>
      </c>
      <c r="IY34" s="39">
        <v>4700</v>
      </c>
      <c r="IZ34" s="39">
        <v>3290</v>
      </c>
      <c r="JA34" s="39">
        <v>1050</v>
      </c>
      <c r="JB34" s="39">
        <v>400</v>
      </c>
      <c r="JC34" s="39">
        <v>50</v>
      </c>
      <c r="JD34" s="39" t="s">
        <v>334</v>
      </c>
      <c r="JE34" s="39">
        <v>26360</v>
      </c>
      <c r="JF34" s="39">
        <v>4310</v>
      </c>
      <c r="JG34" s="39">
        <v>7230</v>
      </c>
      <c r="JH34" s="39">
        <v>5500</v>
      </c>
      <c r="JI34" s="39">
        <v>4770</v>
      </c>
      <c r="JJ34" s="39">
        <v>3350</v>
      </c>
      <c r="JK34" s="39">
        <v>1070</v>
      </c>
      <c r="JL34" s="39">
        <v>400</v>
      </c>
      <c r="JM34" s="39">
        <v>50</v>
      </c>
      <c r="JN34" s="39" t="s">
        <v>334</v>
      </c>
      <c r="JO34" s="39">
        <v>26680</v>
      </c>
      <c r="JP34" s="39">
        <v>4320</v>
      </c>
      <c r="JQ34" s="39">
        <v>7320</v>
      </c>
      <c r="JR34" s="39">
        <v>5560</v>
      </c>
      <c r="JS34" s="39">
        <v>4810</v>
      </c>
      <c r="JT34" s="39">
        <v>3440</v>
      </c>
      <c r="JU34" s="39">
        <v>1090</v>
      </c>
      <c r="JV34" s="39">
        <v>400</v>
      </c>
      <c r="JW34" s="39">
        <v>50</v>
      </c>
      <c r="JX34" s="39" t="s">
        <v>334</v>
      </c>
      <c r="JY34" s="39">
        <v>26980</v>
      </c>
      <c r="JZ34" s="39">
        <v>4320</v>
      </c>
      <c r="KA34" s="39">
        <v>7390</v>
      </c>
      <c r="KB34" s="39">
        <v>5600</v>
      </c>
      <c r="KC34" s="39">
        <v>4860</v>
      </c>
      <c r="KD34" s="39">
        <v>3500</v>
      </c>
      <c r="KE34" s="39">
        <v>1090</v>
      </c>
      <c r="KF34" s="39">
        <v>400</v>
      </c>
      <c r="KG34" s="39">
        <v>40</v>
      </c>
      <c r="KH34" s="39" t="s">
        <v>334</v>
      </c>
      <c r="KI34" s="39">
        <v>27210</v>
      </c>
      <c r="KJ34" s="39">
        <v>4310</v>
      </c>
      <c r="KK34" s="39">
        <v>7480</v>
      </c>
      <c r="KL34" s="39">
        <v>5640</v>
      </c>
      <c r="KM34" s="39">
        <v>4880</v>
      </c>
      <c r="KN34" s="39">
        <v>3570</v>
      </c>
      <c r="KO34" s="39">
        <v>1110</v>
      </c>
      <c r="KP34" s="39">
        <v>400</v>
      </c>
      <c r="KQ34" s="39">
        <v>40</v>
      </c>
      <c r="KR34" s="39" t="s">
        <v>334</v>
      </c>
      <c r="KS34" s="39">
        <v>27420</v>
      </c>
      <c r="KT34" s="39">
        <v>4280</v>
      </c>
      <c r="KU34" s="39">
        <v>7530</v>
      </c>
      <c r="KV34" s="39">
        <v>5730</v>
      </c>
      <c r="KW34" s="39">
        <v>4930</v>
      </c>
      <c r="KX34" s="39">
        <v>3680</v>
      </c>
      <c r="KY34" s="39">
        <v>1120</v>
      </c>
      <c r="KZ34" s="39">
        <v>400</v>
      </c>
      <c r="LA34" s="39">
        <v>40</v>
      </c>
      <c r="LB34" s="39" t="s">
        <v>334</v>
      </c>
      <c r="LC34" s="39">
        <v>27710</v>
      </c>
      <c r="LD34" t="str">
        <f>INDEX(Lookup!$F$2:$F$375, MATCH(D34,Lookup!$A$2:$A$375,0))</f>
        <v>:</v>
      </c>
    </row>
    <row r="35" spans="2:316" ht="15" customHeight="1" x14ac:dyDescent="0.25">
      <c r="B35" s="1" t="s">
        <v>342</v>
      </c>
      <c r="C35" s="42">
        <v>930</v>
      </c>
      <c r="D35" s="42" t="s">
        <v>397</v>
      </c>
      <c r="E35" s="37" t="s">
        <v>398</v>
      </c>
      <c r="F35" s="38">
        <v>3340</v>
      </c>
      <c r="G35" s="38">
        <v>9050</v>
      </c>
      <c r="H35" s="38">
        <v>11060</v>
      </c>
      <c r="I35" s="38">
        <v>8770</v>
      </c>
      <c r="J35" s="38">
        <v>6180</v>
      </c>
      <c r="K35" s="38">
        <v>4120</v>
      </c>
      <c r="L35" s="38">
        <v>3080</v>
      </c>
      <c r="M35" s="38">
        <v>340</v>
      </c>
      <c r="N35" s="38" t="s">
        <v>334</v>
      </c>
      <c r="O35" s="39">
        <v>45950</v>
      </c>
      <c r="P35" s="39">
        <v>3530</v>
      </c>
      <c r="Q35" s="39">
        <v>9360</v>
      </c>
      <c r="R35" s="39">
        <v>11090</v>
      </c>
      <c r="S35" s="39">
        <v>8900</v>
      </c>
      <c r="T35" s="39">
        <v>6180</v>
      </c>
      <c r="U35" s="39">
        <v>4090</v>
      </c>
      <c r="V35" s="39">
        <v>3020</v>
      </c>
      <c r="W35" s="39">
        <v>340</v>
      </c>
      <c r="X35" s="39" t="s">
        <v>334</v>
      </c>
      <c r="Y35" s="39">
        <v>46500</v>
      </c>
      <c r="Z35" s="39">
        <v>3750</v>
      </c>
      <c r="AA35" s="39">
        <v>9540</v>
      </c>
      <c r="AB35" s="39">
        <v>11230</v>
      </c>
      <c r="AC35" s="39">
        <v>9150</v>
      </c>
      <c r="AD35" s="39">
        <v>6290</v>
      </c>
      <c r="AE35" s="39">
        <v>3980</v>
      </c>
      <c r="AF35" s="39">
        <v>2680</v>
      </c>
      <c r="AG35" s="39">
        <v>290</v>
      </c>
      <c r="AH35" s="39" t="s">
        <v>334</v>
      </c>
      <c r="AI35" s="39">
        <v>46920</v>
      </c>
      <c r="AJ35" s="39">
        <v>3870</v>
      </c>
      <c r="AK35" s="39">
        <v>9720</v>
      </c>
      <c r="AL35" s="39">
        <v>11360</v>
      </c>
      <c r="AM35" s="39">
        <v>9240</v>
      </c>
      <c r="AN35" s="39">
        <v>6360</v>
      </c>
      <c r="AO35" s="39">
        <v>3980</v>
      </c>
      <c r="AP35" s="39">
        <v>2640</v>
      </c>
      <c r="AQ35" s="39">
        <v>280</v>
      </c>
      <c r="AR35" s="39" t="s">
        <v>334</v>
      </c>
      <c r="AS35" s="39">
        <v>47450</v>
      </c>
      <c r="AT35" s="39">
        <v>3960</v>
      </c>
      <c r="AU35" s="39">
        <v>9880</v>
      </c>
      <c r="AV35" s="39">
        <v>11430</v>
      </c>
      <c r="AW35" s="39">
        <v>9300</v>
      </c>
      <c r="AX35" s="39">
        <v>6400</v>
      </c>
      <c r="AY35" s="39">
        <v>4000</v>
      </c>
      <c r="AZ35" s="39">
        <v>2640</v>
      </c>
      <c r="BA35" s="39">
        <v>270</v>
      </c>
      <c r="BB35" s="39" t="s">
        <v>334</v>
      </c>
      <c r="BC35" s="39">
        <v>47870</v>
      </c>
      <c r="BD35" s="39">
        <v>4020</v>
      </c>
      <c r="BE35" s="39">
        <v>9990</v>
      </c>
      <c r="BF35" s="39">
        <v>11410</v>
      </c>
      <c r="BG35" s="39">
        <v>9260</v>
      </c>
      <c r="BH35" s="39">
        <v>6410</v>
      </c>
      <c r="BI35" s="39">
        <v>4010</v>
      </c>
      <c r="BJ35" s="39">
        <v>2620</v>
      </c>
      <c r="BK35" s="39">
        <v>270</v>
      </c>
      <c r="BL35" s="39" t="s">
        <v>334</v>
      </c>
      <c r="BM35" s="39">
        <v>48000</v>
      </c>
      <c r="BN35" s="39">
        <v>4100</v>
      </c>
      <c r="BO35" s="39">
        <v>10060</v>
      </c>
      <c r="BP35" s="39">
        <v>11490</v>
      </c>
      <c r="BQ35" s="39">
        <v>9350</v>
      </c>
      <c r="BR35" s="39">
        <v>6520</v>
      </c>
      <c r="BS35" s="39">
        <v>4100</v>
      </c>
      <c r="BT35" s="39">
        <v>2630</v>
      </c>
      <c r="BU35" s="39">
        <v>270</v>
      </c>
      <c r="BV35" s="39" t="s">
        <v>334</v>
      </c>
      <c r="BW35" s="39">
        <v>48520</v>
      </c>
      <c r="BX35" s="39">
        <v>4210</v>
      </c>
      <c r="BY35" s="39">
        <v>10070</v>
      </c>
      <c r="BZ35" s="39">
        <v>11550</v>
      </c>
      <c r="CA35" s="39">
        <v>9460</v>
      </c>
      <c r="CB35" s="39">
        <v>6590</v>
      </c>
      <c r="CC35" s="39">
        <v>4200</v>
      </c>
      <c r="CD35" s="39">
        <v>2710</v>
      </c>
      <c r="CE35" s="39">
        <v>270</v>
      </c>
      <c r="CF35" s="39" t="s">
        <v>334</v>
      </c>
      <c r="CG35" s="39">
        <v>49050</v>
      </c>
      <c r="CH35" s="39">
        <v>4250</v>
      </c>
      <c r="CI35" s="39">
        <v>10100</v>
      </c>
      <c r="CJ35" s="39">
        <v>11590</v>
      </c>
      <c r="CK35" s="39">
        <v>9510</v>
      </c>
      <c r="CL35" s="39">
        <v>6630</v>
      </c>
      <c r="CM35" s="39">
        <v>4290</v>
      </c>
      <c r="CN35" s="39">
        <v>2770</v>
      </c>
      <c r="CO35" s="39">
        <v>280</v>
      </c>
      <c r="CP35" s="39" t="s">
        <v>334</v>
      </c>
      <c r="CQ35" s="39">
        <v>49410</v>
      </c>
      <c r="CR35" s="39">
        <v>4260</v>
      </c>
      <c r="CS35" s="39">
        <v>10130</v>
      </c>
      <c r="CT35" s="39">
        <v>11650</v>
      </c>
      <c r="CU35" s="39">
        <v>9520</v>
      </c>
      <c r="CV35" s="39">
        <v>6730</v>
      </c>
      <c r="CW35" s="39">
        <v>4410</v>
      </c>
      <c r="CX35" s="39">
        <v>2830</v>
      </c>
      <c r="CY35" s="39">
        <v>280</v>
      </c>
      <c r="CZ35" s="39" t="s">
        <v>334</v>
      </c>
      <c r="DA35" s="39">
        <v>49790</v>
      </c>
      <c r="DB35" s="39">
        <v>4310</v>
      </c>
      <c r="DC35" s="39">
        <v>10110</v>
      </c>
      <c r="DD35" s="39">
        <v>11700</v>
      </c>
      <c r="DE35" s="39">
        <v>9560</v>
      </c>
      <c r="DF35" s="39">
        <v>6830</v>
      </c>
      <c r="DG35" s="39">
        <v>4470</v>
      </c>
      <c r="DH35" s="39">
        <v>2900</v>
      </c>
      <c r="DI35" s="39">
        <v>280</v>
      </c>
      <c r="DJ35" s="39" t="s">
        <v>334</v>
      </c>
      <c r="DK35" s="39">
        <v>50160</v>
      </c>
      <c r="DL35" s="39">
        <v>4300</v>
      </c>
      <c r="DM35" s="39">
        <v>10170</v>
      </c>
      <c r="DN35" s="39">
        <v>11740</v>
      </c>
      <c r="DO35" s="39">
        <v>9600</v>
      </c>
      <c r="DP35" s="39">
        <v>6940</v>
      </c>
      <c r="DQ35" s="39">
        <v>4540</v>
      </c>
      <c r="DR35" s="39">
        <v>2900</v>
      </c>
      <c r="DS35" s="39">
        <v>280</v>
      </c>
      <c r="DT35" s="39" t="s">
        <v>334</v>
      </c>
      <c r="DU35" s="39">
        <v>50470</v>
      </c>
      <c r="DV35" s="39">
        <v>4290</v>
      </c>
      <c r="DW35" s="39">
        <v>10230</v>
      </c>
      <c r="DX35" s="39">
        <v>11730</v>
      </c>
      <c r="DY35" s="39">
        <v>9630</v>
      </c>
      <c r="DZ35" s="39">
        <v>6960</v>
      </c>
      <c r="EA35" s="39">
        <v>4570</v>
      </c>
      <c r="EB35" s="39">
        <v>2910</v>
      </c>
      <c r="EC35" s="39">
        <v>280</v>
      </c>
      <c r="ED35" s="39" t="s">
        <v>334</v>
      </c>
      <c r="EE35" s="39">
        <v>50590</v>
      </c>
      <c r="EF35" s="39">
        <v>4340</v>
      </c>
      <c r="EG35" s="39">
        <v>10320</v>
      </c>
      <c r="EH35" s="39">
        <v>11780</v>
      </c>
      <c r="EI35" s="39">
        <v>9720</v>
      </c>
      <c r="EJ35" s="39">
        <v>7010</v>
      </c>
      <c r="EK35" s="39">
        <v>4610</v>
      </c>
      <c r="EL35" s="39">
        <v>2940</v>
      </c>
      <c r="EM35" s="39">
        <v>280</v>
      </c>
      <c r="EN35" s="39" t="s">
        <v>334</v>
      </c>
      <c r="EO35" s="39">
        <v>51010</v>
      </c>
      <c r="EP35" s="39">
        <v>4410</v>
      </c>
      <c r="EQ35" s="39">
        <v>10350</v>
      </c>
      <c r="ER35" s="39">
        <v>11850</v>
      </c>
      <c r="ES35" s="39">
        <v>9780</v>
      </c>
      <c r="ET35" s="39">
        <v>7080</v>
      </c>
      <c r="EU35" s="39">
        <v>4630</v>
      </c>
      <c r="EV35" s="39">
        <v>2950</v>
      </c>
      <c r="EW35" s="39">
        <v>280</v>
      </c>
      <c r="EX35" s="39" t="s">
        <v>334</v>
      </c>
      <c r="EY35" s="39">
        <v>51330</v>
      </c>
      <c r="EZ35" s="39">
        <v>4440</v>
      </c>
      <c r="FA35" s="39">
        <v>10410</v>
      </c>
      <c r="FB35" s="39">
        <v>11890</v>
      </c>
      <c r="FC35" s="39">
        <v>9830</v>
      </c>
      <c r="FD35" s="39">
        <v>7090</v>
      </c>
      <c r="FE35" s="39">
        <v>4670</v>
      </c>
      <c r="FF35" s="39">
        <v>2920</v>
      </c>
      <c r="FG35" s="39">
        <v>280</v>
      </c>
      <c r="FH35" s="39" t="s">
        <v>334</v>
      </c>
      <c r="FI35" s="39">
        <v>51520</v>
      </c>
      <c r="FJ35" s="39">
        <v>4540</v>
      </c>
      <c r="FK35" s="39">
        <v>10450</v>
      </c>
      <c r="FL35" s="39">
        <v>11950</v>
      </c>
      <c r="FM35" s="39">
        <v>9860</v>
      </c>
      <c r="FN35" s="39">
        <v>7130</v>
      </c>
      <c r="FO35" s="39">
        <v>4630</v>
      </c>
      <c r="FP35" s="39">
        <v>2910</v>
      </c>
      <c r="FQ35" s="39">
        <v>280</v>
      </c>
      <c r="FR35" s="39" t="s">
        <v>334</v>
      </c>
      <c r="FS35" s="39">
        <v>51740</v>
      </c>
      <c r="FT35" s="39">
        <v>4670</v>
      </c>
      <c r="FU35" s="39">
        <v>10510</v>
      </c>
      <c r="FV35" s="39">
        <v>11990</v>
      </c>
      <c r="FW35" s="39">
        <v>9840</v>
      </c>
      <c r="FX35" s="39">
        <v>7150</v>
      </c>
      <c r="FY35" s="39">
        <v>4630</v>
      </c>
      <c r="FZ35" s="39">
        <v>2890</v>
      </c>
      <c r="GA35" s="39">
        <v>280</v>
      </c>
      <c r="GB35" s="39" t="s">
        <v>334</v>
      </c>
      <c r="GC35" s="39">
        <v>51940</v>
      </c>
      <c r="GD35" s="39">
        <v>4690</v>
      </c>
      <c r="GE35" s="39">
        <v>10560</v>
      </c>
      <c r="GF35" s="39">
        <v>11990</v>
      </c>
      <c r="GG35" s="39">
        <v>9830</v>
      </c>
      <c r="GH35" s="39">
        <v>7170</v>
      </c>
      <c r="GI35" s="39">
        <v>4620</v>
      </c>
      <c r="GJ35" s="39">
        <v>2880</v>
      </c>
      <c r="GK35" s="39">
        <v>270</v>
      </c>
      <c r="GL35" s="39" t="s">
        <v>334</v>
      </c>
      <c r="GM35" s="39">
        <v>52010</v>
      </c>
      <c r="GN35" s="39">
        <v>4730</v>
      </c>
      <c r="GO35" s="39">
        <v>10560</v>
      </c>
      <c r="GP35" s="39">
        <v>12030</v>
      </c>
      <c r="GQ35" s="39">
        <v>9850</v>
      </c>
      <c r="GR35" s="39">
        <v>7200</v>
      </c>
      <c r="GS35" s="39">
        <v>4590</v>
      </c>
      <c r="GT35" s="39">
        <v>2870</v>
      </c>
      <c r="GU35" s="39">
        <v>270</v>
      </c>
      <c r="GV35" s="39" t="s">
        <v>334</v>
      </c>
      <c r="GW35" s="39">
        <v>52100</v>
      </c>
      <c r="GX35" s="39">
        <v>4680</v>
      </c>
      <c r="GY35" s="39">
        <v>10590</v>
      </c>
      <c r="GZ35" s="39">
        <v>12060</v>
      </c>
      <c r="HA35" s="39">
        <v>9920</v>
      </c>
      <c r="HB35" s="39">
        <v>7220</v>
      </c>
      <c r="HC35" s="39">
        <v>4580</v>
      </c>
      <c r="HD35" s="39">
        <v>2870</v>
      </c>
      <c r="HE35" s="39">
        <v>270</v>
      </c>
      <c r="HF35" s="39" t="s">
        <v>334</v>
      </c>
      <c r="HG35" s="39">
        <v>52190</v>
      </c>
      <c r="HH35" s="39">
        <v>4720</v>
      </c>
      <c r="HI35" s="39">
        <v>10700</v>
      </c>
      <c r="HJ35" s="39">
        <v>12050</v>
      </c>
      <c r="HK35" s="39">
        <v>9930</v>
      </c>
      <c r="HL35" s="39">
        <v>7250</v>
      </c>
      <c r="HM35" s="39">
        <v>4600</v>
      </c>
      <c r="HN35" s="39">
        <v>2860</v>
      </c>
      <c r="HO35" s="39">
        <v>270</v>
      </c>
      <c r="HP35" s="39" t="s">
        <v>334</v>
      </c>
      <c r="HQ35" s="39">
        <v>52360</v>
      </c>
      <c r="HR35" s="39">
        <v>4760</v>
      </c>
      <c r="HS35" s="39">
        <v>10800</v>
      </c>
      <c r="HT35" s="39">
        <v>12130</v>
      </c>
      <c r="HU35" s="39">
        <v>9930</v>
      </c>
      <c r="HV35" s="39">
        <v>7260</v>
      </c>
      <c r="HW35" s="39">
        <v>4610</v>
      </c>
      <c r="HX35" s="39">
        <v>2860</v>
      </c>
      <c r="HY35" s="39">
        <v>270</v>
      </c>
      <c r="HZ35" s="39" t="s">
        <v>334</v>
      </c>
      <c r="IA35" s="39">
        <v>52610</v>
      </c>
      <c r="IB35" s="39">
        <v>4800</v>
      </c>
      <c r="IC35" s="39">
        <v>10890</v>
      </c>
      <c r="ID35" s="39">
        <v>12220</v>
      </c>
      <c r="IE35" s="39">
        <v>10000</v>
      </c>
      <c r="IF35" s="39">
        <v>7280</v>
      </c>
      <c r="IG35" s="39">
        <v>4630</v>
      </c>
      <c r="IH35" s="39">
        <v>2860</v>
      </c>
      <c r="II35" s="39">
        <v>270</v>
      </c>
      <c r="IJ35" s="39" t="s">
        <v>334</v>
      </c>
      <c r="IK35" s="39">
        <v>52950</v>
      </c>
      <c r="IL35" s="39">
        <v>4840</v>
      </c>
      <c r="IM35" s="39">
        <v>10930</v>
      </c>
      <c r="IN35" s="39">
        <v>12250</v>
      </c>
      <c r="IO35" s="39">
        <v>9990</v>
      </c>
      <c r="IP35" s="39">
        <v>7320</v>
      </c>
      <c r="IQ35" s="39">
        <v>4680</v>
      </c>
      <c r="IR35" s="39">
        <v>2850</v>
      </c>
      <c r="IS35" s="39">
        <v>280</v>
      </c>
      <c r="IT35" s="39" t="s">
        <v>334</v>
      </c>
      <c r="IU35" s="39">
        <v>53150</v>
      </c>
      <c r="IV35" s="39">
        <v>4890</v>
      </c>
      <c r="IW35" s="39">
        <v>10970</v>
      </c>
      <c r="IX35" s="39">
        <v>12250</v>
      </c>
      <c r="IY35" s="39">
        <v>10040</v>
      </c>
      <c r="IZ35" s="39">
        <v>7370</v>
      </c>
      <c r="JA35" s="39">
        <v>4710</v>
      </c>
      <c r="JB35" s="39">
        <v>2850</v>
      </c>
      <c r="JC35" s="39">
        <v>280</v>
      </c>
      <c r="JD35" s="39" t="s">
        <v>334</v>
      </c>
      <c r="JE35" s="39">
        <v>53330</v>
      </c>
      <c r="JF35" s="39">
        <v>4950</v>
      </c>
      <c r="JG35" s="39">
        <v>11030</v>
      </c>
      <c r="JH35" s="39">
        <v>12270</v>
      </c>
      <c r="JI35" s="39">
        <v>10040</v>
      </c>
      <c r="JJ35" s="39">
        <v>7420</v>
      </c>
      <c r="JK35" s="39">
        <v>4760</v>
      </c>
      <c r="JL35" s="39">
        <v>2840</v>
      </c>
      <c r="JM35" s="39">
        <v>280</v>
      </c>
      <c r="JN35" s="39" t="s">
        <v>334</v>
      </c>
      <c r="JO35" s="39">
        <v>53570</v>
      </c>
      <c r="JP35" s="39">
        <v>4950</v>
      </c>
      <c r="JQ35" s="39">
        <v>11020</v>
      </c>
      <c r="JR35" s="39">
        <v>12250</v>
      </c>
      <c r="JS35" s="39">
        <v>10060</v>
      </c>
      <c r="JT35" s="39">
        <v>7470</v>
      </c>
      <c r="JU35" s="39">
        <v>4790</v>
      </c>
      <c r="JV35" s="39">
        <v>2860</v>
      </c>
      <c r="JW35" s="39">
        <v>280</v>
      </c>
      <c r="JX35" s="39" t="s">
        <v>334</v>
      </c>
      <c r="JY35" s="39">
        <v>53680</v>
      </c>
      <c r="JZ35" s="39">
        <v>4980</v>
      </c>
      <c r="KA35" s="39">
        <v>11050</v>
      </c>
      <c r="KB35" s="39">
        <v>12230</v>
      </c>
      <c r="KC35" s="39">
        <v>10090</v>
      </c>
      <c r="KD35" s="39">
        <v>7490</v>
      </c>
      <c r="KE35" s="39">
        <v>4810</v>
      </c>
      <c r="KF35" s="39">
        <v>2850</v>
      </c>
      <c r="KG35" s="39">
        <v>270</v>
      </c>
      <c r="KH35" s="39" t="s">
        <v>334</v>
      </c>
      <c r="KI35" s="39">
        <v>53770</v>
      </c>
      <c r="KJ35" s="39">
        <v>4960</v>
      </c>
      <c r="KK35" s="39">
        <v>11050</v>
      </c>
      <c r="KL35" s="39">
        <v>12220</v>
      </c>
      <c r="KM35" s="39">
        <v>10090</v>
      </c>
      <c r="KN35" s="39">
        <v>7530</v>
      </c>
      <c r="KO35" s="39">
        <v>4860</v>
      </c>
      <c r="KP35" s="39">
        <v>2870</v>
      </c>
      <c r="KQ35" s="39">
        <v>280</v>
      </c>
      <c r="KR35" s="39" t="s">
        <v>334</v>
      </c>
      <c r="KS35" s="39">
        <v>53850</v>
      </c>
      <c r="KT35" s="39">
        <v>4930</v>
      </c>
      <c r="KU35" s="39">
        <v>11050</v>
      </c>
      <c r="KV35" s="39">
        <v>12270</v>
      </c>
      <c r="KW35" s="39">
        <v>10120</v>
      </c>
      <c r="KX35" s="39">
        <v>7630</v>
      </c>
      <c r="KY35" s="39">
        <v>4930</v>
      </c>
      <c r="KZ35" s="39">
        <v>2900</v>
      </c>
      <c r="LA35" s="39">
        <v>280</v>
      </c>
      <c r="LB35" s="39" t="s">
        <v>334</v>
      </c>
      <c r="LC35" s="39">
        <v>54110</v>
      </c>
      <c r="LD35" t="str">
        <f>INDEX(Lookup!$F$2:$F$375, MATCH(D35,Lookup!$A$2:$A$375,0))</f>
        <v>:</v>
      </c>
    </row>
    <row r="36" spans="2:316" ht="15" customHeight="1" x14ac:dyDescent="0.25">
      <c r="B36" s="1" t="s">
        <v>357</v>
      </c>
      <c r="C36" s="40" t="s">
        <v>331</v>
      </c>
      <c r="D36" s="40" t="s">
        <v>399</v>
      </c>
      <c r="E36" s="41" t="s">
        <v>400</v>
      </c>
      <c r="F36" s="38">
        <v>541470</v>
      </c>
      <c r="G36" s="38">
        <v>185870</v>
      </c>
      <c r="H36" s="38">
        <v>177040</v>
      </c>
      <c r="I36" s="38">
        <v>83680</v>
      </c>
      <c r="J36" s="38">
        <v>43140</v>
      </c>
      <c r="K36" s="38">
        <v>19810</v>
      </c>
      <c r="L36" s="38">
        <v>14010</v>
      </c>
      <c r="M36" s="38">
        <v>1700</v>
      </c>
      <c r="N36" s="38" t="s">
        <v>334</v>
      </c>
      <c r="O36" s="39">
        <v>1066710</v>
      </c>
      <c r="P36" s="39">
        <v>544970</v>
      </c>
      <c r="Q36" s="39">
        <v>185320</v>
      </c>
      <c r="R36" s="39">
        <v>176710</v>
      </c>
      <c r="S36" s="39">
        <v>83840</v>
      </c>
      <c r="T36" s="39">
        <v>43010</v>
      </c>
      <c r="U36" s="39">
        <v>19720</v>
      </c>
      <c r="V36" s="39">
        <v>13800</v>
      </c>
      <c r="W36" s="39">
        <v>1670</v>
      </c>
      <c r="X36" s="39" t="s">
        <v>334</v>
      </c>
      <c r="Y36" s="39">
        <v>1069040</v>
      </c>
      <c r="Z36" s="39">
        <v>547460</v>
      </c>
      <c r="AA36" s="39">
        <v>187720</v>
      </c>
      <c r="AB36" s="39">
        <v>176680</v>
      </c>
      <c r="AC36" s="39">
        <v>84400</v>
      </c>
      <c r="AD36" s="39">
        <v>43380</v>
      </c>
      <c r="AE36" s="39">
        <v>19370</v>
      </c>
      <c r="AF36" s="39">
        <v>13060</v>
      </c>
      <c r="AG36" s="39">
        <v>1550</v>
      </c>
      <c r="AH36" s="39" t="s">
        <v>334</v>
      </c>
      <c r="AI36" s="39">
        <v>1073610</v>
      </c>
      <c r="AJ36" s="39">
        <v>550970</v>
      </c>
      <c r="AK36" s="39">
        <v>189730</v>
      </c>
      <c r="AL36" s="39">
        <v>177480</v>
      </c>
      <c r="AM36" s="39">
        <v>85150</v>
      </c>
      <c r="AN36" s="39">
        <v>43840</v>
      </c>
      <c r="AO36" s="39">
        <v>19450</v>
      </c>
      <c r="AP36" s="39">
        <v>13020</v>
      </c>
      <c r="AQ36" s="39">
        <v>1600</v>
      </c>
      <c r="AR36" s="39" t="s">
        <v>334</v>
      </c>
      <c r="AS36" s="39">
        <v>1081220</v>
      </c>
      <c r="AT36" s="39">
        <v>554140</v>
      </c>
      <c r="AU36" s="39">
        <v>191400</v>
      </c>
      <c r="AV36" s="39">
        <v>177690</v>
      </c>
      <c r="AW36" s="39">
        <v>85900</v>
      </c>
      <c r="AX36" s="39">
        <v>44300</v>
      </c>
      <c r="AY36" s="39">
        <v>19620</v>
      </c>
      <c r="AZ36" s="39">
        <v>13120</v>
      </c>
      <c r="BA36" s="39">
        <v>1620</v>
      </c>
      <c r="BB36" s="39" t="s">
        <v>334</v>
      </c>
      <c r="BC36" s="39">
        <v>1087780</v>
      </c>
      <c r="BD36" s="39">
        <v>556460</v>
      </c>
      <c r="BE36" s="39">
        <v>192260</v>
      </c>
      <c r="BF36" s="39">
        <v>178360</v>
      </c>
      <c r="BG36" s="39">
        <v>86290</v>
      </c>
      <c r="BH36" s="39">
        <v>45060</v>
      </c>
      <c r="BI36" s="39">
        <v>19720</v>
      </c>
      <c r="BJ36" s="39">
        <v>13180</v>
      </c>
      <c r="BK36" s="39">
        <v>1640</v>
      </c>
      <c r="BL36" s="39" t="s">
        <v>334</v>
      </c>
      <c r="BM36" s="39">
        <v>1092980</v>
      </c>
      <c r="BN36" s="39">
        <v>558190</v>
      </c>
      <c r="BO36" s="39">
        <v>193430</v>
      </c>
      <c r="BP36" s="39">
        <v>179450</v>
      </c>
      <c r="BQ36" s="39">
        <v>87160</v>
      </c>
      <c r="BR36" s="39">
        <v>45900</v>
      </c>
      <c r="BS36" s="39">
        <v>19970</v>
      </c>
      <c r="BT36" s="39">
        <v>13350</v>
      </c>
      <c r="BU36" s="39">
        <v>1650</v>
      </c>
      <c r="BV36" s="39" t="s">
        <v>334</v>
      </c>
      <c r="BW36" s="39">
        <v>1099100</v>
      </c>
      <c r="BX36" s="39">
        <v>558500</v>
      </c>
      <c r="BY36" s="39">
        <v>194740</v>
      </c>
      <c r="BZ36" s="39">
        <v>180600</v>
      </c>
      <c r="CA36" s="39">
        <v>88240</v>
      </c>
      <c r="CB36" s="39">
        <v>46870</v>
      </c>
      <c r="CC36" s="39">
        <v>20450</v>
      </c>
      <c r="CD36" s="39">
        <v>13510</v>
      </c>
      <c r="CE36" s="39">
        <v>1660</v>
      </c>
      <c r="CF36" s="39" t="s">
        <v>334</v>
      </c>
      <c r="CG36" s="39">
        <v>1104570</v>
      </c>
      <c r="CH36" s="39">
        <v>557630</v>
      </c>
      <c r="CI36" s="39">
        <v>195720</v>
      </c>
      <c r="CJ36" s="39">
        <v>181860</v>
      </c>
      <c r="CK36" s="39">
        <v>89430</v>
      </c>
      <c r="CL36" s="39">
        <v>47980</v>
      </c>
      <c r="CM36" s="39">
        <v>20850</v>
      </c>
      <c r="CN36" s="39">
        <v>13700</v>
      </c>
      <c r="CO36" s="39">
        <v>1670</v>
      </c>
      <c r="CP36" s="39" t="s">
        <v>334</v>
      </c>
      <c r="CQ36" s="39">
        <v>1108830</v>
      </c>
      <c r="CR36" s="39">
        <v>555750</v>
      </c>
      <c r="CS36" s="39">
        <v>197330</v>
      </c>
      <c r="CT36" s="39">
        <v>183210</v>
      </c>
      <c r="CU36" s="39">
        <v>90580</v>
      </c>
      <c r="CV36" s="39">
        <v>49120</v>
      </c>
      <c r="CW36" s="39">
        <v>21170</v>
      </c>
      <c r="CX36" s="39">
        <v>13920</v>
      </c>
      <c r="CY36" s="39">
        <v>1700</v>
      </c>
      <c r="CZ36" s="39" t="s">
        <v>334</v>
      </c>
      <c r="DA36" s="39">
        <v>1112760</v>
      </c>
      <c r="DB36" s="39">
        <v>553920</v>
      </c>
      <c r="DC36" s="39">
        <v>198800</v>
      </c>
      <c r="DD36" s="39">
        <v>184650</v>
      </c>
      <c r="DE36" s="39">
        <v>92150</v>
      </c>
      <c r="DF36" s="39">
        <v>50080</v>
      </c>
      <c r="DG36" s="39">
        <v>21450</v>
      </c>
      <c r="DH36" s="39">
        <v>14120</v>
      </c>
      <c r="DI36" s="39">
        <v>1720</v>
      </c>
      <c r="DJ36" s="39" t="s">
        <v>334</v>
      </c>
      <c r="DK36" s="39">
        <v>1116880</v>
      </c>
      <c r="DL36" s="39">
        <v>553250</v>
      </c>
      <c r="DM36" s="39">
        <v>200430</v>
      </c>
      <c r="DN36" s="39">
        <v>186350</v>
      </c>
      <c r="DO36" s="39">
        <v>93830</v>
      </c>
      <c r="DP36" s="39">
        <v>50990</v>
      </c>
      <c r="DQ36" s="39">
        <v>21730</v>
      </c>
      <c r="DR36" s="39">
        <v>14240</v>
      </c>
      <c r="DS36" s="39">
        <v>1750</v>
      </c>
      <c r="DT36" s="39" t="s">
        <v>334</v>
      </c>
      <c r="DU36" s="39">
        <v>1122560</v>
      </c>
      <c r="DV36" s="39">
        <v>551920</v>
      </c>
      <c r="DW36" s="39">
        <v>202860</v>
      </c>
      <c r="DX36" s="39">
        <v>188050</v>
      </c>
      <c r="DY36" s="39">
        <v>95830</v>
      </c>
      <c r="DZ36" s="39">
        <v>51830</v>
      </c>
      <c r="EA36" s="39">
        <v>21930</v>
      </c>
      <c r="EB36" s="39">
        <v>14360</v>
      </c>
      <c r="EC36" s="39">
        <v>1770</v>
      </c>
      <c r="ED36" s="39" t="s">
        <v>334</v>
      </c>
      <c r="EE36" s="39">
        <v>1128550</v>
      </c>
      <c r="EF36" s="39">
        <v>550610</v>
      </c>
      <c r="EG36" s="39">
        <v>206100</v>
      </c>
      <c r="EH36" s="39">
        <v>190020</v>
      </c>
      <c r="EI36" s="39">
        <v>97870</v>
      </c>
      <c r="EJ36" s="39">
        <v>52410</v>
      </c>
      <c r="EK36" s="39">
        <v>22140</v>
      </c>
      <c r="EL36" s="39">
        <v>14410</v>
      </c>
      <c r="EM36" s="39">
        <v>1790</v>
      </c>
      <c r="EN36" s="39" t="s">
        <v>334</v>
      </c>
      <c r="EO36" s="39">
        <v>1135350</v>
      </c>
      <c r="EP36" s="39">
        <v>550850</v>
      </c>
      <c r="EQ36" s="39">
        <v>209800</v>
      </c>
      <c r="ER36" s="39">
        <v>192970</v>
      </c>
      <c r="ES36" s="39">
        <v>100460</v>
      </c>
      <c r="ET36" s="39">
        <v>53230</v>
      </c>
      <c r="EU36" s="39">
        <v>22640</v>
      </c>
      <c r="EV36" s="39">
        <v>14470</v>
      </c>
      <c r="EW36" s="39">
        <v>1820</v>
      </c>
      <c r="EX36" s="39" t="s">
        <v>334</v>
      </c>
      <c r="EY36" s="39">
        <v>1146240</v>
      </c>
      <c r="EZ36" s="39">
        <v>552280</v>
      </c>
      <c r="FA36" s="39">
        <v>214990</v>
      </c>
      <c r="FB36" s="39">
        <v>196360</v>
      </c>
      <c r="FC36" s="39">
        <v>102890</v>
      </c>
      <c r="FD36" s="39">
        <v>54290</v>
      </c>
      <c r="FE36" s="39">
        <v>22760</v>
      </c>
      <c r="FF36" s="39">
        <v>14530</v>
      </c>
      <c r="FG36" s="39">
        <v>1870</v>
      </c>
      <c r="FH36" s="39" t="s">
        <v>334</v>
      </c>
      <c r="FI36" s="39">
        <v>1159960</v>
      </c>
      <c r="FJ36" s="39">
        <v>552560</v>
      </c>
      <c r="FK36" s="39">
        <v>219620</v>
      </c>
      <c r="FL36" s="39">
        <v>198230</v>
      </c>
      <c r="FM36" s="39">
        <v>104400</v>
      </c>
      <c r="FN36" s="39">
        <v>54440</v>
      </c>
      <c r="FO36" s="39">
        <v>22930</v>
      </c>
      <c r="FP36" s="39">
        <v>14540</v>
      </c>
      <c r="FQ36" s="39">
        <v>1900</v>
      </c>
      <c r="FR36" s="39" t="s">
        <v>334</v>
      </c>
      <c r="FS36" s="39">
        <v>1168630</v>
      </c>
      <c r="FT36" s="39">
        <v>552430</v>
      </c>
      <c r="FU36" s="39">
        <v>221850</v>
      </c>
      <c r="FV36" s="39">
        <v>199880</v>
      </c>
      <c r="FW36" s="39">
        <v>104930</v>
      </c>
      <c r="FX36" s="39">
        <v>54710</v>
      </c>
      <c r="FY36" s="39">
        <v>23070</v>
      </c>
      <c r="FZ36" s="39">
        <v>14560</v>
      </c>
      <c r="GA36" s="39">
        <v>1940</v>
      </c>
      <c r="GB36" s="39" t="s">
        <v>334</v>
      </c>
      <c r="GC36" s="39">
        <v>1173350</v>
      </c>
      <c r="GD36" s="39">
        <v>551860</v>
      </c>
      <c r="GE36" s="39">
        <v>223850</v>
      </c>
      <c r="GF36" s="39">
        <v>200860</v>
      </c>
      <c r="GG36" s="39">
        <v>105370</v>
      </c>
      <c r="GH36" s="39">
        <v>55020</v>
      </c>
      <c r="GI36" s="39">
        <v>23200</v>
      </c>
      <c r="GJ36" s="39">
        <v>14640</v>
      </c>
      <c r="GK36" s="39">
        <v>1940</v>
      </c>
      <c r="GL36" s="39" t="s">
        <v>334</v>
      </c>
      <c r="GM36" s="39">
        <v>1176740</v>
      </c>
      <c r="GN36" s="39">
        <v>551850</v>
      </c>
      <c r="GO36" s="39">
        <v>225550</v>
      </c>
      <c r="GP36" s="39">
        <v>201940</v>
      </c>
      <c r="GQ36" s="39">
        <v>105840</v>
      </c>
      <c r="GR36" s="39">
        <v>55260</v>
      </c>
      <c r="GS36" s="39">
        <v>23290</v>
      </c>
      <c r="GT36" s="39">
        <v>14670</v>
      </c>
      <c r="GU36" s="39">
        <v>1960</v>
      </c>
      <c r="GV36" s="39" t="s">
        <v>334</v>
      </c>
      <c r="GW36" s="39">
        <v>1180350</v>
      </c>
      <c r="GX36" s="39">
        <v>553080</v>
      </c>
      <c r="GY36" s="39">
        <v>227390</v>
      </c>
      <c r="GZ36" s="39">
        <v>203090</v>
      </c>
      <c r="HA36" s="39">
        <v>106490</v>
      </c>
      <c r="HB36" s="39">
        <v>55500</v>
      </c>
      <c r="HC36" s="39">
        <v>23430</v>
      </c>
      <c r="HD36" s="39">
        <v>14710</v>
      </c>
      <c r="HE36" s="39">
        <v>1980</v>
      </c>
      <c r="HF36" s="39" t="s">
        <v>334</v>
      </c>
      <c r="HG36" s="39">
        <v>1185660</v>
      </c>
      <c r="HH36" s="39">
        <v>553240</v>
      </c>
      <c r="HI36" s="39">
        <v>228840</v>
      </c>
      <c r="HJ36" s="39">
        <v>204290</v>
      </c>
      <c r="HK36" s="39">
        <v>107060</v>
      </c>
      <c r="HL36" s="39">
        <v>55730</v>
      </c>
      <c r="HM36" s="39">
        <v>23530</v>
      </c>
      <c r="HN36" s="39">
        <v>14740</v>
      </c>
      <c r="HO36" s="39">
        <v>1990</v>
      </c>
      <c r="HP36" s="39" t="s">
        <v>334</v>
      </c>
      <c r="HQ36" s="39">
        <v>1189410</v>
      </c>
      <c r="HR36" s="39">
        <v>554040</v>
      </c>
      <c r="HS36" s="39">
        <v>230700</v>
      </c>
      <c r="HT36" s="39">
        <v>205530</v>
      </c>
      <c r="HU36" s="39">
        <v>107730</v>
      </c>
      <c r="HV36" s="39">
        <v>56110</v>
      </c>
      <c r="HW36" s="39">
        <v>23670</v>
      </c>
      <c r="HX36" s="39">
        <v>14790</v>
      </c>
      <c r="HY36" s="39">
        <v>2010</v>
      </c>
      <c r="HZ36" s="39" t="s">
        <v>334</v>
      </c>
      <c r="IA36" s="39">
        <v>1194570</v>
      </c>
      <c r="IB36" s="39">
        <v>555390</v>
      </c>
      <c r="IC36" s="39">
        <v>232480</v>
      </c>
      <c r="ID36" s="39">
        <v>207260</v>
      </c>
      <c r="IE36" s="39">
        <v>108770</v>
      </c>
      <c r="IF36" s="39">
        <v>56610</v>
      </c>
      <c r="IG36" s="39">
        <v>23880</v>
      </c>
      <c r="IH36" s="39">
        <v>14850</v>
      </c>
      <c r="II36" s="39">
        <v>2020</v>
      </c>
      <c r="IJ36" s="39" t="s">
        <v>334</v>
      </c>
      <c r="IK36" s="39">
        <v>1201270</v>
      </c>
      <c r="IL36" s="39">
        <v>556840</v>
      </c>
      <c r="IM36" s="39">
        <v>234770</v>
      </c>
      <c r="IN36" s="39">
        <v>209010</v>
      </c>
      <c r="IO36" s="39">
        <v>109940</v>
      </c>
      <c r="IP36" s="39">
        <v>57240</v>
      </c>
      <c r="IQ36" s="39">
        <v>24090</v>
      </c>
      <c r="IR36" s="39">
        <v>14980</v>
      </c>
      <c r="IS36" s="39">
        <v>2040</v>
      </c>
      <c r="IT36" s="39" t="s">
        <v>334</v>
      </c>
      <c r="IU36" s="39">
        <v>1208900</v>
      </c>
      <c r="IV36" s="39">
        <v>558120</v>
      </c>
      <c r="IW36" s="39">
        <v>237250</v>
      </c>
      <c r="IX36" s="39">
        <v>211160</v>
      </c>
      <c r="IY36" s="39">
        <v>111180</v>
      </c>
      <c r="IZ36" s="39">
        <v>57800</v>
      </c>
      <c r="JA36" s="39">
        <v>24350</v>
      </c>
      <c r="JB36" s="39">
        <v>15110</v>
      </c>
      <c r="JC36" s="39">
        <v>2050</v>
      </c>
      <c r="JD36" s="39" t="s">
        <v>334</v>
      </c>
      <c r="JE36" s="39">
        <v>1217010</v>
      </c>
      <c r="JF36" s="39">
        <v>560580</v>
      </c>
      <c r="JG36" s="39">
        <v>240640</v>
      </c>
      <c r="JH36" s="39">
        <v>213810</v>
      </c>
      <c r="JI36" s="39">
        <v>112650</v>
      </c>
      <c r="JJ36" s="39">
        <v>58570</v>
      </c>
      <c r="JK36" s="39">
        <v>24570</v>
      </c>
      <c r="JL36" s="39">
        <v>15220</v>
      </c>
      <c r="JM36" s="39">
        <v>2050</v>
      </c>
      <c r="JN36" s="39" t="s">
        <v>334</v>
      </c>
      <c r="JO36" s="39">
        <v>1228110</v>
      </c>
      <c r="JP36" s="39">
        <v>562650</v>
      </c>
      <c r="JQ36" s="39">
        <v>244060</v>
      </c>
      <c r="JR36" s="39">
        <v>216440</v>
      </c>
      <c r="JS36" s="39">
        <v>114630</v>
      </c>
      <c r="JT36" s="39">
        <v>59310</v>
      </c>
      <c r="JU36" s="39">
        <v>25000</v>
      </c>
      <c r="JV36" s="39">
        <v>15380</v>
      </c>
      <c r="JW36" s="39">
        <v>2090</v>
      </c>
      <c r="JX36" s="39" t="s">
        <v>334</v>
      </c>
      <c r="JY36" s="39">
        <v>1239560</v>
      </c>
      <c r="JZ36" s="39">
        <v>564150</v>
      </c>
      <c r="KA36" s="39">
        <v>247190</v>
      </c>
      <c r="KB36" s="39">
        <v>219490</v>
      </c>
      <c r="KC36" s="39">
        <v>116720</v>
      </c>
      <c r="KD36" s="39">
        <v>60060</v>
      </c>
      <c r="KE36" s="39">
        <v>25550</v>
      </c>
      <c r="KF36" s="39">
        <v>15520</v>
      </c>
      <c r="KG36" s="39">
        <v>2110</v>
      </c>
      <c r="KH36" s="39" t="s">
        <v>334</v>
      </c>
      <c r="KI36" s="39">
        <v>1250790</v>
      </c>
      <c r="KJ36" s="39">
        <v>566680</v>
      </c>
      <c r="KK36" s="39">
        <v>250400</v>
      </c>
      <c r="KL36" s="39">
        <v>222800</v>
      </c>
      <c r="KM36" s="39">
        <v>119900</v>
      </c>
      <c r="KN36" s="39">
        <v>61290</v>
      </c>
      <c r="KO36" s="39">
        <v>26140</v>
      </c>
      <c r="KP36" s="39">
        <v>15860</v>
      </c>
      <c r="KQ36" s="39">
        <v>2150</v>
      </c>
      <c r="KR36" s="39" t="s">
        <v>334</v>
      </c>
      <c r="KS36" s="39">
        <v>1265210</v>
      </c>
      <c r="KT36" s="39">
        <v>569290</v>
      </c>
      <c r="KU36" s="39">
        <v>253210</v>
      </c>
      <c r="KV36" s="39">
        <v>225210</v>
      </c>
      <c r="KW36" s="39">
        <v>122220</v>
      </c>
      <c r="KX36" s="39">
        <v>62120</v>
      </c>
      <c r="KY36" s="39">
        <v>26340</v>
      </c>
      <c r="KZ36" s="39">
        <v>15990</v>
      </c>
      <c r="LA36" s="39">
        <v>2180</v>
      </c>
      <c r="LB36" s="39" t="s">
        <v>334</v>
      </c>
      <c r="LC36" s="39">
        <v>1276550</v>
      </c>
      <c r="LD36" t="e">
        <f>INDEX(Lookup!$F$2:$F$375, MATCH(D36,Lookup!$A$2:$A$375,0))</f>
        <v>#N/A</v>
      </c>
    </row>
    <row r="37" spans="2:316" ht="15" customHeight="1" x14ac:dyDescent="0.25">
      <c r="B37" s="1" t="s">
        <v>342</v>
      </c>
      <c r="C37" s="42">
        <v>4205</v>
      </c>
      <c r="D37" s="42" t="s">
        <v>401</v>
      </c>
      <c r="E37" s="37" t="s">
        <v>402</v>
      </c>
      <c r="F37" s="38">
        <v>58180</v>
      </c>
      <c r="G37" s="38">
        <v>16260</v>
      </c>
      <c r="H37" s="38">
        <v>16550</v>
      </c>
      <c r="I37" s="38">
        <v>8910</v>
      </c>
      <c r="J37" s="38">
        <v>3830</v>
      </c>
      <c r="K37" s="38">
        <v>1730</v>
      </c>
      <c r="L37" s="38">
        <v>1540</v>
      </c>
      <c r="M37" s="38">
        <v>230</v>
      </c>
      <c r="N37" s="38" t="s">
        <v>334</v>
      </c>
      <c r="O37" s="39">
        <v>107220</v>
      </c>
      <c r="P37" s="39">
        <v>59220</v>
      </c>
      <c r="Q37" s="39">
        <v>16090</v>
      </c>
      <c r="R37" s="39">
        <v>16600</v>
      </c>
      <c r="S37" s="39">
        <v>8770</v>
      </c>
      <c r="T37" s="39">
        <v>3810</v>
      </c>
      <c r="U37" s="39">
        <v>1740</v>
      </c>
      <c r="V37" s="39">
        <v>1500</v>
      </c>
      <c r="W37" s="39">
        <v>220</v>
      </c>
      <c r="X37" s="39" t="s">
        <v>334</v>
      </c>
      <c r="Y37" s="39">
        <v>107950</v>
      </c>
      <c r="Z37" s="39">
        <v>60290</v>
      </c>
      <c r="AA37" s="39">
        <v>16710</v>
      </c>
      <c r="AB37" s="39">
        <v>16210</v>
      </c>
      <c r="AC37" s="39">
        <v>8390</v>
      </c>
      <c r="AD37" s="39">
        <v>3840</v>
      </c>
      <c r="AE37" s="39">
        <v>1740</v>
      </c>
      <c r="AF37" s="39">
        <v>1440</v>
      </c>
      <c r="AG37" s="39">
        <v>200</v>
      </c>
      <c r="AH37" s="39" t="s">
        <v>334</v>
      </c>
      <c r="AI37" s="39">
        <v>108820</v>
      </c>
      <c r="AJ37" s="39">
        <v>60910</v>
      </c>
      <c r="AK37" s="39">
        <v>17210</v>
      </c>
      <c r="AL37" s="39">
        <v>16090</v>
      </c>
      <c r="AM37" s="39">
        <v>8520</v>
      </c>
      <c r="AN37" s="39">
        <v>3950</v>
      </c>
      <c r="AO37" s="39">
        <v>1710</v>
      </c>
      <c r="AP37" s="39">
        <v>1470</v>
      </c>
      <c r="AQ37" s="39">
        <v>190</v>
      </c>
      <c r="AR37" s="39" t="s">
        <v>334</v>
      </c>
      <c r="AS37" s="39">
        <v>110030</v>
      </c>
      <c r="AT37" s="39">
        <v>61370</v>
      </c>
      <c r="AU37" s="39">
        <v>17480</v>
      </c>
      <c r="AV37" s="39">
        <v>16280</v>
      </c>
      <c r="AW37" s="39">
        <v>8690</v>
      </c>
      <c r="AX37" s="39">
        <v>4060</v>
      </c>
      <c r="AY37" s="39">
        <v>1750</v>
      </c>
      <c r="AZ37" s="39">
        <v>1500</v>
      </c>
      <c r="BA37" s="39">
        <v>190</v>
      </c>
      <c r="BB37" s="39" t="s">
        <v>334</v>
      </c>
      <c r="BC37" s="39">
        <v>111320</v>
      </c>
      <c r="BD37" s="39">
        <v>61500</v>
      </c>
      <c r="BE37" s="39">
        <v>17680</v>
      </c>
      <c r="BF37" s="39">
        <v>16480</v>
      </c>
      <c r="BG37" s="39">
        <v>8870</v>
      </c>
      <c r="BH37" s="39">
        <v>4160</v>
      </c>
      <c r="BI37" s="39">
        <v>1800</v>
      </c>
      <c r="BJ37" s="39">
        <v>1540</v>
      </c>
      <c r="BK37" s="39">
        <v>190</v>
      </c>
      <c r="BL37" s="39" t="s">
        <v>334</v>
      </c>
      <c r="BM37" s="39">
        <v>112210</v>
      </c>
      <c r="BN37" s="39">
        <v>61700</v>
      </c>
      <c r="BO37" s="39">
        <v>17880</v>
      </c>
      <c r="BP37" s="39">
        <v>16580</v>
      </c>
      <c r="BQ37" s="39">
        <v>9010</v>
      </c>
      <c r="BR37" s="39">
        <v>4320</v>
      </c>
      <c r="BS37" s="39">
        <v>1820</v>
      </c>
      <c r="BT37" s="39">
        <v>1570</v>
      </c>
      <c r="BU37" s="39">
        <v>190</v>
      </c>
      <c r="BV37" s="39" t="s">
        <v>334</v>
      </c>
      <c r="BW37" s="39">
        <v>113070</v>
      </c>
      <c r="BX37" s="39">
        <v>61940</v>
      </c>
      <c r="BY37" s="39">
        <v>18100</v>
      </c>
      <c r="BZ37" s="39">
        <v>16620</v>
      </c>
      <c r="CA37" s="39">
        <v>9100</v>
      </c>
      <c r="CB37" s="39">
        <v>4440</v>
      </c>
      <c r="CC37" s="39">
        <v>1880</v>
      </c>
      <c r="CD37" s="39">
        <v>1600</v>
      </c>
      <c r="CE37" s="39">
        <v>190</v>
      </c>
      <c r="CF37" s="39" t="s">
        <v>334</v>
      </c>
      <c r="CG37" s="39">
        <v>113870</v>
      </c>
      <c r="CH37" s="39">
        <v>62160</v>
      </c>
      <c r="CI37" s="39">
        <v>18200</v>
      </c>
      <c r="CJ37" s="39">
        <v>16700</v>
      </c>
      <c r="CK37" s="39">
        <v>9180</v>
      </c>
      <c r="CL37" s="39">
        <v>4530</v>
      </c>
      <c r="CM37" s="39">
        <v>1940</v>
      </c>
      <c r="CN37" s="39">
        <v>1640</v>
      </c>
      <c r="CO37" s="39">
        <v>190</v>
      </c>
      <c r="CP37" s="39" t="s">
        <v>334</v>
      </c>
      <c r="CQ37" s="39">
        <v>114540</v>
      </c>
      <c r="CR37" s="39">
        <v>62240</v>
      </c>
      <c r="CS37" s="39">
        <v>18370</v>
      </c>
      <c r="CT37" s="39">
        <v>16930</v>
      </c>
      <c r="CU37" s="39">
        <v>9340</v>
      </c>
      <c r="CV37" s="39">
        <v>4710</v>
      </c>
      <c r="CW37" s="39">
        <v>1950</v>
      </c>
      <c r="CX37" s="39">
        <v>1670</v>
      </c>
      <c r="CY37" s="39">
        <v>190</v>
      </c>
      <c r="CZ37" s="39" t="s">
        <v>334</v>
      </c>
      <c r="DA37" s="39">
        <v>115400</v>
      </c>
      <c r="DB37" s="39">
        <v>62200</v>
      </c>
      <c r="DC37" s="39">
        <v>18490</v>
      </c>
      <c r="DD37" s="39">
        <v>17010</v>
      </c>
      <c r="DE37" s="39">
        <v>9510</v>
      </c>
      <c r="DF37" s="39">
        <v>4840</v>
      </c>
      <c r="DG37" s="39">
        <v>1970</v>
      </c>
      <c r="DH37" s="39">
        <v>1700</v>
      </c>
      <c r="DI37" s="39">
        <v>200</v>
      </c>
      <c r="DJ37" s="39" t="s">
        <v>334</v>
      </c>
      <c r="DK37" s="39">
        <v>115920</v>
      </c>
      <c r="DL37" s="39">
        <v>62140</v>
      </c>
      <c r="DM37" s="39">
        <v>18640</v>
      </c>
      <c r="DN37" s="39">
        <v>17010</v>
      </c>
      <c r="DO37" s="39">
        <v>9610</v>
      </c>
      <c r="DP37" s="39">
        <v>4900</v>
      </c>
      <c r="DQ37" s="39">
        <v>1980</v>
      </c>
      <c r="DR37" s="39">
        <v>1720</v>
      </c>
      <c r="DS37" s="39">
        <v>200</v>
      </c>
      <c r="DT37" s="39" t="s">
        <v>334</v>
      </c>
      <c r="DU37" s="39">
        <v>116210</v>
      </c>
      <c r="DV37" s="39">
        <v>62140</v>
      </c>
      <c r="DW37" s="39">
        <v>18760</v>
      </c>
      <c r="DX37" s="39">
        <v>17120</v>
      </c>
      <c r="DY37" s="39">
        <v>9710</v>
      </c>
      <c r="DZ37" s="39">
        <v>4960</v>
      </c>
      <c r="EA37" s="39">
        <v>2000</v>
      </c>
      <c r="EB37" s="39">
        <v>1730</v>
      </c>
      <c r="EC37" s="39">
        <v>220</v>
      </c>
      <c r="ED37" s="39" t="s">
        <v>334</v>
      </c>
      <c r="EE37" s="39">
        <v>116640</v>
      </c>
      <c r="EF37" s="39">
        <v>61880</v>
      </c>
      <c r="EG37" s="39">
        <v>19020</v>
      </c>
      <c r="EH37" s="39">
        <v>17410</v>
      </c>
      <c r="EI37" s="39">
        <v>9790</v>
      </c>
      <c r="EJ37" s="39">
        <v>5030</v>
      </c>
      <c r="EK37" s="39">
        <v>2000</v>
      </c>
      <c r="EL37" s="39">
        <v>1740</v>
      </c>
      <c r="EM37" s="39">
        <v>220</v>
      </c>
      <c r="EN37" s="39" t="s">
        <v>334</v>
      </c>
      <c r="EO37" s="39">
        <v>117100</v>
      </c>
      <c r="EP37" s="39">
        <v>61990</v>
      </c>
      <c r="EQ37" s="39">
        <v>19390</v>
      </c>
      <c r="ER37" s="39">
        <v>17490</v>
      </c>
      <c r="ES37" s="39">
        <v>9920</v>
      </c>
      <c r="ET37" s="39">
        <v>5070</v>
      </c>
      <c r="EU37" s="39">
        <v>2040</v>
      </c>
      <c r="EV37" s="39">
        <v>1750</v>
      </c>
      <c r="EW37" s="39">
        <v>230</v>
      </c>
      <c r="EX37" s="39" t="s">
        <v>334</v>
      </c>
      <c r="EY37" s="39">
        <v>117870</v>
      </c>
      <c r="EZ37" s="39">
        <v>62340</v>
      </c>
      <c r="FA37" s="39">
        <v>19890</v>
      </c>
      <c r="FB37" s="39">
        <v>17780</v>
      </c>
      <c r="FC37" s="39">
        <v>10110</v>
      </c>
      <c r="FD37" s="39">
        <v>5110</v>
      </c>
      <c r="FE37" s="39">
        <v>2080</v>
      </c>
      <c r="FF37" s="39">
        <v>1750</v>
      </c>
      <c r="FG37" s="39">
        <v>230</v>
      </c>
      <c r="FH37" s="39" t="s">
        <v>334</v>
      </c>
      <c r="FI37" s="39">
        <v>119280</v>
      </c>
      <c r="FJ37" s="39">
        <v>62600</v>
      </c>
      <c r="FK37" s="39">
        <v>20370</v>
      </c>
      <c r="FL37" s="39">
        <v>18000</v>
      </c>
      <c r="FM37" s="39">
        <v>10160</v>
      </c>
      <c r="FN37" s="39">
        <v>5170</v>
      </c>
      <c r="FO37" s="39">
        <v>2110</v>
      </c>
      <c r="FP37" s="39">
        <v>1760</v>
      </c>
      <c r="FQ37" s="39">
        <v>230</v>
      </c>
      <c r="FR37" s="39" t="s">
        <v>334</v>
      </c>
      <c r="FS37" s="39">
        <v>120390</v>
      </c>
      <c r="FT37" s="39">
        <v>62810</v>
      </c>
      <c r="FU37" s="39">
        <v>20530</v>
      </c>
      <c r="FV37" s="39">
        <v>18090</v>
      </c>
      <c r="FW37" s="39">
        <v>10150</v>
      </c>
      <c r="FX37" s="39">
        <v>5220</v>
      </c>
      <c r="FY37" s="39">
        <v>2130</v>
      </c>
      <c r="FZ37" s="39">
        <v>1760</v>
      </c>
      <c r="GA37" s="39">
        <v>230</v>
      </c>
      <c r="GB37" s="39" t="s">
        <v>334</v>
      </c>
      <c r="GC37" s="39">
        <v>120920</v>
      </c>
      <c r="GD37" s="39">
        <v>63040</v>
      </c>
      <c r="GE37" s="39">
        <v>20660</v>
      </c>
      <c r="GF37" s="39">
        <v>18120</v>
      </c>
      <c r="GG37" s="39">
        <v>10180</v>
      </c>
      <c r="GH37" s="39">
        <v>5220</v>
      </c>
      <c r="GI37" s="39">
        <v>2160</v>
      </c>
      <c r="GJ37" s="39">
        <v>1770</v>
      </c>
      <c r="GK37" s="39">
        <v>230</v>
      </c>
      <c r="GL37" s="39" t="s">
        <v>334</v>
      </c>
      <c r="GM37" s="39">
        <v>121390</v>
      </c>
      <c r="GN37" s="39">
        <v>63150</v>
      </c>
      <c r="GO37" s="39">
        <v>20990</v>
      </c>
      <c r="GP37" s="39">
        <v>18170</v>
      </c>
      <c r="GQ37" s="39">
        <v>10230</v>
      </c>
      <c r="GR37" s="39">
        <v>5270</v>
      </c>
      <c r="GS37" s="39">
        <v>2180</v>
      </c>
      <c r="GT37" s="39">
        <v>1780</v>
      </c>
      <c r="GU37" s="39">
        <v>230</v>
      </c>
      <c r="GV37" s="39" t="s">
        <v>334</v>
      </c>
      <c r="GW37" s="39">
        <v>122000</v>
      </c>
      <c r="GX37" s="39">
        <v>63360</v>
      </c>
      <c r="GY37" s="39">
        <v>21090</v>
      </c>
      <c r="GZ37" s="39">
        <v>18130</v>
      </c>
      <c r="HA37" s="39">
        <v>10240</v>
      </c>
      <c r="HB37" s="39">
        <v>5300</v>
      </c>
      <c r="HC37" s="39">
        <v>2180</v>
      </c>
      <c r="HD37" s="39">
        <v>1780</v>
      </c>
      <c r="HE37" s="39">
        <v>240</v>
      </c>
      <c r="HF37" s="39" t="s">
        <v>334</v>
      </c>
      <c r="HG37" s="39">
        <v>122310</v>
      </c>
      <c r="HH37" s="39">
        <v>63580</v>
      </c>
      <c r="HI37" s="39">
        <v>21230</v>
      </c>
      <c r="HJ37" s="39">
        <v>18180</v>
      </c>
      <c r="HK37" s="39">
        <v>10270</v>
      </c>
      <c r="HL37" s="39">
        <v>5330</v>
      </c>
      <c r="HM37" s="39">
        <v>2200</v>
      </c>
      <c r="HN37" s="39">
        <v>1780</v>
      </c>
      <c r="HO37" s="39">
        <v>240</v>
      </c>
      <c r="HP37" s="39" t="s">
        <v>334</v>
      </c>
      <c r="HQ37" s="39">
        <v>122810</v>
      </c>
      <c r="HR37" s="39">
        <v>63790</v>
      </c>
      <c r="HS37" s="39">
        <v>21320</v>
      </c>
      <c r="HT37" s="39">
        <v>18180</v>
      </c>
      <c r="HU37" s="39">
        <v>10340</v>
      </c>
      <c r="HV37" s="39">
        <v>5360</v>
      </c>
      <c r="HW37" s="39">
        <v>2200</v>
      </c>
      <c r="HX37" s="39">
        <v>1790</v>
      </c>
      <c r="HY37" s="39">
        <v>230</v>
      </c>
      <c r="HZ37" s="39" t="s">
        <v>334</v>
      </c>
      <c r="IA37" s="39">
        <v>123210</v>
      </c>
      <c r="IB37" s="39">
        <v>63950</v>
      </c>
      <c r="IC37" s="39">
        <v>21390</v>
      </c>
      <c r="ID37" s="39">
        <v>18260</v>
      </c>
      <c r="IE37" s="39">
        <v>10370</v>
      </c>
      <c r="IF37" s="39">
        <v>5410</v>
      </c>
      <c r="IG37" s="39">
        <v>2220</v>
      </c>
      <c r="IH37" s="39">
        <v>1800</v>
      </c>
      <c r="II37" s="39">
        <v>230</v>
      </c>
      <c r="IJ37" s="39" t="s">
        <v>334</v>
      </c>
      <c r="IK37" s="39">
        <v>123630</v>
      </c>
      <c r="IL37" s="39">
        <v>64100</v>
      </c>
      <c r="IM37" s="39">
        <v>21510</v>
      </c>
      <c r="IN37" s="39">
        <v>18380</v>
      </c>
      <c r="IO37" s="39">
        <v>10400</v>
      </c>
      <c r="IP37" s="39">
        <v>5460</v>
      </c>
      <c r="IQ37" s="39">
        <v>2220</v>
      </c>
      <c r="IR37" s="39">
        <v>1820</v>
      </c>
      <c r="IS37" s="39">
        <v>240</v>
      </c>
      <c r="IT37" s="39" t="s">
        <v>334</v>
      </c>
      <c r="IU37" s="39">
        <v>124120</v>
      </c>
      <c r="IV37" s="39">
        <v>64280</v>
      </c>
      <c r="IW37" s="39">
        <v>21570</v>
      </c>
      <c r="IX37" s="39">
        <v>18480</v>
      </c>
      <c r="IY37" s="39">
        <v>10460</v>
      </c>
      <c r="IZ37" s="39">
        <v>5470</v>
      </c>
      <c r="JA37" s="39">
        <v>2230</v>
      </c>
      <c r="JB37" s="39">
        <v>1830</v>
      </c>
      <c r="JC37" s="39">
        <v>240</v>
      </c>
      <c r="JD37" s="39" t="s">
        <v>334</v>
      </c>
      <c r="JE37" s="39">
        <v>124560</v>
      </c>
      <c r="JF37" s="39">
        <v>64450</v>
      </c>
      <c r="JG37" s="39">
        <v>21660</v>
      </c>
      <c r="JH37" s="39">
        <v>18610</v>
      </c>
      <c r="JI37" s="39">
        <v>10500</v>
      </c>
      <c r="JJ37" s="39">
        <v>5530</v>
      </c>
      <c r="JK37" s="39">
        <v>2240</v>
      </c>
      <c r="JL37" s="39">
        <v>1840</v>
      </c>
      <c r="JM37" s="39">
        <v>240</v>
      </c>
      <c r="JN37" s="39" t="s">
        <v>334</v>
      </c>
      <c r="JO37" s="39">
        <v>125070</v>
      </c>
      <c r="JP37" s="39">
        <v>64590</v>
      </c>
      <c r="JQ37" s="39">
        <v>21760</v>
      </c>
      <c r="JR37" s="39">
        <v>18670</v>
      </c>
      <c r="JS37" s="39">
        <v>10540</v>
      </c>
      <c r="JT37" s="39">
        <v>5620</v>
      </c>
      <c r="JU37" s="39">
        <v>2260</v>
      </c>
      <c r="JV37" s="39">
        <v>1860</v>
      </c>
      <c r="JW37" s="39">
        <v>240</v>
      </c>
      <c r="JX37" s="39" t="s">
        <v>334</v>
      </c>
      <c r="JY37" s="39">
        <v>125540</v>
      </c>
      <c r="JZ37" s="39">
        <v>64750</v>
      </c>
      <c r="KA37" s="39">
        <v>21920</v>
      </c>
      <c r="KB37" s="39">
        <v>18720</v>
      </c>
      <c r="KC37" s="39">
        <v>10590</v>
      </c>
      <c r="KD37" s="39">
        <v>5650</v>
      </c>
      <c r="KE37" s="39">
        <v>2280</v>
      </c>
      <c r="KF37" s="39">
        <v>1870</v>
      </c>
      <c r="KG37" s="39">
        <v>240</v>
      </c>
      <c r="KH37" s="39" t="s">
        <v>334</v>
      </c>
      <c r="KI37" s="39">
        <v>126020</v>
      </c>
      <c r="KJ37" s="39">
        <v>64870</v>
      </c>
      <c r="KK37" s="39">
        <v>22110</v>
      </c>
      <c r="KL37" s="39">
        <v>18800</v>
      </c>
      <c r="KM37" s="39">
        <v>10670</v>
      </c>
      <c r="KN37" s="39">
        <v>5700</v>
      </c>
      <c r="KO37" s="39">
        <v>2310</v>
      </c>
      <c r="KP37" s="39">
        <v>1880</v>
      </c>
      <c r="KQ37" s="39">
        <v>240</v>
      </c>
      <c r="KR37" s="39" t="s">
        <v>334</v>
      </c>
      <c r="KS37" s="39">
        <v>126580</v>
      </c>
      <c r="KT37" s="39">
        <v>65270</v>
      </c>
      <c r="KU37" s="39">
        <v>22340</v>
      </c>
      <c r="KV37" s="39">
        <v>18840</v>
      </c>
      <c r="KW37" s="39">
        <v>10820</v>
      </c>
      <c r="KX37" s="39">
        <v>5710</v>
      </c>
      <c r="KY37" s="39">
        <v>2350</v>
      </c>
      <c r="KZ37" s="39">
        <v>1900</v>
      </c>
      <c r="LA37" s="39">
        <v>240</v>
      </c>
      <c r="LB37" s="39" t="s">
        <v>334</v>
      </c>
      <c r="LC37" s="39">
        <v>127460</v>
      </c>
      <c r="LD37" t="str">
        <f>INDEX(Lookup!$F$2:$F$375, MATCH(D37,Lookup!$A$2:$A$375,0))</f>
        <v>Greater Manchester Combined Authority</v>
      </c>
    </row>
    <row r="38" spans="2:316" ht="15" customHeight="1" x14ac:dyDescent="0.25">
      <c r="B38" s="1" t="s">
        <v>342</v>
      </c>
      <c r="C38" s="42">
        <v>4210</v>
      </c>
      <c r="D38" s="42" t="s">
        <v>403</v>
      </c>
      <c r="E38" s="37" t="s">
        <v>404</v>
      </c>
      <c r="F38" s="38">
        <v>27040</v>
      </c>
      <c r="G38" s="38">
        <v>15680</v>
      </c>
      <c r="H38" s="38">
        <v>15520</v>
      </c>
      <c r="I38" s="38">
        <v>7850</v>
      </c>
      <c r="J38" s="38">
        <v>4300</v>
      </c>
      <c r="K38" s="38">
        <v>1600</v>
      </c>
      <c r="L38" s="38">
        <v>1330</v>
      </c>
      <c r="M38" s="38">
        <v>200</v>
      </c>
      <c r="N38" s="38" t="s">
        <v>334</v>
      </c>
      <c r="O38" s="39">
        <v>73520</v>
      </c>
      <c r="P38" s="39">
        <v>27170</v>
      </c>
      <c r="Q38" s="39">
        <v>15880</v>
      </c>
      <c r="R38" s="39">
        <v>15490</v>
      </c>
      <c r="S38" s="39">
        <v>7930</v>
      </c>
      <c r="T38" s="39">
        <v>4340</v>
      </c>
      <c r="U38" s="39">
        <v>1580</v>
      </c>
      <c r="V38" s="39">
        <v>1290</v>
      </c>
      <c r="W38" s="39">
        <v>200</v>
      </c>
      <c r="X38" s="39" t="s">
        <v>334</v>
      </c>
      <c r="Y38" s="39">
        <v>73870</v>
      </c>
      <c r="Z38" s="39">
        <v>27760</v>
      </c>
      <c r="AA38" s="39">
        <v>16060</v>
      </c>
      <c r="AB38" s="39">
        <v>15550</v>
      </c>
      <c r="AC38" s="39">
        <v>8050</v>
      </c>
      <c r="AD38" s="39">
        <v>4450</v>
      </c>
      <c r="AE38" s="39">
        <v>1560</v>
      </c>
      <c r="AF38" s="39">
        <v>1180</v>
      </c>
      <c r="AG38" s="39">
        <v>190</v>
      </c>
      <c r="AH38" s="39" t="s">
        <v>334</v>
      </c>
      <c r="AI38" s="39">
        <v>74800</v>
      </c>
      <c r="AJ38" s="39">
        <v>28000</v>
      </c>
      <c r="AK38" s="39">
        <v>16220</v>
      </c>
      <c r="AL38" s="39">
        <v>15590</v>
      </c>
      <c r="AM38" s="39">
        <v>8070</v>
      </c>
      <c r="AN38" s="39">
        <v>4500</v>
      </c>
      <c r="AO38" s="39">
        <v>1580</v>
      </c>
      <c r="AP38" s="39">
        <v>1170</v>
      </c>
      <c r="AQ38" s="39">
        <v>190</v>
      </c>
      <c r="AR38" s="39" t="s">
        <v>334</v>
      </c>
      <c r="AS38" s="39">
        <v>75320</v>
      </c>
      <c r="AT38" s="39">
        <v>28140</v>
      </c>
      <c r="AU38" s="39">
        <v>16290</v>
      </c>
      <c r="AV38" s="39">
        <v>15710</v>
      </c>
      <c r="AW38" s="39">
        <v>8100</v>
      </c>
      <c r="AX38" s="39">
        <v>4550</v>
      </c>
      <c r="AY38" s="39">
        <v>1600</v>
      </c>
      <c r="AZ38" s="39">
        <v>1200</v>
      </c>
      <c r="BA38" s="39">
        <v>180</v>
      </c>
      <c r="BB38" s="39" t="s">
        <v>334</v>
      </c>
      <c r="BC38" s="39">
        <v>75770</v>
      </c>
      <c r="BD38" s="39">
        <v>28110</v>
      </c>
      <c r="BE38" s="39">
        <v>16460</v>
      </c>
      <c r="BF38" s="39">
        <v>15720</v>
      </c>
      <c r="BG38" s="39">
        <v>8130</v>
      </c>
      <c r="BH38" s="39">
        <v>4610</v>
      </c>
      <c r="BI38" s="39">
        <v>1590</v>
      </c>
      <c r="BJ38" s="39">
        <v>1220</v>
      </c>
      <c r="BK38" s="39">
        <v>180</v>
      </c>
      <c r="BL38" s="39" t="s">
        <v>334</v>
      </c>
      <c r="BM38" s="39">
        <v>76010</v>
      </c>
      <c r="BN38" s="39">
        <v>28210</v>
      </c>
      <c r="BO38" s="39">
        <v>16570</v>
      </c>
      <c r="BP38" s="39">
        <v>15870</v>
      </c>
      <c r="BQ38" s="39">
        <v>8230</v>
      </c>
      <c r="BR38" s="39">
        <v>4690</v>
      </c>
      <c r="BS38" s="39">
        <v>1610</v>
      </c>
      <c r="BT38" s="39">
        <v>1220</v>
      </c>
      <c r="BU38" s="39">
        <v>180</v>
      </c>
      <c r="BV38" s="39" t="s">
        <v>334</v>
      </c>
      <c r="BW38" s="39">
        <v>76570</v>
      </c>
      <c r="BX38" s="39">
        <v>28260</v>
      </c>
      <c r="BY38" s="39">
        <v>16580</v>
      </c>
      <c r="BZ38" s="39">
        <v>15900</v>
      </c>
      <c r="CA38" s="39">
        <v>8300</v>
      </c>
      <c r="CB38" s="39">
        <v>4780</v>
      </c>
      <c r="CC38" s="39">
        <v>1640</v>
      </c>
      <c r="CD38" s="39">
        <v>1230</v>
      </c>
      <c r="CE38" s="39">
        <v>170</v>
      </c>
      <c r="CF38" s="39" t="s">
        <v>334</v>
      </c>
      <c r="CG38" s="39">
        <v>76860</v>
      </c>
      <c r="CH38" s="39">
        <v>28380</v>
      </c>
      <c r="CI38" s="39">
        <v>16570</v>
      </c>
      <c r="CJ38" s="39">
        <v>15940</v>
      </c>
      <c r="CK38" s="39">
        <v>8330</v>
      </c>
      <c r="CL38" s="39">
        <v>4880</v>
      </c>
      <c r="CM38" s="39">
        <v>1650</v>
      </c>
      <c r="CN38" s="39">
        <v>1240</v>
      </c>
      <c r="CO38" s="39">
        <v>170</v>
      </c>
      <c r="CP38" s="39" t="s">
        <v>334</v>
      </c>
      <c r="CQ38" s="39">
        <v>77160</v>
      </c>
      <c r="CR38" s="39">
        <v>28560</v>
      </c>
      <c r="CS38" s="39">
        <v>16550</v>
      </c>
      <c r="CT38" s="39">
        <v>15980</v>
      </c>
      <c r="CU38" s="39">
        <v>8350</v>
      </c>
      <c r="CV38" s="39">
        <v>4960</v>
      </c>
      <c r="CW38" s="39">
        <v>1670</v>
      </c>
      <c r="CX38" s="39">
        <v>1250</v>
      </c>
      <c r="CY38" s="39">
        <v>170</v>
      </c>
      <c r="CZ38" s="39" t="s">
        <v>334</v>
      </c>
      <c r="DA38" s="39">
        <v>77490</v>
      </c>
      <c r="DB38" s="39">
        <v>28680</v>
      </c>
      <c r="DC38" s="39">
        <v>16670</v>
      </c>
      <c r="DD38" s="39">
        <v>16030</v>
      </c>
      <c r="DE38" s="39">
        <v>8430</v>
      </c>
      <c r="DF38" s="39">
        <v>5030</v>
      </c>
      <c r="DG38" s="39">
        <v>1690</v>
      </c>
      <c r="DH38" s="39">
        <v>1250</v>
      </c>
      <c r="DI38" s="39">
        <v>170</v>
      </c>
      <c r="DJ38" s="39" t="s">
        <v>334</v>
      </c>
      <c r="DK38" s="39">
        <v>77940</v>
      </c>
      <c r="DL38" s="39">
        <v>28810</v>
      </c>
      <c r="DM38" s="39">
        <v>16740</v>
      </c>
      <c r="DN38" s="39">
        <v>16120</v>
      </c>
      <c r="DO38" s="39">
        <v>8510</v>
      </c>
      <c r="DP38" s="39">
        <v>5090</v>
      </c>
      <c r="DQ38" s="39">
        <v>1700</v>
      </c>
      <c r="DR38" s="39">
        <v>1260</v>
      </c>
      <c r="DS38" s="39">
        <v>180</v>
      </c>
      <c r="DT38" s="39" t="s">
        <v>334</v>
      </c>
      <c r="DU38" s="39">
        <v>78390</v>
      </c>
      <c r="DV38" s="39">
        <v>28870</v>
      </c>
      <c r="DW38" s="39">
        <v>16890</v>
      </c>
      <c r="DX38" s="39">
        <v>16240</v>
      </c>
      <c r="DY38" s="39">
        <v>8560</v>
      </c>
      <c r="DZ38" s="39">
        <v>5130</v>
      </c>
      <c r="EA38" s="39">
        <v>1710</v>
      </c>
      <c r="EB38" s="39">
        <v>1270</v>
      </c>
      <c r="EC38" s="39">
        <v>180</v>
      </c>
      <c r="ED38" s="39" t="s">
        <v>334</v>
      </c>
      <c r="EE38" s="39">
        <v>78840</v>
      </c>
      <c r="EF38" s="39">
        <v>29070</v>
      </c>
      <c r="EG38" s="39">
        <v>17130</v>
      </c>
      <c r="EH38" s="39">
        <v>16410</v>
      </c>
      <c r="EI38" s="39">
        <v>8610</v>
      </c>
      <c r="EJ38" s="39">
        <v>5160</v>
      </c>
      <c r="EK38" s="39">
        <v>1730</v>
      </c>
      <c r="EL38" s="39">
        <v>1270</v>
      </c>
      <c r="EM38" s="39">
        <v>180</v>
      </c>
      <c r="EN38" s="39" t="s">
        <v>334</v>
      </c>
      <c r="EO38" s="39">
        <v>79560</v>
      </c>
      <c r="EP38" s="39">
        <v>29240</v>
      </c>
      <c r="EQ38" s="39">
        <v>17340</v>
      </c>
      <c r="ER38" s="39">
        <v>16580</v>
      </c>
      <c r="ES38" s="39">
        <v>8680</v>
      </c>
      <c r="ET38" s="39">
        <v>5190</v>
      </c>
      <c r="EU38" s="39">
        <v>1750</v>
      </c>
      <c r="EV38" s="39">
        <v>1270</v>
      </c>
      <c r="EW38" s="39">
        <v>180</v>
      </c>
      <c r="EX38" s="39" t="s">
        <v>334</v>
      </c>
      <c r="EY38" s="39">
        <v>80230</v>
      </c>
      <c r="EZ38" s="39">
        <v>29350</v>
      </c>
      <c r="FA38" s="39">
        <v>17560</v>
      </c>
      <c r="FB38" s="39">
        <v>16710</v>
      </c>
      <c r="FC38" s="39">
        <v>8720</v>
      </c>
      <c r="FD38" s="39">
        <v>5200</v>
      </c>
      <c r="FE38" s="39">
        <v>1760</v>
      </c>
      <c r="FF38" s="39">
        <v>1280</v>
      </c>
      <c r="FG38" s="39">
        <v>180</v>
      </c>
      <c r="FH38" s="39" t="s">
        <v>334</v>
      </c>
      <c r="FI38" s="39">
        <v>80760</v>
      </c>
      <c r="FJ38" s="39">
        <v>29390</v>
      </c>
      <c r="FK38" s="39">
        <v>17660</v>
      </c>
      <c r="FL38" s="39">
        <v>16740</v>
      </c>
      <c r="FM38" s="39">
        <v>8730</v>
      </c>
      <c r="FN38" s="39">
        <v>5200</v>
      </c>
      <c r="FO38" s="39">
        <v>1780</v>
      </c>
      <c r="FP38" s="39">
        <v>1270</v>
      </c>
      <c r="FQ38" s="39">
        <v>180</v>
      </c>
      <c r="FR38" s="39" t="s">
        <v>334</v>
      </c>
      <c r="FS38" s="39">
        <v>80950</v>
      </c>
      <c r="FT38" s="39">
        <v>29510</v>
      </c>
      <c r="FU38" s="39">
        <v>17670</v>
      </c>
      <c r="FV38" s="39">
        <v>16810</v>
      </c>
      <c r="FW38" s="39">
        <v>8750</v>
      </c>
      <c r="FX38" s="39">
        <v>5190</v>
      </c>
      <c r="FY38" s="39">
        <v>1790</v>
      </c>
      <c r="FZ38" s="39">
        <v>1270</v>
      </c>
      <c r="GA38" s="39">
        <v>180</v>
      </c>
      <c r="GB38" s="39" t="s">
        <v>334</v>
      </c>
      <c r="GC38" s="39">
        <v>81160</v>
      </c>
      <c r="GD38" s="39">
        <v>29640</v>
      </c>
      <c r="GE38" s="39">
        <v>17730</v>
      </c>
      <c r="GF38" s="39">
        <v>16850</v>
      </c>
      <c r="GG38" s="39">
        <v>8770</v>
      </c>
      <c r="GH38" s="39">
        <v>5190</v>
      </c>
      <c r="GI38" s="39">
        <v>1780</v>
      </c>
      <c r="GJ38" s="39">
        <v>1270</v>
      </c>
      <c r="GK38" s="39">
        <v>180</v>
      </c>
      <c r="GL38" s="39" t="s">
        <v>334</v>
      </c>
      <c r="GM38" s="39">
        <v>81410</v>
      </c>
      <c r="GN38" s="39">
        <v>29720</v>
      </c>
      <c r="GO38" s="39">
        <v>17810</v>
      </c>
      <c r="GP38" s="39">
        <v>16870</v>
      </c>
      <c r="GQ38" s="39">
        <v>8770</v>
      </c>
      <c r="GR38" s="39">
        <v>5230</v>
      </c>
      <c r="GS38" s="39">
        <v>1770</v>
      </c>
      <c r="GT38" s="39">
        <v>1270</v>
      </c>
      <c r="GU38" s="39">
        <v>180</v>
      </c>
      <c r="GV38" s="39" t="s">
        <v>334</v>
      </c>
      <c r="GW38" s="39">
        <v>81610</v>
      </c>
      <c r="GX38" s="39">
        <v>29860</v>
      </c>
      <c r="GY38" s="39">
        <v>17910</v>
      </c>
      <c r="GZ38" s="39">
        <v>16910</v>
      </c>
      <c r="HA38" s="39">
        <v>8790</v>
      </c>
      <c r="HB38" s="39">
        <v>5240</v>
      </c>
      <c r="HC38" s="39">
        <v>1770</v>
      </c>
      <c r="HD38" s="39">
        <v>1260</v>
      </c>
      <c r="HE38" s="39">
        <v>180</v>
      </c>
      <c r="HF38" s="39" t="s">
        <v>334</v>
      </c>
      <c r="HG38" s="39">
        <v>81920</v>
      </c>
      <c r="HH38" s="39">
        <v>29880</v>
      </c>
      <c r="HI38" s="39">
        <v>18000</v>
      </c>
      <c r="HJ38" s="39">
        <v>16950</v>
      </c>
      <c r="HK38" s="39">
        <v>8790</v>
      </c>
      <c r="HL38" s="39">
        <v>5230</v>
      </c>
      <c r="HM38" s="39">
        <v>1780</v>
      </c>
      <c r="HN38" s="39">
        <v>1250</v>
      </c>
      <c r="HO38" s="39">
        <v>180</v>
      </c>
      <c r="HP38" s="39" t="s">
        <v>334</v>
      </c>
      <c r="HQ38" s="39">
        <v>82060</v>
      </c>
      <c r="HR38" s="39">
        <v>29930</v>
      </c>
      <c r="HS38" s="39">
        <v>18070</v>
      </c>
      <c r="HT38" s="39">
        <v>17020</v>
      </c>
      <c r="HU38" s="39">
        <v>8850</v>
      </c>
      <c r="HV38" s="39">
        <v>5280</v>
      </c>
      <c r="HW38" s="39">
        <v>1780</v>
      </c>
      <c r="HX38" s="39">
        <v>1260</v>
      </c>
      <c r="HY38" s="39">
        <v>180</v>
      </c>
      <c r="HZ38" s="39" t="s">
        <v>334</v>
      </c>
      <c r="IA38" s="39">
        <v>82350</v>
      </c>
      <c r="IB38" s="39">
        <v>30080</v>
      </c>
      <c r="IC38" s="39">
        <v>18180</v>
      </c>
      <c r="ID38" s="39">
        <v>17120</v>
      </c>
      <c r="IE38" s="39">
        <v>8930</v>
      </c>
      <c r="IF38" s="39">
        <v>5310</v>
      </c>
      <c r="IG38" s="39">
        <v>1800</v>
      </c>
      <c r="IH38" s="39">
        <v>1250</v>
      </c>
      <c r="II38" s="39">
        <v>180</v>
      </c>
      <c r="IJ38" s="39" t="s">
        <v>334</v>
      </c>
      <c r="IK38" s="39">
        <v>82850</v>
      </c>
      <c r="IL38" s="39">
        <v>30150</v>
      </c>
      <c r="IM38" s="39">
        <v>18310</v>
      </c>
      <c r="IN38" s="39">
        <v>17220</v>
      </c>
      <c r="IO38" s="39">
        <v>9050</v>
      </c>
      <c r="IP38" s="39">
        <v>5350</v>
      </c>
      <c r="IQ38" s="39">
        <v>1830</v>
      </c>
      <c r="IR38" s="39">
        <v>1250</v>
      </c>
      <c r="IS38" s="39">
        <v>180</v>
      </c>
      <c r="IT38" s="39" t="s">
        <v>334</v>
      </c>
      <c r="IU38" s="39">
        <v>83340</v>
      </c>
      <c r="IV38" s="39">
        <v>30200</v>
      </c>
      <c r="IW38" s="39">
        <v>18330</v>
      </c>
      <c r="IX38" s="39">
        <v>17220</v>
      </c>
      <c r="IY38" s="39">
        <v>9100</v>
      </c>
      <c r="IZ38" s="39">
        <v>5390</v>
      </c>
      <c r="JA38" s="39">
        <v>1830</v>
      </c>
      <c r="JB38" s="39">
        <v>1270</v>
      </c>
      <c r="JC38" s="39">
        <v>180</v>
      </c>
      <c r="JD38" s="39" t="s">
        <v>334</v>
      </c>
      <c r="JE38" s="39">
        <v>83510</v>
      </c>
      <c r="JF38" s="39">
        <v>30310</v>
      </c>
      <c r="JG38" s="39">
        <v>18500</v>
      </c>
      <c r="JH38" s="39">
        <v>17270</v>
      </c>
      <c r="JI38" s="39">
        <v>9140</v>
      </c>
      <c r="JJ38" s="39">
        <v>5460</v>
      </c>
      <c r="JK38" s="39">
        <v>1840</v>
      </c>
      <c r="JL38" s="39">
        <v>1270</v>
      </c>
      <c r="JM38" s="39">
        <v>180</v>
      </c>
      <c r="JN38" s="39" t="s">
        <v>334</v>
      </c>
      <c r="JO38" s="39">
        <v>83960</v>
      </c>
      <c r="JP38" s="39">
        <v>30360</v>
      </c>
      <c r="JQ38" s="39">
        <v>18560</v>
      </c>
      <c r="JR38" s="39">
        <v>17300</v>
      </c>
      <c r="JS38" s="39">
        <v>9180</v>
      </c>
      <c r="JT38" s="39">
        <v>5490</v>
      </c>
      <c r="JU38" s="39">
        <v>1850</v>
      </c>
      <c r="JV38" s="39">
        <v>1270</v>
      </c>
      <c r="JW38" s="39">
        <v>180</v>
      </c>
      <c r="JX38" s="39" t="s">
        <v>334</v>
      </c>
      <c r="JY38" s="39">
        <v>84190</v>
      </c>
      <c r="JZ38" s="39">
        <v>30380</v>
      </c>
      <c r="KA38" s="39">
        <v>18570</v>
      </c>
      <c r="KB38" s="39">
        <v>17310</v>
      </c>
      <c r="KC38" s="39">
        <v>9180</v>
      </c>
      <c r="KD38" s="39">
        <v>5510</v>
      </c>
      <c r="KE38" s="39">
        <v>1850</v>
      </c>
      <c r="KF38" s="39">
        <v>1270</v>
      </c>
      <c r="KG38" s="39">
        <v>180</v>
      </c>
      <c r="KH38" s="39" t="s">
        <v>334</v>
      </c>
      <c r="KI38" s="39">
        <v>84250</v>
      </c>
      <c r="KJ38" s="39">
        <v>30430</v>
      </c>
      <c r="KK38" s="39">
        <v>18610</v>
      </c>
      <c r="KL38" s="39">
        <v>17350</v>
      </c>
      <c r="KM38" s="39">
        <v>9220</v>
      </c>
      <c r="KN38" s="39">
        <v>5590</v>
      </c>
      <c r="KO38" s="39">
        <v>1870</v>
      </c>
      <c r="KP38" s="39">
        <v>1290</v>
      </c>
      <c r="KQ38" s="39">
        <v>180</v>
      </c>
      <c r="KR38" s="39" t="s">
        <v>334</v>
      </c>
      <c r="KS38" s="39">
        <v>84550</v>
      </c>
      <c r="KT38" s="39">
        <v>30550</v>
      </c>
      <c r="KU38" s="39">
        <v>18620</v>
      </c>
      <c r="KV38" s="39">
        <v>17440</v>
      </c>
      <c r="KW38" s="39">
        <v>9280</v>
      </c>
      <c r="KX38" s="39">
        <v>5640</v>
      </c>
      <c r="KY38" s="39">
        <v>1890</v>
      </c>
      <c r="KZ38" s="39">
        <v>1300</v>
      </c>
      <c r="LA38" s="39">
        <v>180</v>
      </c>
      <c r="LB38" s="39" t="s">
        <v>334</v>
      </c>
      <c r="LC38" s="39">
        <v>84910</v>
      </c>
      <c r="LD38" t="str">
        <f>INDEX(Lookup!$F$2:$F$375, MATCH(D38,Lookup!$A$2:$A$375,0))</f>
        <v>Greater Manchester Combined Authority</v>
      </c>
    </row>
    <row r="39" spans="2:316" ht="15" customHeight="1" x14ac:dyDescent="0.25">
      <c r="B39" s="1" t="s">
        <v>342</v>
      </c>
      <c r="C39" s="42">
        <v>4215</v>
      </c>
      <c r="D39" s="42" t="s">
        <v>405</v>
      </c>
      <c r="E39" s="37" t="s">
        <v>406</v>
      </c>
      <c r="F39" s="38">
        <v>133440</v>
      </c>
      <c r="G39" s="38">
        <v>21530</v>
      </c>
      <c r="H39" s="38">
        <v>20420</v>
      </c>
      <c r="I39" s="38">
        <v>7090</v>
      </c>
      <c r="J39" s="38">
        <v>2630</v>
      </c>
      <c r="K39" s="38">
        <v>1220</v>
      </c>
      <c r="L39" s="38">
        <v>650</v>
      </c>
      <c r="M39" s="38">
        <v>90</v>
      </c>
      <c r="N39" s="38" t="s">
        <v>334</v>
      </c>
      <c r="O39" s="39">
        <v>187070</v>
      </c>
      <c r="P39" s="39">
        <v>133890</v>
      </c>
      <c r="Q39" s="39">
        <v>21680</v>
      </c>
      <c r="R39" s="39">
        <v>20280</v>
      </c>
      <c r="S39" s="39">
        <v>7040</v>
      </c>
      <c r="T39" s="39">
        <v>2600</v>
      </c>
      <c r="U39" s="39">
        <v>1210</v>
      </c>
      <c r="V39" s="39">
        <v>650</v>
      </c>
      <c r="W39" s="39">
        <v>90</v>
      </c>
      <c r="X39" s="39" t="s">
        <v>334</v>
      </c>
      <c r="Y39" s="39">
        <v>187440</v>
      </c>
      <c r="Z39" s="39">
        <v>132590</v>
      </c>
      <c r="AA39" s="39">
        <v>22170</v>
      </c>
      <c r="AB39" s="39">
        <v>20270</v>
      </c>
      <c r="AC39" s="39">
        <v>7130</v>
      </c>
      <c r="AD39" s="39">
        <v>2520</v>
      </c>
      <c r="AE39" s="39">
        <v>1180</v>
      </c>
      <c r="AF39" s="39">
        <v>620</v>
      </c>
      <c r="AG39" s="39">
        <v>90</v>
      </c>
      <c r="AH39" s="39" t="s">
        <v>334</v>
      </c>
      <c r="AI39" s="39">
        <v>186560</v>
      </c>
      <c r="AJ39" s="39">
        <v>133360</v>
      </c>
      <c r="AK39" s="39">
        <v>22760</v>
      </c>
      <c r="AL39" s="39">
        <v>20450</v>
      </c>
      <c r="AM39" s="39">
        <v>7130</v>
      </c>
      <c r="AN39" s="39">
        <v>2530</v>
      </c>
      <c r="AO39" s="39">
        <v>1180</v>
      </c>
      <c r="AP39" s="39">
        <v>600</v>
      </c>
      <c r="AQ39" s="39">
        <v>90</v>
      </c>
      <c r="AR39" s="39" t="s">
        <v>334</v>
      </c>
      <c r="AS39" s="39">
        <v>188100</v>
      </c>
      <c r="AT39" s="39">
        <v>133860</v>
      </c>
      <c r="AU39" s="39">
        <v>23600</v>
      </c>
      <c r="AV39" s="39">
        <v>20170</v>
      </c>
      <c r="AW39" s="39">
        <v>7130</v>
      </c>
      <c r="AX39" s="39">
        <v>2560</v>
      </c>
      <c r="AY39" s="39">
        <v>1190</v>
      </c>
      <c r="AZ39" s="39">
        <v>600</v>
      </c>
      <c r="BA39" s="39">
        <v>80</v>
      </c>
      <c r="BB39" s="39" t="s">
        <v>334</v>
      </c>
      <c r="BC39" s="39">
        <v>189190</v>
      </c>
      <c r="BD39" s="39">
        <v>133940</v>
      </c>
      <c r="BE39" s="39">
        <v>23910</v>
      </c>
      <c r="BF39" s="39">
        <v>20240</v>
      </c>
      <c r="BG39" s="39">
        <v>6950</v>
      </c>
      <c r="BH39" s="39">
        <v>2630</v>
      </c>
      <c r="BI39" s="39">
        <v>1170</v>
      </c>
      <c r="BJ39" s="39">
        <v>590</v>
      </c>
      <c r="BK39" s="39">
        <v>80</v>
      </c>
      <c r="BL39" s="39" t="s">
        <v>334</v>
      </c>
      <c r="BM39" s="39">
        <v>189520</v>
      </c>
      <c r="BN39" s="39">
        <v>134130</v>
      </c>
      <c r="BO39" s="39">
        <v>24440</v>
      </c>
      <c r="BP39" s="39">
        <v>20570</v>
      </c>
      <c r="BQ39" s="39">
        <v>7130</v>
      </c>
      <c r="BR39" s="39">
        <v>2720</v>
      </c>
      <c r="BS39" s="39">
        <v>1200</v>
      </c>
      <c r="BT39" s="39">
        <v>600</v>
      </c>
      <c r="BU39" s="39">
        <v>80</v>
      </c>
      <c r="BV39" s="39" t="s">
        <v>334</v>
      </c>
      <c r="BW39" s="39">
        <v>190860</v>
      </c>
      <c r="BX39" s="39">
        <v>134670</v>
      </c>
      <c r="BY39" s="39">
        <v>24910</v>
      </c>
      <c r="BZ39" s="39">
        <v>21040</v>
      </c>
      <c r="CA39" s="39">
        <v>7250</v>
      </c>
      <c r="CB39" s="39">
        <v>2790</v>
      </c>
      <c r="CC39" s="39">
        <v>1240</v>
      </c>
      <c r="CD39" s="39">
        <v>610</v>
      </c>
      <c r="CE39" s="39">
        <v>80</v>
      </c>
      <c r="CF39" s="39" t="s">
        <v>334</v>
      </c>
      <c r="CG39" s="39">
        <v>192570</v>
      </c>
      <c r="CH39" s="39">
        <v>134140</v>
      </c>
      <c r="CI39" s="39">
        <v>25410</v>
      </c>
      <c r="CJ39" s="39">
        <v>21520</v>
      </c>
      <c r="CK39" s="39">
        <v>7630</v>
      </c>
      <c r="CL39" s="39">
        <v>3100</v>
      </c>
      <c r="CM39" s="39">
        <v>1300</v>
      </c>
      <c r="CN39" s="39">
        <v>640</v>
      </c>
      <c r="CO39" s="39">
        <v>80</v>
      </c>
      <c r="CP39" s="39" t="s">
        <v>334</v>
      </c>
      <c r="CQ39" s="39">
        <v>193810</v>
      </c>
      <c r="CR39" s="39">
        <v>133150</v>
      </c>
      <c r="CS39" s="39">
        <v>26290</v>
      </c>
      <c r="CT39" s="39">
        <v>22010</v>
      </c>
      <c r="CU39" s="39">
        <v>8010</v>
      </c>
      <c r="CV39" s="39">
        <v>3300</v>
      </c>
      <c r="CW39" s="39">
        <v>1420</v>
      </c>
      <c r="CX39" s="39">
        <v>660</v>
      </c>
      <c r="CY39" s="39">
        <v>80</v>
      </c>
      <c r="CZ39" s="39" t="s">
        <v>334</v>
      </c>
      <c r="DA39" s="39">
        <v>194920</v>
      </c>
      <c r="DB39" s="39">
        <v>132620</v>
      </c>
      <c r="DC39" s="39">
        <v>27040</v>
      </c>
      <c r="DD39" s="39">
        <v>22780</v>
      </c>
      <c r="DE39" s="39">
        <v>8570</v>
      </c>
      <c r="DF39" s="39">
        <v>3610</v>
      </c>
      <c r="DG39" s="39">
        <v>1550</v>
      </c>
      <c r="DH39" s="39">
        <v>720</v>
      </c>
      <c r="DI39" s="39">
        <v>90</v>
      </c>
      <c r="DJ39" s="39" t="s">
        <v>334</v>
      </c>
      <c r="DK39" s="39">
        <v>197000</v>
      </c>
      <c r="DL39" s="39">
        <v>132390</v>
      </c>
      <c r="DM39" s="39">
        <v>27640</v>
      </c>
      <c r="DN39" s="39">
        <v>23660</v>
      </c>
      <c r="DO39" s="39">
        <v>9080</v>
      </c>
      <c r="DP39" s="39">
        <v>3950</v>
      </c>
      <c r="DQ39" s="39">
        <v>1610</v>
      </c>
      <c r="DR39" s="39">
        <v>720</v>
      </c>
      <c r="DS39" s="39">
        <v>100</v>
      </c>
      <c r="DT39" s="39" t="s">
        <v>334</v>
      </c>
      <c r="DU39" s="39">
        <v>199150</v>
      </c>
      <c r="DV39" s="39">
        <v>131340</v>
      </c>
      <c r="DW39" s="39">
        <v>28830</v>
      </c>
      <c r="DX39" s="39">
        <v>24290</v>
      </c>
      <c r="DY39" s="39">
        <v>9950</v>
      </c>
      <c r="DZ39" s="39">
        <v>4260</v>
      </c>
      <c r="EA39" s="39">
        <v>1690</v>
      </c>
      <c r="EB39" s="39">
        <v>730</v>
      </c>
      <c r="EC39" s="39">
        <v>100</v>
      </c>
      <c r="ED39" s="39" t="s">
        <v>334</v>
      </c>
      <c r="EE39" s="39">
        <v>201190</v>
      </c>
      <c r="EF39" s="39">
        <v>130620</v>
      </c>
      <c r="EG39" s="39">
        <v>30030</v>
      </c>
      <c r="EH39" s="39">
        <v>24870</v>
      </c>
      <c r="EI39" s="39">
        <v>10870</v>
      </c>
      <c r="EJ39" s="39">
        <v>4300</v>
      </c>
      <c r="EK39" s="39">
        <v>1720</v>
      </c>
      <c r="EL39" s="39">
        <v>730</v>
      </c>
      <c r="EM39" s="39">
        <v>100</v>
      </c>
      <c r="EN39" s="39" t="s">
        <v>334</v>
      </c>
      <c r="EO39" s="39">
        <v>203240</v>
      </c>
      <c r="EP39" s="39">
        <v>130960</v>
      </c>
      <c r="EQ39" s="39">
        <v>31380</v>
      </c>
      <c r="ER39" s="39">
        <v>26470</v>
      </c>
      <c r="ES39" s="39">
        <v>12100</v>
      </c>
      <c r="ET39" s="39">
        <v>4640</v>
      </c>
      <c r="EU39" s="39">
        <v>1890</v>
      </c>
      <c r="EV39" s="39">
        <v>750</v>
      </c>
      <c r="EW39" s="39">
        <v>100</v>
      </c>
      <c r="EX39" s="39" t="s">
        <v>334</v>
      </c>
      <c r="EY39" s="39">
        <v>208300</v>
      </c>
      <c r="EZ39" s="39">
        <v>131520</v>
      </c>
      <c r="FA39" s="39">
        <v>32890</v>
      </c>
      <c r="FB39" s="39">
        <v>28150</v>
      </c>
      <c r="FC39" s="39">
        <v>13410</v>
      </c>
      <c r="FD39" s="39">
        <v>5200</v>
      </c>
      <c r="FE39" s="39">
        <v>1910</v>
      </c>
      <c r="FF39" s="39">
        <v>750</v>
      </c>
      <c r="FG39" s="39">
        <v>110</v>
      </c>
      <c r="FH39" s="39" t="s">
        <v>334</v>
      </c>
      <c r="FI39" s="39">
        <v>213940</v>
      </c>
      <c r="FJ39" s="39">
        <v>131200</v>
      </c>
      <c r="FK39" s="39">
        <v>34060</v>
      </c>
      <c r="FL39" s="39">
        <v>28850</v>
      </c>
      <c r="FM39" s="39">
        <v>14120</v>
      </c>
      <c r="FN39" s="39">
        <v>5140</v>
      </c>
      <c r="FO39" s="39">
        <v>1930</v>
      </c>
      <c r="FP39" s="39">
        <v>750</v>
      </c>
      <c r="FQ39" s="39">
        <v>110</v>
      </c>
      <c r="FR39" s="39" t="s">
        <v>334</v>
      </c>
      <c r="FS39" s="39">
        <v>216160</v>
      </c>
      <c r="FT39" s="39">
        <v>131030</v>
      </c>
      <c r="FU39" s="39">
        <v>34970</v>
      </c>
      <c r="FV39" s="39">
        <v>29670</v>
      </c>
      <c r="FW39" s="39">
        <v>14240</v>
      </c>
      <c r="FX39" s="39">
        <v>5160</v>
      </c>
      <c r="FY39" s="39">
        <v>1950</v>
      </c>
      <c r="FZ39" s="39">
        <v>740</v>
      </c>
      <c r="GA39" s="39">
        <v>110</v>
      </c>
      <c r="GB39" s="39" t="s">
        <v>334</v>
      </c>
      <c r="GC39" s="39">
        <v>217870</v>
      </c>
      <c r="GD39" s="39">
        <v>130570</v>
      </c>
      <c r="GE39" s="39">
        <v>35450</v>
      </c>
      <c r="GF39" s="39">
        <v>29910</v>
      </c>
      <c r="GG39" s="39">
        <v>14300</v>
      </c>
      <c r="GH39" s="39">
        <v>5220</v>
      </c>
      <c r="GI39" s="39">
        <v>1960</v>
      </c>
      <c r="GJ39" s="39">
        <v>760</v>
      </c>
      <c r="GK39" s="39">
        <v>100</v>
      </c>
      <c r="GL39" s="39" t="s">
        <v>334</v>
      </c>
      <c r="GM39" s="39">
        <v>218270</v>
      </c>
      <c r="GN39" s="39">
        <v>130560</v>
      </c>
      <c r="GO39" s="39">
        <v>36020</v>
      </c>
      <c r="GP39" s="39">
        <v>30220</v>
      </c>
      <c r="GQ39" s="39">
        <v>14400</v>
      </c>
      <c r="GR39" s="39">
        <v>5250</v>
      </c>
      <c r="GS39" s="39">
        <v>1960</v>
      </c>
      <c r="GT39" s="39">
        <v>760</v>
      </c>
      <c r="GU39" s="39">
        <v>100</v>
      </c>
      <c r="GV39" s="39" t="s">
        <v>334</v>
      </c>
      <c r="GW39" s="39">
        <v>219280</v>
      </c>
      <c r="GX39" s="39">
        <v>131270</v>
      </c>
      <c r="GY39" s="39">
        <v>36620</v>
      </c>
      <c r="GZ39" s="39">
        <v>30640</v>
      </c>
      <c r="HA39" s="39">
        <v>14670</v>
      </c>
      <c r="HB39" s="39">
        <v>5290</v>
      </c>
      <c r="HC39" s="39">
        <v>1980</v>
      </c>
      <c r="HD39" s="39">
        <v>770</v>
      </c>
      <c r="HE39" s="39">
        <v>100</v>
      </c>
      <c r="HF39" s="39" t="s">
        <v>334</v>
      </c>
      <c r="HG39" s="39">
        <v>221340</v>
      </c>
      <c r="HH39" s="39">
        <v>131090</v>
      </c>
      <c r="HI39" s="39">
        <v>36970</v>
      </c>
      <c r="HJ39" s="39">
        <v>30940</v>
      </c>
      <c r="HK39" s="39">
        <v>14710</v>
      </c>
      <c r="HL39" s="39">
        <v>5280</v>
      </c>
      <c r="HM39" s="39">
        <v>1980</v>
      </c>
      <c r="HN39" s="39">
        <v>770</v>
      </c>
      <c r="HO39" s="39">
        <v>100</v>
      </c>
      <c r="HP39" s="39" t="s">
        <v>334</v>
      </c>
      <c r="HQ39" s="39">
        <v>221850</v>
      </c>
      <c r="HR39" s="39">
        <v>130840</v>
      </c>
      <c r="HS39" s="39">
        <v>37460</v>
      </c>
      <c r="HT39" s="39">
        <v>31330</v>
      </c>
      <c r="HU39" s="39">
        <v>14880</v>
      </c>
      <c r="HV39" s="39">
        <v>5350</v>
      </c>
      <c r="HW39" s="39">
        <v>1990</v>
      </c>
      <c r="HX39" s="39">
        <v>770</v>
      </c>
      <c r="HY39" s="39">
        <v>100</v>
      </c>
      <c r="HZ39" s="39" t="s">
        <v>334</v>
      </c>
      <c r="IA39" s="39">
        <v>222730</v>
      </c>
      <c r="IB39" s="39">
        <v>131560</v>
      </c>
      <c r="IC39" s="39">
        <v>37950</v>
      </c>
      <c r="ID39" s="39">
        <v>31750</v>
      </c>
      <c r="IE39" s="39">
        <v>15030</v>
      </c>
      <c r="IF39" s="39">
        <v>5400</v>
      </c>
      <c r="IG39" s="39">
        <v>2000</v>
      </c>
      <c r="IH39" s="39">
        <v>780</v>
      </c>
      <c r="II39" s="39">
        <v>100</v>
      </c>
      <c r="IJ39" s="39" t="s">
        <v>334</v>
      </c>
      <c r="IK39" s="39">
        <v>224570</v>
      </c>
      <c r="IL39" s="39">
        <v>132000</v>
      </c>
      <c r="IM39" s="39">
        <v>38410</v>
      </c>
      <c r="IN39" s="39">
        <v>32150</v>
      </c>
      <c r="IO39" s="39">
        <v>15360</v>
      </c>
      <c r="IP39" s="39">
        <v>5470</v>
      </c>
      <c r="IQ39" s="39">
        <v>2020</v>
      </c>
      <c r="IR39" s="39">
        <v>790</v>
      </c>
      <c r="IS39" s="39">
        <v>100</v>
      </c>
      <c r="IT39" s="39" t="s">
        <v>334</v>
      </c>
      <c r="IU39" s="39">
        <v>226310</v>
      </c>
      <c r="IV39" s="39">
        <v>132380</v>
      </c>
      <c r="IW39" s="39">
        <v>39030</v>
      </c>
      <c r="IX39" s="39">
        <v>32790</v>
      </c>
      <c r="IY39" s="39">
        <v>15600</v>
      </c>
      <c r="IZ39" s="39">
        <v>5500</v>
      </c>
      <c r="JA39" s="39">
        <v>2060</v>
      </c>
      <c r="JB39" s="39">
        <v>840</v>
      </c>
      <c r="JC39" s="39">
        <v>100</v>
      </c>
      <c r="JD39" s="39" t="s">
        <v>334</v>
      </c>
      <c r="JE39" s="39">
        <v>228300</v>
      </c>
      <c r="JF39" s="39">
        <v>133240</v>
      </c>
      <c r="JG39" s="39">
        <v>39980</v>
      </c>
      <c r="JH39" s="39">
        <v>33280</v>
      </c>
      <c r="JI39" s="39">
        <v>15780</v>
      </c>
      <c r="JJ39" s="39">
        <v>5540</v>
      </c>
      <c r="JK39" s="39">
        <v>2120</v>
      </c>
      <c r="JL39" s="39">
        <v>870</v>
      </c>
      <c r="JM39" s="39">
        <v>100</v>
      </c>
      <c r="JN39" s="39" t="s">
        <v>334</v>
      </c>
      <c r="JO39" s="39">
        <v>230900</v>
      </c>
      <c r="JP39" s="39">
        <v>134110</v>
      </c>
      <c r="JQ39" s="39">
        <v>40680</v>
      </c>
      <c r="JR39" s="39">
        <v>33910</v>
      </c>
      <c r="JS39" s="39">
        <v>16520</v>
      </c>
      <c r="JT39" s="39">
        <v>5650</v>
      </c>
      <c r="JU39" s="39">
        <v>2360</v>
      </c>
      <c r="JV39" s="39">
        <v>950</v>
      </c>
      <c r="JW39" s="39">
        <v>110</v>
      </c>
      <c r="JX39" s="39" t="s">
        <v>334</v>
      </c>
      <c r="JY39" s="39">
        <v>234290</v>
      </c>
      <c r="JZ39" s="39">
        <v>134790</v>
      </c>
      <c r="KA39" s="39">
        <v>41480</v>
      </c>
      <c r="KB39" s="39">
        <v>35140</v>
      </c>
      <c r="KC39" s="39">
        <v>17560</v>
      </c>
      <c r="KD39" s="39">
        <v>5930</v>
      </c>
      <c r="KE39" s="39">
        <v>2730</v>
      </c>
      <c r="KF39" s="39">
        <v>1040</v>
      </c>
      <c r="KG39" s="39">
        <v>120</v>
      </c>
      <c r="KH39" s="39" t="s">
        <v>334</v>
      </c>
      <c r="KI39" s="39">
        <v>238800</v>
      </c>
      <c r="KJ39" s="39">
        <v>135600</v>
      </c>
      <c r="KK39" s="39">
        <v>42070</v>
      </c>
      <c r="KL39" s="39">
        <v>36140</v>
      </c>
      <c r="KM39" s="39">
        <v>19060</v>
      </c>
      <c r="KN39" s="39">
        <v>6480</v>
      </c>
      <c r="KO39" s="39">
        <v>3160</v>
      </c>
      <c r="KP39" s="39">
        <v>1240</v>
      </c>
      <c r="KQ39" s="39">
        <v>140</v>
      </c>
      <c r="KR39" s="39" t="s">
        <v>334</v>
      </c>
      <c r="KS39" s="39">
        <v>243890</v>
      </c>
      <c r="KT39" s="39">
        <v>136110</v>
      </c>
      <c r="KU39" s="39">
        <v>42380</v>
      </c>
      <c r="KV39" s="39">
        <v>36840</v>
      </c>
      <c r="KW39" s="39">
        <v>19800</v>
      </c>
      <c r="KX39" s="39">
        <v>6680</v>
      </c>
      <c r="KY39" s="39">
        <v>3190</v>
      </c>
      <c r="KZ39" s="39">
        <v>1260</v>
      </c>
      <c r="LA39" s="39">
        <v>150</v>
      </c>
      <c r="LB39" s="39" t="s">
        <v>334</v>
      </c>
      <c r="LC39" s="39">
        <v>246400</v>
      </c>
      <c r="LD39" t="str">
        <f>INDEX(Lookup!$F$2:$F$375, MATCH(D39,Lookup!$A$2:$A$375,0))</f>
        <v>Greater Manchester Combined Authority</v>
      </c>
    </row>
    <row r="40" spans="2:316" ht="15" customHeight="1" x14ac:dyDescent="0.25">
      <c r="B40" s="1" t="s">
        <v>342</v>
      </c>
      <c r="C40" s="42">
        <v>4220</v>
      </c>
      <c r="D40" s="42" t="s">
        <v>407</v>
      </c>
      <c r="E40" s="37" t="s">
        <v>408</v>
      </c>
      <c r="F40" s="38">
        <v>51800</v>
      </c>
      <c r="G40" s="38">
        <v>15160</v>
      </c>
      <c r="H40" s="38">
        <v>14150</v>
      </c>
      <c r="I40" s="38">
        <v>5060</v>
      </c>
      <c r="J40" s="38">
        <v>2300</v>
      </c>
      <c r="K40" s="38">
        <v>1190</v>
      </c>
      <c r="L40" s="38">
        <v>830</v>
      </c>
      <c r="M40" s="38">
        <v>70</v>
      </c>
      <c r="N40" s="38" t="s">
        <v>334</v>
      </c>
      <c r="O40" s="39">
        <v>90550</v>
      </c>
      <c r="P40" s="39">
        <v>51740</v>
      </c>
      <c r="Q40" s="39">
        <v>15060</v>
      </c>
      <c r="R40" s="39">
        <v>14090</v>
      </c>
      <c r="S40" s="39">
        <v>5050</v>
      </c>
      <c r="T40" s="39">
        <v>2300</v>
      </c>
      <c r="U40" s="39">
        <v>1160</v>
      </c>
      <c r="V40" s="39">
        <v>800</v>
      </c>
      <c r="W40" s="39">
        <v>70</v>
      </c>
      <c r="X40" s="39" t="s">
        <v>334</v>
      </c>
      <c r="Y40" s="39">
        <v>90270</v>
      </c>
      <c r="Z40" s="39">
        <v>51610</v>
      </c>
      <c r="AA40" s="39">
        <v>15290</v>
      </c>
      <c r="AB40" s="39">
        <v>14180</v>
      </c>
      <c r="AC40" s="39">
        <v>5140</v>
      </c>
      <c r="AD40" s="39">
        <v>2350</v>
      </c>
      <c r="AE40" s="39">
        <v>1160</v>
      </c>
      <c r="AF40" s="39">
        <v>770</v>
      </c>
      <c r="AG40" s="39">
        <v>70</v>
      </c>
      <c r="AH40" s="39" t="s">
        <v>334</v>
      </c>
      <c r="AI40" s="39">
        <v>90570</v>
      </c>
      <c r="AJ40" s="39">
        <v>51640</v>
      </c>
      <c r="AK40" s="39">
        <v>15430</v>
      </c>
      <c r="AL40" s="39">
        <v>14220</v>
      </c>
      <c r="AM40" s="39">
        <v>5220</v>
      </c>
      <c r="AN40" s="39">
        <v>2380</v>
      </c>
      <c r="AO40" s="39">
        <v>1170</v>
      </c>
      <c r="AP40" s="39">
        <v>750</v>
      </c>
      <c r="AQ40" s="39">
        <v>80</v>
      </c>
      <c r="AR40" s="39" t="s">
        <v>334</v>
      </c>
      <c r="AS40" s="39">
        <v>90880</v>
      </c>
      <c r="AT40" s="39">
        <v>51850</v>
      </c>
      <c r="AU40" s="39">
        <v>15550</v>
      </c>
      <c r="AV40" s="39">
        <v>14260</v>
      </c>
      <c r="AW40" s="39">
        <v>5260</v>
      </c>
      <c r="AX40" s="39">
        <v>2420</v>
      </c>
      <c r="AY40" s="39">
        <v>1180</v>
      </c>
      <c r="AZ40" s="39">
        <v>760</v>
      </c>
      <c r="BA40" s="39">
        <v>80</v>
      </c>
      <c r="BB40" s="39" t="s">
        <v>334</v>
      </c>
      <c r="BC40" s="39">
        <v>91340</v>
      </c>
      <c r="BD40" s="39">
        <v>52360</v>
      </c>
      <c r="BE40" s="39">
        <v>15510</v>
      </c>
      <c r="BF40" s="39">
        <v>14210</v>
      </c>
      <c r="BG40" s="39">
        <v>5340</v>
      </c>
      <c r="BH40" s="39">
        <v>2500</v>
      </c>
      <c r="BI40" s="39">
        <v>1220</v>
      </c>
      <c r="BJ40" s="39">
        <v>760</v>
      </c>
      <c r="BK40" s="39">
        <v>80</v>
      </c>
      <c r="BL40" s="39" t="s">
        <v>334</v>
      </c>
      <c r="BM40" s="39">
        <v>91960</v>
      </c>
      <c r="BN40" s="39">
        <v>52570</v>
      </c>
      <c r="BO40" s="39">
        <v>15360</v>
      </c>
      <c r="BP40" s="39">
        <v>14150</v>
      </c>
      <c r="BQ40" s="39">
        <v>5470</v>
      </c>
      <c r="BR40" s="39">
        <v>2620</v>
      </c>
      <c r="BS40" s="39">
        <v>1240</v>
      </c>
      <c r="BT40" s="39">
        <v>770</v>
      </c>
      <c r="BU40" s="39">
        <v>70</v>
      </c>
      <c r="BV40" s="39" t="s">
        <v>334</v>
      </c>
      <c r="BW40" s="39">
        <v>92250</v>
      </c>
      <c r="BX40" s="39">
        <v>52500</v>
      </c>
      <c r="BY40" s="39">
        <v>15310</v>
      </c>
      <c r="BZ40" s="39">
        <v>14250</v>
      </c>
      <c r="CA40" s="39">
        <v>5600</v>
      </c>
      <c r="CB40" s="39">
        <v>2740</v>
      </c>
      <c r="CC40" s="39">
        <v>1290</v>
      </c>
      <c r="CD40" s="39">
        <v>790</v>
      </c>
      <c r="CE40" s="39">
        <v>70</v>
      </c>
      <c r="CF40" s="39" t="s">
        <v>334</v>
      </c>
      <c r="CG40" s="39">
        <v>92540</v>
      </c>
      <c r="CH40" s="39">
        <v>52370</v>
      </c>
      <c r="CI40" s="39">
        <v>15340</v>
      </c>
      <c r="CJ40" s="39">
        <v>14330</v>
      </c>
      <c r="CK40" s="39">
        <v>5740</v>
      </c>
      <c r="CL40" s="39">
        <v>2820</v>
      </c>
      <c r="CM40" s="39">
        <v>1310</v>
      </c>
      <c r="CN40" s="39">
        <v>800</v>
      </c>
      <c r="CO40" s="39">
        <v>70</v>
      </c>
      <c r="CP40" s="39" t="s">
        <v>334</v>
      </c>
      <c r="CQ40" s="39">
        <v>92780</v>
      </c>
      <c r="CR40" s="39">
        <v>52100</v>
      </c>
      <c r="CS40" s="39">
        <v>15490</v>
      </c>
      <c r="CT40" s="39">
        <v>14440</v>
      </c>
      <c r="CU40" s="39">
        <v>5840</v>
      </c>
      <c r="CV40" s="39">
        <v>2900</v>
      </c>
      <c r="CW40" s="39">
        <v>1310</v>
      </c>
      <c r="CX40" s="39">
        <v>810</v>
      </c>
      <c r="CY40" s="39">
        <v>70</v>
      </c>
      <c r="CZ40" s="39" t="s">
        <v>334</v>
      </c>
      <c r="DA40" s="39">
        <v>92950</v>
      </c>
      <c r="DB40" s="39">
        <v>51990</v>
      </c>
      <c r="DC40" s="39">
        <v>15570</v>
      </c>
      <c r="DD40" s="39">
        <v>14540</v>
      </c>
      <c r="DE40" s="39">
        <v>5950</v>
      </c>
      <c r="DF40" s="39">
        <v>2950</v>
      </c>
      <c r="DG40" s="39">
        <v>1340</v>
      </c>
      <c r="DH40" s="39">
        <v>820</v>
      </c>
      <c r="DI40" s="39">
        <v>70</v>
      </c>
      <c r="DJ40" s="39" t="s">
        <v>334</v>
      </c>
      <c r="DK40" s="39">
        <v>93220</v>
      </c>
      <c r="DL40" s="39">
        <v>51810</v>
      </c>
      <c r="DM40" s="39">
        <v>15630</v>
      </c>
      <c r="DN40" s="39">
        <v>14660</v>
      </c>
      <c r="DO40" s="39">
        <v>6080</v>
      </c>
      <c r="DP40" s="39">
        <v>2990</v>
      </c>
      <c r="DQ40" s="39">
        <v>1340</v>
      </c>
      <c r="DR40" s="39">
        <v>820</v>
      </c>
      <c r="DS40" s="39">
        <v>70</v>
      </c>
      <c r="DT40" s="39" t="s">
        <v>334</v>
      </c>
      <c r="DU40" s="39">
        <v>93400</v>
      </c>
      <c r="DV40" s="39">
        <v>51640</v>
      </c>
      <c r="DW40" s="39">
        <v>15690</v>
      </c>
      <c r="DX40" s="39">
        <v>14740</v>
      </c>
      <c r="DY40" s="39">
        <v>6140</v>
      </c>
      <c r="DZ40" s="39">
        <v>3020</v>
      </c>
      <c r="EA40" s="39">
        <v>1360</v>
      </c>
      <c r="EB40" s="39">
        <v>820</v>
      </c>
      <c r="EC40" s="39">
        <v>70</v>
      </c>
      <c r="ED40" s="39" t="s">
        <v>334</v>
      </c>
      <c r="EE40" s="39">
        <v>93480</v>
      </c>
      <c r="EF40" s="39">
        <v>51290</v>
      </c>
      <c r="EG40" s="39">
        <v>15820</v>
      </c>
      <c r="EH40" s="39">
        <v>14790</v>
      </c>
      <c r="EI40" s="39">
        <v>6220</v>
      </c>
      <c r="EJ40" s="39">
        <v>3030</v>
      </c>
      <c r="EK40" s="39">
        <v>1370</v>
      </c>
      <c r="EL40" s="39">
        <v>830</v>
      </c>
      <c r="EM40" s="39">
        <v>70</v>
      </c>
      <c r="EN40" s="39" t="s">
        <v>334</v>
      </c>
      <c r="EO40" s="39">
        <v>93420</v>
      </c>
      <c r="EP40" s="39">
        <v>51160</v>
      </c>
      <c r="EQ40" s="39">
        <v>15890</v>
      </c>
      <c r="ER40" s="39">
        <v>14870</v>
      </c>
      <c r="ES40" s="39">
        <v>6290</v>
      </c>
      <c r="ET40" s="39">
        <v>3040</v>
      </c>
      <c r="EU40" s="39">
        <v>1390</v>
      </c>
      <c r="EV40" s="39">
        <v>840</v>
      </c>
      <c r="EW40" s="39">
        <v>70</v>
      </c>
      <c r="EX40" s="39" t="s">
        <v>334</v>
      </c>
      <c r="EY40" s="39">
        <v>93550</v>
      </c>
      <c r="EZ40" s="39">
        <v>51250</v>
      </c>
      <c r="FA40" s="39">
        <v>16060</v>
      </c>
      <c r="FB40" s="39">
        <v>14950</v>
      </c>
      <c r="FC40" s="39">
        <v>6380</v>
      </c>
      <c r="FD40" s="39">
        <v>3070</v>
      </c>
      <c r="FE40" s="39">
        <v>1420</v>
      </c>
      <c r="FF40" s="39">
        <v>830</v>
      </c>
      <c r="FG40" s="39">
        <v>70</v>
      </c>
      <c r="FH40" s="39" t="s">
        <v>334</v>
      </c>
      <c r="FI40" s="39">
        <v>94030</v>
      </c>
      <c r="FJ40" s="39">
        <v>51110</v>
      </c>
      <c r="FK40" s="39">
        <v>16170</v>
      </c>
      <c r="FL40" s="39">
        <v>15050</v>
      </c>
      <c r="FM40" s="39">
        <v>6400</v>
      </c>
      <c r="FN40" s="39">
        <v>3110</v>
      </c>
      <c r="FO40" s="39">
        <v>1420</v>
      </c>
      <c r="FP40" s="39">
        <v>830</v>
      </c>
      <c r="FQ40" s="39">
        <v>70</v>
      </c>
      <c r="FR40" s="39" t="s">
        <v>334</v>
      </c>
      <c r="FS40" s="39">
        <v>94160</v>
      </c>
      <c r="FT40" s="39">
        <v>50790</v>
      </c>
      <c r="FU40" s="39">
        <v>16250</v>
      </c>
      <c r="FV40" s="39">
        <v>15130</v>
      </c>
      <c r="FW40" s="39">
        <v>6440</v>
      </c>
      <c r="FX40" s="39">
        <v>3160</v>
      </c>
      <c r="FY40" s="39">
        <v>1430</v>
      </c>
      <c r="FZ40" s="39">
        <v>830</v>
      </c>
      <c r="GA40" s="39">
        <v>70</v>
      </c>
      <c r="GB40" s="39" t="s">
        <v>334</v>
      </c>
      <c r="GC40" s="39">
        <v>94100</v>
      </c>
      <c r="GD40" s="39">
        <v>50600</v>
      </c>
      <c r="GE40" s="39">
        <v>16290</v>
      </c>
      <c r="GF40" s="39">
        <v>15220</v>
      </c>
      <c r="GG40" s="39">
        <v>6500</v>
      </c>
      <c r="GH40" s="39">
        <v>3180</v>
      </c>
      <c r="GI40" s="39">
        <v>1440</v>
      </c>
      <c r="GJ40" s="39">
        <v>850</v>
      </c>
      <c r="GK40" s="39">
        <v>70</v>
      </c>
      <c r="GL40" s="39" t="s">
        <v>334</v>
      </c>
      <c r="GM40" s="39">
        <v>94140</v>
      </c>
      <c r="GN40" s="39">
        <v>50350</v>
      </c>
      <c r="GO40" s="39">
        <v>16320</v>
      </c>
      <c r="GP40" s="39">
        <v>15270</v>
      </c>
      <c r="GQ40" s="39">
        <v>6510</v>
      </c>
      <c r="GR40" s="39">
        <v>3190</v>
      </c>
      <c r="GS40" s="39">
        <v>1460</v>
      </c>
      <c r="GT40" s="39">
        <v>850</v>
      </c>
      <c r="GU40" s="39">
        <v>70</v>
      </c>
      <c r="GV40" s="39" t="s">
        <v>334</v>
      </c>
      <c r="GW40" s="39">
        <v>94020</v>
      </c>
      <c r="GX40" s="39">
        <v>50270</v>
      </c>
      <c r="GY40" s="39">
        <v>16360</v>
      </c>
      <c r="GZ40" s="39">
        <v>15420</v>
      </c>
      <c r="HA40" s="39">
        <v>6520</v>
      </c>
      <c r="HB40" s="39">
        <v>3210</v>
      </c>
      <c r="HC40" s="39">
        <v>1470</v>
      </c>
      <c r="HD40" s="39">
        <v>850</v>
      </c>
      <c r="HE40" s="39">
        <v>70</v>
      </c>
      <c r="HF40" s="39" t="s">
        <v>334</v>
      </c>
      <c r="HG40" s="39">
        <v>94170</v>
      </c>
      <c r="HH40" s="39">
        <v>50240</v>
      </c>
      <c r="HI40" s="39">
        <v>16490</v>
      </c>
      <c r="HJ40" s="39">
        <v>15550</v>
      </c>
      <c r="HK40" s="39">
        <v>6560</v>
      </c>
      <c r="HL40" s="39">
        <v>3220</v>
      </c>
      <c r="HM40" s="39">
        <v>1480</v>
      </c>
      <c r="HN40" s="39">
        <v>850</v>
      </c>
      <c r="HO40" s="39">
        <v>70</v>
      </c>
      <c r="HP40" s="39" t="s">
        <v>334</v>
      </c>
      <c r="HQ40" s="39">
        <v>94470</v>
      </c>
      <c r="HR40" s="39">
        <v>50220</v>
      </c>
      <c r="HS40" s="39">
        <v>16770</v>
      </c>
      <c r="HT40" s="39">
        <v>15770</v>
      </c>
      <c r="HU40" s="39">
        <v>6620</v>
      </c>
      <c r="HV40" s="39">
        <v>3230</v>
      </c>
      <c r="HW40" s="39">
        <v>1490</v>
      </c>
      <c r="HX40" s="39">
        <v>860</v>
      </c>
      <c r="HY40" s="39">
        <v>70</v>
      </c>
      <c r="HZ40" s="39" t="s">
        <v>334</v>
      </c>
      <c r="IA40" s="39">
        <v>95030</v>
      </c>
      <c r="IB40" s="39">
        <v>50330</v>
      </c>
      <c r="IC40" s="39">
        <v>16880</v>
      </c>
      <c r="ID40" s="39">
        <v>15900</v>
      </c>
      <c r="IE40" s="39">
        <v>6690</v>
      </c>
      <c r="IF40" s="39">
        <v>3250</v>
      </c>
      <c r="IG40" s="39">
        <v>1510</v>
      </c>
      <c r="IH40" s="39">
        <v>860</v>
      </c>
      <c r="II40" s="39">
        <v>80</v>
      </c>
      <c r="IJ40" s="39" t="s">
        <v>334</v>
      </c>
      <c r="IK40" s="39">
        <v>95490</v>
      </c>
      <c r="IL40" s="39">
        <v>50370</v>
      </c>
      <c r="IM40" s="39">
        <v>17020</v>
      </c>
      <c r="IN40" s="39">
        <v>15980</v>
      </c>
      <c r="IO40" s="39">
        <v>6750</v>
      </c>
      <c r="IP40" s="39">
        <v>3270</v>
      </c>
      <c r="IQ40" s="39">
        <v>1520</v>
      </c>
      <c r="IR40" s="39">
        <v>860</v>
      </c>
      <c r="IS40" s="39">
        <v>80</v>
      </c>
      <c r="IT40" s="39" t="s">
        <v>334</v>
      </c>
      <c r="IU40" s="39">
        <v>95840</v>
      </c>
      <c r="IV40" s="39">
        <v>50440</v>
      </c>
      <c r="IW40" s="39">
        <v>17100</v>
      </c>
      <c r="IX40" s="39">
        <v>16070</v>
      </c>
      <c r="IY40" s="39">
        <v>6840</v>
      </c>
      <c r="IZ40" s="39">
        <v>3270</v>
      </c>
      <c r="JA40" s="39">
        <v>1520</v>
      </c>
      <c r="JB40" s="39">
        <v>870</v>
      </c>
      <c r="JC40" s="39">
        <v>80</v>
      </c>
      <c r="JD40" s="39" t="s">
        <v>334</v>
      </c>
      <c r="JE40" s="39">
        <v>96180</v>
      </c>
      <c r="JF40" s="39">
        <v>50580</v>
      </c>
      <c r="JG40" s="39">
        <v>17190</v>
      </c>
      <c r="JH40" s="39">
        <v>16220</v>
      </c>
      <c r="JI40" s="39">
        <v>6910</v>
      </c>
      <c r="JJ40" s="39">
        <v>3280</v>
      </c>
      <c r="JK40" s="39">
        <v>1530</v>
      </c>
      <c r="JL40" s="39">
        <v>890</v>
      </c>
      <c r="JM40" s="39">
        <v>80</v>
      </c>
      <c r="JN40" s="39" t="s">
        <v>334</v>
      </c>
      <c r="JO40" s="39">
        <v>96670</v>
      </c>
      <c r="JP40" s="39">
        <v>50820</v>
      </c>
      <c r="JQ40" s="39">
        <v>17280</v>
      </c>
      <c r="JR40" s="39">
        <v>16310</v>
      </c>
      <c r="JS40" s="39">
        <v>6960</v>
      </c>
      <c r="JT40" s="39">
        <v>3320</v>
      </c>
      <c r="JU40" s="39">
        <v>1540</v>
      </c>
      <c r="JV40" s="39">
        <v>900</v>
      </c>
      <c r="JW40" s="39">
        <v>80</v>
      </c>
      <c r="JX40" s="39" t="s">
        <v>334</v>
      </c>
      <c r="JY40" s="39">
        <v>97210</v>
      </c>
      <c r="JZ40" s="39">
        <v>50670</v>
      </c>
      <c r="KA40" s="39">
        <v>17340</v>
      </c>
      <c r="KB40" s="39">
        <v>16360</v>
      </c>
      <c r="KC40" s="39">
        <v>7050</v>
      </c>
      <c r="KD40" s="39">
        <v>3360</v>
      </c>
      <c r="KE40" s="39">
        <v>1550</v>
      </c>
      <c r="KF40" s="39">
        <v>900</v>
      </c>
      <c r="KG40" s="39">
        <v>80</v>
      </c>
      <c r="KH40" s="39" t="s">
        <v>334</v>
      </c>
      <c r="KI40" s="39">
        <v>97310</v>
      </c>
      <c r="KJ40" s="39">
        <v>50820</v>
      </c>
      <c r="KK40" s="39">
        <v>17440</v>
      </c>
      <c r="KL40" s="39">
        <v>16490</v>
      </c>
      <c r="KM40" s="39">
        <v>7150</v>
      </c>
      <c r="KN40" s="39">
        <v>3420</v>
      </c>
      <c r="KO40" s="39">
        <v>1560</v>
      </c>
      <c r="KP40" s="39">
        <v>920</v>
      </c>
      <c r="KQ40" s="39">
        <v>80</v>
      </c>
      <c r="KR40" s="39" t="s">
        <v>334</v>
      </c>
      <c r="KS40" s="39">
        <v>97880</v>
      </c>
      <c r="KT40" s="39">
        <v>50970</v>
      </c>
      <c r="KU40" s="39">
        <v>17530</v>
      </c>
      <c r="KV40" s="39">
        <v>16570</v>
      </c>
      <c r="KW40" s="39">
        <v>7210</v>
      </c>
      <c r="KX40" s="39">
        <v>3460</v>
      </c>
      <c r="KY40" s="39">
        <v>1590</v>
      </c>
      <c r="KZ40" s="39">
        <v>930</v>
      </c>
      <c r="LA40" s="39">
        <v>80</v>
      </c>
      <c r="LB40" s="39" t="s">
        <v>334</v>
      </c>
      <c r="LC40" s="39">
        <v>98340</v>
      </c>
      <c r="LD40" t="str">
        <f>INDEX(Lookup!$F$2:$F$375, MATCH(D40,Lookup!$A$2:$A$375,0))</f>
        <v>Greater Manchester Combined Authority</v>
      </c>
    </row>
    <row r="41" spans="2:316" ht="15" customHeight="1" x14ac:dyDescent="0.25">
      <c r="B41" s="1" t="s">
        <v>342</v>
      </c>
      <c r="C41" s="42">
        <v>4225</v>
      </c>
      <c r="D41" s="42" t="s">
        <v>409</v>
      </c>
      <c r="E41" s="37" t="s">
        <v>410</v>
      </c>
      <c r="F41" s="38">
        <v>51590</v>
      </c>
      <c r="G41" s="38">
        <v>12050</v>
      </c>
      <c r="H41" s="38">
        <v>9960</v>
      </c>
      <c r="I41" s="38">
        <v>5880</v>
      </c>
      <c r="J41" s="38">
        <v>3230</v>
      </c>
      <c r="K41" s="38">
        <v>1200</v>
      </c>
      <c r="L41" s="38">
        <v>760</v>
      </c>
      <c r="M41" s="38">
        <v>60</v>
      </c>
      <c r="N41" s="38" t="s">
        <v>334</v>
      </c>
      <c r="O41" s="39">
        <v>84720</v>
      </c>
      <c r="P41" s="39">
        <v>52100</v>
      </c>
      <c r="Q41" s="39">
        <v>12000</v>
      </c>
      <c r="R41" s="39">
        <v>9940</v>
      </c>
      <c r="S41" s="39">
        <v>5950</v>
      </c>
      <c r="T41" s="39">
        <v>3230</v>
      </c>
      <c r="U41" s="39">
        <v>1170</v>
      </c>
      <c r="V41" s="39">
        <v>740</v>
      </c>
      <c r="W41" s="39">
        <v>60</v>
      </c>
      <c r="X41" s="39" t="s">
        <v>334</v>
      </c>
      <c r="Y41" s="39">
        <v>85180</v>
      </c>
      <c r="Z41" s="39">
        <v>52210</v>
      </c>
      <c r="AA41" s="39">
        <v>12270</v>
      </c>
      <c r="AB41" s="39">
        <v>10110</v>
      </c>
      <c r="AC41" s="39">
        <v>6180</v>
      </c>
      <c r="AD41" s="39">
        <v>3310</v>
      </c>
      <c r="AE41" s="39">
        <v>1140</v>
      </c>
      <c r="AF41" s="39">
        <v>730</v>
      </c>
      <c r="AG41" s="39">
        <v>60</v>
      </c>
      <c r="AH41" s="39" t="s">
        <v>334</v>
      </c>
      <c r="AI41" s="39">
        <v>86000</v>
      </c>
      <c r="AJ41" s="39">
        <v>52110</v>
      </c>
      <c r="AK41" s="39">
        <v>12580</v>
      </c>
      <c r="AL41" s="39">
        <v>10230</v>
      </c>
      <c r="AM41" s="39">
        <v>6370</v>
      </c>
      <c r="AN41" s="39">
        <v>3370</v>
      </c>
      <c r="AO41" s="39">
        <v>1160</v>
      </c>
      <c r="AP41" s="39">
        <v>720</v>
      </c>
      <c r="AQ41" s="39">
        <v>60</v>
      </c>
      <c r="AR41" s="39" t="s">
        <v>334</v>
      </c>
      <c r="AS41" s="39">
        <v>86590</v>
      </c>
      <c r="AT41" s="39">
        <v>52260</v>
      </c>
      <c r="AU41" s="39">
        <v>12910</v>
      </c>
      <c r="AV41" s="39">
        <v>10200</v>
      </c>
      <c r="AW41" s="39">
        <v>6450</v>
      </c>
      <c r="AX41" s="39">
        <v>3370</v>
      </c>
      <c r="AY41" s="39">
        <v>1170</v>
      </c>
      <c r="AZ41" s="39">
        <v>730</v>
      </c>
      <c r="BA41" s="39">
        <v>50</v>
      </c>
      <c r="BB41" s="39" t="s">
        <v>334</v>
      </c>
      <c r="BC41" s="39">
        <v>87140</v>
      </c>
      <c r="BD41" s="39">
        <v>52520</v>
      </c>
      <c r="BE41" s="39">
        <v>13000</v>
      </c>
      <c r="BF41" s="39">
        <v>10270</v>
      </c>
      <c r="BG41" s="39">
        <v>6500</v>
      </c>
      <c r="BH41" s="39">
        <v>3420</v>
      </c>
      <c r="BI41" s="39">
        <v>1190</v>
      </c>
      <c r="BJ41" s="39">
        <v>730</v>
      </c>
      <c r="BK41" s="39">
        <v>50</v>
      </c>
      <c r="BL41" s="39" t="s">
        <v>334</v>
      </c>
      <c r="BM41" s="39">
        <v>87680</v>
      </c>
      <c r="BN41" s="39">
        <v>52700</v>
      </c>
      <c r="BO41" s="39">
        <v>13030</v>
      </c>
      <c r="BP41" s="39">
        <v>10340</v>
      </c>
      <c r="BQ41" s="39">
        <v>6580</v>
      </c>
      <c r="BR41" s="39">
        <v>3440</v>
      </c>
      <c r="BS41" s="39">
        <v>1220</v>
      </c>
      <c r="BT41" s="39">
        <v>750</v>
      </c>
      <c r="BU41" s="39">
        <v>50</v>
      </c>
      <c r="BV41" s="39" t="s">
        <v>334</v>
      </c>
      <c r="BW41" s="39">
        <v>88120</v>
      </c>
      <c r="BX41" s="39">
        <v>52470</v>
      </c>
      <c r="BY41" s="39">
        <v>13110</v>
      </c>
      <c r="BZ41" s="39">
        <v>10450</v>
      </c>
      <c r="CA41" s="39">
        <v>6650</v>
      </c>
      <c r="CB41" s="39">
        <v>3560</v>
      </c>
      <c r="CC41" s="39">
        <v>1300</v>
      </c>
      <c r="CD41" s="39">
        <v>760</v>
      </c>
      <c r="CE41" s="39">
        <v>50</v>
      </c>
      <c r="CF41" s="39" t="s">
        <v>334</v>
      </c>
      <c r="CG41" s="39">
        <v>88340</v>
      </c>
      <c r="CH41" s="39">
        <v>52450</v>
      </c>
      <c r="CI41" s="39">
        <v>13120</v>
      </c>
      <c r="CJ41" s="39">
        <v>10540</v>
      </c>
      <c r="CK41" s="39">
        <v>6800</v>
      </c>
      <c r="CL41" s="39">
        <v>3680</v>
      </c>
      <c r="CM41" s="39">
        <v>1340</v>
      </c>
      <c r="CN41" s="39">
        <v>780</v>
      </c>
      <c r="CO41" s="39">
        <v>50</v>
      </c>
      <c r="CP41" s="39" t="s">
        <v>334</v>
      </c>
      <c r="CQ41" s="39">
        <v>88760</v>
      </c>
      <c r="CR41" s="39">
        <v>52430</v>
      </c>
      <c r="CS41" s="39">
        <v>13120</v>
      </c>
      <c r="CT41" s="39">
        <v>10580</v>
      </c>
      <c r="CU41" s="39">
        <v>6880</v>
      </c>
      <c r="CV41" s="39">
        <v>3790</v>
      </c>
      <c r="CW41" s="39">
        <v>1410</v>
      </c>
      <c r="CX41" s="39">
        <v>830</v>
      </c>
      <c r="CY41" s="39">
        <v>60</v>
      </c>
      <c r="CZ41" s="39" t="s">
        <v>334</v>
      </c>
      <c r="DA41" s="39">
        <v>89090</v>
      </c>
      <c r="DB41" s="39">
        <v>52270</v>
      </c>
      <c r="DC41" s="39">
        <v>13150</v>
      </c>
      <c r="DD41" s="39">
        <v>10630</v>
      </c>
      <c r="DE41" s="39">
        <v>6980</v>
      </c>
      <c r="DF41" s="39">
        <v>3880</v>
      </c>
      <c r="DG41" s="39">
        <v>1440</v>
      </c>
      <c r="DH41" s="39">
        <v>850</v>
      </c>
      <c r="DI41" s="39">
        <v>60</v>
      </c>
      <c r="DJ41" s="39" t="s">
        <v>334</v>
      </c>
      <c r="DK41" s="39">
        <v>89250</v>
      </c>
      <c r="DL41" s="39">
        <v>52170</v>
      </c>
      <c r="DM41" s="39">
        <v>13230</v>
      </c>
      <c r="DN41" s="39">
        <v>10670</v>
      </c>
      <c r="DO41" s="39">
        <v>7040</v>
      </c>
      <c r="DP41" s="39">
        <v>3920</v>
      </c>
      <c r="DQ41" s="39">
        <v>1460</v>
      </c>
      <c r="DR41" s="39">
        <v>840</v>
      </c>
      <c r="DS41" s="39">
        <v>60</v>
      </c>
      <c r="DT41" s="39" t="s">
        <v>334</v>
      </c>
      <c r="DU41" s="39">
        <v>89390</v>
      </c>
      <c r="DV41" s="39">
        <v>51880</v>
      </c>
      <c r="DW41" s="39">
        <v>13320</v>
      </c>
      <c r="DX41" s="39">
        <v>10760</v>
      </c>
      <c r="DY41" s="39">
        <v>7070</v>
      </c>
      <c r="DZ41" s="39">
        <v>3930</v>
      </c>
      <c r="EA41" s="39">
        <v>1480</v>
      </c>
      <c r="EB41" s="39">
        <v>840</v>
      </c>
      <c r="EC41" s="39">
        <v>50</v>
      </c>
      <c r="ED41" s="39" t="s">
        <v>334</v>
      </c>
      <c r="EE41" s="39">
        <v>89330</v>
      </c>
      <c r="EF41" s="39">
        <v>51700</v>
      </c>
      <c r="EG41" s="39">
        <v>13510</v>
      </c>
      <c r="EH41" s="39">
        <v>10840</v>
      </c>
      <c r="EI41" s="39">
        <v>7140</v>
      </c>
      <c r="EJ41" s="39">
        <v>3940</v>
      </c>
      <c r="EK41" s="39">
        <v>1490</v>
      </c>
      <c r="EL41" s="39">
        <v>840</v>
      </c>
      <c r="EM41" s="39">
        <v>50</v>
      </c>
      <c r="EN41" s="39" t="s">
        <v>334</v>
      </c>
      <c r="EO41" s="39">
        <v>89500</v>
      </c>
      <c r="EP41" s="39">
        <v>51390</v>
      </c>
      <c r="EQ41" s="39">
        <v>13740</v>
      </c>
      <c r="ER41" s="39">
        <v>10930</v>
      </c>
      <c r="ES41" s="39">
        <v>7220</v>
      </c>
      <c r="ET41" s="39">
        <v>3960</v>
      </c>
      <c r="EU41" s="39">
        <v>1530</v>
      </c>
      <c r="EV41" s="39">
        <v>850</v>
      </c>
      <c r="EW41" s="39">
        <v>50</v>
      </c>
      <c r="EX41" s="39" t="s">
        <v>334</v>
      </c>
      <c r="EY41" s="39">
        <v>89670</v>
      </c>
      <c r="EZ41" s="39">
        <v>51290</v>
      </c>
      <c r="FA41" s="39">
        <v>14040</v>
      </c>
      <c r="FB41" s="39">
        <v>11060</v>
      </c>
      <c r="FC41" s="39">
        <v>7280</v>
      </c>
      <c r="FD41" s="39">
        <v>3980</v>
      </c>
      <c r="FE41" s="39">
        <v>1520</v>
      </c>
      <c r="FF41" s="39">
        <v>860</v>
      </c>
      <c r="FG41" s="39">
        <v>60</v>
      </c>
      <c r="FH41" s="39" t="s">
        <v>334</v>
      </c>
      <c r="FI41" s="39">
        <v>90070</v>
      </c>
      <c r="FJ41" s="39">
        <v>51250</v>
      </c>
      <c r="FK41" s="39">
        <v>14220</v>
      </c>
      <c r="FL41" s="39">
        <v>11140</v>
      </c>
      <c r="FM41" s="39">
        <v>7350</v>
      </c>
      <c r="FN41" s="39">
        <v>3940</v>
      </c>
      <c r="FO41" s="39">
        <v>1540</v>
      </c>
      <c r="FP41" s="39">
        <v>860</v>
      </c>
      <c r="FQ41" s="39">
        <v>50</v>
      </c>
      <c r="FR41" s="39" t="s">
        <v>334</v>
      </c>
      <c r="FS41" s="39">
        <v>90340</v>
      </c>
      <c r="FT41" s="39">
        <v>51050</v>
      </c>
      <c r="FU41" s="39">
        <v>14300</v>
      </c>
      <c r="FV41" s="39">
        <v>11230</v>
      </c>
      <c r="FW41" s="39">
        <v>7420</v>
      </c>
      <c r="FX41" s="39">
        <v>3950</v>
      </c>
      <c r="FY41" s="39">
        <v>1540</v>
      </c>
      <c r="FZ41" s="39">
        <v>860</v>
      </c>
      <c r="GA41" s="39">
        <v>50</v>
      </c>
      <c r="GB41" s="39" t="s">
        <v>334</v>
      </c>
      <c r="GC41" s="39">
        <v>90390</v>
      </c>
      <c r="GD41" s="39">
        <v>51110</v>
      </c>
      <c r="GE41" s="39">
        <v>14510</v>
      </c>
      <c r="GF41" s="39">
        <v>11290</v>
      </c>
      <c r="GG41" s="39">
        <v>7430</v>
      </c>
      <c r="GH41" s="39">
        <v>3960</v>
      </c>
      <c r="GI41" s="39">
        <v>1540</v>
      </c>
      <c r="GJ41" s="39">
        <v>860</v>
      </c>
      <c r="GK41" s="39">
        <v>50</v>
      </c>
      <c r="GL41" s="39" t="s">
        <v>334</v>
      </c>
      <c r="GM41" s="39">
        <v>90740</v>
      </c>
      <c r="GN41" s="39">
        <v>51030</v>
      </c>
      <c r="GO41" s="39">
        <v>14650</v>
      </c>
      <c r="GP41" s="39">
        <v>11380</v>
      </c>
      <c r="GQ41" s="39">
        <v>7490</v>
      </c>
      <c r="GR41" s="39">
        <v>4010</v>
      </c>
      <c r="GS41" s="39">
        <v>1540</v>
      </c>
      <c r="GT41" s="39">
        <v>870</v>
      </c>
      <c r="GU41" s="39">
        <v>50</v>
      </c>
      <c r="GV41" s="39" t="s">
        <v>334</v>
      </c>
      <c r="GW41" s="39">
        <v>91020</v>
      </c>
      <c r="GX41" s="39">
        <v>51050</v>
      </c>
      <c r="GY41" s="39">
        <v>14820</v>
      </c>
      <c r="GZ41" s="39">
        <v>11440</v>
      </c>
      <c r="HA41" s="39">
        <v>7560</v>
      </c>
      <c r="HB41" s="39">
        <v>4030</v>
      </c>
      <c r="HC41" s="39">
        <v>1570</v>
      </c>
      <c r="HD41" s="39">
        <v>870</v>
      </c>
      <c r="HE41" s="39">
        <v>50</v>
      </c>
      <c r="HF41" s="39" t="s">
        <v>334</v>
      </c>
      <c r="HG41" s="39">
        <v>91380</v>
      </c>
      <c r="HH41" s="39">
        <v>51020</v>
      </c>
      <c r="HI41" s="39">
        <v>14970</v>
      </c>
      <c r="HJ41" s="39">
        <v>11530</v>
      </c>
      <c r="HK41" s="39">
        <v>7630</v>
      </c>
      <c r="HL41" s="39">
        <v>4090</v>
      </c>
      <c r="HM41" s="39">
        <v>1590</v>
      </c>
      <c r="HN41" s="39">
        <v>860</v>
      </c>
      <c r="HO41" s="39">
        <v>50</v>
      </c>
      <c r="HP41" s="39" t="s">
        <v>334</v>
      </c>
      <c r="HQ41" s="39">
        <v>91750</v>
      </c>
      <c r="HR41" s="39">
        <v>51060</v>
      </c>
      <c r="HS41" s="39">
        <v>15100</v>
      </c>
      <c r="HT41" s="39">
        <v>11630</v>
      </c>
      <c r="HU41" s="39">
        <v>7650</v>
      </c>
      <c r="HV41" s="39">
        <v>4150</v>
      </c>
      <c r="HW41" s="39">
        <v>1610</v>
      </c>
      <c r="HX41" s="39">
        <v>860</v>
      </c>
      <c r="HY41" s="39">
        <v>50</v>
      </c>
      <c r="HZ41" s="39" t="s">
        <v>334</v>
      </c>
      <c r="IA41" s="39">
        <v>92100</v>
      </c>
      <c r="IB41" s="39">
        <v>51080</v>
      </c>
      <c r="IC41" s="39">
        <v>15310</v>
      </c>
      <c r="ID41" s="39">
        <v>11800</v>
      </c>
      <c r="IE41" s="39">
        <v>7730</v>
      </c>
      <c r="IF41" s="39">
        <v>4250</v>
      </c>
      <c r="IG41" s="39">
        <v>1620</v>
      </c>
      <c r="IH41" s="39">
        <v>860</v>
      </c>
      <c r="II41" s="39">
        <v>50</v>
      </c>
      <c r="IJ41" s="39" t="s">
        <v>334</v>
      </c>
      <c r="IK41" s="39">
        <v>92710</v>
      </c>
      <c r="IL41" s="39">
        <v>51110</v>
      </c>
      <c r="IM41" s="39">
        <v>15540</v>
      </c>
      <c r="IN41" s="39">
        <v>11990</v>
      </c>
      <c r="IO41" s="39">
        <v>7770</v>
      </c>
      <c r="IP41" s="39">
        <v>4290</v>
      </c>
      <c r="IQ41" s="39">
        <v>1640</v>
      </c>
      <c r="IR41" s="39">
        <v>870</v>
      </c>
      <c r="IS41" s="39">
        <v>60</v>
      </c>
      <c r="IT41" s="39" t="s">
        <v>334</v>
      </c>
      <c r="IU41" s="39">
        <v>93260</v>
      </c>
      <c r="IV41" s="39">
        <v>50970</v>
      </c>
      <c r="IW41" s="39">
        <v>15880</v>
      </c>
      <c r="IX41" s="39">
        <v>12130</v>
      </c>
      <c r="IY41" s="39">
        <v>7780</v>
      </c>
      <c r="IZ41" s="39">
        <v>4360</v>
      </c>
      <c r="JA41" s="39">
        <v>1660</v>
      </c>
      <c r="JB41" s="39">
        <v>870</v>
      </c>
      <c r="JC41" s="39">
        <v>60</v>
      </c>
      <c r="JD41" s="39" t="s">
        <v>334</v>
      </c>
      <c r="JE41" s="39">
        <v>93710</v>
      </c>
      <c r="JF41" s="39">
        <v>51050</v>
      </c>
      <c r="JG41" s="39">
        <v>16200</v>
      </c>
      <c r="JH41" s="39">
        <v>12340</v>
      </c>
      <c r="JI41" s="39">
        <v>7820</v>
      </c>
      <c r="JJ41" s="39">
        <v>4410</v>
      </c>
      <c r="JK41" s="39">
        <v>1660</v>
      </c>
      <c r="JL41" s="39">
        <v>870</v>
      </c>
      <c r="JM41" s="39">
        <v>60</v>
      </c>
      <c r="JN41" s="39" t="s">
        <v>334</v>
      </c>
      <c r="JO41" s="39">
        <v>94400</v>
      </c>
      <c r="JP41" s="39">
        <v>51040</v>
      </c>
      <c r="JQ41" s="39">
        <v>16380</v>
      </c>
      <c r="JR41" s="39">
        <v>12510</v>
      </c>
      <c r="JS41" s="39">
        <v>7910</v>
      </c>
      <c r="JT41" s="39">
        <v>4430</v>
      </c>
      <c r="JU41" s="39">
        <v>1680</v>
      </c>
      <c r="JV41" s="39">
        <v>870</v>
      </c>
      <c r="JW41" s="39">
        <v>60</v>
      </c>
      <c r="JX41" s="39" t="s">
        <v>334</v>
      </c>
      <c r="JY41" s="39">
        <v>94870</v>
      </c>
      <c r="JZ41" s="39">
        <v>51250</v>
      </c>
      <c r="KA41" s="39">
        <v>16750</v>
      </c>
      <c r="KB41" s="39">
        <v>12640</v>
      </c>
      <c r="KC41" s="39">
        <v>8000</v>
      </c>
      <c r="KD41" s="39">
        <v>4430</v>
      </c>
      <c r="KE41" s="39">
        <v>1680</v>
      </c>
      <c r="KF41" s="39">
        <v>880</v>
      </c>
      <c r="KG41" s="39">
        <v>60</v>
      </c>
      <c r="KH41" s="39" t="s">
        <v>334</v>
      </c>
      <c r="KI41" s="39">
        <v>95670</v>
      </c>
      <c r="KJ41" s="39">
        <v>51340</v>
      </c>
      <c r="KK41" s="39">
        <v>16970</v>
      </c>
      <c r="KL41" s="39">
        <v>12780</v>
      </c>
      <c r="KM41" s="39">
        <v>8090</v>
      </c>
      <c r="KN41" s="39">
        <v>4460</v>
      </c>
      <c r="KO41" s="39">
        <v>1690</v>
      </c>
      <c r="KP41" s="39">
        <v>890</v>
      </c>
      <c r="KQ41" s="39">
        <v>60</v>
      </c>
      <c r="KR41" s="39" t="s">
        <v>334</v>
      </c>
      <c r="KS41" s="39">
        <v>96270</v>
      </c>
      <c r="KT41" s="39">
        <v>51370</v>
      </c>
      <c r="KU41" s="39">
        <v>17190</v>
      </c>
      <c r="KV41" s="39">
        <v>12920</v>
      </c>
      <c r="KW41" s="39">
        <v>8160</v>
      </c>
      <c r="KX41" s="39">
        <v>4480</v>
      </c>
      <c r="KY41" s="39">
        <v>1700</v>
      </c>
      <c r="KZ41" s="39">
        <v>900</v>
      </c>
      <c r="LA41" s="39">
        <v>50</v>
      </c>
      <c r="LB41" s="39" t="s">
        <v>334</v>
      </c>
      <c r="LC41" s="39">
        <v>96770</v>
      </c>
      <c r="LD41" t="str">
        <f>INDEX(Lookup!$F$2:$F$375, MATCH(D41,Lookup!$A$2:$A$375,0))</f>
        <v>Greater Manchester Combined Authority</v>
      </c>
    </row>
    <row r="42" spans="2:316" ht="15" customHeight="1" x14ac:dyDescent="0.25">
      <c r="B42" s="1" t="s">
        <v>342</v>
      </c>
      <c r="C42" s="42">
        <v>4230</v>
      </c>
      <c r="D42" s="42" t="s">
        <v>411</v>
      </c>
      <c r="E42" s="37" t="s">
        <v>412</v>
      </c>
      <c r="F42" s="38">
        <v>58530</v>
      </c>
      <c r="G42" s="38">
        <v>17500</v>
      </c>
      <c r="H42" s="38">
        <v>12710</v>
      </c>
      <c r="I42" s="38">
        <v>5040</v>
      </c>
      <c r="J42" s="38">
        <v>2190</v>
      </c>
      <c r="K42" s="38">
        <v>1090</v>
      </c>
      <c r="L42" s="38">
        <v>820</v>
      </c>
      <c r="M42" s="38">
        <v>100</v>
      </c>
      <c r="N42" s="38" t="s">
        <v>334</v>
      </c>
      <c r="O42" s="39">
        <v>97980</v>
      </c>
      <c r="P42" s="39">
        <v>58520</v>
      </c>
      <c r="Q42" s="39">
        <v>16860</v>
      </c>
      <c r="R42" s="39">
        <v>12760</v>
      </c>
      <c r="S42" s="39">
        <v>5080</v>
      </c>
      <c r="T42" s="39">
        <v>2180</v>
      </c>
      <c r="U42" s="39">
        <v>1090</v>
      </c>
      <c r="V42" s="39">
        <v>840</v>
      </c>
      <c r="W42" s="39">
        <v>100</v>
      </c>
      <c r="X42" s="39" t="s">
        <v>334</v>
      </c>
      <c r="Y42" s="39">
        <v>97430</v>
      </c>
      <c r="Z42" s="39">
        <v>59050</v>
      </c>
      <c r="AA42" s="39">
        <v>17300</v>
      </c>
      <c r="AB42" s="39">
        <v>12930</v>
      </c>
      <c r="AC42" s="39">
        <v>5360</v>
      </c>
      <c r="AD42" s="39">
        <v>2380</v>
      </c>
      <c r="AE42" s="39">
        <v>1150</v>
      </c>
      <c r="AF42" s="39">
        <v>790</v>
      </c>
      <c r="AG42" s="39">
        <v>100</v>
      </c>
      <c r="AH42" s="39" t="s">
        <v>334</v>
      </c>
      <c r="AI42" s="39">
        <v>99060</v>
      </c>
      <c r="AJ42" s="39">
        <v>59410</v>
      </c>
      <c r="AK42" s="39">
        <v>17460</v>
      </c>
      <c r="AL42" s="39">
        <v>13100</v>
      </c>
      <c r="AM42" s="39">
        <v>5250</v>
      </c>
      <c r="AN42" s="39">
        <v>2410</v>
      </c>
      <c r="AO42" s="39">
        <v>1120</v>
      </c>
      <c r="AP42" s="39">
        <v>770</v>
      </c>
      <c r="AQ42" s="39">
        <v>100</v>
      </c>
      <c r="AR42" s="39" t="s">
        <v>334</v>
      </c>
      <c r="AS42" s="39">
        <v>99620</v>
      </c>
      <c r="AT42" s="39">
        <v>60240</v>
      </c>
      <c r="AU42" s="39">
        <v>17240</v>
      </c>
      <c r="AV42" s="39">
        <v>12980</v>
      </c>
      <c r="AW42" s="39">
        <v>5290</v>
      </c>
      <c r="AX42" s="39">
        <v>2470</v>
      </c>
      <c r="AY42" s="39">
        <v>1160</v>
      </c>
      <c r="AZ42" s="39">
        <v>760</v>
      </c>
      <c r="BA42" s="39">
        <v>100</v>
      </c>
      <c r="BB42" s="39" t="s">
        <v>334</v>
      </c>
      <c r="BC42" s="39">
        <v>100240</v>
      </c>
      <c r="BD42" s="39">
        <v>60810</v>
      </c>
      <c r="BE42" s="39">
        <v>17310</v>
      </c>
      <c r="BF42" s="39">
        <v>12890</v>
      </c>
      <c r="BG42" s="39">
        <v>5340</v>
      </c>
      <c r="BH42" s="39">
        <v>2570</v>
      </c>
      <c r="BI42" s="39">
        <v>1170</v>
      </c>
      <c r="BJ42" s="39">
        <v>750</v>
      </c>
      <c r="BK42" s="39">
        <v>100</v>
      </c>
      <c r="BL42" s="39" t="s">
        <v>334</v>
      </c>
      <c r="BM42" s="39">
        <v>100940</v>
      </c>
      <c r="BN42" s="39">
        <v>61140</v>
      </c>
      <c r="BO42" s="39">
        <v>17610</v>
      </c>
      <c r="BP42" s="39">
        <v>12870</v>
      </c>
      <c r="BQ42" s="39">
        <v>5270</v>
      </c>
      <c r="BR42" s="39">
        <v>2650</v>
      </c>
      <c r="BS42" s="39">
        <v>1180</v>
      </c>
      <c r="BT42" s="39">
        <v>770</v>
      </c>
      <c r="BU42" s="39">
        <v>100</v>
      </c>
      <c r="BV42" s="39" t="s">
        <v>334</v>
      </c>
      <c r="BW42" s="39">
        <v>101580</v>
      </c>
      <c r="BX42" s="39">
        <v>61010</v>
      </c>
      <c r="BY42" s="39">
        <v>17770</v>
      </c>
      <c r="BZ42" s="39">
        <v>12960</v>
      </c>
      <c r="CA42" s="39">
        <v>5380</v>
      </c>
      <c r="CB42" s="39">
        <v>2700</v>
      </c>
      <c r="CC42" s="39">
        <v>1190</v>
      </c>
      <c r="CD42" s="39">
        <v>780</v>
      </c>
      <c r="CE42" s="39">
        <v>110</v>
      </c>
      <c r="CF42" s="39" t="s">
        <v>334</v>
      </c>
      <c r="CG42" s="39">
        <v>101900</v>
      </c>
      <c r="CH42" s="39">
        <v>60260</v>
      </c>
      <c r="CI42" s="39">
        <v>17900</v>
      </c>
      <c r="CJ42" s="39">
        <v>12960</v>
      </c>
      <c r="CK42" s="39">
        <v>5400</v>
      </c>
      <c r="CL42" s="39">
        <v>2700</v>
      </c>
      <c r="CM42" s="39">
        <v>1200</v>
      </c>
      <c r="CN42" s="39">
        <v>780</v>
      </c>
      <c r="CO42" s="39">
        <v>100</v>
      </c>
      <c r="CP42" s="39" t="s">
        <v>334</v>
      </c>
      <c r="CQ42" s="39">
        <v>101300</v>
      </c>
      <c r="CR42" s="39">
        <v>60200</v>
      </c>
      <c r="CS42" s="39">
        <v>18020</v>
      </c>
      <c r="CT42" s="39">
        <v>13050</v>
      </c>
      <c r="CU42" s="39">
        <v>5470</v>
      </c>
      <c r="CV42" s="39">
        <v>2730</v>
      </c>
      <c r="CW42" s="39">
        <v>1210</v>
      </c>
      <c r="CX42" s="39">
        <v>790</v>
      </c>
      <c r="CY42" s="39">
        <v>110</v>
      </c>
      <c r="CZ42" s="39" t="s">
        <v>334</v>
      </c>
      <c r="DA42" s="39">
        <v>101580</v>
      </c>
      <c r="DB42" s="39">
        <v>59450</v>
      </c>
      <c r="DC42" s="39">
        <v>17950</v>
      </c>
      <c r="DD42" s="39">
        <v>13090</v>
      </c>
      <c r="DE42" s="39">
        <v>5540</v>
      </c>
      <c r="DF42" s="39">
        <v>2760</v>
      </c>
      <c r="DG42" s="39">
        <v>1210</v>
      </c>
      <c r="DH42" s="39">
        <v>800</v>
      </c>
      <c r="DI42" s="39">
        <v>100</v>
      </c>
      <c r="DJ42" s="39" t="s">
        <v>334</v>
      </c>
      <c r="DK42" s="39">
        <v>100910</v>
      </c>
      <c r="DL42" s="39">
        <v>59190</v>
      </c>
      <c r="DM42" s="39">
        <v>18170</v>
      </c>
      <c r="DN42" s="39">
        <v>13220</v>
      </c>
      <c r="DO42" s="39">
        <v>5740</v>
      </c>
      <c r="DP42" s="39">
        <v>2780</v>
      </c>
      <c r="DQ42" s="39">
        <v>1220</v>
      </c>
      <c r="DR42" s="39">
        <v>810</v>
      </c>
      <c r="DS42" s="39">
        <v>100</v>
      </c>
      <c r="DT42" s="39" t="s">
        <v>334</v>
      </c>
      <c r="DU42" s="39">
        <v>101230</v>
      </c>
      <c r="DV42" s="39">
        <v>59250</v>
      </c>
      <c r="DW42" s="39">
        <v>18340</v>
      </c>
      <c r="DX42" s="39">
        <v>13440</v>
      </c>
      <c r="DY42" s="39">
        <v>5910</v>
      </c>
      <c r="DZ42" s="39">
        <v>2890</v>
      </c>
      <c r="EA42" s="39">
        <v>1220</v>
      </c>
      <c r="EB42" s="39">
        <v>820</v>
      </c>
      <c r="EC42" s="39">
        <v>100</v>
      </c>
      <c r="ED42" s="39" t="s">
        <v>334</v>
      </c>
      <c r="EE42" s="39">
        <v>101970</v>
      </c>
      <c r="EF42" s="39">
        <v>59220</v>
      </c>
      <c r="EG42" s="39">
        <v>18490</v>
      </c>
      <c r="EH42" s="39">
        <v>13680</v>
      </c>
      <c r="EI42" s="39">
        <v>6070</v>
      </c>
      <c r="EJ42" s="39">
        <v>3060</v>
      </c>
      <c r="EK42" s="39">
        <v>1250</v>
      </c>
      <c r="EL42" s="39">
        <v>830</v>
      </c>
      <c r="EM42" s="39">
        <v>100</v>
      </c>
      <c r="EN42" s="39" t="s">
        <v>334</v>
      </c>
      <c r="EO42" s="39">
        <v>102700</v>
      </c>
      <c r="EP42" s="39">
        <v>59060</v>
      </c>
      <c r="EQ42" s="39">
        <v>19150</v>
      </c>
      <c r="ER42" s="39">
        <v>13870</v>
      </c>
      <c r="ES42" s="39">
        <v>6310</v>
      </c>
      <c r="ET42" s="39">
        <v>3130</v>
      </c>
      <c r="EU42" s="39">
        <v>1300</v>
      </c>
      <c r="EV42" s="39">
        <v>810</v>
      </c>
      <c r="EW42" s="39">
        <v>100</v>
      </c>
      <c r="EX42" s="39" t="s">
        <v>334</v>
      </c>
      <c r="EY42" s="39">
        <v>103740</v>
      </c>
      <c r="EZ42" s="39">
        <v>59270</v>
      </c>
      <c r="FA42" s="39">
        <v>19870</v>
      </c>
      <c r="FB42" s="39">
        <v>14070</v>
      </c>
      <c r="FC42" s="39">
        <v>6600</v>
      </c>
      <c r="FD42" s="39">
        <v>3200</v>
      </c>
      <c r="FE42" s="39">
        <v>1340</v>
      </c>
      <c r="FF42" s="39">
        <v>820</v>
      </c>
      <c r="FG42" s="39">
        <v>100</v>
      </c>
      <c r="FH42" s="39" t="s">
        <v>334</v>
      </c>
      <c r="FI42" s="39">
        <v>105270</v>
      </c>
      <c r="FJ42" s="39">
        <v>59470</v>
      </c>
      <c r="FK42" s="39">
        <v>20930</v>
      </c>
      <c r="FL42" s="39">
        <v>14440</v>
      </c>
      <c r="FM42" s="39">
        <v>6860</v>
      </c>
      <c r="FN42" s="39">
        <v>3270</v>
      </c>
      <c r="FO42" s="39">
        <v>1350</v>
      </c>
      <c r="FP42" s="39">
        <v>820</v>
      </c>
      <c r="FQ42" s="39">
        <v>110</v>
      </c>
      <c r="FR42" s="39" t="s">
        <v>334</v>
      </c>
      <c r="FS42" s="39">
        <v>107230</v>
      </c>
      <c r="FT42" s="39">
        <v>59420</v>
      </c>
      <c r="FU42" s="39">
        <v>21680</v>
      </c>
      <c r="FV42" s="39">
        <v>14660</v>
      </c>
      <c r="FW42" s="39">
        <v>7120</v>
      </c>
      <c r="FX42" s="39">
        <v>3220</v>
      </c>
      <c r="FY42" s="39">
        <v>1360</v>
      </c>
      <c r="FZ42" s="39">
        <v>820</v>
      </c>
      <c r="GA42" s="39">
        <v>100</v>
      </c>
      <c r="GB42" s="39" t="s">
        <v>334</v>
      </c>
      <c r="GC42" s="39">
        <v>108380</v>
      </c>
      <c r="GD42" s="39">
        <v>58970</v>
      </c>
      <c r="GE42" s="39">
        <v>22470</v>
      </c>
      <c r="GF42" s="39">
        <v>14920</v>
      </c>
      <c r="GG42" s="39">
        <v>7270</v>
      </c>
      <c r="GH42" s="39">
        <v>3270</v>
      </c>
      <c r="GI42" s="39">
        <v>1370</v>
      </c>
      <c r="GJ42" s="39">
        <v>830</v>
      </c>
      <c r="GK42" s="39">
        <v>100</v>
      </c>
      <c r="GL42" s="39" t="s">
        <v>334</v>
      </c>
      <c r="GM42" s="39">
        <v>109200</v>
      </c>
      <c r="GN42" s="39">
        <v>59020</v>
      </c>
      <c r="GO42" s="39">
        <v>22810</v>
      </c>
      <c r="GP42" s="39">
        <v>15180</v>
      </c>
      <c r="GQ42" s="39">
        <v>7360</v>
      </c>
      <c r="GR42" s="39">
        <v>3270</v>
      </c>
      <c r="GS42" s="39">
        <v>1380</v>
      </c>
      <c r="GT42" s="39">
        <v>830</v>
      </c>
      <c r="GU42" s="39">
        <v>100</v>
      </c>
      <c r="GV42" s="39" t="s">
        <v>334</v>
      </c>
      <c r="GW42" s="39">
        <v>109940</v>
      </c>
      <c r="GX42" s="39">
        <v>59020</v>
      </c>
      <c r="GY42" s="39">
        <v>23120</v>
      </c>
      <c r="GZ42" s="39">
        <v>15320</v>
      </c>
      <c r="HA42" s="39">
        <v>7400</v>
      </c>
      <c r="HB42" s="39">
        <v>3280</v>
      </c>
      <c r="HC42" s="39">
        <v>1370</v>
      </c>
      <c r="HD42" s="39">
        <v>830</v>
      </c>
      <c r="HE42" s="39">
        <v>100</v>
      </c>
      <c r="HF42" s="39" t="s">
        <v>334</v>
      </c>
      <c r="HG42" s="39">
        <v>110460</v>
      </c>
      <c r="HH42" s="39">
        <v>59090</v>
      </c>
      <c r="HI42" s="39">
        <v>23400</v>
      </c>
      <c r="HJ42" s="39">
        <v>15480</v>
      </c>
      <c r="HK42" s="39">
        <v>7560</v>
      </c>
      <c r="HL42" s="39">
        <v>3320</v>
      </c>
      <c r="HM42" s="39">
        <v>1380</v>
      </c>
      <c r="HN42" s="39">
        <v>840</v>
      </c>
      <c r="HO42" s="39">
        <v>100</v>
      </c>
      <c r="HP42" s="39" t="s">
        <v>334</v>
      </c>
      <c r="HQ42" s="39">
        <v>111170</v>
      </c>
      <c r="HR42" s="39">
        <v>59610</v>
      </c>
      <c r="HS42" s="39">
        <v>23910</v>
      </c>
      <c r="HT42" s="39">
        <v>15640</v>
      </c>
      <c r="HU42" s="39">
        <v>7720</v>
      </c>
      <c r="HV42" s="39">
        <v>3340</v>
      </c>
      <c r="HW42" s="39">
        <v>1390</v>
      </c>
      <c r="HX42" s="39">
        <v>830</v>
      </c>
      <c r="HY42" s="39">
        <v>100</v>
      </c>
      <c r="HZ42" s="39" t="s">
        <v>334</v>
      </c>
      <c r="IA42" s="39">
        <v>112540</v>
      </c>
      <c r="IB42" s="39">
        <v>59260</v>
      </c>
      <c r="IC42" s="39">
        <v>24300</v>
      </c>
      <c r="ID42" s="39">
        <v>15810</v>
      </c>
      <c r="IE42" s="39">
        <v>7980</v>
      </c>
      <c r="IF42" s="39">
        <v>3340</v>
      </c>
      <c r="IG42" s="39">
        <v>1400</v>
      </c>
      <c r="IH42" s="39">
        <v>830</v>
      </c>
      <c r="II42" s="39">
        <v>100</v>
      </c>
      <c r="IJ42" s="39" t="s">
        <v>334</v>
      </c>
      <c r="IK42" s="39">
        <v>113020</v>
      </c>
      <c r="IL42" s="39">
        <v>59630</v>
      </c>
      <c r="IM42" s="39">
        <v>24900</v>
      </c>
      <c r="IN42" s="39">
        <v>16280</v>
      </c>
      <c r="IO42" s="39">
        <v>8120</v>
      </c>
      <c r="IP42" s="39">
        <v>3430</v>
      </c>
      <c r="IQ42" s="39">
        <v>1390</v>
      </c>
      <c r="IR42" s="39">
        <v>850</v>
      </c>
      <c r="IS42" s="39">
        <v>100</v>
      </c>
      <c r="IT42" s="39" t="s">
        <v>334</v>
      </c>
      <c r="IU42" s="39">
        <v>114700</v>
      </c>
      <c r="IV42" s="39">
        <v>59840</v>
      </c>
      <c r="IW42" s="39">
        <v>25420</v>
      </c>
      <c r="IX42" s="39">
        <v>16790</v>
      </c>
      <c r="IY42" s="39">
        <v>8510</v>
      </c>
      <c r="IZ42" s="39">
        <v>3520</v>
      </c>
      <c r="JA42" s="39">
        <v>1400</v>
      </c>
      <c r="JB42" s="39">
        <v>860</v>
      </c>
      <c r="JC42" s="39">
        <v>100</v>
      </c>
      <c r="JD42" s="39" t="s">
        <v>334</v>
      </c>
      <c r="JE42" s="39">
        <v>116440</v>
      </c>
      <c r="JF42" s="39">
        <v>60200</v>
      </c>
      <c r="JG42" s="39">
        <v>26050</v>
      </c>
      <c r="JH42" s="39">
        <v>17630</v>
      </c>
      <c r="JI42" s="39">
        <v>9230</v>
      </c>
      <c r="JJ42" s="39">
        <v>3620</v>
      </c>
      <c r="JK42" s="39">
        <v>1430</v>
      </c>
      <c r="JL42" s="39">
        <v>860</v>
      </c>
      <c r="JM42" s="39">
        <v>100</v>
      </c>
      <c r="JN42" s="39" t="s">
        <v>334</v>
      </c>
      <c r="JO42" s="39">
        <v>119110</v>
      </c>
      <c r="JP42" s="39">
        <v>60480</v>
      </c>
      <c r="JQ42" s="39">
        <v>26920</v>
      </c>
      <c r="JR42" s="39">
        <v>18420</v>
      </c>
      <c r="JS42" s="39">
        <v>9730</v>
      </c>
      <c r="JT42" s="39">
        <v>3640</v>
      </c>
      <c r="JU42" s="39">
        <v>1430</v>
      </c>
      <c r="JV42" s="39">
        <v>860</v>
      </c>
      <c r="JW42" s="39">
        <v>100</v>
      </c>
      <c r="JX42" s="39" t="s">
        <v>334</v>
      </c>
      <c r="JY42" s="39">
        <v>121580</v>
      </c>
      <c r="JZ42" s="39">
        <v>60650</v>
      </c>
      <c r="KA42" s="39">
        <v>27740</v>
      </c>
      <c r="KB42" s="39">
        <v>19270</v>
      </c>
      <c r="KC42" s="39">
        <v>10050</v>
      </c>
      <c r="KD42" s="39">
        <v>3670</v>
      </c>
      <c r="KE42" s="39">
        <v>1450</v>
      </c>
      <c r="KF42" s="39">
        <v>860</v>
      </c>
      <c r="KG42" s="39">
        <v>100</v>
      </c>
      <c r="KH42" s="39" t="s">
        <v>334</v>
      </c>
      <c r="KI42" s="39">
        <v>123780</v>
      </c>
      <c r="KJ42" s="39">
        <v>61520</v>
      </c>
      <c r="KK42" s="39">
        <v>28950</v>
      </c>
      <c r="KL42" s="39">
        <v>20340</v>
      </c>
      <c r="KM42" s="39">
        <v>10820</v>
      </c>
      <c r="KN42" s="39">
        <v>3700</v>
      </c>
      <c r="KO42" s="39">
        <v>1460</v>
      </c>
      <c r="KP42" s="39">
        <v>870</v>
      </c>
      <c r="KQ42" s="39">
        <v>100</v>
      </c>
      <c r="KR42" s="39" t="s">
        <v>334</v>
      </c>
      <c r="KS42" s="39">
        <v>127740</v>
      </c>
      <c r="KT42" s="39">
        <v>62330</v>
      </c>
      <c r="KU42" s="39">
        <v>30100</v>
      </c>
      <c r="KV42" s="39">
        <v>20990</v>
      </c>
      <c r="KW42" s="39">
        <v>11440</v>
      </c>
      <c r="KX42" s="39">
        <v>3750</v>
      </c>
      <c r="KY42" s="39">
        <v>1460</v>
      </c>
      <c r="KZ42" s="39">
        <v>870</v>
      </c>
      <c r="LA42" s="39">
        <v>100</v>
      </c>
      <c r="LB42" s="39" t="s">
        <v>334</v>
      </c>
      <c r="LC42" s="39">
        <v>131040</v>
      </c>
      <c r="LD42" t="str">
        <f>INDEX(Lookup!$F$2:$F$375, MATCH(D42,Lookup!$A$2:$A$375,0))</f>
        <v>Greater Manchester Combined Authority</v>
      </c>
    </row>
    <row r="43" spans="2:316" ht="15" customHeight="1" x14ac:dyDescent="0.25">
      <c r="B43" s="1" t="s">
        <v>342</v>
      </c>
      <c r="C43" s="42">
        <v>4235</v>
      </c>
      <c r="D43" s="42" t="s">
        <v>413</v>
      </c>
      <c r="E43" s="37" t="s">
        <v>414</v>
      </c>
      <c r="F43" s="38">
        <v>28680</v>
      </c>
      <c r="G43" s="38">
        <v>25380</v>
      </c>
      <c r="H43" s="38">
        <v>26880</v>
      </c>
      <c r="I43" s="38">
        <v>17510</v>
      </c>
      <c r="J43" s="38">
        <v>12150</v>
      </c>
      <c r="K43" s="38">
        <v>5850</v>
      </c>
      <c r="L43" s="38">
        <v>3240</v>
      </c>
      <c r="M43" s="38">
        <v>130</v>
      </c>
      <c r="N43" s="38" t="s">
        <v>334</v>
      </c>
      <c r="O43" s="39">
        <v>119830</v>
      </c>
      <c r="P43" s="39">
        <v>28880</v>
      </c>
      <c r="Q43" s="39">
        <v>25500</v>
      </c>
      <c r="R43" s="39">
        <v>26930</v>
      </c>
      <c r="S43" s="39">
        <v>17600</v>
      </c>
      <c r="T43" s="39">
        <v>12050</v>
      </c>
      <c r="U43" s="39">
        <v>5810</v>
      </c>
      <c r="V43" s="39">
        <v>3230</v>
      </c>
      <c r="W43" s="39">
        <v>140</v>
      </c>
      <c r="X43" s="39" t="s">
        <v>334</v>
      </c>
      <c r="Y43" s="39">
        <v>120150</v>
      </c>
      <c r="Z43" s="39">
        <v>29190</v>
      </c>
      <c r="AA43" s="39">
        <v>25760</v>
      </c>
      <c r="AB43" s="39">
        <v>26910</v>
      </c>
      <c r="AC43" s="39">
        <v>17830</v>
      </c>
      <c r="AD43" s="39">
        <v>11940</v>
      </c>
      <c r="AE43" s="39">
        <v>5620</v>
      </c>
      <c r="AF43" s="39">
        <v>3070</v>
      </c>
      <c r="AG43" s="39">
        <v>140</v>
      </c>
      <c r="AH43" s="39" t="s">
        <v>334</v>
      </c>
      <c r="AI43" s="39">
        <v>120450</v>
      </c>
      <c r="AJ43" s="39">
        <v>29400</v>
      </c>
      <c r="AK43" s="39">
        <v>25900</v>
      </c>
      <c r="AL43" s="39">
        <v>26960</v>
      </c>
      <c r="AM43" s="39">
        <v>17930</v>
      </c>
      <c r="AN43" s="39">
        <v>11900</v>
      </c>
      <c r="AO43" s="39">
        <v>5620</v>
      </c>
      <c r="AP43" s="39">
        <v>3060</v>
      </c>
      <c r="AQ43" s="39">
        <v>140</v>
      </c>
      <c r="AR43" s="39" t="s">
        <v>334</v>
      </c>
      <c r="AS43" s="39">
        <v>120920</v>
      </c>
      <c r="AT43" s="39">
        <v>29710</v>
      </c>
      <c r="AU43" s="39">
        <v>25910</v>
      </c>
      <c r="AV43" s="39">
        <v>27020</v>
      </c>
      <c r="AW43" s="39">
        <v>17960</v>
      </c>
      <c r="AX43" s="39">
        <v>11900</v>
      </c>
      <c r="AY43" s="39">
        <v>5610</v>
      </c>
      <c r="AZ43" s="39">
        <v>3060</v>
      </c>
      <c r="BA43" s="39">
        <v>150</v>
      </c>
      <c r="BB43" s="39" t="s">
        <v>334</v>
      </c>
      <c r="BC43" s="39">
        <v>121320</v>
      </c>
      <c r="BD43" s="39">
        <v>29920</v>
      </c>
      <c r="BE43" s="39">
        <v>25900</v>
      </c>
      <c r="BF43" s="39">
        <v>27000</v>
      </c>
      <c r="BG43" s="39">
        <v>18000</v>
      </c>
      <c r="BH43" s="39">
        <v>11910</v>
      </c>
      <c r="BI43" s="39">
        <v>5620</v>
      </c>
      <c r="BJ43" s="39">
        <v>3030</v>
      </c>
      <c r="BK43" s="39">
        <v>140</v>
      </c>
      <c r="BL43" s="39" t="s">
        <v>334</v>
      </c>
      <c r="BM43" s="39">
        <v>121530</v>
      </c>
      <c r="BN43" s="39">
        <v>30180</v>
      </c>
      <c r="BO43" s="39">
        <v>25780</v>
      </c>
      <c r="BP43" s="39">
        <v>27000</v>
      </c>
      <c r="BQ43" s="39">
        <v>18020</v>
      </c>
      <c r="BR43" s="39">
        <v>11950</v>
      </c>
      <c r="BS43" s="39">
        <v>5650</v>
      </c>
      <c r="BT43" s="39">
        <v>3080</v>
      </c>
      <c r="BU43" s="39">
        <v>150</v>
      </c>
      <c r="BV43" s="39" t="s">
        <v>334</v>
      </c>
      <c r="BW43" s="39">
        <v>121810</v>
      </c>
      <c r="BX43" s="39">
        <v>30280</v>
      </c>
      <c r="BY43" s="39">
        <v>25850</v>
      </c>
      <c r="BZ43" s="39">
        <v>26890</v>
      </c>
      <c r="CA43" s="39">
        <v>18100</v>
      </c>
      <c r="CB43" s="39">
        <v>12030</v>
      </c>
      <c r="CC43" s="39">
        <v>5740</v>
      </c>
      <c r="CD43" s="39">
        <v>3110</v>
      </c>
      <c r="CE43" s="39">
        <v>160</v>
      </c>
      <c r="CF43" s="39" t="s">
        <v>334</v>
      </c>
      <c r="CG43" s="39">
        <v>122160</v>
      </c>
      <c r="CH43" s="39">
        <v>30350</v>
      </c>
      <c r="CI43" s="39">
        <v>25880</v>
      </c>
      <c r="CJ43" s="39">
        <v>26910</v>
      </c>
      <c r="CK43" s="39">
        <v>18110</v>
      </c>
      <c r="CL43" s="39">
        <v>12080</v>
      </c>
      <c r="CM43" s="39">
        <v>5810</v>
      </c>
      <c r="CN43" s="39">
        <v>3120</v>
      </c>
      <c r="CO43" s="39">
        <v>150</v>
      </c>
      <c r="CP43" s="39" t="s">
        <v>334</v>
      </c>
      <c r="CQ43" s="39">
        <v>122410</v>
      </c>
      <c r="CR43" s="39">
        <v>30410</v>
      </c>
      <c r="CS43" s="39">
        <v>25960</v>
      </c>
      <c r="CT43" s="39">
        <v>26950</v>
      </c>
      <c r="CU43" s="39">
        <v>18150</v>
      </c>
      <c r="CV43" s="39">
        <v>12150</v>
      </c>
      <c r="CW43" s="39">
        <v>5820</v>
      </c>
      <c r="CX43" s="39">
        <v>3140</v>
      </c>
      <c r="CY43" s="39">
        <v>150</v>
      </c>
      <c r="CZ43" s="39" t="s">
        <v>334</v>
      </c>
      <c r="DA43" s="39">
        <v>122730</v>
      </c>
      <c r="DB43" s="39">
        <v>30340</v>
      </c>
      <c r="DC43" s="39">
        <v>26010</v>
      </c>
      <c r="DD43" s="39">
        <v>26960</v>
      </c>
      <c r="DE43" s="39">
        <v>18210</v>
      </c>
      <c r="DF43" s="39">
        <v>12230</v>
      </c>
      <c r="DG43" s="39">
        <v>5790</v>
      </c>
      <c r="DH43" s="39">
        <v>3150</v>
      </c>
      <c r="DI43" s="39">
        <v>150</v>
      </c>
      <c r="DJ43" s="39" t="s">
        <v>334</v>
      </c>
      <c r="DK43" s="39">
        <v>122830</v>
      </c>
      <c r="DL43" s="39">
        <v>30370</v>
      </c>
      <c r="DM43" s="39">
        <v>26070</v>
      </c>
      <c r="DN43" s="39">
        <v>27050</v>
      </c>
      <c r="DO43" s="39">
        <v>18310</v>
      </c>
      <c r="DP43" s="39">
        <v>12270</v>
      </c>
      <c r="DQ43" s="39">
        <v>5810</v>
      </c>
      <c r="DR43" s="39">
        <v>3160</v>
      </c>
      <c r="DS43" s="39">
        <v>160</v>
      </c>
      <c r="DT43" s="39" t="s">
        <v>334</v>
      </c>
      <c r="DU43" s="39">
        <v>123190</v>
      </c>
      <c r="DV43" s="39">
        <v>30430</v>
      </c>
      <c r="DW43" s="39">
        <v>26120</v>
      </c>
      <c r="DX43" s="39">
        <v>27100</v>
      </c>
      <c r="DY43" s="39">
        <v>18400</v>
      </c>
      <c r="DZ43" s="39">
        <v>12270</v>
      </c>
      <c r="EA43" s="39">
        <v>5830</v>
      </c>
      <c r="EB43" s="39">
        <v>3170</v>
      </c>
      <c r="EC43" s="39">
        <v>150</v>
      </c>
      <c r="ED43" s="39" t="s">
        <v>334</v>
      </c>
      <c r="EE43" s="39">
        <v>123470</v>
      </c>
      <c r="EF43" s="39">
        <v>30480</v>
      </c>
      <c r="EG43" s="39">
        <v>26250</v>
      </c>
      <c r="EH43" s="39">
        <v>27130</v>
      </c>
      <c r="EI43" s="39">
        <v>18470</v>
      </c>
      <c r="EJ43" s="39">
        <v>12350</v>
      </c>
      <c r="EK43" s="39">
        <v>5870</v>
      </c>
      <c r="EL43" s="39">
        <v>3190</v>
      </c>
      <c r="EM43" s="39">
        <v>160</v>
      </c>
      <c r="EN43" s="39" t="s">
        <v>334</v>
      </c>
      <c r="EO43" s="39">
        <v>123900</v>
      </c>
      <c r="EP43" s="39">
        <v>30500</v>
      </c>
      <c r="EQ43" s="39">
        <v>26380</v>
      </c>
      <c r="ER43" s="39">
        <v>27310</v>
      </c>
      <c r="ES43" s="39">
        <v>18570</v>
      </c>
      <c r="ET43" s="39">
        <v>12380</v>
      </c>
      <c r="EU43" s="39">
        <v>5890</v>
      </c>
      <c r="EV43" s="39">
        <v>3200</v>
      </c>
      <c r="EW43" s="39">
        <v>160</v>
      </c>
      <c r="EX43" s="39" t="s">
        <v>334</v>
      </c>
      <c r="EY43" s="39">
        <v>124390</v>
      </c>
      <c r="EZ43" s="39">
        <v>30550</v>
      </c>
      <c r="FA43" s="39">
        <v>26650</v>
      </c>
      <c r="FB43" s="39">
        <v>27510</v>
      </c>
      <c r="FC43" s="39">
        <v>18700</v>
      </c>
      <c r="FD43" s="39">
        <v>12390</v>
      </c>
      <c r="FE43" s="39">
        <v>5900</v>
      </c>
      <c r="FF43" s="39">
        <v>3210</v>
      </c>
      <c r="FG43" s="39">
        <v>160</v>
      </c>
      <c r="FH43" s="39" t="s">
        <v>334</v>
      </c>
      <c r="FI43" s="39">
        <v>125080</v>
      </c>
      <c r="FJ43" s="39">
        <v>30500</v>
      </c>
      <c r="FK43" s="39">
        <v>27040</v>
      </c>
      <c r="FL43" s="39">
        <v>27430</v>
      </c>
      <c r="FM43" s="39">
        <v>18750</v>
      </c>
      <c r="FN43" s="39">
        <v>12430</v>
      </c>
      <c r="FO43" s="39">
        <v>5930</v>
      </c>
      <c r="FP43" s="39">
        <v>3230</v>
      </c>
      <c r="FQ43" s="39">
        <v>170</v>
      </c>
      <c r="FR43" s="39" t="s">
        <v>334</v>
      </c>
      <c r="FS43" s="39">
        <v>125470</v>
      </c>
      <c r="FT43" s="39">
        <v>30580</v>
      </c>
      <c r="FU43" s="39">
        <v>27060</v>
      </c>
      <c r="FV43" s="39">
        <v>27450</v>
      </c>
      <c r="FW43" s="39">
        <v>18760</v>
      </c>
      <c r="FX43" s="39">
        <v>12450</v>
      </c>
      <c r="FY43" s="39">
        <v>5950</v>
      </c>
      <c r="FZ43" s="39">
        <v>3240</v>
      </c>
      <c r="GA43" s="39">
        <v>170</v>
      </c>
      <c r="GB43" s="39" t="s">
        <v>334</v>
      </c>
      <c r="GC43" s="39">
        <v>125670</v>
      </c>
      <c r="GD43" s="39">
        <v>30620</v>
      </c>
      <c r="GE43" s="39">
        <v>27070</v>
      </c>
      <c r="GF43" s="39">
        <v>27460</v>
      </c>
      <c r="GG43" s="39">
        <v>18730</v>
      </c>
      <c r="GH43" s="39">
        <v>12460</v>
      </c>
      <c r="GI43" s="39">
        <v>5980</v>
      </c>
      <c r="GJ43" s="39">
        <v>3260</v>
      </c>
      <c r="GK43" s="39">
        <v>170</v>
      </c>
      <c r="GL43" s="39" t="s">
        <v>334</v>
      </c>
      <c r="GM43" s="39">
        <v>125740</v>
      </c>
      <c r="GN43" s="39">
        <v>30640</v>
      </c>
      <c r="GO43" s="39">
        <v>27100</v>
      </c>
      <c r="GP43" s="39">
        <v>27500</v>
      </c>
      <c r="GQ43" s="39">
        <v>18810</v>
      </c>
      <c r="GR43" s="39">
        <v>12450</v>
      </c>
      <c r="GS43" s="39">
        <v>5990</v>
      </c>
      <c r="GT43" s="39">
        <v>3260</v>
      </c>
      <c r="GU43" s="39">
        <v>180</v>
      </c>
      <c r="GV43" s="39" t="s">
        <v>334</v>
      </c>
      <c r="GW43" s="39">
        <v>125920</v>
      </c>
      <c r="GX43" s="39">
        <v>30720</v>
      </c>
      <c r="GY43" s="39">
        <v>27210</v>
      </c>
      <c r="GZ43" s="39">
        <v>27560</v>
      </c>
      <c r="HA43" s="39">
        <v>18910</v>
      </c>
      <c r="HB43" s="39">
        <v>12450</v>
      </c>
      <c r="HC43" s="39">
        <v>6010</v>
      </c>
      <c r="HD43" s="39">
        <v>3270</v>
      </c>
      <c r="HE43" s="39">
        <v>180</v>
      </c>
      <c r="HF43" s="39" t="s">
        <v>334</v>
      </c>
      <c r="HG43" s="39">
        <v>126290</v>
      </c>
      <c r="HH43" s="39">
        <v>30780</v>
      </c>
      <c r="HI43" s="39">
        <v>27280</v>
      </c>
      <c r="HJ43" s="39">
        <v>27680</v>
      </c>
      <c r="HK43" s="39">
        <v>18980</v>
      </c>
      <c r="HL43" s="39">
        <v>12460</v>
      </c>
      <c r="HM43" s="39">
        <v>6020</v>
      </c>
      <c r="HN43" s="39">
        <v>3270</v>
      </c>
      <c r="HO43" s="39">
        <v>180</v>
      </c>
      <c r="HP43" s="39" t="s">
        <v>334</v>
      </c>
      <c r="HQ43" s="39">
        <v>126640</v>
      </c>
      <c r="HR43" s="39">
        <v>30820</v>
      </c>
      <c r="HS43" s="39">
        <v>27340</v>
      </c>
      <c r="HT43" s="39">
        <v>27740</v>
      </c>
      <c r="HU43" s="39">
        <v>18990</v>
      </c>
      <c r="HV43" s="39">
        <v>12500</v>
      </c>
      <c r="HW43" s="39">
        <v>6080</v>
      </c>
      <c r="HX43" s="39">
        <v>3290</v>
      </c>
      <c r="HY43" s="39">
        <v>180</v>
      </c>
      <c r="HZ43" s="39" t="s">
        <v>334</v>
      </c>
      <c r="IA43" s="39">
        <v>126940</v>
      </c>
      <c r="IB43" s="39">
        <v>30930</v>
      </c>
      <c r="IC43" s="39">
        <v>27470</v>
      </c>
      <c r="ID43" s="39">
        <v>27840</v>
      </c>
      <c r="IE43" s="39">
        <v>19030</v>
      </c>
      <c r="IF43" s="39">
        <v>12580</v>
      </c>
      <c r="IG43" s="39">
        <v>6120</v>
      </c>
      <c r="IH43" s="39">
        <v>3300</v>
      </c>
      <c r="II43" s="39">
        <v>190</v>
      </c>
      <c r="IJ43" s="39" t="s">
        <v>334</v>
      </c>
      <c r="IK43" s="39">
        <v>127460</v>
      </c>
      <c r="IL43" s="39">
        <v>30930</v>
      </c>
      <c r="IM43" s="39">
        <v>27550</v>
      </c>
      <c r="IN43" s="39">
        <v>27930</v>
      </c>
      <c r="IO43" s="39">
        <v>19130</v>
      </c>
      <c r="IP43" s="39">
        <v>12660</v>
      </c>
      <c r="IQ43" s="39">
        <v>6210</v>
      </c>
      <c r="IR43" s="39">
        <v>3350</v>
      </c>
      <c r="IS43" s="39">
        <v>190</v>
      </c>
      <c r="IT43" s="39" t="s">
        <v>334</v>
      </c>
      <c r="IU43" s="39">
        <v>127960</v>
      </c>
      <c r="IV43" s="39">
        <v>31120</v>
      </c>
      <c r="IW43" s="39">
        <v>27720</v>
      </c>
      <c r="IX43" s="39">
        <v>28080</v>
      </c>
      <c r="IY43" s="39">
        <v>19220</v>
      </c>
      <c r="IZ43" s="39">
        <v>12740</v>
      </c>
      <c r="JA43" s="39">
        <v>6290</v>
      </c>
      <c r="JB43" s="39">
        <v>3360</v>
      </c>
      <c r="JC43" s="39">
        <v>190</v>
      </c>
      <c r="JD43" s="39" t="s">
        <v>334</v>
      </c>
      <c r="JE43" s="39">
        <v>128720</v>
      </c>
      <c r="JF43" s="39">
        <v>31220</v>
      </c>
      <c r="JG43" s="39">
        <v>27980</v>
      </c>
      <c r="JH43" s="39">
        <v>28160</v>
      </c>
      <c r="JI43" s="39">
        <v>19300</v>
      </c>
      <c r="JJ43" s="39">
        <v>12840</v>
      </c>
      <c r="JK43" s="39">
        <v>6360</v>
      </c>
      <c r="JL43" s="39">
        <v>3410</v>
      </c>
      <c r="JM43" s="39">
        <v>200</v>
      </c>
      <c r="JN43" s="39" t="s">
        <v>334</v>
      </c>
      <c r="JO43" s="39">
        <v>129440</v>
      </c>
      <c r="JP43" s="39">
        <v>31480</v>
      </c>
      <c r="JQ43" s="39">
        <v>28630</v>
      </c>
      <c r="JR43" s="39">
        <v>28390</v>
      </c>
      <c r="JS43" s="39">
        <v>19400</v>
      </c>
      <c r="JT43" s="39">
        <v>12950</v>
      </c>
      <c r="JU43" s="39">
        <v>6440</v>
      </c>
      <c r="JV43" s="39">
        <v>3430</v>
      </c>
      <c r="JW43" s="39">
        <v>200</v>
      </c>
      <c r="JX43" s="39" t="s">
        <v>334</v>
      </c>
      <c r="JY43" s="39">
        <v>130930</v>
      </c>
      <c r="JZ43" s="39">
        <v>31550</v>
      </c>
      <c r="KA43" s="39">
        <v>28740</v>
      </c>
      <c r="KB43" s="39">
        <v>28510</v>
      </c>
      <c r="KC43" s="39">
        <v>19530</v>
      </c>
      <c r="KD43" s="39">
        <v>12970</v>
      </c>
      <c r="KE43" s="39">
        <v>6480</v>
      </c>
      <c r="KF43" s="39">
        <v>3450</v>
      </c>
      <c r="KG43" s="39">
        <v>200</v>
      </c>
      <c r="KH43" s="39" t="s">
        <v>334</v>
      </c>
      <c r="KI43" s="39">
        <v>131430</v>
      </c>
      <c r="KJ43" s="39">
        <v>31650</v>
      </c>
      <c r="KK43" s="39">
        <v>28850</v>
      </c>
      <c r="KL43" s="39">
        <v>28580</v>
      </c>
      <c r="KM43" s="39">
        <v>19630</v>
      </c>
      <c r="KN43" s="39">
        <v>13060</v>
      </c>
      <c r="KO43" s="39">
        <v>6520</v>
      </c>
      <c r="KP43" s="39">
        <v>3510</v>
      </c>
      <c r="KQ43" s="39">
        <v>210</v>
      </c>
      <c r="KR43" s="39" t="s">
        <v>334</v>
      </c>
      <c r="KS43" s="39">
        <v>132010</v>
      </c>
      <c r="KT43" s="39">
        <v>31680</v>
      </c>
      <c r="KU43" s="39">
        <v>28900</v>
      </c>
      <c r="KV43" s="39">
        <v>28680</v>
      </c>
      <c r="KW43" s="39">
        <v>19690</v>
      </c>
      <c r="KX43" s="39">
        <v>13140</v>
      </c>
      <c r="KY43" s="39">
        <v>6550</v>
      </c>
      <c r="KZ43" s="39">
        <v>3550</v>
      </c>
      <c r="LA43" s="39">
        <v>220</v>
      </c>
      <c r="LB43" s="39" t="s">
        <v>334</v>
      </c>
      <c r="LC43" s="39">
        <v>132400</v>
      </c>
      <c r="LD43" t="str">
        <f>INDEX(Lookup!$F$2:$F$375, MATCH(D43,Lookup!$A$2:$A$375,0))</f>
        <v>Greater Manchester Combined Authority</v>
      </c>
    </row>
    <row r="44" spans="2:316" ht="15" customHeight="1" x14ac:dyDescent="0.25">
      <c r="B44" s="1" t="s">
        <v>342</v>
      </c>
      <c r="C44" s="42">
        <v>4240</v>
      </c>
      <c r="D44" s="42" t="s">
        <v>415</v>
      </c>
      <c r="E44" s="37" t="s">
        <v>416</v>
      </c>
      <c r="F44" s="38">
        <v>51780</v>
      </c>
      <c r="G44" s="38">
        <v>15060</v>
      </c>
      <c r="H44" s="38">
        <v>16970</v>
      </c>
      <c r="I44" s="38">
        <v>4550</v>
      </c>
      <c r="J44" s="38">
        <v>2260</v>
      </c>
      <c r="K44" s="38">
        <v>770</v>
      </c>
      <c r="L44" s="38">
        <v>350</v>
      </c>
      <c r="M44" s="38">
        <v>30</v>
      </c>
      <c r="N44" s="38" t="s">
        <v>334</v>
      </c>
      <c r="O44" s="39">
        <v>91750</v>
      </c>
      <c r="P44" s="39">
        <v>52010</v>
      </c>
      <c r="Q44" s="39">
        <v>15090</v>
      </c>
      <c r="R44" s="39">
        <v>16980</v>
      </c>
      <c r="S44" s="39">
        <v>4650</v>
      </c>
      <c r="T44" s="39">
        <v>2230</v>
      </c>
      <c r="U44" s="39">
        <v>770</v>
      </c>
      <c r="V44" s="39">
        <v>350</v>
      </c>
      <c r="W44" s="39">
        <v>30</v>
      </c>
      <c r="X44" s="39" t="s">
        <v>334</v>
      </c>
      <c r="Y44" s="39">
        <v>92110</v>
      </c>
      <c r="Z44" s="39">
        <v>52680</v>
      </c>
      <c r="AA44" s="39">
        <v>15220</v>
      </c>
      <c r="AB44" s="39">
        <v>16820</v>
      </c>
      <c r="AC44" s="39">
        <v>4670</v>
      </c>
      <c r="AD44" s="39">
        <v>2400</v>
      </c>
      <c r="AE44" s="39">
        <v>750</v>
      </c>
      <c r="AF44" s="39">
        <v>310</v>
      </c>
      <c r="AG44" s="39">
        <v>30</v>
      </c>
      <c r="AH44" s="39" t="s">
        <v>334</v>
      </c>
      <c r="AI44" s="39">
        <v>92900</v>
      </c>
      <c r="AJ44" s="39">
        <v>52930</v>
      </c>
      <c r="AK44" s="39">
        <v>15430</v>
      </c>
      <c r="AL44" s="39">
        <v>16850</v>
      </c>
      <c r="AM44" s="39">
        <v>4810</v>
      </c>
      <c r="AN44" s="39">
        <v>2410</v>
      </c>
      <c r="AO44" s="39">
        <v>760</v>
      </c>
      <c r="AP44" s="39">
        <v>310</v>
      </c>
      <c r="AQ44" s="39">
        <v>30</v>
      </c>
      <c r="AR44" s="39" t="s">
        <v>334</v>
      </c>
      <c r="AS44" s="39">
        <v>93520</v>
      </c>
      <c r="AT44" s="39">
        <v>52960</v>
      </c>
      <c r="AU44" s="39">
        <v>15540</v>
      </c>
      <c r="AV44" s="39">
        <v>16930</v>
      </c>
      <c r="AW44" s="39">
        <v>4920</v>
      </c>
      <c r="AX44" s="39">
        <v>2450</v>
      </c>
      <c r="AY44" s="39">
        <v>760</v>
      </c>
      <c r="AZ44" s="39">
        <v>310</v>
      </c>
      <c r="BA44" s="39">
        <v>30</v>
      </c>
      <c r="BB44" s="39" t="s">
        <v>334</v>
      </c>
      <c r="BC44" s="39">
        <v>93910</v>
      </c>
      <c r="BD44" s="39">
        <v>53080</v>
      </c>
      <c r="BE44" s="39">
        <v>15580</v>
      </c>
      <c r="BF44" s="39">
        <v>16950</v>
      </c>
      <c r="BG44" s="39">
        <v>5030</v>
      </c>
      <c r="BH44" s="39">
        <v>2470</v>
      </c>
      <c r="BI44" s="39">
        <v>770</v>
      </c>
      <c r="BJ44" s="39">
        <v>310</v>
      </c>
      <c r="BK44" s="39">
        <v>30</v>
      </c>
      <c r="BL44" s="39" t="s">
        <v>334</v>
      </c>
      <c r="BM44" s="39">
        <v>94220</v>
      </c>
      <c r="BN44" s="39">
        <v>52950</v>
      </c>
      <c r="BO44" s="39">
        <v>15670</v>
      </c>
      <c r="BP44" s="39">
        <v>16960</v>
      </c>
      <c r="BQ44" s="39">
        <v>5120</v>
      </c>
      <c r="BR44" s="39">
        <v>2490</v>
      </c>
      <c r="BS44" s="39">
        <v>770</v>
      </c>
      <c r="BT44" s="39">
        <v>310</v>
      </c>
      <c r="BU44" s="39">
        <v>30</v>
      </c>
      <c r="BV44" s="39" t="s">
        <v>334</v>
      </c>
      <c r="BW44" s="39">
        <v>94300</v>
      </c>
      <c r="BX44" s="39">
        <v>52820</v>
      </c>
      <c r="BY44" s="39">
        <v>15690</v>
      </c>
      <c r="BZ44" s="39">
        <v>17060</v>
      </c>
      <c r="CA44" s="39">
        <v>5220</v>
      </c>
      <c r="CB44" s="39">
        <v>2530</v>
      </c>
      <c r="CC44" s="39">
        <v>780</v>
      </c>
      <c r="CD44" s="39">
        <v>310</v>
      </c>
      <c r="CE44" s="39">
        <v>30</v>
      </c>
      <c r="CF44" s="39" t="s">
        <v>334</v>
      </c>
      <c r="CG44" s="39">
        <v>94450</v>
      </c>
      <c r="CH44" s="39">
        <v>52980</v>
      </c>
      <c r="CI44" s="39">
        <v>15770</v>
      </c>
      <c r="CJ44" s="39">
        <v>17280</v>
      </c>
      <c r="CK44" s="39">
        <v>5330</v>
      </c>
      <c r="CL44" s="39">
        <v>2640</v>
      </c>
      <c r="CM44" s="39">
        <v>790</v>
      </c>
      <c r="CN44" s="39">
        <v>330</v>
      </c>
      <c r="CO44" s="39">
        <v>30</v>
      </c>
      <c r="CP44" s="39" t="s">
        <v>334</v>
      </c>
      <c r="CQ44" s="39">
        <v>95160</v>
      </c>
      <c r="CR44" s="39">
        <v>52370</v>
      </c>
      <c r="CS44" s="39">
        <v>15910</v>
      </c>
      <c r="CT44" s="39">
        <v>17360</v>
      </c>
      <c r="CU44" s="39">
        <v>5390</v>
      </c>
      <c r="CV44" s="39">
        <v>2740</v>
      </c>
      <c r="CW44" s="39">
        <v>790</v>
      </c>
      <c r="CX44" s="39">
        <v>340</v>
      </c>
      <c r="CY44" s="39">
        <v>40</v>
      </c>
      <c r="CZ44" s="39" t="s">
        <v>334</v>
      </c>
      <c r="DA44" s="39">
        <v>94940</v>
      </c>
      <c r="DB44" s="39">
        <v>52130</v>
      </c>
      <c r="DC44" s="39">
        <v>16020</v>
      </c>
      <c r="DD44" s="39">
        <v>17440</v>
      </c>
      <c r="DE44" s="39">
        <v>5440</v>
      </c>
      <c r="DF44" s="39">
        <v>2830</v>
      </c>
      <c r="DG44" s="39">
        <v>790</v>
      </c>
      <c r="DH44" s="39">
        <v>350</v>
      </c>
      <c r="DI44" s="39">
        <v>40</v>
      </c>
      <c r="DJ44" s="39" t="s">
        <v>334</v>
      </c>
      <c r="DK44" s="39">
        <v>95040</v>
      </c>
      <c r="DL44" s="39">
        <v>52170</v>
      </c>
      <c r="DM44" s="39">
        <v>16120</v>
      </c>
      <c r="DN44" s="39">
        <v>17590</v>
      </c>
      <c r="DO44" s="39">
        <v>5540</v>
      </c>
      <c r="DP44" s="39">
        <v>2960</v>
      </c>
      <c r="DQ44" s="39">
        <v>800</v>
      </c>
      <c r="DR44" s="39">
        <v>350</v>
      </c>
      <c r="DS44" s="39">
        <v>40</v>
      </c>
      <c r="DT44" s="39" t="s">
        <v>334</v>
      </c>
      <c r="DU44" s="39">
        <v>95560</v>
      </c>
      <c r="DV44" s="39">
        <v>52110</v>
      </c>
      <c r="DW44" s="39">
        <v>16290</v>
      </c>
      <c r="DX44" s="39">
        <v>17710</v>
      </c>
      <c r="DY44" s="39">
        <v>5630</v>
      </c>
      <c r="DZ44" s="39">
        <v>3020</v>
      </c>
      <c r="EA44" s="39">
        <v>800</v>
      </c>
      <c r="EB44" s="39">
        <v>350</v>
      </c>
      <c r="EC44" s="39">
        <v>40</v>
      </c>
      <c r="ED44" s="39" t="s">
        <v>334</v>
      </c>
      <c r="EE44" s="39">
        <v>95940</v>
      </c>
      <c r="EF44" s="39">
        <v>51950</v>
      </c>
      <c r="EG44" s="39">
        <v>16760</v>
      </c>
      <c r="EH44" s="39">
        <v>17840</v>
      </c>
      <c r="EI44" s="39">
        <v>5800</v>
      </c>
      <c r="EJ44" s="39">
        <v>3060</v>
      </c>
      <c r="EK44" s="39">
        <v>820</v>
      </c>
      <c r="EL44" s="39">
        <v>350</v>
      </c>
      <c r="EM44" s="39">
        <v>40</v>
      </c>
      <c r="EN44" s="39" t="s">
        <v>334</v>
      </c>
      <c r="EO44" s="39">
        <v>96630</v>
      </c>
      <c r="EP44" s="39">
        <v>51940</v>
      </c>
      <c r="EQ44" s="39">
        <v>17060</v>
      </c>
      <c r="ER44" s="39">
        <v>17960</v>
      </c>
      <c r="ES44" s="39">
        <v>5900</v>
      </c>
      <c r="ET44" s="39">
        <v>3110</v>
      </c>
      <c r="EU44" s="39">
        <v>830</v>
      </c>
      <c r="EV44" s="39">
        <v>360</v>
      </c>
      <c r="EW44" s="39">
        <v>40</v>
      </c>
      <c r="EX44" s="39" t="s">
        <v>334</v>
      </c>
      <c r="EY44" s="39">
        <v>97190</v>
      </c>
      <c r="EZ44" s="39">
        <v>51800</v>
      </c>
      <c r="FA44" s="39">
        <v>17530</v>
      </c>
      <c r="FB44" s="39">
        <v>18160</v>
      </c>
      <c r="FC44" s="39">
        <v>6030</v>
      </c>
      <c r="FD44" s="39">
        <v>3230</v>
      </c>
      <c r="FE44" s="39">
        <v>830</v>
      </c>
      <c r="FF44" s="39">
        <v>360</v>
      </c>
      <c r="FG44" s="39">
        <v>40</v>
      </c>
      <c r="FH44" s="39" t="s">
        <v>334</v>
      </c>
      <c r="FI44" s="39">
        <v>97980</v>
      </c>
      <c r="FJ44" s="39">
        <v>51850</v>
      </c>
      <c r="FK44" s="39">
        <v>17870</v>
      </c>
      <c r="FL44" s="39">
        <v>18250</v>
      </c>
      <c r="FM44" s="39">
        <v>6130</v>
      </c>
      <c r="FN44" s="39">
        <v>3270</v>
      </c>
      <c r="FO44" s="39">
        <v>840</v>
      </c>
      <c r="FP44" s="39">
        <v>370</v>
      </c>
      <c r="FQ44" s="39">
        <v>40</v>
      </c>
      <c r="FR44" s="39" t="s">
        <v>334</v>
      </c>
      <c r="FS44" s="39">
        <v>98630</v>
      </c>
      <c r="FT44" s="39">
        <v>51900</v>
      </c>
      <c r="FU44" s="39">
        <v>17900</v>
      </c>
      <c r="FV44" s="39">
        <v>18310</v>
      </c>
      <c r="FW44" s="39">
        <v>6180</v>
      </c>
      <c r="FX44" s="39">
        <v>3330</v>
      </c>
      <c r="FY44" s="39">
        <v>850</v>
      </c>
      <c r="FZ44" s="39">
        <v>370</v>
      </c>
      <c r="GA44" s="39">
        <v>40</v>
      </c>
      <c r="GB44" s="39" t="s">
        <v>334</v>
      </c>
      <c r="GC44" s="39">
        <v>98880</v>
      </c>
      <c r="GD44" s="39">
        <v>51890</v>
      </c>
      <c r="GE44" s="39">
        <v>17990</v>
      </c>
      <c r="GF44" s="39">
        <v>18390</v>
      </c>
      <c r="GG44" s="39">
        <v>6240</v>
      </c>
      <c r="GH44" s="39">
        <v>3390</v>
      </c>
      <c r="GI44" s="39">
        <v>860</v>
      </c>
      <c r="GJ44" s="39">
        <v>370</v>
      </c>
      <c r="GK44" s="39">
        <v>40</v>
      </c>
      <c r="GL44" s="39" t="s">
        <v>334</v>
      </c>
      <c r="GM44" s="39">
        <v>99170</v>
      </c>
      <c r="GN44" s="39">
        <v>51950</v>
      </c>
      <c r="GO44" s="39">
        <v>18150</v>
      </c>
      <c r="GP44" s="39">
        <v>18490</v>
      </c>
      <c r="GQ44" s="39">
        <v>6290</v>
      </c>
      <c r="GR44" s="39">
        <v>3430</v>
      </c>
      <c r="GS44" s="39">
        <v>880</v>
      </c>
      <c r="GT44" s="39">
        <v>370</v>
      </c>
      <c r="GU44" s="39">
        <v>40</v>
      </c>
      <c r="GV44" s="39" t="s">
        <v>334</v>
      </c>
      <c r="GW44" s="39">
        <v>99600</v>
      </c>
      <c r="GX44" s="39">
        <v>52110</v>
      </c>
      <c r="GY44" s="39">
        <v>18330</v>
      </c>
      <c r="GZ44" s="39">
        <v>18550</v>
      </c>
      <c r="HA44" s="39">
        <v>6350</v>
      </c>
      <c r="HB44" s="39">
        <v>3470</v>
      </c>
      <c r="HC44" s="39">
        <v>880</v>
      </c>
      <c r="HD44" s="39">
        <v>370</v>
      </c>
      <c r="HE44" s="39">
        <v>40</v>
      </c>
      <c r="HF44" s="39" t="s">
        <v>334</v>
      </c>
      <c r="HG44" s="39">
        <v>100090</v>
      </c>
      <c r="HH44" s="39">
        <v>52150</v>
      </c>
      <c r="HI44" s="39">
        <v>18430</v>
      </c>
      <c r="HJ44" s="39">
        <v>18630</v>
      </c>
      <c r="HK44" s="39">
        <v>6400</v>
      </c>
      <c r="HL44" s="39">
        <v>3480</v>
      </c>
      <c r="HM44" s="39">
        <v>880</v>
      </c>
      <c r="HN44" s="39">
        <v>380</v>
      </c>
      <c r="HO44" s="39">
        <v>40</v>
      </c>
      <c r="HP44" s="39" t="s">
        <v>334</v>
      </c>
      <c r="HQ44" s="39">
        <v>100380</v>
      </c>
      <c r="HR44" s="39">
        <v>52190</v>
      </c>
      <c r="HS44" s="39">
        <v>18530</v>
      </c>
      <c r="HT44" s="39">
        <v>18700</v>
      </c>
      <c r="HU44" s="39">
        <v>6450</v>
      </c>
      <c r="HV44" s="39">
        <v>3520</v>
      </c>
      <c r="HW44" s="39">
        <v>890</v>
      </c>
      <c r="HX44" s="39">
        <v>380</v>
      </c>
      <c r="HY44" s="39">
        <v>40</v>
      </c>
      <c r="HZ44" s="39" t="s">
        <v>334</v>
      </c>
      <c r="IA44" s="39">
        <v>100700</v>
      </c>
      <c r="IB44" s="39">
        <v>52290</v>
      </c>
      <c r="IC44" s="39">
        <v>18610</v>
      </c>
      <c r="ID44" s="39">
        <v>18960</v>
      </c>
      <c r="IE44" s="39">
        <v>6550</v>
      </c>
      <c r="IF44" s="39">
        <v>3560</v>
      </c>
      <c r="IG44" s="39">
        <v>880</v>
      </c>
      <c r="IH44" s="39">
        <v>390</v>
      </c>
      <c r="II44" s="39">
        <v>40</v>
      </c>
      <c r="IJ44" s="39" t="s">
        <v>334</v>
      </c>
      <c r="IK44" s="39">
        <v>101290</v>
      </c>
      <c r="IL44" s="39">
        <v>52350</v>
      </c>
      <c r="IM44" s="39">
        <v>18710</v>
      </c>
      <c r="IN44" s="39">
        <v>19070</v>
      </c>
      <c r="IO44" s="39">
        <v>6620</v>
      </c>
      <c r="IP44" s="39">
        <v>3630</v>
      </c>
      <c r="IQ44" s="39">
        <v>900</v>
      </c>
      <c r="IR44" s="39">
        <v>400</v>
      </c>
      <c r="IS44" s="39">
        <v>40</v>
      </c>
      <c r="IT44" s="39" t="s">
        <v>334</v>
      </c>
      <c r="IU44" s="39">
        <v>101730</v>
      </c>
      <c r="IV44" s="39">
        <v>52420</v>
      </c>
      <c r="IW44" s="39">
        <v>18760</v>
      </c>
      <c r="IX44" s="39">
        <v>19210</v>
      </c>
      <c r="IY44" s="39">
        <v>6690</v>
      </c>
      <c r="IZ44" s="39">
        <v>3670</v>
      </c>
      <c r="JA44" s="39">
        <v>920</v>
      </c>
      <c r="JB44" s="39">
        <v>420</v>
      </c>
      <c r="JC44" s="39">
        <v>40</v>
      </c>
      <c r="JD44" s="39" t="s">
        <v>334</v>
      </c>
      <c r="JE44" s="39">
        <v>102120</v>
      </c>
      <c r="JF44" s="39">
        <v>52580</v>
      </c>
      <c r="JG44" s="39">
        <v>18970</v>
      </c>
      <c r="JH44" s="39">
        <v>19470</v>
      </c>
      <c r="JI44" s="39">
        <v>6760</v>
      </c>
      <c r="JJ44" s="39">
        <v>3730</v>
      </c>
      <c r="JK44" s="39">
        <v>920</v>
      </c>
      <c r="JL44" s="39">
        <v>420</v>
      </c>
      <c r="JM44" s="39">
        <v>40</v>
      </c>
      <c r="JN44" s="39" t="s">
        <v>334</v>
      </c>
      <c r="JO44" s="39">
        <v>102890</v>
      </c>
      <c r="JP44" s="39">
        <v>52580</v>
      </c>
      <c r="JQ44" s="39">
        <v>19080</v>
      </c>
      <c r="JR44" s="39">
        <v>19650</v>
      </c>
      <c r="JS44" s="39">
        <v>6860</v>
      </c>
      <c r="JT44" s="39">
        <v>3780</v>
      </c>
      <c r="JU44" s="39">
        <v>920</v>
      </c>
      <c r="JV44" s="39">
        <v>430</v>
      </c>
      <c r="JW44" s="39">
        <v>40</v>
      </c>
      <c r="JX44" s="39" t="s">
        <v>334</v>
      </c>
      <c r="JY44" s="39">
        <v>103330</v>
      </c>
      <c r="JZ44" s="39">
        <v>52600</v>
      </c>
      <c r="KA44" s="39">
        <v>19180</v>
      </c>
      <c r="KB44" s="39">
        <v>19770</v>
      </c>
      <c r="KC44" s="39">
        <v>6940</v>
      </c>
      <c r="KD44" s="39">
        <v>3820</v>
      </c>
      <c r="KE44" s="39">
        <v>940</v>
      </c>
      <c r="KF44" s="39">
        <v>430</v>
      </c>
      <c r="KG44" s="39">
        <v>40</v>
      </c>
      <c r="KH44" s="39" t="s">
        <v>334</v>
      </c>
      <c r="KI44" s="39">
        <v>103720</v>
      </c>
      <c r="KJ44" s="39">
        <v>52670</v>
      </c>
      <c r="KK44" s="39">
        <v>19280</v>
      </c>
      <c r="KL44" s="39">
        <v>19880</v>
      </c>
      <c r="KM44" s="39">
        <v>7040</v>
      </c>
      <c r="KN44" s="39">
        <v>3860</v>
      </c>
      <c r="KO44" s="39">
        <v>940</v>
      </c>
      <c r="KP44" s="39">
        <v>430</v>
      </c>
      <c r="KQ44" s="39">
        <v>40</v>
      </c>
      <c r="KR44" s="39" t="s">
        <v>334</v>
      </c>
      <c r="KS44" s="39">
        <v>104130</v>
      </c>
      <c r="KT44" s="39">
        <v>52760</v>
      </c>
      <c r="KU44" s="39">
        <v>19460</v>
      </c>
      <c r="KV44" s="39">
        <v>20060</v>
      </c>
      <c r="KW44" s="39">
        <v>7140</v>
      </c>
      <c r="KX44" s="39">
        <v>3900</v>
      </c>
      <c r="KY44" s="39">
        <v>940</v>
      </c>
      <c r="KZ44" s="39">
        <v>440</v>
      </c>
      <c r="LA44" s="39">
        <v>40</v>
      </c>
      <c r="LB44" s="39" t="s">
        <v>334</v>
      </c>
      <c r="LC44" s="39">
        <v>104740</v>
      </c>
      <c r="LD44" t="str">
        <f>INDEX(Lookup!$F$2:$F$375, MATCH(D44,Lookup!$A$2:$A$375,0))</f>
        <v>Greater Manchester Combined Authority</v>
      </c>
    </row>
    <row r="45" spans="2:316" ht="15" customHeight="1" x14ac:dyDescent="0.25">
      <c r="B45" s="1" t="s">
        <v>342</v>
      </c>
      <c r="C45" s="42">
        <v>4245</v>
      </c>
      <c r="D45" s="42" t="s">
        <v>417</v>
      </c>
      <c r="E45" s="37" t="s">
        <v>418</v>
      </c>
      <c r="F45" s="38">
        <v>15990</v>
      </c>
      <c r="G45" s="38">
        <v>20470</v>
      </c>
      <c r="H45" s="38">
        <v>23430</v>
      </c>
      <c r="I45" s="38">
        <v>13860</v>
      </c>
      <c r="J45" s="38">
        <v>6980</v>
      </c>
      <c r="K45" s="38">
        <v>3810</v>
      </c>
      <c r="L45" s="38">
        <v>4000</v>
      </c>
      <c r="M45" s="38">
        <v>760</v>
      </c>
      <c r="N45" s="38" t="s">
        <v>334</v>
      </c>
      <c r="O45" s="39">
        <v>89300</v>
      </c>
      <c r="P45" s="39">
        <v>16440</v>
      </c>
      <c r="Q45" s="39">
        <v>20300</v>
      </c>
      <c r="R45" s="39">
        <v>23490</v>
      </c>
      <c r="S45" s="39">
        <v>13810</v>
      </c>
      <c r="T45" s="39">
        <v>6930</v>
      </c>
      <c r="U45" s="39">
        <v>3890</v>
      </c>
      <c r="V45" s="39">
        <v>3940</v>
      </c>
      <c r="W45" s="39">
        <v>730</v>
      </c>
      <c r="X45" s="39" t="s">
        <v>334</v>
      </c>
      <c r="Y45" s="39">
        <v>89520</v>
      </c>
      <c r="Z45" s="39">
        <v>17060</v>
      </c>
      <c r="AA45" s="39">
        <v>20200</v>
      </c>
      <c r="AB45" s="39">
        <v>23810</v>
      </c>
      <c r="AC45" s="39">
        <v>13760</v>
      </c>
      <c r="AD45" s="39">
        <v>6870</v>
      </c>
      <c r="AE45" s="39">
        <v>3900</v>
      </c>
      <c r="AF45" s="39">
        <v>3720</v>
      </c>
      <c r="AG45" s="39">
        <v>650</v>
      </c>
      <c r="AH45" s="39" t="s">
        <v>334</v>
      </c>
      <c r="AI45" s="39">
        <v>89970</v>
      </c>
      <c r="AJ45" s="39">
        <v>18060</v>
      </c>
      <c r="AK45" s="39">
        <v>19490</v>
      </c>
      <c r="AL45" s="39">
        <v>23900</v>
      </c>
      <c r="AM45" s="39">
        <v>13630</v>
      </c>
      <c r="AN45" s="39">
        <v>6910</v>
      </c>
      <c r="AO45" s="39">
        <v>3920</v>
      </c>
      <c r="AP45" s="39">
        <v>3720</v>
      </c>
      <c r="AQ45" s="39">
        <v>690</v>
      </c>
      <c r="AR45" s="39" t="s">
        <v>334</v>
      </c>
      <c r="AS45" s="39">
        <v>90310</v>
      </c>
      <c r="AT45" s="39">
        <v>18140</v>
      </c>
      <c r="AU45" s="39">
        <v>19620</v>
      </c>
      <c r="AV45" s="39">
        <v>23950</v>
      </c>
      <c r="AW45" s="39">
        <v>13630</v>
      </c>
      <c r="AX45" s="39">
        <v>6940</v>
      </c>
      <c r="AY45" s="39">
        <v>3960</v>
      </c>
      <c r="AZ45" s="39">
        <v>3760</v>
      </c>
      <c r="BA45" s="39">
        <v>710</v>
      </c>
      <c r="BB45" s="39" t="s">
        <v>334</v>
      </c>
      <c r="BC45" s="39">
        <v>90710</v>
      </c>
      <c r="BD45" s="39">
        <v>18510</v>
      </c>
      <c r="BE45" s="39">
        <v>19490</v>
      </c>
      <c r="BF45" s="39">
        <v>24200</v>
      </c>
      <c r="BG45" s="39">
        <v>13340</v>
      </c>
      <c r="BH45" s="39">
        <v>7000</v>
      </c>
      <c r="BI45" s="39">
        <v>3960</v>
      </c>
      <c r="BJ45" s="39">
        <v>3810</v>
      </c>
      <c r="BK45" s="39">
        <v>730</v>
      </c>
      <c r="BL45" s="39" t="s">
        <v>334</v>
      </c>
      <c r="BM45" s="39">
        <v>91040</v>
      </c>
      <c r="BN45" s="39">
        <v>18720</v>
      </c>
      <c r="BO45" s="39">
        <v>19400</v>
      </c>
      <c r="BP45" s="39">
        <v>24430</v>
      </c>
      <c r="BQ45" s="39">
        <v>13200</v>
      </c>
      <c r="BR45" s="39">
        <v>7000</v>
      </c>
      <c r="BS45" s="39">
        <v>3980</v>
      </c>
      <c r="BT45" s="39">
        <v>3830</v>
      </c>
      <c r="BU45" s="39">
        <v>740</v>
      </c>
      <c r="BV45" s="39" t="s">
        <v>334</v>
      </c>
      <c r="BW45" s="39">
        <v>91290</v>
      </c>
      <c r="BX45" s="39">
        <v>18760</v>
      </c>
      <c r="BY45" s="39">
        <v>19450</v>
      </c>
      <c r="BZ45" s="39">
        <v>24460</v>
      </c>
      <c r="CA45" s="39">
        <v>13240</v>
      </c>
      <c r="CB45" s="39">
        <v>7030</v>
      </c>
      <c r="CC45" s="39">
        <v>3990</v>
      </c>
      <c r="CD45" s="39">
        <v>3850</v>
      </c>
      <c r="CE45" s="39">
        <v>750</v>
      </c>
      <c r="CF45" s="39" t="s">
        <v>334</v>
      </c>
      <c r="CG45" s="39">
        <v>91530</v>
      </c>
      <c r="CH45" s="39">
        <v>18720</v>
      </c>
      <c r="CI45" s="39">
        <v>19460</v>
      </c>
      <c r="CJ45" s="39">
        <v>24500</v>
      </c>
      <c r="CK45" s="39">
        <v>13270</v>
      </c>
      <c r="CL45" s="39">
        <v>7050</v>
      </c>
      <c r="CM45" s="39">
        <v>4030</v>
      </c>
      <c r="CN45" s="39">
        <v>3880</v>
      </c>
      <c r="CO45" s="39">
        <v>770</v>
      </c>
      <c r="CP45" s="39" t="s">
        <v>334</v>
      </c>
      <c r="CQ45" s="39">
        <v>91680</v>
      </c>
      <c r="CR45" s="39">
        <v>18730</v>
      </c>
      <c r="CS45" s="39">
        <v>19530</v>
      </c>
      <c r="CT45" s="39">
        <v>24540</v>
      </c>
      <c r="CU45" s="39">
        <v>13260</v>
      </c>
      <c r="CV45" s="39">
        <v>7090</v>
      </c>
      <c r="CW45" s="39">
        <v>4080</v>
      </c>
      <c r="CX45" s="39">
        <v>3940</v>
      </c>
      <c r="CY45" s="39">
        <v>780</v>
      </c>
      <c r="CZ45" s="39" t="s">
        <v>334</v>
      </c>
      <c r="DA45" s="39">
        <v>91940</v>
      </c>
      <c r="DB45" s="39">
        <v>18690</v>
      </c>
      <c r="DC45" s="39">
        <v>19710</v>
      </c>
      <c r="DD45" s="39">
        <v>24700</v>
      </c>
      <c r="DE45" s="39">
        <v>13430</v>
      </c>
      <c r="DF45" s="39">
        <v>7140</v>
      </c>
      <c r="DG45" s="39">
        <v>4130</v>
      </c>
      <c r="DH45" s="39">
        <v>3990</v>
      </c>
      <c r="DI45" s="39">
        <v>790</v>
      </c>
      <c r="DJ45" s="39" t="s">
        <v>334</v>
      </c>
      <c r="DK45" s="39">
        <v>92570</v>
      </c>
      <c r="DL45" s="39">
        <v>18670</v>
      </c>
      <c r="DM45" s="39">
        <v>19820</v>
      </c>
      <c r="DN45" s="39">
        <v>24820</v>
      </c>
      <c r="DO45" s="39">
        <v>13630</v>
      </c>
      <c r="DP45" s="39">
        <v>7180</v>
      </c>
      <c r="DQ45" s="39">
        <v>4240</v>
      </c>
      <c r="DR45" s="39">
        <v>4050</v>
      </c>
      <c r="DS45" s="39">
        <v>800</v>
      </c>
      <c r="DT45" s="39" t="s">
        <v>334</v>
      </c>
      <c r="DU45" s="39">
        <v>93200</v>
      </c>
      <c r="DV45" s="39">
        <v>18630</v>
      </c>
      <c r="DW45" s="39">
        <v>19950</v>
      </c>
      <c r="DX45" s="39">
        <v>25060</v>
      </c>
      <c r="DY45" s="39">
        <v>13920</v>
      </c>
      <c r="DZ45" s="39">
        <v>7300</v>
      </c>
      <c r="EA45" s="39">
        <v>4230</v>
      </c>
      <c r="EB45" s="39">
        <v>4090</v>
      </c>
      <c r="EC45" s="39">
        <v>810</v>
      </c>
      <c r="ED45" s="39" t="s">
        <v>334</v>
      </c>
      <c r="EE45" s="39">
        <v>94000</v>
      </c>
      <c r="EF45" s="39">
        <v>18680</v>
      </c>
      <c r="EG45" s="39">
        <v>20050</v>
      </c>
      <c r="EH45" s="39">
        <v>25270</v>
      </c>
      <c r="EI45" s="39">
        <v>14160</v>
      </c>
      <c r="EJ45" s="39">
        <v>7350</v>
      </c>
      <c r="EK45" s="39">
        <v>4250</v>
      </c>
      <c r="EL45" s="39">
        <v>4080</v>
      </c>
      <c r="EM45" s="39">
        <v>820</v>
      </c>
      <c r="EN45" s="39" t="s">
        <v>334</v>
      </c>
      <c r="EO45" s="39">
        <v>94670</v>
      </c>
      <c r="EP45" s="39">
        <v>18660</v>
      </c>
      <c r="EQ45" s="39">
        <v>20100</v>
      </c>
      <c r="ER45" s="39">
        <v>25460</v>
      </c>
      <c r="ES45" s="39">
        <v>14470</v>
      </c>
      <c r="ET45" s="39">
        <v>7420</v>
      </c>
      <c r="EU45" s="39">
        <v>4310</v>
      </c>
      <c r="EV45" s="39">
        <v>4110</v>
      </c>
      <c r="EW45" s="39">
        <v>850</v>
      </c>
      <c r="EX45" s="39" t="s">
        <v>334</v>
      </c>
      <c r="EY45" s="39">
        <v>95360</v>
      </c>
      <c r="EZ45" s="39">
        <v>18660</v>
      </c>
      <c r="FA45" s="39">
        <v>20330</v>
      </c>
      <c r="FB45" s="39">
        <v>25600</v>
      </c>
      <c r="FC45" s="39">
        <v>14470</v>
      </c>
      <c r="FD45" s="39">
        <v>7470</v>
      </c>
      <c r="FE45" s="39">
        <v>4290</v>
      </c>
      <c r="FF45" s="39">
        <v>4130</v>
      </c>
      <c r="FG45" s="39">
        <v>870</v>
      </c>
      <c r="FH45" s="39" t="s">
        <v>334</v>
      </c>
      <c r="FI45" s="39">
        <v>95820</v>
      </c>
      <c r="FJ45" s="39">
        <v>18730</v>
      </c>
      <c r="FK45" s="39">
        <v>20590</v>
      </c>
      <c r="FL45" s="39">
        <v>25760</v>
      </c>
      <c r="FM45" s="39">
        <v>14440</v>
      </c>
      <c r="FN45" s="39">
        <v>7500</v>
      </c>
      <c r="FO45" s="39">
        <v>4320</v>
      </c>
      <c r="FP45" s="39">
        <v>4120</v>
      </c>
      <c r="FQ45" s="39">
        <v>900</v>
      </c>
      <c r="FR45" s="39" t="s">
        <v>334</v>
      </c>
      <c r="FS45" s="39">
        <v>96350</v>
      </c>
      <c r="FT45" s="39">
        <v>18750</v>
      </c>
      <c r="FU45" s="39">
        <v>20650</v>
      </c>
      <c r="FV45" s="39">
        <v>25800</v>
      </c>
      <c r="FW45" s="39">
        <v>14430</v>
      </c>
      <c r="FX45" s="39">
        <v>7520</v>
      </c>
      <c r="FY45" s="39">
        <v>4330</v>
      </c>
      <c r="FZ45" s="39">
        <v>4100</v>
      </c>
      <c r="GA45" s="39">
        <v>930</v>
      </c>
      <c r="GB45" s="39" t="s">
        <v>334</v>
      </c>
      <c r="GC45" s="39">
        <v>96510</v>
      </c>
      <c r="GD45" s="39">
        <v>18730</v>
      </c>
      <c r="GE45" s="39">
        <v>20710</v>
      </c>
      <c r="GF45" s="39">
        <v>25870</v>
      </c>
      <c r="GG45" s="39">
        <v>14480</v>
      </c>
      <c r="GH45" s="39">
        <v>7550</v>
      </c>
      <c r="GI45" s="39">
        <v>4350</v>
      </c>
      <c r="GJ45" s="39">
        <v>4110</v>
      </c>
      <c r="GK45" s="39">
        <v>940</v>
      </c>
      <c r="GL45" s="39" t="s">
        <v>334</v>
      </c>
      <c r="GM45" s="39">
        <v>96750</v>
      </c>
      <c r="GN45" s="39">
        <v>18640</v>
      </c>
      <c r="GO45" s="39">
        <v>20720</v>
      </c>
      <c r="GP45" s="39">
        <v>25970</v>
      </c>
      <c r="GQ45" s="39">
        <v>14480</v>
      </c>
      <c r="GR45" s="39">
        <v>7590</v>
      </c>
      <c r="GS45" s="39">
        <v>4360</v>
      </c>
      <c r="GT45" s="39">
        <v>4110</v>
      </c>
      <c r="GU45" s="39">
        <v>950</v>
      </c>
      <c r="GV45" s="39" t="s">
        <v>334</v>
      </c>
      <c r="GW45" s="39">
        <v>96820</v>
      </c>
      <c r="GX45" s="39">
        <v>18520</v>
      </c>
      <c r="GY45" s="39">
        <v>20790</v>
      </c>
      <c r="GZ45" s="39">
        <v>26090</v>
      </c>
      <c r="HA45" s="39">
        <v>14490</v>
      </c>
      <c r="HB45" s="39">
        <v>7610</v>
      </c>
      <c r="HC45" s="39">
        <v>4400</v>
      </c>
      <c r="HD45" s="39">
        <v>4120</v>
      </c>
      <c r="HE45" s="39">
        <v>960</v>
      </c>
      <c r="HF45" s="39" t="s">
        <v>334</v>
      </c>
      <c r="HG45" s="39">
        <v>96980</v>
      </c>
      <c r="HH45" s="39">
        <v>18420</v>
      </c>
      <c r="HI45" s="39">
        <v>20840</v>
      </c>
      <c r="HJ45" s="39">
        <v>26150</v>
      </c>
      <c r="HK45" s="39">
        <v>14540</v>
      </c>
      <c r="HL45" s="39">
        <v>7630</v>
      </c>
      <c r="HM45" s="39">
        <v>4400</v>
      </c>
      <c r="HN45" s="39">
        <v>4140</v>
      </c>
      <c r="HO45" s="39">
        <v>970</v>
      </c>
      <c r="HP45" s="39" t="s">
        <v>334</v>
      </c>
      <c r="HQ45" s="39">
        <v>97090</v>
      </c>
      <c r="HR45" s="39">
        <v>18480</v>
      </c>
      <c r="HS45" s="39">
        <v>20880</v>
      </c>
      <c r="HT45" s="39">
        <v>26260</v>
      </c>
      <c r="HU45" s="39">
        <v>14580</v>
      </c>
      <c r="HV45" s="39">
        <v>7670</v>
      </c>
      <c r="HW45" s="39">
        <v>4430</v>
      </c>
      <c r="HX45" s="39">
        <v>4130</v>
      </c>
      <c r="HY45" s="39">
        <v>990</v>
      </c>
      <c r="HZ45" s="39" t="s">
        <v>334</v>
      </c>
      <c r="IA45" s="39">
        <v>97410</v>
      </c>
      <c r="IB45" s="39">
        <v>18550</v>
      </c>
      <c r="IC45" s="39">
        <v>20990</v>
      </c>
      <c r="ID45" s="39">
        <v>26440</v>
      </c>
      <c r="IE45" s="39">
        <v>14650</v>
      </c>
      <c r="IF45" s="39">
        <v>7690</v>
      </c>
      <c r="IG45" s="39">
        <v>4480</v>
      </c>
      <c r="IH45" s="39">
        <v>4140</v>
      </c>
      <c r="II45" s="39">
        <v>990</v>
      </c>
      <c r="IJ45" s="39" t="s">
        <v>334</v>
      </c>
      <c r="IK45" s="39">
        <v>97940</v>
      </c>
      <c r="IL45" s="39">
        <v>18670</v>
      </c>
      <c r="IM45" s="39">
        <v>21140</v>
      </c>
      <c r="IN45" s="39">
        <v>26500</v>
      </c>
      <c r="IO45" s="39">
        <v>14780</v>
      </c>
      <c r="IP45" s="39">
        <v>7700</v>
      </c>
      <c r="IQ45" s="39">
        <v>4500</v>
      </c>
      <c r="IR45" s="39">
        <v>4150</v>
      </c>
      <c r="IS45" s="39">
        <v>1000</v>
      </c>
      <c r="IT45" s="39" t="s">
        <v>334</v>
      </c>
      <c r="IU45" s="39">
        <v>98440</v>
      </c>
      <c r="IV45" s="39">
        <v>18830</v>
      </c>
      <c r="IW45" s="39">
        <v>21490</v>
      </c>
      <c r="IX45" s="39">
        <v>26730</v>
      </c>
      <c r="IY45" s="39">
        <v>14890</v>
      </c>
      <c r="IZ45" s="39">
        <v>7750</v>
      </c>
      <c r="JA45" s="39">
        <v>4560</v>
      </c>
      <c r="JB45" s="39">
        <v>4160</v>
      </c>
      <c r="JC45" s="39">
        <v>1010</v>
      </c>
      <c r="JD45" s="39" t="s">
        <v>334</v>
      </c>
      <c r="JE45" s="39">
        <v>99420</v>
      </c>
      <c r="JF45" s="39">
        <v>19160</v>
      </c>
      <c r="JG45" s="39">
        <v>21720</v>
      </c>
      <c r="JH45" s="39">
        <v>26850</v>
      </c>
      <c r="JI45" s="39">
        <v>14950</v>
      </c>
      <c r="JJ45" s="39">
        <v>7790</v>
      </c>
      <c r="JK45" s="39">
        <v>4580</v>
      </c>
      <c r="JL45" s="39">
        <v>4170</v>
      </c>
      <c r="JM45" s="39">
        <v>1010</v>
      </c>
      <c r="JN45" s="39" t="s">
        <v>334</v>
      </c>
      <c r="JO45" s="39">
        <v>100220</v>
      </c>
      <c r="JP45" s="39">
        <v>19200</v>
      </c>
      <c r="JQ45" s="39">
        <v>21820</v>
      </c>
      <c r="JR45" s="39">
        <v>26920</v>
      </c>
      <c r="JS45" s="39">
        <v>14980</v>
      </c>
      <c r="JT45" s="39">
        <v>7800</v>
      </c>
      <c r="JU45" s="39">
        <v>4600</v>
      </c>
      <c r="JV45" s="39">
        <v>4170</v>
      </c>
      <c r="JW45" s="39">
        <v>1030</v>
      </c>
      <c r="JX45" s="39" t="s">
        <v>334</v>
      </c>
      <c r="JY45" s="39">
        <v>100520</v>
      </c>
      <c r="JZ45" s="39">
        <v>19390</v>
      </c>
      <c r="KA45" s="39">
        <v>21920</v>
      </c>
      <c r="KB45" s="39">
        <v>27080</v>
      </c>
      <c r="KC45" s="39">
        <v>15030</v>
      </c>
      <c r="KD45" s="39">
        <v>7820</v>
      </c>
      <c r="KE45" s="39">
        <v>4640</v>
      </c>
      <c r="KF45" s="39">
        <v>4180</v>
      </c>
      <c r="KG45" s="39">
        <v>1040</v>
      </c>
      <c r="KH45" s="39" t="s">
        <v>334</v>
      </c>
      <c r="KI45" s="39">
        <v>101090</v>
      </c>
      <c r="KJ45" s="39">
        <v>19550</v>
      </c>
      <c r="KK45" s="39">
        <v>22310</v>
      </c>
      <c r="KL45" s="39">
        <v>27470</v>
      </c>
      <c r="KM45" s="39">
        <v>15220</v>
      </c>
      <c r="KN45" s="39">
        <v>7850</v>
      </c>
      <c r="KO45" s="39">
        <v>4660</v>
      </c>
      <c r="KP45" s="39">
        <v>4190</v>
      </c>
      <c r="KQ45" s="39">
        <v>1040</v>
      </c>
      <c r="KR45" s="39" t="s">
        <v>334</v>
      </c>
      <c r="KS45" s="39">
        <v>102300</v>
      </c>
      <c r="KT45" s="39">
        <v>19770</v>
      </c>
      <c r="KU45" s="39">
        <v>22520</v>
      </c>
      <c r="KV45" s="39">
        <v>27540</v>
      </c>
      <c r="KW45" s="39">
        <v>15480</v>
      </c>
      <c r="KX45" s="39">
        <v>7900</v>
      </c>
      <c r="KY45" s="39">
        <v>4670</v>
      </c>
      <c r="KZ45" s="39">
        <v>4200</v>
      </c>
      <c r="LA45" s="39">
        <v>1060</v>
      </c>
      <c r="LB45" s="39" t="s">
        <v>334</v>
      </c>
      <c r="LC45" s="39">
        <v>103140</v>
      </c>
      <c r="LD45" t="str">
        <f>INDEX(Lookup!$F$2:$F$375, MATCH(D45,Lookup!$A$2:$A$375,0))</f>
        <v>Greater Manchester Combined Authority</v>
      </c>
    </row>
    <row r="46" spans="2:316" ht="15" customHeight="1" x14ac:dyDescent="0.25">
      <c r="B46" s="1" t="s">
        <v>342</v>
      </c>
      <c r="C46" s="42">
        <v>4250</v>
      </c>
      <c r="D46" s="42" t="s">
        <v>419</v>
      </c>
      <c r="E46" s="37" t="s">
        <v>420</v>
      </c>
      <c r="F46" s="38">
        <v>64430</v>
      </c>
      <c r="G46" s="38">
        <v>26780</v>
      </c>
      <c r="H46" s="38">
        <v>20450</v>
      </c>
      <c r="I46" s="38">
        <v>7950</v>
      </c>
      <c r="J46" s="38">
        <v>3300</v>
      </c>
      <c r="K46" s="38">
        <v>1350</v>
      </c>
      <c r="L46" s="38">
        <v>490</v>
      </c>
      <c r="M46" s="38">
        <v>30</v>
      </c>
      <c r="N46" s="38" t="s">
        <v>334</v>
      </c>
      <c r="O46" s="39">
        <v>124770</v>
      </c>
      <c r="P46" s="39">
        <v>64990</v>
      </c>
      <c r="Q46" s="39">
        <v>26860</v>
      </c>
      <c r="R46" s="39">
        <v>20140</v>
      </c>
      <c r="S46" s="39">
        <v>7950</v>
      </c>
      <c r="T46" s="39">
        <v>3360</v>
      </c>
      <c r="U46" s="39">
        <v>1320</v>
      </c>
      <c r="V46" s="39">
        <v>470</v>
      </c>
      <c r="W46" s="39">
        <v>40</v>
      </c>
      <c r="X46" s="39" t="s">
        <v>334</v>
      </c>
      <c r="Y46" s="39">
        <v>125130</v>
      </c>
      <c r="Z46" s="39">
        <v>65010</v>
      </c>
      <c r="AA46" s="39">
        <v>26740</v>
      </c>
      <c r="AB46" s="39">
        <v>19910</v>
      </c>
      <c r="AC46" s="39">
        <v>7880</v>
      </c>
      <c r="AD46" s="39">
        <v>3320</v>
      </c>
      <c r="AE46" s="39">
        <v>1170</v>
      </c>
      <c r="AF46" s="39">
        <v>430</v>
      </c>
      <c r="AG46" s="39">
        <v>30</v>
      </c>
      <c r="AH46" s="39" t="s">
        <v>334</v>
      </c>
      <c r="AI46" s="39">
        <v>124490</v>
      </c>
      <c r="AJ46" s="39">
        <v>65170</v>
      </c>
      <c r="AK46" s="39">
        <v>27250</v>
      </c>
      <c r="AL46" s="39">
        <v>20100</v>
      </c>
      <c r="AM46" s="39">
        <v>8230</v>
      </c>
      <c r="AN46" s="39">
        <v>3480</v>
      </c>
      <c r="AO46" s="39">
        <v>1230</v>
      </c>
      <c r="AP46" s="39">
        <v>450</v>
      </c>
      <c r="AQ46" s="39">
        <v>30</v>
      </c>
      <c r="AR46" s="39" t="s">
        <v>334</v>
      </c>
      <c r="AS46" s="39">
        <v>125940</v>
      </c>
      <c r="AT46" s="39">
        <v>65610</v>
      </c>
      <c r="AU46" s="39">
        <v>27270</v>
      </c>
      <c r="AV46" s="39">
        <v>20200</v>
      </c>
      <c r="AW46" s="39">
        <v>8480</v>
      </c>
      <c r="AX46" s="39">
        <v>3580</v>
      </c>
      <c r="AY46" s="39">
        <v>1230</v>
      </c>
      <c r="AZ46" s="39">
        <v>450</v>
      </c>
      <c r="BA46" s="39">
        <v>50</v>
      </c>
      <c r="BB46" s="39" t="s">
        <v>334</v>
      </c>
      <c r="BC46" s="39">
        <v>126850</v>
      </c>
      <c r="BD46" s="39">
        <v>65710</v>
      </c>
      <c r="BE46" s="39">
        <v>27430</v>
      </c>
      <c r="BF46" s="39">
        <v>20410</v>
      </c>
      <c r="BG46" s="39">
        <v>8800</v>
      </c>
      <c r="BH46" s="39">
        <v>3790</v>
      </c>
      <c r="BI46" s="39">
        <v>1250</v>
      </c>
      <c r="BJ46" s="39">
        <v>450</v>
      </c>
      <c r="BK46" s="39">
        <v>50</v>
      </c>
      <c r="BL46" s="39" t="s">
        <v>334</v>
      </c>
      <c r="BM46" s="39">
        <v>127880</v>
      </c>
      <c r="BN46" s="39">
        <v>65890</v>
      </c>
      <c r="BO46" s="39">
        <v>27700</v>
      </c>
      <c r="BP46" s="39">
        <v>20690</v>
      </c>
      <c r="BQ46" s="39">
        <v>9130</v>
      </c>
      <c r="BR46" s="39">
        <v>4030</v>
      </c>
      <c r="BS46" s="39">
        <v>1320</v>
      </c>
      <c r="BT46" s="39">
        <v>460</v>
      </c>
      <c r="BU46" s="39">
        <v>50</v>
      </c>
      <c r="BV46" s="39" t="s">
        <v>334</v>
      </c>
      <c r="BW46" s="39">
        <v>129260</v>
      </c>
      <c r="BX46" s="39">
        <v>65800</v>
      </c>
      <c r="BY46" s="39">
        <v>27960</v>
      </c>
      <c r="BZ46" s="39">
        <v>20980</v>
      </c>
      <c r="CA46" s="39">
        <v>9420</v>
      </c>
      <c r="CB46" s="39">
        <v>4280</v>
      </c>
      <c r="CC46" s="39">
        <v>1400</v>
      </c>
      <c r="CD46" s="39">
        <v>470</v>
      </c>
      <c r="CE46" s="39">
        <v>50</v>
      </c>
      <c r="CF46" s="39" t="s">
        <v>334</v>
      </c>
      <c r="CG46" s="39">
        <v>130360</v>
      </c>
      <c r="CH46" s="39">
        <v>65840</v>
      </c>
      <c r="CI46" s="39">
        <v>28060</v>
      </c>
      <c r="CJ46" s="39">
        <v>21190</v>
      </c>
      <c r="CK46" s="39">
        <v>9640</v>
      </c>
      <c r="CL46" s="39">
        <v>4500</v>
      </c>
      <c r="CM46" s="39">
        <v>1490</v>
      </c>
      <c r="CN46" s="39">
        <v>480</v>
      </c>
      <c r="CO46" s="39">
        <v>50</v>
      </c>
      <c r="CP46" s="39" t="s">
        <v>334</v>
      </c>
      <c r="CQ46" s="39">
        <v>131230</v>
      </c>
      <c r="CR46" s="39">
        <v>65560</v>
      </c>
      <c r="CS46" s="39">
        <v>28110</v>
      </c>
      <c r="CT46" s="39">
        <v>21380</v>
      </c>
      <c r="CU46" s="39">
        <v>9880</v>
      </c>
      <c r="CV46" s="39">
        <v>4750</v>
      </c>
      <c r="CW46" s="39">
        <v>1520</v>
      </c>
      <c r="CX46" s="39">
        <v>500</v>
      </c>
      <c r="CY46" s="39">
        <v>50</v>
      </c>
      <c r="CZ46" s="39" t="s">
        <v>334</v>
      </c>
      <c r="DA46" s="39">
        <v>131740</v>
      </c>
      <c r="DB46" s="39">
        <v>65530</v>
      </c>
      <c r="DC46" s="39">
        <v>28190</v>
      </c>
      <c r="DD46" s="39">
        <v>21480</v>
      </c>
      <c r="DE46" s="39">
        <v>10090</v>
      </c>
      <c r="DF46" s="39">
        <v>4820</v>
      </c>
      <c r="DG46" s="39">
        <v>1530</v>
      </c>
      <c r="DH46" s="39">
        <v>510</v>
      </c>
      <c r="DI46" s="39">
        <v>50</v>
      </c>
      <c r="DJ46" s="39" t="s">
        <v>334</v>
      </c>
      <c r="DK46" s="39">
        <v>132200</v>
      </c>
      <c r="DL46" s="39">
        <v>65530</v>
      </c>
      <c r="DM46" s="39">
        <v>28390</v>
      </c>
      <c r="DN46" s="39">
        <v>21540</v>
      </c>
      <c r="DO46" s="39">
        <v>10300</v>
      </c>
      <c r="DP46" s="39">
        <v>4950</v>
      </c>
      <c r="DQ46" s="39">
        <v>1570</v>
      </c>
      <c r="DR46" s="39">
        <v>520</v>
      </c>
      <c r="DS46" s="39">
        <v>50</v>
      </c>
      <c r="DT46" s="39" t="s">
        <v>334</v>
      </c>
      <c r="DU46" s="39">
        <v>132840</v>
      </c>
      <c r="DV46" s="39">
        <v>65630</v>
      </c>
      <c r="DW46" s="39">
        <v>28670</v>
      </c>
      <c r="DX46" s="39">
        <v>21600</v>
      </c>
      <c r="DY46" s="39">
        <v>10550</v>
      </c>
      <c r="DZ46" s="39">
        <v>5060</v>
      </c>
      <c r="EA46" s="39">
        <v>1610</v>
      </c>
      <c r="EB46" s="39">
        <v>530</v>
      </c>
      <c r="EC46" s="39">
        <v>50</v>
      </c>
      <c r="ED46" s="39" t="s">
        <v>334</v>
      </c>
      <c r="EE46" s="39">
        <v>133700</v>
      </c>
      <c r="EF46" s="39">
        <v>65720</v>
      </c>
      <c r="EG46" s="39">
        <v>29060</v>
      </c>
      <c r="EH46" s="39">
        <v>21770</v>
      </c>
      <c r="EI46" s="39">
        <v>10750</v>
      </c>
      <c r="EJ46" s="39">
        <v>5130</v>
      </c>
      <c r="EK46" s="39">
        <v>1620</v>
      </c>
      <c r="EL46" s="39">
        <v>540</v>
      </c>
      <c r="EM46" s="39">
        <v>50</v>
      </c>
      <c r="EN46" s="39" t="s">
        <v>334</v>
      </c>
      <c r="EO46" s="39">
        <v>134630</v>
      </c>
      <c r="EP46" s="39">
        <v>65950</v>
      </c>
      <c r="EQ46" s="39">
        <v>29370</v>
      </c>
      <c r="ER46" s="39">
        <v>22040</v>
      </c>
      <c r="ES46" s="39">
        <v>11000</v>
      </c>
      <c r="ET46" s="39">
        <v>5290</v>
      </c>
      <c r="EU46" s="39">
        <v>1710</v>
      </c>
      <c r="EV46" s="39">
        <v>550</v>
      </c>
      <c r="EW46" s="39">
        <v>50</v>
      </c>
      <c r="EX46" s="39" t="s">
        <v>334</v>
      </c>
      <c r="EY46" s="39">
        <v>135950</v>
      </c>
      <c r="EZ46" s="39">
        <v>66230</v>
      </c>
      <c r="FA46" s="39">
        <v>30170</v>
      </c>
      <c r="FB46" s="39">
        <v>22370</v>
      </c>
      <c r="FC46" s="39">
        <v>11200</v>
      </c>
      <c r="FD46" s="39">
        <v>5440</v>
      </c>
      <c r="FE46" s="39">
        <v>1710</v>
      </c>
      <c r="FF46" s="39">
        <v>550</v>
      </c>
      <c r="FG46" s="39">
        <v>50</v>
      </c>
      <c r="FH46" s="39" t="s">
        <v>334</v>
      </c>
      <c r="FI46" s="39">
        <v>137730</v>
      </c>
      <c r="FJ46" s="39">
        <v>66470</v>
      </c>
      <c r="FK46" s="39">
        <v>30710</v>
      </c>
      <c r="FL46" s="39">
        <v>22570</v>
      </c>
      <c r="FM46" s="39">
        <v>11450</v>
      </c>
      <c r="FN46" s="39">
        <v>5420</v>
      </c>
      <c r="FO46" s="39">
        <v>1730</v>
      </c>
      <c r="FP46" s="39">
        <v>560</v>
      </c>
      <c r="FQ46" s="39">
        <v>50</v>
      </c>
      <c r="FR46" s="39" t="s">
        <v>334</v>
      </c>
      <c r="FS46" s="39">
        <v>138940</v>
      </c>
      <c r="FT46" s="39">
        <v>66590</v>
      </c>
      <c r="FU46" s="39">
        <v>30840</v>
      </c>
      <c r="FV46" s="39">
        <v>22730</v>
      </c>
      <c r="FW46" s="39">
        <v>11440</v>
      </c>
      <c r="FX46" s="39">
        <v>5510</v>
      </c>
      <c r="FY46" s="39">
        <v>1740</v>
      </c>
      <c r="FZ46" s="39">
        <v>560</v>
      </c>
      <c r="GA46" s="39">
        <v>50</v>
      </c>
      <c r="GB46" s="39" t="s">
        <v>334</v>
      </c>
      <c r="GC46" s="39">
        <v>139460</v>
      </c>
      <c r="GD46" s="39">
        <v>66690</v>
      </c>
      <c r="GE46" s="39">
        <v>30980</v>
      </c>
      <c r="GF46" s="39">
        <v>22840</v>
      </c>
      <c r="GG46" s="39">
        <v>11470</v>
      </c>
      <c r="GH46" s="39">
        <v>5570</v>
      </c>
      <c r="GI46" s="39">
        <v>1770</v>
      </c>
      <c r="GJ46" s="39">
        <v>580</v>
      </c>
      <c r="GK46" s="39">
        <v>50</v>
      </c>
      <c r="GL46" s="39" t="s">
        <v>334</v>
      </c>
      <c r="GM46" s="39">
        <v>139940</v>
      </c>
      <c r="GN46" s="39">
        <v>66790</v>
      </c>
      <c r="GO46" s="39">
        <v>31000</v>
      </c>
      <c r="GP46" s="39">
        <v>22900</v>
      </c>
      <c r="GQ46" s="39">
        <v>11490</v>
      </c>
      <c r="GR46" s="39">
        <v>5580</v>
      </c>
      <c r="GS46" s="39">
        <v>1770</v>
      </c>
      <c r="GT46" s="39">
        <v>580</v>
      </c>
      <c r="GU46" s="39">
        <v>50</v>
      </c>
      <c r="GV46" s="39" t="s">
        <v>334</v>
      </c>
      <c r="GW46" s="39">
        <v>140150</v>
      </c>
      <c r="GX46" s="39">
        <v>66920</v>
      </c>
      <c r="GY46" s="39">
        <v>31140</v>
      </c>
      <c r="GZ46" s="39">
        <v>23050</v>
      </c>
      <c r="HA46" s="39">
        <v>11560</v>
      </c>
      <c r="HB46" s="39">
        <v>5630</v>
      </c>
      <c r="HC46" s="39">
        <v>1790</v>
      </c>
      <c r="HD46" s="39">
        <v>590</v>
      </c>
      <c r="HE46" s="39">
        <v>50</v>
      </c>
      <c r="HF46" s="39" t="s">
        <v>334</v>
      </c>
      <c r="HG46" s="39">
        <v>140720</v>
      </c>
      <c r="HH46" s="39">
        <v>67010</v>
      </c>
      <c r="HI46" s="39">
        <v>31220</v>
      </c>
      <c r="HJ46" s="39">
        <v>23200</v>
      </c>
      <c r="HK46" s="39">
        <v>11620</v>
      </c>
      <c r="HL46" s="39">
        <v>5680</v>
      </c>
      <c r="HM46" s="39">
        <v>1820</v>
      </c>
      <c r="HN46" s="39">
        <v>600</v>
      </c>
      <c r="HO46" s="39">
        <v>50</v>
      </c>
      <c r="HP46" s="39" t="s">
        <v>334</v>
      </c>
      <c r="HQ46" s="39">
        <v>141200</v>
      </c>
      <c r="HR46" s="39">
        <v>67110</v>
      </c>
      <c r="HS46" s="39">
        <v>31330</v>
      </c>
      <c r="HT46" s="39">
        <v>23270</v>
      </c>
      <c r="HU46" s="39">
        <v>11660</v>
      </c>
      <c r="HV46" s="39">
        <v>5730</v>
      </c>
      <c r="HW46" s="39">
        <v>1820</v>
      </c>
      <c r="HX46" s="39">
        <v>610</v>
      </c>
      <c r="HY46" s="39">
        <v>50</v>
      </c>
      <c r="HZ46" s="39" t="s">
        <v>334</v>
      </c>
      <c r="IA46" s="39">
        <v>141580</v>
      </c>
      <c r="IB46" s="39">
        <v>67340</v>
      </c>
      <c r="IC46" s="39">
        <v>31410</v>
      </c>
      <c r="ID46" s="39">
        <v>23380</v>
      </c>
      <c r="IE46" s="39">
        <v>11810</v>
      </c>
      <c r="IF46" s="39">
        <v>5830</v>
      </c>
      <c r="IG46" s="39">
        <v>1850</v>
      </c>
      <c r="IH46" s="39">
        <v>630</v>
      </c>
      <c r="II46" s="39">
        <v>50</v>
      </c>
      <c r="IJ46" s="39" t="s">
        <v>334</v>
      </c>
      <c r="IK46" s="39">
        <v>142310</v>
      </c>
      <c r="IL46" s="39">
        <v>67520</v>
      </c>
      <c r="IM46" s="39">
        <v>31680</v>
      </c>
      <c r="IN46" s="39">
        <v>23530</v>
      </c>
      <c r="IO46" s="39">
        <v>11960</v>
      </c>
      <c r="IP46" s="39">
        <v>5970</v>
      </c>
      <c r="IQ46" s="39">
        <v>1870</v>
      </c>
      <c r="IR46" s="39">
        <v>630</v>
      </c>
      <c r="IS46" s="39">
        <v>50</v>
      </c>
      <c r="IT46" s="39" t="s">
        <v>334</v>
      </c>
      <c r="IU46" s="39">
        <v>143210</v>
      </c>
      <c r="IV46" s="39">
        <v>67640</v>
      </c>
      <c r="IW46" s="39">
        <v>31950</v>
      </c>
      <c r="IX46" s="39">
        <v>23660</v>
      </c>
      <c r="IY46" s="39">
        <v>12110</v>
      </c>
      <c r="IZ46" s="39">
        <v>6110</v>
      </c>
      <c r="JA46" s="39">
        <v>1890</v>
      </c>
      <c r="JB46" s="39">
        <v>640</v>
      </c>
      <c r="JC46" s="39">
        <v>50</v>
      </c>
      <c r="JD46" s="39" t="s">
        <v>334</v>
      </c>
      <c r="JE46" s="39">
        <v>144050</v>
      </c>
      <c r="JF46" s="39">
        <v>67790</v>
      </c>
      <c r="JG46" s="39">
        <v>32410</v>
      </c>
      <c r="JH46" s="39">
        <v>24000</v>
      </c>
      <c r="JI46" s="39">
        <v>12270</v>
      </c>
      <c r="JJ46" s="39">
        <v>6380</v>
      </c>
      <c r="JK46" s="39">
        <v>1910</v>
      </c>
      <c r="JL46" s="39">
        <v>640</v>
      </c>
      <c r="JM46" s="39">
        <v>50</v>
      </c>
      <c r="JN46" s="39" t="s">
        <v>334</v>
      </c>
      <c r="JO46" s="39">
        <v>145450</v>
      </c>
      <c r="JP46" s="39">
        <v>67990</v>
      </c>
      <c r="JQ46" s="39">
        <v>32960</v>
      </c>
      <c r="JR46" s="39">
        <v>24350</v>
      </c>
      <c r="JS46" s="39">
        <v>12540</v>
      </c>
      <c r="JT46" s="39">
        <v>6650</v>
      </c>
      <c r="JU46" s="39">
        <v>1940</v>
      </c>
      <c r="JV46" s="39">
        <v>640</v>
      </c>
      <c r="JW46" s="39">
        <v>50</v>
      </c>
      <c r="JX46" s="39" t="s">
        <v>334</v>
      </c>
      <c r="JY46" s="39">
        <v>147110</v>
      </c>
      <c r="JZ46" s="39">
        <v>68130</v>
      </c>
      <c r="KA46" s="39">
        <v>33550</v>
      </c>
      <c r="KB46" s="39">
        <v>24710</v>
      </c>
      <c r="KC46" s="39">
        <v>12790</v>
      </c>
      <c r="KD46" s="39">
        <v>6890</v>
      </c>
      <c r="KE46" s="39">
        <v>1960</v>
      </c>
      <c r="KF46" s="39">
        <v>640</v>
      </c>
      <c r="KG46" s="39">
        <v>50</v>
      </c>
      <c r="KH46" s="39" t="s">
        <v>334</v>
      </c>
      <c r="KI46" s="39">
        <v>148710</v>
      </c>
      <c r="KJ46" s="39">
        <v>68240</v>
      </c>
      <c r="KK46" s="39">
        <v>33820</v>
      </c>
      <c r="KL46" s="39">
        <v>24970</v>
      </c>
      <c r="KM46" s="39">
        <v>13000</v>
      </c>
      <c r="KN46" s="39">
        <v>7170</v>
      </c>
      <c r="KO46" s="39">
        <v>1970</v>
      </c>
      <c r="KP46" s="39">
        <v>640</v>
      </c>
      <c r="KQ46" s="39">
        <v>50</v>
      </c>
      <c r="KR46" s="39" t="s">
        <v>334</v>
      </c>
      <c r="KS46" s="39">
        <v>149860</v>
      </c>
      <c r="KT46" s="39">
        <v>68500</v>
      </c>
      <c r="KU46" s="39">
        <v>34180</v>
      </c>
      <c r="KV46" s="39">
        <v>25320</v>
      </c>
      <c r="KW46" s="39">
        <v>13210</v>
      </c>
      <c r="KX46" s="39">
        <v>7460</v>
      </c>
      <c r="KY46" s="39">
        <v>2000</v>
      </c>
      <c r="KZ46" s="39">
        <v>650</v>
      </c>
      <c r="LA46" s="39">
        <v>50</v>
      </c>
      <c r="LB46" s="39" t="s">
        <v>334</v>
      </c>
      <c r="LC46" s="39">
        <v>151350</v>
      </c>
      <c r="LD46" t="str">
        <f>INDEX(Lookup!$F$2:$F$375, MATCH(D46,Lookup!$A$2:$A$375,0))</f>
        <v>Greater Manchester Combined Authority</v>
      </c>
    </row>
    <row r="47" spans="2:316" ht="15" customHeight="1" x14ac:dyDescent="0.25">
      <c r="B47" s="1" t="s">
        <v>357</v>
      </c>
      <c r="C47" s="40" t="s">
        <v>331</v>
      </c>
      <c r="D47" s="40" t="s">
        <v>421</v>
      </c>
      <c r="E47" s="41" t="s">
        <v>422</v>
      </c>
      <c r="F47" s="38">
        <v>178830</v>
      </c>
      <c r="G47" s="38">
        <v>88910</v>
      </c>
      <c r="H47" s="38">
        <v>86310</v>
      </c>
      <c r="I47" s="38">
        <v>51960</v>
      </c>
      <c r="J47" s="38">
        <v>29340</v>
      </c>
      <c r="K47" s="38">
        <v>15140</v>
      </c>
      <c r="L47" s="38">
        <v>9950</v>
      </c>
      <c r="M47" s="38">
        <v>840</v>
      </c>
      <c r="N47" s="38" t="s">
        <v>334</v>
      </c>
      <c r="O47" s="39">
        <v>461280</v>
      </c>
      <c r="P47" s="39">
        <v>181260</v>
      </c>
      <c r="Q47" s="39">
        <v>89040</v>
      </c>
      <c r="R47" s="39">
        <v>87060</v>
      </c>
      <c r="S47" s="39">
        <v>52390</v>
      </c>
      <c r="T47" s="39">
        <v>29380</v>
      </c>
      <c r="U47" s="39">
        <v>14980</v>
      </c>
      <c r="V47" s="39">
        <v>9860</v>
      </c>
      <c r="W47" s="39">
        <v>840</v>
      </c>
      <c r="X47" s="39" t="s">
        <v>334</v>
      </c>
      <c r="Y47" s="39">
        <v>464800</v>
      </c>
      <c r="Z47" s="39">
        <v>185390</v>
      </c>
      <c r="AA47" s="39">
        <v>89780</v>
      </c>
      <c r="AB47" s="39">
        <v>88120</v>
      </c>
      <c r="AC47" s="39">
        <v>53230</v>
      </c>
      <c r="AD47" s="39">
        <v>29430</v>
      </c>
      <c r="AE47" s="39">
        <v>14090</v>
      </c>
      <c r="AF47" s="39">
        <v>8860</v>
      </c>
      <c r="AG47" s="39">
        <v>720</v>
      </c>
      <c r="AH47" s="39" t="s">
        <v>334</v>
      </c>
      <c r="AI47" s="39">
        <v>469620</v>
      </c>
      <c r="AJ47" s="39">
        <v>187010</v>
      </c>
      <c r="AK47" s="39">
        <v>90670</v>
      </c>
      <c r="AL47" s="39">
        <v>88710</v>
      </c>
      <c r="AM47" s="39">
        <v>53910</v>
      </c>
      <c r="AN47" s="39">
        <v>29910</v>
      </c>
      <c r="AO47" s="39">
        <v>14220</v>
      </c>
      <c r="AP47" s="39">
        <v>8640</v>
      </c>
      <c r="AQ47" s="39">
        <v>670</v>
      </c>
      <c r="AR47" s="39" t="s">
        <v>334</v>
      </c>
      <c r="AS47" s="39">
        <v>473730</v>
      </c>
      <c r="AT47" s="39">
        <v>188550</v>
      </c>
      <c r="AU47" s="39">
        <v>91320</v>
      </c>
      <c r="AV47" s="39">
        <v>89170</v>
      </c>
      <c r="AW47" s="39">
        <v>54590</v>
      </c>
      <c r="AX47" s="39">
        <v>30240</v>
      </c>
      <c r="AY47" s="39">
        <v>14310</v>
      </c>
      <c r="AZ47" s="39">
        <v>8690</v>
      </c>
      <c r="BA47" s="39">
        <v>660</v>
      </c>
      <c r="BB47" s="39" t="s">
        <v>334</v>
      </c>
      <c r="BC47" s="39">
        <v>477540</v>
      </c>
      <c r="BD47" s="39">
        <v>189540</v>
      </c>
      <c r="BE47" s="39">
        <v>91940</v>
      </c>
      <c r="BF47" s="39">
        <v>89680</v>
      </c>
      <c r="BG47" s="39">
        <v>55410</v>
      </c>
      <c r="BH47" s="39">
        <v>30850</v>
      </c>
      <c r="BI47" s="39">
        <v>14540</v>
      </c>
      <c r="BJ47" s="39">
        <v>8730</v>
      </c>
      <c r="BK47" s="39">
        <v>660</v>
      </c>
      <c r="BL47" s="39" t="s">
        <v>334</v>
      </c>
      <c r="BM47" s="39">
        <v>481360</v>
      </c>
      <c r="BN47" s="39">
        <v>191110</v>
      </c>
      <c r="BO47" s="39">
        <v>92480</v>
      </c>
      <c r="BP47" s="39">
        <v>90350</v>
      </c>
      <c r="BQ47" s="39">
        <v>56040</v>
      </c>
      <c r="BR47" s="39">
        <v>31470</v>
      </c>
      <c r="BS47" s="39">
        <v>14730</v>
      </c>
      <c r="BT47" s="39">
        <v>8780</v>
      </c>
      <c r="BU47" s="39">
        <v>660</v>
      </c>
      <c r="BV47" s="39" t="s">
        <v>334</v>
      </c>
      <c r="BW47" s="39">
        <v>485630</v>
      </c>
      <c r="BX47" s="39">
        <v>191790</v>
      </c>
      <c r="BY47" s="39">
        <v>93140</v>
      </c>
      <c r="BZ47" s="39">
        <v>90770</v>
      </c>
      <c r="CA47" s="39">
        <v>56740</v>
      </c>
      <c r="CB47" s="39">
        <v>32200</v>
      </c>
      <c r="CC47" s="39">
        <v>15010</v>
      </c>
      <c r="CD47" s="39">
        <v>8910</v>
      </c>
      <c r="CE47" s="39">
        <v>670</v>
      </c>
      <c r="CF47" s="39" t="s">
        <v>334</v>
      </c>
      <c r="CG47" s="39">
        <v>489220</v>
      </c>
      <c r="CH47" s="39">
        <v>192350</v>
      </c>
      <c r="CI47" s="39">
        <v>93470</v>
      </c>
      <c r="CJ47" s="39">
        <v>91150</v>
      </c>
      <c r="CK47" s="39">
        <v>57190</v>
      </c>
      <c r="CL47" s="39">
        <v>32880</v>
      </c>
      <c r="CM47" s="39">
        <v>15390</v>
      </c>
      <c r="CN47" s="39">
        <v>9090</v>
      </c>
      <c r="CO47" s="39">
        <v>680</v>
      </c>
      <c r="CP47" s="39" t="s">
        <v>334</v>
      </c>
      <c r="CQ47" s="39">
        <v>492190</v>
      </c>
      <c r="CR47" s="39">
        <v>192460</v>
      </c>
      <c r="CS47" s="39">
        <v>94070</v>
      </c>
      <c r="CT47" s="39">
        <v>91580</v>
      </c>
      <c r="CU47" s="39">
        <v>57980</v>
      </c>
      <c r="CV47" s="39">
        <v>33800</v>
      </c>
      <c r="CW47" s="39">
        <v>15790</v>
      </c>
      <c r="CX47" s="39">
        <v>9260</v>
      </c>
      <c r="CY47" s="39">
        <v>700</v>
      </c>
      <c r="CZ47" s="39" t="s">
        <v>334</v>
      </c>
      <c r="DA47" s="39">
        <v>495630</v>
      </c>
      <c r="DB47" s="39">
        <v>192670</v>
      </c>
      <c r="DC47" s="39">
        <v>94740</v>
      </c>
      <c r="DD47" s="39">
        <v>92080</v>
      </c>
      <c r="DE47" s="39">
        <v>58720</v>
      </c>
      <c r="DF47" s="39">
        <v>34540</v>
      </c>
      <c r="DG47" s="39">
        <v>16280</v>
      </c>
      <c r="DH47" s="39">
        <v>9460</v>
      </c>
      <c r="DI47" s="39">
        <v>700</v>
      </c>
      <c r="DJ47" s="39" t="s">
        <v>334</v>
      </c>
      <c r="DK47" s="39">
        <v>499200</v>
      </c>
      <c r="DL47" s="39">
        <v>193120</v>
      </c>
      <c r="DM47" s="39">
        <v>95340</v>
      </c>
      <c r="DN47" s="39">
        <v>92900</v>
      </c>
      <c r="DO47" s="39">
        <v>59600</v>
      </c>
      <c r="DP47" s="39">
        <v>35300</v>
      </c>
      <c r="DQ47" s="39">
        <v>16600</v>
      </c>
      <c r="DR47" s="39">
        <v>9590</v>
      </c>
      <c r="DS47" s="39">
        <v>710</v>
      </c>
      <c r="DT47" s="39" t="s">
        <v>334</v>
      </c>
      <c r="DU47" s="39">
        <v>503160</v>
      </c>
      <c r="DV47" s="39">
        <v>193090</v>
      </c>
      <c r="DW47" s="39">
        <v>96120</v>
      </c>
      <c r="DX47" s="39">
        <v>93600</v>
      </c>
      <c r="DY47" s="39">
        <v>60490</v>
      </c>
      <c r="DZ47" s="39">
        <v>35850</v>
      </c>
      <c r="EA47" s="39">
        <v>16900</v>
      </c>
      <c r="EB47" s="39">
        <v>9740</v>
      </c>
      <c r="EC47" s="39">
        <v>720</v>
      </c>
      <c r="ED47" s="39" t="s">
        <v>334</v>
      </c>
      <c r="EE47" s="39">
        <v>506510</v>
      </c>
      <c r="EF47" s="39">
        <v>193440</v>
      </c>
      <c r="EG47" s="39">
        <v>97090</v>
      </c>
      <c r="EH47" s="39">
        <v>94230</v>
      </c>
      <c r="EI47" s="39">
        <v>60970</v>
      </c>
      <c r="EJ47" s="39">
        <v>36260</v>
      </c>
      <c r="EK47" s="39">
        <v>17130</v>
      </c>
      <c r="EL47" s="39">
        <v>9880</v>
      </c>
      <c r="EM47" s="39">
        <v>720</v>
      </c>
      <c r="EN47" s="39" t="s">
        <v>334</v>
      </c>
      <c r="EO47" s="39">
        <v>509730</v>
      </c>
      <c r="EP47" s="39">
        <v>193770</v>
      </c>
      <c r="EQ47" s="39">
        <v>98090</v>
      </c>
      <c r="ER47" s="39">
        <v>94770</v>
      </c>
      <c r="ES47" s="39">
        <v>61460</v>
      </c>
      <c r="ET47" s="39">
        <v>36520</v>
      </c>
      <c r="EU47" s="39">
        <v>17340</v>
      </c>
      <c r="EV47" s="39">
        <v>9970</v>
      </c>
      <c r="EW47" s="39">
        <v>730</v>
      </c>
      <c r="EX47" s="39" t="s">
        <v>334</v>
      </c>
      <c r="EY47" s="39">
        <v>512660</v>
      </c>
      <c r="EZ47" s="39">
        <v>194830</v>
      </c>
      <c r="FA47" s="39">
        <v>98910</v>
      </c>
      <c r="FB47" s="39">
        <v>95410</v>
      </c>
      <c r="FC47" s="39">
        <v>61830</v>
      </c>
      <c r="FD47" s="39">
        <v>36680</v>
      </c>
      <c r="FE47" s="39">
        <v>17370</v>
      </c>
      <c r="FF47" s="39">
        <v>9990</v>
      </c>
      <c r="FG47" s="39">
        <v>740</v>
      </c>
      <c r="FH47" s="39" t="s">
        <v>334</v>
      </c>
      <c r="FI47" s="39">
        <v>515760</v>
      </c>
      <c r="FJ47" s="39">
        <v>195660</v>
      </c>
      <c r="FK47" s="39">
        <v>99720</v>
      </c>
      <c r="FL47" s="39">
        <v>95900</v>
      </c>
      <c r="FM47" s="39">
        <v>62100</v>
      </c>
      <c r="FN47" s="39">
        <v>36790</v>
      </c>
      <c r="FO47" s="39">
        <v>17370</v>
      </c>
      <c r="FP47" s="39">
        <v>10020</v>
      </c>
      <c r="FQ47" s="39">
        <v>740</v>
      </c>
      <c r="FR47" s="39" t="s">
        <v>334</v>
      </c>
      <c r="FS47" s="39">
        <v>518310</v>
      </c>
      <c r="FT47" s="39">
        <v>196000</v>
      </c>
      <c r="FU47" s="39">
        <v>100340</v>
      </c>
      <c r="FV47" s="39">
        <v>96130</v>
      </c>
      <c r="FW47" s="39">
        <v>62380</v>
      </c>
      <c r="FX47" s="39">
        <v>36860</v>
      </c>
      <c r="FY47" s="39">
        <v>17450</v>
      </c>
      <c r="FZ47" s="39">
        <v>10060</v>
      </c>
      <c r="GA47" s="39">
        <v>760</v>
      </c>
      <c r="GB47" s="39" t="s">
        <v>334</v>
      </c>
      <c r="GC47" s="39">
        <v>519960</v>
      </c>
      <c r="GD47" s="39">
        <v>196410</v>
      </c>
      <c r="GE47" s="39">
        <v>100770</v>
      </c>
      <c r="GF47" s="39">
        <v>96540</v>
      </c>
      <c r="GG47" s="39">
        <v>62600</v>
      </c>
      <c r="GH47" s="39">
        <v>37000</v>
      </c>
      <c r="GI47" s="39">
        <v>17550</v>
      </c>
      <c r="GJ47" s="39">
        <v>10100</v>
      </c>
      <c r="GK47" s="39">
        <v>780</v>
      </c>
      <c r="GL47" s="39" t="s">
        <v>334</v>
      </c>
      <c r="GM47" s="39">
        <v>521750</v>
      </c>
      <c r="GN47" s="39">
        <v>196780</v>
      </c>
      <c r="GO47" s="39">
        <v>101480</v>
      </c>
      <c r="GP47" s="39">
        <v>96670</v>
      </c>
      <c r="GQ47" s="39">
        <v>62850</v>
      </c>
      <c r="GR47" s="39">
        <v>37130</v>
      </c>
      <c r="GS47" s="39">
        <v>17620</v>
      </c>
      <c r="GT47" s="39">
        <v>10190</v>
      </c>
      <c r="GU47" s="39">
        <v>790</v>
      </c>
      <c r="GV47" s="39" t="s">
        <v>334</v>
      </c>
      <c r="GW47" s="39">
        <v>523500</v>
      </c>
      <c r="GX47" s="39">
        <v>197530</v>
      </c>
      <c r="GY47" s="39">
        <v>102060</v>
      </c>
      <c r="GZ47" s="39">
        <v>97060</v>
      </c>
      <c r="HA47" s="39">
        <v>63220</v>
      </c>
      <c r="HB47" s="39">
        <v>37190</v>
      </c>
      <c r="HC47" s="39">
        <v>17730</v>
      </c>
      <c r="HD47" s="39">
        <v>10220</v>
      </c>
      <c r="HE47" s="39">
        <v>810</v>
      </c>
      <c r="HF47" s="39" t="s">
        <v>334</v>
      </c>
      <c r="HG47" s="39">
        <v>525820</v>
      </c>
      <c r="HH47" s="39">
        <v>198510</v>
      </c>
      <c r="HI47" s="39">
        <v>102660</v>
      </c>
      <c r="HJ47" s="39">
        <v>97540</v>
      </c>
      <c r="HK47" s="39">
        <v>63540</v>
      </c>
      <c r="HL47" s="39">
        <v>37410</v>
      </c>
      <c r="HM47" s="39">
        <v>17830</v>
      </c>
      <c r="HN47" s="39">
        <v>10250</v>
      </c>
      <c r="HO47" s="39">
        <v>820</v>
      </c>
      <c r="HP47" s="39" t="s">
        <v>334</v>
      </c>
      <c r="HQ47" s="39">
        <v>528550</v>
      </c>
      <c r="HR47" s="39">
        <v>199010</v>
      </c>
      <c r="HS47" s="39">
        <v>103390</v>
      </c>
      <c r="HT47" s="39">
        <v>98170</v>
      </c>
      <c r="HU47" s="39">
        <v>64070</v>
      </c>
      <c r="HV47" s="39">
        <v>37790</v>
      </c>
      <c r="HW47" s="39">
        <v>18100</v>
      </c>
      <c r="HX47" s="39">
        <v>10290</v>
      </c>
      <c r="HY47" s="39">
        <v>840</v>
      </c>
      <c r="HZ47" s="39" t="s">
        <v>334</v>
      </c>
      <c r="IA47" s="39">
        <v>531660</v>
      </c>
      <c r="IB47" s="39">
        <v>199870</v>
      </c>
      <c r="IC47" s="39">
        <v>104460</v>
      </c>
      <c r="ID47" s="39">
        <v>98770</v>
      </c>
      <c r="IE47" s="39">
        <v>64590</v>
      </c>
      <c r="IF47" s="39">
        <v>38370</v>
      </c>
      <c r="IG47" s="39">
        <v>18380</v>
      </c>
      <c r="IH47" s="39">
        <v>10340</v>
      </c>
      <c r="II47" s="39">
        <v>850</v>
      </c>
      <c r="IJ47" s="39" t="s">
        <v>334</v>
      </c>
      <c r="IK47" s="39">
        <v>535630</v>
      </c>
      <c r="IL47" s="39">
        <v>200940</v>
      </c>
      <c r="IM47" s="39">
        <v>105400</v>
      </c>
      <c r="IN47" s="39">
        <v>99570</v>
      </c>
      <c r="IO47" s="39">
        <v>65270</v>
      </c>
      <c r="IP47" s="39">
        <v>39140</v>
      </c>
      <c r="IQ47" s="39">
        <v>18750</v>
      </c>
      <c r="IR47" s="39">
        <v>10460</v>
      </c>
      <c r="IS47" s="39">
        <v>860</v>
      </c>
      <c r="IT47" s="39" t="s">
        <v>334</v>
      </c>
      <c r="IU47" s="39">
        <v>540390</v>
      </c>
      <c r="IV47" s="39">
        <v>201500</v>
      </c>
      <c r="IW47" s="39">
        <v>106220</v>
      </c>
      <c r="IX47" s="39">
        <v>100350</v>
      </c>
      <c r="IY47" s="39">
        <v>65930</v>
      </c>
      <c r="IZ47" s="39">
        <v>39890</v>
      </c>
      <c r="JA47" s="39">
        <v>19080</v>
      </c>
      <c r="JB47" s="39">
        <v>10540</v>
      </c>
      <c r="JC47" s="39">
        <v>860</v>
      </c>
      <c r="JD47" s="39" t="s">
        <v>334</v>
      </c>
      <c r="JE47" s="39">
        <v>544350</v>
      </c>
      <c r="JF47" s="39">
        <v>202250</v>
      </c>
      <c r="JG47" s="39">
        <v>107090</v>
      </c>
      <c r="JH47" s="39">
        <v>101210</v>
      </c>
      <c r="JI47" s="39">
        <v>66560</v>
      </c>
      <c r="JJ47" s="39">
        <v>40610</v>
      </c>
      <c r="JK47" s="39">
        <v>19410</v>
      </c>
      <c r="JL47" s="39">
        <v>10660</v>
      </c>
      <c r="JM47" s="39">
        <v>870</v>
      </c>
      <c r="JN47" s="39" t="s">
        <v>334</v>
      </c>
      <c r="JO47" s="39">
        <v>548640</v>
      </c>
      <c r="JP47" s="39">
        <v>203140</v>
      </c>
      <c r="JQ47" s="39">
        <v>108060</v>
      </c>
      <c r="JR47" s="39">
        <v>102220</v>
      </c>
      <c r="JS47" s="39">
        <v>67310</v>
      </c>
      <c r="JT47" s="39">
        <v>41460</v>
      </c>
      <c r="JU47" s="39">
        <v>19840</v>
      </c>
      <c r="JV47" s="39">
        <v>10790</v>
      </c>
      <c r="JW47" s="39">
        <v>870</v>
      </c>
      <c r="JX47" s="39" t="s">
        <v>334</v>
      </c>
      <c r="JY47" s="39">
        <v>553700</v>
      </c>
      <c r="JZ47" s="39">
        <v>204050</v>
      </c>
      <c r="KA47" s="39">
        <v>108860</v>
      </c>
      <c r="KB47" s="39">
        <v>103170</v>
      </c>
      <c r="KC47" s="39">
        <v>68000</v>
      </c>
      <c r="KD47" s="39">
        <v>42200</v>
      </c>
      <c r="KE47" s="39">
        <v>20210</v>
      </c>
      <c r="KF47" s="39">
        <v>10940</v>
      </c>
      <c r="KG47" s="39">
        <v>890</v>
      </c>
      <c r="KH47" s="39" t="s">
        <v>334</v>
      </c>
      <c r="KI47" s="39">
        <v>558300</v>
      </c>
      <c r="KJ47" s="39">
        <v>204620</v>
      </c>
      <c r="KK47" s="39">
        <v>109600</v>
      </c>
      <c r="KL47" s="39">
        <v>104530</v>
      </c>
      <c r="KM47" s="39">
        <v>68850</v>
      </c>
      <c r="KN47" s="39">
        <v>43040</v>
      </c>
      <c r="KO47" s="39">
        <v>20690</v>
      </c>
      <c r="KP47" s="39">
        <v>11070</v>
      </c>
      <c r="KQ47" s="39">
        <v>890</v>
      </c>
      <c r="KR47" s="39" t="s">
        <v>334</v>
      </c>
      <c r="KS47" s="39">
        <v>563300</v>
      </c>
      <c r="KT47" s="39">
        <v>205550</v>
      </c>
      <c r="KU47" s="39">
        <v>110790</v>
      </c>
      <c r="KV47" s="39">
        <v>105770</v>
      </c>
      <c r="KW47" s="39">
        <v>69740</v>
      </c>
      <c r="KX47" s="39">
        <v>43860</v>
      </c>
      <c r="KY47" s="39">
        <v>21130</v>
      </c>
      <c r="KZ47" s="39">
        <v>11210</v>
      </c>
      <c r="LA47" s="39">
        <v>920</v>
      </c>
      <c r="LB47" s="39" t="s">
        <v>334</v>
      </c>
      <c r="LC47" s="39">
        <v>568970</v>
      </c>
      <c r="LD47" t="e">
        <f>INDEX(Lookup!$F$2:$F$375, MATCH(D47,Lookup!$A$2:$A$375,0))</f>
        <v>#N/A</v>
      </c>
    </row>
    <row r="48" spans="2:316" ht="15" customHeight="1" x14ac:dyDescent="0.25">
      <c r="B48" s="1" t="s">
        <v>342</v>
      </c>
      <c r="C48" s="42">
        <v>2315</v>
      </c>
      <c r="D48" s="42" t="s">
        <v>423</v>
      </c>
      <c r="E48" s="37" t="s">
        <v>424</v>
      </c>
      <c r="F48" s="38">
        <v>26210</v>
      </c>
      <c r="G48" s="38">
        <v>3740</v>
      </c>
      <c r="H48" s="38">
        <v>5690</v>
      </c>
      <c r="I48" s="38">
        <v>2050</v>
      </c>
      <c r="J48" s="38">
        <v>960</v>
      </c>
      <c r="K48" s="38">
        <v>310</v>
      </c>
      <c r="L48" s="38">
        <v>180</v>
      </c>
      <c r="M48" s="38">
        <v>20</v>
      </c>
      <c r="N48" s="38" t="s">
        <v>334</v>
      </c>
      <c r="O48" s="39">
        <v>39160</v>
      </c>
      <c r="P48" s="39">
        <v>26290</v>
      </c>
      <c r="Q48" s="39">
        <v>3790</v>
      </c>
      <c r="R48" s="39">
        <v>5690</v>
      </c>
      <c r="S48" s="39">
        <v>2080</v>
      </c>
      <c r="T48" s="39">
        <v>990</v>
      </c>
      <c r="U48" s="39">
        <v>310</v>
      </c>
      <c r="V48" s="39">
        <v>180</v>
      </c>
      <c r="W48" s="39">
        <v>30</v>
      </c>
      <c r="X48" s="39" t="s">
        <v>334</v>
      </c>
      <c r="Y48" s="39">
        <v>39360</v>
      </c>
      <c r="Z48" s="39">
        <v>26270</v>
      </c>
      <c r="AA48" s="39">
        <v>3920</v>
      </c>
      <c r="AB48" s="39">
        <v>5700</v>
      </c>
      <c r="AC48" s="39">
        <v>2150</v>
      </c>
      <c r="AD48" s="39">
        <v>1010</v>
      </c>
      <c r="AE48" s="39">
        <v>290</v>
      </c>
      <c r="AF48" s="39">
        <v>150</v>
      </c>
      <c r="AG48" s="39">
        <v>20</v>
      </c>
      <c r="AH48" s="39" t="s">
        <v>334</v>
      </c>
      <c r="AI48" s="39">
        <v>39530</v>
      </c>
      <c r="AJ48" s="39">
        <v>26320</v>
      </c>
      <c r="AK48" s="39">
        <v>4020</v>
      </c>
      <c r="AL48" s="39">
        <v>5770</v>
      </c>
      <c r="AM48" s="39">
        <v>2250</v>
      </c>
      <c r="AN48" s="39">
        <v>1040</v>
      </c>
      <c r="AO48" s="39">
        <v>300</v>
      </c>
      <c r="AP48" s="39">
        <v>150</v>
      </c>
      <c r="AQ48" s="39">
        <v>20</v>
      </c>
      <c r="AR48" s="39" t="s">
        <v>334</v>
      </c>
      <c r="AS48" s="39">
        <v>39860</v>
      </c>
      <c r="AT48" s="39">
        <v>26370</v>
      </c>
      <c r="AU48" s="39">
        <v>4100</v>
      </c>
      <c r="AV48" s="39">
        <v>5840</v>
      </c>
      <c r="AW48" s="39">
        <v>2320</v>
      </c>
      <c r="AX48" s="39">
        <v>1070</v>
      </c>
      <c r="AY48" s="39">
        <v>300</v>
      </c>
      <c r="AZ48" s="39">
        <v>150</v>
      </c>
      <c r="BA48" s="39">
        <v>20</v>
      </c>
      <c r="BB48" s="39" t="s">
        <v>334</v>
      </c>
      <c r="BC48" s="39">
        <v>40170</v>
      </c>
      <c r="BD48" s="39">
        <v>26120</v>
      </c>
      <c r="BE48" s="39">
        <v>4160</v>
      </c>
      <c r="BF48" s="39">
        <v>5940</v>
      </c>
      <c r="BG48" s="39">
        <v>2430</v>
      </c>
      <c r="BH48" s="39">
        <v>1110</v>
      </c>
      <c r="BI48" s="39">
        <v>300</v>
      </c>
      <c r="BJ48" s="39">
        <v>150</v>
      </c>
      <c r="BK48" s="39">
        <v>20</v>
      </c>
      <c r="BL48" s="39" t="s">
        <v>334</v>
      </c>
      <c r="BM48" s="39">
        <v>40220</v>
      </c>
      <c r="BN48" s="39">
        <v>26170</v>
      </c>
      <c r="BO48" s="39">
        <v>4190</v>
      </c>
      <c r="BP48" s="39">
        <v>6040</v>
      </c>
      <c r="BQ48" s="39">
        <v>2460</v>
      </c>
      <c r="BR48" s="39">
        <v>1130</v>
      </c>
      <c r="BS48" s="39">
        <v>310</v>
      </c>
      <c r="BT48" s="39">
        <v>140</v>
      </c>
      <c r="BU48" s="39">
        <v>20</v>
      </c>
      <c r="BV48" s="39" t="s">
        <v>334</v>
      </c>
      <c r="BW48" s="39">
        <v>40460</v>
      </c>
      <c r="BX48" s="39">
        <v>26070</v>
      </c>
      <c r="BY48" s="39">
        <v>4230</v>
      </c>
      <c r="BZ48" s="39">
        <v>6090</v>
      </c>
      <c r="CA48" s="39">
        <v>2500</v>
      </c>
      <c r="CB48" s="39">
        <v>1170</v>
      </c>
      <c r="CC48" s="39">
        <v>310</v>
      </c>
      <c r="CD48" s="39">
        <v>140</v>
      </c>
      <c r="CE48" s="39">
        <v>20</v>
      </c>
      <c r="CF48" s="39" t="s">
        <v>334</v>
      </c>
      <c r="CG48" s="39">
        <v>40530</v>
      </c>
      <c r="CH48" s="39">
        <v>25960</v>
      </c>
      <c r="CI48" s="39">
        <v>4290</v>
      </c>
      <c r="CJ48" s="39">
        <v>6130</v>
      </c>
      <c r="CK48" s="39">
        <v>2530</v>
      </c>
      <c r="CL48" s="39">
        <v>1230</v>
      </c>
      <c r="CM48" s="39">
        <v>310</v>
      </c>
      <c r="CN48" s="39">
        <v>140</v>
      </c>
      <c r="CO48" s="39">
        <v>20</v>
      </c>
      <c r="CP48" s="39" t="s">
        <v>334</v>
      </c>
      <c r="CQ48" s="39">
        <v>40600</v>
      </c>
      <c r="CR48" s="39">
        <v>25820</v>
      </c>
      <c r="CS48" s="39">
        <v>4300</v>
      </c>
      <c r="CT48" s="39">
        <v>6130</v>
      </c>
      <c r="CU48" s="39">
        <v>2550</v>
      </c>
      <c r="CV48" s="39">
        <v>1220</v>
      </c>
      <c r="CW48" s="39">
        <v>320</v>
      </c>
      <c r="CX48" s="39">
        <v>140</v>
      </c>
      <c r="CY48" s="39">
        <v>20</v>
      </c>
      <c r="CZ48" s="39" t="s">
        <v>334</v>
      </c>
      <c r="DA48" s="39">
        <v>40500</v>
      </c>
      <c r="DB48" s="39">
        <v>25660</v>
      </c>
      <c r="DC48" s="39">
        <v>4340</v>
      </c>
      <c r="DD48" s="39">
        <v>6120</v>
      </c>
      <c r="DE48" s="39">
        <v>2580</v>
      </c>
      <c r="DF48" s="39">
        <v>1230</v>
      </c>
      <c r="DG48" s="39">
        <v>320</v>
      </c>
      <c r="DH48" s="39">
        <v>140</v>
      </c>
      <c r="DI48" s="39">
        <v>20</v>
      </c>
      <c r="DJ48" s="39" t="s">
        <v>334</v>
      </c>
      <c r="DK48" s="39">
        <v>40390</v>
      </c>
      <c r="DL48" s="39">
        <v>25520</v>
      </c>
      <c r="DM48" s="39">
        <v>4340</v>
      </c>
      <c r="DN48" s="39">
        <v>6170</v>
      </c>
      <c r="DO48" s="39">
        <v>2640</v>
      </c>
      <c r="DP48" s="39">
        <v>1250</v>
      </c>
      <c r="DQ48" s="39">
        <v>320</v>
      </c>
      <c r="DR48" s="39">
        <v>140</v>
      </c>
      <c r="DS48" s="39">
        <v>20</v>
      </c>
      <c r="DT48" s="39" t="s">
        <v>334</v>
      </c>
      <c r="DU48" s="39">
        <v>40380</v>
      </c>
      <c r="DV48" s="39">
        <v>25230</v>
      </c>
      <c r="DW48" s="39">
        <v>4400</v>
      </c>
      <c r="DX48" s="39">
        <v>6160</v>
      </c>
      <c r="DY48" s="39">
        <v>2660</v>
      </c>
      <c r="DZ48" s="39">
        <v>1250</v>
      </c>
      <c r="EA48" s="39">
        <v>320</v>
      </c>
      <c r="EB48" s="39">
        <v>140</v>
      </c>
      <c r="EC48" s="39">
        <v>20</v>
      </c>
      <c r="ED48" s="39" t="s">
        <v>334</v>
      </c>
      <c r="EE48" s="39">
        <v>40180</v>
      </c>
      <c r="EF48" s="39">
        <v>25230</v>
      </c>
      <c r="EG48" s="39">
        <v>4480</v>
      </c>
      <c r="EH48" s="39">
        <v>6150</v>
      </c>
      <c r="EI48" s="39">
        <v>2690</v>
      </c>
      <c r="EJ48" s="39">
        <v>1260</v>
      </c>
      <c r="EK48" s="39">
        <v>320</v>
      </c>
      <c r="EL48" s="39">
        <v>140</v>
      </c>
      <c r="EM48" s="39">
        <v>20</v>
      </c>
      <c r="EN48" s="39" t="s">
        <v>334</v>
      </c>
      <c r="EO48" s="39">
        <v>40290</v>
      </c>
      <c r="EP48" s="39">
        <v>25120</v>
      </c>
      <c r="EQ48" s="39">
        <v>4650</v>
      </c>
      <c r="ER48" s="39">
        <v>6050</v>
      </c>
      <c r="ES48" s="39">
        <v>2710</v>
      </c>
      <c r="ET48" s="39">
        <v>1270</v>
      </c>
      <c r="EU48" s="39">
        <v>320</v>
      </c>
      <c r="EV48" s="39">
        <v>140</v>
      </c>
      <c r="EW48" s="39">
        <v>20</v>
      </c>
      <c r="EX48" s="39" t="s">
        <v>334</v>
      </c>
      <c r="EY48" s="39">
        <v>40280</v>
      </c>
      <c r="EZ48" s="39">
        <v>25280</v>
      </c>
      <c r="FA48" s="39">
        <v>4730</v>
      </c>
      <c r="FB48" s="39">
        <v>6080</v>
      </c>
      <c r="FC48" s="39">
        <v>2740</v>
      </c>
      <c r="FD48" s="39">
        <v>1270</v>
      </c>
      <c r="FE48" s="39">
        <v>330</v>
      </c>
      <c r="FF48" s="39">
        <v>140</v>
      </c>
      <c r="FG48" s="39">
        <v>20</v>
      </c>
      <c r="FH48" s="39" t="s">
        <v>334</v>
      </c>
      <c r="FI48" s="39">
        <v>40590</v>
      </c>
      <c r="FJ48" s="39">
        <v>25280</v>
      </c>
      <c r="FK48" s="39">
        <v>4770</v>
      </c>
      <c r="FL48" s="39">
        <v>6100</v>
      </c>
      <c r="FM48" s="39">
        <v>2730</v>
      </c>
      <c r="FN48" s="39">
        <v>1270</v>
      </c>
      <c r="FO48" s="39">
        <v>330</v>
      </c>
      <c r="FP48" s="39">
        <v>140</v>
      </c>
      <c r="FQ48" s="39">
        <v>20</v>
      </c>
      <c r="FR48" s="39" t="s">
        <v>334</v>
      </c>
      <c r="FS48" s="39">
        <v>40630</v>
      </c>
      <c r="FT48" s="39">
        <v>25170</v>
      </c>
      <c r="FU48" s="39">
        <v>4810</v>
      </c>
      <c r="FV48" s="39">
        <v>6110</v>
      </c>
      <c r="FW48" s="39">
        <v>2730</v>
      </c>
      <c r="FX48" s="39">
        <v>1260</v>
      </c>
      <c r="FY48" s="39">
        <v>330</v>
      </c>
      <c r="FZ48" s="39">
        <v>140</v>
      </c>
      <c r="GA48" s="39">
        <v>20</v>
      </c>
      <c r="GB48" s="39" t="s">
        <v>334</v>
      </c>
      <c r="GC48" s="39">
        <v>40560</v>
      </c>
      <c r="GD48" s="39">
        <v>25020</v>
      </c>
      <c r="GE48" s="39">
        <v>4870</v>
      </c>
      <c r="GF48" s="39">
        <v>6110</v>
      </c>
      <c r="GG48" s="39">
        <v>2720</v>
      </c>
      <c r="GH48" s="39">
        <v>1270</v>
      </c>
      <c r="GI48" s="39">
        <v>330</v>
      </c>
      <c r="GJ48" s="39">
        <v>140</v>
      </c>
      <c r="GK48" s="39">
        <v>20</v>
      </c>
      <c r="GL48" s="39" t="s">
        <v>334</v>
      </c>
      <c r="GM48" s="39">
        <v>40470</v>
      </c>
      <c r="GN48" s="39">
        <v>24900</v>
      </c>
      <c r="GO48" s="39">
        <v>4930</v>
      </c>
      <c r="GP48" s="39">
        <v>6070</v>
      </c>
      <c r="GQ48" s="39">
        <v>2720</v>
      </c>
      <c r="GR48" s="39">
        <v>1270</v>
      </c>
      <c r="GS48" s="39">
        <v>330</v>
      </c>
      <c r="GT48" s="39">
        <v>140</v>
      </c>
      <c r="GU48" s="39">
        <v>20</v>
      </c>
      <c r="GV48" s="39" t="s">
        <v>334</v>
      </c>
      <c r="GW48" s="39">
        <v>40360</v>
      </c>
      <c r="GX48" s="39">
        <v>24940</v>
      </c>
      <c r="GY48" s="39">
        <v>4990</v>
      </c>
      <c r="GZ48" s="39">
        <v>6070</v>
      </c>
      <c r="HA48" s="39">
        <v>2720</v>
      </c>
      <c r="HB48" s="39">
        <v>1250</v>
      </c>
      <c r="HC48" s="39">
        <v>330</v>
      </c>
      <c r="HD48" s="39">
        <v>130</v>
      </c>
      <c r="HE48" s="39">
        <v>20</v>
      </c>
      <c r="HF48" s="39" t="s">
        <v>334</v>
      </c>
      <c r="HG48" s="39">
        <v>40450</v>
      </c>
      <c r="HH48" s="39">
        <v>24960</v>
      </c>
      <c r="HI48" s="39">
        <v>5020</v>
      </c>
      <c r="HJ48" s="39">
        <v>6100</v>
      </c>
      <c r="HK48" s="39">
        <v>2720</v>
      </c>
      <c r="HL48" s="39">
        <v>1260</v>
      </c>
      <c r="HM48" s="39">
        <v>320</v>
      </c>
      <c r="HN48" s="39">
        <v>130</v>
      </c>
      <c r="HO48" s="39">
        <v>20</v>
      </c>
      <c r="HP48" s="39" t="s">
        <v>334</v>
      </c>
      <c r="HQ48" s="39">
        <v>40530</v>
      </c>
      <c r="HR48" s="39">
        <v>24930</v>
      </c>
      <c r="HS48" s="39">
        <v>5120</v>
      </c>
      <c r="HT48" s="39">
        <v>6070</v>
      </c>
      <c r="HU48" s="39">
        <v>2760</v>
      </c>
      <c r="HV48" s="39">
        <v>1250</v>
      </c>
      <c r="HW48" s="39">
        <v>320</v>
      </c>
      <c r="HX48" s="39">
        <v>130</v>
      </c>
      <c r="HY48" s="39">
        <v>20</v>
      </c>
      <c r="HZ48" s="39" t="s">
        <v>334</v>
      </c>
      <c r="IA48" s="39">
        <v>40600</v>
      </c>
      <c r="IB48" s="39">
        <v>24940</v>
      </c>
      <c r="IC48" s="39">
        <v>5220</v>
      </c>
      <c r="ID48" s="39">
        <v>6100</v>
      </c>
      <c r="IE48" s="39">
        <v>2760</v>
      </c>
      <c r="IF48" s="39">
        <v>1250</v>
      </c>
      <c r="IG48" s="39">
        <v>320</v>
      </c>
      <c r="IH48" s="39">
        <v>130</v>
      </c>
      <c r="II48" s="39">
        <v>20</v>
      </c>
      <c r="IJ48" s="39" t="s">
        <v>334</v>
      </c>
      <c r="IK48" s="39">
        <v>40740</v>
      </c>
      <c r="IL48" s="39">
        <v>25000</v>
      </c>
      <c r="IM48" s="39">
        <v>5360</v>
      </c>
      <c r="IN48" s="39">
        <v>6120</v>
      </c>
      <c r="IO48" s="39">
        <v>2750</v>
      </c>
      <c r="IP48" s="39">
        <v>1250</v>
      </c>
      <c r="IQ48" s="39">
        <v>320</v>
      </c>
      <c r="IR48" s="39">
        <v>130</v>
      </c>
      <c r="IS48" s="39">
        <v>20</v>
      </c>
      <c r="IT48" s="39" t="s">
        <v>334</v>
      </c>
      <c r="IU48" s="39">
        <v>40970</v>
      </c>
      <c r="IV48" s="39">
        <v>25180</v>
      </c>
      <c r="IW48" s="39">
        <v>5430</v>
      </c>
      <c r="IX48" s="39">
        <v>6130</v>
      </c>
      <c r="IY48" s="39">
        <v>2780</v>
      </c>
      <c r="IZ48" s="39">
        <v>1260</v>
      </c>
      <c r="JA48" s="39">
        <v>330</v>
      </c>
      <c r="JB48" s="39">
        <v>130</v>
      </c>
      <c r="JC48" s="39">
        <v>20</v>
      </c>
      <c r="JD48" s="39" t="s">
        <v>334</v>
      </c>
      <c r="JE48" s="39">
        <v>41260</v>
      </c>
      <c r="JF48" s="39">
        <v>25430</v>
      </c>
      <c r="JG48" s="39">
        <v>5500</v>
      </c>
      <c r="JH48" s="39">
        <v>6200</v>
      </c>
      <c r="JI48" s="39">
        <v>2800</v>
      </c>
      <c r="JJ48" s="39">
        <v>1250</v>
      </c>
      <c r="JK48" s="39">
        <v>330</v>
      </c>
      <c r="JL48" s="39">
        <v>130</v>
      </c>
      <c r="JM48" s="39">
        <v>20</v>
      </c>
      <c r="JN48" s="39" t="s">
        <v>334</v>
      </c>
      <c r="JO48" s="39">
        <v>41670</v>
      </c>
      <c r="JP48" s="39">
        <v>25470</v>
      </c>
      <c r="JQ48" s="39">
        <v>5560</v>
      </c>
      <c r="JR48" s="39">
        <v>6240</v>
      </c>
      <c r="JS48" s="39">
        <v>2830</v>
      </c>
      <c r="JT48" s="39">
        <v>1260</v>
      </c>
      <c r="JU48" s="39">
        <v>330</v>
      </c>
      <c r="JV48" s="39">
        <v>130</v>
      </c>
      <c r="JW48" s="39">
        <v>20</v>
      </c>
      <c r="JX48" s="39" t="s">
        <v>334</v>
      </c>
      <c r="JY48" s="39">
        <v>41850</v>
      </c>
      <c r="JZ48" s="39">
        <v>25520</v>
      </c>
      <c r="KA48" s="39">
        <v>5630</v>
      </c>
      <c r="KB48" s="39">
        <v>6270</v>
      </c>
      <c r="KC48" s="39">
        <v>2870</v>
      </c>
      <c r="KD48" s="39">
        <v>1270</v>
      </c>
      <c r="KE48" s="39">
        <v>330</v>
      </c>
      <c r="KF48" s="39">
        <v>130</v>
      </c>
      <c r="KG48" s="39">
        <v>20</v>
      </c>
      <c r="KH48" s="39" t="s">
        <v>334</v>
      </c>
      <c r="KI48" s="39">
        <v>42030</v>
      </c>
      <c r="KJ48" s="39">
        <v>25670</v>
      </c>
      <c r="KK48" s="39">
        <v>5710</v>
      </c>
      <c r="KL48" s="39">
        <v>6340</v>
      </c>
      <c r="KM48" s="39">
        <v>2930</v>
      </c>
      <c r="KN48" s="39">
        <v>1280</v>
      </c>
      <c r="KO48" s="39">
        <v>330</v>
      </c>
      <c r="KP48" s="39">
        <v>130</v>
      </c>
      <c r="KQ48" s="39">
        <v>20</v>
      </c>
      <c r="KR48" s="39" t="s">
        <v>334</v>
      </c>
      <c r="KS48" s="39">
        <v>42410</v>
      </c>
      <c r="KT48" s="39">
        <v>25760</v>
      </c>
      <c r="KU48" s="39">
        <v>5790</v>
      </c>
      <c r="KV48" s="39">
        <v>6400</v>
      </c>
      <c r="KW48" s="39">
        <v>2990</v>
      </c>
      <c r="KX48" s="39">
        <v>1290</v>
      </c>
      <c r="KY48" s="39">
        <v>340</v>
      </c>
      <c r="KZ48" s="39">
        <v>130</v>
      </c>
      <c r="LA48" s="39">
        <v>20</v>
      </c>
      <c r="LB48" s="39" t="s">
        <v>334</v>
      </c>
      <c r="LC48" s="39">
        <v>42720</v>
      </c>
      <c r="LD48" t="str">
        <f>INDEX(Lookup!$F$2:$F$375, MATCH(D48,Lookup!$A$2:$A$375,0))</f>
        <v>:</v>
      </c>
    </row>
    <row r="49" spans="2:316" ht="15" customHeight="1" x14ac:dyDescent="0.25">
      <c r="B49" s="1" t="s">
        <v>342</v>
      </c>
      <c r="C49" s="42">
        <v>2320</v>
      </c>
      <c r="D49" s="42" t="s">
        <v>425</v>
      </c>
      <c r="E49" s="37" t="s">
        <v>426</v>
      </c>
      <c r="F49" s="38">
        <v>12910</v>
      </c>
      <c r="G49" s="38">
        <v>9100</v>
      </c>
      <c r="H49" s="38">
        <v>7480</v>
      </c>
      <c r="I49" s="38">
        <v>4540</v>
      </c>
      <c r="J49" s="38">
        <v>2980</v>
      </c>
      <c r="K49" s="38">
        <v>1330</v>
      </c>
      <c r="L49" s="38">
        <v>670</v>
      </c>
      <c r="M49" s="38">
        <v>60</v>
      </c>
      <c r="N49" s="38" t="s">
        <v>334</v>
      </c>
      <c r="O49" s="39">
        <v>39060</v>
      </c>
      <c r="P49" s="39">
        <v>12860</v>
      </c>
      <c r="Q49" s="39">
        <v>9190</v>
      </c>
      <c r="R49" s="39">
        <v>7550</v>
      </c>
      <c r="S49" s="39">
        <v>4490</v>
      </c>
      <c r="T49" s="39">
        <v>2990</v>
      </c>
      <c r="U49" s="39">
        <v>1350</v>
      </c>
      <c r="V49" s="39">
        <v>670</v>
      </c>
      <c r="W49" s="39">
        <v>60</v>
      </c>
      <c r="X49" s="39" t="s">
        <v>334</v>
      </c>
      <c r="Y49" s="39">
        <v>39160</v>
      </c>
      <c r="Z49" s="39">
        <v>13080</v>
      </c>
      <c r="AA49" s="39">
        <v>9240</v>
      </c>
      <c r="AB49" s="39">
        <v>7670</v>
      </c>
      <c r="AC49" s="39">
        <v>4490</v>
      </c>
      <c r="AD49" s="39">
        <v>3020</v>
      </c>
      <c r="AE49" s="39">
        <v>1310</v>
      </c>
      <c r="AF49" s="39">
        <v>600</v>
      </c>
      <c r="AG49" s="39">
        <v>60</v>
      </c>
      <c r="AH49" s="39" t="s">
        <v>334</v>
      </c>
      <c r="AI49" s="39">
        <v>39470</v>
      </c>
      <c r="AJ49" s="39">
        <v>13160</v>
      </c>
      <c r="AK49" s="39">
        <v>9340</v>
      </c>
      <c r="AL49" s="39">
        <v>7720</v>
      </c>
      <c r="AM49" s="39">
        <v>4570</v>
      </c>
      <c r="AN49" s="39">
        <v>3090</v>
      </c>
      <c r="AO49" s="39">
        <v>1360</v>
      </c>
      <c r="AP49" s="39">
        <v>600</v>
      </c>
      <c r="AQ49" s="39">
        <v>60</v>
      </c>
      <c r="AR49" s="39" t="s">
        <v>334</v>
      </c>
      <c r="AS49" s="39">
        <v>39890</v>
      </c>
      <c r="AT49" s="39">
        <v>13250</v>
      </c>
      <c r="AU49" s="39">
        <v>9450</v>
      </c>
      <c r="AV49" s="39">
        <v>7720</v>
      </c>
      <c r="AW49" s="39">
        <v>4620</v>
      </c>
      <c r="AX49" s="39">
        <v>3140</v>
      </c>
      <c r="AY49" s="39">
        <v>1370</v>
      </c>
      <c r="AZ49" s="39">
        <v>610</v>
      </c>
      <c r="BA49" s="39">
        <v>50</v>
      </c>
      <c r="BB49" s="39" t="s">
        <v>334</v>
      </c>
      <c r="BC49" s="39">
        <v>40210</v>
      </c>
      <c r="BD49" s="39">
        <v>13300</v>
      </c>
      <c r="BE49" s="39">
        <v>9570</v>
      </c>
      <c r="BF49" s="39">
        <v>7770</v>
      </c>
      <c r="BG49" s="39">
        <v>4710</v>
      </c>
      <c r="BH49" s="39">
        <v>3210</v>
      </c>
      <c r="BI49" s="39">
        <v>1440</v>
      </c>
      <c r="BJ49" s="39">
        <v>620</v>
      </c>
      <c r="BK49" s="39">
        <v>50</v>
      </c>
      <c r="BL49" s="39" t="s">
        <v>334</v>
      </c>
      <c r="BM49" s="39">
        <v>40670</v>
      </c>
      <c r="BN49" s="39">
        <v>13490</v>
      </c>
      <c r="BO49" s="39">
        <v>9550</v>
      </c>
      <c r="BP49" s="39">
        <v>7870</v>
      </c>
      <c r="BQ49" s="39">
        <v>4790</v>
      </c>
      <c r="BR49" s="39">
        <v>3360</v>
      </c>
      <c r="BS49" s="39">
        <v>1450</v>
      </c>
      <c r="BT49" s="39">
        <v>620</v>
      </c>
      <c r="BU49" s="39">
        <v>60</v>
      </c>
      <c r="BV49" s="39" t="s">
        <v>334</v>
      </c>
      <c r="BW49" s="39">
        <v>41180</v>
      </c>
      <c r="BX49" s="39">
        <v>13540</v>
      </c>
      <c r="BY49" s="39">
        <v>9600</v>
      </c>
      <c r="BZ49" s="39">
        <v>7880</v>
      </c>
      <c r="CA49" s="39">
        <v>4880</v>
      </c>
      <c r="CB49" s="39">
        <v>3540</v>
      </c>
      <c r="CC49" s="39">
        <v>1500</v>
      </c>
      <c r="CD49" s="39">
        <v>630</v>
      </c>
      <c r="CE49" s="39">
        <v>60</v>
      </c>
      <c r="CF49" s="39" t="s">
        <v>334</v>
      </c>
      <c r="CG49" s="39">
        <v>41630</v>
      </c>
      <c r="CH49" s="39">
        <v>13730</v>
      </c>
      <c r="CI49" s="39">
        <v>9550</v>
      </c>
      <c r="CJ49" s="39">
        <v>7910</v>
      </c>
      <c r="CK49" s="39">
        <v>4990</v>
      </c>
      <c r="CL49" s="39">
        <v>3640</v>
      </c>
      <c r="CM49" s="39">
        <v>1550</v>
      </c>
      <c r="CN49" s="39">
        <v>650</v>
      </c>
      <c r="CO49" s="39">
        <v>60</v>
      </c>
      <c r="CP49" s="39" t="s">
        <v>334</v>
      </c>
      <c r="CQ49" s="39">
        <v>42080</v>
      </c>
      <c r="CR49" s="39">
        <v>13760</v>
      </c>
      <c r="CS49" s="39">
        <v>9580</v>
      </c>
      <c r="CT49" s="39">
        <v>7960</v>
      </c>
      <c r="CU49" s="39">
        <v>5090</v>
      </c>
      <c r="CV49" s="39">
        <v>3850</v>
      </c>
      <c r="CW49" s="39">
        <v>1560</v>
      </c>
      <c r="CX49" s="39">
        <v>670</v>
      </c>
      <c r="CY49" s="39">
        <v>60</v>
      </c>
      <c r="CZ49" s="39" t="s">
        <v>334</v>
      </c>
      <c r="DA49" s="39">
        <v>42530</v>
      </c>
      <c r="DB49" s="39">
        <v>13770</v>
      </c>
      <c r="DC49" s="39">
        <v>9620</v>
      </c>
      <c r="DD49" s="39">
        <v>8070</v>
      </c>
      <c r="DE49" s="39">
        <v>5210</v>
      </c>
      <c r="DF49" s="39">
        <v>4000</v>
      </c>
      <c r="DG49" s="39">
        <v>1580</v>
      </c>
      <c r="DH49" s="39">
        <v>700</v>
      </c>
      <c r="DI49" s="39">
        <v>60</v>
      </c>
      <c r="DJ49" s="39" t="s">
        <v>334</v>
      </c>
      <c r="DK49" s="39">
        <v>43010</v>
      </c>
      <c r="DL49" s="39">
        <v>13810</v>
      </c>
      <c r="DM49" s="39">
        <v>9650</v>
      </c>
      <c r="DN49" s="39">
        <v>8210</v>
      </c>
      <c r="DO49" s="39">
        <v>5370</v>
      </c>
      <c r="DP49" s="39">
        <v>4120</v>
      </c>
      <c r="DQ49" s="39">
        <v>1620</v>
      </c>
      <c r="DR49" s="39">
        <v>720</v>
      </c>
      <c r="DS49" s="39">
        <v>60</v>
      </c>
      <c r="DT49" s="39" t="s">
        <v>334</v>
      </c>
      <c r="DU49" s="39">
        <v>43560</v>
      </c>
      <c r="DV49" s="39">
        <v>13850</v>
      </c>
      <c r="DW49" s="39">
        <v>9780</v>
      </c>
      <c r="DX49" s="39">
        <v>8260</v>
      </c>
      <c r="DY49" s="39">
        <v>5570</v>
      </c>
      <c r="DZ49" s="39">
        <v>4150</v>
      </c>
      <c r="EA49" s="39">
        <v>1640</v>
      </c>
      <c r="EB49" s="39">
        <v>720</v>
      </c>
      <c r="EC49" s="39">
        <v>60</v>
      </c>
      <c r="ED49" s="39" t="s">
        <v>334</v>
      </c>
      <c r="EE49" s="39">
        <v>44040</v>
      </c>
      <c r="EF49" s="39">
        <v>13890</v>
      </c>
      <c r="EG49" s="39">
        <v>9940</v>
      </c>
      <c r="EH49" s="39">
        <v>8400</v>
      </c>
      <c r="EI49" s="39">
        <v>5660</v>
      </c>
      <c r="EJ49" s="39">
        <v>4200</v>
      </c>
      <c r="EK49" s="39">
        <v>1670</v>
      </c>
      <c r="EL49" s="39">
        <v>720</v>
      </c>
      <c r="EM49" s="39">
        <v>60</v>
      </c>
      <c r="EN49" s="39" t="s">
        <v>334</v>
      </c>
      <c r="EO49" s="39">
        <v>44530</v>
      </c>
      <c r="EP49" s="39">
        <v>13990</v>
      </c>
      <c r="EQ49" s="39">
        <v>10010</v>
      </c>
      <c r="ER49" s="39">
        <v>8470</v>
      </c>
      <c r="ES49" s="39">
        <v>5700</v>
      </c>
      <c r="ET49" s="39">
        <v>4210</v>
      </c>
      <c r="EU49" s="39">
        <v>1680</v>
      </c>
      <c r="EV49" s="39">
        <v>730</v>
      </c>
      <c r="EW49" s="39">
        <v>60</v>
      </c>
      <c r="EX49" s="39" t="s">
        <v>334</v>
      </c>
      <c r="EY49" s="39">
        <v>44830</v>
      </c>
      <c r="EZ49" s="39">
        <v>14170</v>
      </c>
      <c r="FA49" s="39">
        <v>10050</v>
      </c>
      <c r="FB49" s="39">
        <v>8520</v>
      </c>
      <c r="FC49" s="39">
        <v>5750</v>
      </c>
      <c r="FD49" s="39">
        <v>4200</v>
      </c>
      <c r="FE49" s="39">
        <v>1680</v>
      </c>
      <c r="FF49" s="39">
        <v>730</v>
      </c>
      <c r="FG49" s="39">
        <v>60</v>
      </c>
      <c r="FH49" s="39" t="s">
        <v>334</v>
      </c>
      <c r="FI49" s="39">
        <v>45170</v>
      </c>
      <c r="FJ49" s="39">
        <v>14290</v>
      </c>
      <c r="FK49" s="39">
        <v>10160</v>
      </c>
      <c r="FL49" s="39">
        <v>8550</v>
      </c>
      <c r="FM49" s="39">
        <v>5790</v>
      </c>
      <c r="FN49" s="39">
        <v>4190</v>
      </c>
      <c r="FO49" s="39">
        <v>1680</v>
      </c>
      <c r="FP49" s="39">
        <v>730</v>
      </c>
      <c r="FQ49" s="39">
        <v>60</v>
      </c>
      <c r="FR49" s="39" t="s">
        <v>334</v>
      </c>
      <c r="FS49" s="39">
        <v>45460</v>
      </c>
      <c r="FT49" s="39">
        <v>14330</v>
      </c>
      <c r="FU49" s="39">
        <v>10230</v>
      </c>
      <c r="FV49" s="39">
        <v>8600</v>
      </c>
      <c r="FW49" s="39">
        <v>5860</v>
      </c>
      <c r="FX49" s="39">
        <v>4190</v>
      </c>
      <c r="FY49" s="39">
        <v>1700</v>
      </c>
      <c r="FZ49" s="39">
        <v>740</v>
      </c>
      <c r="GA49" s="39">
        <v>60</v>
      </c>
      <c r="GB49" s="39" t="s">
        <v>334</v>
      </c>
      <c r="GC49" s="39">
        <v>45710</v>
      </c>
      <c r="GD49" s="39">
        <v>14400</v>
      </c>
      <c r="GE49" s="39">
        <v>10310</v>
      </c>
      <c r="GF49" s="39">
        <v>8760</v>
      </c>
      <c r="GG49" s="39">
        <v>6000</v>
      </c>
      <c r="GH49" s="39">
        <v>4230</v>
      </c>
      <c r="GI49" s="39">
        <v>1730</v>
      </c>
      <c r="GJ49" s="39">
        <v>750</v>
      </c>
      <c r="GK49" s="39">
        <v>60</v>
      </c>
      <c r="GL49" s="39" t="s">
        <v>334</v>
      </c>
      <c r="GM49" s="39">
        <v>46240</v>
      </c>
      <c r="GN49" s="39">
        <v>14450</v>
      </c>
      <c r="GO49" s="39">
        <v>10440</v>
      </c>
      <c r="GP49" s="39">
        <v>8870</v>
      </c>
      <c r="GQ49" s="39">
        <v>6140</v>
      </c>
      <c r="GR49" s="39">
        <v>4320</v>
      </c>
      <c r="GS49" s="39">
        <v>1770</v>
      </c>
      <c r="GT49" s="39">
        <v>780</v>
      </c>
      <c r="GU49" s="39">
        <v>60</v>
      </c>
      <c r="GV49" s="39" t="s">
        <v>334</v>
      </c>
      <c r="GW49" s="39">
        <v>46820</v>
      </c>
      <c r="GX49" s="39">
        <v>14510</v>
      </c>
      <c r="GY49" s="39">
        <v>10590</v>
      </c>
      <c r="GZ49" s="39">
        <v>8980</v>
      </c>
      <c r="HA49" s="39">
        <v>6230</v>
      </c>
      <c r="HB49" s="39">
        <v>4380</v>
      </c>
      <c r="HC49" s="39">
        <v>1830</v>
      </c>
      <c r="HD49" s="39">
        <v>810</v>
      </c>
      <c r="HE49" s="39">
        <v>60</v>
      </c>
      <c r="HF49" s="39" t="s">
        <v>334</v>
      </c>
      <c r="HG49" s="39">
        <v>47400</v>
      </c>
      <c r="HH49" s="39">
        <v>14580</v>
      </c>
      <c r="HI49" s="39">
        <v>10770</v>
      </c>
      <c r="HJ49" s="39">
        <v>9090</v>
      </c>
      <c r="HK49" s="39">
        <v>6330</v>
      </c>
      <c r="HL49" s="39">
        <v>4460</v>
      </c>
      <c r="HM49" s="39">
        <v>1880</v>
      </c>
      <c r="HN49" s="39">
        <v>820</v>
      </c>
      <c r="HO49" s="39">
        <v>60</v>
      </c>
      <c r="HP49" s="39" t="s">
        <v>334</v>
      </c>
      <c r="HQ49" s="39">
        <v>48000</v>
      </c>
      <c r="HR49" s="39">
        <v>14660</v>
      </c>
      <c r="HS49" s="39">
        <v>10950</v>
      </c>
      <c r="HT49" s="39">
        <v>9200</v>
      </c>
      <c r="HU49" s="39">
        <v>6460</v>
      </c>
      <c r="HV49" s="39">
        <v>4530</v>
      </c>
      <c r="HW49" s="39">
        <v>1940</v>
      </c>
      <c r="HX49" s="39">
        <v>840</v>
      </c>
      <c r="HY49" s="39">
        <v>70</v>
      </c>
      <c r="HZ49" s="39" t="s">
        <v>334</v>
      </c>
      <c r="IA49" s="39">
        <v>48630</v>
      </c>
      <c r="IB49" s="39">
        <v>14690</v>
      </c>
      <c r="IC49" s="39">
        <v>11190</v>
      </c>
      <c r="ID49" s="39">
        <v>9300</v>
      </c>
      <c r="IE49" s="39">
        <v>6540</v>
      </c>
      <c r="IF49" s="39">
        <v>4690</v>
      </c>
      <c r="IG49" s="39">
        <v>2030</v>
      </c>
      <c r="IH49" s="39">
        <v>860</v>
      </c>
      <c r="II49" s="39">
        <v>70</v>
      </c>
      <c r="IJ49" s="39" t="s">
        <v>334</v>
      </c>
      <c r="IK49" s="39">
        <v>49360</v>
      </c>
      <c r="IL49" s="39">
        <v>14780</v>
      </c>
      <c r="IM49" s="39">
        <v>11320</v>
      </c>
      <c r="IN49" s="39">
        <v>9370</v>
      </c>
      <c r="IO49" s="39">
        <v>6630</v>
      </c>
      <c r="IP49" s="39">
        <v>4830</v>
      </c>
      <c r="IQ49" s="39">
        <v>2130</v>
      </c>
      <c r="IR49" s="39">
        <v>890</v>
      </c>
      <c r="IS49" s="39">
        <v>70</v>
      </c>
      <c r="IT49" s="39" t="s">
        <v>334</v>
      </c>
      <c r="IU49" s="39">
        <v>50010</v>
      </c>
      <c r="IV49" s="39">
        <v>14830</v>
      </c>
      <c r="IW49" s="39">
        <v>11490</v>
      </c>
      <c r="IX49" s="39">
        <v>9450</v>
      </c>
      <c r="IY49" s="39">
        <v>6700</v>
      </c>
      <c r="IZ49" s="39">
        <v>4960</v>
      </c>
      <c r="JA49" s="39">
        <v>2190</v>
      </c>
      <c r="JB49" s="39">
        <v>910</v>
      </c>
      <c r="JC49" s="39">
        <v>70</v>
      </c>
      <c r="JD49" s="39" t="s">
        <v>334</v>
      </c>
      <c r="JE49" s="39">
        <v>50590</v>
      </c>
      <c r="JF49" s="39">
        <v>14910</v>
      </c>
      <c r="JG49" s="39">
        <v>11650</v>
      </c>
      <c r="JH49" s="39">
        <v>9500</v>
      </c>
      <c r="JI49" s="39">
        <v>6750</v>
      </c>
      <c r="JJ49" s="39">
        <v>5100</v>
      </c>
      <c r="JK49" s="39">
        <v>2230</v>
      </c>
      <c r="JL49" s="39">
        <v>940</v>
      </c>
      <c r="JM49" s="39">
        <v>70</v>
      </c>
      <c r="JN49" s="39" t="s">
        <v>334</v>
      </c>
      <c r="JO49" s="39">
        <v>51130</v>
      </c>
      <c r="JP49" s="39">
        <v>14990</v>
      </c>
      <c r="JQ49" s="39">
        <v>11840</v>
      </c>
      <c r="JR49" s="39">
        <v>9570</v>
      </c>
      <c r="JS49" s="39">
        <v>6840</v>
      </c>
      <c r="JT49" s="39">
        <v>5230</v>
      </c>
      <c r="JU49" s="39">
        <v>2240</v>
      </c>
      <c r="JV49" s="39">
        <v>960</v>
      </c>
      <c r="JW49" s="39">
        <v>70</v>
      </c>
      <c r="JX49" s="39" t="s">
        <v>334</v>
      </c>
      <c r="JY49" s="39">
        <v>51740</v>
      </c>
      <c r="JZ49" s="39">
        <v>15050</v>
      </c>
      <c r="KA49" s="39">
        <v>11960</v>
      </c>
      <c r="KB49" s="39">
        <v>9630</v>
      </c>
      <c r="KC49" s="39">
        <v>6910</v>
      </c>
      <c r="KD49" s="39">
        <v>5290</v>
      </c>
      <c r="KE49" s="39">
        <v>2270</v>
      </c>
      <c r="KF49" s="39">
        <v>970</v>
      </c>
      <c r="KG49" s="39">
        <v>70</v>
      </c>
      <c r="KH49" s="39" t="s">
        <v>334</v>
      </c>
      <c r="KI49" s="39">
        <v>52150</v>
      </c>
      <c r="KJ49" s="39">
        <v>15090</v>
      </c>
      <c r="KK49" s="39">
        <v>12020</v>
      </c>
      <c r="KL49" s="39">
        <v>9690</v>
      </c>
      <c r="KM49" s="39">
        <v>6930</v>
      </c>
      <c r="KN49" s="39">
        <v>5350</v>
      </c>
      <c r="KO49" s="39">
        <v>2310</v>
      </c>
      <c r="KP49" s="39">
        <v>990</v>
      </c>
      <c r="KQ49" s="39">
        <v>70</v>
      </c>
      <c r="KR49" s="39" t="s">
        <v>334</v>
      </c>
      <c r="KS49" s="39">
        <v>52440</v>
      </c>
      <c r="KT49" s="39">
        <v>15110</v>
      </c>
      <c r="KU49" s="39">
        <v>12090</v>
      </c>
      <c r="KV49" s="39">
        <v>9720</v>
      </c>
      <c r="KW49" s="39">
        <v>6960</v>
      </c>
      <c r="KX49" s="39">
        <v>5390</v>
      </c>
      <c r="KY49" s="39">
        <v>2340</v>
      </c>
      <c r="KZ49" s="39">
        <v>1010</v>
      </c>
      <c r="LA49" s="39">
        <v>70</v>
      </c>
      <c r="LB49" s="39" t="s">
        <v>334</v>
      </c>
      <c r="LC49" s="39">
        <v>52680</v>
      </c>
      <c r="LD49" t="str">
        <f>INDEX(Lookup!$F$2:$F$375, MATCH(D49,Lookup!$A$2:$A$375,0))</f>
        <v>:</v>
      </c>
    </row>
    <row r="50" spans="2:316" ht="15" customHeight="1" x14ac:dyDescent="0.25">
      <c r="B50" s="1" t="s">
        <v>342</v>
      </c>
      <c r="C50" s="42">
        <v>2325</v>
      </c>
      <c r="D50" s="42" t="s">
        <v>427</v>
      </c>
      <c r="E50" s="37" t="s">
        <v>428</v>
      </c>
      <c r="F50" s="38">
        <v>4680</v>
      </c>
      <c r="G50" s="38">
        <v>5410</v>
      </c>
      <c r="H50" s="38">
        <v>8040</v>
      </c>
      <c r="I50" s="38">
        <v>5960</v>
      </c>
      <c r="J50" s="38">
        <v>3960</v>
      </c>
      <c r="K50" s="38">
        <v>2020</v>
      </c>
      <c r="L50" s="38">
        <v>1500</v>
      </c>
      <c r="M50" s="38">
        <v>70</v>
      </c>
      <c r="N50" s="38" t="s">
        <v>334</v>
      </c>
      <c r="O50" s="39">
        <v>31630</v>
      </c>
      <c r="P50" s="39">
        <v>4820</v>
      </c>
      <c r="Q50" s="39">
        <v>5570</v>
      </c>
      <c r="R50" s="39">
        <v>8120</v>
      </c>
      <c r="S50" s="39">
        <v>5990</v>
      </c>
      <c r="T50" s="39">
        <v>3960</v>
      </c>
      <c r="U50" s="39">
        <v>2000</v>
      </c>
      <c r="V50" s="39">
        <v>1460</v>
      </c>
      <c r="W50" s="39">
        <v>70</v>
      </c>
      <c r="X50" s="39" t="s">
        <v>334</v>
      </c>
      <c r="Y50" s="39">
        <v>31980</v>
      </c>
      <c r="Z50" s="39">
        <v>5090</v>
      </c>
      <c r="AA50" s="39">
        <v>5810</v>
      </c>
      <c r="AB50" s="39">
        <v>8170</v>
      </c>
      <c r="AC50" s="39">
        <v>6090</v>
      </c>
      <c r="AD50" s="39">
        <v>3820</v>
      </c>
      <c r="AE50" s="39">
        <v>1930</v>
      </c>
      <c r="AF50" s="39">
        <v>1330</v>
      </c>
      <c r="AG50" s="39">
        <v>60</v>
      </c>
      <c r="AH50" s="39" t="s">
        <v>334</v>
      </c>
      <c r="AI50" s="39">
        <v>32310</v>
      </c>
      <c r="AJ50" s="39">
        <v>5380</v>
      </c>
      <c r="AK50" s="39">
        <v>5820</v>
      </c>
      <c r="AL50" s="39">
        <v>8130</v>
      </c>
      <c r="AM50" s="39">
        <v>6140</v>
      </c>
      <c r="AN50" s="39">
        <v>3880</v>
      </c>
      <c r="AO50" s="39">
        <v>1950</v>
      </c>
      <c r="AP50" s="39">
        <v>1280</v>
      </c>
      <c r="AQ50" s="39">
        <v>60</v>
      </c>
      <c r="AR50" s="39" t="s">
        <v>334</v>
      </c>
      <c r="AS50" s="39">
        <v>32650</v>
      </c>
      <c r="AT50" s="39">
        <v>5670</v>
      </c>
      <c r="AU50" s="39">
        <v>5750</v>
      </c>
      <c r="AV50" s="39">
        <v>8120</v>
      </c>
      <c r="AW50" s="39">
        <v>6180</v>
      </c>
      <c r="AX50" s="39">
        <v>3900</v>
      </c>
      <c r="AY50" s="39">
        <v>1980</v>
      </c>
      <c r="AZ50" s="39">
        <v>1290</v>
      </c>
      <c r="BA50" s="39">
        <v>60</v>
      </c>
      <c r="BB50" s="39" t="s">
        <v>334</v>
      </c>
      <c r="BC50" s="39">
        <v>32950</v>
      </c>
      <c r="BD50" s="39">
        <v>5730</v>
      </c>
      <c r="BE50" s="39">
        <v>5800</v>
      </c>
      <c r="BF50" s="39">
        <v>8150</v>
      </c>
      <c r="BG50" s="39">
        <v>6230</v>
      </c>
      <c r="BH50" s="39">
        <v>3970</v>
      </c>
      <c r="BI50" s="39">
        <v>2010</v>
      </c>
      <c r="BJ50" s="39">
        <v>1310</v>
      </c>
      <c r="BK50" s="39">
        <v>60</v>
      </c>
      <c r="BL50" s="39" t="s">
        <v>334</v>
      </c>
      <c r="BM50" s="39">
        <v>33270</v>
      </c>
      <c r="BN50" s="39">
        <v>5900</v>
      </c>
      <c r="BO50" s="39">
        <v>5750</v>
      </c>
      <c r="BP50" s="39">
        <v>8210</v>
      </c>
      <c r="BQ50" s="39">
        <v>6280</v>
      </c>
      <c r="BR50" s="39">
        <v>3970</v>
      </c>
      <c r="BS50" s="39">
        <v>1990</v>
      </c>
      <c r="BT50" s="39">
        <v>1340</v>
      </c>
      <c r="BU50" s="39">
        <v>60</v>
      </c>
      <c r="BV50" s="39" t="s">
        <v>334</v>
      </c>
      <c r="BW50" s="39">
        <v>33500</v>
      </c>
      <c r="BX50" s="39">
        <v>6040</v>
      </c>
      <c r="BY50" s="39">
        <v>5790</v>
      </c>
      <c r="BZ50" s="39">
        <v>8240</v>
      </c>
      <c r="CA50" s="39">
        <v>6340</v>
      </c>
      <c r="CB50" s="39">
        <v>3970</v>
      </c>
      <c r="CC50" s="39">
        <v>2010</v>
      </c>
      <c r="CD50" s="39">
        <v>1330</v>
      </c>
      <c r="CE50" s="39">
        <v>70</v>
      </c>
      <c r="CF50" s="39" t="s">
        <v>334</v>
      </c>
      <c r="CG50" s="39">
        <v>33770</v>
      </c>
      <c r="CH50" s="39">
        <v>6110</v>
      </c>
      <c r="CI50" s="39">
        <v>5780</v>
      </c>
      <c r="CJ50" s="39">
        <v>8270</v>
      </c>
      <c r="CK50" s="39">
        <v>6350</v>
      </c>
      <c r="CL50" s="39">
        <v>4030</v>
      </c>
      <c r="CM50" s="39">
        <v>2040</v>
      </c>
      <c r="CN50" s="39">
        <v>1360</v>
      </c>
      <c r="CO50" s="39">
        <v>70</v>
      </c>
      <c r="CP50" s="39" t="s">
        <v>334</v>
      </c>
      <c r="CQ50" s="39">
        <v>34010</v>
      </c>
      <c r="CR50" s="39">
        <v>6200</v>
      </c>
      <c r="CS50" s="39">
        <v>5790</v>
      </c>
      <c r="CT50" s="39">
        <v>8310</v>
      </c>
      <c r="CU50" s="39">
        <v>6390</v>
      </c>
      <c r="CV50" s="39">
        <v>4080</v>
      </c>
      <c r="CW50" s="39">
        <v>2090</v>
      </c>
      <c r="CX50" s="39">
        <v>1360</v>
      </c>
      <c r="CY50" s="39">
        <v>70</v>
      </c>
      <c r="CZ50" s="39" t="s">
        <v>334</v>
      </c>
      <c r="DA50" s="39">
        <v>34290</v>
      </c>
      <c r="DB50" s="39">
        <v>6260</v>
      </c>
      <c r="DC50" s="39">
        <v>5830</v>
      </c>
      <c r="DD50" s="39">
        <v>8310</v>
      </c>
      <c r="DE50" s="39">
        <v>6400</v>
      </c>
      <c r="DF50" s="39">
        <v>4140</v>
      </c>
      <c r="DG50" s="39">
        <v>2220</v>
      </c>
      <c r="DH50" s="39">
        <v>1380</v>
      </c>
      <c r="DI50" s="39">
        <v>70</v>
      </c>
      <c r="DJ50" s="39" t="s">
        <v>334</v>
      </c>
      <c r="DK50" s="39">
        <v>34600</v>
      </c>
      <c r="DL50" s="39">
        <v>6340</v>
      </c>
      <c r="DM50" s="39">
        <v>5870</v>
      </c>
      <c r="DN50" s="39">
        <v>8320</v>
      </c>
      <c r="DO50" s="39">
        <v>6500</v>
      </c>
      <c r="DP50" s="39">
        <v>4220</v>
      </c>
      <c r="DQ50" s="39">
        <v>2250</v>
      </c>
      <c r="DR50" s="39">
        <v>1390</v>
      </c>
      <c r="DS50" s="39">
        <v>70</v>
      </c>
      <c r="DT50" s="39" t="s">
        <v>334</v>
      </c>
      <c r="DU50" s="39">
        <v>34950</v>
      </c>
      <c r="DV50" s="39">
        <v>6400</v>
      </c>
      <c r="DW50" s="39">
        <v>5870</v>
      </c>
      <c r="DX50" s="39">
        <v>8350</v>
      </c>
      <c r="DY50" s="39">
        <v>6530</v>
      </c>
      <c r="DZ50" s="39">
        <v>4270</v>
      </c>
      <c r="EA50" s="39">
        <v>2310</v>
      </c>
      <c r="EB50" s="39">
        <v>1410</v>
      </c>
      <c r="EC50" s="39">
        <v>80</v>
      </c>
      <c r="ED50" s="39" t="s">
        <v>334</v>
      </c>
      <c r="EE50" s="39">
        <v>35220</v>
      </c>
      <c r="EF50" s="39">
        <v>6420</v>
      </c>
      <c r="EG50" s="39">
        <v>5860</v>
      </c>
      <c r="EH50" s="39">
        <v>8370</v>
      </c>
      <c r="EI50" s="39">
        <v>6550</v>
      </c>
      <c r="EJ50" s="39">
        <v>4310</v>
      </c>
      <c r="EK50" s="39">
        <v>2340</v>
      </c>
      <c r="EL50" s="39">
        <v>1430</v>
      </c>
      <c r="EM50" s="39">
        <v>80</v>
      </c>
      <c r="EN50" s="39" t="s">
        <v>334</v>
      </c>
      <c r="EO50" s="39">
        <v>35360</v>
      </c>
      <c r="EP50" s="39">
        <v>6450</v>
      </c>
      <c r="EQ50" s="39">
        <v>5860</v>
      </c>
      <c r="ER50" s="39">
        <v>8400</v>
      </c>
      <c r="ES50" s="39">
        <v>6600</v>
      </c>
      <c r="ET50" s="39">
        <v>4350</v>
      </c>
      <c r="EU50" s="39">
        <v>2360</v>
      </c>
      <c r="EV50" s="39">
        <v>1460</v>
      </c>
      <c r="EW50" s="39">
        <v>80</v>
      </c>
      <c r="EX50" s="39" t="s">
        <v>334</v>
      </c>
      <c r="EY50" s="39">
        <v>35560</v>
      </c>
      <c r="EZ50" s="39">
        <v>6480</v>
      </c>
      <c r="FA50" s="39">
        <v>5850</v>
      </c>
      <c r="FB50" s="39">
        <v>8480</v>
      </c>
      <c r="FC50" s="39">
        <v>6680</v>
      </c>
      <c r="FD50" s="39">
        <v>4360</v>
      </c>
      <c r="FE50" s="39">
        <v>2360</v>
      </c>
      <c r="FF50" s="39">
        <v>1480</v>
      </c>
      <c r="FG50" s="39">
        <v>80</v>
      </c>
      <c r="FH50" s="39" t="s">
        <v>334</v>
      </c>
      <c r="FI50" s="39">
        <v>35770</v>
      </c>
      <c r="FJ50" s="39">
        <v>6520</v>
      </c>
      <c r="FK50" s="39">
        <v>5910</v>
      </c>
      <c r="FL50" s="39">
        <v>8580</v>
      </c>
      <c r="FM50" s="39">
        <v>6760</v>
      </c>
      <c r="FN50" s="39">
        <v>4410</v>
      </c>
      <c r="FO50" s="39">
        <v>2340</v>
      </c>
      <c r="FP50" s="39">
        <v>1500</v>
      </c>
      <c r="FQ50" s="39">
        <v>80</v>
      </c>
      <c r="FR50" s="39" t="s">
        <v>334</v>
      </c>
      <c r="FS50" s="39">
        <v>36100</v>
      </c>
      <c r="FT50" s="39">
        <v>6500</v>
      </c>
      <c r="FU50" s="39">
        <v>5950</v>
      </c>
      <c r="FV50" s="39">
        <v>8600</v>
      </c>
      <c r="FW50" s="39">
        <v>6800</v>
      </c>
      <c r="FX50" s="39">
        <v>4430</v>
      </c>
      <c r="FY50" s="39">
        <v>2370</v>
      </c>
      <c r="FZ50" s="39">
        <v>1510</v>
      </c>
      <c r="GA50" s="39">
        <v>90</v>
      </c>
      <c r="GB50" s="39" t="s">
        <v>334</v>
      </c>
      <c r="GC50" s="39">
        <v>36250</v>
      </c>
      <c r="GD50" s="39">
        <v>6640</v>
      </c>
      <c r="GE50" s="39">
        <v>5980</v>
      </c>
      <c r="GF50" s="39">
        <v>8630</v>
      </c>
      <c r="GG50" s="39">
        <v>6800</v>
      </c>
      <c r="GH50" s="39">
        <v>4440</v>
      </c>
      <c r="GI50" s="39">
        <v>2410</v>
      </c>
      <c r="GJ50" s="39">
        <v>1520</v>
      </c>
      <c r="GK50" s="39">
        <v>90</v>
      </c>
      <c r="GL50" s="39" t="s">
        <v>334</v>
      </c>
      <c r="GM50" s="39">
        <v>36520</v>
      </c>
      <c r="GN50" s="39">
        <v>6680</v>
      </c>
      <c r="GO50" s="39">
        <v>6050</v>
      </c>
      <c r="GP50" s="39">
        <v>8650</v>
      </c>
      <c r="GQ50" s="39">
        <v>6820</v>
      </c>
      <c r="GR50" s="39">
        <v>4470</v>
      </c>
      <c r="GS50" s="39">
        <v>2410</v>
      </c>
      <c r="GT50" s="39">
        <v>1530</v>
      </c>
      <c r="GU50" s="39">
        <v>100</v>
      </c>
      <c r="GV50" s="39" t="s">
        <v>334</v>
      </c>
      <c r="GW50" s="39">
        <v>36700</v>
      </c>
      <c r="GX50" s="39">
        <v>6710</v>
      </c>
      <c r="GY50" s="39">
        <v>6110</v>
      </c>
      <c r="GZ50" s="39">
        <v>8660</v>
      </c>
      <c r="HA50" s="39">
        <v>6860</v>
      </c>
      <c r="HB50" s="39">
        <v>4470</v>
      </c>
      <c r="HC50" s="39">
        <v>2430</v>
      </c>
      <c r="HD50" s="39">
        <v>1540</v>
      </c>
      <c r="HE50" s="39">
        <v>100</v>
      </c>
      <c r="HF50" s="39" t="s">
        <v>334</v>
      </c>
      <c r="HG50" s="39">
        <v>36880</v>
      </c>
      <c r="HH50" s="39">
        <v>6930</v>
      </c>
      <c r="HI50" s="39">
        <v>6180</v>
      </c>
      <c r="HJ50" s="39">
        <v>8680</v>
      </c>
      <c r="HK50" s="39">
        <v>6870</v>
      </c>
      <c r="HL50" s="39">
        <v>4510</v>
      </c>
      <c r="HM50" s="39">
        <v>2420</v>
      </c>
      <c r="HN50" s="39">
        <v>1540</v>
      </c>
      <c r="HO50" s="39">
        <v>110</v>
      </c>
      <c r="HP50" s="39" t="s">
        <v>334</v>
      </c>
      <c r="HQ50" s="39">
        <v>37250</v>
      </c>
      <c r="HR50" s="39">
        <v>6950</v>
      </c>
      <c r="HS50" s="39">
        <v>6280</v>
      </c>
      <c r="HT50" s="39">
        <v>8690</v>
      </c>
      <c r="HU50" s="39">
        <v>6890</v>
      </c>
      <c r="HV50" s="39">
        <v>4560</v>
      </c>
      <c r="HW50" s="39">
        <v>2450</v>
      </c>
      <c r="HX50" s="39">
        <v>1530</v>
      </c>
      <c r="HY50" s="39">
        <v>120</v>
      </c>
      <c r="HZ50" s="39" t="s">
        <v>334</v>
      </c>
      <c r="IA50" s="39">
        <v>37470</v>
      </c>
      <c r="IB50" s="39">
        <v>6950</v>
      </c>
      <c r="IC50" s="39">
        <v>6320</v>
      </c>
      <c r="ID50" s="39">
        <v>8700</v>
      </c>
      <c r="IE50" s="39">
        <v>6940</v>
      </c>
      <c r="IF50" s="39">
        <v>4620</v>
      </c>
      <c r="IG50" s="39">
        <v>2490</v>
      </c>
      <c r="IH50" s="39">
        <v>1530</v>
      </c>
      <c r="II50" s="39">
        <v>120</v>
      </c>
      <c r="IJ50" s="39" t="s">
        <v>334</v>
      </c>
      <c r="IK50" s="39">
        <v>37670</v>
      </c>
      <c r="IL50" s="39">
        <v>6960</v>
      </c>
      <c r="IM50" s="39">
        <v>6340</v>
      </c>
      <c r="IN50" s="39">
        <v>8790</v>
      </c>
      <c r="IO50" s="39">
        <v>7060</v>
      </c>
      <c r="IP50" s="39">
        <v>4760</v>
      </c>
      <c r="IQ50" s="39">
        <v>2550</v>
      </c>
      <c r="IR50" s="39">
        <v>1550</v>
      </c>
      <c r="IS50" s="39">
        <v>130</v>
      </c>
      <c r="IT50" s="39" t="s">
        <v>334</v>
      </c>
      <c r="IU50" s="39">
        <v>38140</v>
      </c>
      <c r="IV50" s="39">
        <v>6990</v>
      </c>
      <c r="IW50" s="39">
        <v>6410</v>
      </c>
      <c r="IX50" s="39">
        <v>8860</v>
      </c>
      <c r="IY50" s="39">
        <v>7120</v>
      </c>
      <c r="IZ50" s="39">
        <v>4850</v>
      </c>
      <c r="JA50" s="39">
        <v>2590</v>
      </c>
      <c r="JB50" s="39">
        <v>1570</v>
      </c>
      <c r="JC50" s="39">
        <v>130</v>
      </c>
      <c r="JD50" s="39" t="s">
        <v>334</v>
      </c>
      <c r="JE50" s="39">
        <v>38530</v>
      </c>
      <c r="JF50" s="39">
        <v>7040</v>
      </c>
      <c r="JG50" s="39">
        <v>6520</v>
      </c>
      <c r="JH50" s="39">
        <v>8960</v>
      </c>
      <c r="JI50" s="39">
        <v>7210</v>
      </c>
      <c r="JJ50" s="39">
        <v>4950</v>
      </c>
      <c r="JK50" s="39">
        <v>2620</v>
      </c>
      <c r="JL50" s="39">
        <v>1590</v>
      </c>
      <c r="JM50" s="39">
        <v>130</v>
      </c>
      <c r="JN50" s="39" t="s">
        <v>334</v>
      </c>
      <c r="JO50" s="39">
        <v>39020</v>
      </c>
      <c r="JP50" s="39">
        <v>7080</v>
      </c>
      <c r="JQ50" s="39">
        <v>6660</v>
      </c>
      <c r="JR50" s="39">
        <v>9130</v>
      </c>
      <c r="JS50" s="39">
        <v>7280</v>
      </c>
      <c r="JT50" s="39">
        <v>5050</v>
      </c>
      <c r="JU50" s="39">
        <v>2680</v>
      </c>
      <c r="JV50" s="39">
        <v>1620</v>
      </c>
      <c r="JW50" s="39">
        <v>130</v>
      </c>
      <c r="JX50" s="39" t="s">
        <v>334</v>
      </c>
      <c r="JY50" s="39">
        <v>39610</v>
      </c>
      <c r="JZ50" s="39">
        <v>7080</v>
      </c>
      <c r="KA50" s="39">
        <v>6720</v>
      </c>
      <c r="KB50" s="39">
        <v>9280</v>
      </c>
      <c r="KC50" s="39">
        <v>7350</v>
      </c>
      <c r="KD50" s="39">
        <v>5150</v>
      </c>
      <c r="KE50" s="39">
        <v>2750</v>
      </c>
      <c r="KF50" s="39">
        <v>1640</v>
      </c>
      <c r="KG50" s="39">
        <v>130</v>
      </c>
      <c r="KH50" s="39" t="s">
        <v>334</v>
      </c>
      <c r="KI50" s="39">
        <v>40100</v>
      </c>
      <c r="KJ50" s="39">
        <v>7100</v>
      </c>
      <c r="KK50" s="39">
        <v>6780</v>
      </c>
      <c r="KL50" s="39">
        <v>9400</v>
      </c>
      <c r="KM50" s="39">
        <v>7410</v>
      </c>
      <c r="KN50" s="39">
        <v>5210</v>
      </c>
      <c r="KO50" s="39">
        <v>2790</v>
      </c>
      <c r="KP50" s="39">
        <v>1650</v>
      </c>
      <c r="KQ50" s="39">
        <v>130</v>
      </c>
      <c r="KR50" s="39" t="s">
        <v>334</v>
      </c>
      <c r="KS50" s="39">
        <v>40470</v>
      </c>
      <c r="KT50" s="39">
        <v>7130</v>
      </c>
      <c r="KU50" s="39">
        <v>6930</v>
      </c>
      <c r="KV50" s="39">
        <v>9520</v>
      </c>
      <c r="KW50" s="39">
        <v>7480</v>
      </c>
      <c r="KX50" s="39">
        <v>5300</v>
      </c>
      <c r="KY50" s="39">
        <v>2860</v>
      </c>
      <c r="KZ50" s="39">
        <v>1670</v>
      </c>
      <c r="LA50" s="39">
        <v>140</v>
      </c>
      <c r="LB50" s="39" t="s">
        <v>334</v>
      </c>
      <c r="LC50" s="39">
        <v>41030</v>
      </c>
      <c r="LD50" t="str">
        <f>INDEX(Lookup!$F$2:$F$375, MATCH(D50,Lookup!$A$2:$A$375,0))</f>
        <v>:</v>
      </c>
    </row>
    <row r="51" spans="2:316" ht="15" customHeight="1" x14ac:dyDescent="0.25">
      <c r="B51" s="1" t="s">
        <v>342</v>
      </c>
      <c r="C51" s="42">
        <v>2330</v>
      </c>
      <c r="D51" s="42" t="s">
        <v>429</v>
      </c>
      <c r="E51" s="37" t="s">
        <v>430</v>
      </c>
      <c r="F51" s="38">
        <v>20970</v>
      </c>
      <c r="G51" s="38">
        <v>4140</v>
      </c>
      <c r="H51" s="38">
        <v>5070</v>
      </c>
      <c r="I51" s="38">
        <v>2240</v>
      </c>
      <c r="J51" s="38">
        <v>660</v>
      </c>
      <c r="K51" s="38">
        <v>280</v>
      </c>
      <c r="L51" s="38">
        <v>240</v>
      </c>
      <c r="M51" s="38">
        <v>20</v>
      </c>
      <c r="N51" s="38" t="s">
        <v>334</v>
      </c>
      <c r="O51" s="39">
        <v>33620</v>
      </c>
      <c r="P51" s="39">
        <v>21030</v>
      </c>
      <c r="Q51" s="39">
        <v>4230</v>
      </c>
      <c r="R51" s="39">
        <v>5070</v>
      </c>
      <c r="S51" s="39">
        <v>2260</v>
      </c>
      <c r="T51" s="39">
        <v>690</v>
      </c>
      <c r="U51" s="39">
        <v>280</v>
      </c>
      <c r="V51" s="39">
        <v>240</v>
      </c>
      <c r="W51" s="39">
        <v>20</v>
      </c>
      <c r="X51" s="39" t="s">
        <v>334</v>
      </c>
      <c r="Y51" s="39">
        <v>33810</v>
      </c>
      <c r="Z51" s="39">
        <v>21240</v>
      </c>
      <c r="AA51" s="39">
        <v>4300</v>
      </c>
      <c r="AB51" s="39">
        <v>5050</v>
      </c>
      <c r="AC51" s="39">
        <v>2250</v>
      </c>
      <c r="AD51" s="39">
        <v>710</v>
      </c>
      <c r="AE51" s="39">
        <v>260</v>
      </c>
      <c r="AF51" s="39">
        <v>220</v>
      </c>
      <c r="AG51" s="39">
        <v>20</v>
      </c>
      <c r="AH51" s="39" t="s">
        <v>334</v>
      </c>
      <c r="AI51" s="39">
        <v>34040</v>
      </c>
      <c r="AJ51" s="39">
        <v>21380</v>
      </c>
      <c r="AK51" s="39">
        <v>4430</v>
      </c>
      <c r="AL51" s="39">
        <v>5120</v>
      </c>
      <c r="AM51" s="39">
        <v>2290</v>
      </c>
      <c r="AN51" s="39">
        <v>720</v>
      </c>
      <c r="AO51" s="39">
        <v>250</v>
      </c>
      <c r="AP51" s="39">
        <v>210</v>
      </c>
      <c r="AQ51" s="39">
        <v>20</v>
      </c>
      <c r="AR51" s="39" t="s">
        <v>334</v>
      </c>
      <c r="AS51" s="39">
        <v>34400</v>
      </c>
      <c r="AT51" s="39">
        <v>21430</v>
      </c>
      <c r="AU51" s="39">
        <v>4530</v>
      </c>
      <c r="AV51" s="39">
        <v>5170</v>
      </c>
      <c r="AW51" s="39">
        <v>2320</v>
      </c>
      <c r="AX51" s="39">
        <v>730</v>
      </c>
      <c r="AY51" s="39">
        <v>260</v>
      </c>
      <c r="AZ51" s="39">
        <v>200</v>
      </c>
      <c r="BA51" s="39">
        <v>10</v>
      </c>
      <c r="BB51" s="39" t="s">
        <v>334</v>
      </c>
      <c r="BC51" s="39">
        <v>34650</v>
      </c>
      <c r="BD51" s="39">
        <v>21530</v>
      </c>
      <c r="BE51" s="39">
        <v>4630</v>
      </c>
      <c r="BF51" s="39">
        <v>5230</v>
      </c>
      <c r="BG51" s="39">
        <v>2380</v>
      </c>
      <c r="BH51" s="39">
        <v>730</v>
      </c>
      <c r="BI51" s="39">
        <v>260</v>
      </c>
      <c r="BJ51" s="39">
        <v>200</v>
      </c>
      <c r="BK51" s="39">
        <v>10</v>
      </c>
      <c r="BL51" s="39" t="s">
        <v>334</v>
      </c>
      <c r="BM51" s="39">
        <v>34970</v>
      </c>
      <c r="BN51" s="39">
        <v>21600</v>
      </c>
      <c r="BO51" s="39">
        <v>4690</v>
      </c>
      <c r="BP51" s="39">
        <v>5260</v>
      </c>
      <c r="BQ51" s="39">
        <v>2420</v>
      </c>
      <c r="BR51" s="39">
        <v>750</v>
      </c>
      <c r="BS51" s="39">
        <v>260</v>
      </c>
      <c r="BT51" s="39">
        <v>190</v>
      </c>
      <c r="BU51" s="39">
        <v>10</v>
      </c>
      <c r="BV51" s="39" t="s">
        <v>334</v>
      </c>
      <c r="BW51" s="39">
        <v>35180</v>
      </c>
      <c r="BX51" s="39">
        <v>21640</v>
      </c>
      <c r="BY51" s="39">
        <v>4760</v>
      </c>
      <c r="BZ51" s="39">
        <v>5290</v>
      </c>
      <c r="CA51" s="39">
        <v>2470</v>
      </c>
      <c r="CB51" s="39">
        <v>780</v>
      </c>
      <c r="CC51" s="39">
        <v>260</v>
      </c>
      <c r="CD51" s="39">
        <v>190</v>
      </c>
      <c r="CE51" s="39">
        <v>10</v>
      </c>
      <c r="CF51" s="39" t="s">
        <v>334</v>
      </c>
      <c r="CG51" s="39">
        <v>35400</v>
      </c>
      <c r="CH51" s="39">
        <v>21660</v>
      </c>
      <c r="CI51" s="39">
        <v>4800</v>
      </c>
      <c r="CJ51" s="39">
        <v>5360</v>
      </c>
      <c r="CK51" s="39">
        <v>2480</v>
      </c>
      <c r="CL51" s="39">
        <v>780</v>
      </c>
      <c r="CM51" s="39">
        <v>250</v>
      </c>
      <c r="CN51" s="39">
        <v>190</v>
      </c>
      <c r="CO51" s="39">
        <v>10</v>
      </c>
      <c r="CP51" s="39" t="s">
        <v>334</v>
      </c>
      <c r="CQ51" s="39">
        <v>35530</v>
      </c>
      <c r="CR51" s="39">
        <v>21650</v>
      </c>
      <c r="CS51" s="39">
        <v>4840</v>
      </c>
      <c r="CT51" s="39">
        <v>5410</v>
      </c>
      <c r="CU51" s="39">
        <v>2560</v>
      </c>
      <c r="CV51" s="39">
        <v>790</v>
      </c>
      <c r="CW51" s="39">
        <v>260</v>
      </c>
      <c r="CX51" s="39">
        <v>180</v>
      </c>
      <c r="CY51" s="39">
        <v>10</v>
      </c>
      <c r="CZ51" s="39" t="s">
        <v>334</v>
      </c>
      <c r="DA51" s="39">
        <v>35690</v>
      </c>
      <c r="DB51" s="39">
        <v>21610</v>
      </c>
      <c r="DC51" s="39">
        <v>4880</v>
      </c>
      <c r="DD51" s="39">
        <v>5410</v>
      </c>
      <c r="DE51" s="39">
        <v>2590</v>
      </c>
      <c r="DF51" s="39">
        <v>820</v>
      </c>
      <c r="DG51" s="39">
        <v>270</v>
      </c>
      <c r="DH51" s="39">
        <v>180</v>
      </c>
      <c r="DI51" s="39">
        <v>10</v>
      </c>
      <c r="DJ51" s="39" t="s">
        <v>334</v>
      </c>
      <c r="DK51" s="39">
        <v>35770</v>
      </c>
      <c r="DL51" s="39">
        <v>21650</v>
      </c>
      <c r="DM51" s="39">
        <v>4910</v>
      </c>
      <c r="DN51" s="39">
        <v>5450</v>
      </c>
      <c r="DO51" s="39">
        <v>2600</v>
      </c>
      <c r="DP51" s="39">
        <v>850</v>
      </c>
      <c r="DQ51" s="39">
        <v>270</v>
      </c>
      <c r="DR51" s="39">
        <v>170</v>
      </c>
      <c r="DS51" s="39">
        <v>10</v>
      </c>
      <c r="DT51" s="39" t="s">
        <v>334</v>
      </c>
      <c r="DU51" s="39">
        <v>35900</v>
      </c>
      <c r="DV51" s="39">
        <v>21650</v>
      </c>
      <c r="DW51" s="39">
        <v>4920</v>
      </c>
      <c r="DX51" s="39">
        <v>5480</v>
      </c>
      <c r="DY51" s="39">
        <v>2630</v>
      </c>
      <c r="DZ51" s="39">
        <v>860</v>
      </c>
      <c r="EA51" s="39">
        <v>270</v>
      </c>
      <c r="EB51" s="39">
        <v>170</v>
      </c>
      <c r="EC51" s="39">
        <v>10</v>
      </c>
      <c r="ED51" s="39" t="s">
        <v>334</v>
      </c>
      <c r="EE51" s="39">
        <v>35990</v>
      </c>
      <c r="EF51" s="39">
        <v>21600</v>
      </c>
      <c r="EG51" s="39">
        <v>4990</v>
      </c>
      <c r="EH51" s="39">
        <v>5560</v>
      </c>
      <c r="EI51" s="39">
        <v>2720</v>
      </c>
      <c r="EJ51" s="39">
        <v>870</v>
      </c>
      <c r="EK51" s="39">
        <v>270</v>
      </c>
      <c r="EL51" s="39">
        <v>170</v>
      </c>
      <c r="EM51" s="39">
        <v>10</v>
      </c>
      <c r="EN51" s="39" t="s">
        <v>334</v>
      </c>
      <c r="EO51" s="39">
        <v>36200</v>
      </c>
      <c r="EP51" s="39">
        <v>21520</v>
      </c>
      <c r="EQ51" s="39">
        <v>5070</v>
      </c>
      <c r="ER51" s="39">
        <v>5560</v>
      </c>
      <c r="ES51" s="39">
        <v>2760</v>
      </c>
      <c r="ET51" s="39">
        <v>890</v>
      </c>
      <c r="EU51" s="39">
        <v>270</v>
      </c>
      <c r="EV51" s="39">
        <v>170</v>
      </c>
      <c r="EW51" s="39">
        <v>10</v>
      </c>
      <c r="EX51" s="39" t="s">
        <v>334</v>
      </c>
      <c r="EY51" s="39">
        <v>36260</v>
      </c>
      <c r="EZ51" s="39">
        <v>21560</v>
      </c>
      <c r="FA51" s="39">
        <v>5100</v>
      </c>
      <c r="FB51" s="39">
        <v>5570</v>
      </c>
      <c r="FC51" s="39">
        <v>2750</v>
      </c>
      <c r="FD51" s="39">
        <v>890</v>
      </c>
      <c r="FE51" s="39">
        <v>270</v>
      </c>
      <c r="FF51" s="39">
        <v>170</v>
      </c>
      <c r="FG51" s="39">
        <v>20</v>
      </c>
      <c r="FH51" s="39" t="s">
        <v>334</v>
      </c>
      <c r="FI51" s="39">
        <v>36320</v>
      </c>
      <c r="FJ51" s="39">
        <v>21570</v>
      </c>
      <c r="FK51" s="39">
        <v>5130</v>
      </c>
      <c r="FL51" s="39">
        <v>5550</v>
      </c>
      <c r="FM51" s="39">
        <v>2770</v>
      </c>
      <c r="FN51" s="39">
        <v>880</v>
      </c>
      <c r="FO51" s="39">
        <v>280</v>
      </c>
      <c r="FP51" s="39">
        <v>170</v>
      </c>
      <c r="FQ51" s="39">
        <v>20</v>
      </c>
      <c r="FR51" s="39" t="s">
        <v>334</v>
      </c>
      <c r="FS51" s="39">
        <v>36370</v>
      </c>
      <c r="FT51" s="39">
        <v>21580</v>
      </c>
      <c r="FU51" s="39">
        <v>5150</v>
      </c>
      <c r="FV51" s="39">
        <v>5560</v>
      </c>
      <c r="FW51" s="39">
        <v>2770</v>
      </c>
      <c r="FX51" s="39">
        <v>890</v>
      </c>
      <c r="FY51" s="39">
        <v>270</v>
      </c>
      <c r="FZ51" s="39">
        <v>170</v>
      </c>
      <c r="GA51" s="39">
        <v>20</v>
      </c>
      <c r="GB51" s="39" t="s">
        <v>334</v>
      </c>
      <c r="GC51" s="39">
        <v>36390</v>
      </c>
      <c r="GD51" s="39">
        <v>21630</v>
      </c>
      <c r="GE51" s="39">
        <v>5170</v>
      </c>
      <c r="GF51" s="39">
        <v>5560</v>
      </c>
      <c r="GG51" s="39">
        <v>2770</v>
      </c>
      <c r="GH51" s="39">
        <v>890</v>
      </c>
      <c r="GI51" s="39">
        <v>270</v>
      </c>
      <c r="GJ51" s="39">
        <v>160</v>
      </c>
      <c r="GK51" s="39">
        <v>20</v>
      </c>
      <c r="GL51" s="39" t="s">
        <v>334</v>
      </c>
      <c r="GM51" s="39">
        <v>36470</v>
      </c>
      <c r="GN51" s="39">
        <v>21660</v>
      </c>
      <c r="GO51" s="39">
        <v>5330</v>
      </c>
      <c r="GP51" s="39">
        <v>5460</v>
      </c>
      <c r="GQ51" s="39">
        <v>2720</v>
      </c>
      <c r="GR51" s="39">
        <v>880</v>
      </c>
      <c r="GS51" s="39">
        <v>270</v>
      </c>
      <c r="GT51" s="39">
        <v>170</v>
      </c>
      <c r="GU51" s="39">
        <v>20</v>
      </c>
      <c r="GV51" s="39" t="s">
        <v>334</v>
      </c>
      <c r="GW51" s="39">
        <v>36500</v>
      </c>
      <c r="GX51" s="39">
        <v>21660</v>
      </c>
      <c r="GY51" s="39">
        <v>5420</v>
      </c>
      <c r="GZ51" s="39">
        <v>5430</v>
      </c>
      <c r="HA51" s="39">
        <v>2680</v>
      </c>
      <c r="HB51" s="39">
        <v>870</v>
      </c>
      <c r="HC51" s="39">
        <v>270</v>
      </c>
      <c r="HD51" s="39">
        <v>170</v>
      </c>
      <c r="HE51" s="39">
        <v>20</v>
      </c>
      <c r="HF51" s="39" t="s">
        <v>334</v>
      </c>
      <c r="HG51" s="39">
        <v>36520</v>
      </c>
      <c r="HH51" s="39">
        <v>21660</v>
      </c>
      <c r="HI51" s="39">
        <v>5450</v>
      </c>
      <c r="HJ51" s="39">
        <v>5440</v>
      </c>
      <c r="HK51" s="39">
        <v>2650</v>
      </c>
      <c r="HL51" s="39">
        <v>870</v>
      </c>
      <c r="HM51" s="39">
        <v>270</v>
      </c>
      <c r="HN51" s="39">
        <v>170</v>
      </c>
      <c r="HO51" s="39">
        <v>10</v>
      </c>
      <c r="HP51" s="39" t="s">
        <v>334</v>
      </c>
      <c r="HQ51" s="39">
        <v>36520</v>
      </c>
      <c r="HR51" s="39">
        <v>21710</v>
      </c>
      <c r="HS51" s="39">
        <v>5460</v>
      </c>
      <c r="HT51" s="39">
        <v>5490</v>
      </c>
      <c r="HU51" s="39">
        <v>2640</v>
      </c>
      <c r="HV51" s="39">
        <v>860</v>
      </c>
      <c r="HW51" s="39">
        <v>280</v>
      </c>
      <c r="HX51" s="39">
        <v>170</v>
      </c>
      <c r="HY51" s="39">
        <v>10</v>
      </c>
      <c r="HZ51" s="39" t="s">
        <v>334</v>
      </c>
      <c r="IA51" s="39">
        <v>36610</v>
      </c>
      <c r="IB51" s="39">
        <v>21740</v>
      </c>
      <c r="IC51" s="39">
        <v>5480</v>
      </c>
      <c r="ID51" s="39">
        <v>5500</v>
      </c>
      <c r="IE51" s="39">
        <v>2650</v>
      </c>
      <c r="IF51" s="39">
        <v>860</v>
      </c>
      <c r="IG51" s="39">
        <v>280</v>
      </c>
      <c r="IH51" s="39">
        <v>170</v>
      </c>
      <c r="II51" s="39">
        <v>10</v>
      </c>
      <c r="IJ51" s="39" t="s">
        <v>334</v>
      </c>
      <c r="IK51" s="39">
        <v>36690</v>
      </c>
      <c r="IL51" s="39">
        <v>21740</v>
      </c>
      <c r="IM51" s="39">
        <v>5540</v>
      </c>
      <c r="IN51" s="39">
        <v>5520</v>
      </c>
      <c r="IO51" s="39">
        <v>2680</v>
      </c>
      <c r="IP51" s="39">
        <v>860</v>
      </c>
      <c r="IQ51" s="39">
        <v>280</v>
      </c>
      <c r="IR51" s="39">
        <v>170</v>
      </c>
      <c r="IS51" s="39">
        <v>10</v>
      </c>
      <c r="IT51" s="39" t="s">
        <v>334</v>
      </c>
      <c r="IU51" s="39">
        <v>36800</v>
      </c>
      <c r="IV51" s="39">
        <v>21730</v>
      </c>
      <c r="IW51" s="39">
        <v>5580</v>
      </c>
      <c r="IX51" s="39">
        <v>5530</v>
      </c>
      <c r="IY51" s="39">
        <v>2700</v>
      </c>
      <c r="IZ51" s="39">
        <v>850</v>
      </c>
      <c r="JA51" s="39">
        <v>280</v>
      </c>
      <c r="JB51" s="39">
        <v>170</v>
      </c>
      <c r="JC51" s="39">
        <v>10</v>
      </c>
      <c r="JD51" s="39" t="s">
        <v>334</v>
      </c>
      <c r="JE51" s="39">
        <v>36840</v>
      </c>
      <c r="JF51" s="39">
        <v>21740</v>
      </c>
      <c r="JG51" s="39">
        <v>5620</v>
      </c>
      <c r="JH51" s="39">
        <v>5550</v>
      </c>
      <c r="JI51" s="39">
        <v>2710</v>
      </c>
      <c r="JJ51" s="39">
        <v>850</v>
      </c>
      <c r="JK51" s="39">
        <v>280</v>
      </c>
      <c r="JL51" s="39">
        <v>170</v>
      </c>
      <c r="JM51" s="39">
        <v>10</v>
      </c>
      <c r="JN51" s="39" t="s">
        <v>334</v>
      </c>
      <c r="JO51" s="39">
        <v>36930</v>
      </c>
      <c r="JP51" s="39">
        <v>21780</v>
      </c>
      <c r="JQ51" s="39">
        <v>5660</v>
      </c>
      <c r="JR51" s="39">
        <v>5600</v>
      </c>
      <c r="JS51" s="39">
        <v>2720</v>
      </c>
      <c r="JT51" s="39">
        <v>860</v>
      </c>
      <c r="JU51" s="39">
        <v>280</v>
      </c>
      <c r="JV51" s="39">
        <v>170</v>
      </c>
      <c r="JW51" s="39">
        <v>10</v>
      </c>
      <c r="JX51" s="39" t="s">
        <v>334</v>
      </c>
      <c r="JY51" s="39">
        <v>37080</v>
      </c>
      <c r="JZ51" s="39">
        <v>21860</v>
      </c>
      <c r="KA51" s="39">
        <v>5690</v>
      </c>
      <c r="KB51" s="39">
        <v>5630</v>
      </c>
      <c r="KC51" s="39">
        <v>2760</v>
      </c>
      <c r="KD51" s="39">
        <v>860</v>
      </c>
      <c r="KE51" s="39">
        <v>280</v>
      </c>
      <c r="KF51" s="39">
        <v>170</v>
      </c>
      <c r="KG51" s="39">
        <v>10</v>
      </c>
      <c r="KH51" s="39" t="s">
        <v>334</v>
      </c>
      <c r="KI51" s="39">
        <v>37260</v>
      </c>
      <c r="KJ51" s="39">
        <v>21920</v>
      </c>
      <c r="KK51" s="39">
        <v>5710</v>
      </c>
      <c r="KL51" s="39">
        <v>5720</v>
      </c>
      <c r="KM51" s="39">
        <v>2780</v>
      </c>
      <c r="KN51" s="39">
        <v>860</v>
      </c>
      <c r="KO51" s="39">
        <v>280</v>
      </c>
      <c r="KP51" s="39">
        <v>170</v>
      </c>
      <c r="KQ51" s="39">
        <v>10</v>
      </c>
      <c r="KR51" s="39" t="s">
        <v>334</v>
      </c>
      <c r="KS51" s="39">
        <v>37450</v>
      </c>
      <c r="KT51" s="39">
        <v>21950</v>
      </c>
      <c r="KU51" s="39">
        <v>5800</v>
      </c>
      <c r="KV51" s="39">
        <v>5820</v>
      </c>
      <c r="KW51" s="39">
        <v>2820</v>
      </c>
      <c r="KX51" s="39">
        <v>860</v>
      </c>
      <c r="KY51" s="39">
        <v>280</v>
      </c>
      <c r="KZ51" s="39">
        <v>170</v>
      </c>
      <c r="LA51" s="39">
        <v>10</v>
      </c>
      <c r="LB51" s="39" t="s">
        <v>334</v>
      </c>
      <c r="LC51" s="39">
        <v>37710</v>
      </c>
      <c r="LD51" t="str">
        <f>INDEX(Lookup!$F$2:$F$375, MATCH(D51,Lookup!$A$2:$A$375,0))</f>
        <v>:</v>
      </c>
    </row>
    <row r="52" spans="2:316" ht="15" customHeight="1" x14ac:dyDescent="0.25">
      <c r="B52" s="1" t="s">
        <v>342</v>
      </c>
      <c r="C52" s="42">
        <v>2335</v>
      </c>
      <c r="D52" s="42" t="s">
        <v>431</v>
      </c>
      <c r="E52" s="37" t="s">
        <v>432</v>
      </c>
      <c r="F52" s="38">
        <v>18070</v>
      </c>
      <c r="G52" s="38">
        <v>13600</v>
      </c>
      <c r="H52" s="38">
        <v>10380</v>
      </c>
      <c r="I52" s="38">
        <v>5250</v>
      </c>
      <c r="J52" s="38">
        <v>3290</v>
      </c>
      <c r="K52" s="38">
        <v>1870</v>
      </c>
      <c r="L52" s="38">
        <v>760</v>
      </c>
      <c r="M52" s="38">
        <v>80</v>
      </c>
      <c r="N52" s="38" t="s">
        <v>334</v>
      </c>
      <c r="O52" s="39">
        <v>53310</v>
      </c>
      <c r="P52" s="39">
        <v>18600</v>
      </c>
      <c r="Q52" s="39">
        <v>13720</v>
      </c>
      <c r="R52" s="39">
        <v>10400</v>
      </c>
      <c r="S52" s="39">
        <v>5310</v>
      </c>
      <c r="T52" s="39">
        <v>3300</v>
      </c>
      <c r="U52" s="39">
        <v>1760</v>
      </c>
      <c r="V52" s="39">
        <v>750</v>
      </c>
      <c r="W52" s="39">
        <v>90</v>
      </c>
      <c r="X52" s="39" t="s">
        <v>334</v>
      </c>
      <c r="Y52" s="39">
        <v>53920</v>
      </c>
      <c r="Z52" s="39">
        <v>19380</v>
      </c>
      <c r="AA52" s="39">
        <v>14060</v>
      </c>
      <c r="AB52" s="39">
        <v>10450</v>
      </c>
      <c r="AC52" s="39">
        <v>5390</v>
      </c>
      <c r="AD52" s="39">
        <v>3220</v>
      </c>
      <c r="AE52" s="39">
        <v>1570</v>
      </c>
      <c r="AF52" s="39">
        <v>710</v>
      </c>
      <c r="AG52" s="39">
        <v>70</v>
      </c>
      <c r="AH52" s="39" t="s">
        <v>334</v>
      </c>
      <c r="AI52" s="39">
        <v>54840</v>
      </c>
      <c r="AJ52" s="39">
        <v>19690</v>
      </c>
      <c r="AK52" s="39">
        <v>14230</v>
      </c>
      <c r="AL52" s="39">
        <v>10480</v>
      </c>
      <c r="AM52" s="39">
        <v>5390</v>
      </c>
      <c r="AN52" s="39">
        <v>3230</v>
      </c>
      <c r="AO52" s="39">
        <v>1530</v>
      </c>
      <c r="AP52" s="39">
        <v>700</v>
      </c>
      <c r="AQ52" s="39">
        <v>70</v>
      </c>
      <c r="AR52" s="39" t="s">
        <v>334</v>
      </c>
      <c r="AS52" s="39">
        <v>55320</v>
      </c>
      <c r="AT52" s="39">
        <v>19820</v>
      </c>
      <c r="AU52" s="39">
        <v>14410</v>
      </c>
      <c r="AV52" s="39">
        <v>10520</v>
      </c>
      <c r="AW52" s="39">
        <v>5430</v>
      </c>
      <c r="AX52" s="39">
        <v>3260</v>
      </c>
      <c r="AY52" s="39">
        <v>1520</v>
      </c>
      <c r="AZ52" s="39">
        <v>700</v>
      </c>
      <c r="BA52" s="39">
        <v>70</v>
      </c>
      <c r="BB52" s="39" t="s">
        <v>334</v>
      </c>
      <c r="BC52" s="39">
        <v>55720</v>
      </c>
      <c r="BD52" s="39">
        <v>19990</v>
      </c>
      <c r="BE52" s="39">
        <v>14540</v>
      </c>
      <c r="BF52" s="39">
        <v>10590</v>
      </c>
      <c r="BG52" s="39">
        <v>5440</v>
      </c>
      <c r="BH52" s="39">
        <v>3280</v>
      </c>
      <c r="BI52" s="39">
        <v>1540</v>
      </c>
      <c r="BJ52" s="39">
        <v>700</v>
      </c>
      <c r="BK52" s="39">
        <v>70</v>
      </c>
      <c r="BL52" s="39" t="s">
        <v>334</v>
      </c>
      <c r="BM52" s="39">
        <v>56150</v>
      </c>
      <c r="BN52" s="39">
        <v>20330</v>
      </c>
      <c r="BO52" s="39">
        <v>14690</v>
      </c>
      <c r="BP52" s="39">
        <v>10530</v>
      </c>
      <c r="BQ52" s="39">
        <v>5470</v>
      </c>
      <c r="BR52" s="39">
        <v>3290</v>
      </c>
      <c r="BS52" s="39">
        <v>1530</v>
      </c>
      <c r="BT52" s="39">
        <v>710</v>
      </c>
      <c r="BU52" s="39">
        <v>60</v>
      </c>
      <c r="BV52" s="39" t="s">
        <v>334</v>
      </c>
      <c r="BW52" s="39">
        <v>56610</v>
      </c>
      <c r="BX52" s="39">
        <v>20560</v>
      </c>
      <c r="BY52" s="39">
        <v>14730</v>
      </c>
      <c r="BZ52" s="39">
        <v>10610</v>
      </c>
      <c r="CA52" s="39">
        <v>5530</v>
      </c>
      <c r="CB52" s="39">
        <v>3320</v>
      </c>
      <c r="CC52" s="39">
        <v>1570</v>
      </c>
      <c r="CD52" s="39">
        <v>730</v>
      </c>
      <c r="CE52" s="39">
        <v>60</v>
      </c>
      <c r="CF52" s="39" t="s">
        <v>334</v>
      </c>
      <c r="CG52" s="39">
        <v>57100</v>
      </c>
      <c r="CH52" s="39">
        <v>20670</v>
      </c>
      <c r="CI52" s="39">
        <v>14770</v>
      </c>
      <c r="CJ52" s="39">
        <v>10630</v>
      </c>
      <c r="CK52" s="39">
        <v>5620</v>
      </c>
      <c r="CL52" s="39">
        <v>3410</v>
      </c>
      <c r="CM52" s="39">
        <v>1590</v>
      </c>
      <c r="CN52" s="39">
        <v>760</v>
      </c>
      <c r="CO52" s="39">
        <v>60</v>
      </c>
      <c r="CP52" s="39" t="s">
        <v>334</v>
      </c>
      <c r="CQ52" s="39">
        <v>57510</v>
      </c>
      <c r="CR52" s="39">
        <v>20820</v>
      </c>
      <c r="CS52" s="39">
        <v>14860</v>
      </c>
      <c r="CT52" s="39">
        <v>10750</v>
      </c>
      <c r="CU52" s="39">
        <v>5690</v>
      </c>
      <c r="CV52" s="39">
        <v>3480</v>
      </c>
      <c r="CW52" s="39">
        <v>1640</v>
      </c>
      <c r="CX52" s="39">
        <v>780</v>
      </c>
      <c r="CY52" s="39">
        <v>70</v>
      </c>
      <c r="CZ52" s="39" t="s">
        <v>334</v>
      </c>
      <c r="DA52" s="39">
        <v>58090</v>
      </c>
      <c r="DB52" s="39">
        <v>20940</v>
      </c>
      <c r="DC52" s="39">
        <v>14960</v>
      </c>
      <c r="DD52" s="39">
        <v>10880</v>
      </c>
      <c r="DE52" s="39">
        <v>5750</v>
      </c>
      <c r="DF52" s="39">
        <v>3520</v>
      </c>
      <c r="DG52" s="39">
        <v>1700</v>
      </c>
      <c r="DH52" s="39">
        <v>790</v>
      </c>
      <c r="DI52" s="39">
        <v>70</v>
      </c>
      <c r="DJ52" s="39" t="s">
        <v>334</v>
      </c>
      <c r="DK52" s="39">
        <v>58600</v>
      </c>
      <c r="DL52" s="39">
        <v>21040</v>
      </c>
      <c r="DM52" s="39">
        <v>15080</v>
      </c>
      <c r="DN52" s="39">
        <v>11040</v>
      </c>
      <c r="DO52" s="39">
        <v>5830</v>
      </c>
      <c r="DP52" s="39">
        <v>3570</v>
      </c>
      <c r="DQ52" s="39">
        <v>1760</v>
      </c>
      <c r="DR52" s="39">
        <v>790</v>
      </c>
      <c r="DS52" s="39">
        <v>70</v>
      </c>
      <c r="DT52" s="39" t="s">
        <v>334</v>
      </c>
      <c r="DU52" s="39">
        <v>59170</v>
      </c>
      <c r="DV52" s="39">
        <v>21190</v>
      </c>
      <c r="DW52" s="39">
        <v>15140</v>
      </c>
      <c r="DX52" s="39">
        <v>11180</v>
      </c>
      <c r="DY52" s="39">
        <v>5910</v>
      </c>
      <c r="DZ52" s="39">
        <v>3610</v>
      </c>
      <c r="EA52" s="39">
        <v>1790</v>
      </c>
      <c r="EB52" s="39">
        <v>800</v>
      </c>
      <c r="EC52" s="39">
        <v>70</v>
      </c>
      <c r="ED52" s="39" t="s">
        <v>334</v>
      </c>
      <c r="EE52" s="39">
        <v>59700</v>
      </c>
      <c r="EF52" s="39">
        <v>21250</v>
      </c>
      <c r="EG52" s="39">
        <v>15200</v>
      </c>
      <c r="EH52" s="39">
        <v>11190</v>
      </c>
      <c r="EI52" s="39">
        <v>5920</v>
      </c>
      <c r="EJ52" s="39">
        <v>3660</v>
      </c>
      <c r="EK52" s="39">
        <v>1810</v>
      </c>
      <c r="EL52" s="39">
        <v>820</v>
      </c>
      <c r="EM52" s="39">
        <v>70</v>
      </c>
      <c r="EN52" s="39" t="s">
        <v>334</v>
      </c>
      <c r="EO52" s="39">
        <v>59920</v>
      </c>
      <c r="EP52" s="39">
        <v>21270</v>
      </c>
      <c r="EQ52" s="39">
        <v>15320</v>
      </c>
      <c r="ER52" s="39">
        <v>11460</v>
      </c>
      <c r="ES52" s="39">
        <v>5970</v>
      </c>
      <c r="ET52" s="39">
        <v>3690</v>
      </c>
      <c r="EU52" s="39">
        <v>1830</v>
      </c>
      <c r="EV52" s="39">
        <v>830</v>
      </c>
      <c r="EW52" s="39">
        <v>70</v>
      </c>
      <c r="EX52" s="39" t="s">
        <v>334</v>
      </c>
      <c r="EY52" s="39">
        <v>60420</v>
      </c>
      <c r="EZ52" s="39">
        <v>21410</v>
      </c>
      <c r="FA52" s="39">
        <v>15380</v>
      </c>
      <c r="FB52" s="39">
        <v>11600</v>
      </c>
      <c r="FC52" s="39">
        <v>6000</v>
      </c>
      <c r="FD52" s="39">
        <v>3710</v>
      </c>
      <c r="FE52" s="39">
        <v>1830</v>
      </c>
      <c r="FF52" s="39">
        <v>830</v>
      </c>
      <c r="FG52" s="39">
        <v>70</v>
      </c>
      <c r="FH52" s="39" t="s">
        <v>334</v>
      </c>
      <c r="FI52" s="39">
        <v>60820</v>
      </c>
      <c r="FJ52" s="39">
        <v>21600</v>
      </c>
      <c r="FK52" s="39">
        <v>15510</v>
      </c>
      <c r="FL52" s="39">
        <v>11680</v>
      </c>
      <c r="FM52" s="39">
        <v>6030</v>
      </c>
      <c r="FN52" s="39">
        <v>3720</v>
      </c>
      <c r="FO52" s="39">
        <v>1830</v>
      </c>
      <c r="FP52" s="39">
        <v>840</v>
      </c>
      <c r="FQ52" s="39">
        <v>70</v>
      </c>
      <c r="FR52" s="39" t="s">
        <v>334</v>
      </c>
      <c r="FS52" s="39">
        <v>61270</v>
      </c>
      <c r="FT52" s="39">
        <v>21660</v>
      </c>
      <c r="FU52" s="39">
        <v>15620</v>
      </c>
      <c r="FV52" s="39">
        <v>11680</v>
      </c>
      <c r="FW52" s="39">
        <v>6050</v>
      </c>
      <c r="FX52" s="39">
        <v>3730</v>
      </c>
      <c r="FY52" s="39">
        <v>1840</v>
      </c>
      <c r="FZ52" s="39">
        <v>840</v>
      </c>
      <c r="GA52" s="39">
        <v>70</v>
      </c>
      <c r="GB52" s="39" t="s">
        <v>334</v>
      </c>
      <c r="GC52" s="39">
        <v>61490</v>
      </c>
      <c r="GD52" s="39">
        <v>21720</v>
      </c>
      <c r="GE52" s="39">
        <v>15660</v>
      </c>
      <c r="GF52" s="39">
        <v>11730</v>
      </c>
      <c r="GG52" s="39">
        <v>6050</v>
      </c>
      <c r="GH52" s="39">
        <v>3740</v>
      </c>
      <c r="GI52" s="39">
        <v>1850</v>
      </c>
      <c r="GJ52" s="39">
        <v>830</v>
      </c>
      <c r="GK52" s="39">
        <v>70</v>
      </c>
      <c r="GL52" s="39" t="s">
        <v>334</v>
      </c>
      <c r="GM52" s="39">
        <v>61650</v>
      </c>
      <c r="GN52" s="39">
        <v>21840</v>
      </c>
      <c r="GO52" s="39">
        <v>15690</v>
      </c>
      <c r="GP52" s="39">
        <v>11730</v>
      </c>
      <c r="GQ52" s="39">
        <v>6060</v>
      </c>
      <c r="GR52" s="39">
        <v>3740</v>
      </c>
      <c r="GS52" s="39">
        <v>1860</v>
      </c>
      <c r="GT52" s="39">
        <v>830</v>
      </c>
      <c r="GU52" s="39">
        <v>70</v>
      </c>
      <c r="GV52" s="39" t="s">
        <v>334</v>
      </c>
      <c r="GW52" s="39">
        <v>61810</v>
      </c>
      <c r="GX52" s="39">
        <v>21920</v>
      </c>
      <c r="GY52" s="39">
        <v>15730</v>
      </c>
      <c r="GZ52" s="39">
        <v>11800</v>
      </c>
      <c r="HA52" s="39">
        <v>6100</v>
      </c>
      <c r="HB52" s="39">
        <v>3740</v>
      </c>
      <c r="HC52" s="39">
        <v>1860</v>
      </c>
      <c r="HD52" s="39">
        <v>830</v>
      </c>
      <c r="HE52" s="39">
        <v>70</v>
      </c>
      <c r="HF52" s="39" t="s">
        <v>334</v>
      </c>
      <c r="HG52" s="39">
        <v>62040</v>
      </c>
      <c r="HH52" s="39">
        <v>22040</v>
      </c>
      <c r="HI52" s="39">
        <v>15790</v>
      </c>
      <c r="HJ52" s="39">
        <v>11840</v>
      </c>
      <c r="HK52" s="39">
        <v>6130</v>
      </c>
      <c r="HL52" s="39">
        <v>3730</v>
      </c>
      <c r="HM52" s="39">
        <v>1860</v>
      </c>
      <c r="HN52" s="39">
        <v>830</v>
      </c>
      <c r="HO52" s="39">
        <v>70</v>
      </c>
      <c r="HP52" s="39" t="s">
        <v>334</v>
      </c>
      <c r="HQ52" s="39">
        <v>62290</v>
      </c>
      <c r="HR52" s="39">
        <v>22110</v>
      </c>
      <c r="HS52" s="39">
        <v>15860</v>
      </c>
      <c r="HT52" s="39">
        <v>11990</v>
      </c>
      <c r="HU52" s="39">
        <v>6180</v>
      </c>
      <c r="HV52" s="39">
        <v>3780</v>
      </c>
      <c r="HW52" s="39">
        <v>1890</v>
      </c>
      <c r="HX52" s="39">
        <v>830</v>
      </c>
      <c r="HY52" s="39">
        <v>70</v>
      </c>
      <c r="HZ52" s="39" t="s">
        <v>334</v>
      </c>
      <c r="IA52" s="39">
        <v>62710</v>
      </c>
      <c r="IB52" s="39">
        <v>22320</v>
      </c>
      <c r="IC52" s="39">
        <v>15920</v>
      </c>
      <c r="ID52" s="39">
        <v>12130</v>
      </c>
      <c r="IE52" s="39">
        <v>6270</v>
      </c>
      <c r="IF52" s="39">
        <v>3850</v>
      </c>
      <c r="IG52" s="39">
        <v>1910</v>
      </c>
      <c r="IH52" s="39">
        <v>830</v>
      </c>
      <c r="II52" s="39">
        <v>70</v>
      </c>
      <c r="IJ52" s="39" t="s">
        <v>334</v>
      </c>
      <c r="IK52" s="39">
        <v>63290</v>
      </c>
      <c r="IL52" s="39">
        <v>22440</v>
      </c>
      <c r="IM52" s="39">
        <v>16090</v>
      </c>
      <c r="IN52" s="39">
        <v>12330</v>
      </c>
      <c r="IO52" s="39">
        <v>6360</v>
      </c>
      <c r="IP52" s="39">
        <v>3920</v>
      </c>
      <c r="IQ52" s="39">
        <v>1940</v>
      </c>
      <c r="IR52" s="39">
        <v>830</v>
      </c>
      <c r="IS52" s="39">
        <v>80</v>
      </c>
      <c r="IT52" s="39" t="s">
        <v>334</v>
      </c>
      <c r="IU52" s="39">
        <v>63980</v>
      </c>
      <c r="IV52" s="39">
        <v>22500</v>
      </c>
      <c r="IW52" s="39">
        <v>16170</v>
      </c>
      <c r="IX52" s="39">
        <v>12430</v>
      </c>
      <c r="IY52" s="39">
        <v>6460</v>
      </c>
      <c r="IZ52" s="39">
        <v>3990</v>
      </c>
      <c r="JA52" s="39">
        <v>1970</v>
      </c>
      <c r="JB52" s="39">
        <v>830</v>
      </c>
      <c r="JC52" s="39">
        <v>80</v>
      </c>
      <c r="JD52" s="39" t="s">
        <v>334</v>
      </c>
      <c r="JE52" s="39">
        <v>64430</v>
      </c>
      <c r="JF52" s="39">
        <v>22520</v>
      </c>
      <c r="JG52" s="39">
        <v>16250</v>
      </c>
      <c r="JH52" s="39">
        <v>12500</v>
      </c>
      <c r="JI52" s="39">
        <v>6520</v>
      </c>
      <c r="JJ52" s="39">
        <v>4020</v>
      </c>
      <c r="JK52" s="39">
        <v>1980</v>
      </c>
      <c r="JL52" s="39">
        <v>840</v>
      </c>
      <c r="JM52" s="39">
        <v>80</v>
      </c>
      <c r="JN52" s="39" t="s">
        <v>334</v>
      </c>
      <c r="JO52" s="39">
        <v>64710</v>
      </c>
      <c r="JP52" s="39">
        <v>22910</v>
      </c>
      <c r="JQ52" s="39">
        <v>16290</v>
      </c>
      <c r="JR52" s="39">
        <v>12620</v>
      </c>
      <c r="JS52" s="39">
        <v>6580</v>
      </c>
      <c r="JT52" s="39">
        <v>4110</v>
      </c>
      <c r="JU52" s="39">
        <v>2000</v>
      </c>
      <c r="JV52" s="39">
        <v>850</v>
      </c>
      <c r="JW52" s="39">
        <v>80</v>
      </c>
      <c r="JX52" s="39" t="s">
        <v>334</v>
      </c>
      <c r="JY52" s="39">
        <v>65430</v>
      </c>
      <c r="JZ52" s="39">
        <v>23100</v>
      </c>
      <c r="KA52" s="39">
        <v>16350</v>
      </c>
      <c r="KB52" s="39">
        <v>12700</v>
      </c>
      <c r="KC52" s="39">
        <v>6610</v>
      </c>
      <c r="KD52" s="39">
        <v>4160</v>
      </c>
      <c r="KE52" s="39">
        <v>2030</v>
      </c>
      <c r="KF52" s="39">
        <v>850</v>
      </c>
      <c r="KG52" s="39">
        <v>80</v>
      </c>
      <c r="KH52" s="39" t="s">
        <v>334</v>
      </c>
      <c r="KI52" s="39">
        <v>65880</v>
      </c>
      <c r="KJ52" s="39">
        <v>23210</v>
      </c>
      <c r="KK52" s="39">
        <v>16380</v>
      </c>
      <c r="KL52" s="39">
        <v>12720</v>
      </c>
      <c r="KM52" s="39">
        <v>6640</v>
      </c>
      <c r="KN52" s="39">
        <v>4190</v>
      </c>
      <c r="KO52" s="39">
        <v>2060</v>
      </c>
      <c r="KP52" s="39">
        <v>850</v>
      </c>
      <c r="KQ52" s="39">
        <v>80</v>
      </c>
      <c r="KR52" s="39" t="s">
        <v>334</v>
      </c>
      <c r="KS52" s="39">
        <v>66130</v>
      </c>
      <c r="KT52" s="39">
        <v>23330</v>
      </c>
      <c r="KU52" s="39">
        <v>16430</v>
      </c>
      <c r="KV52" s="39">
        <v>12740</v>
      </c>
      <c r="KW52" s="39">
        <v>6660</v>
      </c>
      <c r="KX52" s="39">
        <v>4210</v>
      </c>
      <c r="KY52" s="39">
        <v>2080</v>
      </c>
      <c r="KZ52" s="39">
        <v>850</v>
      </c>
      <c r="LA52" s="39">
        <v>80</v>
      </c>
      <c r="LB52" s="39" t="s">
        <v>334</v>
      </c>
      <c r="LC52" s="39">
        <v>66370</v>
      </c>
      <c r="LD52" t="str">
        <f>INDEX(Lookup!$F$2:$F$375, MATCH(D52,Lookup!$A$2:$A$375,0))</f>
        <v>:</v>
      </c>
    </row>
    <row r="53" spans="2:316" ht="15" customHeight="1" x14ac:dyDescent="0.25">
      <c r="B53" s="1" t="s">
        <v>342</v>
      </c>
      <c r="C53" s="42">
        <v>2340</v>
      </c>
      <c r="D53" s="42" t="s">
        <v>433</v>
      </c>
      <c r="E53" s="37" t="s">
        <v>434</v>
      </c>
      <c r="F53" s="38">
        <v>23980</v>
      </c>
      <c r="G53" s="38">
        <v>4070</v>
      </c>
      <c r="H53" s="38">
        <v>3640</v>
      </c>
      <c r="I53" s="38">
        <v>2090</v>
      </c>
      <c r="J53" s="38">
        <v>1300</v>
      </c>
      <c r="K53" s="38">
        <v>800</v>
      </c>
      <c r="L53" s="38">
        <v>580</v>
      </c>
      <c r="M53" s="38">
        <v>70</v>
      </c>
      <c r="N53" s="38" t="s">
        <v>334</v>
      </c>
      <c r="O53" s="39">
        <v>36530</v>
      </c>
      <c r="P53" s="39">
        <v>24090</v>
      </c>
      <c r="Q53" s="39">
        <v>4020</v>
      </c>
      <c r="R53" s="39">
        <v>3630</v>
      </c>
      <c r="S53" s="39">
        <v>2160</v>
      </c>
      <c r="T53" s="39">
        <v>1290</v>
      </c>
      <c r="U53" s="39">
        <v>790</v>
      </c>
      <c r="V53" s="39">
        <v>570</v>
      </c>
      <c r="W53" s="39">
        <v>60</v>
      </c>
      <c r="X53" s="39" t="s">
        <v>334</v>
      </c>
      <c r="Y53" s="39">
        <v>36610</v>
      </c>
      <c r="Z53" s="39">
        <v>24290</v>
      </c>
      <c r="AA53" s="39">
        <v>4010</v>
      </c>
      <c r="AB53" s="39">
        <v>3660</v>
      </c>
      <c r="AC53" s="39">
        <v>2240</v>
      </c>
      <c r="AD53" s="39">
        <v>1340</v>
      </c>
      <c r="AE53" s="39">
        <v>780</v>
      </c>
      <c r="AF53" s="39">
        <v>500</v>
      </c>
      <c r="AG53" s="39">
        <v>60</v>
      </c>
      <c r="AH53" s="39" t="s">
        <v>334</v>
      </c>
      <c r="AI53" s="39">
        <v>36880</v>
      </c>
      <c r="AJ53" s="39">
        <v>24290</v>
      </c>
      <c r="AK53" s="39">
        <v>4070</v>
      </c>
      <c r="AL53" s="39">
        <v>3680</v>
      </c>
      <c r="AM53" s="39">
        <v>2310</v>
      </c>
      <c r="AN53" s="39">
        <v>1370</v>
      </c>
      <c r="AO53" s="39">
        <v>800</v>
      </c>
      <c r="AP53" s="39">
        <v>490</v>
      </c>
      <c r="AQ53" s="39">
        <v>50</v>
      </c>
      <c r="AR53" s="39" t="s">
        <v>334</v>
      </c>
      <c r="AS53" s="39">
        <v>37050</v>
      </c>
      <c r="AT53" s="39">
        <v>24350</v>
      </c>
      <c r="AU53" s="39">
        <v>4080</v>
      </c>
      <c r="AV53" s="39">
        <v>3730</v>
      </c>
      <c r="AW53" s="39">
        <v>2350</v>
      </c>
      <c r="AX53" s="39">
        <v>1380</v>
      </c>
      <c r="AY53" s="39">
        <v>810</v>
      </c>
      <c r="AZ53" s="39">
        <v>490</v>
      </c>
      <c r="BA53" s="39">
        <v>50</v>
      </c>
      <c r="BB53" s="39" t="s">
        <v>334</v>
      </c>
      <c r="BC53" s="39">
        <v>37250</v>
      </c>
      <c r="BD53" s="39">
        <v>24380</v>
      </c>
      <c r="BE53" s="39">
        <v>4080</v>
      </c>
      <c r="BF53" s="39">
        <v>3770</v>
      </c>
      <c r="BG53" s="39">
        <v>2400</v>
      </c>
      <c r="BH53" s="39">
        <v>1410</v>
      </c>
      <c r="BI53" s="39">
        <v>830</v>
      </c>
      <c r="BJ53" s="39">
        <v>490</v>
      </c>
      <c r="BK53" s="39">
        <v>50</v>
      </c>
      <c r="BL53" s="39" t="s">
        <v>334</v>
      </c>
      <c r="BM53" s="39">
        <v>37410</v>
      </c>
      <c r="BN53" s="39">
        <v>24420</v>
      </c>
      <c r="BO53" s="39">
        <v>4100</v>
      </c>
      <c r="BP53" s="39">
        <v>3820</v>
      </c>
      <c r="BQ53" s="39">
        <v>2440</v>
      </c>
      <c r="BR53" s="39">
        <v>1450</v>
      </c>
      <c r="BS53" s="39">
        <v>820</v>
      </c>
      <c r="BT53" s="39">
        <v>480</v>
      </c>
      <c r="BU53" s="39">
        <v>50</v>
      </c>
      <c r="BV53" s="39" t="s">
        <v>334</v>
      </c>
      <c r="BW53" s="39">
        <v>37580</v>
      </c>
      <c r="BX53" s="39">
        <v>24470</v>
      </c>
      <c r="BY53" s="39">
        <v>4080</v>
      </c>
      <c r="BZ53" s="39">
        <v>3860</v>
      </c>
      <c r="CA53" s="39">
        <v>2500</v>
      </c>
      <c r="CB53" s="39">
        <v>1490</v>
      </c>
      <c r="CC53" s="39">
        <v>840</v>
      </c>
      <c r="CD53" s="39">
        <v>480</v>
      </c>
      <c r="CE53" s="39">
        <v>50</v>
      </c>
      <c r="CF53" s="39" t="s">
        <v>334</v>
      </c>
      <c r="CG53" s="39">
        <v>37770</v>
      </c>
      <c r="CH53" s="39">
        <v>24510</v>
      </c>
      <c r="CI53" s="39">
        <v>4140</v>
      </c>
      <c r="CJ53" s="39">
        <v>3910</v>
      </c>
      <c r="CK53" s="39">
        <v>2530</v>
      </c>
      <c r="CL53" s="39">
        <v>1520</v>
      </c>
      <c r="CM53" s="39">
        <v>860</v>
      </c>
      <c r="CN53" s="39">
        <v>490</v>
      </c>
      <c r="CO53" s="39">
        <v>50</v>
      </c>
      <c r="CP53" s="39" t="s">
        <v>334</v>
      </c>
      <c r="CQ53" s="39">
        <v>38010</v>
      </c>
      <c r="CR53" s="39">
        <v>24530</v>
      </c>
      <c r="CS53" s="39">
        <v>4220</v>
      </c>
      <c r="CT53" s="39">
        <v>3920</v>
      </c>
      <c r="CU53" s="39">
        <v>2600</v>
      </c>
      <c r="CV53" s="39">
        <v>1610</v>
      </c>
      <c r="CW53" s="39">
        <v>870</v>
      </c>
      <c r="CX53" s="39">
        <v>490</v>
      </c>
      <c r="CY53" s="39">
        <v>50</v>
      </c>
      <c r="CZ53" s="39" t="s">
        <v>334</v>
      </c>
      <c r="DA53" s="39">
        <v>38280</v>
      </c>
      <c r="DB53" s="39">
        <v>24550</v>
      </c>
      <c r="DC53" s="39">
        <v>4250</v>
      </c>
      <c r="DD53" s="39">
        <v>3970</v>
      </c>
      <c r="DE53" s="39">
        <v>2650</v>
      </c>
      <c r="DF53" s="39">
        <v>1660</v>
      </c>
      <c r="DG53" s="39">
        <v>890</v>
      </c>
      <c r="DH53" s="39">
        <v>490</v>
      </c>
      <c r="DI53" s="39">
        <v>50</v>
      </c>
      <c r="DJ53" s="39" t="s">
        <v>334</v>
      </c>
      <c r="DK53" s="39">
        <v>38490</v>
      </c>
      <c r="DL53" s="39">
        <v>24590</v>
      </c>
      <c r="DM53" s="39">
        <v>4260</v>
      </c>
      <c r="DN53" s="39">
        <v>4020</v>
      </c>
      <c r="DO53" s="39">
        <v>2760</v>
      </c>
      <c r="DP53" s="39">
        <v>1660</v>
      </c>
      <c r="DQ53" s="39">
        <v>900</v>
      </c>
      <c r="DR53" s="39">
        <v>490</v>
      </c>
      <c r="DS53" s="39">
        <v>50</v>
      </c>
      <c r="DT53" s="39" t="s">
        <v>334</v>
      </c>
      <c r="DU53" s="39">
        <v>38740</v>
      </c>
      <c r="DV53" s="39">
        <v>24640</v>
      </c>
      <c r="DW53" s="39">
        <v>4290</v>
      </c>
      <c r="DX53" s="39">
        <v>4040</v>
      </c>
      <c r="DY53" s="39">
        <v>2840</v>
      </c>
      <c r="DZ53" s="39">
        <v>1680</v>
      </c>
      <c r="EA53" s="39">
        <v>930</v>
      </c>
      <c r="EB53" s="39">
        <v>510</v>
      </c>
      <c r="EC53" s="39">
        <v>50</v>
      </c>
      <c r="ED53" s="39" t="s">
        <v>334</v>
      </c>
      <c r="EE53" s="39">
        <v>38970</v>
      </c>
      <c r="EF53" s="39">
        <v>24710</v>
      </c>
      <c r="EG53" s="39">
        <v>4280</v>
      </c>
      <c r="EH53" s="39">
        <v>4070</v>
      </c>
      <c r="EI53" s="39">
        <v>2880</v>
      </c>
      <c r="EJ53" s="39">
        <v>1700</v>
      </c>
      <c r="EK53" s="39">
        <v>940</v>
      </c>
      <c r="EL53" s="39">
        <v>510</v>
      </c>
      <c r="EM53" s="39">
        <v>40</v>
      </c>
      <c r="EN53" s="39" t="s">
        <v>334</v>
      </c>
      <c r="EO53" s="39">
        <v>39140</v>
      </c>
      <c r="EP53" s="39">
        <v>24740</v>
      </c>
      <c r="EQ53" s="39">
        <v>4360</v>
      </c>
      <c r="ER53" s="39">
        <v>4110</v>
      </c>
      <c r="ES53" s="39">
        <v>2930</v>
      </c>
      <c r="ET53" s="39">
        <v>1720</v>
      </c>
      <c r="EU53" s="39">
        <v>950</v>
      </c>
      <c r="EV53" s="39">
        <v>520</v>
      </c>
      <c r="EW53" s="39">
        <v>40</v>
      </c>
      <c r="EX53" s="39" t="s">
        <v>334</v>
      </c>
      <c r="EY53" s="39">
        <v>39380</v>
      </c>
      <c r="EZ53" s="39">
        <v>24850</v>
      </c>
      <c r="FA53" s="39">
        <v>4400</v>
      </c>
      <c r="FB53" s="39">
        <v>4200</v>
      </c>
      <c r="FC53" s="39">
        <v>2980</v>
      </c>
      <c r="FD53" s="39">
        <v>1720</v>
      </c>
      <c r="FE53" s="39">
        <v>950</v>
      </c>
      <c r="FF53" s="39">
        <v>520</v>
      </c>
      <c r="FG53" s="39">
        <v>40</v>
      </c>
      <c r="FH53" s="39" t="s">
        <v>334</v>
      </c>
      <c r="FI53" s="39">
        <v>39670</v>
      </c>
      <c r="FJ53" s="39">
        <v>24870</v>
      </c>
      <c r="FK53" s="39">
        <v>4430</v>
      </c>
      <c r="FL53" s="39">
        <v>4240</v>
      </c>
      <c r="FM53" s="39">
        <v>2990</v>
      </c>
      <c r="FN53" s="39">
        <v>1730</v>
      </c>
      <c r="FO53" s="39">
        <v>950</v>
      </c>
      <c r="FP53" s="39">
        <v>520</v>
      </c>
      <c r="FQ53" s="39">
        <v>40</v>
      </c>
      <c r="FR53" s="39" t="s">
        <v>334</v>
      </c>
      <c r="FS53" s="39">
        <v>39760</v>
      </c>
      <c r="FT53" s="39">
        <v>24740</v>
      </c>
      <c r="FU53" s="39">
        <v>4430</v>
      </c>
      <c r="FV53" s="39">
        <v>4250</v>
      </c>
      <c r="FW53" s="39">
        <v>3010</v>
      </c>
      <c r="FX53" s="39">
        <v>1730</v>
      </c>
      <c r="FY53" s="39">
        <v>950</v>
      </c>
      <c r="FZ53" s="39">
        <v>520</v>
      </c>
      <c r="GA53" s="39">
        <v>40</v>
      </c>
      <c r="GB53" s="39" t="s">
        <v>334</v>
      </c>
      <c r="GC53" s="39">
        <v>39680</v>
      </c>
      <c r="GD53" s="39">
        <v>24740</v>
      </c>
      <c r="GE53" s="39">
        <v>4450</v>
      </c>
      <c r="GF53" s="39">
        <v>4250</v>
      </c>
      <c r="GG53" s="39">
        <v>3030</v>
      </c>
      <c r="GH53" s="39">
        <v>1730</v>
      </c>
      <c r="GI53" s="39">
        <v>950</v>
      </c>
      <c r="GJ53" s="39">
        <v>520</v>
      </c>
      <c r="GK53" s="39">
        <v>50</v>
      </c>
      <c r="GL53" s="39" t="s">
        <v>334</v>
      </c>
      <c r="GM53" s="39">
        <v>39710</v>
      </c>
      <c r="GN53" s="39">
        <v>24710</v>
      </c>
      <c r="GO53" s="39">
        <v>4450</v>
      </c>
      <c r="GP53" s="39">
        <v>4260</v>
      </c>
      <c r="GQ53" s="39">
        <v>3070</v>
      </c>
      <c r="GR53" s="39">
        <v>1730</v>
      </c>
      <c r="GS53" s="39">
        <v>950</v>
      </c>
      <c r="GT53" s="39">
        <v>530</v>
      </c>
      <c r="GU53" s="39">
        <v>40</v>
      </c>
      <c r="GV53" s="39" t="s">
        <v>334</v>
      </c>
      <c r="GW53" s="39">
        <v>39720</v>
      </c>
      <c r="GX53" s="39">
        <v>24750</v>
      </c>
      <c r="GY53" s="39">
        <v>4450</v>
      </c>
      <c r="GZ53" s="39">
        <v>4250</v>
      </c>
      <c r="HA53" s="39">
        <v>3110</v>
      </c>
      <c r="HB53" s="39">
        <v>1720</v>
      </c>
      <c r="HC53" s="39">
        <v>950</v>
      </c>
      <c r="HD53" s="39">
        <v>520</v>
      </c>
      <c r="HE53" s="39">
        <v>40</v>
      </c>
      <c r="HF53" s="39" t="s">
        <v>334</v>
      </c>
      <c r="HG53" s="39">
        <v>39780</v>
      </c>
      <c r="HH53" s="39">
        <v>24690</v>
      </c>
      <c r="HI53" s="39">
        <v>4470</v>
      </c>
      <c r="HJ53" s="39">
        <v>4260</v>
      </c>
      <c r="HK53" s="39">
        <v>3120</v>
      </c>
      <c r="HL53" s="39">
        <v>1730</v>
      </c>
      <c r="HM53" s="39">
        <v>950</v>
      </c>
      <c r="HN53" s="39">
        <v>520</v>
      </c>
      <c r="HO53" s="39">
        <v>40</v>
      </c>
      <c r="HP53" s="39" t="s">
        <v>334</v>
      </c>
      <c r="HQ53" s="39">
        <v>39780</v>
      </c>
      <c r="HR53" s="39">
        <v>24710</v>
      </c>
      <c r="HS53" s="39">
        <v>4460</v>
      </c>
      <c r="HT53" s="39">
        <v>4290</v>
      </c>
      <c r="HU53" s="39">
        <v>3160</v>
      </c>
      <c r="HV53" s="39">
        <v>1740</v>
      </c>
      <c r="HW53" s="39">
        <v>940</v>
      </c>
      <c r="HX53" s="39">
        <v>520</v>
      </c>
      <c r="HY53" s="39">
        <v>40</v>
      </c>
      <c r="HZ53" s="39" t="s">
        <v>334</v>
      </c>
      <c r="IA53" s="39">
        <v>39860</v>
      </c>
      <c r="IB53" s="39">
        <v>24730</v>
      </c>
      <c r="IC53" s="39">
        <v>4540</v>
      </c>
      <c r="ID53" s="39">
        <v>4290</v>
      </c>
      <c r="IE53" s="39">
        <v>3170</v>
      </c>
      <c r="IF53" s="39">
        <v>1740</v>
      </c>
      <c r="IG53" s="39">
        <v>940</v>
      </c>
      <c r="IH53" s="39">
        <v>520</v>
      </c>
      <c r="II53" s="39">
        <v>50</v>
      </c>
      <c r="IJ53" s="39" t="s">
        <v>334</v>
      </c>
      <c r="IK53" s="39">
        <v>39990</v>
      </c>
      <c r="IL53" s="39">
        <v>24770</v>
      </c>
      <c r="IM53" s="39">
        <v>4580</v>
      </c>
      <c r="IN53" s="39">
        <v>4320</v>
      </c>
      <c r="IO53" s="39">
        <v>3170</v>
      </c>
      <c r="IP53" s="39">
        <v>1750</v>
      </c>
      <c r="IQ53" s="39">
        <v>950</v>
      </c>
      <c r="IR53" s="39">
        <v>530</v>
      </c>
      <c r="IS53" s="39">
        <v>50</v>
      </c>
      <c r="IT53" s="39" t="s">
        <v>334</v>
      </c>
      <c r="IU53" s="39">
        <v>40110</v>
      </c>
      <c r="IV53" s="39">
        <v>24800</v>
      </c>
      <c r="IW53" s="39">
        <v>4610</v>
      </c>
      <c r="IX53" s="39">
        <v>4360</v>
      </c>
      <c r="IY53" s="39">
        <v>3220</v>
      </c>
      <c r="IZ53" s="39">
        <v>1770</v>
      </c>
      <c r="JA53" s="39">
        <v>970</v>
      </c>
      <c r="JB53" s="39">
        <v>530</v>
      </c>
      <c r="JC53" s="39">
        <v>40</v>
      </c>
      <c r="JD53" s="39" t="s">
        <v>334</v>
      </c>
      <c r="JE53" s="39">
        <v>40300</v>
      </c>
      <c r="JF53" s="39">
        <v>24830</v>
      </c>
      <c r="JG53" s="39">
        <v>4630</v>
      </c>
      <c r="JH53" s="39">
        <v>4370</v>
      </c>
      <c r="JI53" s="39">
        <v>3250</v>
      </c>
      <c r="JJ53" s="39">
        <v>1790</v>
      </c>
      <c r="JK53" s="39">
        <v>970</v>
      </c>
      <c r="JL53" s="39">
        <v>530</v>
      </c>
      <c r="JM53" s="39">
        <v>40</v>
      </c>
      <c r="JN53" s="39" t="s">
        <v>334</v>
      </c>
      <c r="JO53" s="39">
        <v>40400</v>
      </c>
      <c r="JP53" s="39">
        <v>24860</v>
      </c>
      <c r="JQ53" s="39">
        <v>4680</v>
      </c>
      <c r="JR53" s="39">
        <v>4420</v>
      </c>
      <c r="JS53" s="39">
        <v>3290</v>
      </c>
      <c r="JT53" s="39">
        <v>1810</v>
      </c>
      <c r="JU53" s="39">
        <v>980</v>
      </c>
      <c r="JV53" s="39">
        <v>530</v>
      </c>
      <c r="JW53" s="39">
        <v>40</v>
      </c>
      <c r="JX53" s="39" t="s">
        <v>334</v>
      </c>
      <c r="JY53" s="39">
        <v>40620</v>
      </c>
      <c r="JZ53" s="39">
        <v>24960</v>
      </c>
      <c r="KA53" s="39">
        <v>4700</v>
      </c>
      <c r="KB53" s="39">
        <v>4510</v>
      </c>
      <c r="KC53" s="39">
        <v>3310</v>
      </c>
      <c r="KD53" s="39">
        <v>1830</v>
      </c>
      <c r="KE53" s="39">
        <v>1000</v>
      </c>
      <c r="KF53" s="39">
        <v>530</v>
      </c>
      <c r="KG53" s="39">
        <v>40</v>
      </c>
      <c r="KH53" s="39" t="s">
        <v>334</v>
      </c>
      <c r="KI53" s="39">
        <v>40870</v>
      </c>
      <c r="KJ53" s="39">
        <v>24990</v>
      </c>
      <c r="KK53" s="39">
        <v>4730</v>
      </c>
      <c r="KL53" s="39">
        <v>4540</v>
      </c>
      <c r="KM53" s="39">
        <v>3380</v>
      </c>
      <c r="KN53" s="39">
        <v>1820</v>
      </c>
      <c r="KO53" s="39">
        <v>1000</v>
      </c>
      <c r="KP53" s="39">
        <v>530</v>
      </c>
      <c r="KQ53" s="39">
        <v>40</v>
      </c>
      <c r="KR53" s="39" t="s">
        <v>334</v>
      </c>
      <c r="KS53" s="39">
        <v>41050</v>
      </c>
      <c r="KT53" s="39">
        <v>25040</v>
      </c>
      <c r="KU53" s="39">
        <v>4760</v>
      </c>
      <c r="KV53" s="39">
        <v>4550</v>
      </c>
      <c r="KW53" s="39">
        <v>3420</v>
      </c>
      <c r="KX53" s="39">
        <v>1860</v>
      </c>
      <c r="KY53" s="39">
        <v>1020</v>
      </c>
      <c r="KZ53" s="39">
        <v>540</v>
      </c>
      <c r="LA53" s="39">
        <v>40</v>
      </c>
      <c r="LB53" s="39" t="s">
        <v>334</v>
      </c>
      <c r="LC53" s="39">
        <v>41230</v>
      </c>
      <c r="LD53" t="str">
        <f>INDEX(Lookup!$F$2:$F$375, MATCH(D53,Lookup!$A$2:$A$375,0))</f>
        <v>:</v>
      </c>
    </row>
    <row r="54" spans="2:316" ht="15" customHeight="1" x14ac:dyDescent="0.25">
      <c r="B54" s="1" t="s">
        <v>342</v>
      </c>
      <c r="C54" s="42">
        <v>2345</v>
      </c>
      <c r="D54" s="42" t="s">
        <v>435</v>
      </c>
      <c r="E54" s="37" t="s">
        <v>436</v>
      </c>
      <c r="F54" s="38">
        <v>24780</v>
      </c>
      <c r="G54" s="38">
        <v>11670</v>
      </c>
      <c r="H54" s="38">
        <v>7510</v>
      </c>
      <c r="I54" s="38">
        <v>5140</v>
      </c>
      <c r="J54" s="38">
        <v>1870</v>
      </c>
      <c r="K54" s="38">
        <v>990</v>
      </c>
      <c r="L54" s="38">
        <v>920</v>
      </c>
      <c r="M54" s="38">
        <v>60</v>
      </c>
      <c r="N54" s="38" t="s">
        <v>334</v>
      </c>
      <c r="O54" s="39">
        <v>52930</v>
      </c>
      <c r="P54" s="39">
        <v>25160</v>
      </c>
      <c r="Q54" s="39">
        <v>11200</v>
      </c>
      <c r="R54" s="39">
        <v>7970</v>
      </c>
      <c r="S54" s="39">
        <v>5260</v>
      </c>
      <c r="T54" s="39">
        <v>1830</v>
      </c>
      <c r="U54" s="39">
        <v>1010</v>
      </c>
      <c r="V54" s="39">
        <v>920</v>
      </c>
      <c r="W54" s="39">
        <v>60</v>
      </c>
      <c r="X54" s="39" t="s">
        <v>334</v>
      </c>
      <c r="Y54" s="39">
        <v>53410</v>
      </c>
      <c r="Z54" s="39">
        <v>25610</v>
      </c>
      <c r="AA54" s="39">
        <v>11020</v>
      </c>
      <c r="AB54" s="39">
        <v>8380</v>
      </c>
      <c r="AC54" s="39">
        <v>5390</v>
      </c>
      <c r="AD54" s="39">
        <v>1950</v>
      </c>
      <c r="AE54" s="39">
        <v>930</v>
      </c>
      <c r="AF54" s="39">
        <v>780</v>
      </c>
      <c r="AG54" s="39">
        <v>50</v>
      </c>
      <c r="AH54" s="39" t="s">
        <v>334</v>
      </c>
      <c r="AI54" s="39">
        <v>54110</v>
      </c>
      <c r="AJ54" s="39">
        <v>25800</v>
      </c>
      <c r="AK54" s="39">
        <v>10990</v>
      </c>
      <c r="AL54" s="39">
        <v>8580</v>
      </c>
      <c r="AM54" s="39">
        <v>5510</v>
      </c>
      <c r="AN54" s="39">
        <v>2020</v>
      </c>
      <c r="AO54" s="39">
        <v>940</v>
      </c>
      <c r="AP54" s="39">
        <v>770</v>
      </c>
      <c r="AQ54" s="39">
        <v>50</v>
      </c>
      <c r="AR54" s="39" t="s">
        <v>334</v>
      </c>
      <c r="AS54" s="39">
        <v>54660</v>
      </c>
      <c r="AT54" s="39">
        <v>26330</v>
      </c>
      <c r="AU54" s="39">
        <v>10790</v>
      </c>
      <c r="AV54" s="39">
        <v>8650</v>
      </c>
      <c r="AW54" s="39">
        <v>5700</v>
      </c>
      <c r="AX54" s="39">
        <v>2060</v>
      </c>
      <c r="AY54" s="39">
        <v>950</v>
      </c>
      <c r="AZ54" s="39">
        <v>780</v>
      </c>
      <c r="BA54" s="39">
        <v>50</v>
      </c>
      <c r="BB54" s="39" t="s">
        <v>334</v>
      </c>
      <c r="BC54" s="39">
        <v>55300</v>
      </c>
      <c r="BD54" s="39">
        <v>26880</v>
      </c>
      <c r="BE54" s="39">
        <v>10580</v>
      </c>
      <c r="BF54" s="39">
        <v>8750</v>
      </c>
      <c r="BG54" s="39">
        <v>5830</v>
      </c>
      <c r="BH54" s="39">
        <v>2160</v>
      </c>
      <c r="BI54" s="39">
        <v>990</v>
      </c>
      <c r="BJ54" s="39">
        <v>790</v>
      </c>
      <c r="BK54" s="39">
        <v>50</v>
      </c>
      <c r="BL54" s="39" t="s">
        <v>334</v>
      </c>
      <c r="BM54" s="39">
        <v>56020</v>
      </c>
      <c r="BN54" s="39">
        <v>27070</v>
      </c>
      <c r="BO54" s="39">
        <v>10600</v>
      </c>
      <c r="BP54" s="39">
        <v>8890</v>
      </c>
      <c r="BQ54" s="39">
        <v>5950</v>
      </c>
      <c r="BR54" s="39">
        <v>2240</v>
      </c>
      <c r="BS54" s="39">
        <v>1010</v>
      </c>
      <c r="BT54" s="39">
        <v>780</v>
      </c>
      <c r="BU54" s="39">
        <v>50</v>
      </c>
      <c r="BV54" s="39" t="s">
        <v>334</v>
      </c>
      <c r="BW54" s="39">
        <v>56590</v>
      </c>
      <c r="BX54" s="39">
        <v>27050</v>
      </c>
      <c r="BY54" s="39">
        <v>10680</v>
      </c>
      <c r="BZ54" s="39">
        <v>8920</v>
      </c>
      <c r="CA54" s="39">
        <v>6000</v>
      </c>
      <c r="CB54" s="39">
        <v>2290</v>
      </c>
      <c r="CC54" s="39">
        <v>1040</v>
      </c>
      <c r="CD54" s="39">
        <v>780</v>
      </c>
      <c r="CE54" s="39">
        <v>50</v>
      </c>
      <c r="CF54" s="39" t="s">
        <v>334</v>
      </c>
      <c r="CG54" s="39">
        <v>56800</v>
      </c>
      <c r="CH54" s="39">
        <v>27020</v>
      </c>
      <c r="CI54" s="39">
        <v>10680</v>
      </c>
      <c r="CJ54" s="39">
        <v>8990</v>
      </c>
      <c r="CK54" s="39">
        <v>6010</v>
      </c>
      <c r="CL54" s="39">
        <v>2310</v>
      </c>
      <c r="CM54" s="39">
        <v>1070</v>
      </c>
      <c r="CN54" s="39">
        <v>770</v>
      </c>
      <c r="CO54" s="39">
        <v>50</v>
      </c>
      <c r="CP54" s="39" t="s">
        <v>334</v>
      </c>
      <c r="CQ54" s="39">
        <v>56900</v>
      </c>
      <c r="CR54" s="39">
        <v>26830</v>
      </c>
      <c r="CS54" s="39">
        <v>10840</v>
      </c>
      <c r="CT54" s="39">
        <v>9020</v>
      </c>
      <c r="CU54" s="39">
        <v>6060</v>
      </c>
      <c r="CV54" s="39">
        <v>2350</v>
      </c>
      <c r="CW54" s="39">
        <v>1100</v>
      </c>
      <c r="CX54" s="39">
        <v>790</v>
      </c>
      <c r="CY54" s="39">
        <v>50</v>
      </c>
      <c r="CZ54" s="39" t="s">
        <v>334</v>
      </c>
      <c r="DA54" s="39">
        <v>57040</v>
      </c>
      <c r="DB54" s="39">
        <v>26910</v>
      </c>
      <c r="DC54" s="39">
        <v>10940</v>
      </c>
      <c r="DD54" s="39">
        <v>9090</v>
      </c>
      <c r="DE54" s="39">
        <v>6110</v>
      </c>
      <c r="DF54" s="39">
        <v>2370</v>
      </c>
      <c r="DG54" s="39">
        <v>1120</v>
      </c>
      <c r="DH54" s="39">
        <v>800</v>
      </c>
      <c r="DI54" s="39">
        <v>50</v>
      </c>
      <c r="DJ54" s="39" t="s">
        <v>334</v>
      </c>
      <c r="DK54" s="39">
        <v>57400</v>
      </c>
      <c r="DL54" s="39">
        <v>26990</v>
      </c>
      <c r="DM54" s="39">
        <v>11000</v>
      </c>
      <c r="DN54" s="39">
        <v>9210</v>
      </c>
      <c r="DO54" s="39">
        <v>6160</v>
      </c>
      <c r="DP54" s="39">
        <v>2410</v>
      </c>
      <c r="DQ54" s="39">
        <v>1140</v>
      </c>
      <c r="DR54" s="39">
        <v>820</v>
      </c>
      <c r="DS54" s="39">
        <v>50</v>
      </c>
      <c r="DT54" s="39" t="s">
        <v>334</v>
      </c>
      <c r="DU54" s="39">
        <v>57760</v>
      </c>
      <c r="DV54" s="39">
        <v>26900</v>
      </c>
      <c r="DW54" s="39">
        <v>11140</v>
      </c>
      <c r="DX54" s="39">
        <v>9330</v>
      </c>
      <c r="DY54" s="39">
        <v>6240</v>
      </c>
      <c r="DZ54" s="39">
        <v>2450</v>
      </c>
      <c r="EA54" s="39">
        <v>1160</v>
      </c>
      <c r="EB54" s="39">
        <v>830</v>
      </c>
      <c r="EC54" s="39">
        <v>50</v>
      </c>
      <c r="ED54" s="39" t="s">
        <v>334</v>
      </c>
      <c r="EE54" s="39">
        <v>58100</v>
      </c>
      <c r="EF54" s="39">
        <v>26890</v>
      </c>
      <c r="EG54" s="39">
        <v>11470</v>
      </c>
      <c r="EH54" s="39">
        <v>9420</v>
      </c>
      <c r="EI54" s="39">
        <v>6260</v>
      </c>
      <c r="EJ54" s="39">
        <v>2470</v>
      </c>
      <c r="EK54" s="39">
        <v>1190</v>
      </c>
      <c r="EL54" s="39">
        <v>860</v>
      </c>
      <c r="EM54" s="39">
        <v>50</v>
      </c>
      <c r="EN54" s="39" t="s">
        <v>334</v>
      </c>
      <c r="EO54" s="39">
        <v>58610</v>
      </c>
      <c r="EP54" s="39">
        <v>27020</v>
      </c>
      <c r="EQ54" s="39">
        <v>11570</v>
      </c>
      <c r="ER54" s="39">
        <v>9460</v>
      </c>
      <c r="ES54" s="39">
        <v>6270</v>
      </c>
      <c r="ET54" s="39">
        <v>2500</v>
      </c>
      <c r="EU54" s="39">
        <v>1210</v>
      </c>
      <c r="EV54" s="39">
        <v>880</v>
      </c>
      <c r="EW54" s="39">
        <v>50</v>
      </c>
      <c r="EX54" s="39" t="s">
        <v>334</v>
      </c>
      <c r="EY54" s="39">
        <v>58950</v>
      </c>
      <c r="EZ54" s="39">
        <v>27110</v>
      </c>
      <c r="FA54" s="39">
        <v>11730</v>
      </c>
      <c r="FB54" s="39">
        <v>9490</v>
      </c>
      <c r="FC54" s="39">
        <v>6280</v>
      </c>
      <c r="FD54" s="39">
        <v>2510</v>
      </c>
      <c r="FE54" s="39">
        <v>1210</v>
      </c>
      <c r="FF54" s="39">
        <v>890</v>
      </c>
      <c r="FG54" s="39">
        <v>50</v>
      </c>
      <c r="FH54" s="39" t="s">
        <v>334</v>
      </c>
      <c r="FI54" s="39">
        <v>59260</v>
      </c>
      <c r="FJ54" s="39">
        <v>27330</v>
      </c>
      <c r="FK54" s="39">
        <v>11940</v>
      </c>
      <c r="FL54" s="39">
        <v>9540</v>
      </c>
      <c r="FM54" s="39">
        <v>6270</v>
      </c>
      <c r="FN54" s="39">
        <v>2510</v>
      </c>
      <c r="FO54" s="39">
        <v>1210</v>
      </c>
      <c r="FP54" s="39">
        <v>880</v>
      </c>
      <c r="FQ54" s="39">
        <v>50</v>
      </c>
      <c r="FR54" s="39" t="s">
        <v>334</v>
      </c>
      <c r="FS54" s="39">
        <v>59730</v>
      </c>
      <c r="FT54" s="39">
        <v>27610</v>
      </c>
      <c r="FU54" s="39">
        <v>12050</v>
      </c>
      <c r="FV54" s="39">
        <v>9530</v>
      </c>
      <c r="FW54" s="39">
        <v>6290</v>
      </c>
      <c r="FX54" s="39">
        <v>2500</v>
      </c>
      <c r="FY54" s="39">
        <v>1210</v>
      </c>
      <c r="FZ54" s="39">
        <v>890</v>
      </c>
      <c r="GA54" s="39">
        <v>50</v>
      </c>
      <c r="GB54" s="39" t="s">
        <v>334</v>
      </c>
      <c r="GC54" s="39">
        <v>60130</v>
      </c>
      <c r="GD54" s="39">
        <v>27710</v>
      </c>
      <c r="GE54" s="39">
        <v>12060</v>
      </c>
      <c r="GF54" s="39">
        <v>9520</v>
      </c>
      <c r="GG54" s="39">
        <v>6300</v>
      </c>
      <c r="GH54" s="39">
        <v>2500</v>
      </c>
      <c r="GI54" s="39">
        <v>1210</v>
      </c>
      <c r="GJ54" s="39">
        <v>890</v>
      </c>
      <c r="GK54" s="39">
        <v>50</v>
      </c>
      <c r="GL54" s="39" t="s">
        <v>334</v>
      </c>
      <c r="GM54" s="39">
        <v>60240</v>
      </c>
      <c r="GN54" s="39">
        <v>27830</v>
      </c>
      <c r="GO54" s="39">
        <v>12090</v>
      </c>
      <c r="GP54" s="39">
        <v>9550</v>
      </c>
      <c r="GQ54" s="39">
        <v>6320</v>
      </c>
      <c r="GR54" s="39">
        <v>2490</v>
      </c>
      <c r="GS54" s="39">
        <v>1220</v>
      </c>
      <c r="GT54" s="39">
        <v>890</v>
      </c>
      <c r="GU54" s="39">
        <v>60</v>
      </c>
      <c r="GV54" s="39" t="s">
        <v>334</v>
      </c>
      <c r="GW54" s="39">
        <v>60450</v>
      </c>
      <c r="GX54" s="39">
        <v>28010</v>
      </c>
      <c r="GY54" s="39">
        <v>12070</v>
      </c>
      <c r="GZ54" s="39">
        <v>9590</v>
      </c>
      <c r="HA54" s="39">
        <v>6320</v>
      </c>
      <c r="HB54" s="39">
        <v>2480</v>
      </c>
      <c r="HC54" s="39">
        <v>1230</v>
      </c>
      <c r="HD54" s="39">
        <v>900</v>
      </c>
      <c r="HE54" s="39">
        <v>60</v>
      </c>
      <c r="HF54" s="39" t="s">
        <v>334</v>
      </c>
      <c r="HG54" s="39">
        <v>60650</v>
      </c>
      <c r="HH54" s="39">
        <v>28140</v>
      </c>
      <c r="HI54" s="39">
        <v>12020</v>
      </c>
      <c r="HJ54" s="39">
        <v>9620</v>
      </c>
      <c r="HK54" s="39">
        <v>6300</v>
      </c>
      <c r="HL54" s="39">
        <v>2480</v>
      </c>
      <c r="HM54" s="39">
        <v>1250</v>
      </c>
      <c r="HN54" s="39">
        <v>890</v>
      </c>
      <c r="HO54" s="39">
        <v>60</v>
      </c>
      <c r="HP54" s="39" t="s">
        <v>334</v>
      </c>
      <c r="HQ54" s="39">
        <v>60760</v>
      </c>
      <c r="HR54" s="39">
        <v>28310</v>
      </c>
      <c r="HS54" s="39">
        <v>12050</v>
      </c>
      <c r="HT54" s="39">
        <v>9590</v>
      </c>
      <c r="HU54" s="39">
        <v>6310</v>
      </c>
      <c r="HV54" s="39">
        <v>2480</v>
      </c>
      <c r="HW54" s="39">
        <v>1280</v>
      </c>
      <c r="HX54" s="39">
        <v>890</v>
      </c>
      <c r="HY54" s="39">
        <v>60</v>
      </c>
      <c r="HZ54" s="39" t="s">
        <v>334</v>
      </c>
      <c r="IA54" s="39">
        <v>60960</v>
      </c>
      <c r="IB54" s="39">
        <v>28630</v>
      </c>
      <c r="IC54" s="39">
        <v>12170</v>
      </c>
      <c r="ID54" s="39">
        <v>9610</v>
      </c>
      <c r="IE54" s="39">
        <v>6330</v>
      </c>
      <c r="IF54" s="39">
        <v>2530</v>
      </c>
      <c r="IG54" s="39">
        <v>1310</v>
      </c>
      <c r="IH54" s="39">
        <v>890</v>
      </c>
      <c r="II54" s="39">
        <v>60</v>
      </c>
      <c r="IJ54" s="39" t="s">
        <v>334</v>
      </c>
      <c r="IK54" s="39">
        <v>61540</v>
      </c>
      <c r="IL54" s="39">
        <v>29000</v>
      </c>
      <c r="IM54" s="39">
        <v>12220</v>
      </c>
      <c r="IN54" s="39">
        <v>9680</v>
      </c>
      <c r="IO54" s="39">
        <v>6420</v>
      </c>
      <c r="IP54" s="39">
        <v>2620</v>
      </c>
      <c r="IQ54" s="39">
        <v>1340</v>
      </c>
      <c r="IR54" s="39">
        <v>900</v>
      </c>
      <c r="IS54" s="39">
        <v>60</v>
      </c>
      <c r="IT54" s="39" t="s">
        <v>334</v>
      </c>
      <c r="IU54" s="39">
        <v>62230</v>
      </c>
      <c r="IV54" s="39">
        <v>29120</v>
      </c>
      <c r="IW54" s="39">
        <v>12410</v>
      </c>
      <c r="IX54" s="39">
        <v>9790</v>
      </c>
      <c r="IY54" s="39">
        <v>6530</v>
      </c>
      <c r="IZ54" s="39">
        <v>2740</v>
      </c>
      <c r="JA54" s="39">
        <v>1400</v>
      </c>
      <c r="JB54" s="39">
        <v>910</v>
      </c>
      <c r="JC54" s="39">
        <v>60</v>
      </c>
      <c r="JD54" s="39" t="s">
        <v>334</v>
      </c>
      <c r="JE54" s="39">
        <v>62940</v>
      </c>
      <c r="JF54" s="39">
        <v>29410</v>
      </c>
      <c r="JG54" s="39">
        <v>12520</v>
      </c>
      <c r="JH54" s="39">
        <v>9920</v>
      </c>
      <c r="JI54" s="39">
        <v>6650</v>
      </c>
      <c r="JJ54" s="39">
        <v>2850</v>
      </c>
      <c r="JK54" s="39">
        <v>1510</v>
      </c>
      <c r="JL54" s="39">
        <v>910</v>
      </c>
      <c r="JM54" s="39">
        <v>60</v>
      </c>
      <c r="JN54" s="39" t="s">
        <v>334</v>
      </c>
      <c r="JO54" s="39">
        <v>63830</v>
      </c>
      <c r="JP54" s="39">
        <v>29490</v>
      </c>
      <c r="JQ54" s="39">
        <v>12640</v>
      </c>
      <c r="JR54" s="39">
        <v>10030</v>
      </c>
      <c r="JS54" s="39">
        <v>6780</v>
      </c>
      <c r="JT54" s="39">
        <v>2930</v>
      </c>
      <c r="JU54" s="39">
        <v>1580</v>
      </c>
      <c r="JV54" s="39">
        <v>920</v>
      </c>
      <c r="JW54" s="39">
        <v>60</v>
      </c>
      <c r="JX54" s="39" t="s">
        <v>334</v>
      </c>
      <c r="JY54" s="39">
        <v>64430</v>
      </c>
      <c r="JZ54" s="39">
        <v>29700</v>
      </c>
      <c r="KA54" s="39">
        <v>12780</v>
      </c>
      <c r="KB54" s="39">
        <v>10140</v>
      </c>
      <c r="KC54" s="39">
        <v>6860</v>
      </c>
      <c r="KD54" s="39">
        <v>3020</v>
      </c>
      <c r="KE54" s="39">
        <v>1650</v>
      </c>
      <c r="KF54" s="39">
        <v>950</v>
      </c>
      <c r="KG54" s="39">
        <v>60</v>
      </c>
      <c r="KH54" s="39" t="s">
        <v>334</v>
      </c>
      <c r="KI54" s="39">
        <v>65160</v>
      </c>
      <c r="KJ54" s="39">
        <v>29820</v>
      </c>
      <c r="KK54" s="39">
        <v>12880</v>
      </c>
      <c r="KL54" s="39">
        <v>10420</v>
      </c>
      <c r="KM54" s="39">
        <v>7000</v>
      </c>
      <c r="KN54" s="39">
        <v>3180</v>
      </c>
      <c r="KO54" s="39">
        <v>1760</v>
      </c>
      <c r="KP54" s="39">
        <v>980</v>
      </c>
      <c r="KQ54" s="39">
        <v>60</v>
      </c>
      <c r="KR54" s="39" t="s">
        <v>334</v>
      </c>
      <c r="KS54" s="39">
        <v>66100</v>
      </c>
      <c r="KT54" s="39">
        <v>30270</v>
      </c>
      <c r="KU54" s="39">
        <v>13110</v>
      </c>
      <c r="KV54" s="39">
        <v>10700</v>
      </c>
      <c r="KW54" s="39">
        <v>7180</v>
      </c>
      <c r="KX54" s="39">
        <v>3370</v>
      </c>
      <c r="KY54" s="39">
        <v>1870</v>
      </c>
      <c r="KZ54" s="39">
        <v>990</v>
      </c>
      <c r="LA54" s="39">
        <v>70</v>
      </c>
      <c r="LB54" s="39" t="s">
        <v>334</v>
      </c>
      <c r="LC54" s="39">
        <v>67550</v>
      </c>
      <c r="LD54" t="str">
        <f>INDEX(Lookup!$F$2:$F$375, MATCH(D54,Lookup!$A$2:$A$375,0))</f>
        <v>:</v>
      </c>
    </row>
    <row r="55" spans="2:316" ht="15" customHeight="1" x14ac:dyDescent="0.25">
      <c r="B55" s="1" t="s">
        <v>342</v>
      </c>
      <c r="C55" s="42">
        <v>2350</v>
      </c>
      <c r="D55" s="42" t="s">
        <v>437</v>
      </c>
      <c r="E55" s="37" t="s">
        <v>438</v>
      </c>
      <c r="F55" s="38">
        <v>2430</v>
      </c>
      <c r="G55" s="38">
        <v>4010</v>
      </c>
      <c r="H55" s="38">
        <v>4290</v>
      </c>
      <c r="I55" s="38">
        <v>3930</v>
      </c>
      <c r="J55" s="38">
        <v>2670</v>
      </c>
      <c r="K55" s="38">
        <v>1590</v>
      </c>
      <c r="L55" s="38">
        <v>1660</v>
      </c>
      <c r="M55" s="38">
        <v>270</v>
      </c>
      <c r="N55" s="38" t="s">
        <v>334</v>
      </c>
      <c r="O55" s="39">
        <v>20840</v>
      </c>
      <c r="P55" s="39">
        <v>2560</v>
      </c>
      <c r="Q55" s="39">
        <v>4070</v>
      </c>
      <c r="R55" s="39">
        <v>4330</v>
      </c>
      <c r="S55" s="39">
        <v>3970</v>
      </c>
      <c r="T55" s="39">
        <v>2640</v>
      </c>
      <c r="U55" s="39">
        <v>1630</v>
      </c>
      <c r="V55" s="39">
        <v>1650</v>
      </c>
      <c r="W55" s="39">
        <v>260</v>
      </c>
      <c r="X55" s="39" t="s">
        <v>334</v>
      </c>
      <c r="Y55" s="39">
        <v>21100</v>
      </c>
      <c r="Z55" s="39">
        <v>2800</v>
      </c>
      <c r="AA55" s="39">
        <v>4200</v>
      </c>
      <c r="AB55" s="39">
        <v>4560</v>
      </c>
      <c r="AC55" s="39">
        <v>4100</v>
      </c>
      <c r="AD55" s="39">
        <v>2710</v>
      </c>
      <c r="AE55" s="39">
        <v>1520</v>
      </c>
      <c r="AF55" s="39">
        <v>1460</v>
      </c>
      <c r="AG55" s="39">
        <v>200</v>
      </c>
      <c r="AH55" s="39" t="s">
        <v>334</v>
      </c>
      <c r="AI55" s="39">
        <v>21550</v>
      </c>
      <c r="AJ55" s="39">
        <v>2880</v>
      </c>
      <c r="AK55" s="39">
        <v>4310</v>
      </c>
      <c r="AL55" s="39">
        <v>4610</v>
      </c>
      <c r="AM55" s="39">
        <v>4160</v>
      </c>
      <c r="AN55" s="39">
        <v>2770</v>
      </c>
      <c r="AO55" s="39">
        <v>1570</v>
      </c>
      <c r="AP55" s="39">
        <v>1450</v>
      </c>
      <c r="AQ55" s="39">
        <v>180</v>
      </c>
      <c r="AR55" s="39" t="s">
        <v>334</v>
      </c>
      <c r="AS55" s="39">
        <v>21940</v>
      </c>
      <c r="AT55" s="39">
        <v>2910</v>
      </c>
      <c r="AU55" s="39">
        <v>4410</v>
      </c>
      <c r="AV55" s="39">
        <v>4630</v>
      </c>
      <c r="AW55" s="39">
        <v>4190</v>
      </c>
      <c r="AX55" s="39">
        <v>2830</v>
      </c>
      <c r="AY55" s="39">
        <v>1600</v>
      </c>
      <c r="AZ55" s="39">
        <v>1470</v>
      </c>
      <c r="BA55" s="39">
        <v>180</v>
      </c>
      <c r="BB55" s="39" t="s">
        <v>334</v>
      </c>
      <c r="BC55" s="39">
        <v>22220</v>
      </c>
      <c r="BD55" s="39">
        <v>2960</v>
      </c>
      <c r="BE55" s="39">
        <v>4470</v>
      </c>
      <c r="BF55" s="39">
        <v>4660</v>
      </c>
      <c r="BG55" s="39">
        <v>4240</v>
      </c>
      <c r="BH55" s="39">
        <v>2890</v>
      </c>
      <c r="BI55" s="39">
        <v>1620</v>
      </c>
      <c r="BJ55" s="39">
        <v>1500</v>
      </c>
      <c r="BK55" s="39">
        <v>180</v>
      </c>
      <c r="BL55" s="39" t="s">
        <v>334</v>
      </c>
      <c r="BM55" s="39">
        <v>22520</v>
      </c>
      <c r="BN55" s="39">
        <v>3000</v>
      </c>
      <c r="BO55" s="39">
        <v>4530</v>
      </c>
      <c r="BP55" s="39">
        <v>4700</v>
      </c>
      <c r="BQ55" s="39">
        <v>4270</v>
      </c>
      <c r="BR55" s="39">
        <v>2960</v>
      </c>
      <c r="BS55" s="39">
        <v>1680</v>
      </c>
      <c r="BT55" s="39">
        <v>1510</v>
      </c>
      <c r="BU55" s="39">
        <v>180</v>
      </c>
      <c r="BV55" s="39" t="s">
        <v>334</v>
      </c>
      <c r="BW55" s="39">
        <v>22830</v>
      </c>
      <c r="BX55" s="39">
        <v>3040</v>
      </c>
      <c r="BY55" s="39">
        <v>4560</v>
      </c>
      <c r="BZ55" s="39">
        <v>4700</v>
      </c>
      <c r="CA55" s="39">
        <v>4300</v>
      </c>
      <c r="CB55" s="39">
        <v>3010</v>
      </c>
      <c r="CC55" s="39">
        <v>1690</v>
      </c>
      <c r="CD55" s="39">
        <v>1580</v>
      </c>
      <c r="CE55" s="39">
        <v>180</v>
      </c>
      <c r="CF55" s="39" t="s">
        <v>334</v>
      </c>
      <c r="CG55" s="39">
        <v>23070</v>
      </c>
      <c r="CH55" s="39">
        <v>3060</v>
      </c>
      <c r="CI55" s="39">
        <v>4580</v>
      </c>
      <c r="CJ55" s="39">
        <v>4690</v>
      </c>
      <c r="CK55" s="39">
        <v>4290</v>
      </c>
      <c r="CL55" s="39">
        <v>3010</v>
      </c>
      <c r="CM55" s="39">
        <v>1740</v>
      </c>
      <c r="CN55" s="39">
        <v>1640</v>
      </c>
      <c r="CO55" s="39">
        <v>180</v>
      </c>
      <c r="CP55" s="39" t="s">
        <v>334</v>
      </c>
      <c r="CQ55" s="39">
        <v>23190</v>
      </c>
      <c r="CR55" s="39">
        <v>3110</v>
      </c>
      <c r="CS55" s="39">
        <v>4590</v>
      </c>
      <c r="CT55" s="39">
        <v>4680</v>
      </c>
      <c r="CU55" s="39">
        <v>4330</v>
      </c>
      <c r="CV55" s="39">
        <v>3020</v>
      </c>
      <c r="CW55" s="39">
        <v>1820</v>
      </c>
      <c r="CX55" s="39">
        <v>1690</v>
      </c>
      <c r="CY55" s="39">
        <v>180</v>
      </c>
      <c r="CZ55" s="39" t="s">
        <v>334</v>
      </c>
      <c r="DA55" s="39">
        <v>23430</v>
      </c>
      <c r="DB55" s="39">
        <v>3160</v>
      </c>
      <c r="DC55" s="39">
        <v>4600</v>
      </c>
      <c r="DD55" s="39">
        <v>4700</v>
      </c>
      <c r="DE55" s="39">
        <v>4340</v>
      </c>
      <c r="DF55" s="39">
        <v>3040</v>
      </c>
      <c r="DG55" s="39">
        <v>1860</v>
      </c>
      <c r="DH55" s="39">
        <v>1780</v>
      </c>
      <c r="DI55" s="39">
        <v>190</v>
      </c>
      <c r="DJ55" s="39" t="s">
        <v>334</v>
      </c>
      <c r="DK55" s="39">
        <v>23670</v>
      </c>
      <c r="DL55" s="39">
        <v>3220</v>
      </c>
      <c r="DM55" s="39">
        <v>4630</v>
      </c>
      <c r="DN55" s="39">
        <v>4730</v>
      </c>
      <c r="DO55" s="39">
        <v>4360</v>
      </c>
      <c r="DP55" s="39">
        <v>3080</v>
      </c>
      <c r="DQ55" s="39">
        <v>1910</v>
      </c>
      <c r="DR55" s="39">
        <v>1840</v>
      </c>
      <c r="DS55" s="39">
        <v>190</v>
      </c>
      <c r="DT55" s="39" t="s">
        <v>334</v>
      </c>
      <c r="DU55" s="39">
        <v>23950</v>
      </c>
      <c r="DV55" s="39">
        <v>3260</v>
      </c>
      <c r="DW55" s="39">
        <v>4640</v>
      </c>
      <c r="DX55" s="39">
        <v>4730</v>
      </c>
      <c r="DY55" s="39">
        <v>4400</v>
      </c>
      <c r="DZ55" s="39">
        <v>3170</v>
      </c>
      <c r="EA55" s="39">
        <v>1960</v>
      </c>
      <c r="EB55" s="39">
        <v>1880</v>
      </c>
      <c r="EC55" s="39">
        <v>190</v>
      </c>
      <c r="ED55" s="39" t="s">
        <v>334</v>
      </c>
      <c r="EE55" s="39">
        <v>24230</v>
      </c>
      <c r="EF55" s="39">
        <v>3290</v>
      </c>
      <c r="EG55" s="39">
        <v>4640</v>
      </c>
      <c r="EH55" s="39">
        <v>4740</v>
      </c>
      <c r="EI55" s="39">
        <v>4420</v>
      </c>
      <c r="EJ55" s="39">
        <v>3220</v>
      </c>
      <c r="EK55" s="39">
        <v>1980</v>
      </c>
      <c r="EL55" s="39">
        <v>1880</v>
      </c>
      <c r="EM55" s="39">
        <v>190</v>
      </c>
      <c r="EN55" s="39" t="s">
        <v>334</v>
      </c>
      <c r="EO55" s="39">
        <v>24360</v>
      </c>
      <c r="EP55" s="39">
        <v>3320</v>
      </c>
      <c r="EQ55" s="39">
        <v>4650</v>
      </c>
      <c r="ER55" s="39">
        <v>4750</v>
      </c>
      <c r="ES55" s="39">
        <v>4420</v>
      </c>
      <c r="ET55" s="39">
        <v>3230</v>
      </c>
      <c r="EU55" s="39">
        <v>2030</v>
      </c>
      <c r="EV55" s="39">
        <v>1860</v>
      </c>
      <c r="EW55" s="39">
        <v>190</v>
      </c>
      <c r="EX55" s="39" t="s">
        <v>334</v>
      </c>
      <c r="EY55" s="39">
        <v>24450</v>
      </c>
      <c r="EZ55" s="39">
        <v>3380</v>
      </c>
      <c r="FA55" s="39">
        <v>4690</v>
      </c>
      <c r="FB55" s="39">
        <v>4750</v>
      </c>
      <c r="FC55" s="39">
        <v>4430</v>
      </c>
      <c r="FD55" s="39">
        <v>3250</v>
      </c>
      <c r="FE55" s="39">
        <v>2020</v>
      </c>
      <c r="FF55" s="39">
        <v>1860</v>
      </c>
      <c r="FG55" s="39">
        <v>190</v>
      </c>
      <c r="FH55" s="39" t="s">
        <v>334</v>
      </c>
      <c r="FI55" s="39">
        <v>24570</v>
      </c>
      <c r="FJ55" s="39">
        <v>3410</v>
      </c>
      <c r="FK55" s="39">
        <v>4690</v>
      </c>
      <c r="FL55" s="39">
        <v>4770</v>
      </c>
      <c r="FM55" s="39">
        <v>4410</v>
      </c>
      <c r="FN55" s="39">
        <v>3250</v>
      </c>
      <c r="FO55" s="39">
        <v>2030</v>
      </c>
      <c r="FP55" s="39">
        <v>1850</v>
      </c>
      <c r="FQ55" s="39">
        <v>190</v>
      </c>
      <c r="FR55" s="39" t="s">
        <v>334</v>
      </c>
      <c r="FS55" s="39">
        <v>24610</v>
      </c>
      <c r="FT55" s="39">
        <v>3450</v>
      </c>
      <c r="FU55" s="39">
        <v>4720</v>
      </c>
      <c r="FV55" s="39">
        <v>4790</v>
      </c>
      <c r="FW55" s="39">
        <v>4410</v>
      </c>
      <c r="FX55" s="39">
        <v>3250</v>
      </c>
      <c r="FY55" s="39">
        <v>2030</v>
      </c>
      <c r="FZ55" s="39">
        <v>1860</v>
      </c>
      <c r="GA55" s="39">
        <v>190</v>
      </c>
      <c r="GB55" s="39" t="s">
        <v>334</v>
      </c>
      <c r="GC55" s="39">
        <v>24710</v>
      </c>
      <c r="GD55" s="39">
        <v>3460</v>
      </c>
      <c r="GE55" s="39">
        <v>4740</v>
      </c>
      <c r="GF55" s="39">
        <v>4810</v>
      </c>
      <c r="GG55" s="39">
        <v>4430</v>
      </c>
      <c r="GH55" s="39">
        <v>3240</v>
      </c>
      <c r="GI55" s="39">
        <v>2040</v>
      </c>
      <c r="GJ55" s="39">
        <v>1860</v>
      </c>
      <c r="GK55" s="39">
        <v>200</v>
      </c>
      <c r="GL55" s="39" t="s">
        <v>334</v>
      </c>
      <c r="GM55" s="39">
        <v>24780</v>
      </c>
      <c r="GN55" s="39">
        <v>3510</v>
      </c>
      <c r="GO55" s="39">
        <v>4790</v>
      </c>
      <c r="GP55" s="39">
        <v>4830</v>
      </c>
      <c r="GQ55" s="39">
        <v>4430</v>
      </c>
      <c r="GR55" s="39">
        <v>3260</v>
      </c>
      <c r="GS55" s="39">
        <v>2030</v>
      </c>
      <c r="GT55" s="39">
        <v>1880</v>
      </c>
      <c r="GU55" s="39">
        <v>200</v>
      </c>
      <c r="GV55" s="39" t="s">
        <v>334</v>
      </c>
      <c r="GW55" s="39">
        <v>24930</v>
      </c>
      <c r="GX55" s="39">
        <v>3550</v>
      </c>
      <c r="GY55" s="39">
        <v>4850</v>
      </c>
      <c r="GZ55" s="39">
        <v>4850</v>
      </c>
      <c r="HA55" s="39">
        <v>4440</v>
      </c>
      <c r="HB55" s="39">
        <v>3260</v>
      </c>
      <c r="HC55" s="39">
        <v>2050</v>
      </c>
      <c r="HD55" s="39">
        <v>1880</v>
      </c>
      <c r="HE55" s="39">
        <v>210</v>
      </c>
      <c r="HF55" s="39" t="s">
        <v>334</v>
      </c>
      <c r="HG55" s="39">
        <v>25090</v>
      </c>
      <c r="HH55" s="39">
        <v>3570</v>
      </c>
      <c r="HI55" s="39">
        <v>4870</v>
      </c>
      <c r="HJ55" s="39">
        <v>4910</v>
      </c>
      <c r="HK55" s="39">
        <v>4440</v>
      </c>
      <c r="HL55" s="39">
        <v>3300</v>
      </c>
      <c r="HM55" s="39">
        <v>2060</v>
      </c>
      <c r="HN55" s="39">
        <v>1880</v>
      </c>
      <c r="HO55" s="39">
        <v>210</v>
      </c>
      <c r="HP55" s="39" t="s">
        <v>334</v>
      </c>
      <c r="HQ55" s="39">
        <v>25240</v>
      </c>
      <c r="HR55" s="39">
        <v>3600</v>
      </c>
      <c r="HS55" s="39">
        <v>4930</v>
      </c>
      <c r="HT55" s="39">
        <v>4920</v>
      </c>
      <c r="HU55" s="39">
        <v>4500</v>
      </c>
      <c r="HV55" s="39">
        <v>3360</v>
      </c>
      <c r="HW55" s="39">
        <v>2100</v>
      </c>
      <c r="HX55" s="39">
        <v>1890</v>
      </c>
      <c r="HY55" s="39">
        <v>210</v>
      </c>
      <c r="HZ55" s="39" t="s">
        <v>334</v>
      </c>
      <c r="IA55" s="39">
        <v>25530</v>
      </c>
      <c r="IB55" s="39">
        <v>3660</v>
      </c>
      <c r="IC55" s="39">
        <v>5000</v>
      </c>
      <c r="ID55" s="39">
        <v>4970</v>
      </c>
      <c r="IE55" s="39">
        <v>4550</v>
      </c>
      <c r="IF55" s="39">
        <v>3450</v>
      </c>
      <c r="IG55" s="39">
        <v>2140</v>
      </c>
      <c r="IH55" s="39">
        <v>1900</v>
      </c>
      <c r="II55" s="39">
        <v>210</v>
      </c>
      <c r="IJ55" s="39" t="s">
        <v>334</v>
      </c>
      <c r="IK55" s="39">
        <v>25880</v>
      </c>
      <c r="IL55" s="39">
        <v>3690</v>
      </c>
      <c r="IM55" s="39">
        <v>5080</v>
      </c>
      <c r="IN55" s="39">
        <v>5030</v>
      </c>
      <c r="IO55" s="39">
        <v>4600</v>
      </c>
      <c r="IP55" s="39">
        <v>3550</v>
      </c>
      <c r="IQ55" s="39">
        <v>2200</v>
      </c>
      <c r="IR55" s="39">
        <v>1900</v>
      </c>
      <c r="IS55" s="39">
        <v>220</v>
      </c>
      <c r="IT55" s="39" t="s">
        <v>334</v>
      </c>
      <c r="IU55" s="39">
        <v>26270</v>
      </c>
      <c r="IV55" s="39">
        <v>3720</v>
      </c>
      <c r="IW55" s="39">
        <v>5160</v>
      </c>
      <c r="IX55" s="39">
        <v>5100</v>
      </c>
      <c r="IY55" s="39">
        <v>4630</v>
      </c>
      <c r="IZ55" s="39">
        <v>3650</v>
      </c>
      <c r="JA55" s="39">
        <v>2270</v>
      </c>
      <c r="JB55" s="39">
        <v>1910</v>
      </c>
      <c r="JC55" s="39">
        <v>210</v>
      </c>
      <c r="JD55" s="39" t="s">
        <v>334</v>
      </c>
      <c r="JE55" s="39">
        <v>26660</v>
      </c>
      <c r="JF55" s="39">
        <v>3760</v>
      </c>
      <c r="JG55" s="39">
        <v>5220</v>
      </c>
      <c r="JH55" s="39">
        <v>5160</v>
      </c>
      <c r="JI55" s="39">
        <v>4690</v>
      </c>
      <c r="JJ55" s="39">
        <v>3760</v>
      </c>
      <c r="JK55" s="39">
        <v>2320</v>
      </c>
      <c r="JL55" s="39">
        <v>1920</v>
      </c>
      <c r="JM55" s="39">
        <v>220</v>
      </c>
      <c r="JN55" s="39" t="s">
        <v>334</v>
      </c>
      <c r="JO55" s="39">
        <v>27050</v>
      </c>
      <c r="JP55" s="39">
        <v>3770</v>
      </c>
      <c r="JQ55" s="39">
        <v>5280</v>
      </c>
      <c r="JR55" s="39">
        <v>5260</v>
      </c>
      <c r="JS55" s="39">
        <v>4770</v>
      </c>
      <c r="JT55" s="39">
        <v>3910</v>
      </c>
      <c r="JU55" s="39">
        <v>2400</v>
      </c>
      <c r="JV55" s="39">
        <v>1950</v>
      </c>
      <c r="JW55" s="39">
        <v>220</v>
      </c>
      <c r="JX55" s="39" t="s">
        <v>334</v>
      </c>
      <c r="JY55" s="39">
        <v>27550</v>
      </c>
      <c r="JZ55" s="39">
        <v>3800</v>
      </c>
      <c r="KA55" s="39">
        <v>5350</v>
      </c>
      <c r="KB55" s="39">
        <v>5360</v>
      </c>
      <c r="KC55" s="39">
        <v>4830</v>
      </c>
      <c r="KD55" s="39">
        <v>4020</v>
      </c>
      <c r="KE55" s="39">
        <v>2450</v>
      </c>
      <c r="KF55" s="39">
        <v>1970</v>
      </c>
      <c r="KG55" s="39">
        <v>220</v>
      </c>
      <c r="KH55" s="39" t="s">
        <v>334</v>
      </c>
      <c r="KI55" s="39">
        <v>27990</v>
      </c>
      <c r="KJ55" s="39">
        <v>3830</v>
      </c>
      <c r="KK55" s="39">
        <v>5420</v>
      </c>
      <c r="KL55" s="39">
        <v>5500</v>
      </c>
      <c r="KM55" s="39">
        <v>4930</v>
      </c>
      <c r="KN55" s="39">
        <v>4090</v>
      </c>
      <c r="KO55" s="39">
        <v>2530</v>
      </c>
      <c r="KP55" s="39">
        <v>1990</v>
      </c>
      <c r="KQ55" s="39">
        <v>220</v>
      </c>
      <c r="KR55" s="39" t="s">
        <v>334</v>
      </c>
      <c r="KS55" s="39">
        <v>28510</v>
      </c>
      <c r="KT55" s="39">
        <v>3850</v>
      </c>
      <c r="KU55" s="39">
        <v>5500</v>
      </c>
      <c r="KV55" s="39">
        <v>5640</v>
      </c>
      <c r="KW55" s="39">
        <v>5010</v>
      </c>
      <c r="KX55" s="39">
        <v>4170</v>
      </c>
      <c r="KY55" s="39">
        <v>2600</v>
      </c>
      <c r="KZ55" s="39">
        <v>2020</v>
      </c>
      <c r="LA55" s="39">
        <v>230</v>
      </c>
      <c r="LB55" s="39" t="s">
        <v>334</v>
      </c>
      <c r="LC55" s="39">
        <v>29010</v>
      </c>
      <c r="LD55" t="str">
        <f>INDEX(Lookup!$F$2:$F$375, MATCH(D55,Lookup!$A$2:$A$375,0))</f>
        <v>:</v>
      </c>
    </row>
    <row r="56" spans="2:316" ht="15" customHeight="1" x14ac:dyDescent="0.25">
      <c r="B56" s="1" t="s">
        <v>342</v>
      </c>
      <c r="C56" s="42">
        <v>2355</v>
      </c>
      <c r="D56" s="42" t="s">
        <v>439</v>
      </c>
      <c r="E56" s="37" t="s">
        <v>440</v>
      </c>
      <c r="F56" s="38">
        <v>14210</v>
      </c>
      <c r="G56" s="38">
        <v>4600</v>
      </c>
      <c r="H56" s="38">
        <v>3290</v>
      </c>
      <c r="I56" s="38">
        <v>2720</v>
      </c>
      <c r="J56" s="38">
        <v>1490</v>
      </c>
      <c r="K56" s="38">
        <v>500</v>
      </c>
      <c r="L56" s="38">
        <v>470</v>
      </c>
      <c r="M56" s="38">
        <v>60</v>
      </c>
      <c r="N56" s="38" t="s">
        <v>334</v>
      </c>
      <c r="O56" s="39">
        <v>27350</v>
      </c>
      <c r="P56" s="39">
        <v>14620</v>
      </c>
      <c r="Q56" s="39">
        <v>4610</v>
      </c>
      <c r="R56" s="39">
        <v>3270</v>
      </c>
      <c r="S56" s="39">
        <v>2730</v>
      </c>
      <c r="T56" s="39">
        <v>1490</v>
      </c>
      <c r="U56" s="39">
        <v>520</v>
      </c>
      <c r="V56" s="39">
        <v>460</v>
      </c>
      <c r="W56" s="39">
        <v>60</v>
      </c>
      <c r="X56" s="39" t="s">
        <v>334</v>
      </c>
      <c r="Y56" s="39">
        <v>27750</v>
      </c>
      <c r="Z56" s="39">
        <v>15140</v>
      </c>
      <c r="AA56" s="39">
        <v>4460</v>
      </c>
      <c r="AB56" s="39">
        <v>3320</v>
      </c>
      <c r="AC56" s="39">
        <v>2740</v>
      </c>
      <c r="AD56" s="39">
        <v>1460</v>
      </c>
      <c r="AE56" s="39">
        <v>510</v>
      </c>
      <c r="AF56" s="39">
        <v>430</v>
      </c>
      <c r="AG56" s="39">
        <v>40</v>
      </c>
      <c r="AH56" s="39" t="s">
        <v>334</v>
      </c>
      <c r="AI56" s="39">
        <v>28100</v>
      </c>
      <c r="AJ56" s="39">
        <v>15290</v>
      </c>
      <c r="AK56" s="39">
        <v>4480</v>
      </c>
      <c r="AL56" s="39">
        <v>3350</v>
      </c>
      <c r="AM56" s="39">
        <v>2760</v>
      </c>
      <c r="AN56" s="39">
        <v>1450</v>
      </c>
      <c r="AO56" s="39">
        <v>520</v>
      </c>
      <c r="AP56" s="39">
        <v>390</v>
      </c>
      <c r="AQ56" s="39">
        <v>40</v>
      </c>
      <c r="AR56" s="39" t="s">
        <v>334</v>
      </c>
      <c r="AS56" s="39">
        <v>28290</v>
      </c>
      <c r="AT56" s="39">
        <v>15340</v>
      </c>
      <c r="AU56" s="39">
        <v>4450</v>
      </c>
      <c r="AV56" s="39">
        <v>3370</v>
      </c>
      <c r="AW56" s="39">
        <v>2780</v>
      </c>
      <c r="AX56" s="39">
        <v>1450</v>
      </c>
      <c r="AY56" s="39">
        <v>540</v>
      </c>
      <c r="AZ56" s="39">
        <v>400</v>
      </c>
      <c r="BA56" s="39">
        <v>40</v>
      </c>
      <c r="BB56" s="39" t="s">
        <v>334</v>
      </c>
      <c r="BC56" s="39">
        <v>28370</v>
      </c>
      <c r="BD56" s="39">
        <v>15410</v>
      </c>
      <c r="BE56" s="39">
        <v>4440</v>
      </c>
      <c r="BF56" s="39">
        <v>3400</v>
      </c>
      <c r="BG56" s="39">
        <v>2800</v>
      </c>
      <c r="BH56" s="39">
        <v>1450</v>
      </c>
      <c r="BI56" s="39">
        <v>540</v>
      </c>
      <c r="BJ56" s="39">
        <v>380</v>
      </c>
      <c r="BK56" s="39">
        <v>40</v>
      </c>
      <c r="BL56" s="39" t="s">
        <v>334</v>
      </c>
      <c r="BM56" s="39">
        <v>28460</v>
      </c>
      <c r="BN56" s="39">
        <v>15550</v>
      </c>
      <c r="BO56" s="39">
        <v>4440</v>
      </c>
      <c r="BP56" s="39">
        <v>3510</v>
      </c>
      <c r="BQ56" s="39">
        <v>2830</v>
      </c>
      <c r="BR56" s="39">
        <v>1520</v>
      </c>
      <c r="BS56" s="39">
        <v>610</v>
      </c>
      <c r="BT56" s="39">
        <v>390</v>
      </c>
      <c r="BU56" s="39">
        <v>40</v>
      </c>
      <c r="BV56" s="39" t="s">
        <v>334</v>
      </c>
      <c r="BW56" s="39">
        <v>28870</v>
      </c>
      <c r="BX56" s="39">
        <v>15630</v>
      </c>
      <c r="BY56" s="39">
        <v>4410</v>
      </c>
      <c r="BZ56" s="39">
        <v>3510</v>
      </c>
      <c r="CA56" s="39">
        <v>2870</v>
      </c>
      <c r="CB56" s="39">
        <v>1590</v>
      </c>
      <c r="CC56" s="39">
        <v>550</v>
      </c>
      <c r="CD56" s="39">
        <v>390</v>
      </c>
      <c r="CE56" s="39">
        <v>40</v>
      </c>
      <c r="CF56" s="39" t="s">
        <v>334</v>
      </c>
      <c r="CG56" s="39">
        <v>28990</v>
      </c>
      <c r="CH56" s="39">
        <v>15620</v>
      </c>
      <c r="CI56" s="39">
        <v>4390</v>
      </c>
      <c r="CJ56" s="39">
        <v>3510</v>
      </c>
      <c r="CK56" s="39">
        <v>2880</v>
      </c>
      <c r="CL56" s="39">
        <v>1610</v>
      </c>
      <c r="CM56" s="39">
        <v>550</v>
      </c>
      <c r="CN56" s="39">
        <v>400</v>
      </c>
      <c r="CO56" s="39">
        <v>40</v>
      </c>
      <c r="CP56" s="39" t="s">
        <v>334</v>
      </c>
      <c r="CQ56" s="39">
        <v>29000</v>
      </c>
      <c r="CR56" s="39">
        <v>15630</v>
      </c>
      <c r="CS56" s="39">
        <v>4380</v>
      </c>
      <c r="CT56" s="39">
        <v>3540</v>
      </c>
      <c r="CU56" s="39">
        <v>2940</v>
      </c>
      <c r="CV56" s="39">
        <v>1630</v>
      </c>
      <c r="CW56" s="39">
        <v>560</v>
      </c>
      <c r="CX56" s="39">
        <v>400</v>
      </c>
      <c r="CY56" s="39">
        <v>40</v>
      </c>
      <c r="CZ56" s="39" t="s">
        <v>334</v>
      </c>
      <c r="DA56" s="39">
        <v>29110</v>
      </c>
      <c r="DB56" s="39">
        <v>15650</v>
      </c>
      <c r="DC56" s="39">
        <v>4390</v>
      </c>
      <c r="DD56" s="39">
        <v>3560</v>
      </c>
      <c r="DE56" s="39">
        <v>3000</v>
      </c>
      <c r="DF56" s="39">
        <v>1650</v>
      </c>
      <c r="DG56" s="39">
        <v>570</v>
      </c>
      <c r="DH56" s="39">
        <v>410</v>
      </c>
      <c r="DI56" s="39">
        <v>40</v>
      </c>
      <c r="DJ56" s="39" t="s">
        <v>334</v>
      </c>
      <c r="DK56" s="39">
        <v>29260</v>
      </c>
      <c r="DL56" s="39">
        <v>15710</v>
      </c>
      <c r="DM56" s="39">
        <v>4410</v>
      </c>
      <c r="DN56" s="39">
        <v>3610</v>
      </c>
      <c r="DO56" s="39">
        <v>3080</v>
      </c>
      <c r="DP56" s="39">
        <v>1680</v>
      </c>
      <c r="DQ56" s="39">
        <v>600</v>
      </c>
      <c r="DR56" s="39">
        <v>410</v>
      </c>
      <c r="DS56" s="39">
        <v>40</v>
      </c>
      <c r="DT56" s="39" t="s">
        <v>334</v>
      </c>
      <c r="DU56" s="39">
        <v>29530</v>
      </c>
      <c r="DV56" s="39">
        <v>15700</v>
      </c>
      <c r="DW56" s="39">
        <v>4470</v>
      </c>
      <c r="DX56" s="39">
        <v>3640</v>
      </c>
      <c r="DY56" s="39">
        <v>3120</v>
      </c>
      <c r="DZ56" s="39">
        <v>1730</v>
      </c>
      <c r="EA56" s="39">
        <v>620</v>
      </c>
      <c r="EB56" s="39">
        <v>420</v>
      </c>
      <c r="EC56" s="39">
        <v>40</v>
      </c>
      <c r="ED56" s="39" t="s">
        <v>334</v>
      </c>
      <c r="EE56" s="39">
        <v>29730</v>
      </c>
      <c r="EF56" s="39">
        <v>15670</v>
      </c>
      <c r="EG56" s="39">
        <v>4510</v>
      </c>
      <c r="EH56" s="39">
        <v>3700</v>
      </c>
      <c r="EI56" s="39">
        <v>3130</v>
      </c>
      <c r="EJ56" s="39">
        <v>1760</v>
      </c>
      <c r="EK56" s="39">
        <v>630</v>
      </c>
      <c r="EL56" s="39">
        <v>430</v>
      </c>
      <c r="EM56" s="39">
        <v>40</v>
      </c>
      <c r="EN56" s="39" t="s">
        <v>334</v>
      </c>
      <c r="EO56" s="39">
        <v>29870</v>
      </c>
      <c r="EP56" s="39">
        <v>15700</v>
      </c>
      <c r="EQ56" s="39">
        <v>4610</v>
      </c>
      <c r="ER56" s="39">
        <v>3710</v>
      </c>
      <c r="ES56" s="39">
        <v>3170</v>
      </c>
      <c r="ET56" s="39">
        <v>1800</v>
      </c>
      <c r="EU56" s="39">
        <v>630</v>
      </c>
      <c r="EV56" s="39">
        <v>440</v>
      </c>
      <c r="EW56" s="39">
        <v>40</v>
      </c>
      <c r="EX56" s="39" t="s">
        <v>334</v>
      </c>
      <c r="EY56" s="39">
        <v>30090</v>
      </c>
      <c r="EZ56" s="39">
        <v>15750</v>
      </c>
      <c r="FA56" s="39">
        <v>4700</v>
      </c>
      <c r="FB56" s="39">
        <v>3820</v>
      </c>
      <c r="FC56" s="39">
        <v>3210</v>
      </c>
      <c r="FD56" s="39">
        <v>1830</v>
      </c>
      <c r="FE56" s="39">
        <v>640</v>
      </c>
      <c r="FF56" s="39">
        <v>430</v>
      </c>
      <c r="FG56" s="39">
        <v>40</v>
      </c>
      <c r="FH56" s="39" t="s">
        <v>334</v>
      </c>
      <c r="FI56" s="39">
        <v>30420</v>
      </c>
      <c r="FJ56" s="39">
        <v>15810</v>
      </c>
      <c r="FK56" s="39">
        <v>4690</v>
      </c>
      <c r="FL56" s="39">
        <v>3860</v>
      </c>
      <c r="FM56" s="39">
        <v>3230</v>
      </c>
      <c r="FN56" s="39">
        <v>1850</v>
      </c>
      <c r="FO56" s="39">
        <v>640</v>
      </c>
      <c r="FP56" s="39">
        <v>440</v>
      </c>
      <c r="FQ56" s="39">
        <v>40</v>
      </c>
      <c r="FR56" s="39" t="s">
        <v>334</v>
      </c>
      <c r="FS56" s="39">
        <v>30550</v>
      </c>
      <c r="FT56" s="39">
        <v>15810</v>
      </c>
      <c r="FU56" s="39">
        <v>4700</v>
      </c>
      <c r="FV56" s="39">
        <v>3880</v>
      </c>
      <c r="FW56" s="39">
        <v>3250</v>
      </c>
      <c r="FX56" s="39">
        <v>1850</v>
      </c>
      <c r="FY56" s="39">
        <v>640</v>
      </c>
      <c r="FZ56" s="39">
        <v>430</v>
      </c>
      <c r="GA56" s="39">
        <v>40</v>
      </c>
      <c r="GB56" s="39" t="s">
        <v>334</v>
      </c>
      <c r="GC56" s="39">
        <v>30600</v>
      </c>
      <c r="GD56" s="39">
        <v>15840</v>
      </c>
      <c r="GE56" s="39">
        <v>4740</v>
      </c>
      <c r="GF56" s="39">
        <v>3950</v>
      </c>
      <c r="GG56" s="39">
        <v>3260</v>
      </c>
      <c r="GH56" s="39">
        <v>1860</v>
      </c>
      <c r="GI56" s="39">
        <v>640</v>
      </c>
      <c r="GJ56" s="39">
        <v>440</v>
      </c>
      <c r="GK56" s="39">
        <v>40</v>
      </c>
      <c r="GL56" s="39" t="s">
        <v>334</v>
      </c>
      <c r="GM56" s="39">
        <v>30760</v>
      </c>
      <c r="GN56" s="39">
        <v>15880</v>
      </c>
      <c r="GO56" s="39">
        <v>4780</v>
      </c>
      <c r="GP56" s="39">
        <v>4020</v>
      </c>
      <c r="GQ56" s="39">
        <v>3240</v>
      </c>
      <c r="GR56" s="39">
        <v>1860</v>
      </c>
      <c r="GS56" s="39">
        <v>640</v>
      </c>
      <c r="GT56" s="39">
        <v>440</v>
      </c>
      <c r="GU56" s="39">
        <v>40</v>
      </c>
      <c r="GV56" s="39" t="s">
        <v>334</v>
      </c>
      <c r="GW56" s="39">
        <v>30900</v>
      </c>
      <c r="GX56" s="39">
        <v>15930</v>
      </c>
      <c r="GY56" s="39">
        <v>4780</v>
      </c>
      <c r="GZ56" s="39">
        <v>4040</v>
      </c>
      <c r="HA56" s="39">
        <v>3230</v>
      </c>
      <c r="HB56" s="39">
        <v>1860</v>
      </c>
      <c r="HC56" s="39">
        <v>650</v>
      </c>
      <c r="HD56" s="39">
        <v>440</v>
      </c>
      <c r="HE56" s="39">
        <v>40</v>
      </c>
      <c r="HF56" s="39" t="s">
        <v>334</v>
      </c>
      <c r="HG56" s="39">
        <v>30970</v>
      </c>
      <c r="HH56" s="39">
        <v>16120</v>
      </c>
      <c r="HI56" s="39">
        <v>4870</v>
      </c>
      <c r="HJ56" s="39">
        <v>4000</v>
      </c>
      <c r="HK56" s="39">
        <v>3260</v>
      </c>
      <c r="HL56" s="39">
        <v>1870</v>
      </c>
      <c r="HM56" s="39">
        <v>650</v>
      </c>
      <c r="HN56" s="39">
        <v>440</v>
      </c>
      <c r="HO56" s="39">
        <v>40</v>
      </c>
      <c r="HP56" s="39" t="s">
        <v>334</v>
      </c>
      <c r="HQ56" s="39">
        <v>31240</v>
      </c>
      <c r="HR56" s="39">
        <v>16140</v>
      </c>
      <c r="HS56" s="39">
        <v>4900</v>
      </c>
      <c r="HT56" s="39">
        <v>4060</v>
      </c>
      <c r="HU56" s="39">
        <v>3270</v>
      </c>
      <c r="HV56" s="39">
        <v>1890</v>
      </c>
      <c r="HW56" s="39">
        <v>650</v>
      </c>
      <c r="HX56" s="39">
        <v>440</v>
      </c>
      <c r="HY56" s="39">
        <v>40</v>
      </c>
      <c r="HZ56" s="39" t="s">
        <v>334</v>
      </c>
      <c r="IA56" s="39">
        <v>31390</v>
      </c>
      <c r="IB56" s="39">
        <v>16200</v>
      </c>
      <c r="IC56" s="39">
        <v>4980</v>
      </c>
      <c r="ID56" s="39">
        <v>4100</v>
      </c>
      <c r="IE56" s="39">
        <v>3290</v>
      </c>
      <c r="IF56" s="39">
        <v>1910</v>
      </c>
      <c r="IG56" s="39">
        <v>650</v>
      </c>
      <c r="IH56" s="39">
        <v>440</v>
      </c>
      <c r="II56" s="39">
        <v>40</v>
      </c>
      <c r="IJ56" s="39" t="s">
        <v>334</v>
      </c>
      <c r="IK56" s="39">
        <v>31590</v>
      </c>
      <c r="IL56" s="39">
        <v>16230</v>
      </c>
      <c r="IM56" s="39">
        <v>5000</v>
      </c>
      <c r="IN56" s="39">
        <v>4150</v>
      </c>
      <c r="IO56" s="39">
        <v>3340</v>
      </c>
      <c r="IP56" s="39">
        <v>1940</v>
      </c>
      <c r="IQ56" s="39">
        <v>650</v>
      </c>
      <c r="IR56" s="39">
        <v>440</v>
      </c>
      <c r="IS56" s="39">
        <v>40</v>
      </c>
      <c r="IT56" s="39" t="s">
        <v>334</v>
      </c>
      <c r="IU56" s="39">
        <v>31790</v>
      </c>
      <c r="IV56" s="39">
        <v>16240</v>
      </c>
      <c r="IW56" s="39">
        <v>5000</v>
      </c>
      <c r="IX56" s="39">
        <v>4220</v>
      </c>
      <c r="IY56" s="39">
        <v>3360</v>
      </c>
      <c r="IZ56" s="39">
        <v>1950</v>
      </c>
      <c r="JA56" s="39">
        <v>650</v>
      </c>
      <c r="JB56" s="39">
        <v>440</v>
      </c>
      <c r="JC56" s="39">
        <v>40</v>
      </c>
      <c r="JD56" s="39" t="s">
        <v>334</v>
      </c>
      <c r="JE56" s="39">
        <v>31910</v>
      </c>
      <c r="JF56" s="39">
        <v>16290</v>
      </c>
      <c r="JG56" s="39">
        <v>5010</v>
      </c>
      <c r="JH56" s="39">
        <v>4260</v>
      </c>
      <c r="JI56" s="39">
        <v>3380</v>
      </c>
      <c r="JJ56" s="39">
        <v>1960</v>
      </c>
      <c r="JK56" s="39">
        <v>680</v>
      </c>
      <c r="JL56" s="39">
        <v>440</v>
      </c>
      <c r="JM56" s="39">
        <v>40</v>
      </c>
      <c r="JN56" s="39" t="s">
        <v>334</v>
      </c>
      <c r="JO56" s="39">
        <v>32050</v>
      </c>
      <c r="JP56" s="39">
        <v>16310</v>
      </c>
      <c r="JQ56" s="39">
        <v>5030</v>
      </c>
      <c r="JR56" s="39">
        <v>4270</v>
      </c>
      <c r="JS56" s="39">
        <v>3390</v>
      </c>
      <c r="JT56" s="39">
        <v>1980</v>
      </c>
      <c r="JU56" s="39">
        <v>690</v>
      </c>
      <c r="JV56" s="39">
        <v>450</v>
      </c>
      <c r="JW56" s="39">
        <v>40</v>
      </c>
      <c r="JX56" s="39" t="s">
        <v>334</v>
      </c>
      <c r="JY56" s="39">
        <v>32160</v>
      </c>
      <c r="JZ56" s="39">
        <v>16330</v>
      </c>
      <c r="KA56" s="39">
        <v>5070</v>
      </c>
      <c r="KB56" s="39">
        <v>4280</v>
      </c>
      <c r="KC56" s="39">
        <v>3410</v>
      </c>
      <c r="KD56" s="39">
        <v>1990</v>
      </c>
      <c r="KE56" s="39">
        <v>690</v>
      </c>
      <c r="KF56" s="39">
        <v>450</v>
      </c>
      <c r="KG56" s="39">
        <v>40</v>
      </c>
      <c r="KH56" s="39" t="s">
        <v>334</v>
      </c>
      <c r="KI56" s="39">
        <v>32260</v>
      </c>
      <c r="KJ56" s="39">
        <v>16340</v>
      </c>
      <c r="KK56" s="39">
        <v>5090</v>
      </c>
      <c r="KL56" s="39">
        <v>4300</v>
      </c>
      <c r="KM56" s="39">
        <v>3420</v>
      </c>
      <c r="KN56" s="39">
        <v>2010</v>
      </c>
      <c r="KO56" s="39">
        <v>700</v>
      </c>
      <c r="KP56" s="39">
        <v>460</v>
      </c>
      <c r="KQ56" s="39">
        <v>40</v>
      </c>
      <c r="KR56" s="39" t="s">
        <v>334</v>
      </c>
      <c r="KS56" s="39">
        <v>32340</v>
      </c>
      <c r="KT56" s="39">
        <v>16370</v>
      </c>
      <c r="KU56" s="39">
        <v>5180</v>
      </c>
      <c r="KV56" s="39">
        <v>4330</v>
      </c>
      <c r="KW56" s="39">
        <v>3440</v>
      </c>
      <c r="KX56" s="39">
        <v>2010</v>
      </c>
      <c r="KY56" s="39">
        <v>710</v>
      </c>
      <c r="KZ56" s="39">
        <v>460</v>
      </c>
      <c r="LA56" s="39">
        <v>40</v>
      </c>
      <c r="LB56" s="39" t="s">
        <v>334</v>
      </c>
      <c r="LC56" s="39">
        <v>32540</v>
      </c>
      <c r="LD56" t="str">
        <f>INDEX(Lookup!$F$2:$F$375, MATCH(D56,Lookup!$A$2:$A$375,0))</f>
        <v>:</v>
      </c>
    </row>
    <row r="57" spans="2:316" ht="15" customHeight="1" x14ac:dyDescent="0.25">
      <c r="B57" s="1" t="s">
        <v>342</v>
      </c>
      <c r="C57" s="42">
        <v>2360</v>
      </c>
      <c r="D57" s="42" t="s">
        <v>441</v>
      </c>
      <c r="E57" s="37" t="s">
        <v>442</v>
      </c>
      <c r="F57" s="38">
        <v>8040</v>
      </c>
      <c r="G57" s="38">
        <v>10790</v>
      </c>
      <c r="H57" s="38">
        <v>11160</v>
      </c>
      <c r="I57" s="38">
        <v>6070</v>
      </c>
      <c r="J57" s="38">
        <v>2700</v>
      </c>
      <c r="K57" s="38">
        <v>1210</v>
      </c>
      <c r="L57" s="38">
        <v>560</v>
      </c>
      <c r="M57" s="38">
        <v>20</v>
      </c>
      <c r="N57" s="38" t="s">
        <v>334</v>
      </c>
      <c r="O57" s="39">
        <v>40530</v>
      </c>
      <c r="P57" s="39">
        <v>8240</v>
      </c>
      <c r="Q57" s="39">
        <v>10800</v>
      </c>
      <c r="R57" s="39">
        <v>11080</v>
      </c>
      <c r="S57" s="39">
        <v>6070</v>
      </c>
      <c r="T57" s="39">
        <v>2780</v>
      </c>
      <c r="U57" s="39">
        <v>1230</v>
      </c>
      <c r="V57" s="39">
        <v>560</v>
      </c>
      <c r="W57" s="39">
        <v>20</v>
      </c>
      <c r="X57" s="39" t="s">
        <v>334</v>
      </c>
      <c r="Y57" s="39">
        <v>40780</v>
      </c>
      <c r="Z57" s="39">
        <v>8890</v>
      </c>
      <c r="AA57" s="39">
        <v>10520</v>
      </c>
      <c r="AB57" s="39">
        <v>11140</v>
      </c>
      <c r="AC57" s="39">
        <v>6080</v>
      </c>
      <c r="AD57" s="39">
        <v>2770</v>
      </c>
      <c r="AE57" s="39">
        <v>1150</v>
      </c>
      <c r="AF57" s="39">
        <v>450</v>
      </c>
      <c r="AG57" s="39">
        <v>10</v>
      </c>
      <c r="AH57" s="39" t="s">
        <v>334</v>
      </c>
      <c r="AI57" s="39">
        <v>41000</v>
      </c>
      <c r="AJ57" s="39">
        <v>9010</v>
      </c>
      <c r="AK57" s="39">
        <v>10590</v>
      </c>
      <c r="AL57" s="39">
        <v>11170</v>
      </c>
      <c r="AM57" s="39">
        <v>6120</v>
      </c>
      <c r="AN57" s="39">
        <v>2820</v>
      </c>
      <c r="AO57" s="39">
        <v>1160</v>
      </c>
      <c r="AP57" s="39">
        <v>420</v>
      </c>
      <c r="AQ57" s="39">
        <v>20</v>
      </c>
      <c r="AR57" s="39" t="s">
        <v>334</v>
      </c>
      <c r="AS57" s="39">
        <v>41300</v>
      </c>
      <c r="AT57" s="39">
        <v>9140</v>
      </c>
      <c r="AU57" s="39">
        <v>10730</v>
      </c>
      <c r="AV57" s="39">
        <v>11270</v>
      </c>
      <c r="AW57" s="39">
        <v>6230</v>
      </c>
      <c r="AX57" s="39">
        <v>2850</v>
      </c>
      <c r="AY57" s="39">
        <v>1160</v>
      </c>
      <c r="AZ57" s="39">
        <v>420</v>
      </c>
      <c r="BA57" s="39">
        <v>20</v>
      </c>
      <c r="BB57" s="39" t="s">
        <v>334</v>
      </c>
      <c r="BC57" s="39">
        <v>41810</v>
      </c>
      <c r="BD57" s="39">
        <v>9230</v>
      </c>
      <c r="BE57" s="39">
        <v>10860</v>
      </c>
      <c r="BF57" s="39">
        <v>11230</v>
      </c>
      <c r="BG57" s="39">
        <v>6370</v>
      </c>
      <c r="BH57" s="39">
        <v>2930</v>
      </c>
      <c r="BI57" s="39">
        <v>1160</v>
      </c>
      <c r="BJ57" s="39">
        <v>420</v>
      </c>
      <c r="BK57" s="39">
        <v>20</v>
      </c>
      <c r="BL57" s="39" t="s">
        <v>334</v>
      </c>
      <c r="BM57" s="39">
        <v>42230</v>
      </c>
      <c r="BN57" s="39">
        <v>9330</v>
      </c>
      <c r="BO57" s="39">
        <v>11080</v>
      </c>
      <c r="BP57" s="39">
        <v>11210</v>
      </c>
      <c r="BQ57" s="39">
        <v>6480</v>
      </c>
      <c r="BR57" s="39">
        <v>2980</v>
      </c>
      <c r="BS57" s="39">
        <v>1170</v>
      </c>
      <c r="BT57" s="39">
        <v>420</v>
      </c>
      <c r="BU57" s="39">
        <v>20</v>
      </c>
      <c r="BV57" s="39" t="s">
        <v>334</v>
      </c>
      <c r="BW57" s="39">
        <v>42680</v>
      </c>
      <c r="BX57" s="39">
        <v>9380</v>
      </c>
      <c r="BY57" s="39">
        <v>11290</v>
      </c>
      <c r="BZ57" s="39">
        <v>11240</v>
      </c>
      <c r="CA57" s="39">
        <v>6620</v>
      </c>
      <c r="CB57" s="39">
        <v>3070</v>
      </c>
      <c r="CC57" s="39">
        <v>1230</v>
      </c>
      <c r="CD57" s="39">
        <v>430</v>
      </c>
      <c r="CE57" s="39">
        <v>20</v>
      </c>
      <c r="CF57" s="39" t="s">
        <v>334</v>
      </c>
      <c r="CG57" s="39">
        <v>43280</v>
      </c>
      <c r="CH57" s="39">
        <v>9400</v>
      </c>
      <c r="CI57" s="39">
        <v>11370</v>
      </c>
      <c r="CJ57" s="39">
        <v>11230</v>
      </c>
      <c r="CK57" s="39">
        <v>6690</v>
      </c>
      <c r="CL57" s="39">
        <v>3100</v>
      </c>
      <c r="CM57" s="39">
        <v>1250</v>
      </c>
      <c r="CN57" s="39">
        <v>430</v>
      </c>
      <c r="CO57" s="39">
        <v>20</v>
      </c>
      <c r="CP57" s="39" t="s">
        <v>334</v>
      </c>
      <c r="CQ57" s="39">
        <v>43480</v>
      </c>
      <c r="CR57" s="39">
        <v>9460</v>
      </c>
      <c r="CS57" s="39">
        <v>11480</v>
      </c>
      <c r="CT57" s="39">
        <v>11270</v>
      </c>
      <c r="CU57" s="39">
        <v>6810</v>
      </c>
      <c r="CV57" s="39">
        <v>3260</v>
      </c>
      <c r="CW57" s="39">
        <v>1310</v>
      </c>
      <c r="CX57" s="39">
        <v>440</v>
      </c>
      <c r="CY57" s="39">
        <v>20</v>
      </c>
      <c r="CZ57" s="39" t="s">
        <v>334</v>
      </c>
      <c r="DA57" s="39">
        <v>44040</v>
      </c>
      <c r="DB57" s="39">
        <v>9450</v>
      </c>
      <c r="DC57" s="39">
        <v>11600</v>
      </c>
      <c r="DD57" s="39">
        <v>11330</v>
      </c>
      <c r="DE57" s="39">
        <v>6940</v>
      </c>
      <c r="DF57" s="39">
        <v>3370</v>
      </c>
      <c r="DG57" s="39">
        <v>1380</v>
      </c>
      <c r="DH57" s="39">
        <v>460</v>
      </c>
      <c r="DI57" s="39">
        <v>20</v>
      </c>
      <c r="DJ57" s="39" t="s">
        <v>334</v>
      </c>
      <c r="DK57" s="39">
        <v>44550</v>
      </c>
      <c r="DL57" s="39">
        <v>9460</v>
      </c>
      <c r="DM57" s="39">
        <v>11690</v>
      </c>
      <c r="DN57" s="39">
        <v>11420</v>
      </c>
      <c r="DO57" s="39">
        <v>7000</v>
      </c>
      <c r="DP57" s="39">
        <v>3510</v>
      </c>
      <c r="DQ57" s="39">
        <v>1420</v>
      </c>
      <c r="DR57" s="39">
        <v>470</v>
      </c>
      <c r="DS57" s="39">
        <v>20</v>
      </c>
      <c r="DT57" s="39" t="s">
        <v>334</v>
      </c>
      <c r="DU57" s="39">
        <v>44980</v>
      </c>
      <c r="DV57" s="39">
        <v>9520</v>
      </c>
      <c r="DW57" s="39">
        <v>11790</v>
      </c>
      <c r="DX57" s="39">
        <v>11540</v>
      </c>
      <c r="DY57" s="39">
        <v>7110</v>
      </c>
      <c r="DZ57" s="39">
        <v>3650</v>
      </c>
      <c r="EA57" s="39">
        <v>1420</v>
      </c>
      <c r="EB57" s="39">
        <v>470</v>
      </c>
      <c r="EC57" s="39">
        <v>20</v>
      </c>
      <c r="ED57" s="39" t="s">
        <v>334</v>
      </c>
      <c r="EE57" s="39">
        <v>45510</v>
      </c>
      <c r="EF57" s="39">
        <v>9600</v>
      </c>
      <c r="EG57" s="39">
        <v>11890</v>
      </c>
      <c r="EH57" s="39">
        <v>11670</v>
      </c>
      <c r="EI57" s="39">
        <v>7210</v>
      </c>
      <c r="EJ57" s="39">
        <v>3710</v>
      </c>
      <c r="EK57" s="39">
        <v>1430</v>
      </c>
      <c r="EL57" s="39">
        <v>480</v>
      </c>
      <c r="EM57" s="39">
        <v>20</v>
      </c>
      <c r="EN57" s="39" t="s">
        <v>334</v>
      </c>
      <c r="EO57" s="39">
        <v>46000</v>
      </c>
      <c r="EP57" s="39">
        <v>9670</v>
      </c>
      <c r="EQ57" s="39">
        <v>12110</v>
      </c>
      <c r="ER57" s="39">
        <v>11720</v>
      </c>
      <c r="ES57" s="39">
        <v>7270</v>
      </c>
      <c r="ET57" s="39">
        <v>3730</v>
      </c>
      <c r="EU57" s="39">
        <v>1460</v>
      </c>
      <c r="EV57" s="39">
        <v>490</v>
      </c>
      <c r="EW57" s="39">
        <v>20</v>
      </c>
      <c r="EX57" s="39" t="s">
        <v>334</v>
      </c>
      <c r="EY57" s="39">
        <v>46460</v>
      </c>
      <c r="EZ57" s="39">
        <v>9730</v>
      </c>
      <c r="FA57" s="39">
        <v>12270</v>
      </c>
      <c r="FB57" s="39">
        <v>11760</v>
      </c>
      <c r="FC57" s="39">
        <v>7310</v>
      </c>
      <c r="FD57" s="39">
        <v>3780</v>
      </c>
      <c r="FE57" s="39">
        <v>1460</v>
      </c>
      <c r="FF57" s="39">
        <v>470</v>
      </c>
      <c r="FG57" s="39">
        <v>20</v>
      </c>
      <c r="FH57" s="39" t="s">
        <v>334</v>
      </c>
      <c r="FI57" s="39">
        <v>46800</v>
      </c>
      <c r="FJ57" s="39">
        <v>9780</v>
      </c>
      <c r="FK57" s="39">
        <v>12430</v>
      </c>
      <c r="FL57" s="39">
        <v>11820</v>
      </c>
      <c r="FM57" s="39">
        <v>7350</v>
      </c>
      <c r="FN57" s="39">
        <v>3800</v>
      </c>
      <c r="FO57" s="39">
        <v>1470</v>
      </c>
      <c r="FP57" s="39">
        <v>480</v>
      </c>
      <c r="FQ57" s="39">
        <v>20</v>
      </c>
      <c r="FR57" s="39" t="s">
        <v>334</v>
      </c>
      <c r="FS57" s="39">
        <v>47150</v>
      </c>
      <c r="FT57" s="39">
        <v>9830</v>
      </c>
      <c r="FU57" s="39">
        <v>12530</v>
      </c>
      <c r="FV57" s="39">
        <v>11840</v>
      </c>
      <c r="FW57" s="39">
        <v>7380</v>
      </c>
      <c r="FX57" s="39">
        <v>3810</v>
      </c>
      <c r="FY57" s="39">
        <v>1480</v>
      </c>
      <c r="FZ57" s="39">
        <v>480</v>
      </c>
      <c r="GA57" s="39">
        <v>20</v>
      </c>
      <c r="GB57" s="39" t="s">
        <v>334</v>
      </c>
      <c r="GC57" s="39">
        <v>47370</v>
      </c>
      <c r="GD57" s="39">
        <v>9850</v>
      </c>
      <c r="GE57" s="39">
        <v>12580</v>
      </c>
      <c r="GF57" s="39">
        <v>11880</v>
      </c>
      <c r="GG57" s="39">
        <v>7420</v>
      </c>
      <c r="GH57" s="39">
        <v>3840</v>
      </c>
      <c r="GI57" s="39">
        <v>1490</v>
      </c>
      <c r="GJ57" s="39">
        <v>490</v>
      </c>
      <c r="GK57" s="39">
        <v>30</v>
      </c>
      <c r="GL57" s="39" t="s">
        <v>334</v>
      </c>
      <c r="GM57" s="39">
        <v>47580</v>
      </c>
      <c r="GN57" s="39">
        <v>9880</v>
      </c>
      <c r="GO57" s="39">
        <v>12670</v>
      </c>
      <c r="GP57" s="39">
        <v>11830</v>
      </c>
      <c r="GQ57" s="39">
        <v>7460</v>
      </c>
      <c r="GR57" s="39">
        <v>3860</v>
      </c>
      <c r="GS57" s="39">
        <v>1510</v>
      </c>
      <c r="GT57" s="39">
        <v>490</v>
      </c>
      <c r="GU57" s="39">
        <v>30</v>
      </c>
      <c r="GV57" s="39" t="s">
        <v>334</v>
      </c>
      <c r="GW57" s="39">
        <v>47720</v>
      </c>
      <c r="GX57" s="39">
        <v>9930</v>
      </c>
      <c r="GY57" s="39">
        <v>12700</v>
      </c>
      <c r="GZ57" s="39">
        <v>11850</v>
      </c>
      <c r="HA57" s="39">
        <v>7500</v>
      </c>
      <c r="HB57" s="39">
        <v>3880</v>
      </c>
      <c r="HC57" s="39">
        <v>1490</v>
      </c>
      <c r="HD57" s="39">
        <v>490</v>
      </c>
      <c r="HE57" s="39">
        <v>30</v>
      </c>
      <c r="HF57" s="39" t="s">
        <v>334</v>
      </c>
      <c r="HG57" s="39">
        <v>47870</v>
      </c>
      <c r="HH57" s="39">
        <v>9820</v>
      </c>
      <c r="HI57" s="39">
        <v>12760</v>
      </c>
      <c r="HJ57" s="39">
        <v>11880</v>
      </c>
      <c r="HK57" s="39">
        <v>7630</v>
      </c>
      <c r="HL57" s="39">
        <v>3850</v>
      </c>
      <c r="HM57" s="39">
        <v>1500</v>
      </c>
      <c r="HN57" s="39">
        <v>500</v>
      </c>
      <c r="HO57" s="39">
        <v>30</v>
      </c>
      <c r="HP57" s="39" t="s">
        <v>334</v>
      </c>
      <c r="HQ57" s="39">
        <v>47980</v>
      </c>
      <c r="HR57" s="39">
        <v>9860</v>
      </c>
      <c r="HS57" s="39">
        <v>12850</v>
      </c>
      <c r="HT57" s="39">
        <v>11990</v>
      </c>
      <c r="HU57" s="39">
        <v>7750</v>
      </c>
      <c r="HV57" s="39">
        <v>3870</v>
      </c>
      <c r="HW57" s="39">
        <v>1560</v>
      </c>
      <c r="HX57" s="39">
        <v>510</v>
      </c>
      <c r="HY57" s="39">
        <v>30</v>
      </c>
      <c r="HZ57" s="39" t="s">
        <v>334</v>
      </c>
      <c r="IA57" s="39">
        <v>48420</v>
      </c>
      <c r="IB57" s="39">
        <v>9910</v>
      </c>
      <c r="IC57" s="39">
        <v>12970</v>
      </c>
      <c r="ID57" s="39">
        <v>12050</v>
      </c>
      <c r="IE57" s="39">
        <v>7830</v>
      </c>
      <c r="IF57" s="39">
        <v>3930</v>
      </c>
      <c r="IG57" s="39">
        <v>1580</v>
      </c>
      <c r="IH57" s="39">
        <v>510</v>
      </c>
      <c r="II57" s="39">
        <v>30</v>
      </c>
      <c r="IJ57" s="39" t="s">
        <v>334</v>
      </c>
      <c r="IK57" s="39">
        <v>48810</v>
      </c>
      <c r="IL57" s="39">
        <v>9960</v>
      </c>
      <c r="IM57" s="39">
        <v>13030</v>
      </c>
      <c r="IN57" s="39">
        <v>12120</v>
      </c>
      <c r="IO57" s="39">
        <v>7870</v>
      </c>
      <c r="IP57" s="39">
        <v>3950</v>
      </c>
      <c r="IQ57" s="39">
        <v>1590</v>
      </c>
      <c r="IR57" s="39">
        <v>520</v>
      </c>
      <c r="IS57" s="39">
        <v>30</v>
      </c>
      <c r="IT57" s="39" t="s">
        <v>334</v>
      </c>
      <c r="IU57" s="39">
        <v>49080</v>
      </c>
      <c r="IV57" s="39">
        <v>9980</v>
      </c>
      <c r="IW57" s="39">
        <v>13060</v>
      </c>
      <c r="IX57" s="39">
        <v>12160</v>
      </c>
      <c r="IY57" s="39">
        <v>7930</v>
      </c>
      <c r="IZ57" s="39">
        <v>3980</v>
      </c>
      <c r="JA57" s="39">
        <v>1600</v>
      </c>
      <c r="JB57" s="39">
        <v>530</v>
      </c>
      <c r="JC57" s="39">
        <v>30</v>
      </c>
      <c r="JD57" s="39" t="s">
        <v>334</v>
      </c>
      <c r="JE57" s="39">
        <v>49260</v>
      </c>
      <c r="JF57" s="39">
        <v>9970</v>
      </c>
      <c r="JG57" s="39">
        <v>13120</v>
      </c>
      <c r="JH57" s="39">
        <v>12300</v>
      </c>
      <c r="JI57" s="39">
        <v>8000</v>
      </c>
      <c r="JJ57" s="39">
        <v>4040</v>
      </c>
      <c r="JK57" s="39">
        <v>1610</v>
      </c>
      <c r="JL57" s="39">
        <v>540</v>
      </c>
      <c r="JM57" s="39">
        <v>30</v>
      </c>
      <c r="JN57" s="39" t="s">
        <v>334</v>
      </c>
      <c r="JO57" s="39">
        <v>49620</v>
      </c>
      <c r="JP57" s="39">
        <v>10020</v>
      </c>
      <c r="JQ57" s="39">
        <v>13200</v>
      </c>
      <c r="JR57" s="39">
        <v>12410</v>
      </c>
      <c r="JS57" s="39">
        <v>8090</v>
      </c>
      <c r="JT57" s="39">
        <v>4100</v>
      </c>
      <c r="JU57" s="39">
        <v>1640</v>
      </c>
      <c r="JV57" s="39">
        <v>550</v>
      </c>
      <c r="JW57" s="39">
        <v>30</v>
      </c>
      <c r="JX57" s="39" t="s">
        <v>334</v>
      </c>
      <c r="JY57" s="39">
        <v>50030</v>
      </c>
      <c r="JZ57" s="39">
        <v>10040</v>
      </c>
      <c r="KA57" s="39">
        <v>13250</v>
      </c>
      <c r="KB57" s="39">
        <v>12540</v>
      </c>
      <c r="KC57" s="39">
        <v>8210</v>
      </c>
      <c r="KD57" s="39">
        <v>4170</v>
      </c>
      <c r="KE57" s="39">
        <v>1670</v>
      </c>
      <c r="KF57" s="39">
        <v>560</v>
      </c>
      <c r="KG57" s="39">
        <v>30</v>
      </c>
      <c r="KH57" s="39" t="s">
        <v>334</v>
      </c>
      <c r="KI57" s="39">
        <v>50480</v>
      </c>
      <c r="KJ57" s="39">
        <v>10070</v>
      </c>
      <c r="KK57" s="39">
        <v>13300</v>
      </c>
      <c r="KL57" s="39">
        <v>12690</v>
      </c>
      <c r="KM57" s="39">
        <v>8310</v>
      </c>
      <c r="KN57" s="39">
        <v>4250</v>
      </c>
      <c r="KO57" s="39">
        <v>1700</v>
      </c>
      <c r="KP57" s="39">
        <v>570</v>
      </c>
      <c r="KQ57" s="39">
        <v>30</v>
      </c>
      <c r="KR57" s="39" t="s">
        <v>334</v>
      </c>
      <c r="KS57" s="39">
        <v>50910</v>
      </c>
      <c r="KT57" s="39">
        <v>10080</v>
      </c>
      <c r="KU57" s="39">
        <v>13420</v>
      </c>
      <c r="KV57" s="39">
        <v>12840</v>
      </c>
      <c r="KW57" s="39">
        <v>8440</v>
      </c>
      <c r="KX57" s="39">
        <v>4320</v>
      </c>
      <c r="KY57" s="39">
        <v>1730</v>
      </c>
      <c r="KZ57" s="39">
        <v>590</v>
      </c>
      <c r="LA57" s="39">
        <v>30</v>
      </c>
      <c r="LB57" s="39" t="s">
        <v>334</v>
      </c>
      <c r="LC57" s="39">
        <v>51440</v>
      </c>
      <c r="LD57" t="str">
        <f>INDEX(Lookup!$F$2:$F$375, MATCH(D57,Lookup!$A$2:$A$375,0))</f>
        <v>:</v>
      </c>
    </row>
    <row r="58" spans="2:316" ht="15" customHeight="1" x14ac:dyDescent="0.25">
      <c r="B58" s="1" t="s">
        <v>342</v>
      </c>
      <c r="C58" s="42">
        <v>2365</v>
      </c>
      <c r="D58" s="42" t="s">
        <v>443</v>
      </c>
      <c r="E58" s="37" t="s">
        <v>444</v>
      </c>
      <c r="F58" s="38">
        <v>13710</v>
      </c>
      <c r="G58" s="38">
        <v>7480</v>
      </c>
      <c r="H58" s="38">
        <v>8580</v>
      </c>
      <c r="I58" s="38">
        <v>5410</v>
      </c>
      <c r="J58" s="38">
        <v>3590</v>
      </c>
      <c r="K58" s="38">
        <v>2160</v>
      </c>
      <c r="L58" s="38">
        <v>1450</v>
      </c>
      <c r="M58" s="38">
        <v>70</v>
      </c>
      <c r="N58" s="38" t="s">
        <v>334</v>
      </c>
      <c r="O58" s="39">
        <v>42450</v>
      </c>
      <c r="P58" s="39">
        <v>13830</v>
      </c>
      <c r="Q58" s="39">
        <v>7560</v>
      </c>
      <c r="R58" s="39">
        <v>8580</v>
      </c>
      <c r="S58" s="39">
        <v>5570</v>
      </c>
      <c r="T58" s="39">
        <v>3560</v>
      </c>
      <c r="U58" s="39">
        <v>2080</v>
      </c>
      <c r="V58" s="39">
        <v>1440</v>
      </c>
      <c r="W58" s="39">
        <v>70</v>
      </c>
      <c r="X58" s="39" t="s">
        <v>334</v>
      </c>
      <c r="Y58" s="39">
        <v>42690</v>
      </c>
      <c r="Z58" s="39">
        <v>14000</v>
      </c>
      <c r="AA58" s="39">
        <v>7710</v>
      </c>
      <c r="AB58" s="39">
        <v>8680</v>
      </c>
      <c r="AC58" s="39">
        <v>5660</v>
      </c>
      <c r="AD58" s="39">
        <v>3600</v>
      </c>
      <c r="AE58" s="39">
        <v>2020</v>
      </c>
      <c r="AF58" s="39">
        <v>1370</v>
      </c>
      <c r="AG58" s="39">
        <v>70</v>
      </c>
      <c r="AH58" s="39" t="s">
        <v>334</v>
      </c>
      <c r="AI58" s="39">
        <v>43090</v>
      </c>
      <c r="AJ58" s="39">
        <v>14040</v>
      </c>
      <c r="AK58" s="39">
        <v>7720</v>
      </c>
      <c r="AL58" s="39">
        <v>8760</v>
      </c>
      <c r="AM58" s="39">
        <v>5730</v>
      </c>
      <c r="AN58" s="39">
        <v>3660</v>
      </c>
      <c r="AO58" s="39">
        <v>2010</v>
      </c>
      <c r="AP58" s="39">
        <v>1330</v>
      </c>
      <c r="AQ58" s="39">
        <v>50</v>
      </c>
      <c r="AR58" s="39" t="s">
        <v>334</v>
      </c>
      <c r="AS58" s="39">
        <v>43310</v>
      </c>
      <c r="AT58" s="39">
        <v>14080</v>
      </c>
      <c r="AU58" s="39">
        <v>7820</v>
      </c>
      <c r="AV58" s="39">
        <v>8810</v>
      </c>
      <c r="AW58" s="39">
        <v>5740</v>
      </c>
      <c r="AX58" s="39">
        <v>3700</v>
      </c>
      <c r="AY58" s="39">
        <v>2010</v>
      </c>
      <c r="AZ58" s="39">
        <v>1330</v>
      </c>
      <c r="BA58" s="39">
        <v>60</v>
      </c>
      <c r="BB58" s="39" t="s">
        <v>334</v>
      </c>
      <c r="BC58" s="39">
        <v>43550</v>
      </c>
      <c r="BD58" s="39">
        <v>14080</v>
      </c>
      <c r="BE58" s="39">
        <v>7950</v>
      </c>
      <c r="BF58" s="39">
        <v>8810</v>
      </c>
      <c r="BG58" s="39">
        <v>5850</v>
      </c>
      <c r="BH58" s="39">
        <v>3800</v>
      </c>
      <c r="BI58" s="39">
        <v>2030</v>
      </c>
      <c r="BJ58" s="39">
        <v>1330</v>
      </c>
      <c r="BK58" s="39">
        <v>60</v>
      </c>
      <c r="BL58" s="39" t="s">
        <v>334</v>
      </c>
      <c r="BM58" s="39">
        <v>43890</v>
      </c>
      <c r="BN58" s="39">
        <v>14160</v>
      </c>
      <c r="BO58" s="39">
        <v>7950</v>
      </c>
      <c r="BP58" s="39">
        <v>8900</v>
      </c>
      <c r="BQ58" s="39">
        <v>5890</v>
      </c>
      <c r="BR58" s="39">
        <v>3900</v>
      </c>
      <c r="BS58" s="39">
        <v>2070</v>
      </c>
      <c r="BT58" s="39">
        <v>1350</v>
      </c>
      <c r="BU58" s="39">
        <v>50</v>
      </c>
      <c r="BV58" s="39" t="s">
        <v>334</v>
      </c>
      <c r="BW58" s="39">
        <v>44270</v>
      </c>
      <c r="BX58" s="39">
        <v>14170</v>
      </c>
      <c r="BY58" s="39">
        <v>7940</v>
      </c>
      <c r="BZ58" s="39">
        <v>9030</v>
      </c>
      <c r="CA58" s="39">
        <v>5960</v>
      </c>
      <c r="CB58" s="39">
        <v>3980</v>
      </c>
      <c r="CC58" s="39">
        <v>2120</v>
      </c>
      <c r="CD58" s="39">
        <v>1380</v>
      </c>
      <c r="CE58" s="39">
        <v>60</v>
      </c>
      <c r="CF58" s="39" t="s">
        <v>334</v>
      </c>
      <c r="CG58" s="39">
        <v>44630</v>
      </c>
      <c r="CH58" s="39">
        <v>14230</v>
      </c>
      <c r="CI58" s="39">
        <v>8020</v>
      </c>
      <c r="CJ58" s="39">
        <v>9040</v>
      </c>
      <c r="CK58" s="39">
        <v>5990</v>
      </c>
      <c r="CL58" s="39">
        <v>4140</v>
      </c>
      <c r="CM58" s="39">
        <v>2200</v>
      </c>
      <c r="CN58" s="39">
        <v>1410</v>
      </c>
      <c r="CO58" s="39">
        <v>70</v>
      </c>
      <c r="CP58" s="39" t="s">
        <v>334</v>
      </c>
      <c r="CQ58" s="39">
        <v>45110</v>
      </c>
      <c r="CR58" s="39">
        <v>14220</v>
      </c>
      <c r="CS58" s="39">
        <v>8070</v>
      </c>
      <c r="CT58" s="39">
        <v>9040</v>
      </c>
      <c r="CU58" s="39">
        <v>6060</v>
      </c>
      <c r="CV58" s="39">
        <v>4240</v>
      </c>
      <c r="CW58" s="39">
        <v>2260</v>
      </c>
      <c r="CX58" s="39">
        <v>1440</v>
      </c>
      <c r="CY58" s="39">
        <v>70</v>
      </c>
      <c r="CZ58" s="39" t="s">
        <v>334</v>
      </c>
      <c r="DA58" s="39">
        <v>45400</v>
      </c>
      <c r="DB58" s="39">
        <v>14240</v>
      </c>
      <c r="DC58" s="39">
        <v>8170</v>
      </c>
      <c r="DD58" s="39">
        <v>9080</v>
      </c>
      <c r="DE58" s="39">
        <v>6190</v>
      </c>
      <c r="DF58" s="39">
        <v>4330</v>
      </c>
      <c r="DG58" s="39">
        <v>2300</v>
      </c>
      <c r="DH58" s="39">
        <v>1450</v>
      </c>
      <c r="DI58" s="39">
        <v>70</v>
      </c>
      <c r="DJ58" s="39" t="s">
        <v>334</v>
      </c>
      <c r="DK58" s="39">
        <v>45820</v>
      </c>
      <c r="DL58" s="39">
        <v>14240</v>
      </c>
      <c r="DM58" s="39">
        <v>8240</v>
      </c>
      <c r="DN58" s="39">
        <v>9150</v>
      </c>
      <c r="DO58" s="39">
        <v>6310</v>
      </c>
      <c r="DP58" s="39">
        <v>4470</v>
      </c>
      <c r="DQ58" s="39">
        <v>2310</v>
      </c>
      <c r="DR58" s="39">
        <v>1460</v>
      </c>
      <c r="DS58" s="39">
        <v>70</v>
      </c>
      <c r="DT58" s="39" t="s">
        <v>334</v>
      </c>
      <c r="DU58" s="39">
        <v>46250</v>
      </c>
      <c r="DV58" s="39">
        <v>14200</v>
      </c>
      <c r="DW58" s="39">
        <v>8360</v>
      </c>
      <c r="DX58" s="39">
        <v>9230</v>
      </c>
      <c r="DY58" s="39">
        <v>6440</v>
      </c>
      <c r="DZ58" s="39">
        <v>4490</v>
      </c>
      <c r="EA58" s="39">
        <v>2350</v>
      </c>
      <c r="EB58" s="39">
        <v>1480</v>
      </c>
      <c r="EC58" s="39">
        <v>70</v>
      </c>
      <c r="ED58" s="39" t="s">
        <v>334</v>
      </c>
      <c r="EE58" s="39">
        <v>46610</v>
      </c>
      <c r="EF58" s="39">
        <v>14250</v>
      </c>
      <c r="EG58" s="39">
        <v>8450</v>
      </c>
      <c r="EH58" s="39">
        <v>9270</v>
      </c>
      <c r="EI58" s="39">
        <v>6490</v>
      </c>
      <c r="EJ58" s="39">
        <v>4540</v>
      </c>
      <c r="EK58" s="39">
        <v>2390</v>
      </c>
      <c r="EL58" s="39">
        <v>1490</v>
      </c>
      <c r="EM58" s="39">
        <v>70</v>
      </c>
      <c r="EN58" s="39" t="s">
        <v>334</v>
      </c>
      <c r="EO58" s="39">
        <v>46950</v>
      </c>
      <c r="EP58" s="39">
        <v>14290</v>
      </c>
      <c r="EQ58" s="39">
        <v>8480</v>
      </c>
      <c r="ER58" s="39">
        <v>9320</v>
      </c>
      <c r="ES58" s="39">
        <v>6540</v>
      </c>
      <c r="ET58" s="39">
        <v>4550</v>
      </c>
      <c r="EU58" s="39">
        <v>2410</v>
      </c>
      <c r="EV58" s="39">
        <v>1510</v>
      </c>
      <c r="EW58" s="39">
        <v>70</v>
      </c>
      <c r="EX58" s="39" t="s">
        <v>334</v>
      </c>
      <c r="EY58" s="39">
        <v>47170</v>
      </c>
      <c r="EZ58" s="39">
        <v>14310</v>
      </c>
      <c r="FA58" s="39">
        <v>8510</v>
      </c>
      <c r="FB58" s="39">
        <v>9300</v>
      </c>
      <c r="FC58" s="39">
        <v>6560</v>
      </c>
      <c r="FD58" s="39">
        <v>4570</v>
      </c>
      <c r="FE58" s="39">
        <v>2390</v>
      </c>
      <c r="FF58" s="39">
        <v>1500</v>
      </c>
      <c r="FG58" s="39">
        <v>80</v>
      </c>
      <c r="FH58" s="39" t="s">
        <v>334</v>
      </c>
      <c r="FI58" s="39">
        <v>47210</v>
      </c>
      <c r="FJ58" s="39">
        <v>14320</v>
      </c>
      <c r="FK58" s="39">
        <v>8520</v>
      </c>
      <c r="FL58" s="39">
        <v>9330</v>
      </c>
      <c r="FM58" s="39">
        <v>6580</v>
      </c>
      <c r="FN58" s="39">
        <v>4570</v>
      </c>
      <c r="FO58" s="39">
        <v>2380</v>
      </c>
      <c r="FP58" s="39">
        <v>1490</v>
      </c>
      <c r="FQ58" s="39">
        <v>80</v>
      </c>
      <c r="FR58" s="39" t="s">
        <v>334</v>
      </c>
      <c r="FS58" s="39">
        <v>47270</v>
      </c>
      <c r="FT58" s="39">
        <v>14350</v>
      </c>
      <c r="FU58" s="39">
        <v>8560</v>
      </c>
      <c r="FV58" s="39">
        <v>9340</v>
      </c>
      <c r="FW58" s="39">
        <v>6600</v>
      </c>
      <c r="FX58" s="39">
        <v>4590</v>
      </c>
      <c r="FY58" s="39">
        <v>2380</v>
      </c>
      <c r="FZ58" s="39">
        <v>1510</v>
      </c>
      <c r="GA58" s="39">
        <v>80</v>
      </c>
      <c r="GB58" s="39" t="s">
        <v>334</v>
      </c>
      <c r="GC58" s="39">
        <v>47420</v>
      </c>
      <c r="GD58" s="39">
        <v>14340</v>
      </c>
      <c r="GE58" s="39">
        <v>8600</v>
      </c>
      <c r="GF58" s="39">
        <v>9370</v>
      </c>
      <c r="GG58" s="39">
        <v>6630</v>
      </c>
      <c r="GH58" s="39">
        <v>4610</v>
      </c>
      <c r="GI58" s="39">
        <v>2390</v>
      </c>
      <c r="GJ58" s="39">
        <v>1510</v>
      </c>
      <c r="GK58" s="39">
        <v>80</v>
      </c>
      <c r="GL58" s="39" t="s">
        <v>334</v>
      </c>
      <c r="GM58" s="39">
        <v>47520</v>
      </c>
      <c r="GN58" s="39">
        <v>14370</v>
      </c>
      <c r="GO58" s="39">
        <v>8610</v>
      </c>
      <c r="GP58" s="39">
        <v>9370</v>
      </c>
      <c r="GQ58" s="39">
        <v>6680</v>
      </c>
      <c r="GR58" s="39">
        <v>4620</v>
      </c>
      <c r="GS58" s="39">
        <v>2380</v>
      </c>
      <c r="GT58" s="39">
        <v>1520</v>
      </c>
      <c r="GU58" s="39">
        <v>80</v>
      </c>
      <c r="GV58" s="39" t="s">
        <v>334</v>
      </c>
      <c r="GW58" s="39">
        <v>47630</v>
      </c>
      <c r="GX58" s="39">
        <v>14390</v>
      </c>
      <c r="GY58" s="39">
        <v>8650</v>
      </c>
      <c r="GZ58" s="39">
        <v>9480</v>
      </c>
      <c r="HA58" s="39">
        <v>6820</v>
      </c>
      <c r="HB58" s="39">
        <v>4610</v>
      </c>
      <c r="HC58" s="39">
        <v>2390</v>
      </c>
      <c r="HD58" s="39">
        <v>1530</v>
      </c>
      <c r="HE58" s="39">
        <v>80</v>
      </c>
      <c r="HF58" s="39" t="s">
        <v>334</v>
      </c>
      <c r="HG58" s="39">
        <v>47930</v>
      </c>
      <c r="HH58" s="39">
        <v>14410</v>
      </c>
      <c r="HI58" s="39">
        <v>8710</v>
      </c>
      <c r="HJ58" s="39">
        <v>9600</v>
      </c>
      <c r="HK58" s="39">
        <v>6840</v>
      </c>
      <c r="HL58" s="39">
        <v>4650</v>
      </c>
      <c r="HM58" s="39">
        <v>2390</v>
      </c>
      <c r="HN58" s="39">
        <v>1530</v>
      </c>
      <c r="HO58" s="39">
        <v>90</v>
      </c>
      <c r="HP58" s="39" t="s">
        <v>334</v>
      </c>
      <c r="HQ58" s="39">
        <v>48220</v>
      </c>
      <c r="HR58" s="39">
        <v>14340</v>
      </c>
      <c r="HS58" s="39">
        <v>8760</v>
      </c>
      <c r="HT58" s="39">
        <v>9670</v>
      </c>
      <c r="HU58" s="39">
        <v>6890</v>
      </c>
      <c r="HV58" s="39">
        <v>4710</v>
      </c>
      <c r="HW58" s="39">
        <v>2410</v>
      </c>
      <c r="HX58" s="39">
        <v>1540</v>
      </c>
      <c r="HY58" s="39">
        <v>90</v>
      </c>
      <c r="HZ58" s="39" t="s">
        <v>334</v>
      </c>
      <c r="IA58" s="39">
        <v>48410</v>
      </c>
      <c r="IB58" s="39">
        <v>14330</v>
      </c>
      <c r="IC58" s="39">
        <v>8820</v>
      </c>
      <c r="ID58" s="39">
        <v>9740</v>
      </c>
      <c r="IE58" s="39">
        <v>6970</v>
      </c>
      <c r="IF58" s="39">
        <v>4760</v>
      </c>
      <c r="IG58" s="39">
        <v>2440</v>
      </c>
      <c r="IH58" s="39">
        <v>1550</v>
      </c>
      <c r="II58" s="39">
        <v>90</v>
      </c>
      <c r="IJ58" s="39" t="s">
        <v>334</v>
      </c>
      <c r="IK58" s="39">
        <v>48690</v>
      </c>
      <c r="IL58" s="39">
        <v>14550</v>
      </c>
      <c r="IM58" s="39">
        <v>8900</v>
      </c>
      <c r="IN58" s="39">
        <v>9760</v>
      </c>
      <c r="IO58" s="39">
        <v>7030</v>
      </c>
      <c r="IP58" s="39">
        <v>4800</v>
      </c>
      <c r="IQ58" s="39">
        <v>2470</v>
      </c>
      <c r="IR58" s="39">
        <v>1570</v>
      </c>
      <c r="IS58" s="39">
        <v>90</v>
      </c>
      <c r="IT58" s="39" t="s">
        <v>334</v>
      </c>
      <c r="IU58" s="39">
        <v>49180</v>
      </c>
      <c r="IV58" s="39">
        <v>14550</v>
      </c>
      <c r="IW58" s="39">
        <v>8940</v>
      </c>
      <c r="IX58" s="39">
        <v>9820</v>
      </c>
      <c r="IY58" s="39">
        <v>7070</v>
      </c>
      <c r="IZ58" s="39">
        <v>4860</v>
      </c>
      <c r="JA58" s="39">
        <v>2480</v>
      </c>
      <c r="JB58" s="39">
        <v>1580</v>
      </c>
      <c r="JC58" s="39">
        <v>100</v>
      </c>
      <c r="JD58" s="39" t="s">
        <v>334</v>
      </c>
      <c r="JE58" s="39">
        <v>49380</v>
      </c>
      <c r="JF58" s="39">
        <v>14530</v>
      </c>
      <c r="JG58" s="39">
        <v>8990</v>
      </c>
      <c r="JH58" s="39">
        <v>9910</v>
      </c>
      <c r="JI58" s="39">
        <v>7130</v>
      </c>
      <c r="JJ58" s="39">
        <v>4910</v>
      </c>
      <c r="JK58" s="39">
        <v>2490</v>
      </c>
      <c r="JL58" s="39">
        <v>1600</v>
      </c>
      <c r="JM58" s="39">
        <v>100</v>
      </c>
      <c r="JN58" s="39" t="s">
        <v>334</v>
      </c>
      <c r="JO58" s="39">
        <v>49650</v>
      </c>
      <c r="JP58" s="39">
        <v>14660</v>
      </c>
      <c r="JQ58" s="39">
        <v>9130</v>
      </c>
      <c r="JR58" s="39">
        <v>10010</v>
      </c>
      <c r="JS58" s="39">
        <v>7240</v>
      </c>
      <c r="JT58" s="39">
        <v>4990</v>
      </c>
      <c r="JU58" s="39">
        <v>2520</v>
      </c>
      <c r="JV58" s="39">
        <v>1610</v>
      </c>
      <c r="JW58" s="39">
        <v>100</v>
      </c>
      <c r="JX58" s="39" t="s">
        <v>334</v>
      </c>
      <c r="JY58" s="39">
        <v>50240</v>
      </c>
      <c r="JZ58" s="39">
        <v>14710</v>
      </c>
      <c r="KA58" s="39">
        <v>9240</v>
      </c>
      <c r="KB58" s="39">
        <v>10070</v>
      </c>
      <c r="KC58" s="39">
        <v>7310</v>
      </c>
      <c r="KD58" s="39">
        <v>5050</v>
      </c>
      <c r="KE58" s="39">
        <v>2530</v>
      </c>
      <c r="KF58" s="39">
        <v>1630</v>
      </c>
      <c r="KG58" s="39">
        <v>110</v>
      </c>
      <c r="KH58" s="39" t="s">
        <v>334</v>
      </c>
      <c r="KI58" s="39">
        <v>50650</v>
      </c>
      <c r="KJ58" s="39">
        <v>14710</v>
      </c>
      <c r="KK58" s="39">
        <v>9380</v>
      </c>
      <c r="KL58" s="39">
        <v>10230</v>
      </c>
      <c r="KM58" s="39">
        <v>7490</v>
      </c>
      <c r="KN58" s="39">
        <v>5170</v>
      </c>
      <c r="KO58" s="39">
        <v>2580</v>
      </c>
      <c r="KP58" s="39">
        <v>1660</v>
      </c>
      <c r="KQ58" s="39">
        <v>110</v>
      </c>
      <c r="KR58" s="39" t="s">
        <v>334</v>
      </c>
      <c r="KS58" s="39">
        <v>51320</v>
      </c>
      <c r="KT58" s="39">
        <v>14740</v>
      </c>
      <c r="KU58" s="39">
        <v>9510</v>
      </c>
      <c r="KV58" s="39">
        <v>10350</v>
      </c>
      <c r="KW58" s="39">
        <v>7590</v>
      </c>
      <c r="KX58" s="39">
        <v>5270</v>
      </c>
      <c r="KY58" s="39">
        <v>2630</v>
      </c>
      <c r="KZ58" s="39">
        <v>1670</v>
      </c>
      <c r="LA58" s="39">
        <v>110</v>
      </c>
      <c r="LB58" s="39" t="s">
        <v>334</v>
      </c>
      <c r="LC58" s="39">
        <v>51870</v>
      </c>
      <c r="LD58" t="str">
        <f>INDEX(Lookup!$F$2:$F$375, MATCH(D58,Lookup!$A$2:$A$375,0))</f>
        <v>:</v>
      </c>
    </row>
    <row r="59" spans="2:316" ht="15" customHeight="1" x14ac:dyDescent="0.25">
      <c r="B59" s="1" t="s">
        <v>342</v>
      </c>
      <c r="C59" s="42">
        <v>2370</v>
      </c>
      <c r="D59" s="42" t="s">
        <v>445</v>
      </c>
      <c r="E59" s="37" t="s">
        <v>446</v>
      </c>
      <c r="F59" s="38">
        <v>8840</v>
      </c>
      <c r="G59" s="38">
        <v>10310</v>
      </c>
      <c r="H59" s="38">
        <v>11200</v>
      </c>
      <c r="I59" s="38">
        <v>6570</v>
      </c>
      <c r="J59" s="38">
        <v>3880</v>
      </c>
      <c r="K59" s="38">
        <v>2060</v>
      </c>
      <c r="L59" s="38">
        <v>980</v>
      </c>
      <c r="M59" s="38">
        <v>60</v>
      </c>
      <c r="N59" s="38" t="s">
        <v>334</v>
      </c>
      <c r="O59" s="39">
        <v>43880</v>
      </c>
      <c r="P59" s="39">
        <v>9160</v>
      </c>
      <c r="Q59" s="39">
        <v>10280</v>
      </c>
      <c r="R59" s="39">
        <v>11360</v>
      </c>
      <c r="S59" s="39">
        <v>6510</v>
      </c>
      <c r="T59" s="39">
        <v>3860</v>
      </c>
      <c r="U59" s="39">
        <v>2010</v>
      </c>
      <c r="V59" s="39">
        <v>980</v>
      </c>
      <c r="W59" s="39">
        <v>60</v>
      </c>
      <c r="X59" s="39" t="s">
        <v>334</v>
      </c>
      <c r="Y59" s="39">
        <v>44220</v>
      </c>
      <c r="Z59" s="39">
        <v>9600</v>
      </c>
      <c r="AA59" s="39">
        <v>10530</v>
      </c>
      <c r="AB59" s="39">
        <v>11350</v>
      </c>
      <c r="AC59" s="39">
        <v>6660</v>
      </c>
      <c r="AD59" s="39">
        <v>3830</v>
      </c>
      <c r="AE59" s="39">
        <v>1820</v>
      </c>
      <c r="AF59" s="39">
        <v>870</v>
      </c>
      <c r="AG59" s="39">
        <v>60</v>
      </c>
      <c r="AH59" s="39" t="s">
        <v>334</v>
      </c>
      <c r="AI59" s="39">
        <v>44700</v>
      </c>
      <c r="AJ59" s="39">
        <v>9760</v>
      </c>
      <c r="AK59" s="39">
        <v>10670</v>
      </c>
      <c r="AL59" s="39">
        <v>11330</v>
      </c>
      <c r="AM59" s="39">
        <v>6690</v>
      </c>
      <c r="AN59" s="39">
        <v>3870</v>
      </c>
      <c r="AO59" s="39">
        <v>1820</v>
      </c>
      <c r="AP59" s="39">
        <v>850</v>
      </c>
      <c r="AQ59" s="39">
        <v>60</v>
      </c>
      <c r="AR59" s="39" t="s">
        <v>334</v>
      </c>
      <c r="AS59" s="39">
        <v>45060</v>
      </c>
      <c r="AT59" s="39">
        <v>9850</v>
      </c>
      <c r="AU59" s="39">
        <v>10800</v>
      </c>
      <c r="AV59" s="39">
        <v>11340</v>
      </c>
      <c r="AW59" s="39">
        <v>6730</v>
      </c>
      <c r="AX59" s="39">
        <v>3890</v>
      </c>
      <c r="AY59" s="39">
        <v>1810</v>
      </c>
      <c r="AZ59" s="39">
        <v>850</v>
      </c>
      <c r="BA59" s="39">
        <v>60</v>
      </c>
      <c r="BB59" s="39" t="s">
        <v>334</v>
      </c>
      <c r="BC59" s="39">
        <v>45320</v>
      </c>
      <c r="BD59" s="39">
        <v>9930</v>
      </c>
      <c r="BE59" s="39">
        <v>10870</v>
      </c>
      <c r="BF59" s="39">
        <v>11380</v>
      </c>
      <c r="BG59" s="39">
        <v>6750</v>
      </c>
      <c r="BH59" s="39">
        <v>3920</v>
      </c>
      <c r="BI59" s="39">
        <v>1830</v>
      </c>
      <c r="BJ59" s="39">
        <v>840</v>
      </c>
      <c r="BK59" s="39">
        <v>70</v>
      </c>
      <c r="BL59" s="39" t="s">
        <v>334</v>
      </c>
      <c r="BM59" s="39">
        <v>45580</v>
      </c>
      <c r="BN59" s="39">
        <v>10110</v>
      </c>
      <c r="BO59" s="39">
        <v>10920</v>
      </c>
      <c r="BP59" s="39">
        <v>11430</v>
      </c>
      <c r="BQ59" s="39">
        <v>6750</v>
      </c>
      <c r="BR59" s="39">
        <v>3920</v>
      </c>
      <c r="BS59" s="39">
        <v>1830</v>
      </c>
      <c r="BT59" s="39">
        <v>850</v>
      </c>
      <c r="BU59" s="39">
        <v>70</v>
      </c>
      <c r="BV59" s="39" t="s">
        <v>334</v>
      </c>
      <c r="BW59" s="39">
        <v>45870</v>
      </c>
      <c r="BX59" s="39">
        <v>10210</v>
      </c>
      <c r="BY59" s="39">
        <v>11080</v>
      </c>
      <c r="BZ59" s="39">
        <v>11400</v>
      </c>
      <c r="CA59" s="39">
        <v>6770</v>
      </c>
      <c r="CB59" s="39">
        <v>3990</v>
      </c>
      <c r="CC59" s="39">
        <v>1900</v>
      </c>
      <c r="CD59" s="39">
        <v>850</v>
      </c>
      <c r="CE59" s="39">
        <v>70</v>
      </c>
      <c r="CF59" s="39" t="s">
        <v>334</v>
      </c>
      <c r="CG59" s="39">
        <v>46250</v>
      </c>
      <c r="CH59" s="39">
        <v>10380</v>
      </c>
      <c r="CI59" s="39">
        <v>11090</v>
      </c>
      <c r="CJ59" s="39">
        <v>11470</v>
      </c>
      <c r="CK59" s="39">
        <v>6820</v>
      </c>
      <c r="CL59" s="39">
        <v>4100</v>
      </c>
      <c r="CM59" s="39">
        <v>1990</v>
      </c>
      <c r="CN59" s="39">
        <v>860</v>
      </c>
      <c r="CO59" s="39">
        <v>70</v>
      </c>
      <c r="CP59" s="39" t="s">
        <v>334</v>
      </c>
      <c r="CQ59" s="39">
        <v>46780</v>
      </c>
      <c r="CR59" s="39">
        <v>10450</v>
      </c>
      <c r="CS59" s="39">
        <v>11120</v>
      </c>
      <c r="CT59" s="39">
        <v>11540</v>
      </c>
      <c r="CU59" s="39">
        <v>6910</v>
      </c>
      <c r="CV59" s="39">
        <v>4270</v>
      </c>
      <c r="CW59" s="39">
        <v>2010</v>
      </c>
      <c r="CX59" s="39">
        <v>890</v>
      </c>
      <c r="CY59" s="39">
        <v>70</v>
      </c>
      <c r="CZ59" s="39" t="s">
        <v>334</v>
      </c>
      <c r="DA59" s="39">
        <v>47240</v>
      </c>
      <c r="DB59" s="39">
        <v>10480</v>
      </c>
      <c r="DC59" s="39">
        <v>11170</v>
      </c>
      <c r="DD59" s="39">
        <v>11570</v>
      </c>
      <c r="DE59" s="39">
        <v>6980</v>
      </c>
      <c r="DF59" s="39">
        <v>4410</v>
      </c>
      <c r="DG59" s="39">
        <v>2090</v>
      </c>
      <c r="DH59" s="39">
        <v>890</v>
      </c>
      <c r="DI59" s="39">
        <v>70</v>
      </c>
      <c r="DJ59" s="39" t="s">
        <v>334</v>
      </c>
      <c r="DK59" s="39">
        <v>47650</v>
      </c>
      <c r="DL59" s="39">
        <v>10570</v>
      </c>
      <c r="DM59" s="39">
        <v>11270</v>
      </c>
      <c r="DN59" s="39">
        <v>11600</v>
      </c>
      <c r="DO59" s="39">
        <v>7010</v>
      </c>
      <c r="DP59" s="39">
        <v>4490</v>
      </c>
      <c r="DQ59" s="39">
        <v>2100</v>
      </c>
      <c r="DR59" s="39">
        <v>890</v>
      </c>
      <c r="DS59" s="39">
        <v>70</v>
      </c>
      <c r="DT59" s="39" t="s">
        <v>334</v>
      </c>
      <c r="DU59" s="39">
        <v>47990</v>
      </c>
      <c r="DV59" s="39">
        <v>10560</v>
      </c>
      <c r="DW59" s="39">
        <v>11340</v>
      </c>
      <c r="DX59" s="39">
        <v>11650</v>
      </c>
      <c r="DY59" s="39">
        <v>7040</v>
      </c>
      <c r="DZ59" s="39">
        <v>4550</v>
      </c>
      <c r="EA59" s="39">
        <v>2130</v>
      </c>
      <c r="EB59" s="39">
        <v>920</v>
      </c>
      <c r="EC59" s="39">
        <v>70</v>
      </c>
      <c r="ED59" s="39" t="s">
        <v>334</v>
      </c>
      <c r="EE59" s="39">
        <v>48250</v>
      </c>
      <c r="EF59" s="39">
        <v>10650</v>
      </c>
      <c r="EG59" s="39">
        <v>11380</v>
      </c>
      <c r="EH59" s="39">
        <v>11700</v>
      </c>
      <c r="EI59" s="39">
        <v>7060</v>
      </c>
      <c r="EJ59" s="39">
        <v>4570</v>
      </c>
      <c r="EK59" s="39">
        <v>2150</v>
      </c>
      <c r="EL59" s="39">
        <v>930</v>
      </c>
      <c r="EM59" s="39">
        <v>70</v>
      </c>
      <c r="EN59" s="39" t="s">
        <v>334</v>
      </c>
      <c r="EO59" s="39">
        <v>48510</v>
      </c>
      <c r="EP59" s="39">
        <v>10700</v>
      </c>
      <c r="EQ59" s="39">
        <v>11400</v>
      </c>
      <c r="ER59" s="39">
        <v>11770</v>
      </c>
      <c r="ES59" s="39">
        <v>7120</v>
      </c>
      <c r="ET59" s="39">
        <v>4600</v>
      </c>
      <c r="EU59" s="39">
        <v>2200</v>
      </c>
      <c r="EV59" s="39">
        <v>960</v>
      </c>
      <c r="EW59" s="39">
        <v>70</v>
      </c>
      <c r="EX59" s="39" t="s">
        <v>334</v>
      </c>
      <c r="EY59" s="39">
        <v>48810</v>
      </c>
      <c r="EZ59" s="39">
        <v>10810</v>
      </c>
      <c r="FA59" s="39">
        <v>11500</v>
      </c>
      <c r="FB59" s="39">
        <v>11840</v>
      </c>
      <c r="FC59" s="39">
        <v>7150</v>
      </c>
      <c r="FD59" s="39">
        <v>4610</v>
      </c>
      <c r="FE59" s="39">
        <v>2240</v>
      </c>
      <c r="FF59" s="39">
        <v>970</v>
      </c>
      <c r="FG59" s="39">
        <v>70</v>
      </c>
      <c r="FH59" s="39" t="s">
        <v>334</v>
      </c>
      <c r="FI59" s="39">
        <v>49190</v>
      </c>
      <c r="FJ59" s="39">
        <v>10900</v>
      </c>
      <c r="FK59" s="39">
        <v>11550</v>
      </c>
      <c r="FL59" s="39">
        <v>11860</v>
      </c>
      <c r="FM59" s="39">
        <v>7200</v>
      </c>
      <c r="FN59" s="39">
        <v>4620</v>
      </c>
      <c r="FO59" s="39">
        <v>2240</v>
      </c>
      <c r="FP59" s="39">
        <v>980</v>
      </c>
      <c r="FQ59" s="39">
        <v>70</v>
      </c>
      <c r="FR59" s="39" t="s">
        <v>334</v>
      </c>
      <c r="FS59" s="39">
        <v>49420</v>
      </c>
      <c r="FT59" s="39">
        <v>10980</v>
      </c>
      <c r="FU59" s="39">
        <v>11600</v>
      </c>
      <c r="FV59" s="39">
        <v>11940</v>
      </c>
      <c r="FW59" s="39">
        <v>7220</v>
      </c>
      <c r="FX59" s="39">
        <v>4630</v>
      </c>
      <c r="FY59" s="39">
        <v>2240</v>
      </c>
      <c r="FZ59" s="39">
        <v>980</v>
      </c>
      <c r="GA59" s="39">
        <v>70</v>
      </c>
      <c r="GB59" s="39" t="s">
        <v>334</v>
      </c>
      <c r="GC59" s="39">
        <v>49670</v>
      </c>
      <c r="GD59" s="39">
        <v>11060</v>
      </c>
      <c r="GE59" s="39">
        <v>11620</v>
      </c>
      <c r="GF59" s="39">
        <v>11980</v>
      </c>
      <c r="GG59" s="39">
        <v>7210</v>
      </c>
      <c r="GH59" s="39">
        <v>4640</v>
      </c>
      <c r="GI59" s="39">
        <v>2250</v>
      </c>
      <c r="GJ59" s="39">
        <v>990</v>
      </c>
      <c r="GK59" s="39">
        <v>80</v>
      </c>
      <c r="GL59" s="39" t="s">
        <v>334</v>
      </c>
      <c r="GM59" s="39">
        <v>49830</v>
      </c>
      <c r="GN59" s="39">
        <v>11100</v>
      </c>
      <c r="GO59" s="39">
        <v>11650</v>
      </c>
      <c r="GP59" s="39">
        <v>12020</v>
      </c>
      <c r="GQ59" s="39">
        <v>7210</v>
      </c>
      <c r="GR59" s="39">
        <v>4660</v>
      </c>
      <c r="GS59" s="39">
        <v>2250</v>
      </c>
      <c r="GT59" s="39">
        <v>1000</v>
      </c>
      <c r="GU59" s="39">
        <v>70</v>
      </c>
      <c r="GV59" s="39" t="s">
        <v>334</v>
      </c>
      <c r="GW59" s="39">
        <v>49960</v>
      </c>
      <c r="GX59" s="39">
        <v>11230</v>
      </c>
      <c r="GY59" s="39">
        <v>11730</v>
      </c>
      <c r="GZ59" s="39">
        <v>12060</v>
      </c>
      <c r="HA59" s="39">
        <v>7210</v>
      </c>
      <c r="HB59" s="39">
        <v>4680</v>
      </c>
      <c r="HC59" s="39">
        <v>2270</v>
      </c>
      <c r="HD59" s="39">
        <v>1000</v>
      </c>
      <c r="HE59" s="39">
        <v>70</v>
      </c>
      <c r="HF59" s="39" t="s">
        <v>334</v>
      </c>
      <c r="HG59" s="39">
        <v>50250</v>
      </c>
      <c r="HH59" s="39">
        <v>11580</v>
      </c>
      <c r="HI59" s="39">
        <v>11740</v>
      </c>
      <c r="HJ59" s="39">
        <v>12140</v>
      </c>
      <c r="HK59" s="39">
        <v>7240</v>
      </c>
      <c r="HL59" s="39">
        <v>4700</v>
      </c>
      <c r="HM59" s="39">
        <v>2270</v>
      </c>
      <c r="HN59" s="39">
        <v>990</v>
      </c>
      <c r="HO59" s="39">
        <v>70</v>
      </c>
      <c r="HP59" s="39" t="s">
        <v>334</v>
      </c>
      <c r="HQ59" s="39">
        <v>50750</v>
      </c>
      <c r="HR59" s="39">
        <v>11690</v>
      </c>
      <c r="HS59" s="39">
        <v>11790</v>
      </c>
      <c r="HT59" s="39">
        <v>12220</v>
      </c>
      <c r="HU59" s="39">
        <v>7270</v>
      </c>
      <c r="HV59" s="39">
        <v>4750</v>
      </c>
      <c r="HW59" s="39">
        <v>2280</v>
      </c>
      <c r="HX59" s="39">
        <v>1010</v>
      </c>
      <c r="HY59" s="39">
        <v>80</v>
      </c>
      <c r="HZ59" s="39" t="s">
        <v>334</v>
      </c>
      <c r="IA59" s="39">
        <v>51070</v>
      </c>
      <c r="IB59" s="39">
        <v>11770</v>
      </c>
      <c r="IC59" s="39">
        <v>11850</v>
      </c>
      <c r="ID59" s="39">
        <v>12280</v>
      </c>
      <c r="IE59" s="39">
        <v>7310</v>
      </c>
      <c r="IF59" s="39">
        <v>4790</v>
      </c>
      <c r="IG59" s="39">
        <v>2300</v>
      </c>
      <c r="IH59" s="39">
        <v>1010</v>
      </c>
      <c r="II59" s="39">
        <v>80</v>
      </c>
      <c r="IJ59" s="39" t="s">
        <v>334</v>
      </c>
      <c r="IK59" s="39">
        <v>51380</v>
      </c>
      <c r="IL59" s="39">
        <v>11830</v>
      </c>
      <c r="IM59" s="39">
        <v>11940</v>
      </c>
      <c r="IN59" s="39">
        <v>12380</v>
      </c>
      <c r="IO59" s="39">
        <v>7360</v>
      </c>
      <c r="IP59" s="39">
        <v>4900</v>
      </c>
      <c r="IQ59" s="39">
        <v>2330</v>
      </c>
      <c r="IR59" s="39">
        <v>1020</v>
      </c>
      <c r="IS59" s="39">
        <v>80</v>
      </c>
      <c r="IT59" s="39" t="s">
        <v>334</v>
      </c>
      <c r="IU59" s="39">
        <v>51830</v>
      </c>
      <c r="IV59" s="39">
        <v>11840</v>
      </c>
      <c r="IW59" s="39">
        <v>11980</v>
      </c>
      <c r="IX59" s="39">
        <v>12510</v>
      </c>
      <c r="IY59" s="39">
        <v>7430</v>
      </c>
      <c r="IZ59" s="39">
        <v>5030</v>
      </c>
      <c r="JA59" s="39">
        <v>2360</v>
      </c>
      <c r="JB59" s="39">
        <v>1030</v>
      </c>
      <c r="JC59" s="39">
        <v>80</v>
      </c>
      <c r="JD59" s="39" t="s">
        <v>334</v>
      </c>
      <c r="JE59" s="39">
        <v>52240</v>
      </c>
      <c r="JF59" s="39">
        <v>11830</v>
      </c>
      <c r="JG59" s="39">
        <v>12070</v>
      </c>
      <c r="JH59" s="39">
        <v>12590</v>
      </c>
      <c r="JI59" s="39">
        <v>7460</v>
      </c>
      <c r="JJ59" s="39">
        <v>5120</v>
      </c>
      <c r="JK59" s="39">
        <v>2410</v>
      </c>
      <c r="JL59" s="39">
        <v>1040</v>
      </c>
      <c r="JM59" s="39">
        <v>80</v>
      </c>
      <c r="JN59" s="39" t="s">
        <v>334</v>
      </c>
      <c r="JO59" s="39">
        <v>52580</v>
      </c>
      <c r="JP59" s="39">
        <v>11800</v>
      </c>
      <c r="JQ59" s="39">
        <v>12110</v>
      </c>
      <c r="JR59" s="39">
        <v>12670</v>
      </c>
      <c r="JS59" s="39">
        <v>7510</v>
      </c>
      <c r="JT59" s="39">
        <v>5250</v>
      </c>
      <c r="JU59" s="39">
        <v>2520</v>
      </c>
      <c r="JV59" s="39">
        <v>1050</v>
      </c>
      <c r="JW59" s="39">
        <v>80</v>
      </c>
      <c r="JX59" s="39" t="s">
        <v>334</v>
      </c>
      <c r="JY59" s="39">
        <v>52970</v>
      </c>
      <c r="JZ59" s="39">
        <v>11890</v>
      </c>
      <c r="KA59" s="39">
        <v>12140</v>
      </c>
      <c r="KB59" s="39">
        <v>12760</v>
      </c>
      <c r="KC59" s="39">
        <v>7570</v>
      </c>
      <c r="KD59" s="39">
        <v>5400</v>
      </c>
      <c r="KE59" s="39">
        <v>2560</v>
      </c>
      <c r="KF59" s="39">
        <v>1080</v>
      </c>
      <c r="KG59" s="39">
        <v>80</v>
      </c>
      <c r="KH59" s="39" t="s">
        <v>334</v>
      </c>
      <c r="KI59" s="39">
        <v>53470</v>
      </c>
      <c r="KJ59" s="39">
        <v>11880</v>
      </c>
      <c r="KK59" s="39">
        <v>12210</v>
      </c>
      <c r="KL59" s="39">
        <v>12980</v>
      </c>
      <c r="KM59" s="39">
        <v>7650</v>
      </c>
      <c r="KN59" s="39">
        <v>5630</v>
      </c>
      <c r="KO59" s="39">
        <v>2660</v>
      </c>
      <c r="KP59" s="39">
        <v>1100</v>
      </c>
      <c r="KQ59" s="39">
        <v>80</v>
      </c>
      <c r="KR59" s="39" t="s">
        <v>334</v>
      </c>
      <c r="KS59" s="39">
        <v>54190</v>
      </c>
      <c r="KT59" s="39">
        <v>11920</v>
      </c>
      <c r="KU59" s="39">
        <v>12270</v>
      </c>
      <c r="KV59" s="39">
        <v>13160</v>
      </c>
      <c r="KW59" s="39">
        <v>7750</v>
      </c>
      <c r="KX59" s="39">
        <v>5830</v>
      </c>
      <c r="KY59" s="39">
        <v>2690</v>
      </c>
      <c r="KZ59" s="39">
        <v>1120</v>
      </c>
      <c r="LA59" s="39">
        <v>80</v>
      </c>
      <c r="LB59" s="39" t="s">
        <v>334</v>
      </c>
      <c r="LC59" s="39">
        <v>54820</v>
      </c>
      <c r="LD59" t="str">
        <f>INDEX(Lookup!$F$2:$F$375, MATCH(D59,Lookup!$A$2:$A$375,0))</f>
        <v>:</v>
      </c>
    </row>
    <row r="60" spans="2:316" ht="15" customHeight="1" x14ac:dyDescent="0.25">
      <c r="B60" s="1" t="s">
        <v>357</v>
      </c>
      <c r="C60" s="40" t="s">
        <v>331</v>
      </c>
      <c r="D60" s="40" t="s">
        <v>447</v>
      </c>
      <c r="E60" s="41" t="s">
        <v>448</v>
      </c>
      <c r="F60" s="38">
        <v>301010</v>
      </c>
      <c r="G60" s="38">
        <v>103740</v>
      </c>
      <c r="H60" s="38">
        <v>97760</v>
      </c>
      <c r="I60" s="38">
        <v>42230</v>
      </c>
      <c r="J60" s="38">
        <v>21630</v>
      </c>
      <c r="K60" s="38">
        <v>11060</v>
      </c>
      <c r="L60" s="38">
        <v>8330</v>
      </c>
      <c r="M60" s="38">
        <v>620</v>
      </c>
      <c r="N60" s="38" t="s">
        <v>334</v>
      </c>
      <c r="O60" s="39">
        <v>586380</v>
      </c>
      <c r="P60" s="39">
        <v>301880</v>
      </c>
      <c r="Q60" s="39">
        <v>104180</v>
      </c>
      <c r="R60" s="39">
        <v>97700</v>
      </c>
      <c r="S60" s="39">
        <v>42260</v>
      </c>
      <c r="T60" s="39">
        <v>21740</v>
      </c>
      <c r="U60" s="39">
        <v>10980</v>
      </c>
      <c r="V60" s="39">
        <v>8280</v>
      </c>
      <c r="W60" s="39">
        <v>650</v>
      </c>
      <c r="X60" s="39" t="s">
        <v>334</v>
      </c>
      <c r="Y60" s="39">
        <v>587670</v>
      </c>
      <c r="Z60" s="39">
        <v>304940</v>
      </c>
      <c r="AA60" s="39">
        <v>105600</v>
      </c>
      <c r="AB60" s="39">
        <v>97460</v>
      </c>
      <c r="AC60" s="39">
        <v>42870</v>
      </c>
      <c r="AD60" s="39">
        <v>21930</v>
      </c>
      <c r="AE60" s="39">
        <v>10660</v>
      </c>
      <c r="AF60" s="39">
        <v>7840</v>
      </c>
      <c r="AG60" s="39">
        <v>620</v>
      </c>
      <c r="AH60" s="39" t="s">
        <v>334</v>
      </c>
      <c r="AI60" s="39">
        <v>591910</v>
      </c>
      <c r="AJ60" s="39">
        <v>308290</v>
      </c>
      <c r="AK60" s="39">
        <v>105120</v>
      </c>
      <c r="AL60" s="39">
        <v>96660</v>
      </c>
      <c r="AM60" s="39">
        <v>43280</v>
      </c>
      <c r="AN60" s="39">
        <v>21980</v>
      </c>
      <c r="AO60" s="39">
        <v>10720</v>
      </c>
      <c r="AP60" s="39">
        <v>7740</v>
      </c>
      <c r="AQ60" s="39">
        <v>590</v>
      </c>
      <c r="AR60" s="39" t="s">
        <v>334</v>
      </c>
      <c r="AS60" s="39">
        <v>594390</v>
      </c>
      <c r="AT60" s="39">
        <v>310620</v>
      </c>
      <c r="AU60" s="39">
        <v>105890</v>
      </c>
      <c r="AV60" s="39">
        <v>96860</v>
      </c>
      <c r="AW60" s="39">
        <v>44030</v>
      </c>
      <c r="AX60" s="39">
        <v>21970</v>
      </c>
      <c r="AY60" s="39">
        <v>10840</v>
      </c>
      <c r="AZ60" s="39">
        <v>7760</v>
      </c>
      <c r="BA60" s="39">
        <v>610</v>
      </c>
      <c r="BB60" s="39" t="s">
        <v>334</v>
      </c>
      <c r="BC60" s="39">
        <v>598560</v>
      </c>
      <c r="BD60" s="39">
        <v>310290</v>
      </c>
      <c r="BE60" s="39">
        <v>106500</v>
      </c>
      <c r="BF60" s="39">
        <v>97290</v>
      </c>
      <c r="BG60" s="39">
        <v>44590</v>
      </c>
      <c r="BH60" s="39">
        <v>22260</v>
      </c>
      <c r="BI60" s="39">
        <v>10870</v>
      </c>
      <c r="BJ60" s="39">
        <v>7740</v>
      </c>
      <c r="BK60" s="39">
        <v>610</v>
      </c>
      <c r="BL60" s="39" t="s">
        <v>334</v>
      </c>
      <c r="BM60" s="39">
        <v>600150</v>
      </c>
      <c r="BN60" s="39">
        <v>310580</v>
      </c>
      <c r="BO60" s="39">
        <v>107500</v>
      </c>
      <c r="BP60" s="39">
        <v>97530</v>
      </c>
      <c r="BQ60" s="39">
        <v>45270</v>
      </c>
      <c r="BR60" s="39">
        <v>22610</v>
      </c>
      <c r="BS60" s="39">
        <v>10960</v>
      </c>
      <c r="BT60" s="39">
        <v>7800</v>
      </c>
      <c r="BU60" s="39">
        <v>610</v>
      </c>
      <c r="BV60" s="39" t="s">
        <v>334</v>
      </c>
      <c r="BW60" s="39">
        <v>602870</v>
      </c>
      <c r="BX60" s="39">
        <v>310320</v>
      </c>
      <c r="BY60" s="39">
        <v>108510</v>
      </c>
      <c r="BZ60" s="39">
        <v>98260</v>
      </c>
      <c r="CA60" s="39">
        <v>45900</v>
      </c>
      <c r="CB60" s="39">
        <v>22930</v>
      </c>
      <c r="CC60" s="39">
        <v>11140</v>
      </c>
      <c r="CD60" s="39">
        <v>7880</v>
      </c>
      <c r="CE60" s="39">
        <v>610</v>
      </c>
      <c r="CF60" s="39" t="s">
        <v>334</v>
      </c>
      <c r="CG60" s="39">
        <v>605550</v>
      </c>
      <c r="CH60" s="39">
        <v>309450</v>
      </c>
      <c r="CI60" s="39">
        <v>109630</v>
      </c>
      <c r="CJ60" s="39">
        <v>98920</v>
      </c>
      <c r="CK60" s="39">
        <v>46510</v>
      </c>
      <c r="CL60" s="39">
        <v>23350</v>
      </c>
      <c r="CM60" s="39">
        <v>11360</v>
      </c>
      <c r="CN60" s="39">
        <v>7980</v>
      </c>
      <c r="CO60" s="39">
        <v>600</v>
      </c>
      <c r="CP60" s="39" t="s">
        <v>334</v>
      </c>
      <c r="CQ60" s="39">
        <v>607800</v>
      </c>
      <c r="CR60" s="39">
        <v>307400</v>
      </c>
      <c r="CS60" s="39">
        <v>110610</v>
      </c>
      <c r="CT60" s="39">
        <v>99620</v>
      </c>
      <c r="CU60" s="39">
        <v>47190</v>
      </c>
      <c r="CV60" s="39">
        <v>23970</v>
      </c>
      <c r="CW60" s="39">
        <v>11550</v>
      </c>
      <c r="CX60" s="39">
        <v>8130</v>
      </c>
      <c r="CY60" s="39">
        <v>610</v>
      </c>
      <c r="CZ60" s="39" t="s">
        <v>334</v>
      </c>
      <c r="DA60" s="39">
        <v>609090</v>
      </c>
      <c r="DB60" s="39">
        <v>305510</v>
      </c>
      <c r="DC60" s="39">
        <v>111810</v>
      </c>
      <c r="DD60" s="39">
        <v>100460</v>
      </c>
      <c r="DE60" s="39">
        <v>47880</v>
      </c>
      <c r="DF60" s="39">
        <v>24390</v>
      </c>
      <c r="DG60" s="39">
        <v>11670</v>
      </c>
      <c r="DH60" s="39">
        <v>8190</v>
      </c>
      <c r="DI60" s="39">
        <v>630</v>
      </c>
      <c r="DJ60" s="39" t="s">
        <v>334</v>
      </c>
      <c r="DK60" s="39">
        <v>610540</v>
      </c>
      <c r="DL60" s="39">
        <v>304370</v>
      </c>
      <c r="DM60" s="39">
        <v>112910</v>
      </c>
      <c r="DN60" s="39">
        <v>101200</v>
      </c>
      <c r="DO60" s="39">
        <v>48550</v>
      </c>
      <c r="DP60" s="39">
        <v>24850</v>
      </c>
      <c r="DQ60" s="39">
        <v>11810</v>
      </c>
      <c r="DR60" s="39">
        <v>8250</v>
      </c>
      <c r="DS60" s="39">
        <v>640</v>
      </c>
      <c r="DT60" s="39" t="s">
        <v>334</v>
      </c>
      <c r="DU60" s="39">
        <v>612580</v>
      </c>
      <c r="DV60" s="39">
        <v>302890</v>
      </c>
      <c r="DW60" s="39">
        <v>114830</v>
      </c>
      <c r="DX60" s="39">
        <v>101970</v>
      </c>
      <c r="DY60" s="39">
        <v>49390</v>
      </c>
      <c r="DZ60" s="39">
        <v>25130</v>
      </c>
      <c r="EA60" s="39">
        <v>11880</v>
      </c>
      <c r="EB60" s="39">
        <v>8260</v>
      </c>
      <c r="EC60" s="39">
        <v>650</v>
      </c>
      <c r="ED60" s="39" t="s">
        <v>334</v>
      </c>
      <c r="EE60" s="39">
        <v>614990</v>
      </c>
      <c r="EF60" s="39">
        <v>301880</v>
      </c>
      <c r="EG60" s="39">
        <v>116010</v>
      </c>
      <c r="EH60" s="39">
        <v>102890</v>
      </c>
      <c r="EI60" s="39">
        <v>49700</v>
      </c>
      <c r="EJ60" s="39">
        <v>25310</v>
      </c>
      <c r="EK60" s="39">
        <v>12060</v>
      </c>
      <c r="EL60" s="39">
        <v>8280</v>
      </c>
      <c r="EM60" s="39">
        <v>650</v>
      </c>
      <c r="EN60" s="39" t="s">
        <v>334</v>
      </c>
      <c r="EO60" s="39">
        <v>616770</v>
      </c>
      <c r="EP60" s="39">
        <v>301970</v>
      </c>
      <c r="EQ60" s="39">
        <v>118460</v>
      </c>
      <c r="ER60" s="39">
        <v>104050</v>
      </c>
      <c r="ES60" s="39">
        <v>50260</v>
      </c>
      <c r="ET60" s="39">
        <v>25370</v>
      </c>
      <c r="EU60" s="39">
        <v>12080</v>
      </c>
      <c r="EV60" s="39">
        <v>8220</v>
      </c>
      <c r="EW60" s="39">
        <v>660</v>
      </c>
      <c r="EX60" s="39" t="s">
        <v>334</v>
      </c>
      <c r="EY60" s="39">
        <v>621070</v>
      </c>
      <c r="EZ60" s="39">
        <v>302380</v>
      </c>
      <c r="FA60" s="39">
        <v>120480</v>
      </c>
      <c r="FB60" s="39">
        <v>104700</v>
      </c>
      <c r="FC60" s="39">
        <v>50790</v>
      </c>
      <c r="FD60" s="39">
        <v>25370</v>
      </c>
      <c r="FE60" s="39">
        <v>12060</v>
      </c>
      <c r="FF60" s="39">
        <v>8250</v>
      </c>
      <c r="FG60" s="39">
        <v>670</v>
      </c>
      <c r="FH60" s="39" t="s">
        <v>334</v>
      </c>
      <c r="FI60" s="39">
        <v>624700</v>
      </c>
      <c r="FJ60" s="39">
        <v>303110</v>
      </c>
      <c r="FK60" s="39">
        <v>122290</v>
      </c>
      <c r="FL60" s="39">
        <v>105400</v>
      </c>
      <c r="FM60" s="39">
        <v>51030</v>
      </c>
      <c r="FN60" s="39">
        <v>25420</v>
      </c>
      <c r="FO60" s="39">
        <v>12100</v>
      </c>
      <c r="FP60" s="39">
        <v>8200</v>
      </c>
      <c r="FQ60" s="39">
        <v>680</v>
      </c>
      <c r="FR60" s="39" t="s">
        <v>334</v>
      </c>
      <c r="FS60" s="39">
        <v>628230</v>
      </c>
      <c r="FT60" s="39">
        <v>302960</v>
      </c>
      <c r="FU60" s="39">
        <v>123250</v>
      </c>
      <c r="FV60" s="39">
        <v>106010</v>
      </c>
      <c r="FW60" s="39">
        <v>50970</v>
      </c>
      <c r="FX60" s="39">
        <v>25410</v>
      </c>
      <c r="FY60" s="39">
        <v>12100</v>
      </c>
      <c r="FZ60" s="39">
        <v>8160</v>
      </c>
      <c r="GA60" s="39">
        <v>690</v>
      </c>
      <c r="GB60" s="39" t="s">
        <v>334</v>
      </c>
      <c r="GC60" s="39">
        <v>629540</v>
      </c>
      <c r="GD60" s="39">
        <v>301620</v>
      </c>
      <c r="GE60" s="39">
        <v>124060</v>
      </c>
      <c r="GF60" s="39">
        <v>106080</v>
      </c>
      <c r="GG60" s="39">
        <v>50980</v>
      </c>
      <c r="GH60" s="39">
        <v>25470</v>
      </c>
      <c r="GI60" s="39">
        <v>12110</v>
      </c>
      <c r="GJ60" s="39">
        <v>8120</v>
      </c>
      <c r="GK60" s="39">
        <v>690</v>
      </c>
      <c r="GL60" s="39" t="s">
        <v>334</v>
      </c>
      <c r="GM60" s="39">
        <v>629130</v>
      </c>
      <c r="GN60" s="39">
        <v>302680</v>
      </c>
      <c r="GO60" s="39">
        <v>124910</v>
      </c>
      <c r="GP60" s="39">
        <v>106620</v>
      </c>
      <c r="GQ60" s="39">
        <v>51100</v>
      </c>
      <c r="GR60" s="39">
        <v>25560</v>
      </c>
      <c r="GS60" s="39">
        <v>12050</v>
      </c>
      <c r="GT60" s="39">
        <v>8100</v>
      </c>
      <c r="GU60" s="39">
        <v>690</v>
      </c>
      <c r="GV60" s="39" t="s">
        <v>334</v>
      </c>
      <c r="GW60" s="39">
        <v>631710</v>
      </c>
      <c r="GX60" s="39">
        <v>302890</v>
      </c>
      <c r="GY60" s="39">
        <v>126040</v>
      </c>
      <c r="GZ60" s="39">
        <v>106700</v>
      </c>
      <c r="HA60" s="39">
        <v>51270</v>
      </c>
      <c r="HB60" s="39">
        <v>25690</v>
      </c>
      <c r="HC60" s="39">
        <v>12000</v>
      </c>
      <c r="HD60" s="39">
        <v>8080</v>
      </c>
      <c r="HE60" s="39">
        <v>700</v>
      </c>
      <c r="HF60" s="39" t="s">
        <v>334</v>
      </c>
      <c r="HG60" s="39">
        <v>633360</v>
      </c>
      <c r="HH60" s="39">
        <v>303380</v>
      </c>
      <c r="HI60" s="39">
        <v>127300</v>
      </c>
      <c r="HJ60" s="39">
        <v>106690</v>
      </c>
      <c r="HK60" s="39">
        <v>51420</v>
      </c>
      <c r="HL60" s="39">
        <v>25750</v>
      </c>
      <c r="HM60" s="39">
        <v>12050</v>
      </c>
      <c r="HN60" s="39">
        <v>8070</v>
      </c>
      <c r="HO60" s="39">
        <v>710</v>
      </c>
      <c r="HP60" s="39" t="s">
        <v>334</v>
      </c>
      <c r="HQ60" s="39">
        <v>635360</v>
      </c>
      <c r="HR60" s="39">
        <v>304740</v>
      </c>
      <c r="HS60" s="39">
        <v>128440</v>
      </c>
      <c r="HT60" s="39">
        <v>106940</v>
      </c>
      <c r="HU60" s="39">
        <v>51700</v>
      </c>
      <c r="HV60" s="39">
        <v>25990</v>
      </c>
      <c r="HW60" s="39">
        <v>12050</v>
      </c>
      <c r="HX60" s="39">
        <v>8060</v>
      </c>
      <c r="HY60" s="39">
        <v>710</v>
      </c>
      <c r="HZ60" s="39" t="s">
        <v>334</v>
      </c>
      <c r="IA60" s="39">
        <v>638610</v>
      </c>
      <c r="IB60" s="39">
        <v>307210</v>
      </c>
      <c r="IC60" s="39">
        <v>129540</v>
      </c>
      <c r="ID60" s="39">
        <v>107590</v>
      </c>
      <c r="IE60" s="39">
        <v>51930</v>
      </c>
      <c r="IF60" s="39">
        <v>26160</v>
      </c>
      <c r="IG60" s="39">
        <v>12140</v>
      </c>
      <c r="IH60" s="39">
        <v>8090</v>
      </c>
      <c r="II60" s="39">
        <v>710</v>
      </c>
      <c r="IJ60" s="39" t="s">
        <v>334</v>
      </c>
      <c r="IK60" s="39">
        <v>643370</v>
      </c>
      <c r="IL60" s="39">
        <v>309230</v>
      </c>
      <c r="IM60" s="39">
        <v>130880</v>
      </c>
      <c r="IN60" s="39">
        <v>108230</v>
      </c>
      <c r="IO60" s="39">
        <v>52200</v>
      </c>
      <c r="IP60" s="39">
        <v>26280</v>
      </c>
      <c r="IQ60" s="39">
        <v>12200</v>
      </c>
      <c r="IR60" s="39">
        <v>8150</v>
      </c>
      <c r="IS60" s="39">
        <v>710</v>
      </c>
      <c r="IT60" s="39" t="s">
        <v>334</v>
      </c>
      <c r="IU60" s="39">
        <v>647880</v>
      </c>
      <c r="IV60" s="39">
        <v>310810</v>
      </c>
      <c r="IW60" s="39">
        <v>132210</v>
      </c>
      <c r="IX60" s="39">
        <v>109260</v>
      </c>
      <c r="IY60" s="39">
        <v>52580</v>
      </c>
      <c r="IZ60" s="39">
        <v>26500</v>
      </c>
      <c r="JA60" s="39">
        <v>12290</v>
      </c>
      <c r="JB60" s="39">
        <v>8180</v>
      </c>
      <c r="JC60" s="39">
        <v>720</v>
      </c>
      <c r="JD60" s="39" t="s">
        <v>334</v>
      </c>
      <c r="JE60" s="39">
        <v>652540</v>
      </c>
      <c r="JF60" s="39">
        <v>312110</v>
      </c>
      <c r="JG60" s="39">
        <v>133990</v>
      </c>
      <c r="JH60" s="39">
        <v>110060</v>
      </c>
      <c r="JI60" s="39">
        <v>53090</v>
      </c>
      <c r="JJ60" s="39">
        <v>26730</v>
      </c>
      <c r="JK60" s="39">
        <v>12380</v>
      </c>
      <c r="JL60" s="39">
        <v>8200</v>
      </c>
      <c r="JM60" s="39">
        <v>730</v>
      </c>
      <c r="JN60" s="39" t="s">
        <v>334</v>
      </c>
      <c r="JO60" s="39">
        <v>657280</v>
      </c>
      <c r="JP60" s="39">
        <v>314030</v>
      </c>
      <c r="JQ60" s="39">
        <v>135740</v>
      </c>
      <c r="JR60" s="39">
        <v>111060</v>
      </c>
      <c r="JS60" s="39">
        <v>53550</v>
      </c>
      <c r="JT60" s="39">
        <v>27070</v>
      </c>
      <c r="JU60" s="39">
        <v>12420</v>
      </c>
      <c r="JV60" s="39">
        <v>8260</v>
      </c>
      <c r="JW60" s="39">
        <v>740</v>
      </c>
      <c r="JX60" s="39" t="s">
        <v>334</v>
      </c>
      <c r="JY60" s="39">
        <v>662850</v>
      </c>
      <c r="JZ60" s="39">
        <v>314910</v>
      </c>
      <c r="KA60" s="39">
        <v>136640</v>
      </c>
      <c r="KB60" s="39">
        <v>111970</v>
      </c>
      <c r="KC60" s="39">
        <v>53990</v>
      </c>
      <c r="KD60" s="39">
        <v>27330</v>
      </c>
      <c r="KE60" s="39">
        <v>12460</v>
      </c>
      <c r="KF60" s="39">
        <v>8290</v>
      </c>
      <c r="KG60" s="39">
        <v>740</v>
      </c>
      <c r="KH60" s="39" t="s">
        <v>334</v>
      </c>
      <c r="KI60" s="39">
        <v>666330</v>
      </c>
      <c r="KJ60" s="39">
        <v>316810</v>
      </c>
      <c r="KK60" s="39">
        <v>137990</v>
      </c>
      <c r="KL60" s="39">
        <v>113050</v>
      </c>
      <c r="KM60" s="39">
        <v>54360</v>
      </c>
      <c r="KN60" s="39">
        <v>27650</v>
      </c>
      <c r="KO60" s="39">
        <v>12600</v>
      </c>
      <c r="KP60" s="39">
        <v>8340</v>
      </c>
      <c r="KQ60" s="39">
        <v>760</v>
      </c>
      <c r="KR60" s="39" t="s">
        <v>334</v>
      </c>
      <c r="KS60" s="39">
        <v>671550</v>
      </c>
      <c r="KT60" s="39">
        <v>318300</v>
      </c>
      <c r="KU60" s="39">
        <v>138960</v>
      </c>
      <c r="KV60" s="39">
        <v>113750</v>
      </c>
      <c r="KW60" s="39">
        <v>54860</v>
      </c>
      <c r="KX60" s="39">
        <v>27870</v>
      </c>
      <c r="KY60" s="39">
        <v>12650</v>
      </c>
      <c r="KZ60" s="39">
        <v>8400</v>
      </c>
      <c r="LA60" s="39">
        <v>760</v>
      </c>
      <c r="LB60" s="39" t="s">
        <v>334</v>
      </c>
      <c r="LC60" s="39">
        <v>675550</v>
      </c>
      <c r="LD60" t="e">
        <f>INDEX(Lookup!$F$2:$F$375, MATCH(D60,Lookup!$A$2:$A$375,0))</f>
        <v>#N/A</v>
      </c>
    </row>
    <row r="61" spans="2:316" ht="15" customHeight="1" x14ac:dyDescent="0.25">
      <c r="B61" s="1" t="s">
        <v>342</v>
      </c>
      <c r="C61" s="42">
        <v>4305</v>
      </c>
      <c r="D61" s="42" t="s">
        <v>449</v>
      </c>
      <c r="E61" s="37" t="s">
        <v>450</v>
      </c>
      <c r="F61" s="38">
        <v>37480</v>
      </c>
      <c r="G61" s="38">
        <v>10280</v>
      </c>
      <c r="H61" s="38">
        <v>7890</v>
      </c>
      <c r="I61" s="38">
        <v>1950</v>
      </c>
      <c r="J61" s="38">
        <v>760</v>
      </c>
      <c r="K61" s="38">
        <v>190</v>
      </c>
      <c r="L61" s="38">
        <v>120</v>
      </c>
      <c r="M61" s="38">
        <v>20</v>
      </c>
      <c r="N61" s="38" t="s">
        <v>334</v>
      </c>
      <c r="O61" s="39">
        <v>58690</v>
      </c>
      <c r="P61" s="39">
        <v>37680</v>
      </c>
      <c r="Q61" s="39">
        <v>10310</v>
      </c>
      <c r="R61" s="39">
        <v>7890</v>
      </c>
      <c r="S61" s="39">
        <v>1970</v>
      </c>
      <c r="T61" s="39">
        <v>770</v>
      </c>
      <c r="U61" s="39">
        <v>190</v>
      </c>
      <c r="V61" s="39">
        <v>120</v>
      </c>
      <c r="W61" s="39">
        <v>20</v>
      </c>
      <c r="X61" s="39" t="s">
        <v>334</v>
      </c>
      <c r="Y61" s="39">
        <v>58940</v>
      </c>
      <c r="Z61" s="39">
        <v>37870</v>
      </c>
      <c r="AA61" s="39">
        <v>10660</v>
      </c>
      <c r="AB61" s="39">
        <v>7770</v>
      </c>
      <c r="AC61" s="39">
        <v>2020</v>
      </c>
      <c r="AD61" s="39">
        <v>770</v>
      </c>
      <c r="AE61" s="39">
        <v>170</v>
      </c>
      <c r="AF61" s="39">
        <v>110</v>
      </c>
      <c r="AG61" s="39">
        <v>20</v>
      </c>
      <c r="AH61" s="39" t="s">
        <v>334</v>
      </c>
      <c r="AI61" s="39">
        <v>59390</v>
      </c>
      <c r="AJ61" s="39">
        <v>38590</v>
      </c>
      <c r="AK61" s="39">
        <v>10300</v>
      </c>
      <c r="AL61" s="39">
        <v>7780</v>
      </c>
      <c r="AM61" s="39">
        <v>2200</v>
      </c>
      <c r="AN61" s="39">
        <v>800</v>
      </c>
      <c r="AO61" s="39">
        <v>170</v>
      </c>
      <c r="AP61" s="39">
        <v>100</v>
      </c>
      <c r="AQ61" s="39">
        <v>20</v>
      </c>
      <c r="AR61" s="39" t="s">
        <v>334</v>
      </c>
      <c r="AS61" s="39">
        <v>59970</v>
      </c>
      <c r="AT61" s="39">
        <v>38860</v>
      </c>
      <c r="AU61" s="39">
        <v>10460</v>
      </c>
      <c r="AV61" s="39">
        <v>7960</v>
      </c>
      <c r="AW61" s="39">
        <v>2470</v>
      </c>
      <c r="AX61" s="39">
        <v>820</v>
      </c>
      <c r="AY61" s="39">
        <v>170</v>
      </c>
      <c r="AZ61" s="39">
        <v>110</v>
      </c>
      <c r="BA61" s="39">
        <v>20</v>
      </c>
      <c r="BB61" s="39" t="s">
        <v>334</v>
      </c>
      <c r="BC61" s="39">
        <v>60870</v>
      </c>
      <c r="BD61" s="39">
        <v>38950</v>
      </c>
      <c r="BE61" s="39">
        <v>10620</v>
      </c>
      <c r="BF61" s="39">
        <v>8020</v>
      </c>
      <c r="BG61" s="39">
        <v>2660</v>
      </c>
      <c r="BH61" s="39">
        <v>930</v>
      </c>
      <c r="BI61" s="39">
        <v>180</v>
      </c>
      <c r="BJ61" s="39">
        <v>100</v>
      </c>
      <c r="BK61" s="39">
        <v>20</v>
      </c>
      <c r="BL61" s="39" t="s">
        <v>334</v>
      </c>
      <c r="BM61" s="39">
        <v>61480</v>
      </c>
      <c r="BN61" s="39">
        <v>38970</v>
      </c>
      <c r="BO61" s="39">
        <v>10930</v>
      </c>
      <c r="BP61" s="39">
        <v>7950</v>
      </c>
      <c r="BQ61" s="39">
        <v>2850</v>
      </c>
      <c r="BR61" s="39">
        <v>1090</v>
      </c>
      <c r="BS61" s="39">
        <v>200</v>
      </c>
      <c r="BT61" s="39">
        <v>100</v>
      </c>
      <c r="BU61" s="39">
        <v>20</v>
      </c>
      <c r="BV61" s="39" t="s">
        <v>334</v>
      </c>
      <c r="BW61" s="39">
        <v>62110</v>
      </c>
      <c r="BX61" s="39">
        <v>38870</v>
      </c>
      <c r="BY61" s="39">
        <v>11190</v>
      </c>
      <c r="BZ61" s="39">
        <v>8020</v>
      </c>
      <c r="CA61" s="39">
        <v>2980</v>
      </c>
      <c r="CB61" s="39">
        <v>1220</v>
      </c>
      <c r="CC61" s="39">
        <v>220</v>
      </c>
      <c r="CD61" s="39">
        <v>110</v>
      </c>
      <c r="CE61" s="39">
        <v>20</v>
      </c>
      <c r="CF61" s="39" t="s">
        <v>334</v>
      </c>
      <c r="CG61" s="39">
        <v>62630</v>
      </c>
      <c r="CH61" s="39">
        <v>38800</v>
      </c>
      <c r="CI61" s="39">
        <v>11380</v>
      </c>
      <c r="CJ61" s="39">
        <v>8110</v>
      </c>
      <c r="CK61" s="39">
        <v>3120</v>
      </c>
      <c r="CL61" s="39">
        <v>1300</v>
      </c>
      <c r="CM61" s="39">
        <v>240</v>
      </c>
      <c r="CN61" s="39">
        <v>120</v>
      </c>
      <c r="CO61" s="39">
        <v>20</v>
      </c>
      <c r="CP61" s="39" t="s">
        <v>334</v>
      </c>
      <c r="CQ61" s="39">
        <v>63070</v>
      </c>
      <c r="CR61" s="39">
        <v>38550</v>
      </c>
      <c r="CS61" s="39">
        <v>11570</v>
      </c>
      <c r="CT61" s="39">
        <v>8180</v>
      </c>
      <c r="CU61" s="39">
        <v>3220</v>
      </c>
      <c r="CV61" s="39">
        <v>1340</v>
      </c>
      <c r="CW61" s="39">
        <v>240</v>
      </c>
      <c r="CX61" s="39">
        <v>120</v>
      </c>
      <c r="CY61" s="39">
        <v>20</v>
      </c>
      <c r="CZ61" s="39" t="s">
        <v>334</v>
      </c>
      <c r="DA61" s="39">
        <v>63240</v>
      </c>
      <c r="DB61" s="39">
        <v>37920</v>
      </c>
      <c r="DC61" s="39">
        <v>11810</v>
      </c>
      <c r="DD61" s="39">
        <v>8290</v>
      </c>
      <c r="DE61" s="39">
        <v>3310</v>
      </c>
      <c r="DF61" s="39">
        <v>1390</v>
      </c>
      <c r="DG61" s="39">
        <v>240</v>
      </c>
      <c r="DH61" s="39">
        <v>120</v>
      </c>
      <c r="DI61" s="39">
        <v>20</v>
      </c>
      <c r="DJ61" s="39" t="s">
        <v>334</v>
      </c>
      <c r="DK61" s="39">
        <v>63100</v>
      </c>
      <c r="DL61" s="39">
        <v>37730</v>
      </c>
      <c r="DM61" s="39">
        <v>11940</v>
      </c>
      <c r="DN61" s="39">
        <v>8370</v>
      </c>
      <c r="DO61" s="39">
        <v>3440</v>
      </c>
      <c r="DP61" s="39">
        <v>1410</v>
      </c>
      <c r="DQ61" s="39">
        <v>250</v>
      </c>
      <c r="DR61" s="39">
        <v>130</v>
      </c>
      <c r="DS61" s="39">
        <v>20</v>
      </c>
      <c r="DT61" s="39" t="s">
        <v>334</v>
      </c>
      <c r="DU61" s="39">
        <v>63280</v>
      </c>
      <c r="DV61" s="39">
        <v>37110</v>
      </c>
      <c r="DW61" s="39">
        <v>12060</v>
      </c>
      <c r="DX61" s="39">
        <v>8460</v>
      </c>
      <c r="DY61" s="39">
        <v>3630</v>
      </c>
      <c r="DZ61" s="39">
        <v>1410</v>
      </c>
      <c r="EA61" s="39">
        <v>250</v>
      </c>
      <c r="EB61" s="39">
        <v>130</v>
      </c>
      <c r="EC61" s="39">
        <v>20</v>
      </c>
      <c r="ED61" s="39" t="s">
        <v>334</v>
      </c>
      <c r="EE61" s="39">
        <v>63050</v>
      </c>
      <c r="EF61" s="39">
        <v>36620</v>
      </c>
      <c r="EG61" s="39">
        <v>12310</v>
      </c>
      <c r="EH61" s="39">
        <v>8560</v>
      </c>
      <c r="EI61" s="39">
        <v>3730</v>
      </c>
      <c r="EJ61" s="39">
        <v>1420</v>
      </c>
      <c r="EK61" s="39">
        <v>260</v>
      </c>
      <c r="EL61" s="39">
        <v>120</v>
      </c>
      <c r="EM61" s="39">
        <v>20</v>
      </c>
      <c r="EN61" s="39" t="s">
        <v>334</v>
      </c>
      <c r="EO61" s="39">
        <v>63050</v>
      </c>
      <c r="EP61" s="39">
        <v>36740</v>
      </c>
      <c r="EQ61" s="39">
        <v>12750</v>
      </c>
      <c r="ER61" s="39">
        <v>8680</v>
      </c>
      <c r="ES61" s="39">
        <v>3820</v>
      </c>
      <c r="ET61" s="39">
        <v>1470</v>
      </c>
      <c r="EU61" s="39">
        <v>260</v>
      </c>
      <c r="EV61" s="39">
        <v>120</v>
      </c>
      <c r="EW61" s="39">
        <v>20</v>
      </c>
      <c r="EX61" s="39" t="s">
        <v>334</v>
      </c>
      <c r="EY61" s="39">
        <v>63860</v>
      </c>
      <c r="EZ61" s="39">
        <v>36960</v>
      </c>
      <c r="FA61" s="39">
        <v>12950</v>
      </c>
      <c r="FB61" s="39">
        <v>8740</v>
      </c>
      <c r="FC61" s="39">
        <v>3860</v>
      </c>
      <c r="FD61" s="39">
        <v>1460</v>
      </c>
      <c r="FE61" s="39">
        <v>270</v>
      </c>
      <c r="FF61" s="39">
        <v>130</v>
      </c>
      <c r="FG61" s="39">
        <v>20</v>
      </c>
      <c r="FH61" s="39" t="s">
        <v>334</v>
      </c>
      <c r="FI61" s="39">
        <v>64380</v>
      </c>
      <c r="FJ61" s="39">
        <v>37110</v>
      </c>
      <c r="FK61" s="39">
        <v>13030</v>
      </c>
      <c r="FL61" s="39">
        <v>8730</v>
      </c>
      <c r="FM61" s="39">
        <v>3870</v>
      </c>
      <c r="FN61" s="39">
        <v>1470</v>
      </c>
      <c r="FO61" s="39">
        <v>280</v>
      </c>
      <c r="FP61" s="39">
        <v>130</v>
      </c>
      <c r="FQ61" s="39">
        <v>20</v>
      </c>
      <c r="FR61" s="39" t="s">
        <v>334</v>
      </c>
      <c r="FS61" s="39">
        <v>64630</v>
      </c>
      <c r="FT61" s="39">
        <v>37080</v>
      </c>
      <c r="FU61" s="39">
        <v>13030</v>
      </c>
      <c r="FV61" s="39">
        <v>8780</v>
      </c>
      <c r="FW61" s="39">
        <v>3870</v>
      </c>
      <c r="FX61" s="39">
        <v>1480</v>
      </c>
      <c r="FY61" s="39">
        <v>270</v>
      </c>
      <c r="FZ61" s="39">
        <v>130</v>
      </c>
      <c r="GA61" s="39">
        <v>20</v>
      </c>
      <c r="GB61" s="39" t="s">
        <v>334</v>
      </c>
      <c r="GC61" s="39">
        <v>64650</v>
      </c>
      <c r="GD61" s="39">
        <v>36920</v>
      </c>
      <c r="GE61" s="39">
        <v>13120</v>
      </c>
      <c r="GF61" s="39">
        <v>8820</v>
      </c>
      <c r="GG61" s="39">
        <v>3880</v>
      </c>
      <c r="GH61" s="39">
        <v>1480</v>
      </c>
      <c r="GI61" s="39">
        <v>270</v>
      </c>
      <c r="GJ61" s="39">
        <v>130</v>
      </c>
      <c r="GK61" s="39">
        <v>20</v>
      </c>
      <c r="GL61" s="39" t="s">
        <v>334</v>
      </c>
      <c r="GM61" s="39">
        <v>64620</v>
      </c>
      <c r="GN61" s="39">
        <v>36880</v>
      </c>
      <c r="GO61" s="39">
        <v>13180</v>
      </c>
      <c r="GP61" s="39">
        <v>8830</v>
      </c>
      <c r="GQ61" s="39">
        <v>3890</v>
      </c>
      <c r="GR61" s="39">
        <v>1500</v>
      </c>
      <c r="GS61" s="39">
        <v>260</v>
      </c>
      <c r="GT61" s="39">
        <v>130</v>
      </c>
      <c r="GU61" s="39">
        <v>20</v>
      </c>
      <c r="GV61" s="39" t="s">
        <v>334</v>
      </c>
      <c r="GW61" s="39">
        <v>64680</v>
      </c>
      <c r="GX61" s="39">
        <v>37010</v>
      </c>
      <c r="GY61" s="39">
        <v>13240</v>
      </c>
      <c r="GZ61" s="39">
        <v>8850</v>
      </c>
      <c r="HA61" s="39">
        <v>3900</v>
      </c>
      <c r="HB61" s="39">
        <v>1520</v>
      </c>
      <c r="HC61" s="39">
        <v>260</v>
      </c>
      <c r="HD61" s="39">
        <v>130</v>
      </c>
      <c r="HE61" s="39">
        <v>20</v>
      </c>
      <c r="HF61" s="39" t="s">
        <v>334</v>
      </c>
      <c r="HG61" s="39">
        <v>64920</v>
      </c>
      <c r="HH61" s="39">
        <v>37100</v>
      </c>
      <c r="HI61" s="39">
        <v>13300</v>
      </c>
      <c r="HJ61" s="39">
        <v>8900</v>
      </c>
      <c r="HK61" s="39">
        <v>3910</v>
      </c>
      <c r="HL61" s="39">
        <v>1550</v>
      </c>
      <c r="HM61" s="39">
        <v>260</v>
      </c>
      <c r="HN61" s="39">
        <v>130</v>
      </c>
      <c r="HO61" s="39">
        <v>20</v>
      </c>
      <c r="HP61" s="39" t="s">
        <v>334</v>
      </c>
      <c r="HQ61" s="39">
        <v>65160</v>
      </c>
      <c r="HR61" s="39">
        <v>37320</v>
      </c>
      <c r="HS61" s="39">
        <v>13540</v>
      </c>
      <c r="HT61" s="39">
        <v>8930</v>
      </c>
      <c r="HU61" s="39">
        <v>3920</v>
      </c>
      <c r="HV61" s="39">
        <v>1570</v>
      </c>
      <c r="HW61" s="39">
        <v>270</v>
      </c>
      <c r="HX61" s="39">
        <v>130</v>
      </c>
      <c r="HY61" s="39">
        <v>20</v>
      </c>
      <c r="HZ61" s="39" t="s">
        <v>334</v>
      </c>
      <c r="IA61" s="39">
        <v>65690</v>
      </c>
      <c r="IB61" s="39">
        <v>37500</v>
      </c>
      <c r="IC61" s="39">
        <v>13630</v>
      </c>
      <c r="ID61" s="39">
        <v>8980</v>
      </c>
      <c r="IE61" s="39">
        <v>3960</v>
      </c>
      <c r="IF61" s="39">
        <v>1600</v>
      </c>
      <c r="IG61" s="39">
        <v>280</v>
      </c>
      <c r="IH61" s="39">
        <v>130</v>
      </c>
      <c r="II61" s="39">
        <v>20</v>
      </c>
      <c r="IJ61" s="39" t="s">
        <v>334</v>
      </c>
      <c r="IK61" s="39">
        <v>66100</v>
      </c>
      <c r="IL61" s="39">
        <v>37580</v>
      </c>
      <c r="IM61" s="39">
        <v>13840</v>
      </c>
      <c r="IN61" s="39">
        <v>9060</v>
      </c>
      <c r="IO61" s="39">
        <v>4010</v>
      </c>
      <c r="IP61" s="39">
        <v>1620</v>
      </c>
      <c r="IQ61" s="39">
        <v>290</v>
      </c>
      <c r="IR61" s="39">
        <v>130</v>
      </c>
      <c r="IS61" s="39">
        <v>20</v>
      </c>
      <c r="IT61" s="39" t="s">
        <v>334</v>
      </c>
      <c r="IU61" s="39">
        <v>66540</v>
      </c>
      <c r="IV61" s="39">
        <v>37710</v>
      </c>
      <c r="IW61" s="39">
        <v>13980</v>
      </c>
      <c r="IX61" s="39">
        <v>9220</v>
      </c>
      <c r="IY61" s="39">
        <v>4070</v>
      </c>
      <c r="IZ61" s="39">
        <v>1690</v>
      </c>
      <c r="JA61" s="39">
        <v>300</v>
      </c>
      <c r="JB61" s="39">
        <v>130</v>
      </c>
      <c r="JC61" s="39">
        <v>20</v>
      </c>
      <c r="JD61" s="39" t="s">
        <v>334</v>
      </c>
      <c r="JE61" s="39">
        <v>67120</v>
      </c>
      <c r="JF61" s="39">
        <v>37720</v>
      </c>
      <c r="JG61" s="39">
        <v>14270</v>
      </c>
      <c r="JH61" s="39">
        <v>9460</v>
      </c>
      <c r="JI61" s="39">
        <v>4230</v>
      </c>
      <c r="JJ61" s="39">
        <v>1690</v>
      </c>
      <c r="JK61" s="39">
        <v>310</v>
      </c>
      <c r="JL61" s="39">
        <v>130</v>
      </c>
      <c r="JM61" s="39">
        <v>20</v>
      </c>
      <c r="JN61" s="39" t="s">
        <v>334</v>
      </c>
      <c r="JO61" s="39">
        <v>67830</v>
      </c>
      <c r="JP61" s="39">
        <v>37830</v>
      </c>
      <c r="JQ61" s="39">
        <v>14550</v>
      </c>
      <c r="JR61" s="39">
        <v>9790</v>
      </c>
      <c r="JS61" s="39">
        <v>4410</v>
      </c>
      <c r="JT61" s="39">
        <v>1800</v>
      </c>
      <c r="JU61" s="39">
        <v>320</v>
      </c>
      <c r="JV61" s="39">
        <v>130</v>
      </c>
      <c r="JW61" s="39">
        <v>20</v>
      </c>
      <c r="JX61" s="39" t="s">
        <v>334</v>
      </c>
      <c r="JY61" s="39">
        <v>68830</v>
      </c>
      <c r="JZ61" s="39">
        <v>37960</v>
      </c>
      <c r="KA61" s="39">
        <v>14740</v>
      </c>
      <c r="KB61" s="39">
        <v>10020</v>
      </c>
      <c r="KC61" s="39">
        <v>4590</v>
      </c>
      <c r="KD61" s="39">
        <v>1840</v>
      </c>
      <c r="KE61" s="39">
        <v>320</v>
      </c>
      <c r="KF61" s="39">
        <v>130</v>
      </c>
      <c r="KG61" s="39">
        <v>20</v>
      </c>
      <c r="KH61" s="39" t="s">
        <v>334</v>
      </c>
      <c r="KI61" s="39">
        <v>69610</v>
      </c>
      <c r="KJ61" s="39">
        <v>38050</v>
      </c>
      <c r="KK61" s="39">
        <v>14860</v>
      </c>
      <c r="KL61" s="39">
        <v>10160</v>
      </c>
      <c r="KM61" s="39">
        <v>4710</v>
      </c>
      <c r="KN61" s="39">
        <v>1870</v>
      </c>
      <c r="KO61" s="39">
        <v>320</v>
      </c>
      <c r="KP61" s="39">
        <v>130</v>
      </c>
      <c r="KQ61" s="39">
        <v>20</v>
      </c>
      <c r="KR61" s="39" t="s">
        <v>334</v>
      </c>
      <c r="KS61" s="39">
        <v>70120</v>
      </c>
      <c r="KT61" s="39">
        <v>38140</v>
      </c>
      <c r="KU61" s="39">
        <v>15000</v>
      </c>
      <c r="KV61" s="39">
        <v>10270</v>
      </c>
      <c r="KW61" s="39">
        <v>4830</v>
      </c>
      <c r="KX61" s="39">
        <v>1900</v>
      </c>
      <c r="KY61" s="39">
        <v>330</v>
      </c>
      <c r="KZ61" s="39">
        <v>130</v>
      </c>
      <c r="LA61" s="39">
        <v>20</v>
      </c>
      <c r="LB61" s="39" t="s">
        <v>334</v>
      </c>
      <c r="LC61" s="39">
        <v>70620</v>
      </c>
      <c r="LD61" t="str">
        <f>INDEX(Lookup!$F$2:$F$375, MATCH(D61,Lookup!$A$2:$A$375,0))</f>
        <v>Liverpool City Region Combined Authority</v>
      </c>
    </row>
    <row r="62" spans="2:316" ht="15" customHeight="1" x14ac:dyDescent="0.25">
      <c r="B62" s="1" t="s">
        <v>342</v>
      </c>
      <c r="C62" s="42">
        <v>4310</v>
      </c>
      <c r="D62" s="42" t="s">
        <v>451</v>
      </c>
      <c r="E62" s="37" t="s">
        <v>452</v>
      </c>
      <c r="F62" s="38">
        <v>136450</v>
      </c>
      <c r="G62" s="38">
        <v>27440</v>
      </c>
      <c r="H62" s="38">
        <v>19520</v>
      </c>
      <c r="I62" s="38">
        <v>9520</v>
      </c>
      <c r="J62" s="38">
        <v>3990</v>
      </c>
      <c r="K62" s="38">
        <v>1690</v>
      </c>
      <c r="L62" s="38">
        <v>1550</v>
      </c>
      <c r="M62" s="38">
        <v>130</v>
      </c>
      <c r="N62" s="38" t="s">
        <v>334</v>
      </c>
      <c r="O62" s="39">
        <v>200280</v>
      </c>
      <c r="P62" s="39">
        <v>136320</v>
      </c>
      <c r="Q62" s="39">
        <v>27540</v>
      </c>
      <c r="R62" s="39">
        <v>19590</v>
      </c>
      <c r="S62" s="39">
        <v>9630</v>
      </c>
      <c r="T62" s="39">
        <v>3970</v>
      </c>
      <c r="U62" s="39">
        <v>1680</v>
      </c>
      <c r="V62" s="39">
        <v>1560</v>
      </c>
      <c r="W62" s="39">
        <v>160</v>
      </c>
      <c r="X62" s="39" t="s">
        <v>334</v>
      </c>
      <c r="Y62" s="39">
        <v>200460</v>
      </c>
      <c r="Z62" s="39">
        <v>138230</v>
      </c>
      <c r="AA62" s="39">
        <v>27580</v>
      </c>
      <c r="AB62" s="39">
        <v>19580</v>
      </c>
      <c r="AC62" s="39">
        <v>9860</v>
      </c>
      <c r="AD62" s="39">
        <v>4000</v>
      </c>
      <c r="AE62" s="39">
        <v>1680</v>
      </c>
      <c r="AF62" s="39">
        <v>1490</v>
      </c>
      <c r="AG62" s="39">
        <v>150</v>
      </c>
      <c r="AH62" s="39" t="s">
        <v>334</v>
      </c>
      <c r="AI62" s="39">
        <v>202560</v>
      </c>
      <c r="AJ62" s="39">
        <v>139130</v>
      </c>
      <c r="AK62" s="39">
        <v>26870</v>
      </c>
      <c r="AL62" s="39">
        <v>19690</v>
      </c>
      <c r="AM62" s="39">
        <v>10060</v>
      </c>
      <c r="AN62" s="39">
        <v>4120</v>
      </c>
      <c r="AO62" s="39">
        <v>1730</v>
      </c>
      <c r="AP62" s="39">
        <v>1470</v>
      </c>
      <c r="AQ62" s="39">
        <v>130</v>
      </c>
      <c r="AR62" s="39" t="s">
        <v>334</v>
      </c>
      <c r="AS62" s="39">
        <v>203190</v>
      </c>
      <c r="AT62" s="39">
        <v>139910</v>
      </c>
      <c r="AU62" s="39">
        <v>27210</v>
      </c>
      <c r="AV62" s="39">
        <v>19730</v>
      </c>
      <c r="AW62" s="39">
        <v>10390</v>
      </c>
      <c r="AX62" s="39">
        <v>4020</v>
      </c>
      <c r="AY62" s="39">
        <v>1810</v>
      </c>
      <c r="AZ62" s="39">
        <v>1480</v>
      </c>
      <c r="BA62" s="39">
        <v>130</v>
      </c>
      <c r="BB62" s="39" t="s">
        <v>334</v>
      </c>
      <c r="BC62" s="39">
        <v>204680</v>
      </c>
      <c r="BD62" s="39">
        <v>139040</v>
      </c>
      <c r="BE62" s="39">
        <v>27450</v>
      </c>
      <c r="BF62" s="39">
        <v>19820</v>
      </c>
      <c r="BG62" s="39">
        <v>10560</v>
      </c>
      <c r="BH62" s="39">
        <v>4070</v>
      </c>
      <c r="BI62" s="39">
        <v>1820</v>
      </c>
      <c r="BJ62" s="39">
        <v>1480</v>
      </c>
      <c r="BK62" s="39">
        <v>130</v>
      </c>
      <c r="BL62" s="39" t="s">
        <v>334</v>
      </c>
      <c r="BM62" s="39">
        <v>204370</v>
      </c>
      <c r="BN62" s="39">
        <v>138860</v>
      </c>
      <c r="BO62" s="39">
        <v>27680</v>
      </c>
      <c r="BP62" s="39">
        <v>19940</v>
      </c>
      <c r="BQ62" s="39">
        <v>10760</v>
      </c>
      <c r="BR62" s="39">
        <v>4130</v>
      </c>
      <c r="BS62" s="39">
        <v>1850</v>
      </c>
      <c r="BT62" s="39">
        <v>1470</v>
      </c>
      <c r="BU62" s="39">
        <v>130</v>
      </c>
      <c r="BV62" s="39" t="s">
        <v>334</v>
      </c>
      <c r="BW62" s="39">
        <v>204820</v>
      </c>
      <c r="BX62" s="39">
        <v>138530</v>
      </c>
      <c r="BY62" s="39">
        <v>28130</v>
      </c>
      <c r="BZ62" s="39">
        <v>20290</v>
      </c>
      <c r="CA62" s="39">
        <v>10990</v>
      </c>
      <c r="CB62" s="39">
        <v>4190</v>
      </c>
      <c r="CC62" s="39">
        <v>1870</v>
      </c>
      <c r="CD62" s="39">
        <v>1500</v>
      </c>
      <c r="CE62" s="39">
        <v>130</v>
      </c>
      <c r="CF62" s="39" t="s">
        <v>334</v>
      </c>
      <c r="CG62" s="39">
        <v>205630</v>
      </c>
      <c r="CH62" s="39">
        <v>138090</v>
      </c>
      <c r="CI62" s="39">
        <v>28790</v>
      </c>
      <c r="CJ62" s="39">
        <v>20690</v>
      </c>
      <c r="CK62" s="39">
        <v>11100</v>
      </c>
      <c r="CL62" s="39">
        <v>4290</v>
      </c>
      <c r="CM62" s="39">
        <v>1920</v>
      </c>
      <c r="CN62" s="39">
        <v>1530</v>
      </c>
      <c r="CO62" s="39">
        <v>130</v>
      </c>
      <c r="CP62" s="39" t="s">
        <v>334</v>
      </c>
      <c r="CQ62" s="39">
        <v>206530</v>
      </c>
      <c r="CR62" s="39">
        <v>136550</v>
      </c>
      <c r="CS62" s="39">
        <v>29350</v>
      </c>
      <c r="CT62" s="39">
        <v>21100</v>
      </c>
      <c r="CU62" s="39">
        <v>11400</v>
      </c>
      <c r="CV62" s="39">
        <v>4480</v>
      </c>
      <c r="CW62" s="39">
        <v>2000</v>
      </c>
      <c r="CX62" s="39">
        <v>1580</v>
      </c>
      <c r="CY62" s="39">
        <v>130</v>
      </c>
      <c r="CZ62" s="39" t="s">
        <v>334</v>
      </c>
      <c r="DA62" s="39">
        <v>206580</v>
      </c>
      <c r="DB62" s="39">
        <v>135460</v>
      </c>
      <c r="DC62" s="39">
        <v>29960</v>
      </c>
      <c r="DD62" s="39">
        <v>21640</v>
      </c>
      <c r="DE62" s="39">
        <v>11720</v>
      </c>
      <c r="DF62" s="39">
        <v>4530</v>
      </c>
      <c r="DG62" s="39">
        <v>2050</v>
      </c>
      <c r="DH62" s="39">
        <v>1580</v>
      </c>
      <c r="DI62" s="39">
        <v>130</v>
      </c>
      <c r="DJ62" s="39" t="s">
        <v>334</v>
      </c>
      <c r="DK62" s="39">
        <v>207070</v>
      </c>
      <c r="DL62" s="39">
        <v>134620</v>
      </c>
      <c r="DM62" s="39">
        <v>30590</v>
      </c>
      <c r="DN62" s="39">
        <v>22080</v>
      </c>
      <c r="DO62" s="39">
        <v>12040</v>
      </c>
      <c r="DP62" s="39">
        <v>4630</v>
      </c>
      <c r="DQ62" s="39">
        <v>2080</v>
      </c>
      <c r="DR62" s="39">
        <v>1590</v>
      </c>
      <c r="DS62" s="39">
        <v>120</v>
      </c>
      <c r="DT62" s="39" t="s">
        <v>334</v>
      </c>
      <c r="DU62" s="39">
        <v>207750</v>
      </c>
      <c r="DV62" s="39">
        <v>133780</v>
      </c>
      <c r="DW62" s="39">
        <v>31720</v>
      </c>
      <c r="DX62" s="39">
        <v>22630</v>
      </c>
      <c r="DY62" s="39">
        <v>12320</v>
      </c>
      <c r="DZ62" s="39">
        <v>4700</v>
      </c>
      <c r="EA62" s="39">
        <v>2100</v>
      </c>
      <c r="EB62" s="39">
        <v>1590</v>
      </c>
      <c r="EC62" s="39">
        <v>130</v>
      </c>
      <c r="ED62" s="39" t="s">
        <v>334</v>
      </c>
      <c r="EE62" s="39">
        <v>208970</v>
      </c>
      <c r="EF62" s="39">
        <v>132840</v>
      </c>
      <c r="EG62" s="39">
        <v>32320</v>
      </c>
      <c r="EH62" s="39">
        <v>23320</v>
      </c>
      <c r="EI62" s="39">
        <v>12400</v>
      </c>
      <c r="EJ62" s="39">
        <v>4720</v>
      </c>
      <c r="EK62" s="39">
        <v>2170</v>
      </c>
      <c r="EL62" s="39">
        <v>1600</v>
      </c>
      <c r="EM62" s="39">
        <v>130</v>
      </c>
      <c r="EN62" s="39" t="s">
        <v>334</v>
      </c>
      <c r="EO62" s="39">
        <v>209490</v>
      </c>
      <c r="EP62" s="39">
        <v>132410</v>
      </c>
      <c r="EQ62" s="39">
        <v>33400</v>
      </c>
      <c r="ER62" s="39">
        <v>24260</v>
      </c>
      <c r="ES62" s="39">
        <v>12620</v>
      </c>
      <c r="ET62" s="39">
        <v>4750</v>
      </c>
      <c r="EU62" s="39">
        <v>2190</v>
      </c>
      <c r="EV62" s="39">
        <v>1590</v>
      </c>
      <c r="EW62" s="39">
        <v>130</v>
      </c>
      <c r="EX62" s="39" t="s">
        <v>334</v>
      </c>
      <c r="EY62" s="39">
        <v>211340</v>
      </c>
      <c r="EZ62" s="39">
        <v>132020</v>
      </c>
      <c r="FA62" s="39">
        <v>34260</v>
      </c>
      <c r="FB62" s="39">
        <v>24860</v>
      </c>
      <c r="FC62" s="39">
        <v>12940</v>
      </c>
      <c r="FD62" s="39">
        <v>4780</v>
      </c>
      <c r="FE62" s="39">
        <v>2190</v>
      </c>
      <c r="FF62" s="39">
        <v>1610</v>
      </c>
      <c r="FG62" s="39">
        <v>130</v>
      </c>
      <c r="FH62" s="39" t="s">
        <v>334</v>
      </c>
      <c r="FI62" s="39">
        <v>212780</v>
      </c>
      <c r="FJ62" s="39">
        <v>132400</v>
      </c>
      <c r="FK62" s="39">
        <v>35360</v>
      </c>
      <c r="FL62" s="39">
        <v>25410</v>
      </c>
      <c r="FM62" s="39">
        <v>13080</v>
      </c>
      <c r="FN62" s="39">
        <v>4780</v>
      </c>
      <c r="FO62" s="39">
        <v>2180</v>
      </c>
      <c r="FP62" s="39">
        <v>1600</v>
      </c>
      <c r="FQ62" s="39">
        <v>130</v>
      </c>
      <c r="FR62" s="39" t="s">
        <v>334</v>
      </c>
      <c r="FS62" s="39">
        <v>214940</v>
      </c>
      <c r="FT62" s="39">
        <v>132180</v>
      </c>
      <c r="FU62" s="39">
        <v>35750</v>
      </c>
      <c r="FV62" s="39">
        <v>25790</v>
      </c>
      <c r="FW62" s="39">
        <v>13030</v>
      </c>
      <c r="FX62" s="39">
        <v>4770</v>
      </c>
      <c r="FY62" s="39">
        <v>2170</v>
      </c>
      <c r="FZ62" s="39">
        <v>1600</v>
      </c>
      <c r="GA62" s="39">
        <v>140</v>
      </c>
      <c r="GB62" s="39" t="s">
        <v>334</v>
      </c>
      <c r="GC62" s="39">
        <v>215420</v>
      </c>
      <c r="GD62" s="39">
        <v>130870</v>
      </c>
      <c r="GE62" s="39">
        <v>36150</v>
      </c>
      <c r="GF62" s="39">
        <v>25760</v>
      </c>
      <c r="GG62" s="39">
        <v>13080</v>
      </c>
      <c r="GH62" s="39">
        <v>4770</v>
      </c>
      <c r="GI62" s="39">
        <v>2170</v>
      </c>
      <c r="GJ62" s="39">
        <v>1590</v>
      </c>
      <c r="GK62" s="39">
        <v>130</v>
      </c>
      <c r="GL62" s="39" t="s">
        <v>334</v>
      </c>
      <c r="GM62" s="39">
        <v>214520</v>
      </c>
      <c r="GN62" s="39">
        <v>131230</v>
      </c>
      <c r="GO62" s="39">
        <v>36550</v>
      </c>
      <c r="GP62" s="39">
        <v>26090</v>
      </c>
      <c r="GQ62" s="39">
        <v>13130</v>
      </c>
      <c r="GR62" s="39">
        <v>4770</v>
      </c>
      <c r="GS62" s="39">
        <v>2160</v>
      </c>
      <c r="GT62" s="39">
        <v>1590</v>
      </c>
      <c r="GU62" s="39">
        <v>130</v>
      </c>
      <c r="GV62" s="39" t="s">
        <v>334</v>
      </c>
      <c r="GW62" s="39">
        <v>215650</v>
      </c>
      <c r="GX62" s="39">
        <v>131570</v>
      </c>
      <c r="GY62" s="39">
        <v>37040</v>
      </c>
      <c r="GZ62" s="39">
        <v>26190</v>
      </c>
      <c r="HA62" s="39">
        <v>13210</v>
      </c>
      <c r="HB62" s="39">
        <v>4770</v>
      </c>
      <c r="HC62" s="39">
        <v>2160</v>
      </c>
      <c r="HD62" s="39">
        <v>1580</v>
      </c>
      <c r="HE62" s="39">
        <v>140</v>
      </c>
      <c r="HF62" s="39" t="s">
        <v>334</v>
      </c>
      <c r="HG62" s="39">
        <v>216660</v>
      </c>
      <c r="HH62" s="39">
        <v>131710</v>
      </c>
      <c r="HI62" s="39">
        <v>37700</v>
      </c>
      <c r="HJ62" s="39">
        <v>26150</v>
      </c>
      <c r="HK62" s="39">
        <v>13260</v>
      </c>
      <c r="HL62" s="39">
        <v>4780</v>
      </c>
      <c r="HM62" s="39">
        <v>2150</v>
      </c>
      <c r="HN62" s="39">
        <v>1590</v>
      </c>
      <c r="HO62" s="39">
        <v>140</v>
      </c>
      <c r="HP62" s="39" t="s">
        <v>334</v>
      </c>
      <c r="HQ62" s="39">
        <v>217480</v>
      </c>
      <c r="HR62" s="39">
        <v>132310</v>
      </c>
      <c r="HS62" s="39">
        <v>38140</v>
      </c>
      <c r="HT62" s="39">
        <v>26190</v>
      </c>
      <c r="HU62" s="39">
        <v>13320</v>
      </c>
      <c r="HV62" s="39">
        <v>4840</v>
      </c>
      <c r="HW62" s="39">
        <v>2140</v>
      </c>
      <c r="HX62" s="39">
        <v>1610</v>
      </c>
      <c r="HY62" s="39">
        <v>140</v>
      </c>
      <c r="HZ62" s="39" t="s">
        <v>334</v>
      </c>
      <c r="IA62" s="39">
        <v>218690</v>
      </c>
      <c r="IB62" s="39">
        <v>134050</v>
      </c>
      <c r="IC62" s="39">
        <v>38840</v>
      </c>
      <c r="ID62" s="39">
        <v>26520</v>
      </c>
      <c r="IE62" s="39">
        <v>13370</v>
      </c>
      <c r="IF62" s="39">
        <v>4860</v>
      </c>
      <c r="IG62" s="39">
        <v>2180</v>
      </c>
      <c r="IH62" s="39">
        <v>1620</v>
      </c>
      <c r="II62" s="39">
        <v>150</v>
      </c>
      <c r="IJ62" s="39" t="s">
        <v>334</v>
      </c>
      <c r="IK62" s="39">
        <v>221590</v>
      </c>
      <c r="IL62" s="39">
        <v>135580</v>
      </c>
      <c r="IM62" s="39">
        <v>39700</v>
      </c>
      <c r="IN62" s="39">
        <v>26900</v>
      </c>
      <c r="IO62" s="39">
        <v>13350</v>
      </c>
      <c r="IP62" s="39">
        <v>4850</v>
      </c>
      <c r="IQ62" s="39">
        <v>2200</v>
      </c>
      <c r="IR62" s="39">
        <v>1660</v>
      </c>
      <c r="IS62" s="39">
        <v>140</v>
      </c>
      <c r="IT62" s="39" t="s">
        <v>334</v>
      </c>
      <c r="IU62" s="39">
        <v>224380</v>
      </c>
      <c r="IV62" s="39">
        <v>136900</v>
      </c>
      <c r="IW62" s="39">
        <v>40520</v>
      </c>
      <c r="IX62" s="39">
        <v>27420</v>
      </c>
      <c r="IY62" s="39">
        <v>13480</v>
      </c>
      <c r="IZ62" s="39">
        <v>4890</v>
      </c>
      <c r="JA62" s="39">
        <v>2210</v>
      </c>
      <c r="JB62" s="39">
        <v>1680</v>
      </c>
      <c r="JC62" s="39">
        <v>140</v>
      </c>
      <c r="JD62" s="39" t="s">
        <v>334</v>
      </c>
      <c r="JE62" s="39">
        <v>227240</v>
      </c>
      <c r="JF62" s="39">
        <v>137870</v>
      </c>
      <c r="JG62" s="39">
        <v>41380</v>
      </c>
      <c r="JH62" s="39">
        <v>27640</v>
      </c>
      <c r="JI62" s="39">
        <v>13620</v>
      </c>
      <c r="JJ62" s="39">
        <v>4980</v>
      </c>
      <c r="JK62" s="39">
        <v>2250</v>
      </c>
      <c r="JL62" s="39">
        <v>1690</v>
      </c>
      <c r="JM62" s="39">
        <v>140</v>
      </c>
      <c r="JN62" s="39" t="s">
        <v>334</v>
      </c>
      <c r="JO62" s="39">
        <v>229550</v>
      </c>
      <c r="JP62" s="39">
        <v>139150</v>
      </c>
      <c r="JQ62" s="39">
        <v>42240</v>
      </c>
      <c r="JR62" s="39">
        <v>27910</v>
      </c>
      <c r="JS62" s="39">
        <v>13690</v>
      </c>
      <c r="JT62" s="39">
        <v>5030</v>
      </c>
      <c r="JU62" s="39">
        <v>2250</v>
      </c>
      <c r="JV62" s="39">
        <v>1700</v>
      </c>
      <c r="JW62" s="39">
        <v>140</v>
      </c>
      <c r="JX62" s="39" t="s">
        <v>334</v>
      </c>
      <c r="JY62" s="39">
        <v>232100</v>
      </c>
      <c r="JZ62" s="39">
        <v>139510</v>
      </c>
      <c r="KA62" s="39">
        <v>42610</v>
      </c>
      <c r="KB62" s="39">
        <v>28190</v>
      </c>
      <c r="KC62" s="39">
        <v>13730</v>
      </c>
      <c r="KD62" s="39">
        <v>5030</v>
      </c>
      <c r="KE62" s="39">
        <v>2260</v>
      </c>
      <c r="KF62" s="39">
        <v>1700</v>
      </c>
      <c r="KG62" s="39">
        <v>150</v>
      </c>
      <c r="KH62" s="39" t="s">
        <v>334</v>
      </c>
      <c r="KI62" s="39">
        <v>233180</v>
      </c>
      <c r="KJ62" s="39">
        <v>140930</v>
      </c>
      <c r="KK62" s="39">
        <v>43390</v>
      </c>
      <c r="KL62" s="39">
        <v>28890</v>
      </c>
      <c r="KM62" s="39">
        <v>13820</v>
      </c>
      <c r="KN62" s="39">
        <v>5070</v>
      </c>
      <c r="KO62" s="39">
        <v>2300</v>
      </c>
      <c r="KP62" s="39">
        <v>1720</v>
      </c>
      <c r="KQ62" s="39">
        <v>150</v>
      </c>
      <c r="KR62" s="39" t="s">
        <v>334</v>
      </c>
      <c r="KS62" s="39">
        <v>236280</v>
      </c>
      <c r="KT62" s="39">
        <v>141950</v>
      </c>
      <c r="KU62" s="39">
        <v>43920</v>
      </c>
      <c r="KV62" s="39">
        <v>29200</v>
      </c>
      <c r="KW62" s="39">
        <v>13920</v>
      </c>
      <c r="KX62" s="39">
        <v>5080</v>
      </c>
      <c r="KY62" s="39">
        <v>2320</v>
      </c>
      <c r="KZ62" s="39">
        <v>1750</v>
      </c>
      <c r="LA62" s="39">
        <v>150</v>
      </c>
      <c r="LB62" s="39" t="s">
        <v>334</v>
      </c>
      <c r="LC62" s="39">
        <v>238270</v>
      </c>
      <c r="LD62" t="str">
        <f>INDEX(Lookup!$F$2:$F$375, MATCH(D62,Lookup!$A$2:$A$375,0))</f>
        <v>Liverpool City Region Combined Authority</v>
      </c>
    </row>
    <row r="63" spans="2:316" ht="15" customHeight="1" x14ac:dyDescent="0.25">
      <c r="B63" s="1" t="s">
        <v>342</v>
      </c>
      <c r="C63" s="42">
        <v>4320</v>
      </c>
      <c r="D63" s="42" t="s">
        <v>453</v>
      </c>
      <c r="E63" s="37" t="s">
        <v>454</v>
      </c>
      <c r="F63" s="38">
        <v>36030</v>
      </c>
      <c r="G63" s="38">
        <v>22910</v>
      </c>
      <c r="H63" s="38">
        <v>30070</v>
      </c>
      <c r="I63" s="38">
        <v>13700</v>
      </c>
      <c r="J63" s="38">
        <v>7580</v>
      </c>
      <c r="K63" s="38">
        <v>3680</v>
      </c>
      <c r="L63" s="38">
        <v>2980</v>
      </c>
      <c r="M63" s="38">
        <v>210</v>
      </c>
      <c r="N63" s="38" t="s">
        <v>334</v>
      </c>
      <c r="O63" s="39">
        <v>117160</v>
      </c>
      <c r="P63" s="39">
        <v>36340</v>
      </c>
      <c r="Q63" s="39">
        <v>23020</v>
      </c>
      <c r="R63" s="39">
        <v>29870</v>
      </c>
      <c r="S63" s="39">
        <v>13680</v>
      </c>
      <c r="T63" s="39">
        <v>7680</v>
      </c>
      <c r="U63" s="39">
        <v>3670</v>
      </c>
      <c r="V63" s="39">
        <v>2970</v>
      </c>
      <c r="W63" s="39">
        <v>210</v>
      </c>
      <c r="X63" s="39" t="s">
        <v>334</v>
      </c>
      <c r="Y63" s="39">
        <v>117430</v>
      </c>
      <c r="Z63" s="39">
        <v>37020</v>
      </c>
      <c r="AA63" s="39">
        <v>23270</v>
      </c>
      <c r="AB63" s="39">
        <v>29560</v>
      </c>
      <c r="AC63" s="39">
        <v>13730</v>
      </c>
      <c r="AD63" s="39">
        <v>7740</v>
      </c>
      <c r="AE63" s="39">
        <v>3500</v>
      </c>
      <c r="AF63" s="39">
        <v>2810</v>
      </c>
      <c r="AG63" s="39">
        <v>200</v>
      </c>
      <c r="AH63" s="39" t="s">
        <v>334</v>
      </c>
      <c r="AI63" s="39">
        <v>117820</v>
      </c>
      <c r="AJ63" s="39">
        <v>37670</v>
      </c>
      <c r="AK63" s="39">
        <v>23950</v>
      </c>
      <c r="AL63" s="39">
        <v>28860</v>
      </c>
      <c r="AM63" s="39">
        <v>13700</v>
      </c>
      <c r="AN63" s="39">
        <v>7620</v>
      </c>
      <c r="AO63" s="39">
        <v>3560</v>
      </c>
      <c r="AP63" s="39">
        <v>2760</v>
      </c>
      <c r="AQ63" s="39">
        <v>200</v>
      </c>
      <c r="AR63" s="39" t="s">
        <v>334</v>
      </c>
      <c r="AS63" s="39">
        <v>118310</v>
      </c>
      <c r="AT63" s="39">
        <v>37970</v>
      </c>
      <c r="AU63" s="39">
        <v>24260</v>
      </c>
      <c r="AV63" s="39">
        <v>28900</v>
      </c>
      <c r="AW63" s="39">
        <v>13700</v>
      </c>
      <c r="AX63" s="39">
        <v>7570</v>
      </c>
      <c r="AY63" s="39">
        <v>3570</v>
      </c>
      <c r="AZ63" s="39">
        <v>2750</v>
      </c>
      <c r="BA63" s="39">
        <v>200</v>
      </c>
      <c r="BB63" s="39" t="s">
        <v>334</v>
      </c>
      <c r="BC63" s="39">
        <v>118910</v>
      </c>
      <c r="BD63" s="39">
        <v>38220</v>
      </c>
      <c r="BE63" s="39">
        <v>24360</v>
      </c>
      <c r="BF63" s="39">
        <v>29000</v>
      </c>
      <c r="BG63" s="39">
        <v>13790</v>
      </c>
      <c r="BH63" s="39">
        <v>7600</v>
      </c>
      <c r="BI63" s="39">
        <v>3570</v>
      </c>
      <c r="BJ63" s="39">
        <v>2750</v>
      </c>
      <c r="BK63" s="39">
        <v>210</v>
      </c>
      <c r="BL63" s="39" t="s">
        <v>334</v>
      </c>
      <c r="BM63" s="39">
        <v>119490</v>
      </c>
      <c r="BN63" s="39">
        <v>38420</v>
      </c>
      <c r="BO63" s="39">
        <v>24500</v>
      </c>
      <c r="BP63" s="39">
        <v>29070</v>
      </c>
      <c r="BQ63" s="39">
        <v>13890</v>
      </c>
      <c r="BR63" s="39">
        <v>7640</v>
      </c>
      <c r="BS63" s="39">
        <v>3600</v>
      </c>
      <c r="BT63" s="39">
        <v>2760</v>
      </c>
      <c r="BU63" s="39">
        <v>210</v>
      </c>
      <c r="BV63" s="39" t="s">
        <v>334</v>
      </c>
      <c r="BW63" s="39">
        <v>120090</v>
      </c>
      <c r="BX63" s="39">
        <v>38550</v>
      </c>
      <c r="BY63" s="39">
        <v>24540</v>
      </c>
      <c r="BZ63" s="39">
        <v>29160</v>
      </c>
      <c r="CA63" s="39">
        <v>14000</v>
      </c>
      <c r="CB63" s="39">
        <v>7680</v>
      </c>
      <c r="CC63" s="39">
        <v>3650</v>
      </c>
      <c r="CD63" s="39">
        <v>2760</v>
      </c>
      <c r="CE63" s="39">
        <v>210</v>
      </c>
      <c r="CF63" s="39" t="s">
        <v>334</v>
      </c>
      <c r="CG63" s="39">
        <v>120540</v>
      </c>
      <c r="CH63" s="39">
        <v>38580</v>
      </c>
      <c r="CI63" s="39">
        <v>24630</v>
      </c>
      <c r="CJ63" s="39">
        <v>29220</v>
      </c>
      <c r="CK63" s="39">
        <v>14150</v>
      </c>
      <c r="CL63" s="39">
        <v>7730</v>
      </c>
      <c r="CM63" s="39">
        <v>3700</v>
      </c>
      <c r="CN63" s="39">
        <v>2760</v>
      </c>
      <c r="CO63" s="39">
        <v>210</v>
      </c>
      <c r="CP63" s="39" t="s">
        <v>334</v>
      </c>
      <c r="CQ63" s="39">
        <v>120970</v>
      </c>
      <c r="CR63" s="39">
        <v>38680</v>
      </c>
      <c r="CS63" s="39">
        <v>24720</v>
      </c>
      <c r="CT63" s="39">
        <v>29290</v>
      </c>
      <c r="CU63" s="39">
        <v>14250</v>
      </c>
      <c r="CV63" s="39">
        <v>7830</v>
      </c>
      <c r="CW63" s="39">
        <v>3760</v>
      </c>
      <c r="CX63" s="39">
        <v>2790</v>
      </c>
      <c r="CY63" s="39">
        <v>210</v>
      </c>
      <c r="CZ63" s="39" t="s">
        <v>334</v>
      </c>
      <c r="DA63" s="39">
        <v>121530</v>
      </c>
      <c r="DB63" s="39">
        <v>38710</v>
      </c>
      <c r="DC63" s="39">
        <v>24850</v>
      </c>
      <c r="DD63" s="39">
        <v>29380</v>
      </c>
      <c r="DE63" s="39">
        <v>14350</v>
      </c>
      <c r="DF63" s="39">
        <v>7910</v>
      </c>
      <c r="DG63" s="39">
        <v>3770</v>
      </c>
      <c r="DH63" s="39">
        <v>2820</v>
      </c>
      <c r="DI63" s="39">
        <v>220</v>
      </c>
      <c r="DJ63" s="39" t="s">
        <v>334</v>
      </c>
      <c r="DK63" s="39">
        <v>122000</v>
      </c>
      <c r="DL63" s="39">
        <v>38790</v>
      </c>
      <c r="DM63" s="39">
        <v>25040</v>
      </c>
      <c r="DN63" s="39">
        <v>29490</v>
      </c>
      <c r="DO63" s="39">
        <v>14380</v>
      </c>
      <c r="DP63" s="39">
        <v>8000</v>
      </c>
      <c r="DQ63" s="39">
        <v>3790</v>
      </c>
      <c r="DR63" s="39">
        <v>2830</v>
      </c>
      <c r="DS63" s="39">
        <v>220</v>
      </c>
      <c r="DT63" s="39" t="s">
        <v>334</v>
      </c>
      <c r="DU63" s="39">
        <v>122530</v>
      </c>
      <c r="DV63" s="39">
        <v>38860</v>
      </c>
      <c r="DW63" s="39">
        <v>25200</v>
      </c>
      <c r="DX63" s="39">
        <v>29540</v>
      </c>
      <c r="DY63" s="39">
        <v>14450</v>
      </c>
      <c r="DZ63" s="39">
        <v>8050</v>
      </c>
      <c r="EA63" s="39">
        <v>3800</v>
      </c>
      <c r="EB63" s="39">
        <v>2830</v>
      </c>
      <c r="EC63" s="39">
        <v>220</v>
      </c>
      <c r="ED63" s="39" t="s">
        <v>334</v>
      </c>
      <c r="EE63" s="39">
        <v>122960</v>
      </c>
      <c r="EF63" s="39">
        <v>38810</v>
      </c>
      <c r="EG63" s="39">
        <v>25350</v>
      </c>
      <c r="EH63" s="39">
        <v>29700</v>
      </c>
      <c r="EI63" s="39">
        <v>14510</v>
      </c>
      <c r="EJ63" s="39">
        <v>8070</v>
      </c>
      <c r="EK63" s="39">
        <v>3820</v>
      </c>
      <c r="EL63" s="39">
        <v>2840</v>
      </c>
      <c r="EM63" s="39">
        <v>230</v>
      </c>
      <c r="EN63" s="39" t="s">
        <v>334</v>
      </c>
      <c r="EO63" s="39">
        <v>123320</v>
      </c>
      <c r="EP63" s="39">
        <v>38820</v>
      </c>
      <c r="EQ63" s="39">
        <v>25560</v>
      </c>
      <c r="ER63" s="39">
        <v>29770</v>
      </c>
      <c r="ES63" s="39">
        <v>14650</v>
      </c>
      <c r="ET63" s="39">
        <v>8070</v>
      </c>
      <c r="EU63" s="39">
        <v>3830</v>
      </c>
      <c r="EV63" s="39">
        <v>2810</v>
      </c>
      <c r="EW63" s="39">
        <v>230</v>
      </c>
      <c r="EX63" s="39" t="s">
        <v>334</v>
      </c>
      <c r="EY63" s="39">
        <v>123750</v>
      </c>
      <c r="EZ63" s="39">
        <v>38770</v>
      </c>
      <c r="FA63" s="39">
        <v>25870</v>
      </c>
      <c r="FB63" s="39">
        <v>29840</v>
      </c>
      <c r="FC63" s="39">
        <v>14810</v>
      </c>
      <c r="FD63" s="39">
        <v>8040</v>
      </c>
      <c r="FE63" s="39">
        <v>3810</v>
      </c>
      <c r="FF63" s="39">
        <v>2810</v>
      </c>
      <c r="FG63" s="39">
        <v>230</v>
      </c>
      <c r="FH63" s="39" t="s">
        <v>334</v>
      </c>
      <c r="FI63" s="39">
        <v>124180</v>
      </c>
      <c r="FJ63" s="39">
        <v>38700</v>
      </c>
      <c r="FK63" s="39">
        <v>26130</v>
      </c>
      <c r="FL63" s="39">
        <v>29850</v>
      </c>
      <c r="FM63" s="39">
        <v>14830</v>
      </c>
      <c r="FN63" s="39">
        <v>8050</v>
      </c>
      <c r="FO63" s="39">
        <v>3840</v>
      </c>
      <c r="FP63" s="39">
        <v>2790</v>
      </c>
      <c r="FQ63" s="39">
        <v>230</v>
      </c>
      <c r="FR63" s="39" t="s">
        <v>334</v>
      </c>
      <c r="FS63" s="39">
        <v>124420</v>
      </c>
      <c r="FT63" s="39">
        <v>38760</v>
      </c>
      <c r="FU63" s="39">
        <v>26270</v>
      </c>
      <c r="FV63" s="39">
        <v>29870</v>
      </c>
      <c r="FW63" s="39">
        <v>14840</v>
      </c>
      <c r="FX63" s="39">
        <v>8040</v>
      </c>
      <c r="FY63" s="39">
        <v>3840</v>
      </c>
      <c r="FZ63" s="39">
        <v>2770</v>
      </c>
      <c r="GA63" s="39">
        <v>230</v>
      </c>
      <c r="GB63" s="39" t="s">
        <v>334</v>
      </c>
      <c r="GC63" s="39">
        <v>124610</v>
      </c>
      <c r="GD63" s="39">
        <v>38800</v>
      </c>
      <c r="GE63" s="39">
        <v>26380</v>
      </c>
      <c r="GF63" s="39">
        <v>29900</v>
      </c>
      <c r="GG63" s="39">
        <v>14750</v>
      </c>
      <c r="GH63" s="39">
        <v>8060</v>
      </c>
      <c r="GI63" s="39">
        <v>3840</v>
      </c>
      <c r="GJ63" s="39">
        <v>2750</v>
      </c>
      <c r="GK63" s="39">
        <v>240</v>
      </c>
      <c r="GL63" s="39" t="s">
        <v>334</v>
      </c>
      <c r="GM63" s="39">
        <v>124720</v>
      </c>
      <c r="GN63" s="39">
        <v>39200</v>
      </c>
      <c r="GO63" s="39">
        <v>26560</v>
      </c>
      <c r="GP63" s="39">
        <v>30000</v>
      </c>
      <c r="GQ63" s="39">
        <v>14780</v>
      </c>
      <c r="GR63" s="39">
        <v>8080</v>
      </c>
      <c r="GS63" s="39">
        <v>3830</v>
      </c>
      <c r="GT63" s="39">
        <v>2740</v>
      </c>
      <c r="GU63" s="39">
        <v>240</v>
      </c>
      <c r="GV63" s="39" t="s">
        <v>334</v>
      </c>
      <c r="GW63" s="39">
        <v>125420</v>
      </c>
      <c r="GX63" s="39">
        <v>38990</v>
      </c>
      <c r="GY63" s="39">
        <v>26780</v>
      </c>
      <c r="GZ63" s="39">
        <v>30000</v>
      </c>
      <c r="HA63" s="39">
        <v>14790</v>
      </c>
      <c r="HB63" s="39">
        <v>8120</v>
      </c>
      <c r="HC63" s="39">
        <v>3810</v>
      </c>
      <c r="HD63" s="39">
        <v>2720</v>
      </c>
      <c r="HE63" s="39">
        <v>240</v>
      </c>
      <c r="HF63" s="39" t="s">
        <v>334</v>
      </c>
      <c r="HG63" s="39">
        <v>125450</v>
      </c>
      <c r="HH63" s="39">
        <v>39040</v>
      </c>
      <c r="HI63" s="39">
        <v>26950</v>
      </c>
      <c r="HJ63" s="39">
        <v>29940</v>
      </c>
      <c r="HK63" s="39">
        <v>14800</v>
      </c>
      <c r="HL63" s="39">
        <v>8170</v>
      </c>
      <c r="HM63" s="39">
        <v>3860</v>
      </c>
      <c r="HN63" s="39">
        <v>2710</v>
      </c>
      <c r="HO63" s="39">
        <v>250</v>
      </c>
      <c r="HP63" s="39" t="s">
        <v>334</v>
      </c>
      <c r="HQ63" s="39">
        <v>125700</v>
      </c>
      <c r="HR63" s="39">
        <v>39120</v>
      </c>
      <c r="HS63" s="39">
        <v>27130</v>
      </c>
      <c r="HT63" s="39">
        <v>30020</v>
      </c>
      <c r="HU63" s="39">
        <v>14880</v>
      </c>
      <c r="HV63" s="39">
        <v>8220</v>
      </c>
      <c r="HW63" s="39">
        <v>3850</v>
      </c>
      <c r="HX63" s="39">
        <v>2700</v>
      </c>
      <c r="HY63" s="39">
        <v>250</v>
      </c>
      <c r="HZ63" s="39" t="s">
        <v>334</v>
      </c>
      <c r="IA63" s="39">
        <v>126150</v>
      </c>
      <c r="IB63" s="39">
        <v>39290</v>
      </c>
      <c r="IC63" s="39">
        <v>27120</v>
      </c>
      <c r="ID63" s="39">
        <v>30110</v>
      </c>
      <c r="IE63" s="39">
        <v>14900</v>
      </c>
      <c r="IF63" s="39">
        <v>8270</v>
      </c>
      <c r="IG63" s="39">
        <v>3860</v>
      </c>
      <c r="IH63" s="39">
        <v>2700</v>
      </c>
      <c r="II63" s="39">
        <v>250</v>
      </c>
      <c r="IJ63" s="39" t="s">
        <v>334</v>
      </c>
      <c r="IK63" s="39">
        <v>126490</v>
      </c>
      <c r="IL63" s="39">
        <v>39400</v>
      </c>
      <c r="IM63" s="39">
        <v>27170</v>
      </c>
      <c r="IN63" s="39">
        <v>30180</v>
      </c>
      <c r="IO63" s="39">
        <v>15010</v>
      </c>
      <c r="IP63" s="39">
        <v>8300</v>
      </c>
      <c r="IQ63" s="39">
        <v>3870</v>
      </c>
      <c r="IR63" s="39">
        <v>2710</v>
      </c>
      <c r="IS63" s="39">
        <v>260</v>
      </c>
      <c r="IT63" s="39" t="s">
        <v>334</v>
      </c>
      <c r="IU63" s="39">
        <v>126900</v>
      </c>
      <c r="IV63" s="39">
        <v>39410</v>
      </c>
      <c r="IW63" s="39">
        <v>27300</v>
      </c>
      <c r="IX63" s="39">
        <v>30240</v>
      </c>
      <c r="IY63" s="39">
        <v>15060</v>
      </c>
      <c r="IZ63" s="39">
        <v>8320</v>
      </c>
      <c r="JA63" s="39">
        <v>3890</v>
      </c>
      <c r="JB63" s="39">
        <v>2710</v>
      </c>
      <c r="JC63" s="39">
        <v>260</v>
      </c>
      <c r="JD63" s="39" t="s">
        <v>334</v>
      </c>
      <c r="JE63" s="39">
        <v>127190</v>
      </c>
      <c r="JF63" s="39">
        <v>39530</v>
      </c>
      <c r="JG63" s="39">
        <v>27500</v>
      </c>
      <c r="JH63" s="39">
        <v>30380</v>
      </c>
      <c r="JI63" s="39">
        <v>15130</v>
      </c>
      <c r="JJ63" s="39">
        <v>8380</v>
      </c>
      <c r="JK63" s="39">
        <v>3900</v>
      </c>
      <c r="JL63" s="39">
        <v>2700</v>
      </c>
      <c r="JM63" s="39">
        <v>270</v>
      </c>
      <c r="JN63" s="39" t="s">
        <v>334</v>
      </c>
      <c r="JO63" s="39">
        <v>127790</v>
      </c>
      <c r="JP63" s="39">
        <v>39590</v>
      </c>
      <c r="JQ63" s="39">
        <v>27570</v>
      </c>
      <c r="JR63" s="39">
        <v>30520</v>
      </c>
      <c r="JS63" s="39">
        <v>15210</v>
      </c>
      <c r="JT63" s="39">
        <v>8450</v>
      </c>
      <c r="JU63" s="39">
        <v>3920</v>
      </c>
      <c r="JV63" s="39">
        <v>2720</v>
      </c>
      <c r="JW63" s="39">
        <v>270</v>
      </c>
      <c r="JX63" s="39" t="s">
        <v>334</v>
      </c>
      <c r="JY63" s="39">
        <v>128250</v>
      </c>
      <c r="JZ63" s="39">
        <v>39640</v>
      </c>
      <c r="KA63" s="39">
        <v>27740</v>
      </c>
      <c r="KB63" s="39">
        <v>30730</v>
      </c>
      <c r="KC63" s="39">
        <v>15340</v>
      </c>
      <c r="KD63" s="39">
        <v>8550</v>
      </c>
      <c r="KE63" s="39">
        <v>3910</v>
      </c>
      <c r="KF63" s="39">
        <v>2730</v>
      </c>
      <c r="KG63" s="39">
        <v>270</v>
      </c>
      <c r="KH63" s="39" t="s">
        <v>334</v>
      </c>
      <c r="KI63" s="39">
        <v>128910</v>
      </c>
      <c r="KJ63" s="39">
        <v>39740</v>
      </c>
      <c r="KK63" s="39">
        <v>27870</v>
      </c>
      <c r="KL63" s="39">
        <v>30840</v>
      </c>
      <c r="KM63" s="39">
        <v>15430</v>
      </c>
      <c r="KN63" s="39">
        <v>8650</v>
      </c>
      <c r="KO63" s="39">
        <v>3950</v>
      </c>
      <c r="KP63" s="39">
        <v>2720</v>
      </c>
      <c r="KQ63" s="39">
        <v>280</v>
      </c>
      <c r="KR63" s="39" t="s">
        <v>334</v>
      </c>
      <c r="KS63" s="39">
        <v>129460</v>
      </c>
      <c r="KT63" s="39">
        <v>39880</v>
      </c>
      <c r="KU63" s="39">
        <v>27940</v>
      </c>
      <c r="KV63" s="39">
        <v>31010</v>
      </c>
      <c r="KW63" s="39">
        <v>15580</v>
      </c>
      <c r="KX63" s="39">
        <v>8740</v>
      </c>
      <c r="KY63" s="39">
        <v>3950</v>
      </c>
      <c r="KZ63" s="39">
        <v>2740</v>
      </c>
      <c r="LA63" s="39">
        <v>280</v>
      </c>
      <c r="LB63" s="39" t="s">
        <v>334</v>
      </c>
      <c r="LC63" s="39">
        <v>130120</v>
      </c>
      <c r="LD63" t="str">
        <f>INDEX(Lookup!$F$2:$F$375, MATCH(D63,Lookup!$A$2:$A$375,0))</f>
        <v>Liverpool City Region Combined Authority</v>
      </c>
    </row>
    <row r="64" spans="2:316" ht="15" customHeight="1" x14ac:dyDescent="0.25">
      <c r="B64" s="1" t="s">
        <v>342</v>
      </c>
      <c r="C64" s="42">
        <v>4315</v>
      </c>
      <c r="D64" s="42" t="s">
        <v>455</v>
      </c>
      <c r="E64" s="37" t="s">
        <v>456</v>
      </c>
      <c r="F64" s="38">
        <v>36150</v>
      </c>
      <c r="G64" s="38">
        <v>14070</v>
      </c>
      <c r="H64" s="38">
        <v>13000</v>
      </c>
      <c r="I64" s="38">
        <v>4950</v>
      </c>
      <c r="J64" s="38">
        <v>2030</v>
      </c>
      <c r="K64" s="38">
        <v>1170</v>
      </c>
      <c r="L64" s="38">
        <v>530</v>
      </c>
      <c r="M64" s="38">
        <v>20</v>
      </c>
      <c r="N64" s="38" t="s">
        <v>334</v>
      </c>
      <c r="O64" s="39">
        <v>71910</v>
      </c>
      <c r="P64" s="39">
        <v>36330</v>
      </c>
      <c r="Q64" s="39">
        <v>14160</v>
      </c>
      <c r="R64" s="39">
        <v>13210</v>
      </c>
      <c r="S64" s="39">
        <v>4890</v>
      </c>
      <c r="T64" s="39">
        <v>2070</v>
      </c>
      <c r="U64" s="39">
        <v>1160</v>
      </c>
      <c r="V64" s="39">
        <v>520</v>
      </c>
      <c r="W64" s="39">
        <v>20</v>
      </c>
      <c r="X64" s="39" t="s">
        <v>334</v>
      </c>
      <c r="Y64" s="39">
        <v>72360</v>
      </c>
      <c r="Z64" s="39">
        <v>36230</v>
      </c>
      <c r="AA64" s="39">
        <v>14480</v>
      </c>
      <c r="AB64" s="39">
        <v>13540</v>
      </c>
      <c r="AC64" s="39">
        <v>5110</v>
      </c>
      <c r="AD64" s="39">
        <v>2160</v>
      </c>
      <c r="AE64" s="39">
        <v>1120</v>
      </c>
      <c r="AF64" s="39">
        <v>490</v>
      </c>
      <c r="AG64" s="39">
        <v>20</v>
      </c>
      <c r="AH64" s="39" t="s">
        <v>334</v>
      </c>
      <c r="AI64" s="39">
        <v>73140</v>
      </c>
      <c r="AJ64" s="39">
        <v>36080</v>
      </c>
      <c r="AK64" s="39">
        <v>14560</v>
      </c>
      <c r="AL64" s="39">
        <v>13610</v>
      </c>
      <c r="AM64" s="39">
        <v>5150</v>
      </c>
      <c r="AN64" s="39">
        <v>2190</v>
      </c>
      <c r="AO64" s="39">
        <v>1120</v>
      </c>
      <c r="AP64" s="39">
        <v>470</v>
      </c>
      <c r="AQ64" s="39">
        <v>20</v>
      </c>
      <c r="AR64" s="39" t="s">
        <v>334</v>
      </c>
      <c r="AS64" s="39">
        <v>73190</v>
      </c>
      <c r="AT64" s="39">
        <v>36230</v>
      </c>
      <c r="AU64" s="39">
        <v>14710</v>
      </c>
      <c r="AV64" s="39">
        <v>13790</v>
      </c>
      <c r="AW64" s="39">
        <v>5280</v>
      </c>
      <c r="AX64" s="39">
        <v>2310</v>
      </c>
      <c r="AY64" s="39">
        <v>1150</v>
      </c>
      <c r="AZ64" s="39">
        <v>460</v>
      </c>
      <c r="BA64" s="39">
        <v>20</v>
      </c>
      <c r="BB64" s="39" t="s">
        <v>334</v>
      </c>
      <c r="BC64" s="39">
        <v>73960</v>
      </c>
      <c r="BD64" s="39">
        <v>36330</v>
      </c>
      <c r="BE64" s="39">
        <v>14780</v>
      </c>
      <c r="BF64" s="39">
        <v>13940</v>
      </c>
      <c r="BG64" s="39">
        <v>5350</v>
      </c>
      <c r="BH64" s="39">
        <v>2350</v>
      </c>
      <c r="BI64" s="39">
        <v>1180</v>
      </c>
      <c r="BJ64" s="39">
        <v>470</v>
      </c>
      <c r="BK64" s="39">
        <v>20</v>
      </c>
      <c r="BL64" s="39" t="s">
        <v>334</v>
      </c>
      <c r="BM64" s="39">
        <v>74430</v>
      </c>
      <c r="BN64" s="39">
        <v>36480</v>
      </c>
      <c r="BO64" s="39">
        <v>14960</v>
      </c>
      <c r="BP64" s="39">
        <v>14000</v>
      </c>
      <c r="BQ64" s="39">
        <v>5470</v>
      </c>
      <c r="BR64" s="39">
        <v>2380</v>
      </c>
      <c r="BS64" s="39">
        <v>1190</v>
      </c>
      <c r="BT64" s="39">
        <v>510</v>
      </c>
      <c r="BU64" s="39">
        <v>20</v>
      </c>
      <c r="BV64" s="39" t="s">
        <v>334</v>
      </c>
      <c r="BW64" s="39">
        <v>75000</v>
      </c>
      <c r="BX64" s="39">
        <v>36350</v>
      </c>
      <c r="BY64" s="39">
        <v>15070</v>
      </c>
      <c r="BZ64" s="39">
        <v>14120</v>
      </c>
      <c r="CA64" s="39">
        <v>5540</v>
      </c>
      <c r="CB64" s="39">
        <v>2400</v>
      </c>
      <c r="CC64" s="39">
        <v>1250</v>
      </c>
      <c r="CD64" s="39">
        <v>520</v>
      </c>
      <c r="CE64" s="39">
        <v>20</v>
      </c>
      <c r="CF64" s="39" t="s">
        <v>334</v>
      </c>
      <c r="CG64" s="39">
        <v>75280</v>
      </c>
      <c r="CH64" s="39">
        <v>36060</v>
      </c>
      <c r="CI64" s="39">
        <v>15180</v>
      </c>
      <c r="CJ64" s="39">
        <v>14180</v>
      </c>
      <c r="CK64" s="39">
        <v>5620</v>
      </c>
      <c r="CL64" s="39">
        <v>2490</v>
      </c>
      <c r="CM64" s="39">
        <v>1300</v>
      </c>
      <c r="CN64" s="39">
        <v>550</v>
      </c>
      <c r="CO64" s="39">
        <v>20</v>
      </c>
      <c r="CP64" s="39" t="s">
        <v>334</v>
      </c>
      <c r="CQ64" s="39">
        <v>75390</v>
      </c>
      <c r="CR64" s="39">
        <v>35920</v>
      </c>
      <c r="CS64" s="39">
        <v>15300</v>
      </c>
      <c r="CT64" s="39">
        <v>14250</v>
      </c>
      <c r="CU64" s="39">
        <v>5710</v>
      </c>
      <c r="CV64" s="39">
        <v>2650</v>
      </c>
      <c r="CW64" s="39">
        <v>1330</v>
      </c>
      <c r="CX64" s="39">
        <v>580</v>
      </c>
      <c r="CY64" s="39">
        <v>20</v>
      </c>
      <c r="CZ64" s="39" t="s">
        <v>334</v>
      </c>
      <c r="DA64" s="39">
        <v>75770</v>
      </c>
      <c r="DB64" s="39">
        <v>35550</v>
      </c>
      <c r="DC64" s="39">
        <v>15400</v>
      </c>
      <c r="DD64" s="39">
        <v>14290</v>
      </c>
      <c r="DE64" s="39">
        <v>5800</v>
      </c>
      <c r="DF64" s="39">
        <v>2780</v>
      </c>
      <c r="DG64" s="39">
        <v>1350</v>
      </c>
      <c r="DH64" s="39">
        <v>590</v>
      </c>
      <c r="DI64" s="39">
        <v>20</v>
      </c>
      <c r="DJ64" s="39" t="s">
        <v>334</v>
      </c>
      <c r="DK64" s="39">
        <v>75790</v>
      </c>
      <c r="DL64" s="39">
        <v>35420</v>
      </c>
      <c r="DM64" s="39">
        <v>15500</v>
      </c>
      <c r="DN64" s="39">
        <v>14340</v>
      </c>
      <c r="DO64" s="39">
        <v>5920</v>
      </c>
      <c r="DP64" s="39">
        <v>2940</v>
      </c>
      <c r="DQ64" s="39">
        <v>1400</v>
      </c>
      <c r="DR64" s="39">
        <v>620</v>
      </c>
      <c r="DS64" s="39">
        <v>30</v>
      </c>
      <c r="DT64" s="39" t="s">
        <v>334</v>
      </c>
      <c r="DU64" s="39">
        <v>76160</v>
      </c>
      <c r="DV64" s="39">
        <v>35430</v>
      </c>
      <c r="DW64" s="39">
        <v>15830</v>
      </c>
      <c r="DX64" s="39">
        <v>14390</v>
      </c>
      <c r="DY64" s="39">
        <v>6070</v>
      </c>
      <c r="DZ64" s="39">
        <v>2980</v>
      </c>
      <c r="EA64" s="39">
        <v>1410</v>
      </c>
      <c r="EB64" s="39">
        <v>600</v>
      </c>
      <c r="EC64" s="39">
        <v>30</v>
      </c>
      <c r="ED64" s="39" t="s">
        <v>334</v>
      </c>
      <c r="EE64" s="39">
        <v>76740</v>
      </c>
      <c r="EF64" s="39">
        <v>35670</v>
      </c>
      <c r="EG64" s="39">
        <v>16210</v>
      </c>
      <c r="EH64" s="39">
        <v>14300</v>
      </c>
      <c r="EI64" s="39">
        <v>6110</v>
      </c>
      <c r="EJ64" s="39">
        <v>3070</v>
      </c>
      <c r="EK64" s="39">
        <v>1470</v>
      </c>
      <c r="EL64" s="39">
        <v>590</v>
      </c>
      <c r="EM64" s="39">
        <v>30</v>
      </c>
      <c r="EN64" s="39" t="s">
        <v>334</v>
      </c>
      <c r="EO64" s="39">
        <v>77450</v>
      </c>
      <c r="EP64" s="39">
        <v>35820</v>
      </c>
      <c r="EQ64" s="39">
        <v>16500</v>
      </c>
      <c r="ER64" s="39">
        <v>14340</v>
      </c>
      <c r="ES64" s="39">
        <v>6260</v>
      </c>
      <c r="ET64" s="39">
        <v>3060</v>
      </c>
      <c r="EU64" s="39">
        <v>1490</v>
      </c>
      <c r="EV64" s="39">
        <v>580</v>
      </c>
      <c r="EW64" s="39">
        <v>30</v>
      </c>
      <c r="EX64" s="39" t="s">
        <v>334</v>
      </c>
      <c r="EY64" s="39">
        <v>78090</v>
      </c>
      <c r="EZ64" s="39">
        <v>36170</v>
      </c>
      <c r="FA64" s="39">
        <v>16750</v>
      </c>
      <c r="FB64" s="39">
        <v>14280</v>
      </c>
      <c r="FC64" s="39">
        <v>6270</v>
      </c>
      <c r="FD64" s="39">
        <v>3050</v>
      </c>
      <c r="FE64" s="39">
        <v>1510</v>
      </c>
      <c r="FF64" s="39">
        <v>590</v>
      </c>
      <c r="FG64" s="39">
        <v>30</v>
      </c>
      <c r="FH64" s="39" t="s">
        <v>334</v>
      </c>
      <c r="FI64" s="39">
        <v>78630</v>
      </c>
      <c r="FJ64" s="39">
        <v>36170</v>
      </c>
      <c r="FK64" s="39">
        <v>16940</v>
      </c>
      <c r="FL64" s="39">
        <v>14290</v>
      </c>
      <c r="FM64" s="39">
        <v>6220</v>
      </c>
      <c r="FN64" s="39">
        <v>3070</v>
      </c>
      <c r="FO64" s="39">
        <v>1510</v>
      </c>
      <c r="FP64" s="39">
        <v>580</v>
      </c>
      <c r="FQ64" s="39">
        <v>30</v>
      </c>
      <c r="FR64" s="39" t="s">
        <v>334</v>
      </c>
      <c r="FS64" s="39">
        <v>78820</v>
      </c>
      <c r="FT64" s="39">
        <v>36290</v>
      </c>
      <c r="FU64" s="39">
        <v>17220</v>
      </c>
      <c r="FV64" s="39">
        <v>14360</v>
      </c>
      <c r="FW64" s="39">
        <v>6220</v>
      </c>
      <c r="FX64" s="39">
        <v>3090</v>
      </c>
      <c r="FY64" s="39">
        <v>1550</v>
      </c>
      <c r="FZ64" s="39">
        <v>560</v>
      </c>
      <c r="GA64" s="39">
        <v>30</v>
      </c>
      <c r="GB64" s="39" t="s">
        <v>334</v>
      </c>
      <c r="GC64" s="39">
        <v>79310</v>
      </c>
      <c r="GD64" s="39">
        <v>36310</v>
      </c>
      <c r="GE64" s="39">
        <v>17290</v>
      </c>
      <c r="GF64" s="39">
        <v>14410</v>
      </c>
      <c r="GG64" s="39">
        <v>6240</v>
      </c>
      <c r="GH64" s="39">
        <v>3130</v>
      </c>
      <c r="GI64" s="39">
        <v>1550</v>
      </c>
      <c r="GJ64" s="39">
        <v>560</v>
      </c>
      <c r="GK64" s="39">
        <v>30</v>
      </c>
      <c r="GL64" s="39" t="s">
        <v>334</v>
      </c>
      <c r="GM64" s="39">
        <v>79520</v>
      </c>
      <c r="GN64" s="39">
        <v>36460</v>
      </c>
      <c r="GO64" s="39">
        <v>17370</v>
      </c>
      <c r="GP64" s="39">
        <v>14470</v>
      </c>
      <c r="GQ64" s="39">
        <v>6250</v>
      </c>
      <c r="GR64" s="39">
        <v>3160</v>
      </c>
      <c r="GS64" s="39">
        <v>1540</v>
      </c>
      <c r="GT64" s="39">
        <v>560</v>
      </c>
      <c r="GU64" s="39">
        <v>30</v>
      </c>
      <c r="GV64" s="39" t="s">
        <v>334</v>
      </c>
      <c r="GW64" s="39">
        <v>79840</v>
      </c>
      <c r="GX64" s="39">
        <v>36600</v>
      </c>
      <c r="GY64" s="39">
        <v>17480</v>
      </c>
      <c r="GZ64" s="39">
        <v>14510</v>
      </c>
      <c r="HA64" s="39">
        <v>6280</v>
      </c>
      <c r="HB64" s="39">
        <v>3200</v>
      </c>
      <c r="HC64" s="39">
        <v>1540</v>
      </c>
      <c r="HD64" s="39">
        <v>560</v>
      </c>
      <c r="HE64" s="39">
        <v>30</v>
      </c>
      <c r="HF64" s="39" t="s">
        <v>334</v>
      </c>
      <c r="HG64" s="39">
        <v>80200</v>
      </c>
      <c r="HH64" s="39">
        <v>36750</v>
      </c>
      <c r="HI64" s="39">
        <v>17640</v>
      </c>
      <c r="HJ64" s="39">
        <v>14550</v>
      </c>
      <c r="HK64" s="39">
        <v>6300</v>
      </c>
      <c r="HL64" s="39">
        <v>3220</v>
      </c>
      <c r="HM64" s="39">
        <v>1540</v>
      </c>
      <c r="HN64" s="39">
        <v>560</v>
      </c>
      <c r="HO64" s="39">
        <v>40</v>
      </c>
      <c r="HP64" s="39" t="s">
        <v>334</v>
      </c>
      <c r="HQ64" s="39">
        <v>80600</v>
      </c>
      <c r="HR64" s="39">
        <v>36830</v>
      </c>
      <c r="HS64" s="39">
        <v>17800</v>
      </c>
      <c r="HT64" s="39">
        <v>14670</v>
      </c>
      <c r="HU64" s="39">
        <v>6410</v>
      </c>
      <c r="HV64" s="39">
        <v>3280</v>
      </c>
      <c r="HW64" s="39">
        <v>1560</v>
      </c>
      <c r="HX64" s="39">
        <v>550</v>
      </c>
      <c r="HY64" s="39">
        <v>40</v>
      </c>
      <c r="HZ64" s="39" t="s">
        <v>334</v>
      </c>
      <c r="IA64" s="39">
        <v>81140</v>
      </c>
      <c r="IB64" s="39">
        <v>36930</v>
      </c>
      <c r="IC64" s="39">
        <v>17970</v>
      </c>
      <c r="ID64" s="39">
        <v>14860</v>
      </c>
      <c r="IE64" s="39">
        <v>6490</v>
      </c>
      <c r="IF64" s="39">
        <v>3340</v>
      </c>
      <c r="IG64" s="39">
        <v>1580</v>
      </c>
      <c r="IH64" s="39">
        <v>550</v>
      </c>
      <c r="II64" s="39">
        <v>40</v>
      </c>
      <c r="IJ64" s="39" t="s">
        <v>334</v>
      </c>
      <c r="IK64" s="39">
        <v>81760</v>
      </c>
      <c r="IL64" s="39">
        <v>37030</v>
      </c>
      <c r="IM64" s="39">
        <v>18130</v>
      </c>
      <c r="IN64" s="39">
        <v>14990</v>
      </c>
      <c r="IO64" s="39">
        <v>6580</v>
      </c>
      <c r="IP64" s="39">
        <v>3400</v>
      </c>
      <c r="IQ64" s="39">
        <v>1610</v>
      </c>
      <c r="IR64" s="39">
        <v>550</v>
      </c>
      <c r="IS64" s="39">
        <v>40</v>
      </c>
      <c r="IT64" s="39" t="s">
        <v>334</v>
      </c>
      <c r="IU64" s="39">
        <v>82320</v>
      </c>
      <c r="IV64" s="39">
        <v>37050</v>
      </c>
      <c r="IW64" s="39">
        <v>18240</v>
      </c>
      <c r="IX64" s="39">
        <v>15110</v>
      </c>
      <c r="IY64" s="39">
        <v>6660</v>
      </c>
      <c r="IZ64" s="39">
        <v>3460</v>
      </c>
      <c r="JA64" s="39">
        <v>1620</v>
      </c>
      <c r="JB64" s="39">
        <v>550</v>
      </c>
      <c r="JC64" s="39">
        <v>40</v>
      </c>
      <c r="JD64" s="39" t="s">
        <v>334</v>
      </c>
      <c r="JE64" s="39">
        <v>82740</v>
      </c>
      <c r="JF64" s="39">
        <v>37160</v>
      </c>
      <c r="JG64" s="39">
        <v>18460</v>
      </c>
      <c r="JH64" s="39">
        <v>15170</v>
      </c>
      <c r="JI64" s="39">
        <v>6730</v>
      </c>
      <c r="JJ64" s="39">
        <v>3500</v>
      </c>
      <c r="JK64" s="39">
        <v>1640</v>
      </c>
      <c r="JL64" s="39">
        <v>560</v>
      </c>
      <c r="JM64" s="39">
        <v>40</v>
      </c>
      <c r="JN64" s="39" t="s">
        <v>334</v>
      </c>
      <c r="JO64" s="39">
        <v>83250</v>
      </c>
      <c r="JP64" s="39">
        <v>37340</v>
      </c>
      <c r="JQ64" s="39">
        <v>18870</v>
      </c>
      <c r="JR64" s="39">
        <v>15380</v>
      </c>
      <c r="JS64" s="39">
        <v>6830</v>
      </c>
      <c r="JT64" s="39">
        <v>3550</v>
      </c>
      <c r="JU64" s="39">
        <v>1650</v>
      </c>
      <c r="JV64" s="39">
        <v>570</v>
      </c>
      <c r="JW64" s="39">
        <v>40</v>
      </c>
      <c r="JX64" s="39" t="s">
        <v>334</v>
      </c>
      <c r="JY64" s="39">
        <v>84220</v>
      </c>
      <c r="JZ64" s="39">
        <v>37510</v>
      </c>
      <c r="KA64" s="39">
        <v>18990</v>
      </c>
      <c r="KB64" s="39">
        <v>15500</v>
      </c>
      <c r="KC64" s="39">
        <v>6890</v>
      </c>
      <c r="KD64" s="39">
        <v>3610</v>
      </c>
      <c r="KE64" s="39">
        <v>1650</v>
      </c>
      <c r="KF64" s="39">
        <v>580</v>
      </c>
      <c r="KG64" s="39">
        <v>40</v>
      </c>
      <c r="KH64" s="39" t="s">
        <v>334</v>
      </c>
      <c r="KI64" s="39">
        <v>84770</v>
      </c>
      <c r="KJ64" s="39">
        <v>37610</v>
      </c>
      <c r="KK64" s="39">
        <v>19120</v>
      </c>
      <c r="KL64" s="39">
        <v>15570</v>
      </c>
      <c r="KM64" s="39">
        <v>6940</v>
      </c>
      <c r="KN64" s="39">
        <v>3680</v>
      </c>
      <c r="KO64" s="39">
        <v>1670</v>
      </c>
      <c r="KP64" s="39">
        <v>580</v>
      </c>
      <c r="KQ64" s="39">
        <v>40</v>
      </c>
      <c r="KR64" s="39" t="s">
        <v>334</v>
      </c>
      <c r="KS64" s="39">
        <v>85200</v>
      </c>
      <c r="KT64" s="39">
        <v>37670</v>
      </c>
      <c r="KU64" s="39">
        <v>19220</v>
      </c>
      <c r="KV64" s="39">
        <v>15630</v>
      </c>
      <c r="KW64" s="39">
        <v>6980</v>
      </c>
      <c r="KX64" s="39">
        <v>3720</v>
      </c>
      <c r="KY64" s="39">
        <v>1680</v>
      </c>
      <c r="KZ64" s="39">
        <v>590</v>
      </c>
      <c r="LA64" s="39">
        <v>40</v>
      </c>
      <c r="LB64" s="39" t="s">
        <v>334</v>
      </c>
      <c r="LC64" s="39">
        <v>85520</v>
      </c>
      <c r="LD64" t="str">
        <f>INDEX(Lookup!$F$2:$F$375, MATCH(D64,Lookup!$A$2:$A$375,0))</f>
        <v>Liverpool City Region Combined Authority</v>
      </c>
    </row>
    <row r="65" spans="2:316" ht="15" customHeight="1" x14ac:dyDescent="0.25">
      <c r="B65" s="1" t="s">
        <v>342</v>
      </c>
      <c r="C65" s="42">
        <v>4325</v>
      </c>
      <c r="D65" s="42" t="s">
        <v>457</v>
      </c>
      <c r="E65" s="37" t="s">
        <v>458</v>
      </c>
      <c r="F65" s="38">
        <v>54900</v>
      </c>
      <c r="G65" s="38">
        <v>29050</v>
      </c>
      <c r="H65" s="38">
        <v>27290</v>
      </c>
      <c r="I65" s="38">
        <v>12110</v>
      </c>
      <c r="J65" s="38">
        <v>7280</v>
      </c>
      <c r="K65" s="38">
        <v>4320</v>
      </c>
      <c r="L65" s="38">
        <v>3150</v>
      </c>
      <c r="M65" s="38">
        <v>250</v>
      </c>
      <c r="N65" s="38" t="s">
        <v>334</v>
      </c>
      <c r="O65" s="39">
        <v>138340</v>
      </c>
      <c r="P65" s="39">
        <v>55200</v>
      </c>
      <c r="Q65" s="39">
        <v>29160</v>
      </c>
      <c r="R65" s="39">
        <v>27150</v>
      </c>
      <c r="S65" s="39">
        <v>12090</v>
      </c>
      <c r="T65" s="39">
        <v>7250</v>
      </c>
      <c r="U65" s="39">
        <v>4290</v>
      </c>
      <c r="V65" s="39">
        <v>3120</v>
      </c>
      <c r="W65" s="39">
        <v>240</v>
      </c>
      <c r="X65" s="39" t="s">
        <v>334</v>
      </c>
      <c r="Y65" s="39">
        <v>138490</v>
      </c>
      <c r="Z65" s="39">
        <v>55580</v>
      </c>
      <c r="AA65" s="39">
        <v>29610</v>
      </c>
      <c r="AB65" s="39">
        <v>27010</v>
      </c>
      <c r="AC65" s="39">
        <v>12160</v>
      </c>
      <c r="AD65" s="39">
        <v>7270</v>
      </c>
      <c r="AE65" s="39">
        <v>4190</v>
      </c>
      <c r="AF65" s="39">
        <v>2960</v>
      </c>
      <c r="AG65" s="39">
        <v>230</v>
      </c>
      <c r="AH65" s="39" t="s">
        <v>334</v>
      </c>
      <c r="AI65" s="39">
        <v>139010</v>
      </c>
      <c r="AJ65" s="39">
        <v>56840</v>
      </c>
      <c r="AK65" s="39">
        <v>29440</v>
      </c>
      <c r="AL65" s="39">
        <v>26720</v>
      </c>
      <c r="AM65" s="39">
        <v>12160</v>
      </c>
      <c r="AN65" s="39">
        <v>7260</v>
      </c>
      <c r="AO65" s="39">
        <v>4150</v>
      </c>
      <c r="AP65" s="39">
        <v>2940</v>
      </c>
      <c r="AQ65" s="39">
        <v>230</v>
      </c>
      <c r="AR65" s="39" t="s">
        <v>334</v>
      </c>
      <c r="AS65" s="39">
        <v>139730</v>
      </c>
      <c r="AT65" s="39">
        <v>57650</v>
      </c>
      <c r="AU65" s="39">
        <v>29240</v>
      </c>
      <c r="AV65" s="39">
        <v>26480</v>
      </c>
      <c r="AW65" s="39">
        <v>12190</v>
      </c>
      <c r="AX65" s="39">
        <v>7250</v>
      </c>
      <c r="AY65" s="39">
        <v>4140</v>
      </c>
      <c r="AZ65" s="39">
        <v>2960</v>
      </c>
      <c r="BA65" s="39">
        <v>230</v>
      </c>
      <c r="BB65" s="39" t="s">
        <v>334</v>
      </c>
      <c r="BC65" s="39">
        <v>140150</v>
      </c>
      <c r="BD65" s="39">
        <v>57750</v>
      </c>
      <c r="BE65" s="39">
        <v>29300</v>
      </c>
      <c r="BF65" s="39">
        <v>26510</v>
      </c>
      <c r="BG65" s="39">
        <v>12240</v>
      </c>
      <c r="BH65" s="39">
        <v>7320</v>
      </c>
      <c r="BI65" s="39">
        <v>4120</v>
      </c>
      <c r="BJ65" s="39">
        <v>2950</v>
      </c>
      <c r="BK65" s="39">
        <v>230</v>
      </c>
      <c r="BL65" s="39" t="s">
        <v>334</v>
      </c>
      <c r="BM65" s="39">
        <v>140400</v>
      </c>
      <c r="BN65" s="39">
        <v>57850</v>
      </c>
      <c r="BO65" s="39">
        <v>29440</v>
      </c>
      <c r="BP65" s="39">
        <v>26570</v>
      </c>
      <c r="BQ65" s="39">
        <v>12300</v>
      </c>
      <c r="BR65" s="39">
        <v>7380</v>
      </c>
      <c r="BS65" s="39">
        <v>4120</v>
      </c>
      <c r="BT65" s="39">
        <v>2960</v>
      </c>
      <c r="BU65" s="39">
        <v>230</v>
      </c>
      <c r="BV65" s="39" t="s">
        <v>334</v>
      </c>
      <c r="BW65" s="39">
        <v>140860</v>
      </c>
      <c r="BX65" s="39">
        <v>58030</v>
      </c>
      <c r="BY65" s="39">
        <v>29580</v>
      </c>
      <c r="BZ65" s="39">
        <v>26670</v>
      </c>
      <c r="CA65" s="39">
        <v>12390</v>
      </c>
      <c r="CB65" s="39">
        <v>7440</v>
      </c>
      <c r="CC65" s="39">
        <v>4150</v>
      </c>
      <c r="CD65" s="39">
        <v>2990</v>
      </c>
      <c r="CE65" s="39">
        <v>230</v>
      </c>
      <c r="CF65" s="39" t="s">
        <v>334</v>
      </c>
      <c r="CG65" s="39">
        <v>141470</v>
      </c>
      <c r="CH65" s="39">
        <v>57930</v>
      </c>
      <c r="CI65" s="39">
        <v>29650</v>
      </c>
      <c r="CJ65" s="39">
        <v>26730</v>
      </c>
      <c r="CK65" s="39">
        <v>12520</v>
      </c>
      <c r="CL65" s="39">
        <v>7550</v>
      </c>
      <c r="CM65" s="39">
        <v>4210</v>
      </c>
      <c r="CN65" s="39">
        <v>3020</v>
      </c>
      <c r="CO65" s="39">
        <v>230</v>
      </c>
      <c r="CP65" s="39" t="s">
        <v>334</v>
      </c>
      <c r="CQ65" s="39">
        <v>141830</v>
      </c>
      <c r="CR65" s="39">
        <v>57710</v>
      </c>
      <c r="CS65" s="39">
        <v>29670</v>
      </c>
      <c r="CT65" s="39">
        <v>26800</v>
      </c>
      <c r="CU65" s="39">
        <v>12610</v>
      </c>
      <c r="CV65" s="39">
        <v>7670</v>
      </c>
      <c r="CW65" s="39">
        <v>4230</v>
      </c>
      <c r="CX65" s="39">
        <v>3050</v>
      </c>
      <c r="CY65" s="39">
        <v>230</v>
      </c>
      <c r="CZ65" s="39" t="s">
        <v>334</v>
      </c>
      <c r="DA65" s="39">
        <v>141960</v>
      </c>
      <c r="DB65" s="39">
        <v>57870</v>
      </c>
      <c r="DC65" s="39">
        <v>29790</v>
      </c>
      <c r="DD65" s="39">
        <v>26860</v>
      </c>
      <c r="DE65" s="39">
        <v>12700</v>
      </c>
      <c r="DF65" s="39">
        <v>7780</v>
      </c>
      <c r="DG65" s="39">
        <v>4260</v>
      </c>
      <c r="DH65" s="39">
        <v>3080</v>
      </c>
      <c r="DI65" s="39">
        <v>250</v>
      </c>
      <c r="DJ65" s="39" t="s">
        <v>334</v>
      </c>
      <c r="DK65" s="39">
        <v>142590</v>
      </c>
      <c r="DL65" s="39">
        <v>57810</v>
      </c>
      <c r="DM65" s="39">
        <v>29850</v>
      </c>
      <c r="DN65" s="39">
        <v>26920</v>
      </c>
      <c r="DO65" s="39">
        <v>12780</v>
      </c>
      <c r="DP65" s="39">
        <v>7870</v>
      </c>
      <c r="DQ65" s="39">
        <v>4300</v>
      </c>
      <c r="DR65" s="39">
        <v>3090</v>
      </c>
      <c r="DS65" s="39">
        <v>250</v>
      </c>
      <c r="DT65" s="39" t="s">
        <v>334</v>
      </c>
      <c r="DU65" s="39">
        <v>142870</v>
      </c>
      <c r="DV65" s="39">
        <v>57710</v>
      </c>
      <c r="DW65" s="39">
        <v>30030</v>
      </c>
      <c r="DX65" s="39">
        <v>26950</v>
      </c>
      <c r="DY65" s="39">
        <v>12910</v>
      </c>
      <c r="DZ65" s="39">
        <v>7990</v>
      </c>
      <c r="EA65" s="39">
        <v>4320</v>
      </c>
      <c r="EB65" s="39">
        <v>3110</v>
      </c>
      <c r="EC65" s="39">
        <v>250</v>
      </c>
      <c r="ED65" s="39" t="s">
        <v>334</v>
      </c>
      <c r="EE65" s="39">
        <v>143270</v>
      </c>
      <c r="EF65" s="39">
        <v>57940</v>
      </c>
      <c r="EG65" s="39">
        <v>29810</v>
      </c>
      <c r="EH65" s="39">
        <v>27020</v>
      </c>
      <c r="EI65" s="39">
        <v>12940</v>
      </c>
      <c r="EJ65" s="39">
        <v>8020</v>
      </c>
      <c r="EK65" s="39">
        <v>4340</v>
      </c>
      <c r="EL65" s="39">
        <v>3130</v>
      </c>
      <c r="EM65" s="39">
        <v>260</v>
      </c>
      <c r="EN65" s="39" t="s">
        <v>334</v>
      </c>
      <c r="EO65" s="39">
        <v>143460</v>
      </c>
      <c r="EP65" s="39">
        <v>58190</v>
      </c>
      <c r="EQ65" s="39">
        <v>30240</v>
      </c>
      <c r="ER65" s="39">
        <v>27010</v>
      </c>
      <c r="ES65" s="39">
        <v>12900</v>
      </c>
      <c r="ET65" s="39">
        <v>8030</v>
      </c>
      <c r="EU65" s="39">
        <v>4310</v>
      </c>
      <c r="EV65" s="39">
        <v>3110</v>
      </c>
      <c r="EW65" s="39">
        <v>260</v>
      </c>
      <c r="EX65" s="39" t="s">
        <v>334</v>
      </c>
      <c r="EY65" s="39">
        <v>144040</v>
      </c>
      <c r="EZ65" s="39">
        <v>58460</v>
      </c>
      <c r="FA65" s="39">
        <v>30650</v>
      </c>
      <c r="FB65" s="39">
        <v>26980</v>
      </c>
      <c r="FC65" s="39">
        <v>12920</v>
      </c>
      <c r="FD65" s="39">
        <v>8040</v>
      </c>
      <c r="FE65" s="39">
        <v>4300</v>
      </c>
      <c r="FF65" s="39">
        <v>3110</v>
      </c>
      <c r="FG65" s="39">
        <v>260</v>
      </c>
      <c r="FH65" s="39" t="s">
        <v>334</v>
      </c>
      <c r="FI65" s="39">
        <v>144730</v>
      </c>
      <c r="FJ65" s="39">
        <v>58720</v>
      </c>
      <c r="FK65" s="39">
        <v>30830</v>
      </c>
      <c r="FL65" s="39">
        <v>27140</v>
      </c>
      <c r="FM65" s="39">
        <v>13030</v>
      </c>
      <c r="FN65" s="39">
        <v>8050</v>
      </c>
      <c r="FO65" s="39">
        <v>4290</v>
      </c>
      <c r="FP65" s="39">
        <v>3110</v>
      </c>
      <c r="FQ65" s="39">
        <v>270</v>
      </c>
      <c r="FR65" s="39" t="s">
        <v>334</v>
      </c>
      <c r="FS65" s="39">
        <v>145430</v>
      </c>
      <c r="FT65" s="39">
        <v>58650</v>
      </c>
      <c r="FU65" s="39">
        <v>30980</v>
      </c>
      <c r="FV65" s="39">
        <v>27220</v>
      </c>
      <c r="FW65" s="39">
        <v>13010</v>
      </c>
      <c r="FX65" s="39">
        <v>8030</v>
      </c>
      <c r="FY65" s="39">
        <v>4270</v>
      </c>
      <c r="FZ65" s="39">
        <v>3100</v>
      </c>
      <c r="GA65" s="39">
        <v>270</v>
      </c>
      <c r="GB65" s="39" t="s">
        <v>334</v>
      </c>
      <c r="GC65" s="39">
        <v>145540</v>
      </c>
      <c r="GD65" s="39">
        <v>58720</v>
      </c>
      <c r="GE65" s="39">
        <v>31120</v>
      </c>
      <c r="GF65" s="39">
        <v>27200</v>
      </c>
      <c r="GG65" s="39">
        <v>13030</v>
      </c>
      <c r="GH65" s="39">
        <v>8040</v>
      </c>
      <c r="GI65" s="39">
        <v>4280</v>
      </c>
      <c r="GJ65" s="39">
        <v>3100</v>
      </c>
      <c r="GK65" s="39">
        <v>270</v>
      </c>
      <c r="GL65" s="39" t="s">
        <v>334</v>
      </c>
      <c r="GM65" s="39">
        <v>145750</v>
      </c>
      <c r="GN65" s="39">
        <v>58920</v>
      </c>
      <c r="GO65" s="39">
        <v>31240</v>
      </c>
      <c r="GP65" s="39">
        <v>27230</v>
      </c>
      <c r="GQ65" s="39">
        <v>13060</v>
      </c>
      <c r="GR65" s="39">
        <v>8060</v>
      </c>
      <c r="GS65" s="39">
        <v>4260</v>
      </c>
      <c r="GT65" s="39">
        <v>3090</v>
      </c>
      <c r="GU65" s="39">
        <v>270</v>
      </c>
      <c r="GV65" s="39" t="s">
        <v>334</v>
      </c>
      <c r="GW65" s="39">
        <v>146120</v>
      </c>
      <c r="GX65" s="39">
        <v>58720</v>
      </c>
      <c r="GY65" s="39">
        <v>31500</v>
      </c>
      <c r="GZ65" s="39">
        <v>27150</v>
      </c>
      <c r="HA65" s="39">
        <v>13090</v>
      </c>
      <c r="HB65" s="39">
        <v>8080</v>
      </c>
      <c r="HC65" s="39">
        <v>4230</v>
      </c>
      <c r="HD65" s="39">
        <v>3090</v>
      </c>
      <c r="HE65" s="39">
        <v>270</v>
      </c>
      <c r="HF65" s="39" t="s">
        <v>334</v>
      </c>
      <c r="HG65" s="39">
        <v>146130</v>
      </c>
      <c r="HH65" s="39">
        <v>58780</v>
      </c>
      <c r="HI65" s="39">
        <v>31710</v>
      </c>
      <c r="HJ65" s="39">
        <v>27150</v>
      </c>
      <c r="HK65" s="39">
        <v>13150</v>
      </c>
      <c r="HL65" s="39">
        <v>8040</v>
      </c>
      <c r="HM65" s="39">
        <v>4240</v>
      </c>
      <c r="HN65" s="39">
        <v>3090</v>
      </c>
      <c r="HO65" s="39">
        <v>270</v>
      </c>
      <c r="HP65" s="39" t="s">
        <v>334</v>
      </c>
      <c r="HQ65" s="39">
        <v>146420</v>
      </c>
      <c r="HR65" s="39">
        <v>59170</v>
      </c>
      <c r="HS65" s="39">
        <v>31840</v>
      </c>
      <c r="HT65" s="39">
        <v>27130</v>
      </c>
      <c r="HU65" s="39">
        <v>13180</v>
      </c>
      <c r="HV65" s="39">
        <v>8070</v>
      </c>
      <c r="HW65" s="39">
        <v>4220</v>
      </c>
      <c r="HX65" s="39">
        <v>3080</v>
      </c>
      <c r="HY65" s="39">
        <v>260</v>
      </c>
      <c r="HZ65" s="39" t="s">
        <v>334</v>
      </c>
      <c r="IA65" s="39">
        <v>146940</v>
      </c>
      <c r="IB65" s="39">
        <v>59450</v>
      </c>
      <c r="IC65" s="39">
        <v>31980</v>
      </c>
      <c r="ID65" s="39">
        <v>27120</v>
      </c>
      <c r="IE65" s="39">
        <v>13210</v>
      </c>
      <c r="IF65" s="39">
        <v>8090</v>
      </c>
      <c r="IG65" s="39">
        <v>4240</v>
      </c>
      <c r="IH65" s="39">
        <v>3090</v>
      </c>
      <c r="II65" s="39">
        <v>260</v>
      </c>
      <c r="IJ65" s="39" t="s">
        <v>334</v>
      </c>
      <c r="IK65" s="39">
        <v>147430</v>
      </c>
      <c r="IL65" s="39">
        <v>59630</v>
      </c>
      <c r="IM65" s="39">
        <v>32040</v>
      </c>
      <c r="IN65" s="39">
        <v>27100</v>
      </c>
      <c r="IO65" s="39">
        <v>13250</v>
      </c>
      <c r="IP65" s="39">
        <v>8110</v>
      </c>
      <c r="IQ65" s="39">
        <v>4250</v>
      </c>
      <c r="IR65" s="39">
        <v>3110</v>
      </c>
      <c r="IS65" s="39">
        <v>260</v>
      </c>
      <c r="IT65" s="39" t="s">
        <v>334</v>
      </c>
      <c r="IU65" s="39">
        <v>147760</v>
      </c>
      <c r="IV65" s="39">
        <v>59750</v>
      </c>
      <c r="IW65" s="39">
        <v>32160</v>
      </c>
      <c r="IX65" s="39">
        <v>27260</v>
      </c>
      <c r="IY65" s="39">
        <v>13310</v>
      </c>
      <c r="IZ65" s="39">
        <v>8140</v>
      </c>
      <c r="JA65" s="39">
        <v>4270</v>
      </c>
      <c r="JB65" s="39">
        <v>3120</v>
      </c>
      <c r="JC65" s="39">
        <v>260</v>
      </c>
      <c r="JD65" s="39" t="s">
        <v>334</v>
      </c>
      <c r="JE65" s="39">
        <v>148270</v>
      </c>
      <c r="JF65" s="39">
        <v>59830</v>
      </c>
      <c r="JG65" s="39">
        <v>32380</v>
      </c>
      <c r="JH65" s="39">
        <v>27410</v>
      </c>
      <c r="JI65" s="39">
        <v>13380</v>
      </c>
      <c r="JJ65" s="39">
        <v>8190</v>
      </c>
      <c r="JK65" s="39">
        <v>4290</v>
      </c>
      <c r="JL65" s="39">
        <v>3120</v>
      </c>
      <c r="JM65" s="39">
        <v>270</v>
      </c>
      <c r="JN65" s="39" t="s">
        <v>334</v>
      </c>
      <c r="JO65" s="39">
        <v>148860</v>
      </c>
      <c r="JP65" s="39">
        <v>60130</v>
      </c>
      <c r="JQ65" s="39">
        <v>32510</v>
      </c>
      <c r="JR65" s="39">
        <v>27460</v>
      </c>
      <c r="JS65" s="39">
        <v>13410</v>
      </c>
      <c r="JT65" s="39">
        <v>8250</v>
      </c>
      <c r="JU65" s="39">
        <v>4290</v>
      </c>
      <c r="JV65" s="39">
        <v>3140</v>
      </c>
      <c r="JW65" s="39">
        <v>270</v>
      </c>
      <c r="JX65" s="39" t="s">
        <v>334</v>
      </c>
      <c r="JY65" s="39">
        <v>149460</v>
      </c>
      <c r="JZ65" s="39">
        <v>60300</v>
      </c>
      <c r="KA65" s="39">
        <v>32570</v>
      </c>
      <c r="KB65" s="39">
        <v>27530</v>
      </c>
      <c r="KC65" s="39">
        <v>13440</v>
      </c>
      <c r="KD65" s="39">
        <v>8290</v>
      </c>
      <c r="KE65" s="39">
        <v>4310</v>
      </c>
      <c r="KF65" s="39">
        <v>3150</v>
      </c>
      <c r="KG65" s="39">
        <v>270</v>
      </c>
      <c r="KH65" s="39" t="s">
        <v>334</v>
      </c>
      <c r="KI65" s="39">
        <v>149870</v>
      </c>
      <c r="KJ65" s="39">
        <v>60490</v>
      </c>
      <c r="KK65" s="39">
        <v>32750</v>
      </c>
      <c r="KL65" s="39">
        <v>27590</v>
      </c>
      <c r="KM65" s="39">
        <v>13470</v>
      </c>
      <c r="KN65" s="39">
        <v>8380</v>
      </c>
      <c r="KO65" s="39">
        <v>4350</v>
      </c>
      <c r="KP65" s="39">
        <v>3180</v>
      </c>
      <c r="KQ65" s="39">
        <v>280</v>
      </c>
      <c r="KR65" s="39" t="s">
        <v>334</v>
      </c>
      <c r="KS65" s="39">
        <v>150490</v>
      </c>
      <c r="KT65" s="39">
        <v>60670</v>
      </c>
      <c r="KU65" s="39">
        <v>32880</v>
      </c>
      <c r="KV65" s="39">
        <v>27650</v>
      </c>
      <c r="KW65" s="39">
        <v>13560</v>
      </c>
      <c r="KX65" s="39">
        <v>8430</v>
      </c>
      <c r="KY65" s="39">
        <v>4370</v>
      </c>
      <c r="KZ65" s="39">
        <v>3190</v>
      </c>
      <c r="LA65" s="39">
        <v>280</v>
      </c>
      <c r="LB65" s="39" t="s">
        <v>334</v>
      </c>
      <c r="LC65" s="39">
        <v>151020</v>
      </c>
      <c r="LD65" t="str">
        <f>INDEX(Lookup!$F$2:$F$375, MATCH(D65,Lookup!$A$2:$A$375,0))</f>
        <v>Liverpool City Region Combined Authority</v>
      </c>
    </row>
    <row r="66" spans="2:316" s="28" customFormat="1" ht="15" customHeight="1" x14ac:dyDescent="0.25">
      <c r="B66" s="29" t="s">
        <v>339</v>
      </c>
      <c r="C66" s="34" t="s">
        <v>331</v>
      </c>
      <c r="D66" s="34" t="s">
        <v>459</v>
      </c>
      <c r="E66" s="35" t="s">
        <v>460</v>
      </c>
      <c r="F66" s="31">
        <v>972720</v>
      </c>
      <c r="G66" s="31">
        <v>398150</v>
      </c>
      <c r="H66" s="31">
        <v>335000</v>
      </c>
      <c r="I66" s="31">
        <v>160280</v>
      </c>
      <c r="J66" s="31">
        <v>99810</v>
      </c>
      <c r="K66" s="31">
        <v>52490</v>
      </c>
      <c r="L66" s="31">
        <v>34130</v>
      </c>
      <c r="M66" s="31">
        <v>3070</v>
      </c>
      <c r="N66" s="31" t="s">
        <v>334</v>
      </c>
      <c r="O66" s="32">
        <v>2055640</v>
      </c>
      <c r="P66" s="32">
        <v>981970</v>
      </c>
      <c r="Q66" s="32">
        <v>400050</v>
      </c>
      <c r="R66" s="32">
        <v>335440</v>
      </c>
      <c r="S66" s="32">
        <v>161200</v>
      </c>
      <c r="T66" s="32">
        <v>100310</v>
      </c>
      <c r="U66" s="32">
        <v>51640</v>
      </c>
      <c r="V66" s="32">
        <v>33400</v>
      </c>
      <c r="W66" s="32">
        <v>3010</v>
      </c>
      <c r="X66" s="32" t="s">
        <v>334</v>
      </c>
      <c r="Y66" s="32">
        <v>2067020</v>
      </c>
      <c r="Z66" s="32">
        <v>990980</v>
      </c>
      <c r="AA66" s="32">
        <v>404730</v>
      </c>
      <c r="AB66" s="32">
        <v>337110</v>
      </c>
      <c r="AC66" s="32">
        <v>164290</v>
      </c>
      <c r="AD66" s="32">
        <v>101210</v>
      </c>
      <c r="AE66" s="32">
        <v>50000</v>
      </c>
      <c r="AF66" s="32">
        <v>30710</v>
      </c>
      <c r="AG66" s="32">
        <v>2760</v>
      </c>
      <c r="AH66" s="32" t="s">
        <v>334</v>
      </c>
      <c r="AI66" s="32">
        <v>2081790</v>
      </c>
      <c r="AJ66" s="32">
        <v>998730</v>
      </c>
      <c r="AK66" s="32">
        <v>408750</v>
      </c>
      <c r="AL66" s="32">
        <v>338570</v>
      </c>
      <c r="AM66" s="32">
        <v>167730</v>
      </c>
      <c r="AN66" s="32">
        <v>103110</v>
      </c>
      <c r="AO66" s="32">
        <v>50090</v>
      </c>
      <c r="AP66" s="32">
        <v>30400</v>
      </c>
      <c r="AQ66" s="32">
        <v>2690</v>
      </c>
      <c r="AR66" s="32" t="s">
        <v>334</v>
      </c>
      <c r="AS66" s="32">
        <v>2100070</v>
      </c>
      <c r="AT66" s="32">
        <v>1003610</v>
      </c>
      <c r="AU66" s="32">
        <v>412070</v>
      </c>
      <c r="AV66" s="32">
        <v>340510</v>
      </c>
      <c r="AW66" s="32">
        <v>170280</v>
      </c>
      <c r="AX66" s="32">
        <v>105100</v>
      </c>
      <c r="AY66" s="32">
        <v>50800</v>
      </c>
      <c r="AZ66" s="32">
        <v>30680</v>
      </c>
      <c r="BA66" s="32">
        <v>2690</v>
      </c>
      <c r="BB66" s="32" t="s">
        <v>334</v>
      </c>
      <c r="BC66" s="32">
        <v>2115750</v>
      </c>
      <c r="BD66" s="32">
        <v>1007470</v>
      </c>
      <c r="BE66" s="32">
        <v>414380</v>
      </c>
      <c r="BF66" s="32">
        <v>342660</v>
      </c>
      <c r="BG66" s="32">
        <v>173120</v>
      </c>
      <c r="BH66" s="32">
        <v>107160</v>
      </c>
      <c r="BI66" s="32">
        <v>51840</v>
      </c>
      <c r="BJ66" s="32">
        <v>31160</v>
      </c>
      <c r="BK66" s="32">
        <v>2720</v>
      </c>
      <c r="BL66" s="32" t="s">
        <v>334</v>
      </c>
      <c r="BM66" s="32">
        <v>2130510</v>
      </c>
      <c r="BN66" s="32">
        <v>1009240</v>
      </c>
      <c r="BO66" s="32">
        <v>416890</v>
      </c>
      <c r="BP66" s="32">
        <v>344870</v>
      </c>
      <c r="BQ66" s="32">
        <v>176050</v>
      </c>
      <c r="BR66" s="32">
        <v>109590</v>
      </c>
      <c r="BS66" s="32">
        <v>52940</v>
      </c>
      <c r="BT66" s="32">
        <v>31600</v>
      </c>
      <c r="BU66" s="32">
        <v>2750</v>
      </c>
      <c r="BV66" s="32" t="s">
        <v>334</v>
      </c>
      <c r="BW66" s="32">
        <v>2143940</v>
      </c>
      <c r="BX66" s="32">
        <v>1009640</v>
      </c>
      <c r="BY66" s="32">
        <v>418800</v>
      </c>
      <c r="BZ66" s="32">
        <v>347390</v>
      </c>
      <c r="CA66" s="32">
        <v>179750</v>
      </c>
      <c r="CB66" s="32">
        <v>112590</v>
      </c>
      <c r="CC66" s="32">
        <v>54370</v>
      </c>
      <c r="CD66" s="32">
        <v>32240</v>
      </c>
      <c r="CE66" s="32">
        <v>2830</v>
      </c>
      <c r="CF66" s="32" t="s">
        <v>334</v>
      </c>
      <c r="CG66" s="32">
        <v>2157620</v>
      </c>
      <c r="CH66" s="32">
        <v>1008770</v>
      </c>
      <c r="CI66" s="32">
        <v>420650</v>
      </c>
      <c r="CJ66" s="32">
        <v>349340</v>
      </c>
      <c r="CK66" s="32">
        <v>183620</v>
      </c>
      <c r="CL66" s="32">
        <v>115760</v>
      </c>
      <c r="CM66" s="32">
        <v>55910</v>
      </c>
      <c r="CN66" s="32">
        <v>33060</v>
      </c>
      <c r="CO66" s="32">
        <v>2910</v>
      </c>
      <c r="CP66" s="32" t="s">
        <v>334</v>
      </c>
      <c r="CQ66" s="32">
        <v>2170010</v>
      </c>
      <c r="CR66" s="32">
        <v>1007230</v>
      </c>
      <c r="CS66" s="32">
        <v>422760</v>
      </c>
      <c r="CT66" s="32">
        <v>351700</v>
      </c>
      <c r="CU66" s="32">
        <v>187310</v>
      </c>
      <c r="CV66" s="32">
        <v>119050</v>
      </c>
      <c r="CW66" s="32">
        <v>57370</v>
      </c>
      <c r="CX66" s="32">
        <v>33830</v>
      </c>
      <c r="CY66" s="32">
        <v>2940</v>
      </c>
      <c r="CZ66" s="32" t="s">
        <v>334</v>
      </c>
      <c r="DA66" s="32">
        <v>2182190</v>
      </c>
      <c r="DB66" s="32">
        <v>1006010</v>
      </c>
      <c r="DC66" s="32">
        <v>424960</v>
      </c>
      <c r="DD66" s="32">
        <v>354140</v>
      </c>
      <c r="DE66" s="32">
        <v>191570</v>
      </c>
      <c r="DF66" s="32">
        <v>122250</v>
      </c>
      <c r="DG66" s="32">
        <v>58720</v>
      </c>
      <c r="DH66" s="32">
        <v>34490</v>
      </c>
      <c r="DI66" s="32">
        <v>2990</v>
      </c>
      <c r="DJ66" s="32" t="s">
        <v>334</v>
      </c>
      <c r="DK66" s="32">
        <v>2195130</v>
      </c>
      <c r="DL66" s="32">
        <v>1005260</v>
      </c>
      <c r="DM66" s="32">
        <v>428900</v>
      </c>
      <c r="DN66" s="32">
        <v>357310</v>
      </c>
      <c r="DO66" s="32">
        <v>195690</v>
      </c>
      <c r="DP66" s="32">
        <v>124820</v>
      </c>
      <c r="DQ66" s="32">
        <v>59570</v>
      </c>
      <c r="DR66" s="32">
        <v>35000</v>
      </c>
      <c r="DS66" s="32">
        <v>3010</v>
      </c>
      <c r="DT66" s="32" t="s">
        <v>334</v>
      </c>
      <c r="DU66" s="32">
        <v>2209550</v>
      </c>
      <c r="DV66" s="32">
        <v>1004500</v>
      </c>
      <c r="DW66" s="32">
        <v>432510</v>
      </c>
      <c r="DX66" s="32">
        <v>361410</v>
      </c>
      <c r="DY66" s="32">
        <v>199860</v>
      </c>
      <c r="DZ66" s="32">
        <v>126490</v>
      </c>
      <c r="EA66" s="32">
        <v>60490</v>
      </c>
      <c r="EB66" s="32">
        <v>35430</v>
      </c>
      <c r="EC66" s="32">
        <v>3030</v>
      </c>
      <c r="ED66" s="32" t="s">
        <v>334</v>
      </c>
      <c r="EE66" s="32">
        <v>2223720</v>
      </c>
      <c r="EF66" s="32">
        <v>1005450</v>
      </c>
      <c r="EG66" s="32">
        <v>437150</v>
      </c>
      <c r="EH66" s="32">
        <v>365720</v>
      </c>
      <c r="EI66" s="32">
        <v>203200</v>
      </c>
      <c r="EJ66" s="32">
        <v>128280</v>
      </c>
      <c r="EK66" s="32">
        <v>61400</v>
      </c>
      <c r="EL66" s="32">
        <v>35820</v>
      </c>
      <c r="EM66" s="32">
        <v>3050</v>
      </c>
      <c r="EN66" s="32" t="s">
        <v>334</v>
      </c>
      <c r="EO66" s="32">
        <v>2240060</v>
      </c>
      <c r="EP66" s="32">
        <v>1008060</v>
      </c>
      <c r="EQ66" s="32">
        <v>443220</v>
      </c>
      <c r="ER66" s="32">
        <v>371280</v>
      </c>
      <c r="ES66" s="32">
        <v>206770</v>
      </c>
      <c r="ET66" s="32">
        <v>129870</v>
      </c>
      <c r="EU66" s="32">
        <v>62260</v>
      </c>
      <c r="EV66" s="32">
        <v>36170</v>
      </c>
      <c r="EW66" s="32">
        <v>3080</v>
      </c>
      <c r="EX66" s="32" t="s">
        <v>334</v>
      </c>
      <c r="EY66" s="32">
        <v>2260710</v>
      </c>
      <c r="EZ66" s="32">
        <v>1011010</v>
      </c>
      <c r="FA66" s="32">
        <v>449700</v>
      </c>
      <c r="FB66" s="32">
        <v>376110</v>
      </c>
      <c r="FC66" s="32">
        <v>210010</v>
      </c>
      <c r="FD66" s="32">
        <v>131160</v>
      </c>
      <c r="FE66" s="32">
        <v>62970</v>
      </c>
      <c r="FF66" s="32">
        <v>36400</v>
      </c>
      <c r="FG66" s="32">
        <v>3140</v>
      </c>
      <c r="FH66" s="32" t="s">
        <v>334</v>
      </c>
      <c r="FI66" s="32">
        <v>2280490</v>
      </c>
      <c r="FJ66" s="32">
        <v>1015980</v>
      </c>
      <c r="FK66" s="32">
        <v>456180</v>
      </c>
      <c r="FL66" s="32">
        <v>380190</v>
      </c>
      <c r="FM66" s="32">
        <v>212360</v>
      </c>
      <c r="FN66" s="32">
        <v>132190</v>
      </c>
      <c r="FO66" s="32">
        <v>63510</v>
      </c>
      <c r="FP66" s="32">
        <v>36590</v>
      </c>
      <c r="FQ66" s="32">
        <v>3170</v>
      </c>
      <c r="FR66" s="32" t="s">
        <v>334</v>
      </c>
      <c r="FS66" s="32">
        <v>2300160</v>
      </c>
      <c r="FT66" s="32">
        <v>1018000</v>
      </c>
      <c r="FU66" s="32">
        <v>460060</v>
      </c>
      <c r="FV66" s="32">
        <v>382980</v>
      </c>
      <c r="FW66" s="32">
        <v>213870</v>
      </c>
      <c r="FX66" s="32">
        <v>132830</v>
      </c>
      <c r="FY66" s="32">
        <v>63910</v>
      </c>
      <c r="FZ66" s="32">
        <v>36650</v>
      </c>
      <c r="GA66" s="32">
        <v>3200</v>
      </c>
      <c r="GB66" s="32" t="s">
        <v>334</v>
      </c>
      <c r="GC66" s="32">
        <v>2311480</v>
      </c>
      <c r="GD66" s="32">
        <v>1020370</v>
      </c>
      <c r="GE66" s="32">
        <v>463220</v>
      </c>
      <c r="GF66" s="32">
        <v>384850</v>
      </c>
      <c r="GG66" s="32">
        <v>215310</v>
      </c>
      <c r="GH66" s="32">
        <v>133650</v>
      </c>
      <c r="GI66" s="32">
        <v>64290</v>
      </c>
      <c r="GJ66" s="32">
        <v>36750</v>
      </c>
      <c r="GK66" s="32">
        <v>3220</v>
      </c>
      <c r="GL66" s="32" t="s">
        <v>334</v>
      </c>
      <c r="GM66" s="32">
        <v>2321670</v>
      </c>
      <c r="GN66" s="32">
        <v>1023640</v>
      </c>
      <c r="GO66" s="32">
        <v>467020</v>
      </c>
      <c r="GP66" s="32">
        <v>386940</v>
      </c>
      <c r="GQ66" s="32">
        <v>216610</v>
      </c>
      <c r="GR66" s="32">
        <v>134380</v>
      </c>
      <c r="GS66" s="32">
        <v>64560</v>
      </c>
      <c r="GT66" s="32">
        <v>36860</v>
      </c>
      <c r="GU66" s="32">
        <v>3250</v>
      </c>
      <c r="GV66" s="32" t="s">
        <v>334</v>
      </c>
      <c r="GW66" s="32">
        <v>2333260</v>
      </c>
      <c r="GX66" s="32">
        <v>1025920</v>
      </c>
      <c r="GY66" s="32">
        <v>469540</v>
      </c>
      <c r="GZ66" s="32">
        <v>388710</v>
      </c>
      <c r="HA66" s="32">
        <v>218130</v>
      </c>
      <c r="HB66" s="32">
        <v>135130</v>
      </c>
      <c r="HC66" s="32">
        <v>64940</v>
      </c>
      <c r="HD66" s="32">
        <v>37070</v>
      </c>
      <c r="HE66" s="32">
        <v>3290</v>
      </c>
      <c r="HF66" s="32" t="s">
        <v>334</v>
      </c>
      <c r="HG66" s="32">
        <v>2342730</v>
      </c>
      <c r="HH66" s="32">
        <v>1027320</v>
      </c>
      <c r="HI66" s="32">
        <v>472220</v>
      </c>
      <c r="HJ66" s="32">
        <v>390720</v>
      </c>
      <c r="HK66" s="32">
        <v>219880</v>
      </c>
      <c r="HL66" s="32">
        <v>135960</v>
      </c>
      <c r="HM66" s="32">
        <v>65500</v>
      </c>
      <c r="HN66" s="32">
        <v>37360</v>
      </c>
      <c r="HO66" s="32">
        <v>3340</v>
      </c>
      <c r="HP66" s="32" t="s">
        <v>334</v>
      </c>
      <c r="HQ66" s="32">
        <v>2352280</v>
      </c>
      <c r="HR66" s="32">
        <v>1030040</v>
      </c>
      <c r="HS66" s="32">
        <v>475640</v>
      </c>
      <c r="HT66" s="32">
        <v>392760</v>
      </c>
      <c r="HU66" s="32">
        <v>221640</v>
      </c>
      <c r="HV66" s="32">
        <v>137470</v>
      </c>
      <c r="HW66" s="32">
        <v>66140</v>
      </c>
      <c r="HX66" s="32">
        <v>37670</v>
      </c>
      <c r="HY66" s="32">
        <v>3370</v>
      </c>
      <c r="HZ66" s="32" t="s">
        <v>334</v>
      </c>
      <c r="IA66" s="32">
        <v>2364740</v>
      </c>
      <c r="IB66" s="32">
        <v>1034320</v>
      </c>
      <c r="IC66" s="32">
        <v>479220</v>
      </c>
      <c r="ID66" s="32">
        <v>395480</v>
      </c>
      <c r="IE66" s="32">
        <v>223820</v>
      </c>
      <c r="IF66" s="32">
        <v>139340</v>
      </c>
      <c r="IG66" s="32">
        <v>66980</v>
      </c>
      <c r="IH66" s="32">
        <v>38090</v>
      </c>
      <c r="II66" s="32">
        <v>3410</v>
      </c>
      <c r="IJ66" s="32" t="s">
        <v>334</v>
      </c>
      <c r="IK66" s="32">
        <v>2380660</v>
      </c>
      <c r="IL66" s="32">
        <v>1038900</v>
      </c>
      <c r="IM66" s="32">
        <v>483570</v>
      </c>
      <c r="IN66" s="32">
        <v>398720</v>
      </c>
      <c r="IO66" s="32">
        <v>226230</v>
      </c>
      <c r="IP66" s="32">
        <v>141760</v>
      </c>
      <c r="IQ66" s="32">
        <v>67910</v>
      </c>
      <c r="IR66" s="32">
        <v>38610</v>
      </c>
      <c r="IS66" s="32">
        <v>3460</v>
      </c>
      <c r="IT66" s="32" t="s">
        <v>334</v>
      </c>
      <c r="IU66" s="32">
        <v>2399160</v>
      </c>
      <c r="IV66" s="32">
        <v>1044530</v>
      </c>
      <c r="IW66" s="32">
        <v>487060</v>
      </c>
      <c r="IX66" s="32">
        <v>402250</v>
      </c>
      <c r="IY66" s="32">
        <v>229110</v>
      </c>
      <c r="IZ66" s="32">
        <v>144020</v>
      </c>
      <c r="JA66" s="32">
        <v>68970</v>
      </c>
      <c r="JB66" s="32">
        <v>39070</v>
      </c>
      <c r="JC66" s="32">
        <v>3510</v>
      </c>
      <c r="JD66" s="32" t="s">
        <v>334</v>
      </c>
      <c r="JE66" s="32">
        <v>2418520</v>
      </c>
      <c r="JF66" s="32">
        <v>1049220</v>
      </c>
      <c r="JG66" s="32">
        <v>491380</v>
      </c>
      <c r="JH66" s="32">
        <v>406150</v>
      </c>
      <c r="JI66" s="32">
        <v>232000</v>
      </c>
      <c r="JJ66" s="32">
        <v>146130</v>
      </c>
      <c r="JK66" s="32">
        <v>69980</v>
      </c>
      <c r="JL66" s="32">
        <v>39500</v>
      </c>
      <c r="JM66" s="32">
        <v>3540</v>
      </c>
      <c r="JN66" s="32" t="s">
        <v>334</v>
      </c>
      <c r="JO66" s="32">
        <v>2437890</v>
      </c>
      <c r="JP66" s="32">
        <v>1052720</v>
      </c>
      <c r="JQ66" s="32">
        <v>495150</v>
      </c>
      <c r="JR66" s="32">
        <v>410090</v>
      </c>
      <c r="JS66" s="32">
        <v>235090</v>
      </c>
      <c r="JT66" s="32">
        <v>148470</v>
      </c>
      <c r="JU66" s="32">
        <v>70990</v>
      </c>
      <c r="JV66" s="32">
        <v>39960</v>
      </c>
      <c r="JW66" s="32">
        <v>3580</v>
      </c>
      <c r="JX66" s="32" t="s">
        <v>334</v>
      </c>
      <c r="JY66" s="32">
        <v>2456050</v>
      </c>
      <c r="JZ66" s="32">
        <v>1057180</v>
      </c>
      <c r="KA66" s="32">
        <v>498860</v>
      </c>
      <c r="KB66" s="32">
        <v>413690</v>
      </c>
      <c r="KC66" s="32">
        <v>237840</v>
      </c>
      <c r="KD66" s="32">
        <v>150540</v>
      </c>
      <c r="KE66" s="32">
        <v>72080</v>
      </c>
      <c r="KF66" s="32">
        <v>40390</v>
      </c>
      <c r="KG66" s="32">
        <v>3600</v>
      </c>
      <c r="KH66" s="32" t="s">
        <v>334</v>
      </c>
      <c r="KI66" s="32">
        <v>2474160</v>
      </c>
      <c r="KJ66" s="32">
        <v>1062480</v>
      </c>
      <c r="KK66" s="32">
        <v>502330</v>
      </c>
      <c r="KL66" s="32">
        <v>418040</v>
      </c>
      <c r="KM66" s="32">
        <v>240700</v>
      </c>
      <c r="KN66" s="32">
        <v>152760</v>
      </c>
      <c r="KO66" s="32">
        <v>73190</v>
      </c>
      <c r="KP66" s="32">
        <v>40860</v>
      </c>
      <c r="KQ66" s="32">
        <v>3650</v>
      </c>
      <c r="KR66" s="32" t="s">
        <v>334</v>
      </c>
      <c r="KS66" s="32">
        <v>2494020</v>
      </c>
      <c r="KT66" s="32">
        <v>1065400</v>
      </c>
      <c r="KU66" s="32">
        <v>505880</v>
      </c>
      <c r="KV66" s="32">
        <v>422630</v>
      </c>
      <c r="KW66" s="32">
        <v>244110</v>
      </c>
      <c r="KX66" s="32">
        <v>154770</v>
      </c>
      <c r="KY66" s="32">
        <v>74230</v>
      </c>
      <c r="KZ66" s="32">
        <v>41410</v>
      </c>
      <c r="LA66" s="32">
        <v>3690</v>
      </c>
      <c r="LB66" s="32" t="s">
        <v>334</v>
      </c>
      <c r="LC66" s="32">
        <v>2512120</v>
      </c>
      <c r="LD66" t="e">
        <f>INDEX(Lookup!$F$2:$F$375, MATCH(D66,Lookup!$A$2:$A$375,0))</f>
        <v>#N/A</v>
      </c>
    </row>
    <row r="67" spans="2:316" ht="15" customHeight="1" x14ac:dyDescent="0.25">
      <c r="B67" s="1" t="s">
        <v>342</v>
      </c>
      <c r="C67" s="36">
        <v>2001</v>
      </c>
      <c r="D67" s="36" t="s">
        <v>461</v>
      </c>
      <c r="E67" s="37" t="s">
        <v>462</v>
      </c>
      <c r="F67" s="38">
        <v>35340</v>
      </c>
      <c r="G67" s="38">
        <v>29620</v>
      </c>
      <c r="H67" s="38">
        <v>24930</v>
      </c>
      <c r="I67" s="38">
        <v>17130</v>
      </c>
      <c r="J67" s="38">
        <v>10290</v>
      </c>
      <c r="K67" s="38">
        <v>4400</v>
      </c>
      <c r="L67" s="38">
        <v>2780</v>
      </c>
      <c r="M67" s="38">
        <v>240</v>
      </c>
      <c r="N67" s="38" t="s">
        <v>334</v>
      </c>
      <c r="O67" s="39">
        <v>124730</v>
      </c>
      <c r="P67" s="39">
        <v>36460</v>
      </c>
      <c r="Q67" s="39">
        <v>29920</v>
      </c>
      <c r="R67" s="39">
        <v>25150</v>
      </c>
      <c r="S67" s="39">
        <v>17240</v>
      </c>
      <c r="T67" s="39">
        <v>10400</v>
      </c>
      <c r="U67" s="39">
        <v>4380</v>
      </c>
      <c r="V67" s="39">
        <v>2740</v>
      </c>
      <c r="W67" s="39">
        <v>240</v>
      </c>
      <c r="X67" s="39" t="s">
        <v>334</v>
      </c>
      <c r="Y67" s="39">
        <v>126520</v>
      </c>
      <c r="Z67" s="39">
        <v>37180</v>
      </c>
      <c r="AA67" s="39">
        <v>30660</v>
      </c>
      <c r="AB67" s="39">
        <v>25650</v>
      </c>
      <c r="AC67" s="39">
        <v>17650</v>
      </c>
      <c r="AD67" s="39">
        <v>10620</v>
      </c>
      <c r="AE67" s="39">
        <v>4300</v>
      </c>
      <c r="AF67" s="39">
        <v>2440</v>
      </c>
      <c r="AG67" s="39">
        <v>220</v>
      </c>
      <c r="AH67" s="39" t="s">
        <v>334</v>
      </c>
      <c r="AI67" s="39">
        <v>128700</v>
      </c>
      <c r="AJ67" s="39">
        <v>37470</v>
      </c>
      <c r="AK67" s="39">
        <v>31070</v>
      </c>
      <c r="AL67" s="39">
        <v>25890</v>
      </c>
      <c r="AM67" s="39">
        <v>18160</v>
      </c>
      <c r="AN67" s="39">
        <v>10870</v>
      </c>
      <c r="AO67" s="39">
        <v>4370</v>
      </c>
      <c r="AP67" s="39">
        <v>2410</v>
      </c>
      <c r="AQ67" s="39">
        <v>210</v>
      </c>
      <c r="AR67" s="39" t="s">
        <v>334</v>
      </c>
      <c r="AS67" s="39">
        <v>130450</v>
      </c>
      <c r="AT67" s="39">
        <v>37720</v>
      </c>
      <c r="AU67" s="39">
        <v>31270</v>
      </c>
      <c r="AV67" s="39">
        <v>26180</v>
      </c>
      <c r="AW67" s="39">
        <v>18510</v>
      </c>
      <c r="AX67" s="39">
        <v>11170</v>
      </c>
      <c r="AY67" s="39">
        <v>4450</v>
      </c>
      <c r="AZ67" s="39">
        <v>2420</v>
      </c>
      <c r="BA67" s="39">
        <v>210</v>
      </c>
      <c r="BB67" s="39" t="s">
        <v>334</v>
      </c>
      <c r="BC67" s="39">
        <v>131920</v>
      </c>
      <c r="BD67" s="39">
        <v>37960</v>
      </c>
      <c r="BE67" s="39">
        <v>31520</v>
      </c>
      <c r="BF67" s="39">
        <v>26440</v>
      </c>
      <c r="BG67" s="39">
        <v>18790</v>
      </c>
      <c r="BH67" s="39">
        <v>11300</v>
      </c>
      <c r="BI67" s="39">
        <v>4530</v>
      </c>
      <c r="BJ67" s="39">
        <v>2420</v>
      </c>
      <c r="BK67" s="39">
        <v>210</v>
      </c>
      <c r="BL67" s="39" t="s">
        <v>334</v>
      </c>
      <c r="BM67" s="39">
        <v>133150</v>
      </c>
      <c r="BN67" s="39">
        <v>37960</v>
      </c>
      <c r="BO67" s="39">
        <v>31800</v>
      </c>
      <c r="BP67" s="39">
        <v>26780</v>
      </c>
      <c r="BQ67" s="39">
        <v>19120</v>
      </c>
      <c r="BR67" s="39">
        <v>11620</v>
      </c>
      <c r="BS67" s="39">
        <v>4720</v>
      </c>
      <c r="BT67" s="39">
        <v>2450</v>
      </c>
      <c r="BU67" s="39">
        <v>210</v>
      </c>
      <c r="BV67" s="39" t="s">
        <v>334</v>
      </c>
      <c r="BW67" s="39">
        <v>134650</v>
      </c>
      <c r="BX67" s="39">
        <v>38090</v>
      </c>
      <c r="BY67" s="39">
        <v>32020</v>
      </c>
      <c r="BZ67" s="39">
        <v>27060</v>
      </c>
      <c r="CA67" s="39">
        <v>19580</v>
      </c>
      <c r="CB67" s="39">
        <v>11940</v>
      </c>
      <c r="CC67" s="39">
        <v>4900</v>
      </c>
      <c r="CD67" s="39">
        <v>2480</v>
      </c>
      <c r="CE67" s="39">
        <v>210</v>
      </c>
      <c r="CF67" s="39" t="s">
        <v>334</v>
      </c>
      <c r="CG67" s="39">
        <v>136270</v>
      </c>
      <c r="CH67" s="39">
        <v>38150</v>
      </c>
      <c r="CI67" s="39">
        <v>32150</v>
      </c>
      <c r="CJ67" s="39">
        <v>27310</v>
      </c>
      <c r="CK67" s="39">
        <v>19990</v>
      </c>
      <c r="CL67" s="39">
        <v>12250</v>
      </c>
      <c r="CM67" s="39">
        <v>5060</v>
      </c>
      <c r="CN67" s="39">
        <v>2520</v>
      </c>
      <c r="CO67" s="39">
        <v>210</v>
      </c>
      <c r="CP67" s="39" t="s">
        <v>334</v>
      </c>
      <c r="CQ67" s="39">
        <v>137640</v>
      </c>
      <c r="CR67" s="39">
        <v>38170</v>
      </c>
      <c r="CS67" s="39">
        <v>32330</v>
      </c>
      <c r="CT67" s="39">
        <v>27490</v>
      </c>
      <c r="CU67" s="39">
        <v>20400</v>
      </c>
      <c r="CV67" s="39">
        <v>12650</v>
      </c>
      <c r="CW67" s="39">
        <v>5250</v>
      </c>
      <c r="CX67" s="39">
        <v>2600</v>
      </c>
      <c r="CY67" s="39">
        <v>210</v>
      </c>
      <c r="CZ67" s="39" t="s">
        <v>334</v>
      </c>
      <c r="DA67" s="39">
        <v>139080</v>
      </c>
      <c r="DB67" s="39">
        <v>38200</v>
      </c>
      <c r="DC67" s="39">
        <v>32480</v>
      </c>
      <c r="DD67" s="39">
        <v>27760</v>
      </c>
      <c r="DE67" s="39">
        <v>20830</v>
      </c>
      <c r="DF67" s="39">
        <v>13050</v>
      </c>
      <c r="DG67" s="39">
        <v>5480</v>
      </c>
      <c r="DH67" s="39">
        <v>2710</v>
      </c>
      <c r="DI67" s="39">
        <v>210</v>
      </c>
      <c r="DJ67" s="39" t="s">
        <v>334</v>
      </c>
      <c r="DK67" s="39">
        <v>140720</v>
      </c>
      <c r="DL67" s="39">
        <v>38310</v>
      </c>
      <c r="DM67" s="39">
        <v>32820</v>
      </c>
      <c r="DN67" s="39">
        <v>28010</v>
      </c>
      <c r="DO67" s="39">
        <v>21220</v>
      </c>
      <c r="DP67" s="39">
        <v>13370</v>
      </c>
      <c r="DQ67" s="39">
        <v>5640</v>
      </c>
      <c r="DR67" s="39">
        <v>2770</v>
      </c>
      <c r="DS67" s="39">
        <v>220</v>
      </c>
      <c r="DT67" s="39" t="s">
        <v>334</v>
      </c>
      <c r="DU67" s="39">
        <v>142350</v>
      </c>
      <c r="DV67" s="39">
        <v>38360</v>
      </c>
      <c r="DW67" s="39">
        <v>33080</v>
      </c>
      <c r="DX67" s="39">
        <v>28300</v>
      </c>
      <c r="DY67" s="39">
        <v>21560</v>
      </c>
      <c r="DZ67" s="39">
        <v>13630</v>
      </c>
      <c r="EA67" s="39">
        <v>5790</v>
      </c>
      <c r="EB67" s="39">
        <v>2810</v>
      </c>
      <c r="EC67" s="39">
        <v>220</v>
      </c>
      <c r="ED67" s="39" t="s">
        <v>334</v>
      </c>
      <c r="EE67" s="39">
        <v>143740</v>
      </c>
      <c r="EF67" s="39">
        <v>38520</v>
      </c>
      <c r="EG67" s="39">
        <v>33430</v>
      </c>
      <c r="EH67" s="39">
        <v>28580</v>
      </c>
      <c r="EI67" s="39">
        <v>21920</v>
      </c>
      <c r="EJ67" s="39">
        <v>13910</v>
      </c>
      <c r="EK67" s="39">
        <v>5950</v>
      </c>
      <c r="EL67" s="39">
        <v>2870</v>
      </c>
      <c r="EM67" s="39">
        <v>230</v>
      </c>
      <c r="EN67" s="39" t="s">
        <v>334</v>
      </c>
      <c r="EO67" s="39">
        <v>145400</v>
      </c>
      <c r="EP67" s="39">
        <v>38660</v>
      </c>
      <c r="EQ67" s="39">
        <v>33750</v>
      </c>
      <c r="ER67" s="39">
        <v>28840</v>
      </c>
      <c r="ES67" s="39">
        <v>22150</v>
      </c>
      <c r="ET67" s="39">
        <v>14070</v>
      </c>
      <c r="EU67" s="39">
        <v>6050</v>
      </c>
      <c r="EV67" s="39">
        <v>2910</v>
      </c>
      <c r="EW67" s="39">
        <v>230</v>
      </c>
      <c r="EX67" s="39" t="s">
        <v>334</v>
      </c>
      <c r="EY67" s="39">
        <v>146660</v>
      </c>
      <c r="EZ67" s="39">
        <v>38930</v>
      </c>
      <c r="FA67" s="39">
        <v>34090</v>
      </c>
      <c r="FB67" s="39">
        <v>29090</v>
      </c>
      <c r="FC67" s="39">
        <v>22330</v>
      </c>
      <c r="FD67" s="39">
        <v>14190</v>
      </c>
      <c r="FE67" s="39">
        <v>6140</v>
      </c>
      <c r="FF67" s="39">
        <v>2920</v>
      </c>
      <c r="FG67" s="39">
        <v>230</v>
      </c>
      <c r="FH67" s="39" t="s">
        <v>334</v>
      </c>
      <c r="FI67" s="39">
        <v>147930</v>
      </c>
      <c r="FJ67" s="39">
        <v>39220</v>
      </c>
      <c r="FK67" s="39">
        <v>34440</v>
      </c>
      <c r="FL67" s="39">
        <v>29150</v>
      </c>
      <c r="FM67" s="39">
        <v>22480</v>
      </c>
      <c r="FN67" s="39">
        <v>14260</v>
      </c>
      <c r="FO67" s="39">
        <v>6200</v>
      </c>
      <c r="FP67" s="39">
        <v>2920</v>
      </c>
      <c r="FQ67" s="39">
        <v>240</v>
      </c>
      <c r="FR67" s="39" t="s">
        <v>334</v>
      </c>
      <c r="FS67" s="39">
        <v>148900</v>
      </c>
      <c r="FT67" s="39">
        <v>39390</v>
      </c>
      <c r="FU67" s="39">
        <v>34620</v>
      </c>
      <c r="FV67" s="39">
        <v>29250</v>
      </c>
      <c r="FW67" s="39">
        <v>22590</v>
      </c>
      <c r="FX67" s="39">
        <v>14300</v>
      </c>
      <c r="FY67" s="39">
        <v>6230</v>
      </c>
      <c r="FZ67" s="39">
        <v>2930</v>
      </c>
      <c r="GA67" s="39">
        <v>240</v>
      </c>
      <c r="GB67" s="39" t="s">
        <v>334</v>
      </c>
      <c r="GC67" s="39">
        <v>149550</v>
      </c>
      <c r="GD67" s="39">
        <v>39420</v>
      </c>
      <c r="GE67" s="39">
        <v>34820</v>
      </c>
      <c r="GF67" s="39">
        <v>29300</v>
      </c>
      <c r="GG67" s="39">
        <v>22750</v>
      </c>
      <c r="GH67" s="39">
        <v>14360</v>
      </c>
      <c r="GI67" s="39">
        <v>6270</v>
      </c>
      <c r="GJ67" s="39">
        <v>2930</v>
      </c>
      <c r="GK67" s="39">
        <v>250</v>
      </c>
      <c r="GL67" s="39" t="s">
        <v>334</v>
      </c>
      <c r="GM67" s="39">
        <v>150080</v>
      </c>
      <c r="GN67" s="39">
        <v>39720</v>
      </c>
      <c r="GO67" s="39">
        <v>35140</v>
      </c>
      <c r="GP67" s="39">
        <v>29350</v>
      </c>
      <c r="GQ67" s="39">
        <v>22860</v>
      </c>
      <c r="GR67" s="39">
        <v>14380</v>
      </c>
      <c r="GS67" s="39">
        <v>6300</v>
      </c>
      <c r="GT67" s="39">
        <v>2930</v>
      </c>
      <c r="GU67" s="39">
        <v>250</v>
      </c>
      <c r="GV67" s="39" t="s">
        <v>334</v>
      </c>
      <c r="GW67" s="39">
        <v>150920</v>
      </c>
      <c r="GX67" s="39">
        <v>39770</v>
      </c>
      <c r="GY67" s="39">
        <v>35370</v>
      </c>
      <c r="GZ67" s="39">
        <v>29450</v>
      </c>
      <c r="HA67" s="39">
        <v>22970</v>
      </c>
      <c r="HB67" s="39">
        <v>14420</v>
      </c>
      <c r="HC67" s="39">
        <v>6330</v>
      </c>
      <c r="HD67" s="39">
        <v>2950</v>
      </c>
      <c r="HE67" s="39">
        <v>250</v>
      </c>
      <c r="HF67" s="39" t="s">
        <v>334</v>
      </c>
      <c r="HG67" s="39">
        <v>151500</v>
      </c>
      <c r="HH67" s="39">
        <v>39780</v>
      </c>
      <c r="HI67" s="39">
        <v>35490</v>
      </c>
      <c r="HJ67" s="39">
        <v>29560</v>
      </c>
      <c r="HK67" s="39">
        <v>23050</v>
      </c>
      <c r="HL67" s="39">
        <v>14480</v>
      </c>
      <c r="HM67" s="39">
        <v>6360</v>
      </c>
      <c r="HN67" s="39">
        <v>2970</v>
      </c>
      <c r="HO67" s="39">
        <v>260</v>
      </c>
      <c r="HP67" s="39" t="s">
        <v>334</v>
      </c>
      <c r="HQ67" s="39">
        <v>151940</v>
      </c>
      <c r="HR67" s="39">
        <v>39770</v>
      </c>
      <c r="HS67" s="39">
        <v>35580</v>
      </c>
      <c r="HT67" s="39">
        <v>29660</v>
      </c>
      <c r="HU67" s="39">
        <v>23140</v>
      </c>
      <c r="HV67" s="39">
        <v>14580</v>
      </c>
      <c r="HW67" s="39">
        <v>6440</v>
      </c>
      <c r="HX67" s="39">
        <v>2990</v>
      </c>
      <c r="HY67" s="39">
        <v>260</v>
      </c>
      <c r="HZ67" s="39" t="s">
        <v>334</v>
      </c>
      <c r="IA67" s="39">
        <v>152420</v>
      </c>
      <c r="IB67" s="39">
        <v>39850</v>
      </c>
      <c r="IC67" s="39">
        <v>35750</v>
      </c>
      <c r="ID67" s="39">
        <v>29750</v>
      </c>
      <c r="IE67" s="39">
        <v>23270</v>
      </c>
      <c r="IF67" s="39">
        <v>14700</v>
      </c>
      <c r="IG67" s="39">
        <v>6540</v>
      </c>
      <c r="IH67" s="39">
        <v>3040</v>
      </c>
      <c r="II67" s="39">
        <v>260</v>
      </c>
      <c r="IJ67" s="39" t="s">
        <v>334</v>
      </c>
      <c r="IK67" s="39">
        <v>153150</v>
      </c>
      <c r="IL67" s="39">
        <v>39840</v>
      </c>
      <c r="IM67" s="39">
        <v>35920</v>
      </c>
      <c r="IN67" s="39">
        <v>29950</v>
      </c>
      <c r="IO67" s="39">
        <v>23440</v>
      </c>
      <c r="IP67" s="39">
        <v>14880</v>
      </c>
      <c r="IQ67" s="39">
        <v>6670</v>
      </c>
      <c r="IR67" s="39">
        <v>3090</v>
      </c>
      <c r="IS67" s="39">
        <v>260</v>
      </c>
      <c r="IT67" s="39" t="s">
        <v>334</v>
      </c>
      <c r="IU67" s="39">
        <v>154050</v>
      </c>
      <c r="IV67" s="39">
        <v>39830</v>
      </c>
      <c r="IW67" s="39">
        <v>36070</v>
      </c>
      <c r="IX67" s="39">
        <v>30210</v>
      </c>
      <c r="IY67" s="39">
        <v>23680</v>
      </c>
      <c r="IZ67" s="39">
        <v>15100</v>
      </c>
      <c r="JA67" s="39">
        <v>6850</v>
      </c>
      <c r="JB67" s="39">
        <v>3160</v>
      </c>
      <c r="JC67" s="39">
        <v>270</v>
      </c>
      <c r="JD67" s="39" t="s">
        <v>334</v>
      </c>
      <c r="JE67" s="39">
        <v>155160</v>
      </c>
      <c r="JF67" s="39">
        <v>39840</v>
      </c>
      <c r="JG67" s="39">
        <v>36280</v>
      </c>
      <c r="JH67" s="39">
        <v>30500</v>
      </c>
      <c r="JI67" s="39">
        <v>23850</v>
      </c>
      <c r="JJ67" s="39">
        <v>15350</v>
      </c>
      <c r="JK67" s="39">
        <v>7000</v>
      </c>
      <c r="JL67" s="39">
        <v>3190</v>
      </c>
      <c r="JM67" s="39">
        <v>270</v>
      </c>
      <c r="JN67" s="39" t="s">
        <v>334</v>
      </c>
      <c r="JO67" s="39">
        <v>156280</v>
      </c>
      <c r="JP67" s="39">
        <v>39870</v>
      </c>
      <c r="JQ67" s="39">
        <v>36520</v>
      </c>
      <c r="JR67" s="39">
        <v>30900</v>
      </c>
      <c r="JS67" s="39">
        <v>24120</v>
      </c>
      <c r="JT67" s="39">
        <v>15660</v>
      </c>
      <c r="JU67" s="39">
        <v>7170</v>
      </c>
      <c r="JV67" s="39">
        <v>3260</v>
      </c>
      <c r="JW67" s="39">
        <v>280</v>
      </c>
      <c r="JX67" s="39" t="s">
        <v>334</v>
      </c>
      <c r="JY67" s="39">
        <v>157780</v>
      </c>
      <c r="JZ67" s="39">
        <v>39890</v>
      </c>
      <c r="KA67" s="39">
        <v>36760</v>
      </c>
      <c r="KB67" s="39">
        <v>31220</v>
      </c>
      <c r="KC67" s="39">
        <v>24320</v>
      </c>
      <c r="KD67" s="39">
        <v>15960</v>
      </c>
      <c r="KE67" s="39">
        <v>7330</v>
      </c>
      <c r="KF67" s="39">
        <v>3300</v>
      </c>
      <c r="KG67" s="39">
        <v>280</v>
      </c>
      <c r="KH67" s="39" t="s">
        <v>334</v>
      </c>
      <c r="KI67" s="39">
        <v>159050</v>
      </c>
      <c r="KJ67" s="39">
        <v>39920</v>
      </c>
      <c r="KK67" s="39">
        <v>37140</v>
      </c>
      <c r="KL67" s="39">
        <v>31750</v>
      </c>
      <c r="KM67" s="39">
        <v>24630</v>
      </c>
      <c r="KN67" s="39">
        <v>16320</v>
      </c>
      <c r="KO67" s="39">
        <v>7460</v>
      </c>
      <c r="KP67" s="39">
        <v>3350</v>
      </c>
      <c r="KQ67" s="39">
        <v>290</v>
      </c>
      <c r="KR67" s="39" t="s">
        <v>334</v>
      </c>
      <c r="KS67" s="39">
        <v>160850</v>
      </c>
      <c r="KT67" s="39">
        <v>39960</v>
      </c>
      <c r="KU67" s="39">
        <v>37630</v>
      </c>
      <c r="KV67" s="39">
        <v>32240</v>
      </c>
      <c r="KW67" s="39">
        <v>25020</v>
      </c>
      <c r="KX67" s="39">
        <v>16710</v>
      </c>
      <c r="KY67" s="39">
        <v>7580</v>
      </c>
      <c r="KZ67" s="39">
        <v>3400</v>
      </c>
      <c r="LA67" s="39">
        <v>290</v>
      </c>
      <c r="LB67" s="39" t="s">
        <v>334</v>
      </c>
      <c r="LC67" s="39">
        <v>162820</v>
      </c>
      <c r="LD67" t="str">
        <f>INDEX(Lookup!$F$2:$F$375, MATCH(D67,Lookup!$A$2:$A$375,0))</f>
        <v>:</v>
      </c>
    </row>
    <row r="68" spans="2:316" ht="15" customHeight="1" x14ac:dyDescent="0.25">
      <c r="B68" s="1" t="s">
        <v>342</v>
      </c>
      <c r="C68" s="36">
        <v>2004</v>
      </c>
      <c r="D68" s="36" t="s">
        <v>463</v>
      </c>
      <c r="E68" s="37" t="s">
        <v>464</v>
      </c>
      <c r="F68" s="38">
        <v>82210</v>
      </c>
      <c r="G68" s="38">
        <v>18790</v>
      </c>
      <c r="H68" s="38">
        <v>6910</v>
      </c>
      <c r="I68" s="38">
        <v>1820</v>
      </c>
      <c r="J68" s="38">
        <v>580</v>
      </c>
      <c r="K68" s="38">
        <v>200</v>
      </c>
      <c r="L68" s="38">
        <v>60</v>
      </c>
      <c r="M68" s="38">
        <v>40</v>
      </c>
      <c r="N68" s="38" t="s">
        <v>334</v>
      </c>
      <c r="O68" s="39">
        <v>110600</v>
      </c>
      <c r="P68" s="39">
        <v>83180</v>
      </c>
      <c r="Q68" s="39">
        <v>18620</v>
      </c>
      <c r="R68" s="39">
        <v>6880</v>
      </c>
      <c r="S68" s="39">
        <v>1850</v>
      </c>
      <c r="T68" s="39">
        <v>590</v>
      </c>
      <c r="U68" s="39">
        <v>190</v>
      </c>
      <c r="V68" s="39">
        <v>60</v>
      </c>
      <c r="W68" s="39">
        <v>40</v>
      </c>
      <c r="X68" s="39" t="s">
        <v>334</v>
      </c>
      <c r="Y68" s="39">
        <v>111400</v>
      </c>
      <c r="Z68" s="39">
        <v>83560</v>
      </c>
      <c r="AA68" s="39">
        <v>18950</v>
      </c>
      <c r="AB68" s="39">
        <v>6880</v>
      </c>
      <c r="AC68" s="39">
        <v>1980</v>
      </c>
      <c r="AD68" s="39">
        <v>530</v>
      </c>
      <c r="AE68" s="39">
        <v>180</v>
      </c>
      <c r="AF68" s="39">
        <v>60</v>
      </c>
      <c r="AG68" s="39">
        <v>40</v>
      </c>
      <c r="AH68" s="39" t="s">
        <v>334</v>
      </c>
      <c r="AI68" s="39">
        <v>112200</v>
      </c>
      <c r="AJ68" s="39">
        <v>84250</v>
      </c>
      <c r="AK68" s="39">
        <v>19050</v>
      </c>
      <c r="AL68" s="39">
        <v>6980</v>
      </c>
      <c r="AM68" s="39">
        <v>2030</v>
      </c>
      <c r="AN68" s="39">
        <v>530</v>
      </c>
      <c r="AO68" s="39">
        <v>180</v>
      </c>
      <c r="AP68" s="39">
        <v>70</v>
      </c>
      <c r="AQ68" s="39">
        <v>40</v>
      </c>
      <c r="AR68" s="39" t="s">
        <v>334</v>
      </c>
      <c r="AS68" s="39">
        <v>113130</v>
      </c>
      <c r="AT68" s="39">
        <v>84770</v>
      </c>
      <c r="AU68" s="39">
        <v>19110</v>
      </c>
      <c r="AV68" s="39">
        <v>7100</v>
      </c>
      <c r="AW68" s="39">
        <v>2090</v>
      </c>
      <c r="AX68" s="39">
        <v>550</v>
      </c>
      <c r="AY68" s="39">
        <v>180</v>
      </c>
      <c r="AZ68" s="39">
        <v>70</v>
      </c>
      <c r="BA68" s="39">
        <v>40</v>
      </c>
      <c r="BB68" s="39" t="s">
        <v>334</v>
      </c>
      <c r="BC68" s="39">
        <v>113900</v>
      </c>
      <c r="BD68" s="39">
        <v>84900</v>
      </c>
      <c r="BE68" s="39">
        <v>19430</v>
      </c>
      <c r="BF68" s="39">
        <v>7250</v>
      </c>
      <c r="BG68" s="39">
        <v>2120</v>
      </c>
      <c r="BH68" s="39">
        <v>560</v>
      </c>
      <c r="BI68" s="39">
        <v>180</v>
      </c>
      <c r="BJ68" s="39">
        <v>70</v>
      </c>
      <c r="BK68" s="39">
        <v>40</v>
      </c>
      <c r="BL68" s="39" t="s">
        <v>334</v>
      </c>
      <c r="BM68" s="39">
        <v>114540</v>
      </c>
      <c r="BN68" s="39">
        <v>84990</v>
      </c>
      <c r="BO68" s="39">
        <v>19590</v>
      </c>
      <c r="BP68" s="39">
        <v>7400</v>
      </c>
      <c r="BQ68" s="39">
        <v>2170</v>
      </c>
      <c r="BR68" s="39">
        <v>570</v>
      </c>
      <c r="BS68" s="39">
        <v>190</v>
      </c>
      <c r="BT68" s="39">
        <v>70</v>
      </c>
      <c r="BU68" s="39">
        <v>40</v>
      </c>
      <c r="BV68" s="39" t="s">
        <v>334</v>
      </c>
      <c r="BW68" s="39">
        <v>115020</v>
      </c>
      <c r="BX68" s="39">
        <v>84910</v>
      </c>
      <c r="BY68" s="39">
        <v>19740</v>
      </c>
      <c r="BZ68" s="39">
        <v>7550</v>
      </c>
      <c r="CA68" s="39">
        <v>2270</v>
      </c>
      <c r="CB68" s="39">
        <v>600</v>
      </c>
      <c r="CC68" s="39">
        <v>220</v>
      </c>
      <c r="CD68" s="39">
        <v>70</v>
      </c>
      <c r="CE68" s="39">
        <v>40</v>
      </c>
      <c r="CF68" s="39" t="s">
        <v>334</v>
      </c>
      <c r="CG68" s="39">
        <v>115390</v>
      </c>
      <c r="CH68" s="39">
        <v>84400</v>
      </c>
      <c r="CI68" s="39">
        <v>19880</v>
      </c>
      <c r="CJ68" s="39">
        <v>7720</v>
      </c>
      <c r="CK68" s="39">
        <v>2410</v>
      </c>
      <c r="CL68" s="39">
        <v>620</v>
      </c>
      <c r="CM68" s="39">
        <v>210</v>
      </c>
      <c r="CN68" s="39">
        <v>60</v>
      </c>
      <c r="CO68" s="39">
        <v>40</v>
      </c>
      <c r="CP68" s="39" t="s">
        <v>334</v>
      </c>
      <c r="CQ68" s="39">
        <v>115350</v>
      </c>
      <c r="CR68" s="39">
        <v>83790</v>
      </c>
      <c r="CS68" s="39">
        <v>19970</v>
      </c>
      <c r="CT68" s="39">
        <v>7950</v>
      </c>
      <c r="CU68" s="39">
        <v>2570</v>
      </c>
      <c r="CV68" s="39">
        <v>660</v>
      </c>
      <c r="CW68" s="39">
        <v>210</v>
      </c>
      <c r="CX68" s="39">
        <v>60</v>
      </c>
      <c r="CY68" s="39">
        <v>40</v>
      </c>
      <c r="CZ68" s="39" t="s">
        <v>334</v>
      </c>
      <c r="DA68" s="39">
        <v>115260</v>
      </c>
      <c r="DB68" s="39">
        <v>82910</v>
      </c>
      <c r="DC68" s="39">
        <v>20130</v>
      </c>
      <c r="DD68" s="39">
        <v>8140</v>
      </c>
      <c r="DE68" s="39">
        <v>2810</v>
      </c>
      <c r="DF68" s="39">
        <v>760</v>
      </c>
      <c r="DG68" s="39">
        <v>220</v>
      </c>
      <c r="DH68" s="39">
        <v>60</v>
      </c>
      <c r="DI68" s="39">
        <v>40</v>
      </c>
      <c r="DJ68" s="39" t="s">
        <v>334</v>
      </c>
      <c r="DK68" s="39">
        <v>115080</v>
      </c>
      <c r="DL68" s="39">
        <v>82450</v>
      </c>
      <c r="DM68" s="39">
        <v>20260</v>
      </c>
      <c r="DN68" s="39">
        <v>8280</v>
      </c>
      <c r="DO68" s="39">
        <v>2970</v>
      </c>
      <c r="DP68" s="39">
        <v>840</v>
      </c>
      <c r="DQ68" s="39">
        <v>220</v>
      </c>
      <c r="DR68" s="39">
        <v>60</v>
      </c>
      <c r="DS68" s="39">
        <v>40</v>
      </c>
      <c r="DT68" s="39" t="s">
        <v>334</v>
      </c>
      <c r="DU68" s="39">
        <v>115110</v>
      </c>
      <c r="DV68" s="39">
        <v>82000</v>
      </c>
      <c r="DW68" s="39">
        <v>20350</v>
      </c>
      <c r="DX68" s="39">
        <v>8440</v>
      </c>
      <c r="DY68" s="39">
        <v>3080</v>
      </c>
      <c r="DZ68" s="39">
        <v>850</v>
      </c>
      <c r="EA68" s="39">
        <v>220</v>
      </c>
      <c r="EB68" s="39">
        <v>60</v>
      </c>
      <c r="EC68" s="39">
        <v>40</v>
      </c>
      <c r="ED68" s="39" t="s">
        <v>334</v>
      </c>
      <c r="EE68" s="39">
        <v>115040</v>
      </c>
      <c r="EF68" s="39">
        <v>81770</v>
      </c>
      <c r="EG68" s="39">
        <v>20470</v>
      </c>
      <c r="EH68" s="39">
        <v>8590</v>
      </c>
      <c r="EI68" s="39">
        <v>3150</v>
      </c>
      <c r="EJ68" s="39">
        <v>870</v>
      </c>
      <c r="EK68" s="39">
        <v>220</v>
      </c>
      <c r="EL68" s="39">
        <v>60</v>
      </c>
      <c r="EM68" s="39">
        <v>40</v>
      </c>
      <c r="EN68" s="39" t="s">
        <v>334</v>
      </c>
      <c r="EO68" s="39">
        <v>115160</v>
      </c>
      <c r="EP68" s="39">
        <v>81690</v>
      </c>
      <c r="EQ68" s="39">
        <v>20720</v>
      </c>
      <c r="ER68" s="39">
        <v>8820</v>
      </c>
      <c r="ES68" s="39">
        <v>3280</v>
      </c>
      <c r="ET68" s="39">
        <v>910</v>
      </c>
      <c r="EU68" s="39">
        <v>220</v>
      </c>
      <c r="EV68" s="39">
        <v>60</v>
      </c>
      <c r="EW68" s="39">
        <v>40</v>
      </c>
      <c r="EX68" s="39" t="s">
        <v>334</v>
      </c>
      <c r="EY68" s="39">
        <v>115740</v>
      </c>
      <c r="EZ68" s="39">
        <v>81500</v>
      </c>
      <c r="FA68" s="39">
        <v>20950</v>
      </c>
      <c r="FB68" s="39">
        <v>9030</v>
      </c>
      <c r="FC68" s="39">
        <v>3430</v>
      </c>
      <c r="FD68" s="39">
        <v>970</v>
      </c>
      <c r="FE68" s="39">
        <v>240</v>
      </c>
      <c r="FF68" s="39">
        <v>70</v>
      </c>
      <c r="FG68" s="39">
        <v>40</v>
      </c>
      <c r="FH68" s="39" t="s">
        <v>334</v>
      </c>
      <c r="FI68" s="39">
        <v>116220</v>
      </c>
      <c r="FJ68" s="39">
        <v>81480</v>
      </c>
      <c r="FK68" s="39">
        <v>21210</v>
      </c>
      <c r="FL68" s="39">
        <v>9190</v>
      </c>
      <c r="FM68" s="39">
        <v>3490</v>
      </c>
      <c r="FN68" s="39">
        <v>990</v>
      </c>
      <c r="FO68" s="39">
        <v>240</v>
      </c>
      <c r="FP68" s="39">
        <v>70</v>
      </c>
      <c r="FQ68" s="39">
        <v>40</v>
      </c>
      <c r="FR68" s="39" t="s">
        <v>334</v>
      </c>
      <c r="FS68" s="39">
        <v>116710</v>
      </c>
      <c r="FT68" s="39">
        <v>81320</v>
      </c>
      <c r="FU68" s="39">
        <v>21280</v>
      </c>
      <c r="FV68" s="39">
        <v>9320</v>
      </c>
      <c r="FW68" s="39">
        <v>3510</v>
      </c>
      <c r="FX68" s="39">
        <v>1000</v>
      </c>
      <c r="FY68" s="39">
        <v>250</v>
      </c>
      <c r="FZ68" s="39">
        <v>70</v>
      </c>
      <c r="GA68" s="39">
        <v>40</v>
      </c>
      <c r="GB68" s="39" t="s">
        <v>334</v>
      </c>
      <c r="GC68" s="39">
        <v>116780</v>
      </c>
      <c r="GD68" s="39">
        <v>81210</v>
      </c>
      <c r="GE68" s="39">
        <v>21390</v>
      </c>
      <c r="GF68" s="39">
        <v>9380</v>
      </c>
      <c r="GG68" s="39">
        <v>3580</v>
      </c>
      <c r="GH68" s="39">
        <v>1030</v>
      </c>
      <c r="GI68" s="39">
        <v>270</v>
      </c>
      <c r="GJ68" s="39">
        <v>70</v>
      </c>
      <c r="GK68" s="39">
        <v>40</v>
      </c>
      <c r="GL68" s="39" t="s">
        <v>334</v>
      </c>
      <c r="GM68" s="39">
        <v>116960</v>
      </c>
      <c r="GN68" s="39">
        <v>81300</v>
      </c>
      <c r="GO68" s="39">
        <v>21580</v>
      </c>
      <c r="GP68" s="39">
        <v>9450</v>
      </c>
      <c r="GQ68" s="39">
        <v>3630</v>
      </c>
      <c r="GR68" s="39">
        <v>1070</v>
      </c>
      <c r="GS68" s="39">
        <v>280</v>
      </c>
      <c r="GT68" s="39">
        <v>70</v>
      </c>
      <c r="GU68" s="39">
        <v>40</v>
      </c>
      <c r="GV68" s="39" t="s">
        <v>334</v>
      </c>
      <c r="GW68" s="39">
        <v>117410</v>
      </c>
      <c r="GX68" s="39">
        <v>81250</v>
      </c>
      <c r="GY68" s="39">
        <v>21670</v>
      </c>
      <c r="GZ68" s="39">
        <v>9530</v>
      </c>
      <c r="HA68" s="39">
        <v>3680</v>
      </c>
      <c r="HB68" s="39">
        <v>1110</v>
      </c>
      <c r="HC68" s="39">
        <v>280</v>
      </c>
      <c r="HD68" s="39">
        <v>60</v>
      </c>
      <c r="HE68" s="39">
        <v>40</v>
      </c>
      <c r="HF68" s="39" t="s">
        <v>334</v>
      </c>
      <c r="HG68" s="39">
        <v>117640</v>
      </c>
      <c r="HH68" s="39">
        <v>80940</v>
      </c>
      <c r="HI68" s="39">
        <v>21770</v>
      </c>
      <c r="HJ68" s="39">
        <v>9690</v>
      </c>
      <c r="HK68" s="39">
        <v>3780</v>
      </c>
      <c r="HL68" s="39">
        <v>1150</v>
      </c>
      <c r="HM68" s="39">
        <v>290</v>
      </c>
      <c r="HN68" s="39">
        <v>60</v>
      </c>
      <c r="HO68" s="39">
        <v>40</v>
      </c>
      <c r="HP68" s="39" t="s">
        <v>334</v>
      </c>
      <c r="HQ68" s="39">
        <v>117730</v>
      </c>
      <c r="HR68" s="39">
        <v>80840</v>
      </c>
      <c r="HS68" s="39">
        <v>21980</v>
      </c>
      <c r="HT68" s="39">
        <v>9890</v>
      </c>
      <c r="HU68" s="39">
        <v>3920</v>
      </c>
      <c r="HV68" s="39">
        <v>1200</v>
      </c>
      <c r="HW68" s="39">
        <v>300</v>
      </c>
      <c r="HX68" s="39">
        <v>60</v>
      </c>
      <c r="HY68" s="39">
        <v>40</v>
      </c>
      <c r="HZ68" s="39" t="s">
        <v>334</v>
      </c>
      <c r="IA68" s="39">
        <v>118220</v>
      </c>
      <c r="IB68" s="39">
        <v>80990</v>
      </c>
      <c r="IC68" s="39">
        <v>22210</v>
      </c>
      <c r="ID68" s="39">
        <v>10080</v>
      </c>
      <c r="IE68" s="39">
        <v>4070</v>
      </c>
      <c r="IF68" s="39">
        <v>1240</v>
      </c>
      <c r="IG68" s="39">
        <v>310</v>
      </c>
      <c r="IH68" s="39">
        <v>60</v>
      </c>
      <c r="II68" s="39">
        <v>40</v>
      </c>
      <c r="IJ68" s="39" t="s">
        <v>334</v>
      </c>
      <c r="IK68" s="39">
        <v>119000</v>
      </c>
      <c r="IL68" s="39">
        <v>81010</v>
      </c>
      <c r="IM68" s="39">
        <v>22510</v>
      </c>
      <c r="IN68" s="39">
        <v>10220</v>
      </c>
      <c r="IO68" s="39">
        <v>4160</v>
      </c>
      <c r="IP68" s="39">
        <v>1280</v>
      </c>
      <c r="IQ68" s="39">
        <v>310</v>
      </c>
      <c r="IR68" s="39">
        <v>60</v>
      </c>
      <c r="IS68" s="39">
        <v>40</v>
      </c>
      <c r="IT68" s="39" t="s">
        <v>334</v>
      </c>
      <c r="IU68" s="39">
        <v>119600</v>
      </c>
      <c r="IV68" s="39">
        <v>81590</v>
      </c>
      <c r="IW68" s="39">
        <v>22810</v>
      </c>
      <c r="IX68" s="39">
        <v>10410</v>
      </c>
      <c r="IY68" s="39">
        <v>4240</v>
      </c>
      <c r="IZ68" s="39">
        <v>1310</v>
      </c>
      <c r="JA68" s="39">
        <v>320</v>
      </c>
      <c r="JB68" s="39">
        <v>60</v>
      </c>
      <c r="JC68" s="39">
        <v>40</v>
      </c>
      <c r="JD68" s="39" t="s">
        <v>334</v>
      </c>
      <c r="JE68" s="39">
        <v>120780</v>
      </c>
      <c r="JF68" s="39">
        <v>81820</v>
      </c>
      <c r="JG68" s="39">
        <v>23200</v>
      </c>
      <c r="JH68" s="39">
        <v>10590</v>
      </c>
      <c r="JI68" s="39">
        <v>4350</v>
      </c>
      <c r="JJ68" s="39">
        <v>1330</v>
      </c>
      <c r="JK68" s="39">
        <v>320</v>
      </c>
      <c r="JL68" s="39">
        <v>60</v>
      </c>
      <c r="JM68" s="39">
        <v>40</v>
      </c>
      <c r="JN68" s="39" t="s">
        <v>334</v>
      </c>
      <c r="JO68" s="39">
        <v>121710</v>
      </c>
      <c r="JP68" s="39">
        <v>81940</v>
      </c>
      <c r="JQ68" s="39">
        <v>23670</v>
      </c>
      <c r="JR68" s="39">
        <v>10740</v>
      </c>
      <c r="JS68" s="39">
        <v>4450</v>
      </c>
      <c r="JT68" s="39">
        <v>1360</v>
      </c>
      <c r="JU68" s="39">
        <v>320</v>
      </c>
      <c r="JV68" s="39">
        <v>60</v>
      </c>
      <c r="JW68" s="39">
        <v>40</v>
      </c>
      <c r="JX68" s="39" t="s">
        <v>334</v>
      </c>
      <c r="JY68" s="39">
        <v>122570</v>
      </c>
      <c r="JZ68" s="39">
        <v>82050</v>
      </c>
      <c r="KA68" s="39">
        <v>23790</v>
      </c>
      <c r="KB68" s="39">
        <v>10850</v>
      </c>
      <c r="KC68" s="39">
        <v>4560</v>
      </c>
      <c r="KD68" s="39">
        <v>1380</v>
      </c>
      <c r="KE68" s="39">
        <v>320</v>
      </c>
      <c r="KF68" s="39">
        <v>60</v>
      </c>
      <c r="KG68" s="39">
        <v>40</v>
      </c>
      <c r="KH68" s="39" t="s">
        <v>334</v>
      </c>
      <c r="KI68" s="39">
        <v>123040</v>
      </c>
      <c r="KJ68" s="39">
        <v>82210</v>
      </c>
      <c r="KK68" s="39">
        <v>24000</v>
      </c>
      <c r="KL68" s="39">
        <v>11020</v>
      </c>
      <c r="KM68" s="39">
        <v>4710</v>
      </c>
      <c r="KN68" s="39">
        <v>1390</v>
      </c>
      <c r="KO68" s="39">
        <v>320</v>
      </c>
      <c r="KP68" s="39">
        <v>60</v>
      </c>
      <c r="KQ68" s="39">
        <v>40</v>
      </c>
      <c r="KR68" s="39" t="s">
        <v>334</v>
      </c>
      <c r="KS68" s="39">
        <v>123750</v>
      </c>
      <c r="KT68" s="39">
        <v>82300</v>
      </c>
      <c r="KU68" s="39">
        <v>24170</v>
      </c>
      <c r="KV68" s="39">
        <v>11150</v>
      </c>
      <c r="KW68" s="39">
        <v>4800</v>
      </c>
      <c r="KX68" s="39">
        <v>1400</v>
      </c>
      <c r="KY68" s="39">
        <v>320</v>
      </c>
      <c r="KZ68" s="39">
        <v>60</v>
      </c>
      <c r="LA68" s="39">
        <v>40</v>
      </c>
      <c r="LB68" s="39" t="s">
        <v>334</v>
      </c>
      <c r="LC68" s="39">
        <v>124230</v>
      </c>
      <c r="LD68" t="str">
        <f>INDEX(Lookup!$F$2:$F$375, MATCH(D68,Lookup!$A$2:$A$375,0))</f>
        <v>:</v>
      </c>
    </row>
    <row r="69" spans="2:316" ht="15" customHeight="1" x14ac:dyDescent="0.25">
      <c r="B69" s="1" t="s">
        <v>342</v>
      </c>
      <c r="C69" s="36">
        <v>2002</v>
      </c>
      <c r="D69" s="36" t="s">
        <v>465</v>
      </c>
      <c r="E69" s="37" t="s">
        <v>466</v>
      </c>
      <c r="F69" s="38">
        <v>37150</v>
      </c>
      <c r="G69" s="38">
        <v>15530</v>
      </c>
      <c r="H69" s="38">
        <v>7800</v>
      </c>
      <c r="I69" s="38">
        <v>3200</v>
      </c>
      <c r="J69" s="38">
        <v>1250</v>
      </c>
      <c r="K69" s="38">
        <v>470</v>
      </c>
      <c r="L69" s="38">
        <v>360</v>
      </c>
      <c r="M69" s="38">
        <v>40</v>
      </c>
      <c r="N69" s="38" t="s">
        <v>334</v>
      </c>
      <c r="O69" s="39">
        <v>65790</v>
      </c>
      <c r="P69" s="39">
        <v>37430</v>
      </c>
      <c r="Q69" s="39">
        <v>15570</v>
      </c>
      <c r="R69" s="39">
        <v>7810</v>
      </c>
      <c r="S69" s="39">
        <v>3240</v>
      </c>
      <c r="T69" s="39">
        <v>1280</v>
      </c>
      <c r="U69" s="39">
        <v>460</v>
      </c>
      <c r="V69" s="39">
        <v>360</v>
      </c>
      <c r="W69" s="39">
        <v>40</v>
      </c>
      <c r="X69" s="39" t="s">
        <v>334</v>
      </c>
      <c r="Y69" s="39">
        <v>66180</v>
      </c>
      <c r="Z69" s="39">
        <v>37860</v>
      </c>
      <c r="AA69" s="39">
        <v>15660</v>
      </c>
      <c r="AB69" s="39">
        <v>7730</v>
      </c>
      <c r="AC69" s="39">
        <v>3200</v>
      </c>
      <c r="AD69" s="39">
        <v>1220</v>
      </c>
      <c r="AE69" s="39">
        <v>470</v>
      </c>
      <c r="AF69" s="39">
        <v>330</v>
      </c>
      <c r="AG69" s="39">
        <v>40</v>
      </c>
      <c r="AH69" s="39" t="s">
        <v>334</v>
      </c>
      <c r="AI69" s="39">
        <v>66500</v>
      </c>
      <c r="AJ69" s="39">
        <v>37960</v>
      </c>
      <c r="AK69" s="39">
        <v>15710</v>
      </c>
      <c r="AL69" s="39">
        <v>7790</v>
      </c>
      <c r="AM69" s="39">
        <v>3230</v>
      </c>
      <c r="AN69" s="39">
        <v>1240</v>
      </c>
      <c r="AO69" s="39">
        <v>490</v>
      </c>
      <c r="AP69" s="39">
        <v>330</v>
      </c>
      <c r="AQ69" s="39">
        <v>40</v>
      </c>
      <c r="AR69" s="39" t="s">
        <v>334</v>
      </c>
      <c r="AS69" s="39">
        <v>66760</v>
      </c>
      <c r="AT69" s="39">
        <v>38100</v>
      </c>
      <c r="AU69" s="39">
        <v>15710</v>
      </c>
      <c r="AV69" s="39">
        <v>7850</v>
      </c>
      <c r="AW69" s="39">
        <v>3230</v>
      </c>
      <c r="AX69" s="39">
        <v>1290</v>
      </c>
      <c r="AY69" s="39">
        <v>500</v>
      </c>
      <c r="AZ69" s="39">
        <v>330</v>
      </c>
      <c r="BA69" s="39">
        <v>40</v>
      </c>
      <c r="BB69" s="39" t="s">
        <v>334</v>
      </c>
      <c r="BC69" s="39">
        <v>67040</v>
      </c>
      <c r="BD69" s="39">
        <v>38280</v>
      </c>
      <c r="BE69" s="39">
        <v>15760</v>
      </c>
      <c r="BF69" s="39">
        <v>7880</v>
      </c>
      <c r="BG69" s="39">
        <v>3350</v>
      </c>
      <c r="BH69" s="39">
        <v>1310</v>
      </c>
      <c r="BI69" s="39">
        <v>510</v>
      </c>
      <c r="BJ69" s="39">
        <v>330</v>
      </c>
      <c r="BK69" s="39">
        <v>40</v>
      </c>
      <c r="BL69" s="39" t="s">
        <v>334</v>
      </c>
      <c r="BM69" s="39">
        <v>67450</v>
      </c>
      <c r="BN69" s="39">
        <v>38380</v>
      </c>
      <c r="BO69" s="39">
        <v>15860</v>
      </c>
      <c r="BP69" s="39">
        <v>7920</v>
      </c>
      <c r="BQ69" s="39">
        <v>3480</v>
      </c>
      <c r="BR69" s="39">
        <v>1350</v>
      </c>
      <c r="BS69" s="39">
        <v>520</v>
      </c>
      <c r="BT69" s="39">
        <v>330</v>
      </c>
      <c r="BU69" s="39">
        <v>40</v>
      </c>
      <c r="BV69" s="39" t="s">
        <v>334</v>
      </c>
      <c r="BW69" s="39">
        <v>67890</v>
      </c>
      <c r="BX69" s="39">
        <v>38510</v>
      </c>
      <c r="BY69" s="39">
        <v>15930</v>
      </c>
      <c r="BZ69" s="39">
        <v>8000</v>
      </c>
      <c r="CA69" s="39">
        <v>3670</v>
      </c>
      <c r="CB69" s="39">
        <v>1410</v>
      </c>
      <c r="CC69" s="39">
        <v>530</v>
      </c>
      <c r="CD69" s="39">
        <v>340</v>
      </c>
      <c r="CE69" s="39">
        <v>40</v>
      </c>
      <c r="CF69" s="39" t="s">
        <v>334</v>
      </c>
      <c r="CG69" s="39">
        <v>68430</v>
      </c>
      <c r="CH69" s="39">
        <v>38420</v>
      </c>
      <c r="CI69" s="39">
        <v>15990</v>
      </c>
      <c r="CJ69" s="39">
        <v>8060</v>
      </c>
      <c r="CK69" s="39">
        <v>3810</v>
      </c>
      <c r="CL69" s="39">
        <v>1490</v>
      </c>
      <c r="CM69" s="39">
        <v>560</v>
      </c>
      <c r="CN69" s="39">
        <v>350</v>
      </c>
      <c r="CO69" s="39">
        <v>40</v>
      </c>
      <c r="CP69" s="39" t="s">
        <v>334</v>
      </c>
      <c r="CQ69" s="39">
        <v>68710</v>
      </c>
      <c r="CR69" s="39">
        <v>38440</v>
      </c>
      <c r="CS69" s="39">
        <v>16080</v>
      </c>
      <c r="CT69" s="39">
        <v>8120</v>
      </c>
      <c r="CU69" s="39">
        <v>3980</v>
      </c>
      <c r="CV69" s="39">
        <v>1590</v>
      </c>
      <c r="CW69" s="39">
        <v>560</v>
      </c>
      <c r="CX69" s="39">
        <v>370</v>
      </c>
      <c r="CY69" s="39">
        <v>40</v>
      </c>
      <c r="CZ69" s="39" t="s">
        <v>334</v>
      </c>
      <c r="DA69" s="39">
        <v>69180</v>
      </c>
      <c r="DB69" s="39">
        <v>38420</v>
      </c>
      <c r="DC69" s="39">
        <v>16150</v>
      </c>
      <c r="DD69" s="39">
        <v>8170</v>
      </c>
      <c r="DE69" s="39">
        <v>4140</v>
      </c>
      <c r="DF69" s="39">
        <v>1650</v>
      </c>
      <c r="DG69" s="39">
        <v>580</v>
      </c>
      <c r="DH69" s="39">
        <v>380</v>
      </c>
      <c r="DI69" s="39">
        <v>40</v>
      </c>
      <c r="DJ69" s="39" t="s">
        <v>334</v>
      </c>
      <c r="DK69" s="39">
        <v>69520</v>
      </c>
      <c r="DL69" s="39">
        <v>38410</v>
      </c>
      <c r="DM69" s="39">
        <v>16230</v>
      </c>
      <c r="DN69" s="39">
        <v>8200</v>
      </c>
      <c r="DO69" s="39">
        <v>4280</v>
      </c>
      <c r="DP69" s="39">
        <v>1680</v>
      </c>
      <c r="DQ69" s="39">
        <v>610</v>
      </c>
      <c r="DR69" s="39">
        <v>390</v>
      </c>
      <c r="DS69" s="39">
        <v>40</v>
      </c>
      <c r="DT69" s="39" t="s">
        <v>334</v>
      </c>
      <c r="DU69" s="39">
        <v>69840</v>
      </c>
      <c r="DV69" s="39">
        <v>38500</v>
      </c>
      <c r="DW69" s="39">
        <v>16230</v>
      </c>
      <c r="DX69" s="39">
        <v>8220</v>
      </c>
      <c r="DY69" s="39">
        <v>4360</v>
      </c>
      <c r="DZ69" s="39">
        <v>1700</v>
      </c>
      <c r="EA69" s="39">
        <v>620</v>
      </c>
      <c r="EB69" s="39">
        <v>390</v>
      </c>
      <c r="EC69" s="39">
        <v>40</v>
      </c>
      <c r="ED69" s="39" t="s">
        <v>334</v>
      </c>
      <c r="EE69" s="39">
        <v>70060</v>
      </c>
      <c r="EF69" s="39">
        <v>38550</v>
      </c>
      <c r="EG69" s="39">
        <v>16250</v>
      </c>
      <c r="EH69" s="39">
        <v>8230</v>
      </c>
      <c r="EI69" s="39">
        <v>4420</v>
      </c>
      <c r="EJ69" s="39">
        <v>1720</v>
      </c>
      <c r="EK69" s="39">
        <v>630</v>
      </c>
      <c r="EL69" s="39">
        <v>390</v>
      </c>
      <c r="EM69" s="39">
        <v>40</v>
      </c>
      <c r="EN69" s="39" t="s">
        <v>334</v>
      </c>
      <c r="EO69" s="39">
        <v>70230</v>
      </c>
      <c r="EP69" s="39">
        <v>38640</v>
      </c>
      <c r="EQ69" s="39">
        <v>16320</v>
      </c>
      <c r="ER69" s="39">
        <v>8280</v>
      </c>
      <c r="ES69" s="39">
        <v>4470</v>
      </c>
      <c r="ET69" s="39">
        <v>1740</v>
      </c>
      <c r="EU69" s="39">
        <v>640</v>
      </c>
      <c r="EV69" s="39">
        <v>410</v>
      </c>
      <c r="EW69" s="39">
        <v>40</v>
      </c>
      <c r="EX69" s="39" t="s">
        <v>334</v>
      </c>
      <c r="EY69" s="39">
        <v>70540</v>
      </c>
      <c r="EZ69" s="39">
        <v>38730</v>
      </c>
      <c r="FA69" s="39">
        <v>16430</v>
      </c>
      <c r="FB69" s="39">
        <v>8320</v>
      </c>
      <c r="FC69" s="39">
        <v>4550</v>
      </c>
      <c r="FD69" s="39">
        <v>1760</v>
      </c>
      <c r="FE69" s="39">
        <v>650</v>
      </c>
      <c r="FF69" s="39">
        <v>410</v>
      </c>
      <c r="FG69" s="39">
        <v>40</v>
      </c>
      <c r="FH69" s="39" t="s">
        <v>334</v>
      </c>
      <c r="FI69" s="39">
        <v>70890</v>
      </c>
      <c r="FJ69" s="39">
        <v>38610</v>
      </c>
      <c r="FK69" s="39">
        <v>16530</v>
      </c>
      <c r="FL69" s="39">
        <v>8370</v>
      </c>
      <c r="FM69" s="39">
        <v>4570</v>
      </c>
      <c r="FN69" s="39">
        <v>1780</v>
      </c>
      <c r="FO69" s="39">
        <v>660</v>
      </c>
      <c r="FP69" s="39">
        <v>420</v>
      </c>
      <c r="FQ69" s="39">
        <v>50</v>
      </c>
      <c r="FR69" s="39" t="s">
        <v>334</v>
      </c>
      <c r="FS69" s="39">
        <v>70970</v>
      </c>
      <c r="FT69" s="39">
        <v>38650</v>
      </c>
      <c r="FU69" s="39">
        <v>16620</v>
      </c>
      <c r="FV69" s="39">
        <v>8420</v>
      </c>
      <c r="FW69" s="39">
        <v>4600</v>
      </c>
      <c r="FX69" s="39">
        <v>1790</v>
      </c>
      <c r="FY69" s="39">
        <v>670</v>
      </c>
      <c r="FZ69" s="39">
        <v>420</v>
      </c>
      <c r="GA69" s="39">
        <v>50</v>
      </c>
      <c r="GB69" s="39" t="s">
        <v>334</v>
      </c>
      <c r="GC69" s="39">
        <v>71220</v>
      </c>
      <c r="GD69" s="39">
        <v>38610</v>
      </c>
      <c r="GE69" s="39">
        <v>16780</v>
      </c>
      <c r="GF69" s="39">
        <v>8440</v>
      </c>
      <c r="GG69" s="39">
        <v>4660</v>
      </c>
      <c r="GH69" s="39">
        <v>1810</v>
      </c>
      <c r="GI69" s="39">
        <v>680</v>
      </c>
      <c r="GJ69" s="39">
        <v>430</v>
      </c>
      <c r="GK69" s="39">
        <v>50</v>
      </c>
      <c r="GL69" s="39" t="s">
        <v>334</v>
      </c>
      <c r="GM69" s="39">
        <v>71450</v>
      </c>
      <c r="GN69" s="39">
        <v>38660</v>
      </c>
      <c r="GO69" s="39">
        <v>16890</v>
      </c>
      <c r="GP69" s="39">
        <v>8490</v>
      </c>
      <c r="GQ69" s="39">
        <v>4710</v>
      </c>
      <c r="GR69" s="39">
        <v>1840</v>
      </c>
      <c r="GS69" s="39">
        <v>680</v>
      </c>
      <c r="GT69" s="39">
        <v>430</v>
      </c>
      <c r="GU69" s="39">
        <v>50</v>
      </c>
      <c r="GV69" s="39" t="s">
        <v>334</v>
      </c>
      <c r="GW69" s="39">
        <v>71740</v>
      </c>
      <c r="GX69" s="39">
        <v>38760</v>
      </c>
      <c r="GY69" s="39">
        <v>17060</v>
      </c>
      <c r="GZ69" s="39">
        <v>8580</v>
      </c>
      <c r="HA69" s="39">
        <v>4690</v>
      </c>
      <c r="HB69" s="39">
        <v>1890</v>
      </c>
      <c r="HC69" s="39">
        <v>690</v>
      </c>
      <c r="HD69" s="39">
        <v>430</v>
      </c>
      <c r="HE69" s="39">
        <v>50</v>
      </c>
      <c r="HF69" s="39" t="s">
        <v>334</v>
      </c>
      <c r="HG69" s="39">
        <v>72140</v>
      </c>
      <c r="HH69" s="39">
        <v>38810</v>
      </c>
      <c r="HI69" s="39">
        <v>17210</v>
      </c>
      <c r="HJ69" s="39">
        <v>8610</v>
      </c>
      <c r="HK69" s="39">
        <v>4730</v>
      </c>
      <c r="HL69" s="39">
        <v>1920</v>
      </c>
      <c r="HM69" s="39">
        <v>690</v>
      </c>
      <c r="HN69" s="39">
        <v>430</v>
      </c>
      <c r="HO69" s="39">
        <v>50</v>
      </c>
      <c r="HP69" s="39" t="s">
        <v>334</v>
      </c>
      <c r="HQ69" s="39">
        <v>72450</v>
      </c>
      <c r="HR69" s="39">
        <v>38830</v>
      </c>
      <c r="HS69" s="39">
        <v>17320</v>
      </c>
      <c r="HT69" s="39">
        <v>8620</v>
      </c>
      <c r="HU69" s="39">
        <v>4820</v>
      </c>
      <c r="HV69" s="39">
        <v>1970</v>
      </c>
      <c r="HW69" s="39">
        <v>690</v>
      </c>
      <c r="HX69" s="39">
        <v>440</v>
      </c>
      <c r="HY69" s="39">
        <v>50</v>
      </c>
      <c r="HZ69" s="39" t="s">
        <v>334</v>
      </c>
      <c r="IA69" s="39">
        <v>72760</v>
      </c>
      <c r="IB69" s="39">
        <v>38540</v>
      </c>
      <c r="IC69" s="39">
        <v>17340</v>
      </c>
      <c r="ID69" s="39">
        <v>8680</v>
      </c>
      <c r="IE69" s="39">
        <v>4910</v>
      </c>
      <c r="IF69" s="39">
        <v>2010</v>
      </c>
      <c r="IG69" s="39">
        <v>710</v>
      </c>
      <c r="IH69" s="39">
        <v>450</v>
      </c>
      <c r="II69" s="39">
        <v>60</v>
      </c>
      <c r="IJ69" s="39" t="s">
        <v>334</v>
      </c>
      <c r="IK69" s="39">
        <v>72690</v>
      </c>
      <c r="IL69" s="39">
        <v>38380</v>
      </c>
      <c r="IM69" s="39">
        <v>17400</v>
      </c>
      <c r="IN69" s="39">
        <v>8760</v>
      </c>
      <c r="IO69" s="39">
        <v>4950</v>
      </c>
      <c r="IP69" s="39">
        <v>2030</v>
      </c>
      <c r="IQ69" s="39">
        <v>720</v>
      </c>
      <c r="IR69" s="39">
        <v>450</v>
      </c>
      <c r="IS69" s="39">
        <v>60</v>
      </c>
      <c r="IT69" s="39" t="s">
        <v>334</v>
      </c>
      <c r="IU69" s="39">
        <v>72750</v>
      </c>
      <c r="IV69" s="39">
        <v>38330</v>
      </c>
      <c r="IW69" s="39">
        <v>17470</v>
      </c>
      <c r="IX69" s="39">
        <v>8840</v>
      </c>
      <c r="IY69" s="39">
        <v>4980</v>
      </c>
      <c r="IZ69" s="39">
        <v>2070</v>
      </c>
      <c r="JA69" s="39">
        <v>740</v>
      </c>
      <c r="JB69" s="39">
        <v>460</v>
      </c>
      <c r="JC69" s="39">
        <v>60</v>
      </c>
      <c r="JD69" s="39" t="s">
        <v>334</v>
      </c>
      <c r="JE69" s="39">
        <v>72940</v>
      </c>
      <c r="JF69" s="39">
        <v>38460</v>
      </c>
      <c r="JG69" s="39">
        <v>17560</v>
      </c>
      <c r="JH69" s="39">
        <v>8910</v>
      </c>
      <c r="JI69" s="39">
        <v>5020</v>
      </c>
      <c r="JJ69" s="39">
        <v>2100</v>
      </c>
      <c r="JK69" s="39">
        <v>760</v>
      </c>
      <c r="JL69" s="39">
        <v>480</v>
      </c>
      <c r="JM69" s="39">
        <v>60</v>
      </c>
      <c r="JN69" s="39" t="s">
        <v>334</v>
      </c>
      <c r="JO69" s="39">
        <v>73330</v>
      </c>
      <c r="JP69" s="39">
        <v>38480</v>
      </c>
      <c r="JQ69" s="39">
        <v>17670</v>
      </c>
      <c r="JR69" s="39">
        <v>8960</v>
      </c>
      <c r="JS69" s="39">
        <v>5050</v>
      </c>
      <c r="JT69" s="39">
        <v>2150</v>
      </c>
      <c r="JU69" s="39">
        <v>800</v>
      </c>
      <c r="JV69" s="39">
        <v>490</v>
      </c>
      <c r="JW69" s="39">
        <v>60</v>
      </c>
      <c r="JX69" s="39" t="s">
        <v>334</v>
      </c>
      <c r="JY69" s="39">
        <v>73640</v>
      </c>
      <c r="JZ69" s="39">
        <v>38440</v>
      </c>
      <c r="KA69" s="39">
        <v>17790</v>
      </c>
      <c r="KB69" s="39">
        <v>9040</v>
      </c>
      <c r="KC69" s="39">
        <v>5080</v>
      </c>
      <c r="KD69" s="39">
        <v>2210</v>
      </c>
      <c r="KE69" s="39">
        <v>840</v>
      </c>
      <c r="KF69" s="39">
        <v>490</v>
      </c>
      <c r="KG69" s="39">
        <v>60</v>
      </c>
      <c r="KH69" s="39" t="s">
        <v>334</v>
      </c>
      <c r="KI69" s="39">
        <v>73950</v>
      </c>
      <c r="KJ69" s="39">
        <v>38600</v>
      </c>
      <c r="KK69" s="39">
        <v>17940</v>
      </c>
      <c r="KL69" s="39">
        <v>9110</v>
      </c>
      <c r="KM69" s="39">
        <v>5150</v>
      </c>
      <c r="KN69" s="39">
        <v>2290</v>
      </c>
      <c r="KO69" s="39">
        <v>900</v>
      </c>
      <c r="KP69" s="39">
        <v>500</v>
      </c>
      <c r="KQ69" s="39">
        <v>60</v>
      </c>
      <c r="KR69" s="39" t="s">
        <v>334</v>
      </c>
      <c r="KS69" s="39">
        <v>74550</v>
      </c>
      <c r="KT69" s="39">
        <v>38610</v>
      </c>
      <c r="KU69" s="39">
        <v>18100</v>
      </c>
      <c r="KV69" s="39">
        <v>9210</v>
      </c>
      <c r="KW69" s="39">
        <v>5230</v>
      </c>
      <c r="KX69" s="39">
        <v>2360</v>
      </c>
      <c r="KY69" s="39">
        <v>940</v>
      </c>
      <c r="KZ69" s="39">
        <v>500</v>
      </c>
      <c r="LA69" s="39">
        <v>60</v>
      </c>
      <c r="LB69" s="39" t="s">
        <v>334</v>
      </c>
      <c r="LC69" s="39">
        <v>75010</v>
      </c>
      <c r="LD69" t="str">
        <f>INDEX(Lookup!$F$2:$F$375, MATCH(D69,Lookup!$A$2:$A$375,0))</f>
        <v>:</v>
      </c>
    </row>
    <row r="70" spans="2:316" ht="15" customHeight="1" x14ac:dyDescent="0.25">
      <c r="B70" s="1" t="s">
        <v>342</v>
      </c>
      <c r="C70" s="36">
        <v>2003</v>
      </c>
      <c r="D70" s="36" t="s">
        <v>467</v>
      </c>
      <c r="E70" s="37" t="s">
        <v>468</v>
      </c>
      <c r="F70" s="38">
        <v>32980</v>
      </c>
      <c r="G70" s="38">
        <v>12020</v>
      </c>
      <c r="H70" s="38">
        <v>9290</v>
      </c>
      <c r="I70" s="38">
        <v>4910</v>
      </c>
      <c r="J70" s="38">
        <v>2150</v>
      </c>
      <c r="K70" s="38">
        <v>880</v>
      </c>
      <c r="L70" s="38">
        <v>390</v>
      </c>
      <c r="M70" s="38">
        <v>20</v>
      </c>
      <c r="N70" s="38" t="s">
        <v>334</v>
      </c>
      <c r="O70" s="39">
        <v>62630</v>
      </c>
      <c r="P70" s="39">
        <v>33280</v>
      </c>
      <c r="Q70" s="39">
        <v>12180</v>
      </c>
      <c r="R70" s="39">
        <v>9160</v>
      </c>
      <c r="S70" s="39">
        <v>4870</v>
      </c>
      <c r="T70" s="39">
        <v>2130</v>
      </c>
      <c r="U70" s="39">
        <v>820</v>
      </c>
      <c r="V70" s="39">
        <v>380</v>
      </c>
      <c r="W70" s="39">
        <v>20</v>
      </c>
      <c r="X70" s="39" t="s">
        <v>334</v>
      </c>
      <c r="Y70" s="39">
        <v>62840</v>
      </c>
      <c r="Z70" s="39">
        <v>33710</v>
      </c>
      <c r="AA70" s="39">
        <v>12320</v>
      </c>
      <c r="AB70" s="39">
        <v>9130</v>
      </c>
      <c r="AC70" s="39">
        <v>4940</v>
      </c>
      <c r="AD70" s="39">
        <v>2120</v>
      </c>
      <c r="AE70" s="39">
        <v>800</v>
      </c>
      <c r="AF70" s="39">
        <v>360</v>
      </c>
      <c r="AG70" s="39">
        <v>20</v>
      </c>
      <c r="AH70" s="39" t="s">
        <v>334</v>
      </c>
      <c r="AI70" s="39">
        <v>63400</v>
      </c>
      <c r="AJ70" s="39">
        <v>34100</v>
      </c>
      <c r="AK70" s="39">
        <v>12360</v>
      </c>
      <c r="AL70" s="39">
        <v>9210</v>
      </c>
      <c r="AM70" s="39">
        <v>5130</v>
      </c>
      <c r="AN70" s="39">
        <v>2250</v>
      </c>
      <c r="AO70" s="39">
        <v>820</v>
      </c>
      <c r="AP70" s="39">
        <v>360</v>
      </c>
      <c r="AQ70" s="39">
        <v>20</v>
      </c>
      <c r="AR70" s="39" t="s">
        <v>334</v>
      </c>
      <c r="AS70" s="39">
        <v>64240</v>
      </c>
      <c r="AT70" s="39">
        <v>34200</v>
      </c>
      <c r="AU70" s="39">
        <v>12480</v>
      </c>
      <c r="AV70" s="39">
        <v>9300</v>
      </c>
      <c r="AW70" s="39">
        <v>5180</v>
      </c>
      <c r="AX70" s="39">
        <v>2260</v>
      </c>
      <c r="AY70" s="39">
        <v>800</v>
      </c>
      <c r="AZ70" s="39">
        <v>350</v>
      </c>
      <c r="BA70" s="39">
        <v>20</v>
      </c>
      <c r="BB70" s="39" t="s">
        <v>334</v>
      </c>
      <c r="BC70" s="39">
        <v>64570</v>
      </c>
      <c r="BD70" s="39">
        <v>34290</v>
      </c>
      <c r="BE70" s="39">
        <v>12590</v>
      </c>
      <c r="BF70" s="39">
        <v>9400</v>
      </c>
      <c r="BG70" s="39">
        <v>5310</v>
      </c>
      <c r="BH70" s="39">
        <v>2340</v>
      </c>
      <c r="BI70" s="39">
        <v>810</v>
      </c>
      <c r="BJ70" s="39">
        <v>350</v>
      </c>
      <c r="BK70" s="39">
        <v>20</v>
      </c>
      <c r="BL70" s="39" t="s">
        <v>334</v>
      </c>
      <c r="BM70" s="39">
        <v>65110</v>
      </c>
      <c r="BN70" s="39">
        <v>34470</v>
      </c>
      <c r="BO70" s="39">
        <v>12670</v>
      </c>
      <c r="BP70" s="39">
        <v>9480</v>
      </c>
      <c r="BQ70" s="39">
        <v>5430</v>
      </c>
      <c r="BR70" s="39">
        <v>2340</v>
      </c>
      <c r="BS70" s="39">
        <v>820</v>
      </c>
      <c r="BT70" s="39">
        <v>350</v>
      </c>
      <c r="BU70" s="39">
        <v>20</v>
      </c>
      <c r="BV70" s="39" t="s">
        <v>334</v>
      </c>
      <c r="BW70" s="39">
        <v>65570</v>
      </c>
      <c r="BX70" s="39">
        <v>34580</v>
      </c>
      <c r="BY70" s="39">
        <v>12780</v>
      </c>
      <c r="BZ70" s="39">
        <v>9610</v>
      </c>
      <c r="CA70" s="39">
        <v>5590</v>
      </c>
      <c r="CB70" s="39">
        <v>2460</v>
      </c>
      <c r="CC70" s="39">
        <v>860</v>
      </c>
      <c r="CD70" s="39">
        <v>360</v>
      </c>
      <c r="CE70" s="39">
        <v>20</v>
      </c>
      <c r="CF70" s="39" t="s">
        <v>334</v>
      </c>
      <c r="CG70" s="39">
        <v>66240</v>
      </c>
      <c r="CH70" s="39">
        <v>34580</v>
      </c>
      <c r="CI70" s="39">
        <v>12930</v>
      </c>
      <c r="CJ70" s="39">
        <v>9690</v>
      </c>
      <c r="CK70" s="39">
        <v>5760</v>
      </c>
      <c r="CL70" s="39">
        <v>2560</v>
      </c>
      <c r="CM70" s="39">
        <v>880</v>
      </c>
      <c r="CN70" s="39">
        <v>370</v>
      </c>
      <c r="CO70" s="39">
        <v>20</v>
      </c>
      <c r="CP70" s="39" t="s">
        <v>334</v>
      </c>
      <c r="CQ70" s="39">
        <v>66780</v>
      </c>
      <c r="CR70" s="39">
        <v>34530</v>
      </c>
      <c r="CS70" s="39">
        <v>13050</v>
      </c>
      <c r="CT70" s="39">
        <v>9790</v>
      </c>
      <c r="CU70" s="39">
        <v>6010</v>
      </c>
      <c r="CV70" s="39">
        <v>2740</v>
      </c>
      <c r="CW70" s="39">
        <v>980</v>
      </c>
      <c r="CX70" s="39">
        <v>390</v>
      </c>
      <c r="CY70" s="39">
        <v>20</v>
      </c>
      <c r="CZ70" s="39" t="s">
        <v>334</v>
      </c>
      <c r="DA70" s="39">
        <v>67500</v>
      </c>
      <c r="DB70" s="39">
        <v>34520</v>
      </c>
      <c r="DC70" s="39">
        <v>13190</v>
      </c>
      <c r="DD70" s="39">
        <v>9930</v>
      </c>
      <c r="DE70" s="39">
        <v>6240</v>
      </c>
      <c r="DF70" s="39">
        <v>2890</v>
      </c>
      <c r="DG70" s="39">
        <v>1040</v>
      </c>
      <c r="DH70" s="39">
        <v>410</v>
      </c>
      <c r="DI70" s="39">
        <v>20</v>
      </c>
      <c r="DJ70" s="39" t="s">
        <v>334</v>
      </c>
      <c r="DK70" s="39">
        <v>68240</v>
      </c>
      <c r="DL70" s="39">
        <v>34500</v>
      </c>
      <c r="DM70" s="39">
        <v>13320</v>
      </c>
      <c r="DN70" s="39">
        <v>10030</v>
      </c>
      <c r="DO70" s="39">
        <v>6440</v>
      </c>
      <c r="DP70" s="39">
        <v>3000</v>
      </c>
      <c r="DQ70" s="39">
        <v>1130</v>
      </c>
      <c r="DR70" s="39">
        <v>430</v>
      </c>
      <c r="DS70" s="39">
        <v>20</v>
      </c>
      <c r="DT70" s="39" t="s">
        <v>334</v>
      </c>
      <c r="DU70" s="39">
        <v>68880</v>
      </c>
      <c r="DV70" s="39">
        <v>34520</v>
      </c>
      <c r="DW70" s="39">
        <v>13440</v>
      </c>
      <c r="DX70" s="39">
        <v>10170</v>
      </c>
      <c r="DY70" s="39">
        <v>6600</v>
      </c>
      <c r="DZ70" s="39">
        <v>3080</v>
      </c>
      <c r="EA70" s="39">
        <v>1190</v>
      </c>
      <c r="EB70" s="39">
        <v>430</v>
      </c>
      <c r="EC70" s="39">
        <v>20</v>
      </c>
      <c r="ED70" s="39" t="s">
        <v>334</v>
      </c>
      <c r="EE70" s="39">
        <v>69450</v>
      </c>
      <c r="EF70" s="39">
        <v>34560</v>
      </c>
      <c r="EG70" s="39">
        <v>13630</v>
      </c>
      <c r="EH70" s="39">
        <v>10350</v>
      </c>
      <c r="EI70" s="39">
        <v>6760</v>
      </c>
      <c r="EJ70" s="39">
        <v>3190</v>
      </c>
      <c r="EK70" s="39">
        <v>1210</v>
      </c>
      <c r="EL70" s="39">
        <v>440</v>
      </c>
      <c r="EM70" s="39">
        <v>20</v>
      </c>
      <c r="EN70" s="39" t="s">
        <v>334</v>
      </c>
      <c r="EO70" s="39">
        <v>70160</v>
      </c>
      <c r="EP70" s="39">
        <v>34620</v>
      </c>
      <c r="EQ70" s="39">
        <v>13870</v>
      </c>
      <c r="ER70" s="39">
        <v>10450</v>
      </c>
      <c r="ES70" s="39">
        <v>6890</v>
      </c>
      <c r="ET70" s="39">
        <v>3280</v>
      </c>
      <c r="EU70" s="39">
        <v>1250</v>
      </c>
      <c r="EV70" s="39">
        <v>450</v>
      </c>
      <c r="EW70" s="39">
        <v>20</v>
      </c>
      <c r="EX70" s="39" t="s">
        <v>334</v>
      </c>
      <c r="EY70" s="39">
        <v>70830</v>
      </c>
      <c r="EZ70" s="39">
        <v>34720</v>
      </c>
      <c r="FA70" s="39">
        <v>14070</v>
      </c>
      <c r="FB70" s="39">
        <v>10580</v>
      </c>
      <c r="FC70" s="39">
        <v>6980</v>
      </c>
      <c r="FD70" s="39">
        <v>3370</v>
      </c>
      <c r="FE70" s="39">
        <v>1290</v>
      </c>
      <c r="FF70" s="39">
        <v>460</v>
      </c>
      <c r="FG70" s="39">
        <v>20</v>
      </c>
      <c r="FH70" s="39" t="s">
        <v>334</v>
      </c>
      <c r="FI70" s="39">
        <v>71490</v>
      </c>
      <c r="FJ70" s="39">
        <v>34870</v>
      </c>
      <c r="FK70" s="39">
        <v>14310</v>
      </c>
      <c r="FL70" s="39">
        <v>10730</v>
      </c>
      <c r="FM70" s="39">
        <v>7060</v>
      </c>
      <c r="FN70" s="39">
        <v>3390</v>
      </c>
      <c r="FO70" s="39">
        <v>1330</v>
      </c>
      <c r="FP70" s="39">
        <v>460</v>
      </c>
      <c r="FQ70" s="39">
        <v>30</v>
      </c>
      <c r="FR70" s="39" t="s">
        <v>334</v>
      </c>
      <c r="FS70" s="39">
        <v>72160</v>
      </c>
      <c r="FT70" s="39">
        <v>34990</v>
      </c>
      <c r="FU70" s="39">
        <v>14390</v>
      </c>
      <c r="FV70" s="39">
        <v>10770</v>
      </c>
      <c r="FW70" s="39">
        <v>7100</v>
      </c>
      <c r="FX70" s="39">
        <v>3420</v>
      </c>
      <c r="FY70" s="39">
        <v>1350</v>
      </c>
      <c r="FZ70" s="39">
        <v>460</v>
      </c>
      <c r="GA70" s="39">
        <v>30</v>
      </c>
      <c r="GB70" s="39" t="s">
        <v>334</v>
      </c>
      <c r="GC70" s="39">
        <v>72510</v>
      </c>
      <c r="GD70" s="39">
        <v>35070</v>
      </c>
      <c r="GE70" s="39">
        <v>14560</v>
      </c>
      <c r="GF70" s="39">
        <v>10840</v>
      </c>
      <c r="GG70" s="39">
        <v>7140</v>
      </c>
      <c r="GH70" s="39">
        <v>3460</v>
      </c>
      <c r="GI70" s="39">
        <v>1370</v>
      </c>
      <c r="GJ70" s="39">
        <v>470</v>
      </c>
      <c r="GK70" s="39">
        <v>30</v>
      </c>
      <c r="GL70" s="39" t="s">
        <v>334</v>
      </c>
      <c r="GM70" s="39">
        <v>72940</v>
      </c>
      <c r="GN70" s="39">
        <v>35100</v>
      </c>
      <c r="GO70" s="39">
        <v>14790</v>
      </c>
      <c r="GP70" s="39">
        <v>10930</v>
      </c>
      <c r="GQ70" s="39">
        <v>7180</v>
      </c>
      <c r="GR70" s="39">
        <v>3490</v>
      </c>
      <c r="GS70" s="39">
        <v>1400</v>
      </c>
      <c r="GT70" s="39">
        <v>480</v>
      </c>
      <c r="GU70" s="39">
        <v>30</v>
      </c>
      <c r="GV70" s="39" t="s">
        <v>334</v>
      </c>
      <c r="GW70" s="39">
        <v>73390</v>
      </c>
      <c r="GX70" s="39">
        <v>35110</v>
      </c>
      <c r="GY70" s="39">
        <v>14910</v>
      </c>
      <c r="GZ70" s="39">
        <v>10960</v>
      </c>
      <c r="HA70" s="39">
        <v>7250</v>
      </c>
      <c r="HB70" s="39">
        <v>3520</v>
      </c>
      <c r="HC70" s="39">
        <v>1420</v>
      </c>
      <c r="HD70" s="39">
        <v>480</v>
      </c>
      <c r="HE70" s="39">
        <v>30</v>
      </c>
      <c r="HF70" s="39" t="s">
        <v>334</v>
      </c>
      <c r="HG70" s="39">
        <v>73670</v>
      </c>
      <c r="HH70" s="39">
        <v>35160</v>
      </c>
      <c r="HI70" s="39">
        <v>15050</v>
      </c>
      <c r="HJ70" s="39">
        <v>10990</v>
      </c>
      <c r="HK70" s="39">
        <v>7300</v>
      </c>
      <c r="HL70" s="39">
        <v>3570</v>
      </c>
      <c r="HM70" s="39">
        <v>1440</v>
      </c>
      <c r="HN70" s="39">
        <v>480</v>
      </c>
      <c r="HO70" s="39">
        <v>30</v>
      </c>
      <c r="HP70" s="39" t="s">
        <v>334</v>
      </c>
      <c r="HQ70" s="39">
        <v>74010</v>
      </c>
      <c r="HR70" s="39">
        <v>35180</v>
      </c>
      <c r="HS70" s="39">
        <v>15170</v>
      </c>
      <c r="HT70" s="39">
        <v>11040</v>
      </c>
      <c r="HU70" s="39">
        <v>7350</v>
      </c>
      <c r="HV70" s="39">
        <v>3620</v>
      </c>
      <c r="HW70" s="39">
        <v>1450</v>
      </c>
      <c r="HX70" s="39">
        <v>490</v>
      </c>
      <c r="HY70" s="39">
        <v>30</v>
      </c>
      <c r="HZ70" s="39" t="s">
        <v>334</v>
      </c>
      <c r="IA70" s="39">
        <v>74330</v>
      </c>
      <c r="IB70" s="39">
        <v>35230</v>
      </c>
      <c r="IC70" s="39">
        <v>15280</v>
      </c>
      <c r="ID70" s="39">
        <v>11100</v>
      </c>
      <c r="IE70" s="39">
        <v>7400</v>
      </c>
      <c r="IF70" s="39">
        <v>3670</v>
      </c>
      <c r="IG70" s="39">
        <v>1470</v>
      </c>
      <c r="IH70" s="39">
        <v>500</v>
      </c>
      <c r="II70" s="39">
        <v>30</v>
      </c>
      <c r="IJ70" s="39" t="s">
        <v>334</v>
      </c>
      <c r="IK70" s="39">
        <v>74680</v>
      </c>
      <c r="IL70" s="39">
        <v>35270</v>
      </c>
      <c r="IM70" s="39">
        <v>15400</v>
      </c>
      <c r="IN70" s="39">
        <v>11120</v>
      </c>
      <c r="IO70" s="39">
        <v>7440</v>
      </c>
      <c r="IP70" s="39">
        <v>3690</v>
      </c>
      <c r="IQ70" s="39">
        <v>1490</v>
      </c>
      <c r="IR70" s="39">
        <v>510</v>
      </c>
      <c r="IS70" s="39">
        <v>30</v>
      </c>
      <c r="IT70" s="39" t="s">
        <v>334</v>
      </c>
      <c r="IU70" s="39">
        <v>74950</v>
      </c>
      <c r="IV70" s="39">
        <v>35320</v>
      </c>
      <c r="IW70" s="39">
        <v>15510</v>
      </c>
      <c r="IX70" s="39">
        <v>11160</v>
      </c>
      <c r="IY70" s="39">
        <v>7500</v>
      </c>
      <c r="IZ70" s="39">
        <v>3730</v>
      </c>
      <c r="JA70" s="39">
        <v>1530</v>
      </c>
      <c r="JB70" s="39">
        <v>520</v>
      </c>
      <c r="JC70" s="39">
        <v>30</v>
      </c>
      <c r="JD70" s="39" t="s">
        <v>334</v>
      </c>
      <c r="JE70" s="39">
        <v>75300</v>
      </c>
      <c r="JF70" s="39">
        <v>35360</v>
      </c>
      <c r="JG70" s="39">
        <v>15620</v>
      </c>
      <c r="JH70" s="39">
        <v>11200</v>
      </c>
      <c r="JI70" s="39">
        <v>7590</v>
      </c>
      <c r="JJ70" s="39">
        <v>3760</v>
      </c>
      <c r="JK70" s="39">
        <v>1560</v>
      </c>
      <c r="JL70" s="39">
        <v>520</v>
      </c>
      <c r="JM70" s="39">
        <v>30</v>
      </c>
      <c r="JN70" s="39" t="s">
        <v>334</v>
      </c>
      <c r="JO70" s="39">
        <v>75650</v>
      </c>
      <c r="JP70" s="39">
        <v>35450</v>
      </c>
      <c r="JQ70" s="39">
        <v>15740</v>
      </c>
      <c r="JR70" s="39">
        <v>11260</v>
      </c>
      <c r="JS70" s="39">
        <v>7630</v>
      </c>
      <c r="JT70" s="39">
        <v>3810</v>
      </c>
      <c r="JU70" s="39">
        <v>1560</v>
      </c>
      <c r="JV70" s="39">
        <v>530</v>
      </c>
      <c r="JW70" s="39">
        <v>30</v>
      </c>
      <c r="JX70" s="39" t="s">
        <v>334</v>
      </c>
      <c r="JY70" s="39">
        <v>76000</v>
      </c>
      <c r="JZ70" s="39">
        <v>35580</v>
      </c>
      <c r="KA70" s="39">
        <v>15870</v>
      </c>
      <c r="KB70" s="39">
        <v>11320</v>
      </c>
      <c r="KC70" s="39">
        <v>7650</v>
      </c>
      <c r="KD70" s="39">
        <v>3860</v>
      </c>
      <c r="KE70" s="39">
        <v>1600</v>
      </c>
      <c r="KF70" s="39">
        <v>530</v>
      </c>
      <c r="KG70" s="39">
        <v>30</v>
      </c>
      <c r="KH70" s="39" t="s">
        <v>334</v>
      </c>
      <c r="KI70" s="39">
        <v>76430</v>
      </c>
      <c r="KJ70" s="39">
        <v>35620</v>
      </c>
      <c r="KK70" s="39">
        <v>15960</v>
      </c>
      <c r="KL70" s="39">
        <v>11380</v>
      </c>
      <c r="KM70" s="39">
        <v>7690</v>
      </c>
      <c r="KN70" s="39">
        <v>3910</v>
      </c>
      <c r="KO70" s="39">
        <v>1620</v>
      </c>
      <c r="KP70" s="39">
        <v>530</v>
      </c>
      <c r="KQ70" s="39">
        <v>30</v>
      </c>
      <c r="KR70" s="39" t="s">
        <v>334</v>
      </c>
      <c r="KS70" s="39">
        <v>76740</v>
      </c>
      <c r="KT70" s="39">
        <v>35700</v>
      </c>
      <c r="KU70" s="39">
        <v>16110</v>
      </c>
      <c r="KV70" s="39">
        <v>11470</v>
      </c>
      <c r="KW70" s="39">
        <v>7740</v>
      </c>
      <c r="KX70" s="39">
        <v>3960</v>
      </c>
      <c r="KY70" s="39">
        <v>1660</v>
      </c>
      <c r="KZ70" s="39">
        <v>530</v>
      </c>
      <c r="LA70" s="39">
        <v>30</v>
      </c>
      <c r="LB70" s="39" t="s">
        <v>334</v>
      </c>
      <c r="LC70" s="39">
        <v>77200</v>
      </c>
      <c r="LD70" t="str">
        <f>INDEX(Lookup!$F$2:$F$375, MATCH(D70,Lookup!$A$2:$A$375,0))</f>
        <v>:</v>
      </c>
    </row>
    <row r="71" spans="2:316" ht="15" customHeight="1" x14ac:dyDescent="0.25">
      <c r="B71" s="1" t="s">
        <v>342</v>
      </c>
      <c r="C71" s="36">
        <v>2741</v>
      </c>
      <c r="D71" s="36" t="s">
        <v>469</v>
      </c>
      <c r="E71" s="37" t="s">
        <v>470</v>
      </c>
      <c r="F71" s="38">
        <v>7650</v>
      </c>
      <c r="G71" s="38">
        <v>17930</v>
      </c>
      <c r="H71" s="38">
        <v>11380</v>
      </c>
      <c r="I71" s="38">
        <v>4140</v>
      </c>
      <c r="J71" s="38">
        <v>1940</v>
      </c>
      <c r="K71" s="38">
        <v>840</v>
      </c>
      <c r="L71" s="38">
        <v>420</v>
      </c>
      <c r="M71" s="38">
        <v>30</v>
      </c>
      <c r="N71" s="38" t="s">
        <v>334</v>
      </c>
      <c r="O71" s="39">
        <v>44340</v>
      </c>
      <c r="P71" s="39">
        <v>8050</v>
      </c>
      <c r="Q71" s="39">
        <v>17790</v>
      </c>
      <c r="R71" s="39">
        <v>11510</v>
      </c>
      <c r="S71" s="39">
        <v>4230</v>
      </c>
      <c r="T71" s="39">
        <v>1900</v>
      </c>
      <c r="U71" s="39">
        <v>800</v>
      </c>
      <c r="V71" s="39">
        <v>410</v>
      </c>
      <c r="W71" s="39">
        <v>30</v>
      </c>
      <c r="X71" s="39" t="s">
        <v>334</v>
      </c>
      <c r="Y71" s="39">
        <v>44710</v>
      </c>
      <c r="Z71" s="39">
        <v>8310</v>
      </c>
      <c r="AA71" s="39">
        <v>17840</v>
      </c>
      <c r="AB71" s="39">
        <v>11580</v>
      </c>
      <c r="AC71" s="39">
        <v>4280</v>
      </c>
      <c r="AD71" s="39">
        <v>1920</v>
      </c>
      <c r="AE71" s="39">
        <v>780</v>
      </c>
      <c r="AF71" s="39">
        <v>380</v>
      </c>
      <c r="AG71" s="39">
        <v>30</v>
      </c>
      <c r="AH71" s="39" t="s">
        <v>334</v>
      </c>
      <c r="AI71" s="39">
        <v>45130</v>
      </c>
      <c r="AJ71" s="39">
        <v>8480</v>
      </c>
      <c r="AK71" s="39">
        <v>17980</v>
      </c>
      <c r="AL71" s="39">
        <v>11470</v>
      </c>
      <c r="AM71" s="39">
        <v>4390</v>
      </c>
      <c r="AN71" s="39">
        <v>1910</v>
      </c>
      <c r="AO71" s="39">
        <v>780</v>
      </c>
      <c r="AP71" s="39">
        <v>360</v>
      </c>
      <c r="AQ71" s="39">
        <v>30</v>
      </c>
      <c r="AR71" s="39" t="s">
        <v>334</v>
      </c>
      <c r="AS71" s="39">
        <v>45400</v>
      </c>
      <c r="AT71" s="39">
        <v>9950</v>
      </c>
      <c r="AU71" s="39">
        <v>22720</v>
      </c>
      <c r="AV71" s="39">
        <v>22640</v>
      </c>
      <c r="AW71" s="39">
        <v>10320</v>
      </c>
      <c r="AX71" s="39">
        <v>5900</v>
      </c>
      <c r="AY71" s="39">
        <v>2390</v>
      </c>
      <c r="AZ71" s="39">
        <v>1140</v>
      </c>
      <c r="BA71" s="39">
        <v>70</v>
      </c>
      <c r="BB71" s="39" t="s">
        <v>334</v>
      </c>
      <c r="BC71" s="39">
        <v>75130</v>
      </c>
      <c r="BD71" s="39">
        <v>10050</v>
      </c>
      <c r="BE71" s="39">
        <v>22790</v>
      </c>
      <c r="BF71" s="39">
        <v>22840</v>
      </c>
      <c r="BG71" s="39">
        <v>10430</v>
      </c>
      <c r="BH71" s="39">
        <v>6040</v>
      </c>
      <c r="BI71" s="39">
        <v>2490</v>
      </c>
      <c r="BJ71" s="39">
        <v>1160</v>
      </c>
      <c r="BK71" s="39">
        <v>80</v>
      </c>
      <c r="BL71" s="39" t="s">
        <v>334</v>
      </c>
      <c r="BM71" s="39">
        <v>75880</v>
      </c>
      <c r="BN71" s="39">
        <v>10170</v>
      </c>
      <c r="BO71" s="39">
        <v>22810</v>
      </c>
      <c r="BP71" s="39">
        <v>22990</v>
      </c>
      <c r="BQ71" s="39">
        <v>10640</v>
      </c>
      <c r="BR71" s="39">
        <v>6280</v>
      </c>
      <c r="BS71" s="39">
        <v>2620</v>
      </c>
      <c r="BT71" s="39">
        <v>1230</v>
      </c>
      <c r="BU71" s="39">
        <v>80</v>
      </c>
      <c r="BV71" s="39" t="s">
        <v>334</v>
      </c>
      <c r="BW71" s="39">
        <v>76830</v>
      </c>
      <c r="BX71" s="39">
        <v>10270</v>
      </c>
      <c r="BY71" s="39">
        <v>22840</v>
      </c>
      <c r="BZ71" s="39">
        <v>23390</v>
      </c>
      <c r="CA71" s="39">
        <v>10850</v>
      </c>
      <c r="CB71" s="39">
        <v>6380</v>
      </c>
      <c r="CC71" s="39">
        <v>2770</v>
      </c>
      <c r="CD71" s="39">
        <v>1280</v>
      </c>
      <c r="CE71" s="39">
        <v>90</v>
      </c>
      <c r="CF71" s="39" t="s">
        <v>334</v>
      </c>
      <c r="CG71" s="39">
        <v>77870</v>
      </c>
      <c r="CH71" s="39">
        <v>10390</v>
      </c>
      <c r="CI71" s="39">
        <v>23060</v>
      </c>
      <c r="CJ71" s="39">
        <v>23600</v>
      </c>
      <c r="CK71" s="39">
        <v>11110</v>
      </c>
      <c r="CL71" s="39">
        <v>6490</v>
      </c>
      <c r="CM71" s="39">
        <v>2870</v>
      </c>
      <c r="CN71" s="39">
        <v>1320</v>
      </c>
      <c r="CO71" s="39">
        <v>90</v>
      </c>
      <c r="CP71" s="39" t="s">
        <v>334</v>
      </c>
      <c r="CQ71" s="39">
        <v>78930</v>
      </c>
      <c r="CR71" s="39">
        <v>10410</v>
      </c>
      <c r="CS71" s="39">
        <v>23230</v>
      </c>
      <c r="CT71" s="39">
        <v>23820</v>
      </c>
      <c r="CU71" s="39">
        <v>11230</v>
      </c>
      <c r="CV71" s="39">
        <v>6610</v>
      </c>
      <c r="CW71" s="39">
        <v>2900</v>
      </c>
      <c r="CX71" s="39">
        <v>1350</v>
      </c>
      <c r="CY71" s="39">
        <v>90</v>
      </c>
      <c r="CZ71" s="39" t="s">
        <v>334</v>
      </c>
      <c r="DA71" s="39">
        <v>79650</v>
      </c>
      <c r="DB71" s="39">
        <v>10490</v>
      </c>
      <c r="DC71" s="39">
        <v>23480</v>
      </c>
      <c r="DD71" s="39">
        <v>24010</v>
      </c>
      <c r="DE71" s="39">
        <v>11440</v>
      </c>
      <c r="DF71" s="39">
        <v>6700</v>
      </c>
      <c r="DG71" s="39">
        <v>2960</v>
      </c>
      <c r="DH71" s="39">
        <v>1380</v>
      </c>
      <c r="DI71" s="39">
        <v>90</v>
      </c>
      <c r="DJ71" s="39" t="s">
        <v>334</v>
      </c>
      <c r="DK71" s="39">
        <v>80550</v>
      </c>
      <c r="DL71" s="39">
        <v>10530</v>
      </c>
      <c r="DM71" s="39">
        <v>23670</v>
      </c>
      <c r="DN71" s="39">
        <v>24150</v>
      </c>
      <c r="DO71" s="39">
        <v>11620</v>
      </c>
      <c r="DP71" s="39">
        <v>6770</v>
      </c>
      <c r="DQ71" s="39">
        <v>2990</v>
      </c>
      <c r="DR71" s="39">
        <v>1390</v>
      </c>
      <c r="DS71" s="39">
        <v>90</v>
      </c>
      <c r="DT71" s="39" t="s">
        <v>334</v>
      </c>
      <c r="DU71" s="39">
        <v>81220</v>
      </c>
      <c r="DV71" s="39">
        <v>10520</v>
      </c>
      <c r="DW71" s="39">
        <v>23750</v>
      </c>
      <c r="DX71" s="39">
        <v>24540</v>
      </c>
      <c r="DY71" s="39">
        <v>11830</v>
      </c>
      <c r="DZ71" s="39">
        <v>6800</v>
      </c>
      <c r="EA71" s="39">
        <v>3010</v>
      </c>
      <c r="EB71" s="39">
        <v>1410</v>
      </c>
      <c r="EC71" s="39">
        <v>90</v>
      </c>
      <c r="ED71" s="39" t="s">
        <v>334</v>
      </c>
      <c r="EE71" s="39">
        <v>81960</v>
      </c>
      <c r="EF71" s="39">
        <v>10560</v>
      </c>
      <c r="EG71" s="39">
        <v>23920</v>
      </c>
      <c r="EH71" s="39">
        <v>24870</v>
      </c>
      <c r="EI71" s="39">
        <v>11990</v>
      </c>
      <c r="EJ71" s="39">
        <v>6860</v>
      </c>
      <c r="EK71" s="39">
        <v>3040</v>
      </c>
      <c r="EL71" s="39">
        <v>1430</v>
      </c>
      <c r="EM71" s="39">
        <v>90</v>
      </c>
      <c r="EN71" s="39" t="s">
        <v>334</v>
      </c>
      <c r="EO71" s="39">
        <v>82760</v>
      </c>
      <c r="EP71" s="39">
        <v>10570</v>
      </c>
      <c r="EQ71" s="39">
        <v>24050</v>
      </c>
      <c r="ER71" s="39">
        <v>25130</v>
      </c>
      <c r="ES71" s="39">
        <v>12260</v>
      </c>
      <c r="ET71" s="39">
        <v>6970</v>
      </c>
      <c r="EU71" s="39">
        <v>3080</v>
      </c>
      <c r="EV71" s="39">
        <v>1460</v>
      </c>
      <c r="EW71" s="39">
        <v>100</v>
      </c>
      <c r="EX71" s="39" t="s">
        <v>334</v>
      </c>
      <c r="EY71" s="39">
        <v>83600</v>
      </c>
      <c r="EZ71" s="39">
        <v>10560</v>
      </c>
      <c r="FA71" s="39">
        <v>24170</v>
      </c>
      <c r="FB71" s="39">
        <v>25240</v>
      </c>
      <c r="FC71" s="39">
        <v>12380</v>
      </c>
      <c r="FD71" s="39">
        <v>6980</v>
      </c>
      <c r="FE71" s="39">
        <v>3100</v>
      </c>
      <c r="FF71" s="39">
        <v>1470</v>
      </c>
      <c r="FG71" s="39">
        <v>100</v>
      </c>
      <c r="FH71" s="39" t="s">
        <v>334</v>
      </c>
      <c r="FI71" s="39">
        <v>83980</v>
      </c>
      <c r="FJ71" s="39">
        <v>10560</v>
      </c>
      <c r="FK71" s="39">
        <v>24240</v>
      </c>
      <c r="FL71" s="39">
        <v>25430</v>
      </c>
      <c r="FM71" s="39">
        <v>12440</v>
      </c>
      <c r="FN71" s="39">
        <v>7020</v>
      </c>
      <c r="FO71" s="39">
        <v>3110</v>
      </c>
      <c r="FP71" s="39">
        <v>1490</v>
      </c>
      <c r="FQ71" s="39">
        <v>100</v>
      </c>
      <c r="FR71" s="39" t="s">
        <v>334</v>
      </c>
      <c r="FS71" s="39">
        <v>84380</v>
      </c>
      <c r="FT71" s="39">
        <v>10560</v>
      </c>
      <c r="FU71" s="39">
        <v>24350</v>
      </c>
      <c r="FV71" s="39">
        <v>25560</v>
      </c>
      <c r="FW71" s="39">
        <v>12520</v>
      </c>
      <c r="FX71" s="39">
        <v>7070</v>
      </c>
      <c r="FY71" s="39">
        <v>3150</v>
      </c>
      <c r="FZ71" s="39">
        <v>1500</v>
      </c>
      <c r="GA71" s="39">
        <v>100</v>
      </c>
      <c r="GB71" s="39" t="s">
        <v>334</v>
      </c>
      <c r="GC71" s="39">
        <v>84820</v>
      </c>
      <c r="GD71" s="39">
        <v>10600</v>
      </c>
      <c r="GE71" s="39">
        <v>24510</v>
      </c>
      <c r="GF71" s="39">
        <v>25670</v>
      </c>
      <c r="GG71" s="39">
        <v>12580</v>
      </c>
      <c r="GH71" s="39">
        <v>7140</v>
      </c>
      <c r="GI71" s="39">
        <v>3180</v>
      </c>
      <c r="GJ71" s="39">
        <v>1520</v>
      </c>
      <c r="GK71" s="39">
        <v>100</v>
      </c>
      <c r="GL71" s="39" t="s">
        <v>334</v>
      </c>
      <c r="GM71" s="39">
        <v>85290</v>
      </c>
      <c r="GN71" s="39">
        <v>10640</v>
      </c>
      <c r="GO71" s="39">
        <v>24650</v>
      </c>
      <c r="GP71" s="39">
        <v>25740</v>
      </c>
      <c r="GQ71" s="39">
        <v>12630</v>
      </c>
      <c r="GR71" s="39">
        <v>7190</v>
      </c>
      <c r="GS71" s="39">
        <v>3210</v>
      </c>
      <c r="GT71" s="39">
        <v>1540</v>
      </c>
      <c r="GU71" s="39">
        <v>110</v>
      </c>
      <c r="GV71" s="39" t="s">
        <v>334</v>
      </c>
      <c r="GW71" s="39">
        <v>85710</v>
      </c>
      <c r="GX71" s="39">
        <v>10610</v>
      </c>
      <c r="GY71" s="39">
        <v>24690</v>
      </c>
      <c r="GZ71" s="39">
        <v>25860</v>
      </c>
      <c r="HA71" s="39">
        <v>12700</v>
      </c>
      <c r="HB71" s="39">
        <v>7260</v>
      </c>
      <c r="HC71" s="39">
        <v>3250</v>
      </c>
      <c r="HD71" s="39">
        <v>1570</v>
      </c>
      <c r="HE71" s="39">
        <v>110</v>
      </c>
      <c r="HF71" s="39" t="s">
        <v>334</v>
      </c>
      <c r="HG71" s="39">
        <v>86040</v>
      </c>
      <c r="HH71" s="39">
        <v>10620</v>
      </c>
      <c r="HI71" s="39">
        <v>24730</v>
      </c>
      <c r="HJ71" s="39">
        <v>26000</v>
      </c>
      <c r="HK71" s="39">
        <v>12730</v>
      </c>
      <c r="HL71" s="39">
        <v>7300</v>
      </c>
      <c r="HM71" s="39">
        <v>3270</v>
      </c>
      <c r="HN71" s="39">
        <v>1600</v>
      </c>
      <c r="HO71" s="39">
        <v>110</v>
      </c>
      <c r="HP71" s="39" t="s">
        <v>334</v>
      </c>
      <c r="HQ71" s="39">
        <v>86360</v>
      </c>
      <c r="HR71" s="39">
        <v>10900</v>
      </c>
      <c r="HS71" s="39">
        <v>24760</v>
      </c>
      <c r="HT71" s="39">
        <v>26150</v>
      </c>
      <c r="HU71" s="39">
        <v>12820</v>
      </c>
      <c r="HV71" s="39">
        <v>7340</v>
      </c>
      <c r="HW71" s="39">
        <v>3350</v>
      </c>
      <c r="HX71" s="39">
        <v>1650</v>
      </c>
      <c r="HY71" s="39">
        <v>120</v>
      </c>
      <c r="HZ71" s="39" t="s">
        <v>334</v>
      </c>
      <c r="IA71" s="39">
        <v>87080</v>
      </c>
      <c r="IB71" s="39">
        <v>11000</v>
      </c>
      <c r="IC71" s="39">
        <v>24730</v>
      </c>
      <c r="ID71" s="39">
        <v>26290</v>
      </c>
      <c r="IE71" s="39">
        <v>12910</v>
      </c>
      <c r="IF71" s="39">
        <v>7400</v>
      </c>
      <c r="IG71" s="39">
        <v>3380</v>
      </c>
      <c r="IH71" s="39">
        <v>1680</v>
      </c>
      <c r="II71" s="39">
        <v>120</v>
      </c>
      <c r="IJ71" s="39" t="s">
        <v>334</v>
      </c>
      <c r="IK71" s="39">
        <v>87510</v>
      </c>
      <c r="IL71" s="39">
        <v>11830</v>
      </c>
      <c r="IM71" s="39">
        <v>24970</v>
      </c>
      <c r="IN71" s="39">
        <v>26430</v>
      </c>
      <c r="IO71" s="39">
        <v>13040</v>
      </c>
      <c r="IP71" s="39">
        <v>7560</v>
      </c>
      <c r="IQ71" s="39">
        <v>3440</v>
      </c>
      <c r="IR71" s="39">
        <v>1750</v>
      </c>
      <c r="IS71" s="39">
        <v>120</v>
      </c>
      <c r="IT71" s="39" t="s">
        <v>334</v>
      </c>
      <c r="IU71" s="39">
        <v>89140</v>
      </c>
      <c r="IV71" s="39">
        <v>12530</v>
      </c>
      <c r="IW71" s="39">
        <v>25090</v>
      </c>
      <c r="IX71" s="39">
        <v>26490</v>
      </c>
      <c r="IY71" s="39">
        <v>13230</v>
      </c>
      <c r="IZ71" s="39">
        <v>7630</v>
      </c>
      <c r="JA71" s="39">
        <v>3540</v>
      </c>
      <c r="JB71" s="39">
        <v>1750</v>
      </c>
      <c r="JC71" s="39">
        <v>130</v>
      </c>
      <c r="JD71" s="39" t="s">
        <v>334</v>
      </c>
      <c r="JE71" s="39">
        <v>90370</v>
      </c>
      <c r="JF71" s="39">
        <v>12650</v>
      </c>
      <c r="JG71" s="39">
        <v>25130</v>
      </c>
      <c r="JH71" s="39">
        <v>26540</v>
      </c>
      <c r="JI71" s="39">
        <v>13350</v>
      </c>
      <c r="JJ71" s="39">
        <v>7680</v>
      </c>
      <c r="JK71" s="39">
        <v>3580</v>
      </c>
      <c r="JL71" s="39">
        <v>1770</v>
      </c>
      <c r="JM71" s="39">
        <v>130</v>
      </c>
      <c r="JN71" s="39" t="s">
        <v>334</v>
      </c>
      <c r="JO71" s="39">
        <v>90830</v>
      </c>
      <c r="JP71" s="39">
        <v>12690</v>
      </c>
      <c r="JQ71" s="39">
        <v>25200</v>
      </c>
      <c r="JR71" s="39">
        <v>26670</v>
      </c>
      <c r="JS71" s="39">
        <v>13450</v>
      </c>
      <c r="JT71" s="39">
        <v>7780</v>
      </c>
      <c r="JU71" s="39">
        <v>3600</v>
      </c>
      <c r="JV71" s="39">
        <v>1820</v>
      </c>
      <c r="JW71" s="39">
        <v>130</v>
      </c>
      <c r="JX71" s="39" t="s">
        <v>334</v>
      </c>
      <c r="JY71" s="39">
        <v>91330</v>
      </c>
      <c r="JZ71" s="39">
        <v>12800</v>
      </c>
      <c r="KA71" s="39">
        <v>25230</v>
      </c>
      <c r="KB71" s="39">
        <v>26720</v>
      </c>
      <c r="KC71" s="39">
        <v>13520</v>
      </c>
      <c r="KD71" s="39">
        <v>7910</v>
      </c>
      <c r="KE71" s="39">
        <v>3650</v>
      </c>
      <c r="KF71" s="39">
        <v>1860</v>
      </c>
      <c r="KG71" s="39">
        <v>130</v>
      </c>
      <c r="KH71" s="39" t="s">
        <v>334</v>
      </c>
      <c r="KI71" s="39">
        <v>91820</v>
      </c>
      <c r="KJ71" s="39">
        <v>12830</v>
      </c>
      <c r="KK71" s="39">
        <v>25270</v>
      </c>
      <c r="KL71" s="39">
        <v>26800</v>
      </c>
      <c r="KM71" s="39">
        <v>13630</v>
      </c>
      <c r="KN71" s="39">
        <v>7940</v>
      </c>
      <c r="KO71" s="39">
        <v>3710</v>
      </c>
      <c r="KP71" s="39">
        <v>1890</v>
      </c>
      <c r="KQ71" s="39">
        <v>130</v>
      </c>
      <c r="KR71" s="39" t="s">
        <v>334</v>
      </c>
      <c r="KS71" s="39">
        <v>92190</v>
      </c>
      <c r="KT71" s="39">
        <v>12800</v>
      </c>
      <c r="KU71" s="39">
        <v>25270</v>
      </c>
      <c r="KV71" s="39">
        <v>26900</v>
      </c>
      <c r="KW71" s="39">
        <v>13710</v>
      </c>
      <c r="KX71" s="39">
        <v>7980</v>
      </c>
      <c r="KY71" s="39">
        <v>3730</v>
      </c>
      <c r="KZ71" s="39">
        <v>1900</v>
      </c>
      <c r="LA71" s="39">
        <v>130</v>
      </c>
      <c r="LB71" s="39" t="s">
        <v>334</v>
      </c>
      <c r="LC71" s="39">
        <v>92420</v>
      </c>
      <c r="LD71" t="str">
        <f>INDEX(Lookup!$F$2:$F$375, MATCH(D71,Lookup!$A$2:$A$375,0))</f>
        <v>:</v>
      </c>
    </row>
    <row r="72" spans="2:316" ht="15" customHeight="1" x14ac:dyDescent="0.25">
      <c r="B72" s="1" t="s">
        <v>357</v>
      </c>
      <c r="C72" s="40" t="s">
        <v>331</v>
      </c>
      <c r="D72" s="40" t="s">
        <v>471</v>
      </c>
      <c r="E72" s="41" t="s">
        <v>472</v>
      </c>
      <c r="F72" s="38">
        <v>36220</v>
      </c>
      <c r="G72" s="38">
        <v>56380</v>
      </c>
      <c r="H72" s="38">
        <v>66520</v>
      </c>
      <c r="I72" s="38">
        <v>38580</v>
      </c>
      <c r="J72" s="38">
        <v>30460</v>
      </c>
      <c r="K72" s="38">
        <v>19090</v>
      </c>
      <c r="L72" s="38">
        <v>13470</v>
      </c>
      <c r="M72" s="38">
        <v>1280</v>
      </c>
      <c r="N72" s="38" t="s">
        <v>334</v>
      </c>
      <c r="O72" s="39">
        <v>261990</v>
      </c>
      <c r="P72" s="39">
        <v>37360</v>
      </c>
      <c r="Q72" s="39">
        <v>56720</v>
      </c>
      <c r="R72" s="39">
        <v>67070</v>
      </c>
      <c r="S72" s="39">
        <v>39030</v>
      </c>
      <c r="T72" s="39">
        <v>30590</v>
      </c>
      <c r="U72" s="39">
        <v>18740</v>
      </c>
      <c r="V72" s="39">
        <v>13070</v>
      </c>
      <c r="W72" s="39">
        <v>1240</v>
      </c>
      <c r="X72" s="39" t="s">
        <v>334</v>
      </c>
      <c r="Y72" s="39">
        <v>263810</v>
      </c>
      <c r="Z72" s="39">
        <v>39270</v>
      </c>
      <c r="AA72" s="39">
        <v>58080</v>
      </c>
      <c r="AB72" s="39">
        <v>68040</v>
      </c>
      <c r="AC72" s="39">
        <v>40550</v>
      </c>
      <c r="AD72" s="39">
        <v>30980</v>
      </c>
      <c r="AE72" s="39">
        <v>17780</v>
      </c>
      <c r="AF72" s="39">
        <v>11630</v>
      </c>
      <c r="AG72" s="39">
        <v>1090</v>
      </c>
      <c r="AH72" s="39" t="s">
        <v>334</v>
      </c>
      <c r="AI72" s="39">
        <v>267420</v>
      </c>
      <c r="AJ72" s="39">
        <v>40480</v>
      </c>
      <c r="AK72" s="39">
        <v>59620</v>
      </c>
      <c r="AL72" s="39">
        <v>68440</v>
      </c>
      <c r="AM72" s="39">
        <v>41370</v>
      </c>
      <c r="AN72" s="39">
        <v>31540</v>
      </c>
      <c r="AO72" s="39">
        <v>17760</v>
      </c>
      <c r="AP72" s="39">
        <v>11400</v>
      </c>
      <c r="AQ72" s="39">
        <v>1040</v>
      </c>
      <c r="AR72" s="39" t="s">
        <v>334</v>
      </c>
      <c r="AS72" s="39">
        <v>271640</v>
      </c>
      <c r="AT72" s="39">
        <v>39750</v>
      </c>
      <c r="AU72" s="39">
        <v>55320</v>
      </c>
      <c r="AV72" s="39">
        <v>57830</v>
      </c>
      <c r="AW72" s="39">
        <v>35890</v>
      </c>
      <c r="AX72" s="39">
        <v>27900</v>
      </c>
      <c r="AY72" s="39">
        <v>16380</v>
      </c>
      <c r="AZ72" s="39">
        <v>10740</v>
      </c>
      <c r="BA72" s="39">
        <v>980</v>
      </c>
      <c r="BB72" s="39" t="s">
        <v>334</v>
      </c>
      <c r="BC72" s="39">
        <v>244790</v>
      </c>
      <c r="BD72" s="39">
        <v>40490</v>
      </c>
      <c r="BE72" s="39">
        <v>55510</v>
      </c>
      <c r="BF72" s="39">
        <v>58020</v>
      </c>
      <c r="BG72" s="39">
        <v>36300</v>
      </c>
      <c r="BH72" s="39">
        <v>28230</v>
      </c>
      <c r="BI72" s="39">
        <v>16760</v>
      </c>
      <c r="BJ72" s="39">
        <v>11000</v>
      </c>
      <c r="BK72" s="39">
        <v>990</v>
      </c>
      <c r="BL72" s="39" t="s">
        <v>334</v>
      </c>
      <c r="BM72" s="39">
        <v>247300</v>
      </c>
      <c r="BN72" s="39">
        <v>41180</v>
      </c>
      <c r="BO72" s="39">
        <v>55610</v>
      </c>
      <c r="BP72" s="39">
        <v>58490</v>
      </c>
      <c r="BQ72" s="39">
        <v>36620</v>
      </c>
      <c r="BR72" s="39">
        <v>28480</v>
      </c>
      <c r="BS72" s="39">
        <v>17020</v>
      </c>
      <c r="BT72" s="39">
        <v>11120</v>
      </c>
      <c r="BU72" s="39">
        <v>1010</v>
      </c>
      <c r="BV72" s="39" t="s">
        <v>334</v>
      </c>
      <c r="BW72" s="39">
        <v>249540</v>
      </c>
      <c r="BX72" s="39">
        <v>41560</v>
      </c>
      <c r="BY72" s="39">
        <v>55910</v>
      </c>
      <c r="BZ72" s="39">
        <v>58620</v>
      </c>
      <c r="CA72" s="39">
        <v>36940</v>
      </c>
      <c r="CB72" s="39">
        <v>28830</v>
      </c>
      <c r="CC72" s="39">
        <v>17380</v>
      </c>
      <c r="CD72" s="39">
        <v>11360</v>
      </c>
      <c r="CE72" s="39">
        <v>1030</v>
      </c>
      <c r="CF72" s="39" t="s">
        <v>334</v>
      </c>
      <c r="CG72" s="39">
        <v>251610</v>
      </c>
      <c r="CH72" s="39">
        <v>41800</v>
      </c>
      <c r="CI72" s="39">
        <v>56000</v>
      </c>
      <c r="CJ72" s="39">
        <v>58840</v>
      </c>
      <c r="CK72" s="39">
        <v>37310</v>
      </c>
      <c r="CL72" s="39">
        <v>29310</v>
      </c>
      <c r="CM72" s="39">
        <v>17740</v>
      </c>
      <c r="CN72" s="39">
        <v>11680</v>
      </c>
      <c r="CO72" s="39">
        <v>1050</v>
      </c>
      <c r="CP72" s="39" t="s">
        <v>334</v>
      </c>
      <c r="CQ72" s="39">
        <v>253710</v>
      </c>
      <c r="CR72" s="39">
        <v>42070</v>
      </c>
      <c r="CS72" s="39">
        <v>56130</v>
      </c>
      <c r="CT72" s="39">
        <v>59090</v>
      </c>
      <c r="CU72" s="39">
        <v>37600</v>
      </c>
      <c r="CV72" s="39">
        <v>29690</v>
      </c>
      <c r="CW72" s="39">
        <v>18060</v>
      </c>
      <c r="CX72" s="39">
        <v>11850</v>
      </c>
      <c r="CY72" s="39">
        <v>1070</v>
      </c>
      <c r="CZ72" s="39" t="s">
        <v>334</v>
      </c>
      <c r="DA72" s="39">
        <v>255550</v>
      </c>
      <c r="DB72" s="39">
        <v>42070</v>
      </c>
      <c r="DC72" s="39">
        <v>56490</v>
      </c>
      <c r="DD72" s="39">
        <v>59240</v>
      </c>
      <c r="DE72" s="39">
        <v>38050</v>
      </c>
      <c r="DF72" s="39">
        <v>30270</v>
      </c>
      <c r="DG72" s="39">
        <v>18290</v>
      </c>
      <c r="DH72" s="39">
        <v>12000</v>
      </c>
      <c r="DI72" s="39">
        <v>1070</v>
      </c>
      <c r="DJ72" s="39" t="s">
        <v>334</v>
      </c>
      <c r="DK72" s="39">
        <v>257480</v>
      </c>
      <c r="DL72" s="39">
        <v>42460</v>
      </c>
      <c r="DM72" s="39">
        <v>56960</v>
      </c>
      <c r="DN72" s="39">
        <v>59350</v>
      </c>
      <c r="DO72" s="39">
        <v>38380</v>
      </c>
      <c r="DP72" s="39">
        <v>30680</v>
      </c>
      <c r="DQ72" s="39">
        <v>18380</v>
      </c>
      <c r="DR72" s="39">
        <v>12130</v>
      </c>
      <c r="DS72" s="39">
        <v>1080</v>
      </c>
      <c r="DT72" s="39" t="s">
        <v>334</v>
      </c>
      <c r="DU72" s="39">
        <v>259430</v>
      </c>
      <c r="DV72" s="39">
        <v>42700</v>
      </c>
      <c r="DW72" s="39">
        <v>57280</v>
      </c>
      <c r="DX72" s="39">
        <v>59690</v>
      </c>
      <c r="DY72" s="39">
        <v>38820</v>
      </c>
      <c r="DZ72" s="39">
        <v>30990</v>
      </c>
      <c r="EA72" s="39">
        <v>18550</v>
      </c>
      <c r="EB72" s="39">
        <v>12210</v>
      </c>
      <c r="EC72" s="39">
        <v>1090</v>
      </c>
      <c r="ED72" s="39" t="s">
        <v>334</v>
      </c>
      <c r="EE72" s="39">
        <v>261330</v>
      </c>
      <c r="EF72" s="39">
        <v>43180</v>
      </c>
      <c r="EG72" s="39">
        <v>57660</v>
      </c>
      <c r="EH72" s="39">
        <v>60130</v>
      </c>
      <c r="EI72" s="39">
        <v>39250</v>
      </c>
      <c r="EJ72" s="39">
        <v>31280</v>
      </c>
      <c r="EK72" s="39">
        <v>18770</v>
      </c>
      <c r="EL72" s="39">
        <v>12340</v>
      </c>
      <c r="EM72" s="39">
        <v>1100</v>
      </c>
      <c r="EN72" s="39" t="s">
        <v>334</v>
      </c>
      <c r="EO72" s="39">
        <v>263720</v>
      </c>
      <c r="EP72" s="39">
        <v>43530</v>
      </c>
      <c r="EQ72" s="39">
        <v>58220</v>
      </c>
      <c r="ER72" s="39">
        <v>60660</v>
      </c>
      <c r="ES72" s="39">
        <v>39600</v>
      </c>
      <c r="ET72" s="39">
        <v>31560</v>
      </c>
      <c r="EU72" s="39">
        <v>18990</v>
      </c>
      <c r="EV72" s="39">
        <v>12440</v>
      </c>
      <c r="EW72" s="39">
        <v>1120</v>
      </c>
      <c r="EX72" s="39" t="s">
        <v>334</v>
      </c>
      <c r="EY72" s="39">
        <v>266110</v>
      </c>
      <c r="EZ72" s="39">
        <v>44080</v>
      </c>
      <c r="FA72" s="39">
        <v>58940</v>
      </c>
      <c r="FB72" s="39">
        <v>61090</v>
      </c>
      <c r="FC72" s="39">
        <v>40010</v>
      </c>
      <c r="FD72" s="39">
        <v>31820</v>
      </c>
      <c r="FE72" s="39">
        <v>19130</v>
      </c>
      <c r="FF72" s="39">
        <v>12500</v>
      </c>
      <c r="FG72" s="39">
        <v>1150</v>
      </c>
      <c r="FH72" s="39" t="s">
        <v>334</v>
      </c>
      <c r="FI72" s="39">
        <v>268730</v>
      </c>
      <c r="FJ72" s="39">
        <v>44910</v>
      </c>
      <c r="FK72" s="39">
        <v>59420</v>
      </c>
      <c r="FL72" s="39">
        <v>61490</v>
      </c>
      <c r="FM72" s="39">
        <v>40280</v>
      </c>
      <c r="FN72" s="39">
        <v>32080</v>
      </c>
      <c r="FO72" s="39">
        <v>19250</v>
      </c>
      <c r="FP72" s="39">
        <v>12550</v>
      </c>
      <c r="FQ72" s="39">
        <v>1150</v>
      </c>
      <c r="FR72" s="39" t="s">
        <v>334</v>
      </c>
      <c r="FS72" s="39">
        <v>271130</v>
      </c>
      <c r="FT72" s="39">
        <v>45320</v>
      </c>
      <c r="FU72" s="39">
        <v>59740</v>
      </c>
      <c r="FV72" s="39">
        <v>61670</v>
      </c>
      <c r="FW72" s="39">
        <v>40500</v>
      </c>
      <c r="FX72" s="39">
        <v>32210</v>
      </c>
      <c r="FY72" s="39">
        <v>19400</v>
      </c>
      <c r="FZ72" s="39">
        <v>12580</v>
      </c>
      <c r="GA72" s="39">
        <v>1170</v>
      </c>
      <c r="GB72" s="39" t="s">
        <v>334</v>
      </c>
      <c r="GC72" s="39">
        <v>272580</v>
      </c>
      <c r="GD72" s="39">
        <v>45640</v>
      </c>
      <c r="GE72" s="39">
        <v>60160</v>
      </c>
      <c r="GF72" s="39">
        <v>61810</v>
      </c>
      <c r="GG72" s="39">
        <v>40660</v>
      </c>
      <c r="GH72" s="39">
        <v>32410</v>
      </c>
      <c r="GI72" s="39">
        <v>19480</v>
      </c>
      <c r="GJ72" s="39">
        <v>12600</v>
      </c>
      <c r="GK72" s="39">
        <v>1170</v>
      </c>
      <c r="GL72" s="39" t="s">
        <v>334</v>
      </c>
      <c r="GM72" s="39">
        <v>273920</v>
      </c>
      <c r="GN72" s="39">
        <v>45980</v>
      </c>
      <c r="GO72" s="39">
        <v>60740</v>
      </c>
      <c r="GP72" s="39">
        <v>62060</v>
      </c>
      <c r="GQ72" s="39">
        <v>40960</v>
      </c>
      <c r="GR72" s="39">
        <v>32520</v>
      </c>
      <c r="GS72" s="39">
        <v>19520</v>
      </c>
      <c r="GT72" s="39">
        <v>12580</v>
      </c>
      <c r="GU72" s="39">
        <v>1170</v>
      </c>
      <c r="GV72" s="39" t="s">
        <v>334</v>
      </c>
      <c r="GW72" s="39">
        <v>275540</v>
      </c>
      <c r="GX72" s="39">
        <v>46630</v>
      </c>
      <c r="GY72" s="39">
        <v>60770</v>
      </c>
      <c r="GZ72" s="39">
        <v>62210</v>
      </c>
      <c r="HA72" s="39">
        <v>41160</v>
      </c>
      <c r="HB72" s="39">
        <v>32610</v>
      </c>
      <c r="HC72" s="39">
        <v>19630</v>
      </c>
      <c r="HD72" s="39">
        <v>12600</v>
      </c>
      <c r="HE72" s="39">
        <v>1180</v>
      </c>
      <c r="HF72" s="39" t="s">
        <v>334</v>
      </c>
      <c r="HG72" s="39">
        <v>276800</v>
      </c>
      <c r="HH72" s="39">
        <v>46840</v>
      </c>
      <c r="HI72" s="39">
        <v>61020</v>
      </c>
      <c r="HJ72" s="39">
        <v>62340</v>
      </c>
      <c r="HK72" s="39">
        <v>41410</v>
      </c>
      <c r="HL72" s="39">
        <v>32770</v>
      </c>
      <c r="HM72" s="39">
        <v>19700</v>
      </c>
      <c r="HN72" s="39">
        <v>12650</v>
      </c>
      <c r="HO72" s="39">
        <v>1190</v>
      </c>
      <c r="HP72" s="39" t="s">
        <v>334</v>
      </c>
      <c r="HQ72" s="39">
        <v>277930</v>
      </c>
      <c r="HR72" s="39">
        <v>47260</v>
      </c>
      <c r="HS72" s="39">
        <v>61530</v>
      </c>
      <c r="HT72" s="39">
        <v>62510</v>
      </c>
      <c r="HU72" s="39">
        <v>41690</v>
      </c>
      <c r="HV72" s="39">
        <v>32980</v>
      </c>
      <c r="HW72" s="39">
        <v>19780</v>
      </c>
      <c r="HX72" s="39">
        <v>12690</v>
      </c>
      <c r="HY72" s="39">
        <v>1210</v>
      </c>
      <c r="HZ72" s="39" t="s">
        <v>334</v>
      </c>
      <c r="IA72" s="39">
        <v>279650</v>
      </c>
      <c r="IB72" s="39">
        <v>47350</v>
      </c>
      <c r="IC72" s="39">
        <v>61970</v>
      </c>
      <c r="ID72" s="39">
        <v>63030</v>
      </c>
      <c r="IE72" s="39">
        <v>41980</v>
      </c>
      <c r="IF72" s="39">
        <v>33320</v>
      </c>
      <c r="IG72" s="39">
        <v>19920</v>
      </c>
      <c r="IH72" s="39">
        <v>12770</v>
      </c>
      <c r="II72" s="39">
        <v>1220</v>
      </c>
      <c r="IJ72" s="39" t="s">
        <v>334</v>
      </c>
      <c r="IK72" s="39">
        <v>281550</v>
      </c>
      <c r="IL72" s="39">
        <v>47530</v>
      </c>
      <c r="IM72" s="39">
        <v>62450</v>
      </c>
      <c r="IN72" s="39">
        <v>63650</v>
      </c>
      <c r="IO72" s="39">
        <v>42480</v>
      </c>
      <c r="IP72" s="39">
        <v>33740</v>
      </c>
      <c r="IQ72" s="39">
        <v>20110</v>
      </c>
      <c r="IR72" s="39">
        <v>12890</v>
      </c>
      <c r="IS72" s="39">
        <v>1230</v>
      </c>
      <c r="IT72" s="39" t="s">
        <v>334</v>
      </c>
      <c r="IU72" s="39">
        <v>284090</v>
      </c>
      <c r="IV72" s="39">
        <v>47630</v>
      </c>
      <c r="IW72" s="39">
        <v>62900</v>
      </c>
      <c r="IX72" s="39">
        <v>64240</v>
      </c>
      <c r="IY72" s="39">
        <v>42900</v>
      </c>
      <c r="IZ72" s="39">
        <v>34190</v>
      </c>
      <c r="JA72" s="39">
        <v>20350</v>
      </c>
      <c r="JB72" s="39">
        <v>12980</v>
      </c>
      <c r="JC72" s="39">
        <v>1250</v>
      </c>
      <c r="JD72" s="39" t="s">
        <v>334</v>
      </c>
      <c r="JE72" s="39">
        <v>286440</v>
      </c>
      <c r="JF72" s="39">
        <v>47980</v>
      </c>
      <c r="JG72" s="39">
        <v>63410</v>
      </c>
      <c r="JH72" s="39">
        <v>64910</v>
      </c>
      <c r="JI72" s="39">
        <v>43280</v>
      </c>
      <c r="JJ72" s="39">
        <v>34690</v>
      </c>
      <c r="JK72" s="39">
        <v>20580</v>
      </c>
      <c r="JL72" s="39">
        <v>13060</v>
      </c>
      <c r="JM72" s="39">
        <v>1260</v>
      </c>
      <c r="JN72" s="39" t="s">
        <v>334</v>
      </c>
      <c r="JO72" s="39">
        <v>289170</v>
      </c>
      <c r="JP72" s="39">
        <v>48110</v>
      </c>
      <c r="JQ72" s="39">
        <v>63760</v>
      </c>
      <c r="JR72" s="39">
        <v>65760</v>
      </c>
      <c r="JS72" s="39">
        <v>43780</v>
      </c>
      <c r="JT72" s="39">
        <v>35280</v>
      </c>
      <c r="JU72" s="39">
        <v>20830</v>
      </c>
      <c r="JV72" s="39">
        <v>13200</v>
      </c>
      <c r="JW72" s="39">
        <v>1280</v>
      </c>
      <c r="JX72" s="39" t="s">
        <v>334</v>
      </c>
      <c r="JY72" s="39">
        <v>292010</v>
      </c>
      <c r="JZ72" s="39">
        <v>48220</v>
      </c>
      <c r="KA72" s="39">
        <v>64040</v>
      </c>
      <c r="KB72" s="39">
        <v>66560</v>
      </c>
      <c r="KC72" s="39">
        <v>44190</v>
      </c>
      <c r="KD72" s="39">
        <v>35840</v>
      </c>
      <c r="KE72" s="39">
        <v>21120</v>
      </c>
      <c r="KF72" s="39">
        <v>13350</v>
      </c>
      <c r="KG72" s="39">
        <v>1280</v>
      </c>
      <c r="KH72" s="39" t="s">
        <v>334</v>
      </c>
      <c r="KI72" s="39">
        <v>294610</v>
      </c>
      <c r="KJ72" s="39">
        <v>48290</v>
      </c>
      <c r="KK72" s="39">
        <v>64490</v>
      </c>
      <c r="KL72" s="39">
        <v>67550</v>
      </c>
      <c r="KM72" s="39">
        <v>44760</v>
      </c>
      <c r="KN72" s="39">
        <v>36460</v>
      </c>
      <c r="KO72" s="39">
        <v>21500</v>
      </c>
      <c r="KP72" s="39">
        <v>13560</v>
      </c>
      <c r="KQ72" s="39">
        <v>1290</v>
      </c>
      <c r="KR72" s="39" t="s">
        <v>334</v>
      </c>
      <c r="KS72" s="39">
        <v>297890</v>
      </c>
      <c r="KT72" s="39">
        <v>48390</v>
      </c>
      <c r="KU72" s="39">
        <v>64780</v>
      </c>
      <c r="KV72" s="39">
        <v>68290</v>
      </c>
      <c r="KW72" s="39">
        <v>45260</v>
      </c>
      <c r="KX72" s="39">
        <v>37010</v>
      </c>
      <c r="KY72" s="39">
        <v>21850</v>
      </c>
      <c r="KZ72" s="39">
        <v>13790</v>
      </c>
      <c r="LA72" s="39">
        <v>1300</v>
      </c>
      <c r="LB72" s="39" t="s">
        <v>334</v>
      </c>
      <c r="LC72" s="39">
        <v>300670</v>
      </c>
      <c r="LD72" t="e">
        <f>INDEX(Lookup!$F$2:$F$375, MATCH(D72,Lookup!$A$2:$A$375,0))</f>
        <v>#N/A</v>
      </c>
    </row>
    <row r="73" spans="2:316" ht="15" customHeight="1" x14ac:dyDescent="0.25">
      <c r="B73" s="1" t="s">
        <v>342</v>
      </c>
      <c r="C73" s="42">
        <v>2705</v>
      </c>
      <c r="D73" s="42" t="s">
        <v>473</v>
      </c>
      <c r="E73" s="37" t="s">
        <v>474</v>
      </c>
      <c r="F73" s="38">
        <v>3000</v>
      </c>
      <c r="G73" s="38">
        <v>5010</v>
      </c>
      <c r="H73" s="38">
        <v>5300</v>
      </c>
      <c r="I73" s="38">
        <v>2860</v>
      </c>
      <c r="J73" s="38">
        <v>2640</v>
      </c>
      <c r="K73" s="38">
        <v>1990</v>
      </c>
      <c r="L73" s="38">
        <v>1440</v>
      </c>
      <c r="M73" s="38">
        <v>160</v>
      </c>
      <c r="N73" s="38" t="s">
        <v>334</v>
      </c>
      <c r="O73" s="39">
        <v>22380</v>
      </c>
      <c r="P73" s="39">
        <v>3050</v>
      </c>
      <c r="Q73" s="39">
        <v>5100</v>
      </c>
      <c r="R73" s="39">
        <v>5310</v>
      </c>
      <c r="S73" s="39">
        <v>2890</v>
      </c>
      <c r="T73" s="39">
        <v>2630</v>
      </c>
      <c r="U73" s="39">
        <v>1940</v>
      </c>
      <c r="V73" s="39">
        <v>1380</v>
      </c>
      <c r="W73" s="39">
        <v>160</v>
      </c>
      <c r="X73" s="39" t="s">
        <v>334</v>
      </c>
      <c r="Y73" s="39">
        <v>22460</v>
      </c>
      <c r="Z73" s="39">
        <v>3360</v>
      </c>
      <c r="AA73" s="39">
        <v>5270</v>
      </c>
      <c r="AB73" s="39">
        <v>5440</v>
      </c>
      <c r="AC73" s="39">
        <v>3150</v>
      </c>
      <c r="AD73" s="39">
        <v>2580</v>
      </c>
      <c r="AE73" s="39">
        <v>1750</v>
      </c>
      <c r="AF73" s="39">
        <v>1190</v>
      </c>
      <c r="AG73" s="39">
        <v>120</v>
      </c>
      <c r="AH73" s="39" t="s">
        <v>334</v>
      </c>
      <c r="AI73" s="39">
        <v>22840</v>
      </c>
      <c r="AJ73" s="39">
        <v>3470</v>
      </c>
      <c r="AK73" s="39">
        <v>5380</v>
      </c>
      <c r="AL73" s="39">
        <v>5490</v>
      </c>
      <c r="AM73" s="39">
        <v>3230</v>
      </c>
      <c r="AN73" s="39">
        <v>2580</v>
      </c>
      <c r="AO73" s="39">
        <v>1690</v>
      </c>
      <c r="AP73" s="39">
        <v>1140</v>
      </c>
      <c r="AQ73" s="39">
        <v>110</v>
      </c>
      <c r="AR73" s="39" t="s">
        <v>334</v>
      </c>
      <c r="AS73" s="39">
        <v>23090</v>
      </c>
      <c r="AT73" s="39">
        <v>3540</v>
      </c>
      <c r="AU73" s="39">
        <v>5400</v>
      </c>
      <c r="AV73" s="39">
        <v>5520</v>
      </c>
      <c r="AW73" s="39">
        <v>3280</v>
      </c>
      <c r="AX73" s="39">
        <v>2610</v>
      </c>
      <c r="AY73" s="39">
        <v>1690</v>
      </c>
      <c r="AZ73" s="39">
        <v>1140</v>
      </c>
      <c r="BA73" s="39">
        <v>110</v>
      </c>
      <c r="BB73" s="39" t="s">
        <v>334</v>
      </c>
      <c r="BC73" s="39">
        <v>23300</v>
      </c>
      <c r="BD73" s="39">
        <v>3630</v>
      </c>
      <c r="BE73" s="39">
        <v>5420</v>
      </c>
      <c r="BF73" s="39">
        <v>5570</v>
      </c>
      <c r="BG73" s="39">
        <v>3320</v>
      </c>
      <c r="BH73" s="39">
        <v>2660</v>
      </c>
      <c r="BI73" s="39">
        <v>1690</v>
      </c>
      <c r="BJ73" s="39">
        <v>1160</v>
      </c>
      <c r="BK73" s="39">
        <v>110</v>
      </c>
      <c r="BL73" s="39" t="s">
        <v>334</v>
      </c>
      <c r="BM73" s="39">
        <v>23540</v>
      </c>
      <c r="BN73" s="39">
        <v>3670</v>
      </c>
      <c r="BO73" s="39">
        <v>5440</v>
      </c>
      <c r="BP73" s="39">
        <v>5560</v>
      </c>
      <c r="BQ73" s="39">
        <v>3350</v>
      </c>
      <c r="BR73" s="39">
        <v>2680</v>
      </c>
      <c r="BS73" s="39">
        <v>1700</v>
      </c>
      <c r="BT73" s="39">
        <v>1170</v>
      </c>
      <c r="BU73" s="39">
        <v>110</v>
      </c>
      <c r="BV73" s="39" t="s">
        <v>334</v>
      </c>
      <c r="BW73" s="39">
        <v>23670</v>
      </c>
      <c r="BX73" s="39">
        <v>3750</v>
      </c>
      <c r="BY73" s="39">
        <v>5470</v>
      </c>
      <c r="BZ73" s="39">
        <v>5530</v>
      </c>
      <c r="CA73" s="39">
        <v>3380</v>
      </c>
      <c r="CB73" s="39">
        <v>2710</v>
      </c>
      <c r="CC73" s="39">
        <v>1730</v>
      </c>
      <c r="CD73" s="39">
        <v>1180</v>
      </c>
      <c r="CE73" s="39">
        <v>110</v>
      </c>
      <c r="CF73" s="39" t="s">
        <v>334</v>
      </c>
      <c r="CG73" s="39">
        <v>23860</v>
      </c>
      <c r="CH73" s="39">
        <v>3850</v>
      </c>
      <c r="CI73" s="39">
        <v>5470</v>
      </c>
      <c r="CJ73" s="39">
        <v>5520</v>
      </c>
      <c r="CK73" s="39">
        <v>3430</v>
      </c>
      <c r="CL73" s="39">
        <v>2740</v>
      </c>
      <c r="CM73" s="39">
        <v>1760</v>
      </c>
      <c r="CN73" s="39">
        <v>1210</v>
      </c>
      <c r="CO73" s="39">
        <v>110</v>
      </c>
      <c r="CP73" s="39" t="s">
        <v>334</v>
      </c>
      <c r="CQ73" s="39">
        <v>24090</v>
      </c>
      <c r="CR73" s="39">
        <v>3870</v>
      </c>
      <c r="CS73" s="39">
        <v>5520</v>
      </c>
      <c r="CT73" s="39">
        <v>5540</v>
      </c>
      <c r="CU73" s="39">
        <v>3500</v>
      </c>
      <c r="CV73" s="39">
        <v>2790</v>
      </c>
      <c r="CW73" s="39">
        <v>1790</v>
      </c>
      <c r="CX73" s="39">
        <v>1220</v>
      </c>
      <c r="CY73" s="39">
        <v>110</v>
      </c>
      <c r="CZ73" s="39" t="s">
        <v>334</v>
      </c>
      <c r="DA73" s="39">
        <v>24330</v>
      </c>
      <c r="DB73" s="39">
        <v>3870</v>
      </c>
      <c r="DC73" s="39">
        <v>5570</v>
      </c>
      <c r="DD73" s="39">
        <v>5580</v>
      </c>
      <c r="DE73" s="39">
        <v>3570</v>
      </c>
      <c r="DF73" s="39">
        <v>2830</v>
      </c>
      <c r="DG73" s="39">
        <v>1810</v>
      </c>
      <c r="DH73" s="39">
        <v>1230</v>
      </c>
      <c r="DI73" s="39">
        <v>110</v>
      </c>
      <c r="DJ73" s="39" t="s">
        <v>334</v>
      </c>
      <c r="DK73" s="39">
        <v>24580</v>
      </c>
      <c r="DL73" s="39">
        <v>3930</v>
      </c>
      <c r="DM73" s="39">
        <v>5580</v>
      </c>
      <c r="DN73" s="39">
        <v>5610</v>
      </c>
      <c r="DO73" s="39">
        <v>3650</v>
      </c>
      <c r="DP73" s="39">
        <v>2850</v>
      </c>
      <c r="DQ73" s="39">
        <v>1830</v>
      </c>
      <c r="DR73" s="39">
        <v>1240</v>
      </c>
      <c r="DS73" s="39">
        <v>110</v>
      </c>
      <c r="DT73" s="39" t="s">
        <v>334</v>
      </c>
      <c r="DU73" s="39">
        <v>24800</v>
      </c>
      <c r="DV73" s="39">
        <v>3950</v>
      </c>
      <c r="DW73" s="39">
        <v>5610</v>
      </c>
      <c r="DX73" s="39">
        <v>5660</v>
      </c>
      <c r="DY73" s="39">
        <v>3740</v>
      </c>
      <c r="DZ73" s="39">
        <v>2910</v>
      </c>
      <c r="EA73" s="39">
        <v>1860</v>
      </c>
      <c r="EB73" s="39">
        <v>1230</v>
      </c>
      <c r="EC73" s="39">
        <v>110</v>
      </c>
      <c r="ED73" s="39" t="s">
        <v>334</v>
      </c>
      <c r="EE73" s="39">
        <v>25070</v>
      </c>
      <c r="EF73" s="39">
        <v>4000</v>
      </c>
      <c r="EG73" s="39">
        <v>5560</v>
      </c>
      <c r="EH73" s="39">
        <v>5710</v>
      </c>
      <c r="EI73" s="39">
        <v>3800</v>
      </c>
      <c r="EJ73" s="39">
        <v>2960</v>
      </c>
      <c r="EK73" s="39">
        <v>1880</v>
      </c>
      <c r="EL73" s="39">
        <v>1240</v>
      </c>
      <c r="EM73" s="39">
        <v>110</v>
      </c>
      <c r="EN73" s="39" t="s">
        <v>334</v>
      </c>
      <c r="EO73" s="39">
        <v>25270</v>
      </c>
      <c r="EP73" s="39">
        <v>4040</v>
      </c>
      <c r="EQ73" s="39">
        <v>5620</v>
      </c>
      <c r="ER73" s="39">
        <v>5710</v>
      </c>
      <c r="ES73" s="39">
        <v>3880</v>
      </c>
      <c r="ET73" s="39">
        <v>3010</v>
      </c>
      <c r="EU73" s="39">
        <v>1910</v>
      </c>
      <c r="EV73" s="39">
        <v>1270</v>
      </c>
      <c r="EW73" s="39">
        <v>110</v>
      </c>
      <c r="EX73" s="39" t="s">
        <v>334</v>
      </c>
      <c r="EY73" s="39">
        <v>25540</v>
      </c>
      <c r="EZ73" s="39">
        <v>4060</v>
      </c>
      <c r="FA73" s="39">
        <v>5670</v>
      </c>
      <c r="FB73" s="39">
        <v>5730</v>
      </c>
      <c r="FC73" s="39">
        <v>3900</v>
      </c>
      <c r="FD73" s="39">
        <v>3050</v>
      </c>
      <c r="FE73" s="39">
        <v>1920</v>
      </c>
      <c r="FF73" s="39">
        <v>1270</v>
      </c>
      <c r="FG73" s="39">
        <v>110</v>
      </c>
      <c r="FH73" s="39" t="s">
        <v>334</v>
      </c>
      <c r="FI73" s="39">
        <v>25720</v>
      </c>
      <c r="FJ73" s="39">
        <v>4070</v>
      </c>
      <c r="FK73" s="39">
        <v>5740</v>
      </c>
      <c r="FL73" s="39">
        <v>5760</v>
      </c>
      <c r="FM73" s="39">
        <v>3940</v>
      </c>
      <c r="FN73" s="39">
        <v>3090</v>
      </c>
      <c r="FO73" s="39">
        <v>1930</v>
      </c>
      <c r="FP73" s="39">
        <v>1280</v>
      </c>
      <c r="FQ73" s="39">
        <v>110</v>
      </c>
      <c r="FR73" s="39" t="s">
        <v>334</v>
      </c>
      <c r="FS73" s="39">
        <v>25920</v>
      </c>
      <c r="FT73" s="39">
        <v>4090</v>
      </c>
      <c r="FU73" s="39">
        <v>5800</v>
      </c>
      <c r="FV73" s="39">
        <v>5760</v>
      </c>
      <c r="FW73" s="39">
        <v>4020</v>
      </c>
      <c r="FX73" s="39">
        <v>3100</v>
      </c>
      <c r="FY73" s="39">
        <v>1940</v>
      </c>
      <c r="FZ73" s="39">
        <v>1280</v>
      </c>
      <c r="GA73" s="39">
        <v>110</v>
      </c>
      <c r="GB73" s="39" t="s">
        <v>334</v>
      </c>
      <c r="GC73" s="39">
        <v>26120</v>
      </c>
      <c r="GD73" s="39">
        <v>4110</v>
      </c>
      <c r="GE73" s="39">
        <v>5820</v>
      </c>
      <c r="GF73" s="39">
        <v>5760</v>
      </c>
      <c r="GG73" s="39">
        <v>4040</v>
      </c>
      <c r="GH73" s="39">
        <v>3110</v>
      </c>
      <c r="GI73" s="39">
        <v>1940</v>
      </c>
      <c r="GJ73" s="39">
        <v>1280</v>
      </c>
      <c r="GK73" s="39">
        <v>110</v>
      </c>
      <c r="GL73" s="39" t="s">
        <v>334</v>
      </c>
      <c r="GM73" s="39">
        <v>26180</v>
      </c>
      <c r="GN73" s="39">
        <v>4190</v>
      </c>
      <c r="GO73" s="39">
        <v>5940</v>
      </c>
      <c r="GP73" s="39">
        <v>5800</v>
      </c>
      <c r="GQ73" s="39">
        <v>4070</v>
      </c>
      <c r="GR73" s="39">
        <v>3110</v>
      </c>
      <c r="GS73" s="39">
        <v>1960</v>
      </c>
      <c r="GT73" s="39">
        <v>1280</v>
      </c>
      <c r="GU73" s="39">
        <v>110</v>
      </c>
      <c r="GV73" s="39" t="s">
        <v>334</v>
      </c>
      <c r="GW73" s="39">
        <v>26440</v>
      </c>
      <c r="GX73" s="39">
        <v>4220</v>
      </c>
      <c r="GY73" s="39">
        <v>5970</v>
      </c>
      <c r="GZ73" s="39">
        <v>5820</v>
      </c>
      <c r="HA73" s="39">
        <v>4090</v>
      </c>
      <c r="HB73" s="39">
        <v>3120</v>
      </c>
      <c r="HC73" s="39">
        <v>1970</v>
      </c>
      <c r="HD73" s="39">
        <v>1280</v>
      </c>
      <c r="HE73" s="39">
        <v>110</v>
      </c>
      <c r="HF73" s="39" t="s">
        <v>334</v>
      </c>
      <c r="HG73" s="39">
        <v>26580</v>
      </c>
      <c r="HH73" s="39">
        <v>4240</v>
      </c>
      <c r="HI73" s="39">
        <v>6010</v>
      </c>
      <c r="HJ73" s="39">
        <v>5800</v>
      </c>
      <c r="HK73" s="39">
        <v>4130</v>
      </c>
      <c r="HL73" s="39">
        <v>3120</v>
      </c>
      <c r="HM73" s="39">
        <v>1970</v>
      </c>
      <c r="HN73" s="39">
        <v>1290</v>
      </c>
      <c r="HO73" s="39">
        <v>110</v>
      </c>
      <c r="HP73" s="39" t="s">
        <v>334</v>
      </c>
      <c r="HQ73" s="39">
        <v>26670</v>
      </c>
      <c r="HR73" s="39">
        <v>4290</v>
      </c>
      <c r="HS73" s="39">
        <v>6060</v>
      </c>
      <c r="HT73" s="39">
        <v>5830</v>
      </c>
      <c r="HU73" s="39">
        <v>4190</v>
      </c>
      <c r="HV73" s="39">
        <v>3140</v>
      </c>
      <c r="HW73" s="39">
        <v>1980</v>
      </c>
      <c r="HX73" s="39">
        <v>1280</v>
      </c>
      <c r="HY73" s="39">
        <v>110</v>
      </c>
      <c r="HZ73" s="39" t="s">
        <v>334</v>
      </c>
      <c r="IA73" s="39">
        <v>26860</v>
      </c>
      <c r="IB73" s="39">
        <v>4250</v>
      </c>
      <c r="IC73" s="39">
        <v>6090</v>
      </c>
      <c r="ID73" s="39">
        <v>5900</v>
      </c>
      <c r="IE73" s="39">
        <v>4240</v>
      </c>
      <c r="IF73" s="39">
        <v>3180</v>
      </c>
      <c r="IG73" s="39">
        <v>1980</v>
      </c>
      <c r="IH73" s="39">
        <v>1280</v>
      </c>
      <c r="II73" s="39">
        <v>110</v>
      </c>
      <c r="IJ73" s="39" t="s">
        <v>334</v>
      </c>
      <c r="IK73" s="39">
        <v>27030</v>
      </c>
      <c r="IL73" s="39">
        <v>4280</v>
      </c>
      <c r="IM73" s="39">
        <v>6160</v>
      </c>
      <c r="IN73" s="39">
        <v>5950</v>
      </c>
      <c r="IO73" s="39">
        <v>4290</v>
      </c>
      <c r="IP73" s="39">
        <v>3230</v>
      </c>
      <c r="IQ73" s="39">
        <v>2000</v>
      </c>
      <c r="IR73" s="39">
        <v>1280</v>
      </c>
      <c r="IS73" s="39">
        <v>110</v>
      </c>
      <c r="IT73" s="39" t="s">
        <v>334</v>
      </c>
      <c r="IU73" s="39">
        <v>27300</v>
      </c>
      <c r="IV73" s="39">
        <v>4280</v>
      </c>
      <c r="IW73" s="39">
        <v>6200</v>
      </c>
      <c r="IX73" s="39">
        <v>5970</v>
      </c>
      <c r="IY73" s="39">
        <v>4290</v>
      </c>
      <c r="IZ73" s="39">
        <v>3240</v>
      </c>
      <c r="JA73" s="39">
        <v>2010</v>
      </c>
      <c r="JB73" s="39">
        <v>1280</v>
      </c>
      <c r="JC73" s="39">
        <v>110</v>
      </c>
      <c r="JD73" s="39" t="s">
        <v>334</v>
      </c>
      <c r="JE73" s="39">
        <v>27370</v>
      </c>
      <c r="JF73" s="39">
        <v>4310</v>
      </c>
      <c r="JG73" s="39">
        <v>6210</v>
      </c>
      <c r="JH73" s="39">
        <v>6020</v>
      </c>
      <c r="JI73" s="39">
        <v>4310</v>
      </c>
      <c r="JJ73" s="39">
        <v>3260</v>
      </c>
      <c r="JK73" s="39">
        <v>2020</v>
      </c>
      <c r="JL73" s="39">
        <v>1290</v>
      </c>
      <c r="JM73" s="39">
        <v>110</v>
      </c>
      <c r="JN73" s="39" t="s">
        <v>334</v>
      </c>
      <c r="JO73" s="39">
        <v>27510</v>
      </c>
      <c r="JP73" s="39">
        <v>4320</v>
      </c>
      <c r="JQ73" s="39">
        <v>6220</v>
      </c>
      <c r="JR73" s="39">
        <v>6060</v>
      </c>
      <c r="JS73" s="39">
        <v>4350</v>
      </c>
      <c r="JT73" s="39">
        <v>3290</v>
      </c>
      <c r="JU73" s="39">
        <v>2060</v>
      </c>
      <c r="JV73" s="39">
        <v>1300</v>
      </c>
      <c r="JW73" s="39">
        <v>110</v>
      </c>
      <c r="JX73" s="39" t="s">
        <v>334</v>
      </c>
      <c r="JY73" s="39">
        <v>27710</v>
      </c>
      <c r="JZ73" s="39">
        <v>4350</v>
      </c>
      <c r="KA73" s="39">
        <v>6210</v>
      </c>
      <c r="KB73" s="39">
        <v>6100</v>
      </c>
      <c r="KC73" s="39">
        <v>4410</v>
      </c>
      <c r="KD73" s="39">
        <v>3310</v>
      </c>
      <c r="KE73" s="39">
        <v>2110</v>
      </c>
      <c r="KF73" s="39">
        <v>1330</v>
      </c>
      <c r="KG73" s="39">
        <v>110</v>
      </c>
      <c r="KH73" s="39" t="s">
        <v>334</v>
      </c>
      <c r="KI73" s="39">
        <v>27930</v>
      </c>
      <c r="KJ73" s="39">
        <v>4360</v>
      </c>
      <c r="KK73" s="39">
        <v>6250</v>
      </c>
      <c r="KL73" s="39">
        <v>6190</v>
      </c>
      <c r="KM73" s="39">
        <v>4420</v>
      </c>
      <c r="KN73" s="39">
        <v>3340</v>
      </c>
      <c r="KO73" s="39">
        <v>2160</v>
      </c>
      <c r="KP73" s="39">
        <v>1330</v>
      </c>
      <c r="KQ73" s="39">
        <v>110</v>
      </c>
      <c r="KR73" s="39" t="s">
        <v>334</v>
      </c>
      <c r="KS73" s="39">
        <v>28160</v>
      </c>
      <c r="KT73" s="39">
        <v>4410</v>
      </c>
      <c r="KU73" s="39">
        <v>6280</v>
      </c>
      <c r="KV73" s="39">
        <v>6220</v>
      </c>
      <c r="KW73" s="39">
        <v>4450</v>
      </c>
      <c r="KX73" s="39">
        <v>3370</v>
      </c>
      <c r="KY73" s="39">
        <v>2200</v>
      </c>
      <c r="KZ73" s="39">
        <v>1360</v>
      </c>
      <c r="LA73" s="39">
        <v>110</v>
      </c>
      <c r="LB73" s="39" t="s">
        <v>334</v>
      </c>
      <c r="LC73" s="39">
        <v>28390</v>
      </c>
      <c r="LD73" t="str">
        <f>INDEX(Lookup!$F$2:$F$375, MATCH(D73,Lookup!$A$2:$A$375,0))</f>
        <v>:</v>
      </c>
    </row>
    <row r="74" spans="2:316" ht="15" customHeight="1" x14ac:dyDescent="0.25">
      <c r="B74" s="1" t="s">
        <v>342</v>
      </c>
      <c r="C74" s="42">
        <v>2710</v>
      </c>
      <c r="D74" s="42" t="s">
        <v>475</v>
      </c>
      <c r="E74" s="37" t="s">
        <v>476</v>
      </c>
      <c r="F74" s="38">
        <v>2360</v>
      </c>
      <c r="G74" s="38">
        <v>7110</v>
      </c>
      <c r="H74" s="38">
        <v>7860</v>
      </c>
      <c r="I74" s="38">
        <v>5390</v>
      </c>
      <c r="J74" s="38">
        <v>4830</v>
      </c>
      <c r="K74" s="38">
        <v>3190</v>
      </c>
      <c r="L74" s="38">
        <v>2230</v>
      </c>
      <c r="M74" s="38">
        <v>160</v>
      </c>
      <c r="N74" s="38" t="s">
        <v>334</v>
      </c>
      <c r="O74" s="39">
        <v>33120</v>
      </c>
      <c r="P74" s="39">
        <v>2600</v>
      </c>
      <c r="Q74" s="39">
        <v>7110</v>
      </c>
      <c r="R74" s="39">
        <v>7990</v>
      </c>
      <c r="S74" s="39">
        <v>5470</v>
      </c>
      <c r="T74" s="39">
        <v>4890</v>
      </c>
      <c r="U74" s="39">
        <v>3190</v>
      </c>
      <c r="V74" s="39">
        <v>2160</v>
      </c>
      <c r="W74" s="39">
        <v>160</v>
      </c>
      <c r="X74" s="39" t="s">
        <v>334</v>
      </c>
      <c r="Y74" s="39">
        <v>33560</v>
      </c>
      <c r="Z74" s="39">
        <v>2650</v>
      </c>
      <c r="AA74" s="39">
        <v>7340</v>
      </c>
      <c r="AB74" s="39">
        <v>8260</v>
      </c>
      <c r="AC74" s="39">
        <v>5790</v>
      </c>
      <c r="AD74" s="39">
        <v>5010</v>
      </c>
      <c r="AE74" s="39">
        <v>3040</v>
      </c>
      <c r="AF74" s="39">
        <v>1950</v>
      </c>
      <c r="AG74" s="39">
        <v>140</v>
      </c>
      <c r="AH74" s="39" t="s">
        <v>334</v>
      </c>
      <c r="AI74" s="39">
        <v>34170</v>
      </c>
      <c r="AJ74" s="39">
        <v>2790</v>
      </c>
      <c r="AK74" s="39">
        <v>7460</v>
      </c>
      <c r="AL74" s="39">
        <v>8390</v>
      </c>
      <c r="AM74" s="39">
        <v>5880</v>
      </c>
      <c r="AN74" s="39">
        <v>5180</v>
      </c>
      <c r="AO74" s="39">
        <v>3040</v>
      </c>
      <c r="AP74" s="39">
        <v>1950</v>
      </c>
      <c r="AQ74" s="39">
        <v>140</v>
      </c>
      <c r="AR74" s="39" t="s">
        <v>334</v>
      </c>
      <c r="AS74" s="39">
        <v>34820</v>
      </c>
      <c r="AT74" s="39">
        <v>2890</v>
      </c>
      <c r="AU74" s="39">
        <v>7550</v>
      </c>
      <c r="AV74" s="39">
        <v>8400</v>
      </c>
      <c r="AW74" s="39">
        <v>5920</v>
      </c>
      <c r="AX74" s="39">
        <v>5230</v>
      </c>
      <c r="AY74" s="39">
        <v>3070</v>
      </c>
      <c r="AZ74" s="39">
        <v>1970</v>
      </c>
      <c r="BA74" s="39">
        <v>130</v>
      </c>
      <c r="BB74" s="39" t="s">
        <v>334</v>
      </c>
      <c r="BC74" s="39">
        <v>35160</v>
      </c>
      <c r="BD74" s="39">
        <v>2920</v>
      </c>
      <c r="BE74" s="39">
        <v>7600</v>
      </c>
      <c r="BF74" s="39">
        <v>8350</v>
      </c>
      <c r="BG74" s="39">
        <v>5970</v>
      </c>
      <c r="BH74" s="39">
        <v>5270</v>
      </c>
      <c r="BI74" s="39">
        <v>3200</v>
      </c>
      <c r="BJ74" s="39">
        <v>2030</v>
      </c>
      <c r="BK74" s="39">
        <v>130</v>
      </c>
      <c r="BL74" s="39" t="s">
        <v>334</v>
      </c>
      <c r="BM74" s="39">
        <v>35460</v>
      </c>
      <c r="BN74" s="39">
        <v>2990</v>
      </c>
      <c r="BO74" s="39">
        <v>7590</v>
      </c>
      <c r="BP74" s="39">
        <v>8390</v>
      </c>
      <c r="BQ74" s="39">
        <v>6030</v>
      </c>
      <c r="BR74" s="39">
        <v>5300</v>
      </c>
      <c r="BS74" s="39">
        <v>3280</v>
      </c>
      <c r="BT74" s="39">
        <v>2050</v>
      </c>
      <c r="BU74" s="39">
        <v>140</v>
      </c>
      <c r="BV74" s="39" t="s">
        <v>334</v>
      </c>
      <c r="BW74" s="39">
        <v>35750</v>
      </c>
      <c r="BX74" s="39">
        <v>3070</v>
      </c>
      <c r="BY74" s="39">
        <v>7550</v>
      </c>
      <c r="BZ74" s="39">
        <v>8460</v>
      </c>
      <c r="CA74" s="39">
        <v>6060</v>
      </c>
      <c r="CB74" s="39">
        <v>5350</v>
      </c>
      <c r="CC74" s="39">
        <v>3340</v>
      </c>
      <c r="CD74" s="39">
        <v>2090</v>
      </c>
      <c r="CE74" s="39">
        <v>140</v>
      </c>
      <c r="CF74" s="39" t="s">
        <v>334</v>
      </c>
      <c r="CG74" s="39">
        <v>36050</v>
      </c>
      <c r="CH74" s="39">
        <v>3110</v>
      </c>
      <c r="CI74" s="39">
        <v>7570</v>
      </c>
      <c r="CJ74" s="39">
        <v>8480</v>
      </c>
      <c r="CK74" s="39">
        <v>6100</v>
      </c>
      <c r="CL74" s="39">
        <v>5440</v>
      </c>
      <c r="CM74" s="39">
        <v>3430</v>
      </c>
      <c r="CN74" s="39">
        <v>2180</v>
      </c>
      <c r="CO74" s="39">
        <v>140</v>
      </c>
      <c r="CP74" s="39" t="s">
        <v>334</v>
      </c>
      <c r="CQ74" s="39">
        <v>36450</v>
      </c>
      <c r="CR74" s="39">
        <v>3100</v>
      </c>
      <c r="CS74" s="39">
        <v>7610</v>
      </c>
      <c r="CT74" s="39">
        <v>8520</v>
      </c>
      <c r="CU74" s="39">
        <v>6130</v>
      </c>
      <c r="CV74" s="39">
        <v>5500</v>
      </c>
      <c r="CW74" s="39">
        <v>3530</v>
      </c>
      <c r="CX74" s="39">
        <v>2210</v>
      </c>
      <c r="CY74" s="39">
        <v>140</v>
      </c>
      <c r="CZ74" s="39" t="s">
        <v>334</v>
      </c>
      <c r="DA74" s="39">
        <v>36740</v>
      </c>
      <c r="DB74" s="39">
        <v>3140</v>
      </c>
      <c r="DC74" s="39">
        <v>7610</v>
      </c>
      <c r="DD74" s="39">
        <v>8540</v>
      </c>
      <c r="DE74" s="39">
        <v>6200</v>
      </c>
      <c r="DF74" s="39">
        <v>5560</v>
      </c>
      <c r="DG74" s="39">
        <v>3590</v>
      </c>
      <c r="DH74" s="39">
        <v>2240</v>
      </c>
      <c r="DI74" s="39">
        <v>150</v>
      </c>
      <c r="DJ74" s="39" t="s">
        <v>334</v>
      </c>
      <c r="DK74" s="39">
        <v>37030</v>
      </c>
      <c r="DL74" s="39">
        <v>3190</v>
      </c>
      <c r="DM74" s="39">
        <v>7690</v>
      </c>
      <c r="DN74" s="39">
        <v>8550</v>
      </c>
      <c r="DO74" s="39">
        <v>6210</v>
      </c>
      <c r="DP74" s="39">
        <v>5580</v>
      </c>
      <c r="DQ74" s="39">
        <v>3620</v>
      </c>
      <c r="DR74" s="39">
        <v>2290</v>
      </c>
      <c r="DS74" s="39">
        <v>150</v>
      </c>
      <c r="DT74" s="39" t="s">
        <v>334</v>
      </c>
      <c r="DU74" s="39">
        <v>37270</v>
      </c>
      <c r="DV74" s="39">
        <v>3220</v>
      </c>
      <c r="DW74" s="39">
        <v>7710</v>
      </c>
      <c r="DX74" s="39">
        <v>8580</v>
      </c>
      <c r="DY74" s="39">
        <v>6230</v>
      </c>
      <c r="DZ74" s="39">
        <v>5590</v>
      </c>
      <c r="EA74" s="39">
        <v>3660</v>
      </c>
      <c r="EB74" s="39">
        <v>2310</v>
      </c>
      <c r="EC74" s="39">
        <v>150</v>
      </c>
      <c r="ED74" s="39" t="s">
        <v>334</v>
      </c>
      <c r="EE74" s="39">
        <v>37450</v>
      </c>
      <c r="EF74" s="39">
        <v>3250</v>
      </c>
      <c r="EG74" s="39">
        <v>7820</v>
      </c>
      <c r="EH74" s="39">
        <v>8700</v>
      </c>
      <c r="EI74" s="39">
        <v>6270</v>
      </c>
      <c r="EJ74" s="39">
        <v>5640</v>
      </c>
      <c r="EK74" s="39">
        <v>3690</v>
      </c>
      <c r="EL74" s="39">
        <v>2330</v>
      </c>
      <c r="EM74" s="39">
        <v>150</v>
      </c>
      <c r="EN74" s="39" t="s">
        <v>334</v>
      </c>
      <c r="EO74" s="39">
        <v>37840</v>
      </c>
      <c r="EP74" s="39">
        <v>3290</v>
      </c>
      <c r="EQ74" s="39">
        <v>8000</v>
      </c>
      <c r="ER74" s="39">
        <v>8740</v>
      </c>
      <c r="ES74" s="39">
        <v>6320</v>
      </c>
      <c r="ET74" s="39">
        <v>5670</v>
      </c>
      <c r="EU74" s="39">
        <v>3710</v>
      </c>
      <c r="EV74" s="39">
        <v>2350</v>
      </c>
      <c r="EW74" s="39">
        <v>150</v>
      </c>
      <c r="EX74" s="39" t="s">
        <v>334</v>
      </c>
      <c r="EY74" s="39">
        <v>38230</v>
      </c>
      <c r="EZ74" s="39">
        <v>3380</v>
      </c>
      <c r="FA74" s="39">
        <v>8080</v>
      </c>
      <c r="FB74" s="39">
        <v>8790</v>
      </c>
      <c r="FC74" s="39">
        <v>6410</v>
      </c>
      <c r="FD74" s="39">
        <v>5700</v>
      </c>
      <c r="FE74" s="39">
        <v>3730</v>
      </c>
      <c r="FF74" s="39">
        <v>2360</v>
      </c>
      <c r="FG74" s="39">
        <v>160</v>
      </c>
      <c r="FH74" s="39" t="s">
        <v>334</v>
      </c>
      <c r="FI74" s="39">
        <v>38600</v>
      </c>
      <c r="FJ74" s="39">
        <v>3400</v>
      </c>
      <c r="FK74" s="39">
        <v>8150</v>
      </c>
      <c r="FL74" s="39">
        <v>8870</v>
      </c>
      <c r="FM74" s="39">
        <v>6480</v>
      </c>
      <c r="FN74" s="39">
        <v>5770</v>
      </c>
      <c r="FO74" s="39">
        <v>3750</v>
      </c>
      <c r="FP74" s="39">
        <v>2360</v>
      </c>
      <c r="FQ74" s="39">
        <v>160</v>
      </c>
      <c r="FR74" s="39" t="s">
        <v>334</v>
      </c>
      <c r="FS74" s="39">
        <v>38940</v>
      </c>
      <c r="FT74" s="39">
        <v>3450</v>
      </c>
      <c r="FU74" s="39">
        <v>8220</v>
      </c>
      <c r="FV74" s="39">
        <v>8860</v>
      </c>
      <c r="FW74" s="39">
        <v>6530</v>
      </c>
      <c r="FX74" s="39">
        <v>5800</v>
      </c>
      <c r="FY74" s="39">
        <v>3780</v>
      </c>
      <c r="FZ74" s="39">
        <v>2370</v>
      </c>
      <c r="GA74" s="39">
        <v>160</v>
      </c>
      <c r="GB74" s="39" t="s">
        <v>334</v>
      </c>
      <c r="GC74" s="39">
        <v>39160</v>
      </c>
      <c r="GD74" s="39">
        <v>3490</v>
      </c>
      <c r="GE74" s="39">
        <v>8310</v>
      </c>
      <c r="GF74" s="39">
        <v>8910</v>
      </c>
      <c r="GG74" s="39">
        <v>6600</v>
      </c>
      <c r="GH74" s="39">
        <v>5820</v>
      </c>
      <c r="GI74" s="39">
        <v>3800</v>
      </c>
      <c r="GJ74" s="39">
        <v>2370</v>
      </c>
      <c r="GK74" s="39">
        <v>160</v>
      </c>
      <c r="GL74" s="39" t="s">
        <v>334</v>
      </c>
      <c r="GM74" s="39">
        <v>39460</v>
      </c>
      <c r="GN74" s="39">
        <v>3550</v>
      </c>
      <c r="GO74" s="39">
        <v>8320</v>
      </c>
      <c r="GP74" s="39">
        <v>8940</v>
      </c>
      <c r="GQ74" s="39">
        <v>6690</v>
      </c>
      <c r="GR74" s="39">
        <v>5800</v>
      </c>
      <c r="GS74" s="39">
        <v>3830</v>
      </c>
      <c r="GT74" s="39">
        <v>2370</v>
      </c>
      <c r="GU74" s="39">
        <v>160</v>
      </c>
      <c r="GV74" s="39" t="s">
        <v>334</v>
      </c>
      <c r="GW74" s="39">
        <v>39650</v>
      </c>
      <c r="GX74" s="39">
        <v>3590</v>
      </c>
      <c r="GY74" s="39">
        <v>8370</v>
      </c>
      <c r="GZ74" s="39">
        <v>8960</v>
      </c>
      <c r="HA74" s="39">
        <v>6680</v>
      </c>
      <c r="HB74" s="39">
        <v>5810</v>
      </c>
      <c r="HC74" s="39">
        <v>3860</v>
      </c>
      <c r="HD74" s="39">
        <v>2370</v>
      </c>
      <c r="HE74" s="39">
        <v>160</v>
      </c>
      <c r="HF74" s="39" t="s">
        <v>334</v>
      </c>
      <c r="HG74" s="39">
        <v>39790</v>
      </c>
      <c r="HH74" s="39">
        <v>3590</v>
      </c>
      <c r="HI74" s="39">
        <v>8410</v>
      </c>
      <c r="HJ74" s="39">
        <v>8990</v>
      </c>
      <c r="HK74" s="39">
        <v>6710</v>
      </c>
      <c r="HL74" s="39">
        <v>5850</v>
      </c>
      <c r="HM74" s="39">
        <v>3880</v>
      </c>
      <c r="HN74" s="39">
        <v>2380</v>
      </c>
      <c r="HO74" s="39">
        <v>160</v>
      </c>
      <c r="HP74" s="39" t="s">
        <v>334</v>
      </c>
      <c r="HQ74" s="39">
        <v>39980</v>
      </c>
      <c r="HR74" s="39">
        <v>3660</v>
      </c>
      <c r="HS74" s="39">
        <v>8440</v>
      </c>
      <c r="HT74" s="39">
        <v>9040</v>
      </c>
      <c r="HU74" s="39">
        <v>6740</v>
      </c>
      <c r="HV74" s="39">
        <v>5910</v>
      </c>
      <c r="HW74" s="39">
        <v>3900</v>
      </c>
      <c r="HX74" s="39">
        <v>2400</v>
      </c>
      <c r="HY74" s="39">
        <v>170</v>
      </c>
      <c r="HZ74" s="39" t="s">
        <v>334</v>
      </c>
      <c r="IA74" s="39">
        <v>40250</v>
      </c>
      <c r="IB74" s="39">
        <v>3670</v>
      </c>
      <c r="IC74" s="39">
        <v>8510</v>
      </c>
      <c r="ID74" s="39">
        <v>9140</v>
      </c>
      <c r="IE74" s="39">
        <v>6790</v>
      </c>
      <c r="IF74" s="39">
        <v>6000</v>
      </c>
      <c r="IG74" s="39">
        <v>3940</v>
      </c>
      <c r="IH74" s="39">
        <v>2420</v>
      </c>
      <c r="II74" s="39">
        <v>170</v>
      </c>
      <c r="IJ74" s="39" t="s">
        <v>334</v>
      </c>
      <c r="IK74" s="39">
        <v>40620</v>
      </c>
      <c r="IL74" s="39">
        <v>3680</v>
      </c>
      <c r="IM74" s="39">
        <v>8560</v>
      </c>
      <c r="IN74" s="39">
        <v>9350</v>
      </c>
      <c r="IO74" s="39">
        <v>6860</v>
      </c>
      <c r="IP74" s="39">
        <v>6090</v>
      </c>
      <c r="IQ74" s="39">
        <v>3990</v>
      </c>
      <c r="IR74" s="39">
        <v>2440</v>
      </c>
      <c r="IS74" s="39">
        <v>170</v>
      </c>
      <c r="IT74" s="39" t="s">
        <v>334</v>
      </c>
      <c r="IU74" s="39">
        <v>41130</v>
      </c>
      <c r="IV74" s="39">
        <v>3720</v>
      </c>
      <c r="IW74" s="39">
        <v>8610</v>
      </c>
      <c r="IX74" s="39">
        <v>9490</v>
      </c>
      <c r="IY74" s="39">
        <v>6940</v>
      </c>
      <c r="IZ74" s="39">
        <v>6190</v>
      </c>
      <c r="JA74" s="39">
        <v>4030</v>
      </c>
      <c r="JB74" s="39">
        <v>2450</v>
      </c>
      <c r="JC74" s="39">
        <v>170</v>
      </c>
      <c r="JD74" s="39" t="s">
        <v>334</v>
      </c>
      <c r="JE74" s="39">
        <v>41610</v>
      </c>
      <c r="JF74" s="39">
        <v>3770</v>
      </c>
      <c r="JG74" s="39">
        <v>8690</v>
      </c>
      <c r="JH74" s="39">
        <v>9610</v>
      </c>
      <c r="JI74" s="39">
        <v>6990</v>
      </c>
      <c r="JJ74" s="39">
        <v>6340</v>
      </c>
      <c r="JK74" s="39">
        <v>4080</v>
      </c>
      <c r="JL74" s="39">
        <v>2460</v>
      </c>
      <c r="JM74" s="39">
        <v>170</v>
      </c>
      <c r="JN74" s="39" t="s">
        <v>334</v>
      </c>
      <c r="JO74" s="39">
        <v>42110</v>
      </c>
      <c r="JP74" s="39">
        <v>3790</v>
      </c>
      <c r="JQ74" s="39">
        <v>8720</v>
      </c>
      <c r="JR74" s="39">
        <v>9810</v>
      </c>
      <c r="JS74" s="39">
        <v>7080</v>
      </c>
      <c r="JT74" s="39">
        <v>6480</v>
      </c>
      <c r="JU74" s="39">
        <v>4120</v>
      </c>
      <c r="JV74" s="39">
        <v>2480</v>
      </c>
      <c r="JW74" s="39">
        <v>170</v>
      </c>
      <c r="JX74" s="39" t="s">
        <v>334</v>
      </c>
      <c r="JY74" s="39">
        <v>42650</v>
      </c>
      <c r="JZ74" s="39">
        <v>3810</v>
      </c>
      <c r="KA74" s="39">
        <v>8830</v>
      </c>
      <c r="KB74" s="39">
        <v>10020</v>
      </c>
      <c r="KC74" s="39">
        <v>7150</v>
      </c>
      <c r="KD74" s="39">
        <v>6600</v>
      </c>
      <c r="KE74" s="39">
        <v>4170</v>
      </c>
      <c r="KF74" s="39">
        <v>2520</v>
      </c>
      <c r="KG74" s="39">
        <v>170</v>
      </c>
      <c r="KH74" s="39" t="s">
        <v>334</v>
      </c>
      <c r="KI74" s="39">
        <v>43280</v>
      </c>
      <c r="KJ74" s="39">
        <v>3840</v>
      </c>
      <c r="KK74" s="39">
        <v>8850</v>
      </c>
      <c r="KL74" s="39">
        <v>10190</v>
      </c>
      <c r="KM74" s="39">
        <v>7240</v>
      </c>
      <c r="KN74" s="39">
        <v>6740</v>
      </c>
      <c r="KO74" s="39">
        <v>4230</v>
      </c>
      <c r="KP74" s="39">
        <v>2580</v>
      </c>
      <c r="KQ74" s="39">
        <v>170</v>
      </c>
      <c r="KR74" s="39" t="s">
        <v>334</v>
      </c>
      <c r="KS74" s="39">
        <v>43820</v>
      </c>
      <c r="KT74" s="39">
        <v>3850</v>
      </c>
      <c r="KU74" s="39">
        <v>8860</v>
      </c>
      <c r="KV74" s="39">
        <v>10390</v>
      </c>
      <c r="KW74" s="39">
        <v>7320</v>
      </c>
      <c r="KX74" s="39">
        <v>6850</v>
      </c>
      <c r="KY74" s="39">
        <v>4290</v>
      </c>
      <c r="KZ74" s="39">
        <v>2620</v>
      </c>
      <c r="LA74" s="39">
        <v>170</v>
      </c>
      <c r="LB74" s="39" t="s">
        <v>334</v>
      </c>
      <c r="LC74" s="39">
        <v>44340</v>
      </c>
      <c r="LD74" t="str">
        <f>INDEX(Lookup!$F$2:$F$375, MATCH(D74,Lookup!$A$2:$A$375,0))</f>
        <v>:</v>
      </c>
    </row>
    <row r="75" spans="2:316" ht="15" customHeight="1" x14ac:dyDescent="0.25">
      <c r="B75" s="1" t="s">
        <v>342</v>
      </c>
      <c r="C75" s="42">
        <v>2715</v>
      </c>
      <c r="D75" s="42" t="s">
        <v>477</v>
      </c>
      <c r="E75" s="37" t="s">
        <v>478</v>
      </c>
      <c r="F75" s="38">
        <v>5360</v>
      </c>
      <c r="G75" s="38">
        <v>12000</v>
      </c>
      <c r="H75" s="38">
        <v>15920</v>
      </c>
      <c r="I75" s="38">
        <v>9320</v>
      </c>
      <c r="J75" s="38">
        <v>8060</v>
      </c>
      <c r="K75" s="38">
        <v>5630</v>
      </c>
      <c r="L75" s="38">
        <v>5080</v>
      </c>
      <c r="M75" s="38">
        <v>620</v>
      </c>
      <c r="N75" s="38" t="s">
        <v>334</v>
      </c>
      <c r="O75" s="39">
        <v>61990</v>
      </c>
      <c r="P75" s="39">
        <v>5570</v>
      </c>
      <c r="Q75" s="39">
        <v>12140</v>
      </c>
      <c r="R75" s="39">
        <v>16050</v>
      </c>
      <c r="S75" s="39">
        <v>9410</v>
      </c>
      <c r="T75" s="39">
        <v>8120</v>
      </c>
      <c r="U75" s="39">
        <v>5550</v>
      </c>
      <c r="V75" s="39">
        <v>4980</v>
      </c>
      <c r="W75" s="39">
        <v>600</v>
      </c>
      <c r="X75" s="39" t="s">
        <v>334</v>
      </c>
      <c r="Y75" s="39">
        <v>62410</v>
      </c>
      <c r="Z75" s="39">
        <v>6070</v>
      </c>
      <c r="AA75" s="39">
        <v>12380</v>
      </c>
      <c r="AB75" s="39">
        <v>16200</v>
      </c>
      <c r="AC75" s="39">
        <v>9740</v>
      </c>
      <c r="AD75" s="39">
        <v>8210</v>
      </c>
      <c r="AE75" s="39">
        <v>5420</v>
      </c>
      <c r="AF75" s="39">
        <v>4570</v>
      </c>
      <c r="AG75" s="39">
        <v>540</v>
      </c>
      <c r="AH75" s="39" t="s">
        <v>334</v>
      </c>
      <c r="AI75" s="39">
        <v>63110</v>
      </c>
      <c r="AJ75" s="39">
        <v>6370</v>
      </c>
      <c r="AK75" s="39">
        <v>12680</v>
      </c>
      <c r="AL75" s="39">
        <v>16410</v>
      </c>
      <c r="AM75" s="39">
        <v>9860</v>
      </c>
      <c r="AN75" s="39">
        <v>8350</v>
      </c>
      <c r="AO75" s="39">
        <v>5500</v>
      </c>
      <c r="AP75" s="39">
        <v>4540</v>
      </c>
      <c r="AQ75" s="39">
        <v>510</v>
      </c>
      <c r="AR75" s="39" t="s">
        <v>334</v>
      </c>
      <c r="AS75" s="39">
        <v>64220</v>
      </c>
      <c r="AT75" s="39">
        <v>6440</v>
      </c>
      <c r="AU75" s="39">
        <v>12690</v>
      </c>
      <c r="AV75" s="39">
        <v>16210</v>
      </c>
      <c r="AW75" s="39">
        <v>9460</v>
      </c>
      <c r="AX75" s="39">
        <v>7940</v>
      </c>
      <c r="AY75" s="39">
        <v>5260</v>
      </c>
      <c r="AZ75" s="39">
        <v>4510</v>
      </c>
      <c r="BA75" s="39">
        <v>500</v>
      </c>
      <c r="BB75" s="39" t="s">
        <v>334</v>
      </c>
      <c r="BC75" s="39">
        <v>63010</v>
      </c>
      <c r="BD75" s="39">
        <v>6710</v>
      </c>
      <c r="BE75" s="39">
        <v>12670</v>
      </c>
      <c r="BF75" s="39">
        <v>16280</v>
      </c>
      <c r="BG75" s="39">
        <v>9520</v>
      </c>
      <c r="BH75" s="39">
        <v>8050</v>
      </c>
      <c r="BI75" s="39">
        <v>5400</v>
      </c>
      <c r="BJ75" s="39">
        <v>4650</v>
      </c>
      <c r="BK75" s="39">
        <v>500</v>
      </c>
      <c r="BL75" s="39" t="s">
        <v>334</v>
      </c>
      <c r="BM75" s="39">
        <v>63770</v>
      </c>
      <c r="BN75" s="39">
        <v>6880</v>
      </c>
      <c r="BO75" s="39">
        <v>12700</v>
      </c>
      <c r="BP75" s="39">
        <v>16300</v>
      </c>
      <c r="BQ75" s="39">
        <v>9640</v>
      </c>
      <c r="BR75" s="39">
        <v>8140</v>
      </c>
      <c r="BS75" s="39">
        <v>5510</v>
      </c>
      <c r="BT75" s="39">
        <v>4720</v>
      </c>
      <c r="BU75" s="39">
        <v>520</v>
      </c>
      <c r="BV75" s="39" t="s">
        <v>334</v>
      </c>
      <c r="BW75" s="39">
        <v>64400</v>
      </c>
      <c r="BX75" s="39">
        <v>6950</v>
      </c>
      <c r="BY75" s="39">
        <v>12860</v>
      </c>
      <c r="BZ75" s="39">
        <v>16280</v>
      </c>
      <c r="CA75" s="39">
        <v>9710</v>
      </c>
      <c r="CB75" s="39">
        <v>8270</v>
      </c>
      <c r="CC75" s="39">
        <v>5680</v>
      </c>
      <c r="CD75" s="39">
        <v>4840</v>
      </c>
      <c r="CE75" s="39">
        <v>520</v>
      </c>
      <c r="CF75" s="39" t="s">
        <v>334</v>
      </c>
      <c r="CG75" s="39">
        <v>65110</v>
      </c>
      <c r="CH75" s="39">
        <v>7100</v>
      </c>
      <c r="CI75" s="39">
        <v>12820</v>
      </c>
      <c r="CJ75" s="39">
        <v>16350</v>
      </c>
      <c r="CK75" s="39">
        <v>9780</v>
      </c>
      <c r="CL75" s="39">
        <v>8440</v>
      </c>
      <c r="CM75" s="39">
        <v>5820</v>
      </c>
      <c r="CN75" s="39">
        <v>5010</v>
      </c>
      <c r="CO75" s="39">
        <v>540</v>
      </c>
      <c r="CP75" s="39" t="s">
        <v>334</v>
      </c>
      <c r="CQ75" s="39">
        <v>65850</v>
      </c>
      <c r="CR75" s="39">
        <v>7200</v>
      </c>
      <c r="CS75" s="39">
        <v>12820</v>
      </c>
      <c r="CT75" s="39">
        <v>16360</v>
      </c>
      <c r="CU75" s="39">
        <v>9840</v>
      </c>
      <c r="CV75" s="39">
        <v>8580</v>
      </c>
      <c r="CW75" s="39">
        <v>5870</v>
      </c>
      <c r="CX75" s="39">
        <v>5070</v>
      </c>
      <c r="CY75" s="39">
        <v>550</v>
      </c>
      <c r="CZ75" s="39" t="s">
        <v>334</v>
      </c>
      <c r="DA75" s="39">
        <v>66300</v>
      </c>
      <c r="DB75" s="39">
        <v>7240</v>
      </c>
      <c r="DC75" s="39">
        <v>12880</v>
      </c>
      <c r="DD75" s="39">
        <v>16380</v>
      </c>
      <c r="DE75" s="39">
        <v>9940</v>
      </c>
      <c r="DF75" s="39">
        <v>8800</v>
      </c>
      <c r="DG75" s="39">
        <v>5920</v>
      </c>
      <c r="DH75" s="39">
        <v>5160</v>
      </c>
      <c r="DI75" s="39">
        <v>550</v>
      </c>
      <c r="DJ75" s="39" t="s">
        <v>334</v>
      </c>
      <c r="DK75" s="39">
        <v>66850</v>
      </c>
      <c r="DL75" s="39">
        <v>7340</v>
      </c>
      <c r="DM75" s="39">
        <v>12970</v>
      </c>
      <c r="DN75" s="39">
        <v>16380</v>
      </c>
      <c r="DO75" s="39">
        <v>9950</v>
      </c>
      <c r="DP75" s="39">
        <v>9000</v>
      </c>
      <c r="DQ75" s="39">
        <v>5880</v>
      </c>
      <c r="DR75" s="39">
        <v>5200</v>
      </c>
      <c r="DS75" s="39">
        <v>550</v>
      </c>
      <c r="DT75" s="39" t="s">
        <v>334</v>
      </c>
      <c r="DU75" s="39">
        <v>67270</v>
      </c>
      <c r="DV75" s="39">
        <v>7470</v>
      </c>
      <c r="DW75" s="39">
        <v>12980</v>
      </c>
      <c r="DX75" s="39">
        <v>16410</v>
      </c>
      <c r="DY75" s="39">
        <v>10090</v>
      </c>
      <c r="DZ75" s="39">
        <v>9060</v>
      </c>
      <c r="EA75" s="39">
        <v>5910</v>
      </c>
      <c r="EB75" s="39">
        <v>5240</v>
      </c>
      <c r="EC75" s="39">
        <v>560</v>
      </c>
      <c r="ED75" s="39" t="s">
        <v>334</v>
      </c>
      <c r="EE75" s="39">
        <v>67730</v>
      </c>
      <c r="EF75" s="39">
        <v>7540</v>
      </c>
      <c r="EG75" s="39">
        <v>13080</v>
      </c>
      <c r="EH75" s="39">
        <v>16460</v>
      </c>
      <c r="EI75" s="39">
        <v>10180</v>
      </c>
      <c r="EJ75" s="39">
        <v>9080</v>
      </c>
      <c r="EK75" s="39">
        <v>5950</v>
      </c>
      <c r="EL75" s="39">
        <v>5320</v>
      </c>
      <c r="EM75" s="39">
        <v>570</v>
      </c>
      <c r="EN75" s="39" t="s">
        <v>334</v>
      </c>
      <c r="EO75" s="39">
        <v>68190</v>
      </c>
      <c r="EP75" s="39">
        <v>7620</v>
      </c>
      <c r="EQ75" s="39">
        <v>13120</v>
      </c>
      <c r="ER75" s="39">
        <v>16480</v>
      </c>
      <c r="ES75" s="39">
        <v>10260</v>
      </c>
      <c r="ET75" s="39">
        <v>9080</v>
      </c>
      <c r="EU75" s="39">
        <v>6030</v>
      </c>
      <c r="EV75" s="39">
        <v>5350</v>
      </c>
      <c r="EW75" s="39">
        <v>580</v>
      </c>
      <c r="EX75" s="39" t="s">
        <v>334</v>
      </c>
      <c r="EY75" s="39">
        <v>68490</v>
      </c>
      <c r="EZ75" s="39">
        <v>7760</v>
      </c>
      <c r="FA75" s="39">
        <v>13190</v>
      </c>
      <c r="FB75" s="39">
        <v>16590</v>
      </c>
      <c r="FC75" s="39">
        <v>10350</v>
      </c>
      <c r="FD75" s="39">
        <v>9100</v>
      </c>
      <c r="FE75" s="39">
        <v>6070</v>
      </c>
      <c r="FF75" s="39">
        <v>5380</v>
      </c>
      <c r="FG75" s="39">
        <v>590</v>
      </c>
      <c r="FH75" s="39" t="s">
        <v>334</v>
      </c>
      <c r="FI75" s="39">
        <v>69030</v>
      </c>
      <c r="FJ75" s="39">
        <v>7890</v>
      </c>
      <c r="FK75" s="39">
        <v>13310</v>
      </c>
      <c r="FL75" s="39">
        <v>16620</v>
      </c>
      <c r="FM75" s="39">
        <v>10380</v>
      </c>
      <c r="FN75" s="39">
        <v>9110</v>
      </c>
      <c r="FO75" s="39">
        <v>6080</v>
      </c>
      <c r="FP75" s="39">
        <v>5400</v>
      </c>
      <c r="FQ75" s="39">
        <v>590</v>
      </c>
      <c r="FR75" s="39" t="s">
        <v>334</v>
      </c>
      <c r="FS75" s="39">
        <v>69390</v>
      </c>
      <c r="FT75" s="39">
        <v>7970</v>
      </c>
      <c r="FU75" s="39">
        <v>13350</v>
      </c>
      <c r="FV75" s="39">
        <v>16610</v>
      </c>
      <c r="FW75" s="39">
        <v>10420</v>
      </c>
      <c r="FX75" s="39">
        <v>9130</v>
      </c>
      <c r="FY75" s="39">
        <v>6150</v>
      </c>
      <c r="FZ75" s="39">
        <v>5420</v>
      </c>
      <c r="GA75" s="39">
        <v>600</v>
      </c>
      <c r="GB75" s="39" t="s">
        <v>334</v>
      </c>
      <c r="GC75" s="39">
        <v>69650</v>
      </c>
      <c r="GD75" s="39">
        <v>8070</v>
      </c>
      <c r="GE75" s="39">
        <v>13400</v>
      </c>
      <c r="GF75" s="39">
        <v>16590</v>
      </c>
      <c r="GG75" s="39">
        <v>10440</v>
      </c>
      <c r="GH75" s="39">
        <v>9170</v>
      </c>
      <c r="GI75" s="39">
        <v>6190</v>
      </c>
      <c r="GJ75" s="39">
        <v>5430</v>
      </c>
      <c r="GK75" s="39">
        <v>600</v>
      </c>
      <c r="GL75" s="39" t="s">
        <v>334</v>
      </c>
      <c r="GM75" s="39">
        <v>69880</v>
      </c>
      <c r="GN75" s="39">
        <v>8150</v>
      </c>
      <c r="GO75" s="39">
        <v>13520</v>
      </c>
      <c r="GP75" s="39">
        <v>16540</v>
      </c>
      <c r="GQ75" s="39">
        <v>10510</v>
      </c>
      <c r="GR75" s="39">
        <v>9210</v>
      </c>
      <c r="GS75" s="39">
        <v>6170</v>
      </c>
      <c r="GT75" s="39">
        <v>5410</v>
      </c>
      <c r="GU75" s="39">
        <v>600</v>
      </c>
      <c r="GV75" s="39" t="s">
        <v>334</v>
      </c>
      <c r="GW75" s="39">
        <v>70120</v>
      </c>
      <c r="GX75" s="39">
        <v>8220</v>
      </c>
      <c r="GY75" s="39">
        <v>13610</v>
      </c>
      <c r="GZ75" s="39">
        <v>16480</v>
      </c>
      <c r="HA75" s="39">
        <v>10590</v>
      </c>
      <c r="HB75" s="39">
        <v>9190</v>
      </c>
      <c r="HC75" s="39">
        <v>6190</v>
      </c>
      <c r="HD75" s="39">
        <v>5420</v>
      </c>
      <c r="HE75" s="39">
        <v>610</v>
      </c>
      <c r="HF75" s="39" t="s">
        <v>334</v>
      </c>
      <c r="HG75" s="39">
        <v>70310</v>
      </c>
      <c r="HH75" s="39">
        <v>8270</v>
      </c>
      <c r="HI75" s="39">
        <v>13730</v>
      </c>
      <c r="HJ75" s="39">
        <v>16420</v>
      </c>
      <c r="HK75" s="39">
        <v>10600</v>
      </c>
      <c r="HL75" s="39">
        <v>9210</v>
      </c>
      <c r="HM75" s="39">
        <v>6220</v>
      </c>
      <c r="HN75" s="39">
        <v>5450</v>
      </c>
      <c r="HO75" s="39">
        <v>620</v>
      </c>
      <c r="HP75" s="39" t="s">
        <v>334</v>
      </c>
      <c r="HQ75" s="39">
        <v>70520</v>
      </c>
      <c r="HR75" s="39">
        <v>8370</v>
      </c>
      <c r="HS75" s="39">
        <v>13840</v>
      </c>
      <c r="HT75" s="39">
        <v>16360</v>
      </c>
      <c r="HU75" s="39">
        <v>10600</v>
      </c>
      <c r="HV75" s="39">
        <v>9260</v>
      </c>
      <c r="HW75" s="39">
        <v>6240</v>
      </c>
      <c r="HX75" s="39">
        <v>5470</v>
      </c>
      <c r="HY75" s="39">
        <v>630</v>
      </c>
      <c r="HZ75" s="39" t="s">
        <v>334</v>
      </c>
      <c r="IA75" s="39">
        <v>70770</v>
      </c>
      <c r="IB75" s="39">
        <v>8420</v>
      </c>
      <c r="IC75" s="39">
        <v>13890</v>
      </c>
      <c r="ID75" s="39">
        <v>16400</v>
      </c>
      <c r="IE75" s="39">
        <v>10620</v>
      </c>
      <c r="IF75" s="39">
        <v>9290</v>
      </c>
      <c r="IG75" s="39">
        <v>6280</v>
      </c>
      <c r="IH75" s="39">
        <v>5510</v>
      </c>
      <c r="II75" s="39">
        <v>630</v>
      </c>
      <c r="IJ75" s="39" t="s">
        <v>334</v>
      </c>
      <c r="IK75" s="39">
        <v>71040</v>
      </c>
      <c r="IL75" s="39">
        <v>8490</v>
      </c>
      <c r="IM75" s="39">
        <v>13920</v>
      </c>
      <c r="IN75" s="39">
        <v>16410</v>
      </c>
      <c r="IO75" s="39">
        <v>10660</v>
      </c>
      <c r="IP75" s="39">
        <v>9370</v>
      </c>
      <c r="IQ75" s="39">
        <v>6320</v>
      </c>
      <c r="IR75" s="39">
        <v>5590</v>
      </c>
      <c r="IS75" s="39">
        <v>650</v>
      </c>
      <c r="IT75" s="39" t="s">
        <v>334</v>
      </c>
      <c r="IU75" s="39">
        <v>71420</v>
      </c>
      <c r="IV75" s="39">
        <v>8550</v>
      </c>
      <c r="IW75" s="39">
        <v>13970</v>
      </c>
      <c r="IX75" s="39">
        <v>16440</v>
      </c>
      <c r="IY75" s="39">
        <v>10780</v>
      </c>
      <c r="IZ75" s="39">
        <v>9450</v>
      </c>
      <c r="JA75" s="39">
        <v>6430</v>
      </c>
      <c r="JB75" s="39">
        <v>5650</v>
      </c>
      <c r="JC75" s="39">
        <v>660</v>
      </c>
      <c r="JD75" s="39" t="s">
        <v>334</v>
      </c>
      <c r="JE75" s="39">
        <v>71930</v>
      </c>
      <c r="JF75" s="39">
        <v>8720</v>
      </c>
      <c r="JG75" s="39">
        <v>14090</v>
      </c>
      <c r="JH75" s="39">
        <v>16570</v>
      </c>
      <c r="JI75" s="39">
        <v>10840</v>
      </c>
      <c r="JJ75" s="39">
        <v>9550</v>
      </c>
      <c r="JK75" s="39">
        <v>6500</v>
      </c>
      <c r="JL75" s="39">
        <v>5700</v>
      </c>
      <c r="JM75" s="39">
        <v>670</v>
      </c>
      <c r="JN75" s="39" t="s">
        <v>334</v>
      </c>
      <c r="JO75" s="39">
        <v>72640</v>
      </c>
      <c r="JP75" s="39">
        <v>8750</v>
      </c>
      <c r="JQ75" s="39">
        <v>14160</v>
      </c>
      <c r="JR75" s="39">
        <v>16750</v>
      </c>
      <c r="JS75" s="39">
        <v>10970</v>
      </c>
      <c r="JT75" s="39">
        <v>9740</v>
      </c>
      <c r="JU75" s="39">
        <v>6610</v>
      </c>
      <c r="JV75" s="39">
        <v>5780</v>
      </c>
      <c r="JW75" s="39">
        <v>680</v>
      </c>
      <c r="JX75" s="39" t="s">
        <v>334</v>
      </c>
      <c r="JY75" s="39">
        <v>73450</v>
      </c>
      <c r="JZ75" s="39">
        <v>8740</v>
      </c>
      <c r="KA75" s="39">
        <v>14270</v>
      </c>
      <c r="KB75" s="39">
        <v>16980</v>
      </c>
      <c r="KC75" s="39">
        <v>11100</v>
      </c>
      <c r="KD75" s="39">
        <v>9920</v>
      </c>
      <c r="KE75" s="39">
        <v>6740</v>
      </c>
      <c r="KF75" s="39">
        <v>5860</v>
      </c>
      <c r="KG75" s="39">
        <v>680</v>
      </c>
      <c r="KH75" s="39" t="s">
        <v>334</v>
      </c>
      <c r="KI75" s="39">
        <v>74300</v>
      </c>
      <c r="KJ75" s="39">
        <v>8770</v>
      </c>
      <c r="KK75" s="39">
        <v>14410</v>
      </c>
      <c r="KL75" s="39">
        <v>17320</v>
      </c>
      <c r="KM75" s="39">
        <v>11350</v>
      </c>
      <c r="KN75" s="39">
        <v>10180</v>
      </c>
      <c r="KO75" s="39">
        <v>6950</v>
      </c>
      <c r="KP75" s="39">
        <v>5990</v>
      </c>
      <c r="KQ75" s="39">
        <v>690</v>
      </c>
      <c r="KR75" s="39" t="s">
        <v>334</v>
      </c>
      <c r="KS75" s="39">
        <v>75660</v>
      </c>
      <c r="KT75" s="39">
        <v>8800</v>
      </c>
      <c r="KU75" s="39">
        <v>14560</v>
      </c>
      <c r="KV75" s="39">
        <v>17520</v>
      </c>
      <c r="KW75" s="39">
        <v>11520</v>
      </c>
      <c r="KX75" s="39">
        <v>10380</v>
      </c>
      <c r="KY75" s="39">
        <v>7140</v>
      </c>
      <c r="KZ75" s="39">
        <v>6110</v>
      </c>
      <c r="LA75" s="39">
        <v>690</v>
      </c>
      <c r="LB75" s="39" t="s">
        <v>334</v>
      </c>
      <c r="LC75" s="39">
        <v>76710</v>
      </c>
      <c r="LD75" t="str">
        <f>INDEX(Lookup!$F$2:$F$375, MATCH(D75,Lookup!$A$2:$A$375,0))</f>
        <v>:</v>
      </c>
    </row>
    <row r="76" spans="2:316" ht="15" customHeight="1" x14ac:dyDescent="0.25">
      <c r="B76" s="1" t="s">
        <v>342</v>
      </c>
      <c r="C76" s="42">
        <v>2720</v>
      </c>
      <c r="D76" s="42" t="s">
        <v>479</v>
      </c>
      <c r="E76" s="37" t="s">
        <v>480</v>
      </c>
      <c r="F76" s="38">
        <v>3050</v>
      </c>
      <c r="G76" s="38">
        <v>4120</v>
      </c>
      <c r="H76" s="38">
        <v>3970</v>
      </c>
      <c r="I76" s="38">
        <v>2640</v>
      </c>
      <c r="J76" s="38">
        <v>2650</v>
      </c>
      <c r="K76" s="38">
        <v>1380</v>
      </c>
      <c r="L76" s="38">
        <v>840</v>
      </c>
      <c r="M76" s="38">
        <v>70</v>
      </c>
      <c r="N76" s="38" t="s">
        <v>334</v>
      </c>
      <c r="O76" s="39">
        <v>18720</v>
      </c>
      <c r="P76" s="39">
        <v>3040</v>
      </c>
      <c r="Q76" s="39">
        <v>4140</v>
      </c>
      <c r="R76" s="39">
        <v>3990</v>
      </c>
      <c r="S76" s="39">
        <v>2670</v>
      </c>
      <c r="T76" s="39">
        <v>2670</v>
      </c>
      <c r="U76" s="39">
        <v>1370</v>
      </c>
      <c r="V76" s="39">
        <v>820</v>
      </c>
      <c r="W76" s="39">
        <v>70</v>
      </c>
      <c r="X76" s="39" t="s">
        <v>334</v>
      </c>
      <c r="Y76" s="39">
        <v>18780</v>
      </c>
      <c r="Z76" s="39">
        <v>3140</v>
      </c>
      <c r="AA76" s="39">
        <v>4300</v>
      </c>
      <c r="AB76" s="39">
        <v>4170</v>
      </c>
      <c r="AC76" s="39">
        <v>2740</v>
      </c>
      <c r="AD76" s="39">
        <v>2630</v>
      </c>
      <c r="AE76" s="39">
        <v>1270</v>
      </c>
      <c r="AF76" s="39">
        <v>700</v>
      </c>
      <c r="AG76" s="39">
        <v>60</v>
      </c>
      <c r="AH76" s="39" t="s">
        <v>334</v>
      </c>
      <c r="AI76" s="39">
        <v>19020</v>
      </c>
      <c r="AJ76" s="39">
        <v>3180</v>
      </c>
      <c r="AK76" s="39">
        <v>4350</v>
      </c>
      <c r="AL76" s="39">
        <v>4310</v>
      </c>
      <c r="AM76" s="39">
        <v>2820</v>
      </c>
      <c r="AN76" s="39">
        <v>2610</v>
      </c>
      <c r="AO76" s="39">
        <v>1260</v>
      </c>
      <c r="AP76" s="39">
        <v>710</v>
      </c>
      <c r="AQ76" s="39">
        <v>70</v>
      </c>
      <c r="AR76" s="39" t="s">
        <v>334</v>
      </c>
      <c r="AS76" s="39">
        <v>19300</v>
      </c>
      <c r="AT76" s="39">
        <v>3170</v>
      </c>
      <c r="AU76" s="39">
        <v>4360</v>
      </c>
      <c r="AV76" s="39">
        <v>4360</v>
      </c>
      <c r="AW76" s="39">
        <v>2840</v>
      </c>
      <c r="AX76" s="39">
        <v>2600</v>
      </c>
      <c r="AY76" s="39">
        <v>1290</v>
      </c>
      <c r="AZ76" s="39">
        <v>720</v>
      </c>
      <c r="BA76" s="39">
        <v>70</v>
      </c>
      <c r="BB76" s="39" t="s">
        <v>334</v>
      </c>
      <c r="BC76" s="39">
        <v>19400</v>
      </c>
      <c r="BD76" s="39">
        <v>3230</v>
      </c>
      <c r="BE76" s="39">
        <v>4350</v>
      </c>
      <c r="BF76" s="39">
        <v>4370</v>
      </c>
      <c r="BG76" s="39">
        <v>2880</v>
      </c>
      <c r="BH76" s="39">
        <v>2610</v>
      </c>
      <c r="BI76" s="39">
        <v>1320</v>
      </c>
      <c r="BJ76" s="39">
        <v>730</v>
      </c>
      <c r="BK76" s="39">
        <v>70</v>
      </c>
      <c r="BL76" s="39" t="s">
        <v>334</v>
      </c>
      <c r="BM76" s="39">
        <v>19560</v>
      </c>
      <c r="BN76" s="39">
        <v>3250</v>
      </c>
      <c r="BO76" s="39">
        <v>4380</v>
      </c>
      <c r="BP76" s="39">
        <v>4700</v>
      </c>
      <c r="BQ76" s="39">
        <v>2890</v>
      </c>
      <c r="BR76" s="39">
        <v>2630</v>
      </c>
      <c r="BS76" s="39">
        <v>1340</v>
      </c>
      <c r="BT76" s="39">
        <v>730</v>
      </c>
      <c r="BU76" s="39">
        <v>70</v>
      </c>
      <c r="BV76" s="39" t="s">
        <v>334</v>
      </c>
      <c r="BW76" s="39">
        <v>19990</v>
      </c>
      <c r="BX76" s="39">
        <v>3250</v>
      </c>
      <c r="BY76" s="39">
        <v>4420</v>
      </c>
      <c r="BZ76" s="39">
        <v>4760</v>
      </c>
      <c r="CA76" s="39">
        <v>2930</v>
      </c>
      <c r="CB76" s="39">
        <v>2690</v>
      </c>
      <c r="CC76" s="39">
        <v>1360</v>
      </c>
      <c r="CD76" s="39">
        <v>750</v>
      </c>
      <c r="CE76" s="39">
        <v>70</v>
      </c>
      <c r="CF76" s="39" t="s">
        <v>334</v>
      </c>
      <c r="CG76" s="39">
        <v>20220</v>
      </c>
      <c r="CH76" s="39">
        <v>3250</v>
      </c>
      <c r="CI76" s="39">
        <v>4440</v>
      </c>
      <c r="CJ76" s="39">
        <v>4830</v>
      </c>
      <c r="CK76" s="39">
        <v>2990</v>
      </c>
      <c r="CL76" s="39">
        <v>2760</v>
      </c>
      <c r="CM76" s="39">
        <v>1390</v>
      </c>
      <c r="CN76" s="39">
        <v>750</v>
      </c>
      <c r="CO76" s="39">
        <v>70</v>
      </c>
      <c r="CP76" s="39" t="s">
        <v>334</v>
      </c>
      <c r="CQ76" s="39">
        <v>20480</v>
      </c>
      <c r="CR76" s="39">
        <v>3260</v>
      </c>
      <c r="CS76" s="39">
        <v>4480</v>
      </c>
      <c r="CT76" s="39">
        <v>4910</v>
      </c>
      <c r="CU76" s="39">
        <v>3030</v>
      </c>
      <c r="CV76" s="39">
        <v>2810</v>
      </c>
      <c r="CW76" s="39">
        <v>1420</v>
      </c>
      <c r="CX76" s="39">
        <v>770</v>
      </c>
      <c r="CY76" s="39">
        <v>80</v>
      </c>
      <c r="CZ76" s="39" t="s">
        <v>334</v>
      </c>
      <c r="DA76" s="39">
        <v>20750</v>
      </c>
      <c r="DB76" s="39">
        <v>3110</v>
      </c>
      <c r="DC76" s="39">
        <v>4510</v>
      </c>
      <c r="DD76" s="39">
        <v>4940</v>
      </c>
      <c r="DE76" s="39">
        <v>3100</v>
      </c>
      <c r="DF76" s="39">
        <v>2890</v>
      </c>
      <c r="DG76" s="39">
        <v>1460</v>
      </c>
      <c r="DH76" s="39">
        <v>780</v>
      </c>
      <c r="DI76" s="39">
        <v>80</v>
      </c>
      <c r="DJ76" s="39" t="s">
        <v>334</v>
      </c>
      <c r="DK76" s="39">
        <v>20870</v>
      </c>
      <c r="DL76" s="39">
        <v>3130</v>
      </c>
      <c r="DM76" s="39">
        <v>4520</v>
      </c>
      <c r="DN76" s="39">
        <v>4960</v>
      </c>
      <c r="DO76" s="39">
        <v>3150</v>
      </c>
      <c r="DP76" s="39">
        <v>2920</v>
      </c>
      <c r="DQ76" s="39">
        <v>1480</v>
      </c>
      <c r="DR76" s="39">
        <v>790</v>
      </c>
      <c r="DS76" s="39">
        <v>80</v>
      </c>
      <c r="DT76" s="39" t="s">
        <v>334</v>
      </c>
      <c r="DU76" s="39">
        <v>21010</v>
      </c>
      <c r="DV76" s="39">
        <v>3130</v>
      </c>
      <c r="DW76" s="39">
        <v>4530</v>
      </c>
      <c r="DX76" s="39">
        <v>4970</v>
      </c>
      <c r="DY76" s="39">
        <v>3180</v>
      </c>
      <c r="DZ76" s="39">
        <v>2960</v>
      </c>
      <c r="EA76" s="39">
        <v>1500</v>
      </c>
      <c r="EB76" s="39">
        <v>790</v>
      </c>
      <c r="EC76" s="39">
        <v>80</v>
      </c>
      <c r="ED76" s="39" t="s">
        <v>334</v>
      </c>
      <c r="EE76" s="39">
        <v>21130</v>
      </c>
      <c r="EF76" s="39">
        <v>3190</v>
      </c>
      <c r="EG76" s="39">
        <v>4560</v>
      </c>
      <c r="EH76" s="39">
        <v>5070</v>
      </c>
      <c r="EI76" s="39">
        <v>3230</v>
      </c>
      <c r="EJ76" s="39">
        <v>2990</v>
      </c>
      <c r="EK76" s="39">
        <v>1530</v>
      </c>
      <c r="EL76" s="39">
        <v>790</v>
      </c>
      <c r="EM76" s="39">
        <v>80</v>
      </c>
      <c r="EN76" s="39" t="s">
        <v>334</v>
      </c>
      <c r="EO76" s="39">
        <v>21440</v>
      </c>
      <c r="EP76" s="39">
        <v>3210</v>
      </c>
      <c r="EQ76" s="39">
        <v>4600</v>
      </c>
      <c r="ER76" s="39">
        <v>5120</v>
      </c>
      <c r="ES76" s="39">
        <v>3260</v>
      </c>
      <c r="ET76" s="39">
        <v>3010</v>
      </c>
      <c r="EU76" s="39">
        <v>1550</v>
      </c>
      <c r="EV76" s="39">
        <v>800</v>
      </c>
      <c r="EW76" s="39">
        <v>80</v>
      </c>
      <c r="EX76" s="39" t="s">
        <v>334</v>
      </c>
      <c r="EY76" s="39">
        <v>21630</v>
      </c>
      <c r="EZ76" s="39">
        <v>3240</v>
      </c>
      <c r="FA76" s="39">
        <v>4640</v>
      </c>
      <c r="FB76" s="39">
        <v>5150</v>
      </c>
      <c r="FC76" s="39">
        <v>3290</v>
      </c>
      <c r="FD76" s="39">
        <v>3030</v>
      </c>
      <c r="FE76" s="39">
        <v>1560</v>
      </c>
      <c r="FF76" s="39">
        <v>810</v>
      </c>
      <c r="FG76" s="39">
        <v>100</v>
      </c>
      <c r="FH76" s="39" t="s">
        <v>334</v>
      </c>
      <c r="FI76" s="39">
        <v>21810</v>
      </c>
      <c r="FJ76" s="39">
        <v>3560</v>
      </c>
      <c r="FK76" s="39">
        <v>4660</v>
      </c>
      <c r="FL76" s="39">
        <v>5190</v>
      </c>
      <c r="FM76" s="39">
        <v>3320</v>
      </c>
      <c r="FN76" s="39">
        <v>3060</v>
      </c>
      <c r="FO76" s="39">
        <v>1580</v>
      </c>
      <c r="FP76" s="39">
        <v>810</v>
      </c>
      <c r="FQ76" s="39">
        <v>90</v>
      </c>
      <c r="FR76" s="39" t="s">
        <v>334</v>
      </c>
      <c r="FS76" s="39">
        <v>22250</v>
      </c>
      <c r="FT76" s="39">
        <v>3570</v>
      </c>
      <c r="FU76" s="39">
        <v>4660</v>
      </c>
      <c r="FV76" s="39">
        <v>5180</v>
      </c>
      <c r="FW76" s="39">
        <v>3320</v>
      </c>
      <c r="FX76" s="39">
        <v>3060</v>
      </c>
      <c r="FY76" s="39">
        <v>1600</v>
      </c>
      <c r="FZ76" s="39">
        <v>810</v>
      </c>
      <c r="GA76" s="39">
        <v>100</v>
      </c>
      <c r="GB76" s="39" t="s">
        <v>334</v>
      </c>
      <c r="GC76" s="39">
        <v>22290</v>
      </c>
      <c r="GD76" s="39">
        <v>3540</v>
      </c>
      <c r="GE76" s="39">
        <v>4680</v>
      </c>
      <c r="GF76" s="39">
        <v>5190</v>
      </c>
      <c r="GG76" s="39">
        <v>3310</v>
      </c>
      <c r="GH76" s="39">
        <v>3080</v>
      </c>
      <c r="GI76" s="39">
        <v>1620</v>
      </c>
      <c r="GJ76" s="39">
        <v>810</v>
      </c>
      <c r="GK76" s="39">
        <v>100</v>
      </c>
      <c r="GL76" s="39" t="s">
        <v>334</v>
      </c>
      <c r="GM76" s="39">
        <v>22320</v>
      </c>
      <c r="GN76" s="39">
        <v>3590</v>
      </c>
      <c r="GO76" s="39">
        <v>4780</v>
      </c>
      <c r="GP76" s="39">
        <v>5240</v>
      </c>
      <c r="GQ76" s="39">
        <v>3330</v>
      </c>
      <c r="GR76" s="39">
        <v>3080</v>
      </c>
      <c r="GS76" s="39">
        <v>1630</v>
      </c>
      <c r="GT76" s="39">
        <v>810</v>
      </c>
      <c r="GU76" s="39">
        <v>90</v>
      </c>
      <c r="GV76" s="39" t="s">
        <v>334</v>
      </c>
      <c r="GW76" s="39">
        <v>22550</v>
      </c>
      <c r="GX76" s="39">
        <v>3630</v>
      </c>
      <c r="GY76" s="39">
        <v>4800</v>
      </c>
      <c r="GZ76" s="39">
        <v>5250</v>
      </c>
      <c r="HA76" s="39">
        <v>3350</v>
      </c>
      <c r="HB76" s="39">
        <v>3100</v>
      </c>
      <c r="HC76" s="39">
        <v>1640</v>
      </c>
      <c r="HD76" s="39">
        <v>810</v>
      </c>
      <c r="HE76" s="39">
        <v>90</v>
      </c>
      <c r="HF76" s="39" t="s">
        <v>334</v>
      </c>
      <c r="HG76" s="39">
        <v>22670</v>
      </c>
      <c r="HH76" s="39">
        <v>3620</v>
      </c>
      <c r="HI76" s="39">
        <v>4780</v>
      </c>
      <c r="HJ76" s="39">
        <v>5280</v>
      </c>
      <c r="HK76" s="39">
        <v>3370</v>
      </c>
      <c r="HL76" s="39">
        <v>3130</v>
      </c>
      <c r="HM76" s="39">
        <v>1640</v>
      </c>
      <c r="HN76" s="39">
        <v>810</v>
      </c>
      <c r="HO76" s="39">
        <v>100</v>
      </c>
      <c r="HP76" s="39" t="s">
        <v>334</v>
      </c>
      <c r="HQ76" s="39">
        <v>22720</v>
      </c>
      <c r="HR76" s="39">
        <v>3680</v>
      </c>
      <c r="HS76" s="39">
        <v>4820</v>
      </c>
      <c r="HT76" s="39">
        <v>5310</v>
      </c>
      <c r="HU76" s="39">
        <v>3410</v>
      </c>
      <c r="HV76" s="39">
        <v>3140</v>
      </c>
      <c r="HW76" s="39">
        <v>1640</v>
      </c>
      <c r="HX76" s="39">
        <v>820</v>
      </c>
      <c r="HY76" s="39">
        <v>100</v>
      </c>
      <c r="HZ76" s="39" t="s">
        <v>334</v>
      </c>
      <c r="IA76" s="39">
        <v>22910</v>
      </c>
      <c r="IB76" s="39">
        <v>3680</v>
      </c>
      <c r="IC76" s="39">
        <v>4840</v>
      </c>
      <c r="ID76" s="39">
        <v>5360</v>
      </c>
      <c r="IE76" s="39">
        <v>3450</v>
      </c>
      <c r="IF76" s="39">
        <v>3170</v>
      </c>
      <c r="IG76" s="39">
        <v>1640</v>
      </c>
      <c r="IH76" s="39">
        <v>820</v>
      </c>
      <c r="II76" s="39">
        <v>100</v>
      </c>
      <c r="IJ76" s="39" t="s">
        <v>334</v>
      </c>
      <c r="IK76" s="39">
        <v>23060</v>
      </c>
      <c r="IL76" s="39">
        <v>3700</v>
      </c>
      <c r="IM76" s="39">
        <v>4890</v>
      </c>
      <c r="IN76" s="39">
        <v>5430</v>
      </c>
      <c r="IO76" s="39">
        <v>3480</v>
      </c>
      <c r="IP76" s="39">
        <v>3200</v>
      </c>
      <c r="IQ76" s="39">
        <v>1640</v>
      </c>
      <c r="IR76" s="39">
        <v>830</v>
      </c>
      <c r="IS76" s="39">
        <v>100</v>
      </c>
      <c r="IT76" s="39" t="s">
        <v>334</v>
      </c>
      <c r="IU76" s="39">
        <v>23270</v>
      </c>
      <c r="IV76" s="39">
        <v>3680</v>
      </c>
      <c r="IW76" s="39">
        <v>4940</v>
      </c>
      <c r="IX76" s="39">
        <v>5520</v>
      </c>
      <c r="IY76" s="39">
        <v>3520</v>
      </c>
      <c r="IZ76" s="39">
        <v>3220</v>
      </c>
      <c r="JA76" s="39">
        <v>1660</v>
      </c>
      <c r="JB76" s="39">
        <v>830</v>
      </c>
      <c r="JC76" s="39">
        <v>100</v>
      </c>
      <c r="JD76" s="39" t="s">
        <v>334</v>
      </c>
      <c r="JE76" s="39">
        <v>23470</v>
      </c>
      <c r="JF76" s="39">
        <v>3660</v>
      </c>
      <c r="JG76" s="39">
        <v>4980</v>
      </c>
      <c r="JH76" s="39">
        <v>5580</v>
      </c>
      <c r="JI76" s="39">
        <v>3540</v>
      </c>
      <c r="JJ76" s="39">
        <v>3230</v>
      </c>
      <c r="JK76" s="39">
        <v>1690</v>
      </c>
      <c r="JL76" s="39">
        <v>840</v>
      </c>
      <c r="JM76" s="39">
        <v>100</v>
      </c>
      <c r="JN76" s="39" t="s">
        <v>334</v>
      </c>
      <c r="JO76" s="39">
        <v>23620</v>
      </c>
      <c r="JP76" s="39">
        <v>3670</v>
      </c>
      <c r="JQ76" s="39">
        <v>4990</v>
      </c>
      <c r="JR76" s="39">
        <v>5570</v>
      </c>
      <c r="JS76" s="39">
        <v>3550</v>
      </c>
      <c r="JT76" s="39">
        <v>3240</v>
      </c>
      <c r="JU76" s="39">
        <v>1700</v>
      </c>
      <c r="JV76" s="39">
        <v>840</v>
      </c>
      <c r="JW76" s="39">
        <v>100</v>
      </c>
      <c r="JX76" s="39" t="s">
        <v>334</v>
      </c>
      <c r="JY76" s="39">
        <v>23650</v>
      </c>
      <c r="JZ76" s="39">
        <v>3690</v>
      </c>
      <c r="KA76" s="39">
        <v>4980</v>
      </c>
      <c r="KB76" s="39">
        <v>5560</v>
      </c>
      <c r="KC76" s="39">
        <v>3550</v>
      </c>
      <c r="KD76" s="39">
        <v>3250</v>
      </c>
      <c r="KE76" s="39">
        <v>1710</v>
      </c>
      <c r="KF76" s="39">
        <v>850</v>
      </c>
      <c r="KG76" s="39">
        <v>100</v>
      </c>
      <c r="KH76" s="39" t="s">
        <v>334</v>
      </c>
      <c r="KI76" s="39">
        <v>23670</v>
      </c>
      <c r="KJ76" s="39">
        <v>3770</v>
      </c>
      <c r="KK76" s="39">
        <v>4960</v>
      </c>
      <c r="KL76" s="39">
        <v>5580</v>
      </c>
      <c r="KM76" s="39">
        <v>3560</v>
      </c>
      <c r="KN76" s="39">
        <v>3260</v>
      </c>
      <c r="KO76" s="39">
        <v>1720</v>
      </c>
      <c r="KP76" s="39">
        <v>850</v>
      </c>
      <c r="KQ76" s="39">
        <v>100</v>
      </c>
      <c r="KR76" s="39" t="s">
        <v>334</v>
      </c>
      <c r="KS76" s="39">
        <v>23810</v>
      </c>
      <c r="KT76" s="39">
        <v>3780</v>
      </c>
      <c r="KU76" s="39">
        <v>4970</v>
      </c>
      <c r="KV76" s="39">
        <v>5580</v>
      </c>
      <c r="KW76" s="39">
        <v>3580</v>
      </c>
      <c r="KX76" s="39">
        <v>3270</v>
      </c>
      <c r="KY76" s="39">
        <v>1720</v>
      </c>
      <c r="KZ76" s="39">
        <v>870</v>
      </c>
      <c r="LA76" s="39">
        <v>110</v>
      </c>
      <c r="LB76" s="39" t="s">
        <v>334</v>
      </c>
      <c r="LC76" s="39">
        <v>23870</v>
      </c>
      <c r="LD76" t="str">
        <f>INDEX(Lookup!$F$2:$F$375, MATCH(D76,Lookup!$A$2:$A$375,0))</f>
        <v>:</v>
      </c>
    </row>
    <row r="77" spans="2:316" ht="15" customHeight="1" x14ac:dyDescent="0.25">
      <c r="B77" s="1" t="s">
        <v>342</v>
      </c>
      <c r="C77" s="42">
        <v>2725</v>
      </c>
      <c r="D77" s="42" t="s">
        <v>481</v>
      </c>
      <c r="E77" s="37" t="s">
        <v>482</v>
      </c>
      <c r="F77" s="38">
        <v>2260</v>
      </c>
      <c r="G77" s="38">
        <v>8120</v>
      </c>
      <c r="H77" s="38">
        <v>13530</v>
      </c>
      <c r="I77" s="38">
        <v>6600</v>
      </c>
      <c r="J77" s="38">
        <v>4590</v>
      </c>
      <c r="K77" s="38">
        <v>2520</v>
      </c>
      <c r="L77" s="38">
        <v>1740</v>
      </c>
      <c r="M77" s="38">
        <v>110</v>
      </c>
      <c r="N77" s="38" t="s">
        <v>334</v>
      </c>
      <c r="O77" s="39">
        <v>39470</v>
      </c>
      <c r="P77" s="39">
        <v>2370</v>
      </c>
      <c r="Q77" s="39">
        <v>8190</v>
      </c>
      <c r="R77" s="39">
        <v>13830</v>
      </c>
      <c r="S77" s="39">
        <v>6680</v>
      </c>
      <c r="T77" s="39">
        <v>4630</v>
      </c>
      <c r="U77" s="39">
        <v>2460</v>
      </c>
      <c r="V77" s="39">
        <v>1670</v>
      </c>
      <c r="W77" s="39">
        <v>110</v>
      </c>
      <c r="X77" s="39" t="s">
        <v>334</v>
      </c>
      <c r="Y77" s="39">
        <v>39950</v>
      </c>
      <c r="Z77" s="39">
        <v>2600</v>
      </c>
      <c r="AA77" s="39">
        <v>8490</v>
      </c>
      <c r="AB77" s="39">
        <v>13890</v>
      </c>
      <c r="AC77" s="39">
        <v>6870</v>
      </c>
      <c r="AD77" s="39">
        <v>4800</v>
      </c>
      <c r="AE77" s="39">
        <v>2340</v>
      </c>
      <c r="AF77" s="39">
        <v>1350</v>
      </c>
      <c r="AG77" s="39">
        <v>100</v>
      </c>
      <c r="AH77" s="39" t="s">
        <v>334</v>
      </c>
      <c r="AI77" s="39">
        <v>40440</v>
      </c>
      <c r="AJ77" s="39">
        <v>2700</v>
      </c>
      <c r="AK77" s="39">
        <v>9030</v>
      </c>
      <c r="AL77" s="39">
        <v>13820</v>
      </c>
      <c r="AM77" s="39">
        <v>7030</v>
      </c>
      <c r="AN77" s="39">
        <v>4880</v>
      </c>
      <c r="AO77" s="39">
        <v>2330</v>
      </c>
      <c r="AP77" s="39">
        <v>1270</v>
      </c>
      <c r="AQ77" s="39">
        <v>90</v>
      </c>
      <c r="AR77" s="39" t="s">
        <v>334</v>
      </c>
      <c r="AS77" s="39">
        <v>41150</v>
      </c>
      <c r="AT77" s="39">
        <v>1990</v>
      </c>
      <c r="AU77" s="39">
        <v>5470</v>
      </c>
      <c r="AV77" s="39">
        <v>5190</v>
      </c>
      <c r="AW77" s="39">
        <v>3730</v>
      </c>
      <c r="AX77" s="39">
        <v>2850</v>
      </c>
      <c r="AY77" s="39">
        <v>1670</v>
      </c>
      <c r="AZ77" s="39">
        <v>1040</v>
      </c>
      <c r="BA77" s="39">
        <v>80</v>
      </c>
      <c r="BB77" s="39" t="s">
        <v>334</v>
      </c>
      <c r="BC77" s="39">
        <v>22000</v>
      </c>
      <c r="BD77" s="39">
        <v>2020</v>
      </c>
      <c r="BE77" s="39">
        <v>5550</v>
      </c>
      <c r="BF77" s="39">
        <v>5220</v>
      </c>
      <c r="BG77" s="39">
        <v>3810</v>
      </c>
      <c r="BH77" s="39">
        <v>2870</v>
      </c>
      <c r="BI77" s="39">
        <v>1690</v>
      </c>
      <c r="BJ77" s="39">
        <v>1040</v>
      </c>
      <c r="BK77" s="39">
        <v>80</v>
      </c>
      <c r="BL77" s="39" t="s">
        <v>334</v>
      </c>
      <c r="BM77" s="39">
        <v>22280</v>
      </c>
      <c r="BN77" s="39">
        <v>2090</v>
      </c>
      <c r="BO77" s="39">
        <v>5550</v>
      </c>
      <c r="BP77" s="39">
        <v>5240</v>
      </c>
      <c r="BQ77" s="39">
        <v>3820</v>
      </c>
      <c r="BR77" s="39">
        <v>2900</v>
      </c>
      <c r="BS77" s="39">
        <v>1710</v>
      </c>
      <c r="BT77" s="39">
        <v>1040</v>
      </c>
      <c r="BU77" s="39">
        <v>90</v>
      </c>
      <c r="BV77" s="39" t="s">
        <v>334</v>
      </c>
      <c r="BW77" s="39">
        <v>22440</v>
      </c>
      <c r="BX77" s="39">
        <v>2100</v>
      </c>
      <c r="BY77" s="39">
        <v>5560</v>
      </c>
      <c r="BZ77" s="39">
        <v>5260</v>
      </c>
      <c r="CA77" s="39">
        <v>3840</v>
      </c>
      <c r="CB77" s="39">
        <v>2930</v>
      </c>
      <c r="CC77" s="39">
        <v>1740</v>
      </c>
      <c r="CD77" s="39">
        <v>1060</v>
      </c>
      <c r="CE77" s="39">
        <v>90</v>
      </c>
      <c r="CF77" s="39" t="s">
        <v>334</v>
      </c>
      <c r="CG77" s="39">
        <v>22570</v>
      </c>
      <c r="CH77" s="39">
        <v>2100</v>
      </c>
      <c r="CI77" s="39">
        <v>5560</v>
      </c>
      <c r="CJ77" s="39">
        <v>5280</v>
      </c>
      <c r="CK77" s="39">
        <v>3840</v>
      </c>
      <c r="CL77" s="39">
        <v>2950</v>
      </c>
      <c r="CM77" s="39">
        <v>1760</v>
      </c>
      <c r="CN77" s="39">
        <v>1070</v>
      </c>
      <c r="CO77" s="39">
        <v>90</v>
      </c>
      <c r="CP77" s="39" t="s">
        <v>334</v>
      </c>
      <c r="CQ77" s="39">
        <v>22650</v>
      </c>
      <c r="CR77" s="39">
        <v>2140</v>
      </c>
      <c r="CS77" s="39">
        <v>5570</v>
      </c>
      <c r="CT77" s="39">
        <v>5290</v>
      </c>
      <c r="CU77" s="39">
        <v>3860</v>
      </c>
      <c r="CV77" s="39">
        <v>2950</v>
      </c>
      <c r="CW77" s="39">
        <v>1790</v>
      </c>
      <c r="CX77" s="39">
        <v>1080</v>
      </c>
      <c r="CY77" s="39">
        <v>90</v>
      </c>
      <c r="CZ77" s="39" t="s">
        <v>334</v>
      </c>
      <c r="DA77" s="39">
        <v>22780</v>
      </c>
      <c r="DB77" s="39">
        <v>2150</v>
      </c>
      <c r="DC77" s="39">
        <v>5580</v>
      </c>
      <c r="DD77" s="39">
        <v>5330</v>
      </c>
      <c r="DE77" s="39">
        <v>3880</v>
      </c>
      <c r="DF77" s="39">
        <v>2980</v>
      </c>
      <c r="DG77" s="39">
        <v>1800</v>
      </c>
      <c r="DH77" s="39">
        <v>1090</v>
      </c>
      <c r="DI77" s="39">
        <v>100</v>
      </c>
      <c r="DJ77" s="39" t="s">
        <v>334</v>
      </c>
      <c r="DK77" s="39">
        <v>22920</v>
      </c>
      <c r="DL77" s="39">
        <v>2170</v>
      </c>
      <c r="DM77" s="39">
        <v>5640</v>
      </c>
      <c r="DN77" s="39">
        <v>5320</v>
      </c>
      <c r="DO77" s="39">
        <v>3920</v>
      </c>
      <c r="DP77" s="39">
        <v>3020</v>
      </c>
      <c r="DQ77" s="39">
        <v>1810</v>
      </c>
      <c r="DR77" s="39">
        <v>1110</v>
      </c>
      <c r="DS77" s="39">
        <v>100</v>
      </c>
      <c r="DT77" s="39" t="s">
        <v>334</v>
      </c>
      <c r="DU77" s="39">
        <v>23080</v>
      </c>
      <c r="DV77" s="39">
        <v>2160</v>
      </c>
      <c r="DW77" s="39">
        <v>5700</v>
      </c>
      <c r="DX77" s="39">
        <v>5340</v>
      </c>
      <c r="DY77" s="39">
        <v>3920</v>
      </c>
      <c r="DZ77" s="39">
        <v>3060</v>
      </c>
      <c r="EA77" s="39">
        <v>1830</v>
      </c>
      <c r="EB77" s="39">
        <v>1110</v>
      </c>
      <c r="EC77" s="39">
        <v>100</v>
      </c>
      <c r="ED77" s="39" t="s">
        <v>334</v>
      </c>
      <c r="EE77" s="39">
        <v>23210</v>
      </c>
      <c r="EF77" s="39">
        <v>2180</v>
      </c>
      <c r="EG77" s="39">
        <v>5700</v>
      </c>
      <c r="EH77" s="39">
        <v>5340</v>
      </c>
      <c r="EI77" s="39">
        <v>3930</v>
      </c>
      <c r="EJ77" s="39">
        <v>3080</v>
      </c>
      <c r="EK77" s="39">
        <v>1870</v>
      </c>
      <c r="EL77" s="39">
        <v>1120</v>
      </c>
      <c r="EM77" s="39">
        <v>100</v>
      </c>
      <c r="EN77" s="39" t="s">
        <v>334</v>
      </c>
      <c r="EO77" s="39">
        <v>23320</v>
      </c>
      <c r="EP77" s="39">
        <v>2180</v>
      </c>
      <c r="EQ77" s="39">
        <v>5720</v>
      </c>
      <c r="ER77" s="39">
        <v>5390</v>
      </c>
      <c r="ES77" s="39">
        <v>3950</v>
      </c>
      <c r="ET77" s="39">
        <v>3110</v>
      </c>
      <c r="EU77" s="39">
        <v>1900</v>
      </c>
      <c r="EV77" s="39">
        <v>1120</v>
      </c>
      <c r="EW77" s="39">
        <v>100</v>
      </c>
      <c r="EX77" s="39" t="s">
        <v>334</v>
      </c>
      <c r="EY77" s="39">
        <v>23470</v>
      </c>
      <c r="EZ77" s="39">
        <v>2190</v>
      </c>
      <c r="FA77" s="39">
        <v>5770</v>
      </c>
      <c r="FB77" s="39">
        <v>5440</v>
      </c>
      <c r="FC77" s="39">
        <v>3970</v>
      </c>
      <c r="FD77" s="39">
        <v>3140</v>
      </c>
      <c r="FE77" s="39">
        <v>1920</v>
      </c>
      <c r="FF77" s="39">
        <v>1130</v>
      </c>
      <c r="FG77" s="39">
        <v>100</v>
      </c>
      <c r="FH77" s="39" t="s">
        <v>334</v>
      </c>
      <c r="FI77" s="39">
        <v>23650</v>
      </c>
      <c r="FJ77" s="39">
        <v>2240</v>
      </c>
      <c r="FK77" s="39">
        <v>5780</v>
      </c>
      <c r="FL77" s="39">
        <v>5490</v>
      </c>
      <c r="FM77" s="39">
        <v>3990</v>
      </c>
      <c r="FN77" s="39">
        <v>3180</v>
      </c>
      <c r="FO77" s="39">
        <v>1940</v>
      </c>
      <c r="FP77" s="39">
        <v>1130</v>
      </c>
      <c r="FQ77" s="39">
        <v>100</v>
      </c>
      <c r="FR77" s="39" t="s">
        <v>334</v>
      </c>
      <c r="FS77" s="39">
        <v>23840</v>
      </c>
      <c r="FT77" s="39">
        <v>2280</v>
      </c>
      <c r="FU77" s="39">
        <v>5800</v>
      </c>
      <c r="FV77" s="39">
        <v>5510</v>
      </c>
      <c r="FW77" s="39">
        <v>4000</v>
      </c>
      <c r="FX77" s="39">
        <v>3190</v>
      </c>
      <c r="FY77" s="39">
        <v>1960</v>
      </c>
      <c r="FZ77" s="39">
        <v>1130</v>
      </c>
      <c r="GA77" s="39">
        <v>100</v>
      </c>
      <c r="GB77" s="39" t="s">
        <v>334</v>
      </c>
      <c r="GC77" s="39">
        <v>23970</v>
      </c>
      <c r="GD77" s="39">
        <v>2290</v>
      </c>
      <c r="GE77" s="39">
        <v>5870</v>
      </c>
      <c r="GF77" s="39">
        <v>5540</v>
      </c>
      <c r="GG77" s="39">
        <v>4010</v>
      </c>
      <c r="GH77" s="39">
        <v>3220</v>
      </c>
      <c r="GI77" s="39">
        <v>1960</v>
      </c>
      <c r="GJ77" s="39">
        <v>1140</v>
      </c>
      <c r="GK77" s="39">
        <v>100</v>
      </c>
      <c r="GL77" s="39" t="s">
        <v>334</v>
      </c>
      <c r="GM77" s="39">
        <v>24130</v>
      </c>
      <c r="GN77" s="39">
        <v>2270</v>
      </c>
      <c r="GO77" s="39">
        <v>5940</v>
      </c>
      <c r="GP77" s="39">
        <v>5630</v>
      </c>
      <c r="GQ77" s="39">
        <v>4040</v>
      </c>
      <c r="GR77" s="39">
        <v>3240</v>
      </c>
      <c r="GS77" s="39">
        <v>1960</v>
      </c>
      <c r="GT77" s="39">
        <v>1140</v>
      </c>
      <c r="GU77" s="39">
        <v>100</v>
      </c>
      <c r="GV77" s="39" t="s">
        <v>334</v>
      </c>
      <c r="GW77" s="39">
        <v>24330</v>
      </c>
      <c r="GX77" s="39">
        <v>2300</v>
      </c>
      <c r="GY77" s="39">
        <v>6040</v>
      </c>
      <c r="GZ77" s="39">
        <v>5650</v>
      </c>
      <c r="HA77" s="39">
        <v>4080</v>
      </c>
      <c r="HB77" s="39">
        <v>3280</v>
      </c>
      <c r="HC77" s="39">
        <v>1980</v>
      </c>
      <c r="HD77" s="39">
        <v>1140</v>
      </c>
      <c r="HE77" s="39">
        <v>110</v>
      </c>
      <c r="HF77" s="39" t="s">
        <v>334</v>
      </c>
      <c r="HG77" s="39">
        <v>24570</v>
      </c>
      <c r="HH77" s="39">
        <v>2320</v>
      </c>
      <c r="HI77" s="39">
        <v>6120</v>
      </c>
      <c r="HJ77" s="39">
        <v>5660</v>
      </c>
      <c r="HK77" s="39">
        <v>4140</v>
      </c>
      <c r="HL77" s="39">
        <v>3310</v>
      </c>
      <c r="HM77" s="39">
        <v>1990</v>
      </c>
      <c r="HN77" s="39">
        <v>1150</v>
      </c>
      <c r="HO77" s="39">
        <v>110</v>
      </c>
      <c r="HP77" s="39" t="s">
        <v>334</v>
      </c>
      <c r="HQ77" s="39">
        <v>24790</v>
      </c>
      <c r="HR77" s="39">
        <v>2350</v>
      </c>
      <c r="HS77" s="39">
        <v>6160</v>
      </c>
      <c r="HT77" s="39">
        <v>5700</v>
      </c>
      <c r="HU77" s="39">
        <v>4200</v>
      </c>
      <c r="HV77" s="39">
        <v>3330</v>
      </c>
      <c r="HW77" s="39">
        <v>2000</v>
      </c>
      <c r="HX77" s="39">
        <v>1150</v>
      </c>
      <c r="HY77" s="39">
        <v>110</v>
      </c>
      <c r="HZ77" s="39" t="s">
        <v>334</v>
      </c>
      <c r="IA77" s="39">
        <v>25000</v>
      </c>
      <c r="IB77" s="39">
        <v>2360</v>
      </c>
      <c r="IC77" s="39">
        <v>6210</v>
      </c>
      <c r="ID77" s="39">
        <v>5750</v>
      </c>
      <c r="IE77" s="39">
        <v>4240</v>
      </c>
      <c r="IF77" s="39">
        <v>3360</v>
      </c>
      <c r="IG77" s="39">
        <v>2030</v>
      </c>
      <c r="IH77" s="39">
        <v>1160</v>
      </c>
      <c r="II77" s="39">
        <v>110</v>
      </c>
      <c r="IJ77" s="39" t="s">
        <v>334</v>
      </c>
      <c r="IK77" s="39">
        <v>25200</v>
      </c>
      <c r="IL77" s="39">
        <v>2360</v>
      </c>
      <c r="IM77" s="39">
        <v>6250</v>
      </c>
      <c r="IN77" s="39">
        <v>5810</v>
      </c>
      <c r="IO77" s="39">
        <v>4340</v>
      </c>
      <c r="IP77" s="39">
        <v>3390</v>
      </c>
      <c r="IQ77" s="39">
        <v>2050</v>
      </c>
      <c r="IR77" s="39">
        <v>1160</v>
      </c>
      <c r="IS77" s="39">
        <v>110</v>
      </c>
      <c r="IT77" s="39" t="s">
        <v>334</v>
      </c>
      <c r="IU77" s="39">
        <v>25470</v>
      </c>
      <c r="IV77" s="39">
        <v>2370</v>
      </c>
      <c r="IW77" s="39">
        <v>6290</v>
      </c>
      <c r="IX77" s="39">
        <v>5860</v>
      </c>
      <c r="IY77" s="39">
        <v>4370</v>
      </c>
      <c r="IZ77" s="39">
        <v>3450</v>
      </c>
      <c r="JA77" s="39">
        <v>2060</v>
      </c>
      <c r="JB77" s="39">
        <v>1160</v>
      </c>
      <c r="JC77" s="39">
        <v>110</v>
      </c>
      <c r="JD77" s="39" t="s">
        <v>334</v>
      </c>
      <c r="JE77" s="39">
        <v>25670</v>
      </c>
      <c r="JF77" s="39">
        <v>2380</v>
      </c>
      <c r="JG77" s="39">
        <v>6330</v>
      </c>
      <c r="JH77" s="39">
        <v>5970</v>
      </c>
      <c r="JI77" s="39">
        <v>4440</v>
      </c>
      <c r="JJ77" s="39">
        <v>3480</v>
      </c>
      <c r="JK77" s="39">
        <v>2090</v>
      </c>
      <c r="JL77" s="39">
        <v>1170</v>
      </c>
      <c r="JM77" s="39">
        <v>110</v>
      </c>
      <c r="JN77" s="39" t="s">
        <v>334</v>
      </c>
      <c r="JO77" s="39">
        <v>25980</v>
      </c>
      <c r="JP77" s="39">
        <v>2450</v>
      </c>
      <c r="JQ77" s="39">
        <v>6430</v>
      </c>
      <c r="JR77" s="39">
        <v>6050</v>
      </c>
      <c r="JS77" s="39">
        <v>4490</v>
      </c>
      <c r="JT77" s="39">
        <v>3540</v>
      </c>
      <c r="JU77" s="39">
        <v>2100</v>
      </c>
      <c r="JV77" s="39">
        <v>1170</v>
      </c>
      <c r="JW77" s="39">
        <v>110</v>
      </c>
      <c r="JX77" s="39" t="s">
        <v>334</v>
      </c>
      <c r="JY77" s="39">
        <v>26350</v>
      </c>
      <c r="JZ77" s="39">
        <v>2450</v>
      </c>
      <c r="KA77" s="39">
        <v>6450</v>
      </c>
      <c r="KB77" s="39">
        <v>6170</v>
      </c>
      <c r="KC77" s="39">
        <v>4530</v>
      </c>
      <c r="KD77" s="39">
        <v>3580</v>
      </c>
      <c r="KE77" s="39">
        <v>2110</v>
      </c>
      <c r="KF77" s="39">
        <v>1170</v>
      </c>
      <c r="KG77" s="39">
        <v>120</v>
      </c>
      <c r="KH77" s="39" t="s">
        <v>334</v>
      </c>
      <c r="KI77" s="39">
        <v>26580</v>
      </c>
      <c r="KJ77" s="39">
        <v>2460</v>
      </c>
      <c r="KK77" s="39">
        <v>6480</v>
      </c>
      <c r="KL77" s="39">
        <v>6260</v>
      </c>
      <c r="KM77" s="39">
        <v>4590</v>
      </c>
      <c r="KN77" s="39">
        <v>3620</v>
      </c>
      <c r="KO77" s="39">
        <v>2130</v>
      </c>
      <c r="KP77" s="39">
        <v>1170</v>
      </c>
      <c r="KQ77" s="39">
        <v>120</v>
      </c>
      <c r="KR77" s="39" t="s">
        <v>334</v>
      </c>
      <c r="KS77" s="39">
        <v>26820</v>
      </c>
      <c r="KT77" s="39">
        <v>2480</v>
      </c>
      <c r="KU77" s="39">
        <v>6530</v>
      </c>
      <c r="KV77" s="39">
        <v>6390</v>
      </c>
      <c r="KW77" s="39">
        <v>4640</v>
      </c>
      <c r="KX77" s="39">
        <v>3660</v>
      </c>
      <c r="KY77" s="39">
        <v>2160</v>
      </c>
      <c r="KZ77" s="39">
        <v>1180</v>
      </c>
      <c r="LA77" s="39">
        <v>120</v>
      </c>
      <c r="LB77" s="39" t="s">
        <v>334</v>
      </c>
      <c r="LC77" s="39">
        <v>27150</v>
      </c>
      <c r="LD77" t="str">
        <f>INDEX(Lookup!$F$2:$F$375, MATCH(D77,Lookup!$A$2:$A$375,0))</f>
        <v>:</v>
      </c>
    </row>
    <row r="78" spans="2:316" ht="15" customHeight="1" x14ac:dyDescent="0.25">
      <c r="B78" s="1" t="s">
        <v>342</v>
      </c>
      <c r="C78" s="42">
        <v>2730</v>
      </c>
      <c r="D78" s="42" t="s">
        <v>483</v>
      </c>
      <c r="E78" s="37" t="s">
        <v>484</v>
      </c>
      <c r="F78" s="38">
        <v>12620</v>
      </c>
      <c r="G78" s="38">
        <v>12500</v>
      </c>
      <c r="H78" s="38">
        <v>11930</v>
      </c>
      <c r="I78" s="38">
        <v>6080</v>
      </c>
      <c r="J78" s="38">
        <v>3680</v>
      </c>
      <c r="K78" s="38">
        <v>1820</v>
      </c>
      <c r="L78" s="38">
        <v>830</v>
      </c>
      <c r="M78" s="38">
        <v>80</v>
      </c>
      <c r="N78" s="38" t="s">
        <v>334</v>
      </c>
      <c r="O78" s="39">
        <v>49520</v>
      </c>
      <c r="P78" s="39">
        <v>12970</v>
      </c>
      <c r="Q78" s="39">
        <v>12500</v>
      </c>
      <c r="R78" s="39">
        <v>11810</v>
      </c>
      <c r="S78" s="39">
        <v>6130</v>
      </c>
      <c r="T78" s="39">
        <v>3630</v>
      </c>
      <c r="U78" s="39">
        <v>1790</v>
      </c>
      <c r="V78" s="39">
        <v>790</v>
      </c>
      <c r="W78" s="39">
        <v>80</v>
      </c>
      <c r="X78" s="39" t="s">
        <v>334</v>
      </c>
      <c r="Y78" s="39">
        <v>49700</v>
      </c>
      <c r="Z78" s="39">
        <v>13470</v>
      </c>
      <c r="AA78" s="39">
        <v>12590</v>
      </c>
      <c r="AB78" s="39">
        <v>11840</v>
      </c>
      <c r="AC78" s="39">
        <v>6270</v>
      </c>
      <c r="AD78" s="39">
        <v>3570</v>
      </c>
      <c r="AE78" s="39">
        <v>1630</v>
      </c>
      <c r="AF78" s="39">
        <v>690</v>
      </c>
      <c r="AG78" s="39">
        <v>60</v>
      </c>
      <c r="AH78" s="39" t="s">
        <v>334</v>
      </c>
      <c r="AI78" s="39">
        <v>50100</v>
      </c>
      <c r="AJ78" s="39">
        <v>13850</v>
      </c>
      <c r="AK78" s="39">
        <v>13000</v>
      </c>
      <c r="AL78" s="39">
        <v>11670</v>
      </c>
      <c r="AM78" s="39">
        <v>6400</v>
      </c>
      <c r="AN78" s="39">
        <v>3580</v>
      </c>
      <c r="AO78" s="39">
        <v>1610</v>
      </c>
      <c r="AP78" s="39">
        <v>660</v>
      </c>
      <c r="AQ78" s="39">
        <v>60</v>
      </c>
      <c r="AR78" s="39" t="s">
        <v>334</v>
      </c>
      <c r="AS78" s="39">
        <v>50810</v>
      </c>
      <c r="AT78" s="39">
        <v>14040</v>
      </c>
      <c r="AU78" s="39">
        <v>13070</v>
      </c>
      <c r="AV78" s="39">
        <v>11770</v>
      </c>
      <c r="AW78" s="39">
        <v>6470</v>
      </c>
      <c r="AX78" s="39">
        <v>3620</v>
      </c>
      <c r="AY78" s="39">
        <v>1620</v>
      </c>
      <c r="AZ78" s="39">
        <v>660</v>
      </c>
      <c r="BA78" s="39">
        <v>50</v>
      </c>
      <c r="BB78" s="39" t="s">
        <v>334</v>
      </c>
      <c r="BC78" s="39">
        <v>51290</v>
      </c>
      <c r="BD78" s="39">
        <v>14230</v>
      </c>
      <c r="BE78" s="39">
        <v>13080</v>
      </c>
      <c r="BF78" s="39">
        <v>11790</v>
      </c>
      <c r="BG78" s="39">
        <v>6540</v>
      </c>
      <c r="BH78" s="39">
        <v>3650</v>
      </c>
      <c r="BI78" s="39">
        <v>1630</v>
      </c>
      <c r="BJ78" s="39">
        <v>660</v>
      </c>
      <c r="BK78" s="39">
        <v>50</v>
      </c>
      <c r="BL78" s="39" t="s">
        <v>334</v>
      </c>
      <c r="BM78" s="39">
        <v>51640</v>
      </c>
      <c r="BN78" s="39">
        <v>14440</v>
      </c>
      <c r="BO78" s="39">
        <v>13160</v>
      </c>
      <c r="BP78" s="39">
        <v>11790</v>
      </c>
      <c r="BQ78" s="39">
        <v>6560</v>
      </c>
      <c r="BR78" s="39">
        <v>3650</v>
      </c>
      <c r="BS78" s="39">
        <v>1650</v>
      </c>
      <c r="BT78" s="39">
        <v>660</v>
      </c>
      <c r="BU78" s="39">
        <v>50</v>
      </c>
      <c r="BV78" s="39" t="s">
        <v>334</v>
      </c>
      <c r="BW78" s="39">
        <v>51940</v>
      </c>
      <c r="BX78" s="39">
        <v>14510</v>
      </c>
      <c r="BY78" s="39">
        <v>13250</v>
      </c>
      <c r="BZ78" s="39">
        <v>11740</v>
      </c>
      <c r="CA78" s="39">
        <v>6580</v>
      </c>
      <c r="CB78" s="39">
        <v>3660</v>
      </c>
      <c r="CC78" s="39">
        <v>1650</v>
      </c>
      <c r="CD78" s="39">
        <v>670</v>
      </c>
      <c r="CE78" s="39">
        <v>50</v>
      </c>
      <c r="CF78" s="39" t="s">
        <v>334</v>
      </c>
      <c r="CG78" s="39">
        <v>52110</v>
      </c>
      <c r="CH78" s="39">
        <v>14460</v>
      </c>
      <c r="CI78" s="39">
        <v>13310</v>
      </c>
      <c r="CJ78" s="39">
        <v>11760</v>
      </c>
      <c r="CK78" s="39">
        <v>6650</v>
      </c>
      <c r="CL78" s="39">
        <v>3660</v>
      </c>
      <c r="CM78" s="39">
        <v>1640</v>
      </c>
      <c r="CN78" s="39">
        <v>670</v>
      </c>
      <c r="CO78" s="39">
        <v>40</v>
      </c>
      <c r="CP78" s="39" t="s">
        <v>334</v>
      </c>
      <c r="CQ78" s="39">
        <v>52180</v>
      </c>
      <c r="CR78" s="39">
        <v>14570</v>
      </c>
      <c r="CS78" s="39">
        <v>13290</v>
      </c>
      <c r="CT78" s="39">
        <v>11810</v>
      </c>
      <c r="CU78" s="39">
        <v>6690</v>
      </c>
      <c r="CV78" s="39">
        <v>3670</v>
      </c>
      <c r="CW78" s="39">
        <v>1660</v>
      </c>
      <c r="CX78" s="39">
        <v>690</v>
      </c>
      <c r="CY78" s="39">
        <v>40</v>
      </c>
      <c r="CZ78" s="39" t="s">
        <v>334</v>
      </c>
      <c r="DA78" s="39">
        <v>52440</v>
      </c>
      <c r="DB78" s="39">
        <v>14600</v>
      </c>
      <c r="DC78" s="39">
        <v>13520</v>
      </c>
      <c r="DD78" s="39">
        <v>11790</v>
      </c>
      <c r="DE78" s="39">
        <v>6770</v>
      </c>
      <c r="DF78" s="39">
        <v>3740</v>
      </c>
      <c r="DG78" s="39">
        <v>1670</v>
      </c>
      <c r="DH78" s="39">
        <v>690</v>
      </c>
      <c r="DI78" s="39">
        <v>40</v>
      </c>
      <c r="DJ78" s="39" t="s">
        <v>334</v>
      </c>
      <c r="DK78" s="39">
        <v>52810</v>
      </c>
      <c r="DL78" s="39">
        <v>14730</v>
      </c>
      <c r="DM78" s="39">
        <v>13650</v>
      </c>
      <c r="DN78" s="39">
        <v>11840</v>
      </c>
      <c r="DO78" s="39">
        <v>6800</v>
      </c>
      <c r="DP78" s="39">
        <v>3760</v>
      </c>
      <c r="DQ78" s="39">
        <v>1670</v>
      </c>
      <c r="DR78" s="39">
        <v>690</v>
      </c>
      <c r="DS78" s="39">
        <v>40</v>
      </c>
      <c r="DT78" s="39" t="s">
        <v>334</v>
      </c>
      <c r="DU78" s="39">
        <v>53190</v>
      </c>
      <c r="DV78" s="39">
        <v>14780</v>
      </c>
      <c r="DW78" s="39">
        <v>13830</v>
      </c>
      <c r="DX78" s="39">
        <v>11970</v>
      </c>
      <c r="DY78" s="39">
        <v>6860</v>
      </c>
      <c r="DZ78" s="39">
        <v>3810</v>
      </c>
      <c r="EA78" s="39">
        <v>1660</v>
      </c>
      <c r="EB78" s="39">
        <v>690</v>
      </c>
      <c r="EC78" s="39">
        <v>40</v>
      </c>
      <c r="ED78" s="39" t="s">
        <v>334</v>
      </c>
      <c r="EE78" s="39">
        <v>53640</v>
      </c>
      <c r="EF78" s="39">
        <v>14910</v>
      </c>
      <c r="EG78" s="39">
        <v>13960</v>
      </c>
      <c r="EH78" s="39">
        <v>12040</v>
      </c>
      <c r="EI78" s="39">
        <v>6920</v>
      </c>
      <c r="EJ78" s="39">
        <v>3820</v>
      </c>
      <c r="EK78" s="39">
        <v>1660</v>
      </c>
      <c r="EL78" s="39">
        <v>690</v>
      </c>
      <c r="EM78" s="39">
        <v>40</v>
      </c>
      <c r="EN78" s="39" t="s">
        <v>334</v>
      </c>
      <c r="EO78" s="39">
        <v>54040</v>
      </c>
      <c r="EP78" s="39">
        <v>14980</v>
      </c>
      <c r="EQ78" s="39">
        <v>14060</v>
      </c>
      <c r="ER78" s="39">
        <v>12130</v>
      </c>
      <c r="ES78" s="39">
        <v>6920</v>
      </c>
      <c r="ET78" s="39">
        <v>3860</v>
      </c>
      <c r="EU78" s="39">
        <v>1670</v>
      </c>
      <c r="EV78" s="39">
        <v>690</v>
      </c>
      <c r="EW78" s="39">
        <v>40</v>
      </c>
      <c r="EX78" s="39" t="s">
        <v>334</v>
      </c>
      <c r="EY78" s="39">
        <v>54350</v>
      </c>
      <c r="EZ78" s="39">
        <v>15150</v>
      </c>
      <c r="FA78" s="39">
        <v>14190</v>
      </c>
      <c r="FB78" s="39">
        <v>12260</v>
      </c>
      <c r="FC78" s="39">
        <v>6920</v>
      </c>
      <c r="FD78" s="39">
        <v>3880</v>
      </c>
      <c r="FE78" s="39">
        <v>1670</v>
      </c>
      <c r="FF78" s="39">
        <v>690</v>
      </c>
      <c r="FG78" s="39">
        <v>40</v>
      </c>
      <c r="FH78" s="39" t="s">
        <v>334</v>
      </c>
      <c r="FI78" s="39">
        <v>54810</v>
      </c>
      <c r="FJ78" s="39">
        <v>15370</v>
      </c>
      <c r="FK78" s="39">
        <v>14290</v>
      </c>
      <c r="FL78" s="39">
        <v>12360</v>
      </c>
      <c r="FM78" s="39">
        <v>6950</v>
      </c>
      <c r="FN78" s="39">
        <v>3920</v>
      </c>
      <c r="FO78" s="39">
        <v>1680</v>
      </c>
      <c r="FP78" s="39">
        <v>690</v>
      </c>
      <c r="FQ78" s="39">
        <v>50</v>
      </c>
      <c r="FR78" s="39" t="s">
        <v>334</v>
      </c>
      <c r="FS78" s="39">
        <v>55310</v>
      </c>
      <c r="FT78" s="39">
        <v>15510</v>
      </c>
      <c r="FU78" s="39">
        <v>14460</v>
      </c>
      <c r="FV78" s="39">
        <v>12370</v>
      </c>
      <c r="FW78" s="39">
        <v>6940</v>
      </c>
      <c r="FX78" s="39">
        <v>3910</v>
      </c>
      <c r="FY78" s="39">
        <v>1680</v>
      </c>
      <c r="FZ78" s="39">
        <v>690</v>
      </c>
      <c r="GA78" s="39">
        <v>50</v>
      </c>
      <c r="GB78" s="39" t="s">
        <v>334</v>
      </c>
      <c r="GC78" s="39">
        <v>55590</v>
      </c>
      <c r="GD78" s="39">
        <v>15590</v>
      </c>
      <c r="GE78" s="39">
        <v>14530</v>
      </c>
      <c r="GF78" s="39">
        <v>12380</v>
      </c>
      <c r="GG78" s="39">
        <v>6950</v>
      </c>
      <c r="GH78" s="39">
        <v>3930</v>
      </c>
      <c r="GI78" s="39">
        <v>1660</v>
      </c>
      <c r="GJ78" s="39">
        <v>690</v>
      </c>
      <c r="GK78" s="39">
        <v>50</v>
      </c>
      <c r="GL78" s="39" t="s">
        <v>334</v>
      </c>
      <c r="GM78" s="39">
        <v>55780</v>
      </c>
      <c r="GN78" s="39">
        <v>15660</v>
      </c>
      <c r="GO78" s="39">
        <v>14580</v>
      </c>
      <c r="GP78" s="39">
        <v>12410</v>
      </c>
      <c r="GQ78" s="39">
        <v>6940</v>
      </c>
      <c r="GR78" s="39">
        <v>3930</v>
      </c>
      <c r="GS78" s="39">
        <v>1660</v>
      </c>
      <c r="GT78" s="39">
        <v>680</v>
      </c>
      <c r="GU78" s="39">
        <v>50</v>
      </c>
      <c r="GV78" s="39" t="s">
        <v>334</v>
      </c>
      <c r="GW78" s="39">
        <v>55910</v>
      </c>
      <c r="GX78" s="39">
        <v>16090</v>
      </c>
      <c r="GY78" s="39">
        <v>14270</v>
      </c>
      <c r="GZ78" s="39">
        <v>12460</v>
      </c>
      <c r="HA78" s="39">
        <v>6930</v>
      </c>
      <c r="HB78" s="39">
        <v>3910</v>
      </c>
      <c r="HC78" s="39">
        <v>1660</v>
      </c>
      <c r="HD78" s="39">
        <v>680</v>
      </c>
      <c r="HE78" s="39">
        <v>50</v>
      </c>
      <c r="HF78" s="39" t="s">
        <v>334</v>
      </c>
      <c r="HG78" s="39">
        <v>56040</v>
      </c>
      <c r="HH78" s="39">
        <v>16130</v>
      </c>
      <c r="HI78" s="39">
        <v>14270</v>
      </c>
      <c r="HJ78" s="39">
        <v>12520</v>
      </c>
      <c r="HK78" s="39">
        <v>6970</v>
      </c>
      <c r="HL78" s="39">
        <v>3910</v>
      </c>
      <c r="HM78" s="39">
        <v>1660</v>
      </c>
      <c r="HN78" s="39">
        <v>680</v>
      </c>
      <c r="HO78" s="39">
        <v>50</v>
      </c>
      <c r="HP78" s="39" t="s">
        <v>334</v>
      </c>
      <c r="HQ78" s="39">
        <v>56190</v>
      </c>
      <c r="HR78" s="39">
        <v>16190</v>
      </c>
      <c r="HS78" s="39">
        <v>14410</v>
      </c>
      <c r="HT78" s="39">
        <v>12520</v>
      </c>
      <c r="HU78" s="39">
        <v>6990</v>
      </c>
      <c r="HV78" s="39">
        <v>3930</v>
      </c>
      <c r="HW78" s="39">
        <v>1660</v>
      </c>
      <c r="HX78" s="39">
        <v>670</v>
      </c>
      <c r="HY78" s="39">
        <v>50</v>
      </c>
      <c r="HZ78" s="39" t="s">
        <v>334</v>
      </c>
      <c r="IA78" s="39">
        <v>56430</v>
      </c>
      <c r="IB78" s="39">
        <v>16220</v>
      </c>
      <c r="IC78" s="39">
        <v>14550</v>
      </c>
      <c r="ID78" s="39">
        <v>12610</v>
      </c>
      <c r="IE78" s="39">
        <v>7030</v>
      </c>
      <c r="IF78" s="39">
        <v>3980</v>
      </c>
      <c r="IG78" s="39">
        <v>1670</v>
      </c>
      <c r="IH78" s="39">
        <v>680</v>
      </c>
      <c r="II78" s="39">
        <v>50</v>
      </c>
      <c r="IJ78" s="39" t="s">
        <v>334</v>
      </c>
      <c r="IK78" s="39">
        <v>56780</v>
      </c>
      <c r="IL78" s="39">
        <v>16240</v>
      </c>
      <c r="IM78" s="39">
        <v>14700</v>
      </c>
      <c r="IN78" s="39">
        <v>12730</v>
      </c>
      <c r="IO78" s="39">
        <v>7100</v>
      </c>
      <c r="IP78" s="39">
        <v>3990</v>
      </c>
      <c r="IQ78" s="39">
        <v>1670</v>
      </c>
      <c r="IR78" s="39">
        <v>670</v>
      </c>
      <c r="IS78" s="39">
        <v>50</v>
      </c>
      <c r="IT78" s="39" t="s">
        <v>334</v>
      </c>
      <c r="IU78" s="39">
        <v>57140</v>
      </c>
      <c r="IV78" s="39">
        <v>16260</v>
      </c>
      <c r="IW78" s="39">
        <v>14820</v>
      </c>
      <c r="IX78" s="39">
        <v>12820</v>
      </c>
      <c r="IY78" s="39">
        <v>7130</v>
      </c>
      <c r="IZ78" s="39">
        <v>4020</v>
      </c>
      <c r="JA78" s="39">
        <v>1670</v>
      </c>
      <c r="JB78" s="39">
        <v>670</v>
      </c>
      <c r="JC78" s="39">
        <v>50</v>
      </c>
      <c r="JD78" s="39" t="s">
        <v>334</v>
      </c>
      <c r="JE78" s="39">
        <v>57430</v>
      </c>
      <c r="JF78" s="39">
        <v>16310</v>
      </c>
      <c r="JG78" s="39">
        <v>14880</v>
      </c>
      <c r="JH78" s="39">
        <v>12890</v>
      </c>
      <c r="JI78" s="39">
        <v>7150</v>
      </c>
      <c r="JJ78" s="39">
        <v>4060</v>
      </c>
      <c r="JK78" s="39">
        <v>1660</v>
      </c>
      <c r="JL78" s="39">
        <v>670</v>
      </c>
      <c r="JM78" s="39">
        <v>50</v>
      </c>
      <c r="JN78" s="39" t="s">
        <v>334</v>
      </c>
      <c r="JO78" s="39">
        <v>57670</v>
      </c>
      <c r="JP78" s="39">
        <v>16270</v>
      </c>
      <c r="JQ78" s="39">
        <v>14880</v>
      </c>
      <c r="JR78" s="39">
        <v>13020</v>
      </c>
      <c r="JS78" s="39">
        <v>7230</v>
      </c>
      <c r="JT78" s="39">
        <v>4080</v>
      </c>
      <c r="JU78" s="39">
        <v>1670</v>
      </c>
      <c r="JV78" s="39">
        <v>660</v>
      </c>
      <c r="JW78" s="39">
        <v>50</v>
      </c>
      <c r="JX78" s="39" t="s">
        <v>334</v>
      </c>
      <c r="JY78" s="39">
        <v>57860</v>
      </c>
      <c r="JZ78" s="39">
        <v>16310</v>
      </c>
      <c r="KA78" s="39">
        <v>14860</v>
      </c>
      <c r="KB78" s="39">
        <v>13050</v>
      </c>
      <c r="KC78" s="39">
        <v>7270</v>
      </c>
      <c r="KD78" s="39">
        <v>4100</v>
      </c>
      <c r="KE78" s="39">
        <v>1660</v>
      </c>
      <c r="KF78" s="39">
        <v>660</v>
      </c>
      <c r="KG78" s="39">
        <v>50</v>
      </c>
      <c r="KH78" s="39" t="s">
        <v>334</v>
      </c>
      <c r="KI78" s="39">
        <v>57950</v>
      </c>
      <c r="KJ78" s="39">
        <v>16190</v>
      </c>
      <c r="KK78" s="39">
        <v>14990</v>
      </c>
      <c r="KL78" s="39">
        <v>13190</v>
      </c>
      <c r="KM78" s="39">
        <v>7350</v>
      </c>
      <c r="KN78" s="39">
        <v>4120</v>
      </c>
      <c r="KO78" s="39">
        <v>1660</v>
      </c>
      <c r="KP78" s="39">
        <v>660</v>
      </c>
      <c r="KQ78" s="39">
        <v>50</v>
      </c>
      <c r="KR78" s="39" t="s">
        <v>334</v>
      </c>
      <c r="KS78" s="39">
        <v>58200</v>
      </c>
      <c r="KT78" s="39">
        <v>16110</v>
      </c>
      <c r="KU78" s="39">
        <v>15020</v>
      </c>
      <c r="KV78" s="39">
        <v>13280</v>
      </c>
      <c r="KW78" s="39">
        <v>7450</v>
      </c>
      <c r="KX78" s="39">
        <v>4170</v>
      </c>
      <c r="KY78" s="39">
        <v>1650</v>
      </c>
      <c r="KZ78" s="39">
        <v>670</v>
      </c>
      <c r="LA78" s="39">
        <v>50</v>
      </c>
      <c r="LB78" s="39" t="s">
        <v>334</v>
      </c>
      <c r="LC78" s="39">
        <v>58390</v>
      </c>
      <c r="LD78" t="str">
        <f>INDEX(Lookup!$F$2:$F$375, MATCH(D78,Lookup!$A$2:$A$375,0))</f>
        <v>:</v>
      </c>
    </row>
    <row r="79" spans="2:316" ht="15" customHeight="1" x14ac:dyDescent="0.25">
      <c r="B79" s="1" t="s">
        <v>342</v>
      </c>
      <c r="C79" s="42">
        <v>2735</v>
      </c>
      <c r="D79" s="42" t="s">
        <v>485</v>
      </c>
      <c r="E79" s="37" t="s">
        <v>486</v>
      </c>
      <c r="F79" s="38">
        <v>7580</v>
      </c>
      <c r="G79" s="38">
        <v>7540</v>
      </c>
      <c r="H79" s="38">
        <v>8010</v>
      </c>
      <c r="I79" s="38">
        <v>5700</v>
      </c>
      <c r="J79" s="38">
        <v>4010</v>
      </c>
      <c r="K79" s="38">
        <v>2560</v>
      </c>
      <c r="L79" s="38">
        <v>1310</v>
      </c>
      <c r="M79" s="38">
        <v>80</v>
      </c>
      <c r="N79" s="38" t="s">
        <v>334</v>
      </c>
      <c r="O79" s="39">
        <v>36790</v>
      </c>
      <c r="P79" s="39">
        <v>7770</v>
      </c>
      <c r="Q79" s="39">
        <v>7530</v>
      </c>
      <c r="R79" s="39">
        <v>8090</v>
      </c>
      <c r="S79" s="39">
        <v>5770</v>
      </c>
      <c r="T79" s="39">
        <v>4020</v>
      </c>
      <c r="U79" s="39">
        <v>2450</v>
      </c>
      <c r="V79" s="39">
        <v>1260</v>
      </c>
      <c r="W79" s="39">
        <v>80</v>
      </c>
      <c r="X79" s="39" t="s">
        <v>334</v>
      </c>
      <c r="Y79" s="39">
        <v>36960</v>
      </c>
      <c r="Z79" s="39">
        <v>7990</v>
      </c>
      <c r="AA79" s="39">
        <v>7720</v>
      </c>
      <c r="AB79" s="39">
        <v>8250</v>
      </c>
      <c r="AC79" s="39">
        <v>5990</v>
      </c>
      <c r="AD79" s="39">
        <v>4200</v>
      </c>
      <c r="AE79" s="39">
        <v>2340</v>
      </c>
      <c r="AF79" s="39">
        <v>1180</v>
      </c>
      <c r="AG79" s="39">
        <v>80</v>
      </c>
      <c r="AH79" s="39" t="s">
        <v>334</v>
      </c>
      <c r="AI79" s="39">
        <v>37750</v>
      </c>
      <c r="AJ79" s="39">
        <v>8120</v>
      </c>
      <c r="AK79" s="39">
        <v>7730</v>
      </c>
      <c r="AL79" s="39">
        <v>8350</v>
      </c>
      <c r="AM79" s="39">
        <v>6150</v>
      </c>
      <c r="AN79" s="39">
        <v>4370</v>
      </c>
      <c r="AO79" s="39">
        <v>2320</v>
      </c>
      <c r="AP79" s="39">
        <v>1140</v>
      </c>
      <c r="AQ79" s="39">
        <v>70</v>
      </c>
      <c r="AR79" s="39" t="s">
        <v>334</v>
      </c>
      <c r="AS79" s="39">
        <v>38250</v>
      </c>
      <c r="AT79" s="39">
        <v>7690</v>
      </c>
      <c r="AU79" s="39">
        <v>6790</v>
      </c>
      <c r="AV79" s="39">
        <v>6390</v>
      </c>
      <c r="AW79" s="39">
        <v>4200</v>
      </c>
      <c r="AX79" s="39">
        <v>3050</v>
      </c>
      <c r="AY79" s="39">
        <v>1770</v>
      </c>
      <c r="AZ79" s="39">
        <v>710</v>
      </c>
      <c r="BA79" s="39">
        <v>40</v>
      </c>
      <c r="BB79" s="39" t="s">
        <v>334</v>
      </c>
      <c r="BC79" s="39">
        <v>30630</v>
      </c>
      <c r="BD79" s="39">
        <v>7750</v>
      </c>
      <c r="BE79" s="39">
        <v>6840</v>
      </c>
      <c r="BF79" s="39">
        <v>6450</v>
      </c>
      <c r="BG79" s="39">
        <v>4270</v>
      </c>
      <c r="BH79" s="39">
        <v>3120</v>
      </c>
      <c r="BI79" s="39">
        <v>1840</v>
      </c>
      <c r="BJ79" s="39">
        <v>730</v>
      </c>
      <c r="BK79" s="39">
        <v>40</v>
      </c>
      <c r="BL79" s="39" t="s">
        <v>334</v>
      </c>
      <c r="BM79" s="39">
        <v>31050</v>
      </c>
      <c r="BN79" s="39">
        <v>7860</v>
      </c>
      <c r="BO79" s="39">
        <v>6810</v>
      </c>
      <c r="BP79" s="39">
        <v>6520</v>
      </c>
      <c r="BQ79" s="39">
        <v>4330</v>
      </c>
      <c r="BR79" s="39">
        <v>3180</v>
      </c>
      <c r="BS79" s="39">
        <v>1840</v>
      </c>
      <c r="BT79" s="39">
        <v>750</v>
      </c>
      <c r="BU79" s="39">
        <v>50</v>
      </c>
      <c r="BV79" s="39" t="s">
        <v>334</v>
      </c>
      <c r="BW79" s="39">
        <v>31340</v>
      </c>
      <c r="BX79" s="39">
        <v>7930</v>
      </c>
      <c r="BY79" s="39">
        <v>6800</v>
      </c>
      <c r="BZ79" s="39">
        <v>6580</v>
      </c>
      <c r="CA79" s="39">
        <v>4440</v>
      </c>
      <c r="CB79" s="39">
        <v>3240</v>
      </c>
      <c r="CC79" s="39">
        <v>1880</v>
      </c>
      <c r="CD79" s="39">
        <v>770</v>
      </c>
      <c r="CE79" s="39">
        <v>50</v>
      </c>
      <c r="CF79" s="39" t="s">
        <v>334</v>
      </c>
      <c r="CG79" s="39">
        <v>31700</v>
      </c>
      <c r="CH79" s="39">
        <v>7940</v>
      </c>
      <c r="CI79" s="39">
        <v>6830</v>
      </c>
      <c r="CJ79" s="39">
        <v>6620</v>
      </c>
      <c r="CK79" s="39">
        <v>4530</v>
      </c>
      <c r="CL79" s="39">
        <v>3330</v>
      </c>
      <c r="CM79" s="39">
        <v>1940</v>
      </c>
      <c r="CN79" s="39">
        <v>790</v>
      </c>
      <c r="CO79" s="39">
        <v>50</v>
      </c>
      <c r="CP79" s="39" t="s">
        <v>334</v>
      </c>
      <c r="CQ79" s="39">
        <v>32010</v>
      </c>
      <c r="CR79" s="39">
        <v>7930</v>
      </c>
      <c r="CS79" s="39">
        <v>6840</v>
      </c>
      <c r="CT79" s="39">
        <v>6670</v>
      </c>
      <c r="CU79" s="39">
        <v>4550</v>
      </c>
      <c r="CV79" s="39">
        <v>3390</v>
      </c>
      <c r="CW79" s="39">
        <v>1990</v>
      </c>
      <c r="CX79" s="39">
        <v>800</v>
      </c>
      <c r="CY79" s="39">
        <v>50</v>
      </c>
      <c r="CZ79" s="39" t="s">
        <v>334</v>
      </c>
      <c r="DA79" s="39">
        <v>32220</v>
      </c>
      <c r="DB79" s="39">
        <v>7960</v>
      </c>
      <c r="DC79" s="39">
        <v>6820</v>
      </c>
      <c r="DD79" s="39">
        <v>6700</v>
      </c>
      <c r="DE79" s="39">
        <v>4600</v>
      </c>
      <c r="DF79" s="39">
        <v>3470</v>
      </c>
      <c r="DG79" s="39">
        <v>2030</v>
      </c>
      <c r="DH79" s="39">
        <v>810</v>
      </c>
      <c r="DI79" s="39">
        <v>50</v>
      </c>
      <c r="DJ79" s="39" t="s">
        <v>334</v>
      </c>
      <c r="DK79" s="39">
        <v>32430</v>
      </c>
      <c r="DL79" s="39">
        <v>7980</v>
      </c>
      <c r="DM79" s="39">
        <v>6910</v>
      </c>
      <c r="DN79" s="39">
        <v>6690</v>
      </c>
      <c r="DO79" s="39">
        <v>4700</v>
      </c>
      <c r="DP79" s="39">
        <v>3550</v>
      </c>
      <c r="DQ79" s="39">
        <v>2090</v>
      </c>
      <c r="DR79" s="39">
        <v>830</v>
      </c>
      <c r="DS79" s="39">
        <v>50</v>
      </c>
      <c r="DT79" s="39" t="s">
        <v>334</v>
      </c>
      <c r="DU79" s="39">
        <v>32790</v>
      </c>
      <c r="DV79" s="39">
        <v>7990</v>
      </c>
      <c r="DW79" s="39">
        <v>6920</v>
      </c>
      <c r="DX79" s="39">
        <v>6760</v>
      </c>
      <c r="DY79" s="39">
        <v>4790</v>
      </c>
      <c r="DZ79" s="39">
        <v>3610</v>
      </c>
      <c r="EA79" s="39">
        <v>2140</v>
      </c>
      <c r="EB79" s="39">
        <v>840</v>
      </c>
      <c r="EC79" s="39">
        <v>60</v>
      </c>
      <c r="ED79" s="39" t="s">
        <v>334</v>
      </c>
      <c r="EE79" s="39">
        <v>33100</v>
      </c>
      <c r="EF79" s="39">
        <v>8120</v>
      </c>
      <c r="EG79" s="39">
        <v>6970</v>
      </c>
      <c r="EH79" s="39">
        <v>6820</v>
      </c>
      <c r="EI79" s="39">
        <v>4910</v>
      </c>
      <c r="EJ79" s="39">
        <v>3710</v>
      </c>
      <c r="EK79" s="39">
        <v>2190</v>
      </c>
      <c r="EL79" s="39">
        <v>850</v>
      </c>
      <c r="EM79" s="39">
        <v>60</v>
      </c>
      <c r="EN79" s="39" t="s">
        <v>334</v>
      </c>
      <c r="EO79" s="39">
        <v>33620</v>
      </c>
      <c r="EP79" s="39">
        <v>8220</v>
      </c>
      <c r="EQ79" s="39">
        <v>7120</v>
      </c>
      <c r="ER79" s="39">
        <v>7090</v>
      </c>
      <c r="ES79" s="39">
        <v>5010</v>
      </c>
      <c r="ET79" s="39">
        <v>3820</v>
      </c>
      <c r="EU79" s="39">
        <v>2220</v>
      </c>
      <c r="EV79" s="39">
        <v>860</v>
      </c>
      <c r="EW79" s="39">
        <v>60</v>
      </c>
      <c r="EX79" s="39" t="s">
        <v>334</v>
      </c>
      <c r="EY79" s="39">
        <v>34390</v>
      </c>
      <c r="EZ79" s="39">
        <v>8290</v>
      </c>
      <c r="FA79" s="39">
        <v>7400</v>
      </c>
      <c r="FB79" s="39">
        <v>7130</v>
      </c>
      <c r="FC79" s="39">
        <v>5170</v>
      </c>
      <c r="FD79" s="39">
        <v>3930</v>
      </c>
      <c r="FE79" s="39">
        <v>2260</v>
      </c>
      <c r="FF79" s="39">
        <v>870</v>
      </c>
      <c r="FG79" s="39">
        <v>50</v>
      </c>
      <c r="FH79" s="39" t="s">
        <v>334</v>
      </c>
      <c r="FI79" s="39">
        <v>35120</v>
      </c>
      <c r="FJ79" s="39">
        <v>8380</v>
      </c>
      <c r="FK79" s="39">
        <v>7500</v>
      </c>
      <c r="FL79" s="39">
        <v>7200</v>
      </c>
      <c r="FM79" s="39">
        <v>5230</v>
      </c>
      <c r="FN79" s="39">
        <v>3960</v>
      </c>
      <c r="FO79" s="39">
        <v>2290</v>
      </c>
      <c r="FP79" s="39">
        <v>880</v>
      </c>
      <c r="FQ79" s="39">
        <v>50</v>
      </c>
      <c r="FR79" s="39" t="s">
        <v>334</v>
      </c>
      <c r="FS79" s="39">
        <v>35480</v>
      </c>
      <c r="FT79" s="39">
        <v>8450</v>
      </c>
      <c r="FU79" s="39">
        <v>7450</v>
      </c>
      <c r="FV79" s="39">
        <v>7370</v>
      </c>
      <c r="FW79" s="39">
        <v>5280</v>
      </c>
      <c r="FX79" s="39">
        <v>4030</v>
      </c>
      <c r="FY79" s="39">
        <v>2290</v>
      </c>
      <c r="FZ79" s="39">
        <v>890</v>
      </c>
      <c r="GA79" s="39">
        <v>60</v>
      </c>
      <c r="GB79" s="39" t="s">
        <v>334</v>
      </c>
      <c r="GC79" s="39">
        <v>35790</v>
      </c>
      <c r="GD79" s="39">
        <v>8540</v>
      </c>
      <c r="GE79" s="39">
        <v>7550</v>
      </c>
      <c r="GF79" s="39">
        <v>7450</v>
      </c>
      <c r="GG79" s="39">
        <v>5320</v>
      </c>
      <c r="GH79" s="39">
        <v>4090</v>
      </c>
      <c r="GI79" s="39">
        <v>2300</v>
      </c>
      <c r="GJ79" s="39">
        <v>890</v>
      </c>
      <c r="GK79" s="39">
        <v>60</v>
      </c>
      <c r="GL79" s="39" t="s">
        <v>334</v>
      </c>
      <c r="GM79" s="39">
        <v>36180</v>
      </c>
      <c r="GN79" s="39">
        <v>8570</v>
      </c>
      <c r="GO79" s="39">
        <v>7670</v>
      </c>
      <c r="GP79" s="39">
        <v>7510</v>
      </c>
      <c r="GQ79" s="39">
        <v>5380</v>
      </c>
      <c r="GR79" s="39">
        <v>4150</v>
      </c>
      <c r="GS79" s="39">
        <v>2320</v>
      </c>
      <c r="GT79" s="39">
        <v>890</v>
      </c>
      <c r="GU79" s="39">
        <v>50</v>
      </c>
      <c r="GV79" s="39" t="s">
        <v>334</v>
      </c>
      <c r="GW79" s="39">
        <v>36550</v>
      </c>
      <c r="GX79" s="39">
        <v>8590</v>
      </c>
      <c r="GY79" s="39">
        <v>7720</v>
      </c>
      <c r="GZ79" s="39">
        <v>7600</v>
      </c>
      <c r="HA79" s="39">
        <v>5450</v>
      </c>
      <c r="HB79" s="39">
        <v>4210</v>
      </c>
      <c r="HC79" s="39">
        <v>2340</v>
      </c>
      <c r="HD79" s="39">
        <v>890</v>
      </c>
      <c r="HE79" s="39">
        <v>50</v>
      </c>
      <c r="HF79" s="39" t="s">
        <v>334</v>
      </c>
      <c r="HG79" s="39">
        <v>36840</v>
      </c>
      <c r="HH79" s="39">
        <v>8670</v>
      </c>
      <c r="HI79" s="39">
        <v>7700</v>
      </c>
      <c r="HJ79" s="39">
        <v>7670</v>
      </c>
      <c r="HK79" s="39">
        <v>5490</v>
      </c>
      <c r="HL79" s="39">
        <v>4230</v>
      </c>
      <c r="HM79" s="39">
        <v>2350</v>
      </c>
      <c r="HN79" s="39">
        <v>900</v>
      </c>
      <c r="HO79" s="39">
        <v>50</v>
      </c>
      <c r="HP79" s="39" t="s">
        <v>334</v>
      </c>
      <c r="HQ79" s="39">
        <v>37070</v>
      </c>
      <c r="HR79" s="39">
        <v>8720</v>
      </c>
      <c r="HS79" s="39">
        <v>7800</v>
      </c>
      <c r="HT79" s="39">
        <v>7750</v>
      </c>
      <c r="HU79" s="39">
        <v>5560</v>
      </c>
      <c r="HV79" s="39">
        <v>4270</v>
      </c>
      <c r="HW79" s="39">
        <v>2360</v>
      </c>
      <c r="HX79" s="39">
        <v>910</v>
      </c>
      <c r="HY79" s="39">
        <v>60</v>
      </c>
      <c r="HZ79" s="39" t="s">
        <v>334</v>
      </c>
      <c r="IA79" s="39">
        <v>37420</v>
      </c>
      <c r="IB79" s="39">
        <v>8750</v>
      </c>
      <c r="IC79" s="39">
        <v>7890</v>
      </c>
      <c r="ID79" s="39">
        <v>7860</v>
      </c>
      <c r="IE79" s="39">
        <v>5620</v>
      </c>
      <c r="IF79" s="39">
        <v>4360</v>
      </c>
      <c r="IG79" s="39">
        <v>2390</v>
      </c>
      <c r="IH79" s="39">
        <v>910</v>
      </c>
      <c r="II79" s="39">
        <v>60</v>
      </c>
      <c r="IJ79" s="39" t="s">
        <v>334</v>
      </c>
      <c r="IK79" s="39">
        <v>37820</v>
      </c>
      <c r="IL79" s="39">
        <v>8760</v>
      </c>
      <c r="IM79" s="39">
        <v>7970</v>
      </c>
      <c r="IN79" s="39">
        <v>7990</v>
      </c>
      <c r="IO79" s="39">
        <v>5740</v>
      </c>
      <c r="IP79" s="39">
        <v>4460</v>
      </c>
      <c r="IQ79" s="39">
        <v>2440</v>
      </c>
      <c r="IR79" s="39">
        <v>920</v>
      </c>
      <c r="IS79" s="39">
        <v>60</v>
      </c>
      <c r="IT79" s="39" t="s">
        <v>334</v>
      </c>
      <c r="IU79" s="39">
        <v>38350</v>
      </c>
      <c r="IV79" s="39">
        <v>8780</v>
      </c>
      <c r="IW79" s="39">
        <v>8080</v>
      </c>
      <c r="IX79" s="39">
        <v>8130</v>
      </c>
      <c r="IY79" s="39">
        <v>5870</v>
      </c>
      <c r="IZ79" s="39">
        <v>4620</v>
      </c>
      <c r="JA79" s="39">
        <v>2490</v>
      </c>
      <c r="JB79" s="39">
        <v>930</v>
      </c>
      <c r="JC79" s="39">
        <v>60</v>
      </c>
      <c r="JD79" s="39" t="s">
        <v>334</v>
      </c>
      <c r="JE79" s="39">
        <v>38960</v>
      </c>
      <c r="JF79" s="39">
        <v>8820</v>
      </c>
      <c r="JG79" s="39">
        <v>8230</v>
      </c>
      <c r="JH79" s="39">
        <v>8270</v>
      </c>
      <c r="JI79" s="39">
        <v>6010</v>
      </c>
      <c r="JJ79" s="39">
        <v>4760</v>
      </c>
      <c r="JK79" s="39">
        <v>2550</v>
      </c>
      <c r="JL79" s="39">
        <v>940</v>
      </c>
      <c r="JM79" s="39">
        <v>60</v>
      </c>
      <c r="JN79" s="39" t="s">
        <v>334</v>
      </c>
      <c r="JO79" s="39">
        <v>39640</v>
      </c>
      <c r="JP79" s="39">
        <v>8860</v>
      </c>
      <c r="JQ79" s="39">
        <v>8360</v>
      </c>
      <c r="JR79" s="39">
        <v>8510</v>
      </c>
      <c r="JS79" s="39">
        <v>6110</v>
      </c>
      <c r="JT79" s="39">
        <v>4920</v>
      </c>
      <c r="JU79" s="39">
        <v>2570</v>
      </c>
      <c r="JV79" s="39">
        <v>960</v>
      </c>
      <c r="JW79" s="39">
        <v>60</v>
      </c>
      <c r="JX79" s="39" t="s">
        <v>334</v>
      </c>
      <c r="JY79" s="39">
        <v>40340</v>
      </c>
      <c r="JZ79" s="39">
        <v>8890</v>
      </c>
      <c r="KA79" s="39">
        <v>8440</v>
      </c>
      <c r="KB79" s="39">
        <v>8690</v>
      </c>
      <c r="KC79" s="39">
        <v>6190</v>
      </c>
      <c r="KD79" s="39">
        <v>5060</v>
      </c>
      <c r="KE79" s="39">
        <v>2610</v>
      </c>
      <c r="KF79" s="39">
        <v>960</v>
      </c>
      <c r="KG79" s="39">
        <v>50</v>
      </c>
      <c r="KH79" s="39" t="s">
        <v>334</v>
      </c>
      <c r="KI79" s="39">
        <v>40900</v>
      </c>
      <c r="KJ79" s="39">
        <v>8900</v>
      </c>
      <c r="KK79" s="39">
        <v>8560</v>
      </c>
      <c r="KL79" s="39">
        <v>8830</v>
      </c>
      <c r="KM79" s="39">
        <v>6250</v>
      </c>
      <c r="KN79" s="39">
        <v>5200</v>
      </c>
      <c r="KO79" s="39">
        <v>2660</v>
      </c>
      <c r="KP79" s="39">
        <v>980</v>
      </c>
      <c r="KQ79" s="39">
        <v>50</v>
      </c>
      <c r="KR79" s="39" t="s">
        <v>334</v>
      </c>
      <c r="KS79" s="39">
        <v>41420</v>
      </c>
      <c r="KT79" s="39">
        <v>8960</v>
      </c>
      <c r="KU79" s="39">
        <v>8570</v>
      </c>
      <c r="KV79" s="39">
        <v>8930</v>
      </c>
      <c r="KW79" s="39">
        <v>6300</v>
      </c>
      <c r="KX79" s="39">
        <v>5330</v>
      </c>
      <c r="KY79" s="39">
        <v>2690</v>
      </c>
      <c r="KZ79" s="39">
        <v>990</v>
      </c>
      <c r="LA79" s="39">
        <v>50</v>
      </c>
      <c r="LB79" s="39" t="s">
        <v>334</v>
      </c>
      <c r="LC79" s="39">
        <v>41820</v>
      </c>
      <c r="LD79" t="str">
        <f>INDEX(Lookup!$F$2:$F$375, MATCH(D79,Lookup!$A$2:$A$375,0))</f>
        <v>:</v>
      </c>
    </row>
    <row r="80" spans="2:316" ht="15" customHeight="1" x14ac:dyDescent="0.25">
      <c r="B80" s="1" t="s">
        <v>357</v>
      </c>
      <c r="C80" s="40" t="s">
        <v>331</v>
      </c>
      <c r="D80" s="40" t="s">
        <v>487</v>
      </c>
      <c r="E80" s="41" t="s">
        <v>488</v>
      </c>
      <c r="F80" s="38">
        <v>339280</v>
      </c>
      <c r="G80" s="38">
        <v>85630</v>
      </c>
      <c r="H80" s="38">
        <v>56670</v>
      </c>
      <c r="I80" s="38">
        <v>28790</v>
      </c>
      <c r="J80" s="38">
        <v>13420</v>
      </c>
      <c r="K80" s="38">
        <v>7010</v>
      </c>
      <c r="L80" s="38">
        <v>4090</v>
      </c>
      <c r="M80" s="38">
        <v>290</v>
      </c>
      <c r="N80" s="38" t="s">
        <v>334</v>
      </c>
      <c r="O80" s="39">
        <v>535180</v>
      </c>
      <c r="P80" s="39">
        <v>340860</v>
      </c>
      <c r="Q80" s="39">
        <v>85870</v>
      </c>
      <c r="R80" s="39">
        <v>56770</v>
      </c>
      <c r="S80" s="39">
        <v>28820</v>
      </c>
      <c r="T80" s="39">
        <v>13530</v>
      </c>
      <c r="U80" s="39">
        <v>6930</v>
      </c>
      <c r="V80" s="39">
        <v>3990</v>
      </c>
      <c r="W80" s="39">
        <v>290</v>
      </c>
      <c r="X80" s="39" t="s">
        <v>334</v>
      </c>
      <c r="Y80" s="39">
        <v>537060</v>
      </c>
      <c r="Z80" s="39">
        <v>342360</v>
      </c>
      <c r="AA80" s="39">
        <v>86010</v>
      </c>
      <c r="AB80" s="39">
        <v>57110</v>
      </c>
      <c r="AC80" s="39">
        <v>29110</v>
      </c>
      <c r="AD80" s="39">
        <v>13800</v>
      </c>
      <c r="AE80" s="39">
        <v>6650</v>
      </c>
      <c r="AF80" s="39">
        <v>3710</v>
      </c>
      <c r="AG80" s="39">
        <v>290</v>
      </c>
      <c r="AH80" s="39" t="s">
        <v>334</v>
      </c>
      <c r="AI80" s="39">
        <v>539030</v>
      </c>
      <c r="AJ80" s="39">
        <v>344290</v>
      </c>
      <c r="AK80" s="39">
        <v>86390</v>
      </c>
      <c r="AL80" s="39">
        <v>57710</v>
      </c>
      <c r="AM80" s="39">
        <v>30090</v>
      </c>
      <c r="AN80" s="39">
        <v>14200</v>
      </c>
      <c r="AO80" s="39">
        <v>6680</v>
      </c>
      <c r="AP80" s="39">
        <v>3680</v>
      </c>
      <c r="AQ80" s="39">
        <v>300</v>
      </c>
      <c r="AR80" s="39" t="s">
        <v>334</v>
      </c>
      <c r="AS80" s="39">
        <v>543340</v>
      </c>
      <c r="AT80" s="39">
        <v>345290</v>
      </c>
      <c r="AU80" s="39">
        <v>86920</v>
      </c>
      <c r="AV80" s="39">
        <v>58190</v>
      </c>
      <c r="AW80" s="39">
        <v>30990</v>
      </c>
      <c r="AX80" s="39">
        <v>14610</v>
      </c>
      <c r="AY80" s="39">
        <v>6750</v>
      </c>
      <c r="AZ80" s="39">
        <v>3710</v>
      </c>
      <c r="BA80" s="39">
        <v>310</v>
      </c>
      <c r="BB80" s="39" t="s">
        <v>334</v>
      </c>
      <c r="BC80" s="39">
        <v>546760</v>
      </c>
      <c r="BD80" s="39">
        <v>345710</v>
      </c>
      <c r="BE80" s="39">
        <v>87360</v>
      </c>
      <c r="BF80" s="39">
        <v>58640</v>
      </c>
      <c r="BG80" s="39">
        <v>31660</v>
      </c>
      <c r="BH80" s="39">
        <v>14990</v>
      </c>
      <c r="BI80" s="39">
        <v>6800</v>
      </c>
      <c r="BJ80" s="39">
        <v>3730</v>
      </c>
      <c r="BK80" s="39">
        <v>310</v>
      </c>
      <c r="BL80" s="39" t="s">
        <v>334</v>
      </c>
      <c r="BM80" s="39">
        <v>549200</v>
      </c>
      <c r="BN80" s="39">
        <v>345620</v>
      </c>
      <c r="BO80" s="39">
        <v>87800</v>
      </c>
      <c r="BP80" s="39">
        <v>59030</v>
      </c>
      <c r="BQ80" s="39">
        <v>32380</v>
      </c>
      <c r="BR80" s="39">
        <v>15450</v>
      </c>
      <c r="BS80" s="39">
        <v>6850</v>
      </c>
      <c r="BT80" s="39">
        <v>3790</v>
      </c>
      <c r="BU80" s="39">
        <v>320</v>
      </c>
      <c r="BV80" s="39" t="s">
        <v>334</v>
      </c>
      <c r="BW80" s="39">
        <v>551260</v>
      </c>
      <c r="BX80" s="39">
        <v>344990</v>
      </c>
      <c r="BY80" s="39">
        <v>88170</v>
      </c>
      <c r="BZ80" s="39">
        <v>59480</v>
      </c>
      <c r="CA80" s="39">
        <v>33180</v>
      </c>
      <c r="CB80" s="39">
        <v>15950</v>
      </c>
      <c r="CC80" s="39">
        <v>6980</v>
      </c>
      <c r="CD80" s="39">
        <v>3860</v>
      </c>
      <c r="CE80" s="39">
        <v>330</v>
      </c>
      <c r="CF80" s="39" t="s">
        <v>334</v>
      </c>
      <c r="CG80" s="39">
        <v>552940</v>
      </c>
      <c r="CH80" s="39">
        <v>344440</v>
      </c>
      <c r="CI80" s="39">
        <v>88700</v>
      </c>
      <c r="CJ80" s="39">
        <v>59890</v>
      </c>
      <c r="CK80" s="39">
        <v>34020</v>
      </c>
      <c r="CL80" s="39">
        <v>16570</v>
      </c>
      <c r="CM80" s="39">
        <v>7180</v>
      </c>
      <c r="CN80" s="39">
        <v>3920</v>
      </c>
      <c r="CO80" s="39">
        <v>330</v>
      </c>
      <c r="CP80" s="39" t="s">
        <v>334</v>
      </c>
      <c r="CQ80" s="39">
        <v>555050</v>
      </c>
      <c r="CR80" s="39">
        <v>343110</v>
      </c>
      <c r="CS80" s="39">
        <v>89210</v>
      </c>
      <c r="CT80" s="39">
        <v>60460</v>
      </c>
      <c r="CU80" s="39">
        <v>34960</v>
      </c>
      <c r="CV80" s="39">
        <v>17420</v>
      </c>
      <c r="CW80" s="39">
        <v>7450</v>
      </c>
      <c r="CX80" s="39">
        <v>4050</v>
      </c>
      <c r="CY80" s="39">
        <v>330</v>
      </c>
      <c r="CZ80" s="39" t="s">
        <v>334</v>
      </c>
      <c r="DA80" s="39">
        <v>556980</v>
      </c>
      <c r="DB80" s="39">
        <v>342750</v>
      </c>
      <c r="DC80" s="39">
        <v>89780</v>
      </c>
      <c r="DD80" s="39">
        <v>61080</v>
      </c>
      <c r="DE80" s="39">
        <v>35900</v>
      </c>
      <c r="DF80" s="39">
        <v>18110</v>
      </c>
      <c r="DG80" s="39">
        <v>7710</v>
      </c>
      <c r="DH80" s="39">
        <v>4170</v>
      </c>
      <c r="DI80" s="39">
        <v>340</v>
      </c>
      <c r="DJ80" s="39" t="s">
        <v>334</v>
      </c>
      <c r="DK80" s="39">
        <v>559830</v>
      </c>
      <c r="DL80" s="39">
        <v>342120</v>
      </c>
      <c r="DM80" s="39">
        <v>90480</v>
      </c>
      <c r="DN80" s="39">
        <v>62290</v>
      </c>
      <c r="DO80" s="39">
        <v>36720</v>
      </c>
      <c r="DP80" s="39">
        <v>18600</v>
      </c>
      <c r="DQ80" s="39">
        <v>7900</v>
      </c>
      <c r="DR80" s="39">
        <v>4210</v>
      </c>
      <c r="DS80" s="39">
        <v>340</v>
      </c>
      <c r="DT80" s="39" t="s">
        <v>334</v>
      </c>
      <c r="DU80" s="39">
        <v>562660</v>
      </c>
      <c r="DV80" s="39">
        <v>341510</v>
      </c>
      <c r="DW80" s="39">
        <v>91250</v>
      </c>
      <c r="DX80" s="39">
        <v>63420</v>
      </c>
      <c r="DY80" s="39">
        <v>37580</v>
      </c>
      <c r="DZ80" s="39">
        <v>18930</v>
      </c>
      <c r="EA80" s="39">
        <v>8060</v>
      </c>
      <c r="EB80" s="39">
        <v>4280</v>
      </c>
      <c r="EC80" s="39">
        <v>340</v>
      </c>
      <c r="ED80" s="39" t="s">
        <v>334</v>
      </c>
      <c r="EE80" s="39">
        <v>565370</v>
      </c>
      <c r="EF80" s="39">
        <v>341750</v>
      </c>
      <c r="EG80" s="39">
        <v>92370</v>
      </c>
      <c r="EH80" s="39">
        <v>64630</v>
      </c>
      <c r="EI80" s="39">
        <v>38050</v>
      </c>
      <c r="EJ80" s="39">
        <v>19240</v>
      </c>
      <c r="EK80" s="39">
        <v>8210</v>
      </c>
      <c r="EL80" s="39">
        <v>4310</v>
      </c>
      <c r="EM80" s="39">
        <v>350</v>
      </c>
      <c r="EN80" s="39" t="s">
        <v>334</v>
      </c>
      <c r="EO80" s="39">
        <v>568910</v>
      </c>
      <c r="EP80" s="39">
        <v>342320</v>
      </c>
      <c r="EQ80" s="39">
        <v>93480</v>
      </c>
      <c r="ER80" s="39">
        <v>66210</v>
      </c>
      <c r="ES80" s="39">
        <v>38340</v>
      </c>
      <c r="ET80" s="39">
        <v>19490</v>
      </c>
      <c r="EU80" s="39">
        <v>8290</v>
      </c>
      <c r="EV80" s="39">
        <v>4370</v>
      </c>
      <c r="EW80" s="39">
        <v>340</v>
      </c>
      <c r="EX80" s="39" t="s">
        <v>334</v>
      </c>
      <c r="EY80" s="39">
        <v>572850</v>
      </c>
      <c r="EZ80" s="39">
        <v>342610</v>
      </c>
      <c r="FA80" s="39">
        <v>94870</v>
      </c>
      <c r="FB80" s="39">
        <v>67420</v>
      </c>
      <c r="FC80" s="39">
        <v>38840</v>
      </c>
      <c r="FD80" s="39">
        <v>19640</v>
      </c>
      <c r="FE80" s="39">
        <v>8400</v>
      </c>
      <c r="FF80" s="39">
        <v>4400</v>
      </c>
      <c r="FG80" s="39">
        <v>350</v>
      </c>
      <c r="FH80" s="39" t="s">
        <v>334</v>
      </c>
      <c r="FI80" s="39">
        <v>576520</v>
      </c>
      <c r="FJ80" s="39">
        <v>343920</v>
      </c>
      <c r="FK80" s="39">
        <v>96470</v>
      </c>
      <c r="FL80" s="39">
        <v>68720</v>
      </c>
      <c r="FM80" s="39">
        <v>39160</v>
      </c>
      <c r="FN80" s="39">
        <v>19850</v>
      </c>
      <c r="FO80" s="39">
        <v>8510</v>
      </c>
      <c r="FP80" s="39">
        <v>4470</v>
      </c>
      <c r="FQ80" s="39">
        <v>360</v>
      </c>
      <c r="FR80" s="39" t="s">
        <v>334</v>
      </c>
      <c r="FS80" s="39">
        <v>581450</v>
      </c>
      <c r="FT80" s="39">
        <v>344130</v>
      </c>
      <c r="FU80" s="39">
        <v>97470</v>
      </c>
      <c r="FV80" s="39">
        <v>69700</v>
      </c>
      <c r="FW80" s="39">
        <v>39370</v>
      </c>
      <c r="FX80" s="39">
        <v>20030</v>
      </c>
      <c r="FY80" s="39">
        <v>8580</v>
      </c>
      <c r="FZ80" s="39">
        <v>4520</v>
      </c>
      <c r="GA80" s="39">
        <v>360</v>
      </c>
      <c r="GB80" s="39" t="s">
        <v>334</v>
      </c>
      <c r="GC80" s="39">
        <v>584150</v>
      </c>
      <c r="GD80" s="39">
        <v>344610</v>
      </c>
      <c r="GE80" s="39">
        <v>98310</v>
      </c>
      <c r="GF80" s="39">
        <v>70340</v>
      </c>
      <c r="GG80" s="39">
        <v>39650</v>
      </c>
      <c r="GH80" s="39">
        <v>20260</v>
      </c>
      <c r="GI80" s="39">
        <v>8650</v>
      </c>
      <c r="GJ80" s="39">
        <v>4560</v>
      </c>
      <c r="GK80" s="39">
        <v>370</v>
      </c>
      <c r="GL80" s="39" t="s">
        <v>334</v>
      </c>
      <c r="GM80" s="39">
        <v>586740</v>
      </c>
      <c r="GN80" s="39">
        <v>345340</v>
      </c>
      <c r="GO80" s="39">
        <v>99330</v>
      </c>
      <c r="GP80" s="39">
        <v>70970</v>
      </c>
      <c r="GQ80" s="39">
        <v>39880</v>
      </c>
      <c r="GR80" s="39">
        <v>20440</v>
      </c>
      <c r="GS80" s="39">
        <v>8720</v>
      </c>
      <c r="GT80" s="39">
        <v>4620</v>
      </c>
      <c r="GU80" s="39">
        <v>380</v>
      </c>
      <c r="GV80" s="39" t="s">
        <v>334</v>
      </c>
      <c r="GW80" s="39">
        <v>589680</v>
      </c>
      <c r="GX80" s="39">
        <v>345940</v>
      </c>
      <c r="GY80" s="39">
        <v>99950</v>
      </c>
      <c r="GZ80" s="39">
        <v>71380</v>
      </c>
      <c r="HA80" s="39">
        <v>40190</v>
      </c>
      <c r="HB80" s="39">
        <v>20600</v>
      </c>
      <c r="HC80" s="39">
        <v>8780</v>
      </c>
      <c r="HD80" s="39">
        <v>4700</v>
      </c>
      <c r="HE80" s="39">
        <v>390</v>
      </c>
      <c r="HF80" s="39" t="s">
        <v>334</v>
      </c>
      <c r="HG80" s="39">
        <v>591920</v>
      </c>
      <c r="HH80" s="39">
        <v>346460</v>
      </c>
      <c r="HI80" s="39">
        <v>100800</v>
      </c>
      <c r="HJ80" s="39">
        <v>71990</v>
      </c>
      <c r="HK80" s="39">
        <v>40620</v>
      </c>
      <c r="HL80" s="39">
        <v>20740</v>
      </c>
      <c r="HM80" s="39">
        <v>8910</v>
      </c>
      <c r="HN80" s="39">
        <v>4760</v>
      </c>
      <c r="HO80" s="39">
        <v>400</v>
      </c>
      <c r="HP80" s="39" t="s">
        <v>334</v>
      </c>
      <c r="HQ80" s="39">
        <v>594680</v>
      </c>
      <c r="HR80" s="39">
        <v>347180</v>
      </c>
      <c r="HS80" s="39">
        <v>101710</v>
      </c>
      <c r="HT80" s="39">
        <v>72690</v>
      </c>
      <c r="HU80" s="39">
        <v>41100</v>
      </c>
      <c r="HV80" s="39">
        <v>21000</v>
      </c>
      <c r="HW80" s="39">
        <v>9010</v>
      </c>
      <c r="HX80" s="39">
        <v>4810</v>
      </c>
      <c r="HY80" s="39">
        <v>410</v>
      </c>
      <c r="HZ80" s="39" t="s">
        <v>334</v>
      </c>
      <c r="IA80" s="39">
        <v>597890</v>
      </c>
      <c r="IB80" s="39">
        <v>348910</v>
      </c>
      <c r="IC80" s="39">
        <v>102850</v>
      </c>
      <c r="ID80" s="39">
        <v>73230</v>
      </c>
      <c r="IE80" s="39">
        <v>41560</v>
      </c>
      <c r="IF80" s="39">
        <v>21330</v>
      </c>
      <c r="IG80" s="39">
        <v>9160</v>
      </c>
      <c r="IH80" s="39">
        <v>4890</v>
      </c>
      <c r="II80" s="39">
        <v>410</v>
      </c>
      <c r="IJ80" s="39" t="s">
        <v>334</v>
      </c>
      <c r="IK80" s="39">
        <v>602340</v>
      </c>
      <c r="IL80" s="39">
        <v>350520</v>
      </c>
      <c r="IM80" s="39">
        <v>103780</v>
      </c>
      <c r="IN80" s="39">
        <v>73910</v>
      </c>
      <c r="IO80" s="39">
        <v>42130</v>
      </c>
      <c r="IP80" s="39">
        <v>21680</v>
      </c>
      <c r="IQ80" s="39">
        <v>9360</v>
      </c>
      <c r="IR80" s="39">
        <v>4970</v>
      </c>
      <c r="IS80" s="39">
        <v>420</v>
      </c>
      <c r="IT80" s="39" t="s">
        <v>334</v>
      </c>
      <c r="IU80" s="39">
        <v>606760</v>
      </c>
      <c r="IV80" s="39">
        <v>352570</v>
      </c>
      <c r="IW80" s="39">
        <v>104740</v>
      </c>
      <c r="IX80" s="39">
        <v>74640</v>
      </c>
      <c r="IY80" s="39">
        <v>42780</v>
      </c>
      <c r="IZ80" s="39">
        <v>21990</v>
      </c>
      <c r="JA80" s="39">
        <v>9510</v>
      </c>
      <c r="JB80" s="39">
        <v>5040</v>
      </c>
      <c r="JC80" s="39">
        <v>430</v>
      </c>
      <c r="JD80" s="39" t="s">
        <v>334</v>
      </c>
      <c r="JE80" s="39">
        <v>611720</v>
      </c>
      <c r="JF80" s="39">
        <v>354360</v>
      </c>
      <c r="JG80" s="39">
        <v>105990</v>
      </c>
      <c r="JH80" s="39">
        <v>75530</v>
      </c>
      <c r="JI80" s="39">
        <v>43550</v>
      </c>
      <c r="JJ80" s="39">
        <v>22310</v>
      </c>
      <c r="JK80" s="39">
        <v>9660</v>
      </c>
      <c r="JL80" s="39">
        <v>5110</v>
      </c>
      <c r="JM80" s="39">
        <v>440</v>
      </c>
      <c r="JN80" s="39" t="s">
        <v>334</v>
      </c>
      <c r="JO80" s="39">
        <v>616960</v>
      </c>
      <c r="JP80" s="39">
        <v>356580</v>
      </c>
      <c r="JQ80" s="39">
        <v>107060</v>
      </c>
      <c r="JR80" s="39">
        <v>76370</v>
      </c>
      <c r="JS80" s="39">
        <v>44310</v>
      </c>
      <c r="JT80" s="39">
        <v>22620</v>
      </c>
      <c r="JU80" s="39">
        <v>9770</v>
      </c>
      <c r="JV80" s="39">
        <v>5170</v>
      </c>
      <c r="JW80" s="39">
        <v>440</v>
      </c>
      <c r="JX80" s="39" t="s">
        <v>334</v>
      </c>
      <c r="JY80" s="39">
        <v>622320</v>
      </c>
      <c r="JZ80" s="39">
        <v>358440</v>
      </c>
      <c r="KA80" s="39">
        <v>108160</v>
      </c>
      <c r="KB80" s="39">
        <v>76990</v>
      </c>
      <c r="KC80" s="39">
        <v>44810</v>
      </c>
      <c r="KD80" s="39">
        <v>22850</v>
      </c>
      <c r="KE80" s="39">
        <v>9880</v>
      </c>
      <c r="KF80" s="39">
        <v>5230</v>
      </c>
      <c r="KG80" s="39">
        <v>440</v>
      </c>
      <c r="KH80" s="39" t="s">
        <v>334</v>
      </c>
      <c r="KI80" s="39">
        <v>626790</v>
      </c>
      <c r="KJ80" s="39">
        <v>361280</v>
      </c>
      <c r="KK80" s="39">
        <v>109160</v>
      </c>
      <c r="KL80" s="39">
        <v>77620</v>
      </c>
      <c r="KM80" s="39">
        <v>45270</v>
      </c>
      <c r="KN80" s="39">
        <v>23100</v>
      </c>
      <c r="KO80" s="39">
        <v>10020</v>
      </c>
      <c r="KP80" s="39">
        <v>5280</v>
      </c>
      <c r="KQ80" s="39">
        <v>460</v>
      </c>
      <c r="KR80" s="39" t="s">
        <v>334</v>
      </c>
      <c r="KS80" s="39">
        <v>632190</v>
      </c>
      <c r="KT80" s="39">
        <v>362740</v>
      </c>
      <c r="KU80" s="39">
        <v>110540</v>
      </c>
      <c r="KV80" s="39">
        <v>78390</v>
      </c>
      <c r="KW80" s="39">
        <v>45800</v>
      </c>
      <c r="KX80" s="39">
        <v>23370</v>
      </c>
      <c r="KY80" s="39">
        <v>10160</v>
      </c>
      <c r="KZ80" s="39">
        <v>5320</v>
      </c>
      <c r="LA80" s="39">
        <v>460</v>
      </c>
      <c r="LB80" s="39" t="s">
        <v>334</v>
      </c>
      <c r="LC80" s="39">
        <v>636780</v>
      </c>
      <c r="LD80" t="e">
        <f>INDEX(Lookup!$F$2:$F$375, MATCH(D80,Lookup!$A$2:$A$375,0))</f>
        <v>#N/A</v>
      </c>
    </row>
    <row r="81" spans="2:316" ht="15" customHeight="1" x14ac:dyDescent="0.25">
      <c r="B81" s="1" t="s">
        <v>342</v>
      </c>
      <c r="C81" s="42">
        <v>4405</v>
      </c>
      <c r="D81" s="42" t="s">
        <v>489</v>
      </c>
      <c r="E81" s="37" t="s">
        <v>490</v>
      </c>
      <c r="F81" s="38">
        <v>61180</v>
      </c>
      <c r="G81" s="38">
        <v>13420</v>
      </c>
      <c r="H81" s="38">
        <v>8920</v>
      </c>
      <c r="I81" s="38">
        <v>5020</v>
      </c>
      <c r="J81" s="38">
        <v>1880</v>
      </c>
      <c r="K81" s="38">
        <v>910</v>
      </c>
      <c r="L81" s="38">
        <v>470</v>
      </c>
      <c r="M81" s="38">
        <v>30</v>
      </c>
      <c r="N81" s="38" t="s">
        <v>334</v>
      </c>
      <c r="O81" s="39">
        <v>91820</v>
      </c>
      <c r="P81" s="39">
        <v>61490</v>
      </c>
      <c r="Q81" s="39">
        <v>13560</v>
      </c>
      <c r="R81" s="39">
        <v>8920</v>
      </c>
      <c r="S81" s="39">
        <v>5060</v>
      </c>
      <c r="T81" s="39">
        <v>1900</v>
      </c>
      <c r="U81" s="39">
        <v>890</v>
      </c>
      <c r="V81" s="39">
        <v>450</v>
      </c>
      <c r="W81" s="39">
        <v>40</v>
      </c>
      <c r="X81" s="39" t="s">
        <v>334</v>
      </c>
      <c r="Y81" s="39">
        <v>92300</v>
      </c>
      <c r="Z81" s="39">
        <v>61880</v>
      </c>
      <c r="AA81" s="39">
        <v>13650</v>
      </c>
      <c r="AB81" s="39">
        <v>8960</v>
      </c>
      <c r="AC81" s="39">
        <v>5120</v>
      </c>
      <c r="AD81" s="39">
        <v>1920</v>
      </c>
      <c r="AE81" s="39">
        <v>810</v>
      </c>
      <c r="AF81" s="39">
        <v>420</v>
      </c>
      <c r="AG81" s="39">
        <v>30</v>
      </c>
      <c r="AH81" s="39" t="s">
        <v>334</v>
      </c>
      <c r="AI81" s="39">
        <v>92790</v>
      </c>
      <c r="AJ81" s="39">
        <v>62240</v>
      </c>
      <c r="AK81" s="39">
        <v>13770</v>
      </c>
      <c r="AL81" s="39">
        <v>9160</v>
      </c>
      <c r="AM81" s="39">
        <v>5330</v>
      </c>
      <c r="AN81" s="39">
        <v>2030</v>
      </c>
      <c r="AO81" s="39">
        <v>800</v>
      </c>
      <c r="AP81" s="39">
        <v>420</v>
      </c>
      <c r="AQ81" s="39">
        <v>30</v>
      </c>
      <c r="AR81" s="39" t="s">
        <v>334</v>
      </c>
      <c r="AS81" s="39">
        <v>93780</v>
      </c>
      <c r="AT81" s="39">
        <v>62420</v>
      </c>
      <c r="AU81" s="39">
        <v>13850</v>
      </c>
      <c r="AV81" s="39">
        <v>9290</v>
      </c>
      <c r="AW81" s="39">
        <v>5510</v>
      </c>
      <c r="AX81" s="39">
        <v>2060</v>
      </c>
      <c r="AY81" s="39">
        <v>820</v>
      </c>
      <c r="AZ81" s="39">
        <v>420</v>
      </c>
      <c r="BA81" s="39">
        <v>30</v>
      </c>
      <c r="BB81" s="39" t="s">
        <v>334</v>
      </c>
      <c r="BC81" s="39">
        <v>94390</v>
      </c>
      <c r="BD81" s="39">
        <v>62560</v>
      </c>
      <c r="BE81" s="39">
        <v>13910</v>
      </c>
      <c r="BF81" s="39">
        <v>9390</v>
      </c>
      <c r="BG81" s="39">
        <v>5690</v>
      </c>
      <c r="BH81" s="39">
        <v>2130</v>
      </c>
      <c r="BI81" s="39">
        <v>830</v>
      </c>
      <c r="BJ81" s="39">
        <v>430</v>
      </c>
      <c r="BK81" s="39">
        <v>30</v>
      </c>
      <c r="BL81" s="39" t="s">
        <v>334</v>
      </c>
      <c r="BM81" s="39">
        <v>94970</v>
      </c>
      <c r="BN81" s="39">
        <v>62640</v>
      </c>
      <c r="BO81" s="39">
        <v>14050</v>
      </c>
      <c r="BP81" s="39">
        <v>9490</v>
      </c>
      <c r="BQ81" s="39">
        <v>5880</v>
      </c>
      <c r="BR81" s="39">
        <v>2220</v>
      </c>
      <c r="BS81" s="39">
        <v>850</v>
      </c>
      <c r="BT81" s="39">
        <v>460</v>
      </c>
      <c r="BU81" s="39">
        <v>30</v>
      </c>
      <c r="BV81" s="39" t="s">
        <v>334</v>
      </c>
      <c r="BW81" s="39">
        <v>95620</v>
      </c>
      <c r="BX81" s="39">
        <v>62690</v>
      </c>
      <c r="BY81" s="39">
        <v>14200</v>
      </c>
      <c r="BZ81" s="39">
        <v>9550</v>
      </c>
      <c r="CA81" s="39">
        <v>6050</v>
      </c>
      <c r="CB81" s="39">
        <v>2320</v>
      </c>
      <c r="CC81" s="39">
        <v>860</v>
      </c>
      <c r="CD81" s="39">
        <v>470</v>
      </c>
      <c r="CE81" s="39">
        <v>30</v>
      </c>
      <c r="CF81" s="39" t="s">
        <v>334</v>
      </c>
      <c r="CG81" s="39">
        <v>96180</v>
      </c>
      <c r="CH81" s="39">
        <v>62610</v>
      </c>
      <c r="CI81" s="39">
        <v>14300</v>
      </c>
      <c r="CJ81" s="39">
        <v>9620</v>
      </c>
      <c r="CK81" s="39">
        <v>6240</v>
      </c>
      <c r="CL81" s="39">
        <v>2430</v>
      </c>
      <c r="CM81" s="39">
        <v>930</v>
      </c>
      <c r="CN81" s="39">
        <v>480</v>
      </c>
      <c r="CO81" s="39">
        <v>40</v>
      </c>
      <c r="CP81" s="39" t="s">
        <v>334</v>
      </c>
      <c r="CQ81" s="39">
        <v>96640</v>
      </c>
      <c r="CR81" s="39">
        <v>62510</v>
      </c>
      <c r="CS81" s="39">
        <v>14390</v>
      </c>
      <c r="CT81" s="39">
        <v>9720</v>
      </c>
      <c r="CU81" s="39">
        <v>6510</v>
      </c>
      <c r="CV81" s="39">
        <v>2640</v>
      </c>
      <c r="CW81" s="39">
        <v>1020</v>
      </c>
      <c r="CX81" s="39">
        <v>510</v>
      </c>
      <c r="CY81" s="39">
        <v>40</v>
      </c>
      <c r="CZ81" s="39" t="s">
        <v>334</v>
      </c>
      <c r="DA81" s="39">
        <v>97350</v>
      </c>
      <c r="DB81" s="39">
        <v>62430</v>
      </c>
      <c r="DC81" s="39">
        <v>14460</v>
      </c>
      <c r="DD81" s="39">
        <v>9850</v>
      </c>
      <c r="DE81" s="39">
        <v>6790</v>
      </c>
      <c r="DF81" s="39">
        <v>2800</v>
      </c>
      <c r="DG81" s="39">
        <v>1080</v>
      </c>
      <c r="DH81" s="39">
        <v>530</v>
      </c>
      <c r="DI81" s="39">
        <v>40</v>
      </c>
      <c r="DJ81" s="39" t="s">
        <v>334</v>
      </c>
      <c r="DK81" s="39">
        <v>97970</v>
      </c>
      <c r="DL81" s="39">
        <v>62260</v>
      </c>
      <c r="DM81" s="39">
        <v>14630</v>
      </c>
      <c r="DN81" s="39">
        <v>10010</v>
      </c>
      <c r="DO81" s="39">
        <v>7050</v>
      </c>
      <c r="DP81" s="39">
        <v>2910</v>
      </c>
      <c r="DQ81" s="39">
        <v>1130</v>
      </c>
      <c r="DR81" s="39">
        <v>540</v>
      </c>
      <c r="DS81" s="39">
        <v>30</v>
      </c>
      <c r="DT81" s="39" t="s">
        <v>334</v>
      </c>
      <c r="DU81" s="39">
        <v>98560</v>
      </c>
      <c r="DV81" s="39">
        <v>62330</v>
      </c>
      <c r="DW81" s="39">
        <v>14880</v>
      </c>
      <c r="DX81" s="39">
        <v>10390</v>
      </c>
      <c r="DY81" s="39">
        <v>7350</v>
      </c>
      <c r="DZ81" s="39">
        <v>3000</v>
      </c>
      <c r="EA81" s="39">
        <v>1180</v>
      </c>
      <c r="EB81" s="39">
        <v>550</v>
      </c>
      <c r="EC81" s="39">
        <v>30</v>
      </c>
      <c r="ED81" s="39" t="s">
        <v>334</v>
      </c>
      <c r="EE81" s="39">
        <v>99720</v>
      </c>
      <c r="EF81" s="39">
        <v>62600</v>
      </c>
      <c r="EG81" s="39">
        <v>15180</v>
      </c>
      <c r="EH81" s="39">
        <v>10720</v>
      </c>
      <c r="EI81" s="39">
        <v>7490</v>
      </c>
      <c r="EJ81" s="39">
        <v>3110</v>
      </c>
      <c r="EK81" s="39">
        <v>1210</v>
      </c>
      <c r="EL81" s="39">
        <v>560</v>
      </c>
      <c r="EM81" s="39">
        <v>30</v>
      </c>
      <c r="EN81" s="39" t="s">
        <v>334</v>
      </c>
      <c r="EO81" s="39">
        <v>100890</v>
      </c>
      <c r="EP81" s="39">
        <v>62910</v>
      </c>
      <c r="EQ81" s="39">
        <v>15490</v>
      </c>
      <c r="ER81" s="39">
        <v>11060</v>
      </c>
      <c r="ES81" s="39">
        <v>7600</v>
      </c>
      <c r="ET81" s="39">
        <v>3180</v>
      </c>
      <c r="EU81" s="39">
        <v>1220</v>
      </c>
      <c r="EV81" s="39">
        <v>570</v>
      </c>
      <c r="EW81" s="39">
        <v>30</v>
      </c>
      <c r="EX81" s="39" t="s">
        <v>334</v>
      </c>
      <c r="EY81" s="39">
        <v>102070</v>
      </c>
      <c r="EZ81" s="39">
        <v>62990</v>
      </c>
      <c r="FA81" s="39">
        <v>15780</v>
      </c>
      <c r="FB81" s="39">
        <v>11400</v>
      </c>
      <c r="FC81" s="39">
        <v>7700</v>
      </c>
      <c r="FD81" s="39">
        <v>3220</v>
      </c>
      <c r="FE81" s="39">
        <v>1250</v>
      </c>
      <c r="FF81" s="39">
        <v>580</v>
      </c>
      <c r="FG81" s="39">
        <v>30</v>
      </c>
      <c r="FH81" s="39" t="s">
        <v>334</v>
      </c>
      <c r="FI81" s="39">
        <v>102940</v>
      </c>
      <c r="FJ81" s="39">
        <v>63200</v>
      </c>
      <c r="FK81" s="39">
        <v>15930</v>
      </c>
      <c r="FL81" s="39">
        <v>11600</v>
      </c>
      <c r="FM81" s="39">
        <v>7790</v>
      </c>
      <c r="FN81" s="39">
        <v>3280</v>
      </c>
      <c r="FO81" s="39">
        <v>1270</v>
      </c>
      <c r="FP81" s="39">
        <v>580</v>
      </c>
      <c r="FQ81" s="39">
        <v>40</v>
      </c>
      <c r="FR81" s="39" t="s">
        <v>334</v>
      </c>
      <c r="FS81" s="39">
        <v>103690</v>
      </c>
      <c r="FT81" s="39">
        <v>63290</v>
      </c>
      <c r="FU81" s="39">
        <v>16150</v>
      </c>
      <c r="FV81" s="39">
        <v>11740</v>
      </c>
      <c r="FW81" s="39">
        <v>7850</v>
      </c>
      <c r="FX81" s="39">
        <v>3320</v>
      </c>
      <c r="FY81" s="39">
        <v>1290</v>
      </c>
      <c r="FZ81" s="39">
        <v>590</v>
      </c>
      <c r="GA81" s="39">
        <v>40</v>
      </c>
      <c r="GB81" s="39" t="s">
        <v>334</v>
      </c>
      <c r="GC81" s="39">
        <v>104270</v>
      </c>
      <c r="GD81" s="39">
        <v>63490</v>
      </c>
      <c r="GE81" s="39">
        <v>16460</v>
      </c>
      <c r="GF81" s="39">
        <v>11970</v>
      </c>
      <c r="GG81" s="39">
        <v>7890</v>
      </c>
      <c r="GH81" s="39">
        <v>3360</v>
      </c>
      <c r="GI81" s="39">
        <v>1310</v>
      </c>
      <c r="GJ81" s="39">
        <v>590</v>
      </c>
      <c r="GK81" s="39">
        <v>40</v>
      </c>
      <c r="GL81" s="39" t="s">
        <v>334</v>
      </c>
      <c r="GM81" s="39">
        <v>105100</v>
      </c>
      <c r="GN81" s="39">
        <v>63750</v>
      </c>
      <c r="GO81" s="39">
        <v>16800</v>
      </c>
      <c r="GP81" s="39">
        <v>12220</v>
      </c>
      <c r="GQ81" s="39">
        <v>7970</v>
      </c>
      <c r="GR81" s="39">
        <v>3410</v>
      </c>
      <c r="GS81" s="39">
        <v>1330</v>
      </c>
      <c r="GT81" s="39">
        <v>590</v>
      </c>
      <c r="GU81" s="39">
        <v>40</v>
      </c>
      <c r="GV81" s="39" t="s">
        <v>334</v>
      </c>
      <c r="GW81" s="39">
        <v>106110</v>
      </c>
      <c r="GX81" s="39">
        <v>63840</v>
      </c>
      <c r="GY81" s="39">
        <v>16960</v>
      </c>
      <c r="GZ81" s="39">
        <v>12360</v>
      </c>
      <c r="HA81" s="39">
        <v>8080</v>
      </c>
      <c r="HB81" s="39">
        <v>3450</v>
      </c>
      <c r="HC81" s="39">
        <v>1340</v>
      </c>
      <c r="HD81" s="39">
        <v>600</v>
      </c>
      <c r="HE81" s="39">
        <v>40</v>
      </c>
      <c r="HF81" s="39" t="s">
        <v>334</v>
      </c>
      <c r="HG81" s="39">
        <v>106670</v>
      </c>
      <c r="HH81" s="39">
        <v>64010</v>
      </c>
      <c r="HI81" s="39">
        <v>17210</v>
      </c>
      <c r="HJ81" s="39">
        <v>12550</v>
      </c>
      <c r="HK81" s="39">
        <v>8170</v>
      </c>
      <c r="HL81" s="39">
        <v>3480</v>
      </c>
      <c r="HM81" s="39">
        <v>1370</v>
      </c>
      <c r="HN81" s="39">
        <v>610</v>
      </c>
      <c r="HO81" s="39">
        <v>40</v>
      </c>
      <c r="HP81" s="39" t="s">
        <v>334</v>
      </c>
      <c r="HQ81" s="39">
        <v>107440</v>
      </c>
      <c r="HR81" s="39">
        <v>64130</v>
      </c>
      <c r="HS81" s="39">
        <v>17420</v>
      </c>
      <c r="HT81" s="39">
        <v>12700</v>
      </c>
      <c r="HU81" s="39">
        <v>8280</v>
      </c>
      <c r="HV81" s="39">
        <v>3540</v>
      </c>
      <c r="HW81" s="39">
        <v>1370</v>
      </c>
      <c r="HX81" s="39">
        <v>610</v>
      </c>
      <c r="HY81" s="39">
        <v>40</v>
      </c>
      <c r="HZ81" s="39" t="s">
        <v>334</v>
      </c>
      <c r="IA81" s="39">
        <v>108090</v>
      </c>
      <c r="IB81" s="39">
        <v>64250</v>
      </c>
      <c r="IC81" s="39">
        <v>17570</v>
      </c>
      <c r="ID81" s="39">
        <v>12790</v>
      </c>
      <c r="IE81" s="39">
        <v>8360</v>
      </c>
      <c r="IF81" s="39">
        <v>3580</v>
      </c>
      <c r="IG81" s="39">
        <v>1390</v>
      </c>
      <c r="IH81" s="39">
        <v>620</v>
      </c>
      <c r="II81" s="39">
        <v>50</v>
      </c>
      <c r="IJ81" s="39" t="s">
        <v>334</v>
      </c>
      <c r="IK81" s="39">
        <v>108610</v>
      </c>
      <c r="IL81" s="39">
        <v>64570</v>
      </c>
      <c r="IM81" s="39">
        <v>17790</v>
      </c>
      <c r="IN81" s="39">
        <v>12980</v>
      </c>
      <c r="IO81" s="39">
        <v>8520</v>
      </c>
      <c r="IP81" s="39">
        <v>3650</v>
      </c>
      <c r="IQ81" s="39">
        <v>1430</v>
      </c>
      <c r="IR81" s="39">
        <v>630</v>
      </c>
      <c r="IS81" s="39">
        <v>50</v>
      </c>
      <c r="IT81" s="39" t="s">
        <v>334</v>
      </c>
      <c r="IU81" s="39">
        <v>109620</v>
      </c>
      <c r="IV81" s="39">
        <v>64710</v>
      </c>
      <c r="IW81" s="39">
        <v>18030</v>
      </c>
      <c r="IX81" s="39">
        <v>13210</v>
      </c>
      <c r="IY81" s="39">
        <v>8730</v>
      </c>
      <c r="IZ81" s="39">
        <v>3740</v>
      </c>
      <c r="JA81" s="39">
        <v>1480</v>
      </c>
      <c r="JB81" s="39">
        <v>650</v>
      </c>
      <c r="JC81" s="39">
        <v>50</v>
      </c>
      <c r="JD81" s="39" t="s">
        <v>334</v>
      </c>
      <c r="JE81" s="39">
        <v>110590</v>
      </c>
      <c r="JF81" s="39">
        <v>64770</v>
      </c>
      <c r="JG81" s="39">
        <v>18280</v>
      </c>
      <c r="JH81" s="39">
        <v>13500</v>
      </c>
      <c r="JI81" s="39">
        <v>8960</v>
      </c>
      <c r="JJ81" s="39">
        <v>3810</v>
      </c>
      <c r="JK81" s="39">
        <v>1510</v>
      </c>
      <c r="JL81" s="39">
        <v>670</v>
      </c>
      <c r="JM81" s="39">
        <v>50</v>
      </c>
      <c r="JN81" s="39" t="s">
        <v>334</v>
      </c>
      <c r="JO81" s="39">
        <v>111540</v>
      </c>
      <c r="JP81" s="39">
        <v>64990</v>
      </c>
      <c r="JQ81" s="39">
        <v>18520</v>
      </c>
      <c r="JR81" s="39">
        <v>13710</v>
      </c>
      <c r="JS81" s="39">
        <v>9180</v>
      </c>
      <c r="JT81" s="39">
        <v>3920</v>
      </c>
      <c r="JU81" s="39">
        <v>1540</v>
      </c>
      <c r="JV81" s="39">
        <v>690</v>
      </c>
      <c r="JW81" s="39">
        <v>50</v>
      </c>
      <c r="JX81" s="39" t="s">
        <v>334</v>
      </c>
      <c r="JY81" s="39">
        <v>112590</v>
      </c>
      <c r="JZ81" s="39">
        <v>65240</v>
      </c>
      <c r="KA81" s="39">
        <v>18680</v>
      </c>
      <c r="KB81" s="39">
        <v>13830</v>
      </c>
      <c r="KC81" s="39">
        <v>9300</v>
      </c>
      <c r="KD81" s="39">
        <v>3940</v>
      </c>
      <c r="KE81" s="39">
        <v>1560</v>
      </c>
      <c r="KF81" s="39">
        <v>690</v>
      </c>
      <c r="KG81" s="39">
        <v>50</v>
      </c>
      <c r="KH81" s="39" t="s">
        <v>334</v>
      </c>
      <c r="KI81" s="39">
        <v>113300</v>
      </c>
      <c r="KJ81" s="39">
        <v>65310</v>
      </c>
      <c r="KK81" s="39">
        <v>18810</v>
      </c>
      <c r="KL81" s="39">
        <v>14000</v>
      </c>
      <c r="KM81" s="39">
        <v>9440</v>
      </c>
      <c r="KN81" s="39">
        <v>3990</v>
      </c>
      <c r="KO81" s="39">
        <v>1590</v>
      </c>
      <c r="KP81" s="39">
        <v>700</v>
      </c>
      <c r="KQ81" s="39">
        <v>50</v>
      </c>
      <c r="KR81" s="39" t="s">
        <v>334</v>
      </c>
      <c r="KS81" s="39">
        <v>113890</v>
      </c>
      <c r="KT81" s="39">
        <v>65360</v>
      </c>
      <c r="KU81" s="39">
        <v>19010</v>
      </c>
      <c r="KV81" s="39">
        <v>14200</v>
      </c>
      <c r="KW81" s="39">
        <v>9600</v>
      </c>
      <c r="KX81" s="39">
        <v>4070</v>
      </c>
      <c r="KY81" s="39">
        <v>1610</v>
      </c>
      <c r="KZ81" s="39">
        <v>700</v>
      </c>
      <c r="LA81" s="39">
        <v>50</v>
      </c>
      <c r="LB81" s="39" t="s">
        <v>334</v>
      </c>
      <c r="LC81" s="39">
        <v>114600</v>
      </c>
      <c r="LD81" t="str">
        <f>INDEX(Lookup!$F$2:$F$375, MATCH(D81,Lookup!$A$2:$A$375,0))</f>
        <v>South Yorkshire Combined Authority</v>
      </c>
    </row>
    <row r="82" spans="2:316" ht="15" customHeight="1" x14ac:dyDescent="0.25">
      <c r="B82" s="1" t="s">
        <v>342</v>
      </c>
      <c r="C82" s="42">
        <v>4410</v>
      </c>
      <c r="D82" s="42" t="s">
        <v>491</v>
      </c>
      <c r="E82" s="37" t="s">
        <v>492</v>
      </c>
      <c r="F82" s="38">
        <v>75900</v>
      </c>
      <c r="G82" s="38">
        <v>20360</v>
      </c>
      <c r="H82" s="38">
        <v>11340</v>
      </c>
      <c r="I82" s="38">
        <v>6130</v>
      </c>
      <c r="J82" s="38">
        <v>2810</v>
      </c>
      <c r="K82" s="38">
        <v>1160</v>
      </c>
      <c r="L82" s="38">
        <v>700</v>
      </c>
      <c r="M82" s="38">
        <v>100</v>
      </c>
      <c r="N82" s="38" t="s">
        <v>334</v>
      </c>
      <c r="O82" s="39">
        <v>118490</v>
      </c>
      <c r="P82" s="39">
        <v>76010</v>
      </c>
      <c r="Q82" s="39">
        <v>20500</v>
      </c>
      <c r="R82" s="39">
        <v>11330</v>
      </c>
      <c r="S82" s="39">
        <v>6130</v>
      </c>
      <c r="T82" s="39">
        <v>2800</v>
      </c>
      <c r="U82" s="39">
        <v>1160</v>
      </c>
      <c r="V82" s="39">
        <v>670</v>
      </c>
      <c r="W82" s="39">
        <v>100</v>
      </c>
      <c r="X82" s="39" t="s">
        <v>334</v>
      </c>
      <c r="Y82" s="39">
        <v>118690</v>
      </c>
      <c r="Z82" s="39">
        <v>76800</v>
      </c>
      <c r="AA82" s="39">
        <v>20550</v>
      </c>
      <c r="AB82" s="39">
        <v>11440</v>
      </c>
      <c r="AC82" s="39">
        <v>6130</v>
      </c>
      <c r="AD82" s="39">
        <v>2820</v>
      </c>
      <c r="AE82" s="39">
        <v>1140</v>
      </c>
      <c r="AF82" s="39">
        <v>580</v>
      </c>
      <c r="AG82" s="39">
        <v>90</v>
      </c>
      <c r="AH82" s="39" t="s">
        <v>334</v>
      </c>
      <c r="AI82" s="39">
        <v>119550</v>
      </c>
      <c r="AJ82" s="39">
        <v>77150</v>
      </c>
      <c r="AK82" s="39">
        <v>20830</v>
      </c>
      <c r="AL82" s="39">
        <v>11530</v>
      </c>
      <c r="AM82" s="39">
        <v>6360</v>
      </c>
      <c r="AN82" s="39">
        <v>2920</v>
      </c>
      <c r="AO82" s="39">
        <v>1170</v>
      </c>
      <c r="AP82" s="39">
        <v>570</v>
      </c>
      <c r="AQ82" s="39">
        <v>90</v>
      </c>
      <c r="AR82" s="39" t="s">
        <v>334</v>
      </c>
      <c r="AS82" s="39">
        <v>120620</v>
      </c>
      <c r="AT82" s="39">
        <v>77320</v>
      </c>
      <c r="AU82" s="39">
        <v>21100</v>
      </c>
      <c r="AV82" s="39">
        <v>11650</v>
      </c>
      <c r="AW82" s="39">
        <v>6550</v>
      </c>
      <c r="AX82" s="39">
        <v>3080</v>
      </c>
      <c r="AY82" s="39">
        <v>1210</v>
      </c>
      <c r="AZ82" s="39">
        <v>580</v>
      </c>
      <c r="BA82" s="39">
        <v>100</v>
      </c>
      <c r="BB82" s="39" t="s">
        <v>334</v>
      </c>
      <c r="BC82" s="39">
        <v>121570</v>
      </c>
      <c r="BD82" s="39">
        <v>77690</v>
      </c>
      <c r="BE82" s="39">
        <v>21210</v>
      </c>
      <c r="BF82" s="39">
        <v>11780</v>
      </c>
      <c r="BG82" s="39">
        <v>6720</v>
      </c>
      <c r="BH82" s="39">
        <v>3180</v>
      </c>
      <c r="BI82" s="39">
        <v>1200</v>
      </c>
      <c r="BJ82" s="39">
        <v>580</v>
      </c>
      <c r="BK82" s="39">
        <v>100</v>
      </c>
      <c r="BL82" s="39" t="s">
        <v>334</v>
      </c>
      <c r="BM82" s="39">
        <v>122460</v>
      </c>
      <c r="BN82" s="39">
        <v>77850</v>
      </c>
      <c r="BO82" s="39">
        <v>21380</v>
      </c>
      <c r="BP82" s="39">
        <v>11950</v>
      </c>
      <c r="BQ82" s="39">
        <v>6910</v>
      </c>
      <c r="BR82" s="39">
        <v>3260</v>
      </c>
      <c r="BS82" s="39">
        <v>1230</v>
      </c>
      <c r="BT82" s="39">
        <v>590</v>
      </c>
      <c r="BU82" s="39">
        <v>100</v>
      </c>
      <c r="BV82" s="39" t="s">
        <v>334</v>
      </c>
      <c r="BW82" s="39">
        <v>123260</v>
      </c>
      <c r="BX82" s="39">
        <v>78020</v>
      </c>
      <c r="BY82" s="39">
        <v>21480</v>
      </c>
      <c r="BZ82" s="39">
        <v>12250</v>
      </c>
      <c r="CA82" s="39">
        <v>7200</v>
      </c>
      <c r="CB82" s="39">
        <v>3360</v>
      </c>
      <c r="CC82" s="39">
        <v>1250</v>
      </c>
      <c r="CD82" s="39">
        <v>610</v>
      </c>
      <c r="CE82" s="39">
        <v>100</v>
      </c>
      <c r="CF82" s="39" t="s">
        <v>334</v>
      </c>
      <c r="CG82" s="39">
        <v>124260</v>
      </c>
      <c r="CH82" s="39">
        <v>78080</v>
      </c>
      <c r="CI82" s="39">
        <v>21650</v>
      </c>
      <c r="CJ82" s="39">
        <v>12450</v>
      </c>
      <c r="CK82" s="39">
        <v>7450</v>
      </c>
      <c r="CL82" s="39">
        <v>3480</v>
      </c>
      <c r="CM82" s="39">
        <v>1280</v>
      </c>
      <c r="CN82" s="39">
        <v>620</v>
      </c>
      <c r="CO82" s="39">
        <v>100</v>
      </c>
      <c r="CP82" s="39" t="s">
        <v>334</v>
      </c>
      <c r="CQ82" s="39">
        <v>125120</v>
      </c>
      <c r="CR82" s="39">
        <v>78110</v>
      </c>
      <c r="CS82" s="39">
        <v>21790</v>
      </c>
      <c r="CT82" s="39">
        <v>12560</v>
      </c>
      <c r="CU82" s="39">
        <v>7630</v>
      </c>
      <c r="CV82" s="39">
        <v>3590</v>
      </c>
      <c r="CW82" s="39">
        <v>1350</v>
      </c>
      <c r="CX82" s="39">
        <v>620</v>
      </c>
      <c r="CY82" s="39">
        <v>100</v>
      </c>
      <c r="CZ82" s="39" t="s">
        <v>334</v>
      </c>
      <c r="DA82" s="39">
        <v>125750</v>
      </c>
      <c r="DB82" s="39">
        <v>78120</v>
      </c>
      <c r="DC82" s="39">
        <v>21880</v>
      </c>
      <c r="DD82" s="39">
        <v>12700</v>
      </c>
      <c r="DE82" s="39">
        <v>7800</v>
      </c>
      <c r="DF82" s="39">
        <v>3730</v>
      </c>
      <c r="DG82" s="39">
        <v>1430</v>
      </c>
      <c r="DH82" s="39">
        <v>640</v>
      </c>
      <c r="DI82" s="39">
        <v>100</v>
      </c>
      <c r="DJ82" s="39" t="s">
        <v>334</v>
      </c>
      <c r="DK82" s="39">
        <v>126390</v>
      </c>
      <c r="DL82" s="39">
        <v>78040</v>
      </c>
      <c r="DM82" s="39">
        <v>21980</v>
      </c>
      <c r="DN82" s="39">
        <v>13020</v>
      </c>
      <c r="DO82" s="39">
        <v>7960</v>
      </c>
      <c r="DP82" s="39">
        <v>3820</v>
      </c>
      <c r="DQ82" s="39">
        <v>1480</v>
      </c>
      <c r="DR82" s="39">
        <v>640</v>
      </c>
      <c r="DS82" s="39">
        <v>100</v>
      </c>
      <c r="DT82" s="39" t="s">
        <v>334</v>
      </c>
      <c r="DU82" s="39">
        <v>127030</v>
      </c>
      <c r="DV82" s="39">
        <v>78020</v>
      </c>
      <c r="DW82" s="39">
        <v>22120</v>
      </c>
      <c r="DX82" s="39">
        <v>13250</v>
      </c>
      <c r="DY82" s="39">
        <v>8070</v>
      </c>
      <c r="DZ82" s="39">
        <v>3860</v>
      </c>
      <c r="EA82" s="39">
        <v>1520</v>
      </c>
      <c r="EB82" s="39">
        <v>660</v>
      </c>
      <c r="EC82" s="39">
        <v>100</v>
      </c>
      <c r="ED82" s="39" t="s">
        <v>334</v>
      </c>
      <c r="EE82" s="39">
        <v>127590</v>
      </c>
      <c r="EF82" s="39">
        <v>78060</v>
      </c>
      <c r="EG82" s="39">
        <v>22410</v>
      </c>
      <c r="EH82" s="39">
        <v>13480</v>
      </c>
      <c r="EI82" s="39">
        <v>8200</v>
      </c>
      <c r="EJ82" s="39">
        <v>3910</v>
      </c>
      <c r="EK82" s="39">
        <v>1560</v>
      </c>
      <c r="EL82" s="39">
        <v>670</v>
      </c>
      <c r="EM82" s="39">
        <v>100</v>
      </c>
      <c r="EN82" s="39" t="s">
        <v>334</v>
      </c>
      <c r="EO82" s="39">
        <v>128380</v>
      </c>
      <c r="EP82" s="39">
        <v>78190</v>
      </c>
      <c r="EQ82" s="39">
        <v>22640</v>
      </c>
      <c r="ER82" s="39">
        <v>13730</v>
      </c>
      <c r="ES82" s="39">
        <v>8270</v>
      </c>
      <c r="ET82" s="39">
        <v>3950</v>
      </c>
      <c r="EU82" s="39">
        <v>1590</v>
      </c>
      <c r="EV82" s="39">
        <v>680</v>
      </c>
      <c r="EW82" s="39">
        <v>110</v>
      </c>
      <c r="EX82" s="39" t="s">
        <v>334</v>
      </c>
      <c r="EY82" s="39">
        <v>129140</v>
      </c>
      <c r="EZ82" s="39">
        <v>78270</v>
      </c>
      <c r="FA82" s="39">
        <v>22820</v>
      </c>
      <c r="FB82" s="39">
        <v>13870</v>
      </c>
      <c r="FC82" s="39">
        <v>8320</v>
      </c>
      <c r="FD82" s="39">
        <v>3980</v>
      </c>
      <c r="FE82" s="39">
        <v>1630</v>
      </c>
      <c r="FF82" s="39">
        <v>700</v>
      </c>
      <c r="FG82" s="39">
        <v>110</v>
      </c>
      <c r="FH82" s="39" t="s">
        <v>334</v>
      </c>
      <c r="FI82" s="39">
        <v>129690</v>
      </c>
      <c r="FJ82" s="39">
        <v>78530</v>
      </c>
      <c r="FK82" s="39">
        <v>23000</v>
      </c>
      <c r="FL82" s="39">
        <v>13990</v>
      </c>
      <c r="FM82" s="39">
        <v>8400</v>
      </c>
      <c r="FN82" s="39">
        <v>4010</v>
      </c>
      <c r="FO82" s="39">
        <v>1680</v>
      </c>
      <c r="FP82" s="39">
        <v>740</v>
      </c>
      <c r="FQ82" s="39">
        <v>110</v>
      </c>
      <c r="FR82" s="39" t="s">
        <v>334</v>
      </c>
      <c r="FS82" s="39">
        <v>130470</v>
      </c>
      <c r="FT82" s="39">
        <v>78570</v>
      </c>
      <c r="FU82" s="39">
        <v>23060</v>
      </c>
      <c r="FV82" s="39">
        <v>14040</v>
      </c>
      <c r="FW82" s="39">
        <v>8440</v>
      </c>
      <c r="FX82" s="39">
        <v>4040</v>
      </c>
      <c r="FY82" s="39">
        <v>1700</v>
      </c>
      <c r="FZ82" s="39">
        <v>750</v>
      </c>
      <c r="GA82" s="39">
        <v>110</v>
      </c>
      <c r="GB82" s="39" t="s">
        <v>334</v>
      </c>
      <c r="GC82" s="39">
        <v>130690</v>
      </c>
      <c r="GD82" s="39">
        <v>78640</v>
      </c>
      <c r="GE82" s="39">
        <v>23130</v>
      </c>
      <c r="GF82" s="39">
        <v>14090</v>
      </c>
      <c r="GG82" s="39">
        <v>8460</v>
      </c>
      <c r="GH82" s="39">
        <v>4050</v>
      </c>
      <c r="GI82" s="39">
        <v>1720</v>
      </c>
      <c r="GJ82" s="39">
        <v>760</v>
      </c>
      <c r="GK82" s="39">
        <v>110</v>
      </c>
      <c r="GL82" s="39" t="s">
        <v>334</v>
      </c>
      <c r="GM82" s="39">
        <v>130950</v>
      </c>
      <c r="GN82" s="39">
        <v>78840</v>
      </c>
      <c r="GO82" s="39">
        <v>23210</v>
      </c>
      <c r="GP82" s="39">
        <v>14120</v>
      </c>
      <c r="GQ82" s="39">
        <v>8510</v>
      </c>
      <c r="GR82" s="39">
        <v>4090</v>
      </c>
      <c r="GS82" s="39">
        <v>1740</v>
      </c>
      <c r="GT82" s="39">
        <v>780</v>
      </c>
      <c r="GU82" s="39">
        <v>120</v>
      </c>
      <c r="GV82" s="39" t="s">
        <v>334</v>
      </c>
      <c r="GW82" s="39">
        <v>131410</v>
      </c>
      <c r="GX82" s="39">
        <v>78940</v>
      </c>
      <c r="GY82" s="39">
        <v>23290</v>
      </c>
      <c r="GZ82" s="39">
        <v>14160</v>
      </c>
      <c r="HA82" s="39">
        <v>8550</v>
      </c>
      <c r="HB82" s="39">
        <v>4120</v>
      </c>
      <c r="HC82" s="39">
        <v>1760</v>
      </c>
      <c r="HD82" s="39">
        <v>790</v>
      </c>
      <c r="HE82" s="39">
        <v>120</v>
      </c>
      <c r="HF82" s="39" t="s">
        <v>334</v>
      </c>
      <c r="HG82" s="39">
        <v>131730</v>
      </c>
      <c r="HH82" s="39">
        <v>79090</v>
      </c>
      <c r="HI82" s="39">
        <v>23490</v>
      </c>
      <c r="HJ82" s="39">
        <v>14250</v>
      </c>
      <c r="HK82" s="39">
        <v>8610</v>
      </c>
      <c r="HL82" s="39">
        <v>4160</v>
      </c>
      <c r="HM82" s="39">
        <v>1820</v>
      </c>
      <c r="HN82" s="39">
        <v>820</v>
      </c>
      <c r="HO82" s="39">
        <v>120</v>
      </c>
      <c r="HP82" s="39" t="s">
        <v>334</v>
      </c>
      <c r="HQ82" s="39">
        <v>132360</v>
      </c>
      <c r="HR82" s="39">
        <v>79290</v>
      </c>
      <c r="HS82" s="39">
        <v>23740</v>
      </c>
      <c r="HT82" s="39">
        <v>14380</v>
      </c>
      <c r="HU82" s="39">
        <v>8690</v>
      </c>
      <c r="HV82" s="39">
        <v>4220</v>
      </c>
      <c r="HW82" s="39">
        <v>1860</v>
      </c>
      <c r="HX82" s="39">
        <v>830</v>
      </c>
      <c r="HY82" s="39">
        <v>120</v>
      </c>
      <c r="HZ82" s="39" t="s">
        <v>334</v>
      </c>
      <c r="IA82" s="39">
        <v>133130</v>
      </c>
      <c r="IB82" s="39">
        <v>79630</v>
      </c>
      <c r="IC82" s="39">
        <v>24080</v>
      </c>
      <c r="ID82" s="39">
        <v>14540</v>
      </c>
      <c r="IE82" s="39">
        <v>8800</v>
      </c>
      <c r="IF82" s="39">
        <v>4310</v>
      </c>
      <c r="IG82" s="39">
        <v>1950</v>
      </c>
      <c r="IH82" s="39">
        <v>870</v>
      </c>
      <c r="II82" s="39">
        <v>130</v>
      </c>
      <c r="IJ82" s="39" t="s">
        <v>334</v>
      </c>
      <c r="IK82" s="39">
        <v>134300</v>
      </c>
      <c r="IL82" s="39">
        <v>79860</v>
      </c>
      <c r="IM82" s="39">
        <v>24340</v>
      </c>
      <c r="IN82" s="39">
        <v>14720</v>
      </c>
      <c r="IO82" s="39">
        <v>8960</v>
      </c>
      <c r="IP82" s="39">
        <v>4410</v>
      </c>
      <c r="IQ82" s="39">
        <v>2020</v>
      </c>
      <c r="IR82" s="39">
        <v>890</v>
      </c>
      <c r="IS82" s="39">
        <v>130</v>
      </c>
      <c r="IT82" s="39" t="s">
        <v>334</v>
      </c>
      <c r="IU82" s="39">
        <v>135320</v>
      </c>
      <c r="IV82" s="39">
        <v>80260</v>
      </c>
      <c r="IW82" s="39">
        <v>24620</v>
      </c>
      <c r="IX82" s="39">
        <v>14890</v>
      </c>
      <c r="IY82" s="39">
        <v>9150</v>
      </c>
      <c r="IZ82" s="39">
        <v>4510</v>
      </c>
      <c r="JA82" s="39">
        <v>2070</v>
      </c>
      <c r="JB82" s="39">
        <v>900</v>
      </c>
      <c r="JC82" s="39">
        <v>130</v>
      </c>
      <c r="JD82" s="39" t="s">
        <v>334</v>
      </c>
      <c r="JE82" s="39">
        <v>136520</v>
      </c>
      <c r="JF82" s="39">
        <v>80720</v>
      </c>
      <c r="JG82" s="39">
        <v>25000</v>
      </c>
      <c r="JH82" s="39">
        <v>15090</v>
      </c>
      <c r="JI82" s="39">
        <v>9290</v>
      </c>
      <c r="JJ82" s="39">
        <v>4600</v>
      </c>
      <c r="JK82" s="39">
        <v>2120</v>
      </c>
      <c r="JL82" s="39">
        <v>910</v>
      </c>
      <c r="JM82" s="39">
        <v>130</v>
      </c>
      <c r="JN82" s="39" t="s">
        <v>334</v>
      </c>
      <c r="JO82" s="39">
        <v>137860</v>
      </c>
      <c r="JP82" s="39">
        <v>81190</v>
      </c>
      <c r="JQ82" s="39">
        <v>25380</v>
      </c>
      <c r="JR82" s="39">
        <v>15240</v>
      </c>
      <c r="JS82" s="39">
        <v>9450</v>
      </c>
      <c r="JT82" s="39">
        <v>4650</v>
      </c>
      <c r="JU82" s="39">
        <v>2150</v>
      </c>
      <c r="JV82" s="39">
        <v>920</v>
      </c>
      <c r="JW82" s="39">
        <v>130</v>
      </c>
      <c r="JX82" s="39" t="s">
        <v>334</v>
      </c>
      <c r="JY82" s="39">
        <v>139110</v>
      </c>
      <c r="JZ82" s="39">
        <v>81460</v>
      </c>
      <c r="KA82" s="39">
        <v>25640</v>
      </c>
      <c r="KB82" s="39">
        <v>15350</v>
      </c>
      <c r="KC82" s="39">
        <v>9570</v>
      </c>
      <c r="KD82" s="39">
        <v>4690</v>
      </c>
      <c r="KE82" s="39">
        <v>2180</v>
      </c>
      <c r="KF82" s="39">
        <v>940</v>
      </c>
      <c r="KG82" s="39">
        <v>130</v>
      </c>
      <c r="KH82" s="39" t="s">
        <v>334</v>
      </c>
      <c r="KI82" s="39">
        <v>139970</v>
      </c>
      <c r="KJ82" s="39">
        <v>81730</v>
      </c>
      <c r="KK82" s="39">
        <v>26010</v>
      </c>
      <c r="KL82" s="39">
        <v>15540</v>
      </c>
      <c r="KM82" s="39">
        <v>9700</v>
      </c>
      <c r="KN82" s="39">
        <v>4730</v>
      </c>
      <c r="KO82" s="39">
        <v>2210</v>
      </c>
      <c r="KP82" s="39">
        <v>950</v>
      </c>
      <c r="KQ82" s="39">
        <v>130</v>
      </c>
      <c r="KR82" s="39" t="s">
        <v>334</v>
      </c>
      <c r="KS82" s="39">
        <v>141010</v>
      </c>
      <c r="KT82" s="39">
        <v>82060</v>
      </c>
      <c r="KU82" s="39">
        <v>26640</v>
      </c>
      <c r="KV82" s="39">
        <v>15810</v>
      </c>
      <c r="KW82" s="39">
        <v>9890</v>
      </c>
      <c r="KX82" s="39">
        <v>4790</v>
      </c>
      <c r="KY82" s="39">
        <v>2250</v>
      </c>
      <c r="KZ82" s="39">
        <v>960</v>
      </c>
      <c r="LA82" s="39">
        <v>130</v>
      </c>
      <c r="LB82" s="39" t="s">
        <v>334</v>
      </c>
      <c r="LC82" s="39">
        <v>142530</v>
      </c>
      <c r="LD82" t="str">
        <f>INDEX(Lookup!$F$2:$F$375, MATCH(D82,Lookup!$A$2:$A$375,0))</f>
        <v>South Yorkshire Combined Authority</v>
      </c>
    </row>
    <row r="83" spans="2:316" ht="15" customHeight="1" x14ac:dyDescent="0.25">
      <c r="B83" s="1" t="s">
        <v>342</v>
      </c>
      <c r="C83" s="42">
        <v>4415</v>
      </c>
      <c r="D83" s="42" t="s">
        <v>493</v>
      </c>
      <c r="E83" s="37" t="s">
        <v>494</v>
      </c>
      <c r="F83" s="38">
        <v>61370</v>
      </c>
      <c r="G83" s="38">
        <v>19110</v>
      </c>
      <c r="H83" s="38">
        <v>11770</v>
      </c>
      <c r="I83" s="38">
        <v>5590</v>
      </c>
      <c r="J83" s="38">
        <v>2400</v>
      </c>
      <c r="K83" s="38">
        <v>1270</v>
      </c>
      <c r="L83" s="38">
        <v>500</v>
      </c>
      <c r="M83" s="38">
        <v>40</v>
      </c>
      <c r="N83" s="38" t="s">
        <v>334</v>
      </c>
      <c r="O83" s="39">
        <v>102040</v>
      </c>
      <c r="P83" s="39">
        <v>61890</v>
      </c>
      <c r="Q83" s="39">
        <v>19060</v>
      </c>
      <c r="R83" s="39">
        <v>11770</v>
      </c>
      <c r="S83" s="39">
        <v>5680</v>
      </c>
      <c r="T83" s="39">
        <v>2430</v>
      </c>
      <c r="U83" s="39">
        <v>1250</v>
      </c>
      <c r="V83" s="39">
        <v>500</v>
      </c>
      <c r="W83" s="39">
        <v>40</v>
      </c>
      <c r="X83" s="39" t="s">
        <v>334</v>
      </c>
      <c r="Y83" s="39">
        <v>102600</v>
      </c>
      <c r="Z83" s="39">
        <v>62240</v>
      </c>
      <c r="AA83" s="39">
        <v>18980</v>
      </c>
      <c r="AB83" s="39">
        <v>12040</v>
      </c>
      <c r="AC83" s="39">
        <v>5800</v>
      </c>
      <c r="AD83" s="39">
        <v>2520</v>
      </c>
      <c r="AE83" s="39">
        <v>1220</v>
      </c>
      <c r="AF83" s="39">
        <v>460</v>
      </c>
      <c r="AG83" s="39">
        <v>40</v>
      </c>
      <c r="AH83" s="39" t="s">
        <v>334</v>
      </c>
      <c r="AI83" s="39">
        <v>103290</v>
      </c>
      <c r="AJ83" s="39">
        <v>62390</v>
      </c>
      <c r="AK83" s="39">
        <v>18970</v>
      </c>
      <c r="AL83" s="39">
        <v>12170</v>
      </c>
      <c r="AM83" s="39">
        <v>6120</v>
      </c>
      <c r="AN83" s="39">
        <v>2580</v>
      </c>
      <c r="AO83" s="39">
        <v>1240</v>
      </c>
      <c r="AP83" s="39">
        <v>450</v>
      </c>
      <c r="AQ83" s="39">
        <v>40</v>
      </c>
      <c r="AR83" s="39" t="s">
        <v>334</v>
      </c>
      <c r="AS83" s="39">
        <v>103970</v>
      </c>
      <c r="AT83" s="39">
        <v>62510</v>
      </c>
      <c r="AU83" s="39">
        <v>19140</v>
      </c>
      <c r="AV83" s="39">
        <v>12290</v>
      </c>
      <c r="AW83" s="39">
        <v>6440</v>
      </c>
      <c r="AX83" s="39">
        <v>2630</v>
      </c>
      <c r="AY83" s="39">
        <v>1260</v>
      </c>
      <c r="AZ83" s="39">
        <v>460</v>
      </c>
      <c r="BA83" s="39">
        <v>40</v>
      </c>
      <c r="BB83" s="39" t="s">
        <v>334</v>
      </c>
      <c r="BC83" s="39">
        <v>104760</v>
      </c>
      <c r="BD83" s="39">
        <v>62620</v>
      </c>
      <c r="BE83" s="39">
        <v>19310</v>
      </c>
      <c r="BF83" s="39">
        <v>12390</v>
      </c>
      <c r="BG83" s="39">
        <v>6540</v>
      </c>
      <c r="BH83" s="39">
        <v>2700</v>
      </c>
      <c r="BI83" s="39">
        <v>1270</v>
      </c>
      <c r="BJ83" s="39">
        <v>460</v>
      </c>
      <c r="BK83" s="39">
        <v>40</v>
      </c>
      <c r="BL83" s="39" t="s">
        <v>334</v>
      </c>
      <c r="BM83" s="39">
        <v>105330</v>
      </c>
      <c r="BN83" s="39">
        <v>62520</v>
      </c>
      <c r="BO83" s="39">
        <v>19410</v>
      </c>
      <c r="BP83" s="39">
        <v>12410</v>
      </c>
      <c r="BQ83" s="39">
        <v>6750</v>
      </c>
      <c r="BR83" s="39">
        <v>2840</v>
      </c>
      <c r="BS83" s="39">
        <v>1280</v>
      </c>
      <c r="BT83" s="39">
        <v>460</v>
      </c>
      <c r="BU83" s="39">
        <v>40</v>
      </c>
      <c r="BV83" s="39" t="s">
        <v>334</v>
      </c>
      <c r="BW83" s="39">
        <v>105710</v>
      </c>
      <c r="BX83" s="39">
        <v>62120</v>
      </c>
      <c r="BY83" s="39">
        <v>19520</v>
      </c>
      <c r="BZ83" s="39">
        <v>12430</v>
      </c>
      <c r="CA83" s="39">
        <v>6950</v>
      </c>
      <c r="CB83" s="39">
        <v>2940</v>
      </c>
      <c r="CC83" s="39">
        <v>1320</v>
      </c>
      <c r="CD83" s="39">
        <v>480</v>
      </c>
      <c r="CE83" s="39">
        <v>50</v>
      </c>
      <c r="CF83" s="39" t="s">
        <v>334</v>
      </c>
      <c r="CG83" s="39">
        <v>105800</v>
      </c>
      <c r="CH83" s="39">
        <v>62080</v>
      </c>
      <c r="CI83" s="39">
        <v>19680</v>
      </c>
      <c r="CJ83" s="39">
        <v>12460</v>
      </c>
      <c r="CK83" s="39">
        <v>7210</v>
      </c>
      <c r="CL83" s="39">
        <v>3120</v>
      </c>
      <c r="CM83" s="39">
        <v>1350</v>
      </c>
      <c r="CN83" s="39">
        <v>500</v>
      </c>
      <c r="CO83" s="39">
        <v>50</v>
      </c>
      <c r="CP83" s="39" t="s">
        <v>334</v>
      </c>
      <c r="CQ83" s="39">
        <v>106440</v>
      </c>
      <c r="CR83" s="39">
        <v>62000</v>
      </c>
      <c r="CS83" s="39">
        <v>19900</v>
      </c>
      <c r="CT83" s="39">
        <v>12600</v>
      </c>
      <c r="CU83" s="39">
        <v>7500</v>
      </c>
      <c r="CV83" s="39">
        <v>3410</v>
      </c>
      <c r="CW83" s="39">
        <v>1380</v>
      </c>
      <c r="CX83" s="39">
        <v>510</v>
      </c>
      <c r="CY83" s="39">
        <v>50</v>
      </c>
      <c r="CZ83" s="39" t="s">
        <v>334</v>
      </c>
      <c r="DA83" s="39">
        <v>107350</v>
      </c>
      <c r="DB83" s="39">
        <v>61890</v>
      </c>
      <c r="DC83" s="39">
        <v>20080</v>
      </c>
      <c r="DD83" s="39">
        <v>12700</v>
      </c>
      <c r="DE83" s="39">
        <v>7630</v>
      </c>
      <c r="DF83" s="39">
        <v>3610</v>
      </c>
      <c r="DG83" s="39">
        <v>1420</v>
      </c>
      <c r="DH83" s="39">
        <v>520</v>
      </c>
      <c r="DI83" s="39">
        <v>50</v>
      </c>
      <c r="DJ83" s="39" t="s">
        <v>334</v>
      </c>
      <c r="DK83" s="39">
        <v>107900</v>
      </c>
      <c r="DL83" s="39">
        <v>61960</v>
      </c>
      <c r="DM83" s="39">
        <v>20200</v>
      </c>
      <c r="DN83" s="39">
        <v>12900</v>
      </c>
      <c r="DO83" s="39">
        <v>7720</v>
      </c>
      <c r="DP83" s="39">
        <v>3800</v>
      </c>
      <c r="DQ83" s="39">
        <v>1460</v>
      </c>
      <c r="DR83" s="39">
        <v>530</v>
      </c>
      <c r="DS83" s="39">
        <v>50</v>
      </c>
      <c r="DT83" s="39" t="s">
        <v>334</v>
      </c>
      <c r="DU83" s="39">
        <v>108600</v>
      </c>
      <c r="DV83" s="39">
        <v>61880</v>
      </c>
      <c r="DW83" s="39">
        <v>20310</v>
      </c>
      <c r="DX83" s="39">
        <v>13100</v>
      </c>
      <c r="DY83" s="39">
        <v>7830</v>
      </c>
      <c r="DZ83" s="39">
        <v>3890</v>
      </c>
      <c r="EA83" s="39">
        <v>1480</v>
      </c>
      <c r="EB83" s="39">
        <v>540</v>
      </c>
      <c r="EC83" s="39">
        <v>50</v>
      </c>
      <c r="ED83" s="39" t="s">
        <v>334</v>
      </c>
      <c r="EE83" s="39">
        <v>109070</v>
      </c>
      <c r="EF83" s="39">
        <v>61800</v>
      </c>
      <c r="EG83" s="39">
        <v>20390</v>
      </c>
      <c r="EH83" s="39">
        <v>13370</v>
      </c>
      <c r="EI83" s="39">
        <v>7900</v>
      </c>
      <c r="EJ83" s="39">
        <v>3960</v>
      </c>
      <c r="EK83" s="39">
        <v>1510</v>
      </c>
      <c r="EL83" s="39">
        <v>540</v>
      </c>
      <c r="EM83" s="39">
        <v>50</v>
      </c>
      <c r="EN83" s="39" t="s">
        <v>334</v>
      </c>
      <c r="EO83" s="39">
        <v>109530</v>
      </c>
      <c r="EP83" s="39">
        <v>61860</v>
      </c>
      <c r="EQ83" s="39">
        <v>20520</v>
      </c>
      <c r="ER83" s="39">
        <v>13590</v>
      </c>
      <c r="ES83" s="39">
        <v>7960</v>
      </c>
      <c r="ET83" s="39">
        <v>4010</v>
      </c>
      <c r="EU83" s="39">
        <v>1540</v>
      </c>
      <c r="EV83" s="39">
        <v>560</v>
      </c>
      <c r="EW83" s="39">
        <v>50</v>
      </c>
      <c r="EX83" s="39" t="s">
        <v>334</v>
      </c>
      <c r="EY83" s="39">
        <v>110080</v>
      </c>
      <c r="EZ83" s="39">
        <v>62000</v>
      </c>
      <c r="FA83" s="39">
        <v>20690</v>
      </c>
      <c r="FB83" s="39">
        <v>13810</v>
      </c>
      <c r="FC83" s="39">
        <v>8050</v>
      </c>
      <c r="FD83" s="39">
        <v>4040</v>
      </c>
      <c r="FE83" s="39">
        <v>1570</v>
      </c>
      <c r="FF83" s="39">
        <v>560</v>
      </c>
      <c r="FG83" s="39">
        <v>50</v>
      </c>
      <c r="FH83" s="39" t="s">
        <v>334</v>
      </c>
      <c r="FI83" s="39">
        <v>110770</v>
      </c>
      <c r="FJ83" s="39">
        <v>62250</v>
      </c>
      <c r="FK83" s="39">
        <v>20960</v>
      </c>
      <c r="FL83" s="39">
        <v>13940</v>
      </c>
      <c r="FM83" s="39">
        <v>8110</v>
      </c>
      <c r="FN83" s="39">
        <v>4060</v>
      </c>
      <c r="FO83" s="39">
        <v>1590</v>
      </c>
      <c r="FP83" s="39">
        <v>570</v>
      </c>
      <c r="FQ83" s="39">
        <v>50</v>
      </c>
      <c r="FR83" s="39" t="s">
        <v>334</v>
      </c>
      <c r="FS83" s="39">
        <v>111510</v>
      </c>
      <c r="FT83" s="39">
        <v>62230</v>
      </c>
      <c r="FU83" s="39">
        <v>21070</v>
      </c>
      <c r="FV83" s="39">
        <v>14060</v>
      </c>
      <c r="FW83" s="39">
        <v>8140</v>
      </c>
      <c r="FX83" s="39">
        <v>4080</v>
      </c>
      <c r="FY83" s="39">
        <v>1610</v>
      </c>
      <c r="FZ83" s="39">
        <v>580</v>
      </c>
      <c r="GA83" s="39">
        <v>60</v>
      </c>
      <c r="GB83" s="39" t="s">
        <v>334</v>
      </c>
      <c r="GC83" s="39">
        <v>111820</v>
      </c>
      <c r="GD83" s="39">
        <v>62320</v>
      </c>
      <c r="GE83" s="39">
        <v>21190</v>
      </c>
      <c r="GF83" s="39">
        <v>14220</v>
      </c>
      <c r="GG83" s="39">
        <v>8180</v>
      </c>
      <c r="GH83" s="39">
        <v>4120</v>
      </c>
      <c r="GI83" s="39">
        <v>1620</v>
      </c>
      <c r="GJ83" s="39">
        <v>600</v>
      </c>
      <c r="GK83" s="39">
        <v>60</v>
      </c>
      <c r="GL83" s="39" t="s">
        <v>334</v>
      </c>
      <c r="GM83" s="39">
        <v>112300</v>
      </c>
      <c r="GN83" s="39">
        <v>62480</v>
      </c>
      <c r="GO83" s="39">
        <v>21500</v>
      </c>
      <c r="GP83" s="39">
        <v>14440</v>
      </c>
      <c r="GQ83" s="39">
        <v>8230</v>
      </c>
      <c r="GR83" s="39">
        <v>4180</v>
      </c>
      <c r="GS83" s="39">
        <v>1630</v>
      </c>
      <c r="GT83" s="39">
        <v>620</v>
      </c>
      <c r="GU83" s="39">
        <v>60</v>
      </c>
      <c r="GV83" s="39" t="s">
        <v>334</v>
      </c>
      <c r="GW83" s="39">
        <v>113140</v>
      </c>
      <c r="GX83" s="39">
        <v>62620</v>
      </c>
      <c r="GY83" s="39">
        <v>21680</v>
      </c>
      <c r="GZ83" s="39">
        <v>14590</v>
      </c>
      <c r="HA83" s="39">
        <v>8320</v>
      </c>
      <c r="HB83" s="39">
        <v>4250</v>
      </c>
      <c r="HC83" s="39">
        <v>1630</v>
      </c>
      <c r="HD83" s="39">
        <v>640</v>
      </c>
      <c r="HE83" s="39">
        <v>60</v>
      </c>
      <c r="HF83" s="39" t="s">
        <v>334</v>
      </c>
      <c r="HG83" s="39">
        <v>113780</v>
      </c>
      <c r="HH83" s="39">
        <v>62710</v>
      </c>
      <c r="HI83" s="39">
        <v>21930</v>
      </c>
      <c r="HJ83" s="39">
        <v>14790</v>
      </c>
      <c r="HK83" s="39">
        <v>8470</v>
      </c>
      <c r="HL83" s="39">
        <v>4310</v>
      </c>
      <c r="HM83" s="39">
        <v>1640</v>
      </c>
      <c r="HN83" s="39">
        <v>650</v>
      </c>
      <c r="HO83" s="39">
        <v>60</v>
      </c>
      <c r="HP83" s="39" t="s">
        <v>334</v>
      </c>
      <c r="HQ83" s="39">
        <v>114550</v>
      </c>
      <c r="HR83" s="39">
        <v>62770</v>
      </c>
      <c r="HS83" s="39">
        <v>22120</v>
      </c>
      <c r="HT83" s="39">
        <v>14960</v>
      </c>
      <c r="HU83" s="39">
        <v>8610</v>
      </c>
      <c r="HV83" s="39">
        <v>4390</v>
      </c>
      <c r="HW83" s="39">
        <v>1660</v>
      </c>
      <c r="HX83" s="39">
        <v>660</v>
      </c>
      <c r="HY83" s="39">
        <v>60</v>
      </c>
      <c r="HZ83" s="39" t="s">
        <v>334</v>
      </c>
      <c r="IA83" s="39">
        <v>115230</v>
      </c>
      <c r="IB83" s="39">
        <v>62850</v>
      </c>
      <c r="IC83" s="39">
        <v>22350</v>
      </c>
      <c r="ID83" s="39">
        <v>15090</v>
      </c>
      <c r="IE83" s="39">
        <v>8800</v>
      </c>
      <c r="IF83" s="39">
        <v>4500</v>
      </c>
      <c r="IG83" s="39">
        <v>1680</v>
      </c>
      <c r="IH83" s="39">
        <v>680</v>
      </c>
      <c r="II83" s="39">
        <v>60</v>
      </c>
      <c r="IJ83" s="39" t="s">
        <v>334</v>
      </c>
      <c r="IK83" s="39">
        <v>116000</v>
      </c>
      <c r="IL83" s="39">
        <v>62950</v>
      </c>
      <c r="IM83" s="39">
        <v>22540</v>
      </c>
      <c r="IN83" s="39">
        <v>15220</v>
      </c>
      <c r="IO83" s="39">
        <v>8940</v>
      </c>
      <c r="IP83" s="39">
        <v>4580</v>
      </c>
      <c r="IQ83" s="39">
        <v>1710</v>
      </c>
      <c r="IR83" s="39">
        <v>710</v>
      </c>
      <c r="IS83" s="39">
        <v>60</v>
      </c>
      <c r="IT83" s="39" t="s">
        <v>334</v>
      </c>
      <c r="IU83" s="39">
        <v>116700</v>
      </c>
      <c r="IV83" s="39">
        <v>63010</v>
      </c>
      <c r="IW83" s="39">
        <v>22700</v>
      </c>
      <c r="IX83" s="39">
        <v>15330</v>
      </c>
      <c r="IY83" s="39">
        <v>9040</v>
      </c>
      <c r="IZ83" s="39">
        <v>4590</v>
      </c>
      <c r="JA83" s="39">
        <v>1720</v>
      </c>
      <c r="JB83" s="39">
        <v>720</v>
      </c>
      <c r="JC83" s="39">
        <v>60</v>
      </c>
      <c r="JD83" s="39" t="s">
        <v>334</v>
      </c>
      <c r="JE83" s="39">
        <v>117170</v>
      </c>
      <c r="JF83" s="39">
        <v>63120</v>
      </c>
      <c r="JG83" s="39">
        <v>22890</v>
      </c>
      <c r="JH83" s="39">
        <v>15400</v>
      </c>
      <c r="JI83" s="39">
        <v>9090</v>
      </c>
      <c r="JJ83" s="39">
        <v>4620</v>
      </c>
      <c r="JK83" s="39">
        <v>1760</v>
      </c>
      <c r="JL83" s="39">
        <v>730</v>
      </c>
      <c r="JM83" s="39">
        <v>60</v>
      </c>
      <c r="JN83" s="39" t="s">
        <v>334</v>
      </c>
      <c r="JO83" s="39">
        <v>117670</v>
      </c>
      <c r="JP83" s="39">
        <v>63220</v>
      </c>
      <c r="JQ83" s="39">
        <v>23010</v>
      </c>
      <c r="JR83" s="39">
        <v>15500</v>
      </c>
      <c r="JS83" s="39">
        <v>9190</v>
      </c>
      <c r="JT83" s="39">
        <v>4640</v>
      </c>
      <c r="JU83" s="39">
        <v>1780</v>
      </c>
      <c r="JV83" s="39">
        <v>730</v>
      </c>
      <c r="JW83" s="39">
        <v>60</v>
      </c>
      <c r="JX83" s="39" t="s">
        <v>334</v>
      </c>
      <c r="JY83" s="39">
        <v>118130</v>
      </c>
      <c r="JZ83" s="39">
        <v>63450</v>
      </c>
      <c r="KA83" s="39">
        <v>23260</v>
      </c>
      <c r="KB83" s="39">
        <v>15600</v>
      </c>
      <c r="KC83" s="39">
        <v>9320</v>
      </c>
      <c r="KD83" s="39">
        <v>4700</v>
      </c>
      <c r="KE83" s="39">
        <v>1820</v>
      </c>
      <c r="KF83" s="39">
        <v>740</v>
      </c>
      <c r="KG83" s="39">
        <v>60</v>
      </c>
      <c r="KH83" s="39" t="s">
        <v>334</v>
      </c>
      <c r="KI83" s="39">
        <v>118940</v>
      </c>
      <c r="KJ83" s="39">
        <v>63700</v>
      </c>
      <c r="KK83" s="39">
        <v>23440</v>
      </c>
      <c r="KL83" s="39">
        <v>15720</v>
      </c>
      <c r="KM83" s="39">
        <v>9430</v>
      </c>
      <c r="KN83" s="39">
        <v>4790</v>
      </c>
      <c r="KO83" s="39">
        <v>1880</v>
      </c>
      <c r="KP83" s="39">
        <v>760</v>
      </c>
      <c r="KQ83" s="39">
        <v>60</v>
      </c>
      <c r="KR83" s="39" t="s">
        <v>334</v>
      </c>
      <c r="KS83" s="39">
        <v>119760</v>
      </c>
      <c r="KT83" s="39">
        <v>63930</v>
      </c>
      <c r="KU83" s="39">
        <v>23760</v>
      </c>
      <c r="KV83" s="39">
        <v>15820</v>
      </c>
      <c r="KW83" s="39">
        <v>9520</v>
      </c>
      <c r="KX83" s="39">
        <v>4870</v>
      </c>
      <c r="KY83" s="39">
        <v>1920</v>
      </c>
      <c r="KZ83" s="39">
        <v>780</v>
      </c>
      <c r="LA83" s="39">
        <v>70</v>
      </c>
      <c r="LB83" s="39" t="s">
        <v>334</v>
      </c>
      <c r="LC83" s="39">
        <v>120670</v>
      </c>
      <c r="LD83" t="str">
        <f>INDEX(Lookup!$F$2:$F$375, MATCH(D83,Lookup!$A$2:$A$375,0))</f>
        <v>South Yorkshire Combined Authority</v>
      </c>
    </row>
    <row r="84" spans="2:316" ht="15" customHeight="1" x14ac:dyDescent="0.25">
      <c r="B84" s="1" t="s">
        <v>342</v>
      </c>
      <c r="C84" s="42">
        <v>4420</v>
      </c>
      <c r="D84" s="42" t="s">
        <v>495</v>
      </c>
      <c r="E84" s="37" t="s">
        <v>496</v>
      </c>
      <c r="F84" s="38">
        <v>140830</v>
      </c>
      <c r="G84" s="38">
        <v>32750</v>
      </c>
      <c r="H84" s="38">
        <v>24650</v>
      </c>
      <c r="I84" s="38">
        <v>12040</v>
      </c>
      <c r="J84" s="38">
        <v>6330</v>
      </c>
      <c r="K84" s="38">
        <v>3670</v>
      </c>
      <c r="L84" s="38">
        <v>2430</v>
      </c>
      <c r="M84" s="38">
        <v>130</v>
      </c>
      <c r="N84" s="38" t="s">
        <v>334</v>
      </c>
      <c r="O84" s="39">
        <v>222820</v>
      </c>
      <c r="P84" s="39">
        <v>141480</v>
      </c>
      <c r="Q84" s="39">
        <v>32750</v>
      </c>
      <c r="R84" s="39">
        <v>24750</v>
      </c>
      <c r="S84" s="39">
        <v>11950</v>
      </c>
      <c r="T84" s="39">
        <v>6400</v>
      </c>
      <c r="U84" s="39">
        <v>3630</v>
      </c>
      <c r="V84" s="39">
        <v>2370</v>
      </c>
      <c r="W84" s="39">
        <v>130</v>
      </c>
      <c r="X84" s="39" t="s">
        <v>334</v>
      </c>
      <c r="Y84" s="39">
        <v>223460</v>
      </c>
      <c r="Z84" s="39">
        <v>141440</v>
      </c>
      <c r="AA84" s="39">
        <v>32820</v>
      </c>
      <c r="AB84" s="39">
        <v>24670</v>
      </c>
      <c r="AC84" s="39">
        <v>12060</v>
      </c>
      <c r="AD84" s="39">
        <v>6540</v>
      </c>
      <c r="AE84" s="39">
        <v>3490</v>
      </c>
      <c r="AF84" s="39">
        <v>2260</v>
      </c>
      <c r="AG84" s="39">
        <v>120</v>
      </c>
      <c r="AH84" s="39" t="s">
        <v>334</v>
      </c>
      <c r="AI84" s="39">
        <v>223400</v>
      </c>
      <c r="AJ84" s="39">
        <v>142500</v>
      </c>
      <c r="AK84" s="39">
        <v>32820</v>
      </c>
      <c r="AL84" s="39">
        <v>24860</v>
      </c>
      <c r="AM84" s="39">
        <v>12280</v>
      </c>
      <c r="AN84" s="39">
        <v>6680</v>
      </c>
      <c r="AO84" s="39">
        <v>3470</v>
      </c>
      <c r="AP84" s="39">
        <v>2240</v>
      </c>
      <c r="AQ84" s="39">
        <v>130</v>
      </c>
      <c r="AR84" s="39" t="s">
        <v>334</v>
      </c>
      <c r="AS84" s="39">
        <v>224980</v>
      </c>
      <c r="AT84" s="39">
        <v>143050</v>
      </c>
      <c r="AU84" s="39">
        <v>32830</v>
      </c>
      <c r="AV84" s="39">
        <v>24960</v>
      </c>
      <c r="AW84" s="39">
        <v>12500</v>
      </c>
      <c r="AX84" s="39">
        <v>6840</v>
      </c>
      <c r="AY84" s="39">
        <v>3460</v>
      </c>
      <c r="AZ84" s="39">
        <v>2250</v>
      </c>
      <c r="BA84" s="39">
        <v>140</v>
      </c>
      <c r="BB84" s="39" t="s">
        <v>334</v>
      </c>
      <c r="BC84" s="39">
        <v>226030</v>
      </c>
      <c r="BD84" s="39">
        <v>142840</v>
      </c>
      <c r="BE84" s="39">
        <v>32930</v>
      </c>
      <c r="BF84" s="39">
        <v>25090</v>
      </c>
      <c r="BG84" s="39">
        <v>12720</v>
      </c>
      <c r="BH84" s="39">
        <v>6980</v>
      </c>
      <c r="BI84" s="39">
        <v>3490</v>
      </c>
      <c r="BJ84" s="39">
        <v>2250</v>
      </c>
      <c r="BK84" s="39">
        <v>140</v>
      </c>
      <c r="BL84" s="39" t="s">
        <v>334</v>
      </c>
      <c r="BM84" s="39">
        <v>226440</v>
      </c>
      <c r="BN84" s="39">
        <v>142620</v>
      </c>
      <c r="BO84" s="39">
        <v>32970</v>
      </c>
      <c r="BP84" s="39">
        <v>25190</v>
      </c>
      <c r="BQ84" s="39">
        <v>12840</v>
      </c>
      <c r="BR84" s="39">
        <v>7130</v>
      </c>
      <c r="BS84" s="39">
        <v>3500</v>
      </c>
      <c r="BT84" s="39">
        <v>2280</v>
      </c>
      <c r="BU84" s="39">
        <v>150</v>
      </c>
      <c r="BV84" s="39" t="s">
        <v>334</v>
      </c>
      <c r="BW84" s="39">
        <v>226670</v>
      </c>
      <c r="BX84" s="39">
        <v>142160</v>
      </c>
      <c r="BY84" s="39">
        <v>32980</v>
      </c>
      <c r="BZ84" s="39">
        <v>25250</v>
      </c>
      <c r="CA84" s="39">
        <v>12980</v>
      </c>
      <c r="CB84" s="39">
        <v>7330</v>
      </c>
      <c r="CC84" s="39">
        <v>3550</v>
      </c>
      <c r="CD84" s="39">
        <v>2300</v>
      </c>
      <c r="CE84" s="39">
        <v>150</v>
      </c>
      <c r="CF84" s="39" t="s">
        <v>334</v>
      </c>
      <c r="CG84" s="39">
        <v>226700</v>
      </c>
      <c r="CH84" s="39">
        <v>141660</v>
      </c>
      <c r="CI84" s="39">
        <v>33060</v>
      </c>
      <c r="CJ84" s="39">
        <v>25360</v>
      </c>
      <c r="CK84" s="39">
        <v>13130</v>
      </c>
      <c r="CL84" s="39">
        <v>7540</v>
      </c>
      <c r="CM84" s="39">
        <v>3610</v>
      </c>
      <c r="CN84" s="39">
        <v>2330</v>
      </c>
      <c r="CO84" s="39">
        <v>150</v>
      </c>
      <c r="CP84" s="39" t="s">
        <v>334</v>
      </c>
      <c r="CQ84" s="39">
        <v>226850</v>
      </c>
      <c r="CR84" s="39">
        <v>140490</v>
      </c>
      <c r="CS84" s="39">
        <v>33130</v>
      </c>
      <c r="CT84" s="39">
        <v>25580</v>
      </c>
      <c r="CU84" s="39">
        <v>13310</v>
      </c>
      <c r="CV84" s="39">
        <v>7780</v>
      </c>
      <c r="CW84" s="39">
        <v>3700</v>
      </c>
      <c r="CX84" s="39">
        <v>2410</v>
      </c>
      <c r="CY84" s="39">
        <v>150</v>
      </c>
      <c r="CZ84" s="39" t="s">
        <v>334</v>
      </c>
      <c r="DA84" s="39">
        <v>226540</v>
      </c>
      <c r="DB84" s="39">
        <v>140310</v>
      </c>
      <c r="DC84" s="39">
        <v>33370</v>
      </c>
      <c r="DD84" s="39">
        <v>25830</v>
      </c>
      <c r="DE84" s="39">
        <v>13670</v>
      </c>
      <c r="DF84" s="39">
        <v>7980</v>
      </c>
      <c r="DG84" s="39">
        <v>3780</v>
      </c>
      <c r="DH84" s="39">
        <v>2480</v>
      </c>
      <c r="DI84" s="39">
        <v>160</v>
      </c>
      <c r="DJ84" s="39" t="s">
        <v>334</v>
      </c>
      <c r="DK84" s="39">
        <v>227570</v>
      </c>
      <c r="DL84" s="39">
        <v>139860</v>
      </c>
      <c r="DM84" s="39">
        <v>33670</v>
      </c>
      <c r="DN84" s="39">
        <v>26370</v>
      </c>
      <c r="DO84" s="39">
        <v>13990</v>
      </c>
      <c r="DP84" s="39">
        <v>8080</v>
      </c>
      <c r="DQ84" s="39">
        <v>3840</v>
      </c>
      <c r="DR84" s="39">
        <v>2500</v>
      </c>
      <c r="DS84" s="39">
        <v>160</v>
      </c>
      <c r="DT84" s="39" t="s">
        <v>334</v>
      </c>
      <c r="DU84" s="39">
        <v>228470</v>
      </c>
      <c r="DV84" s="39">
        <v>139270</v>
      </c>
      <c r="DW84" s="39">
        <v>33940</v>
      </c>
      <c r="DX84" s="39">
        <v>26690</v>
      </c>
      <c r="DY84" s="39">
        <v>14330</v>
      </c>
      <c r="DZ84" s="39">
        <v>8180</v>
      </c>
      <c r="EA84" s="39">
        <v>3880</v>
      </c>
      <c r="EB84" s="39">
        <v>2540</v>
      </c>
      <c r="EC84" s="39">
        <v>160</v>
      </c>
      <c r="ED84" s="39" t="s">
        <v>334</v>
      </c>
      <c r="EE84" s="39">
        <v>229000</v>
      </c>
      <c r="EF84" s="39">
        <v>139290</v>
      </c>
      <c r="EG84" s="39">
        <v>34390</v>
      </c>
      <c r="EH84" s="39">
        <v>27070</v>
      </c>
      <c r="EI84" s="39">
        <v>14460</v>
      </c>
      <c r="EJ84" s="39">
        <v>8270</v>
      </c>
      <c r="EK84" s="39">
        <v>3920</v>
      </c>
      <c r="EL84" s="39">
        <v>2550</v>
      </c>
      <c r="EM84" s="39">
        <v>160</v>
      </c>
      <c r="EN84" s="39" t="s">
        <v>334</v>
      </c>
      <c r="EO84" s="39">
        <v>230110</v>
      </c>
      <c r="EP84" s="39">
        <v>139370</v>
      </c>
      <c r="EQ84" s="39">
        <v>34830</v>
      </c>
      <c r="ER84" s="39">
        <v>27840</v>
      </c>
      <c r="ES84" s="39">
        <v>14520</v>
      </c>
      <c r="ET84" s="39">
        <v>8360</v>
      </c>
      <c r="EU84" s="39">
        <v>3930</v>
      </c>
      <c r="EV84" s="39">
        <v>2560</v>
      </c>
      <c r="EW84" s="39">
        <v>160</v>
      </c>
      <c r="EX84" s="39" t="s">
        <v>334</v>
      </c>
      <c r="EY84" s="39">
        <v>231560</v>
      </c>
      <c r="EZ84" s="39">
        <v>139350</v>
      </c>
      <c r="FA84" s="39">
        <v>35580</v>
      </c>
      <c r="FB84" s="39">
        <v>28350</v>
      </c>
      <c r="FC84" s="39">
        <v>14770</v>
      </c>
      <c r="FD84" s="39">
        <v>8390</v>
      </c>
      <c r="FE84" s="39">
        <v>3960</v>
      </c>
      <c r="FF84" s="39">
        <v>2570</v>
      </c>
      <c r="FG84" s="39">
        <v>160</v>
      </c>
      <c r="FH84" s="39" t="s">
        <v>334</v>
      </c>
      <c r="FI84" s="39">
        <v>233120</v>
      </c>
      <c r="FJ84" s="39">
        <v>139940</v>
      </c>
      <c r="FK84" s="39">
        <v>36580</v>
      </c>
      <c r="FL84" s="39">
        <v>29190</v>
      </c>
      <c r="FM84" s="39">
        <v>14860</v>
      </c>
      <c r="FN84" s="39">
        <v>8510</v>
      </c>
      <c r="FO84" s="39">
        <v>3970</v>
      </c>
      <c r="FP84" s="39">
        <v>2580</v>
      </c>
      <c r="FQ84" s="39">
        <v>160</v>
      </c>
      <c r="FR84" s="39" t="s">
        <v>334</v>
      </c>
      <c r="FS84" s="39">
        <v>235790</v>
      </c>
      <c r="FT84" s="39">
        <v>140040</v>
      </c>
      <c r="FU84" s="39">
        <v>37190</v>
      </c>
      <c r="FV84" s="39">
        <v>29860</v>
      </c>
      <c r="FW84" s="39">
        <v>14940</v>
      </c>
      <c r="FX84" s="39">
        <v>8600</v>
      </c>
      <c r="FY84" s="39">
        <v>3980</v>
      </c>
      <c r="FZ84" s="39">
        <v>2600</v>
      </c>
      <c r="GA84" s="39">
        <v>160</v>
      </c>
      <c r="GB84" s="39" t="s">
        <v>334</v>
      </c>
      <c r="GC84" s="39">
        <v>237370</v>
      </c>
      <c r="GD84" s="39">
        <v>140160</v>
      </c>
      <c r="GE84" s="39">
        <v>37530</v>
      </c>
      <c r="GF84" s="39">
        <v>30070</v>
      </c>
      <c r="GG84" s="39">
        <v>15120</v>
      </c>
      <c r="GH84" s="39">
        <v>8720</v>
      </c>
      <c r="GI84" s="39">
        <v>4010</v>
      </c>
      <c r="GJ84" s="39">
        <v>2610</v>
      </c>
      <c r="GK84" s="39">
        <v>170</v>
      </c>
      <c r="GL84" s="39" t="s">
        <v>334</v>
      </c>
      <c r="GM84" s="39">
        <v>238390</v>
      </c>
      <c r="GN84" s="39">
        <v>140280</v>
      </c>
      <c r="GO84" s="39">
        <v>37830</v>
      </c>
      <c r="GP84" s="39">
        <v>30180</v>
      </c>
      <c r="GQ84" s="39">
        <v>15160</v>
      </c>
      <c r="GR84" s="39">
        <v>8750</v>
      </c>
      <c r="GS84" s="39">
        <v>4030</v>
      </c>
      <c r="GT84" s="39">
        <v>2630</v>
      </c>
      <c r="GU84" s="39">
        <v>170</v>
      </c>
      <c r="GV84" s="39" t="s">
        <v>334</v>
      </c>
      <c r="GW84" s="39">
        <v>239020</v>
      </c>
      <c r="GX84" s="39">
        <v>140550</v>
      </c>
      <c r="GY84" s="39">
        <v>38020</v>
      </c>
      <c r="GZ84" s="39">
        <v>30270</v>
      </c>
      <c r="HA84" s="39">
        <v>15240</v>
      </c>
      <c r="HB84" s="39">
        <v>8780</v>
      </c>
      <c r="HC84" s="39">
        <v>4050</v>
      </c>
      <c r="HD84" s="39">
        <v>2660</v>
      </c>
      <c r="HE84" s="39">
        <v>170</v>
      </c>
      <c r="HF84" s="39" t="s">
        <v>334</v>
      </c>
      <c r="HG84" s="39">
        <v>239740</v>
      </c>
      <c r="HH84" s="39">
        <v>140650</v>
      </c>
      <c r="HI84" s="39">
        <v>38180</v>
      </c>
      <c r="HJ84" s="39">
        <v>30400</v>
      </c>
      <c r="HK84" s="39">
        <v>15370</v>
      </c>
      <c r="HL84" s="39">
        <v>8790</v>
      </c>
      <c r="HM84" s="39">
        <v>4080</v>
      </c>
      <c r="HN84" s="39">
        <v>2680</v>
      </c>
      <c r="HO84" s="39">
        <v>180</v>
      </c>
      <c r="HP84" s="39" t="s">
        <v>334</v>
      </c>
      <c r="HQ84" s="39">
        <v>240330</v>
      </c>
      <c r="HR84" s="39">
        <v>140990</v>
      </c>
      <c r="HS84" s="39">
        <v>38440</v>
      </c>
      <c r="HT84" s="39">
        <v>30650</v>
      </c>
      <c r="HU84" s="39">
        <v>15530</v>
      </c>
      <c r="HV84" s="39">
        <v>8850</v>
      </c>
      <c r="HW84" s="39">
        <v>4120</v>
      </c>
      <c r="HX84" s="39">
        <v>2710</v>
      </c>
      <c r="HY84" s="39">
        <v>180</v>
      </c>
      <c r="HZ84" s="39" t="s">
        <v>334</v>
      </c>
      <c r="IA84" s="39">
        <v>241450</v>
      </c>
      <c r="IB84" s="39">
        <v>142180</v>
      </c>
      <c r="IC84" s="39">
        <v>38850</v>
      </c>
      <c r="ID84" s="39">
        <v>30800</v>
      </c>
      <c r="IE84" s="39">
        <v>15600</v>
      </c>
      <c r="IF84" s="39">
        <v>8940</v>
      </c>
      <c r="IG84" s="39">
        <v>4140</v>
      </c>
      <c r="IH84" s="39">
        <v>2730</v>
      </c>
      <c r="II84" s="39">
        <v>180</v>
      </c>
      <c r="IJ84" s="39" t="s">
        <v>334</v>
      </c>
      <c r="IK84" s="39">
        <v>243430</v>
      </c>
      <c r="IL84" s="39">
        <v>143150</v>
      </c>
      <c r="IM84" s="39">
        <v>39110</v>
      </c>
      <c r="IN84" s="39">
        <v>30980</v>
      </c>
      <c r="IO84" s="39">
        <v>15720</v>
      </c>
      <c r="IP84" s="39">
        <v>9040</v>
      </c>
      <c r="IQ84" s="39">
        <v>4200</v>
      </c>
      <c r="IR84" s="39">
        <v>2740</v>
      </c>
      <c r="IS84" s="39">
        <v>190</v>
      </c>
      <c r="IT84" s="39" t="s">
        <v>334</v>
      </c>
      <c r="IU84" s="39">
        <v>245120</v>
      </c>
      <c r="IV84" s="39">
        <v>144590</v>
      </c>
      <c r="IW84" s="39">
        <v>39390</v>
      </c>
      <c r="IX84" s="39">
        <v>31220</v>
      </c>
      <c r="IY84" s="39">
        <v>15870</v>
      </c>
      <c r="IZ84" s="39">
        <v>9160</v>
      </c>
      <c r="JA84" s="39">
        <v>4240</v>
      </c>
      <c r="JB84" s="39">
        <v>2770</v>
      </c>
      <c r="JC84" s="39">
        <v>200</v>
      </c>
      <c r="JD84" s="39" t="s">
        <v>334</v>
      </c>
      <c r="JE84" s="39">
        <v>247440</v>
      </c>
      <c r="JF84" s="39">
        <v>145760</v>
      </c>
      <c r="JG84" s="39">
        <v>39830</v>
      </c>
      <c r="JH84" s="39">
        <v>31540</v>
      </c>
      <c r="JI84" s="39">
        <v>16220</v>
      </c>
      <c r="JJ84" s="39">
        <v>9280</v>
      </c>
      <c r="JK84" s="39">
        <v>4270</v>
      </c>
      <c r="JL84" s="39">
        <v>2810</v>
      </c>
      <c r="JM84" s="39">
        <v>200</v>
      </c>
      <c r="JN84" s="39" t="s">
        <v>334</v>
      </c>
      <c r="JO84" s="39">
        <v>249900</v>
      </c>
      <c r="JP84" s="39">
        <v>147180</v>
      </c>
      <c r="JQ84" s="39">
        <v>40150</v>
      </c>
      <c r="JR84" s="39">
        <v>31940</v>
      </c>
      <c r="JS84" s="39">
        <v>16490</v>
      </c>
      <c r="JT84" s="39">
        <v>9410</v>
      </c>
      <c r="JU84" s="39">
        <v>4300</v>
      </c>
      <c r="JV84" s="39">
        <v>2830</v>
      </c>
      <c r="JW84" s="39">
        <v>200</v>
      </c>
      <c r="JX84" s="39" t="s">
        <v>334</v>
      </c>
      <c r="JY84" s="39">
        <v>252500</v>
      </c>
      <c r="JZ84" s="39">
        <v>148300</v>
      </c>
      <c r="KA84" s="39">
        <v>40580</v>
      </c>
      <c r="KB84" s="39">
        <v>32210</v>
      </c>
      <c r="KC84" s="39">
        <v>16620</v>
      </c>
      <c r="KD84" s="39">
        <v>9520</v>
      </c>
      <c r="KE84" s="39">
        <v>4320</v>
      </c>
      <c r="KF84" s="39">
        <v>2850</v>
      </c>
      <c r="KG84" s="39">
        <v>200</v>
      </c>
      <c r="KH84" s="39" t="s">
        <v>334</v>
      </c>
      <c r="KI84" s="39">
        <v>254590</v>
      </c>
      <c r="KJ84" s="39">
        <v>150550</v>
      </c>
      <c r="KK84" s="39">
        <v>40910</v>
      </c>
      <c r="KL84" s="39">
        <v>32360</v>
      </c>
      <c r="KM84" s="39">
        <v>16710</v>
      </c>
      <c r="KN84" s="39">
        <v>9590</v>
      </c>
      <c r="KO84" s="39">
        <v>4350</v>
      </c>
      <c r="KP84" s="39">
        <v>2860</v>
      </c>
      <c r="KQ84" s="39">
        <v>210</v>
      </c>
      <c r="KR84" s="39" t="s">
        <v>334</v>
      </c>
      <c r="KS84" s="39">
        <v>257530</v>
      </c>
      <c r="KT84" s="39">
        <v>151390</v>
      </c>
      <c r="KU84" s="39">
        <v>41130</v>
      </c>
      <c r="KV84" s="39">
        <v>32550</v>
      </c>
      <c r="KW84" s="39">
        <v>16790</v>
      </c>
      <c r="KX84" s="39">
        <v>9640</v>
      </c>
      <c r="KY84" s="39">
        <v>4380</v>
      </c>
      <c r="KZ84" s="39">
        <v>2870</v>
      </c>
      <c r="LA84" s="39">
        <v>210</v>
      </c>
      <c r="LB84" s="39" t="s">
        <v>334</v>
      </c>
      <c r="LC84" s="39">
        <v>258970</v>
      </c>
      <c r="LD84" t="str">
        <f>INDEX(Lookup!$F$2:$F$375, MATCH(D84,Lookup!$A$2:$A$375,0))</f>
        <v>South Yorkshire Combined Authority</v>
      </c>
    </row>
    <row r="85" spans="2:316" ht="15" customHeight="1" x14ac:dyDescent="0.25">
      <c r="B85" s="1" t="s">
        <v>357</v>
      </c>
      <c r="C85" s="40" t="s">
        <v>331</v>
      </c>
      <c r="D85" s="40" t="s">
        <v>497</v>
      </c>
      <c r="E85" s="41" t="s">
        <v>498</v>
      </c>
      <c r="F85" s="38">
        <v>401880</v>
      </c>
      <c r="G85" s="38">
        <v>162260</v>
      </c>
      <c r="H85" s="38">
        <v>151490</v>
      </c>
      <c r="I85" s="38">
        <v>61710</v>
      </c>
      <c r="J85" s="38">
        <v>39720</v>
      </c>
      <c r="K85" s="38">
        <v>19610</v>
      </c>
      <c r="L85" s="38">
        <v>12580</v>
      </c>
      <c r="M85" s="38">
        <v>1130</v>
      </c>
      <c r="N85" s="38" t="s">
        <v>334</v>
      </c>
      <c r="O85" s="39">
        <v>850380</v>
      </c>
      <c r="P85" s="39">
        <v>405360</v>
      </c>
      <c r="Q85" s="39">
        <v>163380</v>
      </c>
      <c r="R85" s="39">
        <v>151100</v>
      </c>
      <c r="S85" s="39">
        <v>61930</v>
      </c>
      <c r="T85" s="39">
        <v>39890</v>
      </c>
      <c r="U85" s="39">
        <v>19330</v>
      </c>
      <c r="V85" s="39">
        <v>12400</v>
      </c>
      <c r="W85" s="39">
        <v>1120</v>
      </c>
      <c r="X85" s="39" t="s">
        <v>334</v>
      </c>
      <c r="Y85" s="39">
        <v>854510</v>
      </c>
      <c r="Z85" s="39">
        <v>408720</v>
      </c>
      <c r="AA85" s="39">
        <v>165210</v>
      </c>
      <c r="AB85" s="39">
        <v>151000</v>
      </c>
      <c r="AC85" s="39">
        <v>62590</v>
      </c>
      <c r="AD85" s="39">
        <v>40010</v>
      </c>
      <c r="AE85" s="39">
        <v>19040</v>
      </c>
      <c r="AF85" s="39">
        <v>11800</v>
      </c>
      <c r="AG85" s="39">
        <v>1040</v>
      </c>
      <c r="AH85" s="39" t="s">
        <v>334</v>
      </c>
      <c r="AI85" s="39">
        <v>859410</v>
      </c>
      <c r="AJ85" s="39">
        <v>411700</v>
      </c>
      <c r="AK85" s="39">
        <v>166580</v>
      </c>
      <c r="AL85" s="39">
        <v>151090</v>
      </c>
      <c r="AM85" s="39">
        <v>63330</v>
      </c>
      <c r="AN85" s="39">
        <v>40580</v>
      </c>
      <c r="AO85" s="39">
        <v>19010</v>
      </c>
      <c r="AP85" s="39">
        <v>11800</v>
      </c>
      <c r="AQ85" s="39">
        <v>1020</v>
      </c>
      <c r="AR85" s="39" t="s">
        <v>334</v>
      </c>
      <c r="AS85" s="39">
        <v>865110</v>
      </c>
      <c r="AT85" s="39">
        <v>413840</v>
      </c>
      <c r="AU85" s="39">
        <v>168550</v>
      </c>
      <c r="AV85" s="39">
        <v>151440</v>
      </c>
      <c r="AW85" s="39">
        <v>64070</v>
      </c>
      <c r="AX85" s="39">
        <v>41430</v>
      </c>
      <c r="AY85" s="39">
        <v>19360</v>
      </c>
      <c r="AZ85" s="39">
        <v>11920</v>
      </c>
      <c r="BA85" s="39">
        <v>1030</v>
      </c>
      <c r="BB85" s="39" t="s">
        <v>334</v>
      </c>
      <c r="BC85" s="39">
        <v>871640</v>
      </c>
      <c r="BD85" s="39">
        <v>415790</v>
      </c>
      <c r="BE85" s="39">
        <v>169430</v>
      </c>
      <c r="BF85" s="39">
        <v>152200</v>
      </c>
      <c r="BG85" s="39">
        <v>65170</v>
      </c>
      <c r="BH85" s="39">
        <v>42380</v>
      </c>
      <c r="BI85" s="39">
        <v>19770</v>
      </c>
      <c r="BJ85" s="39">
        <v>12110</v>
      </c>
      <c r="BK85" s="39">
        <v>1040</v>
      </c>
      <c r="BL85" s="39" t="s">
        <v>334</v>
      </c>
      <c r="BM85" s="39">
        <v>877880</v>
      </c>
      <c r="BN85" s="39">
        <v>416470</v>
      </c>
      <c r="BO85" s="39">
        <v>170740</v>
      </c>
      <c r="BP85" s="39">
        <v>152780</v>
      </c>
      <c r="BQ85" s="39">
        <v>66210</v>
      </c>
      <c r="BR85" s="39">
        <v>43500</v>
      </c>
      <c r="BS85" s="39">
        <v>20190</v>
      </c>
      <c r="BT85" s="39">
        <v>12270</v>
      </c>
      <c r="BU85" s="39">
        <v>1040</v>
      </c>
      <c r="BV85" s="39" t="s">
        <v>334</v>
      </c>
      <c r="BW85" s="39">
        <v>883190</v>
      </c>
      <c r="BX85" s="39">
        <v>416740</v>
      </c>
      <c r="BY85" s="39">
        <v>171420</v>
      </c>
      <c r="BZ85" s="39">
        <v>153700</v>
      </c>
      <c r="CA85" s="39">
        <v>67680</v>
      </c>
      <c r="CB85" s="39">
        <v>45020</v>
      </c>
      <c r="CC85" s="39">
        <v>20730</v>
      </c>
      <c r="CD85" s="39">
        <v>12500</v>
      </c>
      <c r="CE85" s="39">
        <v>1080</v>
      </c>
      <c r="CF85" s="39" t="s">
        <v>334</v>
      </c>
      <c r="CG85" s="39">
        <v>888870</v>
      </c>
      <c r="CH85" s="39">
        <v>416610</v>
      </c>
      <c r="CI85" s="39">
        <v>171950</v>
      </c>
      <c r="CJ85" s="39">
        <v>154240</v>
      </c>
      <c r="CK85" s="39">
        <v>69210</v>
      </c>
      <c r="CL85" s="39">
        <v>46480</v>
      </c>
      <c r="CM85" s="39">
        <v>21400</v>
      </c>
      <c r="CN85" s="39">
        <v>12840</v>
      </c>
      <c r="CO85" s="39">
        <v>1120</v>
      </c>
      <c r="CP85" s="39" t="s">
        <v>334</v>
      </c>
      <c r="CQ85" s="39">
        <v>893850</v>
      </c>
      <c r="CR85" s="39">
        <v>416720</v>
      </c>
      <c r="CS85" s="39">
        <v>172760</v>
      </c>
      <c r="CT85" s="39">
        <v>154980</v>
      </c>
      <c r="CU85" s="39">
        <v>70580</v>
      </c>
      <c r="CV85" s="39">
        <v>47680</v>
      </c>
      <c r="CW85" s="39">
        <v>21970</v>
      </c>
      <c r="CX85" s="39">
        <v>13170</v>
      </c>
      <c r="CY85" s="39">
        <v>1150</v>
      </c>
      <c r="CZ85" s="39" t="s">
        <v>334</v>
      </c>
      <c r="DA85" s="39">
        <v>899000</v>
      </c>
      <c r="DB85" s="39">
        <v>416650</v>
      </c>
      <c r="DC85" s="39">
        <v>173270</v>
      </c>
      <c r="DD85" s="39">
        <v>155810</v>
      </c>
      <c r="DE85" s="39">
        <v>72160</v>
      </c>
      <c r="DF85" s="39">
        <v>48820</v>
      </c>
      <c r="DG85" s="39">
        <v>22450</v>
      </c>
      <c r="DH85" s="39">
        <v>13390</v>
      </c>
      <c r="DI85" s="39">
        <v>1170</v>
      </c>
      <c r="DJ85" s="39" t="s">
        <v>334</v>
      </c>
      <c r="DK85" s="39">
        <v>903720</v>
      </c>
      <c r="DL85" s="39">
        <v>416480</v>
      </c>
      <c r="DM85" s="39">
        <v>175160</v>
      </c>
      <c r="DN85" s="39">
        <v>156990</v>
      </c>
      <c r="DO85" s="39">
        <v>74060</v>
      </c>
      <c r="DP85" s="39">
        <v>49870</v>
      </c>
      <c r="DQ85" s="39">
        <v>22700</v>
      </c>
      <c r="DR85" s="39">
        <v>13620</v>
      </c>
      <c r="DS85" s="39">
        <v>1180</v>
      </c>
      <c r="DT85" s="39" t="s">
        <v>334</v>
      </c>
      <c r="DU85" s="39">
        <v>910070</v>
      </c>
      <c r="DV85" s="39">
        <v>416420</v>
      </c>
      <c r="DW85" s="39">
        <v>177130</v>
      </c>
      <c r="DX85" s="39">
        <v>158630</v>
      </c>
      <c r="DY85" s="39">
        <v>76040</v>
      </c>
      <c r="DZ85" s="39">
        <v>50500</v>
      </c>
      <c r="EA85" s="39">
        <v>23050</v>
      </c>
      <c r="EB85" s="39">
        <v>13820</v>
      </c>
      <c r="EC85" s="39">
        <v>1180</v>
      </c>
      <c r="ED85" s="39" t="s">
        <v>334</v>
      </c>
      <c r="EE85" s="39">
        <v>916770</v>
      </c>
      <c r="EF85" s="39">
        <v>416550</v>
      </c>
      <c r="EG85" s="39">
        <v>179420</v>
      </c>
      <c r="EH85" s="39">
        <v>160350</v>
      </c>
      <c r="EI85" s="39">
        <v>77660</v>
      </c>
      <c r="EJ85" s="39">
        <v>51210</v>
      </c>
      <c r="EK85" s="39">
        <v>23380</v>
      </c>
      <c r="EL85" s="39">
        <v>13970</v>
      </c>
      <c r="EM85" s="39">
        <v>1180</v>
      </c>
      <c r="EN85" s="39" t="s">
        <v>334</v>
      </c>
      <c r="EO85" s="39">
        <v>923720</v>
      </c>
      <c r="EP85" s="39">
        <v>418040</v>
      </c>
      <c r="EQ85" s="39">
        <v>182820</v>
      </c>
      <c r="ER85" s="39">
        <v>162890</v>
      </c>
      <c r="ES85" s="39">
        <v>79780</v>
      </c>
      <c r="ET85" s="39">
        <v>51840</v>
      </c>
      <c r="EU85" s="39">
        <v>23750</v>
      </c>
      <c r="EV85" s="39">
        <v>14090</v>
      </c>
      <c r="EW85" s="39">
        <v>1190</v>
      </c>
      <c r="EX85" s="39" t="s">
        <v>334</v>
      </c>
      <c r="EY85" s="39">
        <v>934400</v>
      </c>
      <c r="EZ85" s="39">
        <v>419870</v>
      </c>
      <c r="FA85" s="39">
        <v>186190</v>
      </c>
      <c r="FB85" s="39">
        <v>165340</v>
      </c>
      <c r="FC85" s="39">
        <v>81480</v>
      </c>
      <c r="FD85" s="39">
        <v>52440</v>
      </c>
      <c r="FE85" s="39">
        <v>24030</v>
      </c>
      <c r="FF85" s="39">
        <v>14160</v>
      </c>
      <c r="FG85" s="39">
        <v>1200</v>
      </c>
      <c r="FH85" s="39" t="s">
        <v>334</v>
      </c>
      <c r="FI85" s="39">
        <v>944720</v>
      </c>
      <c r="FJ85" s="39">
        <v>422420</v>
      </c>
      <c r="FK85" s="39">
        <v>189560</v>
      </c>
      <c r="FL85" s="39">
        <v>167130</v>
      </c>
      <c r="FM85" s="39">
        <v>82870</v>
      </c>
      <c r="FN85" s="39">
        <v>52830</v>
      </c>
      <c r="FO85" s="39">
        <v>24210</v>
      </c>
      <c r="FP85" s="39">
        <v>14230</v>
      </c>
      <c r="FQ85" s="39">
        <v>1210</v>
      </c>
      <c r="FR85" s="39" t="s">
        <v>334</v>
      </c>
      <c r="FS85" s="39">
        <v>954450</v>
      </c>
      <c r="FT85" s="39">
        <v>423640</v>
      </c>
      <c r="FU85" s="39">
        <v>191590</v>
      </c>
      <c r="FV85" s="39">
        <v>168300</v>
      </c>
      <c r="FW85" s="39">
        <v>83680</v>
      </c>
      <c r="FX85" s="39">
        <v>53010</v>
      </c>
      <c r="FY85" s="39">
        <v>24280</v>
      </c>
      <c r="FZ85" s="39">
        <v>14180</v>
      </c>
      <c r="GA85" s="39">
        <v>1210</v>
      </c>
      <c r="GB85" s="39" t="s">
        <v>334</v>
      </c>
      <c r="GC85" s="39">
        <v>959880</v>
      </c>
      <c r="GD85" s="39">
        <v>425210</v>
      </c>
      <c r="GE85" s="39">
        <v>192710</v>
      </c>
      <c r="GF85" s="39">
        <v>169070</v>
      </c>
      <c r="GG85" s="39">
        <v>84300</v>
      </c>
      <c r="GH85" s="39">
        <v>53190</v>
      </c>
      <c r="GI85" s="39">
        <v>24400</v>
      </c>
      <c r="GJ85" s="39">
        <v>14190</v>
      </c>
      <c r="GK85" s="39">
        <v>1220</v>
      </c>
      <c r="GL85" s="39" t="s">
        <v>334</v>
      </c>
      <c r="GM85" s="39">
        <v>964300</v>
      </c>
      <c r="GN85" s="39">
        <v>426920</v>
      </c>
      <c r="GO85" s="39">
        <v>193900</v>
      </c>
      <c r="GP85" s="39">
        <v>169950</v>
      </c>
      <c r="GQ85" s="39">
        <v>84760</v>
      </c>
      <c r="GR85" s="39">
        <v>53440</v>
      </c>
      <c r="GS85" s="39">
        <v>24440</v>
      </c>
      <c r="GT85" s="39">
        <v>14220</v>
      </c>
      <c r="GU85" s="39">
        <v>1240</v>
      </c>
      <c r="GV85" s="39" t="s">
        <v>334</v>
      </c>
      <c r="GW85" s="39">
        <v>968870</v>
      </c>
      <c r="GX85" s="39">
        <v>427860</v>
      </c>
      <c r="GY85" s="39">
        <v>195120</v>
      </c>
      <c r="GZ85" s="39">
        <v>170750</v>
      </c>
      <c r="HA85" s="39">
        <v>85480</v>
      </c>
      <c r="HB85" s="39">
        <v>53720</v>
      </c>
      <c r="HC85" s="39">
        <v>24570</v>
      </c>
      <c r="HD85" s="39">
        <v>14280</v>
      </c>
      <c r="HE85" s="39">
        <v>1250</v>
      </c>
      <c r="HF85" s="39" t="s">
        <v>334</v>
      </c>
      <c r="HG85" s="39">
        <v>973030</v>
      </c>
      <c r="HH85" s="39">
        <v>428710</v>
      </c>
      <c r="HI85" s="39">
        <v>196150</v>
      </c>
      <c r="HJ85" s="39">
        <v>171550</v>
      </c>
      <c r="HK85" s="39">
        <v>86260</v>
      </c>
      <c r="HL85" s="39">
        <v>54030</v>
      </c>
      <c r="HM85" s="39">
        <v>24830</v>
      </c>
      <c r="HN85" s="39">
        <v>14400</v>
      </c>
      <c r="HO85" s="39">
        <v>1270</v>
      </c>
      <c r="HP85" s="39" t="s">
        <v>334</v>
      </c>
      <c r="HQ85" s="39">
        <v>977200</v>
      </c>
      <c r="HR85" s="39">
        <v>430090</v>
      </c>
      <c r="HS85" s="39">
        <v>197590</v>
      </c>
      <c r="HT85" s="39">
        <v>172200</v>
      </c>
      <c r="HU85" s="39">
        <v>86800</v>
      </c>
      <c r="HV85" s="39">
        <v>54790</v>
      </c>
      <c r="HW85" s="39">
        <v>25130</v>
      </c>
      <c r="HX85" s="39">
        <v>14540</v>
      </c>
      <c r="HY85" s="39">
        <v>1270</v>
      </c>
      <c r="HZ85" s="39" t="s">
        <v>334</v>
      </c>
      <c r="IA85" s="39">
        <v>982400</v>
      </c>
      <c r="IB85" s="39">
        <v>432450</v>
      </c>
      <c r="IC85" s="39">
        <v>199100</v>
      </c>
      <c r="ID85" s="39">
        <v>173320</v>
      </c>
      <c r="IE85" s="39">
        <v>87730</v>
      </c>
      <c r="IF85" s="39">
        <v>55660</v>
      </c>
      <c r="IG85" s="39">
        <v>25500</v>
      </c>
      <c r="IH85" s="39">
        <v>14700</v>
      </c>
      <c r="II85" s="39">
        <v>1290</v>
      </c>
      <c r="IJ85" s="39" t="s">
        <v>334</v>
      </c>
      <c r="IK85" s="39">
        <v>989740</v>
      </c>
      <c r="IL85" s="39">
        <v>434520</v>
      </c>
      <c r="IM85" s="39">
        <v>201140</v>
      </c>
      <c r="IN85" s="39">
        <v>174680</v>
      </c>
      <c r="IO85" s="39">
        <v>88590</v>
      </c>
      <c r="IP85" s="39">
        <v>56900</v>
      </c>
      <c r="IQ85" s="39">
        <v>25810</v>
      </c>
      <c r="IR85" s="39">
        <v>14890</v>
      </c>
      <c r="IS85" s="39">
        <v>1300</v>
      </c>
      <c r="IT85" s="39" t="s">
        <v>334</v>
      </c>
      <c r="IU85" s="39">
        <v>997830</v>
      </c>
      <c r="IV85" s="39">
        <v>436730</v>
      </c>
      <c r="IW85" s="39">
        <v>202470</v>
      </c>
      <c r="IX85" s="39">
        <v>176260</v>
      </c>
      <c r="IY85" s="39">
        <v>89790</v>
      </c>
      <c r="IZ85" s="39">
        <v>58010</v>
      </c>
      <c r="JA85" s="39">
        <v>26130</v>
      </c>
      <c r="JB85" s="39">
        <v>15110</v>
      </c>
      <c r="JC85" s="39">
        <v>1310</v>
      </c>
      <c r="JD85" s="39" t="s">
        <v>334</v>
      </c>
      <c r="JE85" s="39">
        <v>1005810</v>
      </c>
      <c r="JF85" s="39">
        <v>438750</v>
      </c>
      <c r="JG85" s="39">
        <v>204180</v>
      </c>
      <c r="JH85" s="39">
        <v>177970</v>
      </c>
      <c r="JI85" s="39">
        <v>91020</v>
      </c>
      <c r="JJ85" s="39">
        <v>58920</v>
      </c>
      <c r="JK85" s="39">
        <v>26520</v>
      </c>
      <c r="JL85" s="39">
        <v>15300</v>
      </c>
      <c r="JM85" s="39">
        <v>1310</v>
      </c>
      <c r="JN85" s="39" t="s">
        <v>334</v>
      </c>
      <c r="JO85" s="39">
        <v>1013970</v>
      </c>
      <c r="JP85" s="39">
        <v>439610</v>
      </c>
      <c r="JQ85" s="39">
        <v>205550</v>
      </c>
      <c r="JR85" s="39">
        <v>179430</v>
      </c>
      <c r="JS85" s="39">
        <v>92280</v>
      </c>
      <c r="JT85" s="39">
        <v>59810</v>
      </c>
      <c r="JU85" s="39">
        <v>26950</v>
      </c>
      <c r="JV85" s="39">
        <v>15440</v>
      </c>
      <c r="JW85" s="39">
        <v>1330</v>
      </c>
      <c r="JX85" s="39" t="s">
        <v>334</v>
      </c>
      <c r="JY85" s="39">
        <v>1020390</v>
      </c>
      <c r="JZ85" s="39">
        <v>441760</v>
      </c>
      <c r="KA85" s="39">
        <v>207220</v>
      </c>
      <c r="KB85" s="39">
        <v>180990</v>
      </c>
      <c r="KC85" s="39">
        <v>93690</v>
      </c>
      <c r="KD85" s="39">
        <v>60540</v>
      </c>
      <c r="KE85" s="39">
        <v>27350</v>
      </c>
      <c r="KF85" s="39">
        <v>15570</v>
      </c>
      <c r="KG85" s="39">
        <v>1340</v>
      </c>
      <c r="KH85" s="39" t="s">
        <v>334</v>
      </c>
      <c r="KI85" s="39">
        <v>1028470</v>
      </c>
      <c r="KJ85" s="39">
        <v>443740</v>
      </c>
      <c r="KK85" s="39">
        <v>208360</v>
      </c>
      <c r="KL85" s="39">
        <v>182820</v>
      </c>
      <c r="KM85" s="39">
        <v>94860</v>
      </c>
      <c r="KN85" s="39">
        <v>61350</v>
      </c>
      <c r="KO85" s="39">
        <v>27670</v>
      </c>
      <c r="KP85" s="39">
        <v>15700</v>
      </c>
      <c r="KQ85" s="39">
        <v>1360</v>
      </c>
      <c r="KR85" s="39" t="s">
        <v>334</v>
      </c>
      <c r="KS85" s="39">
        <v>1035860</v>
      </c>
      <c r="KT85" s="39">
        <v>444910</v>
      </c>
      <c r="KU85" s="39">
        <v>209300</v>
      </c>
      <c r="KV85" s="39">
        <v>184980</v>
      </c>
      <c r="KW85" s="39">
        <v>96550</v>
      </c>
      <c r="KX85" s="39">
        <v>61970</v>
      </c>
      <c r="KY85" s="39">
        <v>28010</v>
      </c>
      <c r="KZ85" s="39">
        <v>15910</v>
      </c>
      <c r="LA85" s="39">
        <v>1380</v>
      </c>
      <c r="LB85" s="39" t="s">
        <v>334</v>
      </c>
      <c r="LC85" s="39">
        <v>1043000</v>
      </c>
      <c r="LD85" t="e">
        <f>INDEX(Lookup!$F$2:$F$375, MATCH(D85,Lookup!$A$2:$A$375,0))</f>
        <v>#N/A</v>
      </c>
    </row>
    <row r="86" spans="2:316" ht="15" customHeight="1" x14ac:dyDescent="0.25">
      <c r="B86" s="1" t="s">
        <v>342</v>
      </c>
      <c r="C86" s="42">
        <v>4705</v>
      </c>
      <c r="D86" s="42" t="s">
        <v>499</v>
      </c>
      <c r="E86" s="37" t="s">
        <v>500</v>
      </c>
      <c r="F86" s="38">
        <v>86270</v>
      </c>
      <c r="G86" s="38">
        <v>37280</v>
      </c>
      <c r="H86" s="38">
        <v>34010</v>
      </c>
      <c r="I86" s="38">
        <v>12130</v>
      </c>
      <c r="J86" s="38">
        <v>8470</v>
      </c>
      <c r="K86" s="38">
        <v>4070</v>
      </c>
      <c r="L86" s="38">
        <v>3240</v>
      </c>
      <c r="M86" s="38">
        <v>290</v>
      </c>
      <c r="N86" s="38" t="s">
        <v>334</v>
      </c>
      <c r="O86" s="39">
        <v>185770</v>
      </c>
      <c r="P86" s="39">
        <v>86580</v>
      </c>
      <c r="Q86" s="39">
        <v>37480</v>
      </c>
      <c r="R86" s="39">
        <v>34180</v>
      </c>
      <c r="S86" s="39">
        <v>12310</v>
      </c>
      <c r="T86" s="39">
        <v>8570</v>
      </c>
      <c r="U86" s="39">
        <v>4130</v>
      </c>
      <c r="V86" s="39">
        <v>3220</v>
      </c>
      <c r="W86" s="39">
        <v>290</v>
      </c>
      <c r="X86" s="39" t="s">
        <v>334</v>
      </c>
      <c r="Y86" s="39">
        <v>186760</v>
      </c>
      <c r="Z86" s="39">
        <v>87240</v>
      </c>
      <c r="AA86" s="39">
        <v>37960</v>
      </c>
      <c r="AB86" s="39">
        <v>34280</v>
      </c>
      <c r="AC86" s="39">
        <v>12630</v>
      </c>
      <c r="AD86" s="39">
        <v>8590</v>
      </c>
      <c r="AE86" s="39">
        <v>4130</v>
      </c>
      <c r="AF86" s="39">
        <v>3090</v>
      </c>
      <c r="AG86" s="39">
        <v>270</v>
      </c>
      <c r="AH86" s="39" t="s">
        <v>334</v>
      </c>
      <c r="AI86" s="39">
        <v>188170</v>
      </c>
      <c r="AJ86" s="39">
        <v>87410</v>
      </c>
      <c r="AK86" s="39">
        <v>37900</v>
      </c>
      <c r="AL86" s="39">
        <v>34470</v>
      </c>
      <c r="AM86" s="39">
        <v>12810</v>
      </c>
      <c r="AN86" s="39">
        <v>8780</v>
      </c>
      <c r="AO86" s="39">
        <v>4120</v>
      </c>
      <c r="AP86" s="39">
        <v>3040</v>
      </c>
      <c r="AQ86" s="39">
        <v>250</v>
      </c>
      <c r="AR86" s="39" t="s">
        <v>334</v>
      </c>
      <c r="AS86" s="39">
        <v>188770</v>
      </c>
      <c r="AT86" s="39">
        <v>87590</v>
      </c>
      <c r="AU86" s="39">
        <v>38450</v>
      </c>
      <c r="AV86" s="39">
        <v>34430</v>
      </c>
      <c r="AW86" s="39">
        <v>12930</v>
      </c>
      <c r="AX86" s="39">
        <v>9020</v>
      </c>
      <c r="AY86" s="39">
        <v>4220</v>
      </c>
      <c r="AZ86" s="39">
        <v>3010</v>
      </c>
      <c r="BA86" s="39">
        <v>250</v>
      </c>
      <c r="BB86" s="39" t="s">
        <v>334</v>
      </c>
      <c r="BC86" s="39">
        <v>189890</v>
      </c>
      <c r="BD86" s="39">
        <v>88160</v>
      </c>
      <c r="BE86" s="39">
        <v>38400</v>
      </c>
      <c r="BF86" s="39">
        <v>34520</v>
      </c>
      <c r="BG86" s="39">
        <v>13150</v>
      </c>
      <c r="BH86" s="39">
        <v>9280</v>
      </c>
      <c r="BI86" s="39">
        <v>4310</v>
      </c>
      <c r="BJ86" s="39">
        <v>3040</v>
      </c>
      <c r="BK86" s="39">
        <v>250</v>
      </c>
      <c r="BL86" s="39" t="s">
        <v>334</v>
      </c>
      <c r="BM86" s="39">
        <v>191100</v>
      </c>
      <c r="BN86" s="39">
        <v>87920</v>
      </c>
      <c r="BO86" s="39">
        <v>38650</v>
      </c>
      <c r="BP86" s="39">
        <v>34610</v>
      </c>
      <c r="BQ86" s="39">
        <v>13380</v>
      </c>
      <c r="BR86" s="39">
        <v>9480</v>
      </c>
      <c r="BS86" s="39">
        <v>4360</v>
      </c>
      <c r="BT86" s="39">
        <v>3060</v>
      </c>
      <c r="BU86" s="39">
        <v>250</v>
      </c>
      <c r="BV86" s="39" t="s">
        <v>334</v>
      </c>
      <c r="BW86" s="39">
        <v>191710</v>
      </c>
      <c r="BX86" s="39">
        <v>87840</v>
      </c>
      <c r="BY86" s="39">
        <v>38970</v>
      </c>
      <c r="BZ86" s="39">
        <v>34860</v>
      </c>
      <c r="CA86" s="39">
        <v>13700</v>
      </c>
      <c r="CB86" s="39">
        <v>9680</v>
      </c>
      <c r="CC86" s="39">
        <v>4480</v>
      </c>
      <c r="CD86" s="39">
        <v>3110</v>
      </c>
      <c r="CE86" s="39">
        <v>250</v>
      </c>
      <c r="CF86" s="39" t="s">
        <v>334</v>
      </c>
      <c r="CG86" s="39">
        <v>192880</v>
      </c>
      <c r="CH86" s="39">
        <v>87860</v>
      </c>
      <c r="CI86" s="39">
        <v>39200</v>
      </c>
      <c r="CJ86" s="39">
        <v>34850</v>
      </c>
      <c r="CK86" s="39">
        <v>14020</v>
      </c>
      <c r="CL86" s="39">
        <v>9950</v>
      </c>
      <c r="CM86" s="39">
        <v>4640</v>
      </c>
      <c r="CN86" s="39">
        <v>3200</v>
      </c>
      <c r="CO86" s="39">
        <v>260</v>
      </c>
      <c r="CP86" s="39" t="s">
        <v>334</v>
      </c>
      <c r="CQ86" s="39">
        <v>193960</v>
      </c>
      <c r="CR86" s="39">
        <v>87780</v>
      </c>
      <c r="CS86" s="39">
        <v>39360</v>
      </c>
      <c r="CT86" s="39">
        <v>34980</v>
      </c>
      <c r="CU86" s="39">
        <v>14310</v>
      </c>
      <c r="CV86" s="39">
        <v>10260</v>
      </c>
      <c r="CW86" s="39">
        <v>4780</v>
      </c>
      <c r="CX86" s="39">
        <v>3270</v>
      </c>
      <c r="CY86" s="39">
        <v>270</v>
      </c>
      <c r="CZ86" s="39" t="s">
        <v>334</v>
      </c>
      <c r="DA86" s="39">
        <v>195000</v>
      </c>
      <c r="DB86" s="39">
        <v>87610</v>
      </c>
      <c r="DC86" s="39">
        <v>39480</v>
      </c>
      <c r="DD86" s="39">
        <v>35090</v>
      </c>
      <c r="DE86" s="39">
        <v>14620</v>
      </c>
      <c r="DF86" s="39">
        <v>10520</v>
      </c>
      <c r="DG86" s="39">
        <v>5010</v>
      </c>
      <c r="DH86" s="39">
        <v>3320</v>
      </c>
      <c r="DI86" s="39">
        <v>290</v>
      </c>
      <c r="DJ86" s="39" t="s">
        <v>334</v>
      </c>
      <c r="DK86" s="39">
        <v>195930</v>
      </c>
      <c r="DL86" s="39">
        <v>87700</v>
      </c>
      <c r="DM86" s="39">
        <v>39920</v>
      </c>
      <c r="DN86" s="39">
        <v>35370</v>
      </c>
      <c r="DO86" s="39">
        <v>14890</v>
      </c>
      <c r="DP86" s="39">
        <v>10720</v>
      </c>
      <c r="DQ86" s="39">
        <v>5040</v>
      </c>
      <c r="DR86" s="39">
        <v>3390</v>
      </c>
      <c r="DS86" s="39">
        <v>290</v>
      </c>
      <c r="DT86" s="39" t="s">
        <v>334</v>
      </c>
      <c r="DU86" s="39">
        <v>197320</v>
      </c>
      <c r="DV86" s="39">
        <v>87710</v>
      </c>
      <c r="DW86" s="39">
        <v>40350</v>
      </c>
      <c r="DX86" s="39">
        <v>35810</v>
      </c>
      <c r="DY86" s="39">
        <v>15280</v>
      </c>
      <c r="DZ86" s="39">
        <v>10860</v>
      </c>
      <c r="EA86" s="39">
        <v>5120</v>
      </c>
      <c r="EB86" s="39">
        <v>3440</v>
      </c>
      <c r="EC86" s="39">
        <v>300</v>
      </c>
      <c r="ED86" s="39" t="s">
        <v>334</v>
      </c>
      <c r="EE86" s="39">
        <v>198860</v>
      </c>
      <c r="EF86" s="39">
        <v>87660</v>
      </c>
      <c r="EG86" s="39">
        <v>40840</v>
      </c>
      <c r="EH86" s="39">
        <v>36450</v>
      </c>
      <c r="EI86" s="39">
        <v>15580</v>
      </c>
      <c r="EJ86" s="39">
        <v>11020</v>
      </c>
      <c r="EK86" s="39">
        <v>5250</v>
      </c>
      <c r="EL86" s="39">
        <v>3480</v>
      </c>
      <c r="EM86" s="39">
        <v>300</v>
      </c>
      <c r="EN86" s="39" t="s">
        <v>334</v>
      </c>
      <c r="EO86" s="39">
        <v>200560</v>
      </c>
      <c r="EP86" s="39">
        <v>87930</v>
      </c>
      <c r="EQ86" s="39">
        <v>41460</v>
      </c>
      <c r="ER86" s="39">
        <v>37000</v>
      </c>
      <c r="ES86" s="39">
        <v>16070</v>
      </c>
      <c r="ET86" s="39">
        <v>11130</v>
      </c>
      <c r="EU86" s="39">
        <v>5360</v>
      </c>
      <c r="EV86" s="39">
        <v>3480</v>
      </c>
      <c r="EW86" s="39">
        <v>290</v>
      </c>
      <c r="EX86" s="39" t="s">
        <v>334</v>
      </c>
      <c r="EY86" s="39">
        <v>202710</v>
      </c>
      <c r="EZ86" s="39">
        <v>88270</v>
      </c>
      <c r="FA86" s="39">
        <v>42340</v>
      </c>
      <c r="FB86" s="39">
        <v>37500</v>
      </c>
      <c r="FC86" s="39">
        <v>16440</v>
      </c>
      <c r="FD86" s="39">
        <v>11290</v>
      </c>
      <c r="FE86" s="39">
        <v>5410</v>
      </c>
      <c r="FF86" s="39">
        <v>3480</v>
      </c>
      <c r="FG86" s="39">
        <v>300</v>
      </c>
      <c r="FH86" s="39" t="s">
        <v>334</v>
      </c>
      <c r="FI86" s="39">
        <v>205030</v>
      </c>
      <c r="FJ86" s="39">
        <v>88820</v>
      </c>
      <c r="FK86" s="39">
        <v>43120</v>
      </c>
      <c r="FL86" s="39">
        <v>37750</v>
      </c>
      <c r="FM86" s="39">
        <v>16690</v>
      </c>
      <c r="FN86" s="39">
        <v>11390</v>
      </c>
      <c r="FO86" s="39">
        <v>5480</v>
      </c>
      <c r="FP86" s="39">
        <v>3490</v>
      </c>
      <c r="FQ86" s="39">
        <v>300</v>
      </c>
      <c r="FR86" s="39" t="s">
        <v>334</v>
      </c>
      <c r="FS86" s="39">
        <v>207030</v>
      </c>
      <c r="FT86" s="39">
        <v>89190</v>
      </c>
      <c r="FU86" s="39">
        <v>43490</v>
      </c>
      <c r="FV86" s="39">
        <v>38120</v>
      </c>
      <c r="FW86" s="39">
        <v>16700</v>
      </c>
      <c r="FX86" s="39">
        <v>11470</v>
      </c>
      <c r="FY86" s="39">
        <v>5490</v>
      </c>
      <c r="FZ86" s="39">
        <v>3450</v>
      </c>
      <c r="GA86" s="39">
        <v>300</v>
      </c>
      <c r="GB86" s="39" t="s">
        <v>334</v>
      </c>
      <c r="GC86" s="39">
        <v>208200</v>
      </c>
      <c r="GD86" s="39">
        <v>89450</v>
      </c>
      <c r="GE86" s="39">
        <v>43630</v>
      </c>
      <c r="GF86" s="39">
        <v>38210</v>
      </c>
      <c r="GG86" s="39">
        <v>16790</v>
      </c>
      <c r="GH86" s="39">
        <v>11480</v>
      </c>
      <c r="GI86" s="39">
        <v>5530</v>
      </c>
      <c r="GJ86" s="39">
        <v>3450</v>
      </c>
      <c r="GK86" s="39">
        <v>300</v>
      </c>
      <c r="GL86" s="39" t="s">
        <v>334</v>
      </c>
      <c r="GM86" s="39">
        <v>208840</v>
      </c>
      <c r="GN86" s="39">
        <v>89610</v>
      </c>
      <c r="GO86" s="39">
        <v>43820</v>
      </c>
      <c r="GP86" s="39">
        <v>38390</v>
      </c>
      <c r="GQ86" s="39">
        <v>16830</v>
      </c>
      <c r="GR86" s="39">
        <v>11530</v>
      </c>
      <c r="GS86" s="39">
        <v>5550</v>
      </c>
      <c r="GT86" s="39">
        <v>3470</v>
      </c>
      <c r="GU86" s="39">
        <v>300</v>
      </c>
      <c r="GV86" s="39" t="s">
        <v>334</v>
      </c>
      <c r="GW86" s="39">
        <v>209490</v>
      </c>
      <c r="GX86" s="39">
        <v>89600</v>
      </c>
      <c r="GY86" s="39">
        <v>44060</v>
      </c>
      <c r="GZ86" s="39">
        <v>38650</v>
      </c>
      <c r="HA86" s="39">
        <v>16970</v>
      </c>
      <c r="HB86" s="39">
        <v>11610</v>
      </c>
      <c r="HC86" s="39">
        <v>5550</v>
      </c>
      <c r="HD86" s="39">
        <v>3470</v>
      </c>
      <c r="HE86" s="39">
        <v>300</v>
      </c>
      <c r="HF86" s="39" t="s">
        <v>334</v>
      </c>
      <c r="HG86" s="39">
        <v>210210</v>
      </c>
      <c r="HH86" s="39">
        <v>89740</v>
      </c>
      <c r="HI86" s="39">
        <v>44360</v>
      </c>
      <c r="HJ86" s="39">
        <v>38770</v>
      </c>
      <c r="HK86" s="39">
        <v>17110</v>
      </c>
      <c r="HL86" s="39">
        <v>11730</v>
      </c>
      <c r="HM86" s="39">
        <v>5570</v>
      </c>
      <c r="HN86" s="39">
        <v>3490</v>
      </c>
      <c r="HO86" s="39">
        <v>300</v>
      </c>
      <c r="HP86" s="39" t="s">
        <v>334</v>
      </c>
      <c r="HQ86" s="39">
        <v>211070</v>
      </c>
      <c r="HR86" s="39">
        <v>90220</v>
      </c>
      <c r="HS86" s="39">
        <v>44680</v>
      </c>
      <c r="HT86" s="39">
        <v>38870</v>
      </c>
      <c r="HU86" s="39">
        <v>17210</v>
      </c>
      <c r="HV86" s="39">
        <v>11890</v>
      </c>
      <c r="HW86" s="39">
        <v>5620</v>
      </c>
      <c r="HX86" s="39">
        <v>3530</v>
      </c>
      <c r="HY86" s="39">
        <v>300</v>
      </c>
      <c r="HZ86" s="39" t="s">
        <v>334</v>
      </c>
      <c r="IA86" s="39">
        <v>212300</v>
      </c>
      <c r="IB86" s="39">
        <v>90700</v>
      </c>
      <c r="IC86" s="39">
        <v>45030</v>
      </c>
      <c r="ID86" s="39">
        <v>39040</v>
      </c>
      <c r="IE86" s="39">
        <v>17420</v>
      </c>
      <c r="IF86" s="39">
        <v>12030</v>
      </c>
      <c r="IG86" s="39">
        <v>5700</v>
      </c>
      <c r="IH86" s="39">
        <v>3570</v>
      </c>
      <c r="II86" s="39">
        <v>310</v>
      </c>
      <c r="IJ86" s="39" t="s">
        <v>334</v>
      </c>
      <c r="IK86" s="39">
        <v>213790</v>
      </c>
      <c r="IL86" s="39">
        <v>91070</v>
      </c>
      <c r="IM86" s="39">
        <v>45450</v>
      </c>
      <c r="IN86" s="39">
        <v>39190</v>
      </c>
      <c r="IO86" s="39">
        <v>17560</v>
      </c>
      <c r="IP86" s="39">
        <v>12250</v>
      </c>
      <c r="IQ86" s="39">
        <v>5760</v>
      </c>
      <c r="IR86" s="39">
        <v>3590</v>
      </c>
      <c r="IS86" s="39">
        <v>310</v>
      </c>
      <c r="IT86" s="39" t="s">
        <v>334</v>
      </c>
      <c r="IU86" s="39">
        <v>215160</v>
      </c>
      <c r="IV86" s="39">
        <v>91600</v>
      </c>
      <c r="IW86" s="39">
        <v>45750</v>
      </c>
      <c r="IX86" s="39">
        <v>39380</v>
      </c>
      <c r="IY86" s="39">
        <v>17770</v>
      </c>
      <c r="IZ86" s="39">
        <v>12430</v>
      </c>
      <c r="JA86" s="39">
        <v>5830</v>
      </c>
      <c r="JB86" s="39">
        <v>3630</v>
      </c>
      <c r="JC86" s="39">
        <v>310</v>
      </c>
      <c r="JD86" s="39" t="s">
        <v>334</v>
      </c>
      <c r="JE86" s="39">
        <v>216700</v>
      </c>
      <c r="JF86" s="39">
        <v>91940</v>
      </c>
      <c r="JG86" s="39">
        <v>45940</v>
      </c>
      <c r="JH86" s="39">
        <v>39830</v>
      </c>
      <c r="JI86" s="39">
        <v>18000</v>
      </c>
      <c r="JJ86" s="39">
        <v>12610</v>
      </c>
      <c r="JK86" s="39">
        <v>5910</v>
      </c>
      <c r="JL86" s="39">
        <v>3660</v>
      </c>
      <c r="JM86" s="39">
        <v>310</v>
      </c>
      <c r="JN86" s="39" t="s">
        <v>334</v>
      </c>
      <c r="JO86" s="39">
        <v>218190</v>
      </c>
      <c r="JP86" s="39">
        <v>91860</v>
      </c>
      <c r="JQ86" s="39">
        <v>46260</v>
      </c>
      <c r="JR86" s="39">
        <v>40070</v>
      </c>
      <c r="JS86" s="39">
        <v>18200</v>
      </c>
      <c r="JT86" s="39">
        <v>12770</v>
      </c>
      <c r="JU86" s="39">
        <v>5970</v>
      </c>
      <c r="JV86" s="39">
        <v>3690</v>
      </c>
      <c r="JW86" s="39">
        <v>310</v>
      </c>
      <c r="JX86" s="39" t="s">
        <v>334</v>
      </c>
      <c r="JY86" s="39">
        <v>219140</v>
      </c>
      <c r="JZ86" s="39">
        <v>91770</v>
      </c>
      <c r="KA86" s="39">
        <v>46320</v>
      </c>
      <c r="KB86" s="39">
        <v>40290</v>
      </c>
      <c r="KC86" s="39">
        <v>18340</v>
      </c>
      <c r="KD86" s="39">
        <v>12870</v>
      </c>
      <c r="KE86" s="39">
        <v>6020</v>
      </c>
      <c r="KF86" s="39">
        <v>3710</v>
      </c>
      <c r="KG86" s="39">
        <v>310</v>
      </c>
      <c r="KH86" s="39" t="s">
        <v>334</v>
      </c>
      <c r="KI86" s="39">
        <v>219630</v>
      </c>
      <c r="KJ86" s="39">
        <v>92110</v>
      </c>
      <c r="KK86" s="39">
        <v>46460</v>
      </c>
      <c r="KL86" s="39">
        <v>40570</v>
      </c>
      <c r="KM86" s="39">
        <v>18450</v>
      </c>
      <c r="KN86" s="39">
        <v>13010</v>
      </c>
      <c r="KO86" s="39">
        <v>6070</v>
      </c>
      <c r="KP86" s="39">
        <v>3720</v>
      </c>
      <c r="KQ86" s="39">
        <v>320</v>
      </c>
      <c r="KR86" s="39" t="s">
        <v>334</v>
      </c>
      <c r="KS86" s="39">
        <v>220710</v>
      </c>
      <c r="KT86" s="39">
        <v>92420</v>
      </c>
      <c r="KU86" s="39">
        <v>46540</v>
      </c>
      <c r="KV86" s="39">
        <v>40840</v>
      </c>
      <c r="KW86" s="39">
        <v>18590</v>
      </c>
      <c r="KX86" s="39">
        <v>13070</v>
      </c>
      <c r="KY86" s="39">
        <v>6130</v>
      </c>
      <c r="KZ86" s="39">
        <v>3770</v>
      </c>
      <c r="LA86" s="39">
        <v>320</v>
      </c>
      <c r="LB86" s="39" t="s">
        <v>334</v>
      </c>
      <c r="LC86" s="39">
        <v>221690</v>
      </c>
      <c r="LD86" t="str">
        <f>INDEX(Lookup!$F$2:$F$375, MATCH(D86,Lookup!$A$2:$A$375,0))</f>
        <v>West Yorkshire Combined Authority</v>
      </c>
    </row>
    <row r="87" spans="2:316" ht="15" customHeight="1" x14ac:dyDescent="0.25">
      <c r="B87" s="1" t="s">
        <v>342</v>
      </c>
      <c r="C87" s="42">
        <v>4710</v>
      </c>
      <c r="D87" s="42" t="s">
        <v>501</v>
      </c>
      <c r="E87" s="37" t="s">
        <v>502</v>
      </c>
      <c r="F87" s="38">
        <v>40500</v>
      </c>
      <c r="G87" s="38">
        <v>15230</v>
      </c>
      <c r="H87" s="38">
        <v>13590</v>
      </c>
      <c r="I87" s="38">
        <v>5530</v>
      </c>
      <c r="J87" s="38">
        <v>3810</v>
      </c>
      <c r="K87" s="38">
        <v>2190</v>
      </c>
      <c r="L87" s="38">
        <v>1090</v>
      </c>
      <c r="M87" s="38">
        <v>50</v>
      </c>
      <c r="N87" s="38" t="s">
        <v>334</v>
      </c>
      <c r="O87" s="39">
        <v>81980</v>
      </c>
      <c r="P87" s="39">
        <v>40940</v>
      </c>
      <c r="Q87" s="39">
        <v>15180</v>
      </c>
      <c r="R87" s="39">
        <v>13370</v>
      </c>
      <c r="S87" s="39">
        <v>5520</v>
      </c>
      <c r="T87" s="39">
        <v>3820</v>
      </c>
      <c r="U87" s="39">
        <v>2130</v>
      </c>
      <c r="V87" s="39">
        <v>1020</v>
      </c>
      <c r="W87" s="39">
        <v>40</v>
      </c>
      <c r="X87" s="39" t="s">
        <v>334</v>
      </c>
      <c r="Y87" s="39">
        <v>82020</v>
      </c>
      <c r="Z87" s="39">
        <v>41520</v>
      </c>
      <c r="AA87" s="39">
        <v>15430</v>
      </c>
      <c r="AB87" s="39">
        <v>13150</v>
      </c>
      <c r="AC87" s="39">
        <v>5550</v>
      </c>
      <c r="AD87" s="39">
        <v>3790</v>
      </c>
      <c r="AE87" s="39">
        <v>2080</v>
      </c>
      <c r="AF87" s="39">
        <v>950</v>
      </c>
      <c r="AG87" s="39">
        <v>30</v>
      </c>
      <c r="AH87" s="39" t="s">
        <v>334</v>
      </c>
      <c r="AI87" s="39">
        <v>82500</v>
      </c>
      <c r="AJ87" s="39">
        <v>42240</v>
      </c>
      <c r="AK87" s="39">
        <v>15410</v>
      </c>
      <c r="AL87" s="39">
        <v>13130</v>
      </c>
      <c r="AM87" s="39">
        <v>5590</v>
      </c>
      <c r="AN87" s="39">
        <v>3770</v>
      </c>
      <c r="AO87" s="39">
        <v>2000</v>
      </c>
      <c r="AP87" s="39">
        <v>930</v>
      </c>
      <c r="AQ87" s="39">
        <v>30</v>
      </c>
      <c r="AR87" s="39" t="s">
        <v>334</v>
      </c>
      <c r="AS87" s="39">
        <v>83100</v>
      </c>
      <c r="AT87" s="39">
        <v>42580</v>
      </c>
      <c r="AU87" s="39">
        <v>15430</v>
      </c>
      <c r="AV87" s="39">
        <v>13130</v>
      </c>
      <c r="AW87" s="39">
        <v>5600</v>
      </c>
      <c r="AX87" s="39">
        <v>3800</v>
      </c>
      <c r="AY87" s="39">
        <v>2020</v>
      </c>
      <c r="AZ87" s="39">
        <v>930</v>
      </c>
      <c r="BA87" s="39">
        <v>30</v>
      </c>
      <c r="BB87" s="39" t="s">
        <v>334</v>
      </c>
      <c r="BC87" s="39">
        <v>83520</v>
      </c>
      <c r="BD87" s="39">
        <v>42890</v>
      </c>
      <c r="BE87" s="39">
        <v>15550</v>
      </c>
      <c r="BF87" s="39">
        <v>13200</v>
      </c>
      <c r="BG87" s="39">
        <v>5640</v>
      </c>
      <c r="BH87" s="39">
        <v>3830</v>
      </c>
      <c r="BI87" s="39">
        <v>2050</v>
      </c>
      <c r="BJ87" s="39">
        <v>960</v>
      </c>
      <c r="BK87" s="39">
        <v>30</v>
      </c>
      <c r="BL87" s="39" t="s">
        <v>334</v>
      </c>
      <c r="BM87" s="39">
        <v>84140</v>
      </c>
      <c r="BN87" s="39">
        <v>43060</v>
      </c>
      <c r="BO87" s="39">
        <v>15680</v>
      </c>
      <c r="BP87" s="39">
        <v>13220</v>
      </c>
      <c r="BQ87" s="39">
        <v>5700</v>
      </c>
      <c r="BR87" s="39">
        <v>3920</v>
      </c>
      <c r="BS87" s="39">
        <v>2130</v>
      </c>
      <c r="BT87" s="39">
        <v>980</v>
      </c>
      <c r="BU87" s="39">
        <v>30</v>
      </c>
      <c r="BV87" s="39" t="s">
        <v>334</v>
      </c>
      <c r="BW87" s="39">
        <v>84720</v>
      </c>
      <c r="BX87" s="39">
        <v>43220</v>
      </c>
      <c r="BY87" s="39">
        <v>15630</v>
      </c>
      <c r="BZ87" s="39">
        <v>13260</v>
      </c>
      <c r="CA87" s="39">
        <v>5750</v>
      </c>
      <c r="CB87" s="39">
        <v>4020</v>
      </c>
      <c r="CC87" s="39">
        <v>2180</v>
      </c>
      <c r="CD87" s="39">
        <v>1000</v>
      </c>
      <c r="CE87" s="39">
        <v>30</v>
      </c>
      <c r="CF87" s="39" t="s">
        <v>334</v>
      </c>
      <c r="CG87" s="39">
        <v>85090</v>
      </c>
      <c r="CH87" s="39">
        <v>43030</v>
      </c>
      <c r="CI87" s="39">
        <v>15690</v>
      </c>
      <c r="CJ87" s="39">
        <v>13310</v>
      </c>
      <c r="CK87" s="39">
        <v>5880</v>
      </c>
      <c r="CL87" s="39">
        <v>4190</v>
      </c>
      <c r="CM87" s="39">
        <v>2250</v>
      </c>
      <c r="CN87" s="39">
        <v>1040</v>
      </c>
      <c r="CO87" s="39">
        <v>30</v>
      </c>
      <c r="CP87" s="39" t="s">
        <v>334</v>
      </c>
      <c r="CQ87" s="39">
        <v>85420</v>
      </c>
      <c r="CR87" s="39">
        <v>43070</v>
      </c>
      <c r="CS87" s="39">
        <v>15740</v>
      </c>
      <c r="CT87" s="39">
        <v>13290</v>
      </c>
      <c r="CU87" s="39">
        <v>5990</v>
      </c>
      <c r="CV87" s="39">
        <v>4330</v>
      </c>
      <c r="CW87" s="39">
        <v>2330</v>
      </c>
      <c r="CX87" s="39">
        <v>1080</v>
      </c>
      <c r="CY87" s="39">
        <v>40</v>
      </c>
      <c r="CZ87" s="39" t="s">
        <v>334</v>
      </c>
      <c r="DA87" s="39">
        <v>85870</v>
      </c>
      <c r="DB87" s="39">
        <v>43290</v>
      </c>
      <c r="DC87" s="39">
        <v>15640</v>
      </c>
      <c r="DD87" s="39">
        <v>13360</v>
      </c>
      <c r="DE87" s="39">
        <v>6120</v>
      </c>
      <c r="DF87" s="39">
        <v>4510</v>
      </c>
      <c r="DG87" s="39">
        <v>2400</v>
      </c>
      <c r="DH87" s="39">
        <v>1110</v>
      </c>
      <c r="DI87" s="39">
        <v>40</v>
      </c>
      <c r="DJ87" s="39" t="s">
        <v>334</v>
      </c>
      <c r="DK87" s="39">
        <v>86470</v>
      </c>
      <c r="DL87" s="39">
        <v>43200</v>
      </c>
      <c r="DM87" s="39">
        <v>15730</v>
      </c>
      <c r="DN87" s="39">
        <v>13510</v>
      </c>
      <c r="DO87" s="39">
        <v>6220</v>
      </c>
      <c r="DP87" s="39">
        <v>4620</v>
      </c>
      <c r="DQ87" s="39">
        <v>2420</v>
      </c>
      <c r="DR87" s="39">
        <v>1150</v>
      </c>
      <c r="DS87" s="39">
        <v>40</v>
      </c>
      <c r="DT87" s="39" t="s">
        <v>334</v>
      </c>
      <c r="DU87" s="39">
        <v>86880</v>
      </c>
      <c r="DV87" s="39">
        <v>43350</v>
      </c>
      <c r="DW87" s="39">
        <v>15900</v>
      </c>
      <c r="DX87" s="39">
        <v>13820</v>
      </c>
      <c r="DY87" s="39">
        <v>6420</v>
      </c>
      <c r="DZ87" s="39">
        <v>4720</v>
      </c>
      <c r="EA87" s="39">
        <v>2480</v>
      </c>
      <c r="EB87" s="39">
        <v>1180</v>
      </c>
      <c r="EC87" s="39">
        <v>40</v>
      </c>
      <c r="ED87" s="39" t="s">
        <v>334</v>
      </c>
      <c r="EE87" s="39">
        <v>87910</v>
      </c>
      <c r="EF87" s="39">
        <v>43400</v>
      </c>
      <c r="EG87" s="39">
        <v>16410</v>
      </c>
      <c r="EH87" s="39">
        <v>14010</v>
      </c>
      <c r="EI87" s="39">
        <v>6550</v>
      </c>
      <c r="EJ87" s="39">
        <v>4760</v>
      </c>
      <c r="EK87" s="39">
        <v>2540</v>
      </c>
      <c r="EL87" s="39">
        <v>1190</v>
      </c>
      <c r="EM87" s="39">
        <v>40</v>
      </c>
      <c r="EN87" s="39" t="s">
        <v>334</v>
      </c>
      <c r="EO87" s="39">
        <v>88880</v>
      </c>
      <c r="EP87" s="39">
        <v>43610</v>
      </c>
      <c r="EQ87" s="39">
        <v>16880</v>
      </c>
      <c r="ER87" s="39">
        <v>14430</v>
      </c>
      <c r="ES87" s="39">
        <v>6740</v>
      </c>
      <c r="ET87" s="39">
        <v>4840</v>
      </c>
      <c r="EU87" s="39">
        <v>2570</v>
      </c>
      <c r="EV87" s="39">
        <v>1190</v>
      </c>
      <c r="EW87" s="39">
        <v>40</v>
      </c>
      <c r="EX87" s="39" t="s">
        <v>334</v>
      </c>
      <c r="EY87" s="39">
        <v>90290</v>
      </c>
      <c r="EZ87" s="39">
        <v>43810</v>
      </c>
      <c r="FA87" s="39">
        <v>17320</v>
      </c>
      <c r="FB87" s="39">
        <v>14660</v>
      </c>
      <c r="FC87" s="39">
        <v>6890</v>
      </c>
      <c r="FD87" s="39">
        <v>4910</v>
      </c>
      <c r="FE87" s="39">
        <v>2630</v>
      </c>
      <c r="FF87" s="39">
        <v>1200</v>
      </c>
      <c r="FG87" s="39">
        <v>40</v>
      </c>
      <c r="FH87" s="39" t="s">
        <v>334</v>
      </c>
      <c r="FI87" s="39">
        <v>91460</v>
      </c>
      <c r="FJ87" s="39">
        <v>43980</v>
      </c>
      <c r="FK87" s="39">
        <v>17610</v>
      </c>
      <c r="FL87" s="39">
        <v>14730</v>
      </c>
      <c r="FM87" s="39">
        <v>6930</v>
      </c>
      <c r="FN87" s="39">
        <v>4950</v>
      </c>
      <c r="FO87" s="39">
        <v>2670</v>
      </c>
      <c r="FP87" s="39">
        <v>1210</v>
      </c>
      <c r="FQ87" s="39">
        <v>40</v>
      </c>
      <c r="FR87" s="39" t="s">
        <v>334</v>
      </c>
      <c r="FS87" s="39">
        <v>92120</v>
      </c>
      <c r="FT87" s="39">
        <v>44170</v>
      </c>
      <c r="FU87" s="39">
        <v>17670</v>
      </c>
      <c r="FV87" s="39">
        <v>14810</v>
      </c>
      <c r="FW87" s="39">
        <v>6950</v>
      </c>
      <c r="FX87" s="39">
        <v>4980</v>
      </c>
      <c r="FY87" s="39">
        <v>2670</v>
      </c>
      <c r="FZ87" s="39">
        <v>1230</v>
      </c>
      <c r="GA87" s="39">
        <v>40</v>
      </c>
      <c r="GB87" s="39" t="s">
        <v>334</v>
      </c>
      <c r="GC87" s="39">
        <v>92520</v>
      </c>
      <c r="GD87" s="39">
        <v>44030</v>
      </c>
      <c r="GE87" s="39">
        <v>17710</v>
      </c>
      <c r="GF87" s="39">
        <v>14860</v>
      </c>
      <c r="GG87" s="39">
        <v>7050</v>
      </c>
      <c r="GH87" s="39">
        <v>5050</v>
      </c>
      <c r="GI87" s="39">
        <v>2680</v>
      </c>
      <c r="GJ87" s="39">
        <v>1250</v>
      </c>
      <c r="GK87" s="39">
        <v>40</v>
      </c>
      <c r="GL87" s="39" t="s">
        <v>334</v>
      </c>
      <c r="GM87" s="39">
        <v>92660</v>
      </c>
      <c r="GN87" s="39">
        <v>44170</v>
      </c>
      <c r="GO87" s="39">
        <v>17770</v>
      </c>
      <c r="GP87" s="39">
        <v>14940</v>
      </c>
      <c r="GQ87" s="39">
        <v>7060</v>
      </c>
      <c r="GR87" s="39">
        <v>5080</v>
      </c>
      <c r="GS87" s="39">
        <v>2710</v>
      </c>
      <c r="GT87" s="39">
        <v>1250</v>
      </c>
      <c r="GU87" s="39">
        <v>50</v>
      </c>
      <c r="GV87" s="39" t="s">
        <v>334</v>
      </c>
      <c r="GW87" s="39">
        <v>93020</v>
      </c>
      <c r="GX87" s="39">
        <v>44300</v>
      </c>
      <c r="GY87" s="39">
        <v>17860</v>
      </c>
      <c r="GZ87" s="39">
        <v>15050</v>
      </c>
      <c r="HA87" s="39">
        <v>7120</v>
      </c>
      <c r="HB87" s="39">
        <v>5100</v>
      </c>
      <c r="HC87" s="39">
        <v>2730</v>
      </c>
      <c r="HD87" s="39">
        <v>1260</v>
      </c>
      <c r="HE87" s="39">
        <v>50</v>
      </c>
      <c r="HF87" s="39" t="s">
        <v>334</v>
      </c>
      <c r="HG87" s="39">
        <v>93470</v>
      </c>
      <c r="HH87" s="39">
        <v>44270</v>
      </c>
      <c r="HI87" s="39">
        <v>17920</v>
      </c>
      <c r="HJ87" s="39">
        <v>15110</v>
      </c>
      <c r="HK87" s="39">
        <v>7150</v>
      </c>
      <c r="HL87" s="39">
        <v>5160</v>
      </c>
      <c r="HM87" s="39">
        <v>2750</v>
      </c>
      <c r="HN87" s="39">
        <v>1260</v>
      </c>
      <c r="HO87" s="39">
        <v>50</v>
      </c>
      <c r="HP87" s="39" t="s">
        <v>334</v>
      </c>
      <c r="HQ87" s="39">
        <v>93670</v>
      </c>
      <c r="HR87" s="39">
        <v>44260</v>
      </c>
      <c r="HS87" s="39">
        <v>17980</v>
      </c>
      <c r="HT87" s="39">
        <v>15180</v>
      </c>
      <c r="HU87" s="39">
        <v>7180</v>
      </c>
      <c r="HV87" s="39">
        <v>5250</v>
      </c>
      <c r="HW87" s="39">
        <v>2780</v>
      </c>
      <c r="HX87" s="39">
        <v>1280</v>
      </c>
      <c r="HY87" s="39">
        <v>50</v>
      </c>
      <c r="HZ87" s="39" t="s">
        <v>334</v>
      </c>
      <c r="IA87" s="39">
        <v>93940</v>
      </c>
      <c r="IB87" s="39">
        <v>44290</v>
      </c>
      <c r="IC87" s="39">
        <v>18020</v>
      </c>
      <c r="ID87" s="39">
        <v>15220</v>
      </c>
      <c r="IE87" s="39">
        <v>7210</v>
      </c>
      <c r="IF87" s="39">
        <v>5330</v>
      </c>
      <c r="IG87" s="39">
        <v>2800</v>
      </c>
      <c r="IH87" s="39">
        <v>1290</v>
      </c>
      <c r="II87" s="39">
        <v>50</v>
      </c>
      <c r="IJ87" s="39" t="s">
        <v>334</v>
      </c>
      <c r="IK87" s="39">
        <v>94220</v>
      </c>
      <c r="IL87" s="39">
        <v>44350</v>
      </c>
      <c r="IM87" s="39">
        <v>18060</v>
      </c>
      <c r="IN87" s="39">
        <v>15300</v>
      </c>
      <c r="IO87" s="39">
        <v>7270</v>
      </c>
      <c r="IP87" s="39">
        <v>5420</v>
      </c>
      <c r="IQ87" s="39">
        <v>2850</v>
      </c>
      <c r="IR87" s="39">
        <v>1300</v>
      </c>
      <c r="IS87" s="39">
        <v>50</v>
      </c>
      <c r="IT87" s="39" t="s">
        <v>334</v>
      </c>
      <c r="IU87" s="39">
        <v>94590</v>
      </c>
      <c r="IV87" s="39">
        <v>44320</v>
      </c>
      <c r="IW87" s="39">
        <v>18080</v>
      </c>
      <c r="IX87" s="39">
        <v>15380</v>
      </c>
      <c r="IY87" s="39">
        <v>7360</v>
      </c>
      <c r="IZ87" s="39">
        <v>5460</v>
      </c>
      <c r="JA87" s="39">
        <v>2900</v>
      </c>
      <c r="JB87" s="39">
        <v>1310</v>
      </c>
      <c r="JC87" s="39">
        <v>60</v>
      </c>
      <c r="JD87" s="39" t="s">
        <v>334</v>
      </c>
      <c r="JE87" s="39">
        <v>94870</v>
      </c>
      <c r="JF87" s="39">
        <v>44630</v>
      </c>
      <c r="JG87" s="39">
        <v>18140</v>
      </c>
      <c r="JH87" s="39">
        <v>15440</v>
      </c>
      <c r="JI87" s="39">
        <v>7440</v>
      </c>
      <c r="JJ87" s="39">
        <v>5480</v>
      </c>
      <c r="JK87" s="39">
        <v>2930</v>
      </c>
      <c r="JL87" s="39">
        <v>1340</v>
      </c>
      <c r="JM87" s="39">
        <v>60</v>
      </c>
      <c r="JN87" s="39" t="s">
        <v>334</v>
      </c>
      <c r="JO87" s="39">
        <v>95440</v>
      </c>
      <c r="JP87" s="39">
        <v>44510</v>
      </c>
      <c r="JQ87" s="39">
        <v>18210</v>
      </c>
      <c r="JR87" s="39">
        <v>15490</v>
      </c>
      <c r="JS87" s="39">
        <v>7510</v>
      </c>
      <c r="JT87" s="39">
        <v>5520</v>
      </c>
      <c r="JU87" s="39">
        <v>2960</v>
      </c>
      <c r="JV87" s="39">
        <v>1340</v>
      </c>
      <c r="JW87" s="39">
        <v>60</v>
      </c>
      <c r="JX87" s="39" t="s">
        <v>334</v>
      </c>
      <c r="JY87" s="39">
        <v>95590</v>
      </c>
      <c r="JZ87" s="39">
        <v>44600</v>
      </c>
      <c r="KA87" s="39">
        <v>18250</v>
      </c>
      <c r="KB87" s="39">
        <v>15540</v>
      </c>
      <c r="KC87" s="39">
        <v>7540</v>
      </c>
      <c r="KD87" s="39">
        <v>5530</v>
      </c>
      <c r="KE87" s="39">
        <v>3020</v>
      </c>
      <c r="KF87" s="39">
        <v>1320</v>
      </c>
      <c r="KG87" s="39">
        <v>60</v>
      </c>
      <c r="KH87" s="39" t="s">
        <v>334</v>
      </c>
      <c r="KI87" s="39">
        <v>95870</v>
      </c>
      <c r="KJ87" s="39">
        <v>44770</v>
      </c>
      <c r="KK87" s="39">
        <v>18330</v>
      </c>
      <c r="KL87" s="39">
        <v>15680</v>
      </c>
      <c r="KM87" s="39">
        <v>7560</v>
      </c>
      <c r="KN87" s="39">
        <v>5570</v>
      </c>
      <c r="KO87" s="39">
        <v>3050</v>
      </c>
      <c r="KP87" s="39">
        <v>1330</v>
      </c>
      <c r="KQ87" s="39">
        <v>60</v>
      </c>
      <c r="KR87" s="39" t="s">
        <v>334</v>
      </c>
      <c r="KS87" s="39">
        <v>96350</v>
      </c>
      <c r="KT87" s="39">
        <v>44760</v>
      </c>
      <c r="KU87" s="39">
        <v>18380</v>
      </c>
      <c r="KV87" s="39">
        <v>15840</v>
      </c>
      <c r="KW87" s="39">
        <v>7630</v>
      </c>
      <c r="KX87" s="39">
        <v>5590</v>
      </c>
      <c r="KY87" s="39">
        <v>3100</v>
      </c>
      <c r="KZ87" s="39">
        <v>1360</v>
      </c>
      <c r="LA87" s="39">
        <v>60</v>
      </c>
      <c r="LB87" s="39" t="s">
        <v>334</v>
      </c>
      <c r="LC87" s="39">
        <v>96720</v>
      </c>
      <c r="LD87" t="str">
        <f>INDEX(Lookup!$F$2:$F$375, MATCH(D87,Lookup!$A$2:$A$375,0))</f>
        <v>West Yorkshire Combined Authority</v>
      </c>
    </row>
    <row r="88" spans="2:316" ht="15" customHeight="1" x14ac:dyDescent="0.25">
      <c r="B88" s="1" t="s">
        <v>342</v>
      </c>
      <c r="C88" s="42">
        <v>4715</v>
      </c>
      <c r="D88" s="42" t="s">
        <v>503</v>
      </c>
      <c r="E88" s="37" t="s">
        <v>504</v>
      </c>
      <c r="F88" s="38">
        <v>72980</v>
      </c>
      <c r="G88" s="38">
        <v>28650</v>
      </c>
      <c r="H88" s="38">
        <v>29420</v>
      </c>
      <c r="I88" s="38">
        <v>12220</v>
      </c>
      <c r="J88" s="38">
        <v>8530</v>
      </c>
      <c r="K88" s="38">
        <v>3970</v>
      </c>
      <c r="L88" s="38">
        <v>1520</v>
      </c>
      <c r="M88" s="38">
        <v>110</v>
      </c>
      <c r="N88" s="38" t="s">
        <v>334</v>
      </c>
      <c r="O88" s="39">
        <v>157400</v>
      </c>
      <c r="P88" s="39">
        <v>74370</v>
      </c>
      <c r="Q88" s="39">
        <v>28830</v>
      </c>
      <c r="R88" s="39">
        <v>29160</v>
      </c>
      <c r="S88" s="39">
        <v>12290</v>
      </c>
      <c r="T88" s="39">
        <v>8500</v>
      </c>
      <c r="U88" s="39">
        <v>3760</v>
      </c>
      <c r="V88" s="39">
        <v>1480</v>
      </c>
      <c r="W88" s="39">
        <v>100</v>
      </c>
      <c r="X88" s="39" t="s">
        <v>334</v>
      </c>
      <c r="Y88" s="39">
        <v>158480</v>
      </c>
      <c r="Z88" s="39">
        <v>75350</v>
      </c>
      <c r="AA88" s="39">
        <v>28970</v>
      </c>
      <c r="AB88" s="39">
        <v>28980</v>
      </c>
      <c r="AC88" s="39">
        <v>12370</v>
      </c>
      <c r="AD88" s="39">
        <v>8460</v>
      </c>
      <c r="AE88" s="39">
        <v>3620</v>
      </c>
      <c r="AF88" s="39">
        <v>1410</v>
      </c>
      <c r="AG88" s="39">
        <v>100</v>
      </c>
      <c r="AH88" s="39" t="s">
        <v>334</v>
      </c>
      <c r="AI88" s="39">
        <v>159260</v>
      </c>
      <c r="AJ88" s="39">
        <v>76770</v>
      </c>
      <c r="AK88" s="39">
        <v>29080</v>
      </c>
      <c r="AL88" s="39">
        <v>28510</v>
      </c>
      <c r="AM88" s="39">
        <v>12500</v>
      </c>
      <c r="AN88" s="39">
        <v>8500</v>
      </c>
      <c r="AO88" s="39">
        <v>3570</v>
      </c>
      <c r="AP88" s="39">
        <v>1400</v>
      </c>
      <c r="AQ88" s="39">
        <v>100</v>
      </c>
      <c r="AR88" s="39" t="s">
        <v>334</v>
      </c>
      <c r="AS88" s="39">
        <v>160410</v>
      </c>
      <c r="AT88" s="39">
        <v>77530</v>
      </c>
      <c r="AU88" s="39">
        <v>29390</v>
      </c>
      <c r="AV88" s="39">
        <v>28340</v>
      </c>
      <c r="AW88" s="39">
        <v>12630</v>
      </c>
      <c r="AX88" s="39">
        <v>8630</v>
      </c>
      <c r="AY88" s="39">
        <v>3630</v>
      </c>
      <c r="AZ88" s="39">
        <v>1430</v>
      </c>
      <c r="BA88" s="39">
        <v>100</v>
      </c>
      <c r="BB88" s="39" t="s">
        <v>334</v>
      </c>
      <c r="BC88" s="39">
        <v>161660</v>
      </c>
      <c r="BD88" s="39">
        <v>78080</v>
      </c>
      <c r="BE88" s="39">
        <v>29740</v>
      </c>
      <c r="BF88" s="39">
        <v>28470</v>
      </c>
      <c r="BG88" s="39">
        <v>12870</v>
      </c>
      <c r="BH88" s="39">
        <v>8800</v>
      </c>
      <c r="BI88" s="39">
        <v>3750</v>
      </c>
      <c r="BJ88" s="39">
        <v>1480</v>
      </c>
      <c r="BK88" s="39">
        <v>100</v>
      </c>
      <c r="BL88" s="39" t="s">
        <v>334</v>
      </c>
      <c r="BM88" s="39">
        <v>163280</v>
      </c>
      <c r="BN88" s="39">
        <v>78590</v>
      </c>
      <c r="BO88" s="39">
        <v>30070</v>
      </c>
      <c r="BP88" s="39">
        <v>28440</v>
      </c>
      <c r="BQ88" s="39">
        <v>13020</v>
      </c>
      <c r="BR88" s="39">
        <v>9060</v>
      </c>
      <c r="BS88" s="39">
        <v>3840</v>
      </c>
      <c r="BT88" s="39">
        <v>1520</v>
      </c>
      <c r="BU88" s="39">
        <v>100</v>
      </c>
      <c r="BV88" s="39" t="s">
        <v>334</v>
      </c>
      <c r="BW88" s="39">
        <v>164660</v>
      </c>
      <c r="BX88" s="39">
        <v>78800</v>
      </c>
      <c r="BY88" s="39">
        <v>30180</v>
      </c>
      <c r="BZ88" s="39">
        <v>28550</v>
      </c>
      <c r="CA88" s="39">
        <v>13330</v>
      </c>
      <c r="CB88" s="39">
        <v>9380</v>
      </c>
      <c r="CC88" s="39">
        <v>3960</v>
      </c>
      <c r="CD88" s="39">
        <v>1590</v>
      </c>
      <c r="CE88" s="39">
        <v>110</v>
      </c>
      <c r="CF88" s="39" t="s">
        <v>334</v>
      </c>
      <c r="CG88" s="39">
        <v>165900</v>
      </c>
      <c r="CH88" s="39">
        <v>79050</v>
      </c>
      <c r="CI88" s="39">
        <v>30130</v>
      </c>
      <c r="CJ88" s="39">
        <v>28640</v>
      </c>
      <c r="CK88" s="39">
        <v>13550</v>
      </c>
      <c r="CL88" s="39">
        <v>9700</v>
      </c>
      <c r="CM88" s="39">
        <v>4090</v>
      </c>
      <c r="CN88" s="39">
        <v>1660</v>
      </c>
      <c r="CO88" s="39">
        <v>120</v>
      </c>
      <c r="CP88" s="39" t="s">
        <v>334</v>
      </c>
      <c r="CQ88" s="39">
        <v>166940</v>
      </c>
      <c r="CR88" s="39">
        <v>79240</v>
      </c>
      <c r="CS88" s="39">
        <v>30190</v>
      </c>
      <c r="CT88" s="39">
        <v>28660</v>
      </c>
      <c r="CU88" s="39">
        <v>13710</v>
      </c>
      <c r="CV88" s="39">
        <v>9910</v>
      </c>
      <c r="CW88" s="39">
        <v>4220</v>
      </c>
      <c r="CX88" s="39">
        <v>1730</v>
      </c>
      <c r="CY88" s="39">
        <v>120</v>
      </c>
      <c r="CZ88" s="39" t="s">
        <v>334</v>
      </c>
      <c r="DA88" s="39">
        <v>167770</v>
      </c>
      <c r="DB88" s="39">
        <v>79360</v>
      </c>
      <c r="DC88" s="39">
        <v>30300</v>
      </c>
      <c r="DD88" s="39">
        <v>28710</v>
      </c>
      <c r="DE88" s="39">
        <v>13910</v>
      </c>
      <c r="DF88" s="39">
        <v>10080</v>
      </c>
      <c r="DG88" s="39">
        <v>4310</v>
      </c>
      <c r="DH88" s="39">
        <v>1790</v>
      </c>
      <c r="DI88" s="39">
        <v>120</v>
      </c>
      <c r="DJ88" s="39" t="s">
        <v>334</v>
      </c>
      <c r="DK88" s="39">
        <v>168570</v>
      </c>
      <c r="DL88" s="39">
        <v>79340</v>
      </c>
      <c r="DM88" s="39">
        <v>30610</v>
      </c>
      <c r="DN88" s="39">
        <v>28790</v>
      </c>
      <c r="DO88" s="39">
        <v>14090</v>
      </c>
      <c r="DP88" s="39">
        <v>10280</v>
      </c>
      <c r="DQ88" s="39">
        <v>4410</v>
      </c>
      <c r="DR88" s="39">
        <v>1840</v>
      </c>
      <c r="DS88" s="39">
        <v>120</v>
      </c>
      <c r="DT88" s="39" t="s">
        <v>334</v>
      </c>
      <c r="DU88" s="39">
        <v>169470</v>
      </c>
      <c r="DV88" s="39">
        <v>79080</v>
      </c>
      <c r="DW88" s="39">
        <v>30880</v>
      </c>
      <c r="DX88" s="39">
        <v>29040</v>
      </c>
      <c r="DY88" s="39">
        <v>14310</v>
      </c>
      <c r="DZ88" s="39">
        <v>10350</v>
      </c>
      <c r="EA88" s="39">
        <v>4490</v>
      </c>
      <c r="EB88" s="39">
        <v>1880</v>
      </c>
      <c r="EC88" s="39">
        <v>120</v>
      </c>
      <c r="ED88" s="39" t="s">
        <v>334</v>
      </c>
      <c r="EE88" s="39">
        <v>170150</v>
      </c>
      <c r="EF88" s="39">
        <v>79220</v>
      </c>
      <c r="EG88" s="39">
        <v>31130</v>
      </c>
      <c r="EH88" s="39">
        <v>29270</v>
      </c>
      <c r="EI88" s="39">
        <v>14550</v>
      </c>
      <c r="EJ88" s="39">
        <v>10510</v>
      </c>
      <c r="EK88" s="39">
        <v>4560</v>
      </c>
      <c r="EL88" s="39">
        <v>1910</v>
      </c>
      <c r="EM88" s="39">
        <v>120</v>
      </c>
      <c r="EN88" s="39" t="s">
        <v>334</v>
      </c>
      <c r="EO88" s="39">
        <v>171260</v>
      </c>
      <c r="EP88" s="39">
        <v>79890</v>
      </c>
      <c r="EQ88" s="39">
        <v>31760</v>
      </c>
      <c r="ER88" s="39">
        <v>29680</v>
      </c>
      <c r="ES88" s="39">
        <v>15030</v>
      </c>
      <c r="ET88" s="39">
        <v>10660</v>
      </c>
      <c r="EU88" s="39">
        <v>4640</v>
      </c>
      <c r="EV88" s="39">
        <v>1930</v>
      </c>
      <c r="EW88" s="39">
        <v>130</v>
      </c>
      <c r="EX88" s="39" t="s">
        <v>334</v>
      </c>
      <c r="EY88" s="39">
        <v>173720</v>
      </c>
      <c r="EZ88" s="39">
        <v>80320</v>
      </c>
      <c r="FA88" s="39">
        <v>32100</v>
      </c>
      <c r="FB88" s="39">
        <v>30110</v>
      </c>
      <c r="FC88" s="39">
        <v>15320</v>
      </c>
      <c r="FD88" s="39">
        <v>10790</v>
      </c>
      <c r="FE88" s="39">
        <v>4700</v>
      </c>
      <c r="FF88" s="39">
        <v>1940</v>
      </c>
      <c r="FG88" s="39">
        <v>130</v>
      </c>
      <c r="FH88" s="39" t="s">
        <v>334</v>
      </c>
      <c r="FI88" s="39">
        <v>175400</v>
      </c>
      <c r="FJ88" s="39">
        <v>80870</v>
      </c>
      <c r="FK88" s="39">
        <v>32620</v>
      </c>
      <c r="FL88" s="39">
        <v>30410</v>
      </c>
      <c r="FM88" s="39">
        <v>15470</v>
      </c>
      <c r="FN88" s="39">
        <v>10890</v>
      </c>
      <c r="FO88" s="39">
        <v>4750</v>
      </c>
      <c r="FP88" s="39">
        <v>1950</v>
      </c>
      <c r="FQ88" s="39">
        <v>130</v>
      </c>
      <c r="FR88" s="39" t="s">
        <v>334</v>
      </c>
      <c r="FS88" s="39">
        <v>177090</v>
      </c>
      <c r="FT88" s="39">
        <v>81100</v>
      </c>
      <c r="FU88" s="39">
        <v>32930</v>
      </c>
      <c r="FV88" s="39">
        <v>30500</v>
      </c>
      <c r="FW88" s="39">
        <v>15660</v>
      </c>
      <c r="FX88" s="39">
        <v>10920</v>
      </c>
      <c r="FY88" s="39">
        <v>4770</v>
      </c>
      <c r="FZ88" s="39">
        <v>1960</v>
      </c>
      <c r="GA88" s="39">
        <v>130</v>
      </c>
      <c r="GB88" s="39" t="s">
        <v>334</v>
      </c>
      <c r="GC88" s="39">
        <v>177950</v>
      </c>
      <c r="GD88" s="39">
        <v>81490</v>
      </c>
      <c r="GE88" s="39">
        <v>33110</v>
      </c>
      <c r="GF88" s="39">
        <v>30710</v>
      </c>
      <c r="GG88" s="39">
        <v>15820</v>
      </c>
      <c r="GH88" s="39">
        <v>10910</v>
      </c>
      <c r="GI88" s="39">
        <v>4780</v>
      </c>
      <c r="GJ88" s="39">
        <v>1970</v>
      </c>
      <c r="GK88" s="39">
        <v>130</v>
      </c>
      <c r="GL88" s="39" t="s">
        <v>334</v>
      </c>
      <c r="GM88" s="39">
        <v>178940</v>
      </c>
      <c r="GN88" s="39">
        <v>81950</v>
      </c>
      <c r="GO88" s="39">
        <v>33330</v>
      </c>
      <c r="GP88" s="39">
        <v>30900</v>
      </c>
      <c r="GQ88" s="39">
        <v>15920</v>
      </c>
      <c r="GR88" s="39">
        <v>10920</v>
      </c>
      <c r="GS88" s="39">
        <v>4780</v>
      </c>
      <c r="GT88" s="39">
        <v>1980</v>
      </c>
      <c r="GU88" s="39">
        <v>140</v>
      </c>
      <c r="GV88" s="39" t="s">
        <v>334</v>
      </c>
      <c r="GW88" s="39">
        <v>179910</v>
      </c>
      <c r="GX88" s="39">
        <v>82270</v>
      </c>
      <c r="GY88" s="39">
        <v>33670</v>
      </c>
      <c r="GZ88" s="39">
        <v>30970</v>
      </c>
      <c r="HA88" s="39">
        <v>16030</v>
      </c>
      <c r="HB88" s="39">
        <v>10880</v>
      </c>
      <c r="HC88" s="39">
        <v>4830</v>
      </c>
      <c r="HD88" s="39">
        <v>2000</v>
      </c>
      <c r="HE88" s="39">
        <v>140</v>
      </c>
      <c r="HF88" s="39" t="s">
        <v>334</v>
      </c>
      <c r="HG88" s="39">
        <v>180800</v>
      </c>
      <c r="HH88" s="39">
        <v>82660</v>
      </c>
      <c r="HI88" s="39">
        <v>33840</v>
      </c>
      <c r="HJ88" s="39">
        <v>31020</v>
      </c>
      <c r="HK88" s="39">
        <v>16220</v>
      </c>
      <c r="HL88" s="39">
        <v>10910</v>
      </c>
      <c r="HM88" s="39">
        <v>4870</v>
      </c>
      <c r="HN88" s="39">
        <v>2010</v>
      </c>
      <c r="HO88" s="39">
        <v>150</v>
      </c>
      <c r="HP88" s="39" t="s">
        <v>334</v>
      </c>
      <c r="HQ88" s="39">
        <v>181670</v>
      </c>
      <c r="HR88" s="39">
        <v>83010</v>
      </c>
      <c r="HS88" s="39">
        <v>34100</v>
      </c>
      <c r="HT88" s="39">
        <v>31130</v>
      </c>
      <c r="HU88" s="39">
        <v>16290</v>
      </c>
      <c r="HV88" s="39">
        <v>11020</v>
      </c>
      <c r="HW88" s="39">
        <v>4930</v>
      </c>
      <c r="HX88" s="39">
        <v>2040</v>
      </c>
      <c r="HY88" s="39">
        <v>150</v>
      </c>
      <c r="HZ88" s="39" t="s">
        <v>334</v>
      </c>
      <c r="IA88" s="39">
        <v>182670</v>
      </c>
      <c r="IB88" s="39">
        <v>83480</v>
      </c>
      <c r="IC88" s="39">
        <v>34150</v>
      </c>
      <c r="ID88" s="39">
        <v>31250</v>
      </c>
      <c r="IE88" s="39">
        <v>16400</v>
      </c>
      <c r="IF88" s="39">
        <v>11120</v>
      </c>
      <c r="IG88" s="39">
        <v>5000</v>
      </c>
      <c r="IH88" s="39">
        <v>2060</v>
      </c>
      <c r="II88" s="39">
        <v>150</v>
      </c>
      <c r="IJ88" s="39" t="s">
        <v>334</v>
      </c>
      <c r="IK88" s="39">
        <v>183610</v>
      </c>
      <c r="IL88" s="39">
        <v>83980</v>
      </c>
      <c r="IM88" s="39">
        <v>34390</v>
      </c>
      <c r="IN88" s="39">
        <v>31400</v>
      </c>
      <c r="IO88" s="39">
        <v>16480</v>
      </c>
      <c r="IP88" s="39">
        <v>11340</v>
      </c>
      <c r="IQ88" s="39">
        <v>5070</v>
      </c>
      <c r="IR88" s="39">
        <v>2100</v>
      </c>
      <c r="IS88" s="39">
        <v>150</v>
      </c>
      <c r="IT88" s="39" t="s">
        <v>334</v>
      </c>
      <c r="IU88" s="39">
        <v>184900</v>
      </c>
      <c r="IV88" s="39">
        <v>84600</v>
      </c>
      <c r="IW88" s="39">
        <v>34490</v>
      </c>
      <c r="IX88" s="39">
        <v>31630</v>
      </c>
      <c r="IY88" s="39">
        <v>16630</v>
      </c>
      <c r="IZ88" s="39">
        <v>11520</v>
      </c>
      <c r="JA88" s="39">
        <v>5130</v>
      </c>
      <c r="JB88" s="39">
        <v>2140</v>
      </c>
      <c r="JC88" s="39">
        <v>150</v>
      </c>
      <c r="JD88" s="39" t="s">
        <v>334</v>
      </c>
      <c r="JE88" s="39">
        <v>186260</v>
      </c>
      <c r="JF88" s="39">
        <v>85250</v>
      </c>
      <c r="JG88" s="39">
        <v>34750</v>
      </c>
      <c r="JH88" s="39">
        <v>31770</v>
      </c>
      <c r="JI88" s="39">
        <v>16750</v>
      </c>
      <c r="JJ88" s="39">
        <v>11710</v>
      </c>
      <c r="JK88" s="39">
        <v>5190</v>
      </c>
      <c r="JL88" s="39">
        <v>2150</v>
      </c>
      <c r="JM88" s="39">
        <v>150</v>
      </c>
      <c r="JN88" s="39" t="s">
        <v>334</v>
      </c>
      <c r="JO88" s="39">
        <v>187710</v>
      </c>
      <c r="JP88" s="39">
        <v>85380</v>
      </c>
      <c r="JQ88" s="39">
        <v>34850</v>
      </c>
      <c r="JR88" s="39">
        <v>32010</v>
      </c>
      <c r="JS88" s="39">
        <v>16930</v>
      </c>
      <c r="JT88" s="39">
        <v>11880</v>
      </c>
      <c r="JU88" s="39">
        <v>5330</v>
      </c>
      <c r="JV88" s="39">
        <v>2170</v>
      </c>
      <c r="JW88" s="39">
        <v>150</v>
      </c>
      <c r="JX88" s="39" t="s">
        <v>334</v>
      </c>
      <c r="JY88" s="39">
        <v>188700</v>
      </c>
      <c r="JZ88" s="39">
        <v>85490</v>
      </c>
      <c r="KA88" s="39">
        <v>34990</v>
      </c>
      <c r="KB88" s="39">
        <v>32200</v>
      </c>
      <c r="KC88" s="39">
        <v>17190</v>
      </c>
      <c r="KD88" s="39">
        <v>12080</v>
      </c>
      <c r="KE88" s="39">
        <v>5450</v>
      </c>
      <c r="KF88" s="39">
        <v>2210</v>
      </c>
      <c r="KG88" s="39">
        <v>160</v>
      </c>
      <c r="KH88" s="39" t="s">
        <v>334</v>
      </c>
      <c r="KI88" s="39">
        <v>189760</v>
      </c>
      <c r="KJ88" s="39">
        <v>85560</v>
      </c>
      <c r="KK88" s="39">
        <v>35030</v>
      </c>
      <c r="KL88" s="39">
        <v>32480</v>
      </c>
      <c r="KM88" s="39">
        <v>17380</v>
      </c>
      <c r="KN88" s="39">
        <v>12250</v>
      </c>
      <c r="KO88" s="39">
        <v>5510</v>
      </c>
      <c r="KP88" s="39">
        <v>2240</v>
      </c>
      <c r="KQ88" s="39">
        <v>160</v>
      </c>
      <c r="KR88" s="39" t="s">
        <v>334</v>
      </c>
      <c r="KS88" s="39">
        <v>190600</v>
      </c>
      <c r="KT88" s="39">
        <v>85780</v>
      </c>
      <c r="KU88" s="39">
        <v>35070</v>
      </c>
      <c r="KV88" s="39">
        <v>32720</v>
      </c>
      <c r="KW88" s="39">
        <v>17560</v>
      </c>
      <c r="KX88" s="39">
        <v>12390</v>
      </c>
      <c r="KY88" s="39">
        <v>5600</v>
      </c>
      <c r="KZ88" s="39">
        <v>2260</v>
      </c>
      <c r="LA88" s="39">
        <v>160</v>
      </c>
      <c r="LB88" s="39" t="s">
        <v>334</v>
      </c>
      <c r="LC88" s="39">
        <v>191540</v>
      </c>
      <c r="LD88" t="str">
        <f>INDEX(Lookup!$F$2:$F$375, MATCH(D88,Lookup!$A$2:$A$375,0))</f>
        <v>West Yorkshire Combined Authority</v>
      </c>
    </row>
    <row r="89" spans="2:316" ht="15" customHeight="1" x14ac:dyDescent="0.25">
      <c r="B89" s="1" t="s">
        <v>342</v>
      </c>
      <c r="C89" s="42">
        <v>4720</v>
      </c>
      <c r="D89" s="42" t="s">
        <v>505</v>
      </c>
      <c r="E89" s="37" t="s">
        <v>506</v>
      </c>
      <c r="F89" s="38">
        <v>127870</v>
      </c>
      <c r="G89" s="38">
        <v>58670</v>
      </c>
      <c r="H89" s="38">
        <v>56510</v>
      </c>
      <c r="I89" s="38">
        <v>23960</v>
      </c>
      <c r="J89" s="38">
        <v>14430</v>
      </c>
      <c r="K89" s="38">
        <v>7920</v>
      </c>
      <c r="L89" s="38">
        <v>5970</v>
      </c>
      <c r="M89" s="38">
        <v>640</v>
      </c>
      <c r="N89" s="38" t="s">
        <v>334</v>
      </c>
      <c r="O89" s="39">
        <v>295960</v>
      </c>
      <c r="P89" s="39">
        <v>128830</v>
      </c>
      <c r="Q89" s="39">
        <v>59360</v>
      </c>
      <c r="R89" s="39">
        <v>56520</v>
      </c>
      <c r="S89" s="39">
        <v>23930</v>
      </c>
      <c r="T89" s="39">
        <v>14540</v>
      </c>
      <c r="U89" s="39">
        <v>7870</v>
      </c>
      <c r="V89" s="39">
        <v>5920</v>
      </c>
      <c r="W89" s="39">
        <v>630</v>
      </c>
      <c r="X89" s="39" t="s">
        <v>334</v>
      </c>
      <c r="Y89" s="39">
        <v>297590</v>
      </c>
      <c r="Z89" s="39">
        <v>129360</v>
      </c>
      <c r="AA89" s="39">
        <v>60180</v>
      </c>
      <c r="AB89" s="39">
        <v>56810</v>
      </c>
      <c r="AC89" s="39">
        <v>24030</v>
      </c>
      <c r="AD89" s="39">
        <v>14800</v>
      </c>
      <c r="AE89" s="39">
        <v>7780</v>
      </c>
      <c r="AF89" s="39">
        <v>5630</v>
      </c>
      <c r="AG89" s="39">
        <v>590</v>
      </c>
      <c r="AH89" s="39" t="s">
        <v>334</v>
      </c>
      <c r="AI89" s="39">
        <v>299180</v>
      </c>
      <c r="AJ89" s="39">
        <v>129810</v>
      </c>
      <c r="AK89" s="39">
        <v>61060</v>
      </c>
      <c r="AL89" s="39">
        <v>57110</v>
      </c>
      <c r="AM89" s="39">
        <v>24270</v>
      </c>
      <c r="AN89" s="39">
        <v>15050</v>
      </c>
      <c r="AO89" s="39">
        <v>7860</v>
      </c>
      <c r="AP89" s="39">
        <v>5660</v>
      </c>
      <c r="AQ89" s="39">
        <v>580</v>
      </c>
      <c r="AR89" s="39" t="s">
        <v>334</v>
      </c>
      <c r="AS89" s="39">
        <v>301400</v>
      </c>
      <c r="AT89" s="39">
        <v>130260</v>
      </c>
      <c r="AU89" s="39">
        <v>62000</v>
      </c>
      <c r="AV89" s="39">
        <v>57550</v>
      </c>
      <c r="AW89" s="39">
        <v>24490</v>
      </c>
      <c r="AX89" s="39">
        <v>15300</v>
      </c>
      <c r="AY89" s="39">
        <v>7990</v>
      </c>
      <c r="AZ89" s="39">
        <v>5770</v>
      </c>
      <c r="BA89" s="39">
        <v>580</v>
      </c>
      <c r="BB89" s="39" t="s">
        <v>334</v>
      </c>
      <c r="BC89" s="39">
        <v>303930</v>
      </c>
      <c r="BD89" s="39">
        <v>130480</v>
      </c>
      <c r="BE89" s="39">
        <v>62380</v>
      </c>
      <c r="BF89" s="39">
        <v>57920</v>
      </c>
      <c r="BG89" s="39">
        <v>24790</v>
      </c>
      <c r="BH89" s="39">
        <v>15590</v>
      </c>
      <c r="BI89" s="39">
        <v>8110</v>
      </c>
      <c r="BJ89" s="39">
        <v>5850</v>
      </c>
      <c r="BK89" s="39">
        <v>580</v>
      </c>
      <c r="BL89" s="39" t="s">
        <v>334</v>
      </c>
      <c r="BM89" s="39">
        <v>305690</v>
      </c>
      <c r="BN89" s="39">
        <v>130570</v>
      </c>
      <c r="BO89" s="39">
        <v>62640</v>
      </c>
      <c r="BP89" s="39">
        <v>58250</v>
      </c>
      <c r="BQ89" s="39">
        <v>25030</v>
      </c>
      <c r="BR89" s="39">
        <v>15990</v>
      </c>
      <c r="BS89" s="39">
        <v>8280</v>
      </c>
      <c r="BT89" s="39">
        <v>5890</v>
      </c>
      <c r="BU89" s="39">
        <v>580</v>
      </c>
      <c r="BV89" s="39" t="s">
        <v>334</v>
      </c>
      <c r="BW89" s="39">
        <v>307230</v>
      </c>
      <c r="BX89" s="39">
        <v>130620</v>
      </c>
      <c r="BY89" s="39">
        <v>62880</v>
      </c>
      <c r="BZ89" s="39">
        <v>58500</v>
      </c>
      <c r="CA89" s="39">
        <v>25440</v>
      </c>
      <c r="CB89" s="39">
        <v>16620</v>
      </c>
      <c r="CC89" s="39">
        <v>8470</v>
      </c>
      <c r="CD89" s="39">
        <v>5970</v>
      </c>
      <c r="CE89" s="39">
        <v>620</v>
      </c>
      <c r="CF89" s="39" t="s">
        <v>334</v>
      </c>
      <c r="CG89" s="39">
        <v>309120</v>
      </c>
      <c r="CH89" s="39">
        <v>130440</v>
      </c>
      <c r="CI89" s="39">
        <v>63060</v>
      </c>
      <c r="CJ89" s="39">
        <v>58750</v>
      </c>
      <c r="CK89" s="39">
        <v>25920</v>
      </c>
      <c r="CL89" s="39">
        <v>17060</v>
      </c>
      <c r="CM89" s="39">
        <v>8720</v>
      </c>
      <c r="CN89" s="39">
        <v>6070</v>
      </c>
      <c r="CO89" s="39">
        <v>630</v>
      </c>
      <c r="CP89" s="39" t="s">
        <v>334</v>
      </c>
      <c r="CQ89" s="39">
        <v>310650</v>
      </c>
      <c r="CR89" s="39">
        <v>130360</v>
      </c>
      <c r="CS89" s="39">
        <v>63420</v>
      </c>
      <c r="CT89" s="39">
        <v>59140</v>
      </c>
      <c r="CU89" s="39">
        <v>26300</v>
      </c>
      <c r="CV89" s="39">
        <v>17450</v>
      </c>
      <c r="CW89" s="39">
        <v>8860</v>
      </c>
      <c r="CX89" s="39">
        <v>6160</v>
      </c>
      <c r="CY89" s="39">
        <v>640</v>
      </c>
      <c r="CZ89" s="39" t="s">
        <v>334</v>
      </c>
      <c r="DA89" s="39">
        <v>312340</v>
      </c>
      <c r="DB89" s="39">
        <v>130320</v>
      </c>
      <c r="DC89" s="39">
        <v>63600</v>
      </c>
      <c r="DD89" s="39">
        <v>59530</v>
      </c>
      <c r="DE89" s="39">
        <v>26680</v>
      </c>
      <c r="DF89" s="39">
        <v>17840</v>
      </c>
      <c r="DG89" s="39">
        <v>8920</v>
      </c>
      <c r="DH89" s="39">
        <v>6230</v>
      </c>
      <c r="DI89" s="39">
        <v>640</v>
      </c>
      <c r="DJ89" s="39" t="s">
        <v>334</v>
      </c>
      <c r="DK89" s="39">
        <v>313760</v>
      </c>
      <c r="DL89" s="39">
        <v>130340</v>
      </c>
      <c r="DM89" s="39">
        <v>64310</v>
      </c>
      <c r="DN89" s="39">
        <v>60040</v>
      </c>
      <c r="DO89" s="39">
        <v>27630</v>
      </c>
      <c r="DP89" s="39">
        <v>18350</v>
      </c>
      <c r="DQ89" s="39">
        <v>8990</v>
      </c>
      <c r="DR89" s="39">
        <v>6290</v>
      </c>
      <c r="DS89" s="39">
        <v>640</v>
      </c>
      <c r="DT89" s="39" t="s">
        <v>334</v>
      </c>
      <c r="DU89" s="39">
        <v>316600</v>
      </c>
      <c r="DV89" s="39">
        <v>130570</v>
      </c>
      <c r="DW89" s="39">
        <v>65080</v>
      </c>
      <c r="DX89" s="39">
        <v>60560</v>
      </c>
      <c r="DY89" s="39">
        <v>28520</v>
      </c>
      <c r="DZ89" s="39">
        <v>18560</v>
      </c>
      <c r="EA89" s="39">
        <v>9050</v>
      </c>
      <c r="EB89" s="39">
        <v>6330</v>
      </c>
      <c r="EC89" s="39">
        <v>640</v>
      </c>
      <c r="ED89" s="39" t="s">
        <v>334</v>
      </c>
      <c r="EE89" s="39">
        <v>319300</v>
      </c>
      <c r="EF89" s="39">
        <v>130610</v>
      </c>
      <c r="EG89" s="39">
        <v>65740</v>
      </c>
      <c r="EH89" s="39">
        <v>61070</v>
      </c>
      <c r="EI89" s="39">
        <v>29240</v>
      </c>
      <c r="EJ89" s="39">
        <v>18770</v>
      </c>
      <c r="EK89" s="39">
        <v>9080</v>
      </c>
      <c r="EL89" s="39">
        <v>6390</v>
      </c>
      <c r="EM89" s="39">
        <v>650</v>
      </c>
      <c r="EN89" s="39" t="s">
        <v>334</v>
      </c>
      <c r="EO89" s="39">
        <v>321550</v>
      </c>
      <c r="EP89" s="39">
        <v>130670</v>
      </c>
      <c r="EQ89" s="39">
        <v>67070</v>
      </c>
      <c r="ER89" s="39">
        <v>62060</v>
      </c>
      <c r="ES89" s="39">
        <v>30020</v>
      </c>
      <c r="ET89" s="39">
        <v>18950</v>
      </c>
      <c r="EU89" s="39">
        <v>9180</v>
      </c>
      <c r="EV89" s="39">
        <v>6430</v>
      </c>
      <c r="EW89" s="39">
        <v>650</v>
      </c>
      <c r="EX89" s="39" t="s">
        <v>334</v>
      </c>
      <c r="EY89" s="39">
        <v>325030</v>
      </c>
      <c r="EZ89" s="39">
        <v>131140</v>
      </c>
      <c r="FA89" s="39">
        <v>68300</v>
      </c>
      <c r="FB89" s="39">
        <v>62980</v>
      </c>
      <c r="FC89" s="39">
        <v>30610</v>
      </c>
      <c r="FD89" s="39">
        <v>19140</v>
      </c>
      <c r="FE89" s="39">
        <v>9260</v>
      </c>
      <c r="FF89" s="39">
        <v>6460</v>
      </c>
      <c r="FG89" s="39">
        <v>650</v>
      </c>
      <c r="FH89" s="39" t="s">
        <v>334</v>
      </c>
      <c r="FI89" s="39">
        <v>328530</v>
      </c>
      <c r="FJ89" s="39">
        <v>132180</v>
      </c>
      <c r="FK89" s="39">
        <v>69800</v>
      </c>
      <c r="FL89" s="39">
        <v>63990</v>
      </c>
      <c r="FM89" s="39">
        <v>31410</v>
      </c>
      <c r="FN89" s="39">
        <v>19270</v>
      </c>
      <c r="FO89" s="39">
        <v>9270</v>
      </c>
      <c r="FP89" s="39">
        <v>6490</v>
      </c>
      <c r="FQ89" s="39">
        <v>660</v>
      </c>
      <c r="FR89" s="39" t="s">
        <v>334</v>
      </c>
      <c r="FS89" s="39">
        <v>333070</v>
      </c>
      <c r="FT89" s="39">
        <v>132380</v>
      </c>
      <c r="FU89" s="39">
        <v>70710</v>
      </c>
      <c r="FV89" s="39">
        <v>64590</v>
      </c>
      <c r="FW89" s="39">
        <v>31880</v>
      </c>
      <c r="FX89" s="39">
        <v>19320</v>
      </c>
      <c r="FY89" s="39">
        <v>9270</v>
      </c>
      <c r="FZ89" s="39">
        <v>6490</v>
      </c>
      <c r="GA89" s="39">
        <v>660</v>
      </c>
      <c r="GB89" s="39" t="s">
        <v>334</v>
      </c>
      <c r="GC89" s="39">
        <v>335300</v>
      </c>
      <c r="GD89" s="39">
        <v>133170</v>
      </c>
      <c r="GE89" s="39">
        <v>71230</v>
      </c>
      <c r="GF89" s="39">
        <v>64860</v>
      </c>
      <c r="GG89" s="39">
        <v>31980</v>
      </c>
      <c r="GH89" s="39">
        <v>19410</v>
      </c>
      <c r="GI89" s="39">
        <v>9320</v>
      </c>
      <c r="GJ89" s="39">
        <v>6470</v>
      </c>
      <c r="GK89" s="39">
        <v>670</v>
      </c>
      <c r="GL89" s="39" t="s">
        <v>334</v>
      </c>
      <c r="GM89" s="39">
        <v>337100</v>
      </c>
      <c r="GN89" s="39">
        <v>133800</v>
      </c>
      <c r="GO89" s="39">
        <v>71870</v>
      </c>
      <c r="GP89" s="39">
        <v>65130</v>
      </c>
      <c r="GQ89" s="39">
        <v>32180</v>
      </c>
      <c r="GR89" s="39">
        <v>19540</v>
      </c>
      <c r="GS89" s="39">
        <v>9290</v>
      </c>
      <c r="GT89" s="39">
        <v>6480</v>
      </c>
      <c r="GU89" s="39">
        <v>680</v>
      </c>
      <c r="GV89" s="39" t="s">
        <v>334</v>
      </c>
      <c r="GW89" s="39">
        <v>338960</v>
      </c>
      <c r="GX89" s="39">
        <v>134130</v>
      </c>
      <c r="GY89" s="39">
        <v>72210</v>
      </c>
      <c r="GZ89" s="39">
        <v>65380</v>
      </c>
      <c r="HA89" s="39">
        <v>32460</v>
      </c>
      <c r="HB89" s="39">
        <v>19660</v>
      </c>
      <c r="HC89" s="39">
        <v>9330</v>
      </c>
      <c r="HD89" s="39">
        <v>6530</v>
      </c>
      <c r="HE89" s="39">
        <v>690</v>
      </c>
      <c r="HF89" s="39" t="s">
        <v>334</v>
      </c>
      <c r="HG89" s="39">
        <v>340370</v>
      </c>
      <c r="HH89" s="39">
        <v>134490</v>
      </c>
      <c r="HI89" s="39">
        <v>72680</v>
      </c>
      <c r="HJ89" s="39">
        <v>65810</v>
      </c>
      <c r="HK89" s="39">
        <v>32640</v>
      </c>
      <c r="HL89" s="39">
        <v>19780</v>
      </c>
      <c r="HM89" s="39">
        <v>9470</v>
      </c>
      <c r="HN89" s="39">
        <v>6590</v>
      </c>
      <c r="HO89" s="39">
        <v>690</v>
      </c>
      <c r="HP89" s="39" t="s">
        <v>334</v>
      </c>
      <c r="HQ89" s="39">
        <v>342150</v>
      </c>
      <c r="HR89" s="39">
        <v>134640</v>
      </c>
      <c r="HS89" s="39">
        <v>73230</v>
      </c>
      <c r="HT89" s="39">
        <v>66010</v>
      </c>
      <c r="HU89" s="39">
        <v>32820</v>
      </c>
      <c r="HV89" s="39">
        <v>20070</v>
      </c>
      <c r="HW89" s="39">
        <v>9590</v>
      </c>
      <c r="HX89" s="39">
        <v>6660</v>
      </c>
      <c r="HY89" s="39">
        <v>690</v>
      </c>
      <c r="HZ89" s="39" t="s">
        <v>334</v>
      </c>
      <c r="IA89" s="39">
        <v>343710</v>
      </c>
      <c r="IB89" s="39">
        <v>135510</v>
      </c>
      <c r="IC89" s="39">
        <v>73810</v>
      </c>
      <c r="ID89" s="39">
        <v>66430</v>
      </c>
      <c r="IE89" s="39">
        <v>33150</v>
      </c>
      <c r="IF89" s="39">
        <v>20390</v>
      </c>
      <c r="IG89" s="39">
        <v>9770</v>
      </c>
      <c r="IH89" s="39">
        <v>6740</v>
      </c>
      <c r="II89" s="39">
        <v>700</v>
      </c>
      <c r="IJ89" s="39" t="s">
        <v>334</v>
      </c>
      <c r="IK89" s="39">
        <v>346490</v>
      </c>
      <c r="IL89" s="39">
        <v>136250</v>
      </c>
      <c r="IM89" s="39">
        <v>74750</v>
      </c>
      <c r="IN89" s="39">
        <v>67030</v>
      </c>
      <c r="IO89" s="39">
        <v>33430</v>
      </c>
      <c r="IP89" s="39">
        <v>20770</v>
      </c>
      <c r="IQ89" s="39">
        <v>9850</v>
      </c>
      <c r="IR89" s="39">
        <v>6840</v>
      </c>
      <c r="IS89" s="39">
        <v>710</v>
      </c>
      <c r="IT89" s="39" t="s">
        <v>334</v>
      </c>
      <c r="IU89" s="39">
        <v>349620</v>
      </c>
      <c r="IV89" s="39">
        <v>136990</v>
      </c>
      <c r="IW89" s="39">
        <v>75230</v>
      </c>
      <c r="IX89" s="39">
        <v>67690</v>
      </c>
      <c r="IY89" s="39">
        <v>33770</v>
      </c>
      <c r="IZ89" s="39">
        <v>21140</v>
      </c>
      <c r="JA89" s="39">
        <v>9920</v>
      </c>
      <c r="JB89" s="39">
        <v>6930</v>
      </c>
      <c r="JC89" s="39">
        <v>720</v>
      </c>
      <c r="JD89" s="39" t="s">
        <v>334</v>
      </c>
      <c r="JE89" s="39">
        <v>352370</v>
      </c>
      <c r="JF89" s="39">
        <v>137580</v>
      </c>
      <c r="JG89" s="39">
        <v>75890</v>
      </c>
      <c r="JH89" s="39">
        <v>68270</v>
      </c>
      <c r="JI89" s="39">
        <v>34110</v>
      </c>
      <c r="JJ89" s="39">
        <v>21350</v>
      </c>
      <c r="JK89" s="39">
        <v>10080</v>
      </c>
      <c r="JL89" s="39">
        <v>7030</v>
      </c>
      <c r="JM89" s="39">
        <v>720</v>
      </c>
      <c r="JN89" s="39" t="s">
        <v>334</v>
      </c>
      <c r="JO89" s="39">
        <v>355030</v>
      </c>
      <c r="JP89" s="39">
        <v>138400</v>
      </c>
      <c r="JQ89" s="39">
        <v>76370</v>
      </c>
      <c r="JR89" s="39">
        <v>68790</v>
      </c>
      <c r="JS89" s="39">
        <v>34530</v>
      </c>
      <c r="JT89" s="39">
        <v>21600</v>
      </c>
      <c r="JU89" s="39">
        <v>10230</v>
      </c>
      <c r="JV89" s="39">
        <v>7100</v>
      </c>
      <c r="JW89" s="39">
        <v>720</v>
      </c>
      <c r="JX89" s="39" t="s">
        <v>334</v>
      </c>
      <c r="JY89" s="39">
        <v>357750</v>
      </c>
      <c r="JZ89" s="39">
        <v>140350</v>
      </c>
      <c r="KA89" s="39">
        <v>77520</v>
      </c>
      <c r="KB89" s="39">
        <v>69550</v>
      </c>
      <c r="KC89" s="39">
        <v>35280</v>
      </c>
      <c r="KD89" s="39">
        <v>21890</v>
      </c>
      <c r="KE89" s="39">
        <v>10370</v>
      </c>
      <c r="KF89" s="39">
        <v>7170</v>
      </c>
      <c r="KG89" s="39">
        <v>730</v>
      </c>
      <c r="KH89" s="39" t="s">
        <v>334</v>
      </c>
      <c r="KI89" s="39">
        <v>362850</v>
      </c>
      <c r="KJ89" s="39">
        <v>141650</v>
      </c>
      <c r="KK89" s="39">
        <v>77980</v>
      </c>
      <c r="KL89" s="39">
        <v>70200</v>
      </c>
      <c r="KM89" s="39">
        <v>35790</v>
      </c>
      <c r="KN89" s="39">
        <v>22090</v>
      </c>
      <c r="KO89" s="39">
        <v>10490</v>
      </c>
      <c r="KP89" s="39">
        <v>7220</v>
      </c>
      <c r="KQ89" s="39">
        <v>730</v>
      </c>
      <c r="KR89" s="39" t="s">
        <v>334</v>
      </c>
      <c r="KS89" s="39">
        <v>366170</v>
      </c>
      <c r="KT89" s="39">
        <v>142200</v>
      </c>
      <c r="KU89" s="39">
        <v>78460</v>
      </c>
      <c r="KV89" s="39">
        <v>71270</v>
      </c>
      <c r="KW89" s="39">
        <v>36710</v>
      </c>
      <c r="KX89" s="39">
        <v>22310</v>
      </c>
      <c r="KY89" s="39">
        <v>10610</v>
      </c>
      <c r="KZ89" s="39">
        <v>7320</v>
      </c>
      <c r="LA89" s="39">
        <v>750</v>
      </c>
      <c r="LB89" s="39" t="s">
        <v>334</v>
      </c>
      <c r="LC89" s="39">
        <v>369630</v>
      </c>
      <c r="LD89" t="str">
        <f>INDEX(Lookup!$F$2:$F$375, MATCH(D89,Lookup!$A$2:$A$375,0))</f>
        <v>West Yorkshire Combined Authority</v>
      </c>
    </row>
    <row r="90" spans="2:316" ht="15" customHeight="1" x14ac:dyDescent="0.25">
      <c r="B90" s="1" t="s">
        <v>342</v>
      </c>
      <c r="C90" s="42">
        <v>4725</v>
      </c>
      <c r="D90" s="42" t="s">
        <v>507</v>
      </c>
      <c r="E90" s="37" t="s">
        <v>508</v>
      </c>
      <c r="F90" s="38">
        <v>74260</v>
      </c>
      <c r="G90" s="38">
        <v>22430</v>
      </c>
      <c r="H90" s="38">
        <v>17960</v>
      </c>
      <c r="I90" s="38">
        <v>7870</v>
      </c>
      <c r="J90" s="38">
        <v>4480</v>
      </c>
      <c r="K90" s="38">
        <v>1450</v>
      </c>
      <c r="L90" s="38">
        <v>770</v>
      </c>
      <c r="M90" s="38">
        <v>50</v>
      </c>
      <c r="N90" s="38" t="s">
        <v>334</v>
      </c>
      <c r="O90" s="39">
        <v>129270</v>
      </c>
      <c r="P90" s="39">
        <v>74640</v>
      </c>
      <c r="Q90" s="39">
        <v>22540</v>
      </c>
      <c r="R90" s="39">
        <v>17870</v>
      </c>
      <c r="S90" s="39">
        <v>7870</v>
      </c>
      <c r="T90" s="39">
        <v>4470</v>
      </c>
      <c r="U90" s="39">
        <v>1440</v>
      </c>
      <c r="V90" s="39">
        <v>770</v>
      </c>
      <c r="W90" s="39">
        <v>50</v>
      </c>
      <c r="X90" s="39" t="s">
        <v>334</v>
      </c>
      <c r="Y90" s="39">
        <v>129660</v>
      </c>
      <c r="Z90" s="39">
        <v>75250</v>
      </c>
      <c r="AA90" s="39">
        <v>22670</v>
      </c>
      <c r="AB90" s="39">
        <v>17780</v>
      </c>
      <c r="AC90" s="39">
        <v>8000</v>
      </c>
      <c r="AD90" s="39">
        <v>4370</v>
      </c>
      <c r="AE90" s="39">
        <v>1450</v>
      </c>
      <c r="AF90" s="39">
        <v>730</v>
      </c>
      <c r="AG90" s="39">
        <v>50</v>
      </c>
      <c r="AH90" s="39" t="s">
        <v>334</v>
      </c>
      <c r="AI90" s="39">
        <v>130290</v>
      </c>
      <c r="AJ90" s="39">
        <v>75480</v>
      </c>
      <c r="AK90" s="39">
        <v>23140</v>
      </c>
      <c r="AL90" s="39">
        <v>17870</v>
      </c>
      <c r="AM90" s="39">
        <v>8170</v>
      </c>
      <c r="AN90" s="39">
        <v>4480</v>
      </c>
      <c r="AO90" s="39">
        <v>1460</v>
      </c>
      <c r="AP90" s="39">
        <v>770</v>
      </c>
      <c r="AQ90" s="39">
        <v>60</v>
      </c>
      <c r="AR90" s="39" t="s">
        <v>334</v>
      </c>
      <c r="AS90" s="39">
        <v>131420</v>
      </c>
      <c r="AT90" s="39">
        <v>75890</v>
      </c>
      <c r="AU90" s="39">
        <v>23280</v>
      </c>
      <c r="AV90" s="39">
        <v>17990</v>
      </c>
      <c r="AW90" s="39">
        <v>8430</v>
      </c>
      <c r="AX90" s="39">
        <v>4690</v>
      </c>
      <c r="AY90" s="39">
        <v>1510</v>
      </c>
      <c r="AZ90" s="39">
        <v>790</v>
      </c>
      <c r="BA90" s="39">
        <v>70</v>
      </c>
      <c r="BB90" s="39" t="s">
        <v>334</v>
      </c>
      <c r="BC90" s="39">
        <v>132640</v>
      </c>
      <c r="BD90" s="39">
        <v>76190</v>
      </c>
      <c r="BE90" s="39">
        <v>23370</v>
      </c>
      <c r="BF90" s="39">
        <v>18090</v>
      </c>
      <c r="BG90" s="39">
        <v>8730</v>
      </c>
      <c r="BH90" s="39">
        <v>4880</v>
      </c>
      <c r="BI90" s="39">
        <v>1540</v>
      </c>
      <c r="BJ90" s="39">
        <v>790</v>
      </c>
      <c r="BK90" s="39">
        <v>70</v>
      </c>
      <c r="BL90" s="39" t="s">
        <v>334</v>
      </c>
      <c r="BM90" s="39">
        <v>133670</v>
      </c>
      <c r="BN90" s="39">
        <v>76330</v>
      </c>
      <c r="BO90" s="39">
        <v>23700</v>
      </c>
      <c r="BP90" s="39">
        <v>18260</v>
      </c>
      <c r="BQ90" s="39">
        <v>9090</v>
      </c>
      <c r="BR90" s="39">
        <v>5060</v>
      </c>
      <c r="BS90" s="39">
        <v>1580</v>
      </c>
      <c r="BT90" s="39">
        <v>810</v>
      </c>
      <c r="BU90" s="39">
        <v>70</v>
      </c>
      <c r="BV90" s="39" t="s">
        <v>334</v>
      </c>
      <c r="BW90" s="39">
        <v>134880</v>
      </c>
      <c r="BX90" s="39">
        <v>76270</v>
      </c>
      <c r="BY90" s="39">
        <v>23770</v>
      </c>
      <c r="BZ90" s="39">
        <v>18530</v>
      </c>
      <c r="CA90" s="39">
        <v>9470</v>
      </c>
      <c r="CB90" s="39">
        <v>5320</v>
      </c>
      <c r="CC90" s="39">
        <v>1640</v>
      </c>
      <c r="CD90" s="39">
        <v>820</v>
      </c>
      <c r="CE90" s="39">
        <v>80</v>
      </c>
      <c r="CF90" s="39" t="s">
        <v>334</v>
      </c>
      <c r="CG90" s="39">
        <v>135880</v>
      </c>
      <c r="CH90" s="39">
        <v>76230</v>
      </c>
      <c r="CI90" s="39">
        <v>23880</v>
      </c>
      <c r="CJ90" s="39">
        <v>18700</v>
      </c>
      <c r="CK90" s="39">
        <v>9840</v>
      </c>
      <c r="CL90" s="39">
        <v>5580</v>
      </c>
      <c r="CM90" s="39">
        <v>1700</v>
      </c>
      <c r="CN90" s="39">
        <v>880</v>
      </c>
      <c r="CO90" s="39">
        <v>80</v>
      </c>
      <c r="CP90" s="39" t="s">
        <v>334</v>
      </c>
      <c r="CQ90" s="39">
        <v>136890</v>
      </c>
      <c r="CR90" s="39">
        <v>76270</v>
      </c>
      <c r="CS90" s="39">
        <v>24050</v>
      </c>
      <c r="CT90" s="39">
        <v>18910</v>
      </c>
      <c r="CU90" s="39">
        <v>10270</v>
      </c>
      <c r="CV90" s="39">
        <v>5750</v>
      </c>
      <c r="CW90" s="39">
        <v>1770</v>
      </c>
      <c r="CX90" s="39">
        <v>930</v>
      </c>
      <c r="CY90" s="39">
        <v>80</v>
      </c>
      <c r="CZ90" s="39" t="s">
        <v>334</v>
      </c>
      <c r="DA90" s="39">
        <v>138020</v>
      </c>
      <c r="DB90" s="39">
        <v>76080</v>
      </c>
      <c r="DC90" s="39">
        <v>24250</v>
      </c>
      <c r="DD90" s="39">
        <v>19130</v>
      </c>
      <c r="DE90" s="39">
        <v>10830</v>
      </c>
      <c r="DF90" s="39">
        <v>5880</v>
      </c>
      <c r="DG90" s="39">
        <v>1820</v>
      </c>
      <c r="DH90" s="39">
        <v>940</v>
      </c>
      <c r="DI90" s="39">
        <v>80</v>
      </c>
      <c r="DJ90" s="39" t="s">
        <v>334</v>
      </c>
      <c r="DK90" s="39">
        <v>138990</v>
      </c>
      <c r="DL90" s="39">
        <v>75910</v>
      </c>
      <c r="DM90" s="39">
        <v>24600</v>
      </c>
      <c r="DN90" s="39">
        <v>19290</v>
      </c>
      <c r="DO90" s="39">
        <v>11230</v>
      </c>
      <c r="DP90" s="39">
        <v>5900</v>
      </c>
      <c r="DQ90" s="39">
        <v>1840</v>
      </c>
      <c r="DR90" s="39">
        <v>950</v>
      </c>
      <c r="DS90" s="39">
        <v>80</v>
      </c>
      <c r="DT90" s="39" t="s">
        <v>334</v>
      </c>
      <c r="DU90" s="39">
        <v>139800</v>
      </c>
      <c r="DV90" s="39">
        <v>75710</v>
      </c>
      <c r="DW90" s="39">
        <v>24920</v>
      </c>
      <c r="DX90" s="39">
        <v>19400</v>
      </c>
      <c r="DY90" s="39">
        <v>11520</v>
      </c>
      <c r="DZ90" s="39">
        <v>6020</v>
      </c>
      <c r="EA90" s="39">
        <v>1920</v>
      </c>
      <c r="EB90" s="39">
        <v>1000</v>
      </c>
      <c r="EC90" s="39">
        <v>90</v>
      </c>
      <c r="ED90" s="39" t="s">
        <v>334</v>
      </c>
      <c r="EE90" s="39">
        <v>140550</v>
      </c>
      <c r="EF90" s="39">
        <v>75670</v>
      </c>
      <c r="EG90" s="39">
        <v>25300</v>
      </c>
      <c r="EH90" s="39">
        <v>19560</v>
      </c>
      <c r="EI90" s="39">
        <v>11740</v>
      </c>
      <c r="EJ90" s="39">
        <v>6150</v>
      </c>
      <c r="EK90" s="39">
        <v>1960</v>
      </c>
      <c r="EL90" s="39">
        <v>1020</v>
      </c>
      <c r="EM90" s="39">
        <v>80</v>
      </c>
      <c r="EN90" s="39" t="s">
        <v>334</v>
      </c>
      <c r="EO90" s="39">
        <v>141480</v>
      </c>
      <c r="EP90" s="39">
        <v>75940</v>
      </c>
      <c r="EQ90" s="39">
        <v>25650</v>
      </c>
      <c r="ER90" s="39">
        <v>19720</v>
      </c>
      <c r="ES90" s="39">
        <v>11930</v>
      </c>
      <c r="ET90" s="39">
        <v>6260</v>
      </c>
      <c r="EU90" s="39">
        <v>2010</v>
      </c>
      <c r="EV90" s="39">
        <v>1050</v>
      </c>
      <c r="EW90" s="39">
        <v>80</v>
      </c>
      <c r="EX90" s="39" t="s">
        <v>334</v>
      </c>
      <c r="EY90" s="39">
        <v>142650</v>
      </c>
      <c r="EZ90" s="39">
        <v>76340</v>
      </c>
      <c r="FA90" s="39">
        <v>26140</v>
      </c>
      <c r="FB90" s="39">
        <v>20090</v>
      </c>
      <c r="FC90" s="39">
        <v>12230</v>
      </c>
      <c r="FD90" s="39">
        <v>6310</v>
      </c>
      <c r="FE90" s="39">
        <v>2030</v>
      </c>
      <c r="FF90" s="39">
        <v>1080</v>
      </c>
      <c r="FG90" s="39">
        <v>90</v>
      </c>
      <c r="FH90" s="39" t="s">
        <v>334</v>
      </c>
      <c r="FI90" s="39">
        <v>144300</v>
      </c>
      <c r="FJ90" s="39">
        <v>76570</v>
      </c>
      <c r="FK90" s="39">
        <v>26420</v>
      </c>
      <c r="FL90" s="39">
        <v>20240</v>
      </c>
      <c r="FM90" s="39">
        <v>12380</v>
      </c>
      <c r="FN90" s="39">
        <v>6330</v>
      </c>
      <c r="FO90" s="39">
        <v>2040</v>
      </c>
      <c r="FP90" s="39">
        <v>1090</v>
      </c>
      <c r="FQ90" s="39">
        <v>80</v>
      </c>
      <c r="FR90" s="39" t="s">
        <v>334</v>
      </c>
      <c r="FS90" s="39">
        <v>145150</v>
      </c>
      <c r="FT90" s="39">
        <v>76790</v>
      </c>
      <c r="FU90" s="39">
        <v>26790</v>
      </c>
      <c r="FV90" s="39">
        <v>20280</v>
      </c>
      <c r="FW90" s="39">
        <v>12500</v>
      </c>
      <c r="FX90" s="39">
        <v>6330</v>
      </c>
      <c r="FY90" s="39">
        <v>2090</v>
      </c>
      <c r="FZ90" s="39">
        <v>1060</v>
      </c>
      <c r="GA90" s="39">
        <v>80</v>
      </c>
      <c r="GB90" s="39" t="s">
        <v>334</v>
      </c>
      <c r="GC90" s="39">
        <v>145920</v>
      </c>
      <c r="GD90" s="39">
        <v>77070</v>
      </c>
      <c r="GE90" s="39">
        <v>27040</v>
      </c>
      <c r="GF90" s="39">
        <v>20420</v>
      </c>
      <c r="GG90" s="39">
        <v>12660</v>
      </c>
      <c r="GH90" s="39">
        <v>6340</v>
      </c>
      <c r="GI90" s="39">
        <v>2090</v>
      </c>
      <c r="GJ90" s="39">
        <v>1060</v>
      </c>
      <c r="GK90" s="39">
        <v>80</v>
      </c>
      <c r="GL90" s="39" t="s">
        <v>334</v>
      </c>
      <c r="GM90" s="39">
        <v>146770</v>
      </c>
      <c r="GN90" s="39">
        <v>77390</v>
      </c>
      <c r="GO90" s="39">
        <v>27110</v>
      </c>
      <c r="GP90" s="39">
        <v>20610</v>
      </c>
      <c r="GQ90" s="39">
        <v>12770</v>
      </c>
      <c r="GR90" s="39">
        <v>6380</v>
      </c>
      <c r="GS90" s="39">
        <v>2120</v>
      </c>
      <c r="GT90" s="39">
        <v>1040</v>
      </c>
      <c r="GU90" s="39">
        <v>80</v>
      </c>
      <c r="GV90" s="39" t="s">
        <v>334</v>
      </c>
      <c r="GW90" s="39">
        <v>147490</v>
      </c>
      <c r="GX90" s="39">
        <v>77550</v>
      </c>
      <c r="GY90" s="39">
        <v>27310</v>
      </c>
      <c r="GZ90" s="39">
        <v>20700</v>
      </c>
      <c r="HA90" s="39">
        <v>12900</v>
      </c>
      <c r="HB90" s="39">
        <v>6470</v>
      </c>
      <c r="HC90" s="39">
        <v>2140</v>
      </c>
      <c r="HD90" s="39">
        <v>1030</v>
      </c>
      <c r="HE90" s="39">
        <v>80</v>
      </c>
      <c r="HF90" s="39" t="s">
        <v>334</v>
      </c>
      <c r="HG90" s="39">
        <v>148190</v>
      </c>
      <c r="HH90" s="39">
        <v>77560</v>
      </c>
      <c r="HI90" s="39">
        <v>27360</v>
      </c>
      <c r="HJ90" s="39">
        <v>20840</v>
      </c>
      <c r="HK90" s="39">
        <v>13140</v>
      </c>
      <c r="HL90" s="39">
        <v>6460</v>
      </c>
      <c r="HM90" s="39">
        <v>2160</v>
      </c>
      <c r="HN90" s="39">
        <v>1040</v>
      </c>
      <c r="HO90" s="39">
        <v>80</v>
      </c>
      <c r="HP90" s="39" t="s">
        <v>334</v>
      </c>
      <c r="HQ90" s="39">
        <v>148630</v>
      </c>
      <c r="HR90" s="39">
        <v>77970</v>
      </c>
      <c r="HS90" s="39">
        <v>27610</v>
      </c>
      <c r="HT90" s="39">
        <v>21010</v>
      </c>
      <c r="HU90" s="39">
        <v>13300</v>
      </c>
      <c r="HV90" s="39">
        <v>6550</v>
      </c>
      <c r="HW90" s="39">
        <v>2210</v>
      </c>
      <c r="HX90" s="39">
        <v>1030</v>
      </c>
      <c r="HY90" s="39">
        <v>80</v>
      </c>
      <c r="HZ90" s="39" t="s">
        <v>334</v>
      </c>
      <c r="IA90" s="39">
        <v>149780</v>
      </c>
      <c r="IB90" s="39">
        <v>78460</v>
      </c>
      <c r="IC90" s="39">
        <v>28080</v>
      </c>
      <c r="ID90" s="39">
        <v>21390</v>
      </c>
      <c r="IE90" s="39">
        <v>13560</v>
      </c>
      <c r="IF90" s="39">
        <v>6790</v>
      </c>
      <c r="IG90" s="39">
        <v>2240</v>
      </c>
      <c r="IH90" s="39">
        <v>1040</v>
      </c>
      <c r="II90" s="39">
        <v>80</v>
      </c>
      <c r="IJ90" s="39" t="s">
        <v>334</v>
      </c>
      <c r="IK90" s="39">
        <v>151630</v>
      </c>
      <c r="IL90" s="39">
        <v>78880</v>
      </c>
      <c r="IM90" s="39">
        <v>28500</v>
      </c>
      <c r="IN90" s="39">
        <v>21770</v>
      </c>
      <c r="IO90" s="39">
        <v>13860</v>
      </c>
      <c r="IP90" s="39">
        <v>7120</v>
      </c>
      <c r="IQ90" s="39">
        <v>2290</v>
      </c>
      <c r="IR90" s="39">
        <v>1060</v>
      </c>
      <c r="IS90" s="39">
        <v>80</v>
      </c>
      <c r="IT90" s="39" t="s">
        <v>334</v>
      </c>
      <c r="IU90" s="39">
        <v>153560</v>
      </c>
      <c r="IV90" s="39">
        <v>79230</v>
      </c>
      <c r="IW90" s="39">
        <v>28930</v>
      </c>
      <c r="IX90" s="39">
        <v>22180</v>
      </c>
      <c r="IY90" s="39">
        <v>14270</v>
      </c>
      <c r="IZ90" s="39">
        <v>7470</v>
      </c>
      <c r="JA90" s="39">
        <v>2350</v>
      </c>
      <c r="JB90" s="39">
        <v>1100</v>
      </c>
      <c r="JC90" s="39">
        <v>90</v>
      </c>
      <c r="JD90" s="39" t="s">
        <v>334</v>
      </c>
      <c r="JE90" s="39">
        <v>155620</v>
      </c>
      <c r="JF90" s="39">
        <v>79350</v>
      </c>
      <c r="JG90" s="39">
        <v>29470</v>
      </c>
      <c r="JH90" s="39">
        <v>22660</v>
      </c>
      <c r="JI90" s="39">
        <v>14730</v>
      </c>
      <c r="JJ90" s="39">
        <v>7780</v>
      </c>
      <c r="JK90" s="39">
        <v>2410</v>
      </c>
      <c r="JL90" s="39">
        <v>1130</v>
      </c>
      <c r="JM90" s="39">
        <v>80</v>
      </c>
      <c r="JN90" s="39" t="s">
        <v>334</v>
      </c>
      <c r="JO90" s="39">
        <v>157600</v>
      </c>
      <c r="JP90" s="39">
        <v>79460</v>
      </c>
      <c r="JQ90" s="39">
        <v>29860</v>
      </c>
      <c r="JR90" s="39">
        <v>23080</v>
      </c>
      <c r="JS90" s="39">
        <v>15120</v>
      </c>
      <c r="JT90" s="39">
        <v>8040</v>
      </c>
      <c r="JU90" s="39">
        <v>2450</v>
      </c>
      <c r="JV90" s="39">
        <v>1140</v>
      </c>
      <c r="JW90" s="39">
        <v>80</v>
      </c>
      <c r="JX90" s="39" t="s">
        <v>334</v>
      </c>
      <c r="JY90" s="39">
        <v>159230</v>
      </c>
      <c r="JZ90" s="39">
        <v>79540</v>
      </c>
      <c r="KA90" s="39">
        <v>30140</v>
      </c>
      <c r="KB90" s="39">
        <v>23420</v>
      </c>
      <c r="KC90" s="39">
        <v>15350</v>
      </c>
      <c r="KD90" s="39">
        <v>8180</v>
      </c>
      <c r="KE90" s="39">
        <v>2500</v>
      </c>
      <c r="KF90" s="39">
        <v>1170</v>
      </c>
      <c r="KG90" s="39">
        <v>80</v>
      </c>
      <c r="KH90" s="39" t="s">
        <v>334</v>
      </c>
      <c r="KI90" s="39">
        <v>160370</v>
      </c>
      <c r="KJ90" s="39">
        <v>79640</v>
      </c>
      <c r="KK90" s="39">
        <v>30560</v>
      </c>
      <c r="KL90" s="39">
        <v>23890</v>
      </c>
      <c r="KM90" s="39">
        <v>15690</v>
      </c>
      <c r="KN90" s="39">
        <v>8440</v>
      </c>
      <c r="KO90" s="39">
        <v>2540</v>
      </c>
      <c r="KP90" s="39">
        <v>1190</v>
      </c>
      <c r="KQ90" s="39">
        <v>90</v>
      </c>
      <c r="KR90" s="39" t="s">
        <v>334</v>
      </c>
      <c r="KS90" s="39">
        <v>162040</v>
      </c>
      <c r="KT90" s="39">
        <v>79740</v>
      </c>
      <c r="KU90" s="39">
        <v>30870</v>
      </c>
      <c r="KV90" s="39">
        <v>24310</v>
      </c>
      <c r="KW90" s="39">
        <v>16060</v>
      </c>
      <c r="KX90" s="39">
        <v>8610</v>
      </c>
      <c r="KY90" s="39">
        <v>2570</v>
      </c>
      <c r="KZ90" s="39">
        <v>1200</v>
      </c>
      <c r="LA90" s="39">
        <v>90</v>
      </c>
      <c r="LB90" s="39" t="s">
        <v>334</v>
      </c>
      <c r="LC90" s="39">
        <v>163430</v>
      </c>
      <c r="LD90" t="str">
        <f>INDEX(Lookup!$F$2:$F$375, MATCH(D90,Lookup!$A$2:$A$375,0))</f>
        <v>West Yorkshire Combined Authority</v>
      </c>
    </row>
    <row r="91" spans="2:316" s="28" customFormat="1" ht="15" customHeight="1" x14ac:dyDescent="0.25">
      <c r="B91" s="29" t="s">
        <v>339</v>
      </c>
      <c r="C91" s="34" t="s">
        <v>331</v>
      </c>
      <c r="D91" s="34" t="s">
        <v>509</v>
      </c>
      <c r="E91" s="35" t="s">
        <v>510</v>
      </c>
      <c r="F91" s="31">
        <v>660370</v>
      </c>
      <c r="G91" s="31">
        <v>379440</v>
      </c>
      <c r="H91" s="31">
        <v>306500</v>
      </c>
      <c r="I91" s="31">
        <v>159190</v>
      </c>
      <c r="J91" s="31">
        <v>87830</v>
      </c>
      <c r="K91" s="31">
        <v>45170</v>
      </c>
      <c r="L91" s="31">
        <v>31400</v>
      </c>
      <c r="M91" s="31">
        <v>3080</v>
      </c>
      <c r="N91" s="31" t="s">
        <v>334</v>
      </c>
      <c r="O91" s="32">
        <v>1672980</v>
      </c>
      <c r="P91" s="32">
        <v>667520</v>
      </c>
      <c r="Q91" s="32">
        <v>383140</v>
      </c>
      <c r="R91" s="32">
        <v>307350</v>
      </c>
      <c r="S91" s="32">
        <v>160970</v>
      </c>
      <c r="T91" s="32">
        <v>88490</v>
      </c>
      <c r="U91" s="32">
        <v>44640</v>
      </c>
      <c r="V91" s="32">
        <v>30590</v>
      </c>
      <c r="W91" s="32">
        <v>2950</v>
      </c>
      <c r="X91" s="32" t="s">
        <v>334</v>
      </c>
      <c r="Y91" s="32">
        <v>1685650</v>
      </c>
      <c r="Z91" s="32">
        <v>679480</v>
      </c>
      <c r="AA91" s="32">
        <v>388480</v>
      </c>
      <c r="AB91" s="32">
        <v>307190</v>
      </c>
      <c r="AC91" s="32">
        <v>163400</v>
      </c>
      <c r="AD91" s="32">
        <v>89790</v>
      </c>
      <c r="AE91" s="32">
        <v>43480</v>
      </c>
      <c r="AF91" s="32">
        <v>27820</v>
      </c>
      <c r="AG91" s="32">
        <v>2670</v>
      </c>
      <c r="AH91" s="32" t="s">
        <v>334</v>
      </c>
      <c r="AI91" s="32">
        <v>1702320</v>
      </c>
      <c r="AJ91" s="32">
        <v>687100</v>
      </c>
      <c r="AK91" s="32">
        <v>391520</v>
      </c>
      <c r="AL91" s="32">
        <v>308290</v>
      </c>
      <c r="AM91" s="32">
        <v>165860</v>
      </c>
      <c r="AN91" s="32">
        <v>91670</v>
      </c>
      <c r="AO91" s="32">
        <v>44150</v>
      </c>
      <c r="AP91" s="32">
        <v>27480</v>
      </c>
      <c r="AQ91" s="32">
        <v>2630</v>
      </c>
      <c r="AR91" s="32" t="s">
        <v>334</v>
      </c>
      <c r="AS91" s="32">
        <v>1718690</v>
      </c>
      <c r="AT91" s="32">
        <v>692280</v>
      </c>
      <c r="AU91" s="32">
        <v>393620</v>
      </c>
      <c r="AV91" s="32">
        <v>309910</v>
      </c>
      <c r="AW91" s="32">
        <v>168350</v>
      </c>
      <c r="AX91" s="32">
        <v>93920</v>
      </c>
      <c r="AY91" s="32">
        <v>45010</v>
      </c>
      <c r="AZ91" s="32">
        <v>27670</v>
      </c>
      <c r="BA91" s="32">
        <v>2640</v>
      </c>
      <c r="BB91" s="32" t="s">
        <v>334</v>
      </c>
      <c r="BC91" s="32">
        <v>1733390</v>
      </c>
      <c r="BD91" s="32">
        <v>696230</v>
      </c>
      <c r="BE91" s="32">
        <v>396260</v>
      </c>
      <c r="BF91" s="32">
        <v>312110</v>
      </c>
      <c r="BG91" s="32">
        <v>171310</v>
      </c>
      <c r="BH91" s="32">
        <v>96500</v>
      </c>
      <c r="BI91" s="32">
        <v>46260</v>
      </c>
      <c r="BJ91" s="32">
        <v>28140</v>
      </c>
      <c r="BK91" s="32">
        <v>2680</v>
      </c>
      <c r="BL91" s="32" t="s">
        <v>334</v>
      </c>
      <c r="BM91" s="32">
        <v>1749490</v>
      </c>
      <c r="BN91" s="32">
        <v>700460</v>
      </c>
      <c r="BO91" s="32">
        <v>398920</v>
      </c>
      <c r="BP91" s="32">
        <v>314520</v>
      </c>
      <c r="BQ91" s="32">
        <v>174650</v>
      </c>
      <c r="BR91" s="32">
        <v>99260</v>
      </c>
      <c r="BS91" s="32">
        <v>47590</v>
      </c>
      <c r="BT91" s="32">
        <v>28680</v>
      </c>
      <c r="BU91" s="32">
        <v>2730</v>
      </c>
      <c r="BV91" s="32" t="s">
        <v>334</v>
      </c>
      <c r="BW91" s="32">
        <v>1766800</v>
      </c>
      <c r="BX91" s="32">
        <v>704380</v>
      </c>
      <c r="BY91" s="32">
        <v>401590</v>
      </c>
      <c r="BZ91" s="32">
        <v>316120</v>
      </c>
      <c r="CA91" s="32">
        <v>178000</v>
      </c>
      <c r="CB91" s="32">
        <v>102190</v>
      </c>
      <c r="CC91" s="32">
        <v>49030</v>
      </c>
      <c r="CD91" s="32">
        <v>29380</v>
      </c>
      <c r="CE91" s="32">
        <v>2750</v>
      </c>
      <c r="CF91" s="32" t="s">
        <v>334</v>
      </c>
      <c r="CG91" s="32">
        <v>1783440</v>
      </c>
      <c r="CH91" s="32">
        <v>706460</v>
      </c>
      <c r="CI91" s="32">
        <v>403960</v>
      </c>
      <c r="CJ91" s="32">
        <v>317920</v>
      </c>
      <c r="CK91" s="32">
        <v>181310</v>
      </c>
      <c r="CL91" s="32">
        <v>105210</v>
      </c>
      <c r="CM91" s="32">
        <v>50620</v>
      </c>
      <c r="CN91" s="32">
        <v>30020</v>
      </c>
      <c r="CO91" s="32">
        <v>2770</v>
      </c>
      <c r="CP91" s="32" t="s">
        <v>334</v>
      </c>
      <c r="CQ91" s="32">
        <v>1798260</v>
      </c>
      <c r="CR91" s="32">
        <v>708210</v>
      </c>
      <c r="CS91" s="32">
        <v>406080</v>
      </c>
      <c r="CT91" s="32">
        <v>320960</v>
      </c>
      <c r="CU91" s="32">
        <v>184680</v>
      </c>
      <c r="CV91" s="32">
        <v>108630</v>
      </c>
      <c r="CW91" s="32">
        <v>52260</v>
      </c>
      <c r="CX91" s="32">
        <v>30940</v>
      </c>
      <c r="CY91" s="32">
        <v>2810</v>
      </c>
      <c r="CZ91" s="32" t="s">
        <v>334</v>
      </c>
      <c r="DA91" s="32">
        <v>1814570</v>
      </c>
      <c r="DB91" s="32">
        <v>710560</v>
      </c>
      <c r="DC91" s="32">
        <v>408020</v>
      </c>
      <c r="DD91" s="32">
        <v>324070</v>
      </c>
      <c r="DE91" s="32">
        <v>188210</v>
      </c>
      <c r="DF91" s="32">
        <v>111370</v>
      </c>
      <c r="DG91" s="32">
        <v>53840</v>
      </c>
      <c r="DH91" s="32">
        <v>31600</v>
      </c>
      <c r="DI91" s="32">
        <v>2840</v>
      </c>
      <c r="DJ91" s="32" t="s">
        <v>334</v>
      </c>
      <c r="DK91" s="32">
        <v>1830520</v>
      </c>
      <c r="DL91" s="32">
        <v>713020</v>
      </c>
      <c r="DM91" s="32">
        <v>411240</v>
      </c>
      <c r="DN91" s="32">
        <v>327890</v>
      </c>
      <c r="DO91" s="32">
        <v>192290</v>
      </c>
      <c r="DP91" s="32">
        <v>113880</v>
      </c>
      <c r="DQ91" s="32">
        <v>55070</v>
      </c>
      <c r="DR91" s="32">
        <v>32070</v>
      </c>
      <c r="DS91" s="32">
        <v>2880</v>
      </c>
      <c r="DT91" s="32" t="s">
        <v>334</v>
      </c>
      <c r="DU91" s="32">
        <v>1848330</v>
      </c>
      <c r="DV91" s="32">
        <v>715070</v>
      </c>
      <c r="DW91" s="32">
        <v>415240</v>
      </c>
      <c r="DX91" s="32">
        <v>331780</v>
      </c>
      <c r="DY91" s="32">
        <v>195900</v>
      </c>
      <c r="DZ91" s="32">
        <v>116020</v>
      </c>
      <c r="EA91" s="32">
        <v>56200</v>
      </c>
      <c r="EB91" s="32">
        <v>32530</v>
      </c>
      <c r="EC91" s="32">
        <v>2900</v>
      </c>
      <c r="ED91" s="32" t="s">
        <v>334</v>
      </c>
      <c r="EE91" s="32">
        <v>1865630</v>
      </c>
      <c r="EF91" s="32">
        <v>718580</v>
      </c>
      <c r="EG91" s="32">
        <v>419270</v>
      </c>
      <c r="EH91" s="32">
        <v>336130</v>
      </c>
      <c r="EI91" s="32">
        <v>199050</v>
      </c>
      <c r="EJ91" s="32">
        <v>117900</v>
      </c>
      <c r="EK91" s="32">
        <v>57130</v>
      </c>
      <c r="EL91" s="32">
        <v>32940</v>
      </c>
      <c r="EM91" s="32">
        <v>2900</v>
      </c>
      <c r="EN91" s="32" t="s">
        <v>334</v>
      </c>
      <c r="EO91" s="32">
        <v>1883890</v>
      </c>
      <c r="EP91" s="32">
        <v>723800</v>
      </c>
      <c r="EQ91" s="32">
        <v>425120</v>
      </c>
      <c r="ER91" s="32">
        <v>341120</v>
      </c>
      <c r="ES91" s="32">
        <v>202150</v>
      </c>
      <c r="ET91" s="32">
        <v>119560</v>
      </c>
      <c r="EU91" s="32">
        <v>58080</v>
      </c>
      <c r="EV91" s="32">
        <v>33320</v>
      </c>
      <c r="EW91" s="32">
        <v>2920</v>
      </c>
      <c r="EX91" s="32" t="s">
        <v>334</v>
      </c>
      <c r="EY91" s="32">
        <v>1906070</v>
      </c>
      <c r="EZ91" s="32">
        <v>730230</v>
      </c>
      <c r="FA91" s="32">
        <v>430970</v>
      </c>
      <c r="FB91" s="32">
        <v>345800</v>
      </c>
      <c r="FC91" s="32">
        <v>205210</v>
      </c>
      <c r="FD91" s="32">
        <v>120960</v>
      </c>
      <c r="FE91" s="32">
        <v>58730</v>
      </c>
      <c r="FF91" s="32">
        <v>33550</v>
      </c>
      <c r="FG91" s="32">
        <v>2930</v>
      </c>
      <c r="FH91" s="32" t="s">
        <v>334</v>
      </c>
      <c r="FI91" s="32">
        <v>1928380</v>
      </c>
      <c r="FJ91" s="32">
        <v>735090</v>
      </c>
      <c r="FK91" s="32">
        <v>436520</v>
      </c>
      <c r="FL91" s="32">
        <v>349450</v>
      </c>
      <c r="FM91" s="32">
        <v>207430</v>
      </c>
      <c r="FN91" s="32">
        <v>122090</v>
      </c>
      <c r="FO91" s="32">
        <v>59100</v>
      </c>
      <c r="FP91" s="32">
        <v>33770</v>
      </c>
      <c r="FQ91" s="32">
        <v>2960</v>
      </c>
      <c r="FR91" s="32" t="s">
        <v>334</v>
      </c>
      <c r="FS91" s="32">
        <v>1946400</v>
      </c>
      <c r="FT91" s="32">
        <v>739690</v>
      </c>
      <c r="FU91" s="32">
        <v>439860</v>
      </c>
      <c r="FV91" s="32">
        <v>351870</v>
      </c>
      <c r="FW91" s="32">
        <v>208890</v>
      </c>
      <c r="FX91" s="32">
        <v>123000</v>
      </c>
      <c r="FY91" s="32">
        <v>59590</v>
      </c>
      <c r="FZ91" s="32">
        <v>33970</v>
      </c>
      <c r="GA91" s="32">
        <v>2980</v>
      </c>
      <c r="GB91" s="32" t="s">
        <v>334</v>
      </c>
      <c r="GC91" s="32">
        <v>1959840</v>
      </c>
      <c r="GD91" s="32">
        <v>743770</v>
      </c>
      <c r="GE91" s="32">
        <v>442840</v>
      </c>
      <c r="GF91" s="32">
        <v>354230</v>
      </c>
      <c r="GG91" s="32">
        <v>210360</v>
      </c>
      <c r="GH91" s="32">
        <v>123890</v>
      </c>
      <c r="GI91" s="32">
        <v>60060</v>
      </c>
      <c r="GJ91" s="32">
        <v>34160</v>
      </c>
      <c r="GK91" s="32">
        <v>3020</v>
      </c>
      <c r="GL91" s="32" t="s">
        <v>334</v>
      </c>
      <c r="GM91" s="32">
        <v>1972330</v>
      </c>
      <c r="GN91" s="32">
        <v>746970</v>
      </c>
      <c r="GO91" s="32">
        <v>446330</v>
      </c>
      <c r="GP91" s="32">
        <v>356820</v>
      </c>
      <c r="GQ91" s="32">
        <v>211730</v>
      </c>
      <c r="GR91" s="32">
        <v>124900</v>
      </c>
      <c r="GS91" s="32">
        <v>60540</v>
      </c>
      <c r="GT91" s="32">
        <v>34410</v>
      </c>
      <c r="GU91" s="32">
        <v>3050</v>
      </c>
      <c r="GV91" s="32" t="s">
        <v>334</v>
      </c>
      <c r="GW91" s="32">
        <v>1984730</v>
      </c>
      <c r="GX91" s="32">
        <v>750270</v>
      </c>
      <c r="GY91" s="32">
        <v>449450</v>
      </c>
      <c r="GZ91" s="32">
        <v>359050</v>
      </c>
      <c r="HA91" s="32">
        <v>213290</v>
      </c>
      <c r="HB91" s="32">
        <v>125870</v>
      </c>
      <c r="HC91" s="32">
        <v>61080</v>
      </c>
      <c r="HD91" s="32">
        <v>34580</v>
      </c>
      <c r="HE91" s="32">
        <v>3060</v>
      </c>
      <c r="HF91" s="32" t="s">
        <v>334</v>
      </c>
      <c r="HG91" s="32">
        <v>1996640</v>
      </c>
      <c r="HH91" s="32">
        <v>752800</v>
      </c>
      <c r="HI91" s="32">
        <v>452490</v>
      </c>
      <c r="HJ91" s="32">
        <v>361380</v>
      </c>
      <c r="HK91" s="32">
        <v>214960</v>
      </c>
      <c r="HL91" s="32">
        <v>127010</v>
      </c>
      <c r="HM91" s="32">
        <v>61690</v>
      </c>
      <c r="HN91" s="32">
        <v>34770</v>
      </c>
      <c r="HO91" s="32">
        <v>3070</v>
      </c>
      <c r="HP91" s="32" t="s">
        <v>334</v>
      </c>
      <c r="HQ91" s="32">
        <v>2008180</v>
      </c>
      <c r="HR91" s="32">
        <v>756200</v>
      </c>
      <c r="HS91" s="32">
        <v>456580</v>
      </c>
      <c r="HT91" s="32">
        <v>364150</v>
      </c>
      <c r="HU91" s="32">
        <v>217220</v>
      </c>
      <c r="HV91" s="32">
        <v>128700</v>
      </c>
      <c r="HW91" s="32">
        <v>62500</v>
      </c>
      <c r="HX91" s="32">
        <v>35000</v>
      </c>
      <c r="HY91" s="32">
        <v>3100</v>
      </c>
      <c r="HZ91" s="32" t="s">
        <v>334</v>
      </c>
      <c r="IA91" s="32">
        <v>2023450</v>
      </c>
      <c r="IB91" s="32">
        <v>760830</v>
      </c>
      <c r="IC91" s="32">
        <v>460900</v>
      </c>
      <c r="ID91" s="32">
        <v>367240</v>
      </c>
      <c r="IE91" s="32">
        <v>219690</v>
      </c>
      <c r="IF91" s="32">
        <v>130830</v>
      </c>
      <c r="IG91" s="32">
        <v>63470</v>
      </c>
      <c r="IH91" s="32">
        <v>35280</v>
      </c>
      <c r="II91" s="32">
        <v>3110</v>
      </c>
      <c r="IJ91" s="32" t="s">
        <v>334</v>
      </c>
      <c r="IK91" s="32">
        <v>2041350</v>
      </c>
      <c r="IL91" s="32">
        <v>766100</v>
      </c>
      <c r="IM91" s="32">
        <v>465400</v>
      </c>
      <c r="IN91" s="32">
        <v>370800</v>
      </c>
      <c r="IO91" s="32">
        <v>222480</v>
      </c>
      <c r="IP91" s="32">
        <v>133340</v>
      </c>
      <c r="IQ91" s="32">
        <v>64770</v>
      </c>
      <c r="IR91" s="32">
        <v>35650</v>
      </c>
      <c r="IS91" s="32">
        <v>3140</v>
      </c>
      <c r="IT91" s="32" t="s">
        <v>334</v>
      </c>
      <c r="IU91" s="32">
        <v>2061680</v>
      </c>
      <c r="IV91" s="32">
        <v>771830</v>
      </c>
      <c r="IW91" s="32">
        <v>471290</v>
      </c>
      <c r="IX91" s="32">
        <v>374390</v>
      </c>
      <c r="IY91" s="32">
        <v>225380</v>
      </c>
      <c r="IZ91" s="32">
        <v>135890</v>
      </c>
      <c r="JA91" s="32">
        <v>65850</v>
      </c>
      <c r="JB91" s="32">
        <v>36020</v>
      </c>
      <c r="JC91" s="32">
        <v>3170</v>
      </c>
      <c r="JD91" s="32" t="s">
        <v>334</v>
      </c>
      <c r="JE91" s="32">
        <v>2083810</v>
      </c>
      <c r="JF91" s="32">
        <v>776720</v>
      </c>
      <c r="JG91" s="32">
        <v>476210</v>
      </c>
      <c r="JH91" s="32">
        <v>378390</v>
      </c>
      <c r="JI91" s="32">
        <v>228470</v>
      </c>
      <c r="JJ91" s="32">
        <v>138560</v>
      </c>
      <c r="JK91" s="32">
        <v>67080</v>
      </c>
      <c r="JL91" s="32">
        <v>36420</v>
      </c>
      <c r="JM91" s="32">
        <v>3200</v>
      </c>
      <c r="JN91" s="32" t="s">
        <v>334</v>
      </c>
      <c r="JO91" s="32">
        <v>2105050</v>
      </c>
      <c r="JP91" s="32">
        <v>781490</v>
      </c>
      <c r="JQ91" s="32">
        <v>481550</v>
      </c>
      <c r="JR91" s="32">
        <v>382580</v>
      </c>
      <c r="JS91" s="32">
        <v>231550</v>
      </c>
      <c r="JT91" s="32">
        <v>141540</v>
      </c>
      <c r="JU91" s="32">
        <v>68430</v>
      </c>
      <c r="JV91" s="32">
        <v>36880</v>
      </c>
      <c r="JW91" s="32">
        <v>3230</v>
      </c>
      <c r="JX91" s="32" t="s">
        <v>334</v>
      </c>
      <c r="JY91" s="32">
        <v>2127250</v>
      </c>
      <c r="JZ91" s="32">
        <v>785660</v>
      </c>
      <c r="KA91" s="32">
        <v>485780</v>
      </c>
      <c r="KB91" s="32">
        <v>385850</v>
      </c>
      <c r="KC91" s="32">
        <v>234310</v>
      </c>
      <c r="KD91" s="32">
        <v>144290</v>
      </c>
      <c r="KE91" s="32">
        <v>69670</v>
      </c>
      <c r="KF91" s="32">
        <v>37330</v>
      </c>
      <c r="KG91" s="32">
        <v>3250</v>
      </c>
      <c r="KH91" s="32" t="s">
        <v>334</v>
      </c>
      <c r="KI91" s="32">
        <v>2146130</v>
      </c>
      <c r="KJ91" s="32">
        <v>789870</v>
      </c>
      <c r="KK91" s="32">
        <v>490710</v>
      </c>
      <c r="KL91" s="32">
        <v>390100</v>
      </c>
      <c r="KM91" s="32">
        <v>237980</v>
      </c>
      <c r="KN91" s="32">
        <v>147260</v>
      </c>
      <c r="KO91" s="32">
        <v>70970</v>
      </c>
      <c r="KP91" s="32">
        <v>37960</v>
      </c>
      <c r="KQ91" s="32">
        <v>3300</v>
      </c>
      <c r="KR91" s="32" t="s">
        <v>334</v>
      </c>
      <c r="KS91" s="32">
        <v>2168150</v>
      </c>
      <c r="KT91" s="32">
        <v>795160</v>
      </c>
      <c r="KU91" s="32">
        <v>495850</v>
      </c>
      <c r="KV91" s="32">
        <v>394960</v>
      </c>
      <c r="KW91" s="32">
        <v>241810</v>
      </c>
      <c r="KX91" s="32">
        <v>150170</v>
      </c>
      <c r="KY91" s="32">
        <v>72170</v>
      </c>
      <c r="KZ91" s="32">
        <v>38520</v>
      </c>
      <c r="LA91" s="32">
        <v>3330</v>
      </c>
      <c r="LB91" s="32" t="s">
        <v>334</v>
      </c>
      <c r="LC91" s="32">
        <v>2191970</v>
      </c>
      <c r="LD91" t="e">
        <f>INDEX(Lookup!$F$2:$F$375, MATCH(D91,Lookup!$A$2:$A$375,0))</f>
        <v>#N/A</v>
      </c>
    </row>
    <row r="92" spans="2:316" ht="15" customHeight="1" x14ac:dyDescent="0.25">
      <c r="B92" s="1" t="s">
        <v>342</v>
      </c>
      <c r="C92" s="36">
        <v>1055</v>
      </c>
      <c r="D92" s="36" t="s">
        <v>511</v>
      </c>
      <c r="E92" s="37" t="s">
        <v>512</v>
      </c>
      <c r="F92" s="38">
        <v>49760</v>
      </c>
      <c r="G92" s="38">
        <v>17270</v>
      </c>
      <c r="H92" s="38">
        <v>14970</v>
      </c>
      <c r="I92" s="38">
        <v>7030</v>
      </c>
      <c r="J92" s="38">
        <v>2950</v>
      </c>
      <c r="K92" s="38">
        <v>1200</v>
      </c>
      <c r="L92" s="38">
        <v>550</v>
      </c>
      <c r="M92" s="38">
        <v>40</v>
      </c>
      <c r="N92" s="38" t="s">
        <v>334</v>
      </c>
      <c r="O92" s="39">
        <v>93760</v>
      </c>
      <c r="P92" s="39">
        <v>50280</v>
      </c>
      <c r="Q92" s="39">
        <v>17460</v>
      </c>
      <c r="R92" s="39">
        <v>14730</v>
      </c>
      <c r="S92" s="39">
        <v>7080</v>
      </c>
      <c r="T92" s="39">
        <v>2950</v>
      </c>
      <c r="U92" s="39">
        <v>1180</v>
      </c>
      <c r="V92" s="39">
        <v>530</v>
      </c>
      <c r="W92" s="39">
        <v>40</v>
      </c>
      <c r="X92" s="39" t="s">
        <v>334</v>
      </c>
      <c r="Y92" s="39">
        <v>94250</v>
      </c>
      <c r="Z92" s="39">
        <v>51610</v>
      </c>
      <c r="AA92" s="39">
        <v>17040</v>
      </c>
      <c r="AB92" s="39">
        <v>14870</v>
      </c>
      <c r="AC92" s="39">
        <v>7080</v>
      </c>
      <c r="AD92" s="39">
        <v>3010</v>
      </c>
      <c r="AE92" s="39">
        <v>1190</v>
      </c>
      <c r="AF92" s="39">
        <v>470</v>
      </c>
      <c r="AG92" s="39">
        <v>40</v>
      </c>
      <c r="AH92" s="39" t="s">
        <v>334</v>
      </c>
      <c r="AI92" s="39">
        <v>95310</v>
      </c>
      <c r="AJ92" s="39">
        <v>52170</v>
      </c>
      <c r="AK92" s="39">
        <v>17260</v>
      </c>
      <c r="AL92" s="39">
        <v>15010</v>
      </c>
      <c r="AM92" s="39">
        <v>7160</v>
      </c>
      <c r="AN92" s="39">
        <v>3030</v>
      </c>
      <c r="AO92" s="39">
        <v>1260</v>
      </c>
      <c r="AP92" s="39">
        <v>460</v>
      </c>
      <c r="AQ92" s="39">
        <v>40</v>
      </c>
      <c r="AR92" s="39" t="s">
        <v>334</v>
      </c>
      <c r="AS92" s="39">
        <v>96390</v>
      </c>
      <c r="AT92" s="39">
        <v>52550</v>
      </c>
      <c r="AU92" s="39">
        <v>17270</v>
      </c>
      <c r="AV92" s="39">
        <v>15170</v>
      </c>
      <c r="AW92" s="39">
        <v>7190</v>
      </c>
      <c r="AX92" s="39">
        <v>3120</v>
      </c>
      <c r="AY92" s="39">
        <v>1280</v>
      </c>
      <c r="AZ92" s="39">
        <v>460</v>
      </c>
      <c r="BA92" s="39">
        <v>40</v>
      </c>
      <c r="BB92" s="39" t="s">
        <v>334</v>
      </c>
      <c r="BC92" s="39">
        <v>97080</v>
      </c>
      <c r="BD92" s="39">
        <v>52850</v>
      </c>
      <c r="BE92" s="39">
        <v>17430</v>
      </c>
      <c r="BF92" s="39">
        <v>15300</v>
      </c>
      <c r="BG92" s="39">
        <v>7240</v>
      </c>
      <c r="BH92" s="39">
        <v>3260</v>
      </c>
      <c r="BI92" s="39">
        <v>1330</v>
      </c>
      <c r="BJ92" s="39">
        <v>460</v>
      </c>
      <c r="BK92" s="39">
        <v>50</v>
      </c>
      <c r="BL92" s="39" t="s">
        <v>334</v>
      </c>
      <c r="BM92" s="39">
        <v>97910</v>
      </c>
      <c r="BN92" s="39">
        <v>53070</v>
      </c>
      <c r="BO92" s="39">
        <v>17520</v>
      </c>
      <c r="BP92" s="39">
        <v>15390</v>
      </c>
      <c r="BQ92" s="39">
        <v>7240</v>
      </c>
      <c r="BR92" s="39">
        <v>3330</v>
      </c>
      <c r="BS92" s="39">
        <v>1390</v>
      </c>
      <c r="BT92" s="39">
        <v>480</v>
      </c>
      <c r="BU92" s="39">
        <v>50</v>
      </c>
      <c r="BV92" s="39" t="s">
        <v>334</v>
      </c>
      <c r="BW92" s="39">
        <v>98470</v>
      </c>
      <c r="BX92" s="39">
        <v>53360</v>
      </c>
      <c r="BY92" s="39">
        <v>18180</v>
      </c>
      <c r="BZ92" s="39">
        <v>14860</v>
      </c>
      <c r="CA92" s="39">
        <v>7300</v>
      </c>
      <c r="CB92" s="39">
        <v>3430</v>
      </c>
      <c r="CC92" s="39">
        <v>1480</v>
      </c>
      <c r="CD92" s="39">
        <v>470</v>
      </c>
      <c r="CE92" s="39">
        <v>50</v>
      </c>
      <c r="CF92" s="39" t="s">
        <v>334</v>
      </c>
      <c r="CG92" s="39">
        <v>99120</v>
      </c>
      <c r="CH92" s="39">
        <v>53420</v>
      </c>
      <c r="CI92" s="39">
        <v>18310</v>
      </c>
      <c r="CJ92" s="39">
        <v>14790</v>
      </c>
      <c r="CK92" s="39">
        <v>7390</v>
      </c>
      <c r="CL92" s="39">
        <v>3580</v>
      </c>
      <c r="CM92" s="39">
        <v>1580</v>
      </c>
      <c r="CN92" s="39">
        <v>490</v>
      </c>
      <c r="CO92" s="39">
        <v>40</v>
      </c>
      <c r="CP92" s="39" t="s">
        <v>334</v>
      </c>
      <c r="CQ92" s="39">
        <v>99610</v>
      </c>
      <c r="CR92" s="39">
        <v>53550</v>
      </c>
      <c r="CS92" s="39">
        <v>18350</v>
      </c>
      <c r="CT92" s="39">
        <v>14820</v>
      </c>
      <c r="CU92" s="39">
        <v>7470</v>
      </c>
      <c r="CV92" s="39">
        <v>3700</v>
      </c>
      <c r="CW92" s="39">
        <v>1680</v>
      </c>
      <c r="CX92" s="39">
        <v>520</v>
      </c>
      <c r="CY92" s="39">
        <v>50</v>
      </c>
      <c r="CZ92" s="39" t="s">
        <v>334</v>
      </c>
      <c r="DA92" s="39">
        <v>100140</v>
      </c>
      <c r="DB92" s="39">
        <v>53490</v>
      </c>
      <c r="DC92" s="39">
        <v>18450</v>
      </c>
      <c r="DD92" s="39">
        <v>14890</v>
      </c>
      <c r="DE92" s="39">
        <v>7570</v>
      </c>
      <c r="DF92" s="39">
        <v>3760</v>
      </c>
      <c r="DG92" s="39">
        <v>1800</v>
      </c>
      <c r="DH92" s="39">
        <v>540</v>
      </c>
      <c r="DI92" s="39">
        <v>50</v>
      </c>
      <c r="DJ92" s="39" t="s">
        <v>334</v>
      </c>
      <c r="DK92" s="39">
        <v>100560</v>
      </c>
      <c r="DL92" s="39">
        <v>53560</v>
      </c>
      <c r="DM92" s="39">
        <v>18560</v>
      </c>
      <c r="DN92" s="39">
        <v>14880</v>
      </c>
      <c r="DO92" s="39">
        <v>7710</v>
      </c>
      <c r="DP92" s="39">
        <v>3830</v>
      </c>
      <c r="DQ92" s="39">
        <v>1860</v>
      </c>
      <c r="DR92" s="39">
        <v>560</v>
      </c>
      <c r="DS92" s="39">
        <v>50</v>
      </c>
      <c r="DT92" s="39" t="s">
        <v>334</v>
      </c>
      <c r="DU92" s="39">
        <v>101010</v>
      </c>
      <c r="DV92" s="39">
        <v>53640</v>
      </c>
      <c r="DW92" s="39">
        <v>18630</v>
      </c>
      <c r="DX92" s="39">
        <v>15070</v>
      </c>
      <c r="DY92" s="39">
        <v>7820</v>
      </c>
      <c r="DZ92" s="39">
        <v>3920</v>
      </c>
      <c r="EA92" s="39">
        <v>1940</v>
      </c>
      <c r="EB92" s="39">
        <v>580</v>
      </c>
      <c r="EC92" s="39">
        <v>50</v>
      </c>
      <c r="ED92" s="39" t="s">
        <v>334</v>
      </c>
      <c r="EE92" s="39">
        <v>101640</v>
      </c>
      <c r="EF92" s="39">
        <v>54140</v>
      </c>
      <c r="EG92" s="39">
        <v>18610</v>
      </c>
      <c r="EH92" s="39">
        <v>15170</v>
      </c>
      <c r="EI92" s="39">
        <v>7920</v>
      </c>
      <c r="EJ92" s="39">
        <v>3950</v>
      </c>
      <c r="EK92" s="39">
        <v>1980</v>
      </c>
      <c r="EL92" s="39">
        <v>590</v>
      </c>
      <c r="EM92" s="39">
        <v>40</v>
      </c>
      <c r="EN92" s="39" t="s">
        <v>334</v>
      </c>
      <c r="EO92" s="39">
        <v>102400</v>
      </c>
      <c r="EP92" s="39">
        <v>54330</v>
      </c>
      <c r="EQ92" s="39">
        <v>18830</v>
      </c>
      <c r="ER92" s="39">
        <v>15270</v>
      </c>
      <c r="ES92" s="39">
        <v>7990</v>
      </c>
      <c r="ET92" s="39">
        <v>4040</v>
      </c>
      <c r="EU92" s="39">
        <v>2070</v>
      </c>
      <c r="EV92" s="39">
        <v>610</v>
      </c>
      <c r="EW92" s="39">
        <v>40</v>
      </c>
      <c r="EX92" s="39" t="s">
        <v>334</v>
      </c>
      <c r="EY92" s="39">
        <v>103170</v>
      </c>
      <c r="EZ92" s="39">
        <v>54750</v>
      </c>
      <c r="FA92" s="39">
        <v>19280</v>
      </c>
      <c r="FB92" s="39">
        <v>15440</v>
      </c>
      <c r="FC92" s="39">
        <v>8110</v>
      </c>
      <c r="FD92" s="39">
        <v>4070</v>
      </c>
      <c r="FE92" s="39">
        <v>2160</v>
      </c>
      <c r="FF92" s="39">
        <v>600</v>
      </c>
      <c r="FG92" s="39">
        <v>40</v>
      </c>
      <c r="FH92" s="39" t="s">
        <v>334</v>
      </c>
      <c r="FI92" s="39">
        <v>104440</v>
      </c>
      <c r="FJ92" s="39">
        <v>54950</v>
      </c>
      <c r="FK92" s="39">
        <v>19610</v>
      </c>
      <c r="FL92" s="39">
        <v>15570</v>
      </c>
      <c r="FM92" s="39">
        <v>8080</v>
      </c>
      <c r="FN92" s="39">
        <v>4110</v>
      </c>
      <c r="FO92" s="39">
        <v>2160</v>
      </c>
      <c r="FP92" s="39">
        <v>610</v>
      </c>
      <c r="FQ92" s="39">
        <v>40</v>
      </c>
      <c r="FR92" s="39" t="s">
        <v>334</v>
      </c>
      <c r="FS92" s="39">
        <v>105110</v>
      </c>
      <c r="FT92" s="39">
        <v>55080</v>
      </c>
      <c r="FU92" s="39">
        <v>19940</v>
      </c>
      <c r="FV92" s="39">
        <v>15720</v>
      </c>
      <c r="FW92" s="39">
        <v>8140</v>
      </c>
      <c r="FX92" s="39">
        <v>4120</v>
      </c>
      <c r="FY92" s="39">
        <v>2180</v>
      </c>
      <c r="FZ92" s="39">
        <v>620</v>
      </c>
      <c r="GA92" s="39">
        <v>40</v>
      </c>
      <c r="GB92" s="39" t="s">
        <v>334</v>
      </c>
      <c r="GC92" s="39">
        <v>105830</v>
      </c>
      <c r="GD92" s="39">
        <v>55220</v>
      </c>
      <c r="GE92" s="39">
        <v>20260</v>
      </c>
      <c r="GF92" s="39">
        <v>15860</v>
      </c>
      <c r="GG92" s="39">
        <v>8140</v>
      </c>
      <c r="GH92" s="39">
        <v>4180</v>
      </c>
      <c r="GI92" s="39">
        <v>2180</v>
      </c>
      <c r="GJ92" s="39">
        <v>620</v>
      </c>
      <c r="GK92" s="39">
        <v>40</v>
      </c>
      <c r="GL92" s="39" t="s">
        <v>334</v>
      </c>
      <c r="GM92" s="39">
        <v>106500</v>
      </c>
      <c r="GN92" s="39">
        <v>55360</v>
      </c>
      <c r="GO92" s="39">
        <v>20370</v>
      </c>
      <c r="GP92" s="39">
        <v>15920</v>
      </c>
      <c r="GQ92" s="39">
        <v>8170</v>
      </c>
      <c r="GR92" s="39">
        <v>4200</v>
      </c>
      <c r="GS92" s="39">
        <v>2190</v>
      </c>
      <c r="GT92" s="39">
        <v>630</v>
      </c>
      <c r="GU92" s="39">
        <v>50</v>
      </c>
      <c r="GV92" s="39" t="s">
        <v>334</v>
      </c>
      <c r="GW92" s="39">
        <v>106900</v>
      </c>
      <c r="GX92" s="39">
        <v>55450</v>
      </c>
      <c r="GY92" s="39">
        <v>20450</v>
      </c>
      <c r="GZ92" s="39">
        <v>15980</v>
      </c>
      <c r="HA92" s="39">
        <v>8210</v>
      </c>
      <c r="HB92" s="39">
        <v>4210</v>
      </c>
      <c r="HC92" s="39">
        <v>2200</v>
      </c>
      <c r="HD92" s="39">
        <v>630</v>
      </c>
      <c r="HE92" s="39">
        <v>50</v>
      </c>
      <c r="HF92" s="39" t="s">
        <v>334</v>
      </c>
      <c r="HG92" s="39">
        <v>107170</v>
      </c>
      <c r="HH92" s="39">
        <v>55640</v>
      </c>
      <c r="HI92" s="39">
        <v>20500</v>
      </c>
      <c r="HJ92" s="39">
        <v>16070</v>
      </c>
      <c r="HK92" s="39">
        <v>8210</v>
      </c>
      <c r="HL92" s="39">
        <v>4240</v>
      </c>
      <c r="HM92" s="39">
        <v>2200</v>
      </c>
      <c r="HN92" s="39">
        <v>620</v>
      </c>
      <c r="HO92" s="39">
        <v>50</v>
      </c>
      <c r="HP92" s="39" t="s">
        <v>334</v>
      </c>
      <c r="HQ92" s="39">
        <v>107520</v>
      </c>
      <c r="HR92" s="39">
        <v>55870</v>
      </c>
      <c r="HS92" s="39">
        <v>20710</v>
      </c>
      <c r="HT92" s="39">
        <v>16170</v>
      </c>
      <c r="HU92" s="39">
        <v>8240</v>
      </c>
      <c r="HV92" s="39">
        <v>4260</v>
      </c>
      <c r="HW92" s="39">
        <v>2220</v>
      </c>
      <c r="HX92" s="39">
        <v>630</v>
      </c>
      <c r="HY92" s="39">
        <v>50</v>
      </c>
      <c r="HZ92" s="39" t="s">
        <v>334</v>
      </c>
      <c r="IA92" s="39">
        <v>108130</v>
      </c>
      <c r="IB92" s="39">
        <v>56090</v>
      </c>
      <c r="IC92" s="39">
        <v>20780</v>
      </c>
      <c r="ID92" s="39">
        <v>16240</v>
      </c>
      <c r="IE92" s="39">
        <v>8280</v>
      </c>
      <c r="IF92" s="39">
        <v>4270</v>
      </c>
      <c r="IG92" s="39">
        <v>2230</v>
      </c>
      <c r="IH92" s="39">
        <v>640</v>
      </c>
      <c r="II92" s="39">
        <v>50</v>
      </c>
      <c r="IJ92" s="39" t="s">
        <v>334</v>
      </c>
      <c r="IK92" s="39">
        <v>108570</v>
      </c>
      <c r="IL92" s="39">
        <v>56380</v>
      </c>
      <c r="IM92" s="39">
        <v>20990</v>
      </c>
      <c r="IN92" s="39">
        <v>16330</v>
      </c>
      <c r="IO92" s="39">
        <v>8350</v>
      </c>
      <c r="IP92" s="39">
        <v>4310</v>
      </c>
      <c r="IQ92" s="39">
        <v>2260</v>
      </c>
      <c r="IR92" s="39">
        <v>640</v>
      </c>
      <c r="IS92" s="39">
        <v>50</v>
      </c>
      <c r="IT92" s="39" t="s">
        <v>334</v>
      </c>
      <c r="IU92" s="39">
        <v>109310</v>
      </c>
      <c r="IV92" s="39">
        <v>56600</v>
      </c>
      <c r="IW92" s="39">
        <v>21260</v>
      </c>
      <c r="IX92" s="39">
        <v>16420</v>
      </c>
      <c r="IY92" s="39">
        <v>8430</v>
      </c>
      <c r="IZ92" s="39">
        <v>4390</v>
      </c>
      <c r="JA92" s="39">
        <v>2270</v>
      </c>
      <c r="JB92" s="39">
        <v>640</v>
      </c>
      <c r="JC92" s="39">
        <v>50</v>
      </c>
      <c r="JD92" s="39" t="s">
        <v>334</v>
      </c>
      <c r="JE92" s="39">
        <v>110060</v>
      </c>
      <c r="JF92" s="39">
        <v>56750</v>
      </c>
      <c r="JG92" s="39">
        <v>21340</v>
      </c>
      <c r="JH92" s="39">
        <v>16500</v>
      </c>
      <c r="JI92" s="39">
        <v>8500</v>
      </c>
      <c r="JJ92" s="39">
        <v>4460</v>
      </c>
      <c r="JK92" s="39">
        <v>2280</v>
      </c>
      <c r="JL92" s="39">
        <v>640</v>
      </c>
      <c r="JM92" s="39">
        <v>50</v>
      </c>
      <c r="JN92" s="39" t="s">
        <v>334</v>
      </c>
      <c r="JO92" s="39">
        <v>110520</v>
      </c>
      <c r="JP92" s="39">
        <v>56870</v>
      </c>
      <c r="JQ92" s="39">
        <v>21440</v>
      </c>
      <c r="JR92" s="39">
        <v>16610</v>
      </c>
      <c r="JS92" s="39">
        <v>8580</v>
      </c>
      <c r="JT92" s="39">
        <v>4530</v>
      </c>
      <c r="JU92" s="39">
        <v>2290</v>
      </c>
      <c r="JV92" s="39">
        <v>650</v>
      </c>
      <c r="JW92" s="39">
        <v>50</v>
      </c>
      <c r="JX92" s="39" t="s">
        <v>334</v>
      </c>
      <c r="JY92" s="39">
        <v>111020</v>
      </c>
      <c r="JZ92" s="39">
        <v>57010</v>
      </c>
      <c r="KA92" s="39">
        <v>21650</v>
      </c>
      <c r="KB92" s="39">
        <v>16750</v>
      </c>
      <c r="KC92" s="39">
        <v>8690</v>
      </c>
      <c r="KD92" s="39">
        <v>4630</v>
      </c>
      <c r="KE92" s="39">
        <v>2310</v>
      </c>
      <c r="KF92" s="39">
        <v>660</v>
      </c>
      <c r="KG92" s="39">
        <v>50</v>
      </c>
      <c r="KH92" s="39" t="s">
        <v>334</v>
      </c>
      <c r="KI92" s="39">
        <v>111750</v>
      </c>
      <c r="KJ92" s="39">
        <v>57270</v>
      </c>
      <c r="KK92" s="39">
        <v>21780</v>
      </c>
      <c r="KL92" s="39">
        <v>16900</v>
      </c>
      <c r="KM92" s="39">
        <v>8770</v>
      </c>
      <c r="KN92" s="39">
        <v>4700</v>
      </c>
      <c r="KO92" s="39">
        <v>2330</v>
      </c>
      <c r="KP92" s="39">
        <v>680</v>
      </c>
      <c r="KQ92" s="39">
        <v>50</v>
      </c>
      <c r="KR92" s="39" t="s">
        <v>334</v>
      </c>
      <c r="KS92" s="39">
        <v>112480</v>
      </c>
      <c r="KT92" s="39">
        <v>57530</v>
      </c>
      <c r="KU92" s="39">
        <v>21890</v>
      </c>
      <c r="KV92" s="39">
        <v>16980</v>
      </c>
      <c r="KW92" s="39">
        <v>8810</v>
      </c>
      <c r="KX92" s="39">
        <v>4770</v>
      </c>
      <c r="KY92" s="39">
        <v>2330</v>
      </c>
      <c r="KZ92" s="39">
        <v>700</v>
      </c>
      <c r="LA92" s="39">
        <v>50</v>
      </c>
      <c r="LB92" s="39" t="s">
        <v>334</v>
      </c>
      <c r="LC92" s="39">
        <v>113060</v>
      </c>
      <c r="LD92" t="str">
        <f>INDEX(Lookup!$F$2:$F$375, MATCH(D92,Lookup!$A$2:$A$375,0))</f>
        <v>:</v>
      </c>
    </row>
    <row r="93" spans="2:316" ht="15" customHeight="1" x14ac:dyDescent="0.25">
      <c r="B93" s="1" t="s">
        <v>342</v>
      </c>
      <c r="C93" s="36">
        <v>2465</v>
      </c>
      <c r="D93" s="36" t="s">
        <v>513</v>
      </c>
      <c r="E93" s="37" t="s">
        <v>514</v>
      </c>
      <c r="F93" s="38">
        <v>73600</v>
      </c>
      <c r="G93" s="38">
        <v>19790</v>
      </c>
      <c r="H93" s="38">
        <v>12440</v>
      </c>
      <c r="I93" s="38">
        <v>4440</v>
      </c>
      <c r="J93" s="38">
        <v>1770</v>
      </c>
      <c r="K93" s="38">
        <v>990</v>
      </c>
      <c r="L93" s="38">
        <v>600</v>
      </c>
      <c r="M93" s="38">
        <v>60</v>
      </c>
      <c r="N93" s="38" t="s">
        <v>334</v>
      </c>
      <c r="O93" s="39">
        <v>113700</v>
      </c>
      <c r="P93" s="39">
        <v>73200</v>
      </c>
      <c r="Q93" s="39">
        <v>20040</v>
      </c>
      <c r="R93" s="39">
        <v>12500</v>
      </c>
      <c r="S93" s="39">
        <v>4470</v>
      </c>
      <c r="T93" s="39">
        <v>1820</v>
      </c>
      <c r="U93" s="39">
        <v>970</v>
      </c>
      <c r="V93" s="39">
        <v>570</v>
      </c>
      <c r="W93" s="39">
        <v>60</v>
      </c>
      <c r="X93" s="39" t="s">
        <v>334</v>
      </c>
      <c r="Y93" s="39">
        <v>113610</v>
      </c>
      <c r="Z93" s="39">
        <v>73120</v>
      </c>
      <c r="AA93" s="39">
        <v>20490</v>
      </c>
      <c r="AB93" s="39">
        <v>12470</v>
      </c>
      <c r="AC93" s="39">
        <v>4500</v>
      </c>
      <c r="AD93" s="39">
        <v>1890</v>
      </c>
      <c r="AE93" s="39">
        <v>960</v>
      </c>
      <c r="AF93" s="39">
        <v>550</v>
      </c>
      <c r="AG93" s="39">
        <v>70</v>
      </c>
      <c r="AH93" s="39" t="s">
        <v>334</v>
      </c>
      <c r="AI93" s="39">
        <v>114050</v>
      </c>
      <c r="AJ93" s="39">
        <v>73040</v>
      </c>
      <c r="AK93" s="39">
        <v>20590</v>
      </c>
      <c r="AL93" s="39">
        <v>12560</v>
      </c>
      <c r="AM93" s="39">
        <v>4530</v>
      </c>
      <c r="AN93" s="39">
        <v>1960</v>
      </c>
      <c r="AO93" s="39">
        <v>960</v>
      </c>
      <c r="AP93" s="39">
        <v>550</v>
      </c>
      <c r="AQ93" s="39">
        <v>70</v>
      </c>
      <c r="AR93" s="39" t="s">
        <v>334</v>
      </c>
      <c r="AS93" s="39">
        <v>114250</v>
      </c>
      <c r="AT93" s="39">
        <v>73130</v>
      </c>
      <c r="AU93" s="39">
        <v>20780</v>
      </c>
      <c r="AV93" s="39">
        <v>12540</v>
      </c>
      <c r="AW93" s="39">
        <v>4580</v>
      </c>
      <c r="AX93" s="39">
        <v>1990</v>
      </c>
      <c r="AY93" s="39">
        <v>960</v>
      </c>
      <c r="AZ93" s="39">
        <v>550</v>
      </c>
      <c r="BA93" s="39">
        <v>70</v>
      </c>
      <c r="BB93" s="39" t="s">
        <v>334</v>
      </c>
      <c r="BC93" s="39">
        <v>114590</v>
      </c>
      <c r="BD93" s="39">
        <v>73330</v>
      </c>
      <c r="BE93" s="39">
        <v>20890</v>
      </c>
      <c r="BF93" s="39">
        <v>12560</v>
      </c>
      <c r="BG93" s="39">
        <v>4600</v>
      </c>
      <c r="BH93" s="39">
        <v>2020</v>
      </c>
      <c r="BI93" s="39">
        <v>960</v>
      </c>
      <c r="BJ93" s="39">
        <v>550</v>
      </c>
      <c r="BK93" s="39">
        <v>70</v>
      </c>
      <c r="BL93" s="39" t="s">
        <v>334</v>
      </c>
      <c r="BM93" s="39">
        <v>114960</v>
      </c>
      <c r="BN93" s="39">
        <v>73680</v>
      </c>
      <c r="BO93" s="39">
        <v>21160</v>
      </c>
      <c r="BP93" s="39">
        <v>12610</v>
      </c>
      <c r="BQ93" s="39">
        <v>4670</v>
      </c>
      <c r="BR93" s="39">
        <v>2070</v>
      </c>
      <c r="BS93" s="39">
        <v>950</v>
      </c>
      <c r="BT93" s="39">
        <v>540</v>
      </c>
      <c r="BU93" s="39">
        <v>70</v>
      </c>
      <c r="BV93" s="39" t="s">
        <v>334</v>
      </c>
      <c r="BW93" s="39">
        <v>115750</v>
      </c>
      <c r="BX93" s="39">
        <v>73740</v>
      </c>
      <c r="BY93" s="39">
        <v>21610</v>
      </c>
      <c r="BZ93" s="39">
        <v>12730</v>
      </c>
      <c r="CA93" s="39">
        <v>4750</v>
      </c>
      <c r="CB93" s="39">
        <v>2190</v>
      </c>
      <c r="CC93" s="39">
        <v>990</v>
      </c>
      <c r="CD93" s="39">
        <v>540</v>
      </c>
      <c r="CE93" s="39">
        <v>70</v>
      </c>
      <c r="CF93" s="39" t="s">
        <v>334</v>
      </c>
      <c r="CG93" s="39">
        <v>116620</v>
      </c>
      <c r="CH93" s="39">
        <v>73720</v>
      </c>
      <c r="CI93" s="39">
        <v>21790</v>
      </c>
      <c r="CJ93" s="39">
        <v>12760</v>
      </c>
      <c r="CK93" s="39">
        <v>4770</v>
      </c>
      <c r="CL93" s="39">
        <v>2270</v>
      </c>
      <c r="CM93" s="39">
        <v>1020</v>
      </c>
      <c r="CN93" s="39">
        <v>540</v>
      </c>
      <c r="CO93" s="39">
        <v>70</v>
      </c>
      <c r="CP93" s="39" t="s">
        <v>334</v>
      </c>
      <c r="CQ93" s="39">
        <v>116950</v>
      </c>
      <c r="CR93" s="39">
        <v>73500</v>
      </c>
      <c r="CS93" s="39">
        <v>21960</v>
      </c>
      <c r="CT93" s="39">
        <v>12810</v>
      </c>
      <c r="CU93" s="39">
        <v>4810</v>
      </c>
      <c r="CV93" s="39">
        <v>2340</v>
      </c>
      <c r="CW93" s="39">
        <v>1050</v>
      </c>
      <c r="CX93" s="39">
        <v>560</v>
      </c>
      <c r="CY93" s="39">
        <v>70</v>
      </c>
      <c r="CZ93" s="39" t="s">
        <v>334</v>
      </c>
      <c r="DA93" s="39">
        <v>117090</v>
      </c>
      <c r="DB93" s="39">
        <v>73660</v>
      </c>
      <c r="DC93" s="39">
        <v>22170</v>
      </c>
      <c r="DD93" s="39">
        <v>12970</v>
      </c>
      <c r="DE93" s="39">
        <v>4880</v>
      </c>
      <c r="DF93" s="39">
        <v>2430</v>
      </c>
      <c r="DG93" s="39">
        <v>1080</v>
      </c>
      <c r="DH93" s="39">
        <v>570</v>
      </c>
      <c r="DI93" s="39">
        <v>70</v>
      </c>
      <c r="DJ93" s="39" t="s">
        <v>334</v>
      </c>
      <c r="DK93" s="39">
        <v>117830</v>
      </c>
      <c r="DL93" s="39">
        <v>73790</v>
      </c>
      <c r="DM93" s="39">
        <v>22510</v>
      </c>
      <c r="DN93" s="39">
        <v>13270</v>
      </c>
      <c r="DO93" s="39">
        <v>5190</v>
      </c>
      <c r="DP93" s="39">
        <v>2510</v>
      </c>
      <c r="DQ93" s="39">
        <v>1120</v>
      </c>
      <c r="DR93" s="39">
        <v>570</v>
      </c>
      <c r="DS93" s="39">
        <v>70</v>
      </c>
      <c r="DT93" s="39" t="s">
        <v>334</v>
      </c>
      <c r="DU93" s="39">
        <v>119020</v>
      </c>
      <c r="DV93" s="39">
        <v>73910</v>
      </c>
      <c r="DW93" s="39">
        <v>22780</v>
      </c>
      <c r="DX93" s="39">
        <v>13700</v>
      </c>
      <c r="DY93" s="39">
        <v>5590</v>
      </c>
      <c r="DZ93" s="39">
        <v>2620</v>
      </c>
      <c r="EA93" s="39">
        <v>1170</v>
      </c>
      <c r="EB93" s="39">
        <v>580</v>
      </c>
      <c r="EC93" s="39">
        <v>70</v>
      </c>
      <c r="ED93" s="39" t="s">
        <v>334</v>
      </c>
      <c r="EE93" s="39">
        <v>120420</v>
      </c>
      <c r="EF93" s="39">
        <v>74140</v>
      </c>
      <c r="EG93" s="39">
        <v>23010</v>
      </c>
      <c r="EH93" s="39">
        <v>13980</v>
      </c>
      <c r="EI93" s="39">
        <v>5830</v>
      </c>
      <c r="EJ93" s="39">
        <v>2720</v>
      </c>
      <c r="EK93" s="39">
        <v>1220</v>
      </c>
      <c r="EL93" s="39">
        <v>580</v>
      </c>
      <c r="EM93" s="39">
        <v>70</v>
      </c>
      <c r="EN93" s="39" t="s">
        <v>334</v>
      </c>
      <c r="EO93" s="39">
        <v>121550</v>
      </c>
      <c r="EP93" s="39">
        <v>74420</v>
      </c>
      <c r="EQ93" s="39">
        <v>23300</v>
      </c>
      <c r="ER93" s="39">
        <v>14330</v>
      </c>
      <c r="ES93" s="39">
        <v>5930</v>
      </c>
      <c r="ET93" s="39">
        <v>2800</v>
      </c>
      <c r="EU93" s="39">
        <v>1250</v>
      </c>
      <c r="EV93" s="39">
        <v>580</v>
      </c>
      <c r="EW93" s="39">
        <v>70</v>
      </c>
      <c r="EX93" s="39" t="s">
        <v>334</v>
      </c>
      <c r="EY93" s="39">
        <v>122680</v>
      </c>
      <c r="EZ93" s="39">
        <v>74800</v>
      </c>
      <c r="FA93" s="39">
        <v>23610</v>
      </c>
      <c r="FB93" s="39">
        <v>14660</v>
      </c>
      <c r="FC93" s="39">
        <v>6080</v>
      </c>
      <c r="FD93" s="39">
        <v>2870</v>
      </c>
      <c r="FE93" s="39">
        <v>1300</v>
      </c>
      <c r="FF93" s="39">
        <v>590</v>
      </c>
      <c r="FG93" s="39">
        <v>60</v>
      </c>
      <c r="FH93" s="39" t="s">
        <v>334</v>
      </c>
      <c r="FI93" s="39">
        <v>123990</v>
      </c>
      <c r="FJ93" s="39">
        <v>75130</v>
      </c>
      <c r="FK93" s="39">
        <v>24100</v>
      </c>
      <c r="FL93" s="39">
        <v>14870</v>
      </c>
      <c r="FM93" s="39">
        <v>6320</v>
      </c>
      <c r="FN93" s="39">
        <v>2960</v>
      </c>
      <c r="FO93" s="39">
        <v>1330</v>
      </c>
      <c r="FP93" s="39">
        <v>600</v>
      </c>
      <c r="FQ93" s="39">
        <v>60</v>
      </c>
      <c r="FR93" s="39" t="s">
        <v>334</v>
      </c>
      <c r="FS93" s="39">
        <v>125370</v>
      </c>
      <c r="FT93" s="39">
        <v>75590</v>
      </c>
      <c r="FU93" s="39">
        <v>24260</v>
      </c>
      <c r="FV93" s="39">
        <v>14980</v>
      </c>
      <c r="FW93" s="39">
        <v>6430</v>
      </c>
      <c r="FX93" s="39">
        <v>3010</v>
      </c>
      <c r="FY93" s="39">
        <v>1360</v>
      </c>
      <c r="FZ93" s="39">
        <v>600</v>
      </c>
      <c r="GA93" s="39">
        <v>60</v>
      </c>
      <c r="GB93" s="39" t="s">
        <v>334</v>
      </c>
      <c r="GC93" s="39">
        <v>126290</v>
      </c>
      <c r="GD93" s="39">
        <v>76080</v>
      </c>
      <c r="GE93" s="39">
        <v>24560</v>
      </c>
      <c r="GF93" s="39">
        <v>14970</v>
      </c>
      <c r="GG93" s="39">
        <v>6460</v>
      </c>
      <c r="GH93" s="39">
        <v>3060</v>
      </c>
      <c r="GI93" s="39">
        <v>1380</v>
      </c>
      <c r="GJ93" s="39">
        <v>600</v>
      </c>
      <c r="GK93" s="39">
        <v>60</v>
      </c>
      <c r="GL93" s="39" t="s">
        <v>334</v>
      </c>
      <c r="GM93" s="39">
        <v>127170</v>
      </c>
      <c r="GN93" s="39">
        <v>76740</v>
      </c>
      <c r="GO93" s="39">
        <v>24960</v>
      </c>
      <c r="GP93" s="39">
        <v>15150</v>
      </c>
      <c r="GQ93" s="39">
        <v>6550</v>
      </c>
      <c r="GR93" s="39">
        <v>3110</v>
      </c>
      <c r="GS93" s="39">
        <v>1410</v>
      </c>
      <c r="GT93" s="39">
        <v>610</v>
      </c>
      <c r="GU93" s="39">
        <v>60</v>
      </c>
      <c r="GV93" s="39" t="s">
        <v>334</v>
      </c>
      <c r="GW93" s="39">
        <v>128570</v>
      </c>
      <c r="GX93" s="39">
        <v>77720</v>
      </c>
      <c r="GY93" s="39">
        <v>25140</v>
      </c>
      <c r="GZ93" s="39">
        <v>15220</v>
      </c>
      <c r="HA93" s="39">
        <v>6630</v>
      </c>
      <c r="HB93" s="39">
        <v>3120</v>
      </c>
      <c r="HC93" s="39">
        <v>1430</v>
      </c>
      <c r="HD93" s="39">
        <v>610</v>
      </c>
      <c r="HE93" s="39">
        <v>60</v>
      </c>
      <c r="HF93" s="39" t="s">
        <v>334</v>
      </c>
      <c r="HG93" s="39">
        <v>129920</v>
      </c>
      <c r="HH93" s="39">
        <v>78500</v>
      </c>
      <c r="HI93" s="39">
        <v>25420</v>
      </c>
      <c r="HJ93" s="39">
        <v>15310</v>
      </c>
      <c r="HK93" s="39">
        <v>6660</v>
      </c>
      <c r="HL93" s="39">
        <v>3120</v>
      </c>
      <c r="HM93" s="39">
        <v>1440</v>
      </c>
      <c r="HN93" s="39">
        <v>600</v>
      </c>
      <c r="HO93" s="39">
        <v>60</v>
      </c>
      <c r="HP93" s="39" t="s">
        <v>334</v>
      </c>
      <c r="HQ93" s="39">
        <v>131100</v>
      </c>
      <c r="HR93" s="39">
        <v>79200</v>
      </c>
      <c r="HS93" s="39">
        <v>25740</v>
      </c>
      <c r="HT93" s="39">
        <v>15450</v>
      </c>
      <c r="HU93" s="39">
        <v>6690</v>
      </c>
      <c r="HV93" s="39">
        <v>3170</v>
      </c>
      <c r="HW93" s="39">
        <v>1450</v>
      </c>
      <c r="HX93" s="39">
        <v>600</v>
      </c>
      <c r="HY93" s="39">
        <v>60</v>
      </c>
      <c r="HZ93" s="39" t="s">
        <v>334</v>
      </c>
      <c r="IA93" s="39">
        <v>132370</v>
      </c>
      <c r="IB93" s="39">
        <v>79870</v>
      </c>
      <c r="IC93" s="39">
        <v>26060</v>
      </c>
      <c r="ID93" s="39">
        <v>15560</v>
      </c>
      <c r="IE93" s="39">
        <v>6740</v>
      </c>
      <c r="IF93" s="39">
        <v>3270</v>
      </c>
      <c r="IG93" s="39">
        <v>1460</v>
      </c>
      <c r="IH93" s="39">
        <v>600</v>
      </c>
      <c r="II93" s="39">
        <v>60</v>
      </c>
      <c r="IJ93" s="39" t="s">
        <v>334</v>
      </c>
      <c r="IK93" s="39">
        <v>133620</v>
      </c>
      <c r="IL93" s="39">
        <v>81030</v>
      </c>
      <c r="IM93" s="39">
        <v>26380</v>
      </c>
      <c r="IN93" s="39">
        <v>15830</v>
      </c>
      <c r="IO93" s="39">
        <v>6800</v>
      </c>
      <c r="IP93" s="39">
        <v>3340</v>
      </c>
      <c r="IQ93" s="39">
        <v>1470</v>
      </c>
      <c r="IR93" s="39">
        <v>600</v>
      </c>
      <c r="IS93" s="39">
        <v>60</v>
      </c>
      <c r="IT93" s="39" t="s">
        <v>334</v>
      </c>
      <c r="IU93" s="39">
        <v>135520</v>
      </c>
      <c r="IV93" s="39">
        <v>82870</v>
      </c>
      <c r="IW93" s="39">
        <v>26680</v>
      </c>
      <c r="IX93" s="39">
        <v>15990</v>
      </c>
      <c r="IY93" s="39">
        <v>6880</v>
      </c>
      <c r="IZ93" s="39">
        <v>3400</v>
      </c>
      <c r="JA93" s="39">
        <v>1500</v>
      </c>
      <c r="JB93" s="39">
        <v>600</v>
      </c>
      <c r="JC93" s="39">
        <v>60</v>
      </c>
      <c r="JD93" s="39" t="s">
        <v>334</v>
      </c>
      <c r="JE93" s="39">
        <v>137970</v>
      </c>
      <c r="JF93" s="39">
        <v>83620</v>
      </c>
      <c r="JG93" s="39">
        <v>26940</v>
      </c>
      <c r="JH93" s="39">
        <v>16160</v>
      </c>
      <c r="JI93" s="39">
        <v>6950</v>
      </c>
      <c r="JJ93" s="39">
        <v>3490</v>
      </c>
      <c r="JK93" s="39">
        <v>1520</v>
      </c>
      <c r="JL93" s="39">
        <v>600</v>
      </c>
      <c r="JM93" s="39">
        <v>60</v>
      </c>
      <c r="JN93" s="39" t="s">
        <v>334</v>
      </c>
      <c r="JO93" s="39">
        <v>139330</v>
      </c>
      <c r="JP93" s="39">
        <v>84420</v>
      </c>
      <c r="JQ93" s="39">
        <v>27360</v>
      </c>
      <c r="JR93" s="39">
        <v>16390</v>
      </c>
      <c r="JS93" s="39">
        <v>6990</v>
      </c>
      <c r="JT93" s="39">
        <v>3520</v>
      </c>
      <c r="JU93" s="39">
        <v>1550</v>
      </c>
      <c r="JV93" s="39">
        <v>600</v>
      </c>
      <c r="JW93" s="39">
        <v>60</v>
      </c>
      <c r="JX93" s="39" t="s">
        <v>334</v>
      </c>
      <c r="JY93" s="39">
        <v>140900</v>
      </c>
      <c r="JZ93" s="39">
        <v>84830</v>
      </c>
      <c r="KA93" s="39">
        <v>27410</v>
      </c>
      <c r="KB93" s="39">
        <v>16400</v>
      </c>
      <c r="KC93" s="39">
        <v>7010</v>
      </c>
      <c r="KD93" s="39">
        <v>3530</v>
      </c>
      <c r="KE93" s="39">
        <v>1550</v>
      </c>
      <c r="KF93" s="39">
        <v>600</v>
      </c>
      <c r="KG93" s="39">
        <v>60</v>
      </c>
      <c r="KH93" s="39" t="s">
        <v>334</v>
      </c>
      <c r="KI93" s="39">
        <v>141380</v>
      </c>
      <c r="KJ93" s="39">
        <v>85280</v>
      </c>
      <c r="KK93" s="39">
        <v>27730</v>
      </c>
      <c r="KL93" s="39">
        <v>16530</v>
      </c>
      <c r="KM93" s="39">
        <v>7180</v>
      </c>
      <c r="KN93" s="39">
        <v>3510</v>
      </c>
      <c r="KO93" s="39">
        <v>1560</v>
      </c>
      <c r="KP93" s="39">
        <v>600</v>
      </c>
      <c r="KQ93" s="39">
        <v>60</v>
      </c>
      <c r="KR93" s="39" t="s">
        <v>334</v>
      </c>
      <c r="KS93" s="39">
        <v>142450</v>
      </c>
      <c r="KT93" s="39">
        <v>86040</v>
      </c>
      <c r="KU93" s="39">
        <v>27930</v>
      </c>
      <c r="KV93" s="39">
        <v>16690</v>
      </c>
      <c r="KW93" s="39">
        <v>7260</v>
      </c>
      <c r="KX93" s="39">
        <v>3530</v>
      </c>
      <c r="KY93" s="39">
        <v>1560</v>
      </c>
      <c r="KZ93" s="39">
        <v>610</v>
      </c>
      <c r="LA93" s="39">
        <v>60</v>
      </c>
      <c r="LB93" s="39" t="s">
        <v>334</v>
      </c>
      <c r="LC93" s="39">
        <v>143680</v>
      </c>
      <c r="LD93" t="str">
        <f>INDEX(Lookup!$F$2:$F$375, MATCH(D93,Lookup!$A$2:$A$375,0))</f>
        <v>:</v>
      </c>
    </row>
    <row r="94" spans="2:316" ht="15" customHeight="1" x14ac:dyDescent="0.25">
      <c r="B94" s="1" t="s">
        <v>342</v>
      </c>
      <c r="C94" s="36" t="s">
        <v>331</v>
      </c>
      <c r="D94" s="36" t="s">
        <v>515</v>
      </c>
      <c r="E94" s="37" t="s">
        <v>516</v>
      </c>
      <c r="F94" s="38">
        <v>40570</v>
      </c>
      <c r="G94" s="38">
        <v>31490</v>
      </c>
      <c r="H94" s="38">
        <v>17610</v>
      </c>
      <c r="I94" s="38">
        <v>9920</v>
      </c>
      <c r="J94" s="38">
        <v>6120</v>
      </c>
      <c r="K94" s="38">
        <v>2850</v>
      </c>
      <c r="L94" s="38">
        <v>1750</v>
      </c>
      <c r="M94" s="38">
        <v>210</v>
      </c>
      <c r="N94" s="38" t="s">
        <v>334</v>
      </c>
      <c r="O94" s="39">
        <v>110520</v>
      </c>
      <c r="P94" s="39">
        <v>41160</v>
      </c>
      <c r="Q94" s="39">
        <v>31640</v>
      </c>
      <c r="R94" s="39">
        <v>17740</v>
      </c>
      <c r="S94" s="39">
        <v>10100</v>
      </c>
      <c r="T94" s="39">
        <v>6070</v>
      </c>
      <c r="U94" s="39">
        <v>2780</v>
      </c>
      <c r="V94" s="39">
        <v>1740</v>
      </c>
      <c r="W94" s="39">
        <v>210</v>
      </c>
      <c r="X94" s="39" t="s">
        <v>334</v>
      </c>
      <c r="Y94" s="39">
        <v>111440</v>
      </c>
      <c r="Z94" s="39">
        <v>41750</v>
      </c>
      <c r="AA94" s="39">
        <v>32130</v>
      </c>
      <c r="AB94" s="39">
        <v>17930</v>
      </c>
      <c r="AC94" s="39">
        <v>10220</v>
      </c>
      <c r="AD94" s="39">
        <v>6030</v>
      </c>
      <c r="AE94" s="39">
        <v>2680</v>
      </c>
      <c r="AF94" s="39">
        <v>1620</v>
      </c>
      <c r="AG94" s="39">
        <v>180</v>
      </c>
      <c r="AH94" s="39" t="s">
        <v>334</v>
      </c>
      <c r="AI94" s="39">
        <v>112540</v>
      </c>
      <c r="AJ94" s="39">
        <v>42450</v>
      </c>
      <c r="AK94" s="39">
        <v>32410</v>
      </c>
      <c r="AL94" s="39">
        <v>17950</v>
      </c>
      <c r="AM94" s="39">
        <v>10440</v>
      </c>
      <c r="AN94" s="39">
        <v>6130</v>
      </c>
      <c r="AO94" s="39">
        <v>2700</v>
      </c>
      <c r="AP94" s="39">
        <v>1600</v>
      </c>
      <c r="AQ94" s="39">
        <v>180</v>
      </c>
      <c r="AR94" s="39" t="s">
        <v>334</v>
      </c>
      <c r="AS94" s="39">
        <v>113860</v>
      </c>
      <c r="AT94" s="39">
        <v>42850</v>
      </c>
      <c r="AU94" s="39">
        <v>32730</v>
      </c>
      <c r="AV94" s="39">
        <v>18060</v>
      </c>
      <c r="AW94" s="39">
        <v>10900</v>
      </c>
      <c r="AX94" s="39">
        <v>6250</v>
      </c>
      <c r="AY94" s="39">
        <v>2780</v>
      </c>
      <c r="AZ94" s="39">
        <v>1630</v>
      </c>
      <c r="BA94" s="39">
        <v>180</v>
      </c>
      <c r="BB94" s="39" t="s">
        <v>334</v>
      </c>
      <c r="BC94" s="39">
        <v>115360</v>
      </c>
      <c r="BD94" s="39">
        <v>43100</v>
      </c>
      <c r="BE94" s="39">
        <v>33020</v>
      </c>
      <c r="BF94" s="39">
        <v>18310</v>
      </c>
      <c r="BG94" s="39">
        <v>11330</v>
      </c>
      <c r="BH94" s="39">
        <v>6500</v>
      </c>
      <c r="BI94" s="39">
        <v>2900</v>
      </c>
      <c r="BJ94" s="39">
        <v>1690</v>
      </c>
      <c r="BK94" s="39">
        <v>180</v>
      </c>
      <c r="BL94" s="39" t="s">
        <v>334</v>
      </c>
      <c r="BM94" s="39">
        <v>117020</v>
      </c>
      <c r="BN94" s="39">
        <v>43380</v>
      </c>
      <c r="BO94" s="39">
        <v>33220</v>
      </c>
      <c r="BP94" s="39">
        <v>18460</v>
      </c>
      <c r="BQ94" s="39">
        <v>11700</v>
      </c>
      <c r="BR94" s="39">
        <v>6760</v>
      </c>
      <c r="BS94" s="39">
        <v>3020</v>
      </c>
      <c r="BT94" s="39">
        <v>1760</v>
      </c>
      <c r="BU94" s="39">
        <v>180</v>
      </c>
      <c r="BV94" s="39" t="s">
        <v>334</v>
      </c>
      <c r="BW94" s="39">
        <v>118470</v>
      </c>
      <c r="BX94" s="39">
        <v>43690</v>
      </c>
      <c r="BY94" s="39">
        <v>33170</v>
      </c>
      <c r="BZ94" s="39">
        <v>18710</v>
      </c>
      <c r="CA94" s="39">
        <v>12080</v>
      </c>
      <c r="CB94" s="39">
        <v>7040</v>
      </c>
      <c r="CC94" s="39">
        <v>3150</v>
      </c>
      <c r="CD94" s="39">
        <v>1850</v>
      </c>
      <c r="CE94" s="39">
        <v>190</v>
      </c>
      <c r="CF94" s="39" t="s">
        <v>334</v>
      </c>
      <c r="CG94" s="39">
        <v>119880</v>
      </c>
      <c r="CH94" s="39">
        <v>43860</v>
      </c>
      <c r="CI94" s="39">
        <v>33260</v>
      </c>
      <c r="CJ94" s="39">
        <v>18970</v>
      </c>
      <c r="CK94" s="39">
        <v>12470</v>
      </c>
      <c r="CL94" s="39">
        <v>7450</v>
      </c>
      <c r="CM94" s="39">
        <v>3290</v>
      </c>
      <c r="CN94" s="39">
        <v>1960</v>
      </c>
      <c r="CO94" s="39">
        <v>190</v>
      </c>
      <c r="CP94" s="39" t="s">
        <v>334</v>
      </c>
      <c r="CQ94" s="39">
        <v>121450</v>
      </c>
      <c r="CR94" s="39">
        <v>44130</v>
      </c>
      <c r="CS94" s="39">
        <v>33290</v>
      </c>
      <c r="CT94" s="39">
        <v>19370</v>
      </c>
      <c r="CU94" s="39">
        <v>12760</v>
      </c>
      <c r="CV94" s="39">
        <v>7800</v>
      </c>
      <c r="CW94" s="39">
        <v>3500</v>
      </c>
      <c r="CX94" s="39">
        <v>2050</v>
      </c>
      <c r="CY94" s="39">
        <v>190</v>
      </c>
      <c r="CZ94" s="39" t="s">
        <v>334</v>
      </c>
      <c r="DA94" s="39">
        <v>123100</v>
      </c>
      <c r="DB94" s="39">
        <v>44240</v>
      </c>
      <c r="DC94" s="39">
        <v>33430</v>
      </c>
      <c r="DD94" s="39">
        <v>19690</v>
      </c>
      <c r="DE94" s="39">
        <v>13070</v>
      </c>
      <c r="DF94" s="39">
        <v>8090</v>
      </c>
      <c r="DG94" s="39">
        <v>3690</v>
      </c>
      <c r="DH94" s="39">
        <v>2100</v>
      </c>
      <c r="DI94" s="39">
        <v>200</v>
      </c>
      <c r="DJ94" s="39" t="s">
        <v>334</v>
      </c>
      <c r="DK94" s="39">
        <v>124530</v>
      </c>
      <c r="DL94" s="39">
        <v>44440</v>
      </c>
      <c r="DM94" s="39">
        <v>33640</v>
      </c>
      <c r="DN94" s="39">
        <v>20030</v>
      </c>
      <c r="DO94" s="39">
        <v>13360</v>
      </c>
      <c r="DP94" s="39">
        <v>8330</v>
      </c>
      <c r="DQ94" s="39">
        <v>3890</v>
      </c>
      <c r="DR94" s="39">
        <v>2210</v>
      </c>
      <c r="DS94" s="39">
        <v>210</v>
      </c>
      <c r="DT94" s="39" t="s">
        <v>334</v>
      </c>
      <c r="DU94" s="39">
        <v>126110</v>
      </c>
      <c r="DV94" s="39">
        <v>44630</v>
      </c>
      <c r="DW94" s="39">
        <v>34010</v>
      </c>
      <c r="DX94" s="39">
        <v>20400</v>
      </c>
      <c r="DY94" s="39">
        <v>13640</v>
      </c>
      <c r="DZ94" s="39">
        <v>8500</v>
      </c>
      <c r="EA94" s="39">
        <v>4000</v>
      </c>
      <c r="EB94" s="39">
        <v>2290</v>
      </c>
      <c r="EC94" s="39">
        <v>210</v>
      </c>
      <c r="ED94" s="39" t="s">
        <v>334</v>
      </c>
      <c r="EE94" s="39">
        <v>127680</v>
      </c>
      <c r="EF94" s="39">
        <v>45020</v>
      </c>
      <c r="EG94" s="39">
        <v>34210</v>
      </c>
      <c r="EH94" s="39">
        <v>20900</v>
      </c>
      <c r="EI94" s="39">
        <v>13990</v>
      </c>
      <c r="EJ94" s="39">
        <v>8750</v>
      </c>
      <c r="EK94" s="39">
        <v>4120</v>
      </c>
      <c r="EL94" s="39">
        <v>2360</v>
      </c>
      <c r="EM94" s="39">
        <v>210</v>
      </c>
      <c r="EN94" s="39" t="s">
        <v>334</v>
      </c>
      <c r="EO94" s="39">
        <v>129560</v>
      </c>
      <c r="EP94" s="39">
        <v>45190</v>
      </c>
      <c r="EQ94" s="39">
        <v>34950</v>
      </c>
      <c r="ER94" s="39">
        <v>21600</v>
      </c>
      <c r="ES94" s="39">
        <v>14420</v>
      </c>
      <c r="ET94" s="39">
        <v>8980</v>
      </c>
      <c r="EU94" s="39">
        <v>4250</v>
      </c>
      <c r="EV94" s="39">
        <v>2400</v>
      </c>
      <c r="EW94" s="39">
        <v>220</v>
      </c>
      <c r="EX94" s="39" t="s">
        <v>334</v>
      </c>
      <c r="EY94" s="39">
        <v>132010</v>
      </c>
      <c r="EZ94" s="39">
        <v>45610</v>
      </c>
      <c r="FA94" s="39">
        <v>35430</v>
      </c>
      <c r="FB94" s="39">
        <v>22020</v>
      </c>
      <c r="FC94" s="39">
        <v>14890</v>
      </c>
      <c r="FD94" s="39">
        <v>9080</v>
      </c>
      <c r="FE94" s="39">
        <v>4320</v>
      </c>
      <c r="FF94" s="39">
        <v>2440</v>
      </c>
      <c r="FG94" s="39">
        <v>220</v>
      </c>
      <c r="FH94" s="39" t="s">
        <v>334</v>
      </c>
      <c r="FI94" s="39">
        <v>134030</v>
      </c>
      <c r="FJ94" s="39">
        <v>45800</v>
      </c>
      <c r="FK94" s="39">
        <v>36030</v>
      </c>
      <c r="FL94" s="39">
        <v>22480</v>
      </c>
      <c r="FM94" s="39">
        <v>15110</v>
      </c>
      <c r="FN94" s="39">
        <v>9210</v>
      </c>
      <c r="FO94" s="39">
        <v>4370</v>
      </c>
      <c r="FP94" s="39">
        <v>2470</v>
      </c>
      <c r="FQ94" s="39">
        <v>230</v>
      </c>
      <c r="FR94" s="39" t="s">
        <v>334</v>
      </c>
      <c r="FS94" s="39">
        <v>135700</v>
      </c>
      <c r="FT94" s="39">
        <v>46010</v>
      </c>
      <c r="FU94" s="39">
        <v>36350</v>
      </c>
      <c r="FV94" s="39">
        <v>22930</v>
      </c>
      <c r="FW94" s="39">
        <v>15190</v>
      </c>
      <c r="FX94" s="39">
        <v>9340</v>
      </c>
      <c r="FY94" s="39">
        <v>4420</v>
      </c>
      <c r="FZ94" s="39">
        <v>2500</v>
      </c>
      <c r="GA94" s="39">
        <v>240</v>
      </c>
      <c r="GB94" s="39" t="s">
        <v>334</v>
      </c>
      <c r="GC94" s="39">
        <v>136960</v>
      </c>
      <c r="GD94" s="39">
        <v>46120</v>
      </c>
      <c r="GE94" s="39">
        <v>36740</v>
      </c>
      <c r="GF94" s="39">
        <v>23230</v>
      </c>
      <c r="GG94" s="39">
        <v>15330</v>
      </c>
      <c r="GH94" s="39">
        <v>9410</v>
      </c>
      <c r="GI94" s="39">
        <v>4480</v>
      </c>
      <c r="GJ94" s="39">
        <v>2520</v>
      </c>
      <c r="GK94" s="39">
        <v>240</v>
      </c>
      <c r="GL94" s="39" t="s">
        <v>334</v>
      </c>
      <c r="GM94" s="39">
        <v>138080</v>
      </c>
      <c r="GN94" s="39">
        <v>46210</v>
      </c>
      <c r="GO94" s="39">
        <v>37140</v>
      </c>
      <c r="GP94" s="39">
        <v>23640</v>
      </c>
      <c r="GQ94" s="39">
        <v>15430</v>
      </c>
      <c r="GR94" s="39">
        <v>9540</v>
      </c>
      <c r="GS94" s="39">
        <v>4520</v>
      </c>
      <c r="GT94" s="39">
        <v>2540</v>
      </c>
      <c r="GU94" s="39">
        <v>250</v>
      </c>
      <c r="GV94" s="39" t="s">
        <v>334</v>
      </c>
      <c r="GW94" s="39">
        <v>139270</v>
      </c>
      <c r="GX94" s="39">
        <v>46310</v>
      </c>
      <c r="GY94" s="39">
        <v>37460</v>
      </c>
      <c r="GZ94" s="39">
        <v>24060</v>
      </c>
      <c r="HA94" s="39">
        <v>15520</v>
      </c>
      <c r="HB94" s="39">
        <v>9690</v>
      </c>
      <c r="HC94" s="39">
        <v>4570</v>
      </c>
      <c r="HD94" s="39">
        <v>2570</v>
      </c>
      <c r="HE94" s="39">
        <v>240</v>
      </c>
      <c r="HF94" s="39" t="s">
        <v>334</v>
      </c>
      <c r="HG94" s="39">
        <v>140410</v>
      </c>
      <c r="HH94" s="39">
        <v>46440</v>
      </c>
      <c r="HI94" s="39">
        <v>37750</v>
      </c>
      <c r="HJ94" s="39">
        <v>24380</v>
      </c>
      <c r="HK94" s="39">
        <v>15690</v>
      </c>
      <c r="HL94" s="39">
        <v>9840</v>
      </c>
      <c r="HM94" s="39">
        <v>4630</v>
      </c>
      <c r="HN94" s="39">
        <v>2610</v>
      </c>
      <c r="HO94" s="39">
        <v>240</v>
      </c>
      <c r="HP94" s="39" t="s">
        <v>334</v>
      </c>
      <c r="HQ94" s="39">
        <v>141570</v>
      </c>
      <c r="HR94" s="39">
        <v>46560</v>
      </c>
      <c r="HS94" s="39">
        <v>38350</v>
      </c>
      <c r="HT94" s="39">
        <v>24740</v>
      </c>
      <c r="HU94" s="39">
        <v>15950</v>
      </c>
      <c r="HV94" s="39">
        <v>10030</v>
      </c>
      <c r="HW94" s="39">
        <v>4690</v>
      </c>
      <c r="HX94" s="39">
        <v>2650</v>
      </c>
      <c r="HY94" s="39">
        <v>240</v>
      </c>
      <c r="HZ94" s="39" t="s">
        <v>334</v>
      </c>
      <c r="IA94" s="39">
        <v>143210</v>
      </c>
      <c r="IB94" s="39">
        <v>46810</v>
      </c>
      <c r="IC94" s="39">
        <v>38970</v>
      </c>
      <c r="ID94" s="39">
        <v>25140</v>
      </c>
      <c r="IE94" s="39">
        <v>16210</v>
      </c>
      <c r="IF94" s="39">
        <v>10300</v>
      </c>
      <c r="IG94" s="39">
        <v>4830</v>
      </c>
      <c r="IH94" s="39">
        <v>2680</v>
      </c>
      <c r="II94" s="39">
        <v>250</v>
      </c>
      <c r="IJ94" s="39" t="s">
        <v>334</v>
      </c>
      <c r="IK94" s="39">
        <v>145190</v>
      </c>
      <c r="IL94" s="39">
        <v>46980</v>
      </c>
      <c r="IM94" s="39">
        <v>39590</v>
      </c>
      <c r="IN94" s="39">
        <v>25600</v>
      </c>
      <c r="IO94" s="39">
        <v>16510</v>
      </c>
      <c r="IP94" s="39">
        <v>10530</v>
      </c>
      <c r="IQ94" s="39">
        <v>4940</v>
      </c>
      <c r="IR94" s="39">
        <v>2710</v>
      </c>
      <c r="IS94" s="39">
        <v>250</v>
      </c>
      <c r="IT94" s="39" t="s">
        <v>334</v>
      </c>
      <c r="IU94" s="39">
        <v>147110</v>
      </c>
      <c r="IV94" s="39">
        <v>47210</v>
      </c>
      <c r="IW94" s="39">
        <v>40170</v>
      </c>
      <c r="IX94" s="39">
        <v>26130</v>
      </c>
      <c r="IY94" s="39">
        <v>16800</v>
      </c>
      <c r="IZ94" s="39">
        <v>10830</v>
      </c>
      <c r="JA94" s="39">
        <v>5030</v>
      </c>
      <c r="JB94" s="39">
        <v>2770</v>
      </c>
      <c r="JC94" s="39">
        <v>250</v>
      </c>
      <c r="JD94" s="39" t="s">
        <v>334</v>
      </c>
      <c r="JE94" s="39">
        <v>149180</v>
      </c>
      <c r="JF94" s="39">
        <v>47380</v>
      </c>
      <c r="JG94" s="39">
        <v>40590</v>
      </c>
      <c r="JH94" s="39">
        <v>26560</v>
      </c>
      <c r="JI94" s="39">
        <v>17030</v>
      </c>
      <c r="JJ94" s="39">
        <v>11100</v>
      </c>
      <c r="JK94" s="39">
        <v>5100</v>
      </c>
      <c r="JL94" s="39">
        <v>2810</v>
      </c>
      <c r="JM94" s="39">
        <v>260</v>
      </c>
      <c r="JN94" s="39" t="s">
        <v>334</v>
      </c>
      <c r="JO94" s="39">
        <v>150810</v>
      </c>
      <c r="JP94" s="39">
        <v>47590</v>
      </c>
      <c r="JQ94" s="39">
        <v>41070</v>
      </c>
      <c r="JR94" s="39">
        <v>26980</v>
      </c>
      <c r="JS94" s="39">
        <v>17330</v>
      </c>
      <c r="JT94" s="39">
        <v>11410</v>
      </c>
      <c r="JU94" s="39">
        <v>5190</v>
      </c>
      <c r="JV94" s="39">
        <v>2860</v>
      </c>
      <c r="JW94" s="39">
        <v>260</v>
      </c>
      <c r="JX94" s="39" t="s">
        <v>334</v>
      </c>
      <c r="JY94" s="39">
        <v>152670</v>
      </c>
      <c r="JZ94" s="39">
        <v>47740</v>
      </c>
      <c r="KA94" s="39">
        <v>41320</v>
      </c>
      <c r="KB94" s="39">
        <v>27390</v>
      </c>
      <c r="KC94" s="39">
        <v>17520</v>
      </c>
      <c r="KD94" s="39">
        <v>11630</v>
      </c>
      <c r="KE94" s="39">
        <v>5250</v>
      </c>
      <c r="KF94" s="39">
        <v>2900</v>
      </c>
      <c r="KG94" s="39">
        <v>260</v>
      </c>
      <c r="KH94" s="39" t="s">
        <v>334</v>
      </c>
      <c r="KI94" s="39">
        <v>154020</v>
      </c>
      <c r="KJ94" s="39">
        <v>47910</v>
      </c>
      <c r="KK94" s="39">
        <v>41720</v>
      </c>
      <c r="KL94" s="39">
        <v>27840</v>
      </c>
      <c r="KM94" s="39">
        <v>17830</v>
      </c>
      <c r="KN94" s="39">
        <v>11890</v>
      </c>
      <c r="KO94" s="39">
        <v>5310</v>
      </c>
      <c r="KP94" s="39">
        <v>2960</v>
      </c>
      <c r="KQ94" s="39">
        <v>260</v>
      </c>
      <c r="KR94" s="39" t="s">
        <v>334</v>
      </c>
      <c r="KS94" s="39">
        <v>155710</v>
      </c>
      <c r="KT94" s="39">
        <v>48190</v>
      </c>
      <c r="KU94" s="39">
        <v>42150</v>
      </c>
      <c r="KV94" s="39">
        <v>28350</v>
      </c>
      <c r="KW94" s="39">
        <v>18130</v>
      </c>
      <c r="KX94" s="39">
        <v>12190</v>
      </c>
      <c r="KY94" s="39">
        <v>5400</v>
      </c>
      <c r="KZ94" s="39">
        <v>2990</v>
      </c>
      <c r="LA94" s="39">
        <v>270</v>
      </c>
      <c r="LB94" s="39" t="s">
        <v>334</v>
      </c>
      <c r="LC94" s="39">
        <v>157670</v>
      </c>
      <c r="LD94" t="str">
        <f>INDEX(Lookup!$F$2:$F$375, MATCH(D94,Lookup!$A$2:$A$375,0))</f>
        <v>:</v>
      </c>
    </row>
    <row r="95" spans="2:316" ht="15" customHeight="1" outlineLevel="1" x14ac:dyDescent="0.25">
      <c r="B95" s="1" t="s">
        <v>342</v>
      </c>
      <c r="C95" s="42">
        <v>2805</v>
      </c>
      <c r="D95" s="42" t="s">
        <v>517</v>
      </c>
      <c r="E95" s="43" t="s">
        <v>518</v>
      </c>
      <c r="F95" s="38">
        <v>13170</v>
      </c>
      <c r="G95" s="38">
        <v>4660</v>
      </c>
      <c r="H95" s="38">
        <v>1140</v>
      </c>
      <c r="I95" s="38">
        <v>1290</v>
      </c>
      <c r="J95" s="38">
        <v>520</v>
      </c>
      <c r="K95" s="38">
        <v>120</v>
      </c>
      <c r="L95" s="38">
        <v>90</v>
      </c>
      <c r="M95" s="38">
        <v>20</v>
      </c>
      <c r="N95" s="38" t="s">
        <v>334</v>
      </c>
      <c r="O95" s="39">
        <v>21010</v>
      </c>
      <c r="P95" s="39">
        <v>13220</v>
      </c>
      <c r="Q95" s="39">
        <v>4770</v>
      </c>
      <c r="R95" s="39">
        <v>1200</v>
      </c>
      <c r="S95" s="39">
        <v>1310</v>
      </c>
      <c r="T95" s="39">
        <v>520</v>
      </c>
      <c r="U95" s="39">
        <v>120</v>
      </c>
      <c r="V95" s="39">
        <v>80</v>
      </c>
      <c r="W95" s="39">
        <v>20</v>
      </c>
      <c r="X95" s="39" t="s">
        <v>334</v>
      </c>
      <c r="Y95" s="39">
        <v>21250</v>
      </c>
      <c r="Z95" s="39">
        <v>13330</v>
      </c>
      <c r="AA95" s="39">
        <v>4800</v>
      </c>
      <c r="AB95" s="39">
        <v>1260</v>
      </c>
      <c r="AC95" s="39">
        <v>1330</v>
      </c>
      <c r="AD95" s="39">
        <v>520</v>
      </c>
      <c r="AE95" s="39">
        <v>120</v>
      </c>
      <c r="AF95" s="39">
        <v>80</v>
      </c>
      <c r="AG95" s="39">
        <v>20</v>
      </c>
      <c r="AH95" s="39" t="s">
        <v>334</v>
      </c>
      <c r="AI95" s="39">
        <v>21460</v>
      </c>
      <c r="AJ95" s="39">
        <v>13390</v>
      </c>
      <c r="AK95" s="39">
        <v>4890</v>
      </c>
      <c r="AL95" s="39">
        <v>1320</v>
      </c>
      <c r="AM95" s="39">
        <v>1360</v>
      </c>
      <c r="AN95" s="39">
        <v>540</v>
      </c>
      <c r="AO95" s="39">
        <v>120</v>
      </c>
      <c r="AP95" s="39">
        <v>90</v>
      </c>
      <c r="AQ95" s="39">
        <v>10</v>
      </c>
      <c r="AR95" s="39" t="s">
        <v>334</v>
      </c>
      <c r="AS95" s="39">
        <v>21720</v>
      </c>
      <c r="AT95" s="39">
        <v>13440</v>
      </c>
      <c r="AU95" s="39">
        <v>4940</v>
      </c>
      <c r="AV95" s="39">
        <v>1320</v>
      </c>
      <c r="AW95" s="39">
        <v>1380</v>
      </c>
      <c r="AX95" s="39">
        <v>550</v>
      </c>
      <c r="AY95" s="39">
        <v>120</v>
      </c>
      <c r="AZ95" s="39">
        <v>90</v>
      </c>
      <c r="BA95" s="39">
        <v>10</v>
      </c>
      <c r="BB95" s="39" t="s">
        <v>334</v>
      </c>
      <c r="BC95" s="39">
        <v>21850</v>
      </c>
      <c r="BD95" s="39">
        <v>13470</v>
      </c>
      <c r="BE95" s="39">
        <v>4980</v>
      </c>
      <c r="BF95" s="39">
        <v>1420</v>
      </c>
      <c r="BG95" s="39">
        <v>1450</v>
      </c>
      <c r="BH95" s="39">
        <v>570</v>
      </c>
      <c r="BI95" s="39">
        <v>120</v>
      </c>
      <c r="BJ95" s="39">
        <v>100</v>
      </c>
      <c r="BK95" s="39">
        <v>10</v>
      </c>
      <c r="BL95" s="39" t="s">
        <v>334</v>
      </c>
      <c r="BM95" s="39">
        <v>22120</v>
      </c>
      <c r="BN95" s="39">
        <v>13530</v>
      </c>
      <c r="BO95" s="39">
        <v>5000</v>
      </c>
      <c r="BP95" s="39">
        <v>1470</v>
      </c>
      <c r="BQ95" s="39">
        <v>1500</v>
      </c>
      <c r="BR95" s="39">
        <v>570</v>
      </c>
      <c r="BS95" s="39">
        <v>120</v>
      </c>
      <c r="BT95" s="39">
        <v>100</v>
      </c>
      <c r="BU95" s="39">
        <v>10</v>
      </c>
      <c r="BV95" s="39" t="s">
        <v>334</v>
      </c>
      <c r="BW95" s="39">
        <v>22300</v>
      </c>
      <c r="BX95" s="39">
        <v>13660</v>
      </c>
      <c r="BY95" s="39">
        <v>4910</v>
      </c>
      <c r="BZ95" s="39">
        <v>1520</v>
      </c>
      <c r="CA95" s="39">
        <v>1540</v>
      </c>
      <c r="CB95" s="39">
        <v>580</v>
      </c>
      <c r="CC95" s="39">
        <v>130</v>
      </c>
      <c r="CD95" s="39">
        <v>100</v>
      </c>
      <c r="CE95" s="39">
        <v>20</v>
      </c>
      <c r="CF95" s="39" t="s">
        <v>334</v>
      </c>
      <c r="CG95" s="39">
        <v>22450</v>
      </c>
      <c r="CH95" s="39">
        <v>13700</v>
      </c>
      <c r="CI95" s="39">
        <v>4940</v>
      </c>
      <c r="CJ95" s="39">
        <v>1490</v>
      </c>
      <c r="CK95" s="39">
        <v>1570</v>
      </c>
      <c r="CL95" s="39">
        <v>580</v>
      </c>
      <c r="CM95" s="39">
        <v>140</v>
      </c>
      <c r="CN95" s="39">
        <v>100</v>
      </c>
      <c r="CO95" s="39">
        <v>20</v>
      </c>
      <c r="CP95" s="39" t="s">
        <v>334</v>
      </c>
      <c r="CQ95" s="39">
        <v>22530</v>
      </c>
      <c r="CR95" s="39">
        <v>13830</v>
      </c>
      <c r="CS95" s="39">
        <v>4810</v>
      </c>
      <c r="CT95" s="39">
        <v>1510</v>
      </c>
      <c r="CU95" s="39">
        <v>1620</v>
      </c>
      <c r="CV95" s="39">
        <v>600</v>
      </c>
      <c r="CW95" s="39">
        <v>160</v>
      </c>
      <c r="CX95" s="39">
        <v>110</v>
      </c>
      <c r="CY95" s="39">
        <v>20</v>
      </c>
      <c r="CZ95" s="39" t="s">
        <v>334</v>
      </c>
      <c r="DA95" s="39">
        <v>22650</v>
      </c>
      <c r="DB95" s="39">
        <v>13840</v>
      </c>
      <c r="DC95" s="39">
        <v>4840</v>
      </c>
      <c r="DD95" s="39">
        <v>1560</v>
      </c>
      <c r="DE95" s="39">
        <v>1660</v>
      </c>
      <c r="DF95" s="39">
        <v>610</v>
      </c>
      <c r="DG95" s="39">
        <v>170</v>
      </c>
      <c r="DH95" s="39">
        <v>120</v>
      </c>
      <c r="DI95" s="39">
        <v>20</v>
      </c>
      <c r="DJ95" s="39" t="s">
        <v>334</v>
      </c>
      <c r="DK95" s="39">
        <v>22800</v>
      </c>
      <c r="DL95" s="39">
        <v>13860</v>
      </c>
      <c r="DM95" s="39">
        <v>4880</v>
      </c>
      <c r="DN95" s="39">
        <v>1710</v>
      </c>
      <c r="DO95" s="39">
        <v>1740</v>
      </c>
      <c r="DP95" s="39">
        <v>650</v>
      </c>
      <c r="DQ95" s="39">
        <v>200</v>
      </c>
      <c r="DR95" s="39">
        <v>130</v>
      </c>
      <c r="DS95" s="39">
        <v>20</v>
      </c>
      <c r="DT95" s="39" t="s">
        <v>334</v>
      </c>
      <c r="DU95" s="39">
        <v>23180</v>
      </c>
      <c r="DV95" s="39">
        <v>13870</v>
      </c>
      <c r="DW95" s="39">
        <v>4910</v>
      </c>
      <c r="DX95" s="39">
        <v>1860</v>
      </c>
      <c r="DY95" s="39">
        <v>1800</v>
      </c>
      <c r="DZ95" s="39">
        <v>670</v>
      </c>
      <c r="EA95" s="39">
        <v>210</v>
      </c>
      <c r="EB95" s="39">
        <v>140</v>
      </c>
      <c r="EC95" s="39">
        <v>20</v>
      </c>
      <c r="ED95" s="39" t="s">
        <v>334</v>
      </c>
      <c r="EE95" s="39">
        <v>23470</v>
      </c>
      <c r="EF95" s="39">
        <v>13810</v>
      </c>
      <c r="EG95" s="39">
        <v>5010</v>
      </c>
      <c r="EH95" s="39">
        <v>2050</v>
      </c>
      <c r="EI95" s="39">
        <v>1880</v>
      </c>
      <c r="EJ95" s="39">
        <v>730</v>
      </c>
      <c r="EK95" s="39">
        <v>210</v>
      </c>
      <c r="EL95" s="39">
        <v>150</v>
      </c>
      <c r="EM95" s="39">
        <v>20</v>
      </c>
      <c r="EN95" s="39" t="s">
        <v>334</v>
      </c>
      <c r="EO95" s="39">
        <v>23830</v>
      </c>
      <c r="EP95" s="39">
        <v>13690</v>
      </c>
      <c r="EQ95" s="39">
        <v>5160</v>
      </c>
      <c r="ER95" s="39">
        <v>2250</v>
      </c>
      <c r="ES95" s="39">
        <v>2000</v>
      </c>
      <c r="ET95" s="39">
        <v>790</v>
      </c>
      <c r="EU95" s="39">
        <v>230</v>
      </c>
      <c r="EV95" s="39">
        <v>140</v>
      </c>
      <c r="EW95" s="39">
        <v>20</v>
      </c>
      <c r="EX95" s="39" t="s">
        <v>334</v>
      </c>
      <c r="EY95" s="39">
        <v>24270</v>
      </c>
      <c r="EZ95" s="39">
        <v>13710</v>
      </c>
      <c r="FA95" s="39">
        <v>5230</v>
      </c>
      <c r="FB95" s="39">
        <v>2470</v>
      </c>
      <c r="FC95" s="39">
        <v>2130</v>
      </c>
      <c r="FD95" s="39">
        <v>920</v>
      </c>
      <c r="FE95" s="39">
        <v>240</v>
      </c>
      <c r="FF95" s="39">
        <v>140</v>
      </c>
      <c r="FG95" s="39">
        <v>20</v>
      </c>
      <c r="FH95" s="39" t="s">
        <v>334</v>
      </c>
      <c r="FI95" s="39">
        <v>24860</v>
      </c>
      <c r="FJ95" s="39">
        <v>13640</v>
      </c>
      <c r="FK95" s="39">
        <v>5410</v>
      </c>
      <c r="FL95" s="39">
        <v>2710</v>
      </c>
      <c r="FM95" s="39">
        <v>2210</v>
      </c>
      <c r="FN95" s="39">
        <v>980</v>
      </c>
      <c r="FO95" s="39">
        <v>240</v>
      </c>
      <c r="FP95" s="39">
        <v>140</v>
      </c>
      <c r="FQ95" s="39">
        <v>20</v>
      </c>
      <c r="FR95" s="39" t="s">
        <v>334</v>
      </c>
      <c r="FS95" s="39">
        <v>25360</v>
      </c>
      <c r="FT95" s="39">
        <v>13660</v>
      </c>
      <c r="FU95" s="39">
        <v>5490</v>
      </c>
      <c r="FV95" s="39">
        <v>2880</v>
      </c>
      <c r="FW95" s="39">
        <v>2270</v>
      </c>
      <c r="FX95" s="39">
        <v>1010</v>
      </c>
      <c r="FY95" s="39">
        <v>250</v>
      </c>
      <c r="FZ95" s="39">
        <v>140</v>
      </c>
      <c r="GA95" s="39">
        <v>20</v>
      </c>
      <c r="GB95" s="39" t="s">
        <v>334</v>
      </c>
      <c r="GC95" s="39">
        <v>25720</v>
      </c>
      <c r="GD95" s="39">
        <v>13650</v>
      </c>
      <c r="GE95" s="39">
        <v>5640</v>
      </c>
      <c r="GF95" s="39">
        <v>3030</v>
      </c>
      <c r="GG95" s="39">
        <v>2370</v>
      </c>
      <c r="GH95" s="39">
        <v>1050</v>
      </c>
      <c r="GI95" s="39">
        <v>250</v>
      </c>
      <c r="GJ95" s="39">
        <v>140</v>
      </c>
      <c r="GK95" s="39">
        <v>20</v>
      </c>
      <c r="GL95" s="39" t="s">
        <v>334</v>
      </c>
      <c r="GM95" s="39">
        <v>26150</v>
      </c>
      <c r="GN95" s="39">
        <v>13670</v>
      </c>
      <c r="GO95" s="39">
        <v>5870</v>
      </c>
      <c r="GP95" s="39">
        <v>3220</v>
      </c>
      <c r="GQ95" s="39">
        <v>2410</v>
      </c>
      <c r="GR95" s="39">
        <v>1120</v>
      </c>
      <c r="GS95" s="39">
        <v>260</v>
      </c>
      <c r="GT95" s="39">
        <v>150</v>
      </c>
      <c r="GU95" s="39">
        <v>20</v>
      </c>
      <c r="GV95" s="39" t="s">
        <v>334</v>
      </c>
      <c r="GW95" s="39">
        <v>26710</v>
      </c>
      <c r="GX95" s="39">
        <v>13680</v>
      </c>
      <c r="GY95" s="39">
        <v>6020</v>
      </c>
      <c r="GZ95" s="39">
        <v>3370</v>
      </c>
      <c r="HA95" s="39">
        <v>2460</v>
      </c>
      <c r="HB95" s="39">
        <v>1200</v>
      </c>
      <c r="HC95" s="39">
        <v>260</v>
      </c>
      <c r="HD95" s="39">
        <v>150</v>
      </c>
      <c r="HE95" s="39">
        <v>20</v>
      </c>
      <c r="HF95" s="39" t="s">
        <v>334</v>
      </c>
      <c r="HG95" s="39">
        <v>27150</v>
      </c>
      <c r="HH95" s="39">
        <v>13710</v>
      </c>
      <c r="HI95" s="39">
        <v>6060</v>
      </c>
      <c r="HJ95" s="39">
        <v>3520</v>
      </c>
      <c r="HK95" s="39">
        <v>2540</v>
      </c>
      <c r="HL95" s="39">
        <v>1260</v>
      </c>
      <c r="HM95" s="39">
        <v>260</v>
      </c>
      <c r="HN95" s="39">
        <v>150</v>
      </c>
      <c r="HO95" s="39">
        <v>20</v>
      </c>
      <c r="HP95" s="39" t="s">
        <v>334</v>
      </c>
      <c r="HQ95" s="39">
        <v>27510</v>
      </c>
      <c r="HR95" s="39">
        <v>13730</v>
      </c>
      <c r="HS95" s="39">
        <v>6170</v>
      </c>
      <c r="HT95" s="39">
        <v>3640</v>
      </c>
      <c r="HU95" s="39">
        <v>2650</v>
      </c>
      <c r="HV95" s="39">
        <v>1310</v>
      </c>
      <c r="HW95" s="39">
        <v>260</v>
      </c>
      <c r="HX95" s="39">
        <v>150</v>
      </c>
      <c r="HY95" s="39">
        <v>20</v>
      </c>
      <c r="HZ95" s="39" t="s">
        <v>334</v>
      </c>
      <c r="IA95" s="39">
        <v>27930</v>
      </c>
      <c r="IB95" s="39">
        <v>13790</v>
      </c>
      <c r="IC95" s="39">
        <v>6300</v>
      </c>
      <c r="ID95" s="39">
        <v>3780</v>
      </c>
      <c r="IE95" s="39">
        <v>2720</v>
      </c>
      <c r="IF95" s="39">
        <v>1400</v>
      </c>
      <c r="IG95" s="39">
        <v>270</v>
      </c>
      <c r="IH95" s="39">
        <v>150</v>
      </c>
      <c r="II95" s="39">
        <v>20</v>
      </c>
      <c r="IJ95" s="39" t="s">
        <v>334</v>
      </c>
      <c r="IK95" s="39">
        <v>28430</v>
      </c>
      <c r="IL95" s="39">
        <v>13780</v>
      </c>
      <c r="IM95" s="39">
        <v>6410</v>
      </c>
      <c r="IN95" s="39">
        <v>3860</v>
      </c>
      <c r="IO95" s="39">
        <v>2790</v>
      </c>
      <c r="IP95" s="39">
        <v>1440</v>
      </c>
      <c r="IQ95" s="39">
        <v>280</v>
      </c>
      <c r="IR95" s="39">
        <v>150</v>
      </c>
      <c r="IS95" s="39">
        <v>20</v>
      </c>
      <c r="IT95" s="39" t="s">
        <v>334</v>
      </c>
      <c r="IU95" s="39">
        <v>28720</v>
      </c>
      <c r="IV95" s="39">
        <v>13790</v>
      </c>
      <c r="IW95" s="39">
        <v>6520</v>
      </c>
      <c r="IX95" s="39">
        <v>4020</v>
      </c>
      <c r="IY95" s="39">
        <v>2900</v>
      </c>
      <c r="IZ95" s="39">
        <v>1550</v>
      </c>
      <c r="JA95" s="39">
        <v>290</v>
      </c>
      <c r="JB95" s="39">
        <v>150</v>
      </c>
      <c r="JC95" s="39">
        <v>20</v>
      </c>
      <c r="JD95" s="39" t="s">
        <v>334</v>
      </c>
      <c r="JE95" s="39">
        <v>29240</v>
      </c>
      <c r="JF95" s="39">
        <v>13810</v>
      </c>
      <c r="JG95" s="39">
        <v>6660</v>
      </c>
      <c r="JH95" s="39">
        <v>4220</v>
      </c>
      <c r="JI95" s="39">
        <v>3020</v>
      </c>
      <c r="JJ95" s="39">
        <v>1630</v>
      </c>
      <c r="JK95" s="39">
        <v>310</v>
      </c>
      <c r="JL95" s="39">
        <v>150</v>
      </c>
      <c r="JM95" s="39">
        <v>20</v>
      </c>
      <c r="JN95" s="39" t="s">
        <v>334</v>
      </c>
      <c r="JO95" s="39">
        <v>29810</v>
      </c>
      <c r="JP95" s="39">
        <v>13820</v>
      </c>
      <c r="JQ95" s="39">
        <v>6760</v>
      </c>
      <c r="JR95" s="39">
        <v>4390</v>
      </c>
      <c r="JS95" s="39">
        <v>3130</v>
      </c>
      <c r="JT95" s="39">
        <v>1710</v>
      </c>
      <c r="JU95" s="39">
        <v>320</v>
      </c>
      <c r="JV95" s="39">
        <v>160</v>
      </c>
      <c r="JW95" s="39">
        <v>20</v>
      </c>
      <c r="JX95" s="39" t="s">
        <v>334</v>
      </c>
      <c r="JY95" s="39">
        <v>30310</v>
      </c>
      <c r="JZ95" s="39">
        <v>13840</v>
      </c>
      <c r="KA95" s="39">
        <v>6840</v>
      </c>
      <c r="KB95" s="39">
        <v>4510</v>
      </c>
      <c r="KC95" s="39">
        <v>3210</v>
      </c>
      <c r="KD95" s="39">
        <v>1770</v>
      </c>
      <c r="KE95" s="39">
        <v>330</v>
      </c>
      <c r="KF95" s="39">
        <v>160</v>
      </c>
      <c r="KG95" s="39">
        <v>20</v>
      </c>
      <c r="KH95" s="39" t="s">
        <v>334</v>
      </c>
      <c r="KI95" s="39">
        <v>30670</v>
      </c>
      <c r="KJ95" s="39">
        <v>13840</v>
      </c>
      <c r="KK95" s="39">
        <v>6940</v>
      </c>
      <c r="KL95" s="39">
        <v>4610</v>
      </c>
      <c r="KM95" s="39">
        <v>3320</v>
      </c>
      <c r="KN95" s="39">
        <v>1840</v>
      </c>
      <c r="KO95" s="39">
        <v>340</v>
      </c>
      <c r="KP95" s="39">
        <v>160</v>
      </c>
      <c r="KQ95" s="39">
        <v>20</v>
      </c>
      <c r="KR95" s="39" t="s">
        <v>334</v>
      </c>
      <c r="KS95" s="39">
        <v>31070</v>
      </c>
      <c r="KT95" s="39">
        <v>13880</v>
      </c>
      <c r="KU95" s="39">
        <v>7060</v>
      </c>
      <c r="KV95" s="39">
        <v>4690</v>
      </c>
      <c r="KW95" s="39">
        <v>3360</v>
      </c>
      <c r="KX95" s="39">
        <v>1890</v>
      </c>
      <c r="KY95" s="39">
        <v>360</v>
      </c>
      <c r="KZ95" s="39">
        <v>160</v>
      </c>
      <c r="LA95" s="39">
        <v>20</v>
      </c>
      <c r="LB95" s="39" t="s">
        <v>334</v>
      </c>
      <c r="LC95" s="39">
        <v>31430</v>
      </c>
      <c r="LD95" t="e">
        <f>INDEX(Lookup!$F$2:$F$375, MATCH(D95,Lookup!$A$2:$A$375,0))</f>
        <v>#N/A</v>
      </c>
    </row>
    <row r="96" spans="2:316" ht="15" customHeight="1" outlineLevel="1" x14ac:dyDescent="0.25">
      <c r="B96" s="1" t="s">
        <v>342</v>
      </c>
      <c r="C96" s="42">
        <v>2815</v>
      </c>
      <c r="D96" s="42" t="s">
        <v>519</v>
      </c>
      <c r="E96" s="43" t="s">
        <v>520</v>
      </c>
      <c r="F96" s="38">
        <v>7470</v>
      </c>
      <c r="G96" s="38">
        <v>8890</v>
      </c>
      <c r="H96" s="38">
        <v>4580</v>
      </c>
      <c r="I96" s="38">
        <v>2790</v>
      </c>
      <c r="J96" s="38">
        <v>2360</v>
      </c>
      <c r="K96" s="38">
        <v>1380</v>
      </c>
      <c r="L96" s="38">
        <v>1010</v>
      </c>
      <c r="M96" s="38">
        <v>110</v>
      </c>
      <c r="N96" s="38" t="s">
        <v>334</v>
      </c>
      <c r="O96" s="39">
        <v>28590</v>
      </c>
      <c r="P96" s="39">
        <v>7700</v>
      </c>
      <c r="Q96" s="39">
        <v>8850</v>
      </c>
      <c r="R96" s="39">
        <v>4600</v>
      </c>
      <c r="S96" s="39">
        <v>2850</v>
      </c>
      <c r="T96" s="39">
        <v>2380</v>
      </c>
      <c r="U96" s="39">
        <v>1330</v>
      </c>
      <c r="V96" s="39">
        <v>1000</v>
      </c>
      <c r="W96" s="39">
        <v>120</v>
      </c>
      <c r="X96" s="39" t="s">
        <v>334</v>
      </c>
      <c r="Y96" s="39">
        <v>28820</v>
      </c>
      <c r="Z96" s="39">
        <v>7930</v>
      </c>
      <c r="AA96" s="39">
        <v>8960</v>
      </c>
      <c r="AB96" s="39">
        <v>4640</v>
      </c>
      <c r="AC96" s="39">
        <v>2900</v>
      </c>
      <c r="AD96" s="39">
        <v>2380</v>
      </c>
      <c r="AE96" s="39">
        <v>1260</v>
      </c>
      <c r="AF96" s="39">
        <v>910</v>
      </c>
      <c r="AG96" s="39">
        <v>100</v>
      </c>
      <c r="AH96" s="39" t="s">
        <v>334</v>
      </c>
      <c r="AI96" s="39">
        <v>29070</v>
      </c>
      <c r="AJ96" s="39">
        <v>8460</v>
      </c>
      <c r="AK96" s="39">
        <v>8910</v>
      </c>
      <c r="AL96" s="39">
        <v>4460</v>
      </c>
      <c r="AM96" s="39">
        <v>2980</v>
      </c>
      <c r="AN96" s="39">
        <v>2370</v>
      </c>
      <c r="AO96" s="39">
        <v>1260</v>
      </c>
      <c r="AP96" s="39">
        <v>880</v>
      </c>
      <c r="AQ96" s="39">
        <v>90</v>
      </c>
      <c r="AR96" s="39" t="s">
        <v>334</v>
      </c>
      <c r="AS96" s="39">
        <v>29410</v>
      </c>
      <c r="AT96" s="39">
        <v>8670</v>
      </c>
      <c r="AU96" s="39">
        <v>8960</v>
      </c>
      <c r="AV96" s="39">
        <v>4490</v>
      </c>
      <c r="AW96" s="39">
        <v>3210</v>
      </c>
      <c r="AX96" s="39">
        <v>2380</v>
      </c>
      <c r="AY96" s="39">
        <v>1300</v>
      </c>
      <c r="AZ96" s="39">
        <v>890</v>
      </c>
      <c r="BA96" s="39">
        <v>90</v>
      </c>
      <c r="BB96" s="39" t="s">
        <v>334</v>
      </c>
      <c r="BC96" s="39">
        <v>29990</v>
      </c>
      <c r="BD96" s="39">
        <v>8720</v>
      </c>
      <c r="BE96" s="39">
        <v>9050</v>
      </c>
      <c r="BF96" s="39">
        <v>4590</v>
      </c>
      <c r="BG96" s="39">
        <v>3390</v>
      </c>
      <c r="BH96" s="39">
        <v>2470</v>
      </c>
      <c r="BI96" s="39">
        <v>1370</v>
      </c>
      <c r="BJ96" s="39">
        <v>920</v>
      </c>
      <c r="BK96" s="39">
        <v>90</v>
      </c>
      <c r="BL96" s="39" t="s">
        <v>334</v>
      </c>
      <c r="BM96" s="39">
        <v>30590</v>
      </c>
      <c r="BN96" s="39">
        <v>8780</v>
      </c>
      <c r="BO96" s="39">
        <v>9070</v>
      </c>
      <c r="BP96" s="39">
        <v>4670</v>
      </c>
      <c r="BQ96" s="39">
        <v>3530</v>
      </c>
      <c r="BR96" s="39">
        <v>2600</v>
      </c>
      <c r="BS96" s="39">
        <v>1430</v>
      </c>
      <c r="BT96" s="39">
        <v>970</v>
      </c>
      <c r="BU96" s="39">
        <v>100</v>
      </c>
      <c r="BV96" s="39" t="s">
        <v>334</v>
      </c>
      <c r="BW96" s="39">
        <v>31130</v>
      </c>
      <c r="BX96" s="39">
        <v>8780</v>
      </c>
      <c r="BY96" s="39">
        <v>9130</v>
      </c>
      <c r="BZ96" s="39">
        <v>4760</v>
      </c>
      <c r="CA96" s="39">
        <v>3740</v>
      </c>
      <c r="CB96" s="39">
        <v>2700</v>
      </c>
      <c r="CC96" s="39">
        <v>1490</v>
      </c>
      <c r="CD96" s="39">
        <v>1030</v>
      </c>
      <c r="CE96" s="39">
        <v>100</v>
      </c>
      <c r="CF96" s="39" t="s">
        <v>334</v>
      </c>
      <c r="CG96" s="39">
        <v>31720</v>
      </c>
      <c r="CH96" s="39">
        <v>8790</v>
      </c>
      <c r="CI96" s="39">
        <v>9190</v>
      </c>
      <c r="CJ96" s="39">
        <v>4900</v>
      </c>
      <c r="CK96" s="39">
        <v>3920</v>
      </c>
      <c r="CL96" s="39">
        <v>2870</v>
      </c>
      <c r="CM96" s="39">
        <v>1590</v>
      </c>
      <c r="CN96" s="39">
        <v>1100</v>
      </c>
      <c r="CO96" s="39">
        <v>100</v>
      </c>
      <c r="CP96" s="39" t="s">
        <v>334</v>
      </c>
      <c r="CQ96" s="39">
        <v>32460</v>
      </c>
      <c r="CR96" s="39">
        <v>8810</v>
      </c>
      <c r="CS96" s="39">
        <v>9270</v>
      </c>
      <c r="CT96" s="39">
        <v>5090</v>
      </c>
      <c r="CU96" s="39">
        <v>3980</v>
      </c>
      <c r="CV96" s="39">
        <v>3050</v>
      </c>
      <c r="CW96" s="39">
        <v>1720</v>
      </c>
      <c r="CX96" s="39">
        <v>1150</v>
      </c>
      <c r="CY96" s="39">
        <v>100</v>
      </c>
      <c r="CZ96" s="39" t="s">
        <v>334</v>
      </c>
      <c r="DA96" s="39">
        <v>33170</v>
      </c>
      <c r="DB96" s="39">
        <v>8830</v>
      </c>
      <c r="DC96" s="39">
        <v>9330</v>
      </c>
      <c r="DD96" s="39">
        <v>5170</v>
      </c>
      <c r="DE96" s="39">
        <v>4070</v>
      </c>
      <c r="DF96" s="39">
        <v>3220</v>
      </c>
      <c r="DG96" s="39">
        <v>1830</v>
      </c>
      <c r="DH96" s="39">
        <v>1160</v>
      </c>
      <c r="DI96" s="39">
        <v>110</v>
      </c>
      <c r="DJ96" s="39" t="s">
        <v>334</v>
      </c>
      <c r="DK96" s="39">
        <v>33720</v>
      </c>
      <c r="DL96" s="39">
        <v>8890</v>
      </c>
      <c r="DM96" s="39">
        <v>9410</v>
      </c>
      <c r="DN96" s="39">
        <v>5240</v>
      </c>
      <c r="DO96" s="39">
        <v>4200</v>
      </c>
      <c r="DP96" s="39">
        <v>3320</v>
      </c>
      <c r="DQ96" s="39">
        <v>1900</v>
      </c>
      <c r="DR96" s="39">
        <v>1190</v>
      </c>
      <c r="DS96" s="39">
        <v>110</v>
      </c>
      <c r="DT96" s="39" t="s">
        <v>334</v>
      </c>
      <c r="DU96" s="39">
        <v>34260</v>
      </c>
      <c r="DV96" s="39">
        <v>8920</v>
      </c>
      <c r="DW96" s="39">
        <v>9550</v>
      </c>
      <c r="DX96" s="39">
        <v>5370</v>
      </c>
      <c r="DY96" s="39">
        <v>4280</v>
      </c>
      <c r="DZ96" s="39">
        <v>3400</v>
      </c>
      <c r="EA96" s="39">
        <v>1950</v>
      </c>
      <c r="EB96" s="39">
        <v>1230</v>
      </c>
      <c r="EC96" s="39">
        <v>110</v>
      </c>
      <c r="ED96" s="39" t="s">
        <v>334</v>
      </c>
      <c r="EE96" s="39">
        <v>34810</v>
      </c>
      <c r="EF96" s="39">
        <v>8950</v>
      </c>
      <c r="EG96" s="39">
        <v>9650</v>
      </c>
      <c r="EH96" s="39">
        <v>5500</v>
      </c>
      <c r="EI96" s="39">
        <v>4400</v>
      </c>
      <c r="EJ96" s="39">
        <v>3460</v>
      </c>
      <c r="EK96" s="39">
        <v>2010</v>
      </c>
      <c r="EL96" s="39">
        <v>1250</v>
      </c>
      <c r="EM96" s="39">
        <v>120</v>
      </c>
      <c r="EN96" s="39" t="s">
        <v>334</v>
      </c>
      <c r="EO96" s="39">
        <v>35330</v>
      </c>
      <c r="EP96" s="39">
        <v>9020</v>
      </c>
      <c r="EQ96" s="39">
        <v>9770</v>
      </c>
      <c r="ER96" s="39">
        <v>5680</v>
      </c>
      <c r="ES96" s="39">
        <v>4530</v>
      </c>
      <c r="ET96" s="39">
        <v>3530</v>
      </c>
      <c r="EU96" s="39">
        <v>2090</v>
      </c>
      <c r="EV96" s="39">
        <v>1280</v>
      </c>
      <c r="EW96" s="39">
        <v>120</v>
      </c>
      <c r="EX96" s="39" t="s">
        <v>334</v>
      </c>
      <c r="EY96" s="39">
        <v>36020</v>
      </c>
      <c r="EZ96" s="39">
        <v>9120</v>
      </c>
      <c r="FA96" s="39">
        <v>9900</v>
      </c>
      <c r="FB96" s="39">
        <v>5710</v>
      </c>
      <c r="FC96" s="39">
        <v>4720</v>
      </c>
      <c r="FD96" s="39">
        <v>3490</v>
      </c>
      <c r="FE96" s="39">
        <v>2130</v>
      </c>
      <c r="FF96" s="39">
        <v>1300</v>
      </c>
      <c r="FG96" s="39">
        <v>120</v>
      </c>
      <c r="FH96" s="39" t="s">
        <v>334</v>
      </c>
      <c r="FI96" s="39">
        <v>36470</v>
      </c>
      <c r="FJ96" s="39">
        <v>9140</v>
      </c>
      <c r="FK96" s="39">
        <v>10030</v>
      </c>
      <c r="FL96" s="39">
        <v>5770</v>
      </c>
      <c r="FM96" s="39">
        <v>4780</v>
      </c>
      <c r="FN96" s="39">
        <v>3500</v>
      </c>
      <c r="FO96" s="39">
        <v>2170</v>
      </c>
      <c r="FP96" s="39">
        <v>1300</v>
      </c>
      <c r="FQ96" s="39">
        <v>130</v>
      </c>
      <c r="FR96" s="39" t="s">
        <v>334</v>
      </c>
      <c r="FS96" s="39">
        <v>36810</v>
      </c>
      <c r="FT96" s="39">
        <v>9160</v>
      </c>
      <c r="FU96" s="39">
        <v>10060</v>
      </c>
      <c r="FV96" s="39">
        <v>5890</v>
      </c>
      <c r="FW96" s="39">
        <v>4780</v>
      </c>
      <c r="FX96" s="39">
        <v>3530</v>
      </c>
      <c r="FY96" s="39">
        <v>2190</v>
      </c>
      <c r="FZ96" s="39">
        <v>1310</v>
      </c>
      <c r="GA96" s="39">
        <v>130</v>
      </c>
      <c r="GB96" s="39" t="s">
        <v>334</v>
      </c>
      <c r="GC96" s="39">
        <v>37050</v>
      </c>
      <c r="GD96" s="39">
        <v>9160</v>
      </c>
      <c r="GE96" s="39">
        <v>10140</v>
      </c>
      <c r="GF96" s="39">
        <v>5920</v>
      </c>
      <c r="GG96" s="39">
        <v>4790</v>
      </c>
      <c r="GH96" s="39">
        <v>3530</v>
      </c>
      <c r="GI96" s="39">
        <v>2230</v>
      </c>
      <c r="GJ96" s="39">
        <v>1330</v>
      </c>
      <c r="GK96" s="39">
        <v>130</v>
      </c>
      <c r="GL96" s="39" t="s">
        <v>334</v>
      </c>
      <c r="GM96" s="39">
        <v>37230</v>
      </c>
      <c r="GN96" s="39">
        <v>9160</v>
      </c>
      <c r="GO96" s="39">
        <v>10210</v>
      </c>
      <c r="GP96" s="39">
        <v>6000</v>
      </c>
      <c r="GQ96" s="39">
        <v>4820</v>
      </c>
      <c r="GR96" s="39">
        <v>3550</v>
      </c>
      <c r="GS96" s="39">
        <v>2250</v>
      </c>
      <c r="GT96" s="39">
        <v>1330</v>
      </c>
      <c r="GU96" s="39">
        <v>130</v>
      </c>
      <c r="GV96" s="39" t="s">
        <v>334</v>
      </c>
      <c r="GW96" s="39">
        <v>37460</v>
      </c>
      <c r="GX96" s="39">
        <v>9170</v>
      </c>
      <c r="GY96" s="39">
        <v>10280</v>
      </c>
      <c r="GZ96" s="39">
        <v>6060</v>
      </c>
      <c r="HA96" s="39">
        <v>4850</v>
      </c>
      <c r="HB96" s="39">
        <v>3580</v>
      </c>
      <c r="HC96" s="39">
        <v>2280</v>
      </c>
      <c r="HD96" s="39">
        <v>1340</v>
      </c>
      <c r="HE96" s="39">
        <v>130</v>
      </c>
      <c r="HF96" s="39" t="s">
        <v>334</v>
      </c>
      <c r="HG96" s="39">
        <v>37690</v>
      </c>
      <c r="HH96" s="39">
        <v>9200</v>
      </c>
      <c r="HI96" s="39">
        <v>10380</v>
      </c>
      <c r="HJ96" s="39">
        <v>6120</v>
      </c>
      <c r="HK96" s="39">
        <v>4900</v>
      </c>
      <c r="HL96" s="39">
        <v>3620</v>
      </c>
      <c r="HM96" s="39">
        <v>2310</v>
      </c>
      <c r="HN96" s="39">
        <v>1370</v>
      </c>
      <c r="HO96" s="39">
        <v>130</v>
      </c>
      <c r="HP96" s="39" t="s">
        <v>334</v>
      </c>
      <c r="HQ96" s="39">
        <v>38030</v>
      </c>
      <c r="HR96" s="39">
        <v>9230</v>
      </c>
      <c r="HS96" s="39">
        <v>10550</v>
      </c>
      <c r="HT96" s="39">
        <v>6250</v>
      </c>
      <c r="HU96" s="39">
        <v>4970</v>
      </c>
      <c r="HV96" s="39">
        <v>3650</v>
      </c>
      <c r="HW96" s="39">
        <v>2340</v>
      </c>
      <c r="HX96" s="39">
        <v>1390</v>
      </c>
      <c r="HY96" s="39">
        <v>140</v>
      </c>
      <c r="HZ96" s="39" t="s">
        <v>334</v>
      </c>
      <c r="IA96" s="39">
        <v>38520</v>
      </c>
      <c r="IB96" s="39">
        <v>9260</v>
      </c>
      <c r="IC96" s="39">
        <v>10670</v>
      </c>
      <c r="ID96" s="39">
        <v>6370</v>
      </c>
      <c r="IE96" s="39">
        <v>5020</v>
      </c>
      <c r="IF96" s="39">
        <v>3750</v>
      </c>
      <c r="IG96" s="39">
        <v>2400</v>
      </c>
      <c r="IH96" s="39">
        <v>1410</v>
      </c>
      <c r="II96" s="39">
        <v>140</v>
      </c>
      <c r="IJ96" s="39" t="s">
        <v>334</v>
      </c>
      <c r="IK96" s="39">
        <v>39020</v>
      </c>
      <c r="IL96" s="39">
        <v>9280</v>
      </c>
      <c r="IM96" s="39">
        <v>10910</v>
      </c>
      <c r="IN96" s="39">
        <v>6590</v>
      </c>
      <c r="IO96" s="39">
        <v>5100</v>
      </c>
      <c r="IP96" s="39">
        <v>3840</v>
      </c>
      <c r="IQ96" s="39">
        <v>2450</v>
      </c>
      <c r="IR96" s="39">
        <v>1430</v>
      </c>
      <c r="IS96" s="39">
        <v>140</v>
      </c>
      <c r="IT96" s="39" t="s">
        <v>334</v>
      </c>
      <c r="IU96" s="39">
        <v>39730</v>
      </c>
      <c r="IV96" s="39">
        <v>9320</v>
      </c>
      <c r="IW96" s="39">
        <v>11090</v>
      </c>
      <c r="IX96" s="39">
        <v>6750</v>
      </c>
      <c r="IY96" s="39">
        <v>5170</v>
      </c>
      <c r="IZ96" s="39">
        <v>3910</v>
      </c>
      <c r="JA96" s="39">
        <v>2480</v>
      </c>
      <c r="JB96" s="39">
        <v>1450</v>
      </c>
      <c r="JC96" s="39">
        <v>140</v>
      </c>
      <c r="JD96" s="39" t="s">
        <v>334</v>
      </c>
      <c r="JE96" s="39">
        <v>40320</v>
      </c>
      <c r="JF96" s="39">
        <v>9370</v>
      </c>
      <c r="JG96" s="39">
        <v>11190</v>
      </c>
      <c r="JH96" s="39">
        <v>6820</v>
      </c>
      <c r="JI96" s="39">
        <v>5200</v>
      </c>
      <c r="JJ96" s="39">
        <v>4000</v>
      </c>
      <c r="JK96" s="39">
        <v>2490</v>
      </c>
      <c r="JL96" s="39">
        <v>1460</v>
      </c>
      <c r="JM96" s="39">
        <v>140</v>
      </c>
      <c r="JN96" s="39" t="s">
        <v>334</v>
      </c>
      <c r="JO96" s="39">
        <v>40670</v>
      </c>
      <c r="JP96" s="39">
        <v>9390</v>
      </c>
      <c r="JQ96" s="39">
        <v>11330</v>
      </c>
      <c r="JR96" s="39">
        <v>6920</v>
      </c>
      <c r="JS96" s="39">
        <v>5240</v>
      </c>
      <c r="JT96" s="39">
        <v>4100</v>
      </c>
      <c r="JU96" s="39">
        <v>2520</v>
      </c>
      <c r="JV96" s="39">
        <v>1480</v>
      </c>
      <c r="JW96" s="39">
        <v>140</v>
      </c>
      <c r="JX96" s="39" t="s">
        <v>334</v>
      </c>
      <c r="JY96" s="39">
        <v>41120</v>
      </c>
      <c r="JZ96" s="39">
        <v>9430</v>
      </c>
      <c r="KA96" s="39">
        <v>11400</v>
      </c>
      <c r="KB96" s="39">
        <v>7020</v>
      </c>
      <c r="KC96" s="39">
        <v>5270</v>
      </c>
      <c r="KD96" s="39">
        <v>4180</v>
      </c>
      <c r="KE96" s="39">
        <v>2540</v>
      </c>
      <c r="KF96" s="39">
        <v>1500</v>
      </c>
      <c r="KG96" s="39">
        <v>140</v>
      </c>
      <c r="KH96" s="39" t="s">
        <v>334</v>
      </c>
      <c r="KI96" s="39">
        <v>41480</v>
      </c>
      <c r="KJ96" s="39">
        <v>9470</v>
      </c>
      <c r="KK96" s="39">
        <v>11580</v>
      </c>
      <c r="KL96" s="39">
        <v>7130</v>
      </c>
      <c r="KM96" s="39">
        <v>5300</v>
      </c>
      <c r="KN96" s="39">
        <v>4230</v>
      </c>
      <c r="KO96" s="39">
        <v>2580</v>
      </c>
      <c r="KP96" s="39">
        <v>1530</v>
      </c>
      <c r="KQ96" s="39">
        <v>150</v>
      </c>
      <c r="KR96" s="39" t="s">
        <v>334</v>
      </c>
      <c r="KS96" s="39">
        <v>41950</v>
      </c>
      <c r="KT96" s="39">
        <v>9520</v>
      </c>
      <c r="KU96" s="39">
        <v>11680</v>
      </c>
      <c r="KV96" s="39">
        <v>7200</v>
      </c>
      <c r="KW96" s="39">
        <v>5320</v>
      </c>
      <c r="KX96" s="39">
        <v>4280</v>
      </c>
      <c r="KY96" s="39">
        <v>2600</v>
      </c>
      <c r="KZ96" s="39">
        <v>1550</v>
      </c>
      <c r="LA96" s="39">
        <v>150</v>
      </c>
      <c r="LB96" s="39" t="s">
        <v>334</v>
      </c>
      <c r="LC96" s="39">
        <v>42270</v>
      </c>
      <c r="LD96" t="e">
        <f>INDEX(Lookup!$F$2:$F$375, MATCH(D96,Lookup!$A$2:$A$375,0))</f>
        <v>#N/A</v>
      </c>
    </row>
    <row r="97" spans="2:316" ht="15" customHeight="1" outlineLevel="1" x14ac:dyDescent="0.25">
      <c r="B97" s="1" t="s">
        <v>342</v>
      </c>
      <c r="C97" s="42">
        <v>2820</v>
      </c>
      <c r="D97" s="42" t="s">
        <v>521</v>
      </c>
      <c r="E97" s="43" t="s">
        <v>522</v>
      </c>
      <c r="F97" s="38">
        <v>10960</v>
      </c>
      <c r="G97" s="38">
        <v>9480</v>
      </c>
      <c r="H97" s="38">
        <v>6260</v>
      </c>
      <c r="I97" s="38">
        <v>3190</v>
      </c>
      <c r="J97" s="38">
        <v>1730</v>
      </c>
      <c r="K97" s="38">
        <v>680</v>
      </c>
      <c r="L97" s="38">
        <v>340</v>
      </c>
      <c r="M97" s="38">
        <v>50</v>
      </c>
      <c r="N97" s="38" t="s">
        <v>334</v>
      </c>
      <c r="O97" s="39">
        <v>32690</v>
      </c>
      <c r="P97" s="39">
        <v>11190</v>
      </c>
      <c r="Q97" s="39">
        <v>9580</v>
      </c>
      <c r="R97" s="39">
        <v>6240</v>
      </c>
      <c r="S97" s="39">
        <v>3230</v>
      </c>
      <c r="T97" s="39">
        <v>1670</v>
      </c>
      <c r="U97" s="39">
        <v>660</v>
      </c>
      <c r="V97" s="39">
        <v>340</v>
      </c>
      <c r="W97" s="39">
        <v>50</v>
      </c>
      <c r="X97" s="39" t="s">
        <v>334</v>
      </c>
      <c r="Y97" s="39">
        <v>32960</v>
      </c>
      <c r="Z97" s="39">
        <v>11320</v>
      </c>
      <c r="AA97" s="39">
        <v>9840</v>
      </c>
      <c r="AB97" s="39">
        <v>6350</v>
      </c>
      <c r="AC97" s="39">
        <v>3270</v>
      </c>
      <c r="AD97" s="39">
        <v>1670</v>
      </c>
      <c r="AE97" s="39">
        <v>660</v>
      </c>
      <c r="AF97" s="39">
        <v>340</v>
      </c>
      <c r="AG97" s="39">
        <v>50</v>
      </c>
      <c r="AH97" s="39" t="s">
        <v>334</v>
      </c>
      <c r="AI97" s="39">
        <v>33480</v>
      </c>
      <c r="AJ97" s="39">
        <v>11390</v>
      </c>
      <c r="AK97" s="39">
        <v>9940</v>
      </c>
      <c r="AL97" s="39">
        <v>6390</v>
      </c>
      <c r="AM97" s="39">
        <v>3320</v>
      </c>
      <c r="AN97" s="39">
        <v>1740</v>
      </c>
      <c r="AO97" s="39">
        <v>670</v>
      </c>
      <c r="AP97" s="39">
        <v>350</v>
      </c>
      <c r="AQ97" s="39">
        <v>50</v>
      </c>
      <c r="AR97" s="39" t="s">
        <v>334</v>
      </c>
      <c r="AS97" s="39">
        <v>33840</v>
      </c>
      <c r="AT97" s="39">
        <v>11460</v>
      </c>
      <c r="AU97" s="39">
        <v>10060</v>
      </c>
      <c r="AV97" s="39">
        <v>6440</v>
      </c>
      <c r="AW97" s="39">
        <v>3410</v>
      </c>
      <c r="AX97" s="39">
        <v>1780</v>
      </c>
      <c r="AY97" s="39">
        <v>700</v>
      </c>
      <c r="AZ97" s="39">
        <v>350</v>
      </c>
      <c r="BA97" s="39">
        <v>40</v>
      </c>
      <c r="BB97" s="39" t="s">
        <v>334</v>
      </c>
      <c r="BC97" s="39">
        <v>34250</v>
      </c>
      <c r="BD97" s="39">
        <v>11560</v>
      </c>
      <c r="BE97" s="39">
        <v>10180</v>
      </c>
      <c r="BF97" s="39">
        <v>6470</v>
      </c>
      <c r="BG97" s="39">
        <v>3530</v>
      </c>
      <c r="BH97" s="39">
        <v>1850</v>
      </c>
      <c r="BI97" s="39">
        <v>750</v>
      </c>
      <c r="BJ97" s="39">
        <v>370</v>
      </c>
      <c r="BK97" s="39">
        <v>50</v>
      </c>
      <c r="BL97" s="39" t="s">
        <v>334</v>
      </c>
      <c r="BM97" s="39">
        <v>34750</v>
      </c>
      <c r="BN97" s="39">
        <v>11630</v>
      </c>
      <c r="BO97" s="39">
        <v>10220</v>
      </c>
      <c r="BP97" s="39">
        <v>6530</v>
      </c>
      <c r="BQ97" s="39">
        <v>3650</v>
      </c>
      <c r="BR97" s="39">
        <v>1930</v>
      </c>
      <c r="BS97" s="39">
        <v>800</v>
      </c>
      <c r="BT97" s="39">
        <v>380</v>
      </c>
      <c r="BU97" s="39">
        <v>50</v>
      </c>
      <c r="BV97" s="39" t="s">
        <v>334</v>
      </c>
      <c r="BW97" s="39">
        <v>35180</v>
      </c>
      <c r="BX97" s="39">
        <v>11790</v>
      </c>
      <c r="BY97" s="39">
        <v>10210</v>
      </c>
      <c r="BZ97" s="39">
        <v>6580</v>
      </c>
      <c r="CA97" s="39">
        <v>3740</v>
      </c>
      <c r="CB97" s="39">
        <v>2030</v>
      </c>
      <c r="CC97" s="39">
        <v>850</v>
      </c>
      <c r="CD97" s="39">
        <v>390</v>
      </c>
      <c r="CE97" s="39">
        <v>50</v>
      </c>
      <c r="CF97" s="39" t="s">
        <v>334</v>
      </c>
      <c r="CG97" s="39">
        <v>35630</v>
      </c>
      <c r="CH97" s="39">
        <v>11880</v>
      </c>
      <c r="CI97" s="39">
        <v>10220</v>
      </c>
      <c r="CJ97" s="39">
        <v>6670</v>
      </c>
      <c r="CK97" s="39">
        <v>3840</v>
      </c>
      <c r="CL97" s="39">
        <v>2190</v>
      </c>
      <c r="CM97" s="39">
        <v>870</v>
      </c>
      <c r="CN97" s="39">
        <v>420</v>
      </c>
      <c r="CO97" s="39">
        <v>50</v>
      </c>
      <c r="CP97" s="39" t="s">
        <v>334</v>
      </c>
      <c r="CQ97" s="39">
        <v>36130</v>
      </c>
      <c r="CR97" s="39">
        <v>11930</v>
      </c>
      <c r="CS97" s="39">
        <v>10260</v>
      </c>
      <c r="CT97" s="39">
        <v>6810</v>
      </c>
      <c r="CU97" s="39">
        <v>3960</v>
      </c>
      <c r="CV97" s="39">
        <v>2270</v>
      </c>
      <c r="CW97" s="39">
        <v>910</v>
      </c>
      <c r="CX97" s="39">
        <v>450</v>
      </c>
      <c r="CY97" s="39">
        <v>50</v>
      </c>
      <c r="CZ97" s="39" t="s">
        <v>334</v>
      </c>
      <c r="DA97" s="39">
        <v>36630</v>
      </c>
      <c r="DB97" s="39">
        <v>11950</v>
      </c>
      <c r="DC97" s="39">
        <v>10340</v>
      </c>
      <c r="DD97" s="39">
        <v>6930</v>
      </c>
      <c r="DE97" s="39">
        <v>4070</v>
      </c>
      <c r="DF97" s="39">
        <v>2330</v>
      </c>
      <c r="DG97" s="39">
        <v>980</v>
      </c>
      <c r="DH97" s="39">
        <v>480</v>
      </c>
      <c r="DI97" s="39">
        <v>50</v>
      </c>
      <c r="DJ97" s="39" t="s">
        <v>334</v>
      </c>
      <c r="DK97" s="39">
        <v>37120</v>
      </c>
      <c r="DL97" s="39">
        <v>12040</v>
      </c>
      <c r="DM97" s="39">
        <v>10420</v>
      </c>
      <c r="DN97" s="39">
        <v>7020</v>
      </c>
      <c r="DO97" s="39">
        <v>4110</v>
      </c>
      <c r="DP97" s="39">
        <v>2420</v>
      </c>
      <c r="DQ97" s="39">
        <v>1070</v>
      </c>
      <c r="DR97" s="39">
        <v>530</v>
      </c>
      <c r="DS97" s="39">
        <v>50</v>
      </c>
      <c r="DT97" s="39" t="s">
        <v>334</v>
      </c>
      <c r="DU97" s="39">
        <v>37650</v>
      </c>
      <c r="DV97" s="39">
        <v>12100</v>
      </c>
      <c r="DW97" s="39">
        <v>10590</v>
      </c>
      <c r="DX97" s="39">
        <v>7070</v>
      </c>
      <c r="DY97" s="39">
        <v>4190</v>
      </c>
      <c r="DZ97" s="39">
        <v>2470</v>
      </c>
      <c r="EA97" s="39">
        <v>1110</v>
      </c>
      <c r="EB97" s="39">
        <v>550</v>
      </c>
      <c r="EC97" s="39">
        <v>50</v>
      </c>
      <c r="ED97" s="39" t="s">
        <v>334</v>
      </c>
      <c r="EE97" s="39">
        <v>38120</v>
      </c>
      <c r="EF97" s="39">
        <v>12220</v>
      </c>
      <c r="EG97" s="39">
        <v>10730</v>
      </c>
      <c r="EH97" s="39">
        <v>7150</v>
      </c>
      <c r="EI97" s="39">
        <v>4300</v>
      </c>
      <c r="EJ97" s="39">
        <v>2580</v>
      </c>
      <c r="EK97" s="39">
        <v>1140</v>
      </c>
      <c r="EL97" s="39">
        <v>580</v>
      </c>
      <c r="EM97" s="39">
        <v>50</v>
      </c>
      <c r="EN97" s="39" t="s">
        <v>334</v>
      </c>
      <c r="EO97" s="39">
        <v>38750</v>
      </c>
      <c r="EP97" s="39">
        <v>12350</v>
      </c>
      <c r="EQ97" s="39">
        <v>11120</v>
      </c>
      <c r="ER97" s="39">
        <v>7380</v>
      </c>
      <c r="ES97" s="39">
        <v>4430</v>
      </c>
      <c r="ET97" s="39">
        <v>2660</v>
      </c>
      <c r="EU97" s="39">
        <v>1170</v>
      </c>
      <c r="EV97" s="39">
        <v>600</v>
      </c>
      <c r="EW97" s="39">
        <v>50</v>
      </c>
      <c r="EX97" s="39" t="s">
        <v>334</v>
      </c>
      <c r="EY97" s="39">
        <v>39760</v>
      </c>
      <c r="EZ97" s="39">
        <v>12560</v>
      </c>
      <c r="FA97" s="39">
        <v>11170</v>
      </c>
      <c r="FB97" s="39">
        <v>7530</v>
      </c>
      <c r="FC97" s="39">
        <v>4510</v>
      </c>
      <c r="FD97" s="39">
        <v>2660</v>
      </c>
      <c r="FE97" s="39">
        <v>1200</v>
      </c>
      <c r="FF97" s="39">
        <v>610</v>
      </c>
      <c r="FG97" s="39">
        <v>50</v>
      </c>
      <c r="FH97" s="39" t="s">
        <v>334</v>
      </c>
      <c r="FI97" s="39">
        <v>40290</v>
      </c>
      <c r="FJ97" s="39">
        <v>12750</v>
      </c>
      <c r="FK97" s="39">
        <v>11290</v>
      </c>
      <c r="FL97" s="39">
        <v>7620</v>
      </c>
      <c r="FM97" s="39">
        <v>4560</v>
      </c>
      <c r="FN97" s="39">
        <v>2690</v>
      </c>
      <c r="FO97" s="39">
        <v>1210</v>
      </c>
      <c r="FP97" s="39">
        <v>620</v>
      </c>
      <c r="FQ97" s="39">
        <v>50</v>
      </c>
      <c r="FR97" s="39" t="s">
        <v>334</v>
      </c>
      <c r="FS97" s="39">
        <v>40790</v>
      </c>
      <c r="FT97" s="39">
        <v>12840</v>
      </c>
      <c r="FU97" s="39">
        <v>11380</v>
      </c>
      <c r="FV97" s="39">
        <v>7700</v>
      </c>
      <c r="FW97" s="39">
        <v>4570</v>
      </c>
      <c r="FX97" s="39">
        <v>2730</v>
      </c>
      <c r="FY97" s="39">
        <v>1220</v>
      </c>
      <c r="FZ97" s="39">
        <v>630</v>
      </c>
      <c r="GA97" s="39">
        <v>50</v>
      </c>
      <c r="GB97" s="39" t="s">
        <v>334</v>
      </c>
      <c r="GC97" s="39">
        <v>41110</v>
      </c>
      <c r="GD97" s="39">
        <v>12920</v>
      </c>
      <c r="GE97" s="39">
        <v>11500</v>
      </c>
      <c r="GF97" s="39">
        <v>7780</v>
      </c>
      <c r="GG97" s="39">
        <v>4610</v>
      </c>
      <c r="GH97" s="39">
        <v>2750</v>
      </c>
      <c r="GI97" s="39">
        <v>1240</v>
      </c>
      <c r="GJ97" s="39">
        <v>640</v>
      </c>
      <c r="GK97" s="39">
        <v>50</v>
      </c>
      <c r="GL97" s="39" t="s">
        <v>334</v>
      </c>
      <c r="GM97" s="39">
        <v>41470</v>
      </c>
      <c r="GN97" s="39">
        <v>12970</v>
      </c>
      <c r="GO97" s="39">
        <v>11540</v>
      </c>
      <c r="GP97" s="39">
        <v>7860</v>
      </c>
      <c r="GQ97" s="39">
        <v>4640</v>
      </c>
      <c r="GR97" s="39">
        <v>2780</v>
      </c>
      <c r="GS97" s="39">
        <v>1250</v>
      </c>
      <c r="GT97" s="39">
        <v>640</v>
      </c>
      <c r="GU97" s="39">
        <v>50</v>
      </c>
      <c r="GV97" s="39" t="s">
        <v>334</v>
      </c>
      <c r="GW97" s="39">
        <v>41740</v>
      </c>
      <c r="GX97" s="39">
        <v>13070</v>
      </c>
      <c r="GY97" s="39">
        <v>11620</v>
      </c>
      <c r="GZ97" s="39">
        <v>7970</v>
      </c>
      <c r="HA97" s="39">
        <v>4660</v>
      </c>
      <c r="HB97" s="39">
        <v>2840</v>
      </c>
      <c r="HC97" s="39">
        <v>1260</v>
      </c>
      <c r="HD97" s="39">
        <v>650</v>
      </c>
      <c r="HE97" s="39">
        <v>50</v>
      </c>
      <c r="HF97" s="39" t="s">
        <v>334</v>
      </c>
      <c r="HG97" s="39">
        <v>42120</v>
      </c>
      <c r="HH97" s="39">
        <v>13140</v>
      </c>
      <c r="HI97" s="39">
        <v>11650</v>
      </c>
      <c r="HJ97" s="39">
        <v>8030</v>
      </c>
      <c r="HK97" s="39">
        <v>4680</v>
      </c>
      <c r="HL97" s="39">
        <v>2880</v>
      </c>
      <c r="HM97" s="39">
        <v>1290</v>
      </c>
      <c r="HN97" s="39">
        <v>650</v>
      </c>
      <c r="HO97" s="39">
        <v>50</v>
      </c>
      <c r="HP97" s="39" t="s">
        <v>334</v>
      </c>
      <c r="HQ97" s="39">
        <v>42380</v>
      </c>
      <c r="HR97" s="39">
        <v>13200</v>
      </c>
      <c r="HS97" s="39">
        <v>11830</v>
      </c>
      <c r="HT97" s="39">
        <v>8100</v>
      </c>
      <c r="HU97" s="39">
        <v>4750</v>
      </c>
      <c r="HV97" s="39">
        <v>2980</v>
      </c>
      <c r="HW97" s="39">
        <v>1310</v>
      </c>
      <c r="HX97" s="39">
        <v>660</v>
      </c>
      <c r="HY97" s="39">
        <v>50</v>
      </c>
      <c r="HZ97" s="39" t="s">
        <v>334</v>
      </c>
      <c r="IA97" s="39">
        <v>42880</v>
      </c>
      <c r="IB97" s="39">
        <v>13270</v>
      </c>
      <c r="IC97" s="39">
        <v>12010</v>
      </c>
      <c r="ID97" s="39">
        <v>8130</v>
      </c>
      <c r="IE97" s="39">
        <v>4870</v>
      </c>
      <c r="IF97" s="39">
        <v>3040</v>
      </c>
      <c r="IG97" s="39">
        <v>1370</v>
      </c>
      <c r="IH97" s="39">
        <v>650</v>
      </c>
      <c r="II97" s="39">
        <v>50</v>
      </c>
      <c r="IJ97" s="39" t="s">
        <v>334</v>
      </c>
      <c r="IK97" s="39">
        <v>43380</v>
      </c>
      <c r="IL97" s="39">
        <v>13370</v>
      </c>
      <c r="IM97" s="39">
        <v>12150</v>
      </c>
      <c r="IN97" s="39">
        <v>8200</v>
      </c>
      <c r="IO97" s="39">
        <v>4990</v>
      </c>
      <c r="IP97" s="39">
        <v>3130</v>
      </c>
      <c r="IQ97" s="39">
        <v>1420</v>
      </c>
      <c r="IR97" s="39">
        <v>660</v>
      </c>
      <c r="IS97" s="39">
        <v>50</v>
      </c>
      <c r="IT97" s="39" t="s">
        <v>334</v>
      </c>
      <c r="IU97" s="39">
        <v>43970</v>
      </c>
      <c r="IV97" s="39">
        <v>13460</v>
      </c>
      <c r="IW97" s="39">
        <v>12360</v>
      </c>
      <c r="IX97" s="39">
        <v>8350</v>
      </c>
      <c r="IY97" s="39">
        <v>5090</v>
      </c>
      <c r="IZ97" s="39">
        <v>3230</v>
      </c>
      <c r="JA97" s="39">
        <v>1460</v>
      </c>
      <c r="JB97" s="39">
        <v>670</v>
      </c>
      <c r="JC97" s="39">
        <v>50</v>
      </c>
      <c r="JD97" s="39" t="s">
        <v>334</v>
      </c>
      <c r="JE97" s="39">
        <v>44680</v>
      </c>
      <c r="JF97" s="39">
        <v>13560</v>
      </c>
      <c r="JG97" s="39">
        <v>12450</v>
      </c>
      <c r="JH97" s="39">
        <v>8450</v>
      </c>
      <c r="JI97" s="39">
        <v>5130</v>
      </c>
      <c r="JJ97" s="39">
        <v>3280</v>
      </c>
      <c r="JK97" s="39">
        <v>1490</v>
      </c>
      <c r="JL97" s="39">
        <v>680</v>
      </c>
      <c r="JM97" s="39">
        <v>50</v>
      </c>
      <c r="JN97" s="39" t="s">
        <v>334</v>
      </c>
      <c r="JO97" s="39">
        <v>45090</v>
      </c>
      <c r="JP97" s="39">
        <v>13680</v>
      </c>
      <c r="JQ97" s="39">
        <v>12580</v>
      </c>
      <c r="JR97" s="39">
        <v>8530</v>
      </c>
      <c r="JS97" s="39">
        <v>5230</v>
      </c>
      <c r="JT97" s="39">
        <v>3350</v>
      </c>
      <c r="JU97" s="39">
        <v>1510</v>
      </c>
      <c r="JV97" s="39">
        <v>690</v>
      </c>
      <c r="JW97" s="39">
        <v>50</v>
      </c>
      <c r="JX97" s="39" t="s">
        <v>334</v>
      </c>
      <c r="JY97" s="39">
        <v>45620</v>
      </c>
      <c r="JZ97" s="39">
        <v>13730</v>
      </c>
      <c r="KA97" s="39">
        <v>12630</v>
      </c>
      <c r="KB97" s="39">
        <v>8630</v>
      </c>
      <c r="KC97" s="39">
        <v>5270</v>
      </c>
      <c r="KD97" s="39">
        <v>3400</v>
      </c>
      <c r="KE97" s="39">
        <v>1540</v>
      </c>
      <c r="KF97" s="39">
        <v>700</v>
      </c>
      <c r="KG97" s="39">
        <v>50</v>
      </c>
      <c r="KH97" s="39" t="s">
        <v>334</v>
      </c>
      <c r="KI97" s="39">
        <v>45950</v>
      </c>
      <c r="KJ97" s="39">
        <v>13760</v>
      </c>
      <c r="KK97" s="39">
        <v>12690</v>
      </c>
      <c r="KL97" s="39">
        <v>8760</v>
      </c>
      <c r="KM97" s="39">
        <v>5360</v>
      </c>
      <c r="KN97" s="39">
        <v>3470</v>
      </c>
      <c r="KO97" s="39">
        <v>1560</v>
      </c>
      <c r="KP97" s="39">
        <v>710</v>
      </c>
      <c r="KQ97" s="39">
        <v>50</v>
      </c>
      <c r="KR97" s="39" t="s">
        <v>334</v>
      </c>
      <c r="KS97" s="39">
        <v>46350</v>
      </c>
      <c r="KT97" s="39">
        <v>13820</v>
      </c>
      <c r="KU97" s="39">
        <v>12810</v>
      </c>
      <c r="KV97" s="39">
        <v>8890</v>
      </c>
      <c r="KW97" s="39">
        <v>5500</v>
      </c>
      <c r="KX97" s="39">
        <v>3560</v>
      </c>
      <c r="KY97" s="39">
        <v>1580</v>
      </c>
      <c r="KZ97" s="39">
        <v>720</v>
      </c>
      <c r="LA97" s="39">
        <v>60</v>
      </c>
      <c r="LB97" s="39" t="s">
        <v>334</v>
      </c>
      <c r="LC97" s="39">
        <v>46930</v>
      </c>
      <c r="LD97" t="e">
        <f>INDEX(Lookup!$F$2:$F$375, MATCH(D97,Lookup!$A$2:$A$375,0))</f>
        <v>#N/A</v>
      </c>
    </row>
    <row r="98" spans="2:316" ht="15" customHeight="1" outlineLevel="1" x14ac:dyDescent="0.25">
      <c r="B98" s="1" t="s">
        <v>342</v>
      </c>
      <c r="C98" s="42">
        <v>2835</v>
      </c>
      <c r="D98" s="42" t="s">
        <v>523</v>
      </c>
      <c r="E98" s="43" t="s">
        <v>524</v>
      </c>
      <c r="F98" s="38">
        <v>8970</v>
      </c>
      <c r="G98" s="38">
        <v>8460</v>
      </c>
      <c r="H98" s="38">
        <v>5640</v>
      </c>
      <c r="I98" s="38">
        <v>2650</v>
      </c>
      <c r="J98" s="38">
        <v>1510</v>
      </c>
      <c r="K98" s="38">
        <v>680</v>
      </c>
      <c r="L98" s="38">
        <v>310</v>
      </c>
      <c r="M98" s="38">
        <v>20</v>
      </c>
      <c r="N98" s="38" t="s">
        <v>334</v>
      </c>
      <c r="O98" s="39">
        <v>28240</v>
      </c>
      <c r="P98" s="39">
        <v>9060</v>
      </c>
      <c r="Q98" s="39">
        <v>8450</v>
      </c>
      <c r="R98" s="39">
        <v>5690</v>
      </c>
      <c r="S98" s="39">
        <v>2710</v>
      </c>
      <c r="T98" s="39">
        <v>1500</v>
      </c>
      <c r="U98" s="39">
        <v>670</v>
      </c>
      <c r="V98" s="39">
        <v>310</v>
      </c>
      <c r="W98" s="39">
        <v>30</v>
      </c>
      <c r="X98" s="39" t="s">
        <v>334</v>
      </c>
      <c r="Y98" s="39">
        <v>28420</v>
      </c>
      <c r="Z98" s="39">
        <v>9170</v>
      </c>
      <c r="AA98" s="39">
        <v>8530</v>
      </c>
      <c r="AB98" s="39">
        <v>5690</v>
      </c>
      <c r="AC98" s="39">
        <v>2720</v>
      </c>
      <c r="AD98" s="39">
        <v>1460</v>
      </c>
      <c r="AE98" s="39">
        <v>650</v>
      </c>
      <c r="AF98" s="39">
        <v>290</v>
      </c>
      <c r="AG98" s="39">
        <v>20</v>
      </c>
      <c r="AH98" s="39" t="s">
        <v>334</v>
      </c>
      <c r="AI98" s="39">
        <v>28530</v>
      </c>
      <c r="AJ98" s="39">
        <v>9200</v>
      </c>
      <c r="AK98" s="39">
        <v>8670</v>
      </c>
      <c r="AL98" s="39">
        <v>5770</v>
      </c>
      <c r="AM98" s="39">
        <v>2790</v>
      </c>
      <c r="AN98" s="39">
        <v>1480</v>
      </c>
      <c r="AO98" s="39">
        <v>660</v>
      </c>
      <c r="AP98" s="39">
        <v>290</v>
      </c>
      <c r="AQ98" s="39">
        <v>20</v>
      </c>
      <c r="AR98" s="39" t="s">
        <v>334</v>
      </c>
      <c r="AS98" s="39">
        <v>28880</v>
      </c>
      <c r="AT98" s="39">
        <v>9270</v>
      </c>
      <c r="AU98" s="39">
        <v>8770</v>
      </c>
      <c r="AV98" s="39">
        <v>5820</v>
      </c>
      <c r="AW98" s="39">
        <v>2900</v>
      </c>
      <c r="AX98" s="39">
        <v>1540</v>
      </c>
      <c r="AY98" s="39">
        <v>650</v>
      </c>
      <c r="AZ98" s="39">
        <v>300</v>
      </c>
      <c r="BA98" s="39">
        <v>30</v>
      </c>
      <c r="BB98" s="39" t="s">
        <v>334</v>
      </c>
      <c r="BC98" s="39">
        <v>29270</v>
      </c>
      <c r="BD98" s="39">
        <v>9350</v>
      </c>
      <c r="BE98" s="39">
        <v>8820</v>
      </c>
      <c r="BF98" s="39">
        <v>5830</v>
      </c>
      <c r="BG98" s="39">
        <v>2970</v>
      </c>
      <c r="BH98" s="39">
        <v>1610</v>
      </c>
      <c r="BI98" s="39">
        <v>660</v>
      </c>
      <c r="BJ98" s="39">
        <v>300</v>
      </c>
      <c r="BK98" s="39">
        <v>30</v>
      </c>
      <c r="BL98" s="39" t="s">
        <v>334</v>
      </c>
      <c r="BM98" s="39">
        <v>29560</v>
      </c>
      <c r="BN98" s="39">
        <v>9440</v>
      </c>
      <c r="BO98" s="39">
        <v>8930</v>
      </c>
      <c r="BP98" s="39">
        <v>5790</v>
      </c>
      <c r="BQ98" s="39">
        <v>3020</v>
      </c>
      <c r="BR98" s="39">
        <v>1660</v>
      </c>
      <c r="BS98" s="39">
        <v>670</v>
      </c>
      <c r="BT98" s="39">
        <v>320</v>
      </c>
      <c r="BU98" s="39">
        <v>30</v>
      </c>
      <c r="BV98" s="39" t="s">
        <v>334</v>
      </c>
      <c r="BW98" s="39">
        <v>29860</v>
      </c>
      <c r="BX98" s="39">
        <v>9460</v>
      </c>
      <c r="BY98" s="39">
        <v>8930</v>
      </c>
      <c r="BZ98" s="39">
        <v>5850</v>
      </c>
      <c r="CA98" s="39">
        <v>3080</v>
      </c>
      <c r="CB98" s="39">
        <v>1740</v>
      </c>
      <c r="CC98" s="39">
        <v>680</v>
      </c>
      <c r="CD98" s="39">
        <v>330</v>
      </c>
      <c r="CE98" s="39">
        <v>30</v>
      </c>
      <c r="CF98" s="39" t="s">
        <v>334</v>
      </c>
      <c r="CG98" s="39">
        <v>30090</v>
      </c>
      <c r="CH98" s="39">
        <v>9490</v>
      </c>
      <c r="CI98" s="39">
        <v>8920</v>
      </c>
      <c r="CJ98" s="39">
        <v>5910</v>
      </c>
      <c r="CK98" s="39">
        <v>3150</v>
      </c>
      <c r="CL98" s="39">
        <v>1810</v>
      </c>
      <c r="CM98" s="39">
        <v>700</v>
      </c>
      <c r="CN98" s="39">
        <v>340</v>
      </c>
      <c r="CO98" s="39">
        <v>30</v>
      </c>
      <c r="CP98" s="39" t="s">
        <v>334</v>
      </c>
      <c r="CQ98" s="39">
        <v>30330</v>
      </c>
      <c r="CR98" s="39">
        <v>9560</v>
      </c>
      <c r="CS98" s="39">
        <v>8950</v>
      </c>
      <c r="CT98" s="39">
        <v>5970</v>
      </c>
      <c r="CU98" s="39">
        <v>3220</v>
      </c>
      <c r="CV98" s="39">
        <v>1880</v>
      </c>
      <c r="CW98" s="39">
        <v>720</v>
      </c>
      <c r="CX98" s="39">
        <v>340</v>
      </c>
      <c r="CY98" s="39">
        <v>30</v>
      </c>
      <c r="CZ98" s="39" t="s">
        <v>334</v>
      </c>
      <c r="DA98" s="39">
        <v>30660</v>
      </c>
      <c r="DB98" s="39">
        <v>9630</v>
      </c>
      <c r="DC98" s="39">
        <v>8920</v>
      </c>
      <c r="DD98" s="39">
        <v>6040</v>
      </c>
      <c r="DE98" s="39">
        <v>3280</v>
      </c>
      <c r="DF98" s="39">
        <v>1930</v>
      </c>
      <c r="DG98" s="39">
        <v>720</v>
      </c>
      <c r="DH98" s="39">
        <v>350</v>
      </c>
      <c r="DI98" s="39">
        <v>30</v>
      </c>
      <c r="DJ98" s="39" t="s">
        <v>334</v>
      </c>
      <c r="DK98" s="39">
        <v>30890</v>
      </c>
      <c r="DL98" s="39">
        <v>9650</v>
      </c>
      <c r="DM98" s="39">
        <v>8930</v>
      </c>
      <c r="DN98" s="39">
        <v>6060</v>
      </c>
      <c r="DO98" s="39">
        <v>3310</v>
      </c>
      <c r="DP98" s="39">
        <v>1940</v>
      </c>
      <c r="DQ98" s="39">
        <v>730</v>
      </c>
      <c r="DR98" s="39">
        <v>360</v>
      </c>
      <c r="DS98" s="39">
        <v>30</v>
      </c>
      <c r="DT98" s="39" t="s">
        <v>334</v>
      </c>
      <c r="DU98" s="39">
        <v>31010</v>
      </c>
      <c r="DV98" s="39">
        <v>9740</v>
      </c>
      <c r="DW98" s="39">
        <v>8970</v>
      </c>
      <c r="DX98" s="39">
        <v>6110</v>
      </c>
      <c r="DY98" s="39">
        <v>3360</v>
      </c>
      <c r="DZ98" s="39">
        <v>1970</v>
      </c>
      <c r="EA98" s="39">
        <v>740</v>
      </c>
      <c r="EB98" s="39">
        <v>370</v>
      </c>
      <c r="EC98" s="39">
        <v>30</v>
      </c>
      <c r="ED98" s="39" t="s">
        <v>334</v>
      </c>
      <c r="EE98" s="39">
        <v>31280</v>
      </c>
      <c r="EF98" s="39">
        <v>10050</v>
      </c>
      <c r="EG98" s="39">
        <v>8820</v>
      </c>
      <c r="EH98" s="39">
        <v>6200</v>
      </c>
      <c r="EI98" s="39">
        <v>3400</v>
      </c>
      <c r="EJ98" s="39">
        <v>2000</v>
      </c>
      <c r="EK98" s="39">
        <v>770</v>
      </c>
      <c r="EL98" s="39">
        <v>380</v>
      </c>
      <c r="EM98" s="39">
        <v>30</v>
      </c>
      <c r="EN98" s="39" t="s">
        <v>334</v>
      </c>
      <c r="EO98" s="39">
        <v>31640</v>
      </c>
      <c r="EP98" s="39">
        <v>10120</v>
      </c>
      <c r="EQ98" s="39">
        <v>8900</v>
      </c>
      <c r="ER98" s="39">
        <v>6290</v>
      </c>
      <c r="ES98" s="39">
        <v>3470</v>
      </c>
      <c r="ET98" s="39">
        <v>2000</v>
      </c>
      <c r="EU98" s="39">
        <v>760</v>
      </c>
      <c r="EV98" s="39">
        <v>390</v>
      </c>
      <c r="EW98" s="39">
        <v>30</v>
      </c>
      <c r="EX98" s="39" t="s">
        <v>334</v>
      </c>
      <c r="EY98" s="39">
        <v>31960</v>
      </c>
      <c r="EZ98" s="39">
        <v>10230</v>
      </c>
      <c r="FA98" s="39">
        <v>9130</v>
      </c>
      <c r="FB98" s="39">
        <v>6320</v>
      </c>
      <c r="FC98" s="39">
        <v>3530</v>
      </c>
      <c r="FD98" s="39">
        <v>2010</v>
      </c>
      <c r="FE98" s="39">
        <v>770</v>
      </c>
      <c r="FF98" s="39">
        <v>400</v>
      </c>
      <c r="FG98" s="39">
        <v>30</v>
      </c>
      <c r="FH98" s="39" t="s">
        <v>334</v>
      </c>
      <c r="FI98" s="39">
        <v>32410</v>
      </c>
      <c r="FJ98" s="39">
        <v>10280</v>
      </c>
      <c r="FK98" s="39">
        <v>9310</v>
      </c>
      <c r="FL98" s="39">
        <v>6380</v>
      </c>
      <c r="FM98" s="39">
        <v>3560</v>
      </c>
      <c r="FN98" s="39">
        <v>2040</v>
      </c>
      <c r="FO98" s="39">
        <v>750</v>
      </c>
      <c r="FP98" s="39">
        <v>400</v>
      </c>
      <c r="FQ98" s="39">
        <v>40</v>
      </c>
      <c r="FR98" s="39" t="s">
        <v>334</v>
      </c>
      <c r="FS98" s="39">
        <v>32750</v>
      </c>
      <c r="FT98" s="39">
        <v>10360</v>
      </c>
      <c r="FU98" s="39">
        <v>9410</v>
      </c>
      <c r="FV98" s="39">
        <v>6470</v>
      </c>
      <c r="FW98" s="39">
        <v>3570</v>
      </c>
      <c r="FX98" s="39">
        <v>2070</v>
      </c>
      <c r="FY98" s="39">
        <v>760</v>
      </c>
      <c r="FZ98" s="39">
        <v>410</v>
      </c>
      <c r="GA98" s="39">
        <v>40</v>
      </c>
      <c r="GB98" s="39" t="s">
        <v>334</v>
      </c>
      <c r="GC98" s="39">
        <v>33090</v>
      </c>
      <c r="GD98" s="39">
        <v>10400</v>
      </c>
      <c r="GE98" s="39">
        <v>9470</v>
      </c>
      <c r="GF98" s="39">
        <v>6510</v>
      </c>
      <c r="GG98" s="39">
        <v>3560</v>
      </c>
      <c r="GH98" s="39">
        <v>2080</v>
      </c>
      <c r="GI98" s="39">
        <v>760</v>
      </c>
      <c r="GJ98" s="39">
        <v>420</v>
      </c>
      <c r="GK98" s="39">
        <v>40</v>
      </c>
      <c r="GL98" s="39" t="s">
        <v>334</v>
      </c>
      <c r="GM98" s="39">
        <v>33230</v>
      </c>
      <c r="GN98" s="39">
        <v>10410</v>
      </c>
      <c r="GO98" s="39">
        <v>9520</v>
      </c>
      <c r="GP98" s="39">
        <v>6560</v>
      </c>
      <c r="GQ98" s="39">
        <v>3560</v>
      </c>
      <c r="GR98" s="39">
        <v>2080</v>
      </c>
      <c r="GS98" s="39">
        <v>760</v>
      </c>
      <c r="GT98" s="39">
        <v>430</v>
      </c>
      <c r="GU98" s="39">
        <v>40</v>
      </c>
      <c r="GV98" s="39" t="s">
        <v>334</v>
      </c>
      <c r="GW98" s="39">
        <v>33350</v>
      </c>
      <c r="GX98" s="39">
        <v>10390</v>
      </c>
      <c r="GY98" s="39">
        <v>9550</v>
      </c>
      <c r="GZ98" s="39">
        <v>6660</v>
      </c>
      <c r="HA98" s="39">
        <v>3550</v>
      </c>
      <c r="HB98" s="39">
        <v>2080</v>
      </c>
      <c r="HC98" s="39">
        <v>770</v>
      </c>
      <c r="HD98" s="39">
        <v>440</v>
      </c>
      <c r="HE98" s="39">
        <v>40</v>
      </c>
      <c r="HF98" s="39" t="s">
        <v>334</v>
      </c>
      <c r="HG98" s="39">
        <v>33460</v>
      </c>
      <c r="HH98" s="39">
        <v>10390</v>
      </c>
      <c r="HI98" s="39">
        <v>9660</v>
      </c>
      <c r="HJ98" s="39">
        <v>6710</v>
      </c>
      <c r="HK98" s="39">
        <v>3570</v>
      </c>
      <c r="HL98" s="39">
        <v>2080</v>
      </c>
      <c r="HM98" s="39">
        <v>770</v>
      </c>
      <c r="HN98" s="39">
        <v>440</v>
      </c>
      <c r="HO98" s="39">
        <v>40</v>
      </c>
      <c r="HP98" s="39" t="s">
        <v>334</v>
      </c>
      <c r="HQ98" s="39">
        <v>33650</v>
      </c>
      <c r="HR98" s="39">
        <v>10390</v>
      </c>
      <c r="HS98" s="39">
        <v>9800</v>
      </c>
      <c r="HT98" s="39">
        <v>6750</v>
      </c>
      <c r="HU98" s="39">
        <v>3570</v>
      </c>
      <c r="HV98" s="39">
        <v>2090</v>
      </c>
      <c r="HW98" s="39">
        <v>780</v>
      </c>
      <c r="HX98" s="39">
        <v>460</v>
      </c>
      <c r="HY98" s="39">
        <v>40</v>
      </c>
      <c r="HZ98" s="39" t="s">
        <v>334</v>
      </c>
      <c r="IA98" s="39">
        <v>33880</v>
      </c>
      <c r="IB98" s="39">
        <v>10500</v>
      </c>
      <c r="IC98" s="39">
        <v>10000</v>
      </c>
      <c r="ID98" s="39">
        <v>6860</v>
      </c>
      <c r="IE98" s="39">
        <v>3600</v>
      </c>
      <c r="IF98" s="39">
        <v>2110</v>
      </c>
      <c r="IG98" s="39">
        <v>790</v>
      </c>
      <c r="IH98" s="39">
        <v>470</v>
      </c>
      <c r="II98" s="39">
        <v>40</v>
      </c>
      <c r="IJ98" s="39" t="s">
        <v>334</v>
      </c>
      <c r="IK98" s="39">
        <v>34360</v>
      </c>
      <c r="IL98" s="39">
        <v>10560</v>
      </c>
      <c r="IM98" s="39">
        <v>10130</v>
      </c>
      <c r="IN98" s="39">
        <v>6960</v>
      </c>
      <c r="IO98" s="39">
        <v>3630</v>
      </c>
      <c r="IP98" s="39">
        <v>2110</v>
      </c>
      <c r="IQ98" s="39">
        <v>790</v>
      </c>
      <c r="IR98" s="39">
        <v>480</v>
      </c>
      <c r="IS98" s="39">
        <v>40</v>
      </c>
      <c r="IT98" s="39" t="s">
        <v>334</v>
      </c>
      <c r="IU98" s="39">
        <v>34700</v>
      </c>
      <c r="IV98" s="39">
        <v>10630</v>
      </c>
      <c r="IW98" s="39">
        <v>10190</v>
      </c>
      <c r="IX98" s="39">
        <v>7000</v>
      </c>
      <c r="IY98" s="39">
        <v>3640</v>
      </c>
      <c r="IZ98" s="39">
        <v>2140</v>
      </c>
      <c r="JA98" s="39">
        <v>800</v>
      </c>
      <c r="JB98" s="39">
        <v>500</v>
      </c>
      <c r="JC98" s="39">
        <v>40</v>
      </c>
      <c r="JD98" s="39" t="s">
        <v>334</v>
      </c>
      <c r="JE98" s="39">
        <v>34940</v>
      </c>
      <c r="JF98" s="39">
        <v>10640</v>
      </c>
      <c r="JG98" s="39">
        <v>10300</v>
      </c>
      <c r="JH98" s="39">
        <v>7060</v>
      </c>
      <c r="JI98" s="39">
        <v>3680</v>
      </c>
      <c r="JJ98" s="39">
        <v>2190</v>
      </c>
      <c r="JK98" s="39">
        <v>810</v>
      </c>
      <c r="JL98" s="39">
        <v>520</v>
      </c>
      <c r="JM98" s="39">
        <v>40</v>
      </c>
      <c r="JN98" s="39" t="s">
        <v>334</v>
      </c>
      <c r="JO98" s="39">
        <v>35240</v>
      </c>
      <c r="JP98" s="39">
        <v>10710</v>
      </c>
      <c r="JQ98" s="39">
        <v>10400</v>
      </c>
      <c r="JR98" s="39">
        <v>7140</v>
      </c>
      <c r="JS98" s="39">
        <v>3720</v>
      </c>
      <c r="JT98" s="39">
        <v>2240</v>
      </c>
      <c r="JU98" s="39">
        <v>830</v>
      </c>
      <c r="JV98" s="39">
        <v>540</v>
      </c>
      <c r="JW98" s="39">
        <v>40</v>
      </c>
      <c r="JX98" s="39" t="s">
        <v>334</v>
      </c>
      <c r="JY98" s="39">
        <v>35620</v>
      </c>
      <c r="JZ98" s="39">
        <v>10740</v>
      </c>
      <c r="KA98" s="39">
        <v>10460</v>
      </c>
      <c r="KB98" s="39">
        <v>7240</v>
      </c>
      <c r="KC98" s="39">
        <v>3780</v>
      </c>
      <c r="KD98" s="39">
        <v>2290</v>
      </c>
      <c r="KE98" s="39">
        <v>840</v>
      </c>
      <c r="KF98" s="39">
        <v>550</v>
      </c>
      <c r="KG98" s="39">
        <v>40</v>
      </c>
      <c r="KH98" s="39" t="s">
        <v>334</v>
      </c>
      <c r="KI98" s="39">
        <v>35920</v>
      </c>
      <c r="KJ98" s="39">
        <v>10840</v>
      </c>
      <c r="KK98" s="39">
        <v>10520</v>
      </c>
      <c r="KL98" s="39">
        <v>7350</v>
      </c>
      <c r="KM98" s="39">
        <v>3860</v>
      </c>
      <c r="KN98" s="39">
        <v>2340</v>
      </c>
      <c r="KO98" s="39">
        <v>840</v>
      </c>
      <c r="KP98" s="39">
        <v>560</v>
      </c>
      <c r="KQ98" s="39">
        <v>40</v>
      </c>
      <c r="KR98" s="39" t="s">
        <v>334</v>
      </c>
      <c r="KS98" s="39">
        <v>36340</v>
      </c>
      <c r="KT98" s="39">
        <v>10980</v>
      </c>
      <c r="KU98" s="39">
        <v>10610</v>
      </c>
      <c r="KV98" s="39">
        <v>7560</v>
      </c>
      <c r="KW98" s="39">
        <v>3950</v>
      </c>
      <c r="KX98" s="39">
        <v>2460</v>
      </c>
      <c r="KY98" s="39">
        <v>860</v>
      </c>
      <c r="KZ98" s="39">
        <v>570</v>
      </c>
      <c r="LA98" s="39">
        <v>50</v>
      </c>
      <c r="LB98" s="39" t="s">
        <v>334</v>
      </c>
      <c r="LC98" s="39">
        <v>37030</v>
      </c>
      <c r="LD98" t="e">
        <f>INDEX(Lookup!$F$2:$F$375, MATCH(D98,Lookup!$A$2:$A$375,0))</f>
        <v>#N/A</v>
      </c>
    </row>
    <row r="99" spans="2:316" ht="15" customHeight="1" x14ac:dyDescent="0.25">
      <c r="B99" s="1" t="s">
        <v>342</v>
      </c>
      <c r="C99" s="36">
        <v>3060</v>
      </c>
      <c r="D99" s="36" t="s">
        <v>525</v>
      </c>
      <c r="E99" s="37" t="s">
        <v>526</v>
      </c>
      <c r="F99" s="38">
        <v>78940</v>
      </c>
      <c r="G99" s="38">
        <v>17210</v>
      </c>
      <c r="H99" s="38">
        <v>11910</v>
      </c>
      <c r="I99" s="38">
        <v>4980</v>
      </c>
      <c r="J99" s="38">
        <v>1940</v>
      </c>
      <c r="K99" s="38">
        <v>950</v>
      </c>
      <c r="L99" s="38">
        <v>750</v>
      </c>
      <c r="M99" s="38">
        <v>150</v>
      </c>
      <c r="N99" s="38" t="s">
        <v>334</v>
      </c>
      <c r="O99" s="39">
        <v>116830</v>
      </c>
      <c r="P99" s="39">
        <v>79030</v>
      </c>
      <c r="Q99" s="39">
        <v>17260</v>
      </c>
      <c r="R99" s="39">
        <v>11960</v>
      </c>
      <c r="S99" s="39">
        <v>4940</v>
      </c>
      <c r="T99" s="39">
        <v>1950</v>
      </c>
      <c r="U99" s="39">
        <v>920</v>
      </c>
      <c r="V99" s="39">
        <v>740</v>
      </c>
      <c r="W99" s="39">
        <v>150</v>
      </c>
      <c r="X99" s="39" t="s">
        <v>334</v>
      </c>
      <c r="Y99" s="39">
        <v>116950</v>
      </c>
      <c r="Z99" s="39">
        <v>79870</v>
      </c>
      <c r="AA99" s="39">
        <v>17390</v>
      </c>
      <c r="AB99" s="39">
        <v>11950</v>
      </c>
      <c r="AC99" s="39">
        <v>4890</v>
      </c>
      <c r="AD99" s="39">
        <v>1970</v>
      </c>
      <c r="AE99" s="39">
        <v>900</v>
      </c>
      <c r="AF99" s="39">
        <v>700</v>
      </c>
      <c r="AG99" s="39">
        <v>140</v>
      </c>
      <c r="AH99" s="39" t="s">
        <v>334</v>
      </c>
      <c r="AI99" s="39">
        <v>117810</v>
      </c>
      <c r="AJ99" s="39">
        <v>80470</v>
      </c>
      <c r="AK99" s="39">
        <v>17290</v>
      </c>
      <c r="AL99" s="39">
        <v>11900</v>
      </c>
      <c r="AM99" s="39">
        <v>4880</v>
      </c>
      <c r="AN99" s="39">
        <v>1970</v>
      </c>
      <c r="AO99" s="39">
        <v>900</v>
      </c>
      <c r="AP99" s="39">
        <v>680</v>
      </c>
      <c r="AQ99" s="39">
        <v>140</v>
      </c>
      <c r="AR99" s="39" t="s">
        <v>334</v>
      </c>
      <c r="AS99" s="39">
        <v>118230</v>
      </c>
      <c r="AT99" s="39">
        <v>80520</v>
      </c>
      <c r="AU99" s="39">
        <v>17430</v>
      </c>
      <c r="AV99" s="39">
        <v>11920</v>
      </c>
      <c r="AW99" s="39">
        <v>4860</v>
      </c>
      <c r="AX99" s="39">
        <v>1990</v>
      </c>
      <c r="AY99" s="39">
        <v>900</v>
      </c>
      <c r="AZ99" s="39">
        <v>680</v>
      </c>
      <c r="BA99" s="39">
        <v>140</v>
      </c>
      <c r="BB99" s="39" t="s">
        <v>334</v>
      </c>
      <c r="BC99" s="39">
        <v>118440</v>
      </c>
      <c r="BD99" s="39">
        <v>80970</v>
      </c>
      <c r="BE99" s="39">
        <v>17540</v>
      </c>
      <c r="BF99" s="39">
        <v>11920</v>
      </c>
      <c r="BG99" s="39">
        <v>4880</v>
      </c>
      <c r="BH99" s="39">
        <v>2010</v>
      </c>
      <c r="BI99" s="39">
        <v>910</v>
      </c>
      <c r="BJ99" s="39">
        <v>680</v>
      </c>
      <c r="BK99" s="39">
        <v>140</v>
      </c>
      <c r="BL99" s="39" t="s">
        <v>334</v>
      </c>
      <c r="BM99" s="39">
        <v>119040</v>
      </c>
      <c r="BN99" s="39">
        <v>81410</v>
      </c>
      <c r="BO99" s="39">
        <v>17690</v>
      </c>
      <c r="BP99" s="39">
        <v>11980</v>
      </c>
      <c r="BQ99" s="39">
        <v>4860</v>
      </c>
      <c r="BR99" s="39">
        <v>2020</v>
      </c>
      <c r="BS99" s="39">
        <v>920</v>
      </c>
      <c r="BT99" s="39">
        <v>680</v>
      </c>
      <c r="BU99" s="39">
        <v>130</v>
      </c>
      <c r="BV99" s="39" t="s">
        <v>334</v>
      </c>
      <c r="BW99" s="39">
        <v>119700</v>
      </c>
      <c r="BX99" s="39">
        <v>81840</v>
      </c>
      <c r="BY99" s="39">
        <v>17660</v>
      </c>
      <c r="BZ99" s="39">
        <v>11970</v>
      </c>
      <c r="CA99" s="39">
        <v>4830</v>
      </c>
      <c r="CB99" s="39">
        <v>2010</v>
      </c>
      <c r="CC99" s="39">
        <v>920</v>
      </c>
      <c r="CD99" s="39">
        <v>680</v>
      </c>
      <c r="CE99" s="39">
        <v>130</v>
      </c>
      <c r="CF99" s="39" t="s">
        <v>334</v>
      </c>
      <c r="CG99" s="39">
        <v>120030</v>
      </c>
      <c r="CH99" s="39">
        <v>82010</v>
      </c>
      <c r="CI99" s="39">
        <v>18120</v>
      </c>
      <c r="CJ99" s="39">
        <v>11650</v>
      </c>
      <c r="CK99" s="39">
        <v>4870</v>
      </c>
      <c r="CL99" s="39">
        <v>2000</v>
      </c>
      <c r="CM99" s="39">
        <v>910</v>
      </c>
      <c r="CN99" s="39">
        <v>660</v>
      </c>
      <c r="CO99" s="39">
        <v>130</v>
      </c>
      <c r="CP99" s="39" t="s">
        <v>334</v>
      </c>
      <c r="CQ99" s="39">
        <v>120360</v>
      </c>
      <c r="CR99" s="39">
        <v>82380</v>
      </c>
      <c r="CS99" s="39">
        <v>18050</v>
      </c>
      <c r="CT99" s="39">
        <v>11790</v>
      </c>
      <c r="CU99" s="39">
        <v>4990</v>
      </c>
      <c r="CV99" s="39">
        <v>2030</v>
      </c>
      <c r="CW99" s="39">
        <v>930</v>
      </c>
      <c r="CX99" s="39">
        <v>670</v>
      </c>
      <c r="CY99" s="39">
        <v>130</v>
      </c>
      <c r="CZ99" s="39" t="s">
        <v>334</v>
      </c>
      <c r="DA99" s="39">
        <v>120970</v>
      </c>
      <c r="DB99" s="39">
        <v>82520</v>
      </c>
      <c r="DC99" s="39">
        <v>18270</v>
      </c>
      <c r="DD99" s="39">
        <v>12000</v>
      </c>
      <c r="DE99" s="39">
        <v>5160</v>
      </c>
      <c r="DF99" s="39">
        <v>2070</v>
      </c>
      <c r="DG99" s="39">
        <v>940</v>
      </c>
      <c r="DH99" s="39">
        <v>670</v>
      </c>
      <c r="DI99" s="39">
        <v>130</v>
      </c>
      <c r="DJ99" s="39" t="s">
        <v>334</v>
      </c>
      <c r="DK99" s="39">
        <v>121760</v>
      </c>
      <c r="DL99" s="39">
        <v>82810</v>
      </c>
      <c r="DM99" s="39">
        <v>18620</v>
      </c>
      <c r="DN99" s="39">
        <v>12510</v>
      </c>
      <c r="DO99" s="39">
        <v>5490</v>
      </c>
      <c r="DP99" s="39">
        <v>2130</v>
      </c>
      <c r="DQ99" s="39">
        <v>950</v>
      </c>
      <c r="DR99" s="39">
        <v>680</v>
      </c>
      <c r="DS99" s="39">
        <v>130</v>
      </c>
      <c r="DT99" s="39" t="s">
        <v>334</v>
      </c>
      <c r="DU99" s="39">
        <v>123320</v>
      </c>
      <c r="DV99" s="39">
        <v>83040</v>
      </c>
      <c r="DW99" s="39">
        <v>19060</v>
      </c>
      <c r="DX99" s="39">
        <v>12920</v>
      </c>
      <c r="DY99" s="39">
        <v>5720</v>
      </c>
      <c r="DZ99" s="39">
        <v>2180</v>
      </c>
      <c r="EA99" s="39">
        <v>950</v>
      </c>
      <c r="EB99" s="39">
        <v>680</v>
      </c>
      <c r="EC99" s="39">
        <v>120</v>
      </c>
      <c r="ED99" s="39" t="s">
        <v>334</v>
      </c>
      <c r="EE99" s="39">
        <v>124670</v>
      </c>
      <c r="EF99" s="39">
        <v>83050</v>
      </c>
      <c r="EG99" s="39">
        <v>19750</v>
      </c>
      <c r="EH99" s="39">
        <v>13570</v>
      </c>
      <c r="EI99" s="39">
        <v>5900</v>
      </c>
      <c r="EJ99" s="39">
        <v>2200</v>
      </c>
      <c r="EK99" s="39">
        <v>960</v>
      </c>
      <c r="EL99" s="39">
        <v>680</v>
      </c>
      <c r="EM99" s="39">
        <v>110</v>
      </c>
      <c r="EN99" s="39" t="s">
        <v>334</v>
      </c>
      <c r="EO99" s="39">
        <v>126230</v>
      </c>
      <c r="EP99" s="39">
        <v>84020</v>
      </c>
      <c r="EQ99" s="39">
        <v>20170</v>
      </c>
      <c r="ER99" s="39">
        <v>14090</v>
      </c>
      <c r="ES99" s="39">
        <v>6030</v>
      </c>
      <c r="ET99" s="39">
        <v>2210</v>
      </c>
      <c r="EU99" s="39">
        <v>970</v>
      </c>
      <c r="EV99" s="39">
        <v>680</v>
      </c>
      <c r="EW99" s="39">
        <v>110</v>
      </c>
      <c r="EX99" s="39" t="s">
        <v>334</v>
      </c>
      <c r="EY99" s="39">
        <v>128270</v>
      </c>
      <c r="EZ99" s="39">
        <v>84230</v>
      </c>
      <c r="FA99" s="39">
        <v>20810</v>
      </c>
      <c r="FB99" s="39">
        <v>14550</v>
      </c>
      <c r="FC99" s="39">
        <v>6190</v>
      </c>
      <c r="FD99" s="39">
        <v>2250</v>
      </c>
      <c r="FE99" s="39">
        <v>970</v>
      </c>
      <c r="FF99" s="39">
        <v>680</v>
      </c>
      <c r="FG99" s="39">
        <v>110</v>
      </c>
      <c r="FH99" s="39" t="s">
        <v>334</v>
      </c>
      <c r="FI99" s="39">
        <v>129790</v>
      </c>
      <c r="FJ99" s="39">
        <v>84540</v>
      </c>
      <c r="FK99" s="39">
        <v>20980</v>
      </c>
      <c r="FL99" s="39">
        <v>14800</v>
      </c>
      <c r="FM99" s="39">
        <v>6370</v>
      </c>
      <c r="FN99" s="39">
        <v>2280</v>
      </c>
      <c r="FO99" s="39">
        <v>970</v>
      </c>
      <c r="FP99" s="39">
        <v>680</v>
      </c>
      <c r="FQ99" s="39">
        <v>110</v>
      </c>
      <c r="FR99" s="39" t="s">
        <v>334</v>
      </c>
      <c r="FS99" s="39">
        <v>130730</v>
      </c>
      <c r="FT99" s="39">
        <v>85080</v>
      </c>
      <c r="FU99" s="39">
        <v>21130</v>
      </c>
      <c r="FV99" s="39">
        <v>14870</v>
      </c>
      <c r="FW99" s="39">
        <v>6410</v>
      </c>
      <c r="FX99" s="39">
        <v>2280</v>
      </c>
      <c r="FY99" s="39">
        <v>980</v>
      </c>
      <c r="FZ99" s="39">
        <v>690</v>
      </c>
      <c r="GA99" s="39">
        <v>110</v>
      </c>
      <c r="GB99" s="39" t="s">
        <v>334</v>
      </c>
      <c r="GC99" s="39">
        <v>131540</v>
      </c>
      <c r="GD99" s="39">
        <v>85090</v>
      </c>
      <c r="GE99" s="39">
        <v>21190</v>
      </c>
      <c r="GF99" s="39">
        <v>15050</v>
      </c>
      <c r="GG99" s="39">
        <v>6450</v>
      </c>
      <c r="GH99" s="39">
        <v>2280</v>
      </c>
      <c r="GI99" s="39">
        <v>990</v>
      </c>
      <c r="GJ99" s="39">
        <v>690</v>
      </c>
      <c r="GK99" s="39">
        <v>110</v>
      </c>
      <c r="GL99" s="39" t="s">
        <v>334</v>
      </c>
      <c r="GM99" s="39">
        <v>131850</v>
      </c>
      <c r="GN99" s="39">
        <v>85380</v>
      </c>
      <c r="GO99" s="39">
        <v>21320</v>
      </c>
      <c r="GP99" s="39">
        <v>15370</v>
      </c>
      <c r="GQ99" s="39">
        <v>6470</v>
      </c>
      <c r="GR99" s="39">
        <v>2290</v>
      </c>
      <c r="GS99" s="39">
        <v>990</v>
      </c>
      <c r="GT99" s="39">
        <v>700</v>
      </c>
      <c r="GU99" s="39">
        <v>110</v>
      </c>
      <c r="GV99" s="39" t="s">
        <v>334</v>
      </c>
      <c r="GW99" s="39">
        <v>132620</v>
      </c>
      <c r="GX99" s="39">
        <v>85690</v>
      </c>
      <c r="GY99" s="39">
        <v>21790</v>
      </c>
      <c r="GZ99" s="39">
        <v>15440</v>
      </c>
      <c r="HA99" s="39">
        <v>6500</v>
      </c>
      <c r="HB99" s="39">
        <v>2310</v>
      </c>
      <c r="HC99" s="39">
        <v>990</v>
      </c>
      <c r="HD99" s="39">
        <v>690</v>
      </c>
      <c r="HE99" s="39">
        <v>110</v>
      </c>
      <c r="HF99" s="39" t="s">
        <v>334</v>
      </c>
      <c r="HG99" s="39">
        <v>133530</v>
      </c>
      <c r="HH99" s="39">
        <v>85350</v>
      </c>
      <c r="HI99" s="39">
        <v>21990</v>
      </c>
      <c r="HJ99" s="39">
        <v>15600</v>
      </c>
      <c r="HK99" s="39">
        <v>6560</v>
      </c>
      <c r="HL99" s="39">
        <v>2310</v>
      </c>
      <c r="HM99" s="39">
        <v>1000</v>
      </c>
      <c r="HN99" s="39">
        <v>700</v>
      </c>
      <c r="HO99" s="39">
        <v>110</v>
      </c>
      <c r="HP99" s="39" t="s">
        <v>334</v>
      </c>
      <c r="HQ99" s="39">
        <v>133610</v>
      </c>
      <c r="HR99" s="39">
        <v>85480</v>
      </c>
      <c r="HS99" s="39">
        <v>22190</v>
      </c>
      <c r="HT99" s="39">
        <v>15720</v>
      </c>
      <c r="HU99" s="39">
        <v>6580</v>
      </c>
      <c r="HV99" s="39">
        <v>2360</v>
      </c>
      <c r="HW99" s="39">
        <v>1000</v>
      </c>
      <c r="HX99" s="39">
        <v>690</v>
      </c>
      <c r="HY99" s="39">
        <v>110</v>
      </c>
      <c r="HZ99" s="39" t="s">
        <v>334</v>
      </c>
      <c r="IA99" s="39">
        <v>134140</v>
      </c>
      <c r="IB99" s="39">
        <v>85800</v>
      </c>
      <c r="IC99" s="39">
        <v>22430</v>
      </c>
      <c r="ID99" s="39">
        <v>15880</v>
      </c>
      <c r="IE99" s="39">
        <v>6690</v>
      </c>
      <c r="IF99" s="39">
        <v>2390</v>
      </c>
      <c r="IG99" s="39">
        <v>1020</v>
      </c>
      <c r="IH99" s="39">
        <v>700</v>
      </c>
      <c r="II99" s="39">
        <v>110</v>
      </c>
      <c r="IJ99" s="39" t="s">
        <v>334</v>
      </c>
      <c r="IK99" s="39">
        <v>135000</v>
      </c>
      <c r="IL99" s="39">
        <v>86140</v>
      </c>
      <c r="IM99" s="39">
        <v>22670</v>
      </c>
      <c r="IN99" s="39">
        <v>16030</v>
      </c>
      <c r="IO99" s="39">
        <v>6750</v>
      </c>
      <c r="IP99" s="39">
        <v>2410</v>
      </c>
      <c r="IQ99" s="39">
        <v>1050</v>
      </c>
      <c r="IR99" s="39">
        <v>710</v>
      </c>
      <c r="IS99" s="39">
        <v>110</v>
      </c>
      <c r="IT99" s="39" t="s">
        <v>334</v>
      </c>
      <c r="IU99" s="39">
        <v>135880</v>
      </c>
      <c r="IV99" s="39">
        <v>86650</v>
      </c>
      <c r="IW99" s="39">
        <v>23930</v>
      </c>
      <c r="IX99" s="39">
        <v>16140</v>
      </c>
      <c r="IY99" s="39">
        <v>6910</v>
      </c>
      <c r="IZ99" s="39">
        <v>2450</v>
      </c>
      <c r="JA99" s="39">
        <v>1070</v>
      </c>
      <c r="JB99" s="39">
        <v>720</v>
      </c>
      <c r="JC99" s="39">
        <v>110</v>
      </c>
      <c r="JD99" s="39" t="s">
        <v>334</v>
      </c>
      <c r="JE99" s="39">
        <v>137980</v>
      </c>
      <c r="JF99" s="39">
        <v>87250</v>
      </c>
      <c r="JG99" s="39">
        <v>24200</v>
      </c>
      <c r="JH99" s="39">
        <v>16250</v>
      </c>
      <c r="JI99" s="39">
        <v>7070</v>
      </c>
      <c r="JJ99" s="39">
        <v>2480</v>
      </c>
      <c r="JK99" s="39">
        <v>1070</v>
      </c>
      <c r="JL99" s="39">
        <v>720</v>
      </c>
      <c r="JM99" s="39">
        <v>110</v>
      </c>
      <c r="JN99" s="39" t="s">
        <v>334</v>
      </c>
      <c r="JO99" s="39">
        <v>139150</v>
      </c>
      <c r="JP99" s="39">
        <v>88250</v>
      </c>
      <c r="JQ99" s="39">
        <v>24650</v>
      </c>
      <c r="JR99" s="39">
        <v>16520</v>
      </c>
      <c r="JS99" s="39">
        <v>7190</v>
      </c>
      <c r="JT99" s="39">
        <v>2500</v>
      </c>
      <c r="JU99" s="39">
        <v>1090</v>
      </c>
      <c r="JV99" s="39">
        <v>730</v>
      </c>
      <c r="JW99" s="39">
        <v>120</v>
      </c>
      <c r="JX99" s="39" t="s">
        <v>334</v>
      </c>
      <c r="JY99" s="39">
        <v>141040</v>
      </c>
      <c r="JZ99" s="39">
        <v>88970</v>
      </c>
      <c r="KA99" s="39">
        <v>25080</v>
      </c>
      <c r="KB99" s="39">
        <v>16610</v>
      </c>
      <c r="KC99" s="39">
        <v>7380</v>
      </c>
      <c r="KD99" s="39">
        <v>2530</v>
      </c>
      <c r="KE99" s="39">
        <v>1100</v>
      </c>
      <c r="KF99" s="39">
        <v>730</v>
      </c>
      <c r="KG99" s="39">
        <v>120</v>
      </c>
      <c r="KH99" s="39" t="s">
        <v>334</v>
      </c>
      <c r="KI99" s="39">
        <v>142510</v>
      </c>
      <c r="KJ99" s="39">
        <v>90170</v>
      </c>
      <c r="KK99" s="39">
        <v>25300</v>
      </c>
      <c r="KL99" s="39">
        <v>16670</v>
      </c>
      <c r="KM99" s="39">
        <v>7500</v>
      </c>
      <c r="KN99" s="39">
        <v>2570</v>
      </c>
      <c r="KO99" s="39">
        <v>1100</v>
      </c>
      <c r="KP99" s="39">
        <v>740</v>
      </c>
      <c r="KQ99" s="39">
        <v>120</v>
      </c>
      <c r="KR99" s="39" t="s">
        <v>334</v>
      </c>
      <c r="KS99" s="39">
        <v>144160</v>
      </c>
      <c r="KT99" s="39">
        <v>90860</v>
      </c>
      <c r="KU99" s="39">
        <v>25360</v>
      </c>
      <c r="KV99" s="39">
        <v>16810</v>
      </c>
      <c r="KW99" s="39">
        <v>7570</v>
      </c>
      <c r="KX99" s="39">
        <v>2600</v>
      </c>
      <c r="KY99" s="39">
        <v>1110</v>
      </c>
      <c r="KZ99" s="39">
        <v>750</v>
      </c>
      <c r="LA99" s="39">
        <v>120</v>
      </c>
      <c r="LB99" s="39" t="s">
        <v>334</v>
      </c>
      <c r="LC99" s="39">
        <v>145180</v>
      </c>
      <c r="LD99" t="str">
        <f>INDEX(Lookup!$F$2:$F$375, MATCH(D99,Lookup!$A$2:$A$375,0))</f>
        <v>:</v>
      </c>
    </row>
    <row r="100" spans="2:316" ht="15" customHeight="1" x14ac:dyDescent="0.25">
      <c r="B100" s="1" t="s">
        <v>342</v>
      </c>
      <c r="C100" s="36">
        <v>2470</v>
      </c>
      <c r="D100" s="36" t="s">
        <v>527</v>
      </c>
      <c r="E100" s="37" t="s">
        <v>528</v>
      </c>
      <c r="F100" s="38">
        <v>1120</v>
      </c>
      <c r="G100" s="38">
        <v>3520</v>
      </c>
      <c r="H100" s="38">
        <v>2500</v>
      </c>
      <c r="I100" s="38">
        <v>1820</v>
      </c>
      <c r="J100" s="38">
        <v>1760</v>
      </c>
      <c r="K100" s="38">
        <v>1190</v>
      </c>
      <c r="L100" s="38">
        <v>970</v>
      </c>
      <c r="M100" s="38">
        <v>120</v>
      </c>
      <c r="N100" s="38" t="s">
        <v>334</v>
      </c>
      <c r="O100" s="39">
        <v>13010</v>
      </c>
      <c r="P100" s="39">
        <v>1170</v>
      </c>
      <c r="Q100" s="39">
        <v>3480</v>
      </c>
      <c r="R100" s="39">
        <v>2570</v>
      </c>
      <c r="S100" s="39">
        <v>1830</v>
      </c>
      <c r="T100" s="39">
        <v>1800</v>
      </c>
      <c r="U100" s="39">
        <v>1170</v>
      </c>
      <c r="V100" s="39">
        <v>980</v>
      </c>
      <c r="W100" s="39">
        <v>120</v>
      </c>
      <c r="X100" s="39" t="s">
        <v>334</v>
      </c>
      <c r="Y100" s="39">
        <v>13120</v>
      </c>
      <c r="Z100" s="39">
        <v>1220</v>
      </c>
      <c r="AA100" s="39">
        <v>3580</v>
      </c>
      <c r="AB100" s="39">
        <v>2580</v>
      </c>
      <c r="AC100" s="39">
        <v>1840</v>
      </c>
      <c r="AD100" s="39">
        <v>1850</v>
      </c>
      <c r="AE100" s="39">
        <v>1160</v>
      </c>
      <c r="AF100" s="39">
        <v>880</v>
      </c>
      <c r="AG100" s="39">
        <v>110</v>
      </c>
      <c r="AH100" s="39" t="s">
        <v>334</v>
      </c>
      <c r="AI100" s="39">
        <v>13220</v>
      </c>
      <c r="AJ100" s="39">
        <v>1250</v>
      </c>
      <c r="AK100" s="39">
        <v>3650</v>
      </c>
      <c r="AL100" s="39">
        <v>2570</v>
      </c>
      <c r="AM100" s="39">
        <v>1850</v>
      </c>
      <c r="AN100" s="39">
        <v>1880</v>
      </c>
      <c r="AO100" s="39">
        <v>1180</v>
      </c>
      <c r="AP100" s="39">
        <v>870</v>
      </c>
      <c r="AQ100" s="39">
        <v>110</v>
      </c>
      <c r="AR100" s="39" t="s">
        <v>334</v>
      </c>
      <c r="AS100" s="39">
        <v>13370</v>
      </c>
      <c r="AT100" s="39">
        <v>1260</v>
      </c>
      <c r="AU100" s="39">
        <v>3670</v>
      </c>
      <c r="AV100" s="39">
        <v>2570</v>
      </c>
      <c r="AW100" s="39">
        <v>1860</v>
      </c>
      <c r="AX100" s="39">
        <v>1920</v>
      </c>
      <c r="AY100" s="39">
        <v>1200</v>
      </c>
      <c r="AZ100" s="39">
        <v>900</v>
      </c>
      <c r="BA100" s="39">
        <v>110</v>
      </c>
      <c r="BB100" s="39" t="s">
        <v>334</v>
      </c>
      <c r="BC100" s="39">
        <v>13480</v>
      </c>
      <c r="BD100" s="39">
        <v>1280</v>
      </c>
      <c r="BE100" s="39">
        <v>3690</v>
      </c>
      <c r="BF100" s="39">
        <v>2570</v>
      </c>
      <c r="BG100" s="39">
        <v>1890</v>
      </c>
      <c r="BH100" s="39">
        <v>1930</v>
      </c>
      <c r="BI100" s="39">
        <v>1210</v>
      </c>
      <c r="BJ100" s="39">
        <v>920</v>
      </c>
      <c r="BK100" s="39">
        <v>110</v>
      </c>
      <c r="BL100" s="39" t="s">
        <v>334</v>
      </c>
      <c r="BM100" s="39">
        <v>13610</v>
      </c>
      <c r="BN100" s="39">
        <v>1300</v>
      </c>
      <c r="BO100" s="39">
        <v>3710</v>
      </c>
      <c r="BP100" s="39">
        <v>2570</v>
      </c>
      <c r="BQ100" s="39">
        <v>1900</v>
      </c>
      <c r="BR100" s="39">
        <v>1960</v>
      </c>
      <c r="BS100" s="39">
        <v>1220</v>
      </c>
      <c r="BT100" s="39">
        <v>960</v>
      </c>
      <c r="BU100" s="39">
        <v>120</v>
      </c>
      <c r="BV100" s="39" t="s">
        <v>334</v>
      </c>
      <c r="BW100" s="39">
        <v>13730</v>
      </c>
      <c r="BX100" s="39">
        <v>1360</v>
      </c>
      <c r="BY100" s="39">
        <v>3670</v>
      </c>
      <c r="BZ100" s="39">
        <v>2580</v>
      </c>
      <c r="CA100" s="39">
        <v>1950</v>
      </c>
      <c r="CB100" s="39">
        <v>2000</v>
      </c>
      <c r="CC100" s="39">
        <v>1260</v>
      </c>
      <c r="CD100" s="39">
        <v>970</v>
      </c>
      <c r="CE100" s="39">
        <v>120</v>
      </c>
      <c r="CF100" s="39" t="s">
        <v>334</v>
      </c>
      <c r="CG100" s="39">
        <v>13910</v>
      </c>
      <c r="CH100" s="39">
        <v>1380</v>
      </c>
      <c r="CI100" s="39">
        <v>3710</v>
      </c>
      <c r="CJ100" s="39">
        <v>2580</v>
      </c>
      <c r="CK100" s="39">
        <v>2030</v>
      </c>
      <c r="CL100" s="39">
        <v>2040</v>
      </c>
      <c r="CM100" s="39">
        <v>1300</v>
      </c>
      <c r="CN100" s="39">
        <v>1010</v>
      </c>
      <c r="CO100" s="39">
        <v>120</v>
      </c>
      <c r="CP100" s="39" t="s">
        <v>334</v>
      </c>
      <c r="CQ100" s="39">
        <v>14150</v>
      </c>
      <c r="CR100" s="39">
        <v>1390</v>
      </c>
      <c r="CS100" s="39">
        <v>3700</v>
      </c>
      <c r="CT100" s="39">
        <v>2590</v>
      </c>
      <c r="CU100" s="39">
        <v>2070</v>
      </c>
      <c r="CV100" s="39">
        <v>2070</v>
      </c>
      <c r="CW100" s="39">
        <v>1350</v>
      </c>
      <c r="CX100" s="39">
        <v>1050</v>
      </c>
      <c r="CY100" s="39">
        <v>130</v>
      </c>
      <c r="CZ100" s="39" t="s">
        <v>334</v>
      </c>
      <c r="DA100" s="39">
        <v>14360</v>
      </c>
      <c r="DB100" s="39">
        <v>1380</v>
      </c>
      <c r="DC100" s="39">
        <v>3720</v>
      </c>
      <c r="DD100" s="39">
        <v>2590</v>
      </c>
      <c r="DE100" s="39">
        <v>2100</v>
      </c>
      <c r="DF100" s="39">
        <v>2090</v>
      </c>
      <c r="DG100" s="39">
        <v>1390</v>
      </c>
      <c r="DH100" s="39">
        <v>1090</v>
      </c>
      <c r="DI100" s="39">
        <v>120</v>
      </c>
      <c r="DJ100" s="39" t="s">
        <v>334</v>
      </c>
      <c r="DK100" s="39">
        <v>14490</v>
      </c>
      <c r="DL100" s="39">
        <v>1400</v>
      </c>
      <c r="DM100" s="39">
        <v>3740</v>
      </c>
      <c r="DN100" s="39">
        <v>2600</v>
      </c>
      <c r="DO100" s="39">
        <v>2140</v>
      </c>
      <c r="DP100" s="39">
        <v>2100</v>
      </c>
      <c r="DQ100" s="39">
        <v>1430</v>
      </c>
      <c r="DR100" s="39">
        <v>1120</v>
      </c>
      <c r="DS100" s="39">
        <v>130</v>
      </c>
      <c r="DT100" s="39" t="s">
        <v>334</v>
      </c>
      <c r="DU100" s="39">
        <v>14650</v>
      </c>
      <c r="DV100" s="39">
        <v>1460</v>
      </c>
      <c r="DW100" s="39">
        <v>3820</v>
      </c>
      <c r="DX100" s="39">
        <v>2680</v>
      </c>
      <c r="DY100" s="39">
        <v>2170</v>
      </c>
      <c r="DZ100" s="39">
        <v>2140</v>
      </c>
      <c r="EA100" s="39">
        <v>1450</v>
      </c>
      <c r="EB100" s="39">
        <v>1140</v>
      </c>
      <c r="EC100" s="39">
        <v>130</v>
      </c>
      <c r="ED100" s="39" t="s">
        <v>334</v>
      </c>
      <c r="EE100" s="39">
        <v>14990</v>
      </c>
      <c r="EF100" s="39">
        <v>1480</v>
      </c>
      <c r="EG100" s="39">
        <v>3900</v>
      </c>
      <c r="EH100" s="39">
        <v>2740</v>
      </c>
      <c r="EI100" s="39">
        <v>2190</v>
      </c>
      <c r="EJ100" s="39">
        <v>2160</v>
      </c>
      <c r="EK100" s="39">
        <v>1480</v>
      </c>
      <c r="EL100" s="39">
        <v>1160</v>
      </c>
      <c r="EM100" s="39">
        <v>130</v>
      </c>
      <c r="EN100" s="39" t="s">
        <v>334</v>
      </c>
      <c r="EO100" s="39">
        <v>15240</v>
      </c>
      <c r="EP100" s="39">
        <v>1510</v>
      </c>
      <c r="EQ100" s="39">
        <v>3970</v>
      </c>
      <c r="ER100" s="39">
        <v>2790</v>
      </c>
      <c r="ES100" s="39">
        <v>2220</v>
      </c>
      <c r="ET100" s="39">
        <v>2160</v>
      </c>
      <c r="EU100" s="39">
        <v>1490</v>
      </c>
      <c r="EV100" s="39">
        <v>1190</v>
      </c>
      <c r="EW100" s="39">
        <v>140</v>
      </c>
      <c r="EX100" s="39" t="s">
        <v>334</v>
      </c>
      <c r="EY100" s="39">
        <v>15450</v>
      </c>
      <c r="EZ100" s="39">
        <v>1530</v>
      </c>
      <c r="FA100" s="39">
        <v>4030</v>
      </c>
      <c r="FB100" s="39">
        <v>2820</v>
      </c>
      <c r="FC100" s="39">
        <v>2220</v>
      </c>
      <c r="FD100" s="39">
        <v>2180</v>
      </c>
      <c r="FE100" s="39">
        <v>1490</v>
      </c>
      <c r="FF100" s="39">
        <v>1190</v>
      </c>
      <c r="FG100" s="39">
        <v>140</v>
      </c>
      <c r="FH100" s="39" t="s">
        <v>334</v>
      </c>
      <c r="FI100" s="39">
        <v>15590</v>
      </c>
      <c r="FJ100" s="39">
        <v>1540</v>
      </c>
      <c r="FK100" s="39">
        <v>4140</v>
      </c>
      <c r="FL100" s="39">
        <v>2830</v>
      </c>
      <c r="FM100" s="39">
        <v>2240</v>
      </c>
      <c r="FN100" s="39">
        <v>2170</v>
      </c>
      <c r="FO100" s="39">
        <v>1510</v>
      </c>
      <c r="FP100" s="39">
        <v>1200</v>
      </c>
      <c r="FQ100" s="39">
        <v>140</v>
      </c>
      <c r="FR100" s="39" t="s">
        <v>334</v>
      </c>
      <c r="FS100" s="39">
        <v>15780</v>
      </c>
      <c r="FT100" s="39">
        <v>1550</v>
      </c>
      <c r="FU100" s="39">
        <v>4190</v>
      </c>
      <c r="FV100" s="39">
        <v>2820</v>
      </c>
      <c r="FW100" s="39">
        <v>2280</v>
      </c>
      <c r="FX100" s="39">
        <v>2190</v>
      </c>
      <c r="FY100" s="39">
        <v>1520</v>
      </c>
      <c r="FZ100" s="39">
        <v>1210</v>
      </c>
      <c r="GA100" s="39">
        <v>140</v>
      </c>
      <c r="GB100" s="39" t="s">
        <v>334</v>
      </c>
      <c r="GC100" s="39">
        <v>15900</v>
      </c>
      <c r="GD100" s="39">
        <v>1560</v>
      </c>
      <c r="GE100" s="39">
        <v>4220</v>
      </c>
      <c r="GF100" s="39">
        <v>2840</v>
      </c>
      <c r="GG100" s="39">
        <v>2290</v>
      </c>
      <c r="GH100" s="39">
        <v>2190</v>
      </c>
      <c r="GI100" s="39">
        <v>1520</v>
      </c>
      <c r="GJ100" s="39">
        <v>1220</v>
      </c>
      <c r="GK100" s="39">
        <v>140</v>
      </c>
      <c r="GL100" s="39" t="s">
        <v>334</v>
      </c>
      <c r="GM100" s="39">
        <v>15970</v>
      </c>
      <c r="GN100" s="39">
        <v>1570</v>
      </c>
      <c r="GO100" s="39">
        <v>4240</v>
      </c>
      <c r="GP100" s="39">
        <v>2850</v>
      </c>
      <c r="GQ100" s="39">
        <v>2300</v>
      </c>
      <c r="GR100" s="39">
        <v>2190</v>
      </c>
      <c r="GS100" s="39">
        <v>1540</v>
      </c>
      <c r="GT100" s="39">
        <v>1220</v>
      </c>
      <c r="GU100" s="39">
        <v>150</v>
      </c>
      <c r="GV100" s="39" t="s">
        <v>334</v>
      </c>
      <c r="GW100" s="39">
        <v>16050</v>
      </c>
      <c r="GX100" s="39">
        <v>1550</v>
      </c>
      <c r="GY100" s="39">
        <v>4290</v>
      </c>
      <c r="GZ100" s="39">
        <v>2860</v>
      </c>
      <c r="HA100" s="39">
        <v>2330</v>
      </c>
      <c r="HB100" s="39">
        <v>2190</v>
      </c>
      <c r="HC100" s="39">
        <v>1540</v>
      </c>
      <c r="HD100" s="39">
        <v>1230</v>
      </c>
      <c r="HE100" s="39">
        <v>150</v>
      </c>
      <c r="HF100" s="39" t="s">
        <v>334</v>
      </c>
      <c r="HG100" s="39">
        <v>16130</v>
      </c>
      <c r="HH100" s="39">
        <v>1570</v>
      </c>
      <c r="HI100" s="39">
        <v>4330</v>
      </c>
      <c r="HJ100" s="39">
        <v>2890</v>
      </c>
      <c r="HK100" s="39">
        <v>2370</v>
      </c>
      <c r="HL100" s="39">
        <v>2200</v>
      </c>
      <c r="HM100" s="39">
        <v>1550</v>
      </c>
      <c r="HN100" s="39">
        <v>1240</v>
      </c>
      <c r="HO100" s="39">
        <v>140</v>
      </c>
      <c r="HP100" s="39" t="s">
        <v>334</v>
      </c>
      <c r="HQ100" s="39">
        <v>16280</v>
      </c>
      <c r="HR100" s="39">
        <v>1590</v>
      </c>
      <c r="HS100" s="39">
        <v>4410</v>
      </c>
      <c r="HT100" s="39">
        <v>2950</v>
      </c>
      <c r="HU100" s="39">
        <v>2390</v>
      </c>
      <c r="HV100" s="39">
        <v>2230</v>
      </c>
      <c r="HW100" s="39">
        <v>1570</v>
      </c>
      <c r="HX100" s="39">
        <v>1250</v>
      </c>
      <c r="HY100" s="39">
        <v>150</v>
      </c>
      <c r="HZ100" s="39" t="s">
        <v>334</v>
      </c>
      <c r="IA100" s="39">
        <v>16530</v>
      </c>
      <c r="IB100" s="39">
        <v>1610</v>
      </c>
      <c r="IC100" s="39">
        <v>4520</v>
      </c>
      <c r="ID100" s="39">
        <v>3030</v>
      </c>
      <c r="IE100" s="39">
        <v>2410</v>
      </c>
      <c r="IF100" s="39">
        <v>2280</v>
      </c>
      <c r="IG100" s="39">
        <v>1590</v>
      </c>
      <c r="IH100" s="39">
        <v>1250</v>
      </c>
      <c r="II100" s="39">
        <v>150</v>
      </c>
      <c r="IJ100" s="39" t="s">
        <v>334</v>
      </c>
      <c r="IK100" s="39">
        <v>16820</v>
      </c>
      <c r="IL100" s="39">
        <v>1620</v>
      </c>
      <c r="IM100" s="39">
        <v>4560</v>
      </c>
      <c r="IN100" s="39">
        <v>3080</v>
      </c>
      <c r="IO100" s="39">
        <v>2470</v>
      </c>
      <c r="IP100" s="39">
        <v>2290</v>
      </c>
      <c r="IQ100" s="39">
        <v>1610</v>
      </c>
      <c r="IR100" s="39">
        <v>1260</v>
      </c>
      <c r="IS100" s="39">
        <v>150</v>
      </c>
      <c r="IT100" s="39" t="s">
        <v>334</v>
      </c>
      <c r="IU100" s="39">
        <v>17030</v>
      </c>
      <c r="IV100" s="39">
        <v>1620</v>
      </c>
      <c r="IW100" s="39">
        <v>4620</v>
      </c>
      <c r="IX100" s="39">
        <v>3120</v>
      </c>
      <c r="IY100" s="39">
        <v>2490</v>
      </c>
      <c r="IZ100" s="39">
        <v>2300</v>
      </c>
      <c r="JA100" s="39">
        <v>1620</v>
      </c>
      <c r="JB100" s="39">
        <v>1260</v>
      </c>
      <c r="JC100" s="39">
        <v>150</v>
      </c>
      <c r="JD100" s="39" t="s">
        <v>334</v>
      </c>
      <c r="JE100" s="39">
        <v>17180</v>
      </c>
      <c r="JF100" s="39">
        <v>1650</v>
      </c>
      <c r="JG100" s="39">
        <v>4680</v>
      </c>
      <c r="JH100" s="39">
        <v>3200</v>
      </c>
      <c r="JI100" s="39">
        <v>2520</v>
      </c>
      <c r="JJ100" s="39">
        <v>2340</v>
      </c>
      <c r="JK100" s="39">
        <v>1640</v>
      </c>
      <c r="JL100" s="39">
        <v>1280</v>
      </c>
      <c r="JM100" s="39">
        <v>150</v>
      </c>
      <c r="JN100" s="39" t="s">
        <v>334</v>
      </c>
      <c r="JO100" s="39">
        <v>17460</v>
      </c>
      <c r="JP100" s="39">
        <v>1660</v>
      </c>
      <c r="JQ100" s="39">
        <v>4740</v>
      </c>
      <c r="JR100" s="39">
        <v>3230</v>
      </c>
      <c r="JS100" s="39">
        <v>2530</v>
      </c>
      <c r="JT100" s="39">
        <v>2360</v>
      </c>
      <c r="JU100" s="39">
        <v>1650</v>
      </c>
      <c r="JV100" s="39">
        <v>1290</v>
      </c>
      <c r="JW100" s="39">
        <v>150</v>
      </c>
      <c r="JX100" s="39" t="s">
        <v>334</v>
      </c>
      <c r="JY100" s="39">
        <v>17600</v>
      </c>
      <c r="JZ100" s="39">
        <v>1670</v>
      </c>
      <c r="KA100" s="39">
        <v>4760</v>
      </c>
      <c r="KB100" s="39">
        <v>3250</v>
      </c>
      <c r="KC100" s="39">
        <v>2550</v>
      </c>
      <c r="KD100" s="39">
        <v>2360</v>
      </c>
      <c r="KE100" s="39">
        <v>1660</v>
      </c>
      <c r="KF100" s="39">
        <v>1300</v>
      </c>
      <c r="KG100" s="39">
        <v>160</v>
      </c>
      <c r="KH100" s="39" t="s">
        <v>334</v>
      </c>
      <c r="KI100" s="39">
        <v>17700</v>
      </c>
      <c r="KJ100" s="39">
        <v>1690</v>
      </c>
      <c r="KK100" s="39">
        <v>4800</v>
      </c>
      <c r="KL100" s="39">
        <v>3270</v>
      </c>
      <c r="KM100" s="39">
        <v>2550</v>
      </c>
      <c r="KN100" s="39">
        <v>2360</v>
      </c>
      <c r="KO100" s="39">
        <v>1670</v>
      </c>
      <c r="KP100" s="39">
        <v>1310</v>
      </c>
      <c r="KQ100" s="39">
        <v>160</v>
      </c>
      <c r="KR100" s="39" t="s">
        <v>334</v>
      </c>
      <c r="KS100" s="39">
        <v>17810</v>
      </c>
      <c r="KT100" s="39">
        <v>1710</v>
      </c>
      <c r="KU100" s="39">
        <v>4840</v>
      </c>
      <c r="KV100" s="39">
        <v>3290</v>
      </c>
      <c r="KW100" s="39">
        <v>2560</v>
      </c>
      <c r="KX100" s="39">
        <v>2360</v>
      </c>
      <c r="KY100" s="39">
        <v>1670</v>
      </c>
      <c r="KZ100" s="39">
        <v>1330</v>
      </c>
      <c r="LA100" s="39">
        <v>160</v>
      </c>
      <c r="LB100" s="39" t="s">
        <v>334</v>
      </c>
      <c r="LC100" s="39">
        <v>17920</v>
      </c>
      <c r="LD100" t="str">
        <f>INDEX(Lookup!$F$2:$F$375, MATCH(D100,Lookup!$A$2:$A$375,0))</f>
        <v>:</v>
      </c>
    </row>
    <row r="101" spans="2:316" ht="15" customHeight="1" x14ac:dyDescent="0.25">
      <c r="B101" s="1" t="s">
        <v>342</v>
      </c>
      <c r="C101" s="36" t="s">
        <v>331</v>
      </c>
      <c r="D101" s="36" t="s">
        <v>529</v>
      </c>
      <c r="E101" s="37" t="s">
        <v>530</v>
      </c>
      <c r="F101" s="38">
        <v>31760</v>
      </c>
      <c r="G101" s="38">
        <v>31780</v>
      </c>
      <c r="H101" s="38">
        <v>31500</v>
      </c>
      <c r="I101" s="38">
        <v>15020</v>
      </c>
      <c r="J101" s="38">
        <v>9810</v>
      </c>
      <c r="K101" s="38">
        <v>5350</v>
      </c>
      <c r="L101" s="38">
        <v>4200</v>
      </c>
      <c r="M101" s="38">
        <v>290</v>
      </c>
      <c r="N101" s="38" t="s">
        <v>334</v>
      </c>
      <c r="O101" s="39">
        <v>129710</v>
      </c>
      <c r="P101" s="39">
        <v>32420</v>
      </c>
      <c r="Q101" s="39">
        <v>32000</v>
      </c>
      <c r="R101" s="39">
        <v>31680</v>
      </c>
      <c r="S101" s="39">
        <v>15230</v>
      </c>
      <c r="T101" s="39">
        <v>10070</v>
      </c>
      <c r="U101" s="39">
        <v>5410</v>
      </c>
      <c r="V101" s="39">
        <v>4140</v>
      </c>
      <c r="W101" s="39">
        <v>290</v>
      </c>
      <c r="X101" s="39" t="s">
        <v>334</v>
      </c>
      <c r="Y101" s="39">
        <v>131240</v>
      </c>
      <c r="Z101" s="39">
        <v>33010</v>
      </c>
      <c r="AA101" s="39">
        <v>32700</v>
      </c>
      <c r="AB101" s="39">
        <v>31690</v>
      </c>
      <c r="AC101" s="39">
        <v>15750</v>
      </c>
      <c r="AD101" s="39">
        <v>10370</v>
      </c>
      <c r="AE101" s="39">
        <v>5420</v>
      </c>
      <c r="AF101" s="39">
        <v>3960</v>
      </c>
      <c r="AG101" s="39">
        <v>270</v>
      </c>
      <c r="AH101" s="39" t="s">
        <v>334</v>
      </c>
      <c r="AI101" s="39">
        <v>133170</v>
      </c>
      <c r="AJ101" s="39">
        <v>33300</v>
      </c>
      <c r="AK101" s="39">
        <v>33110</v>
      </c>
      <c r="AL101" s="39">
        <v>32070</v>
      </c>
      <c r="AM101" s="39">
        <v>16040</v>
      </c>
      <c r="AN101" s="39">
        <v>10690</v>
      </c>
      <c r="AO101" s="39">
        <v>5650</v>
      </c>
      <c r="AP101" s="39">
        <v>4010</v>
      </c>
      <c r="AQ101" s="39">
        <v>270</v>
      </c>
      <c r="AR101" s="39" t="s">
        <v>334</v>
      </c>
      <c r="AS101" s="39">
        <v>135130</v>
      </c>
      <c r="AT101" s="39">
        <v>33410</v>
      </c>
      <c r="AU101" s="39">
        <v>33450</v>
      </c>
      <c r="AV101" s="39">
        <v>32290</v>
      </c>
      <c r="AW101" s="39">
        <v>16420</v>
      </c>
      <c r="AX101" s="39">
        <v>11050</v>
      </c>
      <c r="AY101" s="39">
        <v>5930</v>
      </c>
      <c r="AZ101" s="39">
        <v>4080</v>
      </c>
      <c r="BA101" s="39">
        <v>280</v>
      </c>
      <c r="BB101" s="39" t="s">
        <v>334</v>
      </c>
      <c r="BC101" s="39">
        <v>136900</v>
      </c>
      <c r="BD101" s="39">
        <v>33620</v>
      </c>
      <c r="BE101" s="39">
        <v>33740</v>
      </c>
      <c r="BF101" s="39">
        <v>32570</v>
      </c>
      <c r="BG101" s="39">
        <v>16800</v>
      </c>
      <c r="BH101" s="39">
        <v>11590</v>
      </c>
      <c r="BI101" s="39">
        <v>6330</v>
      </c>
      <c r="BJ101" s="39">
        <v>4270</v>
      </c>
      <c r="BK101" s="39">
        <v>290</v>
      </c>
      <c r="BL101" s="39" t="s">
        <v>334</v>
      </c>
      <c r="BM101" s="39">
        <v>139200</v>
      </c>
      <c r="BN101" s="39">
        <v>33810</v>
      </c>
      <c r="BO101" s="39">
        <v>34040</v>
      </c>
      <c r="BP101" s="39">
        <v>32950</v>
      </c>
      <c r="BQ101" s="39">
        <v>17240</v>
      </c>
      <c r="BR101" s="39">
        <v>11950</v>
      </c>
      <c r="BS101" s="39">
        <v>6600</v>
      </c>
      <c r="BT101" s="39">
        <v>4390</v>
      </c>
      <c r="BU101" s="39">
        <v>300</v>
      </c>
      <c r="BV101" s="39" t="s">
        <v>334</v>
      </c>
      <c r="BW101" s="39">
        <v>141280</v>
      </c>
      <c r="BX101" s="39">
        <v>33910</v>
      </c>
      <c r="BY101" s="39">
        <v>34200</v>
      </c>
      <c r="BZ101" s="39">
        <v>33180</v>
      </c>
      <c r="CA101" s="39">
        <v>17500</v>
      </c>
      <c r="CB101" s="39">
        <v>12200</v>
      </c>
      <c r="CC101" s="39">
        <v>6780</v>
      </c>
      <c r="CD101" s="39">
        <v>4560</v>
      </c>
      <c r="CE101" s="39">
        <v>310</v>
      </c>
      <c r="CF101" s="39" t="s">
        <v>334</v>
      </c>
      <c r="CG101" s="39">
        <v>142630</v>
      </c>
      <c r="CH101" s="39">
        <v>34010</v>
      </c>
      <c r="CI101" s="39">
        <v>34330</v>
      </c>
      <c r="CJ101" s="39">
        <v>33520</v>
      </c>
      <c r="CK101" s="39">
        <v>17860</v>
      </c>
      <c r="CL101" s="39">
        <v>12590</v>
      </c>
      <c r="CM101" s="39">
        <v>7080</v>
      </c>
      <c r="CN101" s="39">
        <v>4690</v>
      </c>
      <c r="CO101" s="39">
        <v>320</v>
      </c>
      <c r="CP101" s="39" t="s">
        <v>334</v>
      </c>
      <c r="CQ101" s="39">
        <v>144390</v>
      </c>
      <c r="CR101" s="39">
        <v>34060</v>
      </c>
      <c r="CS101" s="39">
        <v>34660</v>
      </c>
      <c r="CT101" s="39">
        <v>34080</v>
      </c>
      <c r="CU101" s="39">
        <v>18380</v>
      </c>
      <c r="CV101" s="39">
        <v>13110</v>
      </c>
      <c r="CW101" s="39">
        <v>7430</v>
      </c>
      <c r="CX101" s="39">
        <v>4900</v>
      </c>
      <c r="CY101" s="39">
        <v>340</v>
      </c>
      <c r="CZ101" s="39" t="s">
        <v>334</v>
      </c>
      <c r="DA101" s="39">
        <v>146960</v>
      </c>
      <c r="DB101" s="39">
        <v>34130</v>
      </c>
      <c r="DC101" s="39">
        <v>34840</v>
      </c>
      <c r="DD101" s="39">
        <v>34550</v>
      </c>
      <c r="DE101" s="39">
        <v>18620</v>
      </c>
      <c r="DF101" s="39">
        <v>13530</v>
      </c>
      <c r="DG101" s="39">
        <v>7650</v>
      </c>
      <c r="DH101" s="39">
        <v>5050</v>
      </c>
      <c r="DI101" s="39">
        <v>350</v>
      </c>
      <c r="DJ101" s="39" t="s">
        <v>334</v>
      </c>
      <c r="DK101" s="39">
        <v>148720</v>
      </c>
      <c r="DL101" s="39">
        <v>34220</v>
      </c>
      <c r="DM101" s="39">
        <v>35090</v>
      </c>
      <c r="DN101" s="39">
        <v>34930</v>
      </c>
      <c r="DO101" s="39">
        <v>19030</v>
      </c>
      <c r="DP101" s="39">
        <v>13830</v>
      </c>
      <c r="DQ101" s="39">
        <v>7820</v>
      </c>
      <c r="DR101" s="39">
        <v>5140</v>
      </c>
      <c r="DS101" s="39">
        <v>350</v>
      </c>
      <c r="DT101" s="39" t="s">
        <v>334</v>
      </c>
      <c r="DU101" s="39">
        <v>150400</v>
      </c>
      <c r="DV101" s="39">
        <v>34460</v>
      </c>
      <c r="DW101" s="39">
        <v>35420</v>
      </c>
      <c r="DX101" s="39">
        <v>35290</v>
      </c>
      <c r="DY101" s="39">
        <v>19330</v>
      </c>
      <c r="DZ101" s="39">
        <v>14020</v>
      </c>
      <c r="EA101" s="39">
        <v>7970</v>
      </c>
      <c r="EB101" s="39">
        <v>5180</v>
      </c>
      <c r="EC101" s="39">
        <v>350</v>
      </c>
      <c r="ED101" s="39" t="s">
        <v>334</v>
      </c>
      <c r="EE101" s="39">
        <v>152020</v>
      </c>
      <c r="EF101" s="39">
        <v>34580</v>
      </c>
      <c r="EG101" s="39">
        <v>35660</v>
      </c>
      <c r="EH101" s="39">
        <v>35750</v>
      </c>
      <c r="EI101" s="39">
        <v>19610</v>
      </c>
      <c r="EJ101" s="39">
        <v>14160</v>
      </c>
      <c r="EK101" s="39">
        <v>8040</v>
      </c>
      <c r="EL101" s="39">
        <v>5240</v>
      </c>
      <c r="EM101" s="39">
        <v>360</v>
      </c>
      <c r="EN101" s="39" t="s">
        <v>334</v>
      </c>
      <c r="EO101" s="39">
        <v>153390</v>
      </c>
      <c r="EP101" s="39">
        <v>34730</v>
      </c>
      <c r="EQ101" s="39">
        <v>36270</v>
      </c>
      <c r="ER101" s="39">
        <v>36440</v>
      </c>
      <c r="ES101" s="39">
        <v>19980</v>
      </c>
      <c r="ET101" s="39">
        <v>14340</v>
      </c>
      <c r="EU101" s="39">
        <v>8120</v>
      </c>
      <c r="EV101" s="39">
        <v>5280</v>
      </c>
      <c r="EW101" s="39">
        <v>360</v>
      </c>
      <c r="EX101" s="39" t="s">
        <v>334</v>
      </c>
      <c r="EY101" s="39">
        <v>155520</v>
      </c>
      <c r="EZ101" s="39">
        <v>35190</v>
      </c>
      <c r="FA101" s="39">
        <v>36720</v>
      </c>
      <c r="FB101" s="39">
        <v>36990</v>
      </c>
      <c r="FC101" s="39">
        <v>20190</v>
      </c>
      <c r="FD101" s="39">
        <v>14440</v>
      </c>
      <c r="FE101" s="39">
        <v>8180</v>
      </c>
      <c r="FF101" s="39">
        <v>5310</v>
      </c>
      <c r="FG101" s="39">
        <v>360</v>
      </c>
      <c r="FH101" s="39" t="s">
        <v>334</v>
      </c>
      <c r="FI101" s="39">
        <v>157380</v>
      </c>
      <c r="FJ101" s="39">
        <v>35460</v>
      </c>
      <c r="FK101" s="39">
        <v>37040</v>
      </c>
      <c r="FL101" s="39">
        <v>37630</v>
      </c>
      <c r="FM101" s="39">
        <v>20450</v>
      </c>
      <c r="FN101" s="39">
        <v>14500</v>
      </c>
      <c r="FO101" s="39">
        <v>8260</v>
      </c>
      <c r="FP101" s="39">
        <v>5310</v>
      </c>
      <c r="FQ101" s="39">
        <v>370</v>
      </c>
      <c r="FR101" s="39" t="s">
        <v>334</v>
      </c>
      <c r="FS101" s="39">
        <v>159020</v>
      </c>
      <c r="FT101" s="39">
        <v>35600</v>
      </c>
      <c r="FU101" s="39">
        <v>37290</v>
      </c>
      <c r="FV101" s="39">
        <v>37910</v>
      </c>
      <c r="FW101" s="39">
        <v>20700</v>
      </c>
      <c r="FX101" s="39">
        <v>14540</v>
      </c>
      <c r="FY101" s="39">
        <v>8310</v>
      </c>
      <c r="FZ101" s="39">
        <v>5350</v>
      </c>
      <c r="GA101" s="39">
        <v>380</v>
      </c>
      <c r="GB101" s="39" t="s">
        <v>334</v>
      </c>
      <c r="GC101" s="39">
        <v>160090</v>
      </c>
      <c r="GD101" s="39">
        <v>35750</v>
      </c>
      <c r="GE101" s="39">
        <v>37350</v>
      </c>
      <c r="GF101" s="39">
        <v>38150</v>
      </c>
      <c r="GG101" s="39">
        <v>20880</v>
      </c>
      <c r="GH101" s="39">
        <v>14570</v>
      </c>
      <c r="GI101" s="39">
        <v>8370</v>
      </c>
      <c r="GJ101" s="39">
        <v>5390</v>
      </c>
      <c r="GK101" s="39">
        <v>390</v>
      </c>
      <c r="GL101" s="39" t="s">
        <v>334</v>
      </c>
      <c r="GM101" s="39">
        <v>160840</v>
      </c>
      <c r="GN101" s="39">
        <v>35800</v>
      </c>
      <c r="GO101" s="39">
        <v>37520</v>
      </c>
      <c r="GP101" s="39">
        <v>38460</v>
      </c>
      <c r="GQ101" s="39">
        <v>20990</v>
      </c>
      <c r="GR101" s="39">
        <v>14690</v>
      </c>
      <c r="GS101" s="39">
        <v>8400</v>
      </c>
      <c r="GT101" s="39">
        <v>5460</v>
      </c>
      <c r="GU101" s="39">
        <v>390</v>
      </c>
      <c r="GV101" s="39" t="s">
        <v>334</v>
      </c>
      <c r="GW101" s="39">
        <v>161720</v>
      </c>
      <c r="GX101" s="39">
        <v>35890</v>
      </c>
      <c r="GY101" s="39">
        <v>37620</v>
      </c>
      <c r="GZ101" s="39">
        <v>38800</v>
      </c>
      <c r="HA101" s="39">
        <v>21140</v>
      </c>
      <c r="HB101" s="39">
        <v>14770</v>
      </c>
      <c r="HC101" s="39">
        <v>8490</v>
      </c>
      <c r="HD101" s="39">
        <v>5500</v>
      </c>
      <c r="HE101" s="39">
        <v>390</v>
      </c>
      <c r="HF101" s="39" t="s">
        <v>334</v>
      </c>
      <c r="HG101" s="39">
        <v>162590</v>
      </c>
      <c r="HH101" s="39">
        <v>35990</v>
      </c>
      <c r="HI101" s="39">
        <v>37750</v>
      </c>
      <c r="HJ101" s="39">
        <v>39240</v>
      </c>
      <c r="HK101" s="39">
        <v>21290</v>
      </c>
      <c r="HL101" s="39">
        <v>14920</v>
      </c>
      <c r="HM101" s="39">
        <v>8580</v>
      </c>
      <c r="HN101" s="39">
        <v>5570</v>
      </c>
      <c r="HO101" s="39">
        <v>400</v>
      </c>
      <c r="HP101" s="39" t="s">
        <v>334</v>
      </c>
      <c r="HQ101" s="39">
        <v>163740</v>
      </c>
      <c r="HR101" s="39">
        <v>36100</v>
      </c>
      <c r="HS101" s="39">
        <v>37960</v>
      </c>
      <c r="HT101" s="39">
        <v>39790</v>
      </c>
      <c r="HU101" s="39">
        <v>21560</v>
      </c>
      <c r="HV101" s="39">
        <v>15110</v>
      </c>
      <c r="HW101" s="39">
        <v>8780</v>
      </c>
      <c r="HX101" s="39">
        <v>5640</v>
      </c>
      <c r="HY101" s="39">
        <v>410</v>
      </c>
      <c r="HZ101" s="39" t="s">
        <v>334</v>
      </c>
      <c r="IA101" s="39">
        <v>165350</v>
      </c>
      <c r="IB101" s="39">
        <v>36410</v>
      </c>
      <c r="IC101" s="39">
        <v>38150</v>
      </c>
      <c r="ID101" s="39">
        <v>40340</v>
      </c>
      <c r="IE101" s="39">
        <v>21880</v>
      </c>
      <c r="IF101" s="39">
        <v>15370</v>
      </c>
      <c r="IG101" s="39">
        <v>8920</v>
      </c>
      <c r="IH101" s="39">
        <v>5720</v>
      </c>
      <c r="II101" s="39">
        <v>410</v>
      </c>
      <c r="IJ101" s="39" t="s">
        <v>334</v>
      </c>
      <c r="IK101" s="39">
        <v>167200</v>
      </c>
      <c r="IL101" s="39">
        <v>36660</v>
      </c>
      <c r="IM101" s="39">
        <v>38410</v>
      </c>
      <c r="IN101" s="39">
        <v>41050</v>
      </c>
      <c r="IO101" s="39">
        <v>22210</v>
      </c>
      <c r="IP101" s="39">
        <v>15710</v>
      </c>
      <c r="IQ101" s="39">
        <v>9210</v>
      </c>
      <c r="IR101" s="39">
        <v>5830</v>
      </c>
      <c r="IS101" s="39">
        <v>410</v>
      </c>
      <c r="IT101" s="39" t="s">
        <v>334</v>
      </c>
      <c r="IU101" s="39">
        <v>169480</v>
      </c>
      <c r="IV101" s="39">
        <v>36900</v>
      </c>
      <c r="IW101" s="39">
        <v>38690</v>
      </c>
      <c r="IX101" s="39">
        <v>41690</v>
      </c>
      <c r="IY101" s="39">
        <v>22540</v>
      </c>
      <c r="IZ101" s="39">
        <v>16030</v>
      </c>
      <c r="JA101" s="39">
        <v>9450</v>
      </c>
      <c r="JB101" s="39">
        <v>5920</v>
      </c>
      <c r="JC101" s="39">
        <v>420</v>
      </c>
      <c r="JD101" s="39" t="s">
        <v>334</v>
      </c>
      <c r="JE101" s="39">
        <v>171640</v>
      </c>
      <c r="JF101" s="39">
        <v>37300</v>
      </c>
      <c r="JG101" s="39">
        <v>39120</v>
      </c>
      <c r="JH101" s="39">
        <v>42430</v>
      </c>
      <c r="JI101" s="39">
        <v>22940</v>
      </c>
      <c r="JJ101" s="39">
        <v>16270</v>
      </c>
      <c r="JK101" s="39">
        <v>9750</v>
      </c>
      <c r="JL101" s="39">
        <v>6020</v>
      </c>
      <c r="JM101" s="39">
        <v>420</v>
      </c>
      <c r="JN101" s="39" t="s">
        <v>334</v>
      </c>
      <c r="JO101" s="39">
        <v>174250</v>
      </c>
      <c r="JP101" s="39">
        <v>37490</v>
      </c>
      <c r="JQ101" s="39">
        <v>39510</v>
      </c>
      <c r="JR101" s="39">
        <v>43020</v>
      </c>
      <c r="JS101" s="39">
        <v>23190</v>
      </c>
      <c r="JT101" s="39">
        <v>16590</v>
      </c>
      <c r="JU101" s="39">
        <v>9970</v>
      </c>
      <c r="JV101" s="39">
        <v>6140</v>
      </c>
      <c r="JW101" s="39">
        <v>420</v>
      </c>
      <c r="JX101" s="39" t="s">
        <v>334</v>
      </c>
      <c r="JY101" s="39">
        <v>176340</v>
      </c>
      <c r="JZ101" s="39">
        <v>37670</v>
      </c>
      <c r="KA101" s="39">
        <v>39800</v>
      </c>
      <c r="KB101" s="39">
        <v>43490</v>
      </c>
      <c r="KC101" s="39">
        <v>23430</v>
      </c>
      <c r="KD101" s="39">
        <v>16840</v>
      </c>
      <c r="KE101" s="39">
        <v>10130</v>
      </c>
      <c r="KF101" s="39">
        <v>6200</v>
      </c>
      <c r="KG101" s="39">
        <v>430</v>
      </c>
      <c r="KH101" s="39" t="s">
        <v>334</v>
      </c>
      <c r="KI101" s="39">
        <v>177980</v>
      </c>
      <c r="KJ101" s="39">
        <v>37900</v>
      </c>
      <c r="KK101" s="39">
        <v>40050</v>
      </c>
      <c r="KL101" s="39">
        <v>44150</v>
      </c>
      <c r="KM101" s="39">
        <v>23700</v>
      </c>
      <c r="KN101" s="39">
        <v>17180</v>
      </c>
      <c r="KO101" s="39">
        <v>10300</v>
      </c>
      <c r="KP101" s="39">
        <v>6290</v>
      </c>
      <c r="KQ101" s="39">
        <v>430</v>
      </c>
      <c r="KR101" s="39" t="s">
        <v>334</v>
      </c>
      <c r="KS101" s="39">
        <v>180000</v>
      </c>
      <c r="KT101" s="39">
        <v>38170</v>
      </c>
      <c r="KU101" s="39">
        <v>40420</v>
      </c>
      <c r="KV101" s="39">
        <v>44950</v>
      </c>
      <c r="KW101" s="39">
        <v>23960</v>
      </c>
      <c r="KX101" s="39">
        <v>17480</v>
      </c>
      <c r="KY101" s="39">
        <v>10460</v>
      </c>
      <c r="KZ101" s="39">
        <v>6380</v>
      </c>
      <c r="LA101" s="39">
        <v>430</v>
      </c>
      <c r="LB101" s="39" t="s">
        <v>334</v>
      </c>
      <c r="LC101" s="39">
        <v>182240</v>
      </c>
      <c r="LD101" t="str">
        <f>INDEX(Lookup!$F$2:$F$375, MATCH(D101,Lookup!$A$2:$A$375,0))</f>
        <v>:</v>
      </c>
    </row>
    <row r="102" spans="2:316" ht="15" customHeight="1" outlineLevel="1" x14ac:dyDescent="0.25">
      <c r="B102" s="1" t="s">
        <v>342</v>
      </c>
      <c r="C102" s="42">
        <v>2810</v>
      </c>
      <c r="D102" s="42" t="s">
        <v>531</v>
      </c>
      <c r="E102" s="43" t="s">
        <v>532</v>
      </c>
      <c r="F102" s="38">
        <v>3040</v>
      </c>
      <c r="G102" s="38">
        <v>6340</v>
      </c>
      <c r="H102" s="38">
        <v>6300</v>
      </c>
      <c r="I102" s="38">
        <v>3710</v>
      </c>
      <c r="J102" s="38">
        <v>2620</v>
      </c>
      <c r="K102" s="38">
        <v>1600</v>
      </c>
      <c r="L102" s="38">
        <v>1790</v>
      </c>
      <c r="M102" s="38">
        <v>90</v>
      </c>
      <c r="N102" s="38" t="s">
        <v>334</v>
      </c>
      <c r="O102" s="39">
        <v>25480</v>
      </c>
      <c r="P102" s="39">
        <v>3170</v>
      </c>
      <c r="Q102" s="39">
        <v>6470</v>
      </c>
      <c r="R102" s="39">
        <v>6250</v>
      </c>
      <c r="S102" s="39">
        <v>3780</v>
      </c>
      <c r="T102" s="39">
        <v>2690</v>
      </c>
      <c r="U102" s="39">
        <v>1620</v>
      </c>
      <c r="V102" s="39">
        <v>1770</v>
      </c>
      <c r="W102" s="39">
        <v>80</v>
      </c>
      <c r="X102" s="39" t="s">
        <v>334</v>
      </c>
      <c r="Y102" s="39">
        <v>25840</v>
      </c>
      <c r="Z102" s="39">
        <v>3260</v>
      </c>
      <c r="AA102" s="39">
        <v>6730</v>
      </c>
      <c r="AB102" s="39">
        <v>6260</v>
      </c>
      <c r="AC102" s="39">
        <v>3910</v>
      </c>
      <c r="AD102" s="39">
        <v>2770</v>
      </c>
      <c r="AE102" s="39">
        <v>1650</v>
      </c>
      <c r="AF102" s="39">
        <v>1680</v>
      </c>
      <c r="AG102" s="39">
        <v>90</v>
      </c>
      <c r="AH102" s="39" t="s">
        <v>334</v>
      </c>
      <c r="AI102" s="39">
        <v>26350</v>
      </c>
      <c r="AJ102" s="39">
        <v>3330</v>
      </c>
      <c r="AK102" s="39">
        <v>6880</v>
      </c>
      <c r="AL102" s="39">
        <v>6360</v>
      </c>
      <c r="AM102" s="39">
        <v>4080</v>
      </c>
      <c r="AN102" s="39">
        <v>2870</v>
      </c>
      <c r="AO102" s="39">
        <v>1750</v>
      </c>
      <c r="AP102" s="39">
        <v>1710</v>
      </c>
      <c r="AQ102" s="39">
        <v>80</v>
      </c>
      <c r="AR102" s="39" t="s">
        <v>334</v>
      </c>
      <c r="AS102" s="39">
        <v>27060</v>
      </c>
      <c r="AT102" s="39">
        <v>3340</v>
      </c>
      <c r="AU102" s="39">
        <v>7000</v>
      </c>
      <c r="AV102" s="39">
        <v>6410</v>
      </c>
      <c r="AW102" s="39">
        <v>4190</v>
      </c>
      <c r="AX102" s="39">
        <v>2990</v>
      </c>
      <c r="AY102" s="39">
        <v>1830</v>
      </c>
      <c r="AZ102" s="39">
        <v>1730</v>
      </c>
      <c r="BA102" s="39">
        <v>90</v>
      </c>
      <c r="BB102" s="39" t="s">
        <v>334</v>
      </c>
      <c r="BC102" s="39">
        <v>27580</v>
      </c>
      <c r="BD102" s="39">
        <v>3370</v>
      </c>
      <c r="BE102" s="39">
        <v>7090</v>
      </c>
      <c r="BF102" s="39">
        <v>6450</v>
      </c>
      <c r="BG102" s="39">
        <v>4290</v>
      </c>
      <c r="BH102" s="39">
        <v>3110</v>
      </c>
      <c r="BI102" s="39">
        <v>1920</v>
      </c>
      <c r="BJ102" s="39">
        <v>1770</v>
      </c>
      <c r="BK102" s="39">
        <v>90</v>
      </c>
      <c r="BL102" s="39" t="s">
        <v>334</v>
      </c>
      <c r="BM102" s="39">
        <v>28090</v>
      </c>
      <c r="BN102" s="39">
        <v>3380</v>
      </c>
      <c r="BO102" s="39">
        <v>7150</v>
      </c>
      <c r="BP102" s="39">
        <v>6510</v>
      </c>
      <c r="BQ102" s="39">
        <v>4360</v>
      </c>
      <c r="BR102" s="39">
        <v>3210</v>
      </c>
      <c r="BS102" s="39">
        <v>2030</v>
      </c>
      <c r="BT102" s="39">
        <v>1820</v>
      </c>
      <c r="BU102" s="39">
        <v>90</v>
      </c>
      <c r="BV102" s="39" t="s">
        <v>334</v>
      </c>
      <c r="BW102" s="39">
        <v>28550</v>
      </c>
      <c r="BX102" s="39">
        <v>3420</v>
      </c>
      <c r="BY102" s="39">
        <v>7220</v>
      </c>
      <c r="BZ102" s="39">
        <v>6590</v>
      </c>
      <c r="CA102" s="39">
        <v>4460</v>
      </c>
      <c r="CB102" s="39">
        <v>3310</v>
      </c>
      <c r="CC102" s="39">
        <v>2090</v>
      </c>
      <c r="CD102" s="39">
        <v>1890</v>
      </c>
      <c r="CE102" s="39">
        <v>100</v>
      </c>
      <c r="CF102" s="39" t="s">
        <v>334</v>
      </c>
      <c r="CG102" s="39">
        <v>29090</v>
      </c>
      <c r="CH102" s="39">
        <v>3420</v>
      </c>
      <c r="CI102" s="39">
        <v>7310</v>
      </c>
      <c r="CJ102" s="39">
        <v>6680</v>
      </c>
      <c r="CK102" s="39">
        <v>4580</v>
      </c>
      <c r="CL102" s="39">
        <v>3470</v>
      </c>
      <c r="CM102" s="39">
        <v>2160</v>
      </c>
      <c r="CN102" s="39">
        <v>1920</v>
      </c>
      <c r="CO102" s="39">
        <v>100</v>
      </c>
      <c r="CP102" s="39" t="s">
        <v>334</v>
      </c>
      <c r="CQ102" s="39">
        <v>29640</v>
      </c>
      <c r="CR102" s="39">
        <v>3420</v>
      </c>
      <c r="CS102" s="39">
        <v>7430</v>
      </c>
      <c r="CT102" s="39">
        <v>6770</v>
      </c>
      <c r="CU102" s="39">
        <v>4660</v>
      </c>
      <c r="CV102" s="39">
        <v>3610</v>
      </c>
      <c r="CW102" s="39">
        <v>2230</v>
      </c>
      <c r="CX102" s="39">
        <v>2000</v>
      </c>
      <c r="CY102" s="39">
        <v>100</v>
      </c>
      <c r="CZ102" s="39" t="s">
        <v>334</v>
      </c>
      <c r="DA102" s="39">
        <v>30220</v>
      </c>
      <c r="DB102" s="39">
        <v>3470</v>
      </c>
      <c r="DC102" s="39">
        <v>7540</v>
      </c>
      <c r="DD102" s="39">
        <v>6850</v>
      </c>
      <c r="DE102" s="39">
        <v>4730</v>
      </c>
      <c r="DF102" s="39">
        <v>3740</v>
      </c>
      <c r="DG102" s="39">
        <v>2320</v>
      </c>
      <c r="DH102" s="39">
        <v>2040</v>
      </c>
      <c r="DI102" s="39">
        <v>110</v>
      </c>
      <c r="DJ102" s="39" t="s">
        <v>334</v>
      </c>
      <c r="DK102" s="39">
        <v>30800</v>
      </c>
      <c r="DL102" s="39">
        <v>3490</v>
      </c>
      <c r="DM102" s="39">
        <v>7590</v>
      </c>
      <c r="DN102" s="39">
        <v>6900</v>
      </c>
      <c r="DO102" s="39">
        <v>4760</v>
      </c>
      <c r="DP102" s="39">
        <v>3800</v>
      </c>
      <c r="DQ102" s="39">
        <v>2360</v>
      </c>
      <c r="DR102" s="39">
        <v>2040</v>
      </c>
      <c r="DS102" s="39">
        <v>110</v>
      </c>
      <c r="DT102" s="39" t="s">
        <v>334</v>
      </c>
      <c r="DU102" s="39">
        <v>31050</v>
      </c>
      <c r="DV102" s="39">
        <v>3540</v>
      </c>
      <c r="DW102" s="39">
        <v>7670</v>
      </c>
      <c r="DX102" s="39">
        <v>6940</v>
      </c>
      <c r="DY102" s="39">
        <v>4810</v>
      </c>
      <c r="DZ102" s="39">
        <v>3820</v>
      </c>
      <c r="EA102" s="39">
        <v>2400</v>
      </c>
      <c r="EB102" s="39">
        <v>2060</v>
      </c>
      <c r="EC102" s="39">
        <v>110</v>
      </c>
      <c r="ED102" s="39" t="s">
        <v>334</v>
      </c>
      <c r="EE102" s="39">
        <v>31350</v>
      </c>
      <c r="EF102" s="39">
        <v>3550</v>
      </c>
      <c r="EG102" s="39">
        <v>7790</v>
      </c>
      <c r="EH102" s="39">
        <v>6990</v>
      </c>
      <c r="EI102" s="39">
        <v>4810</v>
      </c>
      <c r="EJ102" s="39">
        <v>3870</v>
      </c>
      <c r="EK102" s="39">
        <v>2430</v>
      </c>
      <c r="EL102" s="39">
        <v>2070</v>
      </c>
      <c r="EM102" s="39">
        <v>110</v>
      </c>
      <c r="EN102" s="39" t="s">
        <v>334</v>
      </c>
      <c r="EO102" s="39">
        <v>31610</v>
      </c>
      <c r="EP102" s="39">
        <v>3520</v>
      </c>
      <c r="EQ102" s="39">
        <v>7940</v>
      </c>
      <c r="ER102" s="39">
        <v>7050</v>
      </c>
      <c r="ES102" s="39">
        <v>4830</v>
      </c>
      <c r="ET102" s="39">
        <v>3900</v>
      </c>
      <c r="EU102" s="39">
        <v>2440</v>
      </c>
      <c r="EV102" s="39">
        <v>2080</v>
      </c>
      <c r="EW102" s="39">
        <v>110</v>
      </c>
      <c r="EX102" s="39" t="s">
        <v>334</v>
      </c>
      <c r="EY102" s="39">
        <v>31880</v>
      </c>
      <c r="EZ102" s="39">
        <v>3560</v>
      </c>
      <c r="FA102" s="39">
        <v>8060</v>
      </c>
      <c r="FB102" s="39">
        <v>7070</v>
      </c>
      <c r="FC102" s="39">
        <v>4860</v>
      </c>
      <c r="FD102" s="39">
        <v>3940</v>
      </c>
      <c r="FE102" s="39">
        <v>2470</v>
      </c>
      <c r="FF102" s="39">
        <v>2090</v>
      </c>
      <c r="FG102" s="39">
        <v>120</v>
      </c>
      <c r="FH102" s="39" t="s">
        <v>334</v>
      </c>
      <c r="FI102" s="39">
        <v>32150</v>
      </c>
      <c r="FJ102" s="39">
        <v>3610</v>
      </c>
      <c r="FK102" s="39">
        <v>8120</v>
      </c>
      <c r="FL102" s="39">
        <v>7130</v>
      </c>
      <c r="FM102" s="39">
        <v>4900</v>
      </c>
      <c r="FN102" s="39">
        <v>3970</v>
      </c>
      <c r="FO102" s="39">
        <v>2490</v>
      </c>
      <c r="FP102" s="39">
        <v>2100</v>
      </c>
      <c r="FQ102" s="39">
        <v>120</v>
      </c>
      <c r="FR102" s="39" t="s">
        <v>334</v>
      </c>
      <c r="FS102" s="39">
        <v>32440</v>
      </c>
      <c r="FT102" s="39">
        <v>3630</v>
      </c>
      <c r="FU102" s="39">
        <v>8150</v>
      </c>
      <c r="FV102" s="39">
        <v>7150</v>
      </c>
      <c r="FW102" s="39">
        <v>4950</v>
      </c>
      <c r="FX102" s="39">
        <v>3990</v>
      </c>
      <c r="FY102" s="39">
        <v>2510</v>
      </c>
      <c r="FZ102" s="39">
        <v>2110</v>
      </c>
      <c r="GA102" s="39">
        <v>130</v>
      </c>
      <c r="GB102" s="39" t="s">
        <v>334</v>
      </c>
      <c r="GC102" s="39">
        <v>32620</v>
      </c>
      <c r="GD102" s="39">
        <v>3650</v>
      </c>
      <c r="GE102" s="39">
        <v>8180</v>
      </c>
      <c r="GF102" s="39">
        <v>7180</v>
      </c>
      <c r="GG102" s="39">
        <v>5040</v>
      </c>
      <c r="GH102" s="39">
        <v>3980</v>
      </c>
      <c r="GI102" s="39">
        <v>2520</v>
      </c>
      <c r="GJ102" s="39">
        <v>2120</v>
      </c>
      <c r="GK102" s="39">
        <v>130</v>
      </c>
      <c r="GL102" s="39" t="s">
        <v>334</v>
      </c>
      <c r="GM102" s="39">
        <v>32790</v>
      </c>
      <c r="GN102" s="39">
        <v>3650</v>
      </c>
      <c r="GO102" s="39">
        <v>8220</v>
      </c>
      <c r="GP102" s="39">
        <v>7240</v>
      </c>
      <c r="GQ102" s="39">
        <v>5060</v>
      </c>
      <c r="GR102" s="39">
        <v>4020</v>
      </c>
      <c r="GS102" s="39">
        <v>2520</v>
      </c>
      <c r="GT102" s="39">
        <v>2130</v>
      </c>
      <c r="GU102" s="39">
        <v>140</v>
      </c>
      <c r="GV102" s="39" t="s">
        <v>334</v>
      </c>
      <c r="GW102" s="39">
        <v>32970</v>
      </c>
      <c r="GX102" s="39">
        <v>3650</v>
      </c>
      <c r="GY102" s="39">
        <v>8250</v>
      </c>
      <c r="GZ102" s="39">
        <v>7280</v>
      </c>
      <c r="HA102" s="39">
        <v>5060</v>
      </c>
      <c r="HB102" s="39">
        <v>4040</v>
      </c>
      <c r="HC102" s="39">
        <v>2540</v>
      </c>
      <c r="HD102" s="39">
        <v>2140</v>
      </c>
      <c r="HE102" s="39">
        <v>140</v>
      </c>
      <c r="HF102" s="39" t="s">
        <v>334</v>
      </c>
      <c r="HG102" s="39">
        <v>33090</v>
      </c>
      <c r="HH102" s="39">
        <v>3670</v>
      </c>
      <c r="HI102" s="39">
        <v>8270</v>
      </c>
      <c r="HJ102" s="39">
        <v>7360</v>
      </c>
      <c r="HK102" s="39">
        <v>5090</v>
      </c>
      <c r="HL102" s="39">
        <v>4070</v>
      </c>
      <c r="HM102" s="39">
        <v>2550</v>
      </c>
      <c r="HN102" s="39">
        <v>2150</v>
      </c>
      <c r="HO102" s="39">
        <v>140</v>
      </c>
      <c r="HP102" s="39" t="s">
        <v>334</v>
      </c>
      <c r="HQ102" s="39">
        <v>33310</v>
      </c>
      <c r="HR102" s="39">
        <v>3690</v>
      </c>
      <c r="HS102" s="39">
        <v>8300</v>
      </c>
      <c r="HT102" s="39">
        <v>7460</v>
      </c>
      <c r="HU102" s="39">
        <v>5140</v>
      </c>
      <c r="HV102" s="39">
        <v>4150</v>
      </c>
      <c r="HW102" s="39">
        <v>2610</v>
      </c>
      <c r="HX102" s="39">
        <v>2160</v>
      </c>
      <c r="HY102" s="39">
        <v>140</v>
      </c>
      <c r="HZ102" s="39" t="s">
        <v>334</v>
      </c>
      <c r="IA102" s="39">
        <v>33650</v>
      </c>
      <c r="IB102" s="39">
        <v>3710</v>
      </c>
      <c r="IC102" s="39">
        <v>8340</v>
      </c>
      <c r="ID102" s="39">
        <v>7620</v>
      </c>
      <c r="IE102" s="39">
        <v>5210</v>
      </c>
      <c r="IF102" s="39">
        <v>4270</v>
      </c>
      <c r="IG102" s="39">
        <v>2660</v>
      </c>
      <c r="IH102" s="39">
        <v>2190</v>
      </c>
      <c r="II102" s="39">
        <v>140</v>
      </c>
      <c r="IJ102" s="39" t="s">
        <v>334</v>
      </c>
      <c r="IK102" s="39">
        <v>34130</v>
      </c>
      <c r="IL102" s="39">
        <v>3750</v>
      </c>
      <c r="IM102" s="39">
        <v>8400</v>
      </c>
      <c r="IN102" s="39">
        <v>7830</v>
      </c>
      <c r="IO102" s="39">
        <v>5330</v>
      </c>
      <c r="IP102" s="39">
        <v>4400</v>
      </c>
      <c r="IQ102" s="39">
        <v>2790</v>
      </c>
      <c r="IR102" s="39">
        <v>2260</v>
      </c>
      <c r="IS102" s="39">
        <v>150</v>
      </c>
      <c r="IT102" s="39" t="s">
        <v>334</v>
      </c>
      <c r="IU102" s="39">
        <v>34890</v>
      </c>
      <c r="IV102" s="39">
        <v>3800</v>
      </c>
      <c r="IW102" s="39">
        <v>8460</v>
      </c>
      <c r="IX102" s="39">
        <v>8130</v>
      </c>
      <c r="IY102" s="39">
        <v>5420</v>
      </c>
      <c r="IZ102" s="39">
        <v>4570</v>
      </c>
      <c r="JA102" s="39">
        <v>2900</v>
      </c>
      <c r="JB102" s="39">
        <v>2310</v>
      </c>
      <c r="JC102" s="39">
        <v>150</v>
      </c>
      <c r="JD102" s="39" t="s">
        <v>334</v>
      </c>
      <c r="JE102" s="39">
        <v>35730</v>
      </c>
      <c r="JF102" s="39">
        <v>3820</v>
      </c>
      <c r="JG102" s="39">
        <v>8490</v>
      </c>
      <c r="JH102" s="39">
        <v>8380</v>
      </c>
      <c r="JI102" s="39">
        <v>5490</v>
      </c>
      <c r="JJ102" s="39">
        <v>4700</v>
      </c>
      <c r="JK102" s="39">
        <v>3030</v>
      </c>
      <c r="JL102" s="39">
        <v>2380</v>
      </c>
      <c r="JM102" s="39">
        <v>150</v>
      </c>
      <c r="JN102" s="39" t="s">
        <v>334</v>
      </c>
      <c r="JO102" s="39">
        <v>36440</v>
      </c>
      <c r="JP102" s="39">
        <v>3880</v>
      </c>
      <c r="JQ102" s="39">
        <v>8560</v>
      </c>
      <c r="JR102" s="39">
        <v>8600</v>
      </c>
      <c r="JS102" s="39">
        <v>5540</v>
      </c>
      <c r="JT102" s="39">
        <v>4840</v>
      </c>
      <c r="JU102" s="39">
        <v>3110</v>
      </c>
      <c r="JV102" s="39">
        <v>2430</v>
      </c>
      <c r="JW102" s="39">
        <v>150</v>
      </c>
      <c r="JX102" s="39" t="s">
        <v>334</v>
      </c>
      <c r="JY102" s="39">
        <v>37110</v>
      </c>
      <c r="JZ102" s="39">
        <v>3870</v>
      </c>
      <c r="KA102" s="39">
        <v>8580</v>
      </c>
      <c r="KB102" s="39">
        <v>8780</v>
      </c>
      <c r="KC102" s="39">
        <v>5600</v>
      </c>
      <c r="KD102" s="39">
        <v>4940</v>
      </c>
      <c r="KE102" s="39">
        <v>3170</v>
      </c>
      <c r="KF102" s="39">
        <v>2450</v>
      </c>
      <c r="KG102" s="39">
        <v>160</v>
      </c>
      <c r="KH102" s="39" t="s">
        <v>334</v>
      </c>
      <c r="KI102" s="39">
        <v>37530</v>
      </c>
      <c r="KJ102" s="39">
        <v>3900</v>
      </c>
      <c r="KK102" s="39">
        <v>8620</v>
      </c>
      <c r="KL102" s="39">
        <v>8970</v>
      </c>
      <c r="KM102" s="39">
        <v>5660</v>
      </c>
      <c r="KN102" s="39">
        <v>5090</v>
      </c>
      <c r="KO102" s="39">
        <v>3210</v>
      </c>
      <c r="KP102" s="39">
        <v>2480</v>
      </c>
      <c r="KQ102" s="39">
        <v>160</v>
      </c>
      <c r="KR102" s="39" t="s">
        <v>334</v>
      </c>
      <c r="KS102" s="39">
        <v>38100</v>
      </c>
      <c r="KT102" s="39">
        <v>3940</v>
      </c>
      <c r="KU102" s="39">
        <v>8690</v>
      </c>
      <c r="KV102" s="39">
        <v>9240</v>
      </c>
      <c r="KW102" s="39">
        <v>5730</v>
      </c>
      <c r="KX102" s="39">
        <v>5220</v>
      </c>
      <c r="KY102" s="39">
        <v>3250</v>
      </c>
      <c r="KZ102" s="39">
        <v>2540</v>
      </c>
      <c r="LA102" s="39">
        <v>160</v>
      </c>
      <c r="LB102" s="39" t="s">
        <v>334</v>
      </c>
      <c r="LC102" s="39">
        <v>38760</v>
      </c>
      <c r="LD102" t="e">
        <f>INDEX(Lookup!$F$2:$F$375, MATCH(D102,Lookup!$A$2:$A$375,0))</f>
        <v>#N/A</v>
      </c>
    </row>
    <row r="103" spans="2:316" ht="15" customHeight="1" outlineLevel="1" x14ac:dyDescent="0.25">
      <c r="B103" s="1" t="s">
        <v>342</v>
      </c>
      <c r="C103" s="42">
        <v>2825</v>
      </c>
      <c r="D103" s="42" t="s">
        <v>533</v>
      </c>
      <c r="E103" s="43" t="s">
        <v>534</v>
      </c>
      <c r="F103" s="38">
        <v>27510</v>
      </c>
      <c r="G103" s="38">
        <v>18310</v>
      </c>
      <c r="H103" s="38">
        <v>17400</v>
      </c>
      <c r="I103" s="38">
        <v>7160</v>
      </c>
      <c r="J103" s="38">
        <v>3560</v>
      </c>
      <c r="K103" s="38">
        <v>1330</v>
      </c>
      <c r="L103" s="38">
        <v>720</v>
      </c>
      <c r="M103" s="38">
        <v>30</v>
      </c>
      <c r="N103" s="38" t="s">
        <v>334</v>
      </c>
      <c r="O103" s="39">
        <v>76010</v>
      </c>
      <c r="P103" s="39">
        <v>27880</v>
      </c>
      <c r="Q103" s="39">
        <v>18400</v>
      </c>
      <c r="R103" s="39">
        <v>17570</v>
      </c>
      <c r="S103" s="39">
        <v>7230</v>
      </c>
      <c r="T103" s="39">
        <v>3650</v>
      </c>
      <c r="U103" s="39">
        <v>1370</v>
      </c>
      <c r="V103" s="39">
        <v>730</v>
      </c>
      <c r="W103" s="39">
        <v>40</v>
      </c>
      <c r="X103" s="39" t="s">
        <v>334</v>
      </c>
      <c r="Y103" s="39">
        <v>76870</v>
      </c>
      <c r="Z103" s="39">
        <v>28200</v>
      </c>
      <c r="AA103" s="39">
        <v>18710</v>
      </c>
      <c r="AB103" s="39">
        <v>17600</v>
      </c>
      <c r="AC103" s="39">
        <v>7530</v>
      </c>
      <c r="AD103" s="39">
        <v>3800</v>
      </c>
      <c r="AE103" s="39">
        <v>1420</v>
      </c>
      <c r="AF103" s="39">
        <v>730</v>
      </c>
      <c r="AG103" s="39">
        <v>30</v>
      </c>
      <c r="AH103" s="39" t="s">
        <v>334</v>
      </c>
      <c r="AI103" s="39">
        <v>78010</v>
      </c>
      <c r="AJ103" s="39">
        <v>28360</v>
      </c>
      <c r="AK103" s="39">
        <v>18830</v>
      </c>
      <c r="AL103" s="39">
        <v>17860</v>
      </c>
      <c r="AM103" s="39">
        <v>7590</v>
      </c>
      <c r="AN103" s="39">
        <v>3890</v>
      </c>
      <c r="AO103" s="39">
        <v>1470</v>
      </c>
      <c r="AP103" s="39">
        <v>740</v>
      </c>
      <c r="AQ103" s="39">
        <v>40</v>
      </c>
      <c r="AR103" s="39" t="s">
        <v>334</v>
      </c>
      <c r="AS103" s="39">
        <v>78770</v>
      </c>
      <c r="AT103" s="39">
        <v>28420</v>
      </c>
      <c r="AU103" s="39">
        <v>18980</v>
      </c>
      <c r="AV103" s="39">
        <v>17970</v>
      </c>
      <c r="AW103" s="39">
        <v>7780</v>
      </c>
      <c r="AX103" s="39">
        <v>4040</v>
      </c>
      <c r="AY103" s="39">
        <v>1540</v>
      </c>
      <c r="AZ103" s="39">
        <v>770</v>
      </c>
      <c r="BA103" s="39">
        <v>40</v>
      </c>
      <c r="BB103" s="39" t="s">
        <v>334</v>
      </c>
      <c r="BC103" s="39">
        <v>79540</v>
      </c>
      <c r="BD103" s="39">
        <v>28560</v>
      </c>
      <c r="BE103" s="39">
        <v>19130</v>
      </c>
      <c r="BF103" s="39">
        <v>18120</v>
      </c>
      <c r="BG103" s="39">
        <v>7990</v>
      </c>
      <c r="BH103" s="39">
        <v>4290</v>
      </c>
      <c r="BI103" s="39">
        <v>1670</v>
      </c>
      <c r="BJ103" s="39">
        <v>830</v>
      </c>
      <c r="BK103" s="39">
        <v>50</v>
      </c>
      <c r="BL103" s="39" t="s">
        <v>334</v>
      </c>
      <c r="BM103" s="39">
        <v>80630</v>
      </c>
      <c r="BN103" s="39">
        <v>28680</v>
      </c>
      <c r="BO103" s="39">
        <v>19300</v>
      </c>
      <c r="BP103" s="39">
        <v>18350</v>
      </c>
      <c r="BQ103" s="39">
        <v>8250</v>
      </c>
      <c r="BR103" s="39">
        <v>4440</v>
      </c>
      <c r="BS103" s="39">
        <v>1750</v>
      </c>
      <c r="BT103" s="39">
        <v>850</v>
      </c>
      <c r="BU103" s="39">
        <v>50</v>
      </c>
      <c r="BV103" s="39" t="s">
        <v>334</v>
      </c>
      <c r="BW103" s="39">
        <v>81670</v>
      </c>
      <c r="BX103" s="39">
        <v>28720</v>
      </c>
      <c r="BY103" s="39">
        <v>19340</v>
      </c>
      <c r="BZ103" s="39">
        <v>18440</v>
      </c>
      <c r="CA103" s="39">
        <v>8330</v>
      </c>
      <c r="CB103" s="39">
        <v>4530</v>
      </c>
      <c r="CC103" s="39">
        <v>1800</v>
      </c>
      <c r="CD103" s="39">
        <v>890</v>
      </c>
      <c r="CE103" s="39">
        <v>50</v>
      </c>
      <c r="CF103" s="39" t="s">
        <v>334</v>
      </c>
      <c r="CG103" s="39">
        <v>82100</v>
      </c>
      <c r="CH103" s="39">
        <v>28810</v>
      </c>
      <c r="CI103" s="39">
        <v>19370</v>
      </c>
      <c r="CJ103" s="39">
        <v>18600</v>
      </c>
      <c r="CK103" s="39">
        <v>8460</v>
      </c>
      <c r="CL103" s="39">
        <v>4630</v>
      </c>
      <c r="CM103" s="39">
        <v>1920</v>
      </c>
      <c r="CN103" s="39">
        <v>940</v>
      </c>
      <c r="CO103" s="39">
        <v>60</v>
      </c>
      <c r="CP103" s="39" t="s">
        <v>334</v>
      </c>
      <c r="CQ103" s="39">
        <v>82780</v>
      </c>
      <c r="CR103" s="39">
        <v>28860</v>
      </c>
      <c r="CS103" s="39">
        <v>19530</v>
      </c>
      <c r="CT103" s="39">
        <v>19010</v>
      </c>
      <c r="CU103" s="39">
        <v>8770</v>
      </c>
      <c r="CV103" s="39">
        <v>4770</v>
      </c>
      <c r="CW103" s="39">
        <v>2030</v>
      </c>
      <c r="CX103" s="39">
        <v>1010</v>
      </c>
      <c r="CY103" s="39">
        <v>70</v>
      </c>
      <c r="CZ103" s="39" t="s">
        <v>334</v>
      </c>
      <c r="DA103" s="39">
        <v>84040</v>
      </c>
      <c r="DB103" s="39">
        <v>28880</v>
      </c>
      <c r="DC103" s="39">
        <v>19550</v>
      </c>
      <c r="DD103" s="39">
        <v>19270</v>
      </c>
      <c r="DE103" s="39">
        <v>8760</v>
      </c>
      <c r="DF103" s="39">
        <v>4890</v>
      </c>
      <c r="DG103" s="39">
        <v>2060</v>
      </c>
      <c r="DH103" s="39">
        <v>1050</v>
      </c>
      <c r="DI103" s="39">
        <v>70</v>
      </c>
      <c r="DJ103" s="39" t="s">
        <v>334</v>
      </c>
      <c r="DK103" s="39">
        <v>84520</v>
      </c>
      <c r="DL103" s="39">
        <v>28920</v>
      </c>
      <c r="DM103" s="39">
        <v>19710</v>
      </c>
      <c r="DN103" s="39">
        <v>19570</v>
      </c>
      <c r="DO103" s="39">
        <v>8990</v>
      </c>
      <c r="DP103" s="39">
        <v>4940</v>
      </c>
      <c r="DQ103" s="39">
        <v>2110</v>
      </c>
      <c r="DR103" s="39">
        <v>1080</v>
      </c>
      <c r="DS103" s="39">
        <v>70</v>
      </c>
      <c r="DT103" s="39" t="s">
        <v>334</v>
      </c>
      <c r="DU103" s="39">
        <v>85390</v>
      </c>
      <c r="DV103" s="39">
        <v>29100</v>
      </c>
      <c r="DW103" s="39">
        <v>19860</v>
      </c>
      <c r="DX103" s="39">
        <v>19760</v>
      </c>
      <c r="DY103" s="39">
        <v>9130</v>
      </c>
      <c r="DZ103" s="39">
        <v>5040</v>
      </c>
      <c r="EA103" s="39">
        <v>2160</v>
      </c>
      <c r="EB103" s="39">
        <v>1100</v>
      </c>
      <c r="EC103" s="39">
        <v>70</v>
      </c>
      <c r="ED103" s="39" t="s">
        <v>334</v>
      </c>
      <c r="EE103" s="39">
        <v>86210</v>
      </c>
      <c r="EF103" s="39">
        <v>29200</v>
      </c>
      <c r="EG103" s="39">
        <v>19990</v>
      </c>
      <c r="EH103" s="39">
        <v>20070</v>
      </c>
      <c r="EI103" s="39">
        <v>9280</v>
      </c>
      <c r="EJ103" s="39">
        <v>5070</v>
      </c>
      <c r="EK103" s="39">
        <v>2170</v>
      </c>
      <c r="EL103" s="39">
        <v>1110</v>
      </c>
      <c r="EM103" s="39">
        <v>70</v>
      </c>
      <c r="EN103" s="39" t="s">
        <v>334</v>
      </c>
      <c r="EO103" s="39">
        <v>86960</v>
      </c>
      <c r="EP103" s="39">
        <v>29360</v>
      </c>
      <c r="EQ103" s="39">
        <v>20330</v>
      </c>
      <c r="ER103" s="39">
        <v>20620</v>
      </c>
      <c r="ES103" s="39">
        <v>9570</v>
      </c>
      <c r="ET103" s="39">
        <v>5190</v>
      </c>
      <c r="EU103" s="39">
        <v>2210</v>
      </c>
      <c r="EV103" s="39">
        <v>1140</v>
      </c>
      <c r="EW103" s="39">
        <v>70</v>
      </c>
      <c r="EX103" s="39" t="s">
        <v>334</v>
      </c>
      <c r="EY103" s="39">
        <v>88470</v>
      </c>
      <c r="EZ103" s="39">
        <v>29750</v>
      </c>
      <c r="FA103" s="39">
        <v>20500</v>
      </c>
      <c r="FB103" s="39">
        <v>21160</v>
      </c>
      <c r="FC103" s="39">
        <v>9740</v>
      </c>
      <c r="FD103" s="39">
        <v>5230</v>
      </c>
      <c r="FE103" s="39">
        <v>2230</v>
      </c>
      <c r="FF103" s="39">
        <v>1150</v>
      </c>
      <c r="FG103" s="39">
        <v>70</v>
      </c>
      <c r="FH103" s="39" t="s">
        <v>334</v>
      </c>
      <c r="FI103" s="39">
        <v>89830</v>
      </c>
      <c r="FJ103" s="39">
        <v>29920</v>
      </c>
      <c r="FK103" s="39">
        <v>20690</v>
      </c>
      <c r="FL103" s="39">
        <v>21620</v>
      </c>
      <c r="FM103" s="39">
        <v>9910</v>
      </c>
      <c r="FN103" s="39">
        <v>5230</v>
      </c>
      <c r="FO103" s="39">
        <v>2260</v>
      </c>
      <c r="FP103" s="39">
        <v>1150</v>
      </c>
      <c r="FQ103" s="39">
        <v>80</v>
      </c>
      <c r="FR103" s="39" t="s">
        <v>334</v>
      </c>
      <c r="FS103" s="39">
        <v>90850</v>
      </c>
      <c r="FT103" s="39">
        <v>30020</v>
      </c>
      <c r="FU103" s="39">
        <v>20900</v>
      </c>
      <c r="FV103" s="39">
        <v>21830</v>
      </c>
      <c r="FW103" s="39">
        <v>10060</v>
      </c>
      <c r="FX103" s="39">
        <v>5260</v>
      </c>
      <c r="FY103" s="39">
        <v>2270</v>
      </c>
      <c r="FZ103" s="39">
        <v>1170</v>
      </c>
      <c r="GA103" s="39">
        <v>80</v>
      </c>
      <c r="GB103" s="39" t="s">
        <v>334</v>
      </c>
      <c r="GC103" s="39">
        <v>91590</v>
      </c>
      <c r="GD103" s="39">
        <v>30150</v>
      </c>
      <c r="GE103" s="39">
        <v>20920</v>
      </c>
      <c r="GF103" s="39">
        <v>21970</v>
      </c>
      <c r="GG103" s="39">
        <v>10120</v>
      </c>
      <c r="GH103" s="39">
        <v>5290</v>
      </c>
      <c r="GI103" s="39">
        <v>2290</v>
      </c>
      <c r="GJ103" s="39">
        <v>1160</v>
      </c>
      <c r="GK103" s="39">
        <v>80</v>
      </c>
      <c r="GL103" s="39" t="s">
        <v>334</v>
      </c>
      <c r="GM103" s="39">
        <v>91980</v>
      </c>
      <c r="GN103" s="39">
        <v>30190</v>
      </c>
      <c r="GO103" s="39">
        <v>20970</v>
      </c>
      <c r="GP103" s="39">
        <v>22080</v>
      </c>
      <c r="GQ103" s="39">
        <v>10170</v>
      </c>
      <c r="GR103" s="39">
        <v>5330</v>
      </c>
      <c r="GS103" s="39">
        <v>2310</v>
      </c>
      <c r="GT103" s="39">
        <v>1190</v>
      </c>
      <c r="GU103" s="39">
        <v>80</v>
      </c>
      <c r="GV103" s="39" t="s">
        <v>334</v>
      </c>
      <c r="GW103" s="39">
        <v>92310</v>
      </c>
      <c r="GX103" s="39">
        <v>30250</v>
      </c>
      <c r="GY103" s="39">
        <v>21030</v>
      </c>
      <c r="GZ103" s="39">
        <v>22340</v>
      </c>
      <c r="HA103" s="39">
        <v>10270</v>
      </c>
      <c r="HB103" s="39">
        <v>5360</v>
      </c>
      <c r="HC103" s="39">
        <v>2340</v>
      </c>
      <c r="HD103" s="39">
        <v>1200</v>
      </c>
      <c r="HE103" s="39">
        <v>70</v>
      </c>
      <c r="HF103" s="39" t="s">
        <v>334</v>
      </c>
      <c r="HG103" s="39">
        <v>92870</v>
      </c>
      <c r="HH103" s="39">
        <v>30340</v>
      </c>
      <c r="HI103" s="39">
        <v>21120</v>
      </c>
      <c r="HJ103" s="39">
        <v>22580</v>
      </c>
      <c r="HK103" s="39">
        <v>10370</v>
      </c>
      <c r="HL103" s="39">
        <v>5420</v>
      </c>
      <c r="HM103" s="39">
        <v>2360</v>
      </c>
      <c r="HN103" s="39">
        <v>1230</v>
      </c>
      <c r="HO103" s="39">
        <v>80</v>
      </c>
      <c r="HP103" s="39" t="s">
        <v>334</v>
      </c>
      <c r="HQ103" s="39">
        <v>93490</v>
      </c>
      <c r="HR103" s="39">
        <v>30410</v>
      </c>
      <c r="HS103" s="39">
        <v>21250</v>
      </c>
      <c r="HT103" s="39">
        <v>22960</v>
      </c>
      <c r="HU103" s="39">
        <v>10540</v>
      </c>
      <c r="HV103" s="39">
        <v>5480</v>
      </c>
      <c r="HW103" s="39">
        <v>2410</v>
      </c>
      <c r="HX103" s="39">
        <v>1250</v>
      </c>
      <c r="HY103" s="39">
        <v>80</v>
      </c>
      <c r="HZ103" s="39" t="s">
        <v>334</v>
      </c>
      <c r="IA103" s="39">
        <v>94390</v>
      </c>
      <c r="IB103" s="39">
        <v>30690</v>
      </c>
      <c r="IC103" s="39">
        <v>21340</v>
      </c>
      <c r="ID103" s="39">
        <v>23230</v>
      </c>
      <c r="IE103" s="39">
        <v>10740</v>
      </c>
      <c r="IF103" s="39">
        <v>5520</v>
      </c>
      <c r="IG103" s="39">
        <v>2450</v>
      </c>
      <c r="IH103" s="39">
        <v>1260</v>
      </c>
      <c r="II103" s="39">
        <v>80</v>
      </c>
      <c r="IJ103" s="39" t="s">
        <v>334</v>
      </c>
      <c r="IK103" s="39">
        <v>95310</v>
      </c>
      <c r="IL103" s="39">
        <v>30870</v>
      </c>
      <c r="IM103" s="39">
        <v>21480</v>
      </c>
      <c r="IN103" s="39">
        <v>23540</v>
      </c>
      <c r="IO103" s="39">
        <v>10880</v>
      </c>
      <c r="IP103" s="39">
        <v>5590</v>
      </c>
      <c r="IQ103" s="39">
        <v>2500</v>
      </c>
      <c r="IR103" s="39">
        <v>1270</v>
      </c>
      <c r="IS103" s="39">
        <v>80</v>
      </c>
      <c r="IT103" s="39" t="s">
        <v>334</v>
      </c>
      <c r="IU103" s="39">
        <v>96210</v>
      </c>
      <c r="IV103" s="39">
        <v>31030</v>
      </c>
      <c r="IW103" s="39">
        <v>21610</v>
      </c>
      <c r="IX103" s="39">
        <v>23690</v>
      </c>
      <c r="IY103" s="39">
        <v>10990</v>
      </c>
      <c r="IZ103" s="39">
        <v>5620</v>
      </c>
      <c r="JA103" s="39">
        <v>2530</v>
      </c>
      <c r="JB103" s="39">
        <v>1270</v>
      </c>
      <c r="JC103" s="39">
        <v>80</v>
      </c>
      <c r="JD103" s="39" t="s">
        <v>334</v>
      </c>
      <c r="JE103" s="39">
        <v>96810</v>
      </c>
      <c r="JF103" s="39">
        <v>31390</v>
      </c>
      <c r="JG103" s="39">
        <v>21860</v>
      </c>
      <c r="JH103" s="39">
        <v>23900</v>
      </c>
      <c r="JI103" s="39">
        <v>11210</v>
      </c>
      <c r="JJ103" s="39">
        <v>5650</v>
      </c>
      <c r="JK103" s="39">
        <v>2590</v>
      </c>
      <c r="JL103" s="39">
        <v>1270</v>
      </c>
      <c r="JM103" s="39">
        <v>80</v>
      </c>
      <c r="JN103" s="39" t="s">
        <v>334</v>
      </c>
      <c r="JO103" s="39">
        <v>97950</v>
      </c>
      <c r="JP103" s="39">
        <v>31490</v>
      </c>
      <c r="JQ103" s="39">
        <v>22060</v>
      </c>
      <c r="JR103" s="39">
        <v>24040</v>
      </c>
      <c r="JS103" s="39">
        <v>11280</v>
      </c>
      <c r="JT103" s="39">
        <v>5710</v>
      </c>
      <c r="JU103" s="39">
        <v>2600</v>
      </c>
      <c r="JV103" s="39">
        <v>1270</v>
      </c>
      <c r="JW103" s="39">
        <v>80</v>
      </c>
      <c r="JX103" s="39" t="s">
        <v>334</v>
      </c>
      <c r="JY103" s="39">
        <v>98530</v>
      </c>
      <c r="JZ103" s="39">
        <v>31660</v>
      </c>
      <c r="KA103" s="39">
        <v>22250</v>
      </c>
      <c r="KB103" s="39">
        <v>24190</v>
      </c>
      <c r="KC103" s="39">
        <v>11370</v>
      </c>
      <c r="KD103" s="39">
        <v>5770</v>
      </c>
      <c r="KE103" s="39">
        <v>2610</v>
      </c>
      <c r="KF103" s="39">
        <v>1290</v>
      </c>
      <c r="KG103" s="39">
        <v>80</v>
      </c>
      <c r="KH103" s="39" t="s">
        <v>334</v>
      </c>
      <c r="KI103" s="39">
        <v>99210</v>
      </c>
      <c r="KJ103" s="39">
        <v>31850</v>
      </c>
      <c r="KK103" s="39">
        <v>22400</v>
      </c>
      <c r="KL103" s="39">
        <v>24480</v>
      </c>
      <c r="KM103" s="39">
        <v>11510</v>
      </c>
      <c r="KN103" s="39">
        <v>5890</v>
      </c>
      <c r="KO103" s="39">
        <v>2660</v>
      </c>
      <c r="KP103" s="39">
        <v>1320</v>
      </c>
      <c r="KQ103" s="39">
        <v>80</v>
      </c>
      <c r="KR103" s="39" t="s">
        <v>334</v>
      </c>
      <c r="KS103" s="39">
        <v>100180</v>
      </c>
      <c r="KT103" s="39">
        <v>32050</v>
      </c>
      <c r="KU103" s="39">
        <v>22620</v>
      </c>
      <c r="KV103" s="39">
        <v>24840</v>
      </c>
      <c r="KW103" s="39">
        <v>11620</v>
      </c>
      <c r="KX103" s="39">
        <v>5990</v>
      </c>
      <c r="KY103" s="39">
        <v>2710</v>
      </c>
      <c r="KZ103" s="39">
        <v>1330</v>
      </c>
      <c r="LA103" s="39">
        <v>80</v>
      </c>
      <c r="LB103" s="39" t="s">
        <v>334</v>
      </c>
      <c r="LC103" s="39">
        <v>101230</v>
      </c>
      <c r="LD103" t="e">
        <f>INDEX(Lookup!$F$2:$F$375, MATCH(D103,Lookup!$A$2:$A$375,0))</f>
        <v>#N/A</v>
      </c>
    </row>
    <row r="104" spans="2:316" ht="15" customHeight="1" outlineLevel="1" x14ac:dyDescent="0.25">
      <c r="B104" s="1" t="s">
        <v>342</v>
      </c>
      <c r="C104" s="42">
        <v>2830</v>
      </c>
      <c r="D104" s="42" t="s">
        <v>535</v>
      </c>
      <c r="E104" s="43" t="s">
        <v>536</v>
      </c>
      <c r="F104" s="38">
        <v>1210</v>
      </c>
      <c r="G104" s="38">
        <v>7130</v>
      </c>
      <c r="H104" s="38">
        <v>7800</v>
      </c>
      <c r="I104" s="38">
        <v>4160</v>
      </c>
      <c r="J104" s="38">
        <v>3630</v>
      </c>
      <c r="K104" s="38">
        <v>2420</v>
      </c>
      <c r="L104" s="38">
        <v>1690</v>
      </c>
      <c r="M104" s="38">
        <v>180</v>
      </c>
      <c r="N104" s="38" t="s">
        <v>334</v>
      </c>
      <c r="O104" s="39">
        <v>28220</v>
      </c>
      <c r="P104" s="39">
        <v>1370</v>
      </c>
      <c r="Q104" s="39">
        <v>7140</v>
      </c>
      <c r="R104" s="39">
        <v>7860</v>
      </c>
      <c r="S104" s="39">
        <v>4220</v>
      </c>
      <c r="T104" s="39">
        <v>3730</v>
      </c>
      <c r="U104" s="39">
        <v>2420</v>
      </c>
      <c r="V104" s="39">
        <v>1640</v>
      </c>
      <c r="W104" s="39">
        <v>170</v>
      </c>
      <c r="X104" s="39" t="s">
        <v>334</v>
      </c>
      <c r="Y104" s="39">
        <v>28540</v>
      </c>
      <c r="Z104" s="39">
        <v>1550</v>
      </c>
      <c r="AA104" s="39">
        <v>7260</v>
      </c>
      <c r="AB104" s="39">
        <v>7830</v>
      </c>
      <c r="AC104" s="39">
        <v>4320</v>
      </c>
      <c r="AD104" s="39">
        <v>3800</v>
      </c>
      <c r="AE104" s="39">
        <v>2360</v>
      </c>
      <c r="AF104" s="39">
        <v>1550</v>
      </c>
      <c r="AG104" s="39">
        <v>150</v>
      </c>
      <c r="AH104" s="39" t="s">
        <v>334</v>
      </c>
      <c r="AI104" s="39">
        <v>28810</v>
      </c>
      <c r="AJ104" s="39">
        <v>1610</v>
      </c>
      <c r="AK104" s="39">
        <v>7410</v>
      </c>
      <c r="AL104" s="39">
        <v>7850</v>
      </c>
      <c r="AM104" s="39">
        <v>4370</v>
      </c>
      <c r="AN104" s="39">
        <v>3930</v>
      </c>
      <c r="AO104" s="39">
        <v>2430</v>
      </c>
      <c r="AP104" s="39">
        <v>1550</v>
      </c>
      <c r="AQ104" s="39">
        <v>150</v>
      </c>
      <c r="AR104" s="39" t="s">
        <v>334</v>
      </c>
      <c r="AS104" s="39">
        <v>29300</v>
      </c>
      <c r="AT104" s="39">
        <v>1650</v>
      </c>
      <c r="AU104" s="39">
        <v>7460</v>
      </c>
      <c r="AV104" s="39">
        <v>7920</v>
      </c>
      <c r="AW104" s="39">
        <v>4450</v>
      </c>
      <c r="AX104" s="39">
        <v>4020</v>
      </c>
      <c r="AY104" s="39">
        <v>2570</v>
      </c>
      <c r="AZ104" s="39">
        <v>1570</v>
      </c>
      <c r="BA104" s="39">
        <v>150</v>
      </c>
      <c r="BB104" s="39" t="s">
        <v>334</v>
      </c>
      <c r="BC104" s="39">
        <v>29790</v>
      </c>
      <c r="BD104" s="39">
        <v>1690</v>
      </c>
      <c r="BE104" s="39">
        <v>7520</v>
      </c>
      <c r="BF104" s="39">
        <v>8000</v>
      </c>
      <c r="BG104" s="39">
        <v>4520</v>
      </c>
      <c r="BH104" s="39">
        <v>4180</v>
      </c>
      <c r="BI104" s="39">
        <v>2750</v>
      </c>
      <c r="BJ104" s="39">
        <v>1660</v>
      </c>
      <c r="BK104" s="39">
        <v>150</v>
      </c>
      <c r="BL104" s="39" t="s">
        <v>334</v>
      </c>
      <c r="BM104" s="39">
        <v>30480</v>
      </c>
      <c r="BN104" s="39">
        <v>1740</v>
      </c>
      <c r="BO104" s="39">
        <v>7600</v>
      </c>
      <c r="BP104" s="39">
        <v>8090</v>
      </c>
      <c r="BQ104" s="39">
        <v>4630</v>
      </c>
      <c r="BR104" s="39">
        <v>4310</v>
      </c>
      <c r="BS104" s="39">
        <v>2820</v>
      </c>
      <c r="BT104" s="39">
        <v>1720</v>
      </c>
      <c r="BU104" s="39">
        <v>160</v>
      </c>
      <c r="BV104" s="39" t="s">
        <v>334</v>
      </c>
      <c r="BW104" s="39">
        <v>31060</v>
      </c>
      <c r="BX104" s="39">
        <v>1770</v>
      </c>
      <c r="BY104" s="39">
        <v>7640</v>
      </c>
      <c r="BZ104" s="39">
        <v>8150</v>
      </c>
      <c r="CA104" s="39">
        <v>4700</v>
      </c>
      <c r="CB104" s="39">
        <v>4370</v>
      </c>
      <c r="CC104" s="39">
        <v>2900</v>
      </c>
      <c r="CD104" s="39">
        <v>1780</v>
      </c>
      <c r="CE104" s="39">
        <v>160</v>
      </c>
      <c r="CF104" s="39" t="s">
        <v>334</v>
      </c>
      <c r="CG104" s="39">
        <v>31450</v>
      </c>
      <c r="CH104" s="39">
        <v>1780</v>
      </c>
      <c r="CI104" s="39">
        <v>7660</v>
      </c>
      <c r="CJ104" s="39">
        <v>8250</v>
      </c>
      <c r="CK104" s="39">
        <v>4830</v>
      </c>
      <c r="CL104" s="39">
        <v>4490</v>
      </c>
      <c r="CM104" s="39">
        <v>2990</v>
      </c>
      <c r="CN104" s="39">
        <v>1830</v>
      </c>
      <c r="CO104" s="39">
        <v>160</v>
      </c>
      <c r="CP104" s="39" t="s">
        <v>334</v>
      </c>
      <c r="CQ104" s="39">
        <v>31980</v>
      </c>
      <c r="CR104" s="39">
        <v>1790</v>
      </c>
      <c r="CS104" s="39">
        <v>7710</v>
      </c>
      <c r="CT104" s="39">
        <v>8300</v>
      </c>
      <c r="CU104" s="39">
        <v>4950</v>
      </c>
      <c r="CV104" s="39">
        <v>4730</v>
      </c>
      <c r="CW104" s="39">
        <v>3170</v>
      </c>
      <c r="CX104" s="39">
        <v>1900</v>
      </c>
      <c r="CY104" s="39">
        <v>170</v>
      </c>
      <c r="CZ104" s="39" t="s">
        <v>334</v>
      </c>
      <c r="DA104" s="39">
        <v>32700</v>
      </c>
      <c r="DB104" s="39">
        <v>1790</v>
      </c>
      <c r="DC104" s="39">
        <v>7750</v>
      </c>
      <c r="DD104" s="39">
        <v>8440</v>
      </c>
      <c r="DE104" s="39">
        <v>5130</v>
      </c>
      <c r="DF104" s="39">
        <v>4900</v>
      </c>
      <c r="DG104" s="39">
        <v>3280</v>
      </c>
      <c r="DH104" s="39">
        <v>1960</v>
      </c>
      <c r="DI104" s="39">
        <v>170</v>
      </c>
      <c r="DJ104" s="39" t="s">
        <v>334</v>
      </c>
      <c r="DK104" s="39">
        <v>33400</v>
      </c>
      <c r="DL104" s="39">
        <v>1800</v>
      </c>
      <c r="DM104" s="39">
        <v>7790</v>
      </c>
      <c r="DN104" s="39">
        <v>8470</v>
      </c>
      <c r="DO104" s="39">
        <v>5270</v>
      </c>
      <c r="DP104" s="39">
        <v>5090</v>
      </c>
      <c r="DQ104" s="39">
        <v>3360</v>
      </c>
      <c r="DR104" s="39">
        <v>2020</v>
      </c>
      <c r="DS104" s="39">
        <v>170</v>
      </c>
      <c r="DT104" s="39" t="s">
        <v>334</v>
      </c>
      <c r="DU104" s="39">
        <v>33970</v>
      </c>
      <c r="DV104" s="39">
        <v>1830</v>
      </c>
      <c r="DW104" s="39">
        <v>7880</v>
      </c>
      <c r="DX104" s="39">
        <v>8590</v>
      </c>
      <c r="DY104" s="39">
        <v>5390</v>
      </c>
      <c r="DZ104" s="39">
        <v>5170</v>
      </c>
      <c r="EA104" s="39">
        <v>3420</v>
      </c>
      <c r="EB104" s="39">
        <v>2020</v>
      </c>
      <c r="EC104" s="39">
        <v>170</v>
      </c>
      <c r="ED104" s="39" t="s">
        <v>334</v>
      </c>
      <c r="EE104" s="39">
        <v>34460</v>
      </c>
      <c r="EF104" s="39">
        <v>1830</v>
      </c>
      <c r="EG104" s="39">
        <v>7880</v>
      </c>
      <c r="EH104" s="39">
        <v>8700</v>
      </c>
      <c r="EI104" s="39">
        <v>5520</v>
      </c>
      <c r="EJ104" s="39">
        <v>5220</v>
      </c>
      <c r="EK104" s="39">
        <v>3440</v>
      </c>
      <c r="EL104" s="39">
        <v>2060</v>
      </c>
      <c r="EM104" s="39">
        <v>170</v>
      </c>
      <c r="EN104" s="39" t="s">
        <v>334</v>
      </c>
      <c r="EO104" s="39">
        <v>34820</v>
      </c>
      <c r="EP104" s="39">
        <v>1860</v>
      </c>
      <c r="EQ104" s="39">
        <v>8000</v>
      </c>
      <c r="ER104" s="39">
        <v>8770</v>
      </c>
      <c r="ES104" s="39">
        <v>5570</v>
      </c>
      <c r="ET104" s="39">
        <v>5250</v>
      </c>
      <c r="EU104" s="39">
        <v>3480</v>
      </c>
      <c r="EV104" s="39">
        <v>2060</v>
      </c>
      <c r="EW104" s="39">
        <v>170</v>
      </c>
      <c r="EX104" s="39" t="s">
        <v>334</v>
      </c>
      <c r="EY104" s="39">
        <v>35170</v>
      </c>
      <c r="EZ104" s="39">
        <v>1890</v>
      </c>
      <c r="FA104" s="39">
        <v>8170</v>
      </c>
      <c r="FB104" s="39">
        <v>8760</v>
      </c>
      <c r="FC104" s="39">
        <v>5580</v>
      </c>
      <c r="FD104" s="39">
        <v>5270</v>
      </c>
      <c r="FE104" s="39">
        <v>3480</v>
      </c>
      <c r="FF104" s="39">
        <v>2070</v>
      </c>
      <c r="FG104" s="39">
        <v>170</v>
      </c>
      <c r="FH104" s="39" t="s">
        <v>334</v>
      </c>
      <c r="FI104" s="39">
        <v>35400</v>
      </c>
      <c r="FJ104" s="39">
        <v>1930</v>
      </c>
      <c r="FK104" s="39">
        <v>8230</v>
      </c>
      <c r="FL104" s="39">
        <v>8880</v>
      </c>
      <c r="FM104" s="39">
        <v>5640</v>
      </c>
      <c r="FN104" s="39">
        <v>5300</v>
      </c>
      <c r="FO104" s="39">
        <v>3510</v>
      </c>
      <c r="FP104" s="39">
        <v>2070</v>
      </c>
      <c r="FQ104" s="39">
        <v>170</v>
      </c>
      <c r="FR104" s="39" t="s">
        <v>334</v>
      </c>
      <c r="FS104" s="39">
        <v>35730</v>
      </c>
      <c r="FT104" s="39">
        <v>1950</v>
      </c>
      <c r="FU104" s="39">
        <v>8240</v>
      </c>
      <c r="FV104" s="39">
        <v>8930</v>
      </c>
      <c r="FW104" s="39">
        <v>5690</v>
      </c>
      <c r="FX104" s="39">
        <v>5300</v>
      </c>
      <c r="FY104" s="39">
        <v>3530</v>
      </c>
      <c r="FZ104" s="39">
        <v>2080</v>
      </c>
      <c r="GA104" s="39">
        <v>170</v>
      </c>
      <c r="GB104" s="39" t="s">
        <v>334</v>
      </c>
      <c r="GC104" s="39">
        <v>35890</v>
      </c>
      <c r="GD104" s="39">
        <v>1950</v>
      </c>
      <c r="GE104" s="39">
        <v>8250</v>
      </c>
      <c r="GF104" s="39">
        <v>9010</v>
      </c>
      <c r="GG104" s="39">
        <v>5720</v>
      </c>
      <c r="GH104" s="39">
        <v>5300</v>
      </c>
      <c r="GI104" s="39">
        <v>3560</v>
      </c>
      <c r="GJ104" s="39">
        <v>2100</v>
      </c>
      <c r="GK104" s="39">
        <v>180</v>
      </c>
      <c r="GL104" s="39" t="s">
        <v>334</v>
      </c>
      <c r="GM104" s="39">
        <v>36070</v>
      </c>
      <c r="GN104" s="39">
        <v>1970</v>
      </c>
      <c r="GO104" s="39">
        <v>8340</v>
      </c>
      <c r="GP104" s="39">
        <v>9140</v>
      </c>
      <c r="GQ104" s="39">
        <v>5770</v>
      </c>
      <c r="GR104" s="39">
        <v>5350</v>
      </c>
      <c r="GS104" s="39">
        <v>3570</v>
      </c>
      <c r="GT104" s="39">
        <v>2140</v>
      </c>
      <c r="GU104" s="39">
        <v>180</v>
      </c>
      <c r="GV104" s="39" t="s">
        <v>334</v>
      </c>
      <c r="GW104" s="39">
        <v>36450</v>
      </c>
      <c r="GX104" s="39">
        <v>1990</v>
      </c>
      <c r="GY104" s="39">
        <v>8340</v>
      </c>
      <c r="GZ104" s="39">
        <v>9180</v>
      </c>
      <c r="HA104" s="39">
        <v>5810</v>
      </c>
      <c r="HB104" s="39">
        <v>5380</v>
      </c>
      <c r="HC104" s="39">
        <v>3610</v>
      </c>
      <c r="HD104" s="39">
        <v>2150</v>
      </c>
      <c r="HE104" s="39">
        <v>180</v>
      </c>
      <c r="HF104" s="39" t="s">
        <v>334</v>
      </c>
      <c r="HG104" s="39">
        <v>36640</v>
      </c>
      <c r="HH104" s="39">
        <v>1980</v>
      </c>
      <c r="HI104" s="39">
        <v>8360</v>
      </c>
      <c r="HJ104" s="39">
        <v>9290</v>
      </c>
      <c r="HK104" s="39">
        <v>5840</v>
      </c>
      <c r="HL104" s="39">
        <v>5430</v>
      </c>
      <c r="HM104" s="39">
        <v>3660</v>
      </c>
      <c r="HN104" s="39">
        <v>2190</v>
      </c>
      <c r="HO104" s="39">
        <v>180</v>
      </c>
      <c r="HP104" s="39" t="s">
        <v>334</v>
      </c>
      <c r="HQ104" s="39">
        <v>36940</v>
      </c>
      <c r="HR104" s="39">
        <v>2000</v>
      </c>
      <c r="HS104" s="39">
        <v>8420</v>
      </c>
      <c r="HT104" s="39">
        <v>9370</v>
      </c>
      <c r="HU104" s="39">
        <v>5880</v>
      </c>
      <c r="HV104" s="39">
        <v>5480</v>
      </c>
      <c r="HW104" s="39">
        <v>3760</v>
      </c>
      <c r="HX104" s="39">
        <v>2230</v>
      </c>
      <c r="HY104" s="39">
        <v>180</v>
      </c>
      <c r="HZ104" s="39" t="s">
        <v>334</v>
      </c>
      <c r="IA104" s="39">
        <v>37310</v>
      </c>
      <c r="IB104" s="39">
        <v>2010</v>
      </c>
      <c r="IC104" s="39">
        <v>8460</v>
      </c>
      <c r="ID104" s="39">
        <v>9500</v>
      </c>
      <c r="IE104" s="39">
        <v>5940</v>
      </c>
      <c r="IF104" s="39">
        <v>5580</v>
      </c>
      <c r="IG104" s="39">
        <v>3810</v>
      </c>
      <c r="IH104" s="39">
        <v>2280</v>
      </c>
      <c r="II104" s="39">
        <v>180</v>
      </c>
      <c r="IJ104" s="39" t="s">
        <v>334</v>
      </c>
      <c r="IK104" s="39">
        <v>37760</v>
      </c>
      <c r="IL104" s="39">
        <v>2040</v>
      </c>
      <c r="IM104" s="39">
        <v>8530</v>
      </c>
      <c r="IN104" s="39">
        <v>9670</v>
      </c>
      <c r="IO104" s="39">
        <v>6010</v>
      </c>
      <c r="IP104" s="39">
        <v>5710</v>
      </c>
      <c r="IQ104" s="39">
        <v>3930</v>
      </c>
      <c r="IR104" s="39">
        <v>2310</v>
      </c>
      <c r="IS104" s="39">
        <v>180</v>
      </c>
      <c r="IT104" s="39" t="s">
        <v>334</v>
      </c>
      <c r="IU104" s="39">
        <v>38380</v>
      </c>
      <c r="IV104" s="39">
        <v>2070</v>
      </c>
      <c r="IW104" s="39">
        <v>8630</v>
      </c>
      <c r="IX104" s="39">
        <v>9880</v>
      </c>
      <c r="IY104" s="39">
        <v>6130</v>
      </c>
      <c r="IZ104" s="39">
        <v>5840</v>
      </c>
      <c r="JA104" s="39">
        <v>4020</v>
      </c>
      <c r="JB104" s="39">
        <v>2340</v>
      </c>
      <c r="JC104" s="39">
        <v>190</v>
      </c>
      <c r="JD104" s="39" t="s">
        <v>334</v>
      </c>
      <c r="JE104" s="39">
        <v>39090</v>
      </c>
      <c r="JF104" s="39">
        <v>2090</v>
      </c>
      <c r="JG104" s="39">
        <v>8760</v>
      </c>
      <c r="JH104" s="39">
        <v>10160</v>
      </c>
      <c r="JI104" s="39">
        <v>6250</v>
      </c>
      <c r="JJ104" s="39">
        <v>5920</v>
      </c>
      <c r="JK104" s="39">
        <v>4130</v>
      </c>
      <c r="JL104" s="39">
        <v>2370</v>
      </c>
      <c r="JM104" s="39">
        <v>190</v>
      </c>
      <c r="JN104" s="39" t="s">
        <v>334</v>
      </c>
      <c r="JO104" s="39">
        <v>39870</v>
      </c>
      <c r="JP104" s="39">
        <v>2110</v>
      </c>
      <c r="JQ104" s="39">
        <v>8900</v>
      </c>
      <c r="JR104" s="39">
        <v>10380</v>
      </c>
      <c r="JS104" s="39">
        <v>6370</v>
      </c>
      <c r="JT104" s="39">
        <v>6040</v>
      </c>
      <c r="JU104" s="39">
        <v>4270</v>
      </c>
      <c r="JV104" s="39">
        <v>2430</v>
      </c>
      <c r="JW104" s="39">
        <v>190</v>
      </c>
      <c r="JX104" s="39" t="s">
        <v>334</v>
      </c>
      <c r="JY104" s="39">
        <v>40700</v>
      </c>
      <c r="JZ104" s="39">
        <v>2140</v>
      </c>
      <c r="KA104" s="39">
        <v>8970</v>
      </c>
      <c r="KB104" s="39">
        <v>10520</v>
      </c>
      <c r="KC104" s="39">
        <v>6470</v>
      </c>
      <c r="KD104" s="39">
        <v>6140</v>
      </c>
      <c r="KE104" s="39">
        <v>4360</v>
      </c>
      <c r="KF104" s="39">
        <v>2470</v>
      </c>
      <c r="KG104" s="39">
        <v>190</v>
      </c>
      <c r="KH104" s="39" t="s">
        <v>334</v>
      </c>
      <c r="KI104" s="39">
        <v>41240</v>
      </c>
      <c r="KJ104" s="39">
        <v>2160</v>
      </c>
      <c r="KK104" s="39">
        <v>9030</v>
      </c>
      <c r="KL104" s="39">
        <v>10700</v>
      </c>
      <c r="KM104" s="39">
        <v>6530</v>
      </c>
      <c r="KN104" s="39">
        <v>6200</v>
      </c>
      <c r="KO104" s="39">
        <v>4430</v>
      </c>
      <c r="KP104" s="39">
        <v>2490</v>
      </c>
      <c r="KQ104" s="39">
        <v>190</v>
      </c>
      <c r="KR104" s="39" t="s">
        <v>334</v>
      </c>
      <c r="KS104" s="39">
        <v>41720</v>
      </c>
      <c r="KT104" s="39">
        <v>2180</v>
      </c>
      <c r="KU104" s="39">
        <v>9110</v>
      </c>
      <c r="KV104" s="39">
        <v>10870</v>
      </c>
      <c r="KW104" s="39">
        <v>6610</v>
      </c>
      <c r="KX104" s="39">
        <v>6270</v>
      </c>
      <c r="KY104" s="39">
        <v>4500</v>
      </c>
      <c r="KZ104" s="39">
        <v>2520</v>
      </c>
      <c r="LA104" s="39">
        <v>200</v>
      </c>
      <c r="LB104" s="39" t="s">
        <v>334</v>
      </c>
      <c r="LC104" s="39">
        <v>42250</v>
      </c>
      <c r="LD104" t="e">
        <f>INDEX(Lookup!$F$2:$F$375, MATCH(D104,Lookup!$A$2:$A$375,0))</f>
        <v>#N/A</v>
      </c>
    </row>
    <row r="105" spans="2:316" ht="15" customHeight="1" x14ac:dyDescent="0.25">
      <c r="B105" s="1" t="s">
        <v>357</v>
      </c>
      <c r="C105" s="40" t="s">
        <v>331</v>
      </c>
      <c r="D105" s="40" t="s">
        <v>537</v>
      </c>
      <c r="E105" s="41" t="s">
        <v>538</v>
      </c>
      <c r="F105" s="38">
        <v>116940</v>
      </c>
      <c r="G105" s="38">
        <v>69530</v>
      </c>
      <c r="H105" s="38">
        <v>49680</v>
      </c>
      <c r="I105" s="38">
        <v>29220</v>
      </c>
      <c r="J105" s="38">
        <v>16390</v>
      </c>
      <c r="K105" s="38">
        <v>10020</v>
      </c>
      <c r="L105" s="38">
        <v>7790</v>
      </c>
      <c r="M105" s="38">
        <v>610</v>
      </c>
      <c r="N105" s="38" t="s">
        <v>334</v>
      </c>
      <c r="O105" s="39">
        <v>300180</v>
      </c>
      <c r="P105" s="39">
        <v>118510</v>
      </c>
      <c r="Q105" s="39">
        <v>69880</v>
      </c>
      <c r="R105" s="39">
        <v>49890</v>
      </c>
      <c r="S105" s="39">
        <v>29510</v>
      </c>
      <c r="T105" s="39">
        <v>16440</v>
      </c>
      <c r="U105" s="39">
        <v>9840</v>
      </c>
      <c r="V105" s="39">
        <v>7450</v>
      </c>
      <c r="W105" s="39">
        <v>590</v>
      </c>
      <c r="X105" s="39" t="s">
        <v>334</v>
      </c>
      <c r="Y105" s="39">
        <v>302110</v>
      </c>
      <c r="Z105" s="39">
        <v>120540</v>
      </c>
      <c r="AA105" s="39">
        <v>71110</v>
      </c>
      <c r="AB105" s="39">
        <v>49950</v>
      </c>
      <c r="AC105" s="39">
        <v>30270</v>
      </c>
      <c r="AD105" s="39">
        <v>16890</v>
      </c>
      <c r="AE105" s="39">
        <v>9330</v>
      </c>
      <c r="AF105" s="39">
        <v>6430</v>
      </c>
      <c r="AG105" s="39">
        <v>520</v>
      </c>
      <c r="AH105" s="39" t="s">
        <v>334</v>
      </c>
      <c r="AI105" s="39">
        <v>305040</v>
      </c>
      <c r="AJ105" s="39">
        <v>122100</v>
      </c>
      <c r="AK105" s="39">
        <v>71380</v>
      </c>
      <c r="AL105" s="39">
        <v>50190</v>
      </c>
      <c r="AM105" s="39">
        <v>30740</v>
      </c>
      <c r="AN105" s="39">
        <v>17310</v>
      </c>
      <c r="AO105" s="39">
        <v>9340</v>
      </c>
      <c r="AP105" s="39">
        <v>6290</v>
      </c>
      <c r="AQ105" s="39">
        <v>510</v>
      </c>
      <c r="AR105" s="39" t="s">
        <v>334</v>
      </c>
      <c r="AS105" s="39">
        <v>307860</v>
      </c>
      <c r="AT105" s="39">
        <v>123800</v>
      </c>
      <c r="AU105" s="39">
        <v>71150</v>
      </c>
      <c r="AV105" s="39">
        <v>50410</v>
      </c>
      <c r="AW105" s="39">
        <v>31190</v>
      </c>
      <c r="AX105" s="39">
        <v>17730</v>
      </c>
      <c r="AY105" s="39">
        <v>9410</v>
      </c>
      <c r="AZ105" s="39">
        <v>6310</v>
      </c>
      <c r="BA105" s="39">
        <v>510</v>
      </c>
      <c r="BB105" s="39" t="s">
        <v>334</v>
      </c>
      <c r="BC105" s="39">
        <v>310490</v>
      </c>
      <c r="BD105" s="39">
        <v>124430</v>
      </c>
      <c r="BE105" s="39">
        <v>71630</v>
      </c>
      <c r="BF105" s="39">
        <v>50650</v>
      </c>
      <c r="BG105" s="39">
        <v>31700</v>
      </c>
      <c r="BH105" s="39">
        <v>18150</v>
      </c>
      <c r="BI105" s="39">
        <v>9640</v>
      </c>
      <c r="BJ105" s="39">
        <v>6350</v>
      </c>
      <c r="BK105" s="39">
        <v>530</v>
      </c>
      <c r="BL105" s="39" t="s">
        <v>334</v>
      </c>
      <c r="BM105" s="39">
        <v>313070</v>
      </c>
      <c r="BN105" s="39">
        <v>125260</v>
      </c>
      <c r="BO105" s="39">
        <v>71860</v>
      </c>
      <c r="BP105" s="39">
        <v>51120</v>
      </c>
      <c r="BQ105" s="39">
        <v>32360</v>
      </c>
      <c r="BR105" s="39">
        <v>18680</v>
      </c>
      <c r="BS105" s="39">
        <v>9910</v>
      </c>
      <c r="BT105" s="39">
        <v>6400</v>
      </c>
      <c r="BU105" s="39">
        <v>530</v>
      </c>
      <c r="BV105" s="39" t="s">
        <v>334</v>
      </c>
      <c r="BW105" s="39">
        <v>316110</v>
      </c>
      <c r="BX105" s="39">
        <v>126370</v>
      </c>
      <c r="BY105" s="39">
        <v>71820</v>
      </c>
      <c r="BZ105" s="39">
        <v>51510</v>
      </c>
      <c r="CA105" s="39">
        <v>32930</v>
      </c>
      <c r="CB105" s="39">
        <v>19180</v>
      </c>
      <c r="CC105" s="39">
        <v>10120</v>
      </c>
      <c r="CD105" s="39">
        <v>6490</v>
      </c>
      <c r="CE105" s="39">
        <v>520</v>
      </c>
      <c r="CF105" s="39" t="s">
        <v>334</v>
      </c>
      <c r="CG105" s="39">
        <v>318940</v>
      </c>
      <c r="CH105" s="39">
        <v>126870</v>
      </c>
      <c r="CI105" s="39">
        <v>71990</v>
      </c>
      <c r="CJ105" s="39">
        <v>51940</v>
      </c>
      <c r="CK105" s="39">
        <v>33510</v>
      </c>
      <c r="CL105" s="39">
        <v>19590</v>
      </c>
      <c r="CM105" s="39">
        <v>10300</v>
      </c>
      <c r="CN105" s="39">
        <v>6520</v>
      </c>
      <c r="CO105" s="39">
        <v>520</v>
      </c>
      <c r="CP105" s="39" t="s">
        <v>334</v>
      </c>
      <c r="CQ105" s="39">
        <v>321230</v>
      </c>
      <c r="CR105" s="39">
        <v>127240</v>
      </c>
      <c r="CS105" s="39">
        <v>72320</v>
      </c>
      <c r="CT105" s="39">
        <v>52250</v>
      </c>
      <c r="CU105" s="39">
        <v>34060</v>
      </c>
      <c r="CV105" s="39">
        <v>20090</v>
      </c>
      <c r="CW105" s="39">
        <v>10440</v>
      </c>
      <c r="CX105" s="39">
        <v>6580</v>
      </c>
      <c r="CY105" s="39">
        <v>530</v>
      </c>
      <c r="CZ105" s="39" t="s">
        <v>334</v>
      </c>
      <c r="DA105" s="39">
        <v>323510</v>
      </c>
      <c r="DB105" s="39">
        <v>127420</v>
      </c>
      <c r="DC105" s="39">
        <v>72510</v>
      </c>
      <c r="DD105" s="39">
        <v>52770</v>
      </c>
      <c r="DE105" s="39">
        <v>34750</v>
      </c>
      <c r="DF105" s="39">
        <v>20460</v>
      </c>
      <c r="DG105" s="39">
        <v>10600</v>
      </c>
      <c r="DH105" s="39">
        <v>6650</v>
      </c>
      <c r="DI105" s="39">
        <v>520</v>
      </c>
      <c r="DJ105" s="39" t="s">
        <v>334</v>
      </c>
      <c r="DK105" s="39">
        <v>325680</v>
      </c>
      <c r="DL105" s="39">
        <v>127700</v>
      </c>
      <c r="DM105" s="39">
        <v>72880</v>
      </c>
      <c r="DN105" s="39">
        <v>53430</v>
      </c>
      <c r="DO105" s="39">
        <v>35360</v>
      </c>
      <c r="DP105" s="39">
        <v>20830</v>
      </c>
      <c r="DQ105" s="39">
        <v>10730</v>
      </c>
      <c r="DR105" s="39">
        <v>6680</v>
      </c>
      <c r="DS105" s="39">
        <v>520</v>
      </c>
      <c r="DT105" s="39" t="s">
        <v>334</v>
      </c>
      <c r="DU105" s="39">
        <v>328130</v>
      </c>
      <c r="DV105" s="39">
        <v>127910</v>
      </c>
      <c r="DW105" s="39">
        <v>73220</v>
      </c>
      <c r="DX105" s="39">
        <v>53970</v>
      </c>
      <c r="DY105" s="39">
        <v>35800</v>
      </c>
      <c r="DZ105" s="39">
        <v>21190</v>
      </c>
      <c r="EA105" s="39">
        <v>10880</v>
      </c>
      <c r="EB105" s="39">
        <v>6690</v>
      </c>
      <c r="EC105" s="39">
        <v>520</v>
      </c>
      <c r="ED105" s="39" t="s">
        <v>334</v>
      </c>
      <c r="EE105" s="39">
        <v>330170</v>
      </c>
      <c r="EF105" s="39">
        <v>128260</v>
      </c>
      <c r="EG105" s="39">
        <v>73830</v>
      </c>
      <c r="EH105" s="39">
        <v>54580</v>
      </c>
      <c r="EI105" s="39">
        <v>36240</v>
      </c>
      <c r="EJ105" s="39">
        <v>21440</v>
      </c>
      <c r="EK105" s="39">
        <v>11030</v>
      </c>
      <c r="EL105" s="39">
        <v>6720</v>
      </c>
      <c r="EM105" s="39">
        <v>520</v>
      </c>
      <c r="EN105" s="39" t="s">
        <v>334</v>
      </c>
      <c r="EO105" s="39">
        <v>332610</v>
      </c>
      <c r="EP105" s="39">
        <v>128980</v>
      </c>
      <c r="EQ105" s="39">
        <v>74710</v>
      </c>
      <c r="ER105" s="39">
        <v>55210</v>
      </c>
      <c r="ES105" s="39">
        <v>36620</v>
      </c>
      <c r="ET105" s="39">
        <v>21740</v>
      </c>
      <c r="EU105" s="39">
        <v>11140</v>
      </c>
      <c r="EV105" s="39">
        <v>6750</v>
      </c>
      <c r="EW105" s="39">
        <v>510</v>
      </c>
      <c r="EX105" s="39" t="s">
        <v>334</v>
      </c>
      <c r="EY105" s="39">
        <v>335660</v>
      </c>
      <c r="EZ105" s="39">
        <v>129860</v>
      </c>
      <c r="FA105" s="39">
        <v>75580</v>
      </c>
      <c r="FB105" s="39">
        <v>55870</v>
      </c>
      <c r="FC105" s="39">
        <v>36890</v>
      </c>
      <c r="FD105" s="39">
        <v>21920</v>
      </c>
      <c r="FE105" s="39">
        <v>11180</v>
      </c>
      <c r="FF105" s="39">
        <v>6720</v>
      </c>
      <c r="FG105" s="39">
        <v>510</v>
      </c>
      <c r="FH105" s="39" t="s">
        <v>334</v>
      </c>
      <c r="FI105" s="39">
        <v>338530</v>
      </c>
      <c r="FJ105" s="39">
        <v>130670</v>
      </c>
      <c r="FK105" s="39">
        <v>76400</v>
      </c>
      <c r="FL105" s="39">
        <v>56470</v>
      </c>
      <c r="FM105" s="39">
        <v>37130</v>
      </c>
      <c r="FN105" s="39">
        <v>22150</v>
      </c>
      <c r="FO105" s="39">
        <v>11080</v>
      </c>
      <c r="FP105" s="39">
        <v>6730</v>
      </c>
      <c r="FQ105" s="39">
        <v>510</v>
      </c>
      <c r="FR105" s="39" t="s">
        <v>334</v>
      </c>
      <c r="FS105" s="39">
        <v>341130</v>
      </c>
      <c r="FT105" s="39">
        <v>131230</v>
      </c>
      <c r="FU105" s="39">
        <v>76760</v>
      </c>
      <c r="FV105" s="39">
        <v>56890</v>
      </c>
      <c r="FW105" s="39">
        <v>37340</v>
      </c>
      <c r="FX105" s="39">
        <v>22230</v>
      </c>
      <c r="FY105" s="39">
        <v>11130</v>
      </c>
      <c r="FZ105" s="39">
        <v>6740</v>
      </c>
      <c r="GA105" s="39">
        <v>510</v>
      </c>
      <c r="GB105" s="39" t="s">
        <v>334</v>
      </c>
      <c r="GC105" s="39">
        <v>342820</v>
      </c>
      <c r="GD105" s="39">
        <v>131890</v>
      </c>
      <c r="GE105" s="39">
        <v>77270</v>
      </c>
      <c r="GF105" s="39">
        <v>57190</v>
      </c>
      <c r="GG105" s="39">
        <v>37570</v>
      </c>
      <c r="GH105" s="39">
        <v>22310</v>
      </c>
      <c r="GI105" s="39">
        <v>11210</v>
      </c>
      <c r="GJ105" s="39">
        <v>6760</v>
      </c>
      <c r="GK105" s="39">
        <v>510</v>
      </c>
      <c r="GL105" s="39" t="s">
        <v>334</v>
      </c>
      <c r="GM105" s="39">
        <v>344710</v>
      </c>
      <c r="GN105" s="39">
        <v>132100</v>
      </c>
      <c r="GO105" s="39">
        <v>77700</v>
      </c>
      <c r="GP105" s="39">
        <v>57560</v>
      </c>
      <c r="GQ105" s="39">
        <v>37770</v>
      </c>
      <c r="GR105" s="39">
        <v>22480</v>
      </c>
      <c r="GS105" s="39">
        <v>11290</v>
      </c>
      <c r="GT105" s="39">
        <v>6770</v>
      </c>
      <c r="GU105" s="39">
        <v>520</v>
      </c>
      <c r="GV105" s="39" t="s">
        <v>334</v>
      </c>
      <c r="GW105" s="39">
        <v>346190</v>
      </c>
      <c r="GX105" s="39">
        <v>132460</v>
      </c>
      <c r="GY105" s="39">
        <v>78110</v>
      </c>
      <c r="GZ105" s="39">
        <v>57860</v>
      </c>
      <c r="HA105" s="39">
        <v>37960</v>
      </c>
      <c r="HB105" s="39">
        <v>22620</v>
      </c>
      <c r="HC105" s="39">
        <v>11390</v>
      </c>
      <c r="HD105" s="39">
        <v>6790</v>
      </c>
      <c r="HE105" s="39">
        <v>520</v>
      </c>
      <c r="HF105" s="39" t="s">
        <v>334</v>
      </c>
      <c r="HG105" s="39">
        <v>347710</v>
      </c>
      <c r="HH105" s="39">
        <v>132710</v>
      </c>
      <c r="HI105" s="39">
        <v>78630</v>
      </c>
      <c r="HJ105" s="39">
        <v>58050</v>
      </c>
      <c r="HK105" s="39">
        <v>38100</v>
      </c>
      <c r="HL105" s="39">
        <v>22770</v>
      </c>
      <c r="HM105" s="39">
        <v>11440</v>
      </c>
      <c r="HN105" s="39">
        <v>6810</v>
      </c>
      <c r="HO105" s="39">
        <v>520</v>
      </c>
      <c r="HP105" s="39" t="s">
        <v>334</v>
      </c>
      <c r="HQ105" s="39">
        <v>349020</v>
      </c>
      <c r="HR105" s="39">
        <v>133110</v>
      </c>
      <c r="HS105" s="39">
        <v>79150</v>
      </c>
      <c r="HT105" s="39">
        <v>58440</v>
      </c>
      <c r="HU105" s="39">
        <v>38430</v>
      </c>
      <c r="HV105" s="39">
        <v>22910</v>
      </c>
      <c r="HW105" s="39">
        <v>11520</v>
      </c>
      <c r="HX105" s="39">
        <v>6810</v>
      </c>
      <c r="HY105" s="39">
        <v>530</v>
      </c>
      <c r="HZ105" s="39" t="s">
        <v>334</v>
      </c>
      <c r="IA105" s="39">
        <v>350900</v>
      </c>
      <c r="IB105" s="39">
        <v>133770</v>
      </c>
      <c r="IC105" s="39">
        <v>79780</v>
      </c>
      <c r="ID105" s="39">
        <v>58930</v>
      </c>
      <c r="IE105" s="39">
        <v>38800</v>
      </c>
      <c r="IF105" s="39">
        <v>23190</v>
      </c>
      <c r="IG105" s="39">
        <v>11620</v>
      </c>
      <c r="IH105" s="39">
        <v>6820</v>
      </c>
      <c r="II105" s="39">
        <v>530</v>
      </c>
      <c r="IJ105" s="39" t="s">
        <v>334</v>
      </c>
      <c r="IK105" s="39">
        <v>353450</v>
      </c>
      <c r="IL105" s="39">
        <v>134210</v>
      </c>
      <c r="IM105" s="39">
        <v>80440</v>
      </c>
      <c r="IN105" s="39">
        <v>59350</v>
      </c>
      <c r="IO105" s="39">
        <v>39250</v>
      </c>
      <c r="IP105" s="39">
        <v>23610</v>
      </c>
      <c r="IQ105" s="39">
        <v>11780</v>
      </c>
      <c r="IR105" s="39">
        <v>6860</v>
      </c>
      <c r="IS105" s="39">
        <v>540</v>
      </c>
      <c r="IT105" s="39" t="s">
        <v>334</v>
      </c>
      <c r="IU105" s="39">
        <v>356030</v>
      </c>
      <c r="IV105" s="39">
        <v>134670</v>
      </c>
      <c r="IW105" s="39">
        <v>81170</v>
      </c>
      <c r="IX105" s="39">
        <v>59900</v>
      </c>
      <c r="IY105" s="39">
        <v>39770</v>
      </c>
      <c r="IZ105" s="39">
        <v>24070</v>
      </c>
      <c r="JA105" s="39">
        <v>11940</v>
      </c>
      <c r="JB105" s="39">
        <v>6900</v>
      </c>
      <c r="JC105" s="39">
        <v>550</v>
      </c>
      <c r="JD105" s="39" t="s">
        <v>334</v>
      </c>
      <c r="JE105" s="39">
        <v>358960</v>
      </c>
      <c r="JF105" s="39">
        <v>135240</v>
      </c>
      <c r="JG105" s="39">
        <v>82060</v>
      </c>
      <c r="JH105" s="39">
        <v>60600</v>
      </c>
      <c r="JI105" s="39">
        <v>40340</v>
      </c>
      <c r="JJ105" s="39">
        <v>24640</v>
      </c>
      <c r="JK105" s="39">
        <v>12160</v>
      </c>
      <c r="JL105" s="39">
        <v>6940</v>
      </c>
      <c r="JM105" s="39">
        <v>550</v>
      </c>
      <c r="JN105" s="39" t="s">
        <v>334</v>
      </c>
      <c r="JO105" s="39">
        <v>362530</v>
      </c>
      <c r="JP105" s="39">
        <v>135700</v>
      </c>
      <c r="JQ105" s="39">
        <v>83010</v>
      </c>
      <c r="JR105" s="39">
        <v>61390</v>
      </c>
      <c r="JS105" s="39">
        <v>41020</v>
      </c>
      <c r="JT105" s="39">
        <v>25230</v>
      </c>
      <c r="JU105" s="39">
        <v>12400</v>
      </c>
      <c r="JV105" s="39">
        <v>7000</v>
      </c>
      <c r="JW105" s="39">
        <v>550</v>
      </c>
      <c r="JX105" s="39" t="s">
        <v>334</v>
      </c>
      <c r="JY105" s="39">
        <v>366300</v>
      </c>
      <c r="JZ105" s="39">
        <v>136110</v>
      </c>
      <c r="KA105" s="39">
        <v>83940</v>
      </c>
      <c r="KB105" s="39">
        <v>61950</v>
      </c>
      <c r="KC105" s="39">
        <v>41550</v>
      </c>
      <c r="KD105" s="39">
        <v>25780</v>
      </c>
      <c r="KE105" s="39">
        <v>12620</v>
      </c>
      <c r="KF105" s="39">
        <v>7060</v>
      </c>
      <c r="KG105" s="39">
        <v>560</v>
      </c>
      <c r="KH105" s="39" t="s">
        <v>334</v>
      </c>
      <c r="KI105" s="39">
        <v>369570</v>
      </c>
      <c r="KJ105" s="39">
        <v>136510</v>
      </c>
      <c r="KK105" s="39">
        <v>84900</v>
      </c>
      <c r="KL105" s="39">
        <v>62790</v>
      </c>
      <c r="KM105" s="39">
        <v>42290</v>
      </c>
      <c r="KN105" s="39">
        <v>26350</v>
      </c>
      <c r="KO105" s="39">
        <v>12900</v>
      </c>
      <c r="KP105" s="39">
        <v>7180</v>
      </c>
      <c r="KQ105" s="39">
        <v>570</v>
      </c>
      <c r="KR105" s="39" t="s">
        <v>334</v>
      </c>
      <c r="KS105" s="39">
        <v>373490</v>
      </c>
      <c r="KT105" s="39">
        <v>136990</v>
      </c>
      <c r="KU105" s="39">
        <v>85800</v>
      </c>
      <c r="KV105" s="39">
        <v>63870</v>
      </c>
      <c r="KW105" s="39">
        <v>43080</v>
      </c>
      <c r="KX105" s="39">
        <v>26830</v>
      </c>
      <c r="KY105" s="39">
        <v>13130</v>
      </c>
      <c r="KZ105" s="39">
        <v>7250</v>
      </c>
      <c r="LA105" s="39">
        <v>570</v>
      </c>
      <c r="LB105" s="39" t="s">
        <v>334</v>
      </c>
      <c r="LC105" s="39">
        <v>377510</v>
      </c>
      <c r="LD105" t="e">
        <f>INDEX(Lookup!$F$2:$F$375, MATCH(D105,Lookup!$A$2:$A$375,0))</f>
        <v>#N/A</v>
      </c>
    </row>
    <row r="106" spans="2:316" ht="15" customHeight="1" x14ac:dyDescent="0.25">
      <c r="B106" s="1" t="s">
        <v>342</v>
      </c>
      <c r="C106" s="42">
        <v>1005</v>
      </c>
      <c r="D106" s="42" t="s">
        <v>539</v>
      </c>
      <c r="E106" s="37" t="s">
        <v>540</v>
      </c>
      <c r="F106" s="38">
        <v>18610</v>
      </c>
      <c r="G106" s="38">
        <v>10710</v>
      </c>
      <c r="H106" s="38">
        <v>8310</v>
      </c>
      <c r="I106" s="38">
        <v>4630</v>
      </c>
      <c r="J106" s="38">
        <v>2200</v>
      </c>
      <c r="K106" s="38">
        <v>1290</v>
      </c>
      <c r="L106" s="38">
        <v>1610</v>
      </c>
      <c r="M106" s="38">
        <v>120</v>
      </c>
      <c r="N106" s="38" t="s">
        <v>334</v>
      </c>
      <c r="O106" s="39">
        <v>47480</v>
      </c>
      <c r="P106" s="39">
        <v>19130</v>
      </c>
      <c r="Q106" s="39">
        <v>10670</v>
      </c>
      <c r="R106" s="39">
        <v>8360</v>
      </c>
      <c r="S106" s="39">
        <v>4740</v>
      </c>
      <c r="T106" s="39">
        <v>2170</v>
      </c>
      <c r="U106" s="39">
        <v>1280</v>
      </c>
      <c r="V106" s="39">
        <v>1510</v>
      </c>
      <c r="W106" s="39">
        <v>110</v>
      </c>
      <c r="X106" s="39" t="s">
        <v>334</v>
      </c>
      <c r="Y106" s="39">
        <v>47980</v>
      </c>
      <c r="Z106" s="39">
        <v>19610</v>
      </c>
      <c r="AA106" s="39">
        <v>10730</v>
      </c>
      <c r="AB106" s="39">
        <v>8430</v>
      </c>
      <c r="AC106" s="39">
        <v>4890</v>
      </c>
      <c r="AD106" s="39">
        <v>2170</v>
      </c>
      <c r="AE106" s="39">
        <v>1250</v>
      </c>
      <c r="AF106" s="39">
        <v>1330</v>
      </c>
      <c r="AG106" s="39">
        <v>110</v>
      </c>
      <c r="AH106" s="39" t="s">
        <v>334</v>
      </c>
      <c r="AI106" s="39">
        <v>48510</v>
      </c>
      <c r="AJ106" s="39">
        <v>19950</v>
      </c>
      <c r="AK106" s="39">
        <v>10710</v>
      </c>
      <c r="AL106" s="39">
        <v>8510</v>
      </c>
      <c r="AM106" s="39">
        <v>4930</v>
      </c>
      <c r="AN106" s="39">
        <v>2230</v>
      </c>
      <c r="AO106" s="39">
        <v>1250</v>
      </c>
      <c r="AP106" s="39">
        <v>1290</v>
      </c>
      <c r="AQ106" s="39">
        <v>110</v>
      </c>
      <c r="AR106" s="39" t="s">
        <v>334</v>
      </c>
      <c r="AS106" s="39">
        <v>48960</v>
      </c>
      <c r="AT106" s="39">
        <v>20110</v>
      </c>
      <c r="AU106" s="39">
        <v>10780</v>
      </c>
      <c r="AV106" s="39">
        <v>8670</v>
      </c>
      <c r="AW106" s="39">
        <v>4950</v>
      </c>
      <c r="AX106" s="39">
        <v>2280</v>
      </c>
      <c r="AY106" s="39">
        <v>1270</v>
      </c>
      <c r="AZ106" s="39">
        <v>1280</v>
      </c>
      <c r="BA106" s="39">
        <v>100</v>
      </c>
      <c r="BB106" s="39" t="s">
        <v>334</v>
      </c>
      <c r="BC106" s="39">
        <v>49440</v>
      </c>
      <c r="BD106" s="39">
        <v>20240</v>
      </c>
      <c r="BE106" s="39">
        <v>10880</v>
      </c>
      <c r="BF106" s="39">
        <v>8690</v>
      </c>
      <c r="BG106" s="39">
        <v>5040</v>
      </c>
      <c r="BH106" s="39">
        <v>2350</v>
      </c>
      <c r="BI106" s="39">
        <v>1290</v>
      </c>
      <c r="BJ106" s="39">
        <v>1270</v>
      </c>
      <c r="BK106" s="39">
        <v>110</v>
      </c>
      <c r="BL106" s="39" t="s">
        <v>334</v>
      </c>
      <c r="BM106" s="39">
        <v>49860</v>
      </c>
      <c r="BN106" s="39">
        <v>20320</v>
      </c>
      <c r="BO106" s="39">
        <v>11000</v>
      </c>
      <c r="BP106" s="39">
        <v>8790</v>
      </c>
      <c r="BQ106" s="39">
        <v>5120</v>
      </c>
      <c r="BR106" s="39">
        <v>2450</v>
      </c>
      <c r="BS106" s="39">
        <v>1310</v>
      </c>
      <c r="BT106" s="39">
        <v>1270</v>
      </c>
      <c r="BU106" s="39">
        <v>110</v>
      </c>
      <c r="BV106" s="39" t="s">
        <v>334</v>
      </c>
      <c r="BW106" s="39">
        <v>50360</v>
      </c>
      <c r="BX106" s="39">
        <v>20570</v>
      </c>
      <c r="BY106" s="39">
        <v>11040</v>
      </c>
      <c r="BZ106" s="39">
        <v>8930</v>
      </c>
      <c r="CA106" s="39">
        <v>5220</v>
      </c>
      <c r="CB106" s="39">
        <v>2510</v>
      </c>
      <c r="CC106" s="39">
        <v>1320</v>
      </c>
      <c r="CD106" s="39">
        <v>1290</v>
      </c>
      <c r="CE106" s="39">
        <v>110</v>
      </c>
      <c r="CF106" s="39" t="s">
        <v>334</v>
      </c>
      <c r="CG106" s="39">
        <v>50980</v>
      </c>
      <c r="CH106" s="39">
        <v>20640</v>
      </c>
      <c r="CI106" s="39">
        <v>11010</v>
      </c>
      <c r="CJ106" s="39">
        <v>8980</v>
      </c>
      <c r="CK106" s="39">
        <v>5320</v>
      </c>
      <c r="CL106" s="39">
        <v>2560</v>
      </c>
      <c r="CM106" s="39">
        <v>1340</v>
      </c>
      <c r="CN106" s="39">
        <v>1290</v>
      </c>
      <c r="CO106" s="39">
        <v>110</v>
      </c>
      <c r="CP106" s="39" t="s">
        <v>334</v>
      </c>
      <c r="CQ106" s="39">
        <v>51250</v>
      </c>
      <c r="CR106" s="39">
        <v>20680</v>
      </c>
      <c r="CS106" s="39">
        <v>11050</v>
      </c>
      <c r="CT106" s="39">
        <v>9040</v>
      </c>
      <c r="CU106" s="39">
        <v>5420</v>
      </c>
      <c r="CV106" s="39">
        <v>2640</v>
      </c>
      <c r="CW106" s="39">
        <v>1350</v>
      </c>
      <c r="CX106" s="39">
        <v>1300</v>
      </c>
      <c r="CY106" s="39">
        <v>110</v>
      </c>
      <c r="CZ106" s="39" t="s">
        <v>334</v>
      </c>
      <c r="DA106" s="39">
        <v>51580</v>
      </c>
      <c r="DB106" s="39">
        <v>20730</v>
      </c>
      <c r="DC106" s="39">
        <v>11060</v>
      </c>
      <c r="DD106" s="39">
        <v>9090</v>
      </c>
      <c r="DE106" s="39">
        <v>5510</v>
      </c>
      <c r="DF106" s="39">
        <v>2690</v>
      </c>
      <c r="DG106" s="39">
        <v>1350</v>
      </c>
      <c r="DH106" s="39">
        <v>1300</v>
      </c>
      <c r="DI106" s="39">
        <v>110</v>
      </c>
      <c r="DJ106" s="39" t="s">
        <v>334</v>
      </c>
      <c r="DK106" s="39">
        <v>51840</v>
      </c>
      <c r="DL106" s="39">
        <v>20820</v>
      </c>
      <c r="DM106" s="39">
        <v>11040</v>
      </c>
      <c r="DN106" s="39">
        <v>9180</v>
      </c>
      <c r="DO106" s="39">
        <v>5570</v>
      </c>
      <c r="DP106" s="39">
        <v>2730</v>
      </c>
      <c r="DQ106" s="39">
        <v>1360</v>
      </c>
      <c r="DR106" s="39">
        <v>1310</v>
      </c>
      <c r="DS106" s="39">
        <v>110</v>
      </c>
      <c r="DT106" s="39" t="s">
        <v>334</v>
      </c>
      <c r="DU106" s="39">
        <v>52120</v>
      </c>
      <c r="DV106" s="39">
        <v>20860</v>
      </c>
      <c r="DW106" s="39">
        <v>11040</v>
      </c>
      <c r="DX106" s="39">
        <v>9280</v>
      </c>
      <c r="DY106" s="39">
        <v>5660</v>
      </c>
      <c r="DZ106" s="39">
        <v>2770</v>
      </c>
      <c r="EA106" s="39">
        <v>1390</v>
      </c>
      <c r="EB106" s="39">
        <v>1300</v>
      </c>
      <c r="EC106" s="39">
        <v>110</v>
      </c>
      <c r="ED106" s="39" t="s">
        <v>334</v>
      </c>
      <c r="EE106" s="39">
        <v>52430</v>
      </c>
      <c r="EF106" s="39">
        <v>20970</v>
      </c>
      <c r="EG106" s="39">
        <v>11110</v>
      </c>
      <c r="EH106" s="39">
        <v>9330</v>
      </c>
      <c r="EI106" s="39">
        <v>5710</v>
      </c>
      <c r="EJ106" s="39">
        <v>2790</v>
      </c>
      <c r="EK106" s="39">
        <v>1430</v>
      </c>
      <c r="EL106" s="39">
        <v>1320</v>
      </c>
      <c r="EM106" s="39">
        <v>110</v>
      </c>
      <c r="EN106" s="39" t="s">
        <v>334</v>
      </c>
      <c r="EO106" s="39">
        <v>52770</v>
      </c>
      <c r="EP106" s="39">
        <v>21080</v>
      </c>
      <c r="EQ106" s="39">
        <v>11170</v>
      </c>
      <c r="ER106" s="39">
        <v>9430</v>
      </c>
      <c r="ES106" s="39">
        <v>5800</v>
      </c>
      <c r="ET106" s="39">
        <v>2830</v>
      </c>
      <c r="EU106" s="39">
        <v>1450</v>
      </c>
      <c r="EV106" s="39">
        <v>1330</v>
      </c>
      <c r="EW106" s="39">
        <v>110</v>
      </c>
      <c r="EX106" s="39" t="s">
        <v>334</v>
      </c>
      <c r="EY106" s="39">
        <v>53200</v>
      </c>
      <c r="EZ106" s="39">
        <v>21240</v>
      </c>
      <c r="FA106" s="39">
        <v>11260</v>
      </c>
      <c r="FB106" s="39">
        <v>9650</v>
      </c>
      <c r="FC106" s="39">
        <v>5780</v>
      </c>
      <c r="FD106" s="39">
        <v>2850</v>
      </c>
      <c r="FE106" s="39">
        <v>1460</v>
      </c>
      <c r="FF106" s="39">
        <v>1320</v>
      </c>
      <c r="FG106" s="39">
        <v>110</v>
      </c>
      <c r="FH106" s="39" t="s">
        <v>334</v>
      </c>
      <c r="FI106" s="39">
        <v>53670</v>
      </c>
      <c r="FJ106" s="39">
        <v>21400</v>
      </c>
      <c r="FK106" s="39">
        <v>11340</v>
      </c>
      <c r="FL106" s="39">
        <v>9770</v>
      </c>
      <c r="FM106" s="39">
        <v>5810</v>
      </c>
      <c r="FN106" s="39">
        <v>2870</v>
      </c>
      <c r="FO106" s="39">
        <v>1460</v>
      </c>
      <c r="FP106" s="39">
        <v>1330</v>
      </c>
      <c r="FQ106" s="39">
        <v>110</v>
      </c>
      <c r="FR106" s="39" t="s">
        <v>334</v>
      </c>
      <c r="FS106" s="39">
        <v>54090</v>
      </c>
      <c r="FT106" s="39">
        <v>21490</v>
      </c>
      <c r="FU106" s="39">
        <v>11380</v>
      </c>
      <c r="FV106" s="39">
        <v>9840</v>
      </c>
      <c r="FW106" s="39">
        <v>5840</v>
      </c>
      <c r="FX106" s="39">
        <v>2870</v>
      </c>
      <c r="FY106" s="39">
        <v>1490</v>
      </c>
      <c r="FZ106" s="39">
        <v>1330</v>
      </c>
      <c r="GA106" s="39">
        <v>110</v>
      </c>
      <c r="GB106" s="39" t="s">
        <v>334</v>
      </c>
      <c r="GC106" s="39">
        <v>54350</v>
      </c>
      <c r="GD106" s="39">
        <v>21580</v>
      </c>
      <c r="GE106" s="39">
        <v>11440</v>
      </c>
      <c r="GF106" s="39">
        <v>9910</v>
      </c>
      <c r="GG106" s="39">
        <v>5870</v>
      </c>
      <c r="GH106" s="39">
        <v>2890</v>
      </c>
      <c r="GI106" s="39">
        <v>1500</v>
      </c>
      <c r="GJ106" s="39">
        <v>1340</v>
      </c>
      <c r="GK106" s="39">
        <v>120</v>
      </c>
      <c r="GL106" s="39" t="s">
        <v>334</v>
      </c>
      <c r="GM106" s="39">
        <v>54640</v>
      </c>
      <c r="GN106" s="39">
        <v>21650</v>
      </c>
      <c r="GO106" s="39">
        <v>11490</v>
      </c>
      <c r="GP106" s="39">
        <v>9970</v>
      </c>
      <c r="GQ106" s="39">
        <v>5930</v>
      </c>
      <c r="GR106" s="39">
        <v>2910</v>
      </c>
      <c r="GS106" s="39">
        <v>1520</v>
      </c>
      <c r="GT106" s="39">
        <v>1330</v>
      </c>
      <c r="GU106" s="39">
        <v>120</v>
      </c>
      <c r="GV106" s="39" t="s">
        <v>334</v>
      </c>
      <c r="GW106" s="39">
        <v>54910</v>
      </c>
      <c r="GX106" s="39">
        <v>21720</v>
      </c>
      <c r="GY106" s="39">
        <v>11580</v>
      </c>
      <c r="GZ106" s="39">
        <v>10010</v>
      </c>
      <c r="HA106" s="39">
        <v>5970</v>
      </c>
      <c r="HB106" s="39">
        <v>2920</v>
      </c>
      <c r="HC106" s="39">
        <v>1530</v>
      </c>
      <c r="HD106" s="39">
        <v>1350</v>
      </c>
      <c r="HE106" s="39">
        <v>120</v>
      </c>
      <c r="HF106" s="39" t="s">
        <v>334</v>
      </c>
      <c r="HG106" s="39">
        <v>55190</v>
      </c>
      <c r="HH106" s="39">
        <v>21820</v>
      </c>
      <c r="HI106" s="39">
        <v>11650</v>
      </c>
      <c r="HJ106" s="39">
        <v>10070</v>
      </c>
      <c r="HK106" s="39">
        <v>5980</v>
      </c>
      <c r="HL106" s="39">
        <v>2930</v>
      </c>
      <c r="HM106" s="39">
        <v>1540</v>
      </c>
      <c r="HN106" s="39">
        <v>1350</v>
      </c>
      <c r="HO106" s="39">
        <v>120</v>
      </c>
      <c r="HP106" s="39" t="s">
        <v>334</v>
      </c>
      <c r="HQ106" s="39">
        <v>55450</v>
      </c>
      <c r="HR106" s="39">
        <v>21890</v>
      </c>
      <c r="HS106" s="39">
        <v>11700</v>
      </c>
      <c r="HT106" s="39">
        <v>10120</v>
      </c>
      <c r="HU106" s="39">
        <v>6000</v>
      </c>
      <c r="HV106" s="39">
        <v>2940</v>
      </c>
      <c r="HW106" s="39">
        <v>1560</v>
      </c>
      <c r="HX106" s="39">
        <v>1350</v>
      </c>
      <c r="HY106" s="39">
        <v>120</v>
      </c>
      <c r="HZ106" s="39" t="s">
        <v>334</v>
      </c>
      <c r="IA106" s="39">
        <v>55690</v>
      </c>
      <c r="IB106" s="39">
        <v>22050</v>
      </c>
      <c r="IC106" s="39">
        <v>11780</v>
      </c>
      <c r="ID106" s="39">
        <v>10170</v>
      </c>
      <c r="IE106" s="39">
        <v>6080</v>
      </c>
      <c r="IF106" s="39">
        <v>2990</v>
      </c>
      <c r="IG106" s="39">
        <v>1600</v>
      </c>
      <c r="IH106" s="39">
        <v>1350</v>
      </c>
      <c r="II106" s="39">
        <v>130</v>
      </c>
      <c r="IJ106" s="39" t="s">
        <v>334</v>
      </c>
      <c r="IK106" s="39">
        <v>56140</v>
      </c>
      <c r="IL106" s="39">
        <v>22160</v>
      </c>
      <c r="IM106" s="39">
        <v>11920</v>
      </c>
      <c r="IN106" s="39">
        <v>10220</v>
      </c>
      <c r="IO106" s="39">
        <v>6170</v>
      </c>
      <c r="IP106" s="39">
        <v>3060</v>
      </c>
      <c r="IQ106" s="39">
        <v>1640</v>
      </c>
      <c r="IR106" s="39">
        <v>1370</v>
      </c>
      <c r="IS106" s="39">
        <v>130</v>
      </c>
      <c r="IT106" s="39" t="s">
        <v>334</v>
      </c>
      <c r="IU106" s="39">
        <v>56660</v>
      </c>
      <c r="IV106" s="39">
        <v>22320</v>
      </c>
      <c r="IW106" s="39">
        <v>12060</v>
      </c>
      <c r="IX106" s="39">
        <v>10290</v>
      </c>
      <c r="IY106" s="39">
        <v>6240</v>
      </c>
      <c r="IZ106" s="39">
        <v>3150</v>
      </c>
      <c r="JA106" s="39">
        <v>1670</v>
      </c>
      <c r="JB106" s="39">
        <v>1380</v>
      </c>
      <c r="JC106" s="39">
        <v>140</v>
      </c>
      <c r="JD106" s="39" t="s">
        <v>334</v>
      </c>
      <c r="JE106" s="39">
        <v>57240</v>
      </c>
      <c r="JF106" s="39">
        <v>22410</v>
      </c>
      <c r="JG106" s="39">
        <v>12200</v>
      </c>
      <c r="JH106" s="39">
        <v>10400</v>
      </c>
      <c r="JI106" s="39">
        <v>6320</v>
      </c>
      <c r="JJ106" s="39">
        <v>3240</v>
      </c>
      <c r="JK106" s="39">
        <v>1740</v>
      </c>
      <c r="JL106" s="39">
        <v>1390</v>
      </c>
      <c r="JM106" s="39">
        <v>140</v>
      </c>
      <c r="JN106" s="39" t="s">
        <v>334</v>
      </c>
      <c r="JO106" s="39">
        <v>57830</v>
      </c>
      <c r="JP106" s="39">
        <v>22570</v>
      </c>
      <c r="JQ106" s="39">
        <v>12270</v>
      </c>
      <c r="JR106" s="39">
        <v>10490</v>
      </c>
      <c r="JS106" s="39">
        <v>6410</v>
      </c>
      <c r="JT106" s="39">
        <v>3310</v>
      </c>
      <c r="JU106" s="39">
        <v>1760</v>
      </c>
      <c r="JV106" s="39">
        <v>1410</v>
      </c>
      <c r="JW106" s="39">
        <v>140</v>
      </c>
      <c r="JX106" s="39" t="s">
        <v>334</v>
      </c>
      <c r="JY106" s="39">
        <v>58360</v>
      </c>
      <c r="JZ106" s="39">
        <v>22690</v>
      </c>
      <c r="KA106" s="39">
        <v>12370</v>
      </c>
      <c r="KB106" s="39">
        <v>10530</v>
      </c>
      <c r="KC106" s="39">
        <v>6470</v>
      </c>
      <c r="KD106" s="39">
        <v>3340</v>
      </c>
      <c r="KE106" s="39">
        <v>1790</v>
      </c>
      <c r="KF106" s="39">
        <v>1430</v>
      </c>
      <c r="KG106" s="39">
        <v>140</v>
      </c>
      <c r="KH106" s="39" t="s">
        <v>334</v>
      </c>
      <c r="KI106" s="39">
        <v>58760</v>
      </c>
      <c r="KJ106" s="39">
        <v>22760</v>
      </c>
      <c r="KK106" s="39">
        <v>12410</v>
      </c>
      <c r="KL106" s="39">
        <v>10590</v>
      </c>
      <c r="KM106" s="39">
        <v>6580</v>
      </c>
      <c r="KN106" s="39">
        <v>3400</v>
      </c>
      <c r="KO106" s="39">
        <v>1830</v>
      </c>
      <c r="KP106" s="39">
        <v>1480</v>
      </c>
      <c r="KQ106" s="39">
        <v>140</v>
      </c>
      <c r="KR106" s="39" t="s">
        <v>334</v>
      </c>
      <c r="KS106" s="39">
        <v>59180</v>
      </c>
      <c r="KT106" s="39">
        <v>22810</v>
      </c>
      <c r="KU106" s="39">
        <v>12570</v>
      </c>
      <c r="KV106" s="39">
        <v>10710</v>
      </c>
      <c r="KW106" s="39">
        <v>6730</v>
      </c>
      <c r="KX106" s="39">
        <v>3470</v>
      </c>
      <c r="KY106" s="39">
        <v>1870</v>
      </c>
      <c r="KZ106" s="39">
        <v>1510</v>
      </c>
      <c r="LA106" s="39">
        <v>140</v>
      </c>
      <c r="LB106" s="39" t="s">
        <v>334</v>
      </c>
      <c r="LC106" s="39">
        <v>59800</v>
      </c>
      <c r="LD106" t="str">
        <f>INDEX(Lookup!$F$2:$F$375, MATCH(D106,Lookup!$A$2:$A$375,0))</f>
        <v>:</v>
      </c>
    </row>
    <row r="107" spans="2:316" ht="15" customHeight="1" x14ac:dyDescent="0.25">
      <c r="B107" s="1" t="s">
        <v>342</v>
      </c>
      <c r="C107" s="42">
        <v>1010</v>
      </c>
      <c r="D107" s="42" t="s">
        <v>541</v>
      </c>
      <c r="E107" s="37" t="s">
        <v>542</v>
      </c>
      <c r="F107" s="38">
        <v>19870</v>
      </c>
      <c r="G107" s="38">
        <v>4400</v>
      </c>
      <c r="H107" s="38">
        <v>3150</v>
      </c>
      <c r="I107" s="38">
        <v>1400</v>
      </c>
      <c r="J107" s="38">
        <v>620</v>
      </c>
      <c r="K107" s="38">
        <v>280</v>
      </c>
      <c r="L107" s="38">
        <v>150</v>
      </c>
      <c r="M107" s="38">
        <v>20</v>
      </c>
      <c r="N107" s="38" t="s">
        <v>334</v>
      </c>
      <c r="O107" s="39">
        <v>29890</v>
      </c>
      <c r="P107" s="39">
        <v>19960</v>
      </c>
      <c r="Q107" s="39">
        <v>4420</v>
      </c>
      <c r="R107" s="39">
        <v>3180</v>
      </c>
      <c r="S107" s="39">
        <v>1380</v>
      </c>
      <c r="T107" s="39">
        <v>610</v>
      </c>
      <c r="U107" s="39">
        <v>270</v>
      </c>
      <c r="V107" s="39">
        <v>140</v>
      </c>
      <c r="W107" s="39">
        <v>10</v>
      </c>
      <c r="X107" s="39" t="s">
        <v>334</v>
      </c>
      <c r="Y107" s="39">
        <v>29980</v>
      </c>
      <c r="Z107" s="39">
        <v>20170</v>
      </c>
      <c r="AA107" s="39">
        <v>4550</v>
      </c>
      <c r="AB107" s="39">
        <v>3210</v>
      </c>
      <c r="AC107" s="39">
        <v>1430</v>
      </c>
      <c r="AD107" s="39">
        <v>620</v>
      </c>
      <c r="AE107" s="39">
        <v>240</v>
      </c>
      <c r="AF107" s="39">
        <v>110</v>
      </c>
      <c r="AG107" s="39">
        <v>10</v>
      </c>
      <c r="AH107" s="39" t="s">
        <v>334</v>
      </c>
      <c r="AI107" s="39">
        <v>30340</v>
      </c>
      <c r="AJ107" s="39">
        <v>20500</v>
      </c>
      <c r="AK107" s="39">
        <v>4500</v>
      </c>
      <c r="AL107" s="39">
        <v>3180</v>
      </c>
      <c r="AM107" s="39">
        <v>1490</v>
      </c>
      <c r="AN107" s="39">
        <v>630</v>
      </c>
      <c r="AO107" s="39">
        <v>240</v>
      </c>
      <c r="AP107" s="39">
        <v>110</v>
      </c>
      <c r="AQ107" s="39">
        <v>20</v>
      </c>
      <c r="AR107" s="39" t="s">
        <v>334</v>
      </c>
      <c r="AS107" s="39">
        <v>30660</v>
      </c>
      <c r="AT107" s="39">
        <v>20540</v>
      </c>
      <c r="AU107" s="39">
        <v>4630</v>
      </c>
      <c r="AV107" s="39">
        <v>3190</v>
      </c>
      <c r="AW107" s="39">
        <v>1570</v>
      </c>
      <c r="AX107" s="39">
        <v>640</v>
      </c>
      <c r="AY107" s="39">
        <v>260</v>
      </c>
      <c r="AZ107" s="39">
        <v>100</v>
      </c>
      <c r="BA107" s="39">
        <v>20</v>
      </c>
      <c r="BB107" s="39" t="s">
        <v>334</v>
      </c>
      <c r="BC107" s="39">
        <v>30940</v>
      </c>
      <c r="BD107" s="39">
        <v>20690</v>
      </c>
      <c r="BE107" s="39">
        <v>4720</v>
      </c>
      <c r="BF107" s="39">
        <v>3220</v>
      </c>
      <c r="BG107" s="39">
        <v>1630</v>
      </c>
      <c r="BH107" s="39">
        <v>680</v>
      </c>
      <c r="BI107" s="39">
        <v>300</v>
      </c>
      <c r="BJ107" s="39">
        <v>100</v>
      </c>
      <c r="BK107" s="39">
        <v>20</v>
      </c>
      <c r="BL107" s="39" t="s">
        <v>334</v>
      </c>
      <c r="BM107" s="39">
        <v>31360</v>
      </c>
      <c r="BN107" s="39">
        <v>20820</v>
      </c>
      <c r="BO107" s="39">
        <v>4750</v>
      </c>
      <c r="BP107" s="39">
        <v>3230</v>
      </c>
      <c r="BQ107" s="39">
        <v>1690</v>
      </c>
      <c r="BR107" s="39">
        <v>710</v>
      </c>
      <c r="BS107" s="39">
        <v>330</v>
      </c>
      <c r="BT107" s="39">
        <v>100</v>
      </c>
      <c r="BU107" s="39">
        <v>20</v>
      </c>
      <c r="BV107" s="39" t="s">
        <v>334</v>
      </c>
      <c r="BW107" s="39">
        <v>31650</v>
      </c>
      <c r="BX107" s="39">
        <v>20930</v>
      </c>
      <c r="BY107" s="39">
        <v>4730</v>
      </c>
      <c r="BZ107" s="39">
        <v>3290</v>
      </c>
      <c r="CA107" s="39">
        <v>1740</v>
      </c>
      <c r="CB107" s="39">
        <v>730</v>
      </c>
      <c r="CC107" s="39">
        <v>350</v>
      </c>
      <c r="CD107" s="39">
        <v>110</v>
      </c>
      <c r="CE107" s="39">
        <v>20</v>
      </c>
      <c r="CF107" s="39" t="s">
        <v>334</v>
      </c>
      <c r="CG107" s="39">
        <v>31890</v>
      </c>
      <c r="CH107" s="39">
        <v>21040</v>
      </c>
      <c r="CI107" s="39">
        <v>4760</v>
      </c>
      <c r="CJ107" s="39">
        <v>3370</v>
      </c>
      <c r="CK107" s="39">
        <v>1830</v>
      </c>
      <c r="CL107" s="39">
        <v>740</v>
      </c>
      <c r="CM107" s="39">
        <v>370</v>
      </c>
      <c r="CN107" s="39">
        <v>100</v>
      </c>
      <c r="CO107" s="39">
        <v>20</v>
      </c>
      <c r="CP107" s="39" t="s">
        <v>334</v>
      </c>
      <c r="CQ107" s="39">
        <v>32240</v>
      </c>
      <c r="CR107" s="39">
        <v>21090</v>
      </c>
      <c r="CS107" s="39">
        <v>4850</v>
      </c>
      <c r="CT107" s="39">
        <v>3420</v>
      </c>
      <c r="CU107" s="39">
        <v>1900</v>
      </c>
      <c r="CV107" s="39">
        <v>760</v>
      </c>
      <c r="CW107" s="39">
        <v>400</v>
      </c>
      <c r="CX107" s="39">
        <v>110</v>
      </c>
      <c r="CY107" s="39">
        <v>20</v>
      </c>
      <c r="CZ107" s="39" t="s">
        <v>334</v>
      </c>
      <c r="DA107" s="39">
        <v>32540</v>
      </c>
      <c r="DB107" s="39">
        <v>21140</v>
      </c>
      <c r="DC107" s="39">
        <v>4850</v>
      </c>
      <c r="DD107" s="39">
        <v>3470</v>
      </c>
      <c r="DE107" s="39">
        <v>1960</v>
      </c>
      <c r="DF107" s="39">
        <v>760</v>
      </c>
      <c r="DG107" s="39">
        <v>410</v>
      </c>
      <c r="DH107" s="39">
        <v>110</v>
      </c>
      <c r="DI107" s="39">
        <v>20</v>
      </c>
      <c r="DJ107" s="39" t="s">
        <v>334</v>
      </c>
      <c r="DK107" s="39">
        <v>32720</v>
      </c>
      <c r="DL107" s="39">
        <v>21130</v>
      </c>
      <c r="DM107" s="39">
        <v>4910</v>
      </c>
      <c r="DN107" s="39">
        <v>3530</v>
      </c>
      <c r="DO107" s="39">
        <v>2020</v>
      </c>
      <c r="DP107" s="39">
        <v>780</v>
      </c>
      <c r="DQ107" s="39">
        <v>420</v>
      </c>
      <c r="DR107" s="39">
        <v>110</v>
      </c>
      <c r="DS107" s="39">
        <v>20</v>
      </c>
      <c r="DT107" s="39" t="s">
        <v>334</v>
      </c>
      <c r="DU107" s="39">
        <v>32920</v>
      </c>
      <c r="DV107" s="39">
        <v>21140</v>
      </c>
      <c r="DW107" s="39">
        <v>4960</v>
      </c>
      <c r="DX107" s="39">
        <v>3540</v>
      </c>
      <c r="DY107" s="39">
        <v>2050</v>
      </c>
      <c r="DZ107" s="39">
        <v>800</v>
      </c>
      <c r="EA107" s="39">
        <v>420</v>
      </c>
      <c r="EB107" s="39">
        <v>110</v>
      </c>
      <c r="EC107" s="39">
        <v>20</v>
      </c>
      <c r="ED107" s="39" t="s">
        <v>334</v>
      </c>
      <c r="EE107" s="39">
        <v>33050</v>
      </c>
      <c r="EF107" s="39">
        <v>21150</v>
      </c>
      <c r="EG107" s="39">
        <v>5010</v>
      </c>
      <c r="EH107" s="39">
        <v>3610</v>
      </c>
      <c r="EI107" s="39">
        <v>2090</v>
      </c>
      <c r="EJ107" s="39">
        <v>820</v>
      </c>
      <c r="EK107" s="39">
        <v>430</v>
      </c>
      <c r="EL107" s="39">
        <v>120</v>
      </c>
      <c r="EM107" s="39">
        <v>20</v>
      </c>
      <c r="EN107" s="39" t="s">
        <v>334</v>
      </c>
      <c r="EO107" s="39">
        <v>33240</v>
      </c>
      <c r="EP107" s="39">
        <v>21200</v>
      </c>
      <c r="EQ107" s="39">
        <v>5100</v>
      </c>
      <c r="ER107" s="39">
        <v>3660</v>
      </c>
      <c r="ES107" s="39">
        <v>2100</v>
      </c>
      <c r="ET107" s="39">
        <v>830</v>
      </c>
      <c r="EU107" s="39">
        <v>440</v>
      </c>
      <c r="EV107" s="39">
        <v>110</v>
      </c>
      <c r="EW107" s="39">
        <v>20</v>
      </c>
      <c r="EX107" s="39" t="s">
        <v>334</v>
      </c>
      <c r="EY107" s="39">
        <v>33460</v>
      </c>
      <c r="EZ107" s="39">
        <v>21260</v>
      </c>
      <c r="FA107" s="39">
        <v>5160</v>
      </c>
      <c r="FB107" s="39">
        <v>3730</v>
      </c>
      <c r="FC107" s="39">
        <v>2130</v>
      </c>
      <c r="FD107" s="39">
        <v>860</v>
      </c>
      <c r="FE107" s="39">
        <v>440</v>
      </c>
      <c r="FF107" s="39">
        <v>120</v>
      </c>
      <c r="FG107" s="39">
        <v>20</v>
      </c>
      <c r="FH107" s="39" t="s">
        <v>334</v>
      </c>
      <c r="FI107" s="39">
        <v>33710</v>
      </c>
      <c r="FJ107" s="39">
        <v>21300</v>
      </c>
      <c r="FK107" s="39">
        <v>5260</v>
      </c>
      <c r="FL107" s="39">
        <v>3780</v>
      </c>
      <c r="FM107" s="39">
        <v>2120</v>
      </c>
      <c r="FN107" s="39">
        <v>990</v>
      </c>
      <c r="FO107" s="39">
        <v>290</v>
      </c>
      <c r="FP107" s="39">
        <v>120</v>
      </c>
      <c r="FQ107" s="39">
        <v>20</v>
      </c>
      <c r="FR107" s="39" t="s">
        <v>334</v>
      </c>
      <c r="FS107" s="39">
        <v>33880</v>
      </c>
      <c r="FT107" s="39">
        <v>21350</v>
      </c>
      <c r="FU107" s="39">
        <v>5300</v>
      </c>
      <c r="FV107" s="39">
        <v>3830</v>
      </c>
      <c r="FW107" s="39">
        <v>2160</v>
      </c>
      <c r="FX107" s="39">
        <v>1010</v>
      </c>
      <c r="FY107" s="39">
        <v>300</v>
      </c>
      <c r="FZ107" s="39">
        <v>120</v>
      </c>
      <c r="GA107" s="39">
        <v>20</v>
      </c>
      <c r="GB107" s="39" t="s">
        <v>334</v>
      </c>
      <c r="GC107" s="39">
        <v>34090</v>
      </c>
      <c r="GD107" s="39">
        <v>21450</v>
      </c>
      <c r="GE107" s="39">
        <v>5390</v>
      </c>
      <c r="GF107" s="39">
        <v>3860</v>
      </c>
      <c r="GG107" s="39">
        <v>2170</v>
      </c>
      <c r="GH107" s="39">
        <v>1010</v>
      </c>
      <c r="GI107" s="39">
        <v>300</v>
      </c>
      <c r="GJ107" s="39">
        <v>120</v>
      </c>
      <c r="GK107" s="39">
        <v>20</v>
      </c>
      <c r="GL107" s="39" t="s">
        <v>334</v>
      </c>
      <c r="GM107" s="39">
        <v>34310</v>
      </c>
      <c r="GN107" s="39">
        <v>21500</v>
      </c>
      <c r="GO107" s="39">
        <v>5460</v>
      </c>
      <c r="GP107" s="39">
        <v>3890</v>
      </c>
      <c r="GQ107" s="39">
        <v>2180</v>
      </c>
      <c r="GR107" s="39">
        <v>1020</v>
      </c>
      <c r="GS107" s="39">
        <v>300</v>
      </c>
      <c r="GT107" s="39">
        <v>120</v>
      </c>
      <c r="GU107" s="39">
        <v>20</v>
      </c>
      <c r="GV107" s="39" t="s">
        <v>334</v>
      </c>
      <c r="GW107" s="39">
        <v>34490</v>
      </c>
      <c r="GX107" s="39">
        <v>21520</v>
      </c>
      <c r="GY107" s="39">
        <v>5510</v>
      </c>
      <c r="GZ107" s="39">
        <v>3920</v>
      </c>
      <c r="HA107" s="39">
        <v>2190</v>
      </c>
      <c r="HB107" s="39">
        <v>1020</v>
      </c>
      <c r="HC107" s="39">
        <v>300</v>
      </c>
      <c r="HD107" s="39">
        <v>120</v>
      </c>
      <c r="HE107" s="39">
        <v>20</v>
      </c>
      <c r="HF107" s="39" t="s">
        <v>334</v>
      </c>
      <c r="HG107" s="39">
        <v>34590</v>
      </c>
      <c r="HH107" s="39">
        <v>21520</v>
      </c>
      <c r="HI107" s="39">
        <v>5560</v>
      </c>
      <c r="HJ107" s="39">
        <v>3930</v>
      </c>
      <c r="HK107" s="39">
        <v>2210</v>
      </c>
      <c r="HL107" s="39">
        <v>1030</v>
      </c>
      <c r="HM107" s="39">
        <v>310</v>
      </c>
      <c r="HN107" s="39">
        <v>120</v>
      </c>
      <c r="HO107" s="39">
        <v>20</v>
      </c>
      <c r="HP107" s="39" t="s">
        <v>334</v>
      </c>
      <c r="HQ107" s="39">
        <v>34700</v>
      </c>
      <c r="HR107" s="39">
        <v>21630</v>
      </c>
      <c r="HS107" s="39">
        <v>5640</v>
      </c>
      <c r="HT107" s="39">
        <v>3990</v>
      </c>
      <c r="HU107" s="39">
        <v>2270</v>
      </c>
      <c r="HV107" s="39">
        <v>1040</v>
      </c>
      <c r="HW107" s="39">
        <v>310</v>
      </c>
      <c r="HX107" s="39">
        <v>120</v>
      </c>
      <c r="HY107" s="39">
        <v>20</v>
      </c>
      <c r="HZ107" s="39" t="s">
        <v>334</v>
      </c>
      <c r="IA107" s="39">
        <v>35020</v>
      </c>
      <c r="IB107" s="39">
        <v>21680</v>
      </c>
      <c r="IC107" s="39">
        <v>5680</v>
      </c>
      <c r="ID107" s="39">
        <v>4040</v>
      </c>
      <c r="IE107" s="39">
        <v>2330</v>
      </c>
      <c r="IF107" s="39">
        <v>1070</v>
      </c>
      <c r="IG107" s="39">
        <v>310</v>
      </c>
      <c r="IH107" s="39">
        <v>120</v>
      </c>
      <c r="II107" s="39">
        <v>20</v>
      </c>
      <c r="IJ107" s="39" t="s">
        <v>334</v>
      </c>
      <c r="IK107" s="39">
        <v>35240</v>
      </c>
      <c r="IL107" s="39">
        <v>21750</v>
      </c>
      <c r="IM107" s="39">
        <v>5790</v>
      </c>
      <c r="IN107" s="39">
        <v>4110</v>
      </c>
      <c r="IO107" s="39">
        <v>2400</v>
      </c>
      <c r="IP107" s="39">
        <v>1080</v>
      </c>
      <c r="IQ107" s="39">
        <v>320</v>
      </c>
      <c r="IR107" s="39">
        <v>120</v>
      </c>
      <c r="IS107" s="39">
        <v>20</v>
      </c>
      <c r="IT107" s="39" t="s">
        <v>334</v>
      </c>
      <c r="IU107" s="39">
        <v>35580</v>
      </c>
      <c r="IV107" s="39">
        <v>21820</v>
      </c>
      <c r="IW107" s="39">
        <v>5900</v>
      </c>
      <c r="IX107" s="39">
        <v>4180</v>
      </c>
      <c r="IY107" s="39">
        <v>2440</v>
      </c>
      <c r="IZ107" s="39">
        <v>1090</v>
      </c>
      <c r="JA107" s="39">
        <v>320</v>
      </c>
      <c r="JB107" s="39">
        <v>120</v>
      </c>
      <c r="JC107" s="39">
        <v>20</v>
      </c>
      <c r="JD107" s="39" t="s">
        <v>334</v>
      </c>
      <c r="JE107" s="39">
        <v>35900</v>
      </c>
      <c r="JF107" s="39">
        <v>21970</v>
      </c>
      <c r="JG107" s="39">
        <v>6000</v>
      </c>
      <c r="JH107" s="39">
        <v>4250</v>
      </c>
      <c r="JI107" s="39">
        <v>2520</v>
      </c>
      <c r="JJ107" s="39">
        <v>1090</v>
      </c>
      <c r="JK107" s="39">
        <v>320</v>
      </c>
      <c r="JL107" s="39">
        <v>120</v>
      </c>
      <c r="JM107" s="39">
        <v>20</v>
      </c>
      <c r="JN107" s="39" t="s">
        <v>334</v>
      </c>
      <c r="JO107" s="39">
        <v>36290</v>
      </c>
      <c r="JP107" s="39">
        <v>22010</v>
      </c>
      <c r="JQ107" s="39">
        <v>6180</v>
      </c>
      <c r="JR107" s="39">
        <v>4330</v>
      </c>
      <c r="JS107" s="39">
        <v>2600</v>
      </c>
      <c r="JT107" s="39">
        <v>1100</v>
      </c>
      <c r="JU107" s="39">
        <v>330</v>
      </c>
      <c r="JV107" s="39">
        <v>120</v>
      </c>
      <c r="JW107" s="39">
        <v>20</v>
      </c>
      <c r="JX107" s="39" t="s">
        <v>334</v>
      </c>
      <c r="JY107" s="39">
        <v>36690</v>
      </c>
      <c r="JZ107" s="39">
        <v>22110</v>
      </c>
      <c r="KA107" s="39">
        <v>6350</v>
      </c>
      <c r="KB107" s="39">
        <v>4410</v>
      </c>
      <c r="KC107" s="39">
        <v>2640</v>
      </c>
      <c r="KD107" s="39">
        <v>1110</v>
      </c>
      <c r="KE107" s="39">
        <v>330</v>
      </c>
      <c r="KF107" s="39">
        <v>130</v>
      </c>
      <c r="KG107" s="39">
        <v>20</v>
      </c>
      <c r="KH107" s="39" t="s">
        <v>334</v>
      </c>
      <c r="KI107" s="39">
        <v>37110</v>
      </c>
      <c r="KJ107" s="39">
        <v>22170</v>
      </c>
      <c r="KK107" s="39">
        <v>6540</v>
      </c>
      <c r="KL107" s="39">
        <v>4530</v>
      </c>
      <c r="KM107" s="39">
        <v>2760</v>
      </c>
      <c r="KN107" s="39">
        <v>1120</v>
      </c>
      <c r="KO107" s="39">
        <v>340</v>
      </c>
      <c r="KP107" s="39">
        <v>140</v>
      </c>
      <c r="KQ107" s="39">
        <v>20</v>
      </c>
      <c r="KR107" s="39" t="s">
        <v>334</v>
      </c>
      <c r="KS107" s="39">
        <v>37630</v>
      </c>
      <c r="KT107" s="39">
        <v>22290</v>
      </c>
      <c r="KU107" s="39">
        <v>6700</v>
      </c>
      <c r="KV107" s="39">
        <v>4670</v>
      </c>
      <c r="KW107" s="39">
        <v>2850</v>
      </c>
      <c r="KX107" s="39">
        <v>1130</v>
      </c>
      <c r="KY107" s="39">
        <v>340</v>
      </c>
      <c r="KZ107" s="39">
        <v>150</v>
      </c>
      <c r="LA107" s="39">
        <v>20</v>
      </c>
      <c r="LB107" s="39" t="s">
        <v>334</v>
      </c>
      <c r="LC107" s="39">
        <v>38140</v>
      </c>
      <c r="LD107" t="str">
        <f>INDEX(Lookup!$F$2:$F$375, MATCH(D107,Lookup!$A$2:$A$375,0))</f>
        <v>:</v>
      </c>
    </row>
    <row r="108" spans="2:316" ht="15" customHeight="1" x14ac:dyDescent="0.25">
      <c r="B108" s="1" t="s">
        <v>342</v>
      </c>
      <c r="C108" s="42">
        <v>1015</v>
      </c>
      <c r="D108" s="42" t="s">
        <v>543</v>
      </c>
      <c r="E108" s="37" t="s">
        <v>544</v>
      </c>
      <c r="F108" s="38">
        <v>23450</v>
      </c>
      <c r="G108" s="38">
        <v>9800</v>
      </c>
      <c r="H108" s="38">
        <v>5600</v>
      </c>
      <c r="I108" s="38">
        <v>2950</v>
      </c>
      <c r="J108" s="38">
        <v>1080</v>
      </c>
      <c r="K108" s="38">
        <v>490</v>
      </c>
      <c r="L108" s="38">
        <v>200</v>
      </c>
      <c r="M108" s="38">
        <v>20</v>
      </c>
      <c r="N108" s="38" t="s">
        <v>334</v>
      </c>
      <c r="O108" s="39">
        <v>43590</v>
      </c>
      <c r="P108" s="39">
        <v>23640</v>
      </c>
      <c r="Q108" s="39">
        <v>9790</v>
      </c>
      <c r="R108" s="39">
        <v>5560</v>
      </c>
      <c r="S108" s="39">
        <v>2970</v>
      </c>
      <c r="T108" s="39">
        <v>1120</v>
      </c>
      <c r="U108" s="39">
        <v>460</v>
      </c>
      <c r="V108" s="39">
        <v>190</v>
      </c>
      <c r="W108" s="39">
        <v>20</v>
      </c>
      <c r="X108" s="39" t="s">
        <v>334</v>
      </c>
      <c r="Y108" s="39">
        <v>43740</v>
      </c>
      <c r="Z108" s="39">
        <v>23930</v>
      </c>
      <c r="AA108" s="39">
        <v>9920</v>
      </c>
      <c r="AB108" s="39">
        <v>5530</v>
      </c>
      <c r="AC108" s="39">
        <v>3040</v>
      </c>
      <c r="AD108" s="39">
        <v>1140</v>
      </c>
      <c r="AE108" s="39">
        <v>410</v>
      </c>
      <c r="AF108" s="39">
        <v>180</v>
      </c>
      <c r="AG108" s="39">
        <v>20</v>
      </c>
      <c r="AH108" s="39" t="s">
        <v>334</v>
      </c>
      <c r="AI108" s="39">
        <v>44170</v>
      </c>
      <c r="AJ108" s="39">
        <v>24190</v>
      </c>
      <c r="AK108" s="39">
        <v>9870</v>
      </c>
      <c r="AL108" s="39">
        <v>5520</v>
      </c>
      <c r="AM108" s="39">
        <v>3030</v>
      </c>
      <c r="AN108" s="39">
        <v>1180</v>
      </c>
      <c r="AO108" s="39">
        <v>410</v>
      </c>
      <c r="AP108" s="39">
        <v>180</v>
      </c>
      <c r="AQ108" s="39">
        <v>20</v>
      </c>
      <c r="AR108" s="39" t="s">
        <v>334</v>
      </c>
      <c r="AS108" s="39">
        <v>44390</v>
      </c>
      <c r="AT108" s="39">
        <v>25240</v>
      </c>
      <c r="AU108" s="39">
        <v>9160</v>
      </c>
      <c r="AV108" s="39">
        <v>5390</v>
      </c>
      <c r="AW108" s="39">
        <v>3040</v>
      </c>
      <c r="AX108" s="39">
        <v>1200</v>
      </c>
      <c r="AY108" s="39">
        <v>410</v>
      </c>
      <c r="AZ108" s="39">
        <v>180</v>
      </c>
      <c r="BA108" s="39">
        <v>20</v>
      </c>
      <c r="BB108" s="39" t="s">
        <v>334</v>
      </c>
      <c r="BC108" s="39">
        <v>44650</v>
      </c>
      <c r="BD108" s="39">
        <v>25420</v>
      </c>
      <c r="BE108" s="39">
        <v>9210</v>
      </c>
      <c r="BF108" s="39">
        <v>5340</v>
      </c>
      <c r="BG108" s="39">
        <v>3000</v>
      </c>
      <c r="BH108" s="39">
        <v>1250</v>
      </c>
      <c r="BI108" s="39">
        <v>420</v>
      </c>
      <c r="BJ108" s="39">
        <v>190</v>
      </c>
      <c r="BK108" s="39">
        <v>20</v>
      </c>
      <c r="BL108" s="39" t="s">
        <v>334</v>
      </c>
      <c r="BM108" s="39">
        <v>44850</v>
      </c>
      <c r="BN108" s="39">
        <v>25550</v>
      </c>
      <c r="BO108" s="39">
        <v>9170</v>
      </c>
      <c r="BP108" s="39">
        <v>5360</v>
      </c>
      <c r="BQ108" s="39">
        <v>3020</v>
      </c>
      <c r="BR108" s="39">
        <v>1300</v>
      </c>
      <c r="BS108" s="39">
        <v>450</v>
      </c>
      <c r="BT108" s="39">
        <v>190</v>
      </c>
      <c r="BU108" s="39">
        <v>20</v>
      </c>
      <c r="BV108" s="39" t="s">
        <v>334</v>
      </c>
      <c r="BW108" s="39">
        <v>45070</v>
      </c>
      <c r="BX108" s="39">
        <v>25760</v>
      </c>
      <c r="BY108" s="39">
        <v>9100</v>
      </c>
      <c r="BZ108" s="39">
        <v>5370</v>
      </c>
      <c r="CA108" s="39">
        <v>3090</v>
      </c>
      <c r="CB108" s="39">
        <v>1330</v>
      </c>
      <c r="CC108" s="39">
        <v>450</v>
      </c>
      <c r="CD108" s="39">
        <v>200</v>
      </c>
      <c r="CE108" s="39">
        <v>20</v>
      </c>
      <c r="CF108" s="39" t="s">
        <v>334</v>
      </c>
      <c r="CG108" s="39">
        <v>45310</v>
      </c>
      <c r="CH108" s="39">
        <v>25930</v>
      </c>
      <c r="CI108" s="39">
        <v>8990</v>
      </c>
      <c r="CJ108" s="39">
        <v>5390</v>
      </c>
      <c r="CK108" s="39">
        <v>3160</v>
      </c>
      <c r="CL108" s="39">
        <v>1410</v>
      </c>
      <c r="CM108" s="39">
        <v>460</v>
      </c>
      <c r="CN108" s="39">
        <v>200</v>
      </c>
      <c r="CO108" s="39">
        <v>20</v>
      </c>
      <c r="CP108" s="39" t="s">
        <v>334</v>
      </c>
      <c r="CQ108" s="39">
        <v>45560</v>
      </c>
      <c r="CR108" s="39">
        <v>26050</v>
      </c>
      <c r="CS108" s="39">
        <v>8980</v>
      </c>
      <c r="CT108" s="39">
        <v>5420</v>
      </c>
      <c r="CU108" s="39">
        <v>3250</v>
      </c>
      <c r="CV108" s="39">
        <v>1510</v>
      </c>
      <c r="CW108" s="39">
        <v>490</v>
      </c>
      <c r="CX108" s="39">
        <v>210</v>
      </c>
      <c r="CY108" s="39">
        <v>20</v>
      </c>
      <c r="CZ108" s="39" t="s">
        <v>334</v>
      </c>
      <c r="DA108" s="39">
        <v>45920</v>
      </c>
      <c r="DB108" s="39">
        <v>26130</v>
      </c>
      <c r="DC108" s="39">
        <v>9120</v>
      </c>
      <c r="DD108" s="39">
        <v>5560</v>
      </c>
      <c r="DE108" s="39">
        <v>3310</v>
      </c>
      <c r="DF108" s="39">
        <v>1600</v>
      </c>
      <c r="DG108" s="39">
        <v>480</v>
      </c>
      <c r="DH108" s="39">
        <v>210</v>
      </c>
      <c r="DI108" s="39">
        <v>20</v>
      </c>
      <c r="DJ108" s="39" t="s">
        <v>334</v>
      </c>
      <c r="DK108" s="39">
        <v>46430</v>
      </c>
      <c r="DL108" s="39">
        <v>26130</v>
      </c>
      <c r="DM108" s="39">
        <v>9230</v>
      </c>
      <c r="DN108" s="39">
        <v>5720</v>
      </c>
      <c r="DO108" s="39">
        <v>3410</v>
      </c>
      <c r="DP108" s="39">
        <v>1620</v>
      </c>
      <c r="DQ108" s="39">
        <v>490</v>
      </c>
      <c r="DR108" s="39">
        <v>210</v>
      </c>
      <c r="DS108" s="39">
        <v>20</v>
      </c>
      <c r="DT108" s="39" t="s">
        <v>334</v>
      </c>
      <c r="DU108" s="39">
        <v>46830</v>
      </c>
      <c r="DV108" s="39">
        <v>26120</v>
      </c>
      <c r="DW108" s="39">
        <v>9350</v>
      </c>
      <c r="DX108" s="39">
        <v>5770</v>
      </c>
      <c r="DY108" s="39">
        <v>3440</v>
      </c>
      <c r="DZ108" s="39">
        <v>1650</v>
      </c>
      <c r="EA108" s="39">
        <v>500</v>
      </c>
      <c r="EB108" s="39">
        <v>210</v>
      </c>
      <c r="EC108" s="39">
        <v>20</v>
      </c>
      <c r="ED108" s="39" t="s">
        <v>334</v>
      </c>
      <c r="EE108" s="39">
        <v>47060</v>
      </c>
      <c r="EF108" s="39">
        <v>26100</v>
      </c>
      <c r="EG108" s="39">
        <v>9500</v>
      </c>
      <c r="EH108" s="39">
        <v>5830</v>
      </c>
      <c r="EI108" s="39">
        <v>3460</v>
      </c>
      <c r="EJ108" s="39">
        <v>1680</v>
      </c>
      <c r="EK108" s="39">
        <v>500</v>
      </c>
      <c r="EL108" s="39">
        <v>210</v>
      </c>
      <c r="EM108" s="39">
        <v>20</v>
      </c>
      <c r="EN108" s="39" t="s">
        <v>334</v>
      </c>
      <c r="EO108" s="39">
        <v>47310</v>
      </c>
      <c r="EP108" s="39">
        <v>26170</v>
      </c>
      <c r="EQ108" s="39">
        <v>9640</v>
      </c>
      <c r="ER108" s="39">
        <v>5880</v>
      </c>
      <c r="ES108" s="39">
        <v>3500</v>
      </c>
      <c r="ET108" s="39">
        <v>1720</v>
      </c>
      <c r="EU108" s="39">
        <v>510</v>
      </c>
      <c r="EV108" s="39">
        <v>210</v>
      </c>
      <c r="EW108" s="39">
        <v>20</v>
      </c>
      <c r="EX108" s="39" t="s">
        <v>334</v>
      </c>
      <c r="EY108" s="39">
        <v>47630</v>
      </c>
      <c r="EZ108" s="39">
        <v>26300</v>
      </c>
      <c r="FA108" s="39">
        <v>9730</v>
      </c>
      <c r="FB108" s="39">
        <v>5950</v>
      </c>
      <c r="FC108" s="39">
        <v>3550</v>
      </c>
      <c r="FD108" s="39">
        <v>1750</v>
      </c>
      <c r="FE108" s="39">
        <v>500</v>
      </c>
      <c r="FF108" s="39">
        <v>210</v>
      </c>
      <c r="FG108" s="39">
        <v>20</v>
      </c>
      <c r="FH108" s="39" t="s">
        <v>334</v>
      </c>
      <c r="FI108" s="39">
        <v>48000</v>
      </c>
      <c r="FJ108" s="39">
        <v>26410</v>
      </c>
      <c r="FK108" s="39">
        <v>9860</v>
      </c>
      <c r="FL108" s="39">
        <v>6020</v>
      </c>
      <c r="FM108" s="39">
        <v>3570</v>
      </c>
      <c r="FN108" s="39">
        <v>1770</v>
      </c>
      <c r="FO108" s="39">
        <v>500</v>
      </c>
      <c r="FP108" s="39">
        <v>210</v>
      </c>
      <c r="FQ108" s="39">
        <v>20</v>
      </c>
      <c r="FR108" s="39" t="s">
        <v>334</v>
      </c>
      <c r="FS108" s="39">
        <v>48340</v>
      </c>
      <c r="FT108" s="39">
        <v>26440</v>
      </c>
      <c r="FU108" s="39">
        <v>9860</v>
      </c>
      <c r="FV108" s="39">
        <v>6030</v>
      </c>
      <c r="FW108" s="39">
        <v>3580</v>
      </c>
      <c r="FX108" s="39">
        <v>1760</v>
      </c>
      <c r="FY108" s="39">
        <v>500</v>
      </c>
      <c r="FZ108" s="39">
        <v>200</v>
      </c>
      <c r="GA108" s="39">
        <v>20</v>
      </c>
      <c r="GB108" s="39" t="s">
        <v>334</v>
      </c>
      <c r="GC108" s="39">
        <v>48400</v>
      </c>
      <c r="GD108" s="39">
        <v>26500</v>
      </c>
      <c r="GE108" s="39">
        <v>9880</v>
      </c>
      <c r="GF108" s="39">
        <v>6030</v>
      </c>
      <c r="GG108" s="39">
        <v>3620</v>
      </c>
      <c r="GH108" s="39">
        <v>1720</v>
      </c>
      <c r="GI108" s="39">
        <v>500</v>
      </c>
      <c r="GJ108" s="39">
        <v>200</v>
      </c>
      <c r="GK108" s="39">
        <v>20</v>
      </c>
      <c r="GL108" s="39" t="s">
        <v>334</v>
      </c>
      <c r="GM108" s="39">
        <v>48470</v>
      </c>
      <c r="GN108" s="39">
        <v>26440</v>
      </c>
      <c r="GO108" s="39">
        <v>9940</v>
      </c>
      <c r="GP108" s="39">
        <v>6050</v>
      </c>
      <c r="GQ108" s="39">
        <v>3630</v>
      </c>
      <c r="GR108" s="39">
        <v>1720</v>
      </c>
      <c r="GS108" s="39">
        <v>500</v>
      </c>
      <c r="GT108" s="39">
        <v>210</v>
      </c>
      <c r="GU108" s="39">
        <v>20</v>
      </c>
      <c r="GV108" s="39" t="s">
        <v>334</v>
      </c>
      <c r="GW108" s="39">
        <v>48510</v>
      </c>
      <c r="GX108" s="39">
        <v>26510</v>
      </c>
      <c r="GY108" s="39">
        <v>9980</v>
      </c>
      <c r="GZ108" s="39">
        <v>6080</v>
      </c>
      <c r="HA108" s="39">
        <v>3630</v>
      </c>
      <c r="HB108" s="39">
        <v>1720</v>
      </c>
      <c r="HC108" s="39">
        <v>510</v>
      </c>
      <c r="HD108" s="39">
        <v>210</v>
      </c>
      <c r="HE108" s="39">
        <v>20</v>
      </c>
      <c r="HF108" s="39" t="s">
        <v>334</v>
      </c>
      <c r="HG108" s="39">
        <v>48650</v>
      </c>
      <c r="HH108" s="39">
        <v>26560</v>
      </c>
      <c r="HI108" s="39">
        <v>10000</v>
      </c>
      <c r="HJ108" s="39">
        <v>6110</v>
      </c>
      <c r="HK108" s="39">
        <v>3640</v>
      </c>
      <c r="HL108" s="39">
        <v>1730</v>
      </c>
      <c r="HM108" s="39">
        <v>510</v>
      </c>
      <c r="HN108" s="39">
        <v>210</v>
      </c>
      <c r="HO108" s="39">
        <v>20</v>
      </c>
      <c r="HP108" s="39" t="s">
        <v>334</v>
      </c>
      <c r="HQ108" s="39">
        <v>48800</v>
      </c>
      <c r="HR108" s="39">
        <v>26580</v>
      </c>
      <c r="HS108" s="39">
        <v>10080</v>
      </c>
      <c r="HT108" s="39">
        <v>6150</v>
      </c>
      <c r="HU108" s="39">
        <v>3670</v>
      </c>
      <c r="HV108" s="39">
        <v>1760</v>
      </c>
      <c r="HW108" s="39">
        <v>520</v>
      </c>
      <c r="HX108" s="39">
        <v>220</v>
      </c>
      <c r="HY108" s="39">
        <v>20</v>
      </c>
      <c r="HZ108" s="39" t="s">
        <v>334</v>
      </c>
      <c r="IA108" s="39">
        <v>48980</v>
      </c>
      <c r="IB108" s="39">
        <v>26610</v>
      </c>
      <c r="IC108" s="39">
        <v>10130</v>
      </c>
      <c r="ID108" s="39">
        <v>6170</v>
      </c>
      <c r="IE108" s="39">
        <v>3690</v>
      </c>
      <c r="IF108" s="39">
        <v>1770</v>
      </c>
      <c r="IG108" s="39">
        <v>520</v>
      </c>
      <c r="IH108" s="39">
        <v>220</v>
      </c>
      <c r="II108" s="39">
        <v>20</v>
      </c>
      <c r="IJ108" s="39" t="s">
        <v>334</v>
      </c>
      <c r="IK108" s="39">
        <v>49130</v>
      </c>
      <c r="IL108" s="39">
        <v>26640</v>
      </c>
      <c r="IM108" s="39">
        <v>10150</v>
      </c>
      <c r="IN108" s="39">
        <v>6180</v>
      </c>
      <c r="IO108" s="39">
        <v>3710</v>
      </c>
      <c r="IP108" s="39">
        <v>1790</v>
      </c>
      <c r="IQ108" s="39">
        <v>520</v>
      </c>
      <c r="IR108" s="39">
        <v>220</v>
      </c>
      <c r="IS108" s="39">
        <v>20</v>
      </c>
      <c r="IT108" s="39" t="s">
        <v>334</v>
      </c>
      <c r="IU108" s="39">
        <v>49220</v>
      </c>
      <c r="IV108" s="39">
        <v>26650</v>
      </c>
      <c r="IW108" s="39">
        <v>10180</v>
      </c>
      <c r="IX108" s="39">
        <v>6190</v>
      </c>
      <c r="IY108" s="39">
        <v>3730</v>
      </c>
      <c r="IZ108" s="39">
        <v>1820</v>
      </c>
      <c r="JA108" s="39">
        <v>530</v>
      </c>
      <c r="JB108" s="39">
        <v>220</v>
      </c>
      <c r="JC108" s="39">
        <v>20</v>
      </c>
      <c r="JD108" s="39" t="s">
        <v>334</v>
      </c>
      <c r="JE108" s="39">
        <v>49340</v>
      </c>
      <c r="JF108" s="39">
        <v>26630</v>
      </c>
      <c r="JG108" s="39">
        <v>10220</v>
      </c>
      <c r="JH108" s="39">
        <v>6190</v>
      </c>
      <c r="JI108" s="39">
        <v>3750</v>
      </c>
      <c r="JJ108" s="39">
        <v>1870</v>
      </c>
      <c r="JK108" s="39">
        <v>540</v>
      </c>
      <c r="JL108" s="39">
        <v>220</v>
      </c>
      <c r="JM108" s="39">
        <v>20</v>
      </c>
      <c r="JN108" s="39" t="s">
        <v>334</v>
      </c>
      <c r="JO108" s="39">
        <v>49440</v>
      </c>
      <c r="JP108" s="39">
        <v>26690</v>
      </c>
      <c r="JQ108" s="39">
        <v>10260</v>
      </c>
      <c r="JR108" s="39">
        <v>6220</v>
      </c>
      <c r="JS108" s="39">
        <v>3810</v>
      </c>
      <c r="JT108" s="39">
        <v>1920</v>
      </c>
      <c r="JU108" s="39">
        <v>550</v>
      </c>
      <c r="JV108" s="39">
        <v>220</v>
      </c>
      <c r="JW108" s="39">
        <v>20</v>
      </c>
      <c r="JX108" s="39" t="s">
        <v>334</v>
      </c>
      <c r="JY108" s="39">
        <v>49710</v>
      </c>
      <c r="JZ108" s="39">
        <v>26770</v>
      </c>
      <c r="KA108" s="39">
        <v>10320</v>
      </c>
      <c r="KB108" s="39">
        <v>6230</v>
      </c>
      <c r="KC108" s="39">
        <v>3880</v>
      </c>
      <c r="KD108" s="39">
        <v>1970</v>
      </c>
      <c r="KE108" s="39">
        <v>560</v>
      </c>
      <c r="KF108" s="39">
        <v>220</v>
      </c>
      <c r="KG108" s="39">
        <v>20</v>
      </c>
      <c r="KH108" s="39" t="s">
        <v>334</v>
      </c>
      <c r="KI108" s="39">
        <v>49980</v>
      </c>
      <c r="KJ108" s="39">
        <v>26840</v>
      </c>
      <c r="KK108" s="39">
        <v>10400</v>
      </c>
      <c r="KL108" s="39">
        <v>6320</v>
      </c>
      <c r="KM108" s="39">
        <v>3950</v>
      </c>
      <c r="KN108" s="39">
        <v>2040</v>
      </c>
      <c r="KO108" s="39">
        <v>590</v>
      </c>
      <c r="KP108" s="39">
        <v>220</v>
      </c>
      <c r="KQ108" s="39">
        <v>20</v>
      </c>
      <c r="KR108" s="39" t="s">
        <v>334</v>
      </c>
      <c r="KS108" s="39">
        <v>50370</v>
      </c>
      <c r="KT108" s="39">
        <v>26930</v>
      </c>
      <c r="KU108" s="39">
        <v>10490</v>
      </c>
      <c r="KV108" s="39">
        <v>6410</v>
      </c>
      <c r="KW108" s="39">
        <v>3990</v>
      </c>
      <c r="KX108" s="39">
        <v>2070</v>
      </c>
      <c r="KY108" s="39">
        <v>610</v>
      </c>
      <c r="KZ108" s="39">
        <v>220</v>
      </c>
      <c r="LA108" s="39">
        <v>30</v>
      </c>
      <c r="LB108" s="39" t="s">
        <v>334</v>
      </c>
      <c r="LC108" s="39">
        <v>50750</v>
      </c>
      <c r="LD108" t="str">
        <f>INDEX(Lookup!$F$2:$F$375, MATCH(D108,Lookup!$A$2:$A$375,0))</f>
        <v>:</v>
      </c>
    </row>
    <row r="109" spans="2:316" ht="15" customHeight="1" x14ac:dyDescent="0.25">
      <c r="B109" s="1" t="s">
        <v>342</v>
      </c>
      <c r="C109" s="42">
        <v>1045</v>
      </c>
      <c r="D109" s="42" t="s">
        <v>545</v>
      </c>
      <c r="E109" s="37" t="s">
        <v>546</v>
      </c>
      <c r="F109" s="38">
        <v>2490</v>
      </c>
      <c r="G109" s="38">
        <v>5700</v>
      </c>
      <c r="H109" s="38">
        <v>6830</v>
      </c>
      <c r="I109" s="38">
        <v>4650</v>
      </c>
      <c r="J109" s="38">
        <v>3910</v>
      </c>
      <c r="K109" s="38">
        <v>2720</v>
      </c>
      <c r="L109" s="38">
        <v>2480</v>
      </c>
      <c r="M109" s="38">
        <v>150</v>
      </c>
      <c r="N109" s="38" t="s">
        <v>334</v>
      </c>
      <c r="O109" s="39">
        <v>28940</v>
      </c>
      <c r="P109" s="39">
        <v>2590</v>
      </c>
      <c r="Q109" s="39">
        <v>5890</v>
      </c>
      <c r="R109" s="39">
        <v>6850</v>
      </c>
      <c r="S109" s="39">
        <v>4700</v>
      </c>
      <c r="T109" s="39">
        <v>3940</v>
      </c>
      <c r="U109" s="39">
        <v>2700</v>
      </c>
      <c r="V109" s="39">
        <v>2400</v>
      </c>
      <c r="W109" s="39">
        <v>150</v>
      </c>
      <c r="X109" s="39" t="s">
        <v>334</v>
      </c>
      <c r="Y109" s="39">
        <v>29220</v>
      </c>
      <c r="Z109" s="39">
        <v>2780</v>
      </c>
      <c r="AA109" s="39">
        <v>6410</v>
      </c>
      <c r="AB109" s="39">
        <v>6690</v>
      </c>
      <c r="AC109" s="39">
        <v>4840</v>
      </c>
      <c r="AD109" s="39">
        <v>4080</v>
      </c>
      <c r="AE109" s="39">
        <v>2520</v>
      </c>
      <c r="AF109" s="39">
        <v>1950</v>
      </c>
      <c r="AG109" s="39">
        <v>130</v>
      </c>
      <c r="AH109" s="39" t="s">
        <v>334</v>
      </c>
      <c r="AI109" s="39">
        <v>29400</v>
      </c>
      <c r="AJ109" s="39">
        <v>2860</v>
      </c>
      <c r="AK109" s="39">
        <v>6480</v>
      </c>
      <c r="AL109" s="39">
        <v>6670</v>
      </c>
      <c r="AM109" s="39">
        <v>4920</v>
      </c>
      <c r="AN109" s="39">
        <v>4140</v>
      </c>
      <c r="AO109" s="39">
        <v>2580</v>
      </c>
      <c r="AP109" s="39">
        <v>1940</v>
      </c>
      <c r="AQ109" s="39">
        <v>130</v>
      </c>
      <c r="AR109" s="39" t="s">
        <v>334</v>
      </c>
      <c r="AS109" s="39">
        <v>29720</v>
      </c>
      <c r="AT109" s="39">
        <v>2920</v>
      </c>
      <c r="AU109" s="39">
        <v>6500</v>
      </c>
      <c r="AV109" s="39">
        <v>6700</v>
      </c>
      <c r="AW109" s="39">
        <v>4950</v>
      </c>
      <c r="AX109" s="39">
        <v>4220</v>
      </c>
      <c r="AY109" s="39">
        <v>2570</v>
      </c>
      <c r="AZ109" s="39">
        <v>1950</v>
      </c>
      <c r="BA109" s="39">
        <v>130</v>
      </c>
      <c r="BB109" s="39" t="s">
        <v>334</v>
      </c>
      <c r="BC109" s="39">
        <v>29930</v>
      </c>
      <c r="BD109" s="39">
        <v>2980</v>
      </c>
      <c r="BE109" s="39">
        <v>6520</v>
      </c>
      <c r="BF109" s="39">
        <v>6720</v>
      </c>
      <c r="BG109" s="39">
        <v>5000</v>
      </c>
      <c r="BH109" s="39">
        <v>4250</v>
      </c>
      <c r="BI109" s="39">
        <v>2630</v>
      </c>
      <c r="BJ109" s="39">
        <v>1970</v>
      </c>
      <c r="BK109" s="39">
        <v>130</v>
      </c>
      <c r="BL109" s="39" t="s">
        <v>334</v>
      </c>
      <c r="BM109" s="39">
        <v>30200</v>
      </c>
      <c r="BN109" s="39">
        <v>3070</v>
      </c>
      <c r="BO109" s="39">
        <v>6490</v>
      </c>
      <c r="BP109" s="39">
        <v>6750</v>
      </c>
      <c r="BQ109" s="39">
        <v>5050</v>
      </c>
      <c r="BR109" s="39">
        <v>4300</v>
      </c>
      <c r="BS109" s="39">
        <v>2690</v>
      </c>
      <c r="BT109" s="39">
        <v>1990</v>
      </c>
      <c r="BU109" s="39">
        <v>130</v>
      </c>
      <c r="BV109" s="39" t="s">
        <v>334</v>
      </c>
      <c r="BW109" s="39">
        <v>30470</v>
      </c>
      <c r="BX109" s="39">
        <v>3180</v>
      </c>
      <c r="BY109" s="39">
        <v>6490</v>
      </c>
      <c r="BZ109" s="39">
        <v>6690</v>
      </c>
      <c r="CA109" s="39">
        <v>5060</v>
      </c>
      <c r="CB109" s="39">
        <v>4360</v>
      </c>
      <c r="CC109" s="39">
        <v>2740</v>
      </c>
      <c r="CD109" s="39">
        <v>2030</v>
      </c>
      <c r="CE109" s="39">
        <v>130</v>
      </c>
      <c r="CF109" s="39" t="s">
        <v>334</v>
      </c>
      <c r="CG109" s="39">
        <v>30670</v>
      </c>
      <c r="CH109" s="39">
        <v>3170</v>
      </c>
      <c r="CI109" s="39">
        <v>6490</v>
      </c>
      <c r="CJ109" s="39">
        <v>6680</v>
      </c>
      <c r="CK109" s="39">
        <v>5070</v>
      </c>
      <c r="CL109" s="39">
        <v>4420</v>
      </c>
      <c r="CM109" s="39">
        <v>2760</v>
      </c>
      <c r="CN109" s="39">
        <v>2040</v>
      </c>
      <c r="CO109" s="39">
        <v>130</v>
      </c>
      <c r="CP109" s="39" t="s">
        <v>334</v>
      </c>
      <c r="CQ109" s="39">
        <v>30770</v>
      </c>
      <c r="CR109" s="39">
        <v>3170</v>
      </c>
      <c r="CS109" s="39">
        <v>6540</v>
      </c>
      <c r="CT109" s="39">
        <v>6690</v>
      </c>
      <c r="CU109" s="39">
        <v>5120</v>
      </c>
      <c r="CV109" s="39">
        <v>4460</v>
      </c>
      <c r="CW109" s="39">
        <v>2760</v>
      </c>
      <c r="CX109" s="39">
        <v>2060</v>
      </c>
      <c r="CY109" s="39">
        <v>130</v>
      </c>
      <c r="CZ109" s="39" t="s">
        <v>334</v>
      </c>
      <c r="DA109" s="39">
        <v>30950</v>
      </c>
      <c r="DB109" s="39">
        <v>3200</v>
      </c>
      <c r="DC109" s="39">
        <v>6560</v>
      </c>
      <c r="DD109" s="39">
        <v>6710</v>
      </c>
      <c r="DE109" s="39">
        <v>5180</v>
      </c>
      <c r="DF109" s="39">
        <v>4460</v>
      </c>
      <c r="DG109" s="39">
        <v>2810</v>
      </c>
      <c r="DH109" s="39">
        <v>2070</v>
      </c>
      <c r="DI109" s="39">
        <v>130</v>
      </c>
      <c r="DJ109" s="39" t="s">
        <v>334</v>
      </c>
      <c r="DK109" s="39">
        <v>31110</v>
      </c>
      <c r="DL109" s="39">
        <v>3240</v>
      </c>
      <c r="DM109" s="39">
        <v>6590</v>
      </c>
      <c r="DN109" s="39">
        <v>6790</v>
      </c>
      <c r="DO109" s="39">
        <v>5260</v>
      </c>
      <c r="DP109" s="39">
        <v>4500</v>
      </c>
      <c r="DQ109" s="39">
        <v>2830</v>
      </c>
      <c r="DR109" s="39">
        <v>2060</v>
      </c>
      <c r="DS109" s="39">
        <v>130</v>
      </c>
      <c r="DT109" s="39" t="s">
        <v>334</v>
      </c>
      <c r="DU109" s="39">
        <v>31390</v>
      </c>
      <c r="DV109" s="39">
        <v>3290</v>
      </c>
      <c r="DW109" s="39">
        <v>6570</v>
      </c>
      <c r="DX109" s="39">
        <v>6840</v>
      </c>
      <c r="DY109" s="39">
        <v>5280</v>
      </c>
      <c r="DZ109" s="39">
        <v>4540</v>
      </c>
      <c r="EA109" s="39">
        <v>2850</v>
      </c>
      <c r="EB109" s="39">
        <v>2060</v>
      </c>
      <c r="EC109" s="39">
        <v>130</v>
      </c>
      <c r="ED109" s="39" t="s">
        <v>334</v>
      </c>
      <c r="EE109" s="39">
        <v>31560</v>
      </c>
      <c r="EF109" s="39">
        <v>3340</v>
      </c>
      <c r="EG109" s="39">
        <v>6630</v>
      </c>
      <c r="EH109" s="39">
        <v>6900</v>
      </c>
      <c r="EI109" s="39">
        <v>5330</v>
      </c>
      <c r="EJ109" s="39">
        <v>4560</v>
      </c>
      <c r="EK109" s="39">
        <v>2870</v>
      </c>
      <c r="EL109" s="39">
        <v>2070</v>
      </c>
      <c r="EM109" s="39">
        <v>130</v>
      </c>
      <c r="EN109" s="39" t="s">
        <v>334</v>
      </c>
      <c r="EO109" s="39">
        <v>31830</v>
      </c>
      <c r="EP109" s="39">
        <v>3370</v>
      </c>
      <c r="EQ109" s="39">
        <v>6660</v>
      </c>
      <c r="ER109" s="39">
        <v>6990</v>
      </c>
      <c r="ES109" s="39">
        <v>5350</v>
      </c>
      <c r="ET109" s="39">
        <v>4620</v>
      </c>
      <c r="EU109" s="39">
        <v>2880</v>
      </c>
      <c r="EV109" s="39">
        <v>2080</v>
      </c>
      <c r="EW109" s="39">
        <v>130</v>
      </c>
      <c r="EX109" s="39" t="s">
        <v>334</v>
      </c>
      <c r="EY109" s="39">
        <v>32080</v>
      </c>
      <c r="EZ109" s="39">
        <v>3380</v>
      </c>
      <c r="FA109" s="39">
        <v>6720</v>
      </c>
      <c r="FB109" s="39">
        <v>7030</v>
      </c>
      <c r="FC109" s="39">
        <v>5390</v>
      </c>
      <c r="FD109" s="39">
        <v>4640</v>
      </c>
      <c r="FE109" s="39">
        <v>2880</v>
      </c>
      <c r="FF109" s="39">
        <v>2070</v>
      </c>
      <c r="FG109" s="39">
        <v>130</v>
      </c>
      <c r="FH109" s="39" t="s">
        <v>334</v>
      </c>
      <c r="FI109" s="39">
        <v>32230</v>
      </c>
      <c r="FJ109" s="39">
        <v>3430</v>
      </c>
      <c r="FK109" s="39">
        <v>6780</v>
      </c>
      <c r="FL109" s="39">
        <v>7110</v>
      </c>
      <c r="FM109" s="39">
        <v>5410</v>
      </c>
      <c r="FN109" s="39">
        <v>4670</v>
      </c>
      <c r="FO109" s="39">
        <v>2870</v>
      </c>
      <c r="FP109" s="39">
        <v>2070</v>
      </c>
      <c r="FQ109" s="39">
        <v>130</v>
      </c>
      <c r="FR109" s="39" t="s">
        <v>334</v>
      </c>
      <c r="FS109" s="39">
        <v>32480</v>
      </c>
      <c r="FT109" s="39">
        <v>3420</v>
      </c>
      <c r="FU109" s="39">
        <v>6800</v>
      </c>
      <c r="FV109" s="39">
        <v>7160</v>
      </c>
      <c r="FW109" s="39">
        <v>5440</v>
      </c>
      <c r="FX109" s="39">
        <v>4700</v>
      </c>
      <c r="FY109" s="39">
        <v>2880</v>
      </c>
      <c r="FZ109" s="39">
        <v>2070</v>
      </c>
      <c r="GA109" s="39">
        <v>130</v>
      </c>
      <c r="GB109" s="39" t="s">
        <v>334</v>
      </c>
      <c r="GC109" s="39">
        <v>32590</v>
      </c>
      <c r="GD109" s="39">
        <v>3440</v>
      </c>
      <c r="GE109" s="39">
        <v>6970</v>
      </c>
      <c r="GF109" s="39">
        <v>7170</v>
      </c>
      <c r="GG109" s="39">
        <v>5470</v>
      </c>
      <c r="GH109" s="39">
        <v>4710</v>
      </c>
      <c r="GI109" s="39">
        <v>2880</v>
      </c>
      <c r="GJ109" s="39">
        <v>2080</v>
      </c>
      <c r="GK109" s="39">
        <v>130</v>
      </c>
      <c r="GL109" s="39" t="s">
        <v>334</v>
      </c>
      <c r="GM109" s="39">
        <v>32830</v>
      </c>
      <c r="GN109" s="39">
        <v>3450</v>
      </c>
      <c r="GO109" s="39">
        <v>7000</v>
      </c>
      <c r="GP109" s="39">
        <v>7220</v>
      </c>
      <c r="GQ109" s="39">
        <v>5480</v>
      </c>
      <c r="GR109" s="39">
        <v>4720</v>
      </c>
      <c r="GS109" s="39">
        <v>2900</v>
      </c>
      <c r="GT109" s="39">
        <v>2070</v>
      </c>
      <c r="GU109" s="39">
        <v>130</v>
      </c>
      <c r="GV109" s="39" t="s">
        <v>334</v>
      </c>
      <c r="GW109" s="39">
        <v>32970</v>
      </c>
      <c r="GX109" s="39">
        <v>3460</v>
      </c>
      <c r="GY109" s="39">
        <v>7060</v>
      </c>
      <c r="GZ109" s="39">
        <v>7270</v>
      </c>
      <c r="HA109" s="39">
        <v>5480</v>
      </c>
      <c r="HB109" s="39">
        <v>4730</v>
      </c>
      <c r="HC109" s="39">
        <v>2910</v>
      </c>
      <c r="HD109" s="39">
        <v>2070</v>
      </c>
      <c r="HE109" s="39">
        <v>130</v>
      </c>
      <c r="HF109" s="39" t="s">
        <v>334</v>
      </c>
      <c r="HG109" s="39">
        <v>33100</v>
      </c>
      <c r="HH109" s="39">
        <v>3470</v>
      </c>
      <c r="HI109" s="39">
        <v>7130</v>
      </c>
      <c r="HJ109" s="39">
        <v>7290</v>
      </c>
      <c r="HK109" s="39">
        <v>5470</v>
      </c>
      <c r="HL109" s="39">
        <v>4750</v>
      </c>
      <c r="HM109" s="39">
        <v>2910</v>
      </c>
      <c r="HN109" s="39">
        <v>2070</v>
      </c>
      <c r="HO109" s="39">
        <v>130</v>
      </c>
      <c r="HP109" s="39" t="s">
        <v>334</v>
      </c>
      <c r="HQ109" s="39">
        <v>33230</v>
      </c>
      <c r="HR109" s="39">
        <v>3480</v>
      </c>
      <c r="HS109" s="39">
        <v>7190</v>
      </c>
      <c r="HT109" s="39">
        <v>7310</v>
      </c>
      <c r="HU109" s="39">
        <v>5510</v>
      </c>
      <c r="HV109" s="39">
        <v>4770</v>
      </c>
      <c r="HW109" s="39">
        <v>2920</v>
      </c>
      <c r="HX109" s="39">
        <v>2070</v>
      </c>
      <c r="HY109" s="39">
        <v>130</v>
      </c>
      <c r="HZ109" s="39" t="s">
        <v>334</v>
      </c>
      <c r="IA109" s="39">
        <v>33390</v>
      </c>
      <c r="IB109" s="39">
        <v>3510</v>
      </c>
      <c r="IC109" s="39">
        <v>7220</v>
      </c>
      <c r="ID109" s="39">
        <v>7370</v>
      </c>
      <c r="IE109" s="39">
        <v>5540</v>
      </c>
      <c r="IF109" s="39">
        <v>4800</v>
      </c>
      <c r="IG109" s="39">
        <v>2940</v>
      </c>
      <c r="IH109" s="39">
        <v>2060</v>
      </c>
      <c r="II109" s="39">
        <v>130</v>
      </c>
      <c r="IJ109" s="39" t="s">
        <v>334</v>
      </c>
      <c r="IK109" s="39">
        <v>33580</v>
      </c>
      <c r="IL109" s="39">
        <v>3510</v>
      </c>
      <c r="IM109" s="39">
        <v>7250</v>
      </c>
      <c r="IN109" s="39">
        <v>7380</v>
      </c>
      <c r="IO109" s="39">
        <v>5570</v>
      </c>
      <c r="IP109" s="39">
        <v>4860</v>
      </c>
      <c r="IQ109" s="39">
        <v>2960</v>
      </c>
      <c r="IR109" s="39">
        <v>2060</v>
      </c>
      <c r="IS109" s="39">
        <v>130</v>
      </c>
      <c r="IT109" s="39" t="s">
        <v>334</v>
      </c>
      <c r="IU109" s="39">
        <v>33720</v>
      </c>
      <c r="IV109" s="39">
        <v>3500</v>
      </c>
      <c r="IW109" s="39">
        <v>7260</v>
      </c>
      <c r="IX109" s="39">
        <v>7400</v>
      </c>
      <c r="IY109" s="39">
        <v>5610</v>
      </c>
      <c r="IZ109" s="39">
        <v>4910</v>
      </c>
      <c r="JA109" s="39">
        <v>2990</v>
      </c>
      <c r="JB109" s="39">
        <v>2070</v>
      </c>
      <c r="JC109" s="39">
        <v>130</v>
      </c>
      <c r="JD109" s="39" t="s">
        <v>334</v>
      </c>
      <c r="JE109" s="39">
        <v>33870</v>
      </c>
      <c r="JF109" s="39">
        <v>3510</v>
      </c>
      <c r="JG109" s="39">
        <v>7340</v>
      </c>
      <c r="JH109" s="39">
        <v>7450</v>
      </c>
      <c r="JI109" s="39">
        <v>5640</v>
      </c>
      <c r="JJ109" s="39">
        <v>4970</v>
      </c>
      <c r="JK109" s="39">
        <v>3020</v>
      </c>
      <c r="JL109" s="39">
        <v>2080</v>
      </c>
      <c r="JM109" s="39">
        <v>130</v>
      </c>
      <c r="JN109" s="39" t="s">
        <v>334</v>
      </c>
      <c r="JO109" s="39">
        <v>34140</v>
      </c>
      <c r="JP109" s="39">
        <v>3520</v>
      </c>
      <c r="JQ109" s="39">
        <v>7390</v>
      </c>
      <c r="JR109" s="39">
        <v>7500</v>
      </c>
      <c r="JS109" s="39">
        <v>5660</v>
      </c>
      <c r="JT109" s="39">
        <v>5030</v>
      </c>
      <c r="JU109" s="39">
        <v>3060</v>
      </c>
      <c r="JV109" s="39">
        <v>2100</v>
      </c>
      <c r="JW109" s="39">
        <v>130</v>
      </c>
      <c r="JX109" s="39" t="s">
        <v>334</v>
      </c>
      <c r="JY109" s="39">
        <v>34390</v>
      </c>
      <c r="JZ109" s="39">
        <v>3540</v>
      </c>
      <c r="KA109" s="39">
        <v>7440</v>
      </c>
      <c r="KB109" s="39">
        <v>7550</v>
      </c>
      <c r="KC109" s="39">
        <v>5700</v>
      </c>
      <c r="KD109" s="39">
        <v>5110</v>
      </c>
      <c r="KE109" s="39">
        <v>3120</v>
      </c>
      <c r="KF109" s="39">
        <v>2110</v>
      </c>
      <c r="KG109" s="39">
        <v>130</v>
      </c>
      <c r="KH109" s="39" t="s">
        <v>334</v>
      </c>
      <c r="KI109" s="39">
        <v>34700</v>
      </c>
      <c r="KJ109" s="39">
        <v>3540</v>
      </c>
      <c r="KK109" s="39">
        <v>7510</v>
      </c>
      <c r="KL109" s="39">
        <v>7570</v>
      </c>
      <c r="KM109" s="39">
        <v>5720</v>
      </c>
      <c r="KN109" s="39">
        <v>5170</v>
      </c>
      <c r="KO109" s="39">
        <v>3200</v>
      </c>
      <c r="KP109" s="39">
        <v>2120</v>
      </c>
      <c r="KQ109" s="39">
        <v>140</v>
      </c>
      <c r="KR109" s="39" t="s">
        <v>334</v>
      </c>
      <c r="KS109" s="39">
        <v>34970</v>
      </c>
      <c r="KT109" s="39">
        <v>3550</v>
      </c>
      <c r="KU109" s="39">
        <v>7510</v>
      </c>
      <c r="KV109" s="39">
        <v>7620</v>
      </c>
      <c r="KW109" s="39">
        <v>5790</v>
      </c>
      <c r="KX109" s="39">
        <v>5210</v>
      </c>
      <c r="KY109" s="39">
        <v>3270</v>
      </c>
      <c r="KZ109" s="39">
        <v>2120</v>
      </c>
      <c r="LA109" s="39">
        <v>130</v>
      </c>
      <c r="LB109" s="39" t="s">
        <v>334</v>
      </c>
      <c r="LC109" s="39">
        <v>35210</v>
      </c>
      <c r="LD109" t="str">
        <f>INDEX(Lookup!$F$2:$F$375, MATCH(D109,Lookup!$A$2:$A$375,0))</f>
        <v>:</v>
      </c>
    </row>
    <row r="110" spans="2:316" ht="15" customHeight="1" x14ac:dyDescent="0.25">
      <c r="B110" s="1" t="s">
        <v>342</v>
      </c>
      <c r="C110" s="42">
        <v>1025</v>
      </c>
      <c r="D110" s="42" t="s">
        <v>547</v>
      </c>
      <c r="E110" s="37" t="s">
        <v>548</v>
      </c>
      <c r="F110" s="38">
        <v>19190</v>
      </c>
      <c r="G110" s="38">
        <v>12200</v>
      </c>
      <c r="H110" s="38">
        <v>6550</v>
      </c>
      <c r="I110" s="38">
        <v>4080</v>
      </c>
      <c r="J110" s="38">
        <v>1590</v>
      </c>
      <c r="K110" s="38">
        <v>690</v>
      </c>
      <c r="L110" s="38">
        <v>560</v>
      </c>
      <c r="M110" s="38">
        <v>40</v>
      </c>
      <c r="N110" s="38" t="s">
        <v>334</v>
      </c>
      <c r="O110" s="39">
        <v>44890</v>
      </c>
      <c r="P110" s="39">
        <v>19290</v>
      </c>
      <c r="Q110" s="39">
        <v>12250</v>
      </c>
      <c r="R110" s="39">
        <v>6560</v>
      </c>
      <c r="S110" s="39">
        <v>4160</v>
      </c>
      <c r="T110" s="39">
        <v>1600</v>
      </c>
      <c r="U110" s="39">
        <v>690</v>
      </c>
      <c r="V110" s="39">
        <v>500</v>
      </c>
      <c r="W110" s="39">
        <v>40</v>
      </c>
      <c r="X110" s="39" t="s">
        <v>334</v>
      </c>
      <c r="Y110" s="39">
        <v>45090</v>
      </c>
      <c r="Z110" s="39">
        <v>19580</v>
      </c>
      <c r="AA110" s="39">
        <v>12210</v>
      </c>
      <c r="AB110" s="39">
        <v>6600</v>
      </c>
      <c r="AC110" s="39">
        <v>4220</v>
      </c>
      <c r="AD110" s="39">
        <v>1650</v>
      </c>
      <c r="AE110" s="39">
        <v>680</v>
      </c>
      <c r="AF110" s="39">
        <v>450</v>
      </c>
      <c r="AG110" s="39">
        <v>40</v>
      </c>
      <c r="AH110" s="39" t="s">
        <v>334</v>
      </c>
      <c r="AI110" s="39">
        <v>45420</v>
      </c>
      <c r="AJ110" s="39">
        <v>19740</v>
      </c>
      <c r="AK110" s="39">
        <v>12240</v>
      </c>
      <c r="AL110" s="39">
        <v>6710</v>
      </c>
      <c r="AM110" s="39">
        <v>4210</v>
      </c>
      <c r="AN110" s="39">
        <v>1720</v>
      </c>
      <c r="AO110" s="39">
        <v>690</v>
      </c>
      <c r="AP110" s="39">
        <v>450</v>
      </c>
      <c r="AQ110" s="39">
        <v>40</v>
      </c>
      <c r="AR110" s="39" t="s">
        <v>334</v>
      </c>
      <c r="AS110" s="39">
        <v>45790</v>
      </c>
      <c r="AT110" s="39">
        <v>19870</v>
      </c>
      <c r="AU110" s="39">
        <v>12220</v>
      </c>
      <c r="AV110" s="39">
        <v>6750</v>
      </c>
      <c r="AW110" s="39">
        <v>4330</v>
      </c>
      <c r="AX110" s="39">
        <v>1760</v>
      </c>
      <c r="AY110" s="39">
        <v>690</v>
      </c>
      <c r="AZ110" s="39">
        <v>450</v>
      </c>
      <c r="BA110" s="39">
        <v>40</v>
      </c>
      <c r="BB110" s="39" t="s">
        <v>334</v>
      </c>
      <c r="BC110" s="39">
        <v>46100</v>
      </c>
      <c r="BD110" s="39">
        <v>19970</v>
      </c>
      <c r="BE110" s="39">
        <v>12250</v>
      </c>
      <c r="BF110" s="39">
        <v>6820</v>
      </c>
      <c r="BG110" s="39">
        <v>4420</v>
      </c>
      <c r="BH110" s="39">
        <v>1830</v>
      </c>
      <c r="BI110" s="39">
        <v>700</v>
      </c>
      <c r="BJ110" s="39">
        <v>450</v>
      </c>
      <c r="BK110" s="39">
        <v>40</v>
      </c>
      <c r="BL110" s="39" t="s">
        <v>334</v>
      </c>
      <c r="BM110" s="39">
        <v>46480</v>
      </c>
      <c r="BN110" s="39">
        <v>20060</v>
      </c>
      <c r="BO110" s="39">
        <v>12420</v>
      </c>
      <c r="BP110" s="39">
        <v>6960</v>
      </c>
      <c r="BQ110" s="39">
        <v>4530</v>
      </c>
      <c r="BR110" s="39">
        <v>1890</v>
      </c>
      <c r="BS110" s="39">
        <v>710</v>
      </c>
      <c r="BT110" s="39">
        <v>450</v>
      </c>
      <c r="BU110" s="39">
        <v>40</v>
      </c>
      <c r="BV110" s="39" t="s">
        <v>334</v>
      </c>
      <c r="BW110" s="39">
        <v>47060</v>
      </c>
      <c r="BX110" s="39">
        <v>20230</v>
      </c>
      <c r="BY110" s="39">
        <v>12390</v>
      </c>
      <c r="BZ110" s="39">
        <v>7030</v>
      </c>
      <c r="CA110" s="39">
        <v>4590</v>
      </c>
      <c r="CB110" s="39">
        <v>1950</v>
      </c>
      <c r="CC110" s="39">
        <v>720</v>
      </c>
      <c r="CD110" s="39">
        <v>460</v>
      </c>
      <c r="CE110" s="39">
        <v>40</v>
      </c>
      <c r="CF110" s="39" t="s">
        <v>334</v>
      </c>
      <c r="CG110" s="39">
        <v>47400</v>
      </c>
      <c r="CH110" s="39">
        <v>20280</v>
      </c>
      <c r="CI110" s="39">
        <v>12450</v>
      </c>
      <c r="CJ110" s="39">
        <v>7080</v>
      </c>
      <c r="CK110" s="39">
        <v>4650</v>
      </c>
      <c r="CL110" s="39">
        <v>1980</v>
      </c>
      <c r="CM110" s="39">
        <v>720</v>
      </c>
      <c r="CN110" s="39">
        <v>460</v>
      </c>
      <c r="CO110" s="39">
        <v>40</v>
      </c>
      <c r="CP110" s="39" t="s">
        <v>334</v>
      </c>
      <c r="CQ110" s="39">
        <v>47650</v>
      </c>
      <c r="CR110" s="39">
        <v>20330</v>
      </c>
      <c r="CS110" s="39">
        <v>12490</v>
      </c>
      <c r="CT110" s="39">
        <v>7080</v>
      </c>
      <c r="CU110" s="39">
        <v>4650</v>
      </c>
      <c r="CV110" s="39">
        <v>1990</v>
      </c>
      <c r="CW110" s="39">
        <v>730</v>
      </c>
      <c r="CX110" s="39">
        <v>460</v>
      </c>
      <c r="CY110" s="39">
        <v>40</v>
      </c>
      <c r="CZ110" s="39" t="s">
        <v>334</v>
      </c>
      <c r="DA110" s="39">
        <v>47770</v>
      </c>
      <c r="DB110" s="39">
        <v>20310</v>
      </c>
      <c r="DC110" s="39">
        <v>12510</v>
      </c>
      <c r="DD110" s="39">
        <v>7100</v>
      </c>
      <c r="DE110" s="39">
        <v>4710</v>
      </c>
      <c r="DF110" s="39">
        <v>2020</v>
      </c>
      <c r="DG110" s="39">
        <v>730</v>
      </c>
      <c r="DH110" s="39">
        <v>460</v>
      </c>
      <c r="DI110" s="39">
        <v>40</v>
      </c>
      <c r="DJ110" s="39" t="s">
        <v>334</v>
      </c>
      <c r="DK110" s="39">
        <v>47870</v>
      </c>
      <c r="DL110" s="39">
        <v>20360</v>
      </c>
      <c r="DM110" s="39">
        <v>12540</v>
      </c>
      <c r="DN110" s="39">
        <v>7080</v>
      </c>
      <c r="DO110" s="39">
        <v>4740</v>
      </c>
      <c r="DP110" s="39">
        <v>2040</v>
      </c>
      <c r="DQ110" s="39">
        <v>740</v>
      </c>
      <c r="DR110" s="39">
        <v>470</v>
      </c>
      <c r="DS110" s="39">
        <v>40</v>
      </c>
      <c r="DT110" s="39" t="s">
        <v>334</v>
      </c>
      <c r="DU110" s="39">
        <v>48010</v>
      </c>
      <c r="DV110" s="39">
        <v>20330</v>
      </c>
      <c r="DW110" s="39">
        <v>12590</v>
      </c>
      <c r="DX110" s="39">
        <v>7100</v>
      </c>
      <c r="DY110" s="39">
        <v>4760</v>
      </c>
      <c r="DZ110" s="39">
        <v>2060</v>
      </c>
      <c r="EA110" s="39">
        <v>730</v>
      </c>
      <c r="EB110" s="39">
        <v>480</v>
      </c>
      <c r="EC110" s="39">
        <v>40</v>
      </c>
      <c r="ED110" s="39" t="s">
        <v>334</v>
      </c>
      <c r="EE110" s="39">
        <v>48080</v>
      </c>
      <c r="EF110" s="39">
        <v>20420</v>
      </c>
      <c r="EG110" s="39">
        <v>12670</v>
      </c>
      <c r="EH110" s="39">
        <v>7170</v>
      </c>
      <c r="EI110" s="39">
        <v>4830</v>
      </c>
      <c r="EJ110" s="39">
        <v>2060</v>
      </c>
      <c r="EK110" s="39">
        <v>740</v>
      </c>
      <c r="EL110" s="39">
        <v>480</v>
      </c>
      <c r="EM110" s="39">
        <v>40</v>
      </c>
      <c r="EN110" s="39" t="s">
        <v>334</v>
      </c>
      <c r="EO110" s="39">
        <v>48400</v>
      </c>
      <c r="EP110" s="39">
        <v>20480</v>
      </c>
      <c r="EQ110" s="39">
        <v>12800</v>
      </c>
      <c r="ER110" s="39">
        <v>7260</v>
      </c>
      <c r="ES110" s="39">
        <v>4850</v>
      </c>
      <c r="ET110" s="39">
        <v>2090</v>
      </c>
      <c r="EU110" s="39">
        <v>740</v>
      </c>
      <c r="EV110" s="39">
        <v>480</v>
      </c>
      <c r="EW110" s="39">
        <v>40</v>
      </c>
      <c r="EX110" s="39" t="s">
        <v>334</v>
      </c>
      <c r="EY110" s="39">
        <v>48730</v>
      </c>
      <c r="EZ110" s="39">
        <v>20570</v>
      </c>
      <c r="FA110" s="39">
        <v>12950</v>
      </c>
      <c r="FB110" s="39">
        <v>7340</v>
      </c>
      <c r="FC110" s="39">
        <v>4880</v>
      </c>
      <c r="FD110" s="39">
        <v>2090</v>
      </c>
      <c r="FE110" s="39">
        <v>750</v>
      </c>
      <c r="FF110" s="39">
        <v>480</v>
      </c>
      <c r="FG110" s="39">
        <v>40</v>
      </c>
      <c r="FH110" s="39" t="s">
        <v>334</v>
      </c>
      <c r="FI110" s="39">
        <v>49090</v>
      </c>
      <c r="FJ110" s="39">
        <v>20730</v>
      </c>
      <c r="FK110" s="39">
        <v>13130</v>
      </c>
      <c r="FL110" s="39">
        <v>7390</v>
      </c>
      <c r="FM110" s="39">
        <v>4900</v>
      </c>
      <c r="FN110" s="39">
        <v>2090</v>
      </c>
      <c r="FO110" s="39">
        <v>760</v>
      </c>
      <c r="FP110" s="39">
        <v>470</v>
      </c>
      <c r="FQ110" s="39">
        <v>40</v>
      </c>
      <c r="FR110" s="39" t="s">
        <v>334</v>
      </c>
      <c r="FS110" s="39">
        <v>49520</v>
      </c>
      <c r="FT110" s="39">
        <v>20850</v>
      </c>
      <c r="FU110" s="39">
        <v>13250</v>
      </c>
      <c r="FV110" s="39">
        <v>7480</v>
      </c>
      <c r="FW110" s="39">
        <v>4930</v>
      </c>
      <c r="FX110" s="39">
        <v>2080</v>
      </c>
      <c r="FY110" s="39">
        <v>770</v>
      </c>
      <c r="FZ110" s="39">
        <v>470</v>
      </c>
      <c r="GA110" s="39">
        <v>40</v>
      </c>
      <c r="GB110" s="39" t="s">
        <v>334</v>
      </c>
      <c r="GC110" s="39">
        <v>49870</v>
      </c>
      <c r="GD110" s="39">
        <v>20980</v>
      </c>
      <c r="GE110" s="39">
        <v>13290</v>
      </c>
      <c r="GF110" s="39">
        <v>7560</v>
      </c>
      <c r="GG110" s="39">
        <v>4940</v>
      </c>
      <c r="GH110" s="39">
        <v>2100</v>
      </c>
      <c r="GI110" s="39">
        <v>780</v>
      </c>
      <c r="GJ110" s="39">
        <v>480</v>
      </c>
      <c r="GK110" s="39">
        <v>40</v>
      </c>
      <c r="GL110" s="39" t="s">
        <v>334</v>
      </c>
      <c r="GM110" s="39">
        <v>50170</v>
      </c>
      <c r="GN110" s="39">
        <v>21070</v>
      </c>
      <c r="GO110" s="39">
        <v>13320</v>
      </c>
      <c r="GP110" s="39">
        <v>7630</v>
      </c>
      <c r="GQ110" s="39">
        <v>4950</v>
      </c>
      <c r="GR110" s="39">
        <v>2140</v>
      </c>
      <c r="GS110" s="39">
        <v>800</v>
      </c>
      <c r="GT110" s="39">
        <v>480</v>
      </c>
      <c r="GU110" s="39">
        <v>40</v>
      </c>
      <c r="GV110" s="39" t="s">
        <v>334</v>
      </c>
      <c r="GW110" s="39">
        <v>50420</v>
      </c>
      <c r="GX110" s="39">
        <v>21120</v>
      </c>
      <c r="GY110" s="39">
        <v>13360</v>
      </c>
      <c r="GZ110" s="39">
        <v>7670</v>
      </c>
      <c r="HA110" s="39">
        <v>4980</v>
      </c>
      <c r="HB110" s="39">
        <v>2180</v>
      </c>
      <c r="HC110" s="39">
        <v>810</v>
      </c>
      <c r="HD110" s="39">
        <v>480</v>
      </c>
      <c r="HE110" s="39">
        <v>40</v>
      </c>
      <c r="HF110" s="39" t="s">
        <v>334</v>
      </c>
      <c r="HG110" s="39">
        <v>50630</v>
      </c>
      <c r="HH110" s="39">
        <v>21110</v>
      </c>
      <c r="HI110" s="39">
        <v>13440</v>
      </c>
      <c r="HJ110" s="39">
        <v>7700</v>
      </c>
      <c r="HK110" s="39">
        <v>4990</v>
      </c>
      <c r="HL110" s="39">
        <v>2200</v>
      </c>
      <c r="HM110" s="39">
        <v>820</v>
      </c>
      <c r="HN110" s="39">
        <v>490</v>
      </c>
      <c r="HO110" s="39">
        <v>40</v>
      </c>
      <c r="HP110" s="39" t="s">
        <v>334</v>
      </c>
      <c r="HQ110" s="39">
        <v>50770</v>
      </c>
      <c r="HR110" s="39">
        <v>21160</v>
      </c>
      <c r="HS110" s="39">
        <v>13510</v>
      </c>
      <c r="HT110" s="39">
        <v>7700</v>
      </c>
      <c r="HU110" s="39">
        <v>5010</v>
      </c>
      <c r="HV110" s="39">
        <v>2210</v>
      </c>
      <c r="HW110" s="39">
        <v>830</v>
      </c>
      <c r="HX110" s="39">
        <v>490</v>
      </c>
      <c r="HY110" s="39">
        <v>40</v>
      </c>
      <c r="HZ110" s="39" t="s">
        <v>334</v>
      </c>
      <c r="IA110" s="39">
        <v>50950</v>
      </c>
      <c r="IB110" s="39">
        <v>21320</v>
      </c>
      <c r="IC110" s="39">
        <v>13690</v>
      </c>
      <c r="ID110" s="39">
        <v>7750</v>
      </c>
      <c r="IE110" s="39">
        <v>5000</v>
      </c>
      <c r="IF110" s="39">
        <v>2250</v>
      </c>
      <c r="IG110" s="39">
        <v>840</v>
      </c>
      <c r="IH110" s="39">
        <v>490</v>
      </c>
      <c r="II110" s="39">
        <v>40</v>
      </c>
      <c r="IJ110" s="39" t="s">
        <v>334</v>
      </c>
      <c r="IK110" s="39">
        <v>51370</v>
      </c>
      <c r="IL110" s="39">
        <v>21360</v>
      </c>
      <c r="IM110" s="39">
        <v>13710</v>
      </c>
      <c r="IN110" s="39">
        <v>7750</v>
      </c>
      <c r="IO110" s="39">
        <v>5020</v>
      </c>
      <c r="IP110" s="39">
        <v>2260</v>
      </c>
      <c r="IQ110" s="39">
        <v>840</v>
      </c>
      <c r="IR110" s="39">
        <v>500</v>
      </c>
      <c r="IS110" s="39">
        <v>40</v>
      </c>
      <c r="IT110" s="39" t="s">
        <v>334</v>
      </c>
      <c r="IU110" s="39">
        <v>51490</v>
      </c>
      <c r="IV110" s="39">
        <v>21450</v>
      </c>
      <c r="IW110" s="39">
        <v>13790</v>
      </c>
      <c r="IX110" s="39">
        <v>7780</v>
      </c>
      <c r="IY110" s="39">
        <v>5040</v>
      </c>
      <c r="IZ110" s="39">
        <v>2270</v>
      </c>
      <c r="JA110" s="39">
        <v>850</v>
      </c>
      <c r="JB110" s="39">
        <v>500</v>
      </c>
      <c r="JC110" s="39">
        <v>40</v>
      </c>
      <c r="JD110" s="39" t="s">
        <v>334</v>
      </c>
      <c r="JE110" s="39">
        <v>51720</v>
      </c>
      <c r="JF110" s="39">
        <v>21560</v>
      </c>
      <c r="JG110" s="39">
        <v>13870</v>
      </c>
      <c r="JH110" s="39">
        <v>7820</v>
      </c>
      <c r="JI110" s="39">
        <v>5090</v>
      </c>
      <c r="JJ110" s="39">
        <v>2280</v>
      </c>
      <c r="JK110" s="39">
        <v>860</v>
      </c>
      <c r="JL110" s="39">
        <v>510</v>
      </c>
      <c r="JM110" s="39">
        <v>40</v>
      </c>
      <c r="JN110" s="39" t="s">
        <v>334</v>
      </c>
      <c r="JO110" s="39">
        <v>52010</v>
      </c>
      <c r="JP110" s="39">
        <v>21650</v>
      </c>
      <c r="JQ110" s="39">
        <v>14000</v>
      </c>
      <c r="JR110" s="39">
        <v>7840</v>
      </c>
      <c r="JS110" s="39">
        <v>5110</v>
      </c>
      <c r="JT110" s="39">
        <v>2300</v>
      </c>
      <c r="JU110" s="39">
        <v>870</v>
      </c>
      <c r="JV110" s="39">
        <v>510</v>
      </c>
      <c r="JW110" s="39">
        <v>40</v>
      </c>
      <c r="JX110" s="39" t="s">
        <v>334</v>
      </c>
      <c r="JY110" s="39">
        <v>52320</v>
      </c>
      <c r="JZ110" s="39">
        <v>21680</v>
      </c>
      <c r="KA110" s="39">
        <v>14090</v>
      </c>
      <c r="KB110" s="39">
        <v>7850</v>
      </c>
      <c r="KC110" s="39">
        <v>5120</v>
      </c>
      <c r="KD110" s="39">
        <v>2310</v>
      </c>
      <c r="KE110" s="39">
        <v>890</v>
      </c>
      <c r="KF110" s="39">
        <v>510</v>
      </c>
      <c r="KG110" s="39">
        <v>40</v>
      </c>
      <c r="KH110" s="39" t="s">
        <v>334</v>
      </c>
      <c r="KI110" s="39">
        <v>52500</v>
      </c>
      <c r="KJ110" s="39">
        <v>21800</v>
      </c>
      <c r="KK110" s="39">
        <v>14200</v>
      </c>
      <c r="KL110" s="39">
        <v>7860</v>
      </c>
      <c r="KM110" s="39">
        <v>5130</v>
      </c>
      <c r="KN110" s="39">
        <v>2330</v>
      </c>
      <c r="KO110" s="39">
        <v>910</v>
      </c>
      <c r="KP110" s="39">
        <v>520</v>
      </c>
      <c r="KQ110" s="39">
        <v>40</v>
      </c>
      <c r="KR110" s="39" t="s">
        <v>334</v>
      </c>
      <c r="KS110" s="39">
        <v>52780</v>
      </c>
      <c r="KT110" s="39">
        <v>21900</v>
      </c>
      <c r="KU110" s="39">
        <v>14260</v>
      </c>
      <c r="KV110" s="39">
        <v>7890</v>
      </c>
      <c r="KW110" s="39">
        <v>5130</v>
      </c>
      <c r="KX110" s="39">
        <v>2360</v>
      </c>
      <c r="KY110" s="39">
        <v>910</v>
      </c>
      <c r="KZ110" s="39">
        <v>530</v>
      </c>
      <c r="LA110" s="39">
        <v>40</v>
      </c>
      <c r="LB110" s="39" t="s">
        <v>334</v>
      </c>
      <c r="LC110" s="39">
        <v>53010</v>
      </c>
      <c r="LD110" t="str">
        <f>INDEX(Lookup!$F$2:$F$375, MATCH(D110,Lookup!$A$2:$A$375,0))</f>
        <v>:</v>
      </c>
    </row>
    <row r="111" spans="2:316" ht="15" customHeight="1" x14ac:dyDescent="0.25">
      <c r="B111" s="1" t="s">
        <v>342</v>
      </c>
      <c r="C111" s="42">
        <v>1030</v>
      </c>
      <c r="D111" s="42" t="s">
        <v>549</v>
      </c>
      <c r="E111" s="37" t="s">
        <v>550</v>
      </c>
      <c r="F111" s="38">
        <v>6440</v>
      </c>
      <c r="G111" s="38">
        <v>11680</v>
      </c>
      <c r="H111" s="38">
        <v>8050</v>
      </c>
      <c r="I111" s="38">
        <v>3770</v>
      </c>
      <c r="J111" s="38">
        <v>2720</v>
      </c>
      <c r="K111" s="38">
        <v>1870</v>
      </c>
      <c r="L111" s="38">
        <v>940</v>
      </c>
      <c r="M111" s="38">
        <v>70</v>
      </c>
      <c r="N111" s="38" t="s">
        <v>334</v>
      </c>
      <c r="O111" s="39">
        <v>35540</v>
      </c>
      <c r="P111" s="39">
        <v>6590</v>
      </c>
      <c r="Q111" s="39">
        <v>11750</v>
      </c>
      <c r="R111" s="39">
        <v>8040</v>
      </c>
      <c r="S111" s="39">
        <v>3790</v>
      </c>
      <c r="T111" s="39">
        <v>2710</v>
      </c>
      <c r="U111" s="39">
        <v>1840</v>
      </c>
      <c r="V111" s="39">
        <v>940</v>
      </c>
      <c r="W111" s="39">
        <v>70</v>
      </c>
      <c r="X111" s="39" t="s">
        <v>334</v>
      </c>
      <c r="Y111" s="39">
        <v>35720</v>
      </c>
      <c r="Z111" s="39">
        <v>6870</v>
      </c>
      <c r="AA111" s="39">
        <v>11850</v>
      </c>
      <c r="AB111" s="39">
        <v>7990</v>
      </c>
      <c r="AC111" s="39">
        <v>3870</v>
      </c>
      <c r="AD111" s="39">
        <v>2780</v>
      </c>
      <c r="AE111" s="39">
        <v>1730</v>
      </c>
      <c r="AF111" s="39">
        <v>850</v>
      </c>
      <c r="AG111" s="39">
        <v>60</v>
      </c>
      <c r="AH111" s="39" t="s">
        <v>334</v>
      </c>
      <c r="AI111" s="39">
        <v>36000</v>
      </c>
      <c r="AJ111" s="39">
        <v>7020</v>
      </c>
      <c r="AK111" s="39">
        <v>11890</v>
      </c>
      <c r="AL111" s="39">
        <v>8020</v>
      </c>
      <c r="AM111" s="39">
        <v>3900</v>
      </c>
      <c r="AN111" s="39">
        <v>2850</v>
      </c>
      <c r="AO111" s="39">
        <v>1680</v>
      </c>
      <c r="AP111" s="39">
        <v>830</v>
      </c>
      <c r="AQ111" s="39">
        <v>60</v>
      </c>
      <c r="AR111" s="39" t="s">
        <v>334</v>
      </c>
      <c r="AS111" s="39">
        <v>36250</v>
      </c>
      <c r="AT111" s="39">
        <v>7090</v>
      </c>
      <c r="AU111" s="39">
        <v>11990</v>
      </c>
      <c r="AV111" s="39">
        <v>8030</v>
      </c>
      <c r="AW111" s="39">
        <v>3920</v>
      </c>
      <c r="AX111" s="39">
        <v>2960</v>
      </c>
      <c r="AY111" s="39">
        <v>1680</v>
      </c>
      <c r="AZ111" s="39">
        <v>830</v>
      </c>
      <c r="BA111" s="39">
        <v>60</v>
      </c>
      <c r="BB111" s="39" t="s">
        <v>334</v>
      </c>
      <c r="BC111" s="39">
        <v>36560</v>
      </c>
      <c r="BD111" s="39">
        <v>7190</v>
      </c>
      <c r="BE111" s="39">
        <v>12030</v>
      </c>
      <c r="BF111" s="39">
        <v>8080</v>
      </c>
      <c r="BG111" s="39">
        <v>3950</v>
      </c>
      <c r="BH111" s="39">
        <v>3020</v>
      </c>
      <c r="BI111" s="39">
        <v>1710</v>
      </c>
      <c r="BJ111" s="39">
        <v>830</v>
      </c>
      <c r="BK111" s="39">
        <v>60</v>
      </c>
      <c r="BL111" s="39" t="s">
        <v>334</v>
      </c>
      <c r="BM111" s="39">
        <v>36850</v>
      </c>
      <c r="BN111" s="39">
        <v>7290</v>
      </c>
      <c r="BO111" s="39">
        <v>12000</v>
      </c>
      <c r="BP111" s="39">
        <v>8110</v>
      </c>
      <c r="BQ111" s="39">
        <v>4000</v>
      </c>
      <c r="BR111" s="39">
        <v>3060</v>
      </c>
      <c r="BS111" s="39">
        <v>1730</v>
      </c>
      <c r="BT111" s="39">
        <v>830</v>
      </c>
      <c r="BU111" s="39">
        <v>60</v>
      </c>
      <c r="BV111" s="39" t="s">
        <v>334</v>
      </c>
      <c r="BW111" s="39">
        <v>37080</v>
      </c>
      <c r="BX111" s="39">
        <v>7380</v>
      </c>
      <c r="BY111" s="39">
        <v>12050</v>
      </c>
      <c r="BZ111" s="39">
        <v>8160</v>
      </c>
      <c r="CA111" s="39">
        <v>4050</v>
      </c>
      <c r="CB111" s="39">
        <v>3130</v>
      </c>
      <c r="CC111" s="39">
        <v>1770</v>
      </c>
      <c r="CD111" s="39">
        <v>840</v>
      </c>
      <c r="CE111" s="39">
        <v>60</v>
      </c>
      <c r="CF111" s="39" t="s">
        <v>334</v>
      </c>
      <c r="CG111" s="39">
        <v>37430</v>
      </c>
      <c r="CH111" s="39">
        <v>7420</v>
      </c>
      <c r="CI111" s="39">
        <v>12100</v>
      </c>
      <c r="CJ111" s="39">
        <v>8240</v>
      </c>
      <c r="CK111" s="39">
        <v>4110</v>
      </c>
      <c r="CL111" s="39">
        <v>3190</v>
      </c>
      <c r="CM111" s="39">
        <v>1790</v>
      </c>
      <c r="CN111" s="39">
        <v>830</v>
      </c>
      <c r="CO111" s="39">
        <v>60</v>
      </c>
      <c r="CP111" s="39" t="s">
        <v>334</v>
      </c>
      <c r="CQ111" s="39">
        <v>37740</v>
      </c>
      <c r="CR111" s="39">
        <v>7470</v>
      </c>
      <c r="CS111" s="39">
        <v>12110</v>
      </c>
      <c r="CT111" s="39">
        <v>8240</v>
      </c>
      <c r="CU111" s="39">
        <v>4190</v>
      </c>
      <c r="CV111" s="39">
        <v>3250</v>
      </c>
      <c r="CW111" s="39">
        <v>1800</v>
      </c>
      <c r="CX111" s="39">
        <v>850</v>
      </c>
      <c r="CY111" s="39">
        <v>60</v>
      </c>
      <c r="CZ111" s="39" t="s">
        <v>334</v>
      </c>
      <c r="DA111" s="39">
        <v>37950</v>
      </c>
      <c r="DB111" s="39">
        <v>7550</v>
      </c>
      <c r="DC111" s="39">
        <v>12070</v>
      </c>
      <c r="DD111" s="39">
        <v>8300</v>
      </c>
      <c r="DE111" s="39">
        <v>4260</v>
      </c>
      <c r="DF111" s="39">
        <v>3330</v>
      </c>
      <c r="DG111" s="39">
        <v>1840</v>
      </c>
      <c r="DH111" s="39">
        <v>850</v>
      </c>
      <c r="DI111" s="39">
        <v>50</v>
      </c>
      <c r="DJ111" s="39" t="s">
        <v>334</v>
      </c>
      <c r="DK111" s="39">
        <v>38260</v>
      </c>
      <c r="DL111" s="39">
        <v>7620</v>
      </c>
      <c r="DM111" s="39">
        <v>12060</v>
      </c>
      <c r="DN111" s="39">
        <v>8380</v>
      </c>
      <c r="DO111" s="39">
        <v>4330</v>
      </c>
      <c r="DP111" s="39">
        <v>3360</v>
      </c>
      <c r="DQ111" s="39">
        <v>1860</v>
      </c>
      <c r="DR111" s="39">
        <v>850</v>
      </c>
      <c r="DS111" s="39">
        <v>50</v>
      </c>
      <c r="DT111" s="39" t="s">
        <v>334</v>
      </c>
      <c r="DU111" s="39">
        <v>38510</v>
      </c>
      <c r="DV111" s="39">
        <v>7670</v>
      </c>
      <c r="DW111" s="39">
        <v>12070</v>
      </c>
      <c r="DX111" s="39">
        <v>8400</v>
      </c>
      <c r="DY111" s="39">
        <v>4390</v>
      </c>
      <c r="DZ111" s="39">
        <v>3460</v>
      </c>
      <c r="EA111" s="39">
        <v>1910</v>
      </c>
      <c r="EB111" s="39">
        <v>840</v>
      </c>
      <c r="EC111" s="39">
        <v>50</v>
      </c>
      <c r="ED111" s="39" t="s">
        <v>334</v>
      </c>
      <c r="EE111" s="39">
        <v>38790</v>
      </c>
      <c r="EF111" s="39">
        <v>7760</v>
      </c>
      <c r="EG111" s="39">
        <v>12140</v>
      </c>
      <c r="EH111" s="39">
        <v>8470</v>
      </c>
      <c r="EI111" s="39">
        <v>4420</v>
      </c>
      <c r="EJ111" s="39">
        <v>3530</v>
      </c>
      <c r="EK111" s="39">
        <v>1960</v>
      </c>
      <c r="EL111" s="39">
        <v>840</v>
      </c>
      <c r="EM111" s="39">
        <v>50</v>
      </c>
      <c r="EN111" s="39" t="s">
        <v>334</v>
      </c>
      <c r="EO111" s="39">
        <v>39170</v>
      </c>
      <c r="EP111" s="39">
        <v>7990</v>
      </c>
      <c r="EQ111" s="39">
        <v>12310</v>
      </c>
      <c r="ER111" s="39">
        <v>8530</v>
      </c>
      <c r="ES111" s="39">
        <v>4470</v>
      </c>
      <c r="ET111" s="39">
        <v>3580</v>
      </c>
      <c r="EU111" s="39">
        <v>2010</v>
      </c>
      <c r="EV111" s="39">
        <v>840</v>
      </c>
      <c r="EW111" s="39">
        <v>50</v>
      </c>
      <c r="EX111" s="39" t="s">
        <v>334</v>
      </c>
      <c r="EY111" s="39">
        <v>39770</v>
      </c>
      <c r="EZ111" s="39">
        <v>8150</v>
      </c>
      <c r="FA111" s="39">
        <v>12470</v>
      </c>
      <c r="FB111" s="39">
        <v>8490</v>
      </c>
      <c r="FC111" s="39">
        <v>4540</v>
      </c>
      <c r="FD111" s="39">
        <v>3590</v>
      </c>
      <c r="FE111" s="39">
        <v>2010</v>
      </c>
      <c r="FF111" s="39">
        <v>830</v>
      </c>
      <c r="FG111" s="39">
        <v>50</v>
      </c>
      <c r="FH111" s="39" t="s">
        <v>334</v>
      </c>
      <c r="FI111" s="39">
        <v>40120</v>
      </c>
      <c r="FJ111" s="39">
        <v>8240</v>
      </c>
      <c r="FK111" s="39">
        <v>12550</v>
      </c>
      <c r="FL111" s="39">
        <v>8540</v>
      </c>
      <c r="FM111" s="39">
        <v>4580</v>
      </c>
      <c r="FN111" s="39">
        <v>3560</v>
      </c>
      <c r="FO111" s="39">
        <v>2020</v>
      </c>
      <c r="FP111" s="39">
        <v>820</v>
      </c>
      <c r="FQ111" s="39">
        <v>50</v>
      </c>
      <c r="FR111" s="39" t="s">
        <v>334</v>
      </c>
      <c r="FS111" s="39">
        <v>40370</v>
      </c>
      <c r="FT111" s="39">
        <v>8280</v>
      </c>
      <c r="FU111" s="39">
        <v>12540</v>
      </c>
      <c r="FV111" s="39">
        <v>8570</v>
      </c>
      <c r="FW111" s="39">
        <v>4600</v>
      </c>
      <c r="FX111" s="39">
        <v>3570</v>
      </c>
      <c r="FY111" s="39">
        <v>2030</v>
      </c>
      <c r="FZ111" s="39">
        <v>820</v>
      </c>
      <c r="GA111" s="39">
        <v>50</v>
      </c>
      <c r="GB111" s="39" t="s">
        <v>334</v>
      </c>
      <c r="GC111" s="39">
        <v>40450</v>
      </c>
      <c r="GD111" s="39">
        <v>8360</v>
      </c>
      <c r="GE111" s="39">
        <v>12560</v>
      </c>
      <c r="GF111" s="39">
        <v>8570</v>
      </c>
      <c r="GG111" s="39">
        <v>4630</v>
      </c>
      <c r="GH111" s="39">
        <v>3570</v>
      </c>
      <c r="GI111" s="39">
        <v>2040</v>
      </c>
      <c r="GJ111" s="39">
        <v>830</v>
      </c>
      <c r="GK111" s="39">
        <v>50</v>
      </c>
      <c r="GL111" s="39" t="s">
        <v>334</v>
      </c>
      <c r="GM111" s="39">
        <v>40590</v>
      </c>
      <c r="GN111" s="39">
        <v>8390</v>
      </c>
      <c r="GO111" s="39">
        <v>12580</v>
      </c>
      <c r="GP111" s="39">
        <v>8620</v>
      </c>
      <c r="GQ111" s="39">
        <v>4650</v>
      </c>
      <c r="GR111" s="39">
        <v>3590</v>
      </c>
      <c r="GS111" s="39">
        <v>2040</v>
      </c>
      <c r="GT111" s="39">
        <v>830</v>
      </c>
      <c r="GU111" s="39">
        <v>50</v>
      </c>
      <c r="GV111" s="39" t="s">
        <v>334</v>
      </c>
      <c r="GW111" s="39">
        <v>40730</v>
      </c>
      <c r="GX111" s="39">
        <v>8410</v>
      </c>
      <c r="GY111" s="39">
        <v>12620</v>
      </c>
      <c r="GZ111" s="39">
        <v>8640</v>
      </c>
      <c r="HA111" s="39">
        <v>4670</v>
      </c>
      <c r="HB111" s="39">
        <v>3590</v>
      </c>
      <c r="HC111" s="39">
        <v>2050</v>
      </c>
      <c r="HD111" s="39">
        <v>820</v>
      </c>
      <c r="HE111" s="39">
        <v>50</v>
      </c>
      <c r="HF111" s="39" t="s">
        <v>334</v>
      </c>
      <c r="HG111" s="39">
        <v>40840</v>
      </c>
      <c r="HH111" s="39">
        <v>8420</v>
      </c>
      <c r="HI111" s="39">
        <v>12700</v>
      </c>
      <c r="HJ111" s="39">
        <v>8620</v>
      </c>
      <c r="HK111" s="39">
        <v>4670</v>
      </c>
      <c r="HL111" s="39">
        <v>3610</v>
      </c>
      <c r="HM111" s="39">
        <v>2060</v>
      </c>
      <c r="HN111" s="39">
        <v>830</v>
      </c>
      <c r="HO111" s="39">
        <v>50</v>
      </c>
      <c r="HP111" s="39" t="s">
        <v>334</v>
      </c>
      <c r="HQ111" s="39">
        <v>40940</v>
      </c>
      <c r="HR111" s="39">
        <v>8440</v>
      </c>
      <c r="HS111" s="39">
        <v>12750</v>
      </c>
      <c r="HT111" s="39">
        <v>8660</v>
      </c>
      <c r="HU111" s="39">
        <v>4700</v>
      </c>
      <c r="HV111" s="39">
        <v>3620</v>
      </c>
      <c r="HW111" s="39">
        <v>2070</v>
      </c>
      <c r="HX111" s="39">
        <v>820</v>
      </c>
      <c r="HY111" s="39">
        <v>50</v>
      </c>
      <c r="HZ111" s="39" t="s">
        <v>334</v>
      </c>
      <c r="IA111" s="39">
        <v>41100</v>
      </c>
      <c r="IB111" s="39">
        <v>8450</v>
      </c>
      <c r="IC111" s="39">
        <v>12800</v>
      </c>
      <c r="ID111" s="39">
        <v>8730</v>
      </c>
      <c r="IE111" s="39">
        <v>4710</v>
      </c>
      <c r="IF111" s="39">
        <v>3650</v>
      </c>
      <c r="IG111" s="39">
        <v>2080</v>
      </c>
      <c r="IH111" s="39">
        <v>830</v>
      </c>
      <c r="II111" s="39">
        <v>50</v>
      </c>
      <c r="IJ111" s="39" t="s">
        <v>334</v>
      </c>
      <c r="IK111" s="39">
        <v>41290</v>
      </c>
      <c r="IL111" s="39">
        <v>8470</v>
      </c>
      <c r="IM111" s="39">
        <v>12850</v>
      </c>
      <c r="IN111" s="39">
        <v>8780</v>
      </c>
      <c r="IO111" s="39">
        <v>4710</v>
      </c>
      <c r="IP111" s="39">
        <v>3690</v>
      </c>
      <c r="IQ111" s="39">
        <v>2090</v>
      </c>
      <c r="IR111" s="39">
        <v>830</v>
      </c>
      <c r="IS111" s="39">
        <v>50</v>
      </c>
      <c r="IT111" s="39" t="s">
        <v>334</v>
      </c>
      <c r="IU111" s="39">
        <v>41450</v>
      </c>
      <c r="IV111" s="39">
        <v>8480</v>
      </c>
      <c r="IW111" s="39">
        <v>12910</v>
      </c>
      <c r="IX111" s="39">
        <v>8870</v>
      </c>
      <c r="IY111" s="39">
        <v>4760</v>
      </c>
      <c r="IZ111" s="39">
        <v>3730</v>
      </c>
      <c r="JA111" s="39">
        <v>2100</v>
      </c>
      <c r="JB111" s="39">
        <v>820</v>
      </c>
      <c r="JC111" s="39">
        <v>50</v>
      </c>
      <c r="JD111" s="39" t="s">
        <v>334</v>
      </c>
      <c r="JE111" s="39">
        <v>41720</v>
      </c>
      <c r="JF111" s="39">
        <v>8590</v>
      </c>
      <c r="JG111" s="39">
        <v>13010</v>
      </c>
      <c r="JH111" s="39">
        <v>8970</v>
      </c>
      <c r="JI111" s="39">
        <v>4830</v>
      </c>
      <c r="JJ111" s="39">
        <v>3800</v>
      </c>
      <c r="JK111" s="39">
        <v>2110</v>
      </c>
      <c r="JL111" s="39">
        <v>830</v>
      </c>
      <c r="JM111" s="39">
        <v>50</v>
      </c>
      <c r="JN111" s="39" t="s">
        <v>334</v>
      </c>
      <c r="JO111" s="39">
        <v>42180</v>
      </c>
      <c r="JP111" s="39">
        <v>8600</v>
      </c>
      <c r="JQ111" s="39">
        <v>13060</v>
      </c>
      <c r="JR111" s="39">
        <v>9040</v>
      </c>
      <c r="JS111" s="39">
        <v>4890</v>
      </c>
      <c r="JT111" s="39">
        <v>3840</v>
      </c>
      <c r="JU111" s="39">
        <v>2130</v>
      </c>
      <c r="JV111" s="39">
        <v>830</v>
      </c>
      <c r="JW111" s="39">
        <v>50</v>
      </c>
      <c r="JX111" s="39" t="s">
        <v>334</v>
      </c>
      <c r="JY111" s="39">
        <v>42440</v>
      </c>
      <c r="JZ111" s="39">
        <v>8620</v>
      </c>
      <c r="KA111" s="39">
        <v>13100</v>
      </c>
      <c r="KB111" s="39">
        <v>9080</v>
      </c>
      <c r="KC111" s="39">
        <v>4930</v>
      </c>
      <c r="KD111" s="39">
        <v>3870</v>
      </c>
      <c r="KE111" s="39">
        <v>2150</v>
      </c>
      <c r="KF111" s="39">
        <v>840</v>
      </c>
      <c r="KG111" s="39">
        <v>50</v>
      </c>
      <c r="KH111" s="39" t="s">
        <v>334</v>
      </c>
      <c r="KI111" s="39">
        <v>42620</v>
      </c>
      <c r="KJ111" s="39">
        <v>8590</v>
      </c>
      <c r="KK111" s="39">
        <v>13190</v>
      </c>
      <c r="KL111" s="39">
        <v>9230</v>
      </c>
      <c r="KM111" s="39">
        <v>4980</v>
      </c>
      <c r="KN111" s="39">
        <v>3940</v>
      </c>
      <c r="KO111" s="39">
        <v>2160</v>
      </c>
      <c r="KP111" s="39">
        <v>840</v>
      </c>
      <c r="KQ111" s="39">
        <v>50</v>
      </c>
      <c r="KR111" s="39" t="s">
        <v>334</v>
      </c>
      <c r="KS111" s="39">
        <v>42980</v>
      </c>
      <c r="KT111" s="39">
        <v>8600</v>
      </c>
      <c r="KU111" s="39">
        <v>13270</v>
      </c>
      <c r="KV111" s="39">
        <v>9380</v>
      </c>
      <c r="KW111" s="39">
        <v>5060</v>
      </c>
      <c r="KX111" s="39">
        <v>4000</v>
      </c>
      <c r="KY111" s="39">
        <v>2180</v>
      </c>
      <c r="KZ111" s="39">
        <v>850</v>
      </c>
      <c r="LA111" s="39">
        <v>50</v>
      </c>
      <c r="LB111" s="39" t="s">
        <v>334</v>
      </c>
      <c r="LC111" s="39">
        <v>43380</v>
      </c>
      <c r="LD111" t="str">
        <f>INDEX(Lookup!$F$2:$F$375, MATCH(D111,Lookup!$A$2:$A$375,0))</f>
        <v>:</v>
      </c>
    </row>
    <row r="112" spans="2:316" ht="15" customHeight="1" x14ac:dyDescent="0.25">
      <c r="B112" s="1" t="s">
        <v>342</v>
      </c>
      <c r="C112" s="42">
        <v>1035</v>
      </c>
      <c r="D112" s="42" t="s">
        <v>551</v>
      </c>
      <c r="E112" s="37" t="s">
        <v>552</v>
      </c>
      <c r="F112" s="38">
        <v>17630</v>
      </c>
      <c r="G112" s="38">
        <v>7560</v>
      </c>
      <c r="H112" s="38">
        <v>6300</v>
      </c>
      <c r="I112" s="38">
        <v>3940</v>
      </c>
      <c r="J112" s="38">
        <v>2290</v>
      </c>
      <c r="K112" s="38">
        <v>1280</v>
      </c>
      <c r="L112" s="38">
        <v>940</v>
      </c>
      <c r="M112" s="38">
        <v>80</v>
      </c>
      <c r="N112" s="38" t="s">
        <v>334</v>
      </c>
      <c r="O112" s="39">
        <v>40020</v>
      </c>
      <c r="P112" s="39">
        <v>17820</v>
      </c>
      <c r="Q112" s="39">
        <v>7540</v>
      </c>
      <c r="R112" s="39">
        <v>6420</v>
      </c>
      <c r="S112" s="39">
        <v>3950</v>
      </c>
      <c r="T112" s="39">
        <v>2320</v>
      </c>
      <c r="U112" s="39">
        <v>1240</v>
      </c>
      <c r="V112" s="39">
        <v>920</v>
      </c>
      <c r="W112" s="39">
        <v>80</v>
      </c>
      <c r="X112" s="39" t="s">
        <v>334</v>
      </c>
      <c r="Y112" s="39">
        <v>40280</v>
      </c>
      <c r="Z112" s="39">
        <v>17950</v>
      </c>
      <c r="AA112" s="39">
        <v>7730</v>
      </c>
      <c r="AB112" s="39">
        <v>6500</v>
      </c>
      <c r="AC112" s="39">
        <v>4060</v>
      </c>
      <c r="AD112" s="39">
        <v>2360</v>
      </c>
      <c r="AE112" s="39">
        <v>1190</v>
      </c>
      <c r="AF112" s="39">
        <v>810</v>
      </c>
      <c r="AG112" s="39">
        <v>60</v>
      </c>
      <c r="AH112" s="39" t="s">
        <v>334</v>
      </c>
      <c r="AI112" s="39">
        <v>40650</v>
      </c>
      <c r="AJ112" s="39">
        <v>18060</v>
      </c>
      <c r="AK112" s="39">
        <v>7920</v>
      </c>
      <c r="AL112" s="39">
        <v>6550</v>
      </c>
      <c r="AM112" s="39">
        <v>4110</v>
      </c>
      <c r="AN112" s="39">
        <v>2380</v>
      </c>
      <c r="AO112" s="39">
        <v>1180</v>
      </c>
      <c r="AP112" s="39">
        <v>780</v>
      </c>
      <c r="AQ112" s="39">
        <v>60</v>
      </c>
      <c r="AR112" s="39" t="s">
        <v>334</v>
      </c>
      <c r="AS112" s="39">
        <v>41040</v>
      </c>
      <c r="AT112" s="39">
        <v>18160</v>
      </c>
      <c r="AU112" s="39">
        <v>7970</v>
      </c>
      <c r="AV112" s="39">
        <v>6570</v>
      </c>
      <c r="AW112" s="39">
        <v>4140</v>
      </c>
      <c r="AX112" s="39">
        <v>2400</v>
      </c>
      <c r="AY112" s="39">
        <v>1190</v>
      </c>
      <c r="AZ112" s="39">
        <v>770</v>
      </c>
      <c r="BA112" s="39">
        <v>60</v>
      </c>
      <c r="BB112" s="39" t="s">
        <v>334</v>
      </c>
      <c r="BC112" s="39">
        <v>41270</v>
      </c>
      <c r="BD112" s="39">
        <v>18020</v>
      </c>
      <c r="BE112" s="39">
        <v>8010</v>
      </c>
      <c r="BF112" s="39">
        <v>6570</v>
      </c>
      <c r="BG112" s="39">
        <v>4180</v>
      </c>
      <c r="BH112" s="39">
        <v>2420</v>
      </c>
      <c r="BI112" s="39">
        <v>1230</v>
      </c>
      <c r="BJ112" s="39">
        <v>790</v>
      </c>
      <c r="BK112" s="39">
        <v>70</v>
      </c>
      <c r="BL112" s="39" t="s">
        <v>334</v>
      </c>
      <c r="BM112" s="39">
        <v>41280</v>
      </c>
      <c r="BN112" s="39">
        <v>18080</v>
      </c>
      <c r="BO112" s="39">
        <v>8000</v>
      </c>
      <c r="BP112" s="39">
        <v>6620</v>
      </c>
      <c r="BQ112" s="39">
        <v>4260</v>
      </c>
      <c r="BR112" s="39">
        <v>2470</v>
      </c>
      <c r="BS112" s="39">
        <v>1240</v>
      </c>
      <c r="BT112" s="39">
        <v>790</v>
      </c>
      <c r="BU112" s="39">
        <v>70</v>
      </c>
      <c r="BV112" s="39" t="s">
        <v>334</v>
      </c>
      <c r="BW112" s="39">
        <v>41520</v>
      </c>
      <c r="BX112" s="39">
        <v>18170</v>
      </c>
      <c r="BY112" s="39">
        <v>8000</v>
      </c>
      <c r="BZ112" s="39">
        <v>6660</v>
      </c>
      <c r="CA112" s="39">
        <v>4300</v>
      </c>
      <c r="CB112" s="39">
        <v>2510</v>
      </c>
      <c r="CC112" s="39">
        <v>1260</v>
      </c>
      <c r="CD112" s="39">
        <v>790</v>
      </c>
      <c r="CE112" s="39">
        <v>70</v>
      </c>
      <c r="CF112" s="39" t="s">
        <v>334</v>
      </c>
      <c r="CG112" s="39">
        <v>41750</v>
      </c>
      <c r="CH112" s="39">
        <v>18190</v>
      </c>
      <c r="CI112" s="39">
        <v>8090</v>
      </c>
      <c r="CJ112" s="39">
        <v>6650</v>
      </c>
      <c r="CK112" s="39">
        <v>4330</v>
      </c>
      <c r="CL112" s="39">
        <v>2540</v>
      </c>
      <c r="CM112" s="39">
        <v>1270</v>
      </c>
      <c r="CN112" s="39">
        <v>790</v>
      </c>
      <c r="CO112" s="39">
        <v>60</v>
      </c>
      <c r="CP112" s="39" t="s">
        <v>334</v>
      </c>
      <c r="CQ112" s="39">
        <v>41930</v>
      </c>
      <c r="CR112" s="39">
        <v>18230</v>
      </c>
      <c r="CS112" s="39">
        <v>8090</v>
      </c>
      <c r="CT112" s="39">
        <v>6700</v>
      </c>
      <c r="CU112" s="39">
        <v>4340</v>
      </c>
      <c r="CV112" s="39">
        <v>2570</v>
      </c>
      <c r="CW112" s="39">
        <v>1270</v>
      </c>
      <c r="CX112" s="39">
        <v>800</v>
      </c>
      <c r="CY112" s="39">
        <v>70</v>
      </c>
      <c r="CZ112" s="39" t="s">
        <v>334</v>
      </c>
      <c r="DA112" s="39">
        <v>42060</v>
      </c>
      <c r="DB112" s="39">
        <v>18090</v>
      </c>
      <c r="DC112" s="39">
        <v>8080</v>
      </c>
      <c r="DD112" s="39">
        <v>6770</v>
      </c>
      <c r="DE112" s="39">
        <v>4380</v>
      </c>
      <c r="DF112" s="39">
        <v>2590</v>
      </c>
      <c r="DG112" s="39">
        <v>1300</v>
      </c>
      <c r="DH112" s="39">
        <v>820</v>
      </c>
      <c r="DI112" s="39">
        <v>70</v>
      </c>
      <c r="DJ112" s="39" t="s">
        <v>334</v>
      </c>
      <c r="DK112" s="39">
        <v>42110</v>
      </c>
      <c r="DL112" s="39">
        <v>18100</v>
      </c>
      <c r="DM112" s="39">
        <v>8110</v>
      </c>
      <c r="DN112" s="39">
        <v>6840</v>
      </c>
      <c r="DO112" s="39">
        <v>4430</v>
      </c>
      <c r="DP112" s="39">
        <v>2660</v>
      </c>
      <c r="DQ112" s="39">
        <v>1310</v>
      </c>
      <c r="DR112" s="39">
        <v>820</v>
      </c>
      <c r="DS112" s="39">
        <v>70</v>
      </c>
      <c r="DT112" s="39" t="s">
        <v>334</v>
      </c>
      <c r="DU112" s="39">
        <v>42330</v>
      </c>
      <c r="DV112" s="39">
        <v>18140</v>
      </c>
      <c r="DW112" s="39">
        <v>8130</v>
      </c>
      <c r="DX112" s="39">
        <v>6890</v>
      </c>
      <c r="DY112" s="39">
        <v>4490</v>
      </c>
      <c r="DZ112" s="39">
        <v>2690</v>
      </c>
      <c r="EA112" s="39">
        <v>1330</v>
      </c>
      <c r="EB112" s="39">
        <v>830</v>
      </c>
      <c r="EC112" s="39">
        <v>70</v>
      </c>
      <c r="ED112" s="39" t="s">
        <v>334</v>
      </c>
      <c r="EE112" s="39">
        <v>42560</v>
      </c>
      <c r="EF112" s="39">
        <v>18180</v>
      </c>
      <c r="EG112" s="39">
        <v>8170</v>
      </c>
      <c r="EH112" s="39">
        <v>6980</v>
      </c>
      <c r="EI112" s="39">
        <v>4560</v>
      </c>
      <c r="EJ112" s="39">
        <v>2720</v>
      </c>
      <c r="EK112" s="39">
        <v>1330</v>
      </c>
      <c r="EL112" s="39">
        <v>830</v>
      </c>
      <c r="EM112" s="39">
        <v>70</v>
      </c>
      <c r="EN112" s="39" t="s">
        <v>334</v>
      </c>
      <c r="EO112" s="39">
        <v>42830</v>
      </c>
      <c r="EP112" s="39">
        <v>18250</v>
      </c>
      <c r="EQ112" s="39">
        <v>8300</v>
      </c>
      <c r="ER112" s="39">
        <v>7050</v>
      </c>
      <c r="ES112" s="39">
        <v>4600</v>
      </c>
      <c r="ET112" s="39">
        <v>2740</v>
      </c>
      <c r="EU112" s="39">
        <v>1350</v>
      </c>
      <c r="EV112" s="39">
        <v>830</v>
      </c>
      <c r="EW112" s="39">
        <v>70</v>
      </c>
      <c r="EX112" s="39" t="s">
        <v>334</v>
      </c>
      <c r="EY112" s="39">
        <v>43170</v>
      </c>
      <c r="EZ112" s="39">
        <v>18300</v>
      </c>
      <c r="FA112" s="39">
        <v>8480</v>
      </c>
      <c r="FB112" s="39">
        <v>7170</v>
      </c>
      <c r="FC112" s="39">
        <v>4590</v>
      </c>
      <c r="FD112" s="39">
        <v>2760</v>
      </c>
      <c r="FE112" s="39">
        <v>1360</v>
      </c>
      <c r="FF112" s="39">
        <v>820</v>
      </c>
      <c r="FG112" s="39">
        <v>60</v>
      </c>
      <c r="FH112" s="39" t="s">
        <v>334</v>
      </c>
      <c r="FI112" s="39">
        <v>43540</v>
      </c>
      <c r="FJ112" s="39">
        <v>18380</v>
      </c>
      <c r="FK112" s="39">
        <v>8510</v>
      </c>
      <c r="FL112" s="39">
        <v>7220</v>
      </c>
      <c r="FM112" s="39">
        <v>4580</v>
      </c>
      <c r="FN112" s="39">
        <v>2770</v>
      </c>
      <c r="FO112" s="39">
        <v>1370</v>
      </c>
      <c r="FP112" s="39">
        <v>820</v>
      </c>
      <c r="FQ112" s="39">
        <v>70</v>
      </c>
      <c r="FR112" s="39" t="s">
        <v>334</v>
      </c>
      <c r="FS112" s="39">
        <v>43710</v>
      </c>
      <c r="FT112" s="39">
        <v>18490</v>
      </c>
      <c r="FU112" s="39">
        <v>8540</v>
      </c>
      <c r="FV112" s="39">
        <v>7280</v>
      </c>
      <c r="FW112" s="39">
        <v>4600</v>
      </c>
      <c r="FX112" s="39">
        <v>2780</v>
      </c>
      <c r="FY112" s="39">
        <v>1380</v>
      </c>
      <c r="FZ112" s="39">
        <v>820</v>
      </c>
      <c r="GA112" s="39">
        <v>70</v>
      </c>
      <c r="GB112" s="39" t="s">
        <v>334</v>
      </c>
      <c r="GC112" s="39">
        <v>43950</v>
      </c>
      <c r="GD112" s="39">
        <v>18550</v>
      </c>
      <c r="GE112" s="39">
        <v>8580</v>
      </c>
      <c r="GF112" s="39">
        <v>7300</v>
      </c>
      <c r="GG112" s="39">
        <v>4630</v>
      </c>
      <c r="GH112" s="39">
        <v>2810</v>
      </c>
      <c r="GI112" s="39">
        <v>1390</v>
      </c>
      <c r="GJ112" s="39">
        <v>830</v>
      </c>
      <c r="GK112" s="39">
        <v>70</v>
      </c>
      <c r="GL112" s="39" t="s">
        <v>334</v>
      </c>
      <c r="GM112" s="39">
        <v>44140</v>
      </c>
      <c r="GN112" s="39">
        <v>18540</v>
      </c>
      <c r="GO112" s="39">
        <v>8620</v>
      </c>
      <c r="GP112" s="39">
        <v>7310</v>
      </c>
      <c r="GQ112" s="39">
        <v>4660</v>
      </c>
      <c r="GR112" s="39">
        <v>2820</v>
      </c>
      <c r="GS112" s="39">
        <v>1400</v>
      </c>
      <c r="GT112" s="39">
        <v>830</v>
      </c>
      <c r="GU112" s="39">
        <v>70</v>
      </c>
      <c r="GV112" s="39" t="s">
        <v>334</v>
      </c>
      <c r="GW112" s="39">
        <v>44230</v>
      </c>
      <c r="GX112" s="39">
        <v>18580</v>
      </c>
      <c r="GY112" s="39">
        <v>8670</v>
      </c>
      <c r="GZ112" s="39">
        <v>7350</v>
      </c>
      <c r="HA112" s="39">
        <v>4670</v>
      </c>
      <c r="HB112" s="39">
        <v>2840</v>
      </c>
      <c r="HC112" s="39">
        <v>1420</v>
      </c>
      <c r="HD112" s="39">
        <v>830</v>
      </c>
      <c r="HE112" s="39">
        <v>70</v>
      </c>
      <c r="HF112" s="39" t="s">
        <v>334</v>
      </c>
      <c r="HG112" s="39">
        <v>44420</v>
      </c>
      <c r="HH112" s="39">
        <v>18580</v>
      </c>
      <c r="HI112" s="39">
        <v>8700</v>
      </c>
      <c r="HJ112" s="39">
        <v>7350</v>
      </c>
      <c r="HK112" s="39">
        <v>4680</v>
      </c>
      <c r="HL112" s="39">
        <v>2840</v>
      </c>
      <c r="HM112" s="39">
        <v>1420</v>
      </c>
      <c r="HN112" s="39">
        <v>830</v>
      </c>
      <c r="HO112" s="39">
        <v>70</v>
      </c>
      <c r="HP112" s="39" t="s">
        <v>334</v>
      </c>
      <c r="HQ112" s="39">
        <v>44470</v>
      </c>
      <c r="HR112" s="39">
        <v>18610</v>
      </c>
      <c r="HS112" s="39">
        <v>8750</v>
      </c>
      <c r="HT112" s="39">
        <v>7360</v>
      </c>
      <c r="HU112" s="39">
        <v>4720</v>
      </c>
      <c r="HV112" s="39">
        <v>2860</v>
      </c>
      <c r="HW112" s="39">
        <v>1420</v>
      </c>
      <c r="HX112" s="39">
        <v>830</v>
      </c>
      <c r="HY112" s="39">
        <v>70</v>
      </c>
      <c r="HZ112" s="39" t="s">
        <v>334</v>
      </c>
      <c r="IA112" s="39">
        <v>44620</v>
      </c>
      <c r="IB112" s="39">
        <v>18810</v>
      </c>
      <c r="IC112" s="39">
        <v>8810</v>
      </c>
      <c r="ID112" s="39">
        <v>7410</v>
      </c>
      <c r="IE112" s="39">
        <v>4770</v>
      </c>
      <c r="IF112" s="39">
        <v>2910</v>
      </c>
      <c r="IG112" s="39">
        <v>1440</v>
      </c>
      <c r="IH112" s="39">
        <v>840</v>
      </c>
      <c r="II112" s="39">
        <v>70</v>
      </c>
      <c r="IJ112" s="39" t="s">
        <v>334</v>
      </c>
      <c r="IK112" s="39">
        <v>45040</v>
      </c>
      <c r="IL112" s="39">
        <v>18890</v>
      </c>
      <c r="IM112" s="39">
        <v>8890</v>
      </c>
      <c r="IN112" s="39">
        <v>7460</v>
      </c>
      <c r="IO112" s="39">
        <v>4830</v>
      </c>
      <c r="IP112" s="39">
        <v>2920</v>
      </c>
      <c r="IQ112" s="39">
        <v>1450</v>
      </c>
      <c r="IR112" s="39">
        <v>840</v>
      </c>
      <c r="IS112" s="39">
        <v>70</v>
      </c>
      <c r="IT112" s="39" t="s">
        <v>334</v>
      </c>
      <c r="IU112" s="39">
        <v>45350</v>
      </c>
      <c r="IV112" s="39">
        <v>18930</v>
      </c>
      <c r="IW112" s="39">
        <v>8980</v>
      </c>
      <c r="IX112" s="39">
        <v>7490</v>
      </c>
      <c r="IY112" s="39">
        <v>4910</v>
      </c>
      <c r="IZ112" s="39">
        <v>2960</v>
      </c>
      <c r="JA112" s="39">
        <v>1470</v>
      </c>
      <c r="JB112" s="39">
        <v>850</v>
      </c>
      <c r="JC112" s="39">
        <v>70</v>
      </c>
      <c r="JD112" s="39" t="s">
        <v>334</v>
      </c>
      <c r="JE112" s="39">
        <v>45660</v>
      </c>
      <c r="JF112" s="39">
        <v>18980</v>
      </c>
      <c r="JG112" s="39">
        <v>9130</v>
      </c>
      <c r="JH112" s="39">
        <v>7550</v>
      </c>
      <c r="JI112" s="39">
        <v>4980</v>
      </c>
      <c r="JJ112" s="39">
        <v>2990</v>
      </c>
      <c r="JK112" s="39">
        <v>1490</v>
      </c>
      <c r="JL112" s="39">
        <v>850</v>
      </c>
      <c r="JM112" s="39">
        <v>70</v>
      </c>
      <c r="JN112" s="39" t="s">
        <v>334</v>
      </c>
      <c r="JO112" s="39">
        <v>46040</v>
      </c>
      <c r="JP112" s="39">
        <v>19000</v>
      </c>
      <c r="JQ112" s="39">
        <v>9260</v>
      </c>
      <c r="JR112" s="39">
        <v>7650</v>
      </c>
      <c r="JS112" s="39">
        <v>5090</v>
      </c>
      <c r="JT112" s="39">
        <v>3060</v>
      </c>
      <c r="JU112" s="39">
        <v>1520</v>
      </c>
      <c r="JV112" s="39">
        <v>860</v>
      </c>
      <c r="JW112" s="39">
        <v>70</v>
      </c>
      <c r="JX112" s="39" t="s">
        <v>334</v>
      </c>
      <c r="JY112" s="39">
        <v>46510</v>
      </c>
      <c r="JZ112" s="39">
        <v>19020</v>
      </c>
      <c r="KA112" s="39">
        <v>9400</v>
      </c>
      <c r="KB112" s="39">
        <v>7740</v>
      </c>
      <c r="KC112" s="39">
        <v>5160</v>
      </c>
      <c r="KD112" s="39">
        <v>3140</v>
      </c>
      <c r="KE112" s="39">
        <v>1550</v>
      </c>
      <c r="KF112" s="39">
        <v>870</v>
      </c>
      <c r="KG112" s="39">
        <v>70</v>
      </c>
      <c r="KH112" s="39" t="s">
        <v>334</v>
      </c>
      <c r="KI112" s="39">
        <v>46950</v>
      </c>
      <c r="KJ112" s="39">
        <v>19080</v>
      </c>
      <c r="KK112" s="39">
        <v>9510</v>
      </c>
      <c r="KL112" s="39">
        <v>7840</v>
      </c>
      <c r="KM112" s="39">
        <v>5280</v>
      </c>
      <c r="KN112" s="39">
        <v>3170</v>
      </c>
      <c r="KO112" s="39">
        <v>1580</v>
      </c>
      <c r="KP112" s="39">
        <v>870</v>
      </c>
      <c r="KQ112" s="39">
        <v>70</v>
      </c>
      <c r="KR112" s="39" t="s">
        <v>334</v>
      </c>
      <c r="KS112" s="39">
        <v>47410</v>
      </c>
      <c r="KT112" s="39">
        <v>19120</v>
      </c>
      <c r="KU112" s="39">
        <v>9680</v>
      </c>
      <c r="KV112" s="39">
        <v>7990</v>
      </c>
      <c r="KW112" s="39">
        <v>5470</v>
      </c>
      <c r="KX112" s="39">
        <v>3210</v>
      </c>
      <c r="KY112" s="39">
        <v>1600</v>
      </c>
      <c r="KZ112" s="39">
        <v>880</v>
      </c>
      <c r="LA112" s="39">
        <v>70</v>
      </c>
      <c r="LB112" s="39" t="s">
        <v>334</v>
      </c>
      <c r="LC112" s="39">
        <v>48020</v>
      </c>
      <c r="LD112" t="str">
        <f>INDEX(Lookup!$F$2:$F$375, MATCH(D112,Lookup!$A$2:$A$375,0))</f>
        <v>:</v>
      </c>
    </row>
    <row r="113" spans="2:316" ht="15" customHeight="1" x14ac:dyDescent="0.25">
      <c r="B113" s="1" t="s">
        <v>342</v>
      </c>
      <c r="C113" s="42">
        <v>1040</v>
      </c>
      <c r="D113" s="42" t="s">
        <v>553</v>
      </c>
      <c r="E113" s="37" t="s">
        <v>554</v>
      </c>
      <c r="F113" s="38">
        <v>9260</v>
      </c>
      <c r="G113" s="38">
        <v>7480</v>
      </c>
      <c r="H113" s="38">
        <v>4890</v>
      </c>
      <c r="I113" s="38">
        <v>3780</v>
      </c>
      <c r="J113" s="38">
        <v>1980</v>
      </c>
      <c r="K113" s="38">
        <v>1400</v>
      </c>
      <c r="L113" s="38">
        <v>910</v>
      </c>
      <c r="M113" s="38">
        <v>120</v>
      </c>
      <c r="N113" s="38" t="s">
        <v>334</v>
      </c>
      <c r="O113" s="39">
        <v>29830</v>
      </c>
      <c r="P113" s="39">
        <v>9480</v>
      </c>
      <c r="Q113" s="39">
        <v>7580</v>
      </c>
      <c r="R113" s="39">
        <v>4920</v>
      </c>
      <c r="S113" s="39">
        <v>3810</v>
      </c>
      <c r="T113" s="39">
        <v>1980</v>
      </c>
      <c r="U113" s="39">
        <v>1370</v>
      </c>
      <c r="V113" s="39">
        <v>850</v>
      </c>
      <c r="W113" s="39">
        <v>120</v>
      </c>
      <c r="X113" s="39" t="s">
        <v>334</v>
      </c>
      <c r="Y113" s="39">
        <v>30100</v>
      </c>
      <c r="Z113" s="39">
        <v>9660</v>
      </c>
      <c r="AA113" s="39">
        <v>7720</v>
      </c>
      <c r="AB113" s="39">
        <v>5000</v>
      </c>
      <c r="AC113" s="39">
        <v>3940</v>
      </c>
      <c r="AD113" s="39">
        <v>2090</v>
      </c>
      <c r="AE113" s="39">
        <v>1310</v>
      </c>
      <c r="AF113" s="39">
        <v>750</v>
      </c>
      <c r="AG113" s="39">
        <v>90</v>
      </c>
      <c r="AH113" s="39" t="s">
        <v>334</v>
      </c>
      <c r="AI113" s="39">
        <v>30540</v>
      </c>
      <c r="AJ113" s="39">
        <v>9790</v>
      </c>
      <c r="AK113" s="39">
        <v>7770</v>
      </c>
      <c r="AL113" s="39">
        <v>5040</v>
      </c>
      <c r="AM113" s="39">
        <v>4150</v>
      </c>
      <c r="AN113" s="39">
        <v>2190</v>
      </c>
      <c r="AO113" s="39">
        <v>1320</v>
      </c>
      <c r="AP113" s="39">
        <v>730</v>
      </c>
      <c r="AQ113" s="39">
        <v>80</v>
      </c>
      <c r="AR113" s="39" t="s">
        <v>334</v>
      </c>
      <c r="AS113" s="39">
        <v>31050</v>
      </c>
      <c r="AT113" s="39">
        <v>9880</v>
      </c>
      <c r="AU113" s="39">
        <v>7890</v>
      </c>
      <c r="AV113" s="39">
        <v>5110</v>
      </c>
      <c r="AW113" s="39">
        <v>4300</v>
      </c>
      <c r="AX113" s="39">
        <v>2270</v>
      </c>
      <c r="AY113" s="39">
        <v>1340</v>
      </c>
      <c r="AZ113" s="39">
        <v>740</v>
      </c>
      <c r="BA113" s="39">
        <v>80</v>
      </c>
      <c r="BB113" s="39" t="s">
        <v>334</v>
      </c>
      <c r="BC113" s="39">
        <v>31600</v>
      </c>
      <c r="BD113" s="39">
        <v>9930</v>
      </c>
      <c r="BE113" s="39">
        <v>8000</v>
      </c>
      <c r="BF113" s="39">
        <v>5220</v>
      </c>
      <c r="BG113" s="39">
        <v>4470</v>
      </c>
      <c r="BH113" s="39">
        <v>2360</v>
      </c>
      <c r="BI113" s="39">
        <v>1380</v>
      </c>
      <c r="BJ113" s="39">
        <v>750</v>
      </c>
      <c r="BK113" s="39">
        <v>90</v>
      </c>
      <c r="BL113" s="39" t="s">
        <v>334</v>
      </c>
      <c r="BM113" s="39">
        <v>32200</v>
      </c>
      <c r="BN113" s="39">
        <v>10060</v>
      </c>
      <c r="BO113" s="39">
        <v>8020</v>
      </c>
      <c r="BP113" s="39">
        <v>5300</v>
      </c>
      <c r="BQ113" s="39">
        <v>4700</v>
      </c>
      <c r="BR113" s="39">
        <v>2500</v>
      </c>
      <c r="BS113" s="39">
        <v>1460</v>
      </c>
      <c r="BT113" s="39">
        <v>780</v>
      </c>
      <c r="BU113" s="39">
        <v>80</v>
      </c>
      <c r="BV113" s="39" t="s">
        <v>334</v>
      </c>
      <c r="BW113" s="39">
        <v>32900</v>
      </c>
      <c r="BX113" s="39">
        <v>10160</v>
      </c>
      <c r="BY113" s="39">
        <v>8030</v>
      </c>
      <c r="BZ113" s="39">
        <v>5380</v>
      </c>
      <c r="CA113" s="39">
        <v>4890</v>
      </c>
      <c r="CB113" s="39">
        <v>2650</v>
      </c>
      <c r="CC113" s="39">
        <v>1520</v>
      </c>
      <c r="CD113" s="39">
        <v>780</v>
      </c>
      <c r="CE113" s="39">
        <v>80</v>
      </c>
      <c r="CF113" s="39" t="s">
        <v>334</v>
      </c>
      <c r="CG113" s="39">
        <v>33490</v>
      </c>
      <c r="CH113" s="39">
        <v>10190</v>
      </c>
      <c r="CI113" s="39">
        <v>8100</v>
      </c>
      <c r="CJ113" s="39">
        <v>5550</v>
      </c>
      <c r="CK113" s="39">
        <v>5040</v>
      </c>
      <c r="CL113" s="39">
        <v>2760</v>
      </c>
      <c r="CM113" s="39">
        <v>1580</v>
      </c>
      <c r="CN113" s="39">
        <v>800</v>
      </c>
      <c r="CO113" s="39">
        <v>80</v>
      </c>
      <c r="CP113" s="39" t="s">
        <v>334</v>
      </c>
      <c r="CQ113" s="39">
        <v>34110</v>
      </c>
      <c r="CR113" s="39">
        <v>10230</v>
      </c>
      <c r="CS113" s="39">
        <v>8220</v>
      </c>
      <c r="CT113" s="39">
        <v>5670</v>
      </c>
      <c r="CU113" s="39">
        <v>5190</v>
      </c>
      <c r="CV113" s="39">
        <v>2900</v>
      </c>
      <c r="CW113" s="39">
        <v>1630</v>
      </c>
      <c r="CX113" s="39">
        <v>810</v>
      </c>
      <c r="CY113" s="39">
        <v>80</v>
      </c>
      <c r="CZ113" s="39" t="s">
        <v>334</v>
      </c>
      <c r="DA113" s="39">
        <v>34740</v>
      </c>
      <c r="DB113" s="39">
        <v>10270</v>
      </c>
      <c r="DC113" s="39">
        <v>8280</v>
      </c>
      <c r="DD113" s="39">
        <v>5770</v>
      </c>
      <c r="DE113" s="39">
        <v>5430</v>
      </c>
      <c r="DF113" s="39">
        <v>3020</v>
      </c>
      <c r="DG113" s="39">
        <v>1680</v>
      </c>
      <c r="DH113" s="39">
        <v>830</v>
      </c>
      <c r="DI113" s="39">
        <v>80</v>
      </c>
      <c r="DJ113" s="39" t="s">
        <v>334</v>
      </c>
      <c r="DK113" s="39">
        <v>35350</v>
      </c>
      <c r="DL113" s="39">
        <v>10300</v>
      </c>
      <c r="DM113" s="39">
        <v>8420</v>
      </c>
      <c r="DN113" s="39">
        <v>5920</v>
      </c>
      <c r="DO113" s="39">
        <v>5600</v>
      </c>
      <c r="DP113" s="39">
        <v>3130</v>
      </c>
      <c r="DQ113" s="39">
        <v>1720</v>
      </c>
      <c r="DR113" s="39">
        <v>850</v>
      </c>
      <c r="DS113" s="39">
        <v>80</v>
      </c>
      <c r="DT113" s="39" t="s">
        <v>334</v>
      </c>
      <c r="DU113" s="39">
        <v>36020</v>
      </c>
      <c r="DV113" s="39">
        <v>10350</v>
      </c>
      <c r="DW113" s="39">
        <v>8520</v>
      </c>
      <c r="DX113" s="39">
        <v>6150</v>
      </c>
      <c r="DY113" s="39">
        <v>5750</v>
      </c>
      <c r="DZ113" s="39">
        <v>3210</v>
      </c>
      <c r="EA113" s="39">
        <v>1730</v>
      </c>
      <c r="EB113" s="39">
        <v>860</v>
      </c>
      <c r="EC113" s="39">
        <v>80</v>
      </c>
      <c r="ED113" s="39" t="s">
        <v>334</v>
      </c>
      <c r="EE113" s="39">
        <v>36640</v>
      </c>
      <c r="EF113" s="39">
        <v>10340</v>
      </c>
      <c r="EG113" s="39">
        <v>8610</v>
      </c>
      <c r="EH113" s="39">
        <v>6290</v>
      </c>
      <c r="EI113" s="39">
        <v>5850</v>
      </c>
      <c r="EJ113" s="39">
        <v>3280</v>
      </c>
      <c r="EK113" s="39">
        <v>1760</v>
      </c>
      <c r="EL113" s="39">
        <v>860</v>
      </c>
      <c r="EM113" s="39">
        <v>80</v>
      </c>
      <c r="EN113" s="39" t="s">
        <v>334</v>
      </c>
      <c r="EO113" s="39">
        <v>37070</v>
      </c>
      <c r="EP113" s="39">
        <v>10450</v>
      </c>
      <c r="EQ113" s="39">
        <v>8730</v>
      </c>
      <c r="ER113" s="39">
        <v>6420</v>
      </c>
      <c r="ES113" s="39">
        <v>5960</v>
      </c>
      <c r="ET113" s="39">
        <v>3350</v>
      </c>
      <c r="EU113" s="39">
        <v>1770</v>
      </c>
      <c r="EV113" s="39">
        <v>880</v>
      </c>
      <c r="EW113" s="39">
        <v>80</v>
      </c>
      <c r="EX113" s="39" t="s">
        <v>334</v>
      </c>
      <c r="EY113" s="39">
        <v>37630</v>
      </c>
      <c r="EZ113" s="39">
        <v>10670</v>
      </c>
      <c r="FA113" s="39">
        <v>8820</v>
      </c>
      <c r="FB113" s="39">
        <v>6520</v>
      </c>
      <c r="FC113" s="39">
        <v>6030</v>
      </c>
      <c r="FD113" s="39">
        <v>3390</v>
      </c>
      <c r="FE113" s="39">
        <v>1790</v>
      </c>
      <c r="FF113" s="39">
        <v>880</v>
      </c>
      <c r="FG113" s="39">
        <v>80</v>
      </c>
      <c r="FH113" s="39" t="s">
        <v>334</v>
      </c>
      <c r="FI113" s="39">
        <v>38180</v>
      </c>
      <c r="FJ113" s="39">
        <v>10790</v>
      </c>
      <c r="FK113" s="39">
        <v>8980</v>
      </c>
      <c r="FL113" s="39">
        <v>6630</v>
      </c>
      <c r="FM113" s="39">
        <v>6150</v>
      </c>
      <c r="FN113" s="39">
        <v>3420</v>
      </c>
      <c r="FO113" s="39">
        <v>1800</v>
      </c>
      <c r="FP113" s="39">
        <v>890</v>
      </c>
      <c r="FQ113" s="39">
        <v>80</v>
      </c>
      <c r="FR113" s="39" t="s">
        <v>334</v>
      </c>
      <c r="FS113" s="39">
        <v>38740</v>
      </c>
      <c r="FT113" s="39">
        <v>10910</v>
      </c>
      <c r="FU113" s="39">
        <v>9080</v>
      </c>
      <c r="FV113" s="39">
        <v>6710</v>
      </c>
      <c r="FW113" s="39">
        <v>6190</v>
      </c>
      <c r="FX113" s="39">
        <v>3460</v>
      </c>
      <c r="FY113" s="39">
        <v>1800</v>
      </c>
      <c r="FZ113" s="39">
        <v>890</v>
      </c>
      <c r="GA113" s="39">
        <v>80</v>
      </c>
      <c r="GB113" s="39" t="s">
        <v>334</v>
      </c>
      <c r="GC113" s="39">
        <v>39130</v>
      </c>
      <c r="GD113" s="39">
        <v>11050</v>
      </c>
      <c r="GE113" s="39">
        <v>9180</v>
      </c>
      <c r="GF113" s="39">
        <v>6790</v>
      </c>
      <c r="GG113" s="39">
        <v>6230</v>
      </c>
      <c r="GH113" s="39">
        <v>3510</v>
      </c>
      <c r="GI113" s="39">
        <v>1820</v>
      </c>
      <c r="GJ113" s="39">
        <v>900</v>
      </c>
      <c r="GK113" s="39">
        <v>80</v>
      </c>
      <c r="GL113" s="39" t="s">
        <v>334</v>
      </c>
      <c r="GM113" s="39">
        <v>39560</v>
      </c>
      <c r="GN113" s="39">
        <v>11070</v>
      </c>
      <c r="GO113" s="39">
        <v>9290</v>
      </c>
      <c r="GP113" s="39">
        <v>6870</v>
      </c>
      <c r="GQ113" s="39">
        <v>6300</v>
      </c>
      <c r="GR113" s="39">
        <v>3580</v>
      </c>
      <c r="GS113" s="39">
        <v>1840</v>
      </c>
      <c r="GT113" s="39">
        <v>900</v>
      </c>
      <c r="GU113" s="39">
        <v>80</v>
      </c>
      <c r="GV113" s="39" t="s">
        <v>334</v>
      </c>
      <c r="GW113" s="39">
        <v>39930</v>
      </c>
      <c r="GX113" s="39">
        <v>11140</v>
      </c>
      <c r="GY113" s="39">
        <v>9350</v>
      </c>
      <c r="GZ113" s="39">
        <v>6950</v>
      </c>
      <c r="HA113" s="39">
        <v>6380</v>
      </c>
      <c r="HB113" s="39">
        <v>3620</v>
      </c>
      <c r="HC113" s="39">
        <v>1870</v>
      </c>
      <c r="HD113" s="39">
        <v>910</v>
      </c>
      <c r="HE113" s="39">
        <v>80</v>
      </c>
      <c r="HF113" s="39" t="s">
        <v>334</v>
      </c>
      <c r="HG113" s="39">
        <v>40300</v>
      </c>
      <c r="HH113" s="39">
        <v>11240</v>
      </c>
      <c r="HI113" s="39">
        <v>9450</v>
      </c>
      <c r="HJ113" s="39">
        <v>6990</v>
      </c>
      <c r="HK113" s="39">
        <v>6440</v>
      </c>
      <c r="HL113" s="39">
        <v>3670</v>
      </c>
      <c r="HM113" s="39">
        <v>1870</v>
      </c>
      <c r="HN113" s="39">
        <v>920</v>
      </c>
      <c r="HO113" s="39">
        <v>80</v>
      </c>
      <c r="HP113" s="39" t="s">
        <v>334</v>
      </c>
      <c r="HQ113" s="39">
        <v>40660</v>
      </c>
      <c r="HR113" s="39">
        <v>11320</v>
      </c>
      <c r="HS113" s="39">
        <v>9540</v>
      </c>
      <c r="HT113" s="39">
        <v>7140</v>
      </c>
      <c r="HU113" s="39">
        <v>6540</v>
      </c>
      <c r="HV113" s="39">
        <v>3710</v>
      </c>
      <c r="HW113" s="39">
        <v>1890</v>
      </c>
      <c r="HX113" s="39">
        <v>920</v>
      </c>
      <c r="HY113" s="39">
        <v>90</v>
      </c>
      <c r="HZ113" s="39" t="s">
        <v>334</v>
      </c>
      <c r="IA113" s="39">
        <v>41150</v>
      </c>
      <c r="IB113" s="39">
        <v>11360</v>
      </c>
      <c r="IC113" s="39">
        <v>9660</v>
      </c>
      <c r="ID113" s="39">
        <v>7290</v>
      </c>
      <c r="IE113" s="39">
        <v>6680</v>
      </c>
      <c r="IF113" s="39">
        <v>3760</v>
      </c>
      <c r="IG113" s="39">
        <v>1900</v>
      </c>
      <c r="IH113" s="39">
        <v>920</v>
      </c>
      <c r="II113" s="39">
        <v>90</v>
      </c>
      <c r="IJ113" s="39" t="s">
        <v>334</v>
      </c>
      <c r="IK113" s="39">
        <v>41660</v>
      </c>
      <c r="IL113" s="39">
        <v>11440</v>
      </c>
      <c r="IM113" s="39">
        <v>9900</v>
      </c>
      <c r="IN113" s="39">
        <v>7480</v>
      </c>
      <c r="IO113" s="39">
        <v>6840</v>
      </c>
      <c r="IP113" s="39">
        <v>3940</v>
      </c>
      <c r="IQ113" s="39">
        <v>1960</v>
      </c>
      <c r="IR113" s="39">
        <v>930</v>
      </c>
      <c r="IS113" s="39">
        <v>90</v>
      </c>
      <c r="IT113" s="39" t="s">
        <v>334</v>
      </c>
      <c r="IU113" s="39">
        <v>42570</v>
      </c>
      <c r="IV113" s="39">
        <v>11510</v>
      </c>
      <c r="IW113" s="39">
        <v>10100</v>
      </c>
      <c r="IX113" s="39">
        <v>7700</v>
      </c>
      <c r="IY113" s="39">
        <v>7040</v>
      </c>
      <c r="IZ113" s="39">
        <v>4150</v>
      </c>
      <c r="JA113" s="39">
        <v>2000</v>
      </c>
      <c r="JB113" s="39">
        <v>930</v>
      </c>
      <c r="JC113" s="39">
        <v>90</v>
      </c>
      <c r="JD113" s="39" t="s">
        <v>334</v>
      </c>
      <c r="JE113" s="39">
        <v>43510</v>
      </c>
      <c r="JF113" s="39">
        <v>11590</v>
      </c>
      <c r="JG113" s="39">
        <v>10310</v>
      </c>
      <c r="JH113" s="39">
        <v>7970</v>
      </c>
      <c r="JI113" s="39">
        <v>7220</v>
      </c>
      <c r="JJ113" s="39">
        <v>4390</v>
      </c>
      <c r="JK113" s="39">
        <v>2090</v>
      </c>
      <c r="JL113" s="39">
        <v>940</v>
      </c>
      <c r="JM113" s="39">
        <v>90</v>
      </c>
      <c r="JN113" s="39" t="s">
        <v>334</v>
      </c>
      <c r="JO113" s="39">
        <v>44600</v>
      </c>
      <c r="JP113" s="39">
        <v>11660</v>
      </c>
      <c r="JQ113" s="39">
        <v>10580</v>
      </c>
      <c r="JR113" s="39">
        <v>8310</v>
      </c>
      <c r="JS113" s="39">
        <v>7450</v>
      </c>
      <c r="JT113" s="39">
        <v>4660</v>
      </c>
      <c r="JU113" s="39">
        <v>2180</v>
      </c>
      <c r="JV113" s="39">
        <v>950</v>
      </c>
      <c r="JW113" s="39">
        <v>90</v>
      </c>
      <c r="JX113" s="39" t="s">
        <v>334</v>
      </c>
      <c r="JY113" s="39">
        <v>45890</v>
      </c>
      <c r="JZ113" s="39">
        <v>11680</v>
      </c>
      <c r="KA113" s="39">
        <v>10860</v>
      </c>
      <c r="KB113" s="39">
        <v>8550</v>
      </c>
      <c r="KC113" s="39">
        <v>7650</v>
      </c>
      <c r="KD113" s="39">
        <v>4920</v>
      </c>
      <c r="KE113" s="39">
        <v>2230</v>
      </c>
      <c r="KF113" s="39">
        <v>960</v>
      </c>
      <c r="KG113" s="39">
        <v>90</v>
      </c>
      <c r="KH113" s="39" t="s">
        <v>334</v>
      </c>
      <c r="KI113" s="39">
        <v>46950</v>
      </c>
      <c r="KJ113" s="39">
        <v>11740</v>
      </c>
      <c r="KK113" s="39">
        <v>11150</v>
      </c>
      <c r="KL113" s="39">
        <v>8850</v>
      </c>
      <c r="KM113" s="39">
        <v>7880</v>
      </c>
      <c r="KN113" s="39">
        <v>5180</v>
      </c>
      <c r="KO113" s="39">
        <v>2300</v>
      </c>
      <c r="KP113" s="39">
        <v>980</v>
      </c>
      <c r="KQ113" s="39">
        <v>90</v>
      </c>
      <c r="KR113" s="39" t="s">
        <v>334</v>
      </c>
      <c r="KS113" s="39">
        <v>48170</v>
      </c>
      <c r="KT113" s="39">
        <v>11780</v>
      </c>
      <c r="KU113" s="39">
        <v>11310</v>
      </c>
      <c r="KV113" s="39">
        <v>9210</v>
      </c>
      <c r="KW113" s="39">
        <v>8080</v>
      </c>
      <c r="KX113" s="39">
        <v>5380</v>
      </c>
      <c r="KY113" s="39">
        <v>2350</v>
      </c>
      <c r="KZ113" s="39">
        <v>990</v>
      </c>
      <c r="LA113" s="39">
        <v>90</v>
      </c>
      <c r="LB113" s="39" t="s">
        <v>334</v>
      </c>
      <c r="LC113" s="39">
        <v>49200</v>
      </c>
      <c r="LD113" t="str">
        <f>INDEX(Lookup!$F$2:$F$375, MATCH(D113,Lookup!$A$2:$A$375,0))</f>
        <v>:</v>
      </c>
    </row>
    <row r="114" spans="2:316" ht="15" customHeight="1" x14ac:dyDescent="0.25">
      <c r="B114" s="1" t="s">
        <v>357</v>
      </c>
      <c r="C114" s="40" t="s">
        <v>331</v>
      </c>
      <c r="D114" s="40" t="s">
        <v>555</v>
      </c>
      <c r="E114" s="41" t="s">
        <v>556</v>
      </c>
      <c r="F114" s="38">
        <v>39250</v>
      </c>
      <c r="G114" s="38">
        <v>68650</v>
      </c>
      <c r="H114" s="38">
        <v>56940</v>
      </c>
      <c r="I114" s="38">
        <v>32020</v>
      </c>
      <c r="J114" s="38">
        <v>19070</v>
      </c>
      <c r="K114" s="38">
        <v>9030</v>
      </c>
      <c r="L114" s="38">
        <v>6380</v>
      </c>
      <c r="M114" s="38">
        <v>680</v>
      </c>
      <c r="N114" s="38" t="s">
        <v>334</v>
      </c>
      <c r="O114" s="39">
        <v>232020</v>
      </c>
      <c r="P114" s="39">
        <v>39680</v>
      </c>
      <c r="Q114" s="39">
        <v>69580</v>
      </c>
      <c r="R114" s="39">
        <v>57110</v>
      </c>
      <c r="S114" s="39">
        <v>32360</v>
      </c>
      <c r="T114" s="39">
        <v>19350</v>
      </c>
      <c r="U114" s="39">
        <v>8880</v>
      </c>
      <c r="V114" s="39">
        <v>6250</v>
      </c>
      <c r="W114" s="39">
        <v>650</v>
      </c>
      <c r="X114" s="39" t="s">
        <v>334</v>
      </c>
      <c r="Y114" s="39">
        <v>233860</v>
      </c>
      <c r="Z114" s="39">
        <v>40880</v>
      </c>
      <c r="AA114" s="39">
        <v>70830</v>
      </c>
      <c r="AB114" s="39">
        <v>57200</v>
      </c>
      <c r="AC114" s="39">
        <v>32760</v>
      </c>
      <c r="AD114" s="39">
        <v>19660</v>
      </c>
      <c r="AE114" s="39">
        <v>8760</v>
      </c>
      <c r="AF114" s="39">
        <v>5740</v>
      </c>
      <c r="AG114" s="39">
        <v>610</v>
      </c>
      <c r="AH114" s="39" t="s">
        <v>334</v>
      </c>
      <c r="AI114" s="39">
        <v>236430</v>
      </c>
      <c r="AJ114" s="39">
        <v>41320</v>
      </c>
      <c r="AK114" s="39">
        <v>71590</v>
      </c>
      <c r="AL114" s="39">
        <v>57270</v>
      </c>
      <c r="AM114" s="39">
        <v>33090</v>
      </c>
      <c r="AN114" s="39">
        <v>20170</v>
      </c>
      <c r="AO114" s="39">
        <v>8980</v>
      </c>
      <c r="AP114" s="39">
        <v>5690</v>
      </c>
      <c r="AQ114" s="39">
        <v>590</v>
      </c>
      <c r="AR114" s="39" t="s">
        <v>334</v>
      </c>
      <c r="AS114" s="39">
        <v>238710</v>
      </c>
      <c r="AT114" s="39">
        <v>41670</v>
      </c>
      <c r="AU114" s="39">
        <v>72170</v>
      </c>
      <c r="AV114" s="39">
        <v>57670</v>
      </c>
      <c r="AW114" s="39">
        <v>33520</v>
      </c>
      <c r="AX114" s="39">
        <v>20750</v>
      </c>
      <c r="AY114" s="39">
        <v>9240</v>
      </c>
      <c r="AZ114" s="39">
        <v>5770</v>
      </c>
      <c r="BA114" s="39">
        <v>590</v>
      </c>
      <c r="BB114" s="39" t="s">
        <v>334</v>
      </c>
      <c r="BC114" s="39">
        <v>241380</v>
      </c>
      <c r="BD114" s="39">
        <v>41910</v>
      </c>
      <c r="BE114" s="39">
        <v>72710</v>
      </c>
      <c r="BF114" s="39">
        <v>58020</v>
      </c>
      <c r="BG114" s="39">
        <v>33930</v>
      </c>
      <c r="BH114" s="39">
        <v>21200</v>
      </c>
      <c r="BI114" s="39">
        <v>9460</v>
      </c>
      <c r="BJ114" s="39">
        <v>5890</v>
      </c>
      <c r="BK114" s="39">
        <v>600</v>
      </c>
      <c r="BL114" s="39" t="s">
        <v>334</v>
      </c>
      <c r="BM114" s="39">
        <v>243710</v>
      </c>
      <c r="BN114" s="39">
        <v>42140</v>
      </c>
      <c r="BO114" s="39">
        <v>73240</v>
      </c>
      <c r="BP114" s="39">
        <v>58220</v>
      </c>
      <c r="BQ114" s="39">
        <v>34460</v>
      </c>
      <c r="BR114" s="39">
        <v>21790</v>
      </c>
      <c r="BS114" s="39">
        <v>9760</v>
      </c>
      <c r="BT114" s="39">
        <v>6050</v>
      </c>
      <c r="BU114" s="39">
        <v>600</v>
      </c>
      <c r="BV114" s="39" t="s">
        <v>334</v>
      </c>
      <c r="BW114" s="39">
        <v>246260</v>
      </c>
      <c r="BX114" s="39">
        <v>42430</v>
      </c>
      <c r="BY114" s="39">
        <v>73540</v>
      </c>
      <c r="BZ114" s="39">
        <v>58490</v>
      </c>
      <c r="CA114" s="39">
        <v>34980</v>
      </c>
      <c r="CB114" s="39">
        <v>22480</v>
      </c>
      <c r="CC114" s="39">
        <v>10160</v>
      </c>
      <c r="CD114" s="39">
        <v>6250</v>
      </c>
      <c r="CE114" s="39">
        <v>610</v>
      </c>
      <c r="CF114" s="39" t="s">
        <v>334</v>
      </c>
      <c r="CG114" s="39">
        <v>248950</v>
      </c>
      <c r="CH114" s="39">
        <v>42630</v>
      </c>
      <c r="CI114" s="39">
        <v>74060</v>
      </c>
      <c r="CJ114" s="39">
        <v>58700</v>
      </c>
      <c r="CK114" s="39">
        <v>35440</v>
      </c>
      <c r="CL114" s="39">
        <v>23060</v>
      </c>
      <c r="CM114" s="39">
        <v>10510</v>
      </c>
      <c r="CN114" s="39">
        <v>6420</v>
      </c>
      <c r="CO114" s="39">
        <v>620</v>
      </c>
      <c r="CP114" s="39" t="s">
        <v>334</v>
      </c>
      <c r="CQ114" s="39">
        <v>251440</v>
      </c>
      <c r="CR114" s="39">
        <v>42770</v>
      </c>
      <c r="CS114" s="39">
        <v>74500</v>
      </c>
      <c r="CT114" s="39">
        <v>58940</v>
      </c>
      <c r="CU114" s="39">
        <v>35900</v>
      </c>
      <c r="CV114" s="39">
        <v>23710</v>
      </c>
      <c r="CW114" s="39">
        <v>10820</v>
      </c>
      <c r="CX114" s="39">
        <v>6660</v>
      </c>
      <c r="CY114" s="39">
        <v>640</v>
      </c>
      <c r="CZ114" s="39" t="s">
        <v>334</v>
      </c>
      <c r="DA114" s="39">
        <v>253940</v>
      </c>
      <c r="DB114" s="39">
        <v>42930</v>
      </c>
      <c r="DC114" s="39">
        <v>75020</v>
      </c>
      <c r="DD114" s="39">
        <v>59180</v>
      </c>
      <c r="DE114" s="39">
        <v>36270</v>
      </c>
      <c r="DF114" s="39">
        <v>24190</v>
      </c>
      <c r="DG114" s="39">
        <v>11090</v>
      </c>
      <c r="DH114" s="39">
        <v>6890</v>
      </c>
      <c r="DI114" s="39">
        <v>660</v>
      </c>
      <c r="DJ114" s="39" t="s">
        <v>334</v>
      </c>
      <c r="DK114" s="39">
        <v>256220</v>
      </c>
      <c r="DL114" s="39">
        <v>43130</v>
      </c>
      <c r="DM114" s="39">
        <v>75610</v>
      </c>
      <c r="DN114" s="39">
        <v>59450</v>
      </c>
      <c r="DO114" s="39">
        <v>36740</v>
      </c>
      <c r="DP114" s="39">
        <v>24730</v>
      </c>
      <c r="DQ114" s="39">
        <v>11250</v>
      </c>
      <c r="DR114" s="39">
        <v>7060</v>
      </c>
      <c r="DS114" s="39">
        <v>680</v>
      </c>
      <c r="DT114" s="39" t="s">
        <v>334</v>
      </c>
      <c r="DU114" s="39">
        <v>258660</v>
      </c>
      <c r="DV114" s="39">
        <v>43450</v>
      </c>
      <c r="DW114" s="39">
        <v>76160</v>
      </c>
      <c r="DX114" s="39">
        <v>59630</v>
      </c>
      <c r="DY114" s="39">
        <v>37240</v>
      </c>
      <c r="DZ114" s="39">
        <v>24950</v>
      </c>
      <c r="EA114" s="39">
        <v>11500</v>
      </c>
      <c r="EB114" s="39">
        <v>7250</v>
      </c>
      <c r="EC114" s="39">
        <v>700</v>
      </c>
      <c r="ED114" s="39" t="s">
        <v>334</v>
      </c>
      <c r="EE114" s="39">
        <v>260870</v>
      </c>
      <c r="EF114" s="39">
        <v>43650</v>
      </c>
      <c r="EG114" s="39">
        <v>76780</v>
      </c>
      <c r="EH114" s="39">
        <v>59930</v>
      </c>
      <c r="EI114" s="39">
        <v>37630</v>
      </c>
      <c r="EJ114" s="39">
        <v>25170</v>
      </c>
      <c r="EK114" s="39">
        <v>11640</v>
      </c>
      <c r="EL114" s="39">
        <v>7350</v>
      </c>
      <c r="EM114" s="39">
        <v>710</v>
      </c>
      <c r="EN114" s="39" t="s">
        <v>334</v>
      </c>
      <c r="EO114" s="39">
        <v>262860</v>
      </c>
      <c r="EP114" s="39">
        <v>44020</v>
      </c>
      <c r="EQ114" s="39">
        <v>77520</v>
      </c>
      <c r="ER114" s="39">
        <v>60330</v>
      </c>
      <c r="ES114" s="39">
        <v>38090</v>
      </c>
      <c r="ET114" s="39">
        <v>25390</v>
      </c>
      <c r="EU114" s="39">
        <v>11820</v>
      </c>
      <c r="EV114" s="39">
        <v>7500</v>
      </c>
      <c r="EW114" s="39">
        <v>720</v>
      </c>
      <c r="EX114" s="39" t="s">
        <v>334</v>
      </c>
      <c r="EY114" s="39">
        <v>265380</v>
      </c>
      <c r="EZ114" s="39">
        <v>44740</v>
      </c>
      <c r="FA114" s="39">
        <v>78570</v>
      </c>
      <c r="FB114" s="39">
        <v>60670</v>
      </c>
      <c r="FC114" s="39">
        <v>38720</v>
      </c>
      <c r="FD114" s="39">
        <v>25610</v>
      </c>
      <c r="FE114" s="39">
        <v>12020</v>
      </c>
      <c r="FF114" s="39">
        <v>7620</v>
      </c>
      <c r="FG114" s="39">
        <v>720</v>
      </c>
      <c r="FH114" s="39" t="s">
        <v>334</v>
      </c>
      <c r="FI114" s="39">
        <v>268650</v>
      </c>
      <c r="FJ114" s="39">
        <v>45100</v>
      </c>
      <c r="FK114" s="39">
        <v>79770</v>
      </c>
      <c r="FL114" s="39">
        <v>61060</v>
      </c>
      <c r="FM114" s="39">
        <v>39110</v>
      </c>
      <c r="FN114" s="39">
        <v>25820</v>
      </c>
      <c r="FO114" s="39">
        <v>12140</v>
      </c>
      <c r="FP114" s="39">
        <v>7690</v>
      </c>
      <c r="FQ114" s="39">
        <v>720</v>
      </c>
      <c r="FR114" s="39" t="s">
        <v>334</v>
      </c>
      <c r="FS114" s="39">
        <v>271400</v>
      </c>
      <c r="FT114" s="39">
        <v>45600</v>
      </c>
      <c r="FU114" s="39">
        <v>80400</v>
      </c>
      <c r="FV114" s="39">
        <v>61340</v>
      </c>
      <c r="FW114" s="39">
        <v>39320</v>
      </c>
      <c r="FX114" s="39">
        <v>26010</v>
      </c>
      <c r="FY114" s="39">
        <v>12200</v>
      </c>
      <c r="FZ114" s="39">
        <v>7750</v>
      </c>
      <c r="GA114" s="39">
        <v>730</v>
      </c>
      <c r="GB114" s="39" t="s">
        <v>334</v>
      </c>
      <c r="GC114" s="39">
        <v>273340</v>
      </c>
      <c r="GD114" s="39">
        <v>45920</v>
      </c>
      <c r="GE114" s="39">
        <v>80950</v>
      </c>
      <c r="GF114" s="39">
        <v>61630</v>
      </c>
      <c r="GG114" s="39">
        <v>39700</v>
      </c>
      <c r="GH114" s="39">
        <v>26220</v>
      </c>
      <c r="GI114" s="39">
        <v>12300</v>
      </c>
      <c r="GJ114" s="39">
        <v>7790</v>
      </c>
      <c r="GK114" s="39">
        <v>730</v>
      </c>
      <c r="GL114" s="39" t="s">
        <v>334</v>
      </c>
      <c r="GM114" s="39">
        <v>275240</v>
      </c>
      <c r="GN114" s="39">
        <v>46200</v>
      </c>
      <c r="GO114" s="39">
        <v>81650</v>
      </c>
      <c r="GP114" s="39">
        <v>62000</v>
      </c>
      <c r="GQ114" s="39">
        <v>39990</v>
      </c>
      <c r="GR114" s="39">
        <v>26410</v>
      </c>
      <c r="GS114" s="39">
        <v>12370</v>
      </c>
      <c r="GT114" s="39">
        <v>7850</v>
      </c>
      <c r="GU114" s="39">
        <v>740</v>
      </c>
      <c r="GV114" s="39" t="s">
        <v>334</v>
      </c>
      <c r="GW114" s="39">
        <v>277190</v>
      </c>
      <c r="GX114" s="39">
        <v>46460</v>
      </c>
      <c r="GY114" s="39">
        <v>82280</v>
      </c>
      <c r="GZ114" s="39">
        <v>62330</v>
      </c>
      <c r="HA114" s="39">
        <v>40380</v>
      </c>
      <c r="HB114" s="39">
        <v>26600</v>
      </c>
      <c r="HC114" s="39">
        <v>12470</v>
      </c>
      <c r="HD114" s="39">
        <v>7890</v>
      </c>
      <c r="HE114" s="39">
        <v>740</v>
      </c>
      <c r="HF114" s="39" t="s">
        <v>334</v>
      </c>
      <c r="HG114" s="39">
        <v>279140</v>
      </c>
      <c r="HH114" s="39">
        <v>46670</v>
      </c>
      <c r="HI114" s="39">
        <v>82870</v>
      </c>
      <c r="HJ114" s="39">
        <v>62740</v>
      </c>
      <c r="HK114" s="39">
        <v>40880</v>
      </c>
      <c r="HL114" s="39">
        <v>26940</v>
      </c>
      <c r="HM114" s="39">
        <v>12630</v>
      </c>
      <c r="HN114" s="39">
        <v>7930</v>
      </c>
      <c r="HO114" s="39">
        <v>750</v>
      </c>
      <c r="HP114" s="39" t="s">
        <v>334</v>
      </c>
      <c r="HQ114" s="39">
        <v>281400</v>
      </c>
      <c r="HR114" s="39">
        <v>46810</v>
      </c>
      <c r="HS114" s="39">
        <v>83810</v>
      </c>
      <c r="HT114" s="39">
        <v>63170</v>
      </c>
      <c r="HU114" s="39">
        <v>41470</v>
      </c>
      <c r="HV114" s="39">
        <v>27510</v>
      </c>
      <c r="HW114" s="39">
        <v>12890</v>
      </c>
      <c r="HX114" s="39">
        <v>7980</v>
      </c>
      <c r="HY114" s="39">
        <v>750</v>
      </c>
      <c r="HZ114" s="39" t="s">
        <v>334</v>
      </c>
      <c r="IA114" s="39">
        <v>284400</v>
      </c>
      <c r="IB114" s="39">
        <v>47130</v>
      </c>
      <c r="IC114" s="39">
        <v>84890</v>
      </c>
      <c r="ID114" s="39">
        <v>63690</v>
      </c>
      <c r="IE114" s="39">
        <v>42040</v>
      </c>
      <c r="IF114" s="39">
        <v>28150</v>
      </c>
      <c r="IG114" s="39">
        <v>13190</v>
      </c>
      <c r="IH114" s="39">
        <v>8050</v>
      </c>
      <c r="II114" s="39">
        <v>750</v>
      </c>
      <c r="IJ114" s="39" t="s">
        <v>334</v>
      </c>
      <c r="IK114" s="39">
        <v>287890</v>
      </c>
      <c r="IL114" s="39">
        <v>47460</v>
      </c>
      <c r="IM114" s="39">
        <v>85900</v>
      </c>
      <c r="IN114" s="39">
        <v>64350</v>
      </c>
      <c r="IO114" s="39">
        <v>42760</v>
      </c>
      <c r="IP114" s="39">
        <v>28940</v>
      </c>
      <c r="IQ114" s="39">
        <v>13560</v>
      </c>
      <c r="IR114" s="39">
        <v>8180</v>
      </c>
      <c r="IS114" s="39">
        <v>760</v>
      </c>
      <c r="IT114" s="39" t="s">
        <v>334</v>
      </c>
      <c r="IU114" s="39">
        <v>291890</v>
      </c>
      <c r="IV114" s="39">
        <v>47830</v>
      </c>
      <c r="IW114" s="39">
        <v>86970</v>
      </c>
      <c r="IX114" s="39">
        <v>64980</v>
      </c>
      <c r="IY114" s="39">
        <v>43410</v>
      </c>
      <c r="IZ114" s="39">
        <v>29710</v>
      </c>
      <c r="JA114" s="39">
        <v>13870</v>
      </c>
      <c r="JB114" s="39">
        <v>8270</v>
      </c>
      <c r="JC114" s="39">
        <v>770</v>
      </c>
      <c r="JD114" s="39" t="s">
        <v>334</v>
      </c>
      <c r="JE114" s="39">
        <v>295810</v>
      </c>
      <c r="JF114" s="39">
        <v>48130</v>
      </c>
      <c r="JG114" s="39">
        <v>87860</v>
      </c>
      <c r="JH114" s="39">
        <v>65650</v>
      </c>
      <c r="JI114" s="39">
        <v>44020</v>
      </c>
      <c r="JJ114" s="39">
        <v>30450</v>
      </c>
      <c r="JK114" s="39">
        <v>14170</v>
      </c>
      <c r="JL114" s="39">
        <v>8370</v>
      </c>
      <c r="JM114" s="39">
        <v>780</v>
      </c>
      <c r="JN114" s="39" t="s">
        <v>334</v>
      </c>
      <c r="JO114" s="39">
        <v>299420</v>
      </c>
      <c r="JP114" s="39">
        <v>48450</v>
      </c>
      <c r="JQ114" s="39">
        <v>88900</v>
      </c>
      <c r="JR114" s="39">
        <v>66320</v>
      </c>
      <c r="JS114" s="39">
        <v>44560</v>
      </c>
      <c r="JT114" s="39">
        <v>31210</v>
      </c>
      <c r="JU114" s="39">
        <v>14520</v>
      </c>
      <c r="JV114" s="39">
        <v>8470</v>
      </c>
      <c r="JW114" s="39">
        <v>790</v>
      </c>
      <c r="JX114" s="39" t="s">
        <v>334</v>
      </c>
      <c r="JY114" s="39">
        <v>303220</v>
      </c>
      <c r="JZ114" s="39">
        <v>48690</v>
      </c>
      <c r="KA114" s="39">
        <v>89620</v>
      </c>
      <c r="KB114" s="39">
        <v>66940</v>
      </c>
      <c r="KC114" s="39">
        <v>45050</v>
      </c>
      <c r="KD114" s="39">
        <v>31910</v>
      </c>
      <c r="KE114" s="39">
        <v>14820</v>
      </c>
      <c r="KF114" s="39">
        <v>8600</v>
      </c>
      <c r="KG114" s="39">
        <v>800</v>
      </c>
      <c r="KH114" s="39" t="s">
        <v>334</v>
      </c>
      <c r="KI114" s="39">
        <v>306420</v>
      </c>
      <c r="KJ114" s="39">
        <v>49030</v>
      </c>
      <c r="KK114" s="39">
        <v>90560</v>
      </c>
      <c r="KL114" s="39">
        <v>67610</v>
      </c>
      <c r="KM114" s="39">
        <v>45720</v>
      </c>
      <c r="KN114" s="39">
        <v>32680</v>
      </c>
      <c r="KO114" s="39">
        <v>15140</v>
      </c>
      <c r="KP114" s="39">
        <v>8770</v>
      </c>
      <c r="KQ114" s="39">
        <v>810</v>
      </c>
      <c r="KR114" s="39" t="s">
        <v>334</v>
      </c>
      <c r="KS114" s="39">
        <v>310300</v>
      </c>
      <c r="KT114" s="39">
        <v>49410</v>
      </c>
      <c r="KU114" s="39">
        <v>91480</v>
      </c>
      <c r="KV114" s="39">
        <v>68230</v>
      </c>
      <c r="KW114" s="39">
        <v>46510</v>
      </c>
      <c r="KX114" s="39">
        <v>33330</v>
      </c>
      <c r="KY114" s="39">
        <v>15410</v>
      </c>
      <c r="KZ114" s="39">
        <v>8900</v>
      </c>
      <c r="LA114" s="39">
        <v>820</v>
      </c>
      <c r="LB114" s="39" t="s">
        <v>334</v>
      </c>
      <c r="LC114" s="39">
        <v>314080</v>
      </c>
      <c r="LD114" t="e">
        <f>INDEX(Lookup!$F$2:$F$375, MATCH(D114,Lookup!$A$2:$A$375,0))</f>
        <v>#N/A</v>
      </c>
    </row>
    <row r="115" spans="2:316" ht="15" customHeight="1" x14ac:dyDescent="0.25">
      <c r="B115" s="1" t="s">
        <v>342</v>
      </c>
      <c r="C115" s="42">
        <v>2405</v>
      </c>
      <c r="D115" s="42" t="s">
        <v>557</v>
      </c>
      <c r="E115" s="37" t="s">
        <v>558</v>
      </c>
      <c r="F115" s="38">
        <v>3750</v>
      </c>
      <c r="G115" s="38">
        <v>12370</v>
      </c>
      <c r="H115" s="38">
        <v>8170</v>
      </c>
      <c r="I115" s="38">
        <v>4780</v>
      </c>
      <c r="J115" s="38">
        <v>2900</v>
      </c>
      <c r="K115" s="38">
        <v>930</v>
      </c>
      <c r="L115" s="38">
        <v>490</v>
      </c>
      <c r="M115" s="38">
        <v>10</v>
      </c>
      <c r="N115" s="38" t="s">
        <v>334</v>
      </c>
      <c r="O115" s="39">
        <v>33400</v>
      </c>
      <c r="P115" s="39">
        <v>3830</v>
      </c>
      <c r="Q115" s="39">
        <v>12460</v>
      </c>
      <c r="R115" s="39">
        <v>8260</v>
      </c>
      <c r="S115" s="39">
        <v>4920</v>
      </c>
      <c r="T115" s="39">
        <v>2880</v>
      </c>
      <c r="U115" s="39">
        <v>920</v>
      </c>
      <c r="V115" s="39">
        <v>480</v>
      </c>
      <c r="W115" s="39">
        <v>20</v>
      </c>
      <c r="X115" s="39" t="s">
        <v>334</v>
      </c>
      <c r="Y115" s="39">
        <v>33760</v>
      </c>
      <c r="Z115" s="39">
        <v>4010</v>
      </c>
      <c r="AA115" s="39">
        <v>12630</v>
      </c>
      <c r="AB115" s="39">
        <v>8360</v>
      </c>
      <c r="AC115" s="39">
        <v>5060</v>
      </c>
      <c r="AD115" s="39">
        <v>2890</v>
      </c>
      <c r="AE115" s="39">
        <v>920</v>
      </c>
      <c r="AF115" s="39">
        <v>420</v>
      </c>
      <c r="AG115" s="39">
        <v>20</v>
      </c>
      <c r="AH115" s="39" t="s">
        <v>334</v>
      </c>
      <c r="AI115" s="39">
        <v>34320</v>
      </c>
      <c r="AJ115" s="39">
        <v>4120</v>
      </c>
      <c r="AK115" s="39">
        <v>12750</v>
      </c>
      <c r="AL115" s="39">
        <v>8370</v>
      </c>
      <c r="AM115" s="39">
        <v>5110</v>
      </c>
      <c r="AN115" s="39">
        <v>2930</v>
      </c>
      <c r="AO115" s="39">
        <v>940</v>
      </c>
      <c r="AP115" s="39">
        <v>410</v>
      </c>
      <c r="AQ115" s="39">
        <v>20</v>
      </c>
      <c r="AR115" s="39" t="s">
        <v>334</v>
      </c>
      <c r="AS115" s="39">
        <v>34640</v>
      </c>
      <c r="AT115" s="39">
        <v>4160</v>
      </c>
      <c r="AU115" s="39">
        <v>12890</v>
      </c>
      <c r="AV115" s="39">
        <v>8450</v>
      </c>
      <c r="AW115" s="39">
        <v>5180</v>
      </c>
      <c r="AX115" s="39">
        <v>3030</v>
      </c>
      <c r="AY115" s="39">
        <v>960</v>
      </c>
      <c r="AZ115" s="39">
        <v>410</v>
      </c>
      <c r="BA115" s="39">
        <v>20</v>
      </c>
      <c r="BB115" s="39" t="s">
        <v>334</v>
      </c>
      <c r="BC115" s="39">
        <v>35100</v>
      </c>
      <c r="BD115" s="39">
        <v>4190</v>
      </c>
      <c r="BE115" s="39">
        <v>12990</v>
      </c>
      <c r="BF115" s="39">
        <v>8550</v>
      </c>
      <c r="BG115" s="39">
        <v>5270</v>
      </c>
      <c r="BH115" s="39">
        <v>3130</v>
      </c>
      <c r="BI115" s="39">
        <v>960</v>
      </c>
      <c r="BJ115" s="39">
        <v>410</v>
      </c>
      <c r="BK115" s="39">
        <v>20</v>
      </c>
      <c r="BL115" s="39" t="s">
        <v>334</v>
      </c>
      <c r="BM115" s="39">
        <v>35520</v>
      </c>
      <c r="BN115" s="39">
        <v>4170</v>
      </c>
      <c r="BO115" s="39">
        <v>13090</v>
      </c>
      <c r="BP115" s="39">
        <v>8640</v>
      </c>
      <c r="BQ115" s="39">
        <v>5410</v>
      </c>
      <c r="BR115" s="39">
        <v>3220</v>
      </c>
      <c r="BS115" s="39">
        <v>1000</v>
      </c>
      <c r="BT115" s="39">
        <v>410</v>
      </c>
      <c r="BU115" s="39">
        <v>20</v>
      </c>
      <c r="BV115" s="39" t="s">
        <v>334</v>
      </c>
      <c r="BW115" s="39">
        <v>35960</v>
      </c>
      <c r="BX115" s="39">
        <v>4180</v>
      </c>
      <c r="BY115" s="39">
        <v>13230</v>
      </c>
      <c r="BZ115" s="39">
        <v>8690</v>
      </c>
      <c r="CA115" s="39">
        <v>5520</v>
      </c>
      <c r="CB115" s="39">
        <v>3300</v>
      </c>
      <c r="CC115" s="39">
        <v>1020</v>
      </c>
      <c r="CD115" s="39">
        <v>420</v>
      </c>
      <c r="CE115" s="39">
        <v>30</v>
      </c>
      <c r="CF115" s="39" t="s">
        <v>334</v>
      </c>
      <c r="CG115" s="39">
        <v>36400</v>
      </c>
      <c r="CH115" s="39">
        <v>4220</v>
      </c>
      <c r="CI115" s="39">
        <v>13370</v>
      </c>
      <c r="CJ115" s="39">
        <v>8730</v>
      </c>
      <c r="CK115" s="39">
        <v>5610</v>
      </c>
      <c r="CL115" s="39">
        <v>3380</v>
      </c>
      <c r="CM115" s="39">
        <v>1040</v>
      </c>
      <c r="CN115" s="39">
        <v>420</v>
      </c>
      <c r="CO115" s="39">
        <v>30</v>
      </c>
      <c r="CP115" s="39" t="s">
        <v>334</v>
      </c>
      <c r="CQ115" s="39">
        <v>36800</v>
      </c>
      <c r="CR115" s="39">
        <v>4210</v>
      </c>
      <c r="CS115" s="39">
        <v>13510</v>
      </c>
      <c r="CT115" s="39">
        <v>8760</v>
      </c>
      <c r="CU115" s="39">
        <v>5720</v>
      </c>
      <c r="CV115" s="39">
        <v>3420</v>
      </c>
      <c r="CW115" s="39">
        <v>1060</v>
      </c>
      <c r="CX115" s="39">
        <v>440</v>
      </c>
      <c r="CY115" s="39">
        <v>30</v>
      </c>
      <c r="CZ115" s="39" t="s">
        <v>334</v>
      </c>
      <c r="DA115" s="39">
        <v>37140</v>
      </c>
      <c r="DB115" s="39">
        <v>4240</v>
      </c>
      <c r="DC115" s="39">
        <v>13590</v>
      </c>
      <c r="DD115" s="39">
        <v>8820</v>
      </c>
      <c r="DE115" s="39">
        <v>5750</v>
      </c>
      <c r="DF115" s="39">
        <v>3450</v>
      </c>
      <c r="DG115" s="39">
        <v>1070</v>
      </c>
      <c r="DH115" s="39">
        <v>440</v>
      </c>
      <c r="DI115" s="39">
        <v>30</v>
      </c>
      <c r="DJ115" s="39" t="s">
        <v>334</v>
      </c>
      <c r="DK115" s="39">
        <v>37380</v>
      </c>
      <c r="DL115" s="39">
        <v>4240</v>
      </c>
      <c r="DM115" s="39">
        <v>13620</v>
      </c>
      <c r="DN115" s="39">
        <v>8840</v>
      </c>
      <c r="DO115" s="39">
        <v>5780</v>
      </c>
      <c r="DP115" s="39">
        <v>3470</v>
      </c>
      <c r="DQ115" s="39">
        <v>1090</v>
      </c>
      <c r="DR115" s="39">
        <v>450</v>
      </c>
      <c r="DS115" s="39">
        <v>30</v>
      </c>
      <c r="DT115" s="39" t="s">
        <v>334</v>
      </c>
      <c r="DU115" s="39">
        <v>37520</v>
      </c>
      <c r="DV115" s="39">
        <v>4260</v>
      </c>
      <c r="DW115" s="39">
        <v>13650</v>
      </c>
      <c r="DX115" s="39">
        <v>8860</v>
      </c>
      <c r="DY115" s="39">
        <v>5830</v>
      </c>
      <c r="DZ115" s="39">
        <v>3490</v>
      </c>
      <c r="EA115" s="39">
        <v>1140</v>
      </c>
      <c r="EB115" s="39">
        <v>450</v>
      </c>
      <c r="EC115" s="39">
        <v>30</v>
      </c>
      <c r="ED115" s="39" t="s">
        <v>334</v>
      </c>
      <c r="EE115" s="39">
        <v>37710</v>
      </c>
      <c r="EF115" s="39">
        <v>4280</v>
      </c>
      <c r="EG115" s="39">
        <v>13710</v>
      </c>
      <c r="EH115" s="39">
        <v>8880</v>
      </c>
      <c r="EI115" s="39">
        <v>5870</v>
      </c>
      <c r="EJ115" s="39">
        <v>3540</v>
      </c>
      <c r="EK115" s="39">
        <v>1160</v>
      </c>
      <c r="EL115" s="39">
        <v>460</v>
      </c>
      <c r="EM115" s="39">
        <v>30</v>
      </c>
      <c r="EN115" s="39" t="s">
        <v>334</v>
      </c>
      <c r="EO115" s="39">
        <v>37930</v>
      </c>
      <c r="EP115" s="39">
        <v>4320</v>
      </c>
      <c r="EQ115" s="39">
        <v>13780</v>
      </c>
      <c r="ER115" s="39">
        <v>8950</v>
      </c>
      <c r="ES115" s="39">
        <v>5920</v>
      </c>
      <c r="ET115" s="39">
        <v>3560</v>
      </c>
      <c r="EU115" s="39">
        <v>1190</v>
      </c>
      <c r="EV115" s="39">
        <v>470</v>
      </c>
      <c r="EW115" s="39">
        <v>30</v>
      </c>
      <c r="EX115" s="39" t="s">
        <v>334</v>
      </c>
      <c r="EY115" s="39">
        <v>38210</v>
      </c>
      <c r="EZ115" s="39">
        <v>4370</v>
      </c>
      <c r="FA115" s="39">
        <v>13870</v>
      </c>
      <c r="FB115" s="39">
        <v>9060</v>
      </c>
      <c r="FC115" s="39">
        <v>5970</v>
      </c>
      <c r="FD115" s="39">
        <v>3610</v>
      </c>
      <c r="FE115" s="39">
        <v>1170</v>
      </c>
      <c r="FF115" s="39">
        <v>470</v>
      </c>
      <c r="FG115" s="39">
        <v>30</v>
      </c>
      <c r="FH115" s="39" t="s">
        <v>334</v>
      </c>
      <c r="FI115" s="39">
        <v>38560</v>
      </c>
      <c r="FJ115" s="39">
        <v>4450</v>
      </c>
      <c r="FK115" s="39">
        <v>13970</v>
      </c>
      <c r="FL115" s="39">
        <v>9080</v>
      </c>
      <c r="FM115" s="39">
        <v>5990</v>
      </c>
      <c r="FN115" s="39">
        <v>3650</v>
      </c>
      <c r="FO115" s="39">
        <v>1180</v>
      </c>
      <c r="FP115" s="39">
        <v>480</v>
      </c>
      <c r="FQ115" s="39">
        <v>30</v>
      </c>
      <c r="FR115" s="39" t="s">
        <v>334</v>
      </c>
      <c r="FS115" s="39">
        <v>38820</v>
      </c>
      <c r="FT115" s="39">
        <v>4490</v>
      </c>
      <c r="FU115" s="39">
        <v>13970</v>
      </c>
      <c r="FV115" s="39">
        <v>9120</v>
      </c>
      <c r="FW115" s="39">
        <v>6000</v>
      </c>
      <c r="FX115" s="39">
        <v>3670</v>
      </c>
      <c r="FY115" s="39">
        <v>1180</v>
      </c>
      <c r="FZ115" s="39">
        <v>480</v>
      </c>
      <c r="GA115" s="39">
        <v>40</v>
      </c>
      <c r="GB115" s="39" t="s">
        <v>334</v>
      </c>
      <c r="GC115" s="39">
        <v>38940</v>
      </c>
      <c r="GD115" s="39">
        <v>4510</v>
      </c>
      <c r="GE115" s="39">
        <v>14040</v>
      </c>
      <c r="GF115" s="39">
        <v>9130</v>
      </c>
      <c r="GG115" s="39">
        <v>6030</v>
      </c>
      <c r="GH115" s="39">
        <v>3690</v>
      </c>
      <c r="GI115" s="39">
        <v>1190</v>
      </c>
      <c r="GJ115" s="39">
        <v>480</v>
      </c>
      <c r="GK115" s="39">
        <v>40</v>
      </c>
      <c r="GL115" s="39" t="s">
        <v>334</v>
      </c>
      <c r="GM115" s="39">
        <v>39110</v>
      </c>
      <c r="GN115" s="39">
        <v>4550</v>
      </c>
      <c r="GO115" s="39">
        <v>14180</v>
      </c>
      <c r="GP115" s="39">
        <v>9190</v>
      </c>
      <c r="GQ115" s="39">
        <v>6070</v>
      </c>
      <c r="GR115" s="39">
        <v>3700</v>
      </c>
      <c r="GS115" s="39">
        <v>1190</v>
      </c>
      <c r="GT115" s="39">
        <v>490</v>
      </c>
      <c r="GU115" s="39">
        <v>40</v>
      </c>
      <c r="GV115" s="39" t="s">
        <v>334</v>
      </c>
      <c r="GW115" s="39">
        <v>39410</v>
      </c>
      <c r="GX115" s="39">
        <v>4600</v>
      </c>
      <c r="GY115" s="39">
        <v>14230</v>
      </c>
      <c r="GZ115" s="39">
        <v>9250</v>
      </c>
      <c r="HA115" s="39">
        <v>6140</v>
      </c>
      <c r="HB115" s="39">
        <v>3710</v>
      </c>
      <c r="HC115" s="39">
        <v>1210</v>
      </c>
      <c r="HD115" s="39">
        <v>490</v>
      </c>
      <c r="HE115" s="39">
        <v>40</v>
      </c>
      <c r="HF115" s="39" t="s">
        <v>334</v>
      </c>
      <c r="HG115" s="39">
        <v>39660</v>
      </c>
      <c r="HH115" s="39">
        <v>4620</v>
      </c>
      <c r="HI115" s="39">
        <v>14300</v>
      </c>
      <c r="HJ115" s="39">
        <v>9290</v>
      </c>
      <c r="HK115" s="39">
        <v>6240</v>
      </c>
      <c r="HL115" s="39">
        <v>3770</v>
      </c>
      <c r="HM115" s="39">
        <v>1250</v>
      </c>
      <c r="HN115" s="39">
        <v>500</v>
      </c>
      <c r="HO115" s="39">
        <v>40</v>
      </c>
      <c r="HP115" s="39" t="s">
        <v>334</v>
      </c>
      <c r="HQ115" s="39">
        <v>40000</v>
      </c>
      <c r="HR115" s="39">
        <v>4630</v>
      </c>
      <c r="HS115" s="39">
        <v>14400</v>
      </c>
      <c r="HT115" s="39">
        <v>9340</v>
      </c>
      <c r="HU115" s="39">
        <v>6300</v>
      </c>
      <c r="HV115" s="39">
        <v>3840</v>
      </c>
      <c r="HW115" s="39">
        <v>1300</v>
      </c>
      <c r="HX115" s="39">
        <v>500</v>
      </c>
      <c r="HY115" s="39">
        <v>40</v>
      </c>
      <c r="HZ115" s="39" t="s">
        <v>334</v>
      </c>
      <c r="IA115" s="39">
        <v>40350</v>
      </c>
      <c r="IB115" s="39">
        <v>4680</v>
      </c>
      <c r="IC115" s="39">
        <v>14690</v>
      </c>
      <c r="ID115" s="39">
        <v>9450</v>
      </c>
      <c r="IE115" s="39">
        <v>6360</v>
      </c>
      <c r="IF115" s="39">
        <v>3960</v>
      </c>
      <c r="IG115" s="39">
        <v>1380</v>
      </c>
      <c r="IH115" s="39">
        <v>500</v>
      </c>
      <c r="II115" s="39">
        <v>40</v>
      </c>
      <c r="IJ115" s="39" t="s">
        <v>334</v>
      </c>
      <c r="IK115" s="39">
        <v>41060</v>
      </c>
      <c r="IL115" s="39">
        <v>4780</v>
      </c>
      <c r="IM115" s="39">
        <v>14850</v>
      </c>
      <c r="IN115" s="39">
        <v>9610</v>
      </c>
      <c r="IO115" s="39">
        <v>6480</v>
      </c>
      <c r="IP115" s="39">
        <v>4140</v>
      </c>
      <c r="IQ115" s="39">
        <v>1460</v>
      </c>
      <c r="IR115" s="39">
        <v>510</v>
      </c>
      <c r="IS115" s="39">
        <v>40</v>
      </c>
      <c r="IT115" s="39" t="s">
        <v>334</v>
      </c>
      <c r="IU115" s="39">
        <v>41850</v>
      </c>
      <c r="IV115" s="39">
        <v>4890</v>
      </c>
      <c r="IW115" s="39">
        <v>15040</v>
      </c>
      <c r="IX115" s="39">
        <v>9690</v>
      </c>
      <c r="IY115" s="39">
        <v>6560</v>
      </c>
      <c r="IZ115" s="39">
        <v>4260</v>
      </c>
      <c r="JA115" s="39">
        <v>1520</v>
      </c>
      <c r="JB115" s="39">
        <v>510</v>
      </c>
      <c r="JC115" s="39">
        <v>40</v>
      </c>
      <c r="JD115" s="39" t="s">
        <v>334</v>
      </c>
      <c r="JE115" s="39">
        <v>42510</v>
      </c>
      <c r="JF115" s="39">
        <v>4930</v>
      </c>
      <c r="JG115" s="39">
        <v>15140</v>
      </c>
      <c r="JH115" s="39">
        <v>9790</v>
      </c>
      <c r="JI115" s="39">
        <v>6620</v>
      </c>
      <c r="JJ115" s="39">
        <v>4370</v>
      </c>
      <c r="JK115" s="39">
        <v>1560</v>
      </c>
      <c r="JL115" s="39">
        <v>510</v>
      </c>
      <c r="JM115" s="39">
        <v>40</v>
      </c>
      <c r="JN115" s="39" t="s">
        <v>334</v>
      </c>
      <c r="JO115" s="39">
        <v>42960</v>
      </c>
      <c r="JP115" s="39">
        <v>4960</v>
      </c>
      <c r="JQ115" s="39">
        <v>15280</v>
      </c>
      <c r="JR115" s="39">
        <v>9880</v>
      </c>
      <c r="JS115" s="39">
        <v>6670</v>
      </c>
      <c r="JT115" s="39">
        <v>4460</v>
      </c>
      <c r="JU115" s="39">
        <v>1580</v>
      </c>
      <c r="JV115" s="39">
        <v>520</v>
      </c>
      <c r="JW115" s="39">
        <v>40</v>
      </c>
      <c r="JX115" s="39" t="s">
        <v>334</v>
      </c>
      <c r="JY115" s="39">
        <v>43360</v>
      </c>
      <c r="JZ115" s="39">
        <v>4970</v>
      </c>
      <c r="KA115" s="39">
        <v>15350</v>
      </c>
      <c r="KB115" s="39">
        <v>9950</v>
      </c>
      <c r="KC115" s="39">
        <v>6730</v>
      </c>
      <c r="KD115" s="39">
        <v>4500</v>
      </c>
      <c r="KE115" s="39">
        <v>1600</v>
      </c>
      <c r="KF115" s="39">
        <v>520</v>
      </c>
      <c r="KG115" s="39">
        <v>40</v>
      </c>
      <c r="KH115" s="39" t="s">
        <v>334</v>
      </c>
      <c r="KI115" s="39">
        <v>43650</v>
      </c>
      <c r="KJ115" s="39">
        <v>4980</v>
      </c>
      <c r="KK115" s="39">
        <v>15430</v>
      </c>
      <c r="KL115" s="39">
        <v>10060</v>
      </c>
      <c r="KM115" s="39">
        <v>6780</v>
      </c>
      <c r="KN115" s="39">
        <v>4540</v>
      </c>
      <c r="KO115" s="39">
        <v>1620</v>
      </c>
      <c r="KP115" s="39">
        <v>530</v>
      </c>
      <c r="KQ115" s="39">
        <v>40</v>
      </c>
      <c r="KR115" s="39" t="s">
        <v>334</v>
      </c>
      <c r="KS115" s="39">
        <v>44000</v>
      </c>
      <c r="KT115" s="39">
        <v>4980</v>
      </c>
      <c r="KU115" s="39">
        <v>15520</v>
      </c>
      <c r="KV115" s="39">
        <v>10110</v>
      </c>
      <c r="KW115" s="39">
        <v>6850</v>
      </c>
      <c r="KX115" s="39">
        <v>4560</v>
      </c>
      <c r="KY115" s="39">
        <v>1640</v>
      </c>
      <c r="KZ115" s="39">
        <v>540</v>
      </c>
      <c r="LA115" s="39">
        <v>40</v>
      </c>
      <c r="LB115" s="39" t="s">
        <v>334</v>
      </c>
      <c r="LC115" s="39">
        <v>44240</v>
      </c>
      <c r="LD115" t="str">
        <f>INDEX(Lookup!$F$2:$F$375, MATCH(D115,Lookup!$A$2:$A$375,0))</f>
        <v>:</v>
      </c>
    </row>
    <row r="116" spans="2:316" ht="15" customHeight="1" x14ac:dyDescent="0.25">
      <c r="B116" s="1" t="s">
        <v>342</v>
      </c>
      <c r="C116" s="42">
        <v>2410</v>
      </c>
      <c r="D116" s="42" t="s">
        <v>559</v>
      </c>
      <c r="E116" s="37" t="s">
        <v>560</v>
      </c>
      <c r="F116" s="38">
        <v>9960</v>
      </c>
      <c r="G116" s="38">
        <v>16230</v>
      </c>
      <c r="H116" s="38">
        <v>15890</v>
      </c>
      <c r="I116" s="38">
        <v>7870</v>
      </c>
      <c r="J116" s="38">
        <v>4310</v>
      </c>
      <c r="K116" s="38">
        <v>2050</v>
      </c>
      <c r="L116" s="38">
        <v>1470</v>
      </c>
      <c r="M116" s="38">
        <v>170</v>
      </c>
      <c r="N116" s="38" t="s">
        <v>334</v>
      </c>
      <c r="O116" s="39">
        <v>57950</v>
      </c>
      <c r="P116" s="39">
        <v>10140</v>
      </c>
      <c r="Q116" s="39">
        <v>16470</v>
      </c>
      <c r="R116" s="39">
        <v>15950</v>
      </c>
      <c r="S116" s="39">
        <v>7930</v>
      </c>
      <c r="T116" s="39">
        <v>4400</v>
      </c>
      <c r="U116" s="39">
        <v>2030</v>
      </c>
      <c r="V116" s="39">
        <v>1440</v>
      </c>
      <c r="W116" s="39">
        <v>160</v>
      </c>
      <c r="X116" s="39" t="s">
        <v>334</v>
      </c>
      <c r="Y116" s="39">
        <v>58530</v>
      </c>
      <c r="Z116" s="39">
        <v>10500</v>
      </c>
      <c r="AA116" s="39">
        <v>16520</v>
      </c>
      <c r="AB116" s="39">
        <v>15840</v>
      </c>
      <c r="AC116" s="39">
        <v>8000</v>
      </c>
      <c r="AD116" s="39">
        <v>4420</v>
      </c>
      <c r="AE116" s="39">
        <v>2030</v>
      </c>
      <c r="AF116" s="39">
        <v>1380</v>
      </c>
      <c r="AG116" s="39">
        <v>150</v>
      </c>
      <c r="AH116" s="39" t="s">
        <v>334</v>
      </c>
      <c r="AI116" s="39">
        <v>58850</v>
      </c>
      <c r="AJ116" s="39">
        <v>10520</v>
      </c>
      <c r="AK116" s="39">
        <v>16780</v>
      </c>
      <c r="AL116" s="39">
        <v>15910</v>
      </c>
      <c r="AM116" s="39">
        <v>8060</v>
      </c>
      <c r="AN116" s="39">
        <v>4550</v>
      </c>
      <c r="AO116" s="39">
        <v>2080</v>
      </c>
      <c r="AP116" s="39">
        <v>1390</v>
      </c>
      <c r="AQ116" s="39">
        <v>150</v>
      </c>
      <c r="AR116" s="39" t="s">
        <v>334</v>
      </c>
      <c r="AS116" s="39">
        <v>59440</v>
      </c>
      <c r="AT116" s="39">
        <v>10600</v>
      </c>
      <c r="AU116" s="39">
        <v>16830</v>
      </c>
      <c r="AV116" s="39">
        <v>16060</v>
      </c>
      <c r="AW116" s="39">
        <v>8120</v>
      </c>
      <c r="AX116" s="39">
        <v>4690</v>
      </c>
      <c r="AY116" s="39">
        <v>2130</v>
      </c>
      <c r="AZ116" s="39">
        <v>1410</v>
      </c>
      <c r="BA116" s="39">
        <v>150</v>
      </c>
      <c r="BB116" s="39" t="s">
        <v>334</v>
      </c>
      <c r="BC116" s="39">
        <v>59980</v>
      </c>
      <c r="BD116" s="39">
        <v>10680</v>
      </c>
      <c r="BE116" s="39">
        <v>16950</v>
      </c>
      <c r="BF116" s="39">
        <v>16170</v>
      </c>
      <c r="BG116" s="39">
        <v>8200</v>
      </c>
      <c r="BH116" s="39">
        <v>4860</v>
      </c>
      <c r="BI116" s="39">
        <v>2200</v>
      </c>
      <c r="BJ116" s="39">
        <v>1430</v>
      </c>
      <c r="BK116" s="39">
        <v>160</v>
      </c>
      <c r="BL116" s="39" t="s">
        <v>334</v>
      </c>
      <c r="BM116" s="39">
        <v>60640</v>
      </c>
      <c r="BN116" s="39">
        <v>10760</v>
      </c>
      <c r="BO116" s="39">
        <v>17030</v>
      </c>
      <c r="BP116" s="39">
        <v>16200</v>
      </c>
      <c r="BQ116" s="39">
        <v>8240</v>
      </c>
      <c r="BR116" s="39">
        <v>4990</v>
      </c>
      <c r="BS116" s="39">
        <v>2280</v>
      </c>
      <c r="BT116" s="39">
        <v>1460</v>
      </c>
      <c r="BU116" s="39">
        <v>160</v>
      </c>
      <c r="BV116" s="39" t="s">
        <v>334</v>
      </c>
      <c r="BW116" s="39">
        <v>61130</v>
      </c>
      <c r="BX116" s="39">
        <v>10840</v>
      </c>
      <c r="BY116" s="39">
        <v>17140</v>
      </c>
      <c r="BZ116" s="39">
        <v>16220</v>
      </c>
      <c r="CA116" s="39">
        <v>8270</v>
      </c>
      <c r="CB116" s="39">
        <v>5080</v>
      </c>
      <c r="CC116" s="39">
        <v>2390</v>
      </c>
      <c r="CD116" s="39">
        <v>1530</v>
      </c>
      <c r="CE116" s="39">
        <v>160</v>
      </c>
      <c r="CF116" s="39" t="s">
        <v>334</v>
      </c>
      <c r="CG116" s="39">
        <v>61620</v>
      </c>
      <c r="CH116" s="39">
        <v>10910</v>
      </c>
      <c r="CI116" s="39">
        <v>17260</v>
      </c>
      <c r="CJ116" s="39">
        <v>16230</v>
      </c>
      <c r="CK116" s="39">
        <v>8290</v>
      </c>
      <c r="CL116" s="39">
        <v>5140</v>
      </c>
      <c r="CM116" s="39">
        <v>2440</v>
      </c>
      <c r="CN116" s="39">
        <v>1550</v>
      </c>
      <c r="CO116" s="39">
        <v>160</v>
      </c>
      <c r="CP116" s="39" t="s">
        <v>334</v>
      </c>
      <c r="CQ116" s="39">
        <v>61970</v>
      </c>
      <c r="CR116" s="39">
        <v>10980</v>
      </c>
      <c r="CS116" s="39">
        <v>17350</v>
      </c>
      <c r="CT116" s="39">
        <v>16280</v>
      </c>
      <c r="CU116" s="39">
        <v>8320</v>
      </c>
      <c r="CV116" s="39">
        <v>5220</v>
      </c>
      <c r="CW116" s="39">
        <v>2450</v>
      </c>
      <c r="CX116" s="39">
        <v>1570</v>
      </c>
      <c r="CY116" s="39">
        <v>160</v>
      </c>
      <c r="CZ116" s="39" t="s">
        <v>334</v>
      </c>
      <c r="DA116" s="39">
        <v>62330</v>
      </c>
      <c r="DB116" s="39">
        <v>11040</v>
      </c>
      <c r="DC116" s="39">
        <v>17470</v>
      </c>
      <c r="DD116" s="39">
        <v>16310</v>
      </c>
      <c r="DE116" s="39">
        <v>8400</v>
      </c>
      <c r="DF116" s="39">
        <v>5300</v>
      </c>
      <c r="DG116" s="39">
        <v>2480</v>
      </c>
      <c r="DH116" s="39">
        <v>1610</v>
      </c>
      <c r="DI116" s="39">
        <v>170</v>
      </c>
      <c r="DJ116" s="39" t="s">
        <v>334</v>
      </c>
      <c r="DK116" s="39">
        <v>62760</v>
      </c>
      <c r="DL116" s="39">
        <v>11110</v>
      </c>
      <c r="DM116" s="39">
        <v>17720</v>
      </c>
      <c r="DN116" s="39">
        <v>16400</v>
      </c>
      <c r="DO116" s="39">
        <v>8520</v>
      </c>
      <c r="DP116" s="39">
        <v>5380</v>
      </c>
      <c r="DQ116" s="39">
        <v>2530</v>
      </c>
      <c r="DR116" s="39">
        <v>1640</v>
      </c>
      <c r="DS116" s="39">
        <v>170</v>
      </c>
      <c r="DT116" s="39" t="s">
        <v>334</v>
      </c>
      <c r="DU116" s="39">
        <v>63470</v>
      </c>
      <c r="DV116" s="39">
        <v>11300</v>
      </c>
      <c r="DW116" s="39">
        <v>17930</v>
      </c>
      <c r="DX116" s="39">
        <v>16490</v>
      </c>
      <c r="DY116" s="39">
        <v>8650</v>
      </c>
      <c r="DZ116" s="39">
        <v>5450</v>
      </c>
      <c r="EA116" s="39">
        <v>2570</v>
      </c>
      <c r="EB116" s="39">
        <v>1680</v>
      </c>
      <c r="EC116" s="39">
        <v>180</v>
      </c>
      <c r="ED116" s="39" t="s">
        <v>334</v>
      </c>
      <c r="EE116" s="39">
        <v>64240</v>
      </c>
      <c r="EF116" s="39">
        <v>11330</v>
      </c>
      <c r="EG116" s="39">
        <v>18030</v>
      </c>
      <c r="EH116" s="39">
        <v>16560</v>
      </c>
      <c r="EI116" s="39">
        <v>8740</v>
      </c>
      <c r="EJ116" s="39">
        <v>5500</v>
      </c>
      <c r="EK116" s="39">
        <v>2590</v>
      </c>
      <c r="EL116" s="39">
        <v>1690</v>
      </c>
      <c r="EM116" s="39">
        <v>180</v>
      </c>
      <c r="EN116" s="39" t="s">
        <v>334</v>
      </c>
      <c r="EO116" s="39">
        <v>64620</v>
      </c>
      <c r="EP116" s="39">
        <v>11410</v>
      </c>
      <c r="EQ116" s="39">
        <v>18250</v>
      </c>
      <c r="ER116" s="39">
        <v>16690</v>
      </c>
      <c r="ES116" s="39">
        <v>8850</v>
      </c>
      <c r="ET116" s="39">
        <v>5590</v>
      </c>
      <c r="EU116" s="39">
        <v>2650</v>
      </c>
      <c r="EV116" s="39">
        <v>1720</v>
      </c>
      <c r="EW116" s="39">
        <v>190</v>
      </c>
      <c r="EX116" s="39" t="s">
        <v>334</v>
      </c>
      <c r="EY116" s="39">
        <v>65350</v>
      </c>
      <c r="EZ116" s="39">
        <v>11680</v>
      </c>
      <c r="FA116" s="39">
        <v>18740</v>
      </c>
      <c r="FB116" s="39">
        <v>16880</v>
      </c>
      <c r="FC116" s="39">
        <v>9060</v>
      </c>
      <c r="FD116" s="39">
        <v>5710</v>
      </c>
      <c r="FE116" s="39">
        <v>2740</v>
      </c>
      <c r="FF116" s="39">
        <v>1770</v>
      </c>
      <c r="FG116" s="39">
        <v>190</v>
      </c>
      <c r="FH116" s="39" t="s">
        <v>334</v>
      </c>
      <c r="FI116" s="39">
        <v>66780</v>
      </c>
      <c r="FJ116" s="39">
        <v>11740</v>
      </c>
      <c r="FK116" s="39">
        <v>19180</v>
      </c>
      <c r="FL116" s="39">
        <v>17030</v>
      </c>
      <c r="FM116" s="39">
        <v>9180</v>
      </c>
      <c r="FN116" s="39">
        <v>5780</v>
      </c>
      <c r="FO116" s="39">
        <v>2780</v>
      </c>
      <c r="FP116" s="39">
        <v>1780</v>
      </c>
      <c r="FQ116" s="39">
        <v>200</v>
      </c>
      <c r="FR116" s="39" t="s">
        <v>334</v>
      </c>
      <c r="FS116" s="39">
        <v>67680</v>
      </c>
      <c r="FT116" s="39">
        <v>11930</v>
      </c>
      <c r="FU116" s="39">
        <v>19350</v>
      </c>
      <c r="FV116" s="39">
        <v>17120</v>
      </c>
      <c r="FW116" s="39">
        <v>9280</v>
      </c>
      <c r="FX116" s="39">
        <v>5820</v>
      </c>
      <c r="FY116" s="39">
        <v>2800</v>
      </c>
      <c r="FZ116" s="39">
        <v>1800</v>
      </c>
      <c r="GA116" s="39">
        <v>190</v>
      </c>
      <c r="GB116" s="39" t="s">
        <v>334</v>
      </c>
      <c r="GC116" s="39">
        <v>68290</v>
      </c>
      <c r="GD116" s="39">
        <v>12020</v>
      </c>
      <c r="GE116" s="39">
        <v>19420</v>
      </c>
      <c r="GF116" s="39">
        <v>17250</v>
      </c>
      <c r="GG116" s="39">
        <v>9430</v>
      </c>
      <c r="GH116" s="39">
        <v>5870</v>
      </c>
      <c r="GI116" s="39">
        <v>2830</v>
      </c>
      <c r="GJ116" s="39">
        <v>1820</v>
      </c>
      <c r="GK116" s="39">
        <v>200</v>
      </c>
      <c r="GL116" s="39" t="s">
        <v>334</v>
      </c>
      <c r="GM116" s="39">
        <v>68830</v>
      </c>
      <c r="GN116" s="39">
        <v>12070</v>
      </c>
      <c r="GO116" s="39">
        <v>19600</v>
      </c>
      <c r="GP116" s="39">
        <v>17440</v>
      </c>
      <c r="GQ116" s="39">
        <v>9550</v>
      </c>
      <c r="GR116" s="39">
        <v>5940</v>
      </c>
      <c r="GS116" s="39">
        <v>2850</v>
      </c>
      <c r="GT116" s="39">
        <v>1830</v>
      </c>
      <c r="GU116" s="39">
        <v>200</v>
      </c>
      <c r="GV116" s="39" t="s">
        <v>334</v>
      </c>
      <c r="GW116" s="39">
        <v>69470</v>
      </c>
      <c r="GX116" s="39">
        <v>12100</v>
      </c>
      <c r="GY116" s="39">
        <v>19740</v>
      </c>
      <c r="GZ116" s="39">
        <v>17540</v>
      </c>
      <c r="HA116" s="39">
        <v>9700</v>
      </c>
      <c r="HB116" s="39">
        <v>6000</v>
      </c>
      <c r="HC116" s="39">
        <v>2890</v>
      </c>
      <c r="HD116" s="39">
        <v>1830</v>
      </c>
      <c r="HE116" s="39">
        <v>200</v>
      </c>
      <c r="HF116" s="39" t="s">
        <v>334</v>
      </c>
      <c r="HG116" s="39">
        <v>70000</v>
      </c>
      <c r="HH116" s="39">
        <v>12170</v>
      </c>
      <c r="HI116" s="39">
        <v>19900</v>
      </c>
      <c r="HJ116" s="39">
        <v>17690</v>
      </c>
      <c r="HK116" s="39">
        <v>9860</v>
      </c>
      <c r="HL116" s="39">
        <v>6080</v>
      </c>
      <c r="HM116" s="39">
        <v>2940</v>
      </c>
      <c r="HN116" s="39">
        <v>1840</v>
      </c>
      <c r="HO116" s="39">
        <v>200</v>
      </c>
      <c r="HP116" s="39" t="s">
        <v>334</v>
      </c>
      <c r="HQ116" s="39">
        <v>70670</v>
      </c>
      <c r="HR116" s="39">
        <v>12200</v>
      </c>
      <c r="HS116" s="39">
        <v>20110</v>
      </c>
      <c r="HT116" s="39">
        <v>17780</v>
      </c>
      <c r="HU116" s="39">
        <v>10020</v>
      </c>
      <c r="HV116" s="39">
        <v>6210</v>
      </c>
      <c r="HW116" s="39">
        <v>2980</v>
      </c>
      <c r="HX116" s="39">
        <v>1860</v>
      </c>
      <c r="HY116" s="39">
        <v>210</v>
      </c>
      <c r="HZ116" s="39" t="s">
        <v>334</v>
      </c>
      <c r="IA116" s="39">
        <v>71370</v>
      </c>
      <c r="IB116" s="39">
        <v>12300</v>
      </c>
      <c r="IC116" s="39">
        <v>20240</v>
      </c>
      <c r="ID116" s="39">
        <v>17890</v>
      </c>
      <c r="IE116" s="39">
        <v>10150</v>
      </c>
      <c r="IF116" s="39">
        <v>6340</v>
      </c>
      <c r="IG116" s="39">
        <v>3050</v>
      </c>
      <c r="IH116" s="39">
        <v>1890</v>
      </c>
      <c r="II116" s="39">
        <v>210</v>
      </c>
      <c r="IJ116" s="39" t="s">
        <v>334</v>
      </c>
      <c r="IK116" s="39">
        <v>72050</v>
      </c>
      <c r="IL116" s="39">
        <v>12400</v>
      </c>
      <c r="IM116" s="39">
        <v>20410</v>
      </c>
      <c r="IN116" s="39">
        <v>18100</v>
      </c>
      <c r="IO116" s="39">
        <v>10330</v>
      </c>
      <c r="IP116" s="39">
        <v>6550</v>
      </c>
      <c r="IQ116" s="39">
        <v>3130</v>
      </c>
      <c r="IR116" s="39">
        <v>1920</v>
      </c>
      <c r="IS116" s="39">
        <v>210</v>
      </c>
      <c r="IT116" s="39" t="s">
        <v>334</v>
      </c>
      <c r="IU116" s="39">
        <v>73040</v>
      </c>
      <c r="IV116" s="39">
        <v>12470</v>
      </c>
      <c r="IW116" s="39">
        <v>20680</v>
      </c>
      <c r="IX116" s="39">
        <v>18290</v>
      </c>
      <c r="IY116" s="39">
        <v>10510</v>
      </c>
      <c r="IZ116" s="39">
        <v>6760</v>
      </c>
      <c r="JA116" s="39">
        <v>3190</v>
      </c>
      <c r="JB116" s="39">
        <v>1950</v>
      </c>
      <c r="JC116" s="39">
        <v>210</v>
      </c>
      <c r="JD116" s="39" t="s">
        <v>334</v>
      </c>
      <c r="JE116" s="39">
        <v>74060</v>
      </c>
      <c r="JF116" s="39">
        <v>12560</v>
      </c>
      <c r="JG116" s="39">
        <v>20900</v>
      </c>
      <c r="JH116" s="39">
        <v>18580</v>
      </c>
      <c r="JI116" s="39">
        <v>10720</v>
      </c>
      <c r="JJ116" s="39">
        <v>6980</v>
      </c>
      <c r="JK116" s="39">
        <v>3250</v>
      </c>
      <c r="JL116" s="39">
        <v>1970</v>
      </c>
      <c r="JM116" s="39">
        <v>210</v>
      </c>
      <c r="JN116" s="39" t="s">
        <v>334</v>
      </c>
      <c r="JO116" s="39">
        <v>75170</v>
      </c>
      <c r="JP116" s="39">
        <v>12750</v>
      </c>
      <c r="JQ116" s="39">
        <v>21190</v>
      </c>
      <c r="JR116" s="39">
        <v>18780</v>
      </c>
      <c r="JS116" s="39">
        <v>10910</v>
      </c>
      <c r="JT116" s="39">
        <v>7140</v>
      </c>
      <c r="JU116" s="39">
        <v>3320</v>
      </c>
      <c r="JV116" s="39">
        <v>1970</v>
      </c>
      <c r="JW116" s="39">
        <v>210</v>
      </c>
      <c r="JX116" s="39" t="s">
        <v>334</v>
      </c>
      <c r="JY116" s="39">
        <v>76270</v>
      </c>
      <c r="JZ116" s="39">
        <v>12840</v>
      </c>
      <c r="KA116" s="39">
        <v>21410</v>
      </c>
      <c r="KB116" s="39">
        <v>18920</v>
      </c>
      <c r="KC116" s="39">
        <v>11030</v>
      </c>
      <c r="KD116" s="39">
        <v>7240</v>
      </c>
      <c r="KE116" s="39">
        <v>3340</v>
      </c>
      <c r="KF116" s="39">
        <v>2000</v>
      </c>
      <c r="KG116" s="39">
        <v>220</v>
      </c>
      <c r="KH116" s="39" t="s">
        <v>334</v>
      </c>
      <c r="KI116" s="39">
        <v>77000</v>
      </c>
      <c r="KJ116" s="39">
        <v>12930</v>
      </c>
      <c r="KK116" s="39">
        <v>21500</v>
      </c>
      <c r="KL116" s="39">
        <v>19000</v>
      </c>
      <c r="KM116" s="39">
        <v>11120</v>
      </c>
      <c r="KN116" s="39">
        <v>7340</v>
      </c>
      <c r="KO116" s="39">
        <v>3360</v>
      </c>
      <c r="KP116" s="39">
        <v>2020</v>
      </c>
      <c r="KQ116" s="39">
        <v>220</v>
      </c>
      <c r="KR116" s="39" t="s">
        <v>334</v>
      </c>
      <c r="KS116" s="39">
        <v>77490</v>
      </c>
      <c r="KT116" s="39">
        <v>13070</v>
      </c>
      <c r="KU116" s="39">
        <v>21680</v>
      </c>
      <c r="KV116" s="39">
        <v>19160</v>
      </c>
      <c r="KW116" s="39">
        <v>11250</v>
      </c>
      <c r="KX116" s="39">
        <v>7420</v>
      </c>
      <c r="KY116" s="39">
        <v>3390</v>
      </c>
      <c r="KZ116" s="39">
        <v>2030</v>
      </c>
      <c r="LA116" s="39">
        <v>220</v>
      </c>
      <c r="LB116" s="39" t="s">
        <v>334</v>
      </c>
      <c r="LC116" s="39">
        <v>78220</v>
      </c>
      <c r="LD116" t="str">
        <f>INDEX(Lookup!$F$2:$F$375, MATCH(D116,Lookup!$A$2:$A$375,0))</f>
        <v>:</v>
      </c>
    </row>
    <row r="117" spans="2:316" ht="15" customHeight="1" x14ac:dyDescent="0.25">
      <c r="B117" s="1" t="s">
        <v>342</v>
      </c>
      <c r="C117" s="42">
        <v>2415</v>
      </c>
      <c r="D117" s="42" t="s">
        <v>561</v>
      </c>
      <c r="E117" s="37" t="s">
        <v>562</v>
      </c>
      <c r="F117" s="38">
        <v>3510</v>
      </c>
      <c r="G117" s="38">
        <v>5710</v>
      </c>
      <c r="H117" s="38">
        <v>6560</v>
      </c>
      <c r="I117" s="38">
        <v>4300</v>
      </c>
      <c r="J117" s="38">
        <v>3720</v>
      </c>
      <c r="K117" s="38">
        <v>2340</v>
      </c>
      <c r="L117" s="38">
        <v>1700</v>
      </c>
      <c r="M117" s="38">
        <v>220</v>
      </c>
      <c r="N117" s="38" t="s">
        <v>334</v>
      </c>
      <c r="O117" s="39">
        <v>28070</v>
      </c>
      <c r="P117" s="39">
        <v>3440</v>
      </c>
      <c r="Q117" s="39">
        <v>5890</v>
      </c>
      <c r="R117" s="39">
        <v>6650</v>
      </c>
      <c r="S117" s="39">
        <v>4330</v>
      </c>
      <c r="T117" s="39">
        <v>3790</v>
      </c>
      <c r="U117" s="39">
        <v>2230</v>
      </c>
      <c r="V117" s="39">
        <v>1660</v>
      </c>
      <c r="W117" s="39">
        <v>210</v>
      </c>
      <c r="X117" s="39" t="s">
        <v>334</v>
      </c>
      <c r="Y117" s="39">
        <v>28190</v>
      </c>
      <c r="Z117" s="39">
        <v>3610</v>
      </c>
      <c r="AA117" s="39">
        <v>6230</v>
      </c>
      <c r="AB117" s="39">
        <v>6690</v>
      </c>
      <c r="AC117" s="39">
        <v>4420</v>
      </c>
      <c r="AD117" s="39">
        <v>3930</v>
      </c>
      <c r="AE117" s="39">
        <v>2170</v>
      </c>
      <c r="AF117" s="39">
        <v>1550</v>
      </c>
      <c r="AG117" s="39">
        <v>190</v>
      </c>
      <c r="AH117" s="39" t="s">
        <v>334</v>
      </c>
      <c r="AI117" s="39">
        <v>28770</v>
      </c>
      <c r="AJ117" s="39">
        <v>3660</v>
      </c>
      <c r="AK117" s="39">
        <v>6340</v>
      </c>
      <c r="AL117" s="39">
        <v>6700</v>
      </c>
      <c r="AM117" s="39">
        <v>4470</v>
      </c>
      <c r="AN117" s="39">
        <v>3990</v>
      </c>
      <c r="AO117" s="39">
        <v>2200</v>
      </c>
      <c r="AP117" s="39">
        <v>1550</v>
      </c>
      <c r="AQ117" s="39">
        <v>190</v>
      </c>
      <c r="AR117" s="39" t="s">
        <v>334</v>
      </c>
      <c r="AS117" s="39">
        <v>29100</v>
      </c>
      <c r="AT117" s="39">
        <v>3710</v>
      </c>
      <c r="AU117" s="39">
        <v>6430</v>
      </c>
      <c r="AV117" s="39">
        <v>6710</v>
      </c>
      <c r="AW117" s="39">
        <v>4530</v>
      </c>
      <c r="AX117" s="39">
        <v>4110</v>
      </c>
      <c r="AY117" s="39">
        <v>2270</v>
      </c>
      <c r="AZ117" s="39">
        <v>1570</v>
      </c>
      <c r="BA117" s="39">
        <v>190</v>
      </c>
      <c r="BB117" s="39" t="s">
        <v>334</v>
      </c>
      <c r="BC117" s="39">
        <v>29510</v>
      </c>
      <c r="BD117" s="39">
        <v>3730</v>
      </c>
      <c r="BE117" s="39">
        <v>6530</v>
      </c>
      <c r="BF117" s="39">
        <v>6710</v>
      </c>
      <c r="BG117" s="39">
        <v>4590</v>
      </c>
      <c r="BH117" s="39">
        <v>4190</v>
      </c>
      <c r="BI117" s="39">
        <v>2300</v>
      </c>
      <c r="BJ117" s="39">
        <v>1620</v>
      </c>
      <c r="BK117" s="39">
        <v>190</v>
      </c>
      <c r="BL117" s="39" t="s">
        <v>334</v>
      </c>
      <c r="BM117" s="39">
        <v>29860</v>
      </c>
      <c r="BN117" s="39">
        <v>3750</v>
      </c>
      <c r="BO117" s="39">
        <v>6630</v>
      </c>
      <c r="BP117" s="39">
        <v>6770</v>
      </c>
      <c r="BQ117" s="39">
        <v>4650</v>
      </c>
      <c r="BR117" s="39">
        <v>4290</v>
      </c>
      <c r="BS117" s="39">
        <v>2350</v>
      </c>
      <c r="BT117" s="39">
        <v>1680</v>
      </c>
      <c r="BU117" s="39">
        <v>190</v>
      </c>
      <c r="BV117" s="39" t="s">
        <v>334</v>
      </c>
      <c r="BW117" s="39">
        <v>30310</v>
      </c>
      <c r="BX117" s="39">
        <v>3770</v>
      </c>
      <c r="BY117" s="39">
        <v>6680</v>
      </c>
      <c r="BZ117" s="39">
        <v>6860</v>
      </c>
      <c r="CA117" s="39">
        <v>4750</v>
      </c>
      <c r="CB117" s="39">
        <v>4510</v>
      </c>
      <c r="CC117" s="39">
        <v>2490</v>
      </c>
      <c r="CD117" s="39">
        <v>1730</v>
      </c>
      <c r="CE117" s="39">
        <v>190</v>
      </c>
      <c r="CF117" s="39" t="s">
        <v>334</v>
      </c>
      <c r="CG117" s="39">
        <v>30980</v>
      </c>
      <c r="CH117" s="39">
        <v>3770</v>
      </c>
      <c r="CI117" s="39">
        <v>6770</v>
      </c>
      <c r="CJ117" s="39">
        <v>6930</v>
      </c>
      <c r="CK117" s="39">
        <v>4860</v>
      </c>
      <c r="CL117" s="39">
        <v>4710</v>
      </c>
      <c r="CM117" s="39">
        <v>2640</v>
      </c>
      <c r="CN117" s="39">
        <v>1810</v>
      </c>
      <c r="CO117" s="39">
        <v>190</v>
      </c>
      <c r="CP117" s="39" t="s">
        <v>334</v>
      </c>
      <c r="CQ117" s="39">
        <v>31680</v>
      </c>
      <c r="CR117" s="39">
        <v>3840</v>
      </c>
      <c r="CS117" s="39">
        <v>6780</v>
      </c>
      <c r="CT117" s="39">
        <v>6970</v>
      </c>
      <c r="CU117" s="39">
        <v>4970</v>
      </c>
      <c r="CV117" s="39">
        <v>4950</v>
      </c>
      <c r="CW117" s="39">
        <v>2800</v>
      </c>
      <c r="CX117" s="39">
        <v>1880</v>
      </c>
      <c r="CY117" s="39">
        <v>200</v>
      </c>
      <c r="CZ117" s="39" t="s">
        <v>334</v>
      </c>
      <c r="DA117" s="39">
        <v>32380</v>
      </c>
      <c r="DB117" s="39">
        <v>3860</v>
      </c>
      <c r="DC117" s="39">
        <v>6880</v>
      </c>
      <c r="DD117" s="39">
        <v>6980</v>
      </c>
      <c r="DE117" s="39">
        <v>5010</v>
      </c>
      <c r="DF117" s="39">
        <v>5070</v>
      </c>
      <c r="DG117" s="39">
        <v>2880</v>
      </c>
      <c r="DH117" s="39">
        <v>1960</v>
      </c>
      <c r="DI117" s="39">
        <v>210</v>
      </c>
      <c r="DJ117" s="39" t="s">
        <v>334</v>
      </c>
      <c r="DK117" s="39">
        <v>32850</v>
      </c>
      <c r="DL117" s="39">
        <v>3860</v>
      </c>
      <c r="DM117" s="39">
        <v>6910</v>
      </c>
      <c r="DN117" s="39">
        <v>6970</v>
      </c>
      <c r="DO117" s="39">
        <v>5040</v>
      </c>
      <c r="DP117" s="39">
        <v>5140</v>
      </c>
      <c r="DQ117" s="39">
        <v>2930</v>
      </c>
      <c r="DR117" s="39">
        <v>2020</v>
      </c>
      <c r="DS117" s="39">
        <v>220</v>
      </c>
      <c r="DT117" s="39" t="s">
        <v>334</v>
      </c>
      <c r="DU117" s="39">
        <v>33110</v>
      </c>
      <c r="DV117" s="39">
        <v>3880</v>
      </c>
      <c r="DW117" s="39">
        <v>6960</v>
      </c>
      <c r="DX117" s="39">
        <v>6990</v>
      </c>
      <c r="DY117" s="39">
        <v>5120</v>
      </c>
      <c r="DZ117" s="39">
        <v>5190</v>
      </c>
      <c r="EA117" s="39">
        <v>2990</v>
      </c>
      <c r="EB117" s="39">
        <v>2100</v>
      </c>
      <c r="EC117" s="39">
        <v>230</v>
      </c>
      <c r="ED117" s="39" t="s">
        <v>334</v>
      </c>
      <c r="EE117" s="39">
        <v>33460</v>
      </c>
      <c r="EF117" s="39">
        <v>3910</v>
      </c>
      <c r="EG117" s="39">
        <v>6970</v>
      </c>
      <c r="EH117" s="39">
        <v>7020</v>
      </c>
      <c r="EI117" s="39">
        <v>5200</v>
      </c>
      <c r="EJ117" s="39">
        <v>5220</v>
      </c>
      <c r="EK117" s="39">
        <v>3010</v>
      </c>
      <c r="EL117" s="39">
        <v>2130</v>
      </c>
      <c r="EM117" s="39">
        <v>230</v>
      </c>
      <c r="EN117" s="39" t="s">
        <v>334</v>
      </c>
      <c r="EO117" s="39">
        <v>33690</v>
      </c>
      <c r="EP117" s="39">
        <v>3950</v>
      </c>
      <c r="EQ117" s="39">
        <v>7060</v>
      </c>
      <c r="ER117" s="39">
        <v>7040</v>
      </c>
      <c r="ES117" s="39">
        <v>5280</v>
      </c>
      <c r="ET117" s="39">
        <v>5280</v>
      </c>
      <c r="EU117" s="39">
        <v>3060</v>
      </c>
      <c r="EV117" s="39">
        <v>2190</v>
      </c>
      <c r="EW117" s="39">
        <v>230</v>
      </c>
      <c r="EX117" s="39" t="s">
        <v>334</v>
      </c>
      <c r="EY117" s="39">
        <v>34080</v>
      </c>
      <c r="EZ117" s="39">
        <v>3990</v>
      </c>
      <c r="FA117" s="39">
        <v>7310</v>
      </c>
      <c r="FB117" s="39">
        <v>7090</v>
      </c>
      <c r="FC117" s="39">
        <v>5430</v>
      </c>
      <c r="FD117" s="39">
        <v>5320</v>
      </c>
      <c r="FE117" s="39">
        <v>3080</v>
      </c>
      <c r="FF117" s="39">
        <v>2260</v>
      </c>
      <c r="FG117" s="39">
        <v>220</v>
      </c>
      <c r="FH117" s="39" t="s">
        <v>334</v>
      </c>
      <c r="FI117" s="39">
        <v>34690</v>
      </c>
      <c r="FJ117" s="39">
        <v>4040</v>
      </c>
      <c r="FK117" s="39">
        <v>7440</v>
      </c>
      <c r="FL117" s="39">
        <v>7160</v>
      </c>
      <c r="FM117" s="39">
        <v>5460</v>
      </c>
      <c r="FN117" s="39">
        <v>5350</v>
      </c>
      <c r="FO117" s="39">
        <v>3110</v>
      </c>
      <c r="FP117" s="39">
        <v>2280</v>
      </c>
      <c r="FQ117" s="39">
        <v>220</v>
      </c>
      <c r="FR117" s="39" t="s">
        <v>334</v>
      </c>
      <c r="FS117" s="39">
        <v>35060</v>
      </c>
      <c r="FT117" s="39">
        <v>4140</v>
      </c>
      <c r="FU117" s="39">
        <v>7590</v>
      </c>
      <c r="FV117" s="39">
        <v>7210</v>
      </c>
      <c r="FW117" s="39">
        <v>5530</v>
      </c>
      <c r="FX117" s="39">
        <v>5390</v>
      </c>
      <c r="FY117" s="39">
        <v>3160</v>
      </c>
      <c r="FZ117" s="39">
        <v>2310</v>
      </c>
      <c r="GA117" s="39">
        <v>220</v>
      </c>
      <c r="GB117" s="39" t="s">
        <v>334</v>
      </c>
      <c r="GC117" s="39">
        <v>35530</v>
      </c>
      <c r="GD117" s="39">
        <v>4220</v>
      </c>
      <c r="GE117" s="39">
        <v>7670</v>
      </c>
      <c r="GF117" s="39">
        <v>7270</v>
      </c>
      <c r="GG117" s="39">
        <v>5610</v>
      </c>
      <c r="GH117" s="39">
        <v>5420</v>
      </c>
      <c r="GI117" s="39">
        <v>3190</v>
      </c>
      <c r="GJ117" s="39">
        <v>2330</v>
      </c>
      <c r="GK117" s="39">
        <v>220</v>
      </c>
      <c r="GL117" s="39" t="s">
        <v>334</v>
      </c>
      <c r="GM117" s="39">
        <v>35930</v>
      </c>
      <c r="GN117" s="39">
        <v>4270</v>
      </c>
      <c r="GO117" s="39">
        <v>7740</v>
      </c>
      <c r="GP117" s="39">
        <v>7310</v>
      </c>
      <c r="GQ117" s="39">
        <v>5680</v>
      </c>
      <c r="GR117" s="39">
        <v>5460</v>
      </c>
      <c r="GS117" s="39">
        <v>3180</v>
      </c>
      <c r="GT117" s="39">
        <v>2360</v>
      </c>
      <c r="GU117" s="39">
        <v>220</v>
      </c>
      <c r="GV117" s="39" t="s">
        <v>334</v>
      </c>
      <c r="GW117" s="39">
        <v>36220</v>
      </c>
      <c r="GX117" s="39">
        <v>4320</v>
      </c>
      <c r="GY117" s="39">
        <v>7810</v>
      </c>
      <c r="GZ117" s="39">
        <v>7360</v>
      </c>
      <c r="HA117" s="39">
        <v>5730</v>
      </c>
      <c r="HB117" s="39">
        <v>5520</v>
      </c>
      <c r="HC117" s="39">
        <v>3180</v>
      </c>
      <c r="HD117" s="39">
        <v>2380</v>
      </c>
      <c r="HE117" s="39">
        <v>220</v>
      </c>
      <c r="HF117" s="39" t="s">
        <v>334</v>
      </c>
      <c r="HG117" s="39">
        <v>36510</v>
      </c>
      <c r="HH117" s="39">
        <v>4340</v>
      </c>
      <c r="HI117" s="39">
        <v>7900</v>
      </c>
      <c r="HJ117" s="39">
        <v>7410</v>
      </c>
      <c r="HK117" s="39">
        <v>5820</v>
      </c>
      <c r="HL117" s="39">
        <v>5590</v>
      </c>
      <c r="HM117" s="39">
        <v>3200</v>
      </c>
      <c r="HN117" s="39">
        <v>2400</v>
      </c>
      <c r="HO117" s="39">
        <v>230</v>
      </c>
      <c r="HP117" s="39" t="s">
        <v>334</v>
      </c>
      <c r="HQ117" s="39">
        <v>36870</v>
      </c>
      <c r="HR117" s="39">
        <v>4360</v>
      </c>
      <c r="HS117" s="39">
        <v>8030</v>
      </c>
      <c r="HT117" s="39">
        <v>7480</v>
      </c>
      <c r="HU117" s="39">
        <v>5920</v>
      </c>
      <c r="HV117" s="39">
        <v>5690</v>
      </c>
      <c r="HW117" s="39">
        <v>3250</v>
      </c>
      <c r="HX117" s="39">
        <v>2410</v>
      </c>
      <c r="HY117" s="39">
        <v>230</v>
      </c>
      <c r="HZ117" s="39" t="s">
        <v>334</v>
      </c>
      <c r="IA117" s="39">
        <v>37350</v>
      </c>
      <c r="IB117" s="39">
        <v>4420</v>
      </c>
      <c r="IC117" s="39">
        <v>8180</v>
      </c>
      <c r="ID117" s="39">
        <v>7560</v>
      </c>
      <c r="IE117" s="39">
        <v>6040</v>
      </c>
      <c r="IF117" s="39">
        <v>5820</v>
      </c>
      <c r="IG117" s="39">
        <v>3300</v>
      </c>
      <c r="IH117" s="39">
        <v>2430</v>
      </c>
      <c r="II117" s="39">
        <v>230</v>
      </c>
      <c r="IJ117" s="39" t="s">
        <v>334</v>
      </c>
      <c r="IK117" s="39">
        <v>37970</v>
      </c>
      <c r="IL117" s="39">
        <v>4380</v>
      </c>
      <c r="IM117" s="39">
        <v>8310</v>
      </c>
      <c r="IN117" s="39">
        <v>7640</v>
      </c>
      <c r="IO117" s="39">
        <v>6140</v>
      </c>
      <c r="IP117" s="39">
        <v>5960</v>
      </c>
      <c r="IQ117" s="39">
        <v>3380</v>
      </c>
      <c r="IR117" s="39">
        <v>2480</v>
      </c>
      <c r="IS117" s="39">
        <v>230</v>
      </c>
      <c r="IT117" s="39" t="s">
        <v>334</v>
      </c>
      <c r="IU117" s="39">
        <v>38510</v>
      </c>
      <c r="IV117" s="39">
        <v>4420</v>
      </c>
      <c r="IW117" s="39">
        <v>8490</v>
      </c>
      <c r="IX117" s="39">
        <v>7720</v>
      </c>
      <c r="IY117" s="39">
        <v>6220</v>
      </c>
      <c r="IZ117" s="39">
        <v>6080</v>
      </c>
      <c r="JA117" s="39">
        <v>3440</v>
      </c>
      <c r="JB117" s="39">
        <v>2500</v>
      </c>
      <c r="JC117" s="39">
        <v>230</v>
      </c>
      <c r="JD117" s="39" t="s">
        <v>334</v>
      </c>
      <c r="JE117" s="39">
        <v>39090</v>
      </c>
      <c r="JF117" s="39">
        <v>4440</v>
      </c>
      <c r="JG117" s="39">
        <v>8660</v>
      </c>
      <c r="JH117" s="39">
        <v>7820</v>
      </c>
      <c r="JI117" s="39">
        <v>6300</v>
      </c>
      <c r="JJ117" s="39">
        <v>6230</v>
      </c>
      <c r="JK117" s="39">
        <v>3520</v>
      </c>
      <c r="JL117" s="39">
        <v>2540</v>
      </c>
      <c r="JM117" s="39">
        <v>230</v>
      </c>
      <c r="JN117" s="39" t="s">
        <v>334</v>
      </c>
      <c r="JO117" s="39">
        <v>39750</v>
      </c>
      <c r="JP117" s="39">
        <v>4490</v>
      </c>
      <c r="JQ117" s="39">
        <v>8880</v>
      </c>
      <c r="JR117" s="39">
        <v>7980</v>
      </c>
      <c r="JS117" s="39">
        <v>6380</v>
      </c>
      <c r="JT117" s="39">
        <v>6460</v>
      </c>
      <c r="JU117" s="39">
        <v>3620</v>
      </c>
      <c r="JV117" s="39">
        <v>2590</v>
      </c>
      <c r="JW117" s="39">
        <v>240</v>
      </c>
      <c r="JX117" s="39" t="s">
        <v>334</v>
      </c>
      <c r="JY117" s="39">
        <v>40630</v>
      </c>
      <c r="JZ117" s="39">
        <v>4570</v>
      </c>
      <c r="KA117" s="39">
        <v>9070</v>
      </c>
      <c r="KB117" s="39">
        <v>8130</v>
      </c>
      <c r="KC117" s="39">
        <v>6530</v>
      </c>
      <c r="KD117" s="39">
        <v>6680</v>
      </c>
      <c r="KE117" s="39">
        <v>3740</v>
      </c>
      <c r="KF117" s="39">
        <v>2630</v>
      </c>
      <c r="KG117" s="39">
        <v>240</v>
      </c>
      <c r="KH117" s="39" t="s">
        <v>334</v>
      </c>
      <c r="KI117" s="39">
        <v>41570</v>
      </c>
      <c r="KJ117" s="39">
        <v>4630</v>
      </c>
      <c r="KK117" s="39">
        <v>9320</v>
      </c>
      <c r="KL117" s="39">
        <v>8300</v>
      </c>
      <c r="KM117" s="39">
        <v>6720</v>
      </c>
      <c r="KN117" s="39">
        <v>6910</v>
      </c>
      <c r="KO117" s="39">
        <v>3850</v>
      </c>
      <c r="KP117" s="39">
        <v>2710</v>
      </c>
      <c r="KQ117" s="39">
        <v>240</v>
      </c>
      <c r="KR117" s="39" t="s">
        <v>334</v>
      </c>
      <c r="KS117" s="39">
        <v>42660</v>
      </c>
      <c r="KT117" s="39">
        <v>4690</v>
      </c>
      <c r="KU117" s="39">
        <v>9490</v>
      </c>
      <c r="KV117" s="39">
        <v>8420</v>
      </c>
      <c r="KW117" s="39">
        <v>6880</v>
      </c>
      <c r="KX117" s="39">
        <v>7090</v>
      </c>
      <c r="KY117" s="39">
        <v>3960</v>
      </c>
      <c r="KZ117" s="39">
        <v>2750</v>
      </c>
      <c r="LA117" s="39">
        <v>250</v>
      </c>
      <c r="LB117" s="39" t="s">
        <v>334</v>
      </c>
      <c r="LC117" s="39">
        <v>43520</v>
      </c>
      <c r="LD117" t="str">
        <f>INDEX(Lookup!$F$2:$F$375, MATCH(D117,Lookup!$A$2:$A$375,0))</f>
        <v>:</v>
      </c>
    </row>
    <row r="118" spans="2:316" ht="15" customHeight="1" x14ac:dyDescent="0.25">
      <c r="B118" s="1" t="s">
        <v>342</v>
      </c>
      <c r="C118" s="42">
        <v>2420</v>
      </c>
      <c r="D118" s="42" t="s">
        <v>563</v>
      </c>
      <c r="E118" s="37" t="s">
        <v>564</v>
      </c>
      <c r="F118" s="38">
        <v>6590</v>
      </c>
      <c r="G118" s="38">
        <v>12720</v>
      </c>
      <c r="H118" s="38">
        <v>9580</v>
      </c>
      <c r="I118" s="38">
        <v>5430</v>
      </c>
      <c r="J118" s="38">
        <v>2870</v>
      </c>
      <c r="K118" s="38">
        <v>1400</v>
      </c>
      <c r="L118" s="38">
        <v>770</v>
      </c>
      <c r="M118" s="38">
        <v>70</v>
      </c>
      <c r="N118" s="38" t="s">
        <v>334</v>
      </c>
      <c r="O118" s="39">
        <v>39430</v>
      </c>
      <c r="P118" s="39">
        <v>6680</v>
      </c>
      <c r="Q118" s="39">
        <v>12920</v>
      </c>
      <c r="R118" s="39">
        <v>9560</v>
      </c>
      <c r="S118" s="39">
        <v>5500</v>
      </c>
      <c r="T118" s="39">
        <v>2920</v>
      </c>
      <c r="U118" s="39">
        <v>1380</v>
      </c>
      <c r="V118" s="39">
        <v>760</v>
      </c>
      <c r="W118" s="39">
        <v>70</v>
      </c>
      <c r="X118" s="39" t="s">
        <v>334</v>
      </c>
      <c r="Y118" s="39">
        <v>39790</v>
      </c>
      <c r="Z118" s="39">
        <v>6890</v>
      </c>
      <c r="AA118" s="39">
        <v>13130</v>
      </c>
      <c r="AB118" s="39">
        <v>9630</v>
      </c>
      <c r="AC118" s="39">
        <v>5540</v>
      </c>
      <c r="AD118" s="39">
        <v>2910</v>
      </c>
      <c r="AE118" s="39">
        <v>1340</v>
      </c>
      <c r="AF118" s="39">
        <v>670</v>
      </c>
      <c r="AG118" s="39">
        <v>60</v>
      </c>
      <c r="AH118" s="39" t="s">
        <v>334</v>
      </c>
      <c r="AI118" s="39">
        <v>40170</v>
      </c>
      <c r="AJ118" s="39">
        <v>7010</v>
      </c>
      <c r="AK118" s="39">
        <v>13210</v>
      </c>
      <c r="AL118" s="39">
        <v>9650</v>
      </c>
      <c r="AM118" s="39">
        <v>5600</v>
      </c>
      <c r="AN118" s="39">
        <v>2970</v>
      </c>
      <c r="AO118" s="39">
        <v>1400</v>
      </c>
      <c r="AP118" s="39">
        <v>660</v>
      </c>
      <c r="AQ118" s="39">
        <v>60</v>
      </c>
      <c r="AR118" s="39" t="s">
        <v>334</v>
      </c>
      <c r="AS118" s="39">
        <v>40560</v>
      </c>
      <c r="AT118" s="39">
        <v>7080</v>
      </c>
      <c r="AU118" s="39">
        <v>13300</v>
      </c>
      <c r="AV118" s="39">
        <v>9720</v>
      </c>
      <c r="AW118" s="39">
        <v>5650</v>
      </c>
      <c r="AX118" s="39">
        <v>3000</v>
      </c>
      <c r="AY118" s="39">
        <v>1440</v>
      </c>
      <c r="AZ118" s="39">
        <v>670</v>
      </c>
      <c r="BA118" s="39">
        <v>60</v>
      </c>
      <c r="BB118" s="39" t="s">
        <v>334</v>
      </c>
      <c r="BC118" s="39">
        <v>40910</v>
      </c>
      <c r="BD118" s="39">
        <v>7120</v>
      </c>
      <c r="BE118" s="39">
        <v>13370</v>
      </c>
      <c r="BF118" s="39">
        <v>9760</v>
      </c>
      <c r="BG118" s="39">
        <v>5710</v>
      </c>
      <c r="BH118" s="39">
        <v>3030</v>
      </c>
      <c r="BI118" s="39">
        <v>1470</v>
      </c>
      <c r="BJ118" s="39">
        <v>680</v>
      </c>
      <c r="BK118" s="39">
        <v>60</v>
      </c>
      <c r="BL118" s="39" t="s">
        <v>334</v>
      </c>
      <c r="BM118" s="39">
        <v>41200</v>
      </c>
      <c r="BN118" s="39">
        <v>7190</v>
      </c>
      <c r="BO118" s="39">
        <v>13440</v>
      </c>
      <c r="BP118" s="39">
        <v>9720</v>
      </c>
      <c r="BQ118" s="39">
        <v>5800</v>
      </c>
      <c r="BR118" s="39">
        <v>3080</v>
      </c>
      <c r="BS118" s="39">
        <v>1500</v>
      </c>
      <c r="BT118" s="39">
        <v>710</v>
      </c>
      <c r="BU118" s="39">
        <v>60</v>
      </c>
      <c r="BV118" s="39" t="s">
        <v>334</v>
      </c>
      <c r="BW118" s="39">
        <v>41490</v>
      </c>
      <c r="BX118" s="39">
        <v>7290</v>
      </c>
      <c r="BY118" s="39">
        <v>13380</v>
      </c>
      <c r="BZ118" s="39">
        <v>9720</v>
      </c>
      <c r="CA118" s="39">
        <v>5880</v>
      </c>
      <c r="CB118" s="39">
        <v>3160</v>
      </c>
      <c r="CC118" s="39">
        <v>1530</v>
      </c>
      <c r="CD118" s="39">
        <v>730</v>
      </c>
      <c r="CE118" s="39">
        <v>60</v>
      </c>
      <c r="CF118" s="39" t="s">
        <v>334</v>
      </c>
      <c r="CG118" s="39">
        <v>41740</v>
      </c>
      <c r="CH118" s="39">
        <v>7320</v>
      </c>
      <c r="CI118" s="39">
        <v>13430</v>
      </c>
      <c r="CJ118" s="39">
        <v>9740</v>
      </c>
      <c r="CK118" s="39">
        <v>5940</v>
      </c>
      <c r="CL118" s="39">
        <v>3220</v>
      </c>
      <c r="CM118" s="39">
        <v>1560</v>
      </c>
      <c r="CN118" s="39">
        <v>760</v>
      </c>
      <c r="CO118" s="39">
        <v>60</v>
      </c>
      <c r="CP118" s="39" t="s">
        <v>334</v>
      </c>
      <c r="CQ118" s="39">
        <v>42020</v>
      </c>
      <c r="CR118" s="39">
        <v>7340</v>
      </c>
      <c r="CS118" s="39">
        <v>13520</v>
      </c>
      <c r="CT118" s="39">
        <v>9770</v>
      </c>
      <c r="CU118" s="39">
        <v>6000</v>
      </c>
      <c r="CV118" s="39">
        <v>3310</v>
      </c>
      <c r="CW118" s="39">
        <v>1620</v>
      </c>
      <c r="CX118" s="39">
        <v>810</v>
      </c>
      <c r="CY118" s="39">
        <v>60</v>
      </c>
      <c r="CZ118" s="39" t="s">
        <v>334</v>
      </c>
      <c r="DA118" s="39">
        <v>42430</v>
      </c>
      <c r="DB118" s="39">
        <v>7400</v>
      </c>
      <c r="DC118" s="39">
        <v>13700</v>
      </c>
      <c r="DD118" s="39">
        <v>9860</v>
      </c>
      <c r="DE118" s="39">
        <v>6080</v>
      </c>
      <c r="DF118" s="39">
        <v>3390</v>
      </c>
      <c r="DG118" s="39">
        <v>1680</v>
      </c>
      <c r="DH118" s="39">
        <v>860</v>
      </c>
      <c r="DI118" s="39">
        <v>60</v>
      </c>
      <c r="DJ118" s="39" t="s">
        <v>334</v>
      </c>
      <c r="DK118" s="39">
        <v>43020</v>
      </c>
      <c r="DL118" s="39">
        <v>7440</v>
      </c>
      <c r="DM118" s="39">
        <v>13810</v>
      </c>
      <c r="DN118" s="39">
        <v>9970</v>
      </c>
      <c r="DO118" s="39">
        <v>6210</v>
      </c>
      <c r="DP118" s="39">
        <v>3490</v>
      </c>
      <c r="DQ118" s="39">
        <v>1760</v>
      </c>
      <c r="DR118" s="39">
        <v>880</v>
      </c>
      <c r="DS118" s="39">
        <v>60</v>
      </c>
      <c r="DT118" s="39" t="s">
        <v>334</v>
      </c>
      <c r="DU118" s="39">
        <v>43620</v>
      </c>
      <c r="DV118" s="39">
        <v>7490</v>
      </c>
      <c r="DW118" s="39">
        <v>13970</v>
      </c>
      <c r="DX118" s="39">
        <v>9990</v>
      </c>
      <c r="DY118" s="39">
        <v>6320</v>
      </c>
      <c r="DZ118" s="39">
        <v>3560</v>
      </c>
      <c r="EA118" s="39">
        <v>1810</v>
      </c>
      <c r="EB118" s="39">
        <v>900</v>
      </c>
      <c r="EC118" s="39">
        <v>60</v>
      </c>
      <c r="ED118" s="39" t="s">
        <v>334</v>
      </c>
      <c r="EE118" s="39">
        <v>44110</v>
      </c>
      <c r="EF118" s="39">
        <v>7590</v>
      </c>
      <c r="EG118" s="39">
        <v>14100</v>
      </c>
      <c r="EH118" s="39">
        <v>10060</v>
      </c>
      <c r="EI118" s="39">
        <v>6390</v>
      </c>
      <c r="EJ118" s="39">
        <v>3610</v>
      </c>
      <c r="EK118" s="39">
        <v>1850</v>
      </c>
      <c r="EL118" s="39">
        <v>910</v>
      </c>
      <c r="EM118" s="39">
        <v>60</v>
      </c>
      <c r="EN118" s="39" t="s">
        <v>334</v>
      </c>
      <c r="EO118" s="39">
        <v>44570</v>
      </c>
      <c r="EP118" s="39">
        <v>7690</v>
      </c>
      <c r="EQ118" s="39">
        <v>14240</v>
      </c>
      <c r="ER118" s="39">
        <v>10180</v>
      </c>
      <c r="ES118" s="39">
        <v>6450</v>
      </c>
      <c r="ET118" s="39">
        <v>3610</v>
      </c>
      <c r="EU118" s="39">
        <v>1880</v>
      </c>
      <c r="EV118" s="39">
        <v>930</v>
      </c>
      <c r="EW118" s="39">
        <v>60</v>
      </c>
      <c r="EX118" s="39" t="s">
        <v>334</v>
      </c>
      <c r="EY118" s="39">
        <v>45030</v>
      </c>
      <c r="EZ118" s="39">
        <v>7920</v>
      </c>
      <c r="FA118" s="39">
        <v>14180</v>
      </c>
      <c r="FB118" s="39">
        <v>10200</v>
      </c>
      <c r="FC118" s="39">
        <v>6590</v>
      </c>
      <c r="FD118" s="39">
        <v>3630</v>
      </c>
      <c r="FE118" s="39">
        <v>1880</v>
      </c>
      <c r="FF118" s="39">
        <v>940</v>
      </c>
      <c r="FG118" s="39">
        <v>70</v>
      </c>
      <c r="FH118" s="39" t="s">
        <v>334</v>
      </c>
      <c r="FI118" s="39">
        <v>45390</v>
      </c>
      <c r="FJ118" s="39">
        <v>7990</v>
      </c>
      <c r="FK118" s="39">
        <v>14370</v>
      </c>
      <c r="FL118" s="39">
        <v>10260</v>
      </c>
      <c r="FM118" s="39">
        <v>6670</v>
      </c>
      <c r="FN118" s="39">
        <v>3670</v>
      </c>
      <c r="FO118" s="39">
        <v>1890</v>
      </c>
      <c r="FP118" s="39">
        <v>950</v>
      </c>
      <c r="FQ118" s="39">
        <v>60</v>
      </c>
      <c r="FR118" s="39" t="s">
        <v>334</v>
      </c>
      <c r="FS118" s="39">
        <v>45870</v>
      </c>
      <c r="FT118" s="39">
        <v>8040</v>
      </c>
      <c r="FU118" s="39">
        <v>14480</v>
      </c>
      <c r="FV118" s="39">
        <v>10330</v>
      </c>
      <c r="FW118" s="39">
        <v>6690</v>
      </c>
      <c r="FX118" s="39">
        <v>3710</v>
      </c>
      <c r="FY118" s="39">
        <v>1900</v>
      </c>
      <c r="FZ118" s="39">
        <v>950</v>
      </c>
      <c r="GA118" s="39">
        <v>60</v>
      </c>
      <c r="GB118" s="39" t="s">
        <v>334</v>
      </c>
      <c r="GC118" s="39">
        <v>46170</v>
      </c>
      <c r="GD118" s="39">
        <v>8120</v>
      </c>
      <c r="GE118" s="39">
        <v>14580</v>
      </c>
      <c r="GF118" s="39">
        <v>10380</v>
      </c>
      <c r="GG118" s="39">
        <v>6730</v>
      </c>
      <c r="GH118" s="39">
        <v>3770</v>
      </c>
      <c r="GI118" s="39">
        <v>1920</v>
      </c>
      <c r="GJ118" s="39">
        <v>950</v>
      </c>
      <c r="GK118" s="39">
        <v>60</v>
      </c>
      <c r="GL118" s="39" t="s">
        <v>334</v>
      </c>
      <c r="GM118" s="39">
        <v>46510</v>
      </c>
      <c r="GN118" s="39">
        <v>8190</v>
      </c>
      <c r="GO118" s="39">
        <v>14700</v>
      </c>
      <c r="GP118" s="39">
        <v>10380</v>
      </c>
      <c r="GQ118" s="39">
        <v>6770</v>
      </c>
      <c r="GR118" s="39">
        <v>3800</v>
      </c>
      <c r="GS118" s="39">
        <v>1940</v>
      </c>
      <c r="GT118" s="39">
        <v>960</v>
      </c>
      <c r="GU118" s="39">
        <v>60</v>
      </c>
      <c r="GV118" s="39" t="s">
        <v>334</v>
      </c>
      <c r="GW118" s="39">
        <v>46790</v>
      </c>
      <c r="GX118" s="39">
        <v>8220</v>
      </c>
      <c r="GY118" s="39">
        <v>14800</v>
      </c>
      <c r="GZ118" s="39">
        <v>10450</v>
      </c>
      <c r="HA118" s="39">
        <v>6830</v>
      </c>
      <c r="HB118" s="39">
        <v>3800</v>
      </c>
      <c r="HC118" s="39">
        <v>1950</v>
      </c>
      <c r="HD118" s="39">
        <v>960</v>
      </c>
      <c r="HE118" s="39">
        <v>60</v>
      </c>
      <c r="HF118" s="39" t="s">
        <v>334</v>
      </c>
      <c r="HG118" s="39">
        <v>47080</v>
      </c>
      <c r="HH118" s="39">
        <v>8240</v>
      </c>
      <c r="HI118" s="39">
        <v>14900</v>
      </c>
      <c r="HJ118" s="39">
        <v>10540</v>
      </c>
      <c r="HK118" s="39">
        <v>6900</v>
      </c>
      <c r="HL118" s="39">
        <v>3840</v>
      </c>
      <c r="HM118" s="39">
        <v>1970</v>
      </c>
      <c r="HN118" s="39">
        <v>960</v>
      </c>
      <c r="HO118" s="39">
        <v>60</v>
      </c>
      <c r="HP118" s="39" t="s">
        <v>334</v>
      </c>
      <c r="HQ118" s="39">
        <v>47410</v>
      </c>
      <c r="HR118" s="39">
        <v>8270</v>
      </c>
      <c r="HS118" s="39">
        <v>15170</v>
      </c>
      <c r="HT118" s="39">
        <v>10650</v>
      </c>
      <c r="HU118" s="39">
        <v>7060</v>
      </c>
      <c r="HV118" s="39">
        <v>3940</v>
      </c>
      <c r="HW118" s="39">
        <v>2020</v>
      </c>
      <c r="HX118" s="39">
        <v>970</v>
      </c>
      <c r="HY118" s="39">
        <v>60</v>
      </c>
      <c r="HZ118" s="39" t="s">
        <v>334</v>
      </c>
      <c r="IA118" s="39">
        <v>48140</v>
      </c>
      <c r="IB118" s="39">
        <v>8290</v>
      </c>
      <c r="IC118" s="39">
        <v>15400</v>
      </c>
      <c r="ID118" s="39">
        <v>10770</v>
      </c>
      <c r="IE118" s="39">
        <v>7170</v>
      </c>
      <c r="IF118" s="39">
        <v>4070</v>
      </c>
      <c r="IG118" s="39">
        <v>2070</v>
      </c>
      <c r="IH118" s="39">
        <v>980</v>
      </c>
      <c r="II118" s="39">
        <v>60</v>
      </c>
      <c r="IJ118" s="39" t="s">
        <v>334</v>
      </c>
      <c r="IK118" s="39">
        <v>48810</v>
      </c>
      <c r="IL118" s="39">
        <v>8380</v>
      </c>
      <c r="IM118" s="39">
        <v>15610</v>
      </c>
      <c r="IN118" s="39">
        <v>10870</v>
      </c>
      <c r="IO118" s="39">
        <v>7250</v>
      </c>
      <c r="IP118" s="39">
        <v>4170</v>
      </c>
      <c r="IQ118" s="39">
        <v>2120</v>
      </c>
      <c r="IR118" s="39">
        <v>990</v>
      </c>
      <c r="IS118" s="39">
        <v>70</v>
      </c>
      <c r="IT118" s="39" t="s">
        <v>334</v>
      </c>
      <c r="IU118" s="39">
        <v>49450</v>
      </c>
      <c r="IV118" s="39">
        <v>8430</v>
      </c>
      <c r="IW118" s="39">
        <v>15760</v>
      </c>
      <c r="IX118" s="39">
        <v>10930</v>
      </c>
      <c r="IY118" s="39">
        <v>7300</v>
      </c>
      <c r="IZ118" s="39">
        <v>4250</v>
      </c>
      <c r="JA118" s="39">
        <v>2160</v>
      </c>
      <c r="JB118" s="39">
        <v>1010</v>
      </c>
      <c r="JC118" s="39">
        <v>70</v>
      </c>
      <c r="JD118" s="39" t="s">
        <v>334</v>
      </c>
      <c r="JE118" s="39">
        <v>49900</v>
      </c>
      <c r="JF118" s="39">
        <v>8500</v>
      </c>
      <c r="JG118" s="39">
        <v>15870</v>
      </c>
      <c r="JH118" s="39">
        <v>10980</v>
      </c>
      <c r="JI118" s="39">
        <v>7350</v>
      </c>
      <c r="JJ118" s="39">
        <v>4330</v>
      </c>
      <c r="JK118" s="39">
        <v>2190</v>
      </c>
      <c r="JL118" s="39">
        <v>1020</v>
      </c>
      <c r="JM118" s="39">
        <v>70</v>
      </c>
      <c r="JN118" s="39" t="s">
        <v>334</v>
      </c>
      <c r="JO118" s="39">
        <v>50310</v>
      </c>
      <c r="JP118" s="39">
        <v>8530</v>
      </c>
      <c r="JQ118" s="39">
        <v>15980</v>
      </c>
      <c r="JR118" s="39">
        <v>11060</v>
      </c>
      <c r="JS118" s="39">
        <v>7360</v>
      </c>
      <c r="JT118" s="39">
        <v>4360</v>
      </c>
      <c r="JU118" s="39">
        <v>2220</v>
      </c>
      <c r="JV118" s="39">
        <v>1040</v>
      </c>
      <c r="JW118" s="39">
        <v>70</v>
      </c>
      <c r="JX118" s="39" t="s">
        <v>334</v>
      </c>
      <c r="JY118" s="39">
        <v>50630</v>
      </c>
      <c r="JZ118" s="39">
        <v>8550</v>
      </c>
      <c r="KA118" s="39">
        <v>16020</v>
      </c>
      <c r="KB118" s="39">
        <v>11130</v>
      </c>
      <c r="KC118" s="39">
        <v>7370</v>
      </c>
      <c r="KD118" s="39">
        <v>4410</v>
      </c>
      <c r="KE118" s="39">
        <v>2240</v>
      </c>
      <c r="KF118" s="39">
        <v>1060</v>
      </c>
      <c r="KG118" s="39">
        <v>70</v>
      </c>
      <c r="KH118" s="39" t="s">
        <v>334</v>
      </c>
      <c r="KI118" s="39">
        <v>50860</v>
      </c>
      <c r="KJ118" s="39">
        <v>8630</v>
      </c>
      <c r="KK118" s="39">
        <v>16140</v>
      </c>
      <c r="KL118" s="39">
        <v>11190</v>
      </c>
      <c r="KM118" s="39">
        <v>7410</v>
      </c>
      <c r="KN118" s="39">
        <v>4460</v>
      </c>
      <c r="KO118" s="39">
        <v>2260</v>
      </c>
      <c r="KP118" s="39">
        <v>1090</v>
      </c>
      <c r="KQ118" s="39">
        <v>70</v>
      </c>
      <c r="KR118" s="39" t="s">
        <v>334</v>
      </c>
      <c r="KS118" s="39">
        <v>51260</v>
      </c>
      <c r="KT118" s="39">
        <v>8730</v>
      </c>
      <c r="KU118" s="39">
        <v>16310</v>
      </c>
      <c r="KV118" s="39">
        <v>11290</v>
      </c>
      <c r="KW118" s="39">
        <v>7460</v>
      </c>
      <c r="KX118" s="39">
        <v>4520</v>
      </c>
      <c r="KY118" s="39">
        <v>2280</v>
      </c>
      <c r="KZ118" s="39">
        <v>1110</v>
      </c>
      <c r="LA118" s="39">
        <v>70</v>
      </c>
      <c r="LB118" s="39" t="s">
        <v>334</v>
      </c>
      <c r="LC118" s="39">
        <v>51760</v>
      </c>
      <c r="LD118" t="str">
        <f>INDEX(Lookup!$F$2:$F$375, MATCH(D118,Lookup!$A$2:$A$375,0))</f>
        <v>:</v>
      </c>
    </row>
    <row r="119" spans="2:316" ht="15" customHeight="1" x14ac:dyDescent="0.25">
      <c r="B119" s="1" t="s">
        <v>342</v>
      </c>
      <c r="C119" s="42">
        <v>2430</v>
      </c>
      <c r="D119" s="42" t="s">
        <v>565</v>
      </c>
      <c r="E119" s="37" t="s">
        <v>566</v>
      </c>
      <c r="F119" s="38">
        <v>3030</v>
      </c>
      <c r="G119" s="38">
        <v>5610</v>
      </c>
      <c r="H119" s="38">
        <v>3550</v>
      </c>
      <c r="I119" s="38">
        <v>2860</v>
      </c>
      <c r="J119" s="38">
        <v>1870</v>
      </c>
      <c r="K119" s="38">
        <v>1000</v>
      </c>
      <c r="L119" s="38">
        <v>800</v>
      </c>
      <c r="M119" s="38">
        <v>90</v>
      </c>
      <c r="N119" s="38" t="s">
        <v>334</v>
      </c>
      <c r="O119" s="39">
        <v>18820</v>
      </c>
      <c r="P119" s="39">
        <v>3060</v>
      </c>
      <c r="Q119" s="39">
        <v>5670</v>
      </c>
      <c r="R119" s="39">
        <v>3560</v>
      </c>
      <c r="S119" s="39">
        <v>2870</v>
      </c>
      <c r="T119" s="39">
        <v>1890</v>
      </c>
      <c r="U119" s="39">
        <v>1010</v>
      </c>
      <c r="V119" s="39">
        <v>780</v>
      </c>
      <c r="W119" s="39">
        <v>80</v>
      </c>
      <c r="X119" s="39" t="s">
        <v>334</v>
      </c>
      <c r="Y119" s="39">
        <v>18920</v>
      </c>
      <c r="Z119" s="39">
        <v>3140</v>
      </c>
      <c r="AA119" s="39">
        <v>5870</v>
      </c>
      <c r="AB119" s="39">
        <v>3560</v>
      </c>
      <c r="AC119" s="39">
        <v>2900</v>
      </c>
      <c r="AD119" s="39">
        <v>1870</v>
      </c>
      <c r="AE119" s="39">
        <v>990</v>
      </c>
      <c r="AF119" s="39">
        <v>670</v>
      </c>
      <c r="AG119" s="39">
        <v>80</v>
      </c>
      <c r="AH119" s="39" t="s">
        <v>334</v>
      </c>
      <c r="AI119" s="39">
        <v>19080</v>
      </c>
      <c r="AJ119" s="39">
        <v>3150</v>
      </c>
      <c r="AK119" s="39">
        <v>5950</v>
      </c>
      <c r="AL119" s="39">
        <v>3540</v>
      </c>
      <c r="AM119" s="39">
        <v>2920</v>
      </c>
      <c r="AN119" s="39">
        <v>1910</v>
      </c>
      <c r="AO119" s="39">
        <v>1020</v>
      </c>
      <c r="AP119" s="39">
        <v>630</v>
      </c>
      <c r="AQ119" s="39">
        <v>70</v>
      </c>
      <c r="AR119" s="39" t="s">
        <v>334</v>
      </c>
      <c r="AS119" s="39">
        <v>19180</v>
      </c>
      <c r="AT119" s="39">
        <v>3180</v>
      </c>
      <c r="AU119" s="39">
        <v>5990</v>
      </c>
      <c r="AV119" s="39">
        <v>3570</v>
      </c>
      <c r="AW119" s="39">
        <v>2940</v>
      </c>
      <c r="AX119" s="39">
        <v>1970</v>
      </c>
      <c r="AY119" s="39">
        <v>1040</v>
      </c>
      <c r="AZ119" s="39">
        <v>660</v>
      </c>
      <c r="BA119" s="39">
        <v>70</v>
      </c>
      <c r="BB119" s="39" t="s">
        <v>334</v>
      </c>
      <c r="BC119" s="39">
        <v>19430</v>
      </c>
      <c r="BD119" s="39">
        <v>3200</v>
      </c>
      <c r="BE119" s="39">
        <v>6050</v>
      </c>
      <c r="BF119" s="39">
        <v>3600</v>
      </c>
      <c r="BG119" s="39">
        <v>2960</v>
      </c>
      <c r="BH119" s="39">
        <v>2010</v>
      </c>
      <c r="BI119" s="39">
        <v>1090</v>
      </c>
      <c r="BJ119" s="39">
        <v>660</v>
      </c>
      <c r="BK119" s="39">
        <v>80</v>
      </c>
      <c r="BL119" s="39" t="s">
        <v>334</v>
      </c>
      <c r="BM119" s="39">
        <v>19650</v>
      </c>
      <c r="BN119" s="39">
        <v>3220</v>
      </c>
      <c r="BO119" s="39">
        <v>6100</v>
      </c>
      <c r="BP119" s="39">
        <v>3620</v>
      </c>
      <c r="BQ119" s="39">
        <v>2990</v>
      </c>
      <c r="BR119" s="39">
        <v>2060</v>
      </c>
      <c r="BS119" s="39">
        <v>1140</v>
      </c>
      <c r="BT119" s="39">
        <v>680</v>
      </c>
      <c r="BU119" s="39">
        <v>80</v>
      </c>
      <c r="BV119" s="39" t="s">
        <v>334</v>
      </c>
      <c r="BW119" s="39">
        <v>19890</v>
      </c>
      <c r="BX119" s="39">
        <v>3260</v>
      </c>
      <c r="BY119" s="39">
        <v>6090</v>
      </c>
      <c r="BZ119" s="39">
        <v>3640</v>
      </c>
      <c r="CA119" s="39">
        <v>3050</v>
      </c>
      <c r="CB119" s="39">
        <v>2120</v>
      </c>
      <c r="CC119" s="39">
        <v>1180</v>
      </c>
      <c r="CD119" s="39">
        <v>710</v>
      </c>
      <c r="CE119" s="39">
        <v>80</v>
      </c>
      <c r="CF119" s="39" t="s">
        <v>334</v>
      </c>
      <c r="CG119" s="39">
        <v>20130</v>
      </c>
      <c r="CH119" s="39">
        <v>3280</v>
      </c>
      <c r="CI119" s="39">
        <v>6120</v>
      </c>
      <c r="CJ119" s="39">
        <v>3610</v>
      </c>
      <c r="CK119" s="39">
        <v>3080</v>
      </c>
      <c r="CL119" s="39">
        <v>2140</v>
      </c>
      <c r="CM119" s="39">
        <v>1200</v>
      </c>
      <c r="CN119" s="39">
        <v>750</v>
      </c>
      <c r="CO119" s="39">
        <v>80</v>
      </c>
      <c r="CP119" s="39" t="s">
        <v>334</v>
      </c>
      <c r="CQ119" s="39">
        <v>20270</v>
      </c>
      <c r="CR119" s="39">
        <v>3290</v>
      </c>
      <c r="CS119" s="39">
        <v>6170</v>
      </c>
      <c r="CT119" s="39">
        <v>3620</v>
      </c>
      <c r="CU119" s="39">
        <v>3120</v>
      </c>
      <c r="CV119" s="39">
        <v>2160</v>
      </c>
      <c r="CW119" s="39">
        <v>1220</v>
      </c>
      <c r="CX119" s="39">
        <v>780</v>
      </c>
      <c r="CY119" s="39">
        <v>80</v>
      </c>
      <c r="CZ119" s="39" t="s">
        <v>334</v>
      </c>
      <c r="DA119" s="39">
        <v>20430</v>
      </c>
      <c r="DB119" s="39">
        <v>3300</v>
      </c>
      <c r="DC119" s="39">
        <v>6180</v>
      </c>
      <c r="DD119" s="39">
        <v>3630</v>
      </c>
      <c r="DE119" s="39">
        <v>3140</v>
      </c>
      <c r="DF119" s="39">
        <v>2190</v>
      </c>
      <c r="DG119" s="39">
        <v>1250</v>
      </c>
      <c r="DH119" s="39">
        <v>800</v>
      </c>
      <c r="DI119" s="39">
        <v>80</v>
      </c>
      <c r="DJ119" s="39" t="s">
        <v>334</v>
      </c>
      <c r="DK119" s="39">
        <v>20580</v>
      </c>
      <c r="DL119" s="39">
        <v>3300</v>
      </c>
      <c r="DM119" s="39">
        <v>6250</v>
      </c>
      <c r="DN119" s="39">
        <v>3630</v>
      </c>
      <c r="DO119" s="39">
        <v>3180</v>
      </c>
      <c r="DP119" s="39">
        <v>2210</v>
      </c>
      <c r="DQ119" s="39">
        <v>1260</v>
      </c>
      <c r="DR119" s="39">
        <v>820</v>
      </c>
      <c r="DS119" s="39">
        <v>80</v>
      </c>
      <c r="DT119" s="39" t="s">
        <v>334</v>
      </c>
      <c r="DU119" s="39">
        <v>20740</v>
      </c>
      <c r="DV119" s="39">
        <v>3320</v>
      </c>
      <c r="DW119" s="39">
        <v>6270</v>
      </c>
      <c r="DX119" s="39">
        <v>3640</v>
      </c>
      <c r="DY119" s="39">
        <v>3200</v>
      </c>
      <c r="DZ119" s="39">
        <v>2210</v>
      </c>
      <c r="EA119" s="39">
        <v>1260</v>
      </c>
      <c r="EB119" s="39">
        <v>840</v>
      </c>
      <c r="EC119" s="39">
        <v>90</v>
      </c>
      <c r="ED119" s="39" t="s">
        <v>334</v>
      </c>
      <c r="EE119" s="39">
        <v>20830</v>
      </c>
      <c r="EF119" s="39">
        <v>3320</v>
      </c>
      <c r="EG119" s="39">
        <v>6330</v>
      </c>
      <c r="EH119" s="39">
        <v>3660</v>
      </c>
      <c r="EI119" s="39">
        <v>3230</v>
      </c>
      <c r="EJ119" s="39">
        <v>2210</v>
      </c>
      <c r="EK119" s="39">
        <v>1270</v>
      </c>
      <c r="EL119" s="39">
        <v>860</v>
      </c>
      <c r="EM119" s="39">
        <v>90</v>
      </c>
      <c r="EN119" s="39" t="s">
        <v>334</v>
      </c>
      <c r="EO119" s="39">
        <v>20970</v>
      </c>
      <c r="EP119" s="39">
        <v>3360</v>
      </c>
      <c r="EQ119" s="39">
        <v>6360</v>
      </c>
      <c r="ER119" s="39">
        <v>3680</v>
      </c>
      <c r="ES119" s="39">
        <v>3270</v>
      </c>
      <c r="ET119" s="39">
        <v>2230</v>
      </c>
      <c r="EU119" s="39">
        <v>1280</v>
      </c>
      <c r="EV119" s="39">
        <v>880</v>
      </c>
      <c r="EW119" s="39">
        <v>90</v>
      </c>
      <c r="EX119" s="39" t="s">
        <v>334</v>
      </c>
      <c r="EY119" s="39">
        <v>21140</v>
      </c>
      <c r="EZ119" s="39">
        <v>3400</v>
      </c>
      <c r="FA119" s="39">
        <v>6450</v>
      </c>
      <c r="FB119" s="39">
        <v>3670</v>
      </c>
      <c r="FC119" s="39">
        <v>3260</v>
      </c>
      <c r="FD119" s="39">
        <v>2230</v>
      </c>
      <c r="FE119" s="39">
        <v>1290</v>
      </c>
      <c r="FF119" s="39">
        <v>880</v>
      </c>
      <c r="FG119" s="39">
        <v>90</v>
      </c>
      <c r="FH119" s="39" t="s">
        <v>334</v>
      </c>
      <c r="FI119" s="39">
        <v>21260</v>
      </c>
      <c r="FJ119" s="39">
        <v>3430</v>
      </c>
      <c r="FK119" s="39">
        <v>6670</v>
      </c>
      <c r="FL119" s="39">
        <v>3730</v>
      </c>
      <c r="FM119" s="39">
        <v>3320</v>
      </c>
      <c r="FN119" s="39">
        <v>2240</v>
      </c>
      <c r="FO119" s="39">
        <v>1310</v>
      </c>
      <c r="FP119" s="39">
        <v>900</v>
      </c>
      <c r="FQ119" s="39">
        <v>90</v>
      </c>
      <c r="FR119" s="39" t="s">
        <v>334</v>
      </c>
      <c r="FS119" s="39">
        <v>21690</v>
      </c>
      <c r="FT119" s="39">
        <v>3460</v>
      </c>
      <c r="FU119" s="39">
        <v>6780</v>
      </c>
      <c r="FV119" s="39">
        <v>3710</v>
      </c>
      <c r="FW119" s="39">
        <v>3340</v>
      </c>
      <c r="FX119" s="39">
        <v>2270</v>
      </c>
      <c r="FY119" s="39">
        <v>1310</v>
      </c>
      <c r="FZ119" s="39">
        <v>910</v>
      </c>
      <c r="GA119" s="39">
        <v>90</v>
      </c>
      <c r="GB119" s="39" t="s">
        <v>334</v>
      </c>
      <c r="GC119" s="39">
        <v>21860</v>
      </c>
      <c r="GD119" s="39">
        <v>3460</v>
      </c>
      <c r="GE119" s="39">
        <v>6860</v>
      </c>
      <c r="GF119" s="39">
        <v>3720</v>
      </c>
      <c r="GG119" s="39">
        <v>3390</v>
      </c>
      <c r="GH119" s="39">
        <v>2290</v>
      </c>
      <c r="GI119" s="39">
        <v>1330</v>
      </c>
      <c r="GJ119" s="39">
        <v>910</v>
      </c>
      <c r="GK119" s="39">
        <v>90</v>
      </c>
      <c r="GL119" s="39" t="s">
        <v>334</v>
      </c>
      <c r="GM119" s="39">
        <v>22040</v>
      </c>
      <c r="GN119" s="39">
        <v>3480</v>
      </c>
      <c r="GO119" s="39">
        <v>6910</v>
      </c>
      <c r="GP119" s="39">
        <v>3740</v>
      </c>
      <c r="GQ119" s="39">
        <v>3400</v>
      </c>
      <c r="GR119" s="39">
        <v>2300</v>
      </c>
      <c r="GS119" s="39">
        <v>1340</v>
      </c>
      <c r="GT119" s="39">
        <v>910</v>
      </c>
      <c r="GU119" s="39">
        <v>90</v>
      </c>
      <c r="GV119" s="39" t="s">
        <v>334</v>
      </c>
      <c r="GW119" s="39">
        <v>22180</v>
      </c>
      <c r="GX119" s="39">
        <v>3500</v>
      </c>
      <c r="GY119" s="39">
        <v>6960</v>
      </c>
      <c r="GZ119" s="39">
        <v>3750</v>
      </c>
      <c r="HA119" s="39">
        <v>3420</v>
      </c>
      <c r="HB119" s="39">
        <v>2310</v>
      </c>
      <c r="HC119" s="39">
        <v>1350</v>
      </c>
      <c r="HD119" s="39">
        <v>930</v>
      </c>
      <c r="HE119" s="39">
        <v>90</v>
      </c>
      <c r="HF119" s="39" t="s">
        <v>334</v>
      </c>
      <c r="HG119" s="39">
        <v>22300</v>
      </c>
      <c r="HH119" s="39">
        <v>3520</v>
      </c>
      <c r="HI119" s="39">
        <v>6990</v>
      </c>
      <c r="HJ119" s="39">
        <v>3740</v>
      </c>
      <c r="HK119" s="39">
        <v>3430</v>
      </c>
      <c r="HL119" s="39">
        <v>2310</v>
      </c>
      <c r="HM119" s="39">
        <v>1370</v>
      </c>
      <c r="HN119" s="39">
        <v>930</v>
      </c>
      <c r="HO119" s="39">
        <v>90</v>
      </c>
      <c r="HP119" s="39" t="s">
        <v>334</v>
      </c>
      <c r="HQ119" s="39">
        <v>22370</v>
      </c>
      <c r="HR119" s="39">
        <v>3540</v>
      </c>
      <c r="HS119" s="39">
        <v>7020</v>
      </c>
      <c r="HT119" s="39">
        <v>3740</v>
      </c>
      <c r="HU119" s="39">
        <v>3450</v>
      </c>
      <c r="HV119" s="39">
        <v>2320</v>
      </c>
      <c r="HW119" s="39">
        <v>1380</v>
      </c>
      <c r="HX119" s="39">
        <v>930</v>
      </c>
      <c r="HY119" s="39">
        <v>90</v>
      </c>
      <c r="HZ119" s="39" t="s">
        <v>334</v>
      </c>
      <c r="IA119" s="39">
        <v>22460</v>
      </c>
      <c r="IB119" s="39">
        <v>3570</v>
      </c>
      <c r="IC119" s="39">
        <v>7060</v>
      </c>
      <c r="ID119" s="39">
        <v>3750</v>
      </c>
      <c r="IE119" s="39">
        <v>3470</v>
      </c>
      <c r="IF119" s="39">
        <v>2330</v>
      </c>
      <c r="IG119" s="39">
        <v>1380</v>
      </c>
      <c r="IH119" s="39">
        <v>930</v>
      </c>
      <c r="II119" s="39">
        <v>90</v>
      </c>
      <c r="IJ119" s="39" t="s">
        <v>334</v>
      </c>
      <c r="IK119" s="39">
        <v>22580</v>
      </c>
      <c r="IL119" s="39">
        <v>3570</v>
      </c>
      <c r="IM119" s="39">
        <v>7090</v>
      </c>
      <c r="IN119" s="39">
        <v>3740</v>
      </c>
      <c r="IO119" s="39">
        <v>3500</v>
      </c>
      <c r="IP119" s="39">
        <v>2330</v>
      </c>
      <c r="IQ119" s="39">
        <v>1400</v>
      </c>
      <c r="IR119" s="39">
        <v>950</v>
      </c>
      <c r="IS119" s="39">
        <v>90</v>
      </c>
      <c r="IT119" s="39" t="s">
        <v>334</v>
      </c>
      <c r="IU119" s="39">
        <v>22660</v>
      </c>
      <c r="IV119" s="39">
        <v>3590</v>
      </c>
      <c r="IW119" s="39">
        <v>7150</v>
      </c>
      <c r="IX119" s="39">
        <v>3760</v>
      </c>
      <c r="IY119" s="39">
        <v>3530</v>
      </c>
      <c r="IZ119" s="39">
        <v>2350</v>
      </c>
      <c r="JA119" s="39">
        <v>1410</v>
      </c>
      <c r="JB119" s="39">
        <v>950</v>
      </c>
      <c r="JC119" s="39">
        <v>90</v>
      </c>
      <c r="JD119" s="39" t="s">
        <v>334</v>
      </c>
      <c r="JE119" s="39">
        <v>22830</v>
      </c>
      <c r="JF119" s="39">
        <v>3600</v>
      </c>
      <c r="JG119" s="39">
        <v>7180</v>
      </c>
      <c r="JH119" s="39">
        <v>3770</v>
      </c>
      <c r="JI119" s="39">
        <v>3560</v>
      </c>
      <c r="JJ119" s="39">
        <v>2370</v>
      </c>
      <c r="JK119" s="39">
        <v>1420</v>
      </c>
      <c r="JL119" s="39">
        <v>960</v>
      </c>
      <c r="JM119" s="39">
        <v>90</v>
      </c>
      <c r="JN119" s="39" t="s">
        <v>334</v>
      </c>
      <c r="JO119" s="39">
        <v>22950</v>
      </c>
      <c r="JP119" s="39">
        <v>3610</v>
      </c>
      <c r="JQ119" s="39">
        <v>7270</v>
      </c>
      <c r="JR119" s="39">
        <v>3810</v>
      </c>
      <c r="JS119" s="39">
        <v>3590</v>
      </c>
      <c r="JT119" s="39">
        <v>2420</v>
      </c>
      <c r="JU119" s="39">
        <v>1450</v>
      </c>
      <c r="JV119" s="39">
        <v>970</v>
      </c>
      <c r="JW119" s="39">
        <v>90</v>
      </c>
      <c r="JX119" s="39" t="s">
        <v>334</v>
      </c>
      <c r="JY119" s="39">
        <v>23210</v>
      </c>
      <c r="JZ119" s="39">
        <v>3610</v>
      </c>
      <c r="KA119" s="39">
        <v>7370</v>
      </c>
      <c r="KB119" s="39">
        <v>3840</v>
      </c>
      <c r="KC119" s="39">
        <v>3620</v>
      </c>
      <c r="KD119" s="39">
        <v>2460</v>
      </c>
      <c r="KE119" s="39">
        <v>1490</v>
      </c>
      <c r="KF119" s="39">
        <v>980</v>
      </c>
      <c r="KG119" s="39">
        <v>90</v>
      </c>
      <c r="KH119" s="39" t="s">
        <v>334</v>
      </c>
      <c r="KI119" s="39">
        <v>23470</v>
      </c>
      <c r="KJ119" s="39">
        <v>3640</v>
      </c>
      <c r="KK119" s="39">
        <v>7470</v>
      </c>
      <c r="KL119" s="39">
        <v>3910</v>
      </c>
      <c r="KM119" s="39">
        <v>3700</v>
      </c>
      <c r="KN119" s="39">
        <v>2520</v>
      </c>
      <c r="KO119" s="39">
        <v>1550</v>
      </c>
      <c r="KP119" s="39">
        <v>1000</v>
      </c>
      <c r="KQ119" s="39">
        <v>90</v>
      </c>
      <c r="KR119" s="39" t="s">
        <v>334</v>
      </c>
      <c r="KS119" s="39">
        <v>23870</v>
      </c>
      <c r="KT119" s="39">
        <v>3650</v>
      </c>
      <c r="KU119" s="39">
        <v>7600</v>
      </c>
      <c r="KV119" s="39">
        <v>3950</v>
      </c>
      <c r="KW119" s="39">
        <v>3820</v>
      </c>
      <c r="KX119" s="39">
        <v>2560</v>
      </c>
      <c r="KY119" s="39">
        <v>1580</v>
      </c>
      <c r="KZ119" s="39">
        <v>1020</v>
      </c>
      <c r="LA119" s="39">
        <v>90</v>
      </c>
      <c r="LB119" s="39" t="s">
        <v>334</v>
      </c>
      <c r="LC119" s="39">
        <v>24270</v>
      </c>
      <c r="LD119" t="str">
        <f>INDEX(Lookup!$F$2:$F$375, MATCH(D119,Lookup!$A$2:$A$375,0))</f>
        <v>:</v>
      </c>
    </row>
    <row r="120" spans="2:316" ht="15" customHeight="1" x14ac:dyDescent="0.25">
      <c r="B120" s="1" t="s">
        <v>342</v>
      </c>
      <c r="C120" s="42">
        <v>2435</v>
      </c>
      <c r="D120" s="42" t="s">
        <v>567</v>
      </c>
      <c r="E120" s="37" t="s">
        <v>568</v>
      </c>
      <c r="F120" s="38">
        <v>9020</v>
      </c>
      <c r="G120" s="38">
        <v>10760</v>
      </c>
      <c r="H120" s="38">
        <v>5990</v>
      </c>
      <c r="I120" s="38">
        <v>3920</v>
      </c>
      <c r="J120" s="38">
        <v>2010</v>
      </c>
      <c r="K120" s="38">
        <v>950</v>
      </c>
      <c r="L120" s="38">
        <v>740</v>
      </c>
      <c r="M120" s="38">
        <v>40</v>
      </c>
      <c r="N120" s="38" t="s">
        <v>334</v>
      </c>
      <c r="O120" s="39">
        <v>33430</v>
      </c>
      <c r="P120" s="39">
        <v>9120</v>
      </c>
      <c r="Q120" s="39">
        <v>10850</v>
      </c>
      <c r="R120" s="39">
        <v>5970</v>
      </c>
      <c r="S120" s="39">
        <v>3960</v>
      </c>
      <c r="T120" s="39">
        <v>2070</v>
      </c>
      <c r="U120" s="39">
        <v>950</v>
      </c>
      <c r="V120" s="39">
        <v>730</v>
      </c>
      <c r="W120" s="39">
        <v>40</v>
      </c>
      <c r="X120" s="39" t="s">
        <v>334</v>
      </c>
      <c r="Y120" s="39">
        <v>33690</v>
      </c>
      <c r="Z120" s="39">
        <v>9250</v>
      </c>
      <c r="AA120" s="39">
        <v>11060</v>
      </c>
      <c r="AB120" s="39">
        <v>5980</v>
      </c>
      <c r="AC120" s="39">
        <v>4030</v>
      </c>
      <c r="AD120" s="39">
        <v>2190</v>
      </c>
      <c r="AE120" s="39">
        <v>930</v>
      </c>
      <c r="AF120" s="39">
        <v>660</v>
      </c>
      <c r="AG120" s="39">
        <v>30</v>
      </c>
      <c r="AH120" s="39" t="s">
        <v>334</v>
      </c>
      <c r="AI120" s="39">
        <v>34140</v>
      </c>
      <c r="AJ120" s="39">
        <v>9360</v>
      </c>
      <c r="AK120" s="39">
        <v>11150</v>
      </c>
      <c r="AL120" s="39">
        <v>5990</v>
      </c>
      <c r="AM120" s="39">
        <v>4100</v>
      </c>
      <c r="AN120" s="39">
        <v>2300</v>
      </c>
      <c r="AO120" s="39">
        <v>940</v>
      </c>
      <c r="AP120" s="39">
        <v>660</v>
      </c>
      <c r="AQ120" s="39">
        <v>30</v>
      </c>
      <c r="AR120" s="39" t="s">
        <v>334</v>
      </c>
      <c r="AS120" s="39">
        <v>34530</v>
      </c>
      <c r="AT120" s="39">
        <v>9430</v>
      </c>
      <c r="AU120" s="39">
        <v>11290</v>
      </c>
      <c r="AV120" s="39">
        <v>6050</v>
      </c>
      <c r="AW120" s="39">
        <v>4260</v>
      </c>
      <c r="AX120" s="39">
        <v>2360</v>
      </c>
      <c r="AY120" s="39">
        <v>1010</v>
      </c>
      <c r="AZ120" s="39">
        <v>660</v>
      </c>
      <c r="BA120" s="39">
        <v>30</v>
      </c>
      <c r="BB120" s="39" t="s">
        <v>334</v>
      </c>
      <c r="BC120" s="39">
        <v>35100</v>
      </c>
      <c r="BD120" s="39">
        <v>9480</v>
      </c>
      <c r="BE120" s="39">
        <v>11380</v>
      </c>
      <c r="BF120" s="39">
        <v>6100</v>
      </c>
      <c r="BG120" s="39">
        <v>4360</v>
      </c>
      <c r="BH120" s="39">
        <v>2390</v>
      </c>
      <c r="BI120" s="39">
        <v>1030</v>
      </c>
      <c r="BJ120" s="39">
        <v>660</v>
      </c>
      <c r="BK120" s="39">
        <v>30</v>
      </c>
      <c r="BL120" s="39" t="s">
        <v>334</v>
      </c>
      <c r="BM120" s="39">
        <v>35420</v>
      </c>
      <c r="BN120" s="39">
        <v>9500</v>
      </c>
      <c r="BO120" s="39">
        <v>11520</v>
      </c>
      <c r="BP120" s="39">
        <v>6160</v>
      </c>
      <c r="BQ120" s="39">
        <v>4510</v>
      </c>
      <c r="BR120" s="39">
        <v>2500</v>
      </c>
      <c r="BS120" s="39">
        <v>1070</v>
      </c>
      <c r="BT120" s="39">
        <v>680</v>
      </c>
      <c r="BU120" s="39">
        <v>30</v>
      </c>
      <c r="BV120" s="39" t="s">
        <v>334</v>
      </c>
      <c r="BW120" s="39">
        <v>35960</v>
      </c>
      <c r="BX120" s="39">
        <v>9520</v>
      </c>
      <c r="BY120" s="39">
        <v>11580</v>
      </c>
      <c r="BZ120" s="39">
        <v>6230</v>
      </c>
      <c r="CA120" s="39">
        <v>4630</v>
      </c>
      <c r="CB120" s="39">
        <v>2610</v>
      </c>
      <c r="CC120" s="39">
        <v>1130</v>
      </c>
      <c r="CD120" s="39">
        <v>700</v>
      </c>
      <c r="CE120" s="39">
        <v>40</v>
      </c>
      <c r="CF120" s="39" t="s">
        <v>334</v>
      </c>
      <c r="CG120" s="39">
        <v>36440</v>
      </c>
      <c r="CH120" s="39">
        <v>9560</v>
      </c>
      <c r="CI120" s="39">
        <v>11670</v>
      </c>
      <c r="CJ120" s="39">
        <v>6330</v>
      </c>
      <c r="CK120" s="39">
        <v>4770</v>
      </c>
      <c r="CL120" s="39">
        <v>2730</v>
      </c>
      <c r="CM120" s="39">
        <v>1200</v>
      </c>
      <c r="CN120" s="39">
        <v>700</v>
      </c>
      <c r="CO120" s="39">
        <v>40</v>
      </c>
      <c r="CP120" s="39" t="s">
        <v>334</v>
      </c>
      <c r="CQ120" s="39">
        <v>36990</v>
      </c>
      <c r="CR120" s="39">
        <v>9540</v>
      </c>
      <c r="CS120" s="39">
        <v>11720</v>
      </c>
      <c r="CT120" s="39">
        <v>6410</v>
      </c>
      <c r="CU120" s="39">
        <v>4880</v>
      </c>
      <c r="CV120" s="39">
        <v>2930</v>
      </c>
      <c r="CW120" s="39">
        <v>1240</v>
      </c>
      <c r="CX120" s="39">
        <v>750</v>
      </c>
      <c r="CY120" s="39">
        <v>40</v>
      </c>
      <c r="CZ120" s="39" t="s">
        <v>334</v>
      </c>
      <c r="DA120" s="39">
        <v>37510</v>
      </c>
      <c r="DB120" s="39">
        <v>9520</v>
      </c>
      <c r="DC120" s="39">
        <v>11770</v>
      </c>
      <c r="DD120" s="39">
        <v>6440</v>
      </c>
      <c r="DE120" s="39">
        <v>4970</v>
      </c>
      <c r="DF120" s="39">
        <v>3040</v>
      </c>
      <c r="DG120" s="39">
        <v>1300</v>
      </c>
      <c r="DH120" s="39">
        <v>780</v>
      </c>
      <c r="DI120" s="39">
        <v>40</v>
      </c>
      <c r="DJ120" s="39" t="s">
        <v>334</v>
      </c>
      <c r="DK120" s="39">
        <v>37860</v>
      </c>
      <c r="DL120" s="39">
        <v>9570</v>
      </c>
      <c r="DM120" s="39">
        <v>11850</v>
      </c>
      <c r="DN120" s="39">
        <v>6490</v>
      </c>
      <c r="DO120" s="39">
        <v>5080</v>
      </c>
      <c r="DP120" s="39">
        <v>3220</v>
      </c>
      <c r="DQ120" s="39">
        <v>1250</v>
      </c>
      <c r="DR120" s="39">
        <v>810</v>
      </c>
      <c r="DS120" s="39">
        <v>40</v>
      </c>
      <c r="DT120" s="39" t="s">
        <v>334</v>
      </c>
      <c r="DU120" s="39">
        <v>38310</v>
      </c>
      <c r="DV120" s="39">
        <v>9590</v>
      </c>
      <c r="DW120" s="39">
        <v>11890</v>
      </c>
      <c r="DX120" s="39">
        <v>6510</v>
      </c>
      <c r="DY120" s="39">
        <v>5150</v>
      </c>
      <c r="DZ120" s="39">
        <v>3250</v>
      </c>
      <c r="EA120" s="39">
        <v>1280</v>
      </c>
      <c r="EB120" s="39">
        <v>830</v>
      </c>
      <c r="EC120" s="39">
        <v>50</v>
      </c>
      <c r="ED120" s="39" t="s">
        <v>334</v>
      </c>
      <c r="EE120" s="39">
        <v>38540</v>
      </c>
      <c r="EF120" s="39">
        <v>9590</v>
      </c>
      <c r="EG120" s="39">
        <v>12000</v>
      </c>
      <c r="EH120" s="39">
        <v>6580</v>
      </c>
      <c r="EI120" s="39">
        <v>5220</v>
      </c>
      <c r="EJ120" s="39">
        <v>3270</v>
      </c>
      <c r="EK120" s="39">
        <v>1300</v>
      </c>
      <c r="EL120" s="39">
        <v>840</v>
      </c>
      <c r="EM120" s="39">
        <v>50</v>
      </c>
      <c r="EN120" s="39" t="s">
        <v>334</v>
      </c>
      <c r="EO120" s="39">
        <v>38850</v>
      </c>
      <c r="EP120" s="39">
        <v>9610</v>
      </c>
      <c r="EQ120" s="39">
        <v>12150</v>
      </c>
      <c r="ER120" s="39">
        <v>6630</v>
      </c>
      <c r="ES120" s="39">
        <v>5320</v>
      </c>
      <c r="ET120" s="39">
        <v>3320</v>
      </c>
      <c r="EU120" s="39">
        <v>1300</v>
      </c>
      <c r="EV120" s="39">
        <v>860</v>
      </c>
      <c r="EW120" s="39">
        <v>50</v>
      </c>
      <c r="EX120" s="39" t="s">
        <v>334</v>
      </c>
      <c r="EY120" s="39">
        <v>39240</v>
      </c>
      <c r="EZ120" s="39">
        <v>9660</v>
      </c>
      <c r="FA120" s="39">
        <v>12280</v>
      </c>
      <c r="FB120" s="39">
        <v>6670</v>
      </c>
      <c r="FC120" s="39">
        <v>5410</v>
      </c>
      <c r="FD120" s="39">
        <v>3300</v>
      </c>
      <c r="FE120" s="39">
        <v>1320</v>
      </c>
      <c r="FF120" s="39">
        <v>860</v>
      </c>
      <c r="FG120" s="39">
        <v>50</v>
      </c>
      <c r="FH120" s="39" t="s">
        <v>334</v>
      </c>
      <c r="FI120" s="39">
        <v>39530</v>
      </c>
      <c r="FJ120" s="39">
        <v>9720</v>
      </c>
      <c r="FK120" s="39">
        <v>12350</v>
      </c>
      <c r="FL120" s="39">
        <v>6690</v>
      </c>
      <c r="FM120" s="39">
        <v>5470</v>
      </c>
      <c r="FN120" s="39">
        <v>3320</v>
      </c>
      <c r="FO120" s="39">
        <v>1330</v>
      </c>
      <c r="FP120" s="39">
        <v>860</v>
      </c>
      <c r="FQ120" s="39">
        <v>50</v>
      </c>
      <c r="FR120" s="39" t="s">
        <v>334</v>
      </c>
      <c r="FS120" s="39">
        <v>39780</v>
      </c>
      <c r="FT120" s="39">
        <v>9770</v>
      </c>
      <c r="FU120" s="39">
        <v>12450</v>
      </c>
      <c r="FV120" s="39">
        <v>6740</v>
      </c>
      <c r="FW120" s="39">
        <v>5470</v>
      </c>
      <c r="FX120" s="39">
        <v>3330</v>
      </c>
      <c r="FY120" s="39">
        <v>1320</v>
      </c>
      <c r="FZ120" s="39">
        <v>850</v>
      </c>
      <c r="GA120" s="39">
        <v>50</v>
      </c>
      <c r="GB120" s="39" t="s">
        <v>334</v>
      </c>
      <c r="GC120" s="39">
        <v>39980</v>
      </c>
      <c r="GD120" s="39">
        <v>9810</v>
      </c>
      <c r="GE120" s="39">
        <v>12570</v>
      </c>
      <c r="GF120" s="39">
        <v>6770</v>
      </c>
      <c r="GG120" s="39">
        <v>5490</v>
      </c>
      <c r="GH120" s="39">
        <v>3360</v>
      </c>
      <c r="GI120" s="39">
        <v>1330</v>
      </c>
      <c r="GJ120" s="39">
        <v>860</v>
      </c>
      <c r="GK120" s="39">
        <v>50</v>
      </c>
      <c r="GL120" s="39" t="s">
        <v>334</v>
      </c>
      <c r="GM120" s="39">
        <v>40220</v>
      </c>
      <c r="GN120" s="39">
        <v>9820</v>
      </c>
      <c r="GO120" s="39">
        <v>12660</v>
      </c>
      <c r="GP120" s="39">
        <v>6840</v>
      </c>
      <c r="GQ120" s="39">
        <v>5480</v>
      </c>
      <c r="GR120" s="39">
        <v>3380</v>
      </c>
      <c r="GS120" s="39">
        <v>1330</v>
      </c>
      <c r="GT120" s="39">
        <v>850</v>
      </c>
      <c r="GU120" s="39">
        <v>50</v>
      </c>
      <c r="GV120" s="39" t="s">
        <v>334</v>
      </c>
      <c r="GW120" s="39">
        <v>40420</v>
      </c>
      <c r="GX120" s="39">
        <v>9870</v>
      </c>
      <c r="GY120" s="39">
        <v>12800</v>
      </c>
      <c r="GZ120" s="39">
        <v>6930</v>
      </c>
      <c r="HA120" s="39">
        <v>5540</v>
      </c>
      <c r="HB120" s="39">
        <v>3440</v>
      </c>
      <c r="HC120" s="39">
        <v>1360</v>
      </c>
      <c r="HD120" s="39">
        <v>850</v>
      </c>
      <c r="HE120" s="39">
        <v>50</v>
      </c>
      <c r="HF120" s="39" t="s">
        <v>334</v>
      </c>
      <c r="HG120" s="39">
        <v>40830</v>
      </c>
      <c r="HH120" s="39">
        <v>9910</v>
      </c>
      <c r="HI120" s="39">
        <v>12940</v>
      </c>
      <c r="HJ120" s="39">
        <v>7020</v>
      </c>
      <c r="HK120" s="39">
        <v>5620</v>
      </c>
      <c r="HL120" s="39">
        <v>3520</v>
      </c>
      <c r="HM120" s="39">
        <v>1370</v>
      </c>
      <c r="HN120" s="39">
        <v>860</v>
      </c>
      <c r="HO120" s="39">
        <v>50</v>
      </c>
      <c r="HP120" s="39" t="s">
        <v>334</v>
      </c>
      <c r="HQ120" s="39">
        <v>41290</v>
      </c>
      <c r="HR120" s="39">
        <v>9900</v>
      </c>
      <c r="HS120" s="39">
        <v>13100</v>
      </c>
      <c r="HT120" s="39">
        <v>7130</v>
      </c>
      <c r="HU120" s="39">
        <v>5720</v>
      </c>
      <c r="HV120" s="39">
        <v>3670</v>
      </c>
      <c r="HW120" s="39">
        <v>1410</v>
      </c>
      <c r="HX120" s="39">
        <v>860</v>
      </c>
      <c r="HY120" s="39">
        <v>50</v>
      </c>
      <c r="HZ120" s="39" t="s">
        <v>334</v>
      </c>
      <c r="IA120" s="39">
        <v>41850</v>
      </c>
      <c r="IB120" s="39">
        <v>9960</v>
      </c>
      <c r="IC120" s="39">
        <v>13240</v>
      </c>
      <c r="ID120" s="39">
        <v>7220</v>
      </c>
      <c r="IE120" s="39">
        <v>5830</v>
      </c>
      <c r="IF120" s="39">
        <v>3780</v>
      </c>
      <c r="IG120" s="39">
        <v>1470</v>
      </c>
      <c r="IH120" s="39">
        <v>870</v>
      </c>
      <c r="II120" s="39">
        <v>50</v>
      </c>
      <c r="IJ120" s="39" t="s">
        <v>334</v>
      </c>
      <c r="IK120" s="39">
        <v>42410</v>
      </c>
      <c r="IL120" s="39">
        <v>10010</v>
      </c>
      <c r="IM120" s="39">
        <v>13440</v>
      </c>
      <c r="IN120" s="39">
        <v>7340</v>
      </c>
      <c r="IO120" s="39">
        <v>6010</v>
      </c>
      <c r="IP120" s="39">
        <v>3930</v>
      </c>
      <c r="IQ120" s="39">
        <v>1520</v>
      </c>
      <c r="IR120" s="39">
        <v>880</v>
      </c>
      <c r="IS120" s="39">
        <v>50</v>
      </c>
      <c r="IT120" s="39" t="s">
        <v>334</v>
      </c>
      <c r="IU120" s="39">
        <v>43180</v>
      </c>
      <c r="IV120" s="39">
        <v>10070</v>
      </c>
      <c r="IW120" s="39">
        <v>13650</v>
      </c>
      <c r="IX120" s="39">
        <v>7530</v>
      </c>
      <c r="IY120" s="39">
        <v>6230</v>
      </c>
      <c r="IZ120" s="39">
        <v>4150</v>
      </c>
      <c r="JA120" s="39">
        <v>1610</v>
      </c>
      <c r="JB120" s="39">
        <v>890</v>
      </c>
      <c r="JC120" s="39">
        <v>50</v>
      </c>
      <c r="JD120" s="39" t="s">
        <v>334</v>
      </c>
      <c r="JE120" s="39">
        <v>44170</v>
      </c>
      <c r="JF120" s="39">
        <v>10090</v>
      </c>
      <c r="JG120" s="39">
        <v>13870</v>
      </c>
      <c r="JH120" s="39">
        <v>7630</v>
      </c>
      <c r="JI120" s="39">
        <v>6400</v>
      </c>
      <c r="JJ120" s="39">
        <v>4310</v>
      </c>
      <c r="JK120" s="39">
        <v>1690</v>
      </c>
      <c r="JL120" s="39">
        <v>900</v>
      </c>
      <c r="JM120" s="39">
        <v>50</v>
      </c>
      <c r="JN120" s="39" t="s">
        <v>334</v>
      </c>
      <c r="JO120" s="39">
        <v>44940</v>
      </c>
      <c r="JP120" s="39">
        <v>10090</v>
      </c>
      <c r="JQ120" s="39">
        <v>14060</v>
      </c>
      <c r="JR120" s="39">
        <v>7710</v>
      </c>
      <c r="JS120" s="39">
        <v>6540</v>
      </c>
      <c r="JT120" s="39">
        <v>4470</v>
      </c>
      <c r="JU120" s="39">
        <v>1760</v>
      </c>
      <c r="JV120" s="39">
        <v>920</v>
      </c>
      <c r="JW120" s="39">
        <v>50</v>
      </c>
      <c r="JX120" s="39" t="s">
        <v>334</v>
      </c>
      <c r="JY120" s="39">
        <v>45610</v>
      </c>
      <c r="JZ120" s="39">
        <v>10110</v>
      </c>
      <c r="KA120" s="39">
        <v>14170</v>
      </c>
      <c r="KB120" s="39">
        <v>7830</v>
      </c>
      <c r="KC120" s="39">
        <v>6660</v>
      </c>
      <c r="KD120" s="39">
        <v>4670</v>
      </c>
      <c r="KE120" s="39">
        <v>1840</v>
      </c>
      <c r="KF120" s="39">
        <v>940</v>
      </c>
      <c r="KG120" s="39">
        <v>50</v>
      </c>
      <c r="KH120" s="39" t="s">
        <v>334</v>
      </c>
      <c r="KI120" s="39">
        <v>46280</v>
      </c>
      <c r="KJ120" s="39">
        <v>10170</v>
      </c>
      <c r="KK120" s="39">
        <v>14450</v>
      </c>
      <c r="KL120" s="39">
        <v>7970</v>
      </c>
      <c r="KM120" s="39">
        <v>6830</v>
      </c>
      <c r="KN120" s="39">
        <v>4870</v>
      </c>
      <c r="KO120" s="39">
        <v>1910</v>
      </c>
      <c r="KP120" s="39">
        <v>960</v>
      </c>
      <c r="KQ120" s="39">
        <v>60</v>
      </c>
      <c r="KR120" s="39" t="s">
        <v>334</v>
      </c>
      <c r="KS120" s="39">
        <v>47210</v>
      </c>
      <c r="KT120" s="39">
        <v>10190</v>
      </c>
      <c r="KU120" s="39">
        <v>14610</v>
      </c>
      <c r="KV120" s="39">
        <v>8080</v>
      </c>
      <c r="KW120" s="39">
        <v>7050</v>
      </c>
      <c r="KX120" s="39">
        <v>5100</v>
      </c>
      <c r="KY120" s="39">
        <v>1950</v>
      </c>
      <c r="KZ120" s="39">
        <v>980</v>
      </c>
      <c r="LA120" s="39">
        <v>60</v>
      </c>
      <c r="LB120" s="39" t="s">
        <v>334</v>
      </c>
      <c r="LC120" s="39">
        <v>48010</v>
      </c>
      <c r="LD120" t="str">
        <f>INDEX(Lookup!$F$2:$F$375, MATCH(D120,Lookup!$A$2:$A$375,0))</f>
        <v>:</v>
      </c>
    </row>
    <row r="121" spans="2:316" ht="15" customHeight="1" x14ac:dyDescent="0.25">
      <c r="B121" s="1" t="s">
        <v>342</v>
      </c>
      <c r="C121" s="42">
        <v>2440</v>
      </c>
      <c r="D121" s="42" t="s">
        <v>569</v>
      </c>
      <c r="E121" s="37" t="s">
        <v>570</v>
      </c>
      <c r="F121" s="38">
        <v>3400</v>
      </c>
      <c r="G121" s="38">
        <v>5240</v>
      </c>
      <c r="H121" s="38">
        <v>7190</v>
      </c>
      <c r="I121" s="38">
        <v>2870</v>
      </c>
      <c r="J121" s="38">
        <v>1390</v>
      </c>
      <c r="K121" s="38">
        <v>350</v>
      </c>
      <c r="L121" s="38">
        <v>410</v>
      </c>
      <c r="M121" s="38">
        <v>80</v>
      </c>
      <c r="N121" s="38" t="s">
        <v>334</v>
      </c>
      <c r="O121" s="39">
        <v>20920</v>
      </c>
      <c r="P121" s="39">
        <v>3420</v>
      </c>
      <c r="Q121" s="39">
        <v>5320</v>
      </c>
      <c r="R121" s="39">
        <v>7150</v>
      </c>
      <c r="S121" s="39">
        <v>2850</v>
      </c>
      <c r="T121" s="39">
        <v>1400</v>
      </c>
      <c r="U121" s="39">
        <v>360</v>
      </c>
      <c r="V121" s="39">
        <v>400</v>
      </c>
      <c r="W121" s="39">
        <v>70</v>
      </c>
      <c r="X121" s="39" t="s">
        <v>334</v>
      </c>
      <c r="Y121" s="39">
        <v>20970</v>
      </c>
      <c r="Z121" s="39">
        <v>3480</v>
      </c>
      <c r="AA121" s="39">
        <v>5390</v>
      </c>
      <c r="AB121" s="39">
        <v>7140</v>
      </c>
      <c r="AC121" s="39">
        <v>2810</v>
      </c>
      <c r="AD121" s="39">
        <v>1460</v>
      </c>
      <c r="AE121" s="39">
        <v>380</v>
      </c>
      <c r="AF121" s="39">
        <v>390</v>
      </c>
      <c r="AG121" s="39">
        <v>70</v>
      </c>
      <c r="AH121" s="39" t="s">
        <v>334</v>
      </c>
      <c r="AI121" s="39">
        <v>21120</v>
      </c>
      <c r="AJ121" s="39">
        <v>3500</v>
      </c>
      <c r="AK121" s="39">
        <v>5420</v>
      </c>
      <c r="AL121" s="39">
        <v>7120</v>
      </c>
      <c r="AM121" s="39">
        <v>2840</v>
      </c>
      <c r="AN121" s="39">
        <v>1530</v>
      </c>
      <c r="AO121" s="39">
        <v>400</v>
      </c>
      <c r="AP121" s="39">
        <v>390</v>
      </c>
      <c r="AQ121" s="39">
        <v>70</v>
      </c>
      <c r="AR121" s="39" t="s">
        <v>334</v>
      </c>
      <c r="AS121" s="39">
        <v>21260</v>
      </c>
      <c r="AT121" s="39">
        <v>3520</v>
      </c>
      <c r="AU121" s="39">
        <v>5430</v>
      </c>
      <c r="AV121" s="39">
        <v>7120</v>
      </c>
      <c r="AW121" s="39">
        <v>2840</v>
      </c>
      <c r="AX121" s="39">
        <v>1580</v>
      </c>
      <c r="AY121" s="39">
        <v>400</v>
      </c>
      <c r="AZ121" s="39">
        <v>390</v>
      </c>
      <c r="BA121" s="39">
        <v>70</v>
      </c>
      <c r="BB121" s="39" t="s">
        <v>334</v>
      </c>
      <c r="BC121" s="39">
        <v>21350</v>
      </c>
      <c r="BD121" s="39">
        <v>3520</v>
      </c>
      <c r="BE121" s="39">
        <v>5430</v>
      </c>
      <c r="BF121" s="39">
        <v>7120</v>
      </c>
      <c r="BG121" s="39">
        <v>2840</v>
      </c>
      <c r="BH121" s="39">
        <v>1610</v>
      </c>
      <c r="BI121" s="39">
        <v>400</v>
      </c>
      <c r="BJ121" s="39">
        <v>420</v>
      </c>
      <c r="BK121" s="39">
        <v>70</v>
      </c>
      <c r="BL121" s="39" t="s">
        <v>334</v>
      </c>
      <c r="BM121" s="39">
        <v>21410</v>
      </c>
      <c r="BN121" s="39">
        <v>3550</v>
      </c>
      <c r="BO121" s="39">
        <v>5440</v>
      </c>
      <c r="BP121" s="39">
        <v>7120</v>
      </c>
      <c r="BQ121" s="39">
        <v>2860</v>
      </c>
      <c r="BR121" s="39">
        <v>1650</v>
      </c>
      <c r="BS121" s="39">
        <v>420</v>
      </c>
      <c r="BT121" s="39">
        <v>430</v>
      </c>
      <c r="BU121" s="39">
        <v>60</v>
      </c>
      <c r="BV121" s="39" t="s">
        <v>334</v>
      </c>
      <c r="BW121" s="39">
        <v>21530</v>
      </c>
      <c r="BX121" s="39">
        <v>3570</v>
      </c>
      <c r="BY121" s="39">
        <v>5440</v>
      </c>
      <c r="BZ121" s="39">
        <v>7130</v>
      </c>
      <c r="CA121" s="39">
        <v>2880</v>
      </c>
      <c r="CB121" s="39">
        <v>1710</v>
      </c>
      <c r="CC121" s="39">
        <v>420</v>
      </c>
      <c r="CD121" s="39">
        <v>430</v>
      </c>
      <c r="CE121" s="39">
        <v>70</v>
      </c>
      <c r="CF121" s="39" t="s">
        <v>334</v>
      </c>
      <c r="CG121" s="39">
        <v>21650</v>
      </c>
      <c r="CH121" s="39">
        <v>3570</v>
      </c>
      <c r="CI121" s="39">
        <v>5450</v>
      </c>
      <c r="CJ121" s="39">
        <v>7140</v>
      </c>
      <c r="CK121" s="39">
        <v>2900</v>
      </c>
      <c r="CL121" s="39">
        <v>1730</v>
      </c>
      <c r="CM121" s="39">
        <v>430</v>
      </c>
      <c r="CN121" s="39">
        <v>430</v>
      </c>
      <c r="CO121" s="39">
        <v>70</v>
      </c>
      <c r="CP121" s="39" t="s">
        <v>334</v>
      </c>
      <c r="CQ121" s="39">
        <v>21710</v>
      </c>
      <c r="CR121" s="39">
        <v>3580</v>
      </c>
      <c r="CS121" s="39">
        <v>5450</v>
      </c>
      <c r="CT121" s="39">
        <v>7130</v>
      </c>
      <c r="CU121" s="39">
        <v>2890</v>
      </c>
      <c r="CV121" s="39">
        <v>1740</v>
      </c>
      <c r="CW121" s="39">
        <v>430</v>
      </c>
      <c r="CX121" s="39">
        <v>440</v>
      </c>
      <c r="CY121" s="39">
        <v>70</v>
      </c>
      <c r="CZ121" s="39" t="s">
        <v>334</v>
      </c>
      <c r="DA121" s="39">
        <v>21730</v>
      </c>
      <c r="DB121" s="39">
        <v>3590</v>
      </c>
      <c r="DC121" s="39">
        <v>5440</v>
      </c>
      <c r="DD121" s="39">
        <v>7140</v>
      </c>
      <c r="DE121" s="39">
        <v>2910</v>
      </c>
      <c r="DF121" s="39">
        <v>1760</v>
      </c>
      <c r="DG121" s="39">
        <v>430</v>
      </c>
      <c r="DH121" s="39">
        <v>440</v>
      </c>
      <c r="DI121" s="39">
        <v>70</v>
      </c>
      <c r="DJ121" s="39" t="s">
        <v>334</v>
      </c>
      <c r="DK121" s="39">
        <v>21770</v>
      </c>
      <c r="DL121" s="39">
        <v>3600</v>
      </c>
      <c r="DM121" s="39">
        <v>5450</v>
      </c>
      <c r="DN121" s="39">
        <v>7150</v>
      </c>
      <c r="DO121" s="39">
        <v>2930</v>
      </c>
      <c r="DP121" s="39">
        <v>1800</v>
      </c>
      <c r="DQ121" s="39">
        <v>440</v>
      </c>
      <c r="DR121" s="39">
        <v>450</v>
      </c>
      <c r="DS121" s="39">
        <v>70</v>
      </c>
      <c r="DT121" s="39" t="s">
        <v>334</v>
      </c>
      <c r="DU121" s="39">
        <v>21890</v>
      </c>
      <c r="DV121" s="39">
        <v>3620</v>
      </c>
      <c r="DW121" s="39">
        <v>5480</v>
      </c>
      <c r="DX121" s="39">
        <v>7160</v>
      </c>
      <c r="DY121" s="39">
        <v>2970</v>
      </c>
      <c r="DZ121" s="39">
        <v>1790</v>
      </c>
      <c r="EA121" s="39">
        <v>450</v>
      </c>
      <c r="EB121" s="39">
        <v>450</v>
      </c>
      <c r="EC121" s="39">
        <v>70</v>
      </c>
      <c r="ED121" s="39" t="s">
        <v>334</v>
      </c>
      <c r="EE121" s="39">
        <v>22000</v>
      </c>
      <c r="EF121" s="39">
        <v>3620</v>
      </c>
      <c r="EG121" s="39">
        <v>5640</v>
      </c>
      <c r="EH121" s="39">
        <v>7180</v>
      </c>
      <c r="EI121" s="39">
        <v>2990</v>
      </c>
      <c r="EJ121" s="39">
        <v>1820</v>
      </c>
      <c r="EK121" s="39">
        <v>460</v>
      </c>
      <c r="EL121" s="39">
        <v>450</v>
      </c>
      <c r="EM121" s="39">
        <v>70</v>
      </c>
      <c r="EN121" s="39" t="s">
        <v>334</v>
      </c>
      <c r="EO121" s="39">
        <v>22230</v>
      </c>
      <c r="EP121" s="39">
        <v>3670</v>
      </c>
      <c r="EQ121" s="39">
        <v>5680</v>
      </c>
      <c r="ER121" s="39">
        <v>7150</v>
      </c>
      <c r="ES121" s="39">
        <v>3010</v>
      </c>
      <c r="ET121" s="39">
        <v>1820</v>
      </c>
      <c r="EU121" s="39">
        <v>470</v>
      </c>
      <c r="EV121" s="39">
        <v>450</v>
      </c>
      <c r="EW121" s="39">
        <v>70</v>
      </c>
      <c r="EX121" s="39" t="s">
        <v>334</v>
      </c>
      <c r="EY121" s="39">
        <v>22320</v>
      </c>
      <c r="EZ121" s="39">
        <v>3720</v>
      </c>
      <c r="FA121" s="39">
        <v>5740</v>
      </c>
      <c r="FB121" s="39">
        <v>7100</v>
      </c>
      <c r="FC121" s="39">
        <v>3020</v>
      </c>
      <c r="FD121" s="39">
        <v>1820</v>
      </c>
      <c r="FE121" s="39">
        <v>530</v>
      </c>
      <c r="FF121" s="39">
        <v>450</v>
      </c>
      <c r="FG121" s="39">
        <v>70</v>
      </c>
      <c r="FH121" s="39" t="s">
        <v>334</v>
      </c>
      <c r="FI121" s="39">
        <v>22440</v>
      </c>
      <c r="FJ121" s="39">
        <v>3740</v>
      </c>
      <c r="FK121" s="39">
        <v>5790</v>
      </c>
      <c r="FL121" s="39">
        <v>7100</v>
      </c>
      <c r="FM121" s="39">
        <v>3020</v>
      </c>
      <c r="FN121" s="39">
        <v>1820</v>
      </c>
      <c r="FO121" s="39">
        <v>530</v>
      </c>
      <c r="FP121" s="39">
        <v>450</v>
      </c>
      <c r="FQ121" s="39">
        <v>70</v>
      </c>
      <c r="FR121" s="39" t="s">
        <v>334</v>
      </c>
      <c r="FS121" s="39">
        <v>22510</v>
      </c>
      <c r="FT121" s="39">
        <v>3770</v>
      </c>
      <c r="FU121" s="39">
        <v>5790</v>
      </c>
      <c r="FV121" s="39">
        <v>7120</v>
      </c>
      <c r="FW121" s="39">
        <v>3020</v>
      </c>
      <c r="FX121" s="39">
        <v>1820</v>
      </c>
      <c r="FY121" s="39">
        <v>530</v>
      </c>
      <c r="FZ121" s="39">
        <v>440</v>
      </c>
      <c r="GA121" s="39">
        <v>80</v>
      </c>
      <c r="GB121" s="39" t="s">
        <v>334</v>
      </c>
      <c r="GC121" s="39">
        <v>22560</v>
      </c>
      <c r="GD121" s="39">
        <v>3780</v>
      </c>
      <c r="GE121" s="39">
        <v>5820</v>
      </c>
      <c r="GF121" s="39">
        <v>7110</v>
      </c>
      <c r="GG121" s="39">
        <v>3020</v>
      </c>
      <c r="GH121" s="39">
        <v>1820</v>
      </c>
      <c r="GI121" s="39">
        <v>530</v>
      </c>
      <c r="GJ121" s="39">
        <v>440</v>
      </c>
      <c r="GK121" s="39">
        <v>80</v>
      </c>
      <c r="GL121" s="39" t="s">
        <v>334</v>
      </c>
      <c r="GM121" s="39">
        <v>22600</v>
      </c>
      <c r="GN121" s="39">
        <v>3830</v>
      </c>
      <c r="GO121" s="39">
        <v>5860</v>
      </c>
      <c r="GP121" s="39">
        <v>7110</v>
      </c>
      <c r="GQ121" s="39">
        <v>3020</v>
      </c>
      <c r="GR121" s="39">
        <v>1830</v>
      </c>
      <c r="GS121" s="39">
        <v>540</v>
      </c>
      <c r="GT121" s="39">
        <v>450</v>
      </c>
      <c r="GU121" s="39">
        <v>80</v>
      </c>
      <c r="GV121" s="39" t="s">
        <v>334</v>
      </c>
      <c r="GW121" s="39">
        <v>22710</v>
      </c>
      <c r="GX121" s="39">
        <v>3850</v>
      </c>
      <c r="GY121" s="39">
        <v>5960</v>
      </c>
      <c r="GZ121" s="39">
        <v>7050</v>
      </c>
      <c r="HA121" s="39">
        <v>3020</v>
      </c>
      <c r="HB121" s="39">
        <v>1830</v>
      </c>
      <c r="HC121" s="39">
        <v>540</v>
      </c>
      <c r="HD121" s="39">
        <v>450</v>
      </c>
      <c r="HE121" s="39">
        <v>80</v>
      </c>
      <c r="HF121" s="39" t="s">
        <v>334</v>
      </c>
      <c r="HG121" s="39">
        <v>22770</v>
      </c>
      <c r="HH121" s="39">
        <v>3880</v>
      </c>
      <c r="HI121" s="39">
        <v>5950</v>
      </c>
      <c r="HJ121" s="39">
        <v>7050</v>
      </c>
      <c r="HK121" s="39">
        <v>3020</v>
      </c>
      <c r="HL121" s="39">
        <v>1830</v>
      </c>
      <c r="HM121" s="39">
        <v>550</v>
      </c>
      <c r="HN121" s="39">
        <v>450</v>
      </c>
      <c r="HO121" s="39">
        <v>80</v>
      </c>
      <c r="HP121" s="39" t="s">
        <v>334</v>
      </c>
      <c r="HQ121" s="39">
        <v>22790</v>
      </c>
      <c r="HR121" s="39">
        <v>3910</v>
      </c>
      <c r="HS121" s="39">
        <v>6000</v>
      </c>
      <c r="HT121" s="39">
        <v>7050</v>
      </c>
      <c r="HU121" s="39">
        <v>3010</v>
      </c>
      <c r="HV121" s="39">
        <v>1840</v>
      </c>
      <c r="HW121" s="39">
        <v>550</v>
      </c>
      <c r="HX121" s="39">
        <v>450</v>
      </c>
      <c r="HY121" s="39">
        <v>80</v>
      </c>
      <c r="HZ121" s="39" t="s">
        <v>334</v>
      </c>
      <c r="IA121" s="39">
        <v>22890</v>
      </c>
      <c r="IB121" s="39">
        <v>3910</v>
      </c>
      <c r="IC121" s="39">
        <v>6090</v>
      </c>
      <c r="ID121" s="39">
        <v>7050</v>
      </c>
      <c r="IE121" s="39">
        <v>3030</v>
      </c>
      <c r="IF121" s="39">
        <v>1850</v>
      </c>
      <c r="IG121" s="39">
        <v>550</v>
      </c>
      <c r="IH121" s="39">
        <v>450</v>
      </c>
      <c r="II121" s="39">
        <v>80</v>
      </c>
      <c r="IJ121" s="39" t="s">
        <v>334</v>
      </c>
      <c r="IK121" s="39">
        <v>23020</v>
      </c>
      <c r="IL121" s="39">
        <v>3940</v>
      </c>
      <c r="IM121" s="39">
        <v>6180</v>
      </c>
      <c r="IN121" s="39">
        <v>7060</v>
      </c>
      <c r="IO121" s="39">
        <v>3070</v>
      </c>
      <c r="IP121" s="39">
        <v>1860</v>
      </c>
      <c r="IQ121" s="39">
        <v>550</v>
      </c>
      <c r="IR121" s="39">
        <v>460</v>
      </c>
      <c r="IS121" s="39">
        <v>80</v>
      </c>
      <c r="IT121" s="39" t="s">
        <v>334</v>
      </c>
      <c r="IU121" s="39">
        <v>23200</v>
      </c>
      <c r="IV121" s="39">
        <v>3960</v>
      </c>
      <c r="IW121" s="39">
        <v>6210</v>
      </c>
      <c r="IX121" s="39">
        <v>7060</v>
      </c>
      <c r="IY121" s="39">
        <v>3070</v>
      </c>
      <c r="IZ121" s="39">
        <v>1850</v>
      </c>
      <c r="JA121" s="39">
        <v>550</v>
      </c>
      <c r="JB121" s="39">
        <v>460</v>
      </c>
      <c r="JC121" s="39">
        <v>80</v>
      </c>
      <c r="JD121" s="39" t="s">
        <v>334</v>
      </c>
      <c r="JE121" s="39">
        <v>23250</v>
      </c>
      <c r="JF121" s="39">
        <v>4010</v>
      </c>
      <c r="JG121" s="39">
        <v>6230</v>
      </c>
      <c r="JH121" s="39">
        <v>7080</v>
      </c>
      <c r="JI121" s="39">
        <v>3080</v>
      </c>
      <c r="JJ121" s="39">
        <v>1860</v>
      </c>
      <c r="JK121" s="39">
        <v>550</v>
      </c>
      <c r="JL121" s="39">
        <v>470</v>
      </c>
      <c r="JM121" s="39">
        <v>90</v>
      </c>
      <c r="JN121" s="39" t="s">
        <v>334</v>
      </c>
      <c r="JO121" s="39">
        <v>23350</v>
      </c>
      <c r="JP121" s="39">
        <v>4030</v>
      </c>
      <c r="JQ121" s="39">
        <v>6240</v>
      </c>
      <c r="JR121" s="39">
        <v>7120</v>
      </c>
      <c r="JS121" s="39">
        <v>3100</v>
      </c>
      <c r="JT121" s="39">
        <v>1900</v>
      </c>
      <c r="JU121" s="39">
        <v>570</v>
      </c>
      <c r="JV121" s="39">
        <v>460</v>
      </c>
      <c r="JW121" s="39">
        <v>90</v>
      </c>
      <c r="JX121" s="39" t="s">
        <v>334</v>
      </c>
      <c r="JY121" s="39">
        <v>23510</v>
      </c>
      <c r="JZ121" s="39">
        <v>4030</v>
      </c>
      <c r="KA121" s="39">
        <v>6230</v>
      </c>
      <c r="KB121" s="39">
        <v>7140</v>
      </c>
      <c r="KC121" s="39">
        <v>3110</v>
      </c>
      <c r="KD121" s="39">
        <v>1950</v>
      </c>
      <c r="KE121" s="39">
        <v>580</v>
      </c>
      <c r="KF121" s="39">
        <v>470</v>
      </c>
      <c r="KG121" s="39">
        <v>90</v>
      </c>
      <c r="KH121" s="39" t="s">
        <v>334</v>
      </c>
      <c r="KI121" s="39">
        <v>23600</v>
      </c>
      <c r="KJ121" s="39">
        <v>4050</v>
      </c>
      <c r="KK121" s="39">
        <v>6250</v>
      </c>
      <c r="KL121" s="39">
        <v>7180</v>
      </c>
      <c r="KM121" s="39">
        <v>3150</v>
      </c>
      <c r="KN121" s="39">
        <v>2040</v>
      </c>
      <c r="KO121" s="39">
        <v>590</v>
      </c>
      <c r="KP121" s="39">
        <v>470</v>
      </c>
      <c r="KQ121" s="39">
        <v>90</v>
      </c>
      <c r="KR121" s="39" t="s">
        <v>334</v>
      </c>
      <c r="KS121" s="39">
        <v>23820</v>
      </c>
      <c r="KT121" s="39">
        <v>4090</v>
      </c>
      <c r="KU121" s="39">
        <v>6280</v>
      </c>
      <c r="KV121" s="39">
        <v>7220</v>
      </c>
      <c r="KW121" s="39">
        <v>3210</v>
      </c>
      <c r="KX121" s="39">
        <v>2090</v>
      </c>
      <c r="KY121" s="39">
        <v>620</v>
      </c>
      <c r="KZ121" s="39">
        <v>470</v>
      </c>
      <c r="LA121" s="39">
        <v>90</v>
      </c>
      <c r="LB121" s="39" t="s">
        <v>334</v>
      </c>
      <c r="LC121" s="39">
        <v>24070</v>
      </c>
      <c r="LD121" t="str">
        <f>INDEX(Lookup!$F$2:$F$375, MATCH(D121,Lookup!$A$2:$A$375,0))</f>
        <v>:</v>
      </c>
    </row>
    <row r="122" spans="2:316" ht="15" customHeight="1" x14ac:dyDescent="0.25">
      <c r="B122" s="1" t="s">
        <v>357</v>
      </c>
      <c r="C122" s="40" t="s">
        <v>331</v>
      </c>
      <c r="D122" s="40" t="s">
        <v>571</v>
      </c>
      <c r="E122" s="41" t="s">
        <v>572</v>
      </c>
      <c r="F122" s="38">
        <v>104790</v>
      </c>
      <c r="G122" s="38">
        <v>54730</v>
      </c>
      <c r="H122" s="38">
        <v>56690</v>
      </c>
      <c r="I122" s="38">
        <v>23220</v>
      </c>
      <c r="J122" s="38">
        <v>10980</v>
      </c>
      <c r="K122" s="38">
        <v>5000</v>
      </c>
      <c r="L122" s="38">
        <v>2830</v>
      </c>
      <c r="M122" s="38">
        <v>440</v>
      </c>
      <c r="N122" s="38" t="s">
        <v>334</v>
      </c>
      <c r="O122" s="39">
        <v>258670</v>
      </c>
      <c r="P122" s="39">
        <v>106860</v>
      </c>
      <c r="Q122" s="39">
        <v>55790</v>
      </c>
      <c r="R122" s="39">
        <v>56840</v>
      </c>
      <c r="S122" s="39">
        <v>23390</v>
      </c>
      <c r="T122" s="39">
        <v>10970</v>
      </c>
      <c r="U122" s="39">
        <v>4980</v>
      </c>
      <c r="V122" s="39">
        <v>2760</v>
      </c>
      <c r="W122" s="39">
        <v>390</v>
      </c>
      <c r="X122" s="39" t="s">
        <v>334</v>
      </c>
      <c r="Y122" s="39">
        <v>261960</v>
      </c>
      <c r="Z122" s="39">
        <v>109750</v>
      </c>
      <c r="AA122" s="39">
        <v>57140</v>
      </c>
      <c r="AB122" s="39">
        <v>56160</v>
      </c>
      <c r="AC122" s="39">
        <v>23410</v>
      </c>
      <c r="AD122" s="39">
        <v>10790</v>
      </c>
      <c r="AE122" s="39">
        <v>4790</v>
      </c>
      <c r="AF122" s="39">
        <v>2440</v>
      </c>
      <c r="AG122" s="39">
        <v>340</v>
      </c>
      <c r="AH122" s="39" t="s">
        <v>334</v>
      </c>
      <c r="AI122" s="39">
        <v>264820</v>
      </c>
      <c r="AJ122" s="39">
        <v>111570</v>
      </c>
      <c r="AK122" s="39">
        <v>58010</v>
      </c>
      <c r="AL122" s="39">
        <v>56350</v>
      </c>
      <c r="AM122" s="39">
        <v>23980</v>
      </c>
      <c r="AN122" s="39">
        <v>11040</v>
      </c>
      <c r="AO122" s="39">
        <v>4900</v>
      </c>
      <c r="AP122" s="39">
        <v>2400</v>
      </c>
      <c r="AQ122" s="39">
        <v>320</v>
      </c>
      <c r="AR122" s="39" t="s">
        <v>334</v>
      </c>
      <c r="AS122" s="39">
        <v>268570</v>
      </c>
      <c r="AT122" s="39">
        <v>112600</v>
      </c>
      <c r="AU122" s="39">
        <v>58680</v>
      </c>
      <c r="AV122" s="39">
        <v>56800</v>
      </c>
      <c r="AW122" s="39">
        <v>24450</v>
      </c>
      <c r="AX122" s="39">
        <v>11330</v>
      </c>
      <c r="AY122" s="39">
        <v>5000</v>
      </c>
      <c r="AZ122" s="39">
        <v>2400</v>
      </c>
      <c r="BA122" s="39">
        <v>320</v>
      </c>
      <c r="BB122" s="39" t="s">
        <v>334</v>
      </c>
      <c r="BC122" s="39">
        <v>271570</v>
      </c>
      <c r="BD122" s="39">
        <v>113190</v>
      </c>
      <c r="BE122" s="39">
        <v>59320</v>
      </c>
      <c r="BF122" s="39">
        <v>57300</v>
      </c>
      <c r="BG122" s="39">
        <v>25160</v>
      </c>
      <c r="BH122" s="39">
        <v>11760</v>
      </c>
      <c r="BI122" s="39">
        <v>5090</v>
      </c>
      <c r="BJ122" s="39">
        <v>2390</v>
      </c>
      <c r="BK122" s="39">
        <v>330</v>
      </c>
      <c r="BL122" s="39" t="s">
        <v>334</v>
      </c>
      <c r="BM122" s="39">
        <v>274530</v>
      </c>
      <c r="BN122" s="39">
        <v>113870</v>
      </c>
      <c r="BO122" s="39">
        <v>60040</v>
      </c>
      <c r="BP122" s="39">
        <v>57790</v>
      </c>
      <c r="BQ122" s="39">
        <v>25970</v>
      </c>
      <c r="BR122" s="39">
        <v>12320</v>
      </c>
      <c r="BS122" s="39">
        <v>5220</v>
      </c>
      <c r="BT122" s="39">
        <v>2420</v>
      </c>
      <c r="BU122" s="39">
        <v>340</v>
      </c>
      <c r="BV122" s="39" t="s">
        <v>334</v>
      </c>
      <c r="BW122" s="39">
        <v>277970</v>
      </c>
      <c r="BX122" s="39">
        <v>114620</v>
      </c>
      <c r="BY122" s="39">
        <v>60650</v>
      </c>
      <c r="BZ122" s="39">
        <v>58440</v>
      </c>
      <c r="CA122" s="39">
        <v>26900</v>
      </c>
      <c r="CB122" s="39">
        <v>12940</v>
      </c>
      <c r="CC122" s="39">
        <v>5420</v>
      </c>
      <c r="CD122" s="39">
        <v>2450</v>
      </c>
      <c r="CE122" s="39">
        <v>340</v>
      </c>
      <c r="CF122" s="39" t="s">
        <v>334</v>
      </c>
      <c r="CG122" s="39">
        <v>281740</v>
      </c>
      <c r="CH122" s="39">
        <v>115150</v>
      </c>
      <c r="CI122" s="39">
        <v>61010</v>
      </c>
      <c r="CJ122" s="39">
        <v>59000</v>
      </c>
      <c r="CK122" s="39">
        <v>27720</v>
      </c>
      <c r="CL122" s="39">
        <v>13610</v>
      </c>
      <c r="CM122" s="39">
        <v>5620</v>
      </c>
      <c r="CN122" s="39">
        <v>2470</v>
      </c>
      <c r="CO122" s="39">
        <v>340</v>
      </c>
      <c r="CP122" s="39" t="s">
        <v>334</v>
      </c>
      <c r="CQ122" s="39">
        <v>284910</v>
      </c>
      <c r="CR122" s="39">
        <v>115600</v>
      </c>
      <c r="CS122" s="39">
        <v>61550</v>
      </c>
      <c r="CT122" s="39">
        <v>59830</v>
      </c>
      <c r="CU122" s="39">
        <v>28620</v>
      </c>
      <c r="CV122" s="39">
        <v>14380</v>
      </c>
      <c r="CW122" s="39">
        <v>5860</v>
      </c>
      <c r="CX122" s="39">
        <v>2510</v>
      </c>
      <c r="CY122" s="39">
        <v>340</v>
      </c>
      <c r="CZ122" s="39" t="s">
        <v>334</v>
      </c>
      <c r="DA122" s="39">
        <v>288680</v>
      </c>
      <c r="DB122" s="39">
        <v>116230</v>
      </c>
      <c r="DC122" s="39">
        <v>62140</v>
      </c>
      <c r="DD122" s="39">
        <v>60620</v>
      </c>
      <c r="DE122" s="39">
        <v>29530</v>
      </c>
      <c r="DF122" s="39">
        <v>15010</v>
      </c>
      <c r="DG122" s="39">
        <v>6130</v>
      </c>
      <c r="DH122" s="39">
        <v>2540</v>
      </c>
      <c r="DI122" s="39">
        <v>330</v>
      </c>
      <c r="DJ122" s="39" t="s">
        <v>334</v>
      </c>
      <c r="DK122" s="39">
        <v>292530</v>
      </c>
      <c r="DL122" s="39">
        <v>116950</v>
      </c>
      <c r="DM122" s="39">
        <v>62860</v>
      </c>
      <c r="DN122" s="39">
        <v>61470</v>
      </c>
      <c r="DO122" s="39">
        <v>30350</v>
      </c>
      <c r="DP122" s="39">
        <v>15560</v>
      </c>
      <c r="DQ122" s="39">
        <v>6350</v>
      </c>
      <c r="DR122" s="39">
        <v>2550</v>
      </c>
      <c r="DS122" s="39">
        <v>330</v>
      </c>
      <c r="DT122" s="39" t="s">
        <v>334</v>
      </c>
      <c r="DU122" s="39">
        <v>296430</v>
      </c>
      <c r="DV122" s="39">
        <v>117530</v>
      </c>
      <c r="DW122" s="39">
        <v>63730</v>
      </c>
      <c r="DX122" s="39">
        <v>62210</v>
      </c>
      <c r="DY122" s="39">
        <v>31180</v>
      </c>
      <c r="DZ122" s="39">
        <v>16220</v>
      </c>
      <c r="EA122" s="39">
        <v>6520</v>
      </c>
      <c r="EB122" s="39">
        <v>2600</v>
      </c>
      <c r="EC122" s="39">
        <v>340</v>
      </c>
      <c r="ED122" s="39" t="s">
        <v>334</v>
      </c>
      <c r="EE122" s="39">
        <v>300320</v>
      </c>
      <c r="EF122" s="39">
        <v>118630</v>
      </c>
      <c r="EG122" s="39">
        <v>64550</v>
      </c>
      <c r="EH122" s="39">
        <v>62920</v>
      </c>
      <c r="EI122" s="39">
        <v>31870</v>
      </c>
      <c r="EJ122" s="39">
        <v>16770</v>
      </c>
      <c r="EK122" s="39">
        <v>6720</v>
      </c>
      <c r="EL122" s="39">
        <v>2640</v>
      </c>
      <c r="EM122" s="39">
        <v>340</v>
      </c>
      <c r="EN122" s="39" t="s">
        <v>334</v>
      </c>
      <c r="EO122" s="39">
        <v>304430</v>
      </c>
      <c r="EP122" s="39">
        <v>120090</v>
      </c>
      <c r="EQ122" s="39">
        <v>65560</v>
      </c>
      <c r="ER122" s="39">
        <v>63700</v>
      </c>
      <c r="ES122" s="39">
        <v>32550</v>
      </c>
      <c r="ET122" s="39">
        <v>17190</v>
      </c>
      <c r="EU122" s="39">
        <v>6900</v>
      </c>
      <c r="EV122" s="39">
        <v>2670</v>
      </c>
      <c r="EW122" s="39">
        <v>340</v>
      </c>
      <c r="EX122" s="39" t="s">
        <v>334</v>
      </c>
      <c r="EY122" s="39">
        <v>308990</v>
      </c>
      <c r="EZ122" s="39">
        <v>121950</v>
      </c>
      <c r="FA122" s="39">
        <v>66410</v>
      </c>
      <c r="FB122" s="39">
        <v>64540</v>
      </c>
      <c r="FC122" s="39">
        <v>33220</v>
      </c>
      <c r="FD122" s="39">
        <v>17570</v>
      </c>
      <c r="FE122" s="39">
        <v>7050</v>
      </c>
      <c r="FF122" s="39">
        <v>2710</v>
      </c>
      <c r="FG122" s="39">
        <v>340</v>
      </c>
      <c r="FH122" s="39" t="s">
        <v>334</v>
      </c>
      <c r="FI122" s="39">
        <v>313800</v>
      </c>
      <c r="FJ122" s="39">
        <v>123720</v>
      </c>
      <c r="FK122" s="39">
        <v>67360</v>
      </c>
      <c r="FL122" s="39">
        <v>65040</v>
      </c>
      <c r="FM122" s="39">
        <v>33660</v>
      </c>
      <c r="FN122" s="39">
        <v>17800</v>
      </c>
      <c r="FO122" s="39">
        <v>7160</v>
      </c>
      <c r="FP122" s="39">
        <v>2740</v>
      </c>
      <c r="FQ122" s="39">
        <v>350</v>
      </c>
      <c r="FR122" s="39" t="s">
        <v>334</v>
      </c>
      <c r="FS122" s="39">
        <v>317810</v>
      </c>
      <c r="FT122" s="39">
        <v>125090</v>
      </c>
      <c r="FU122" s="39">
        <v>68070</v>
      </c>
      <c r="FV122" s="39">
        <v>65390</v>
      </c>
      <c r="FW122" s="39">
        <v>33940</v>
      </c>
      <c r="FX122" s="39">
        <v>18000</v>
      </c>
      <c r="FY122" s="39">
        <v>7270</v>
      </c>
      <c r="FZ122" s="39">
        <v>2750</v>
      </c>
      <c r="GA122" s="39">
        <v>340</v>
      </c>
      <c r="GB122" s="39" t="s">
        <v>334</v>
      </c>
      <c r="GC122" s="39">
        <v>320870</v>
      </c>
      <c r="GD122" s="39">
        <v>126450</v>
      </c>
      <c r="GE122" s="39">
        <v>68730</v>
      </c>
      <c r="GF122" s="39">
        <v>65770</v>
      </c>
      <c r="GG122" s="39">
        <v>34260</v>
      </c>
      <c r="GH122" s="39">
        <v>18150</v>
      </c>
      <c r="GI122" s="39">
        <v>7340</v>
      </c>
      <c r="GJ122" s="39">
        <v>2760</v>
      </c>
      <c r="GK122" s="39">
        <v>350</v>
      </c>
      <c r="GL122" s="39" t="s">
        <v>334</v>
      </c>
      <c r="GM122" s="39">
        <v>323810</v>
      </c>
      <c r="GN122" s="39">
        <v>127410</v>
      </c>
      <c r="GO122" s="39">
        <v>69390</v>
      </c>
      <c r="GP122" s="39">
        <v>65960</v>
      </c>
      <c r="GQ122" s="39">
        <v>34550</v>
      </c>
      <c r="GR122" s="39">
        <v>18300</v>
      </c>
      <c r="GS122" s="39">
        <v>7430</v>
      </c>
      <c r="GT122" s="39">
        <v>2770</v>
      </c>
      <c r="GU122" s="39">
        <v>350</v>
      </c>
      <c r="GV122" s="39" t="s">
        <v>334</v>
      </c>
      <c r="GW122" s="39">
        <v>326150</v>
      </c>
      <c r="GX122" s="39">
        <v>128170</v>
      </c>
      <c r="GY122" s="39">
        <v>69880</v>
      </c>
      <c r="GZ122" s="39">
        <v>66220</v>
      </c>
      <c r="HA122" s="39">
        <v>34820</v>
      </c>
      <c r="HB122" s="39">
        <v>18470</v>
      </c>
      <c r="HC122" s="39">
        <v>7510</v>
      </c>
      <c r="HD122" s="39">
        <v>2770</v>
      </c>
      <c r="HE122" s="39">
        <v>350</v>
      </c>
      <c r="HF122" s="39" t="s">
        <v>334</v>
      </c>
      <c r="HG122" s="39">
        <v>328180</v>
      </c>
      <c r="HH122" s="39">
        <v>128920</v>
      </c>
      <c r="HI122" s="39">
        <v>70390</v>
      </c>
      <c r="HJ122" s="39">
        <v>66490</v>
      </c>
      <c r="HK122" s="39">
        <v>35150</v>
      </c>
      <c r="HL122" s="39">
        <v>18590</v>
      </c>
      <c r="HM122" s="39">
        <v>7610</v>
      </c>
      <c r="HN122" s="39">
        <v>2770</v>
      </c>
      <c r="HO122" s="39">
        <v>340</v>
      </c>
      <c r="HP122" s="39" t="s">
        <v>334</v>
      </c>
      <c r="HQ122" s="39">
        <v>330260</v>
      </c>
      <c r="HR122" s="39">
        <v>129910</v>
      </c>
      <c r="HS122" s="39">
        <v>70890</v>
      </c>
      <c r="HT122" s="39">
        <v>66870</v>
      </c>
      <c r="HU122" s="39">
        <v>35480</v>
      </c>
      <c r="HV122" s="39">
        <v>18770</v>
      </c>
      <c r="HW122" s="39">
        <v>7650</v>
      </c>
      <c r="HX122" s="39">
        <v>2790</v>
      </c>
      <c r="HY122" s="39">
        <v>340</v>
      </c>
      <c r="HZ122" s="39" t="s">
        <v>334</v>
      </c>
      <c r="IA122" s="39">
        <v>332690</v>
      </c>
      <c r="IB122" s="39">
        <v>131040</v>
      </c>
      <c r="IC122" s="39">
        <v>71490</v>
      </c>
      <c r="ID122" s="39">
        <v>67270</v>
      </c>
      <c r="IE122" s="39">
        <v>35960</v>
      </c>
      <c r="IF122" s="39">
        <v>19010</v>
      </c>
      <c r="IG122" s="39">
        <v>7740</v>
      </c>
      <c r="IH122" s="39">
        <v>2810</v>
      </c>
      <c r="II122" s="39">
        <v>340</v>
      </c>
      <c r="IJ122" s="39" t="s">
        <v>334</v>
      </c>
      <c r="IK122" s="39">
        <v>335670</v>
      </c>
      <c r="IL122" s="39">
        <v>132410</v>
      </c>
      <c r="IM122" s="39">
        <v>72060</v>
      </c>
      <c r="IN122" s="39">
        <v>67600</v>
      </c>
      <c r="IO122" s="39">
        <v>36320</v>
      </c>
      <c r="IP122" s="39">
        <v>19260</v>
      </c>
      <c r="IQ122" s="39">
        <v>7860</v>
      </c>
      <c r="IR122" s="39">
        <v>2820</v>
      </c>
      <c r="IS122" s="39">
        <v>340</v>
      </c>
      <c r="IT122" s="39" t="s">
        <v>334</v>
      </c>
      <c r="IU122" s="39">
        <v>338680</v>
      </c>
      <c r="IV122" s="39">
        <v>133570</v>
      </c>
      <c r="IW122" s="39">
        <v>72860</v>
      </c>
      <c r="IX122" s="39">
        <v>67970</v>
      </c>
      <c r="IY122" s="39">
        <v>36710</v>
      </c>
      <c r="IZ122" s="39">
        <v>19520</v>
      </c>
      <c r="JA122" s="39">
        <v>7940</v>
      </c>
      <c r="JB122" s="39">
        <v>2850</v>
      </c>
      <c r="JC122" s="39">
        <v>340</v>
      </c>
      <c r="JD122" s="39" t="s">
        <v>334</v>
      </c>
      <c r="JE122" s="39">
        <v>341770</v>
      </c>
      <c r="JF122" s="39">
        <v>134690</v>
      </c>
      <c r="JG122" s="39">
        <v>73870</v>
      </c>
      <c r="JH122" s="39">
        <v>68500</v>
      </c>
      <c r="JI122" s="39">
        <v>37160</v>
      </c>
      <c r="JJ122" s="39">
        <v>19790</v>
      </c>
      <c r="JK122" s="39">
        <v>8060</v>
      </c>
      <c r="JL122" s="39">
        <v>2880</v>
      </c>
      <c r="JM122" s="39">
        <v>340</v>
      </c>
      <c r="JN122" s="39" t="s">
        <v>334</v>
      </c>
      <c r="JO122" s="39">
        <v>345290</v>
      </c>
      <c r="JP122" s="39">
        <v>135750</v>
      </c>
      <c r="JQ122" s="39">
        <v>74730</v>
      </c>
      <c r="JR122" s="39">
        <v>69060</v>
      </c>
      <c r="JS122" s="39">
        <v>37630</v>
      </c>
      <c r="JT122" s="39">
        <v>20190</v>
      </c>
      <c r="JU122" s="39">
        <v>8220</v>
      </c>
      <c r="JV122" s="39">
        <v>2900</v>
      </c>
      <c r="JW122" s="39">
        <v>350</v>
      </c>
      <c r="JX122" s="39" t="s">
        <v>334</v>
      </c>
      <c r="JY122" s="39">
        <v>348820</v>
      </c>
      <c r="JZ122" s="39">
        <v>136810</v>
      </c>
      <c r="KA122" s="39">
        <v>75480</v>
      </c>
      <c r="KB122" s="39">
        <v>69480</v>
      </c>
      <c r="KC122" s="39">
        <v>38040</v>
      </c>
      <c r="KD122" s="39">
        <v>20640</v>
      </c>
      <c r="KE122" s="39">
        <v>8430</v>
      </c>
      <c r="KF122" s="39">
        <v>2930</v>
      </c>
      <c r="KG122" s="39">
        <v>350</v>
      </c>
      <c r="KH122" s="39" t="s">
        <v>334</v>
      </c>
      <c r="KI122" s="39">
        <v>352160</v>
      </c>
      <c r="KJ122" s="39">
        <v>137550</v>
      </c>
      <c r="KK122" s="39">
        <v>76350</v>
      </c>
      <c r="KL122" s="39">
        <v>69920</v>
      </c>
      <c r="KM122" s="39">
        <v>38600</v>
      </c>
      <c r="KN122" s="39">
        <v>21060</v>
      </c>
      <c r="KO122" s="39">
        <v>8620</v>
      </c>
      <c r="KP122" s="39">
        <v>2960</v>
      </c>
      <c r="KQ122" s="39">
        <v>360</v>
      </c>
      <c r="KR122" s="39" t="s">
        <v>334</v>
      </c>
      <c r="KS122" s="39">
        <v>355410</v>
      </c>
      <c r="KT122" s="39">
        <v>138890</v>
      </c>
      <c r="KU122" s="39">
        <v>77390</v>
      </c>
      <c r="KV122" s="39">
        <v>70450</v>
      </c>
      <c r="KW122" s="39">
        <v>39200</v>
      </c>
      <c r="KX122" s="39">
        <v>21570</v>
      </c>
      <c r="KY122" s="39">
        <v>8900</v>
      </c>
      <c r="KZ122" s="39">
        <v>3000</v>
      </c>
      <c r="LA122" s="39">
        <v>360</v>
      </c>
      <c r="LB122" s="39" t="s">
        <v>334</v>
      </c>
      <c r="LC122" s="39">
        <v>359750</v>
      </c>
      <c r="LD122" t="e">
        <f>INDEX(Lookup!$F$2:$F$375, MATCH(D122,Lookup!$A$2:$A$375,0))</f>
        <v>#N/A</v>
      </c>
    </row>
    <row r="123" spans="2:316" ht="15" customHeight="1" x14ac:dyDescent="0.25">
      <c r="B123" s="1" t="s">
        <v>342</v>
      </c>
      <c r="C123" s="42">
        <v>2505</v>
      </c>
      <c r="D123" s="42" t="s">
        <v>573</v>
      </c>
      <c r="E123" s="37" t="s">
        <v>574</v>
      </c>
      <c r="F123" s="38">
        <v>11810</v>
      </c>
      <c r="G123" s="38">
        <v>4480</v>
      </c>
      <c r="H123" s="38">
        <v>5220</v>
      </c>
      <c r="I123" s="38">
        <v>1300</v>
      </c>
      <c r="J123" s="38">
        <v>440</v>
      </c>
      <c r="K123" s="38">
        <v>170</v>
      </c>
      <c r="L123" s="38">
        <v>90</v>
      </c>
      <c r="M123" s="38">
        <v>10</v>
      </c>
      <c r="N123" s="38" t="s">
        <v>334</v>
      </c>
      <c r="O123" s="39">
        <v>23500</v>
      </c>
      <c r="P123" s="39">
        <v>11890</v>
      </c>
      <c r="Q123" s="39">
        <v>4560</v>
      </c>
      <c r="R123" s="39">
        <v>5180</v>
      </c>
      <c r="S123" s="39">
        <v>1290</v>
      </c>
      <c r="T123" s="39">
        <v>440</v>
      </c>
      <c r="U123" s="39">
        <v>170</v>
      </c>
      <c r="V123" s="39">
        <v>90</v>
      </c>
      <c r="W123" s="39">
        <v>20</v>
      </c>
      <c r="X123" s="39" t="s">
        <v>334</v>
      </c>
      <c r="Y123" s="39">
        <v>23640</v>
      </c>
      <c r="Z123" s="39">
        <v>12180</v>
      </c>
      <c r="AA123" s="39">
        <v>4720</v>
      </c>
      <c r="AB123" s="39">
        <v>4940</v>
      </c>
      <c r="AC123" s="39">
        <v>1260</v>
      </c>
      <c r="AD123" s="39">
        <v>420</v>
      </c>
      <c r="AE123" s="39">
        <v>160</v>
      </c>
      <c r="AF123" s="39">
        <v>80</v>
      </c>
      <c r="AG123" s="39">
        <v>20</v>
      </c>
      <c r="AH123" s="39" t="s">
        <v>334</v>
      </c>
      <c r="AI123" s="39">
        <v>23770</v>
      </c>
      <c r="AJ123" s="39">
        <v>12350</v>
      </c>
      <c r="AK123" s="39">
        <v>4810</v>
      </c>
      <c r="AL123" s="39">
        <v>4940</v>
      </c>
      <c r="AM123" s="39">
        <v>1270</v>
      </c>
      <c r="AN123" s="39">
        <v>430</v>
      </c>
      <c r="AO123" s="39">
        <v>170</v>
      </c>
      <c r="AP123" s="39">
        <v>70</v>
      </c>
      <c r="AQ123" s="39">
        <v>20</v>
      </c>
      <c r="AR123" s="39" t="s">
        <v>334</v>
      </c>
      <c r="AS123" s="39">
        <v>24040</v>
      </c>
      <c r="AT123" s="39">
        <v>12480</v>
      </c>
      <c r="AU123" s="39">
        <v>4940</v>
      </c>
      <c r="AV123" s="39">
        <v>4990</v>
      </c>
      <c r="AW123" s="39">
        <v>1290</v>
      </c>
      <c r="AX123" s="39">
        <v>440</v>
      </c>
      <c r="AY123" s="39">
        <v>160</v>
      </c>
      <c r="AZ123" s="39">
        <v>70</v>
      </c>
      <c r="BA123" s="39">
        <v>20</v>
      </c>
      <c r="BB123" s="39" t="s">
        <v>334</v>
      </c>
      <c r="BC123" s="39">
        <v>24390</v>
      </c>
      <c r="BD123" s="39">
        <v>12500</v>
      </c>
      <c r="BE123" s="39">
        <v>5030</v>
      </c>
      <c r="BF123" s="39">
        <v>5050</v>
      </c>
      <c r="BG123" s="39">
        <v>1320</v>
      </c>
      <c r="BH123" s="39">
        <v>450</v>
      </c>
      <c r="BI123" s="39">
        <v>160</v>
      </c>
      <c r="BJ123" s="39">
        <v>70</v>
      </c>
      <c r="BK123" s="39">
        <v>10</v>
      </c>
      <c r="BL123" s="39" t="s">
        <v>334</v>
      </c>
      <c r="BM123" s="39">
        <v>24590</v>
      </c>
      <c r="BN123" s="39">
        <v>12570</v>
      </c>
      <c r="BO123" s="39">
        <v>5090</v>
      </c>
      <c r="BP123" s="39">
        <v>5090</v>
      </c>
      <c r="BQ123" s="39">
        <v>1350</v>
      </c>
      <c r="BR123" s="39">
        <v>460</v>
      </c>
      <c r="BS123" s="39">
        <v>160</v>
      </c>
      <c r="BT123" s="39">
        <v>70</v>
      </c>
      <c r="BU123" s="39">
        <v>10</v>
      </c>
      <c r="BV123" s="39" t="s">
        <v>334</v>
      </c>
      <c r="BW123" s="39">
        <v>24810</v>
      </c>
      <c r="BX123" s="39">
        <v>12650</v>
      </c>
      <c r="BY123" s="39">
        <v>5140</v>
      </c>
      <c r="BZ123" s="39">
        <v>5140</v>
      </c>
      <c r="CA123" s="39">
        <v>1380</v>
      </c>
      <c r="CB123" s="39">
        <v>470</v>
      </c>
      <c r="CC123" s="39">
        <v>170</v>
      </c>
      <c r="CD123" s="39">
        <v>70</v>
      </c>
      <c r="CE123" s="39">
        <v>10</v>
      </c>
      <c r="CF123" s="39" t="s">
        <v>334</v>
      </c>
      <c r="CG123" s="39">
        <v>25030</v>
      </c>
      <c r="CH123" s="39">
        <v>12660</v>
      </c>
      <c r="CI123" s="39">
        <v>5170</v>
      </c>
      <c r="CJ123" s="39">
        <v>5210</v>
      </c>
      <c r="CK123" s="39">
        <v>1410</v>
      </c>
      <c r="CL123" s="39">
        <v>480</v>
      </c>
      <c r="CM123" s="39">
        <v>170</v>
      </c>
      <c r="CN123" s="39">
        <v>70</v>
      </c>
      <c r="CO123" s="39">
        <v>10</v>
      </c>
      <c r="CP123" s="39" t="s">
        <v>334</v>
      </c>
      <c r="CQ123" s="39">
        <v>25180</v>
      </c>
      <c r="CR123" s="39">
        <v>12670</v>
      </c>
      <c r="CS123" s="39">
        <v>5210</v>
      </c>
      <c r="CT123" s="39">
        <v>5290</v>
      </c>
      <c r="CU123" s="39">
        <v>1470</v>
      </c>
      <c r="CV123" s="39">
        <v>510</v>
      </c>
      <c r="CW123" s="39">
        <v>180</v>
      </c>
      <c r="CX123" s="39">
        <v>70</v>
      </c>
      <c r="CY123" s="39">
        <v>10</v>
      </c>
      <c r="CZ123" s="39" t="s">
        <v>334</v>
      </c>
      <c r="DA123" s="39">
        <v>25410</v>
      </c>
      <c r="DB123" s="39">
        <v>12750</v>
      </c>
      <c r="DC123" s="39">
        <v>5270</v>
      </c>
      <c r="DD123" s="39">
        <v>5410</v>
      </c>
      <c r="DE123" s="39">
        <v>1540</v>
      </c>
      <c r="DF123" s="39">
        <v>550</v>
      </c>
      <c r="DG123" s="39">
        <v>180</v>
      </c>
      <c r="DH123" s="39">
        <v>70</v>
      </c>
      <c r="DI123" s="39">
        <v>10</v>
      </c>
      <c r="DJ123" s="39" t="s">
        <v>334</v>
      </c>
      <c r="DK123" s="39">
        <v>25790</v>
      </c>
      <c r="DL123" s="39">
        <v>12850</v>
      </c>
      <c r="DM123" s="39">
        <v>5320</v>
      </c>
      <c r="DN123" s="39">
        <v>5510</v>
      </c>
      <c r="DO123" s="39">
        <v>1610</v>
      </c>
      <c r="DP123" s="39">
        <v>590</v>
      </c>
      <c r="DQ123" s="39">
        <v>190</v>
      </c>
      <c r="DR123" s="39">
        <v>80</v>
      </c>
      <c r="DS123" s="39">
        <v>10</v>
      </c>
      <c r="DT123" s="39" t="s">
        <v>334</v>
      </c>
      <c r="DU123" s="39">
        <v>26150</v>
      </c>
      <c r="DV123" s="39">
        <v>12940</v>
      </c>
      <c r="DW123" s="39">
        <v>5380</v>
      </c>
      <c r="DX123" s="39">
        <v>5640</v>
      </c>
      <c r="DY123" s="39">
        <v>1690</v>
      </c>
      <c r="DZ123" s="39">
        <v>650</v>
      </c>
      <c r="EA123" s="39">
        <v>190</v>
      </c>
      <c r="EB123" s="39">
        <v>80</v>
      </c>
      <c r="EC123" s="39">
        <v>10</v>
      </c>
      <c r="ED123" s="39" t="s">
        <v>334</v>
      </c>
      <c r="EE123" s="39">
        <v>26580</v>
      </c>
      <c r="EF123" s="39">
        <v>13020</v>
      </c>
      <c r="EG123" s="39">
        <v>5440</v>
      </c>
      <c r="EH123" s="39">
        <v>5680</v>
      </c>
      <c r="EI123" s="39">
        <v>1740</v>
      </c>
      <c r="EJ123" s="39">
        <v>680</v>
      </c>
      <c r="EK123" s="39">
        <v>200</v>
      </c>
      <c r="EL123" s="39">
        <v>80</v>
      </c>
      <c r="EM123" s="39">
        <v>10</v>
      </c>
      <c r="EN123" s="39" t="s">
        <v>334</v>
      </c>
      <c r="EO123" s="39">
        <v>26850</v>
      </c>
      <c r="EP123" s="39">
        <v>13140</v>
      </c>
      <c r="EQ123" s="39">
        <v>5500</v>
      </c>
      <c r="ER123" s="39">
        <v>5730</v>
      </c>
      <c r="ES123" s="39">
        <v>1770</v>
      </c>
      <c r="ET123" s="39">
        <v>710</v>
      </c>
      <c r="EU123" s="39">
        <v>200</v>
      </c>
      <c r="EV123" s="39">
        <v>80</v>
      </c>
      <c r="EW123" s="39">
        <v>10</v>
      </c>
      <c r="EX123" s="39" t="s">
        <v>334</v>
      </c>
      <c r="EY123" s="39">
        <v>27130</v>
      </c>
      <c r="EZ123" s="39">
        <v>13360</v>
      </c>
      <c r="FA123" s="39">
        <v>5580</v>
      </c>
      <c r="FB123" s="39">
        <v>5760</v>
      </c>
      <c r="FC123" s="39">
        <v>1840</v>
      </c>
      <c r="FD123" s="39">
        <v>710</v>
      </c>
      <c r="FE123" s="39">
        <v>200</v>
      </c>
      <c r="FF123" s="39">
        <v>80</v>
      </c>
      <c r="FG123" s="39">
        <v>10</v>
      </c>
      <c r="FH123" s="39" t="s">
        <v>334</v>
      </c>
      <c r="FI123" s="39">
        <v>27540</v>
      </c>
      <c r="FJ123" s="39">
        <v>13580</v>
      </c>
      <c r="FK123" s="39">
        <v>5610</v>
      </c>
      <c r="FL123" s="39">
        <v>5790</v>
      </c>
      <c r="FM123" s="39">
        <v>1860</v>
      </c>
      <c r="FN123" s="39">
        <v>730</v>
      </c>
      <c r="FO123" s="39">
        <v>200</v>
      </c>
      <c r="FP123" s="39">
        <v>80</v>
      </c>
      <c r="FQ123" s="39">
        <v>10</v>
      </c>
      <c r="FR123" s="39" t="s">
        <v>334</v>
      </c>
      <c r="FS123" s="39">
        <v>27850</v>
      </c>
      <c r="FT123" s="39">
        <v>13720</v>
      </c>
      <c r="FU123" s="39">
        <v>5640</v>
      </c>
      <c r="FV123" s="39">
        <v>5820</v>
      </c>
      <c r="FW123" s="39">
        <v>1880</v>
      </c>
      <c r="FX123" s="39">
        <v>750</v>
      </c>
      <c r="FY123" s="39">
        <v>200</v>
      </c>
      <c r="FZ123" s="39">
        <v>80</v>
      </c>
      <c r="GA123" s="39">
        <v>10</v>
      </c>
      <c r="GB123" s="39" t="s">
        <v>334</v>
      </c>
      <c r="GC123" s="39">
        <v>28090</v>
      </c>
      <c r="GD123" s="39">
        <v>13790</v>
      </c>
      <c r="GE123" s="39">
        <v>5670</v>
      </c>
      <c r="GF123" s="39">
        <v>5830</v>
      </c>
      <c r="GG123" s="39">
        <v>1900</v>
      </c>
      <c r="GH123" s="39">
        <v>750</v>
      </c>
      <c r="GI123" s="39">
        <v>200</v>
      </c>
      <c r="GJ123" s="39">
        <v>80</v>
      </c>
      <c r="GK123" s="39">
        <v>10</v>
      </c>
      <c r="GL123" s="39" t="s">
        <v>334</v>
      </c>
      <c r="GM123" s="39">
        <v>28240</v>
      </c>
      <c r="GN123" s="39">
        <v>13940</v>
      </c>
      <c r="GO123" s="39">
        <v>5710</v>
      </c>
      <c r="GP123" s="39">
        <v>5860</v>
      </c>
      <c r="GQ123" s="39">
        <v>1930</v>
      </c>
      <c r="GR123" s="39">
        <v>760</v>
      </c>
      <c r="GS123" s="39">
        <v>200</v>
      </c>
      <c r="GT123" s="39">
        <v>80</v>
      </c>
      <c r="GU123" s="39">
        <v>10</v>
      </c>
      <c r="GV123" s="39" t="s">
        <v>334</v>
      </c>
      <c r="GW123" s="39">
        <v>28490</v>
      </c>
      <c r="GX123" s="39">
        <v>14030</v>
      </c>
      <c r="GY123" s="39">
        <v>5740</v>
      </c>
      <c r="GZ123" s="39">
        <v>5870</v>
      </c>
      <c r="HA123" s="39">
        <v>1940</v>
      </c>
      <c r="HB123" s="39">
        <v>770</v>
      </c>
      <c r="HC123" s="39">
        <v>210</v>
      </c>
      <c r="HD123" s="39">
        <v>80</v>
      </c>
      <c r="HE123" s="39">
        <v>10</v>
      </c>
      <c r="HF123" s="39" t="s">
        <v>334</v>
      </c>
      <c r="HG123" s="39">
        <v>28650</v>
      </c>
      <c r="HH123" s="39">
        <v>14060</v>
      </c>
      <c r="HI123" s="39">
        <v>5790</v>
      </c>
      <c r="HJ123" s="39">
        <v>5870</v>
      </c>
      <c r="HK123" s="39">
        <v>1960</v>
      </c>
      <c r="HL123" s="39">
        <v>780</v>
      </c>
      <c r="HM123" s="39">
        <v>210</v>
      </c>
      <c r="HN123" s="39">
        <v>80</v>
      </c>
      <c r="HO123" s="39">
        <v>10</v>
      </c>
      <c r="HP123" s="39" t="s">
        <v>334</v>
      </c>
      <c r="HQ123" s="39">
        <v>28760</v>
      </c>
      <c r="HR123" s="39">
        <v>14100</v>
      </c>
      <c r="HS123" s="39">
        <v>5790</v>
      </c>
      <c r="HT123" s="39">
        <v>5860</v>
      </c>
      <c r="HU123" s="39">
        <v>1980</v>
      </c>
      <c r="HV123" s="39">
        <v>790</v>
      </c>
      <c r="HW123" s="39">
        <v>210</v>
      </c>
      <c r="HX123" s="39">
        <v>80</v>
      </c>
      <c r="HY123" s="39">
        <v>10</v>
      </c>
      <c r="HZ123" s="39" t="s">
        <v>334</v>
      </c>
      <c r="IA123" s="39">
        <v>28830</v>
      </c>
      <c r="IB123" s="39">
        <v>14240</v>
      </c>
      <c r="IC123" s="39">
        <v>5810</v>
      </c>
      <c r="ID123" s="39">
        <v>5900</v>
      </c>
      <c r="IE123" s="39">
        <v>2010</v>
      </c>
      <c r="IF123" s="39">
        <v>800</v>
      </c>
      <c r="IG123" s="39">
        <v>210</v>
      </c>
      <c r="IH123" s="39">
        <v>80</v>
      </c>
      <c r="II123" s="39">
        <v>10</v>
      </c>
      <c r="IJ123" s="39" t="s">
        <v>334</v>
      </c>
      <c r="IK123" s="39">
        <v>29050</v>
      </c>
      <c r="IL123" s="39">
        <v>14440</v>
      </c>
      <c r="IM123" s="39">
        <v>5860</v>
      </c>
      <c r="IN123" s="39">
        <v>5920</v>
      </c>
      <c r="IO123" s="39">
        <v>2040</v>
      </c>
      <c r="IP123" s="39">
        <v>800</v>
      </c>
      <c r="IQ123" s="39">
        <v>210</v>
      </c>
      <c r="IR123" s="39">
        <v>80</v>
      </c>
      <c r="IS123" s="39">
        <v>10</v>
      </c>
      <c r="IT123" s="39" t="s">
        <v>334</v>
      </c>
      <c r="IU123" s="39">
        <v>29360</v>
      </c>
      <c r="IV123" s="39">
        <v>14600</v>
      </c>
      <c r="IW123" s="39">
        <v>5930</v>
      </c>
      <c r="IX123" s="39">
        <v>5960</v>
      </c>
      <c r="IY123" s="39">
        <v>2070</v>
      </c>
      <c r="IZ123" s="39">
        <v>810</v>
      </c>
      <c r="JA123" s="39">
        <v>210</v>
      </c>
      <c r="JB123" s="39">
        <v>80</v>
      </c>
      <c r="JC123" s="39">
        <v>10</v>
      </c>
      <c r="JD123" s="39" t="s">
        <v>334</v>
      </c>
      <c r="JE123" s="39">
        <v>29660</v>
      </c>
      <c r="JF123" s="39">
        <v>14800</v>
      </c>
      <c r="JG123" s="39">
        <v>6060</v>
      </c>
      <c r="JH123" s="39">
        <v>6010</v>
      </c>
      <c r="JI123" s="39">
        <v>2100</v>
      </c>
      <c r="JJ123" s="39">
        <v>820</v>
      </c>
      <c r="JK123" s="39">
        <v>210</v>
      </c>
      <c r="JL123" s="39">
        <v>80</v>
      </c>
      <c r="JM123" s="39">
        <v>10</v>
      </c>
      <c r="JN123" s="39" t="s">
        <v>334</v>
      </c>
      <c r="JO123" s="39">
        <v>30090</v>
      </c>
      <c r="JP123" s="39">
        <v>14900</v>
      </c>
      <c r="JQ123" s="39">
        <v>6140</v>
      </c>
      <c r="JR123" s="39">
        <v>6070</v>
      </c>
      <c r="JS123" s="39">
        <v>2150</v>
      </c>
      <c r="JT123" s="39">
        <v>820</v>
      </c>
      <c r="JU123" s="39">
        <v>210</v>
      </c>
      <c r="JV123" s="39">
        <v>80</v>
      </c>
      <c r="JW123" s="39">
        <v>10</v>
      </c>
      <c r="JX123" s="39" t="s">
        <v>334</v>
      </c>
      <c r="JY123" s="39">
        <v>30390</v>
      </c>
      <c r="JZ123" s="39">
        <v>15080</v>
      </c>
      <c r="KA123" s="39">
        <v>6260</v>
      </c>
      <c r="KB123" s="39">
        <v>6110</v>
      </c>
      <c r="KC123" s="39">
        <v>2180</v>
      </c>
      <c r="KD123" s="39">
        <v>830</v>
      </c>
      <c r="KE123" s="39">
        <v>220</v>
      </c>
      <c r="KF123" s="39">
        <v>80</v>
      </c>
      <c r="KG123" s="39">
        <v>10</v>
      </c>
      <c r="KH123" s="39" t="s">
        <v>334</v>
      </c>
      <c r="KI123" s="39">
        <v>30770</v>
      </c>
      <c r="KJ123" s="39">
        <v>15190</v>
      </c>
      <c r="KK123" s="39">
        <v>6390</v>
      </c>
      <c r="KL123" s="39">
        <v>6130</v>
      </c>
      <c r="KM123" s="39">
        <v>2240</v>
      </c>
      <c r="KN123" s="39">
        <v>850</v>
      </c>
      <c r="KO123" s="39">
        <v>220</v>
      </c>
      <c r="KP123" s="39">
        <v>80</v>
      </c>
      <c r="KQ123" s="39">
        <v>20</v>
      </c>
      <c r="KR123" s="39" t="s">
        <v>334</v>
      </c>
      <c r="KS123" s="39">
        <v>31110</v>
      </c>
      <c r="KT123" s="39">
        <v>15340</v>
      </c>
      <c r="KU123" s="39">
        <v>6480</v>
      </c>
      <c r="KV123" s="39">
        <v>6170</v>
      </c>
      <c r="KW123" s="39">
        <v>2300</v>
      </c>
      <c r="KX123" s="39">
        <v>860</v>
      </c>
      <c r="KY123" s="39">
        <v>230</v>
      </c>
      <c r="KZ123" s="39">
        <v>80</v>
      </c>
      <c r="LA123" s="39">
        <v>20</v>
      </c>
      <c r="LB123" s="39" t="s">
        <v>334</v>
      </c>
      <c r="LC123" s="39">
        <v>31470</v>
      </c>
      <c r="LD123" t="str">
        <f>INDEX(Lookup!$F$2:$F$375, MATCH(D123,Lookup!$A$2:$A$375,0))</f>
        <v>:</v>
      </c>
    </row>
    <row r="124" spans="2:316" ht="15" customHeight="1" x14ac:dyDescent="0.25">
      <c r="B124" s="1" t="s">
        <v>342</v>
      </c>
      <c r="C124" s="42">
        <v>2510</v>
      </c>
      <c r="D124" s="42" t="s">
        <v>575</v>
      </c>
      <c r="E124" s="37" t="s">
        <v>576</v>
      </c>
      <c r="F124" s="38">
        <v>20970</v>
      </c>
      <c r="G124" s="38">
        <v>9830</v>
      </c>
      <c r="H124" s="38">
        <v>15640</v>
      </c>
      <c r="I124" s="38">
        <v>4750</v>
      </c>
      <c r="J124" s="38">
        <v>2320</v>
      </c>
      <c r="K124" s="38">
        <v>740</v>
      </c>
      <c r="L124" s="38">
        <v>480</v>
      </c>
      <c r="M124" s="38">
        <v>60</v>
      </c>
      <c r="N124" s="38" t="s">
        <v>334</v>
      </c>
      <c r="O124" s="39">
        <v>54790</v>
      </c>
      <c r="P124" s="39">
        <v>21790</v>
      </c>
      <c r="Q124" s="39">
        <v>10200</v>
      </c>
      <c r="R124" s="39">
        <v>15380</v>
      </c>
      <c r="S124" s="39">
        <v>4700</v>
      </c>
      <c r="T124" s="39">
        <v>2290</v>
      </c>
      <c r="U124" s="39">
        <v>750</v>
      </c>
      <c r="V124" s="39">
        <v>480</v>
      </c>
      <c r="W124" s="39">
        <v>60</v>
      </c>
      <c r="X124" s="39" t="s">
        <v>334</v>
      </c>
      <c r="Y124" s="39">
        <v>55650</v>
      </c>
      <c r="Z124" s="39">
        <v>22480</v>
      </c>
      <c r="AA124" s="39">
        <v>10730</v>
      </c>
      <c r="AB124" s="39">
        <v>14890</v>
      </c>
      <c r="AC124" s="39">
        <v>4560</v>
      </c>
      <c r="AD124" s="39">
        <v>2160</v>
      </c>
      <c r="AE124" s="39">
        <v>730</v>
      </c>
      <c r="AF124" s="39">
        <v>430</v>
      </c>
      <c r="AG124" s="39">
        <v>50</v>
      </c>
      <c r="AH124" s="39" t="s">
        <v>334</v>
      </c>
      <c r="AI124" s="39">
        <v>56020</v>
      </c>
      <c r="AJ124" s="39">
        <v>22940</v>
      </c>
      <c r="AK124" s="39">
        <v>10970</v>
      </c>
      <c r="AL124" s="39">
        <v>14780</v>
      </c>
      <c r="AM124" s="39">
        <v>4650</v>
      </c>
      <c r="AN124" s="39">
        <v>2230</v>
      </c>
      <c r="AO124" s="39">
        <v>770</v>
      </c>
      <c r="AP124" s="39">
        <v>460</v>
      </c>
      <c r="AQ124" s="39">
        <v>50</v>
      </c>
      <c r="AR124" s="39" t="s">
        <v>334</v>
      </c>
      <c r="AS124" s="39">
        <v>56840</v>
      </c>
      <c r="AT124" s="39">
        <v>23060</v>
      </c>
      <c r="AU124" s="39">
        <v>11140</v>
      </c>
      <c r="AV124" s="39">
        <v>14800</v>
      </c>
      <c r="AW124" s="39">
        <v>4690</v>
      </c>
      <c r="AX124" s="39">
        <v>2260</v>
      </c>
      <c r="AY124" s="39">
        <v>810</v>
      </c>
      <c r="AZ124" s="39">
        <v>470</v>
      </c>
      <c r="BA124" s="39">
        <v>50</v>
      </c>
      <c r="BB124" s="39" t="s">
        <v>334</v>
      </c>
      <c r="BC124" s="39">
        <v>57260</v>
      </c>
      <c r="BD124" s="39">
        <v>23160</v>
      </c>
      <c r="BE124" s="39">
        <v>11240</v>
      </c>
      <c r="BF124" s="39">
        <v>14830</v>
      </c>
      <c r="BG124" s="39">
        <v>4790</v>
      </c>
      <c r="BH124" s="39">
        <v>2320</v>
      </c>
      <c r="BI124" s="39">
        <v>840</v>
      </c>
      <c r="BJ124" s="39">
        <v>460</v>
      </c>
      <c r="BK124" s="39">
        <v>50</v>
      </c>
      <c r="BL124" s="39" t="s">
        <v>334</v>
      </c>
      <c r="BM124" s="39">
        <v>57690</v>
      </c>
      <c r="BN124" s="39">
        <v>23190</v>
      </c>
      <c r="BO124" s="39">
        <v>11410</v>
      </c>
      <c r="BP124" s="39">
        <v>14870</v>
      </c>
      <c r="BQ124" s="39">
        <v>4930</v>
      </c>
      <c r="BR124" s="39">
        <v>2400</v>
      </c>
      <c r="BS124" s="39">
        <v>850</v>
      </c>
      <c r="BT124" s="39">
        <v>470</v>
      </c>
      <c r="BU124" s="39">
        <v>50</v>
      </c>
      <c r="BV124" s="39" t="s">
        <v>334</v>
      </c>
      <c r="BW124" s="39">
        <v>58160</v>
      </c>
      <c r="BX124" s="39">
        <v>23350</v>
      </c>
      <c r="BY124" s="39">
        <v>11540</v>
      </c>
      <c r="BZ124" s="39">
        <v>14910</v>
      </c>
      <c r="CA124" s="39">
        <v>5100</v>
      </c>
      <c r="CB124" s="39">
        <v>2500</v>
      </c>
      <c r="CC124" s="39">
        <v>880</v>
      </c>
      <c r="CD124" s="39">
        <v>470</v>
      </c>
      <c r="CE124" s="39">
        <v>50</v>
      </c>
      <c r="CF124" s="39" t="s">
        <v>334</v>
      </c>
      <c r="CG124" s="39">
        <v>58800</v>
      </c>
      <c r="CH124" s="39">
        <v>23490</v>
      </c>
      <c r="CI124" s="39">
        <v>11700</v>
      </c>
      <c r="CJ124" s="39">
        <v>14960</v>
      </c>
      <c r="CK124" s="39">
        <v>5260</v>
      </c>
      <c r="CL124" s="39">
        <v>2580</v>
      </c>
      <c r="CM124" s="39">
        <v>920</v>
      </c>
      <c r="CN124" s="39">
        <v>480</v>
      </c>
      <c r="CO124" s="39">
        <v>50</v>
      </c>
      <c r="CP124" s="39" t="s">
        <v>334</v>
      </c>
      <c r="CQ124" s="39">
        <v>59440</v>
      </c>
      <c r="CR124" s="39">
        <v>23690</v>
      </c>
      <c r="CS124" s="39">
        <v>11850</v>
      </c>
      <c r="CT124" s="39">
        <v>15140</v>
      </c>
      <c r="CU124" s="39">
        <v>5410</v>
      </c>
      <c r="CV124" s="39">
        <v>2680</v>
      </c>
      <c r="CW124" s="39">
        <v>950</v>
      </c>
      <c r="CX124" s="39">
        <v>480</v>
      </c>
      <c r="CY124" s="39">
        <v>50</v>
      </c>
      <c r="CZ124" s="39" t="s">
        <v>334</v>
      </c>
      <c r="DA124" s="39">
        <v>60250</v>
      </c>
      <c r="DB124" s="39">
        <v>23890</v>
      </c>
      <c r="DC124" s="39">
        <v>12070</v>
      </c>
      <c r="DD124" s="39">
        <v>15260</v>
      </c>
      <c r="DE124" s="39">
        <v>5520</v>
      </c>
      <c r="DF124" s="39">
        <v>2750</v>
      </c>
      <c r="DG124" s="39">
        <v>970</v>
      </c>
      <c r="DH124" s="39">
        <v>480</v>
      </c>
      <c r="DI124" s="39">
        <v>50</v>
      </c>
      <c r="DJ124" s="39" t="s">
        <v>334</v>
      </c>
      <c r="DK124" s="39">
        <v>60990</v>
      </c>
      <c r="DL124" s="39">
        <v>24060</v>
      </c>
      <c r="DM124" s="39">
        <v>12220</v>
      </c>
      <c r="DN124" s="39">
        <v>15400</v>
      </c>
      <c r="DO124" s="39">
        <v>5610</v>
      </c>
      <c r="DP124" s="39">
        <v>2820</v>
      </c>
      <c r="DQ124" s="39">
        <v>990</v>
      </c>
      <c r="DR124" s="39">
        <v>490</v>
      </c>
      <c r="DS124" s="39">
        <v>50</v>
      </c>
      <c r="DT124" s="39" t="s">
        <v>334</v>
      </c>
      <c r="DU124" s="39">
        <v>61620</v>
      </c>
      <c r="DV124" s="39">
        <v>24240</v>
      </c>
      <c r="DW124" s="39">
        <v>12380</v>
      </c>
      <c r="DX124" s="39">
        <v>15460</v>
      </c>
      <c r="DY124" s="39">
        <v>5700</v>
      </c>
      <c r="DZ124" s="39">
        <v>2880</v>
      </c>
      <c r="EA124" s="39">
        <v>1000</v>
      </c>
      <c r="EB124" s="39">
        <v>490</v>
      </c>
      <c r="EC124" s="39">
        <v>50</v>
      </c>
      <c r="ED124" s="39" t="s">
        <v>334</v>
      </c>
      <c r="EE124" s="39">
        <v>62210</v>
      </c>
      <c r="EF124" s="39">
        <v>24520</v>
      </c>
      <c r="EG124" s="39">
        <v>12570</v>
      </c>
      <c r="EH124" s="39">
        <v>15580</v>
      </c>
      <c r="EI124" s="39">
        <v>5800</v>
      </c>
      <c r="EJ124" s="39">
        <v>2930</v>
      </c>
      <c r="EK124" s="39">
        <v>1010</v>
      </c>
      <c r="EL124" s="39">
        <v>500</v>
      </c>
      <c r="EM124" s="39">
        <v>50</v>
      </c>
      <c r="EN124" s="39" t="s">
        <v>334</v>
      </c>
      <c r="EO124" s="39">
        <v>62960</v>
      </c>
      <c r="EP124" s="39">
        <v>24680</v>
      </c>
      <c r="EQ124" s="39">
        <v>12750</v>
      </c>
      <c r="ER124" s="39">
        <v>15630</v>
      </c>
      <c r="ES124" s="39">
        <v>5850</v>
      </c>
      <c r="ET124" s="39">
        <v>2970</v>
      </c>
      <c r="EU124" s="39">
        <v>1020</v>
      </c>
      <c r="EV124" s="39">
        <v>490</v>
      </c>
      <c r="EW124" s="39">
        <v>50</v>
      </c>
      <c r="EX124" s="39" t="s">
        <v>334</v>
      </c>
      <c r="EY124" s="39">
        <v>63440</v>
      </c>
      <c r="EZ124" s="39">
        <v>25180</v>
      </c>
      <c r="FA124" s="39">
        <v>12920</v>
      </c>
      <c r="FB124" s="39">
        <v>15710</v>
      </c>
      <c r="FC124" s="39">
        <v>5920</v>
      </c>
      <c r="FD124" s="39">
        <v>3000</v>
      </c>
      <c r="FE124" s="39">
        <v>1040</v>
      </c>
      <c r="FF124" s="39">
        <v>510</v>
      </c>
      <c r="FG124" s="39">
        <v>60</v>
      </c>
      <c r="FH124" s="39" t="s">
        <v>334</v>
      </c>
      <c r="FI124" s="39">
        <v>64340</v>
      </c>
      <c r="FJ124" s="39">
        <v>25400</v>
      </c>
      <c r="FK124" s="39">
        <v>13220</v>
      </c>
      <c r="FL124" s="39">
        <v>15760</v>
      </c>
      <c r="FM124" s="39">
        <v>5970</v>
      </c>
      <c r="FN124" s="39">
        <v>3030</v>
      </c>
      <c r="FO124" s="39">
        <v>1050</v>
      </c>
      <c r="FP124" s="39">
        <v>510</v>
      </c>
      <c r="FQ124" s="39">
        <v>60</v>
      </c>
      <c r="FR124" s="39" t="s">
        <v>334</v>
      </c>
      <c r="FS124" s="39">
        <v>65010</v>
      </c>
      <c r="FT124" s="39">
        <v>25830</v>
      </c>
      <c r="FU124" s="39">
        <v>13400</v>
      </c>
      <c r="FV124" s="39">
        <v>15760</v>
      </c>
      <c r="FW124" s="39">
        <v>6020</v>
      </c>
      <c r="FX124" s="39">
        <v>3080</v>
      </c>
      <c r="FY124" s="39">
        <v>1070</v>
      </c>
      <c r="FZ124" s="39">
        <v>510</v>
      </c>
      <c r="GA124" s="39">
        <v>60</v>
      </c>
      <c r="GB124" s="39" t="s">
        <v>334</v>
      </c>
      <c r="GC124" s="39">
        <v>65720</v>
      </c>
      <c r="GD124" s="39">
        <v>26000</v>
      </c>
      <c r="GE124" s="39">
        <v>13540</v>
      </c>
      <c r="GF124" s="39">
        <v>15750</v>
      </c>
      <c r="GG124" s="39">
        <v>6080</v>
      </c>
      <c r="GH124" s="39">
        <v>3090</v>
      </c>
      <c r="GI124" s="39">
        <v>1070</v>
      </c>
      <c r="GJ124" s="39">
        <v>510</v>
      </c>
      <c r="GK124" s="39">
        <v>60</v>
      </c>
      <c r="GL124" s="39" t="s">
        <v>334</v>
      </c>
      <c r="GM124" s="39">
        <v>66090</v>
      </c>
      <c r="GN124" s="39">
        <v>26170</v>
      </c>
      <c r="GO124" s="39">
        <v>13670</v>
      </c>
      <c r="GP124" s="39">
        <v>15580</v>
      </c>
      <c r="GQ124" s="39">
        <v>6110</v>
      </c>
      <c r="GR124" s="39">
        <v>3110</v>
      </c>
      <c r="GS124" s="39">
        <v>1080</v>
      </c>
      <c r="GT124" s="39">
        <v>520</v>
      </c>
      <c r="GU124" s="39">
        <v>60</v>
      </c>
      <c r="GV124" s="39" t="s">
        <v>334</v>
      </c>
      <c r="GW124" s="39">
        <v>66280</v>
      </c>
      <c r="GX124" s="39">
        <v>26220</v>
      </c>
      <c r="GY124" s="39">
        <v>13710</v>
      </c>
      <c r="GZ124" s="39">
        <v>15560</v>
      </c>
      <c r="HA124" s="39">
        <v>6140</v>
      </c>
      <c r="HB124" s="39">
        <v>3140</v>
      </c>
      <c r="HC124" s="39">
        <v>1090</v>
      </c>
      <c r="HD124" s="39">
        <v>520</v>
      </c>
      <c r="HE124" s="39">
        <v>60</v>
      </c>
      <c r="HF124" s="39" t="s">
        <v>334</v>
      </c>
      <c r="HG124" s="39">
        <v>66430</v>
      </c>
      <c r="HH124" s="39">
        <v>26250</v>
      </c>
      <c r="HI124" s="39">
        <v>13790</v>
      </c>
      <c r="HJ124" s="39">
        <v>15560</v>
      </c>
      <c r="HK124" s="39">
        <v>6170</v>
      </c>
      <c r="HL124" s="39">
        <v>3160</v>
      </c>
      <c r="HM124" s="39">
        <v>1090</v>
      </c>
      <c r="HN124" s="39">
        <v>520</v>
      </c>
      <c r="HO124" s="39">
        <v>60</v>
      </c>
      <c r="HP124" s="39" t="s">
        <v>334</v>
      </c>
      <c r="HQ124" s="39">
        <v>66590</v>
      </c>
      <c r="HR124" s="39">
        <v>26640</v>
      </c>
      <c r="HS124" s="39">
        <v>13860</v>
      </c>
      <c r="HT124" s="39">
        <v>15580</v>
      </c>
      <c r="HU124" s="39">
        <v>6210</v>
      </c>
      <c r="HV124" s="39">
        <v>3180</v>
      </c>
      <c r="HW124" s="39">
        <v>1100</v>
      </c>
      <c r="HX124" s="39">
        <v>520</v>
      </c>
      <c r="HY124" s="39">
        <v>50</v>
      </c>
      <c r="HZ124" s="39" t="s">
        <v>334</v>
      </c>
      <c r="IA124" s="39">
        <v>67150</v>
      </c>
      <c r="IB124" s="39">
        <v>26850</v>
      </c>
      <c r="IC124" s="39">
        <v>14020</v>
      </c>
      <c r="ID124" s="39">
        <v>15630</v>
      </c>
      <c r="IE124" s="39">
        <v>6260</v>
      </c>
      <c r="IF124" s="39">
        <v>3220</v>
      </c>
      <c r="IG124" s="39">
        <v>1120</v>
      </c>
      <c r="IH124" s="39">
        <v>530</v>
      </c>
      <c r="II124" s="39">
        <v>50</v>
      </c>
      <c r="IJ124" s="39" t="s">
        <v>334</v>
      </c>
      <c r="IK124" s="39">
        <v>67660</v>
      </c>
      <c r="IL124" s="39">
        <v>26960</v>
      </c>
      <c r="IM124" s="39">
        <v>14160</v>
      </c>
      <c r="IN124" s="39">
        <v>15670</v>
      </c>
      <c r="IO124" s="39">
        <v>6300</v>
      </c>
      <c r="IP124" s="39">
        <v>3250</v>
      </c>
      <c r="IQ124" s="39">
        <v>1140</v>
      </c>
      <c r="IR124" s="39">
        <v>530</v>
      </c>
      <c r="IS124" s="39">
        <v>50</v>
      </c>
      <c r="IT124" s="39" t="s">
        <v>334</v>
      </c>
      <c r="IU124" s="39">
        <v>68050</v>
      </c>
      <c r="IV124" s="39">
        <v>27150</v>
      </c>
      <c r="IW124" s="39">
        <v>14330</v>
      </c>
      <c r="IX124" s="39">
        <v>15700</v>
      </c>
      <c r="IY124" s="39">
        <v>6370</v>
      </c>
      <c r="IZ124" s="39">
        <v>3280</v>
      </c>
      <c r="JA124" s="39">
        <v>1150</v>
      </c>
      <c r="JB124" s="39">
        <v>530</v>
      </c>
      <c r="JC124" s="39">
        <v>50</v>
      </c>
      <c r="JD124" s="39" t="s">
        <v>334</v>
      </c>
      <c r="JE124" s="39">
        <v>68570</v>
      </c>
      <c r="JF124" s="39">
        <v>27310</v>
      </c>
      <c r="JG124" s="39">
        <v>14510</v>
      </c>
      <c r="JH124" s="39">
        <v>15770</v>
      </c>
      <c r="JI124" s="39">
        <v>6430</v>
      </c>
      <c r="JJ124" s="39">
        <v>3350</v>
      </c>
      <c r="JK124" s="39">
        <v>1190</v>
      </c>
      <c r="JL124" s="39">
        <v>540</v>
      </c>
      <c r="JM124" s="39">
        <v>50</v>
      </c>
      <c r="JN124" s="39" t="s">
        <v>334</v>
      </c>
      <c r="JO124" s="39">
        <v>69150</v>
      </c>
      <c r="JP124" s="39">
        <v>27430</v>
      </c>
      <c r="JQ124" s="39">
        <v>14670</v>
      </c>
      <c r="JR124" s="39">
        <v>15840</v>
      </c>
      <c r="JS124" s="39">
        <v>6520</v>
      </c>
      <c r="JT124" s="39">
        <v>3430</v>
      </c>
      <c r="JU124" s="39">
        <v>1230</v>
      </c>
      <c r="JV124" s="39">
        <v>550</v>
      </c>
      <c r="JW124" s="39">
        <v>50</v>
      </c>
      <c r="JX124" s="39" t="s">
        <v>334</v>
      </c>
      <c r="JY124" s="39">
        <v>69730</v>
      </c>
      <c r="JZ124" s="39">
        <v>27580</v>
      </c>
      <c r="KA124" s="39">
        <v>14760</v>
      </c>
      <c r="KB124" s="39">
        <v>15900</v>
      </c>
      <c r="KC124" s="39">
        <v>6610</v>
      </c>
      <c r="KD124" s="39">
        <v>3510</v>
      </c>
      <c r="KE124" s="39">
        <v>1290</v>
      </c>
      <c r="KF124" s="39">
        <v>560</v>
      </c>
      <c r="KG124" s="39">
        <v>50</v>
      </c>
      <c r="KH124" s="39" t="s">
        <v>334</v>
      </c>
      <c r="KI124" s="39">
        <v>70260</v>
      </c>
      <c r="KJ124" s="39">
        <v>27560</v>
      </c>
      <c r="KK124" s="39">
        <v>14950</v>
      </c>
      <c r="KL124" s="39">
        <v>15970</v>
      </c>
      <c r="KM124" s="39">
        <v>6710</v>
      </c>
      <c r="KN124" s="39">
        <v>3600</v>
      </c>
      <c r="KO124" s="39">
        <v>1340</v>
      </c>
      <c r="KP124" s="39">
        <v>570</v>
      </c>
      <c r="KQ124" s="39">
        <v>50</v>
      </c>
      <c r="KR124" s="39" t="s">
        <v>334</v>
      </c>
      <c r="KS124" s="39">
        <v>70750</v>
      </c>
      <c r="KT124" s="39">
        <v>27610</v>
      </c>
      <c r="KU124" s="39">
        <v>15100</v>
      </c>
      <c r="KV124" s="39">
        <v>16050</v>
      </c>
      <c r="KW124" s="39">
        <v>6790</v>
      </c>
      <c r="KX124" s="39">
        <v>3690</v>
      </c>
      <c r="KY124" s="39">
        <v>1410</v>
      </c>
      <c r="KZ124" s="39">
        <v>580</v>
      </c>
      <c r="LA124" s="39">
        <v>60</v>
      </c>
      <c r="LB124" s="39" t="s">
        <v>334</v>
      </c>
      <c r="LC124" s="39">
        <v>71280</v>
      </c>
      <c r="LD124" t="str">
        <f>INDEX(Lookup!$F$2:$F$375, MATCH(D124,Lookup!$A$2:$A$375,0))</f>
        <v>:</v>
      </c>
    </row>
    <row r="125" spans="2:316" ht="15" customHeight="1" x14ac:dyDescent="0.25">
      <c r="B125" s="1" t="s">
        <v>342</v>
      </c>
      <c r="C125" s="42">
        <v>2515</v>
      </c>
      <c r="D125" s="42" t="s">
        <v>577</v>
      </c>
      <c r="E125" s="37" t="s">
        <v>578</v>
      </c>
      <c r="F125" s="38">
        <v>22810</v>
      </c>
      <c r="G125" s="38">
        <v>7070</v>
      </c>
      <c r="H125" s="38">
        <v>3830</v>
      </c>
      <c r="I125" s="38">
        <v>1610</v>
      </c>
      <c r="J125" s="38">
        <v>610</v>
      </c>
      <c r="K125" s="38">
        <v>270</v>
      </c>
      <c r="L125" s="38">
        <v>160</v>
      </c>
      <c r="M125" s="38">
        <v>40</v>
      </c>
      <c r="N125" s="38" t="s">
        <v>334</v>
      </c>
      <c r="O125" s="39">
        <v>36390</v>
      </c>
      <c r="P125" s="39">
        <v>22850</v>
      </c>
      <c r="Q125" s="39">
        <v>7130</v>
      </c>
      <c r="R125" s="39">
        <v>3820</v>
      </c>
      <c r="S125" s="39">
        <v>1610</v>
      </c>
      <c r="T125" s="39">
        <v>610</v>
      </c>
      <c r="U125" s="39">
        <v>270</v>
      </c>
      <c r="V125" s="39">
        <v>140</v>
      </c>
      <c r="W125" s="39">
        <v>40</v>
      </c>
      <c r="X125" s="39" t="s">
        <v>334</v>
      </c>
      <c r="Y125" s="39">
        <v>36470</v>
      </c>
      <c r="Z125" s="39">
        <v>23000</v>
      </c>
      <c r="AA125" s="39">
        <v>7110</v>
      </c>
      <c r="AB125" s="39">
        <v>3810</v>
      </c>
      <c r="AC125" s="39">
        <v>1640</v>
      </c>
      <c r="AD125" s="39">
        <v>600</v>
      </c>
      <c r="AE125" s="39">
        <v>280</v>
      </c>
      <c r="AF125" s="39">
        <v>140</v>
      </c>
      <c r="AG125" s="39">
        <v>40</v>
      </c>
      <c r="AH125" s="39" t="s">
        <v>334</v>
      </c>
      <c r="AI125" s="39">
        <v>36610</v>
      </c>
      <c r="AJ125" s="39">
        <v>23280</v>
      </c>
      <c r="AK125" s="39">
        <v>7060</v>
      </c>
      <c r="AL125" s="39">
        <v>3840</v>
      </c>
      <c r="AM125" s="39">
        <v>1650</v>
      </c>
      <c r="AN125" s="39">
        <v>620</v>
      </c>
      <c r="AO125" s="39">
        <v>280</v>
      </c>
      <c r="AP125" s="39">
        <v>130</v>
      </c>
      <c r="AQ125" s="39">
        <v>30</v>
      </c>
      <c r="AR125" s="39" t="s">
        <v>334</v>
      </c>
      <c r="AS125" s="39">
        <v>36880</v>
      </c>
      <c r="AT125" s="39">
        <v>23380</v>
      </c>
      <c r="AU125" s="39">
        <v>7090</v>
      </c>
      <c r="AV125" s="39">
        <v>3840</v>
      </c>
      <c r="AW125" s="39">
        <v>1660</v>
      </c>
      <c r="AX125" s="39">
        <v>630</v>
      </c>
      <c r="AY125" s="39">
        <v>280</v>
      </c>
      <c r="AZ125" s="39">
        <v>120</v>
      </c>
      <c r="BA125" s="39">
        <v>30</v>
      </c>
      <c r="BB125" s="39" t="s">
        <v>334</v>
      </c>
      <c r="BC125" s="39">
        <v>37030</v>
      </c>
      <c r="BD125" s="39">
        <v>23440</v>
      </c>
      <c r="BE125" s="39">
        <v>7150</v>
      </c>
      <c r="BF125" s="39">
        <v>3880</v>
      </c>
      <c r="BG125" s="39">
        <v>1720</v>
      </c>
      <c r="BH125" s="39">
        <v>670</v>
      </c>
      <c r="BI125" s="39">
        <v>270</v>
      </c>
      <c r="BJ125" s="39">
        <v>120</v>
      </c>
      <c r="BK125" s="39">
        <v>40</v>
      </c>
      <c r="BL125" s="39" t="s">
        <v>334</v>
      </c>
      <c r="BM125" s="39">
        <v>37290</v>
      </c>
      <c r="BN125" s="39">
        <v>23590</v>
      </c>
      <c r="BO125" s="39">
        <v>7170</v>
      </c>
      <c r="BP125" s="39">
        <v>3920</v>
      </c>
      <c r="BQ125" s="39">
        <v>1740</v>
      </c>
      <c r="BR125" s="39">
        <v>710</v>
      </c>
      <c r="BS125" s="39">
        <v>280</v>
      </c>
      <c r="BT125" s="39">
        <v>120</v>
      </c>
      <c r="BU125" s="39">
        <v>50</v>
      </c>
      <c r="BV125" s="39" t="s">
        <v>334</v>
      </c>
      <c r="BW125" s="39">
        <v>37560</v>
      </c>
      <c r="BX125" s="39">
        <v>23740</v>
      </c>
      <c r="BY125" s="39">
        <v>7250</v>
      </c>
      <c r="BZ125" s="39">
        <v>3950</v>
      </c>
      <c r="CA125" s="39">
        <v>1790</v>
      </c>
      <c r="CB125" s="39">
        <v>740</v>
      </c>
      <c r="CC125" s="39">
        <v>290</v>
      </c>
      <c r="CD125" s="39">
        <v>120</v>
      </c>
      <c r="CE125" s="39">
        <v>50</v>
      </c>
      <c r="CF125" s="39" t="s">
        <v>334</v>
      </c>
      <c r="CG125" s="39">
        <v>37920</v>
      </c>
      <c r="CH125" s="39">
        <v>23880</v>
      </c>
      <c r="CI125" s="39">
        <v>7310</v>
      </c>
      <c r="CJ125" s="39">
        <v>3990</v>
      </c>
      <c r="CK125" s="39">
        <v>1810</v>
      </c>
      <c r="CL125" s="39">
        <v>770</v>
      </c>
      <c r="CM125" s="39">
        <v>290</v>
      </c>
      <c r="CN125" s="39">
        <v>120</v>
      </c>
      <c r="CO125" s="39">
        <v>50</v>
      </c>
      <c r="CP125" s="39" t="s">
        <v>334</v>
      </c>
      <c r="CQ125" s="39">
        <v>38220</v>
      </c>
      <c r="CR125" s="39">
        <v>23900</v>
      </c>
      <c r="CS125" s="39">
        <v>7410</v>
      </c>
      <c r="CT125" s="39">
        <v>4020</v>
      </c>
      <c r="CU125" s="39">
        <v>1850</v>
      </c>
      <c r="CV125" s="39">
        <v>790</v>
      </c>
      <c r="CW125" s="39">
        <v>290</v>
      </c>
      <c r="CX125" s="39">
        <v>120</v>
      </c>
      <c r="CY125" s="39">
        <v>50</v>
      </c>
      <c r="CZ125" s="39" t="s">
        <v>334</v>
      </c>
      <c r="DA125" s="39">
        <v>38450</v>
      </c>
      <c r="DB125" s="39">
        <v>23970</v>
      </c>
      <c r="DC125" s="39">
        <v>7450</v>
      </c>
      <c r="DD125" s="39">
        <v>4070</v>
      </c>
      <c r="DE125" s="39">
        <v>1920</v>
      </c>
      <c r="DF125" s="39">
        <v>820</v>
      </c>
      <c r="DG125" s="39">
        <v>300</v>
      </c>
      <c r="DH125" s="39">
        <v>120</v>
      </c>
      <c r="DI125" s="39">
        <v>50</v>
      </c>
      <c r="DJ125" s="39" t="s">
        <v>334</v>
      </c>
      <c r="DK125" s="39">
        <v>38690</v>
      </c>
      <c r="DL125" s="39">
        <v>23980</v>
      </c>
      <c r="DM125" s="39">
        <v>7500</v>
      </c>
      <c r="DN125" s="39">
        <v>4160</v>
      </c>
      <c r="DO125" s="39">
        <v>2010</v>
      </c>
      <c r="DP125" s="39">
        <v>820</v>
      </c>
      <c r="DQ125" s="39">
        <v>300</v>
      </c>
      <c r="DR125" s="39">
        <v>120</v>
      </c>
      <c r="DS125" s="39">
        <v>50</v>
      </c>
      <c r="DT125" s="39" t="s">
        <v>334</v>
      </c>
      <c r="DU125" s="39">
        <v>38940</v>
      </c>
      <c r="DV125" s="39">
        <v>24070</v>
      </c>
      <c r="DW125" s="39">
        <v>7630</v>
      </c>
      <c r="DX125" s="39">
        <v>4250</v>
      </c>
      <c r="DY125" s="39">
        <v>2110</v>
      </c>
      <c r="DZ125" s="39">
        <v>950</v>
      </c>
      <c r="EA125" s="39">
        <v>300</v>
      </c>
      <c r="EB125" s="39">
        <v>120</v>
      </c>
      <c r="EC125" s="39">
        <v>50</v>
      </c>
      <c r="ED125" s="39" t="s">
        <v>334</v>
      </c>
      <c r="EE125" s="39">
        <v>39480</v>
      </c>
      <c r="EF125" s="39">
        <v>24260</v>
      </c>
      <c r="EG125" s="39">
        <v>7670</v>
      </c>
      <c r="EH125" s="39">
        <v>4350</v>
      </c>
      <c r="EI125" s="39">
        <v>2180</v>
      </c>
      <c r="EJ125" s="39">
        <v>1080</v>
      </c>
      <c r="EK125" s="39">
        <v>300</v>
      </c>
      <c r="EL125" s="39">
        <v>120</v>
      </c>
      <c r="EM125" s="39">
        <v>50</v>
      </c>
      <c r="EN125" s="39" t="s">
        <v>334</v>
      </c>
      <c r="EO125" s="39">
        <v>40000</v>
      </c>
      <c r="EP125" s="39">
        <v>24600</v>
      </c>
      <c r="EQ125" s="39">
        <v>7910</v>
      </c>
      <c r="ER125" s="39">
        <v>4470</v>
      </c>
      <c r="ES125" s="39">
        <v>2270</v>
      </c>
      <c r="ET125" s="39">
        <v>1110</v>
      </c>
      <c r="EU125" s="39">
        <v>320</v>
      </c>
      <c r="EV125" s="39">
        <v>120</v>
      </c>
      <c r="EW125" s="39">
        <v>50</v>
      </c>
      <c r="EX125" s="39" t="s">
        <v>334</v>
      </c>
      <c r="EY125" s="39">
        <v>40840</v>
      </c>
      <c r="EZ125" s="39">
        <v>24870</v>
      </c>
      <c r="FA125" s="39">
        <v>8050</v>
      </c>
      <c r="FB125" s="39">
        <v>4510</v>
      </c>
      <c r="FC125" s="39">
        <v>2320</v>
      </c>
      <c r="FD125" s="39">
        <v>1130</v>
      </c>
      <c r="FE125" s="39">
        <v>330</v>
      </c>
      <c r="FF125" s="39">
        <v>120</v>
      </c>
      <c r="FG125" s="39">
        <v>50</v>
      </c>
      <c r="FH125" s="39" t="s">
        <v>334</v>
      </c>
      <c r="FI125" s="39">
        <v>41380</v>
      </c>
      <c r="FJ125" s="39">
        <v>25210</v>
      </c>
      <c r="FK125" s="39">
        <v>8160</v>
      </c>
      <c r="FL125" s="39">
        <v>4550</v>
      </c>
      <c r="FM125" s="39">
        <v>2350</v>
      </c>
      <c r="FN125" s="39">
        <v>1140</v>
      </c>
      <c r="FO125" s="39">
        <v>350</v>
      </c>
      <c r="FP125" s="39">
        <v>120</v>
      </c>
      <c r="FQ125" s="39">
        <v>50</v>
      </c>
      <c r="FR125" s="39" t="s">
        <v>334</v>
      </c>
      <c r="FS125" s="39">
        <v>41930</v>
      </c>
      <c r="FT125" s="39">
        <v>25520</v>
      </c>
      <c r="FU125" s="39">
        <v>8290</v>
      </c>
      <c r="FV125" s="39">
        <v>4600</v>
      </c>
      <c r="FW125" s="39">
        <v>2360</v>
      </c>
      <c r="FX125" s="39">
        <v>1160</v>
      </c>
      <c r="FY125" s="39">
        <v>350</v>
      </c>
      <c r="FZ125" s="39">
        <v>120</v>
      </c>
      <c r="GA125" s="39">
        <v>50</v>
      </c>
      <c r="GB125" s="39" t="s">
        <v>334</v>
      </c>
      <c r="GC125" s="39">
        <v>42450</v>
      </c>
      <c r="GD125" s="39">
        <v>25900</v>
      </c>
      <c r="GE125" s="39">
        <v>8340</v>
      </c>
      <c r="GF125" s="39">
        <v>4630</v>
      </c>
      <c r="GG125" s="39">
        <v>2380</v>
      </c>
      <c r="GH125" s="39">
        <v>1170</v>
      </c>
      <c r="GI125" s="39">
        <v>370</v>
      </c>
      <c r="GJ125" s="39">
        <v>120</v>
      </c>
      <c r="GK125" s="39">
        <v>50</v>
      </c>
      <c r="GL125" s="39" t="s">
        <v>334</v>
      </c>
      <c r="GM125" s="39">
        <v>42960</v>
      </c>
      <c r="GN125" s="39">
        <v>26170</v>
      </c>
      <c r="GO125" s="39">
        <v>8450</v>
      </c>
      <c r="GP125" s="39">
        <v>4670</v>
      </c>
      <c r="GQ125" s="39">
        <v>2410</v>
      </c>
      <c r="GR125" s="39">
        <v>1190</v>
      </c>
      <c r="GS125" s="39">
        <v>380</v>
      </c>
      <c r="GT125" s="39">
        <v>120</v>
      </c>
      <c r="GU125" s="39">
        <v>50</v>
      </c>
      <c r="GV125" s="39" t="s">
        <v>334</v>
      </c>
      <c r="GW125" s="39">
        <v>43430</v>
      </c>
      <c r="GX125" s="39">
        <v>26320</v>
      </c>
      <c r="GY125" s="39">
        <v>8550</v>
      </c>
      <c r="GZ125" s="39">
        <v>4700</v>
      </c>
      <c r="HA125" s="39">
        <v>2460</v>
      </c>
      <c r="HB125" s="39">
        <v>1200</v>
      </c>
      <c r="HC125" s="39">
        <v>380</v>
      </c>
      <c r="HD125" s="39">
        <v>120</v>
      </c>
      <c r="HE125" s="39">
        <v>50</v>
      </c>
      <c r="HF125" s="39" t="s">
        <v>334</v>
      </c>
      <c r="HG125" s="39">
        <v>43780</v>
      </c>
      <c r="HH125" s="39">
        <v>26650</v>
      </c>
      <c r="HI125" s="39">
        <v>8620</v>
      </c>
      <c r="HJ125" s="39">
        <v>4750</v>
      </c>
      <c r="HK125" s="39">
        <v>2480</v>
      </c>
      <c r="HL125" s="39">
        <v>1210</v>
      </c>
      <c r="HM125" s="39">
        <v>380</v>
      </c>
      <c r="HN125" s="39">
        <v>120</v>
      </c>
      <c r="HO125" s="39">
        <v>50</v>
      </c>
      <c r="HP125" s="39" t="s">
        <v>334</v>
      </c>
      <c r="HQ125" s="39">
        <v>44260</v>
      </c>
      <c r="HR125" s="39">
        <v>26720</v>
      </c>
      <c r="HS125" s="39">
        <v>8680</v>
      </c>
      <c r="HT125" s="39">
        <v>4800</v>
      </c>
      <c r="HU125" s="39">
        <v>2490</v>
      </c>
      <c r="HV125" s="39">
        <v>1200</v>
      </c>
      <c r="HW125" s="39">
        <v>380</v>
      </c>
      <c r="HX125" s="39">
        <v>120</v>
      </c>
      <c r="HY125" s="39">
        <v>50</v>
      </c>
      <c r="HZ125" s="39" t="s">
        <v>334</v>
      </c>
      <c r="IA125" s="39">
        <v>44430</v>
      </c>
      <c r="IB125" s="39">
        <v>26880</v>
      </c>
      <c r="IC125" s="39">
        <v>8750</v>
      </c>
      <c r="ID125" s="39">
        <v>4820</v>
      </c>
      <c r="IE125" s="39">
        <v>2510</v>
      </c>
      <c r="IF125" s="39">
        <v>1200</v>
      </c>
      <c r="IG125" s="39">
        <v>390</v>
      </c>
      <c r="IH125" s="39">
        <v>130</v>
      </c>
      <c r="II125" s="39">
        <v>50</v>
      </c>
      <c r="IJ125" s="39" t="s">
        <v>334</v>
      </c>
      <c r="IK125" s="39">
        <v>44710</v>
      </c>
      <c r="IL125" s="39">
        <v>27310</v>
      </c>
      <c r="IM125" s="39">
        <v>8760</v>
      </c>
      <c r="IN125" s="39">
        <v>4850</v>
      </c>
      <c r="IO125" s="39">
        <v>2510</v>
      </c>
      <c r="IP125" s="39">
        <v>1230</v>
      </c>
      <c r="IQ125" s="39">
        <v>390</v>
      </c>
      <c r="IR125" s="39">
        <v>130</v>
      </c>
      <c r="IS125" s="39">
        <v>50</v>
      </c>
      <c r="IT125" s="39" t="s">
        <v>334</v>
      </c>
      <c r="IU125" s="39">
        <v>45220</v>
      </c>
      <c r="IV125" s="39">
        <v>27470</v>
      </c>
      <c r="IW125" s="39">
        <v>8810</v>
      </c>
      <c r="IX125" s="39">
        <v>4860</v>
      </c>
      <c r="IY125" s="39">
        <v>2510</v>
      </c>
      <c r="IZ125" s="39">
        <v>1260</v>
      </c>
      <c r="JA125" s="39">
        <v>400</v>
      </c>
      <c r="JB125" s="39">
        <v>140</v>
      </c>
      <c r="JC125" s="39">
        <v>50</v>
      </c>
      <c r="JD125" s="39" t="s">
        <v>334</v>
      </c>
      <c r="JE125" s="39">
        <v>45480</v>
      </c>
      <c r="JF125" s="39">
        <v>27730</v>
      </c>
      <c r="JG125" s="39">
        <v>8940</v>
      </c>
      <c r="JH125" s="39">
        <v>4900</v>
      </c>
      <c r="JI125" s="39">
        <v>2530</v>
      </c>
      <c r="JJ125" s="39">
        <v>1290</v>
      </c>
      <c r="JK125" s="39">
        <v>410</v>
      </c>
      <c r="JL125" s="39">
        <v>130</v>
      </c>
      <c r="JM125" s="39">
        <v>50</v>
      </c>
      <c r="JN125" s="39" t="s">
        <v>334</v>
      </c>
      <c r="JO125" s="39">
        <v>45980</v>
      </c>
      <c r="JP125" s="39">
        <v>27780</v>
      </c>
      <c r="JQ125" s="39">
        <v>8980</v>
      </c>
      <c r="JR125" s="39">
        <v>4910</v>
      </c>
      <c r="JS125" s="39">
        <v>2540</v>
      </c>
      <c r="JT125" s="39">
        <v>1330</v>
      </c>
      <c r="JU125" s="39">
        <v>410</v>
      </c>
      <c r="JV125" s="39">
        <v>130</v>
      </c>
      <c r="JW125" s="39">
        <v>50</v>
      </c>
      <c r="JX125" s="39" t="s">
        <v>334</v>
      </c>
      <c r="JY125" s="39">
        <v>46130</v>
      </c>
      <c r="JZ125" s="39">
        <v>27980</v>
      </c>
      <c r="KA125" s="39">
        <v>9050</v>
      </c>
      <c r="KB125" s="39">
        <v>4920</v>
      </c>
      <c r="KC125" s="39">
        <v>2550</v>
      </c>
      <c r="KD125" s="39">
        <v>1380</v>
      </c>
      <c r="KE125" s="39">
        <v>440</v>
      </c>
      <c r="KF125" s="39">
        <v>140</v>
      </c>
      <c r="KG125" s="39">
        <v>50</v>
      </c>
      <c r="KH125" s="39" t="s">
        <v>334</v>
      </c>
      <c r="KI125" s="39">
        <v>46500</v>
      </c>
      <c r="KJ125" s="39">
        <v>28160</v>
      </c>
      <c r="KK125" s="39">
        <v>9060</v>
      </c>
      <c r="KL125" s="39">
        <v>4920</v>
      </c>
      <c r="KM125" s="39">
        <v>2550</v>
      </c>
      <c r="KN125" s="39">
        <v>1390</v>
      </c>
      <c r="KO125" s="39">
        <v>450</v>
      </c>
      <c r="KP125" s="39">
        <v>140</v>
      </c>
      <c r="KQ125" s="39">
        <v>50</v>
      </c>
      <c r="KR125" s="39" t="s">
        <v>334</v>
      </c>
      <c r="KS125" s="39">
        <v>46710</v>
      </c>
      <c r="KT125" s="39">
        <v>28700</v>
      </c>
      <c r="KU125" s="39">
        <v>9090</v>
      </c>
      <c r="KV125" s="39">
        <v>4930</v>
      </c>
      <c r="KW125" s="39">
        <v>2550</v>
      </c>
      <c r="KX125" s="39">
        <v>1440</v>
      </c>
      <c r="KY125" s="39">
        <v>520</v>
      </c>
      <c r="KZ125" s="39">
        <v>140</v>
      </c>
      <c r="LA125" s="39">
        <v>50</v>
      </c>
      <c r="LB125" s="39" t="s">
        <v>334</v>
      </c>
      <c r="LC125" s="39">
        <v>47410</v>
      </c>
      <c r="LD125" t="str">
        <f>INDEX(Lookup!$F$2:$F$375, MATCH(D125,Lookup!$A$2:$A$375,0))</f>
        <v>:</v>
      </c>
    </row>
    <row r="126" spans="2:316" ht="15" customHeight="1" x14ac:dyDescent="0.25">
      <c r="B126" s="1" t="s">
        <v>342</v>
      </c>
      <c r="C126" s="42">
        <v>2520</v>
      </c>
      <c r="D126" s="42" t="s">
        <v>579</v>
      </c>
      <c r="E126" s="37" t="s">
        <v>580</v>
      </c>
      <c r="F126" s="38">
        <v>9890</v>
      </c>
      <c r="G126" s="38">
        <v>9380</v>
      </c>
      <c r="H126" s="38">
        <v>9160</v>
      </c>
      <c r="I126" s="38">
        <v>3470</v>
      </c>
      <c r="J126" s="38">
        <v>1410</v>
      </c>
      <c r="K126" s="38">
        <v>810</v>
      </c>
      <c r="L126" s="38">
        <v>440</v>
      </c>
      <c r="M126" s="38">
        <v>110</v>
      </c>
      <c r="N126" s="38" t="s">
        <v>334</v>
      </c>
      <c r="O126" s="39">
        <v>34660</v>
      </c>
      <c r="P126" s="39">
        <v>10280</v>
      </c>
      <c r="Q126" s="39">
        <v>9520</v>
      </c>
      <c r="R126" s="39">
        <v>9370</v>
      </c>
      <c r="S126" s="39">
        <v>3420</v>
      </c>
      <c r="T126" s="39">
        <v>1410</v>
      </c>
      <c r="U126" s="39">
        <v>760</v>
      </c>
      <c r="V126" s="39">
        <v>420</v>
      </c>
      <c r="W126" s="39">
        <v>70</v>
      </c>
      <c r="X126" s="39" t="s">
        <v>334</v>
      </c>
      <c r="Y126" s="39">
        <v>35250</v>
      </c>
      <c r="Z126" s="39">
        <v>10720</v>
      </c>
      <c r="AA126" s="39">
        <v>9590</v>
      </c>
      <c r="AB126" s="39">
        <v>9490</v>
      </c>
      <c r="AC126" s="39">
        <v>3470</v>
      </c>
      <c r="AD126" s="39">
        <v>1420</v>
      </c>
      <c r="AE126" s="39">
        <v>720</v>
      </c>
      <c r="AF126" s="39">
        <v>370</v>
      </c>
      <c r="AG126" s="39">
        <v>60</v>
      </c>
      <c r="AH126" s="39" t="s">
        <v>334</v>
      </c>
      <c r="AI126" s="39">
        <v>35850</v>
      </c>
      <c r="AJ126" s="39">
        <v>10920</v>
      </c>
      <c r="AK126" s="39">
        <v>9810</v>
      </c>
      <c r="AL126" s="39">
        <v>9560</v>
      </c>
      <c r="AM126" s="39">
        <v>3520</v>
      </c>
      <c r="AN126" s="39">
        <v>1480</v>
      </c>
      <c r="AO126" s="39">
        <v>730</v>
      </c>
      <c r="AP126" s="39">
        <v>340</v>
      </c>
      <c r="AQ126" s="39">
        <v>60</v>
      </c>
      <c r="AR126" s="39" t="s">
        <v>334</v>
      </c>
      <c r="AS126" s="39">
        <v>36420</v>
      </c>
      <c r="AT126" s="39">
        <v>11070</v>
      </c>
      <c r="AU126" s="39">
        <v>10010</v>
      </c>
      <c r="AV126" s="39">
        <v>9710</v>
      </c>
      <c r="AW126" s="39">
        <v>3670</v>
      </c>
      <c r="AX126" s="39">
        <v>1560</v>
      </c>
      <c r="AY126" s="39">
        <v>740</v>
      </c>
      <c r="AZ126" s="39">
        <v>340</v>
      </c>
      <c r="BA126" s="39">
        <v>60</v>
      </c>
      <c r="BB126" s="39" t="s">
        <v>334</v>
      </c>
      <c r="BC126" s="39">
        <v>37170</v>
      </c>
      <c r="BD126" s="39">
        <v>11180</v>
      </c>
      <c r="BE126" s="39">
        <v>10150</v>
      </c>
      <c r="BF126" s="39">
        <v>9860</v>
      </c>
      <c r="BG126" s="39">
        <v>3820</v>
      </c>
      <c r="BH126" s="39">
        <v>1630</v>
      </c>
      <c r="BI126" s="39">
        <v>770</v>
      </c>
      <c r="BJ126" s="39">
        <v>340</v>
      </c>
      <c r="BK126" s="39">
        <v>60</v>
      </c>
      <c r="BL126" s="39" t="s">
        <v>334</v>
      </c>
      <c r="BM126" s="39">
        <v>37820</v>
      </c>
      <c r="BN126" s="39">
        <v>11280</v>
      </c>
      <c r="BO126" s="39">
        <v>10390</v>
      </c>
      <c r="BP126" s="39">
        <v>10040</v>
      </c>
      <c r="BQ126" s="39">
        <v>4050</v>
      </c>
      <c r="BR126" s="39">
        <v>1760</v>
      </c>
      <c r="BS126" s="39">
        <v>810</v>
      </c>
      <c r="BT126" s="39">
        <v>350</v>
      </c>
      <c r="BU126" s="39">
        <v>60</v>
      </c>
      <c r="BV126" s="39" t="s">
        <v>334</v>
      </c>
      <c r="BW126" s="39">
        <v>38740</v>
      </c>
      <c r="BX126" s="39">
        <v>11390</v>
      </c>
      <c r="BY126" s="39">
        <v>10530</v>
      </c>
      <c r="BZ126" s="39">
        <v>10330</v>
      </c>
      <c r="CA126" s="39">
        <v>4220</v>
      </c>
      <c r="CB126" s="39">
        <v>1910</v>
      </c>
      <c r="CC126" s="39">
        <v>860</v>
      </c>
      <c r="CD126" s="39">
        <v>360</v>
      </c>
      <c r="CE126" s="39">
        <v>60</v>
      </c>
      <c r="CF126" s="39" t="s">
        <v>334</v>
      </c>
      <c r="CG126" s="39">
        <v>39650</v>
      </c>
      <c r="CH126" s="39">
        <v>11470</v>
      </c>
      <c r="CI126" s="39">
        <v>10620</v>
      </c>
      <c r="CJ126" s="39">
        <v>10530</v>
      </c>
      <c r="CK126" s="39">
        <v>4440</v>
      </c>
      <c r="CL126" s="39">
        <v>2070</v>
      </c>
      <c r="CM126" s="39">
        <v>920</v>
      </c>
      <c r="CN126" s="39">
        <v>370</v>
      </c>
      <c r="CO126" s="39">
        <v>60</v>
      </c>
      <c r="CP126" s="39" t="s">
        <v>334</v>
      </c>
      <c r="CQ126" s="39">
        <v>40460</v>
      </c>
      <c r="CR126" s="39">
        <v>11480</v>
      </c>
      <c r="CS126" s="39">
        <v>10790</v>
      </c>
      <c r="CT126" s="39">
        <v>10810</v>
      </c>
      <c r="CU126" s="39">
        <v>4700</v>
      </c>
      <c r="CV126" s="39">
        <v>2260</v>
      </c>
      <c r="CW126" s="39">
        <v>980</v>
      </c>
      <c r="CX126" s="39">
        <v>380</v>
      </c>
      <c r="CY126" s="39">
        <v>60</v>
      </c>
      <c r="CZ126" s="39" t="s">
        <v>334</v>
      </c>
      <c r="DA126" s="39">
        <v>41450</v>
      </c>
      <c r="DB126" s="39">
        <v>11550</v>
      </c>
      <c r="DC126" s="39">
        <v>10900</v>
      </c>
      <c r="DD126" s="39">
        <v>10980</v>
      </c>
      <c r="DE126" s="39">
        <v>4940</v>
      </c>
      <c r="DF126" s="39">
        <v>2410</v>
      </c>
      <c r="DG126" s="39">
        <v>1040</v>
      </c>
      <c r="DH126" s="39">
        <v>390</v>
      </c>
      <c r="DI126" s="39">
        <v>50</v>
      </c>
      <c r="DJ126" s="39" t="s">
        <v>334</v>
      </c>
      <c r="DK126" s="39">
        <v>42260</v>
      </c>
      <c r="DL126" s="39">
        <v>11650</v>
      </c>
      <c r="DM126" s="39">
        <v>11100</v>
      </c>
      <c r="DN126" s="39">
        <v>11180</v>
      </c>
      <c r="DO126" s="39">
        <v>5100</v>
      </c>
      <c r="DP126" s="39">
        <v>2510</v>
      </c>
      <c r="DQ126" s="39">
        <v>1110</v>
      </c>
      <c r="DR126" s="39">
        <v>390</v>
      </c>
      <c r="DS126" s="39">
        <v>60</v>
      </c>
      <c r="DT126" s="39" t="s">
        <v>334</v>
      </c>
      <c r="DU126" s="39">
        <v>43090</v>
      </c>
      <c r="DV126" s="39">
        <v>11720</v>
      </c>
      <c r="DW126" s="39">
        <v>11240</v>
      </c>
      <c r="DX126" s="39">
        <v>11330</v>
      </c>
      <c r="DY126" s="39">
        <v>5220</v>
      </c>
      <c r="DZ126" s="39">
        <v>2580</v>
      </c>
      <c r="EA126" s="39">
        <v>1140</v>
      </c>
      <c r="EB126" s="39">
        <v>400</v>
      </c>
      <c r="EC126" s="39">
        <v>60</v>
      </c>
      <c r="ED126" s="39" t="s">
        <v>334</v>
      </c>
      <c r="EE126" s="39">
        <v>43670</v>
      </c>
      <c r="EF126" s="39">
        <v>11880</v>
      </c>
      <c r="EG126" s="39">
        <v>11320</v>
      </c>
      <c r="EH126" s="39">
        <v>11500</v>
      </c>
      <c r="EI126" s="39">
        <v>5330</v>
      </c>
      <c r="EJ126" s="39">
        <v>2680</v>
      </c>
      <c r="EK126" s="39">
        <v>1220</v>
      </c>
      <c r="EL126" s="39">
        <v>410</v>
      </c>
      <c r="EM126" s="39">
        <v>60</v>
      </c>
      <c r="EN126" s="39" t="s">
        <v>334</v>
      </c>
      <c r="EO126" s="39">
        <v>44390</v>
      </c>
      <c r="EP126" s="39">
        <v>12070</v>
      </c>
      <c r="EQ126" s="39">
        <v>11430</v>
      </c>
      <c r="ER126" s="39">
        <v>11690</v>
      </c>
      <c r="ES126" s="39">
        <v>5500</v>
      </c>
      <c r="ET126" s="39">
        <v>2770</v>
      </c>
      <c r="EU126" s="39">
        <v>1270</v>
      </c>
      <c r="EV126" s="39">
        <v>410</v>
      </c>
      <c r="EW126" s="39">
        <v>60</v>
      </c>
      <c r="EX126" s="39" t="s">
        <v>334</v>
      </c>
      <c r="EY126" s="39">
        <v>45210</v>
      </c>
      <c r="EZ126" s="39">
        <v>12200</v>
      </c>
      <c r="FA126" s="39">
        <v>11560</v>
      </c>
      <c r="FB126" s="39">
        <v>11880</v>
      </c>
      <c r="FC126" s="39">
        <v>5660</v>
      </c>
      <c r="FD126" s="39">
        <v>2850</v>
      </c>
      <c r="FE126" s="39">
        <v>1330</v>
      </c>
      <c r="FF126" s="39">
        <v>420</v>
      </c>
      <c r="FG126" s="39">
        <v>60</v>
      </c>
      <c r="FH126" s="39" t="s">
        <v>334</v>
      </c>
      <c r="FI126" s="39">
        <v>45960</v>
      </c>
      <c r="FJ126" s="39">
        <v>12440</v>
      </c>
      <c r="FK126" s="39">
        <v>11640</v>
      </c>
      <c r="FL126" s="39">
        <v>12000</v>
      </c>
      <c r="FM126" s="39">
        <v>5770</v>
      </c>
      <c r="FN126" s="39">
        <v>2890</v>
      </c>
      <c r="FO126" s="39">
        <v>1360</v>
      </c>
      <c r="FP126" s="39">
        <v>420</v>
      </c>
      <c r="FQ126" s="39">
        <v>60</v>
      </c>
      <c r="FR126" s="39" t="s">
        <v>334</v>
      </c>
      <c r="FS126" s="39">
        <v>46570</v>
      </c>
      <c r="FT126" s="39">
        <v>12560</v>
      </c>
      <c r="FU126" s="39">
        <v>11760</v>
      </c>
      <c r="FV126" s="39">
        <v>12100</v>
      </c>
      <c r="FW126" s="39">
        <v>5820</v>
      </c>
      <c r="FX126" s="39">
        <v>2940</v>
      </c>
      <c r="FY126" s="39">
        <v>1370</v>
      </c>
      <c r="FZ126" s="39">
        <v>420</v>
      </c>
      <c r="GA126" s="39">
        <v>60</v>
      </c>
      <c r="GB126" s="39" t="s">
        <v>334</v>
      </c>
      <c r="GC126" s="39">
        <v>47010</v>
      </c>
      <c r="GD126" s="39">
        <v>12710</v>
      </c>
      <c r="GE126" s="39">
        <v>11950</v>
      </c>
      <c r="GF126" s="39">
        <v>12200</v>
      </c>
      <c r="GG126" s="39">
        <v>5930</v>
      </c>
      <c r="GH126" s="39">
        <v>2970</v>
      </c>
      <c r="GI126" s="39">
        <v>1390</v>
      </c>
      <c r="GJ126" s="39">
        <v>420</v>
      </c>
      <c r="GK126" s="39">
        <v>60</v>
      </c>
      <c r="GL126" s="39" t="s">
        <v>334</v>
      </c>
      <c r="GM126" s="39">
        <v>47640</v>
      </c>
      <c r="GN126" s="39">
        <v>12800</v>
      </c>
      <c r="GO126" s="39">
        <v>12040</v>
      </c>
      <c r="GP126" s="39">
        <v>12270</v>
      </c>
      <c r="GQ126" s="39">
        <v>6000</v>
      </c>
      <c r="GR126" s="39">
        <v>3000</v>
      </c>
      <c r="GS126" s="39">
        <v>1410</v>
      </c>
      <c r="GT126" s="39">
        <v>420</v>
      </c>
      <c r="GU126" s="39">
        <v>60</v>
      </c>
      <c r="GV126" s="39" t="s">
        <v>334</v>
      </c>
      <c r="GW126" s="39">
        <v>47990</v>
      </c>
      <c r="GX126" s="39">
        <v>12970</v>
      </c>
      <c r="GY126" s="39">
        <v>12070</v>
      </c>
      <c r="GZ126" s="39">
        <v>12350</v>
      </c>
      <c r="HA126" s="39">
        <v>6070</v>
      </c>
      <c r="HB126" s="39">
        <v>3020</v>
      </c>
      <c r="HC126" s="39">
        <v>1430</v>
      </c>
      <c r="HD126" s="39">
        <v>410</v>
      </c>
      <c r="HE126" s="39">
        <v>60</v>
      </c>
      <c r="HF126" s="39" t="s">
        <v>334</v>
      </c>
      <c r="HG126" s="39">
        <v>48380</v>
      </c>
      <c r="HH126" s="39">
        <v>13010</v>
      </c>
      <c r="HI126" s="39">
        <v>12130</v>
      </c>
      <c r="HJ126" s="39">
        <v>12410</v>
      </c>
      <c r="HK126" s="39">
        <v>6160</v>
      </c>
      <c r="HL126" s="39">
        <v>3040</v>
      </c>
      <c r="HM126" s="39">
        <v>1450</v>
      </c>
      <c r="HN126" s="39">
        <v>410</v>
      </c>
      <c r="HO126" s="39">
        <v>60</v>
      </c>
      <c r="HP126" s="39" t="s">
        <v>334</v>
      </c>
      <c r="HQ126" s="39">
        <v>48670</v>
      </c>
      <c r="HR126" s="39">
        <v>13100</v>
      </c>
      <c r="HS126" s="39">
        <v>12170</v>
      </c>
      <c r="HT126" s="39">
        <v>12490</v>
      </c>
      <c r="HU126" s="39">
        <v>6270</v>
      </c>
      <c r="HV126" s="39">
        <v>3100</v>
      </c>
      <c r="HW126" s="39">
        <v>1440</v>
      </c>
      <c r="HX126" s="39">
        <v>410</v>
      </c>
      <c r="HY126" s="39">
        <v>60</v>
      </c>
      <c r="HZ126" s="39" t="s">
        <v>334</v>
      </c>
      <c r="IA126" s="39">
        <v>49030</v>
      </c>
      <c r="IB126" s="39">
        <v>13210</v>
      </c>
      <c r="IC126" s="39">
        <v>12260</v>
      </c>
      <c r="ID126" s="39">
        <v>12620</v>
      </c>
      <c r="IE126" s="39">
        <v>6490</v>
      </c>
      <c r="IF126" s="39">
        <v>3160</v>
      </c>
      <c r="IG126" s="39">
        <v>1460</v>
      </c>
      <c r="IH126" s="39">
        <v>410</v>
      </c>
      <c r="II126" s="39">
        <v>60</v>
      </c>
      <c r="IJ126" s="39" t="s">
        <v>334</v>
      </c>
      <c r="IK126" s="39">
        <v>49660</v>
      </c>
      <c r="IL126" s="39">
        <v>13390</v>
      </c>
      <c r="IM126" s="39">
        <v>12350</v>
      </c>
      <c r="IN126" s="39">
        <v>12710</v>
      </c>
      <c r="IO126" s="39">
        <v>6670</v>
      </c>
      <c r="IP126" s="39">
        <v>3210</v>
      </c>
      <c r="IQ126" s="39">
        <v>1470</v>
      </c>
      <c r="IR126" s="39">
        <v>420</v>
      </c>
      <c r="IS126" s="39">
        <v>60</v>
      </c>
      <c r="IT126" s="39" t="s">
        <v>334</v>
      </c>
      <c r="IU126" s="39">
        <v>50270</v>
      </c>
      <c r="IV126" s="39">
        <v>13510</v>
      </c>
      <c r="IW126" s="39">
        <v>12520</v>
      </c>
      <c r="IX126" s="39">
        <v>12830</v>
      </c>
      <c r="IY126" s="39">
        <v>6790</v>
      </c>
      <c r="IZ126" s="39">
        <v>3280</v>
      </c>
      <c r="JA126" s="39">
        <v>1490</v>
      </c>
      <c r="JB126" s="39">
        <v>420</v>
      </c>
      <c r="JC126" s="39">
        <v>60</v>
      </c>
      <c r="JD126" s="39" t="s">
        <v>334</v>
      </c>
      <c r="JE126" s="39">
        <v>50880</v>
      </c>
      <c r="JF126" s="39">
        <v>13590</v>
      </c>
      <c r="JG126" s="39">
        <v>12730</v>
      </c>
      <c r="JH126" s="39">
        <v>12930</v>
      </c>
      <c r="JI126" s="39">
        <v>6890</v>
      </c>
      <c r="JJ126" s="39">
        <v>3330</v>
      </c>
      <c r="JK126" s="39">
        <v>1510</v>
      </c>
      <c r="JL126" s="39">
        <v>420</v>
      </c>
      <c r="JM126" s="39">
        <v>60</v>
      </c>
      <c r="JN126" s="39" t="s">
        <v>334</v>
      </c>
      <c r="JO126" s="39">
        <v>51450</v>
      </c>
      <c r="JP126" s="39">
        <v>13820</v>
      </c>
      <c r="JQ126" s="39">
        <v>12860</v>
      </c>
      <c r="JR126" s="39">
        <v>13040</v>
      </c>
      <c r="JS126" s="39">
        <v>7010</v>
      </c>
      <c r="JT126" s="39">
        <v>3420</v>
      </c>
      <c r="JU126" s="39">
        <v>1540</v>
      </c>
      <c r="JV126" s="39">
        <v>420</v>
      </c>
      <c r="JW126" s="39">
        <v>60</v>
      </c>
      <c r="JX126" s="39" t="s">
        <v>334</v>
      </c>
      <c r="JY126" s="39">
        <v>52170</v>
      </c>
      <c r="JZ126" s="39">
        <v>13930</v>
      </c>
      <c r="KA126" s="39">
        <v>13040</v>
      </c>
      <c r="KB126" s="39">
        <v>13110</v>
      </c>
      <c r="KC126" s="39">
        <v>7080</v>
      </c>
      <c r="KD126" s="39">
        <v>3530</v>
      </c>
      <c r="KE126" s="39">
        <v>1570</v>
      </c>
      <c r="KF126" s="39">
        <v>420</v>
      </c>
      <c r="KG126" s="39">
        <v>60</v>
      </c>
      <c r="KH126" s="39" t="s">
        <v>334</v>
      </c>
      <c r="KI126" s="39">
        <v>52730</v>
      </c>
      <c r="KJ126" s="39">
        <v>13960</v>
      </c>
      <c r="KK126" s="39">
        <v>13230</v>
      </c>
      <c r="KL126" s="39">
        <v>13160</v>
      </c>
      <c r="KM126" s="39">
        <v>7200</v>
      </c>
      <c r="KN126" s="39">
        <v>3610</v>
      </c>
      <c r="KO126" s="39">
        <v>1600</v>
      </c>
      <c r="KP126" s="39">
        <v>420</v>
      </c>
      <c r="KQ126" s="39">
        <v>60</v>
      </c>
      <c r="KR126" s="39" t="s">
        <v>334</v>
      </c>
      <c r="KS126" s="39">
        <v>53240</v>
      </c>
      <c r="KT126" s="39">
        <v>14050</v>
      </c>
      <c r="KU126" s="39">
        <v>13540</v>
      </c>
      <c r="KV126" s="39">
        <v>13240</v>
      </c>
      <c r="KW126" s="39">
        <v>7300</v>
      </c>
      <c r="KX126" s="39">
        <v>3720</v>
      </c>
      <c r="KY126" s="39">
        <v>1620</v>
      </c>
      <c r="KZ126" s="39">
        <v>430</v>
      </c>
      <c r="LA126" s="39">
        <v>60</v>
      </c>
      <c r="LB126" s="39" t="s">
        <v>334</v>
      </c>
      <c r="LC126" s="39">
        <v>53950</v>
      </c>
      <c r="LD126" t="str">
        <f>INDEX(Lookup!$F$2:$F$375, MATCH(D126,Lookup!$A$2:$A$375,0))</f>
        <v>:</v>
      </c>
    </row>
    <row r="127" spans="2:316" ht="15" customHeight="1" x14ac:dyDescent="0.25">
      <c r="B127" s="1" t="s">
        <v>342</v>
      </c>
      <c r="C127" s="42">
        <v>2525</v>
      </c>
      <c r="D127" s="42" t="s">
        <v>581</v>
      </c>
      <c r="E127" s="37" t="s">
        <v>582</v>
      </c>
      <c r="F127" s="38">
        <v>12180</v>
      </c>
      <c r="G127" s="38">
        <v>6210</v>
      </c>
      <c r="H127" s="38">
        <v>8070</v>
      </c>
      <c r="I127" s="38">
        <v>2200</v>
      </c>
      <c r="J127" s="38">
        <v>910</v>
      </c>
      <c r="K127" s="38">
        <v>210</v>
      </c>
      <c r="L127" s="38">
        <v>90</v>
      </c>
      <c r="M127" s="38">
        <v>20</v>
      </c>
      <c r="N127" s="38" t="s">
        <v>334</v>
      </c>
      <c r="O127" s="39">
        <v>29900</v>
      </c>
      <c r="P127" s="39">
        <v>12380</v>
      </c>
      <c r="Q127" s="39">
        <v>6340</v>
      </c>
      <c r="R127" s="39">
        <v>8140</v>
      </c>
      <c r="S127" s="39">
        <v>2240</v>
      </c>
      <c r="T127" s="39">
        <v>900</v>
      </c>
      <c r="U127" s="39">
        <v>230</v>
      </c>
      <c r="V127" s="39">
        <v>90</v>
      </c>
      <c r="W127" s="39">
        <v>20</v>
      </c>
      <c r="X127" s="39" t="s">
        <v>334</v>
      </c>
      <c r="Y127" s="39">
        <v>30330</v>
      </c>
      <c r="Z127" s="39">
        <v>12890</v>
      </c>
      <c r="AA127" s="39">
        <v>6690</v>
      </c>
      <c r="AB127" s="39">
        <v>7890</v>
      </c>
      <c r="AC127" s="39">
        <v>2140</v>
      </c>
      <c r="AD127" s="39">
        <v>840</v>
      </c>
      <c r="AE127" s="39">
        <v>200</v>
      </c>
      <c r="AF127" s="39">
        <v>80</v>
      </c>
      <c r="AG127" s="39">
        <v>10</v>
      </c>
      <c r="AH127" s="39" t="s">
        <v>334</v>
      </c>
      <c r="AI127" s="39">
        <v>30740</v>
      </c>
      <c r="AJ127" s="39">
        <v>13140</v>
      </c>
      <c r="AK127" s="39">
        <v>6860</v>
      </c>
      <c r="AL127" s="39">
        <v>7960</v>
      </c>
      <c r="AM127" s="39">
        <v>2250</v>
      </c>
      <c r="AN127" s="39">
        <v>870</v>
      </c>
      <c r="AO127" s="39">
        <v>220</v>
      </c>
      <c r="AP127" s="39">
        <v>80</v>
      </c>
      <c r="AQ127" s="39">
        <v>10</v>
      </c>
      <c r="AR127" s="39" t="s">
        <v>334</v>
      </c>
      <c r="AS127" s="39">
        <v>31390</v>
      </c>
      <c r="AT127" s="39">
        <v>13330</v>
      </c>
      <c r="AU127" s="39">
        <v>6870</v>
      </c>
      <c r="AV127" s="39">
        <v>8060</v>
      </c>
      <c r="AW127" s="39">
        <v>2320</v>
      </c>
      <c r="AX127" s="39">
        <v>890</v>
      </c>
      <c r="AY127" s="39">
        <v>210</v>
      </c>
      <c r="AZ127" s="39">
        <v>80</v>
      </c>
      <c r="BA127" s="39">
        <v>10</v>
      </c>
      <c r="BB127" s="39" t="s">
        <v>334</v>
      </c>
      <c r="BC127" s="39">
        <v>31760</v>
      </c>
      <c r="BD127" s="39">
        <v>13410</v>
      </c>
      <c r="BE127" s="39">
        <v>6950</v>
      </c>
      <c r="BF127" s="39">
        <v>8180</v>
      </c>
      <c r="BG127" s="39">
        <v>2410</v>
      </c>
      <c r="BH127" s="39">
        <v>910</v>
      </c>
      <c r="BI127" s="39">
        <v>210</v>
      </c>
      <c r="BJ127" s="39">
        <v>80</v>
      </c>
      <c r="BK127" s="39">
        <v>10</v>
      </c>
      <c r="BL127" s="39" t="s">
        <v>334</v>
      </c>
      <c r="BM127" s="39">
        <v>32160</v>
      </c>
      <c r="BN127" s="39">
        <v>13480</v>
      </c>
      <c r="BO127" s="39">
        <v>7060</v>
      </c>
      <c r="BP127" s="39">
        <v>8270</v>
      </c>
      <c r="BQ127" s="39">
        <v>2540</v>
      </c>
      <c r="BR127" s="39">
        <v>980</v>
      </c>
      <c r="BS127" s="39">
        <v>220</v>
      </c>
      <c r="BT127" s="39">
        <v>80</v>
      </c>
      <c r="BU127" s="39">
        <v>10</v>
      </c>
      <c r="BV127" s="39" t="s">
        <v>334</v>
      </c>
      <c r="BW127" s="39">
        <v>32640</v>
      </c>
      <c r="BX127" s="39">
        <v>13520</v>
      </c>
      <c r="BY127" s="39">
        <v>7140</v>
      </c>
      <c r="BZ127" s="39">
        <v>8390</v>
      </c>
      <c r="CA127" s="39">
        <v>2730</v>
      </c>
      <c r="CB127" s="39">
        <v>1080</v>
      </c>
      <c r="CC127" s="39">
        <v>230</v>
      </c>
      <c r="CD127" s="39">
        <v>80</v>
      </c>
      <c r="CE127" s="39">
        <v>10</v>
      </c>
      <c r="CF127" s="39" t="s">
        <v>334</v>
      </c>
      <c r="CG127" s="39">
        <v>33180</v>
      </c>
      <c r="CH127" s="39">
        <v>13490</v>
      </c>
      <c r="CI127" s="39">
        <v>7200</v>
      </c>
      <c r="CJ127" s="39">
        <v>8510</v>
      </c>
      <c r="CK127" s="39">
        <v>2920</v>
      </c>
      <c r="CL127" s="39">
        <v>1190</v>
      </c>
      <c r="CM127" s="39">
        <v>240</v>
      </c>
      <c r="CN127" s="39">
        <v>90</v>
      </c>
      <c r="CO127" s="39">
        <v>10</v>
      </c>
      <c r="CP127" s="39" t="s">
        <v>334</v>
      </c>
      <c r="CQ127" s="39">
        <v>33660</v>
      </c>
      <c r="CR127" s="39">
        <v>13520</v>
      </c>
      <c r="CS127" s="39">
        <v>7270</v>
      </c>
      <c r="CT127" s="39">
        <v>8640</v>
      </c>
      <c r="CU127" s="39">
        <v>3090</v>
      </c>
      <c r="CV127" s="39">
        <v>1320</v>
      </c>
      <c r="CW127" s="39">
        <v>270</v>
      </c>
      <c r="CX127" s="39">
        <v>90</v>
      </c>
      <c r="CY127" s="39">
        <v>10</v>
      </c>
      <c r="CZ127" s="39" t="s">
        <v>334</v>
      </c>
      <c r="DA127" s="39">
        <v>34210</v>
      </c>
      <c r="DB127" s="39">
        <v>13590</v>
      </c>
      <c r="DC127" s="39">
        <v>7360</v>
      </c>
      <c r="DD127" s="39">
        <v>8830</v>
      </c>
      <c r="DE127" s="39">
        <v>3280</v>
      </c>
      <c r="DF127" s="39">
        <v>1410</v>
      </c>
      <c r="DG127" s="39">
        <v>280</v>
      </c>
      <c r="DH127" s="39">
        <v>100</v>
      </c>
      <c r="DI127" s="39">
        <v>10</v>
      </c>
      <c r="DJ127" s="39" t="s">
        <v>334</v>
      </c>
      <c r="DK127" s="39">
        <v>34870</v>
      </c>
      <c r="DL127" s="39">
        <v>13700</v>
      </c>
      <c r="DM127" s="39">
        <v>7440</v>
      </c>
      <c r="DN127" s="39">
        <v>8990</v>
      </c>
      <c r="DO127" s="39">
        <v>3430</v>
      </c>
      <c r="DP127" s="39">
        <v>1490</v>
      </c>
      <c r="DQ127" s="39">
        <v>300</v>
      </c>
      <c r="DR127" s="39">
        <v>90</v>
      </c>
      <c r="DS127" s="39">
        <v>10</v>
      </c>
      <c r="DT127" s="39" t="s">
        <v>334</v>
      </c>
      <c r="DU127" s="39">
        <v>35450</v>
      </c>
      <c r="DV127" s="39">
        <v>13740</v>
      </c>
      <c r="DW127" s="39">
        <v>7610</v>
      </c>
      <c r="DX127" s="39">
        <v>9110</v>
      </c>
      <c r="DY127" s="39">
        <v>3590</v>
      </c>
      <c r="DZ127" s="39">
        <v>1550</v>
      </c>
      <c r="EA127" s="39">
        <v>310</v>
      </c>
      <c r="EB127" s="39">
        <v>100</v>
      </c>
      <c r="EC127" s="39">
        <v>10</v>
      </c>
      <c r="ED127" s="39" t="s">
        <v>334</v>
      </c>
      <c r="EE127" s="39">
        <v>36030</v>
      </c>
      <c r="EF127" s="39">
        <v>13810</v>
      </c>
      <c r="EG127" s="39">
        <v>7800</v>
      </c>
      <c r="EH127" s="39">
        <v>9160</v>
      </c>
      <c r="EI127" s="39">
        <v>3680</v>
      </c>
      <c r="EJ127" s="39">
        <v>1590</v>
      </c>
      <c r="EK127" s="39">
        <v>320</v>
      </c>
      <c r="EL127" s="39">
        <v>100</v>
      </c>
      <c r="EM127" s="39">
        <v>10</v>
      </c>
      <c r="EN127" s="39" t="s">
        <v>334</v>
      </c>
      <c r="EO127" s="39">
        <v>36470</v>
      </c>
      <c r="EP127" s="39">
        <v>13950</v>
      </c>
      <c r="EQ127" s="39">
        <v>7870</v>
      </c>
      <c r="ER127" s="39">
        <v>9210</v>
      </c>
      <c r="ES127" s="39">
        <v>3770</v>
      </c>
      <c r="ET127" s="39">
        <v>1620</v>
      </c>
      <c r="EU127" s="39">
        <v>340</v>
      </c>
      <c r="EV127" s="39">
        <v>100</v>
      </c>
      <c r="EW127" s="39">
        <v>10</v>
      </c>
      <c r="EX127" s="39" t="s">
        <v>334</v>
      </c>
      <c r="EY127" s="39">
        <v>36870</v>
      </c>
      <c r="EZ127" s="39">
        <v>14240</v>
      </c>
      <c r="FA127" s="39">
        <v>7940</v>
      </c>
      <c r="FB127" s="39">
        <v>9360</v>
      </c>
      <c r="FC127" s="39">
        <v>3840</v>
      </c>
      <c r="FD127" s="39">
        <v>1660</v>
      </c>
      <c r="FE127" s="39">
        <v>340</v>
      </c>
      <c r="FF127" s="39">
        <v>100</v>
      </c>
      <c r="FG127" s="39">
        <v>10</v>
      </c>
      <c r="FH127" s="39" t="s">
        <v>334</v>
      </c>
      <c r="FI127" s="39">
        <v>37490</v>
      </c>
      <c r="FJ127" s="39">
        <v>14410</v>
      </c>
      <c r="FK127" s="39">
        <v>8080</v>
      </c>
      <c r="FL127" s="39">
        <v>9410</v>
      </c>
      <c r="FM127" s="39">
        <v>3890</v>
      </c>
      <c r="FN127" s="39">
        <v>1680</v>
      </c>
      <c r="FO127" s="39">
        <v>350</v>
      </c>
      <c r="FP127" s="39">
        <v>100</v>
      </c>
      <c r="FQ127" s="39">
        <v>10</v>
      </c>
      <c r="FR127" s="39" t="s">
        <v>334</v>
      </c>
      <c r="FS127" s="39">
        <v>37920</v>
      </c>
      <c r="FT127" s="39">
        <v>14560</v>
      </c>
      <c r="FU127" s="39">
        <v>8130</v>
      </c>
      <c r="FV127" s="39">
        <v>9460</v>
      </c>
      <c r="FW127" s="39">
        <v>3950</v>
      </c>
      <c r="FX127" s="39">
        <v>1690</v>
      </c>
      <c r="FY127" s="39">
        <v>350</v>
      </c>
      <c r="FZ127" s="39">
        <v>100</v>
      </c>
      <c r="GA127" s="39">
        <v>10</v>
      </c>
      <c r="GB127" s="39" t="s">
        <v>334</v>
      </c>
      <c r="GC127" s="39">
        <v>38240</v>
      </c>
      <c r="GD127" s="39">
        <v>14650</v>
      </c>
      <c r="GE127" s="39">
        <v>8180</v>
      </c>
      <c r="GF127" s="39">
        <v>9510</v>
      </c>
      <c r="GG127" s="39">
        <v>3940</v>
      </c>
      <c r="GH127" s="39">
        <v>1710</v>
      </c>
      <c r="GI127" s="39">
        <v>350</v>
      </c>
      <c r="GJ127" s="39">
        <v>100</v>
      </c>
      <c r="GK127" s="39">
        <v>10</v>
      </c>
      <c r="GL127" s="39" t="s">
        <v>334</v>
      </c>
      <c r="GM127" s="39">
        <v>38450</v>
      </c>
      <c r="GN127" s="39">
        <v>14740</v>
      </c>
      <c r="GO127" s="39">
        <v>8240</v>
      </c>
      <c r="GP127" s="39">
        <v>9570</v>
      </c>
      <c r="GQ127" s="39">
        <v>3960</v>
      </c>
      <c r="GR127" s="39">
        <v>1730</v>
      </c>
      <c r="GS127" s="39">
        <v>350</v>
      </c>
      <c r="GT127" s="39">
        <v>100</v>
      </c>
      <c r="GU127" s="39">
        <v>10</v>
      </c>
      <c r="GV127" s="39" t="s">
        <v>334</v>
      </c>
      <c r="GW127" s="39">
        <v>38700</v>
      </c>
      <c r="GX127" s="39">
        <v>14830</v>
      </c>
      <c r="GY127" s="39">
        <v>8310</v>
      </c>
      <c r="GZ127" s="39">
        <v>9590</v>
      </c>
      <c r="HA127" s="39">
        <v>3980</v>
      </c>
      <c r="HB127" s="39">
        <v>1740</v>
      </c>
      <c r="HC127" s="39">
        <v>350</v>
      </c>
      <c r="HD127" s="39">
        <v>100</v>
      </c>
      <c r="HE127" s="39">
        <v>10</v>
      </c>
      <c r="HF127" s="39" t="s">
        <v>334</v>
      </c>
      <c r="HG127" s="39">
        <v>38920</v>
      </c>
      <c r="HH127" s="39">
        <v>14920</v>
      </c>
      <c r="HI127" s="39">
        <v>8370</v>
      </c>
      <c r="HJ127" s="39">
        <v>9650</v>
      </c>
      <c r="HK127" s="39">
        <v>4010</v>
      </c>
      <c r="HL127" s="39">
        <v>1750</v>
      </c>
      <c r="HM127" s="39">
        <v>360</v>
      </c>
      <c r="HN127" s="39">
        <v>100</v>
      </c>
      <c r="HO127" s="39">
        <v>10</v>
      </c>
      <c r="HP127" s="39" t="s">
        <v>334</v>
      </c>
      <c r="HQ127" s="39">
        <v>39170</v>
      </c>
      <c r="HR127" s="39">
        <v>15030</v>
      </c>
      <c r="HS127" s="39">
        <v>8460</v>
      </c>
      <c r="HT127" s="39">
        <v>9700</v>
      </c>
      <c r="HU127" s="39">
        <v>4040</v>
      </c>
      <c r="HV127" s="39">
        <v>1760</v>
      </c>
      <c r="HW127" s="39">
        <v>360</v>
      </c>
      <c r="HX127" s="39">
        <v>100</v>
      </c>
      <c r="HY127" s="39">
        <v>10</v>
      </c>
      <c r="HZ127" s="39" t="s">
        <v>334</v>
      </c>
      <c r="IA127" s="39">
        <v>39450</v>
      </c>
      <c r="IB127" s="39">
        <v>15140</v>
      </c>
      <c r="IC127" s="39">
        <v>8540</v>
      </c>
      <c r="ID127" s="39">
        <v>9760</v>
      </c>
      <c r="IE127" s="39">
        <v>4090</v>
      </c>
      <c r="IF127" s="39">
        <v>1770</v>
      </c>
      <c r="IG127" s="39">
        <v>370</v>
      </c>
      <c r="IH127" s="39">
        <v>100</v>
      </c>
      <c r="II127" s="39">
        <v>10</v>
      </c>
      <c r="IJ127" s="39" t="s">
        <v>334</v>
      </c>
      <c r="IK127" s="39">
        <v>39760</v>
      </c>
      <c r="IL127" s="39">
        <v>15260</v>
      </c>
      <c r="IM127" s="39">
        <v>8610</v>
      </c>
      <c r="IN127" s="39">
        <v>9820</v>
      </c>
      <c r="IO127" s="39">
        <v>4110</v>
      </c>
      <c r="IP127" s="39">
        <v>1790</v>
      </c>
      <c r="IQ127" s="39">
        <v>370</v>
      </c>
      <c r="IR127" s="39">
        <v>100</v>
      </c>
      <c r="IS127" s="39">
        <v>10</v>
      </c>
      <c r="IT127" s="39" t="s">
        <v>334</v>
      </c>
      <c r="IU127" s="39">
        <v>40070</v>
      </c>
      <c r="IV127" s="39">
        <v>15450</v>
      </c>
      <c r="IW127" s="39">
        <v>8720</v>
      </c>
      <c r="IX127" s="39">
        <v>9900</v>
      </c>
      <c r="IY127" s="39">
        <v>4140</v>
      </c>
      <c r="IZ127" s="39">
        <v>1810</v>
      </c>
      <c r="JA127" s="39">
        <v>370</v>
      </c>
      <c r="JB127" s="39">
        <v>110</v>
      </c>
      <c r="JC127" s="39">
        <v>10</v>
      </c>
      <c r="JD127" s="39" t="s">
        <v>334</v>
      </c>
      <c r="JE127" s="39">
        <v>40500</v>
      </c>
      <c r="JF127" s="39">
        <v>15640</v>
      </c>
      <c r="JG127" s="39">
        <v>8860</v>
      </c>
      <c r="JH127" s="39">
        <v>10000</v>
      </c>
      <c r="JI127" s="39">
        <v>4200</v>
      </c>
      <c r="JJ127" s="39">
        <v>1840</v>
      </c>
      <c r="JK127" s="39">
        <v>380</v>
      </c>
      <c r="JL127" s="39">
        <v>110</v>
      </c>
      <c r="JM127" s="39">
        <v>10</v>
      </c>
      <c r="JN127" s="39" t="s">
        <v>334</v>
      </c>
      <c r="JO127" s="39">
        <v>41050</v>
      </c>
      <c r="JP127" s="39">
        <v>15820</v>
      </c>
      <c r="JQ127" s="39">
        <v>9030</v>
      </c>
      <c r="JR127" s="39">
        <v>10090</v>
      </c>
      <c r="JS127" s="39">
        <v>4260</v>
      </c>
      <c r="JT127" s="39">
        <v>1890</v>
      </c>
      <c r="JU127" s="39">
        <v>380</v>
      </c>
      <c r="JV127" s="39">
        <v>110</v>
      </c>
      <c r="JW127" s="39">
        <v>10</v>
      </c>
      <c r="JX127" s="39" t="s">
        <v>334</v>
      </c>
      <c r="JY127" s="39">
        <v>41590</v>
      </c>
      <c r="JZ127" s="39">
        <v>16000</v>
      </c>
      <c r="KA127" s="39">
        <v>9190</v>
      </c>
      <c r="KB127" s="39">
        <v>10210</v>
      </c>
      <c r="KC127" s="39">
        <v>4320</v>
      </c>
      <c r="KD127" s="39">
        <v>1930</v>
      </c>
      <c r="KE127" s="39">
        <v>400</v>
      </c>
      <c r="KF127" s="39">
        <v>110</v>
      </c>
      <c r="KG127" s="39">
        <v>20</v>
      </c>
      <c r="KH127" s="39" t="s">
        <v>334</v>
      </c>
      <c r="KI127" s="39">
        <v>42160</v>
      </c>
      <c r="KJ127" s="39">
        <v>16220</v>
      </c>
      <c r="KK127" s="39">
        <v>9320</v>
      </c>
      <c r="KL127" s="39">
        <v>10340</v>
      </c>
      <c r="KM127" s="39">
        <v>4420</v>
      </c>
      <c r="KN127" s="39">
        <v>1990</v>
      </c>
      <c r="KO127" s="39">
        <v>410</v>
      </c>
      <c r="KP127" s="39">
        <v>120</v>
      </c>
      <c r="KQ127" s="39">
        <v>20</v>
      </c>
      <c r="KR127" s="39" t="s">
        <v>334</v>
      </c>
      <c r="KS127" s="39">
        <v>42810</v>
      </c>
      <c r="KT127" s="39">
        <v>16420</v>
      </c>
      <c r="KU127" s="39">
        <v>9470</v>
      </c>
      <c r="KV127" s="39">
        <v>10470</v>
      </c>
      <c r="KW127" s="39">
        <v>4580</v>
      </c>
      <c r="KX127" s="39">
        <v>2050</v>
      </c>
      <c r="KY127" s="39">
        <v>420</v>
      </c>
      <c r="KZ127" s="39">
        <v>120</v>
      </c>
      <c r="LA127" s="39">
        <v>20</v>
      </c>
      <c r="LB127" s="39" t="s">
        <v>334</v>
      </c>
      <c r="LC127" s="39">
        <v>43560</v>
      </c>
      <c r="LD127" t="str">
        <f>INDEX(Lookup!$F$2:$F$375, MATCH(D127,Lookup!$A$2:$A$375,0))</f>
        <v>:</v>
      </c>
    </row>
    <row r="128" spans="2:316" ht="15" customHeight="1" x14ac:dyDescent="0.25">
      <c r="B128" s="1" t="s">
        <v>342</v>
      </c>
      <c r="C128" s="42">
        <v>2530</v>
      </c>
      <c r="D128" s="42" t="s">
        <v>583</v>
      </c>
      <c r="E128" s="37" t="s">
        <v>584</v>
      </c>
      <c r="F128" s="38">
        <v>14750</v>
      </c>
      <c r="G128" s="38">
        <v>11350</v>
      </c>
      <c r="H128" s="38">
        <v>8750</v>
      </c>
      <c r="I128" s="38">
        <v>6080</v>
      </c>
      <c r="J128" s="38">
        <v>3300</v>
      </c>
      <c r="K128" s="38">
        <v>1750</v>
      </c>
      <c r="L128" s="38">
        <v>910</v>
      </c>
      <c r="M128" s="38">
        <v>120</v>
      </c>
      <c r="N128" s="38" t="s">
        <v>334</v>
      </c>
      <c r="O128" s="39">
        <v>47010</v>
      </c>
      <c r="P128" s="39">
        <v>15080</v>
      </c>
      <c r="Q128" s="39">
        <v>11570</v>
      </c>
      <c r="R128" s="39">
        <v>8860</v>
      </c>
      <c r="S128" s="39">
        <v>6270</v>
      </c>
      <c r="T128" s="39">
        <v>3340</v>
      </c>
      <c r="U128" s="39">
        <v>1730</v>
      </c>
      <c r="V128" s="39">
        <v>920</v>
      </c>
      <c r="W128" s="39">
        <v>120</v>
      </c>
      <c r="X128" s="39" t="s">
        <v>334</v>
      </c>
      <c r="Y128" s="39">
        <v>47900</v>
      </c>
      <c r="Z128" s="39">
        <v>15490</v>
      </c>
      <c r="AA128" s="39">
        <v>11800</v>
      </c>
      <c r="AB128" s="39">
        <v>9040</v>
      </c>
      <c r="AC128" s="39">
        <v>6470</v>
      </c>
      <c r="AD128" s="39">
        <v>3400</v>
      </c>
      <c r="AE128" s="39">
        <v>1700</v>
      </c>
      <c r="AF128" s="39">
        <v>830</v>
      </c>
      <c r="AG128" s="39">
        <v>100</v>
      </c>
      <c r="AH128" s="39" t="s">
        <v>334</v>
      </c>
      <c r="AI128" s="39">
        <v>48830</v>
      </c>
      <c r="AJ128" s="39">
        <v>15760</v>
      </c>
      <c r="AK128" s="39">
        <v>11940</v>
      </c>
      <c r="AL128" s="39">
        <v>9140</v>
      </c>
      <c r="AM128" s="39">
        <v>6760</v>
      </c>
      <c r="AN128" s="39">
        <v>3420</v>
      </c>
      <c r="AO128" s="39">
        <v>1740</v>
      </c>
      <c r="AP128" s="39">
        <v>820</v>
      </c>
      <c r="AQ128" s="39">
        <v>100</v>
      </c>
      <c r="AR128" s="39" t="s">
        <v>334</v>
      </c>
      <c r="AS128" s="39">
        <v>49680</v>
      </c>
      <c r="AT128" s="39">
        <v>16020</v>
      </c>
      <c r="AU128" s="39">
        <v>12030</v>
      </c>
      <c r="AV128" s="39">
        <v>9220</v>
      </c>
      <c r="AW128" s="39">
        <v>6870</v>
      </c>
      <c r="AX128" s="39">
        <v>3530</v>
      </c>
      <c r="AY128" s="39">
        <v>1780</v>
      </c>
      <c r="AZ128" s="39">
        <v>820</v>
      </c>
      <c r="BA128" s="39">
        <v>100</v>
      </c>
      <c r="BB128" s="39" t="s">
        <v>334</v>
      </c>
      <c r="BC128" s="39">
        <v>50360</v>
      </c>
      <c r="BD128" s="39">
        <v>16180</v>
      </c>
      <c r="BE128" s="39">
        <v>12140</v>
      </c>
      <c r="BF128" s="39">
        <v>9250</v>
      </c>
      <c r="BG128" s="39">
        <v>7090</v>
      </c>
      <c r="BH128" s="39">
        <v>3690</v>
      </c>
      <c r="BI128" s="39">
        <v>1820</v>
      </c>
      <c r="BJ128" s="39">
        <v>820</v>
      </c>
      <c r="BK128" s="39">
        <v>100</v>
      </c>
      <c r="BL128" s="39" t="s">
        <v>334</v>
      </c>
      <c r="BM128" s="39">
        <v>51100</v>
      </c>
      <c r="BN128" s="39">
        <v>16290</v>
      </c>
      <c r="BO128" s="39">
        <v>12180</v>
      </c>
      <c r="BP128" s="39">
        <v>9340</v>
      </c>
      <c r="BQ128" s="39">
        <v>7270</v>
      </c>
      <c r="BR128" s="39">
        <v>3860</v>
      </c>
      <c r="BS128" s="39">
        <v>1890</v>
      </c>
      <c r="BT128" s="39">
        <v>840</v>
      </c>
      <c r="BU128" s="39">
        <v>100</v>
      </c>
      <c r="BV128" s="39" t="s">
        <v>334</v>
      </c>
      <c r="BW128" s="39">
        <v>51770</v>
      </c>
      <c r="BX128" s="39">
        <v>16430</v>
      </c>
      <c r="BY128" s="39">
        <v>12240</v>
      </c>
      <c r="BZ128" s="39">
        <v>9390</v>
      </c>
      <c r="CA128" s="39">
        <v>7460</v>
      </c>
      <c r="CB128" s="39">
        <v>4030</v>
      </c>
      <c r="CC128" s="39">
        <v>1940</v>
      </c>
      <c r="CD128" s="39">
        <v>860</v>
      </c>
      <c r="CE128" s="39">
        <v>100</v>
      </c>
      <c r="CF128" s="39" t="s">
        <v>334</v>
      </c>
      <c r="CG128" s="39">
        <v>52450</v>
      </c>
      <c r="CH128" s="39">
        <v>16450</v>
      </c>
      <c r="CI128" s="39">
        <v>12240</v>
      </c>
      <c r="CJ128" s="39">
        <v>9470</v>
      </c>
      <c r="CK128" s="39">
        <v>7560</v>
      </c>
      <c r="CL128" s="39">
        <v>4180</v>
      </c>
      <c r="CM128" s="39">
        <v>2020</v>
      </c>
      <c r="CN128" s="39">
        <v>860</v>
      </c>
      <c r="CO128" s="39">
        <v>100</v>
      </c>
      <c r="CP128" s="39" t="s">
        <v>334</v>
      </c>
      <c r="CQ128" s="39">
        <v>52890</v>
      </c>
      <c r="CR128" s="39">
        <v>16560</v>
      </c>
      <c r="CS128" s="39">
        <v>12190</v>
      </c>
      <c r="CT128" s="39">
        <v>9520</v>
      </c>
      <c r="CU128" s="39">
        <v>7630</v>
      </c>
      <c r="CV128" s="39">
        <v>4340</v>
      </c>
      <c r="CW128" s="39">
        <v>2100</v>
      </c>
      <c r="CX128" s="39">
        <v>880</v>
      </c>
      <c r="CY128" s="39">
        <v>100</v>
      </c>
      <c r="CZ128" s="39" t="s">
        <v>334</v>
      </c>
      <c r="DA128" s="39">
        <v>53310</v>
      </c>
      <c r="DB128" s="39">
        <v>16590</v>
      </c>
      <c r="DC128" s="39">
        <v>12240</v>
      </c>
      <c r="DD128" s="39">
        <v>9560</v>
      </c>
      <c r="DE128" s="39">
        <v>7720</v>
      </c>
      <c r="DF128" s="39">
        <v>4460</v>
      </c>
      <c r="DG128" s="39">
        <v>2230</v>
      </c>
      <c r="DH128" s="39">
        <v>890</v>
      </c>
      <c r="DI128" s="39">
        <v>100</v>
      </c>
      <c r="DJ128" s="39" t="s">
        <v>334</v>
      </c>
      <c r="DK128" s="39">
        <v>53790</v>
      </c>
      <c r="DL128" s="39">
        <v>16700</v>
      </c>
      <c r="DM128" s="39">
        <v>12350</v>
      </c>
      <c r="DN128" s="39">
        <v>9650</v>
      </c>
      <c r="DO128" s="39">
        <v>7850</v>
      </c>
      <c r="DP128" s="39">
        <v>4590</v>
      </c>
      <c r="DQ128" s="39">
        <v>2320</v>
      </c>
      <c r="DR128" s="39">
        <v>910</v>
      </c>
      <c r="DS128" s="39">
        <v>100</v>
      </c>
      <c r="DT128" s="39" t="s">
        <v>334</v>
      </c>
      <c r="DU128" s="39">
        <v>54470</v>
      </c>
      <c r="DV128" s="39">
        <v>16750</v>
      </c>
      <c r="DW128" s="39">
        <v>12480</v>
      </c>
      <c r="DX128" s="39">
        <v>9760</v>
      </c>
      <c r="DY128" s="39">
        <v>7980</v>
      </c>
      <c r="DZ128" s="39">
        <v>4700</v>
      </c>
      <c r="EA128" s="39">
        <v>2370</v>
      </c>
      <c r="EB128" s="39">
        <v>930</v>
      </c>
      <c r="EC128" s="39">
        <v>100</v>
      </c>
      <c r="ED128" s="39" t="s">
        <v>334</v>
      </c>
      <c r="EE128" s="39">
        <v>55070</v>
      </c>
      <c r="EF128" s="39">
        <v>16890</v>
      </c>
      <c r="EG128" s="39">
        <v>12620</v>
      </c>
      <c r="EH128" s="39">
        <v>9870</v>
      </c>
      <c r="EI128" s="39">
        <v>8120</v>
      </c>
      <c r="EJ128" s="39">
        <v>4810</v>
      </c>
      <c r="EK128" s="39">
        <v>2420</v>
      </c>
      <c r="EL128" s="39">
        <v>950</v>
      </c>
      <c r="EM128" s="39">
        <v>90</v>
      </c>
      <c r="EN128" s="39" t="s">
        <v>334</v>
      </c>
      <c r="EO128" s="39">
        <v>55760</v>
      </c>
      <c r="EP128" s="39">
        <v>17190</v>
      </c>
      <c r="EQ128" s="39">
        <v>12800</v>
      </c>
      <c r="ER128" s="39">
        <v>10000</v>
      </c>
      <c r="ES128" s="39">
        <v>8220</v>
      </c>
      <c r="ET128" s="39">
        <v>4900</v>
      </c>
      <c r="EU128" s="39">
        <v>2490</v>
      </c>
      <c r="EV128" s="39">
        <v>980</v>
      </c>
      <c r="EW128" s="39">
        <v>90</v>
      </c>
      <c r="EX128" s="39" t="s">
        <v>334</v>
      </c>
      <c r="EY128" s="39">
        <v>56670</v>
      </c>
      <c r="EZ128" s="39">
        <v>17420</v>
      </c>
      <c r="FA128" s="39">
        <v>12950</v>
      </c>
      <c r="FB128" s="39">
        <v>10220</v>
      </c>
      <c r="FC128" s="39">
        <v>8350</v>
      </c>
      <c r="FD128" s="39">
        <v>5020</v>
      </c>
      <c r="FE128" s="39">
        <v>2520</v>
      </c>
      <c r="FF128" s="39">
        <v>1000</v>
      </c>
      <c r="FG128" s="39">
        <v>90</v>
      </c>
      <c r="FH128" s="39" t="s">
        <v>334</v>
      </c>
      <c r="FI128" s="39">
        <v>57580</v>
      </c>
      <c r="FJ128" s="39">
        <v>17780</v>
      </c>
      <c r="FK128" s="39">
        <v>13150</v>
      </c>
      <c r="FL128" s="39">
        <v>10390</v>
      </c>
      <c r="FM128" s="39">
        <v>8460</v>
      </c>
      <c r="FN128" s="39">
        <v>5110</v>
      </c>
      <c r="FO128" s="39">
        <v>2550</v>
      </c>
      <c r="FP128" s="39">
        <v>1010</v>
      </c>
      <c r="FQ128" s="39">
        <v>90</v>
      </c>
      <c r="FR128" s="39" t="s">
        <v>334</v>
      </c>
      <c r="FS128" s="39">
        <v>58540</v>
      </c>
      <c r="FT128" s="39">
        <v>17870</v>
      </c>
      <c r="FU128" s="39">
        <v>13320</v>
      </c>
      <c r="FV128" s="39">
        <v>10470</v>
      </c>
      <c r="FW128" s="39">
        <v>8510</v>
      </c>
      <c r="FX128" s="39">
        <v>5150</v>
      </c>
      <c r="FY128" s="39">
        <v>2590</v>
      </c>
      <c r="FZ128" s="39">
        <v>1030</v>
      </c>
      <c r="GA128" s="39">
        <v>100</v>
      </c>
      <c r="GB128" s="39" t="s">
        <v>334</v>
      </c>
      <c r="GC128" s="39">
        <v>59030</v>
      </c>
      <c r="GD128" s="39">
        <v>18150</v>
      </c>
      <c r="GE128" s="39">
        <v>13440</v>
      </c>
      <c r="GF128" s="39">
        <v>10580</v>
      </c>
      <c r="GG128" s="39">
        <v>8590</v>
      </c>
      <c r="GH128" s="39">
        <v>5200</v>
      </c>
      <c r="GI128" s="39">
        <v>2600</v>
      </c>
      <c r="GJ128" s="39">
        <v>1030</v>
      </c>
      <c r="GK128" s="39">
        <v>100</v>
      </c>
      <c r="GL128" s="39" t="s">
        <v>334</v>
      </c>
      <c r="GM128" s="39">
        <v>59680</v>
      </c>
      <c r="GN128" s="39">
        <v>18250</v>
      </c>
      <c r="GO128" s="39">
        <v>13590</v>
      </c>
      <c r="GP128" s="39">
        <v>10700</v>
      </c>
      <c r="GQ128" s="39">
        <v>8650</v>
      </c>
      <c r="GR128" s="39">
        <v>5240</v>
      </c>
      <c r="GS128" s="39">
        <v>2660</v>
      </c>
      <c r="GT128" s="39">
        <v>1030</v>
      </c>
      <c r="GU128" s="39">
        <v>100</v>
      </c>
      <c r="GV128" s="39" t="s">
        <v>334</v>
      </c>
      <c r="GW128" s="39">
        <v>60200</v>
      </c>
      <c r="GX128" s="39">
        <v>18350</v>
      </c>
      <c r="GY128" s="39">
        <v>13750</v>
      </c>
      <c r="GZ128" s="39">
        <v>10790</v>
      </c>
      <c r="HA128" s="39">
        <v>8700</v>
      </c>
      <c r="HB128" s="39">
        <v>5310</v>
      </c>
      <c r="HC128" s="39">
        <v>2690</v>
      </c>
      <c r="HD128" s="39">
        <v>1030</v>
      </c>
      <c r="HE128" s="39">
        <v>100</v>
      </c>
      <c r="HF128" s="39" t="s">
        <v>334</v>
      </c>
      <c r="HG128" s="39">
        <v>60720</v>
      </c>
      <c r="HH128" s="39">
        <v>18500</v>
      </c>
      <c r="HI128" s="39">
        <v>13900</v>
      </c>
      <c r="HJ128" s="39">
        <v>10860</v>
      </c>
      <c r="HK128" s="39">
        <v>8790</v>
      </c>
      <c r="HL128" s="39">
        <v>5340</v>
      </c>
      <c r="HM128" s="39">
        <v>2740</v>
      </c>
      <c r="HN128" s="39">
        <v>1040</v>
      </c>
      <c r="HO128" s="39">
        <v>100</v>
      </c>
      <c r="HP128" s="39" t="s">
        <v>334</v>
      </c>
      <c r="HQ128" s="39">
        <v>61250</v>
      </c>
      <c r="HR128" s="39">
        <v>18660</v>
      </c>
      <c r="HS128" s="39">
        <v>14090</v>
      </c>
      <c r="HT128" s="39">
        <v>10940</v>
      </c>
      <c r="HU128" s="39">
        <v>8880</v>
      </c>
      <c r="HV128" s="39">
        <v>5420</v>
      </c>
      <c r="HW128" s="39">
        <v>2770</v>
      </c>
      <c r="HX128" s="39">
        <v>1050</v>
      </c>
      <c r="HY128" s="39">
        <v>90</v>
      </c>
      <c r="HZ128" s="39" t="s">
        <v>334</v>
      </c>
      <c r="IA128" s="39">
        <v>61890</v>
      </c>
      <c r="IB128" s="39">
        <v>18870</v>
      </c>
      <c r="IC128" s="39">
        <v>14210</v>
      </c>
      <c r="ID128" s="39">
        <v>10990</v>
      </c>
      <c r="IE128" s="39">
        <v>8950</v>
      </c>
      <c r="IF128" s="39">
        <v>5490</v>
      </c>
      <c r="IG128" s="39">
        <v>2810</v>
      </c>
      <c r="IH128" s="39">
        <v>1050</v>
      </c>
      <c r="II128" s="39">
        <v>100</v>
      </c>
      <c r="IJ128" s="39" t="s">
        <v>334</v>
      </c>
      <c r="IK128" s="39">
        <v>62470</v>
      </c>
      <c r="IL128" s="39">
        <v>19030</v>
      </c>
      <c r="IM128" s="39">
        <v>14360</v>
      </c>
      <c r="IN128" s="39">
        <v>11040</v>
      </c>
      <c r="IO128" s="39">
        <v>9020</v>
      </c>
      <c r="IP128" s="39">
        <v>5590</v>
      </c>
      <c r="IQ128" s="39">
        <v>2860</v>
      </c>
      <c r="IR128" s="39">
        <v>1050</v>
      </c>
      <c r="IS128" s="39">
        <v>100</v>
      </c>
      <c r="IT128" s="39" t="s">
        <v>334</v>
      </c>
      <c r="IU128" s="39">
        <v>63050</v>
      </c>
      <c r="IV128" s="39">
        <v>19240</v>
      </c>
      <c r="IW128" s="39">
        <v>14540</v>
      </c>
      <c r="IX128" s="39">
        <v>11110</v>
      </c>
      <c r="IY128" s="39">
        <v>9110</v>
      </c>
      <c r="IZ128" s="39">
        <v>5660</v>
      </c>
      <c r="JA128" s="39">
        <v>2900</v>
      </c>
      <c r="JB128" s="39">
        <v>1060</v>
      </c>
      <c r="JC128" s="39">
        <v>100</v>
      </c>
      <c r="JD128" s="39" t="s">
        <v>334</v>
      </c>
      <c r="JE128" s="39">
        <v>63720</v>
      </c>
      <c r="JF128" s="39">
        <v>19350</v>
      </c>
      <c r="JG128" s="39">
        <v>14690</v>
      </c>
      <c r="JH128" s="39">
        <v>11230</v>
      </c>
      <c r="JI128" s="39">
        <v>9240</v>
      </c>
      <c r="JJ128" s="39">
        <v>5700</v>
      </c>
      <c r="JK128" s="39">
        <v>2920</v>
      </c>
      <c r="JL128" s="39">
        <v>1070</v>
      </c>
      <c r="JM128" s="39">
        <v>100</v>
      </c>
      <c r="JN128" s="39" t="s">
        <v>334</v>
      </c>
      <c r="JO128" s="39">
        <v>64290</v>
      </c>
      <c r="JP128" s="39">
        <v>19520</v>
      </c>
      <c r="JQ128" s="39">
        <v>14870</v>
      </c>
      <c r="JR128" s="39">
        <v>11360</v>
      </c>
      <c r="JS128" s="39">
        <v>9300</v>
      </c>
      <c r="JT128" s="39">
        <v>5770</v>
      </c>
      <c r="JU128" s="39">
        <v>2950</v>
      </c>
      <c r="JV128" s="39">
        <v>1080</v>
      </c>
      <c r="JW128" s="39">
        <v>100</v>
      </c>
      <c r="JX128" s="39" t="s">
        <v>334</v>
      </c>
      <c r="JY128" s="39">
        <v>64940</v>
      </c>
      <c r="JZ128" s="39">
        <v>19640</v>
      </c>
      <c r="KA128" s="39">
        <v>14960</v>
      </c>
      <c r="KB128" s="39">
        <v>11430</v>
      </c>
      <c r="KC128" s="39">
        <v>9370</v>
      </c>
      <c r="KD128" s="39">
        <v>5830</v>
      </c>
      <c r="KE128" s="39">
        <v>2990</v>
      </c>
      <c r="KF128" s="39">
        <v>1080</v>
      </c>
      <c r="KG128" s="39">
        <v>100</v>
      </c>
      <c r="KH128" s="39" t="s">
        <v>334</v>
      </c>
      <c r="KI128" s="39">
        <v>65390</v>
      </c>
      <c r="KJ128" s="39">
        <v>19730</v>
      </c>
      <c r="KK128" s="39">
        <v>15090</v>
      </c>
      <c r="KL128" s="39">
        <v>11500</v>
      </c>
      <c r="KM128" s="39">
        <v>9440</v>
      </c>
      <c r="KN128" s="39">
        <v>5890</v>
      </c>
      <c r="KO128" s="39">
        <v>3030</v>
      </c>
      <c r="KP128" s="39">
        <v>1100</v>
      </c>
      <c r="KQ128" s="39">
        <v>100</v>
      </c>
      <c r="KR128" s="39" t="s">
        <v>334</v>
      </c>
      <c r="KS128" s="39">
        <v>65880</v>
      </c>
      <c r="KT128" s="39">
        <v>19850</v>
      </c>
      <c r="KU128" s="39">
        <v>15220</v>
      </c>
      <c r="KV128" s="39">
        <v>11580</v>
      </c>
      <c r="KW128" s="39">
        <v>9520</v>
      </c>
      <c r="KX128" s="39">
        <v>5980</v>
      </c>
      <c r="KY128" s="39">
        <v>3070</v>
      </c>
      <c r="KZ128" s="39">
        <v>1120</v>
      </c>
      <c r="LA128" s="39">
        <v>110</v>
      </c>
      <c r="LB128" s="39" t="s">
        <v>334</v>
      </c>
      <c r="LC128" s="39">
        <v>66450</v>
      </c>
      <c r="LD128" t="str">
        <f>INDEX(Lookup!$F$2:$F$375, MATCH(D128,Lookup!$A$2:$A$375,0))</f>
        <v>:</v>
      </c>
    </row>
    <row r="129" spans="2:316" ht="15" customHeight="1" x14ac:dyDescent="0.25">
      <c r="B129" s="1" t="s">
        <v>342</v>
      </c>
      <c r="C129" s="42">
        <v>2535</v>
      </c>
      <c r="D129" s="42" t="s">
        <v>585</v>
      </c>
      <c r="E129" s="37" t="s">
        <v>586</v>
      </c>
      <c r="F129" s="38">
        <v>12390</v>
      </c>
      <c r="G129" s="38">
        <v>6420</v>
      </c>
      <c r="H129" s="38">
        <v>6030</v>
      </c>
      <c r="I129" s="38">
        <v>3810</v>
      </c>
      <c r="J129" s="38">
        <v>1990</v>
      </c>
      <c r="K129" s="38">
        <v>1060</v>
      </c>
      <c r="L129" s="38">
        <v>660</v>
      </c>
      <c r="M129" s="38">
        <v>90</v>
      </c>
      <c r="N129" s="38" t="s">
        <v>334</v>
      </c>
      <c r="O129" s="39">
        <v>32430</v>
      </c>
      <c r="P129" s="39">
        <v>12590</v>
      </c>
      <c r="Q129" s="39">
        <v>6460</v>
      </c>
      <c r="R129" s="39">
        <v>6090</v>
      </c>
      <c r="S129" s="39">
        <v>3860</v>
      </c>
      <c r="T129" s="39">
        <v>1980</v>
      </c>
      <c r="U129" s="39">
        <v>1060</v>
      </c>
      <c r="V129" s="39">
        <v>630</v>
      </c>
      <c r="W129" s="39">
        <v>70</v>
      </c>
      <c r="X129" s="39" t="s">
        <v>334</v>
      </c>
      <c r="Y129" s="39">
        <v>32720</v>
      </c>
      <c r="Z129" s="39">
        <v>12990</v>
      </c>
      <c r="AA129" s="39">
        <v>6510</v>
      </c>
      <c r="AB129" s="39">
        <v>6100</v>
      </c>
      <c r="AC129" s="39">
        <v>3880</v>
      </c>
      <c r="AD129" s="39">
        <v>1960</v>
      </c>
      <c r="AE129" s="39">
        <v>1010</v>
      </c>
      <c r="AF129" s="39">
        <v>520</v>
      </c>
      <c r="AG129" s="39">
        <v>60</v>
      </c>
      <c r="AH129" s="39" t="s">
        <v>334</v>
      </c>
      <c r="AI129" s="39">
        <v>33020</v>
      </c>
      <c r="AJ129" s="39">
        <v>13180</v>
      </c>
      <c r="AK129" s="39">
        <v>6560</v>
      </c>
      <c r="AL129" s="39">
        <v>6130</v>
      </c>
      <c r="AM129" s="39">
        <v>3890</v>
      </c>
      <c r="AN129" s="39">
        <v>2010</v>
      </c>
      <c r="AO129" s="39">
        <v>1000</v>
      </c>
      <c r="AP129" s="39">
        <v>500</v>
      </c>
      <c r="AQ129" s="39">
        <v>60</v>
      </c>
      <c r="AR129" s="39" t="s">
        <v>334</v>
      </c>
      <c r="AS129" s="39">
        <v>33330</v>
      </c>
      <c r="AT129" s="39">
        <v>13260</v>
      </c>
      <c r="AU129" s="39">
        <v>6610</v>
      </c>
      <c r="AV129" s="39">
        <v>6190</v>
      </c>
      <c r="AW129" s="39">
        <v>3950</v>
      </c>
      <c r="AX129" s="39">
        <v>2040</v>
      </c>
      <c r="AY129" s="39">
        <v>1000</v>
      </c>
      <c r="AZ129" s="39">
        <v>500</v>
      </c>
      <c r="BA129" s="39">
        <v>60</v>
      </c>
      <c r="BB129" s="39" t="s">
        <v>334</v>
      </c>
      <c r="BC129" s="39">
        <v>33610</v>
      </c>
      <c r="BD129" s="39">
        <v>13320</v>
      </c>
      <c r="BE129" s="39">
        <v>6670</v>
      </c>
      <c r="BF129" s="39">
        <v>6240</v>
      </c>
      <c r="BG129" s="39">
        <v>4000</v>
      </c>
      <c r="BH129" s="39">
        <v>2090</v>
      </c>
      <c r="BI129" s="39">
        <v>1010</v>
      </c>
      <c r="BJ129" s="39">
        <v>500</v>
      </c>
      <c r="BK129" s="39">
        <v>60</v>
      </c>
      <c r="BL129" s="39" t="s">
        <v>334</v>
      </c>
      <c r="BM129" s="39">
        <v>33880</v>
      </c>
      <c r="BN129" s="39">
        <v>13470</v>
      </c>
      <c r="BO129" s="39">
        <v>6740</v>
      </c>
      <c r="BP129" s="39">
        <v>6270</v>
      </c>
      <c r="BQ129" s="39">
        <v>4090</v>
      </c>
      <c r="BR129" s="39">
        <v>2160</v>
      </c>
      <c r="BS129" s="39">
        <v>1020</v>
      </c>
      <c r="BT129" s="39">
        <v>490</v>
      </c>
      <c r="BU129" s="39">
        <v>60</v>
      </c>
      <c r="BV129" s="39" t="s">
        <v>334</v>
      </c>
      <c r="BW129" s="39">
        <v>34300</v>
      </c>
      <c r="BX129" s="39">
        <v>13570</v>
      </c>
      <c r="BY129" s="39">
        <v>6810</v>
      </c>
      <c r="BZ129" s="39">
        <v>6310</v>
      </c>
      <c r="CA129" s="39">
        <v>4230</v>
      </c>
      <c r="CB129" s="39">
        <v>2220</v>
      </c>
      <c r="CC129" s="39">
        <v>1040</v>
      </c>
      <c r="CD129" s="39">
        <v>480</v>
      </c>
      <c r="CE129" s="39">
        <v>60</v>
      </c>
      <c r="CF129" s="39" t="s">
        <v>334</v>
      </c>
      <c r="CG129" s="39">
        <v>34720</v>
      </c>
      <c r="CH129" s="39">
        <v>13710</v>
      </c>
      <c r="CI129" s="39">
        <v>6770</v>
      </c>
      <c r="CJ129" s="39">
        <v>6340</v>
      </c>
      <c r="CK129" s="39">
        <v>4310</v>
      </c>
      <c r="CL129" s="39">
        <v>2330</v>
      </c>
      <c r="CM129" s="39">
        <v>1060</v>
      </c>
      <c r="CN129" s="39">
        <v>480</v>
      </c>
      <c r="CO129" s="39">
        <v>60</v>
      </c>
      <c r="CP129" s="39" t="s">
        <v>334</v>
      </c>
      <c r="CQ129" s="39">
        <v>35060</v>
      </c>
      <c r="CR129" s="39">
        <v>13770</v>
      </c>
      <c r="CS129" s="39">
        <v>6830</v>
      </c>
      <c r="CT129" s="39">
        <v>6410</v>
      </c>
      <c r="CU129" s="39">
        <v>4480</v>
      </c>
      <c r="CV129" s="39">
        <v>2480</v>
      </c>
      <c r="CW129" s="39">
        <v>1100</v>
      </c>
      <c r="CX129" s="39">
        <v>480</v>
      </c>
      <c r="CY129" s="39">
        <v>50</v>
      </c>
      <c r="CZ129" s="39" t="s">
        <v>334</v>
      </c>
      <c r="DA129" s="39">
        <v>35600</v>
      </c>
      <c r="DB129" s="39">
        <v>13890</v>
      </c>
      <c r="DC129" s="39">
        <v>6860</v>
      </c>
      <c r="DD129" s="39">
        <v>6510</v>
      </c>
      <c r="DE129" s="39">
        <v>4610</v>
      </c>
      <c r="DF129" s="39">
        <v>2610</v>
      </c>
      <c r="DG129" s="39">
        <v>1130</v>
      </c>
      <c r="DH129" s="39">
        <v>480</v>
      </c>
      <c r="DI129" s="39">
        <v>50</v>
      </c>
      <c r="DJ129" s="39" t="s">
        <v>334</v>
      </c>
      <c r="DK129" s="39">
        <v>36140</v>
      </c>
      <c r="DL129" s="39">
        <v>14020</v>
      </c>
      <c r="DM129" s="39">
        <v>6920</v>
      </c>
      <c r="DN129" s="39">
        <v>6580</v>
      </c>
      <c r="DO129" s="39">
        <v>4740</v>
      </c>
      <c r="DP129" s="39">
        <v>2740</v>
      </c>
      <c r="DQ129" s="39">
        <v>1160</v>
      </c>
      <c r="DR129" s="39">
        <v>480</v>
      </c>
      <c r="DS129" s="39">
        <v>50</v>
      </c>
      <c r="DT129" s="39" t="s">
        <v>334</v>
      </c>
      <c r="DU129" s="39">
        <v>36700</v>
      </c>
      <c r="DV129" s="39">
        <v>14070</v>
      </c>
      <c r="DW129" s="39">
        <v>7010</v>
      </c>
      <c r="DX129" s="39">
        <v>6670</v>
      </c>
      <c r="DY129" s="39">
        <v>4890</v>
      </c>
      <c r="DZ129" s="39">
        <v>2910</v>
      </c>
      <c r="EA129" s="39">
        <v>1210</v>
      </c>
      <c r="EB129" s="39">
        <v>490</v>
      </c>
      <c r="EC129" s="39">
        <v>60</v>
      </c>
      <c r="ED129" s="39" t="s">
        <v>334</v>
      </c>
      <c r="EE129" s="39">
        <v>37290</v>
      </c>
      <c r="EF129" s="39">
        <v>14260</v>
      </c>
      <c r="EG129" s="39">
        <v>7140</v>
      </c>
      <c r="EH129" s="39">
        <v>6790</v>
      </c>
      <c r="EI129" s="39">
        <v>5030</v>
      </c>
      <c r="EJ129" s="39">
        <v>3000</v>
      </c>
      <c r="EK129" s="39">
        <v>1240</v>
      </c>
      <c r="EL129" s="39">
        <v>490</v>
      </c>
      <c r="EM129" s="39">
        <v>60</v>
      </c>
      <c r="EN129" s="39" t="s">
        <v>334</v>
      </c>
      <c r="EO129" s="39">
        <v>38000</v>
      </c>
      <c r="EP129" s="39">
        <v>14470</v>
      </c>
      <c r="EQ129" s="39">
        <v>7310</v>
      </c>
      <c r="ER129" s="39">
        <v>6970</v>
      </c>
      <c r="ES129" s="39">
        <v>5170</v>
      </c>
      <c r="ET129" s="39">
        <v>3120</v>
      </c>
      <c r="EU129" s="39">
        <v>1260</v>
      </c>
      <c r="EV129" s="39">
        <v>490</v>
      </c>
      <c r="EW129" s="39">
        <v>60</v>
      </c>
      <c r="EX129" s="39" t="s">
        <v>334</v>
      </c>
      <c r="EY129" s="39">
        <v>38840</v>
      </c>
      <c r="EZ129" s="39">
        <v>14690</v>
      </c>
      <c r="FA129" s="39">
        <v>7420</v>
      </c>
      <c r="FB129" s="39">
        <v>7090</v>
      </c>
      <c r="FC129" s="39">
        <v>5280</v>
      </c>
      <c r="FD129" s="39">
        <v>3200</v>
      </c>
      <c r="FE129" s="39">
        <v>1300</v>
      </c>
      <c r="FF129" s="39">
        <v>490</v>
      </c>
      <c r="FG129" s="39">
        <v>60</v>
      </c>
      <c r="FH129" s="39" t="s">
        <v>334</v>
      </c>
      <c r="FI129" s="39">
        <v>39520</v>
      </c>
      <c r="FJ129" s="39">
        <v>14890</v>
      </c>
      <c r="FK129" s="39">
        <v>7500</v>
      </c>
      <c r="FL129" s="39">
        <v>7150</v>
      </c>
      <c r="FM129" s="39">
        <v>5370</v>
      </c>
      <c r="FN129" s="39">
        <v>3220</v>
      </c>
      <c r="FO129" s="39">
        <v>1320</v>
      </c>
      <c r="FP129" s="39">
        <v>500</v>
      </c>
      <c r="FQ129" s="39">
        <v>60</v>
      </c>
      <c r="FR129" s="39" t="s">
        <v>334</v>
      </c>
      <c r="FS129" s="39">
        <v>40000</v>
      </c>
      <c r="FT129" s="39">
        <v>15040</v>
      </c>
      <c r="FU129" s="39">
        <v>7560</v>
      </c>
      <c r="FV129" s="39">
        <v>7210</v>
      </c>
      <c r="FW129" s="39">
        <v>5400</v>
      </c>
      <c r="FX129" s="39">
        <v>3230</v>
      </c>
      <c r="FY129" s="39">
        <v>1350</v>
      </c>
      <c r="FZ129" s="39">
        <v>500</v>
      </c>
      <c r="GA129" s="39">
        <v>60</v>
      </c>
      <c r="GB129" s="39" t="s">
        <v>334</v>
      </c>
      <c r="GC129" s="39">
        <v>40330</v>
      </c>
      <c r="GD129" s="39">
        <v>15240</v>
      </c>
      <c r="GE129" s="39">
        <v>7610</v>
      </c>
      <c r="GF129" s="39">
        <v>7280</v>
      </c>
      <c r="GG129" s="39">
        <v>5450</v>
      </c>
      <c r="GH129" s="39">
        <v>3270</v>
      </c>
      <c r="GI129" s="39">
        <v>1350</v>
      </c>
      <c r="GJ129" s="39">
        <v>500</v>
      </c>
      <c r="GK129" s="39">
        <v>60</v>
      </c>
      <c r="GL129" s="39" t="s">
        <v>334</v>
      </c>
      <c r="GM129" s="39">
        <v>40760</v>
      </c>
      <c r="GN129" s="39">
        <v>15330</v>
      </c>
      <c r="GO129" s="39">
        <v>7700</v>
      </c>
      <c r="GP129" s="39">
        <v>7320</v>
      </c>
      <c r="GQ129" s="39">
        <v>5500</v>
      </c>
      <c r="GR129" s="39">
        <v>3280</v>
      </c>
      <c r="GS129" s="39">
        <v>1360</v>
      </c>
      <c r="GT129" s="39">
        <v>510</v>
      </c>
      <c r="GU129" s="39">
        <v>60</v>
      </c>
      <c r="GV129" s="39" t="s">
        <v>334</v>
      </c>
      <c r="GW129" s="39">
        <v>41060</v>
      </c>
      <c r="GX129" s="39">
        <v>15450</v>
      </c>
      <c r="GY129" s="39">
        <v>7740</v>
      </c>
      <c r="GZ129" s="39">
        <v>7350</v>
      </c>
      <c r="HA129" s="39">
        <v>5530</v>
      </c>
      <c r="HB129" s="39">
        <v>3300</v>
      </c>
      <c r="HC129" s="39">
        <v>1360</v>
      </c>
      <c r="HD129" s="39">
        <v>510</v>
      </c>
      <c r="HE129" s="39">
        <v>60</v>
      </c>
      <c r="HF129" s="39" t="s">
        <v>334</v>
      </c>
      <c r="HG129" s="39">
        <v>41300</v>
      </c>
      <c r="HH129" s="39">
        <v>15540</v>
      </c>
      <c r="HI129" s="39">
        <v>7790</v>
      </c>
      <c r="HJ129" s="39">
        <v>7400</v>
      </c>
      <c r="HK129" s="39">
        <v>5590</v>
      </c>
      <c r="HL129" s="39">
        <v>3320</v>
      </c>
      <c r="HM129" s="39">
        <v>1370</v>
      </c>
      <c r="HN129" s="39">
        <v>510</v>
      </c>
      <c r="HO129" s="39">
        <v>60</v>
      </c>
      <c r="HP129" s="39" t="s">
        <v>334</v>
      </c>
      <c r="HQ129" s="39">
        <v>41580</v>
      </c>
      <c r="HR129" s="39">
        <v>15670</v>
      </c>
      <c r="HS129" s="39">
        <v>7840</v>
      </c>
      <c r="HT129" s="39">
        <v>7490</v>
      </c>
      <c r="HU129" s="39">
        <v>5620</v>
      </c>
      <c r="HV129" s="39">
        <v>3330</v>
      </c>
      <c r="HW129" s="39">
        <v>1390</v>
      </c>
      <c r="HX129" s="39">
        <v>510</v>
      </c>
      <c r="HY129" s="39">
        <v>60</v>
      </c>
      <c r="HZ129" s="39" t="s">
        <v>334</v>
      </c>
      <c r="IA129" s="39">
        <v>41910</v>
      </c>
      <c r="IB129" s="39">
        <v>15870</v>
      </c>
      <c r="IC129" s="39">
        <v>7920</v>
      </c>
      <c r="ID129" s="39">
        <v>7550</v>
      </c>
      <c r="IE129" s="39">
        <v>5670</v>
      </c>
      <c r="IF129" s="39">
        <v>3360</v>
      </c>
      <c r="IG129" s="39">
        <v>1400</v>
      </c>
      <c r="IH129" s="39">
        <v>510</v>
      </c>
      <c r="II129" s="39">
        <v>70</v>
      </c>
      <c r="IJ129" s="39" t="s">
        <v>334</v>
      </c>
      <c r="IK129" s="39">
        <v>42350</v>
      </c>
      <c r="IL129" s="39">
        <v>16010</v>
      </c>
      <c r="IM129" s="39">
        <v>7980</v>
      </c>
      <c r="IN129" s="39">
        <v>7600</v>
      </c>
      <c r="IO129" s="39">
        <v>5690</v>
      </c>
      <c r="IP129" s="39">
        <v>3390</v>
      </c>
      <c r="IQ129" s="39">
        <v>1420</v>
      </c>
      <c r="IR129" s="39">
        <v>510</v>
      </c>
      <c r="IS129" s="39">
        <v>70</v>
      </c>
      <c r="IT129" s="39" t="s">
        <v>334</v>
      </c>
      <c r="IU129" s="39">
        <v>42660</v>
      </c>
      <c r="IV129" s="39">
        <v>16150</v>
      </c>
      <c r="IW129" s="39">
        <v>8020</v>
      </c>
      <c r="IX129" s="39">
        <v>7620</v>
      </c>
      <c r="IY129" s="39">
        <v>5730</v>
      </c>
      <c r="IZ129" s="39">
        <v>3430</v>
      </c>
      <c r="JA129" s="39">
        <v>1420</v>
      </c>
      <c r="JB129" s="39">
        <v>520</v>
      </c>
      <c r="JC129" s="39">
        <v>70</v>
      </c>
      <c r="JD129" s="39" t="s">
        <v>334</v>
      </c>
      <c r="JE129" s="39">
        <v>42950</v>
      </c>
      <c r="JF129" s="39">
        <v>16270</v>
      </c>
      <c r="JG129" s="39">
        <v>8080</v>
      </c>
      <c r="JH129" s="39">
        <v>7660</v>
      </c>
      <c r="JI129" s="39">
        <v>5770</v>
      </c>
      <c r="JJ129" s="39">
        <v>3470</v>
      </c>
      <c r="JK129" s="39">
        <v>1440</v>
      </c>
      <c r="JL129" s="39">
        <v>520</v>
      </c>
      <c r="JM129" s="39">
        <v>70</v>
      </c>
      <c r="JN129" s="39" t="s">
        <v>334</v>
      </c>
      <c r="JO129" s="39">
        <v>43280</v>
      </c>
      <c r="JP129" s="39">
        <v>16480</v>
      </c>
      <c r="JQ129" s="39">
        <v>8170</v>
      </c>
      <c r="JR129" s="39">
        <v>7740</v>
      </c>
      <c r="JS129" s="39">
        <v>5860</v>
      </c>
      <c r="JT129" s="39">
        <v>3540</v>
      </c>
      <c r="JU129" s="39">
        <v>1490</v>
      </c>
      <c r="JV129" s="39">
        <v>530</v>
      </c>
      <c r="JW129" s="39">
        <v>70</v>
      </c>
      <c r="JX129" s="39" t="s">
        <v>334</v>
      </c>
      <c r="JY129" s="39">
        <v>43870</v>
      </c>
      <c r="JZ129" s="39">
        <v>16610</v>
      </c>
      <c r="KA129" s="39">
        <v>8230</v>
      </c>
      <c r="KB129" s="39">
        <v>7810</v>
      </c>
      <c r="KC129" s="39">
        <v>5940</v>
      </c>
      <c r="KD129" s="39">
        <v>3630</v>
      </c>
      <c r="KE129" s="39">
        <v>1530</v>
      </c>
      <c r="KF129" s="39">
        <v>530</v>
      </c>
      <c r="KG129" s="39">
        <v>70</v>
      </c>
      <c r="KH129" s="39" t="s">
        <v>334</v>
      </c>
      <c r="KI129" s="39">
        <v>44350</v>
      </c>
      <c r="KJ129" s="39">
        <v>16730</v>
      </c>
      <c r="KK129" s="39">
        <v>8320</v>
      </c>
      <c r="KL129" s="39">
        <v>7910</v>
      </c>
      <c r="KM129" s="39">
        <v>6040</v>
      </c>
      <c r="KN129" s="39">
        <v>3740</v>
      </c>
      <c r="KO129" s="39">
        <v>1570</v>
      </c>
      <c r="KP129" s="39">
        <v>530</v>
      </c>
      <c r="KQ129" s="39">
        <v>70</v>
      </c>
      <c r="KR129" s="39" t="s">
        <v>334</v>
      </c>
      <c r="KS129" s="39">
        <v>44920</v>
      </c>
      <c r="KT129" s="39">
        <v>16920</v>
      </c>
      <c r="KU129" s="39">
        <v>8500</v>
      </c>
      <c r="KV129" s="39">
        <v>8010</v>
      </c>
      <c r="KW129" s="39">
        <v>6140</v>
      </c>
      <c r="KX129" s="39">
        <v>3840</v>
      </c>
      <c r="KY129" s="39">
        <v>1630</v>
      </c>
      <c r="KZ129" s="39">
        <v>540</v>
      </c>
      <c r="LA129" s="39">
        <v>70</v>
      </c>
      <c r="LB129" s="39" t="s">
        <v>334</v>
      </c>
      <c r="LC129" s="39">
        <v>45640</v>
      </c>
      <c r="LD129" t="str">
        <f>INDEX(Lookup!$F$2:$F$375, MATCH(D129,Lookup!$A$2:$A$375,0))</f>
        <v>:</v>
      </c>
    </row>
    <row r="130" spans="2:316" ht="15" customHeight="1" x14ac:dyDescent="0.25">
      <c r="B130" s="1" t="s">
        <v>357</v>
      </c>
      <c r="C130" s="40" t="s">
        <v>331</v>
      </c>
      <c r="D130" s="40" t="s">
        <v>587</v>
      </c>
      <c r="E130" s="41" t="s">
        <v>588</v>
      </c>
      <c r="F130" s="38">
        <v>123630</v>
      </c>
      <c r="G130" s="38">
        <v>65470</v>
      </c>
      <c r="H130" s="38">
        <v>52260</v>
      </c>
      <c r="I130" s="38">
        <v>31540</v>
      </c>
      <c r="J130" s="38">
        <v>17060</v>
      </c>
      <c r="K130" s="38">
        <v>8580</v>
      </c>
      <c r="L130" s="38">
        <v>5580</v>
      </c>
      <c r="M130" s="38">
        <v>470</v>
      </c>
      <c r="N130" s="38" t="s">
        <v>334</v>
      </c>
      <c r="O130" s="39">
        <v>304590</v>
      </c>
      <c r="P130" s="39">
        <v>125220</v>
      </c>
      <c r="Q130" s="39">
        <v>66010</v>
      </c>
      <c r="R130" s="39">
        <v>52340</v>
      </c>
      <c r="S130" s="39">
        <v>32070</v>
      </c>
      <c r="T130" s="39">
        <v>17070</v>
      </c>
      <c r="U130" s="39">
        <v>8510</v>
      </c>
      <c r="V130" s="39">
        <v>5440</v>
      </c>
      <c r="W130" s="39">
        <v>450</v>
      </c>
      <c r="X130" s="39" t="s">
        <v>334</v>
      </c>
      <c r="Y130" s="39">
        <v>307110</v>
      </c>
      <c r="Z130" s="39">
        <v>127730</v>
      </c>
      <c r="AA130" s="39">
        <v>66060</v>
      </c>
      <c r="AB130" s="39">
        <v>52400</v>
      </c>
      <c r="AC130" s="39">
        <v>32680</v>
      </c>
      <c r="AD130" s="39">
        <v>17320</v>
      </c>
      <c r="AE130" s="39">
        <v>8290</v>
      </c>
      <c r="AF130" s="39">
        <v>5040</v>
      </c>
      <c r="AG130" s="39">
        <v>400</v>
      </c>
      <c r="AH130" s="39" t="s">
        <v>334</v>
      </c>
      <c r="AI130" s="39">
        <v>309920</v>
      </c>
      <c r="AJ130" s="39">
        <v>129450</v>
      </c>
      <c r="AK130" s="39">
        <v>66220</v>
      </c>
      <c r="AL130" s="39">
        <v>52430</v>
      </c>
      <c r="AM130" s="39">
        <v>33140</v>
      </c>
      <c r="AN130" s="39">
        <v>17500</v>
      </c>
      <c r="AO130" s="39">
        <v>8280</v>
      </c>
      <c r="AP130" s="39">
        <v>4930</v>
      </c>
      <c r="AQ130" s="39">
        <v>400</v>
      </c>
      <c r="AR130" s="39" t="s">
        <v>334</v>
      </c>
      <c r="AS130" s="39">
        <v>312330</v>
      </c>
      <c r="AT130" s="39">
        <v>130490</v>
      </c>
      <c r="AU130" s="39">
        <v>66300</v>
      </c>
      <c r="AV130" s="39">
        <v>52480</v>
      </c>
      <c r="AW130" s="39">
        <v>33400</v>
      </c>
      <c r="AX130" s="39">
        <v>17800</v>
      </c>
      <c r="AY130" s="39">
        <v>8320</v>
      </c>
      <c r="AZ130" s="39">
        <v>4910</v>
      </c>
      <c r="BA130" s="39">
        <v>400</v>
      </c>
      <c r="BB130" s="39" t="s">
        <v>334</v>
      </c>
      <c r="BC130" s="39">
        <v>314090</v>
      </c>
      <c r="BD130" s="39">
        <v>131550</v>
      </c>
      <c r="BE130" s="39">
        <v>66280</v>
      </c>
      <c r="BF130" s="39">
        <v>52920</v>
      </c>
      <c r="BG130" s="39">
        <v>33790</v>
      </c>
      <c r="BH130" s="39">
        <v>18090</v>
      </c>
      <c r="BI130" s="39">
        <v>8450</v>
      </c>
      <c r="BJ130" s="39">
        <v>4960</v>
      </c>
      <c r="BK130" s="39">
        <v>400</v>
      </c>
      <c r="BL130" s="39" t="s">
        <v>334</v>
      </c>
      <c r="BM130" s="39">
        <v>316440</v>
      </c>
      <c r="BN130" s="39">
        <v>132550</v>
      </c>
      <c r="BO130" s="39">
        <v>66440</v>
      </c>
      <c r="BP130" s="39">
        <v>53430</v>
      </c>
      <c r="BQ130" s="39">
        <v>34260</v>
      </c>
      <c r="BR130" s="39">
        <v>18380</v>
      </c>
      <c r="BS130" s="39">
        <v>8600</v>
      </c>
      <c r="BT130" s="39">
        <v>5010</v>
      </c>
      <c r="BU130" s="39">
        <v>400</v>
      </c>
      <c r="BV130" s="39" t="s">
        <v>334</v>
      </c>
      <c r="BW130" s="39">
        <v>319070</v>
      </c>
      <c r="BX130" s="39">
        <v>133060</v>
      </c>
      <c r="BY130" s="39">
        <v>67090</v>
      </c>
      <c r="BZ130" s="39">
        <v>53670</v>
      </c>
      <c r="CA130" s="39">
        <v>34770</v>
      </c>
      <c r="CB130" s="39">
        <v>18740</v>
      </c>
      <c r="CC130" s="39">
        <v>8760</v>
      </c>
      <c r="CD130" s="39">
        <v>5120</v>
      </c>
      <c r="CE130" s="39">
        <v>410</v>
      </c>
      <c r="CF130" s="39" t="s">
        <v>334</v>
      </c>
      <c r="CG130" s="39">
        <v>321620</v>
      </c>
      <c r="CH130" s="39">
        <v>133430</v>
      </c>
      <c r="CI130" s="39">
        <v>67370</v>
      </c>
      <c r="CJ130" s="39">
        <v>53990</v>
      </c>
      <c r="CK130" s="39">
        <v>35250</v>
      </c>
      <c r="CL130" s="39">
        <v>19040</v>
      </c>
      <c r="CM130" s="39">
        <v>9010</v>
      </c>
      <c r="CN130" s="39">
        <v>5260</v>
      </c>
      <c r="CO130" s="39">
        <v>410</v>
      </c>
      <c r="CP130" s="39" t="s">
        <v>334</v>
      </c>
      <c r="CQ130" s="39">
        <v>323760</v>
      </c>
      <c r="CR130" s="39">
        <v>133570</v>
      </c>
      <c r="CS130" s="39">
        <v>67700</v>
      </c>
      <c r="CT130" s="39">
        <v>54470</v>
      </c>
      <c r="CU130" s="39">
        <v>35620</v>
      </c>
      <c r="CV130" s="39">
        <v>19420</v>
      </c>
      <c r="CW130" s="39">
        <v>9190</v>
      </c>
      <c r="CX130" s="39">
        <v>5450</v>
      </c>
      <c r="CY130" s="39">
        <v>410</v>
      </c>
      <c r="CZ130" s="39" t="s">
        <v>334</v>
      </c>
      <c r="DA130" s="39">
        <v>325820</v>
      </c>
      <c r="DB130" s="39">
        <v>134560</v>
      </c>
      <c r="DC130" s="39">
        <v>67470</v>
      </c>
      <c r="DD130" s="39">
        <v>54810</v>
      </c>
      <c r="DE130" s="39">
        <v>36270</v>
      </c>
      <c r="DF130" s="39">
        <v>19740</v>
      </c>
      <c r="DG130" s="39">
        <v>9460</v>
      </c>
      <c r="DH130" s="39">
        <v>5500</v>
      </c>
      <c r="DI130" s="39">
        <v>410</v>
      </c>
      <c r="DJ130" s="39" t="s">
        <v>334</v>
      </c>
      <c r="DK130" s="39">
        <v>328210</v>
      </c>
      <c r="DL130" s="39">
        <v>135020</v>
      </c>
      <c r="DM130" s="39">
        <v>67740</v>
      </c>
      <c r="DN130" s="39">
        <v>55310</v>
      </c>
      <c r="DO130" s="39">
        <v>36930</v>
      </c>
      <c r="DP130" s="39">
        <v>20040</v>
      </c>
      <c r="DQ130" s="39">
        <v>9670</v>
      </c>
      <c r="DR130" s="39">
        <v>5500</v>
      </c>
      <c r="DS130" s="39">
        <v>420</v>
      </c>
      <c r="DT130" s="39" t="s">
        <v>334</v>
      </c>
      <c r="DU130" s="39">
        <v>330620</v>
      </c>
      <c r="DV130" s="39">
        <v>135050</v>
      </c>
      <c r="DW130" s="39">
        <v>68400</v>
      </c>
      <c r="DX130" s="39">
        <v>55910</v>
      </c>
      <c r="DY130" s="39">
        <v>37420</v>
      </c>
      <c r="DZ130" s="39">
        <v>20300</v>
      </c>
      <c r="EA130" s="39">
        <v>9820</v>
      </c>
      <c r="EB130" s="39">
        <v>5540</v>
      </c>
      <c r="EC130" s="39">
        <v>420</v>
      </c>
      <c r="ED130" s="39" t="s">
        <v>334</v>
      </c>
      <c r="EE130" s="39">
        <v>332870</v>
      </c>
      <c r="EF130" s="39">
        <v>135630</v>
      </c>
      <c r="EG130" s="39">
        <v>68980</v>
      </c>
      <c r="EH130" s="39">
        <v>56600</v>
      </c>
      <c r="EI130" s="39">
        <v>37860</v>
      </c>
      <c r="EJ130" s="39">
        <v>20570</v>
      </c>
      <c r="EK130" s="39">
        <v>9950</v>
      </c>
      <c r="EL130" s="39">
        <v>5620</v>
      </c>
      <c r="EM130" s="39">
        <v>420</v>
      </c>
      <c r="EN130" s="39" t="s">
        <v>334</v>
      </c>
      <c r="EO130" s="39">
        <v>335630</v>
      </c>
      <c r="EP130" s="39">
        <v>136530</v>
      </c>
      <c r="EQ130" s="39">
        <v>69850</v>
      </c>
      <c r="ER130" s="39">
        <v>57370</v>
      </c>
      <c r="ES130" s="39">
        <v>38330</v>
      </c>
      <c r="ET130" s="39">
        <v>20730</v>
      </c>
      <c r="EU130" s="39">
        <v>10060</v>
      </c>
      <c r="EV130" s="39">
        <v>5670</v>
      </c>
      <c r="EW130" s="39">
        <v>420</v>
      </c>
      <c r="EX130" s="39" t="s">
        <v>334</v>
      </c>
      <c r="EY130" s="39">
        <v>338950</v>
      </c>
      <c r="EZ130" s="39">
        <v>137570</v>
      </c>
      <c r="FA130" s="39">
        <v>70530</v>
      </c>
      <c r="FB130" s="39">
        <v>58230</v>
      </c>
      <c r="FC130" s="39">
        <v>38720</v>
      </c>
      <c r="FD130" s="39">
        <v>20970</v>
      </c>
      <c r="FE130" s="39">
        <v>10070</v>
      </c>
      <c r="FF130" s="39">
        <v>5680</v>
      </c>
      <c r="FG130" s="39">
        <v>430</v>
      </c>
      <c r="FH130" s="39" t="s">
        <v>334</v>
      </c>
      <c r="FI130" s="39">
        <v>342190</v>
      </c>
      <c r="FJ130" s="39">
        <v>138180</v>
      </c>
      <c r="FK130" s="39">
        <v>71100</v>
      </c>
      <c r="FL130" s="39">
        <v>58710</v>
      </c>
      <c r="FM130" s="39">
        <v>38970</v>
      </c>
      <c r="FN130" s="39">
        <v>21100</v>
      </c>
      <c r="FO130" s="39">
        <v>10130</v>
      </c>
      <c r="FP130" s="39">
        <v>5740</v>
      </c>
      <c r="FQ130" s="39">
        <v>430</v>
      </c>
      <c r="FR130" s="39" t="s">
        <v>334</v>
      </c>
      <c r="FS130" s="39">
        <v>344340</v>
      </c>
      <c r="FT130" s="39">
        <v>138870</v>
      </c>
      <c r="FU130" s="39">
        <v>71470</v>
      </c>
      <c r="FV130" s="39">
        <v>59010</v>
      </c>
      <c r="FW130" s="39">
        <v>39140</v>
      </c>
      <c r="FX130" s="39">
        <v>21280</v>
      </c>
      <c r="FY130" s="39">
        <v>10220</v>
      </c>
      <c r="FZ130" s="39">
        <v>5780</v>
      </c>
      <c r="GA130" s="39">
        <v>440</v>
      </c>
      <c r="GB130" s="39" t="s">
        <v>334</v>
      </c>
      <c r="GC130" s="39">
        <v>346210</v>
      </c>
      <c r="GD130" s="39">
        <v>139690</v>
      </c>
      <c r="GE130" s="39">
        <v>71590</v>
      </c>
      <c r="GF130" s="39">
        <v>59530</v>
      </c>
      <c r="GG130" s="39">
        <v>39300</v>
      </c>
      <c r="GH130" s="39">
        <v>21520</v>
      </c>
      <c r="GI130" s="39">
        <v>10290</v>
      </c>
      <c r="GJ130" s="39">
        <v>5810</v>
      </c>
      <c r="GK130" s="39">
        <v>450</v>
      </c>
      <c r="GL130" s="39" t="s">
        <v>334</v>
      </c>
      <c r="GM130" s="39">
        <v>348170</v>
      </c>
      <c r="GN130" s="39">
        <v>140210</v>
      </c>
      <c r="GO130" s="39">
        <v>72040</v>
      </c>
      <c r="GP130" s="39">
        <v>59900</v>
      </c>
      <c r="GQ130" s="39">
        <v>39510</v>
      </c>
      <c r="GR130" s="39">
        <v>21710</v>
      </c>
      <c r="GS130" s="39">
        <v>10400</v>
      </c>
      <c r="GT130" s="39">
        <v>5860</v>
      </c>
      <c r="GU130" s="39">
        <v>450</v>
      </c>
      <c r="GV130" s="39" t="s">
        <v>334</v>
      </c>
      <c r="GW130" s="39">
        <v>350090</v>
      </c>
      <c r="GX130" s="39">
        <v>140570</v>
      </c>
      <c r="GY130" s="39">
        <v>72440</v>
      </c>
      <c r="GZ130" s="39">
        <v>60290</v>
      </c>
      <c r="HA130" s="39">
        <v>39800</v>
      </c>
      <c r="HB130" s="39">
        <v>21890</v>
      </c>
      <c r="HC130" s="39">
        <v>10490</v>
      </c>
      <c r="HD130" s="39">
        <v>5910</v>
      </c>
      <c r="HE130" s="39">
        <v>450</v>
      </c>
      <c r="HF130" s="39" t="s">
        <v>334</v>
      </c>
      <c r="HG130" s="39">
        <v>351840</v>
      </c>
      <c r="HH130" s="39">
        <v>141010</v>
      </c>
      <c r="HI130" s="39">
        <v>72880</v>
      </c>
      <c r="HJ130" s="39">
        <v>60610</v>
      </c>
      <c r="HK130" s="39">
        <v>40060</v>
      </c>
      <c r="HL130" s="39">
        <v>22110</v>
      </c>
      <c r="HM130" s="39">
        <v>10620</v>
      </c>
      <c r="HN130" s="39">
        <v>5930</v>
      </c>
      <c r="HO130" s="39">
        <v>460</v>
      </c>
      <c r="HP130" s="39" t="s">
        <v>334</v>
      </c>
      <c r="HQ130" s="39">
        <v>353670</v>
      </c>
      <c r="HR130" s="39">
        <v>141580</v>
      </c>
      <c r="HS130" s="39">
        <v>73370</v>
      </c>
      <c r="HT130" s="39">
        <v>60860</v>
      </c>
      <c r="HU130" s="39">
        <v>40440</v>
      </c>
      <c r="HV130" s="39">
        <v>22340</v>
      </c>
      <c r="HW130" s="39">
        <v>10730</v>
      </c>
      <c r="HX130" s="39">
        <v>5960</v>
      </c>
      <c r="HY130" s="39">
        <v>460</v>
      </c>
      <c r="HZ130" s="39" t="s">
        <v>334</v>
      </c>
      <c r="IA130" s="39">
        <v>355740</v>
      </c>
      <c r="IB130" s="39">
        <v>142310</v>
      </c>
      <c r="IC130" s="39">
        <v>73840</v>
      </c>
      <c r="ID130" s="39">
        <v>61170</v>
      </c>
      <c r="IE130" s="39">
        <v>40680</v>
      </c>
      <c r="IF130" s="39">
        <v>22620</v>
      </c>
      <c r="IG130" s="39">
        <v>10870</v>
      </c>
      <c r="IH130" s="39">
        <v>6010</v>
      </c>
      <c r="II130" s="39">
        <v>470</v>
      </c>
      <c r="IJ130" s="39" t="s">
        <v>334</v>
      </c>
      <c r="IK130" s="39">
        <v>357960</v>
      </c>
      <c r="IL130" s="39">
        <v>143240</v>
      </c>
      <c r="IM130" s="39">
        <v>74400</v>
      </c>
      <c r="IN130" s="39">
        <v>61580</v>
      </c>
      <c r="IO130" s="39">
        <v>41060</v>
      </c>
      <c r="IP130" s="39">
        <v>22940</v>
      </c>
      <c r="IQ130" s="39">
        <v>11030</v>
      </c>
      <c r="IR130" s="39">
        <v>6040</v>
      </c>
      <c r="IS130" s="39">
        <v>470</v>
      </c>
      <c r="IT130" s="39" t="s">
        <v>334</v>
      </c>
      <c r="IU130" s="39">
        <v>360750</v>
      </c>
      <c r="IV130" s="39">
        <v>143920</v>
      </c>
      <c r="IW130" s="39">
        <v>74930</v>
      </c>
      <c r="IX130" s="39">
        <v>62050</v>
      </c>
      <c r="IY130" s="39">
        <v>41430</v>
      </c>
      <c r="IZ130" s="39">
        <v>23200</v>
      </c>
      <c r="JA130" s="39">
        <v>11160</v>
      </c>
      <c r="JB130" s="39">
        <v>6080</v>
      </c>
      <c r="JC130" s="39">
        <v>480</v>
      </c>
      <c r="JD130" s="39" t="s">
        <v>334</v>
      </c>
      <c r="JE130" s="39">
        <v>363250</v>
      </c>
      <c r="JF130" s="39">
        <v>144720</v>
      </c>
      <c r="JG130" s="39">
        <v>75550</v>
      </c>
      <c r="JH130" s="39">
        <v>62560</v>
      </c>
      <c r="JI130" s="39">
        <v>41940</v>
      </c>
      <c r="JJ130" s="39">
        <v>23550</v>
      </c>
      <c r="JK130" s="39">
        <v>11330</v>
      </c>
      <c r="JL130" s="39">
        <v>6170</v>
      </c>
      <c r="JM130" s="39">
        <v>480</v>
      </c>
      <c r="JN130" s="39" t="s">
        <v>334</v>
      </c>
      <c r="JO130" s="39">
        <v>366290</v>
      </c>
      <c r="JP130" s="39">
        <v>145310</v>
      </c>
      <c r="JQ130" s="39">
        <v>76130</v>
      </c>
      <c r="JR130" s="39">
        <v>63090</v>
      </c>
      <c r="JS130" s="39">
        <v>42530</v>
      </c>
      <c r="JT130" s="39">
        <v>23990</v>
      </c>
      <c r="JU130" s="39">
        <v>11560</v>
      </c>
      <c r="JV130" s="39">
        <v>6250</v>
      </c>
      <c r="JW130" s="39">
        <v>480</v>
      </c>
      <c r="JX130" s="39" t="s">
        <v>334</v>
      </c>
      <c r="JY130" s="39">
        <v>369340</v>
      </c>
      <c r="JZ130" s="39">
        <v>146160</v>
      </c>
      <c r="KA130" s="39">
        <v>76730</v>
      </c>
      <c r="KB130" s="39">
        <v>63600</v>
      </c>
      <c r="KC130" s="39">
        <v>43100</v>
      </c>
      <c r="KD130" s="39">
        <v>24450</v>
      </c>
      <c r="KE130" s="39">
        <v>11790</v>
      </c>
      <c r="KF130" s="39">
        <v>6330</v>
      </c>
      <c r="KG130" s="39">
        <v>480</v>
      </c>
      <c r="KH130" s="39" t="s">
        <v>334</v>
      </c>
      <c r="KI130" s="39">
        <v>372640</v>
      </c>
      <c r="KJ130" s="39">
        <v>146560</v>
      </c>
      <c r="KK130" s="39">
        <v>77530</v>
      </c>
      <c r="KL130" s="39">
        <v>64420</v>
      </c>
      <c r="KM130" s="39">
        <v>43860</v>
      </c>
      <c r="KN130" s="39">
        <v>24960</v>
      </c>
      <c r="KO130" s="39">
        <v>12040</v>
      </c>
      <c r="KP130" s="39">
        <v>6480</v>
      </c>
      <c r="KQ130" s="39">
        <v>490</v>
      </c>
      <c r="KR130" s="39" t="s">
        <v>334</v>
      </c>
      <c r="KS130" s="39">
        <v>376330</v>
      </c>
      <c r="KT130" s="39">
        <v>147380</v>
      </c>
      <c r="KU130" s="39">
        <v>78600</v>
      </c>
      <c r="KV130" s="39">
        <v>65340</v>
      </c>
      <c r="KW130" s="39">
        <v>44740</v>
      </c>
      <c r="KX130" s="39">
        <v>25520</v>
      </c>
      <c r="KY130" s="39">
        <v>12210</v>
      </c>
      <c r="KZ130" s="39">
        <v>6600</v>
      </c>
      <c r="LA130" s="39">
        <v>500</v>
      </c>
      <c r="LB130" s="39" t="s">
        <v>334</v>
      </c>
      <c r="LC130" s="39">
        <v>380890</v>
      </c>
      <c r="LD130" t="e">
        <f>INDEX(Lookup!$F$2:$F$375, MATCH(D130,Lookup!$A$2:$A$375,0))</f>
        <v>#N/A</v>
      </c>
    </row>
    <row r="131" spans="2:316" ht="15" customHeight="1" x14ac:dyDescent="0.25">
      <c r="B131" s="1" t="s">
        <v>342</v>
      </c>
      <c r="C131" s="42">
        <v>3005</v>
      </c>
      <c r="D131" s="42" t="s">
        <v>589</v>
      </c>
      <c r="E131" s="37" t="s">
        <v>590</v>
      </c>
      <c r="F131" s="38">
        <v>26440</v>
      </c>
      <c r="G131" s="38">
        <v>8700</v>
      </c>
      <c r="H131" s="38">
        <v>6270</v>
      </c>
      <c r="I131" s="38">
        <v>2220</v>
      </c>
      <c r="J131" s="38">
        <v>660</v>
      </c>
      <c r="K131" s="38">
        <v>350</v>
      </c>
      <c r="L131" s="38">
        <v>120</v>
      </c>
      <c r="M131" s="38">
        <v>20</v>
      </c>
      <c r="N131" s="38" t="s">
        <v>334</v>
      </c>
      <c r="O131" s="39">
        <v>44770</v>
      </c>
      <c r="P131" s="39">
        <v>26640</v>
      </c>
      <c r="Q131" s="39">
        <v>8840</v>
      </c>
      <c r="R131" s="39">
        <v>6270</v>
      </c>
      <c r="S131" s="39">
        <v>2270</v>
      </c>
      <c r="T131" s="39">
        <v>660</v>
      </c>
      <c r="U131" s="39">
        <v>340</v>
      </c>
      <c r="V131" s="39">
        <v>120</v>
      </c>
      <c r="W131" s="39">
        <v>20</v>
      </c>
      <c r="X131" s="39" t="s">
        <v>334</v>
      </c>
      <c r="Y131" s="39">
        <v>45150</v>
      </c>
      <c r="Z131" s="39">
        <v>27100</v>
      </c>
      <c r="AA131" s="39">
        <v>8740</v>
      </c>
      <c r="AB131" s="39">
        <v>6290</v>
      </c>
      <c r="AC131" s="39">
        <v>2310</v>
      </c>
      <c r="AD131" s="39">
        <v>660</v>
      </c>
      <c r="AE131" s="39">
        <v>300</v>
      </c>
      <c r="AF131" s="39">
        <v>110</v>
      </c>
      <c r="AG131" s="39">
        <v>10</v>
      </c>
      <c r="AH131" s="39" t="s">
        <v>334</v>
      </c>
      <c r="AI131" s="39">
        <v>45530</v>
      </c>
      <c r="AJ131" s="39">
        <v>27330</v>
      </c>
      <c r="AK131" s="39">
        <v>8850</v>
      </c>
      <c r="AL131" s="39">
        <v>6290</v>
      </c>
      <c r="AM131" s="39">
        <v>2410</v>
      </c>
      <c r="AN131" s="39">
        <v>680</v>
      </c>
      <c r="AO131" s="39">
        <v>290</v>
      </c>
      <c r="AP131" s="39">
        <v>110</v>
      </c>
      <c r="AQ131" s="39">
        <v>10</v>
      </c>
      <c r="AR131" s="39" t="s">
        <v>334</v>
      </c>
      <c r="AS131" s="39">
        <v>45970</v>
      </c>
      <c r="AT131" s="39">
        <v>27430</v>
      </c>
      <c r="AU131" s="39">
        <v>8930</v>
      </c>
      <c r="AV131" s="39">
        <v>6340</v>
      </c>
      <c r="AW131" s="39">
        <v>2450</v>
      </c>
      <c r="AX131" s="39">
        <v>690</v>
      </c>
      <c r="AY131" s="39">
        <v>280</v>
      </c>
      <c r="AZ131" s="39">
        <v>100</v>
      </c>
      <c r="BA131" s="39">
        <v>20</v>
      </c>
      <c r="BB131" s="39" t="s">
        <v>334</v>
      </c>
      <c r="BC131" s="39">
        <v>46240</v>
      </c>
      <c r="BD131" s="39">
        <v>27520</v>
      </c>
      <c r="BE131" s="39">
        <v>8980</v>
      </c>
      <c r="BF131" s="39">
        <v>6470</v>
      </c>
      <c r="BG131" s="39">
        <v>2480</v>
      </c>
      <c r="BH131" s="39">
        <v>720</v>
      </c>
      <c r="BI131" s="39">
        <v>280</v>
      </c>
      <c r="BJ131" s="39">
        <v>100</v>
      </c>
      <c r="BK131" s="39">
        <v>20</v>
      </c>
      <c r="BL131" s="39" t="s">
        <v>334</v>
      </c>
      <c r="BM131" s="39">
        <v>46570</v>
      </c>
      <c r="BN131" s="39">
        <v>27550</v>
      </c>
      <c r="BO131" s="39">
        <v>9120</v>
      </c>
      <c r="BP131" s="39">
        <v>6650</v>
      </c>
      <c r="BQ131" s="39">
        <v>2610</v>
      </c>
      <c r="BR131" s="39">
        <v>760</v>
      </c>
      <c r="BS131" s="39">
        <v>290</v>
      </c>
      <c r="BT131" s="39">
        <v>100</v>
      </c>
      <c r="BU131" s="39">
        <v>20</v>
      </c>
      <c r="BV131" s="39" t="s">
        <v>334</v>
      </c>
      <c r="BW131" s="39">
        <v>47100</v>
      </c>
      <c r="BX131" s="39">
        <v>27640</v>
      </c>
      <c r="BY131" s="39">
        <v>9280</v>
      </c>
      <c r="BZ131" s="39">
        <v>6740</v>
      </c>
      <c r="CA131" s="39">
        <v>2720</v>
      </c>
      <c r="CB131" s="39">
        <v>800</v>
      </c>
      <c r="CC131" s="39">
        <v>290</v>
      </c>
      <c r="CD131" s="39">
        <v>110</v>
      </c>
      <c r="CE131" s="39">
        <v>20</v>
      </c>
      <c r="CF131" s="39" t="s">
        <v>334</v>
      </c>
      <c r="CG131" s="39">
        <v>47610</v>
      </c>
      <c r="CH131" s="39">
        <v>27700</v>
      </c>
      <c r="CI131" s="39">
        <v>9340</v>
      </c>
      <c r="CJ131" s="39">
        <v>6880</v>
      </c>
      <c r="CK131" s="39">
        <v>2780</v>
      </c>
      <c r="CL131" s="39">
        <v>810</v>
      </c>
      <c r="CM131" s="39">
        <v>300</v>
      </c>
      <c r="CN131" s="39">
        <v>120</v>
      </c>
      <c r="CO131" s="39">
        <v>20</v>
      </c>
      <c r="CP131" s="39" t="s">
        <v>334</v>
      </c>
      <c r="CQ131" s="39">
        <v>47950</v>
      </c>
      <c r="CR131" s="39">
        <v>27770</v>
      </c>
      <c r="CS131" s="39">
        <v>9490</v>
      </c>
      <c r="CT131" s="39">
        <v>7100</v>
      </c>
      <c r="CU131" s="39">
        <v>2840</v>
      </c>
      <c r="CV131" s="39">
        <v>870</v>
      </c>
      <c r="CW131" s="39">
        <v>320</v>
      </c>
      <c r="CX131" s="39">
        <v>140</v>
      </c>
      <c r="CY131" s="39">
        <v>20</v>
      </c>
      <c r="CZ131" s="39" t="s">
        <v>334</v>
      </c>
      <c r="DA131" s="39">
        <v>48550</v>
      </c>
      <c r="DB131" s="39">
        <v>27880</v>
      </c>
      <c r="DC131" s="39">
        <v>9650</v>
      </c>
      <c r="DD131" s="39">
        <v>7190</v>
      </c>
      <c r="DE131" s="39">
        <v>2890</v>
      </c>
      <c r="DF131" s="39">
        <v>900</v>
      </c>
      <c r="DG131" s="39">
        <v>350</v>
      </c>
      <c r="DH131" s="39">
        <v>140</v>
      </c>
      <c r="DI131" s="39">
        <v>20</v>
      </c>
      <c r="DJ131" s="39" t="s">
        <v>334</v>
      </c>
      <c r="DK131" s="39">
        <v>49030</v>
      </c>
      <c r="DL131" s="39">
        <v>27980</v>
      </c>
      <c r="DM131" s="39">
        <v>9780</v>
      </c>
      <c r="DN131" s="39">
        <v>7290</v>
      </c>
      <c r="DO131" s="39">
        <v>2990</v>
      </c>
      <c r="DP131" s="39">
        <v>930</v>
      </c>
      <c r="DQ131" s="39">
        <v>360</v>
      </c>
      <c r="DR131" s="39">
        <v>150</v>
      </c>
      <c r="DS131" s="39">
        <v>20</v>
      </c>
      <c r="DT131" s="39" t="s">
        <v>334</v>
      </c>
      <c r="DU131" s="39">
        <v>49490</v>
      </c>
      <c r="DV131" s="39">
        <v>27800</v>
      </c>
      <c r="DW131" s="39">
        <v>9940</v>
      </c>
      <c r="DX131" s="39">
        <v>7400</v>
      </c>
      <c r="DY131" s="39">
        <v>3100</v>
      </c>
      <c r="DZ131" s="39">
        <v>950</v>
      </c>
      <c r="EA131" s="39">
        <v>360</v>
      </c>
      <c r="EB131" s="39">
        <v>140</v>
      </c>
      <c r="EC131" s="39">
        <v>20</v>
      </c>
      <c r="ED131" s="39" t="s">
        <v>334</v>
      </c>
      <c r="EE131" s="39">
        <v>49700</v>
      </c>
      <c r="EF131" s="39">
        <v>27950</v>
      </c>
      <c r="EG131" s="39">
        <v>10030</v>
      </c>
      <c r="EH131" s="39">
        <v>7460</v>
      </c>
      <c r="EI131" s="39">
        <v>3180</v>
      </c>
      <c r="EJ131" s="39">
        <v>970</v>
      </c>
      <c r="EK131" s="39">
        <v>360</v>
      </c>
      <c r="EL131" s="39">
        <v>150</v>
      </c>
      <c r="EM131" s="39">
        <v>20</v>
      </c>
      <c r="EN131" s="39" t="s">
        <v>334</v>
      </c>
      <c r="EO131" s="39">
        <v>50110</v>
      </c>
      <c r="EP131" s="39">
        <v>28130</v>
      </c>
      <c r="EQ131" s="39">
        <v>10140</v>
      </c>
      <c r="ER131" s="39">
        <v>7510</v>
      </c>
      <c r="ES131" s="39">
        <v>3260</v>
      </c>
      <c r="ET131" s="39">
        <v>990</v>
      </c>
      <c r="EU131" s="39">
        <v>370</v>
      </c>
      <c r="EV131" s="39">
        <v>140</v>
      </c>
      <c r="EW131" s="39">
        <v>20</v>
      </c>
      <c r="EX131" s="39" t="s">
        <v>334</v>
      </c>
      <c r="EY131" s="39">
        <v>50570</v>
      </c>
      <c r="EZ131" s="39">
        <v>28290</v>
      </c>
      <c r="FA131" s="39">
        <v>10320</v>
      </c>
      <c r="FB131" s="39">
        <v>7610</v>
      </c>
      <c r="FC131" s="39">
        <v>3380</v>
      </c>
      <c r="FD131" s="39">
        <v>990</v>
      </c>
      <c r="FE131" s="39">
        <v>370</v>
      </c>
      <c r="FF131" s="39">
        <v>120</v>
      </c>
      <c r="FG131" s="39">
        <v>20</v>
      </c>
      <c r="FH131" s="39" t="s">
        <v>334</v>
      </c>
      <c r="FI131" s="39">
        <v>51100</v>
      </c>
      <c r="FJ131" s="39">
        <v>28380</v>
      </c>
      <c r="FK131" s="39">
        <v>10460</v>
      </c>
      <c r="FL131" s="39">
        <v>7730</v>
      </c>
      <c r="FM131" s="39">
        <v>3430</v>
      </c>
      <c r="FN131" s="39">
        <v>1010</v>
      </c>
      <c r="FO131" s="39">
        <v>380</v>
      </c>
      <c r="FP131" s="39">
        <v>120</v>
      </c>
      <c r="FQ131" s="39">
        <v>20</v>
      </c>
      <c r="FR131" s="39" t="s">
        <v>334</v>
      </c>
      <c r="FS131" s="39">
        <v>51530</v>
      </c>
      <c r="FT131" s="39">
        <v>28690</v>
      </c>
      <c r="FU131" s="39">
        <v>10450</v>
      </c>
      <c r="FV131" s="39">
        <v>7900</v>
      </c>
      <c r="FW131" s="39">
        <v>3440</v>
      </c>
      <c r="FX131" s="39">
        <v>1040</v>
      </c>
      <c r="FY131" s="39">
        <v>380</v>
      </c>
      <c r="FZ131" s="39">
        <v>120</v>
      </c>
      <c r="GA131" s="39">
        <v>20</v>
      </c>
      <c r="GB131" s="39" t="s">
        <v>334</v>
      </c>
      <c r="GC131" s="39">
        <v>52040</v>
      </c>
      <c r="GD131" s="39">
        <v>28870</v>
      </c>
      <c r="GE131" s="39">
        <v>10460</v>
      </c>
      <c r="GF131" s="39">
        <v>8050</v>
      </c>
      <c r="GG131" s="39">
        <v>3480</v>
      </c>
      <c r="GH131" s="39">
        <v>1090</v>
      </c>
      <c r="GI131" s="39">
        <v>390</v>
      </c>
      <c r="GJ131" s="39">
        <v>120</v>
      </c>
      <c r="GK131" s="39">
        <v>20</v>
      </c>
      <c r="GL131" s="39" t="s">
        <v>334</v>
      </c>
      <c r="GM131" s="39">
        <v>52480</v>
      </c>
      <c r="GN131" s="39">
        <v>29000</v>
      </c>
      <c r="GO131" s="39">
        <v>10520</v>
      </c>
      <c r="GP131" s="39">
        <v>8110</v>
      </c>
      <c r="GQ131" s="39">
        <v>3510</v>
      </c>
      <c r="GR131" s="39">
        <v>1130</v>
      </c>
      <c r="GS131" s="39">
        <v>410</v>
      </c>
      <c r="GT131" s="39">
        <v>120</v>
      </c>
      <c r="GU131" s="39">
        <v>20</v>
      </c>
      <c r="GV131" s="39" t="s">
        <v>334</v>
      </c>
      <c r="GW131" s="39">
        <v>52820</v>
      </c>
      <c r="GX131" s="39">
        <v>29120</v>
      </c>
      <c r="GY131" s="39">
        <v>10620</v>
      </c>
      <c r="GZ131" s="39">
        <v>8240</v>
      </c>
      <c r="HA131" s="39">
        <v>3570</v>
      </c>
      <c r="HB131" s="39">
        <v>1180</v>
      </c>
      <c r="HC131" s="39">
        <v>420</v>
      </c>
      <c r="HD131" s="39">
        <v>120</v>
      </c>
      <c r="HE131" s="39">
        <v>20</v>
      </c>
      <c r="HF131" s="39" t="s">
        <v>334</v>
      </c>
      <c r="HG131" s="39">
        <v>53290</v>
      </c>
      <c r="HH131" s="39">
        <v>29210</v>
      </c>
      <c r="HI131" s="39">
        <v>10770</v>
      </c>
      <c r="HJ131" s="39">
        <v>8360</v>
      </c>
      <c r="HK131" s="39">
        <v>3610</v>
      </c>
      <c r="HL131" s="39">
        <v>1210</v>
      </c>
      <c r="HM131" s="39">
        <v>420</v>
      </c>
      <c r="HN131" s="39">
        <v>130</v>
      </c>
      <c r="HO131" s="39">
        <v>20</v>
      </c>
      <c r="HP131" s="39" t="s">
        <v>334</v>
      </c>
      <c r="HQ131" s="39">
        <v>53730</v>
      </c>
      <c r="HR131" s="39">
        <v>29320</v>
      </c>
      <c r="HS131" s="39">
        <v>10920</v>
      </c>
      <c r="HT131" s="39">
        <v>8470</v>
      </c>
      <c r="HU131" s="39">
        <v>3720</v>
      </c>
      <c r="HV131" s="39">
        <v>1260</v>
      </c>
      <c r="HW131" s="39">
        <v>440</v>
      </c>
      <c r="HX131" s="39">
        <v>130</v>
      </c>
      <c r="HY131" s="39">
        <v>20</v>
      </c>
      <c r="HZ131" s="39" t="s">
        <v>334</v>
      </c>
      <c r="IA131" s="39">
        <v>54280</v>
      </c>
      <c r="IB131" s="39">
        <v>29420</v>
      </c>
      <c r="IC131" s="39">
        <v>11050</v>
      </c>
      <c r="ID131" s="39">
        <v>8550</v>
      </c>
      <c r="IE131" s="39">
        <v>3800</v>
      </c>
      <c r="IF131" s="39">
        <v>1300</v>
      </c>
      <c r="IG131" s="39">
        <v>450</v>
      </c>
      <c r="IH131" s="39">
        <v>130</v>
      </c>
      <c r="II131" s="39">
        <v>20</v>
      </c>
      <c r="IJ131" s="39" t="s">
        <v>334</v>
      </c>
      <c r="IK131" s="39">
        <v>54720</v>
      </c>
      <c r="IL131" s="39">
        <v>29640</v>
      </c>
      <c r="IM131" s="39">
        <v>11200</v>
      </c>
      <c r="IN131" s="39">
        <v>8700</v>
      </c>
      <c r="IO131" s="39">
        <v>3900</v>
      </c>
      <c r="IP131" s="39">
        <v>1360</v>
      </c>
      <c r="IQ131" s="39">
        <v>470</v>
      </c>
      <c r="IR131" s="39">
        <v>130</v>
      </c>
      <c r="IS131" s="39">
        <v>20</v>
      </c>
      <c r="IT131" s="39" t="s">
        <v>334</v>
      </c>
      <c r="IU131" s="39">
        <v>55420</v>
      </c>
      <c r="IV131" s="39">
        <v>29760</v>
      </c>
      <c r="IW131" s="39">
        <v>11310</v>
      </c>
      <c r="IX131" s="39">
        <v>8800</v>
      </c>
      <c r="IY131" s="39">
        <v>3970</v>
      </c>
      <c r="IZ131" s="39">
        <v>1390</v>
      </c>
      <c r="JA131" s="39">
        <v>480</v>
      </c>
      <c r="JB131" s="39">
        <v>120</v>
      </c>
      <c r="JC131" s="39">
        <v>20</v>
      </c>
      <c r="JD131" s="39" t="s">
        <v>334</v>
      </c>
      <c r="JE131" s="39">
        <v>55860</v>
      </c>
      <c r="JF131" s="39">
        <v>29820</v>
      </c>
      <c r="JG131" s="39">
        <v>11410</v>
      </c>
      <c r="JH131" s="39">
        <v>8850</v>
      </c>
      <c r="JI131" s="39">
        <v>4030</v>
      </c>
      <c r="JJ131" s="39">
        <v>1420</v>
      </c>
      <c r="JK131" s="39">
        <v>480</v>
      </c>
      <c r="JL131" s="39">
        <v>120</v>
      </c>
      <c r="JM131" s="39">
        <v>30</v>
      </c>
      <c r="JN131" s="39" t="s">
        <v>334</v>
      </c>
      <c r="JO131" s="39">
        <v>56160</v>
      </c>
      <c r="JP131" s="39">
        <v>29870</v>
      </c>
      <c r="JQ131" s="39">
        <v>11450</v>
      </c>
      <c r="JR131" s="39">
        <v>8870</v>
      </c>
      <c r="JS131" s="39">
        <v>4080</v>
      </c>
      <c r="JT131" s="39">
        <v>1440</v>
      </c>
      <c r="JU131" s="39">
        <v>490</v>
      </c>
      <c r="JV131" s="39">
        <v>120</v>
      </c>
      <c r="JW131" s="39">
        <v>30</v>
      </c>
      <c r="JX131" s="39" t="s">
        <v>334</v>
      </c>
      <c r="JY131" s="39">
        <v>56340</v>
      </c>
      <c r="JZ131" s="39">
        <v>29910</v>
      </c>
      <c r="KA131" s="39">
        <v>11490</v>
      </c>
      <c r="KB131" s="39">
        <v>8910</v>
      </c>
      <c r="KC131" s="39">
        <v>4150</v>
      </c>
      <c r="KD131" s="39">
        <v>1470</v>
      </c>
      <c r="KE131" s="39">
        <v>500</v>
      </c>
      <c r="KF131" s="39">
        <v>120</v>
      </c>
      <c r="KG131" s="39">
        <v>30</v>
      </c>
      <c r="KH131" s="39" t="s">
        <v>334</v>
      </c>
      <c r="KI131" s="39">
        <v>56560</v>
      </c>
      <c r="KJ131" s="39">
        <v>29970</v>
      </c>
      <c r="KK131" s="39">
        <v>11600</v>
      </c>
      <c r="KL131" s="39">
        <v>8950</v>
      </c>
      <c r="KM131" s="39">
        <v>4230</v>
      </c>
      <c r="KN131" s="39">
        <v>1490</v>
      </c>
      <c r="KO131" s="39">
        <v>500</v>
      </c>
      <c r="KP131" s="39">
        <v>120</v>
      </c>
      <c r="KQ131" s="39">
        <v>30</v>
      </c>
      <c r="KR131" s="39" t="s">
        <v>334</v>
      </c>
      <c r="KS131" s="39">
        <v>56880</v>
      </c>
      <c r="KT131" s="39">
        <v>30080</v>
      </c>
      <c r="KU131" s="39">
        <v>11700</v>
      </c>
      <c r="KV131" s="39">
        <v>9010</v>
      </c>
      <c r="KW131" s="39">
        <v>4320</v>
      </c>
      <c r="KX131" s="39">
        <v>1510</v>
      </c>
      <c r="KY131" s="39">
        <v>500</v>
      </c>
      <c r="KZ131" s="39">
        <v>120</v>
      </c>
      <c r="LA131" s="39">
        <v>30</v>
      </c>
      <c r="LB131" s="39" t="s">
        <v>334</v>
      </c>
      <c r="LC131" s="39">
        <v>57270</v>
      </c>
      <c r="LD131" t="str">
        <f>INDEX(Lookup!$F$2:$F$375, MATCH(D131,Lookup!$A$2:$A$375,0))</f>
        <v>:</v>
      </c>
    </row>
    <row r="132" spans="2:316" ht="15" customHeight="1" x14ac:dyDescent="0.25">
      <c r="B132" s="1" t="s">
        <v>342</v>
      </c>
      <c r="C132" s="42">
        <v>3010</v>
      </c>
      <c r="D132" s="42" t="s">
        <v>591</v>
      </c>
      <c r="E132" s="37" t="s">
        <v>592</v>
      </c>
      <c r="F132" s="38">
        <v>24020</v>
      </c>
      <c r="G132" s="38">
        <v>6320</v>
      </c>
      <c r="H132" s="38">
        <v>4660</v>
      </c>
      <c r="I132" s="38">
        <v>4280</v>
      </c>
      <c r="J132" s="38">
        <v>2030</v>
      </c>
      <c r="K132" s="38">
        <v>1210</v>
      </c>
      <c r="L132" s="38">
        <v>770</v>
      </c>
      <c r="M132" s="38">
        <v>80</v>
      </c>
      <c r="N132" s="38" t="s">
        <v>334</v>
      </c>
      <c r="O132" s="39">
        <v>43360</v>
      </c>
      <c r="P132" s="39">
        <v>24360</v>
      </c>
      <c r="Q132" s="39">
        <v>6360</v>
      </c>
      <c r="R132" s="39">
        <v>4740</v>
      </c>
      <c r="S132" s="39">
        <v>4340</v>
      </c>
      <c r="T132" s="39">
        <v>2040</v>
      </c>
      <c r="U132" s="39">
        <v>1200</v>
      </c>
      <c r="V132" s="39">
        <v>760</v>
      </c>
      <c r="W132" s="39">
        <v>80</v>
      </c>
      <c r="X132" s="39" t="s">
        <v>334</v>
      </c>
      <c r="Y132" s="39">
        <v>43890</v>
      </c>
      <c r="Z132" s="39">
        <v>24670</v>
      </c>
      <c r="AA132" s="39">
        <v>6450</v>
      </c>
      <c r="AB132" s="39">
        <v>4870</v>
      </c>
      <c r="AC132" s="39">
        <v>4450</v>
      </c>
      <c r="AD132" s="39">
        <v>2050</v>
      </c>
      <c r="AE132" s="39">
        <v>1060</v>
      </c>
      <c r="AF132" s="39">
        <v>620</v>
      </c>
      <c r="AG132" s="39">
        <v>60</v>
      </c>
      <c r="AH132" s="39" t="s">
        <v>334</v>
      </c>
      <c r="AI132" s="39">
        <v>44220</v>
      </c>
      <c r="AJ132" s="39">
        <v>24760</v>
      </c>
      <c r="AK132" s="39">
        <v>6570</v>
      </c>
      <c r="AL132" s="39">
        <v>4970</v>
      </c>
      <c r="AM132" s="39">
        <v>4510</v>
      </c>
      <c r="AN132" s="39">
        <v>2090</v>
      </c>
      <c r="AO132" s="39">
        <v>1040</v>
      </c>
      <c r="AP132" s="39">
        <v>590</v>
      </c>
      <c r="AQ132" s="39">
        <v>60</v>
      </c>
      <c r="AR132" s="39" t="s">
        <v>334</v>
      </c>
      <c r="AS132" s="39">
        <v>44580</v>
      </c>
      <c r="AT132" s="39">
        <v>24920</v>
      </c>
      <c r="AU132" s="39">
        <v>6590</v>
      </c>
      <c r="AV132" s="39">
        <v>5030</v>
      </c>
      <c r="AW132" s="39">
        <v>4560</v>
      </c>
      <c r="AX132" s="39">
        <v>2130</v>
      </c>
      <c r="AY132" s="39">
        <v>1040</v>
      </c>
      <c r="AZ132" s="39">
        <v>580</v>
      </c>
      <c r="BA132" s="39">
        <v>60</v>
      </c>
      <c r="BB132" s="39" t="s">
        <v>334</v>
      </c>
      <c r="BC132" s="39">
        <v>44890</v>
      </c>
      <c r="BD132" s="39">
        <v>25060</v>
      </c>
      <c r="BE132" s="39">
        <v>6670</v>
      </c>
      <c r="BF132" s="39">
        <v>5120</v>
      </c>
      <c r="BG132" s="39">
        <v>4670</v>
      </c>
      <c r="BH132" s="39">
        <v>2150</v>
      </c>
      <c r="BI132" s="39">
        <v>1010</v>
      </c>
      <c r="BJ132" s="39">
        <v>580</v>
      </c>
      <c r="BK132" s="39">
        <v>60</v>
      </c>
      <c r="BL132" s="39" t="s">
        <v>334</v>
      </c>
      <c r="BM132" s="39">
        <v>45310</v>
      </c>
      <c r="BN132" s="39">
        <v>25100</v>
      </c>
      <c r="BO132" s="39">
        <v>6700</v>
      </c>
      <c r="BP132" s="39">
        <v>5230</v>
      </c>
      <c r="BQ132" s="39">
        <v>4780</v>
      </c>
      <c r="BR132" s="39">
        <v>2190</v>
      </c>
      <c r="BS132" s="39">
        <v>1010</v>
      </c>
      <c r="BT132" s="39">
        <v>580</v>
      </c>
      <c r="BU132" s="39">
        <v>60</v>
      </c>
      <c r="BV132" s="39" t="s">
        <v>334</v>
      </c>
      <c r="BW132" s="39">
        <v>45650</v>
      </c>
      <c r="BX132" s="39">
        <v>25190</v>
      </c>
      <c r="BY132" s="39">
        <v>6760</v>
      </c>
      <c r="BZ132" s="39">
        <v>5360</v>
      </c>
      <c r="CA132" s="39">
        <v>4950</v>
      </c>
      <c r="CB132" s="39">
        <v>2280</v>
      </c>
      <c r="CC132" s="39">
        <v>1010</v>
      </c>
      <c r="CD132" s="39">
        <v>580</v>
      </c>
      <c r="CE132" s="39">
        <v>60</v>
      </c>
      <c r="CF132" s="39" t="s">
        <v>334</v>
      </c>
      <c r="CG132" s="39">
        <v>46190</v>
      </c>
      <c r="CH132" s="39">
        <v>25150</v>
      </c>
      <c r="CI132" s="39">
        <v>6790</v>
      </c>
      <c r="CJ132" s="39">
        <v>5440</v>
      </c>
      <c r="CK132" s="39">
        <v>5100</v>
      </c>
      <c r="CL132" s="39">
        <v>2360</v>
      </c>
      <c r="CM132" s="39">
        <v>1040</v>
      </c>
      <c r="CN132" s="39">
        <v>570</v>
      </c>
      <c r="CO132" s="39">
        <v>60</v>
      </c>
      <c r="CP132" s="39" t="s">
        <v>334</v>
      </c>
      <c r="CQ132" s="39">
        <v>46510</v>
      </c>
      <c r="CR132" s="39">
        <v>25260</v>
      </c>
      <c r="CS132" s="39">
        <v>6760</v>
      </c>
      <c r="CT132" s="39">
        <v>5530</v>
      </c>
      <c r="CU132" s="39">
        <v>5210</v>
      </c>
      <c r="CV132" s="39">
        <v>2440</v>
      </c>
      <c r="CW132" s="39">
        <v>1100</v>
      </c>
      <c r="CX132" s="39">
        <v>610</v>
      </c>
      <c r="CY132" s="39">
        <v>60</v>
      </c>
      <c r="CZ132" s="39" t="s">
        <v>334</v>
      </c>
      <c r="DA132" s="39">
        <v>46960</v>
      </c>
      <c r="DB132" s="39">
        <v>25250</v>
      </c>
      <c r="DC132" s="39">
        <v>6840</v>
      </c>
      <c r="DD132" s="39">
        <v>5590</v>
      </c>
      <c r="DE132" s="39">
        <v>5290</v>
      </c>
      <c r="DF132" s="39">
        <v>2520</v>
      </c>
      <c r="DG132" s="39">
        <v>1150</v>
      </c>
      <c r="DH132" s="39">
        <v>630</v>
      </c>
      <c r="DI132" s="39">
        <v>60</v>
      </c>
      <c r="DJ132" s="39" t="s">
        <v>334</v>
      </c>
      <c r="DK132" s="39">
        <v>47340</v>
      </c>
      <c r="DL132" s="39">
        <v>25180</v>
      </c>
      <c r="DM132" s="39">
        <v>6880</v>
      </c>
      <c r="DN132" s="39">
        <v>5610</v>
      </c>
      <c r="DO132" s="39">
        <v>5380</v>
      </c>
      <c r="DP132" s="39">
        <v>2600</v>
      </c>
      <c r="DQ132" s="39">
        <v>1220</v>
      </c>
      <c r="DR132" s="39">
        <v>620</v>
      </c>
      <c r="DS132" s="39">
        <v>60</v>
      </c>
      <c r="DT132" s="39" t="s">
        <v>334</v>
      </c>
      <c r="DU132" s="39">
        <v>47550</v>
      </c>
      <c r="DV132" s="39">
        <v>25180</v>
      </c>
      <c r="DW132" s="39">
        <v>6910</v>
      </c>
      <c r="DX132" s="39">
        <v>5650</v>
      </c>
      <c r="DY132" s="39">
        <v>5450</v>
      </c>
      <c r="DZ132" s="39">
        <v>2650</v>
      </c>
      <c r="EA132" s="39">
        <v>1250</v>
      </c>
      <c r="EB132" s="39">
        <v>620</v>
      </c>
      <c r="EC132" s="39">
        <v>60</v>
      </c>
      <c r="ED132" s="39" t="s">
        <v>334</v>
      </c>
      <c r="EE132" s="39">
        <v>47770</v>
      </c>
      <c r="EF132" s="39">
        <v>25250</v>
      </c>
      <c r="EG132" s="39">
        <v>7080</v>
      </c>
      <c r="EH132" s="39">
        <v>5760</v>
      </c>
      <c r="EI132" s="39">
        <v>5500</v>
      </c>
      <c r="EJ132" s="39">
        <v>2690</v>
      </c>
      <c r="EK132" s="39">
        <v>1280</v>
      </c>
      <c r="EL132" s="39">
        <v>630</v>
      </c>
      <c r="EM132" s="39">
        <v>60</v>
      </c>
      <c r="EN132" s="39" t="s">
        <v>334</v>
      </c>
      <c r="EO132" s="39">
        <v>48250</v>
      </c>
      <c r="EP132" s="39">
        <v>25470</v>
      </c>
      <c r="EQ132" s="39">
        <v>7240</v>
      </c>
      <c r="ER132" s="39">
        <v>5890</v>
      </c>
      <c r="ES132" s="39">
        <v>5570</v>
      </c>
      <c r="ET132" s="39">
        <v>2720</v>
      </c>
      <c r="EU132" s="39">
        <v>1310</v>
      </c>
      <c r="EV132" s="39">
        <v>650</v>
      </c>
      <c r="EW132" s="39">
        <v>60</v>
      </c>
      <c r="EX132" s="39" t="s">
        <v>334</v>
      </c>
      <c r="EY132" s="39">
        <v>48900</v>
      </c>
      <c r="EZ132" s="39">
        <v>25760</v>
      </c>
      <c r="FA132" s="39">
        <v>7260</v>
      </c>
      <c r="FB132" s="39">
        <v>5960</v>
      </c>
      <c r="FC132" s="39">
        <v>5620</v>
      </c>
      <c r="FD132" s="39">
        <v>2790</v>
      </c>
      <c r="FE132" s="39">
        <v>1290</v>
      </c>
      <c r="FF132" s="39">
        <v>650</v>
      </c>
      <c r="FG132" s="39">
        <v>60</v>
      </c>
      <c r="FH132" s="39" t="s">
        <v>334</v>
      </c>
      <c r="FI132" s="39">
        <v>49390</v>
      </c>
      <c r="FJ132" s="39">
        <v>25860</v>
      </c>
      <c r="FK132" s="39">
        <v>7290</v>
      </c>
      <c r="FL132" s="39">
        <v>5970</v>
      </c>
      <c r="FM132" s="39">
        <v>5670</v>
      </c>
      <c r="FN132" s="39">
        <v>2840</v>
      </c>
      <c r="FO132" s="39">
        <v>1300</v>
      </c>
      <c r="FP132" s="39">
        <v>660</v>
      </c>
      <c r="FQ132" s="39">
        <v>60</v>
      </c>
      <c r="FR132" s="39" t="s">
        <v>334</v>
      </c>
      <c r="FS132" s="39">
        <v>49650</v>
      </c>
      <c r="FT132" s="39">
        <v>25960</v>
      </c>
      <c r="FU132" s="39">
        <v>7310</v>
      </c>
      <c r="FV132" s="39">
        <v>5940</v>
      </c>
      <c r="FW132" s="39">
        <v>5700</v>
      </c>
      <c r="FX132" s="39">
        <v>2860</v>
      </c>
      <c r="FY132" s="39">
        <v>1320</v>
      </c>
      <c r="FZ132" s="39">
        <v>660</v>
      </c>
      <c r="GA132" s="39">
        <v>60</v>
      </c>
      <c r="GB132" s="39" t="s">
        <v>334</v>
      </c>
      <c r="GC132" s="39">
        <v>49800</v>
      </c>
      <c r="GD132" s="39">
        <v>26050</v>
      </c>
      <c r="GE132" s="39">
        <v>7330</v>
      </c>
      <c r="GF132" s="39">
        <v>5980</v>
      </c>
      <c r="GG132" s="39">
        <v>5740</v>
      </c>
      <c r="GH132" s="39">
        <v>2890</v>
      </c>
      <c r="GI132" s="39">
        <v>1330</v>
      </c>
      <c r="GJ132" s="39">
        <v>670</v>
      </c>
      <c r="GK132" s="39">
        <v>60</v>
      </c>
      <c r="GL132" s="39" t="s">
        <v>334</v>
      </c>
      <c r="GM132" s="39">
        <v>50030</v>
      </c>
      <c r="GN132" s="39">
        <v>26120</v>
      </c>
      <c r="GO132" s="39">
        <v>7390</v>
      </c>
      <c r="GP132" s="39">
        <v>6020</v>
      </c>
      <c r="GQ132" s="39">
        <v>5790</v>
      </c>
      <c r="GR132" s="39">
        <v>2920</v>
      </c>
      <c r="GS132" s="39">
        <v>1360</v>
      </c>
      <c r="GT132" s="39">
        <v>680</v>
      </c>
      <c r="GU132" s="39">
        <v>60</v>
      </c>
      <c r="GV132" s="39" t="s">
        <v>334</v>
      </c>
      <c r="GW132" s="39">
        <v>50340</v>
      </c>
      <c r="GX132" s="39">
        <v>26190</v>
      </c>
      <c r="GY132" s="39">
        <v>7460</v>
      </c>
      <c r="GZ132" s="39">
        <v>6050</v>
      </c>
      <c r="HA132" s="39">
        <v>5830</v>
      </c>
      <c r="HB132" s="39">
        <v>2950</v>
      </c>
      <c r="HC132" s="39">
        <v>1370</v>
      </c>
      <c r="HD132" s="39">
        <v>690</v>
      </c>
      <c r="HE132" s="39">
        <v>60</v>
      </c>
      <c r="HF132" s="39" t="s">
        <v>334</v>
      </c>
      <c r="HG132" s="39">
        <v>50590</v>
      </c>
      <c r="HH132" s="39">
        <v>26270</v>
      </c>
      <c r="HI132" s="39">
        <v>7510</v>
      </c>
      <c r="HJ132" s="39">
        <v>6080</v>
      </c>
      <c r="HK132" s="39">
        <v>5870</v>
      </c>
      <c r="HL132" s="39">
        <v>2970</v>
      </c>
      <c r="HM132" s="39">
        <v>1400</v>
      </c>
      <c r="HN132" s="39">
        <v>670</v>
      </c>
      <c r="HO132" s="39">
        <v>60</v>
      </c>
      <c r="HP132" s="39" t="s">
        <v>334</v>
      </c>
      <c r="HQ132" s="39">
        <v>50830</v>
      </c>
      <c r="HR132" s="39">
        <v>26370</v>
      </c>
      <c r="HS132" s="39">
        <v>7570</v>
      </c>
      <c r="HT132" s="39">
        <v>6120</v>
      </c>
      <c r="HU132" s="39">
        <v>5910</v>
      </c>
      <c r="HV132" s="39">
        <v>3000</v>
      </c>
      <c r="HW132" s="39">
        <v>1410</v>
      </c>
      <c r="HX132" s="39">
        <v>670</v>
      </c>
      <c r="HY132" s="39">
        <v>50</v>
      </c>
      <c r="HZ132" s="39" t="s">
        <v>334</v>
      </c>
      <c r="IA132" s="39">
        <v>51100</v>
      </c>
      <c r="IB132" s="39">
        <v>26520</v>
      </c>
      <c r="IC132" s="39">
        <v>7620</v>
      </c>
      <c r="ID132" s="39">
        <v>6170</v>
      </c>
      <c r="IE132" s="39">
        <v>5950</v>
      </c>
      <c r="IF132" s="39">
        <v>3020</v>
      </c>
      <c r="IG132" s="39">
        <v>1430</v>
      </c>
      <c r="IH132" s="39">
        <v>680</v>
      </c>
      <c r="II132" s="39">
        <v>60</v>
      </c>
      <c r="IJ132" s="39" t="s">
        <v>334</v>
      </c>
      <c r="IK132" s="39">
        <v>51450</v>
      </c>
      <c r="IL132" s="39">
        <v>26680</v>
      </c>
      <c r="IM132" s="39">
        <v>7700</v>
      </c>
      <c r="IN132" s="39">
        <v>6220</v>
      </c>
      <c r="IO132" s="39">
        <v>6000</v>
      </c>
      <c r="IP132" s="39">
        <v>3050</v>
      </c>
      <c r="IQ132" s="39">
        <v>1470</v>
      </c>
      <c r="IR132" s="39">
        <v>680</v>
      </c>
      <c r="IS132" s="39">
        <v>60</v>
      </c>
      <c r="IT132" s="39" t="s">
        <v>334</v>
      </c>
      <c r="IU132" s="39">
        <v>51850</v>
      </c>
      <c r="IV132" s="39">
        <v>26790</v>
      </c>
      <c r="IW132" s="39">
        <v>7750</v>
      </c>
      <c r="IX132" s="39">
        <v>6290</v>
      </c>
      <c r="IY132" s="39">
        <v>6060</v>
      </c>
      <c r="IZ132" s="39">
        <v>3090</v>
      </c>
      <c r="JA132" s="39">
        <v>1480</v>
      </c>
      <c r="JB132" s="39">
        <v>680</v>
      </c>
      <c r="JC132" s="39">
        <v>60</v>
      </c>
      <c r="JD132" s="39" t="s">
        <v>334</v>
      </c>
      <c r="JE132" s="39">
        <v>52190</v>
      </c>
      <c r="JF132" s="39">
        <v>26970</v>
      </c>
      <c r="JG132" s="39">
        <v>7840</v>
      </c>
      <c r="JH132" s="39">
        <v>6380</v>
      </c>
      <c r="JI132" s="39">
        <v>6150</v>
      </c>
      <c r="JJ132" s="39">
        <v>3130</v>
      </c>
      <c r="JK132" s="39">
        <v>1500</v>
      </c>
      <c r="JL132" s="39">
        <v>690</v>
      </c>
      <c r="JM132" s="39">
        <v>60</v>
      </c>
      <c r="JN132" s="39" t="s">
        <v>334</v>
      </c>
      <c r="JO132" s="39">
        <v>52710</v>
      </c>
      <c r="JP132" s="39">
        <v>27170</v>
      </c>
      <c r="JQ132" s="39">
        <v>7960</v>
      </c>
      <c r="JR132" s="39">
        <v>6470</v>
      </c>
      <c r="JS132" s="39">
        <v>6300</v>
      </c>
      <c r="JT132" s="39">
        <v>3210</v>
      </c>
      <c r="JU132" s="39">
        <v>1550</v>
      </c>
      <c r="JV132" s="39">
        <v>700</v>
      </c>
      <c r="JW132" s="39">
        <v>60</v>
      </c>
      <c r="JX132" s="39" t="s">
        <v>334</v>
      </c>
      <c r="JY132" s="39">
        <v>53400</v>
      </c>
      <c r="JZ132" s="39">
        <v>27400</v>
      </c>
      <c r="KA132" s="39">
        <v>8100</v>
      </c>
      <c r="KB132" s="39">
        <v>6530</v>
      </c>
      <c r="KC132" s="39">
        <v>6440</v>
      </c>
      <c r="KD132" s="39">
        <v>3280</v>
      </c>
      <c r="KE132" s="39">
        <v>1600</v>
      </c>
      <c r="KF132" s="39">
        <v>710</v>
      </c>
      <c r="KG132" s="39">
        <v>60</v>
      </c>
      <c r="KH132" s="39" t="s">
        <v>334</v>
      </c>
      <c r="KI132" s="39">
        <v>54110</v>
      </c>
      <c r="KJ132" s="39">
        <v>27550</v>
      </c>
      <c r="KK132" s="39">
        <v>8260</v>
      </c>
      <c r="KL132" s="39">
        <v>6630</v>
      </c>
      <c r="KM132" s="39">
        <v>6600</v>
      </c>
      <c r="KN132" s="39">
        <v>3360</v>
      </c>
      <c r="KO132" s="39">
        <v>1640</v>
      </c>
      <c r="KP132" s="39">
        <v>720</v>
      </c>
      <c r="KQ132" s="39">
        <v>60</v>
      </c>
      <c r="KR132" s="39" t="s">
        <v>334</v>
      </c>
      <c r="KS132" s="39">
        <v>54800</v>
      </c>
      <c r="KT132" s="39">
        <v>27870</v>
      </c>
      <c r="KU132" s="39">
        <v>8540</v>
      </c>
      <c r="KV132" s="39">
        <v>6800</v>
      </c>
      <c r="KW132" s="39">
        <v>6860</v>
      </c>
      <c r="KX132" s="39">
        <v>3440</v>
      </c>
      <c r="KY132" s="39">
        <v>1660</v>
      </c>
      <c r="KZ132" s="39">
        <v>730</v>
      </c>
      <c r="LA132" s="39">
        <v>60</v>
      </c>
      <c r="LB132" s="39" t="s">
        <v>334</v>
      </c>
      <c r="LC132" s="39">
        <v>55960</v>
      </c>
      <c r="LD132" t="str">
        <f>INDEX(Lookup!$F$2:$F$375, MATCH(D132,Lookup!$A$2:$A$375,0))</f>
        <v>:</v>
      </c>
    </row>
    <row r="133" spans="2:316" ht="15" customHeight="1" x14ac:dyDescent="0.25">
      <c r="B133" s="1" t="s">
        <v>342</v>
      </c>
      <c r="C133" s="42">
        <v>3015</v>
      </c>
      <c r="D133" s="42" t="s">
        <v>593</v>
      </c>
      <c r="E133" s="37" t="s">
        <v>594</v>
      </c>
      <c r="F133" s="38">
        <v>13380</v>
      </c>
      <c r="G133" s="38">
        <v>12600</v>
      </c>
      <c r="H133" s="38">
        <v>10370</v>
      </c>
      <c r="I133" s="38">
        <v>5220</v>
      </c>
      <c r="J133" s="38">
        <v>2120</v>
      </c>
      <c r="K133" s="38">
        <v>750</v>
      </c>
      <c r="L133" s="38">
        <v>450</v>
      </c>
      <c r="M133" s="38">
        <v>20</v>
      </c>
      <c r="N133" s="38" t="s">
        <v>334</v>
      </c>
      <c r="O133" s="39">
        <v>44910</v>
      </c>
      <c r="P133" s="39">
        <v>13650</v>
      </c>
      <c r="Q133" s="39">
        <v>12570</v>
      </c>
      <c r="R133" s="39">
        <v>10370</v>
      </c>
      <c r="S133" s="39">
        <v>5330</v>
      </c>
      <c r="T133" s="39">
        <v>2170</v>
      </c>
      <c r="U133" s="39">
        <v>750</v>
      </c>
      <c r="V133" s="39">
        <v>440</v>
      </c>
      <c r="W133" s="39">
        <v>20</v>
      </c>
      <c r="X133" s="39" t="s">
        <v>334</v>
      </c>
      <c r="Y133" s="39">
        <v>45280</v>
      </c>
      <c r="Z133" s="39">
        <v>14170</v>
      </c>
      <c r="AA133" s="39">
        <v>12430</v>
      </c>
      <c r="AB133" s="39">
        <v>10350</v>
      </c>
      <c r="AC133" s="39">
        <v>5490</v>
      </c>
      <c r="AD133" s="39">
        <v>2220</v>
      </c>
      <c r="AE133" s="39">
        <v>740</v>
      </c>
      <c r="AF133" s="39">
        <v>410</v>
      </c>
      <c r="AG133" s="39">
        <v>10</v>
      </c>
      <c r="AH133" s="39" t="s">
        <v>334</v>
      </c>
      <c r="AI133" s="39">
        <v>45820</v>
      </c>
      <c r="AJ133" s="39">
        <v>14460</v>
      </c>
      <c r="AK133" s="39">
        <v>12320</v>
      </c>
      <c r="AL133" s="39">
        <v>10340</v>
      </c>
      <c r="AM133" s="39">
        <v>5570</v>
      </c>
      <c r="AN133" s="39">
        <v>2240</v>
      </c>
      <c r="AO133" s="39">
        <v>720</v>
      </c>
      <c r="AP133" s="39">
        <v>410</v>
      </c>
      <c r="AQ133" s="39">
        <v>20</v>
      </c>
      <c r="AR133" s="39" t="s">
        <v>334</v>
      </c>
      <c r="AS133" s="39">
        <v>46070</v>
      </c>
      <c r="AT133" s="39">
        <v>14700</v>
      </c>
      <c r="AU133" s="39">
        <v>12350</v>
      </c>
      <c r="AV133" s="39">
        <v>10220</v>
      </c>
      <c r="AW133" s="39">
        <v>5530</v>
      </c>
      <c r="AX133" s="39">
        <v>2260</v>
      </c>
      <c r="AY133" s="39">
        <v>710</v>
      </c>
      <c r="AZ133" s="39">
        <v>410</v>
      </c>
      <c r="BA133" s="39">
        <v>20</v>
      </c>
      <c r="BB133" s="39" t="s">
        <v>334</v>
      </c>
      <c r="BC133" s="39">
        <v>46190</v>
      </c>
      <c r="BD133" s="39">
        <v>14770</v>
      </c>
      <c r="BE133" s="39">
        <v>12370</v>
      </c>
      <c r="BF133" s="39">
        <v>10200</v>
      </c>
      <c r="BG133" s="39">
        <v>5570</v>
      </c>
      <c r="BH133" s="39">
        <v>2310</v>
      </c>
      <c r="BI133" s="39">
        <v>720</v>
      </c>
      <c r="BJ133" s="39">
        <v>410</v>
      </c>
      <c r="BK133" s="39">
        <v>20</v>
      </c>
      <c r="BL133" s="39" t="s">
        <v>334</v>
      </c>
      <c r="BM133" s="39">
        <v>46360</v>
      </c>
      <c r="BN133" s="39">
        <v>14830</v>
      </c>
      <c r="BO133" s="39">
        <v>12360</v>
      </c>
      <c r="BP133" s="39">
        <v>10210</v>
      </c>
      <c r="BQ133" s="39">
        <v>5600</v>
      </c>
      <c r="BR133" s="39">
        <v>2320</v>
      </c>
      <c r="BS133" s="39">
        <v>720</v>
      </c>
      <c r="BT133" s="39">
        <v>410</v>
      </c>
      <c r="BU133" s="39">
        <v>20</v>
      </c>
      <c r="BV133" s="39" t="s">
        <v>334</v>
      </c>
      <c r="BW133" s="39">
        <v>46460</v>
      </c>
      <c r="BX133" s="39">
        <v>14900</v>
      </c>
      <c r="BY133" s="39">
        <v>12370</v>
      </c>
      <c r="BZ133" s="39">
        <v>10210</v>
      </c>
      <c r="CA133" s="39">
        <v>5610</v>
      </c>
      <c r="CB133" s="39">
        <v>2360</v>
      </c>
      <c r="CC133" s="39">
        <v>730</v>
      </c>
      <c r="CD133" s="39">
        <v>420</v>
      </c>
      <c r="CE133" s="39">
        <v>20</v>
      </c>
      <c r="CF133" s="39" t="s">
        <v>334</v>
      </c>
      <c r="CG133" s="39">
        <v>46610</v>
      </c>
      <c r="CH133" s="39">
        <v>15040</v>
      </c>
      <c r="CI133" s="39">
        <v>12340</v>
      </c>
      <c r="CJ133" s="39">
        <v>10200</v>
      </c>
      <c r="CK133" s="39">
        <v>5640</v>
      </c>
      <c r="CL133" s="39">
        <v>2370</v>
      </c>
      <c r="CM133" s="39">
        <v>740</v>
      </c>
      <c r="CN133" s="39">
        <v>420</v>
      </c>
      <c r="CO133" s="39">
        <v>20</v>
      </c>
      <c r="CP133" s="39" t="s">
        <v>334</v>
      </c>
      <c r="CQ133" s="39">
        <v>46760</v>
      </c>
      <c r="CR133" s="39">
        <v>15100</v>
      </c>
      <c r="CS133" s="39">
        <v>12310</v>
      </c>
      <c r="CT133" s="39">
        <v>10240</v>
      </c>
      <c r="CU133" s="39">
        <v>5650</v>
      </c>
      <c r="CV133" s="39">
        <v>2400</v>
      </c>
      <c r="CW133" s="39">
        <v>730</v>
      </c>
      <c r="CX133" s="39">
        <v>420</v>
      </c>
      <c r="CY133" s="39">
        <v>20</v>
      </c>
      <c r="CZ133" s="39" t="s">
        <v>334</v>
      </c>
      <c r="DA133" s="39">
        <v>46870</v>
      </c>
      <c r="DB133" s="39">
        <v>15260</v>
      </c>
      <c r="DC133" s="39">
        <v>12250</v>
      </c>
      <c r="DD133" s="39">
        <v>10260</v>
      </c>
      <c r="DE133" s="39">
        <v>5670</v>
      </c>
      <c r="DF133" s="39">
        <v>2420</v>
      </c>
      <c r="DG133" s="39">
        <v>740</v>
      </c>
      <c r="DH133" s="39">
        <v>420</v>
      </c>
      <c r="DI133" s="39">
        <v>20</v>
      </c>
      <c r="DJ133" s="39" t="s">
        <v>334</v>
      </c>
      <c r="DK133" s="39">
        <v>47030</v>
      </c>
      <c r="DL133" s="39">
        <v>15320</v>
      </c>
      <c r="DM133" s="39">
        <v>12240</v>
      </c>
      <c r="DN133" s="39">
        <v>10290</v>
      </c>
      <c r="DO133" s="39">
        <v>5700</v>
      </c>
      <c r="DP133" s="39">
        <v>2420</v>
      </c>
      <c r="DQ133" s="39">
        <v>740</v>
      </c>
      <c r="DR133" s="39">
        <v>420</v>
      </c>
      <c r="DS133" s="39">
        <v>20</v>
      </c>
      <c r="DT133" s="39" t="s">
        <v>334</v>
      </c>
      <c r="DU133" s="39">
        <v>47160</v>
      </c>
      <c r="DV133" s="39">
        <v>15340</v>
      </c>
      <c r="DW133" s="39">
        <v>12320</v>
      </c>
      <c r="DX133" s="39">
        <v>10320</v>
      </c>
      <c r="DY133" s="39">
        <v>5720</v>
      </c>
      <c r="DZ133" s="39">
        <v>2420</v>
      </c>
      <c r="EA133" s="39">
        <v>750</v>
      </c>
      <c r="EB133" s="39">
        <v>420</v>
      </c>
      <c r="EC133" s="39">
        <v>20</v>
      </c>
      <c r="ED133" s="39" t="s">
        <v>334</v>
      </c>
      <c r="EE133" s="39">
        <v>47330</v>
      </c>
      <c r="EF133" s="39">
        <v>15360</v>
      </c>
      <c r="EG133" s="39">
        <v>12380</v>
      </c>
      <c r="EH133" s="39">
        <v>10410</v>
      </c>
      <c r="EI133" s="39">
        <v>5760</v>
      </c>
      <c r="EJ133" s="39">
        <v>2440</v>
      </c>
      <c r="EK133" s="39">
        <v>770</v>
      </c>
      <c r="EL133" s="39">
        <v>430</v>
      </c>
      <c r="EM133" s="39">
        <v>20</v>
      </c>
      <c r="EN133" s="39" t="s">
        <v>334</v>
      </c>
      <c r="EO133" s="39">
        <v>47580</v>
      </c>
      <c r="EP133" s="39">
        <v>15450</v>
      </c>
      <c r="EQ133" s="39">
        <v>12510</v>
      </c>
      <c r="ER133" s="39">
        <v>10510</v>
      </c>
      <c r="ES133" s="39">
        <v>5820</v>
      </c>
      <c r="ET133" s="39">
        <v>2450</v>
      </c>
      <c r="EU133" s="39">
        <v>770</v>
      </c>
      <c r="EV133" s="39">
        <v>430</v>
      </c>
      <c r="EW133" s="39">
        <v>20</v>
      </c>
      <c r="EX133" s="39" t="s">
        <v>334</v>
      </c>
      <c r="EY133" s="39">
        <v>47960</v>
      </c>
      <c r="EZ133" s="39">
        <v>15630</v>
      </c>
      <c r="FA133" s="39">
        <v>12630</v>
      </c>
      <c r="FB133" s="39">
        <v>10670</v>
      </c>
      <c r="FC133" s="39">
        <v>5830</v>
      </c>
      <c r="FD133" s="39">
        <v>2500</v>
      </c>
      <c r="FE133" s="39">
        <v>730</v>
      </c>
      <c r="FF133" s="39">
        <v>430</v>
      </c>
      <c r="FG133" s="39">
        <v>20</v>
      </c>
      <c r="FH133" s="39" t="s">
        <v>334</v>
      </c>
      <c r="FI133" s="39">
        <v>48450</v>
      </c>
      <c r="FJ133" s="39">
        <v>15710</v>
      </c>
      <c r="FK133" s="39">
        <v>12690</v>
      </c>
      <c r="FL133" s="39">
        <v>10750</v>
      </c>
      <c r="FM133" s="39">
        <v>5830</v>
      </c>
      <c r="FN133" s="39">
        <v>2530</v>
      </c>
      <c r="FO133" s="39">
        <v>730</v>
      </c>
      <c r="FP133" s="39">
        <v>440</v>
      </c>
      <c r="FQ133" s="39">
        <v>20</v>
      </c>
      <c r="FR133" s="39" t="s">
        <v>334</v>
      </c>
      <c r="FS133" s="39">
        <v>48700</v>
      </c>
      <c r="FT133" s="39">
        <v>15840</v>
      </c>
      <c r="FU133" s="39">
        <v>12710</v>
      </c>
      <c r="FV133" s="39">
        <v>10790</v>
      </c>
      <c r="FW133" s="39">
        <v>5850</v>
      </c>
      <c r="FX133" s="39">
        <v>2570</v>
      </c>
      <c r="FY133" s="39">
        <v>730</v>
      </c>
      <c r="FZ133" s="39">
        <v>440</v>
      </c>
      <c r="GA133" s="39">
        <v>20</v>
      </c>
      <c r="GB133" s="39" t="s">
        <v>334</v>
      </c>
      <c r="GC133" s="39">
        <v>48940</v>
      </c>
      <c r="GD133" s="39">
        <v>15950</v>
      </c>
      <c r="GE133" s="39">
        <v>12730</v>
      </c>
      <c r="GF133" s="39">
        <v>10800</v>
      </c>
      <c r="GG133" s="39">
        <v>5860</v>
      </c>
      <c r="GH133" s="39">
        <v>2580</v>
      </c>
      <c r="GI133" s="39">
        <v>730</v>
      </c>
      <c r="GJ133" s="39">
        <v>440</v>
      </c>
      <c r="GK133" s="39">
        <v>20</v>
      </c>
      <c r="GL133" s="39" t="s">
        <v>334</v>
      </c>
      <c r="GM133" s="39">
        <v>49120</v>
      </c>
      <c r="GN133" s="39">
        <v>16070</v>
      </c>
      <c r="GO133" s="39">
        <v>12820</v>
      </c>
      <c r="GP133" s="39">
        <v>10810</v>
      </c>
      <c r="GQ133" s="39">
        <v>5860</v>
      </c>
      <c r="GR133" s="39">
        <v>2590</v>
      </c>
      <c r="GS133" s="39">
        <v>740</v>
      </c>
      <c r="GT133" s="39">
        <v>440</v>
      </c>
      <c r="GU133" s="39">
        <v>20</v>
      </c>
      <c r="GV133" s="39" t="s">
        <v>334</v>
      </c>
      <c r="GW133" s="39">
        <v>49350</v>
      </c>
      <c r="GX133" s="39">
        <v>16100</v>
      </c>
      <c r="GY133" s="39">
        <v>12860</v>
      </c>
      <c r="GZ133" s="39">
        <v>10800</v>
      </c>
      <c r="HA133" s="39">
        <v>5910</v>
      </c>
      <c r="HB133" s="39">
        <v>2580</v>
      </c>
      <c r="HC133" s="39">
        <v>740</v>
      </c>
      <c r="HD133" s="39">
        <v>450</v>
      </c>
      <c r="HE133" s="39">
        <v>30</v>
      </c>
      <c r="HF133" s="39" t="s">
        <v>334</v>
      </c>
      <c r="HG133" s="39">
        <v>49470</v>
      </c>
      <c r="HH133" s="39">
        <v>16100</v>
      </c>
      <c r="HI133" s="39">
        <v>12900</v>
      </c>
      <c r="HJ133" s="39">
        <v>10810</v>
      </c>
      <c r="HK133" s="39">
        <v>5910</v>
      </c>
      <c r="HL133" s="39">
        <v>2600</v>
      </c>
      <c r="HM133" s="39">
        <v>730</v>
      </c>
      <c r="HN133" s="39">
        <v>450</v>
      </c>
      <c r="HO133" s="39">
        <v>30</v>
      </c>
      <c r="HP133" s="39" t="s">
        <v>334</v>
      </c>
      <c r="HQ133" s="39">
        <v>49530</v>
      </c>
      <c r="HR133" s="39">
        <v>16170</v>
      </c>
      <c r="HS133" s="39">
        <v>12910</v>
      </c>
      <c r="HT133" s="39">
        <v>10790</v>
      </c>
      <c r="HU133" s="39">
        <v>5910</v>
      </c>
      <c r="HV133" s="39">
        <v>2620</v>
      </c>
      <c r="HW133" s="39">
        <v>740</v>
      </c>
      <c r="HX133" s="39">
        <v>450</v>
      </c>
      <c r="HY133" s="39">
        <v>30</v>
      </c>
      <c r="HZ133" s="39" t="s">
        <v>334</v>
      </c>
      <c r="IA133" s="39">
        <v>49600</v>
      </c>
      <c r="IB133" s="39">
        <v>16240</v>
      </c>
      <c r="IC133" s="39">
        <v>12920</v>
      </c>
      <c r="ID133" s="39">
        <v>10810</v>
      </c>
      <c r="IE133" s="39">
        <v>5910</v>
      </c>
      <c r="IF133" s="39">
        <v>2620</v>
      </c>
      <c r="IG133" s="39">
        <v>740</v>
      </c>
      <c r="IH133" s="39">
        <v>450</v>
      </c>
      <c r="II133" s="39">
        <v>30</v>
      </c>
      <c r="IJ133" s="39" t="s">
        <v>334</v>
      </c>
      <c r="IK133" s="39">
        <v>49720</v>
      </c>
      <c r="IL133" s="39">
        <v>16320</v>
      </c>
      <c r="IM133" s="39">
        <v>12950</v>
      </c>
      <c r="IN133" s="39">
        <v>10820</v>
      </c>
      <c r="IO133" s="39">
        <v>5950</v>
      </c>
      <c r="IP133" s="39">
        <v>2650</v>
      </c>
      <c r="IQ133" s="39">
        <v>740</v>
      </c>
      <c r="IR133" s="39">
        <v>450</v>
      </c>
      <c r="IS133" s="39">
        <v>30</v>
      </c>
      <c r="IT133" s="39" t="s">
        <v>334</v>
      </c>
      <c r="IU133" s="39">
        <v>49910</v>
      </c>
      <c r="IV133" s="39">
        <v>16400</v>
      </c>
      <c r="IW133" s="39">
        <v>13020</v>
      </c>
      <c r="IX133" s="39">
        <v>10850</v>
      </c>
      <c r="IY133" s="39">
        <v>5970</v>
      </c>
      <c r="IZ133" s="39">
        <v>2660</v>
      </c>
      <c r="JA133" s="39">
        <v>750</v>
      </c>
      <c r="JB133" s="39">
        <v>460</v>
      </c>
      <c r="JC133" s="39">
        <v>30</v>
      </c>
      <c r="JD133" s="39" t="s">
        <v>334</v>
      </c>
      <c r="JE133" s="39">
        <v>50120</v>
      </c>
      <c r="JF133" s="39">
        <v>16540</v>
      </c>
      <c r="JG133" s="39">
        <v>13070</v>
      </c>
      <c r="JH133" s="39">
        <v>10880</v>
      </c>
      <c r="JI133" s="39">
        <v>5990</v>
      </c>
      <c r="JJ133" s="39">
        <v>2670</v>
      </c>
      <c r="JK133" s="39">
        <v>760</v>
      </c>
      <c r="JL133" s="39">
        <v>460</v>
      </c>
      <c r="JM133" s="39">
        <v>30</v>
      </c>
      <c r="JN133" s="39" t="s">
        <v>334</v>
      </c>
      <c r="JO133" s="39">
        <v>50390</v>
      </c>
      <c r="JP133" s="39">
        <v>16590</v>
      </c>
      <c r="JQ133" s="39">
        <v>13130</v>
      </c>
      <c r="JR133" s="39">
        <v>10910</v>
      </c>
      <c r="JS133" s="39">
        <v>6010</v>
      </c>
      <c r="JT133" s="39">
        <v>2690</v>
      </c>
      <c r="JU133" s="39">
        <v>780</v>
      </c>
      <c r="JV133" s="39">
        <v>480</v>
      </c>
      <c r="JW133" s="39">
        <v>30</v>
      </c>
      <c r="JX133" s="39" t="s">
        <v>334</v>
      </c>
      <c r="JY133" s="39">
        <v>50610</v>
      </c>
      <c r="JZ133" s="39">
        <v>16660</v>
      </c>
      <c r="KA133" s="39">
        <v>13140</v>
      </c>
      <c r="KB133" s="39">
        <v>10950</v>
      </c>
      <c r="KC133" s="39">
        <v>6020</v>
      </c>
      <c r="KD133" s="39">
        <v>2710</v>
      </c>
      <c r="KE133" s="39">
        <v>790</v>
      </c>
      <c r="KF133" s="39">
        <v>490</v>
      </c>
      <c r="KG133" s="39">
        <v>30</v>
      </c>
      <c r="KH133" s="39" t="s">
        <v>334</v>
      </c>
      <c r="KI133" s="39">
        <v>50790</v>
      </c>
      <c r="KJ133" s="39">
        <v>16710</v>
      </c>
      <c r="KK133" s="39">
        <v>13240</v>
      </c>
      <c r="KL133" s="39">
        <v>11050</v>
      </c>
      <c r="KM133" s="39">
        <v>6070</v>
      </c>
      <c r="KN133" s="39">
        <v>2740</v>
      </c>
      <c r="KO133" s="39">
        <v>810</v>
      </c>
      <c r="KP133" s="39">
        <v>500</v>
      </c>
      <c r="KQ133" s="39">
        <v>30</v>
      </c>
      <c r="KR133" s="39" t="s">
        <v>334</v>
      </c>
      <c r="KS133" s="39">
        <v>51160</v>
      </c>
      <c r="KT133" s="39">
        <v>16730</v>
      </c>
      <c r="KU133" s="39">
        <v>13380</v>
      </c>
      <c r="KV133" s="39">
        <v>11080</v>
      </c>
      <c r="KW133" s="39">
        <v>6150</v>
      </c>
      <c r="KX133" s="39">
        <v>2780</v>
      </c>
      <c r="KY133" s="39">
        <v>810</v>
      </c>
      <c r="KZ133" s="39">
        <v>510</v>
      </c>
      <c r="LA133" s="39">
        <v>30</v>
      </c>
      <c r="LB133" s="39" t="s">
        <v>334</v>
      </c>
      <c r="LC133" s="39">
        <v>51470</v>
      </c>
      <c r="LD133" t="str">
        <f>INDEX(Lookup!$F$2:$F$375, MATCH(D133,Lookup!$A$2:$A$375,0))</f>
        <v>:</v>
      </c>
    </row>
    <row r="134" spans="2:316" ht="15" customHeight="1" x14ac:dyDescent="0.25">
      <c r="B134" s="1" t="s">
        <v>342</v>
      </c>
      <c r="C134" s="42">
        <v>3020</v>
      </c>
      <c r="D134" s="42" t="s">
        <v>595</v>
      </c>
      <c r="E134" s="37" t="s">
        <v>596</v>
      </c>
      <c r="F134" s="38">
        <v>11970</v>
      </c>
      <c r="G134" s="38">
        <v>14010</v>
      </c>
      <c r="H134" s="38">
        <v>8660</v>
      </c>
      <c r="I134" s="38">
        <v>5840</v>
      </c>
      <c r="J134" s="38">
        <v>3390</v>
      </c>
      <c r="K134" s="38">
        <v>1210</v>
      </c>
      <c r="L134" s="38">
        <v>720</v>
      </c>
      <c r="M134" s="38">
        <v>80</v>
      </c>
      <c r="N134" s="38" t="s">
        <v>334</v>
      </c>
      <c r="O134" s="39">
        <v>45900</v>
      </c>
      <c r="P134" s="39">
        <v>12170</v>
      </c>
      <c r="Q134" s="39">
        <v>14170</v>
      </c>
      <c r="R134" s="39">
        <v>8680</v>
      </c>
      <c r="S134" s="39">
        <v>5970</v>
      </c>
      <c r="T134" s="39">
        <v>3330</v>
      </c>
      <c r="U134" s="39">
        <v>1200</v>
      </c>
      <c r="V134" s="39">
        <v>690</v>
      </c>
      <c r="W134" s="39">
        <v>80</v>
      </c>
      <c r="X134" s="39" t="s">
        <v>334</v>
      </c>
      <c r="Y134" s="39">
        <v>46270</v>
      </c>
      <c r="Z134" s="39">
        <v>12530</v>
      </c>
      <c r="AA134" s="39">
        <v>14100</v>
      </c>
      <c r="AB134" s="39">
        <v>8730</v>
      </c>
      <c r="AC134" s="39">
        <v>6010</v>
      </c>
      <c r="AD134" s="39">
        <v>3300</v>
      </c>
      <c r="AE134" s="39">
        <v>1160</v>
      </c>
      <c r="AF134" s="39">
        <v>670</v>
      </c>
      <c r="AG134" s="39">
        <v>80</v>
      </c>
      <c r="AH134" s="39" t="s">
        <v>334</v>
      </c>
      <c r="AI134" s="39">
        <v>46560</v>
      </c>
      <c r="AJ134" s="39">
        <v>12800</v>
      </c>
      <c r="AK134" s="39">
        <v>14030</v>
      </c>
      <c r="AL134" s="39">
        <v>8790</v>
      </c>
      <c r="AM134" s="39">
        <v>6040</v>
      </c>
      <c r="AN134" s="39">
        <v>3280</v>
      </c>
      <c r="AO134" s="39">
        <v>1160</v>
      </c>
      <c r="AP134" s="39">
        <v>660</v>
      </c>
      <c r="AQ134" s="39">
        <v>80</v>
      </c>
      <c r="AR134" s="39" t="s">
        <v>334</v>
      </c>
      <c r="AS134" s="39">
        <v>46840</v>
      </c>
      <c r="AT134" s="39">
        <v>12930</v>
      </c>
      <c r="AU134" s="39">
        <v>14000</v>
      </c>
      <c r="AV134" s="39">
        <v>8830</v>
      </c>
      <c r="AW134" s="39">
        <v>6050</v>
      </c>
      <c r="AX134" s="39">
        <v>3300</v>
      </c>
      <c r="AY134" s="39">
        <v>1160</v>
      </c>
      <c r="AZ134" s="39">
        <v>660</v>
      </c>
      <c r="BA134" s="39">
        <v>80</v>
      </c>
      <c r="BB134" s="39" t="s">
        <v>334</v>
      </c>
      <c r="BC134" s="39">
        <v>47010</v>
      </c>
      <c r="BD134" s="39">
        <v>13450</v>
      </c>
      <c r="BE134" s="39">
        <v>13670</v>
      </c>
      <c r="BF134" s="39">
        <v>8930</v>
      </c>
      <c r="BG134" s="39">
        <v>6060</v>
      </c>
      <c r="BH134" s="39">
        <v>3290</v>
      </c>
      <c r="BI134" s="39">
        <v>1170</v>
      </c>
      <c r="BJ134" s="39">
        <v>680</v>
      </c>
      <c r="BK134" s="39">
        <v>80</v>
      </c>
      <c r="BL134" s="39" t="s">
        <v>334</v>
      </c>
      <c r="BM134" s="39">
        <v>47320</v>
      </c>
      <c r="BN134" s="39">
        <v>13590</v>
      </c>
      <c r="BO134" s="39">
        <v>13700</v>
      </c>
      <c r="BP134" s="39">
        <v>9020</v>
      </c>
      <c r="BQ134" s="39">
        <v>6060</v>
      </c>
      <c r="BR134" s="39">
        <v>3280</v>
      </c>
      <c r="BS134" s="39">
        <v>1160</v>
      </c>
      <c r="BT134" s="39">
        <v>690</v>
      </c>
      <c r="BU134" s="39">
        <v>80</v>
      </c>
      <c r="BV134" s="39" t="s">
        <v>334</v>
      </c>
      <c r="BW134" s="39">
        <v>47570</v>
      </c>
      <c r="BX134" s="39">
        <v>13680</v>
      </c>
      <c r="BY134" s="39">
        <v>13760</v>
      </c>
      <c r="BZ134" s="39">
        <v>9090</v>
      </c>
      <c r="CA134" s="39">
        <v>6060</v>
      </c>
      <c r="CB134" s="39">
        <v>3280</v>
      </c>
      <c r="CC134" s="39">
        <v>1150</v>
      </c>
      <c r="CD134" s="39">
        <v>700</v>
      </c>
      <c r="CE134" s="39">
        <v>80</v>
      </c>
      <c r="CF134" s="39" t="s">
        <v>334</v>
      </c>
      <c r="CG134" s="39">
        <v>47790</v>
      </c>
      <c r="CH134" s="39">
        <v>13780</v>
      </c>
      <c r="CI134" s="39">
        <v>13780</v>
      </c>
      <c r="CJ134" s="39">
        <v>9120</v>
      </c>
      <c r="CK134" s="39">
        <v>6080</v>
      </c>
      <c r="CL134" s="39">
        <v>3300</v>
      </c>
      <c r="CM134" s="39">
        <v>1160</v>
      </c>
      <c r="CN134" s="39">
        <v>710</v>
      </c>
      <c r="CO134" s="39">
        <v>80</v>
      </c>
      <c r="CP134" s="39" t="s">
        <v>334</v>
      </c>
      <c r="CQ134" s="39">
        <v>48000</v>
      </c>
      <c r="CR134" s="39">
        <v>13800</v>
      </c>
      <c r="CS134" s="39">
        <v>13800</v>
      </c>
      <c r="CT134" s="39">
        <v>9180</v>
      </c>
      <c r="CU134" s="39">
        <v>6090</v>
      </c>
      <c r="CV134" s="39">
        <v>3300</v>
      </c>
      <c r="CW134" s="39">
        <v>1160</v>
      </c>
      <c r="CX134" s="39">
        <v>730</v>
      </c>
      <c r="CY134" s="39">
        <v>80</v>
      </c>
      <c r="CZ134" s="39" t="s">
        <v>334</v>
      </c>
      <c r="DA134" s="39">
        <v>48140</v>
      </c>
      <c r="DB134" s="39">
        <v>13840</v>
      </c>
      <c r="DC134" s="39">
        <v>13900</v>
      </c>
      <c r="DD134" s="39">
        <v>9180</v>
      </c>
      <c r="DE134" s="39">
        <v>6150</v>
      </c>
      <c r="DF134" s="39">
        <v>3320</v>
      </c>
      <c r="DG134" s="39">
        <v>1160</v>
      </c>
      <c r="DH134" s="39">
        <v>740</v>
      </c>
      <c r="DI134" s="39">
        <v>80</v>
      </c>
      <c r="DJ134" s="39" t="s">
        <v>334</v>
      </c>
      <c r="DK134" s="39">
        <v>48370</v>
      </c>
      <c r="DL134" s="39">
        <v>13960</v>
      </c>
      <c r="DM134" s="39">
        <v>13960</v>
      </c>
      <c r="DN134" s="39">
        <v>9230</v>
      </c>
      <c r="DO134" s="39">
        <v>6200</v>
      </c>
      <c r="DP134" s="39">
        <v>3340</v>
      </c>
      <c r="DQ134" s="39">
        <v>1180</v>
      </c>
      <c r="DR134" s="39">
        <v>740</v>
      </c>
      <c r="DS134" s="39">
        <v>80</v>
      </c>
      <c r="DT134" s="39" t="s">
        <v>334</v>
      </c>
      <c r="DU134" s="39">
        <v>48690</v>
      </c>
      <c r="DV134" s="39">
        <v>14050</v>
      </c>
      <c r="DW134" s="39">
        <v>14020</v>
      </c>
      <c r="DX134" s="39">
        <v>9320</v>
      </c>
      <c r="DY134" s="39">
        <v>6200</v>
      </c>
      <c r="DZ134" s="39">
        <v>3390</v>
      </c>
      <c r="EA134" s="39">
        <v>1200</v>
      </c>
      <c r="EB134" s="39">
        <v>750</v>
      </c>
      <c r="EC134" s="39">
        <v>80</v>
      </c>
      <c r="ED134" s="39" t="s">
        <v>334</v>
      </c>
      <c r="EE134" s="39">
        <v>49000</v>
      </c>
      <c r="EF134" s="39">
        <v>14140</v>
      </c>
      <c r="EG134" s="39">
        <v>14020</v>
      </c>
      <c r="EH134" s="39">
        <v>9340</v>
      </c>
      <c r="EI134" s="39">
        <v>6230</v>
      </c>
      <c r="EJ134" s="39">
        <v>3410</v>
      </c>
      <c r="EK134" s="39">
        <v>1210</v>
      </c>
      <c r="EL134" s="39">
        <v>770</v>
      </c>
      <c r="EM134" s="39">
        <v>80</v>
      </c>
      <c r="EN134" s="39" t="s">
        <v>334</v>
      </c>
      <c r="EO134" s="39">
        <v>49180</v>
      </c>
      <c r="EP134" s="39">
        <v>14180</v>
      </c>
      <c r="EQ134" s="39">
        <v>14110</v>
      </c>
      <c r="ER134" s="39">
        <v>9450</v>
      </c>
      <c r="ES134" s="39">
        <v>6250</v>
      </c>
      <c r="ET134" s="39">
        <v>3420</v>
      </c>
      <c r="EU134" s="39">
        <v>1230</v>
      </c>
      <c r="EV134" s="39">
        <v>770</v>
      </c>
      <c r="EW134" s="39">
        <v>80</v>
      </c>
      <c r="EX134" s="39" t="s">
        <v>334</v>
      </c>
      <c r="EY134" s="39">
        <v>49490</v>
      </c>
      <c r="EZ134" s="39">
        <v>14280</v>
      </c>
      <c r="FA134" s="39">
        <v>14230</v>
      </c>
      <c r="FB134" s="39">
        <v>9640</v>
      </c>
      <c r="FC134" s="39">
        <v>6240</v>
      </c>
      <c r="FD134" s="39">
        <v>3440</v>
      </c>
      <c r="FE134" s="39">
        <v>1240</v>
      </c>
      <c r="FF134" s="39">
        <v>770</v>
      </c>
      <c r="FG134" s="39">
        <v>80</v>
      </c>
      <c r="FH134" s="39" t="s">
        <v>334</v>
      </c>
      <c r="FI134" s="39">
        <v>49910</v>
      </c>
      <c r="FJ134" s="39">
        <v>14290</v>
      </c>
      <c r="FK134" s="39">
        <v>14400</v>
      </c>
      <c r="FL134" s="39">
        <v>9640</v>
      </c>
      <c r="FM134" s="39">
        <v>6290</v>
      </c>
      <c r="FN134" s="39">
        <v>3450</v>
      </c>
      <c r="FO134" s="39">
        <v>1240</v>
      </c>
      <c r="FP134" s="39">
        <v>780</v>
      </c>
      <c r="FQ134" s="39">
        <v>80</v>
      </c>
      <c r="FR134" s="39" t="s">
        <v>334</v>
      </c>
      <c r="FS134" s="39">
        <v>50180</v>
      </c>
      <c r="FT134" s="39">
        <v>14310</v>
      </c>
      <c r="FU134" s="39">
        <v>14520</v>
      </c>
      <c r="FV134" s="39">
        <v>9700</v>
      </c>
      <c r="FW134" s="39">
        <v>6340</v>
      </c>
      <c r="FX134" s="39">
        <v>3500</v>
      </c>
      <c r="FY134" s="39">
        <v>1260</v>
      </c>
      <c r="FZ134" s="39">
        <v>790</v>
      </c>
      <c r="GA134" s="39">
        <v>80</v>
      </c>
      <c r="GB134" s="39" t="s">
        <v>334</v>
      </c>
      <c r="GC134" s="39">
        <v>50500</v>
      </c>
      <c r="GD134" s="39">
        <v>14380</v>
      </c>
      <c r="GE134" s="39">
        <v>14560</v>
      </c>
      <c r="GF134" s="39">
        <v>9790</v>
      </c>
      <c r="GG134" s="39">
        <v>6370</v>
      </c>
      <c r="GH134" s="39">
        <v>3550</v>
      </c>
      <c r="GI134" s="39">
        <v>1270</v>
      </c>
      <c r="GJ134" s="39">
        <v>810</v>
      </c>
      <c r="GK134" s="39">
        <v>80</v>
      </c>
      <c r="GL134" s="39" t="s">
        <v>334</v>
      </c>
      <c r="GM134" s="39">
        <v>50800</v>
      </c>
      <c r="GN134" s="39">
        <v>14400</v>
      </c>
      <c r="GO134" s="39">
        <v>14650</v>
      </c>
      <c r="GP134" s="39">
        <v>9860</v>
      </c>
      <c r="GQ134" s="39">
        <v>6400</v>
      </c>
      <c r="GR134" s="39">
        <v>3590</v>
      </c>
      <c r="GS134" s="39">
        <v>1300</v>
      </c>
      <c r="GT134" s="39">
        <v>820</v>
      </c>
      <c r="GU134" s="39">
        <v>80</v>
      </c>
      <c r="GV134" s="39" t="s">
        <v>334</v>
      </c>
      <c r="GW134" s="39">
        <v>51100</v>
      </c>
      <c r="GX134" s="39">
        <v>14390</v>
      </c>
      <c r="GY134" s="39">
        <v>14690</v>
      </c>
      <c r="GZ134" s="39">
        <v>9920</v>
      </c>
      <c r="HA134" s="39">
        <v>6450</v>
      </c>
      <c r="HB134" s="39">
        <v>3640</v>
      </c>
      <c r="HC134" s="39">
        <v>1310</v>
      </c>
      <c r="HD134" s="39">
        <v>820</v>
      </c>
      <c r="HE134" s="39">
        <v>80</v>
      </c>
      <c r="HF134" s="39" t="s">
        <v>334</v>
      </c>
      <c r="HG134" s="39">
        <v>51300</v>
      </c>
      <c r="HH134" s="39">
        <v>14420</v>
      </c>
      <c r="HI134" s="39">
        <v>14750</v>
      </c>
      <c r="HJ134" s="39">
        <v>9970</v>
      </c>
      <c r="HK134" s="39">
        <v>6500</v>
      </c>
      <c r="HL134" s="39">
        <v>3700</v>
      </c>
      <c r="HM134" s="39">
        <v>1330</v>
      </c>
      <c r="HN134" s="39">
        <v>820</v>
      </c>
      <c r="HO134" s="39">
        <v>90</v>
      </c>
      <c r="HP134" s="39" t="s">
        <v>334</v>
      </c>
      <c r="HQ134" s="39">
        <v>51570</v>
      </c>
      <c r="HR134" s="39">
        <v>14380</v>
      </c>
      <c r="HS134" s="39">
        <v>14870</v>
      </c>
      <c r="HT134" s="39">
        <v>10020</v>
      </c>
      <c r="HU134" s="39">
        <v>6570</v>
      </c>
      <c r="HV134" s="39">
        <v>3750</v>
      </c>
      <c r="HW134" s="39">
        <v>1360</v>
      </c>
      <c r="HX134" s="39">
        <v>830</v>
      </c>
      <c r="HY134" s="39">
        <v>90</v>
      </c>
      <c r="HZ134" s="39" t="s">
        <v>334</v>
      </c>
      <c r="IA134" s="39">
        <v>51860</v>
      </c>
      <c r="IB134" s="39">
        <v>14420</v>
      </c>
      <c r="IC134" s="39">
        <v>14950</v>
      </c>
      <c r="ID134" s="39">
        <v>10020</v>
      </c>
      <c r="IE134" s="39">
        <v>6580</v>
      </c>
      <c r="IF134" s="39">
        <v>3820</v>
      </c>
      <c r="IG134" s="39">
        <v>1380</v>
      </c>
      <c r="IH134" s="39">
        <v>840</v>
      </c>
      <c r="II134" s="39">
        <v>90</v>
      </c>
      <c r="IJ134" s="39" t="s">
        <v>334</v>
      </c>
      <c r="IK134" s="39">
        <v>52090</v>
      </c>
      <c r="IL134" s="39">
        <v>14450</v>
      </c>
      <c r="IM134" s="39">
        <v>15000</v>
      </c>
      <c r="IN134" s="39">
        <v>10010</v>
      </c>
      <c r="IO134" s="39">
        <v>6580</v>
      </c>
      <c r="IP134" s="39">
        <v>3860</v>
      </c>
      <c r="IQ134" s="39">
        <v>1390</v>
      </c>
      <c r="IR134" s="39">
        <v>840</v>
      </c>
      <c r="IS134" s="39">
        <v>90</v>
      </c>
      <c r="IT134" s="39" t="s">
        <v>334</v>
      </c>
      <c r="IU134" s="39">
        <v>52220</v>
      </c>
      <c r="IV134" s="39">
        <v>14500</v>
      </c>
      <c r="IW134" s="39">
        <v>15040</v>
      </c>
      <c r="IX134" s="39">
        <v>10040</v>
      </c>
      <c r="IY134" s="39">
        <v>6600</v>
      </c>
      <c r="IZ134" s="39">
        <v>3900</v>
      </c>
      <c r="JA134" s="39">
        <v>1390</v>
      </c>
      <c r="JB134" s="39">
        <v>860</v>
      </c>
      <c r="JC134" s="39">
        <v>90</v>
      </c>
      <c r="JD134" s="39" t="s">
        <v>334</v>
      </c>
      <c r="JE134" s="39">
        <v>52410</v>
      </c>
      <c r="JF134" s="39">
        <v>14580</v>
      </c>
      <c r="JG134" s="39">
        <v>15100</v>
      </c>
      <c r="JH134" s="39">
        <v>10090</v>
      </c>
      <c r="JI134" s="39">
        <v>6650</v>
      </c>
      <c r="JJ134" s="39">
        <v>3960</v>
      </c>
      <c r="JK134" s="39">
        <v>1410</v>
      </c>
      <c r="JL134" s="39">
        <v>870</v>
      </c>
      <c r="JM134" s="39">
        <v>90</v>
      </c>
      <c r="JN134" s="39" t="s">
        <v>334</v>
      </c>
      <c r="JO134" s="39">
        <v>52740</v>
      </c>
      <c r="JP134" s="39">
        <v>14630</v>
      </c>
      <c r="JQ134" s="39">
        <v>15170</v>
      </c>
      <c r="JR134" s="39">
        <v>10190</v>
      </c>
      <c r="JS134" s="39">
        <v>6700</v>
      </c>
      <c r="JT134" s="39">
        <v>4020</v>
      </c>
      <c r="JU134" s="39">
        <v>1430</v>
      </c>
      <c r="JV134" s="39">
        <v>880</v>
      </c>
      <c r="JW134" s="39">
        <v>90</v>
      </c>
      <c r="JX134" s="39" t="s">
        <v>334</v>
      </c>
      <c r="JY134" s="39">
        <v>53090</v>
      </c>
      <c r="JZ134" s="39">
        <v>14650</v>
      </c>
      <c r="KA134" s="39">
        <v>15220</v>
      </c>
      <c r="KB134" s="39">
        <v>10220</v>
      </c>
      <c r="KC134" s="39">
        <v>6740</v>
      </c>
      <c r="KD134" s="39">
        <v>4090</v>
      </c>
      <c r="KE134" s="39">
        <v>1430</v>
      </c>
      <c r="KF134" s="39">
        <v>890</v>
      </c>
      <c r="KG134" s="39">
        <v>90</v>
      </c>
      <c r="KH134" s="39" t="s">
        <v>334</v>
      </c>
      <c r="KI134" s="39">
        <v>53320</v>
      </c>
      <c r="KJ134" s="39">
        <v>14690</v>
      </c>
      <c r="KK134" s="39">
        <v>15270</v>
      </c>
      <c r="KL134" s="39">
        <v>10270</v>
      </c>
      <c r="KM134" s="39">
        <v>6790</v>
      </c>
      <c r="KN134" s="39">
        <v>4160</v>
      </c>
      <c r="KO134" s="39">
        <v>1470</v>
      </c>
      <c r="KP134" s="39">
        <v>910</v>
      </c>
      <c r="KQ134" s="39">
        <v>90</v>
      </c>
      <c r="KR134" s="39" t="s">
        <v>334</v>
      </c>
      <c r="KS134" s="39">
        <v>53650</v>
      </c>
      <c r="KT134" s="39">
        <v>14750</v>
      </c>
      <c r="KU134" s="39">
        <v>15390</v>
      </c>
      <c r="KV134" s="39">
        <v>10450</v>
      </c>
      <c r="KW134" s="39">
        <v>6880</v>
      </c>
      <c r="KX134" s="39">
        <v>4250</v>
      </c>
      <c r="KY134" s="39">
        <v>1470</v>
      </c>
      <c r="KZ134" s="39">
        <v>920</v>
      </c>
      <c r="LA134" s="39">
        <v>90</v>
      </c>
      <c r="LB134" s="39" t="s">
        <v>334</v>
      </c>
      <c r="LC134" s="39">
        <v>54200</v>
      </c>
      <c r="LD134" t="str">
        <f>INDEX(Lookup!$F$2:$F$375, MATCH(D134,Lookup!$A$2:$A$375,0))</f>
        <v>:</v>
      </c>
    </row>
    <row r="135" spans="2:316" ht="15" customHeight="1" x14ac:dyDescent="0.25">
      <c r="B135" s="1" t="s">
        <v>342</v>
      </c>
      <c r="C135" s="42">
        <v>3025</v>
      </c>
      <c r="D135" s="42" t="s">
        <v>597</v>
      </c>
      <c r="E135" s="37" t="s">
        <v>598</v>
      </c>
      <c r="F135" s="38">
        <v>24850</v>
      </c>
      <c r="G135" s="38">
        <v>8060</v>
      </c>
      <c r="H135" s="38">
        <v>5540</v>
      </c>
      <c r="I135" s="38">
        <v>2280</v>
      </c>
      <c r="J135" s="38">
        <v>1010</v>
      </c>
      <c r="K135" s="38">
        <v>290</v>
      </c>
      <c r="L135" s="38">
        <v>150</v>
      </c>
      <c r="M135" s="38">
        <v>10</v>
      </c>
      <c r="N135" s="38" t="s">
        <v>334</v>
      </c>
      <c r="O135" s="39">
        <v>42190</v>
      </c>
      <c r="P135" s="39">
        <v>24990</v>
      </c>
      <c r="Q135" s="39">
        <v>8240</v>
      </c>
      <c r="R135" s="39">
        <v>5450</v>
      </c>
      <c r="S135" s="39">
        <v>2290</v>
      </c>
      <c r="T135" s="39">
        <v>1010</v>
      </c>
      <c r="U135" s="39">
        <v>300</v>
      </c>
      <c r="V135" s="39">
        <v>150</v>
      </c>
      <c r="W135" s="39">
        <v>10</v>
      </c>
      <c r="X135" s="39" t="s">
        <v>334</v>
      </c>
      <c r="Y135" s="39">
        <v>42450</v>
      </c>
      <c r="Z135" s="39">
        <v>25320</v>
      </c>
      <c r="AA135" s="39">
        <v>8490</v>
      </c>
      <c r="AB135" s="39">
        <v>5320</v>
      </c>
      <c r="AC135" s="39">
        <v>2340</v>
      </c>
      <c r="AD135" s="39">
        <v>1020</v>
      </c>
      <c r="AE135" s="39">
        <v>300</v>
      </c>
      <c r="AF135" s="39">
        <v>140</v>
      </c>
      <c r="AG135" s="39">
        <v>10</v>
      </c>
      <c r="AH135" s="39" t="s">
        <v>334</v>
      </c>
      <c r="AI135" s="39">
        <v>42930</v>
      </c>
      <c r="AJ135" s="39">
        <v>25640</v>
      </c>
      <c r="AK135" s="39">
        <v>8480</v>
      </c>
      <c r="AL135" s="39">
        <v>5270</v>
      </c>
      <c r="AM135" s="39">
        <v>2400</v>
      </c>
      <c r="AN135" s="39">
        <v>1060</v>
      </c>
      <c r="AO135" s="39">
        <v>280</v>
      </c>
      <c r="AP135" s="39">
        <v>130</v>
      </c>
      <c r="AQ135" s="39">
        <v>10</v>
      </c>
      <c r="AR135" s="39" t="s">
        <v>334</v>
      </c>
      <c r="AS135" s="39">
        <v>43260</v>
      </c>
      <c r="AT135" s="39">
        <v>25670</v>
      </c>
      <c r="AU135" s="39">
        <v>8490</v>
      </c>
      <c r="AV135" s="39">
        <v>5280</v>
      </c>
      <c r="AW135" s="39">
        <v>2480</v>
      </c>
      <c r="AX135" s="39">
        <v>1090</v>
      </c>
      <c r="AY135" s="39">
        <v>280</v>
      </c>
      <c r="AZ135" s="39">
        <v>130</v>
      </c>
      <c r="BA135" s="39">
        <v>10</v>
      </c>
      <c r="BB135" s="39" t="s">
        <v>334</v>
      </c>
      <c r="BC135" s="39">
        <v>43430</v>
      </c>
      <c r="BD135" s="39">
        <v>25710</v>
      </c>
      <c r="BE135" s="39">
        <v>8530</v>
      </c>
      <c r="BF135" s="39">
        <v>5290</v>
      </c>
      <c r="BG135" s="39">
        <v>2550</v>
      </c>
      <c r="BH135" s="39">
        <v>1110</v>
      </c>
      <c r="BI135" s="39">
        <v>280</v>
      </c>
      <c r="BJ135" s="39">
        <v>130</v>
      </c>
      <c r="BK135" s="39">
        <v>10</v>
      </c>
      <c r="BL135" s="39" t="s">
        <v>334</v>
      </c>
      <c r="BM135" s="39">
        <v>43600</v>
      </c>
      <c r="BN135" s="39">
        <v>26080</v>
      </c>
      <c r="BO135" s="39">
        <v>8380</v>
      </c>
      <c r="BP135" s="39">
        <v>5310</v>
      </c>
      <c r="BQ135" s="39">
        <v>2610</v>
      </c>
      <c r="BR135" s="39">
        <v>1140</v>
      </c>
      <c r="BS135" s="39">
        <v>300</v>
      </c>
      <c r="BT135" s="39">
        <v>130</v>
      </c>
      <c r="BU135" s="39">
        <v>10</v>
      </c>
      <c r="BV135" s="39" t="s">
        <v>334</v>
      </c>
      <c r="BW135" s="39">
        <v>43950</v>
      </c>
      <c r="BX135" s="39">
        <v>26150</v>
      </c>
      <c r="BY135" s="39">
        <v>8400</v>
      </c>
      <c r="BZ135" s="39">
        <v>5300</v>
      </c>
      <c r="CA135" s="39">
        <v>2650</v>
      </c>
      <c r="CB135" s="39">
        <v>1160</v>
      </c>
      <c r="CC135" s="39">
        <v>310</v>
      </c>
      <c r="CD135" s="39">
        <v>130</v>
      </c>
      <c r="CE135" s="39">
        <v>10</v>
      </c>
      <c r="CF135" s="39" t="s">
        <v>334</v>
      </c>
      <c r="CG135" s="39">
        <v>44100</v>
      </c>
      <c r="CH135" s="39">
        <v>26110</v>
      </c>
      <c r="CI135" s="39">
        <v>8420</v>
      </c>
      <c r="CJ135" s="39">
        <v>5320</v>
      </c>
      <c r="CK135" s="39">
        <v>2690</v>
      </c>
      <c r="CL135" s="39">
        <v>1210</v>
      </c>
      <c r="CM135" s="39">
        <v>310</v>
      </c>
      <c r="CN135" s="39">
        <v>130</v>
      </c>
      <c r="CO135" s="39">
        <v>10</v>
      </c>
      <c r="CP135" s="39" t="s">
        <v>334</v>
      </c>
      <c r="CQ135" s="39">
        <v>44180</v>
      </c>
      <c r="CR135" s="39">
        <v>26050</v>
      </c>
      <c r="CS135" s="39">
        <v>8510</v>
      </c>
      <c r="CT135" s="39">
        <v>5310</v>
      </c>
      <c r="CU135" s="39">
        <v>2760</v>
      </c>
      <c r="CV135" s="39">
        <v>1290</v>
      </c>
      <c r="CW135" s="39">
        <v>310</v>
      </c>
      <c r="CX135" s="39">
        <v>130</v>
      </c>
      <c r="CY135" s="39">
        <v>10</v>
      </c>
      <c r="CZ135" s="39" t="s">
        <v>334</v>
      </c>
      <c r="DA135" s="39">
        <v>44370</v>
      </c>
      <c r="DB135" s="39">
        <v>26010</v>
      </c>
      <c r="DC135" s="39">
        <v>8550</v>
      </c>
      <c r="DD135" s="39">
        <v>5400</v>
      </c>
      <c r="DE135" s="39">
        <v>2970</v>
      </c>
      <c r="DF135" s="39">
        <v>1310</v>
      </c>
      <c r="DG135" s="39">
        <v>320</v>
      </c>
      <c r="DH135" s="39">
        <v>130</v>
      </c>
      <c r="DI135" s="39">
        <v>10</v>
      </c>
      <c r="DJ135" s="39" t="s">
        <v>334</v>
      </c>
      <c r="DK135" s="39">
        <v>44700</v>
      </c>
      <c r="DL135" s="39">
        <v>25920</v>
      </c>
      <c r="DM135" s="39">
        <v>8660</v>
      </c>
      <c r="DN135" s="39">
        <v>5540</v>
      </c>
      <c r="DO135" s="39">
        <v>3090</v>
      </c>
      <c r="DP135" s="39">
        <v>1330</v>
      </c>
      <c r="DQ135" s="39">
        <v>320</v>
      </c>
      <c r="DR135" s="39">
        <v>140</v>
      </c>
      <c r="DS135" s="39">
        <v>20</v>
      </c>
      <c r="DT135" s="39" t="s">
        <v>334</v>
      </c>
      <c r="DU135" s="39">
        <v>45000</v>
      </c>
      <c r="DV135" s="39">
        <v>25900</v>
      </c>
      <c r="DW135" s="39">
        <v>8710</v>
      </c>
      <c r="DX135" s="39">
        <v>5660</v>
      </c>
      <c r="DY135" s="39">
        <v>3250</v>
      </c>
      <c r="DZ135" s="39">
        <v>1370</v>
      </c>
      <c r="EA135" s="39">
        <v>330</v>
      </c>
      <c r="EB135" s="39">
        <v>140</v>
      </c>
      <c r="EC135" s="39">
        <v>20</v>
      </c>
      <c r="ED135" s="39" t="s">
        <v>334</v>
      </c>
      <c r="EE135" s="39">
        <v>45370</v>
      </c>
      <c r="EF135" s="39">
        <v>25950</v>
      </c>
      <c r="EG135" s="39">
        <v>8820</v>
      </c>
      <c r="EH135" s="39">
        <v>5820</v>
      </c>
      <c r="EI135" s="39">
        <v>3350</v>
      </c>
      <c r="EJ135" s="39">
        <v>1410</v>
      </c>
      <c r="EK135" s="39">
        <v>330</v>
      </c>
      <c r="EL135" s="39">
        <v>140</v>
      </c>
      <c r="EM135" s="39">
        <v>20</v>
      </c>
      <c r="EN135" s="39" t="s">
        <v>334</v>
      </c>
      <c r="EO135" s="39">
        <v>45830</v>
      </c>
      <c r="EP135" s="39">
        <v>26110</v>
      </c>
      <c r="EQ135" s="39">
        <v>8940</v>
      </c>
      <c r="ER135" s="39">
        <v>5930</v>
      </c>
      <c r="ES135" s="39">
        <v>3420</v>
      </c>
      <c r="ET135" s="39">
        <v>1400</v>
      </c>
      <c r="EU135" s="39">
        <v>340</v>
      </c>
      <c r="EV135" s="39">
        <v>150</v>
      </c>
      <c r="EW135" s="39">
        <v>20</v>
      </c>
      <c r="EX135" s="39" t="s">
        <v>334</v>
      </c>
      <c r="EY135" s="39">
        <v>46310</v>
      </c>
      <c r="EZ135" s="39">
        <v>26250</v>
      </c>
      <c r="FA135" s="39">
        <v>9040</v>
      </c>
      <c r="FB135" s="39">
        <v>6090</v>
      </c>
      <c r="FC135" s="39">
        <v>3470</v>
      </c>
      <c r="FD135" s="39">
        <v>1390</v>
      </c>
      <c r="FE135" s="39">
        <v>350</v>
      </c>
      <c r="FF135" s="39">
        <v>160</v>
      </c>
      <c r="FG135" s="39">
        <v>20</v>
      </c>
      <c r="FH135" s="39" t="s">
        <v>334</v>
      </c>
      <c r="FI135" s="39">
        <v>46770</v>
      </c>
      <c r="FJ135" s="39">
        <v>26360</v>
      </c>
      <c r="FK135" s="39">
        <v>9100</v>
      </c>
      <c r="FL135" s="39">
        <v>6160</v>
      </c>
      <c r="FM135" s="39">
        <v>3480</v>
      </c>
      <c r="FN135" s="39">
        <v>1360</v>
      </c>
      <c r="FO135" s="39">
        <v>350</v>
      </c>
      <c r="FP135" s="39">
        <v>170</v>
      </c>
      <c r="FQ135" s="39">
        <v>20</v>
      </c>
      <c r="FR135" s="39" t="s">
        <v>334</v>
      </c>
      <c r="FS135" s="39">
        <v>46990</v>
      </c>
      <c r="FT135" s="39">
        <v>26310</v>
      </c>
      <c r="FU135" s="39">
        <v>9170</v>
      </c>
      <c r="FV135" s="39">
        <v>6180</v>
      </c>
      <c r="FW135" s="39">
        <v>3500</v>
      </c>
      <c r="FX135" s="39">
        <v>1360</v>
      </c>
      <c r="FY135" s="39">
        <v>350</v>
      </c>
      <c r="FZ135" s="39">
        <v>180</v>
      </c>
      <c r="GA135" s="39">
        <v>20</v>
      </c>
      <c r="GB135" s="39" t="s">
        <v>334</v>
      </c>
      <c r="GC135" s="39">
        <v>47060</v>
      </c>
      <c r="GD135" s="39">
        <v>26380</v>
      </c>
      <c r="GE135" s="39">
        <v>9250</v>
      </c>
      <c r="GF135" s="39">
        <v>6250</v>
      </c>
      <c r="GG135" s="39">
        <v>3520</v>
      </c>
      <c r="GH135" s="39">
        <v>1370</v>
      </c>
      <c r="GI135" s="39">
        <v>350</v>
      </c>
      <c r="GJ135" s="39">
        <v>180</v>
      </c>
      <c r="GK135" s="39">
        <v>20</v>
      </c>
      <c r="GL135" s="39" t="s">
        <v>334</v>
      </c>
      <c r="GM135" s="39">
        <v>47310</v>
      </c>
      <c r="GN135" s="39">
        <v>26430</v>
      </c>
      <c r="GO135" s="39">
        <v>9320</v>
      </c>
      <c r="GP135" s="39">
        <v>6320</v>
      </c>
      <c r="GQ135" s="39">
        <v>3550</v>
      </c>
      <c r="GR135" s="39">
        <v>1360</v>
      </c>
      <c r="GS135" s="39">
        <v>360</v>
      </c>
      <c r="GT135" s="39">
        <v>180</v>
      </c>
      <c r="GU135" s="39">
        <v>20</v>
      </c>
      <c r="GV135" s="39" t="s">
        <v>334</v>
      </c>
      <c r="GW135" s="39">
        <v>47540</v>
      </c>
      <c r="GX135" s="39">
        <v>26470</v>
      </c>
      <c r="GY135" s="39">
        <v>9350</v>
      </c>
      <c r="GZ135" s="39">
        <v>6380</v>
      </c>
      <c r="HA135" s="39">
        <v>3530</v>
      </c>
      <c r="HB135" s="39">
        <v>1370</v>
      </c>
      <c r="HC135" s="39">
        <v>360</v>
      </c>
      <c r="HD135" s="39">
        <v>180</v>
      </c>
      <c r="HE135" s="39">
        <v>20</v>
      </c>
      <c r="HF135" s="39" t="s">
        <v>334</v>
      </c>
      <c r="HG135" s="39">
        <v>47650</v>
      </c>
      <c r="HH135" s="39">
        <v>26570</v>
      </c>
      <c r="HI135" s="39">
        <v>9380</v>
      </c>
      <c r="HJ135" s="39">
        <v>6440</v>
      </c>
      <c r="HK135" s="39">
        <v>3600</v>
      </c>
      <c r="HL135" s="39">
        <v>1370</v>
      </c>
      <c r="HM135" s="39">
        <v>370</v>
      </c>
      <c r="HN135" s="39">
        <v>180</v>
      </c>
      <c r="HO135" s="39">
        <v>20</v>
      </c>
      <c r="HP135" s="39" t="s">
        <v>334</v>
      </c>
      <c r="HQ135" s="39">
        <v>47920</v>
      </c>
      <c r="HR135" s="39">
        <v>26740</v>
      </c>
      <c r="HS135" s="39">
        <v>9420</v>
      </c>
      <c r="HT135" s="39">
        <v>6500</v>
      </c>
      <c r="HU135" s="39">
        <v>3650</v>
      </c>
      <c r="HV135" s="39">
        <v>1400</v>
      </c>
      <c r="HW135" s="39">
        <v>380</v>
      </c>
      <c r="HX135" s="39">
        <v>180</v>
      </c>
      <c r="HY135" s="39">
        <v>20</v>
      </c>
      <c r="HZ135" s="39" t="s">
        <v>334</v>
      </c>
      <c r="IA135" s="39">
        <v>48270</v>
      </c>
      <c r="IB135" s="39">
        <v>26840</v>
      </c>
      <c r="IC135" s="39">
        <v>9480</v>
      </c>
      <c r="ID135" s="39">
        <v>6550</v>
      </c>
      <c r="IE135" s="39">
        <v>3700</v>
      </c>
      <c r="IF135" s="39">
        <v>1420</v>
      </c>
      <c r="IG135" s="39">
        <v>380</v>
      </c>
      <c r="IH135" s="39">
        <v>180</v>
      </c>
      <c r="II135" s="39">
        <v>30</v>
      </c>
      <c r="IJ135" s="39" t="s">
        <v>334</v>
      </c>
      <c r="IK135" s="39">
        <v>48580</v>
      </c>
      <c r="IL135" s="39">
        <v>27040</v>
      </c>
      <c r="IM135" s="39">
        <v>9520</v>
      </c>
      <c r="IN135" s="39">
        <v>6590</v>
      </c>
      <c r="IO135" s="39">
        <v>3720</v>
      </c>
      <c r="IP135" s="39">
        <v>1440</v>
      </c>
      <c r="IQ135" s="39">
        <v>400</v>
      </c>
      <c r="IR135" s="39">
        <v>180</v>
      </c>
      <c r="IS135" s="39">
        <v>30</v>
      </c>
      <c r="IT135" s="39" t="s">
        <v>334</v>
      </c>
      <c r="IU135" s="39">
        <v>48910</v>
      </c>
      <c r="IV135" s="39">
        <v>27140</v>
      </c>
      <c r="IW135" s="39">
        <v>9570</v>
      </c>
      <c r="IX135" s="39">
        <v>6630</v>
      </c>
      <c r="IY135" s="39">
        <v>3740</v>
      </c>
      <c r="IZ135" s="39">
        <v>1450</v>
      </c>
      <c r="JA135" s="39">
        <v>400</v>
      </c>
      <c r="JB135" s="39">
        <v>180</v>
      </c>
      <c r="JC135" s="39">
        <v>30</v>
      </c>
      <c r="JD135" s="39" t="s">
        <v>334</v>
      </c>
      <c r="JE135" s="39">
        <v>49140</v>
      </c>
      <c r="JF135" s="39">
        <v>27280</v>
      </c>
      <c r="JG135" s="39">
        <v>9630</v>
      </c>
      <c r="JH135" s="39">
        <v>6650</v>
      </c>
      <c r="JI135" s="39">
        <v>3810</v>
      </c>
      <c r="JJ135" s="39">
        <v>1480</v>
      </c>
      <c r="JK135" s="39">
        <v>410</v>
      </c>
      <c r="JL135" s="39">
        <v>190</v>
      </c>
      <c r="JM135" s="39">
        <v>30</v>
      </c>
      <c r="JN135" s="39" t="s">
        <v>334</v>
      </c>
      <c r="JO135" s="39">
        <v>49470</v>
      </c>
      <c r="JP135" s="39">
        <v>27310</v>
      </c>
      <c r="JQ135" s="39">
        <v>9690</v>
      </c>
      <c r="JR135" s="39">
        <v>6750</v>
      </c>
      <c r="JS135" s="39">
        <v>3910</v>
      </c>
      <c r="JT135" s="39">
        <v>1560</v>
      </c>
      <c r="JU135" s="39">
        <v>430</v>
      </c>
      <c r="JV135" s="39">
        <v>190</v>
      </c>
      <c r="JW135" s="39">
        <v>30</v>
      </c>
      <c r="JX135" s="39" t="s">
        <v>334</v>
      </c>
      <c r="JY135" s="39">
        <v>49870</v>
      </c>
      <c r="JZ135" s="39">
        <v>27450</v>
      </c>
      <c r="KA135" s="39">
        <v>9740</v>
      </c>
      <c r="KB135" s="39">
        <v>6820</v>
      </c>
      <c r="KC135" s="39">
        <v>3990</v>
      </c>
      <c r="KD135" s="39">
        <v>1620</v>
      </c>
      <c r="KE135" s="39">
        <v>450</v>
      </c>
      <c r="KF135" s="39">
        <v>190</v>
      </c>
      <c r="KG135" s="39">
        <v>30</v>
      </c>
      <c r="KH135" s="39" t="s">
        <v>334</v>
      </c>
      <c r="KI135" s="39">
        <v>50300</v>
      </c>
      <c r="KJ135" s="39">
        <v>27480</v>
      </c>
      <c r="KK135" s="39">
        <v>9780</v>
      </c>
      <c r="KL135" s="39">
        <v>6910</v>
      </c>
      <c r="KM135" s="39">
        <v>4100</v>
      </c>
      <c r="KN135" s="39">
        <v>1700</v>
      </c>
      <c r="KO135" s="39">
        <v>460</v>
      </c>
      <c r="KP135" s="39">
        <v>200</v>
      </c>
      <c r="KQ135" s="39">
        <v>30</v>
      </c>
      <c r="KR135" s="39" t="s">
        <v>334</v>
      </c>
      <c r="KS135" s="39">
        <v>50650</v>
      </c>
      <c r="KT135" s="39">
        <v>27630</v>
      </c>
      <c r="KU135" s="39">
        <v>9840</v>
      </c>
      <c r="KV135" s="39">
        <v>6970</v>
      </c>
      <c r="KW135" s="39">
        <v>4160</v>
      </c>
      <c r="KX135" s="39">
        <v>1730</v>
      </c>
      <c r="KY135" s="39">
        <v>470</v>
      </c>
      <c r="KZ135" s="39">
        <v>200</v>
      </c>
      <c r="LA135" s="39">
        <v>30</v>
      </c>
      <c r="LB135" s="39" t="s">
        <v>334</v>
      </c>
      <c r="LC135" s="39">
        <v>51020</v>
      </c>
      <c r="LD135" t="str">
        <f>INDEX(Lookup!$F$2:$F$375, MATCH(D135,Lookup!$A$2:$A$375,0))</f>
        <v>:</v>
      </c>
    </row>
    <row r="136" spans="2:316" ht="15" customHeight="1" x14ac:dyDescent="0.25">
      <c r="B136" s="1" t="s">
        <v>342</v>
      </c>
      <c r="C136" s="42">
        <v>3030</v>
      </c>
      <c r="D136" s="42" t="s">
        <v>599</v>
      </c>
      <c r="E136" s="37" t="s">
        <v>600</v>
      </c>
      <c r="F136" s="38">
        <v>19080</v>
      </c>
      <c r="G136" s="38">
        <v>6450</v>
      </c>
      <c r="H136" s="38">
        <v>7300</v>
      </c>
      <c r="I136" s="38">
        <v>3980</v>
      </c>
      <c r="J136" s="38">
        <v>2700</v>
      </c>
      <c r="K136" s="38">
        <v>1880</v>
      </c>
      <c r="L136" s="38">
        <v>1190</v>
      </c>
      <c r="M136" s="38">
        <v>130</v>
      </c>
      <c r="N136" s="38" t="s">
        <v>334</v>
      </c>
      <c r="O136" s="39">
        <v>42700</v>
      </c>
      <c r="P136" s="39">
        <v>19340</v>
      </c>
      <c r="Q136" s="39">
        <v>6450</v>
      </c>
      <c r="R136" s="39">
        <v>7310</v>
      </c>
      <c r="S136" s="39">
        <v>4070</v>
      </c>
      <c r="T136" s="39">
        <v>2690</v>
      </c>
      <c r="U136" s="39">
        <v>1860</v>
      </c>
      <c r="V136" s="39">
        <v>1180</v>
      </c>
      <c r="W136" s="39">
        <v>130</v>
      </c>
      <c r="X136" s="39" t="s">
        <v>334</v>
      </c>
      <c r="Y136" s="39">
        <v>43020</v>
      </c>
      <c r="Z136" s="39">
        <v>19690</v>
      </c>
      <c r="AA136" s="39">
        <v>6540</v>
      </c>
      <c r="AB136" s="39">
        <v>7230</v>
      </c>
      <c r="AC136" s="39">
        <v>4160</v>
      </c>
      <c r="AD136" s="39">
        <v>2790</v>
      </c>
      <c r="AE136" s="39">
        <v>1820</v>
      </c>
      <c r="AF136" s="39">
        <v>1060</v>
      </c>
      <c r="AG136" s="39">
        <v>110</v>
      </c>
      <c r="AH136" s="39" t="s">
        <v>334</v>
      </c>
      <c r="AI136" s="39">
        <v>43400</v>
      </c>
      <c r="AJ136" s="39">
        <v>19970</v>
      </c>
      <c r="AK136" s="39">
        <v>6660</v>
      </c>
      <c r="AL136" s="39">
        <v>7220</v>
      </c>
      <c r="AM136" s="39">
        <v>4200</v>
      </c>
      <c r="AN136" s="39">
        <v>2790</v>
      </c>
      <c r="AO136" s="39">
        <v>1810</v>
      </c>
      <c r="AP136" s="39">
        <v>1030</v>
      </c>
      <c r="AQ136" s="39">
        <v>100</v>
      </c>
      <c r="AR136" s="39" t="s">
        <v>334</v>
      </c>
      <c r="AS136" s="39">
        <v>43770</v>
      </c>
      <c r="AT136" s="39">
        <v>20160</v>
      </c>
      <c r="AU136" s="39">
        <v>6760</v>
      </c>
      <c r="AV136" s="39">
        <v>7180</v>
      </c>
      <c r="AW136" s="39">
        <v>4280</v>
      </c>
      <c r="AX136" s="39">
        <v>2840</v>
      </c>
      <c r="AY136" s="39">
        <v>1830</v>
      </c>
      <c r="AZ136" s="39">
        <v>1030</v>
      </c>
      <c r="BA136" s="39">
        <v>100</v>
      </c>
      <c r="BB136" s="39" t="s">
        <v>334</v>
      </c>
      <c r="BC136" s="39">
        <v>44180</v>
      </c>
      <c r="BD136" s="39">
        <v>20310</v>
      </c>
      <c r="BE136" s="39">
        <v>6790</v>
      </c>
      <c r="BF136" s="39">
        <v>7210</v>
      </c>
      <c r="BG136" s="39">
        <v>4340</v>
      </c>
      <c r="BH136" s="39">
        <v>2880</v>
      </c>
      <c r="BI136" s="39">
        <v>1860</v>
      </c>
      <c r="BJ136" s="39">
        <v>1020</v>
      </c>
      <c r="BK136" s="39">
        <v>100</v>
      </c>
      <c r="BL136" s="39" t="s">
        <v>334</v>
      </c>
      <c r="BM136" s="39">
        <v>44500</v>
      </c>
      <c r="BN136" s="39">
        <v>20460</v>
      </c>
      <c r="BO136" s="39">
        <v>6900</v>
      </c>
      <c r="BP136" s="39">
        <v>7240</v>
      </c>
      <c r="BQ136" s="39">
        <v>4380</v>
      </c>
      <c r="BR136" s="39">
        <v>2910</v>
      </c>
      <c r="BS136" s="39">
        <v>1870</v>
      </c>
      <c r="BT136" s="39">
        <v>1050</v>
      </c>
      <c r="BU136" s="39">
        <v>100</v>
      </c>
      <c r="BV136" s="39" t="s">
        <v>334</v>
      </c>
      <c r="BW136" s="39">
        <v>44910</v>
      </c>
      <c r="BX136" s="39">
        <v>20550</v>
      </c>
      <c r="BY136" s="39">
        <v>7070</v>
      </c>
      <c r="BZ136" s="39">
        <v>7290</v>
      </c>
      <c r="CA136" s="39">
        <v>4470</v>
      </c>
      <c r="CB136" s="39">
        <v>2980</v>
      </c>
      <c r="CC136" s="39">
        <v>1920</v>
      </c>
      <c r="CD136" s="39">
        <v>1110</v>
      </c>
      <c r="CE136" s="39">
        <v>100</v>
      </c>
      <c r="CF136" s="39" t="s">
        <v>334</v>
      </c>
      <c r="CG136" s="39">
        <v>45480</v>
      </c>
      <c r="CH136" s="39">
        <v>20660</v>
      </c>
      <c r="CI136" s="39">
        <v>7180</v>
      </c>
      <c r="CJ136" s="39">
        <v>7330</v>
      </c>
      <c r="CK136" s="39">
        <v>4580</v>
      </c>
      <c r="CL136" s="39">
        <v>3030</v>
      </c>
      <c r="CM136" s="39">
        <v>1970</v>
      </c>
      <c r="CN136" s="39">
        <v>1180</v>
      </c>
      <c r="CO136" s="39">
        <v>100</v>
      </c>
      <c r="CP136" s="39" t="s">
        <v>334</v>
      </c>
      <c r="CQ136" s="39">
        <v>46030</v>
      </c>
      <c r="CR136" s="39">
        <v>20530</v>
      </c>
      <c r="CS136" s="39">
        <v>7210</v>
      </c>
      <c r="CT136" s="39">
        <v>7400</v>
      </c>
      <c r="CU136" s="39">
        <v>4680</v>
      </c>
      <c r="CV136" s="39">
        <v>3120</v>
      </c>
      <c r="CW136" s="39">
        <v>2030</v>
      </c>
      <c r="CX136" s="39">
        <v>1260</v>
      </c>
      <c r="CY136" s="39">
        <v>110</v>
      </c>
      <c r="CZ136" s="39" t="s">
        <v>334</v>
      </c>
      <c r="DA136" s="39">
        <v>46330</v>
      </c>
      <c r="DB136" s="39">
        <v>20600</v>
      </c>
      <c r="DC136" s="39">
        <v>7240</v>
      </c>
      <c r="DD136" s="39">
        <v>7480</v>
      </c>
      <c r="DE136" s="39">
        <v>4870</v>
      </c>
      <c r="DF136" s="39">
        <v>3270</v>
      </c>
      <c r="DG136" s="39">
        <v>2170</v>
      </c>
      <c r="DH136" s="39">
        <v>1290</v>
      </c>
      <c r="DI136" s="39">
        <v>110</v>
      </c>
      <c r="DJ136" s="39" t="s">
        <v>334</v>
      </c>
      <c r="DK136" s="39">
        <v>47030</v>
      </c>
      <c r="DL136" s="39">
        <v>20750</v>
      </c>
      <c r="DM136" s="39">
        <v>7300</v>
      </c>
      <c r="DN136" s="39">
        <v>7640</v>
      </c>
      <c r="DO136" s="39">
        <v>5040</v>
      </c>
      <c r="DP136" s="39">
        <v>3390</v>
      </c>
      <c r="DQ136" s="39">
        <v>2250</v>
      </c>
      <c r="DR136" s="39">
        <v>1280</v>
      </c>
      <c r="DS136" s="39">
        <v>110</v>
      </c>
      <c r="DT136" s="39" t="s">
        <v>334</v>
      </c>
      <c r="DU136" s="39">
        <v>47750</v>
      </c>
      <c r="DV136" s="39">
        <v>20840</v>
      </c>
      <c r="DW136" s="39">
        <v>7450</v>
      </c>
      <c r="DX136" s="39">
        <v>7780</v>
      </c>
      <c r="DY136" s="39">
        <v>5140</v>
      </c>
      <c r="DZ136" s="39">
        <v>3500</v>
      </c>
      <c r="EA136" s="39">
        <v>2300</v>
      </c>
      <c r="EB136" s="39">
        <v>1280</v>
      </c>
      <c r="EC136" s="39">
        <v>110</v>
      </c>
      <c r="ED136" s="39" t="s">
        <v>334</v>
      </c>
      <c r="EE136" s="39">
        <v>48410</v>
      </c>
      <c r="EF136" s="39">
        <v>21050</v>
      </c>
      <c r="EG136" s="39">
        <v>7530</v>
      </c>
      <c r="EH136" s="39">
        <v>7850</v>
      </c>
      <c r="EI136" s="39">
        <v>5260</v>
      </c>
      <c r="EJ136" s="39">
        <v>3610</v>
      </c>
      <c r="EK136" s="39">
        <v>2350</v>
      </c>
      <c r="EL136" s="39">
        <v>1310</v>
      </c>
      <c r="EM136" s="39">
        <v>110</v>
      </c>
      <c r="EN136" s="39" t="s">
        <v>334</v>
      </c>
      <c r="EO136" s="39">
        <v>49060</v>
      </c>
      <c r="EP136" s="39">
        <v>21210</v>
      </c>
      <c r="EQ136" s="39">
        <v>7630</v>
      </c>
      <c r="ER136" s="39">
        <v>7920</v>
      </c>
      <c r="ES136" s="39">
        <v>5370</v>
      </c>
      <c r="ET136" s="39">
        <v>3670</v>
      </c>
      <c r="EU136" s="39">
        <v>2380</v>
      </c>
      <c r="EV136" s="39">
        <v>1310</v>
      </c>
      <c r="EW136" s="39">
        <v>120</v>
      </c>
      <c r="EX136" s="39" t="s">
        <v>334</v>
      </c>
      <c r="EY136" s="39">
        <v>49610</v>
      </c>
      <c r="EZ136" s="39">
        <v>21390</v>
      </c>
      <c r="FA136" s="39">
        <v>7630</v>
      </c>
      <c r="FB136" s="39">
        <v>8020</v>
      </c>
      <c r="FC136" s="39">
        <v>5430</v>
      </c>
      <c r="FD136" s="39">
        <v>3760</v>
      </c>
      <c r="FE136" s="39">
        <v>2410</v>
      </c>
      <c r="FF136" s="39">
        <v>1330</v>
      </c>
      <c r="FG136" s="39">
        <v>120</v>
      </c>
      <c r="FH136" s="39" t="s">
        <v>334</v>
      </c>
      <c r="FI136" s="39">
        <v>50090</v>
      </c>
      <c r="FJ136" s="39">
        <v>21590</v>
      </c>
      <c r="FK136" s="39">
        <v>7690</v>
      </c>
      <c r="FL136" s="39">
        <v>8090</v>
      </c>
      <c r="FM136" s="39">
        <v>5470</v>
      </c>
      <c r="FN136" s="39">
        <v>3800</v>
      </c>
      <c r="FO136" s="39">
        <v>2420</v>
      </c>
      <c r="FP136" s="39">
        <v>1340</v>
      </c>
      <c r="FQ136" s="39">
        <v>120</v>
      </c>
      <c r="FR136" s="39" t="s">
        <v>334</v>
      </c>
      <c r="FS136" s="39">
        <v>50510</v>
      </c>
      <c r="FT136" s="39">
        <v>21740</v>
      </c>
      <c r="FU136" s="39">
        <v>7710</v>
      </c>
      <c r="FV136" s="39">
        <v>8140</v>
      </c>
      <c r="FW136" s="39">
        <v>5490</v>
      </c>
      <c r="FX136" s="39">
        <v>3820</v>
      </c>
      <c r="FY136" s="39">
        <v>2440</v>
      </c>
      <c r="FZ136" s="39">
        <v>1350</v>
      </c>
      <c r="GA136" s="39">
        <v>120</v>
      </c>
      <c r="GB136" s="39" t="s">
        <v>334</v>
      </c>
      <c r="GC136" s="39">
        <v>50810</v>
      </c>
      <c r="GD136" s="39">
        <v>22040</v>
      </c>
      <c r="GE136" s="39">
        <v>7620</v>
      </c>
      <c r="GF136" s="39">
        <v>8210</v>
      </c>
      <c r="GG136" s="39">
        <v>5490</v>
      </c>
      <c r="GH136" s="39">
        <v>3880</v>
      </c>
      <c r="GI136" s="39">
        <v>2450</v>
      </c>
      <c r="GJ136" s="39">
        <v>1360</v>
      </c>
      <c r="GK136" s="39">
        <v>120</v>
      </c>
      <c r="GL136" s="39" t="s">
        <v>334</v>
      </c>
      <c r="GM136" s="39">
        <v>51180</v>
      </c>
      <c r="GN136" s="39">
        <v>22150</v>
      </c>
      <c r="GO136" s="39">
        <v>7640</v>
      </c>
      <c r="GP136" s="39">
        <v>8250</v>
      </c>
      <c r="GQ136" s="39">
        <v>5520</v>
      </c>
      <c r="GR136" s="39">
        <v>3930</v>
      </c>
      <c r="GS136" s="39">
        <v>2470</v>
      </c>
      <c r="GT136" s="39">
        <v>1370</v>
      </c>
      <c r="GU136" s="39">
        <v>120</v>
      </c>
      <c r="GV136" s="39" t="s">
        <v>334</v>
      </c>
      <c r="GW136" s="39">
        <v>51440</v>
      </c>
      <c r="GX136" s="39">
        <v>22240</v>
      </c>
      <c r="GY136" s="39">
        <v>7700</v>
      </c>
      <c r="GZ136" s="39">
        <v>8320</v>
      </c>
      <c r="HA136" s="39">
        <v>5570</v>
      </c>
      <c r="HB136" s="39">
        <v>3930</v>
      </c>
      <c r="HC136" s="39">
        <v>2490</v>
      </c>
      <c r="HD136" s="39">
        <v>1380</v>
      </c>
      <c r="HE136" s="39">
        <v>120</v>
      </c>
      <c r="HF136" s="39" t="s">
        <v>334</v>
      </c>
      <c r="HG136" s="39">
        <v>51740</v>
      </c>
      <c r="HH136" s="39">
        <v>22330</v>
      </c>
      <c r="HI136" s="39">
        <v>7740</v>
      </c>
      <c r="HJ136" s="39">
        <v>8360</v>
      </c>
      <c r="HK136" s="39">
        <v>5610</v>
      </c>
      <c r="HL136" s="39">
        <v>3950</v>
      </c>
      <c r="HM136" s="39">
        <v>2500</v>
      </c>
      <c r="HN136" s="39">
        <v>1380</v>
      </c>
      <c r="HO136" s="39">
        <v>130</v>
      </c>
      <c r="HP136" s="39" t="s">
        <v>334</v>
      </c>
      <c r="HQ136" s="39">
        <v>51990</v>
      </c>
      <c r="HR136" s="39">
        <v>22480</v>
      </c>
      <c r="HS136" s="39">
        <v>7760</v>
      </c>
      <c r="HT136" s="39">
        <v>8430</v>
      </c>
      <c r="HU136" s="39">
        <v>5640</v>
      </c>
      <c r="HV136" s="39">
        <v>3980</v>
      </c>
      <c r="HW136" s="39">
        <v>2530</v>
      </c>
      <c r="HX136" s="39">
        <v>1380</v>
      </c>
      <c r="HY136" s="39">
        <v>130</v>
      </c>
      <c r="HZ136" s="39" t="s">
        <v>334</v>
      </c>
      <c r="IA136" s="39">
        <v>52320</v>
      </c>
      <c r="IB136" s="39">
        <v>22650</v>
      </c>
      <c r="IC136" s="39">
        <v>7830</v>
      </c>
      <c r="ID136" s="39">
        <v>8500</v>
      </c>
      <c r="IE136" s="39">
        <v>5670</v>
      </c>
      <c r="IF136" s="39">
        <v>4020</v>
      </c>
      <c r="IG136" s="39">
        <v>2550</v>
      </c>
      <c r="IH136" s="39">
        <v>1410</v>
      </c>
      <c r="II136" s="39">
        <v>130</v>
      </c>
      <c r="IJ136" s="39" t="s">
        <v>334</v>
      </c>
      <c r="IK136" s="39">
        <v>52760</v>
      </c>
      <c r="IL136" s="39">
        <v>22900</v>
      </c>
      <c r="IM136" s="39">
        <v>7920</v>
      </c>
      <c r="IN136" s="39">
        <v>8600</v>
      </c>
      <c r="IO136" s="39">
        <v>5750</v>
      </c>
      <c r="IP136" s="39">
        <v>4050</v>
      </c>
      <c r="IQ136" s="39">
        <v>2580</v>
      </c>
      <c r="IR136" s="39">
        <v>1400</v>
      </c>
      <c r="IS136" s="39">
        <v>130</v>
      </c>
      <c r="IT136" s="39" t="s">
        <v>334</v>
      </c>
      <c r="IU136" s="39">
        <v>53330</v>
      </c>
      <c r="IV136" s="39">
        <v>23080</v>
      </c>
      <c r="IW136" s="39">
        <v>8040</v>
      </c>
      <c r="IX136" s="39">
        <v>8710</v>
      </c>
      <c r="IY136" s="39">
        <v>5830</v>
      </c>
      <c r="IZ136" s="39">
        <v>4070</v>
      </c>
      <c r="JA136" s="39">
        <v>2600</v>
      </c>
      <c r="JB136" s="39">
        <v>1410</v>
      </c>
      <c r="JC136" s="39">
        <v>130</v>
      </c>
      <c r="JD136" s="39" t="s">
        <v>334</v>
      </c>
      <c r="JE136" s="39">
        <v>53870</v>
      </c>
      <c r="JF136" s="39">
        <v>23300</v>
      </c>
      <c r="JG136" s="39">
        <v>8160</v>
      </c>
      <c r="JH136" s="39">
        <v>8800</v>
      </c>
      <c r="JI136" s="39">
        <v>5910</v>
      </c>
      <c r="JJ136" s="39">
        <v>4100</v>
      </c>
      <c r="JK136" s="39">
        <v>2630</v>
      </c>
      <c r="JL136" s="39">
        <v>1420</v>
      </c>
      <c r="JM136" s="39">
        <v>130</v>
      </c>
      <c r="JN136" s="39" t="s">
        <v>334</v>
      </c>
      <c r="JO136" s="39">
        <v>54440</v>
      </c>
      <c r="JP136" s="39">
        <v>23470</v>
      </c>
      <c r="JQ136" s="39">
        <v>8280</v>
      </c>
      <c r="JR136" s="39">
        <v>8910</v>
      </c>
      <c r="JS136" s="39">
        <v>6050</v>
      </c>
      <c r="JT136" s="39">
        <v>4180</v>
      </c>
      <c r="JU136" s="39">
        <v>2660</v>
      </c>
      <c r="JV136" s="39">
        <v>1440</v>
      </c>
      <c r="JW136" s="39">
        <v>130</v>
      </c>
      <c r="JX136" s="39" t="s">
        <v>334</v>
      </c>
      <c r="JY136" s="39">
        <v>55110</v>
      </c>
      <c r="JZ136" s="39">
        <v>23790</v>
      </c>
      <c r="KA136" s="39">
        <v>8450</v>
      </c>
      <c r="KB136" s="39">
        <v>9040</v>
      </c>
      <c r="KC136" s="39">
        <v>6160</v>
      </c>
      <c r="KD136" s="39">
        <v>4250</v>
      </c>
      <c r="KE136" s="39">
        <v>2710</v>
      </c>
      <c r="KF136" s="39">
        <v>1450</v>
      </c>
      <c r="KG136" s="39">
        <v>130</v>
      </c>
      <c r="KH136" s="39" t="s">
        <v>334</v>
      </c>
      <c r="KI136" s="39">
        <v>55970</v>
      </c>
      <c r="KJ136" s="39">
        <v>23840</v>
      </c>
      <c r="KK136" s="39">
        <v>8620</v>
      </c>
      <c r="KL136" s="39">
        <v>9300</v>
      </c>
      <c r="KM136" s="39">
        <v>6300</v>
      </c>
      <c r="KN136" s="39">
        <v>4370</v>
      </c>
      <c r="KO136" s="39">
        <v>2760</v>
      </c>
      <c r="KP136" s="39">
        <v>1480</v>
      </c>
      <c r="KQ136" s="39">
        <v>130</v>
      </c>
      <c r="KR136" s="39" t="s">
        <v>334</v>
      </c>
      <c r="KS136" s="39">
        <v>56780</v>
      </c>
      <c r="KT136" s="39">
        <v>23940</v>
      </c>
      <c r="KU136" s="39">
        <v>8710</v>
      </c>
      <c r="KV136" s="39">
        <v>9410</v>
      </c>
      <c r="KW136" s="39">
        <v>6430</v>
      </c>
      <c r="KX136" s="39">
        <v>4450</v>
      </c>
      <c r="KY136" s="39">
        <v>2780</v>
      </c>
      <c r="KZ136" s="39">
        <v>1510</v>
      </c>
      <c r="LA136" s="39">
        <v>130</v>
      </c>
      <c r="LB136" s="39" t="s">
        <v>334</v>
      </c>
      <c r="LC136" s="39">
        <v>57360</v>
      </c>
      <c r="LD136" t="str">
        <f>INDEX(Lookup!$F$2:$F$375, MATCH(D136,Lookup!$A$2:$A$375,0))</f>
        <v>:</v>
      </c>
    </row>
    <row r="137" spans="2:316" ht="15" customHeight="1" x14ac:dyDescent="0.25">
      <c r="B137" s="1" t="s">
        <v>342</v>
      </c>
      <c r="C137" s="42">
        <v>3040</v>
      </c>
      <c r="D137" s="42" t="s">
        <v>601</v>
      </c>
      <c r="E137" s="37" t="s">
        <v>602</v>
      </c>
      <c r="F137" s="38">
        <v>3890</v>
      </c>
      <c r="G137" s="38">
        <v>9330</v>
      </c>
      <c r="H137" s="38">
        <v>9470</v>
      </c>
      <c r="I137" s="38">
        <v>7720</v>
      </c>
      <c r="J137" s="38">
        <v>5150</v>
      </c>
      <c r="K137" s="38">
        <v>2890</v>
      </c>
      <c r="L137" s="38">
        <v>2180</v>
      </c>
      <c r="M137" s="38">
        <v>130</v>
      </c>
      <c r="N137" s="38" t="s">
        <v>334</v>
      </c>
      <c r="O137" s="39">
        <v>40760</v>
      </c>
      <c r="P137" s="39">
        <v>4070</v>
      </c>
      <c r="Q137" s="39">
        <v>9380</v>
      </c>
      <c r="R137" s="39">
        <v>9510</v>
      </c>
      <c r="S137" s="39">
        <v>7810</v>
      </c>
      <c r="T137" s="39">
        <v>5180</v>
      </c>
      <c r="U137" s="39">
        <v>2860</v>
      </c>
      <c r="V137" s="39">
        <v>2110</v>
      </c>
      <c r="W137" s="39">
        <v>130</v>
      </c>
      <c r="X137" s="39" t="s">
        <v>334</v>
      </c>
      <c r="Y137" s="39">
        <v>41050</v>
      </c>
      <c r="Z137" s="39">
        <v>4250</v>
      </c>
      <c r="AA137" s="39">
        <v>9320</v>
      </c>
      <c r="AB137" s="39">
        <v>9610</v>
      </c>
      <c r="AC137" s="39">
        <v>7930</v>
      </c>
      <c r="AD137" s="39">
        <v>5290</v>
      </c>
      <c r="AE137" s="39">
        <v>2920</v>
      </c>
      <c r="AF137" s="39">
        <v>2030</v>
      </c>
      <c r="AG137" s="39">
        <v>120</v>
      </c>
      <c r="AH137" s="39" t="s">
        <v>334</v>
      </c>
      <c r="AI137" s="39">
        <v>41460</v>
      </c>
      <c r="AJ137" s="39">
        <v>4500</v>
      </c>
      <c r="AK137" s="39">
        <v>9320</v>
      </c>
      <c r="AL137" s="39">
        <v>9550</v>
      </c>
      <c r="AM137" s="39">
        <v>8010</v>
      </c>
      <c r="AN137" s="39">
        <v>5380</v>
      </c>
      <c r="AO137" s="39">
        <v>2970</v>
      </c>
      <c r="AP137" s="39">
        <v>2000</v>
      </c>
      <c r="AQ137" s="39">
        <v>120</v>
      </c>
      <c r="AR137" s="39" t="s">
        <v>334</v>
      </c>
      <c r="AS137" s="39">
        <v>41840</v>
      </c>
      <c r="AT137" s="39">
        <v>4680</v>
      </c>
      <c r="AU137" s="39">
        <v>9190</v>
      </c>
      <c r="AV137" s="39">
        <v>9610</v>
      </c>
      <c r="AW137" s="39">
        <v>8050</v>
      </c>
      <c r="AX137" s="39">
        <v>5490</v>
      </c>
      <c r="AY137" s="39">
        <v>3010</v>
      </c>
      <c r="AZ137" s="39">
        <v>2000</v>
      </c>
      <c r="BA137" s="39">
        <v>120</v>
      </c>
      <c r="BB137" s="39" t="s">
        <v>334</v>
      </c>
      <c r="BC137" s="39">
        <v>42150</v>
      </c>
      <c r="BD137" s="39">
        <v>4740</v>
      </c>
      <c r="BE137" s="39">
        <v>9270</v>
      </c>
      <c r="BF137" s="39">
        <v>9710</v>
      </c>
      <c r="BG137" s="39">
        <v>8130</v>
      </c>
      <c r="BH137" s="39">
        <v>5630</v>
      </c>
      <c r="BI137" s="39">
        <v>3130</v>
      </c>
      <c r="BJ137" s="39">
        <v>2040</v>
      </c>
      <c r="BK137" s="39">
        <v>120</v>
      </c>
      <c r="BL137" s="39" t="s">
        <v>334</v>
      </c>
      <c r="BM137" s="39">
        <v>42780</v>
      </c>
      <c r="BN137" s="39">
        <v>4950</v>
      </c>
      <c r="BO137" s="39">
        <v>9280</v>
      </c>
      <c r="BP137" s="39">
        <v>9760</v>
      </c>
      <c r="BQ137" s="39">
        <v>8230</v>
      </c>
      <c r="BR137" s="39">
        <v>5800</v>
      </c>
      <c r="BS137" s="39">
        <v>3250</v>
      </c>
      <c r="BT137" s="39">
        <v>2060</v>
      </c>
      <c r="BU137" s="39">
        <v>110</v>
      </c>
      <c r="BV137" s="39" t="s">
        <v>334</v>
      </c>
      <c r="BW137" s="39">
        <v>43430</v>
      </c>
      <c r="BX137" s="39">
        <v>4970</v>
      </c>
      <c r="BY137" s="39">
        <v>9450</v>
      </c>
      <c r="BZ137" s="39">
        <v>9690</v>
      </c>
      <c r="CA137" s="39">
        <v>8320</v>
      </c>
      <c r="CB137" s="39">
        <v>5880</v>
      </c>
      <c r="CC137" s="39">
        <v>3360</v>
      </c>
      <c r="CD137" s="39">
        <v>2090</v>
      </c>
      <c r="CE137" s="39">
        <v>110</v>
      </c>
      <c r="CF137" s="39" t="s">
        <v>334</v>
      </c>
      <c r="CG137" s="39">
        <v>43860</v>
      </c>
      <c r="CH137" s="39">
        <v>5000</v>
      </c>
      <c r="CI137" s="39">
        <v>9530</v>
      </c>
      <c r="CJ137" s="39">
        <v>9710</v>
      </c>
      <c r="CK137" s="39">
        <v>8380</v>
      </c>
      <c r="CL137" s="39">
        <v>5970</v>
      </c>
      <c r="CM137" s="39">
        <v>3500</v>
      </c>
      <c r="CN137" s="39">
        <v>2140</v>
      </c>
      <c r="CO137" s="39">
        <v>110</v>
      </c>
      <c r="CP137" s="39" t="s">
        <v>334</v>
      </c>
      <c r="CQ137" s="39">
        <v>44340</v>
      </c>
      <c r="CR137" s="39">
        <v>5050</v>
      </c>
      <c r="CS137" s="39">
        <v>9620</v>
      </c>
      <c r="CT137" s="39">
        <v>9720</v>
      </c>
      <c r="CU137" s="39">
        <v>8400</v>
      </c>
      <c r="CV137" s="39">
        <v>6000</v>
      </c>
      <c r="CW137" s="39">
        <v>3550</v>
      </c>
      <c r="CX137" s="39">
        <v>2160</v>
      </c>
      <c r="CY137" s="39">
        <v>110</v>
      </c>
      <c r="CZ137" s="39" t="s">
        <v>334</v>
      </c>
      <c r="DA137" s="39">
        <v>44620</v>
      </c>
      <c r="DB137" s="39">
        <v>5710</v>
      </c>
      <c r="DC137" s="39">
        <v>9030</v>
      </c>
      <c r="DD137" s="39">
        <v>9710</v>
      </c>
      <c r="DE137" s="39">
        <v>8420</v>
      </c>
      <c r="DF137" s="39">
        <v>6000</v>
      </c>
      <c r="DG137" s="39">
        <v>3570</v>
      </c>
      <c r="DH137" s="39">
        <v>2150</v>
      </c>
      <c r="DI137" s="39">
        <v>110</v>
      </c>
      <c r="DJ137" s="39" t="s">
        <v>334</v>
      </c>
      <c r="DK137" s="39">
        <v>44700</v>
      </c>
      <c r="DL137" s="39">
        <v>5920</v>
      </c>
      <c r="DM137" s="39">
        <v>8920</v>
      </c>
      <c r="DN137" s="39">
        <v>9710</v>
      </c>
      <c r="DO137" s="39">
        <v>8530</v>
      </c>
      <c r="DP137" s="39">
        <v>6020</v>
      </c>
      <c r="DQ137" s="39">
        <v>3600</v>
      </c>
      <c r="DR137" s="39">
        <v>2160</v>
      </c>
      <c r="DS137" s="39">
        <v>110</v>
      </c>
      <c r="DT137" s="39" t="s">
        <v>334</v>
      </c>
      <c r="DU137" s="39">
        <v>44970</v>
      </c>
      <c r="DV137" s="39">
        <v>5950</v>
      </c>
      <c r="DW137" s="39">
        <v>9050</v>
      </c>
      <c r="DX137" s="39">
        <v>9780</v>
      </c>
      <c r="DY137" s="39">
        <v>8570</v>
      </c>
      <c r="DZ137" s="39">
        <v>6020</v>
      </c>
      <c r="EA137" s="39">
        <v>3630</v>
      </c>
      <c r="EB137" s="39">
        <v>2190</v>
      </c>
      <c r="EC137" s="39">
        <v>110</v>
      </c>
      <c r="ED137" s="39" t="s">
        <v>334</v>
      </c>
      <c r="EE137" s="39">
        <v>45290</v>
      </c>
      <c r="EF137" s="39">
        <v>5920</v>
      </c>
      <c r="EG137" s="39">
        <v>9120</v>
      </c>
      <c r="EH137" s="39">
        <v>9960</v>
      </c>
      <c r="EI137" s="39">
        <v>8600</v>
      </c>
      <c r="EJ137" s="39">
        <v>6050</v>
      </c>
      <c r="EK137" s="39">
        <v>3660</v>
      </c>
      <c r="EL137" s="39">
        <v>2200</v>
      </c>
      <c r="EM137" s="39">
        <v>110</v>
      </c>
      <c r="EN137" s="39" t="s">
        <v>334</v>
      </c>
      <c r="EO137" s="39">
        <v>45610</v>
      </c>
      <c r="EP137" s="39">
        <v>5970</v>
      </c>
      <c r="EQ137" s="39">
        <v>9290</v>
      </c>
      <c r="ER137" s="39">
        <v>10160</v>
      </c>
      <c r="ES137" s="39">
        <v>8650</v>
      </c>
      <c r="ET137" s="39">
        <v>6080</v>
      </c>
      <c r="EU137" s="39">
        <v>3660</v>
      </c>
      <c r="EV137" s="39">
        <v>2210</v>
      </c>
      <c r="EW137" s="39">
        <v>110</v>
      </c>
      <c r="EX137" s="39" t="s">
        <v>334</v>
      </c>
      <c r="EY137" s="39">
        <v>46120</v>
      </c>
      <c r="EZ137" s="39">
        <v>5970</v>
      </c>
      <c r="FA137" s="39">
        <v>9410</v>
      </c>
      <c r="FB137" s="39">
        <v>10250</v>
      </c>
      <c r="FC137" s="39">
        <v>8740</v>
      </c>
      <c r="FD137" s="39">
        <v>6100</v>
      </c>
      <c r="FE137" s="39">
        <v>3680</v>
      </c>
      <c r="FF137" s="39">
        <v>2210</v>
      </c>
      <c r="FG137" s="39">
        <v>110</v>
      </c>
      <c r="FH137" s="39" t="s">
        <v>334</v>
      </c>
      <c r="FI137" s="39">
        <v>46470</v>
      </c>
      <c r="FJ137" s="39">
        <v>5990</v>
      </c>
      <c r="FK137" s="39">
        <v>9480</v>
      </c>
      <c r="FL137" s="39">
        <v>10360</v>
      </c>
      <c r="FM137" s="39">
        <v>8800</v>
      </c>
      <c r="FN137" s="39">
        <v>6120</v>
      </c>
      <c r="FO137" s="39">
        <v>3720</v>
      </c>
      <c r="FP137" s="39">
        <v>2220</v>
      </c>
      <c r="FQ137" s="39">
        <v>110</v>
      </c>
      <c r="FR137" s="39" t="s">
        <v>334</v>
      </c>
      <c r="FS137" s="39">
        <v>46790</v>
      </c>
      <c r="FT137" s="39">
        <v>6030</v>
      </c>
      <c r="FU137" s="39">
        <v>9600</v>
      </c>
      <c r="FV137" s="39">
        <v>10360</v>
      </c>
      <c r="FW137" s="39">
        <v>8840</v>
      </c>
      <c r="FX137" s="39">
        <v>6140</v>
      </c>
      <c r="FY137" s="39">
        <v>3740</v>
      </c>
      <c r="FZ137" s="39">
        <v>2230</v>
      </c>
      <c r="GA137" s="39">
        <v>120</v>
      </c>
      <c r="GB137" s="39" t="s">
        <v>334</v>
      </c>
      <c r="GC137" s="39">
        <v>47060</v>
      </c>
      <c r="GD137" s="39">
        <v>6030</v>
      </c>
      <c r="GE137" s="39">
        <v>9640</v>
      </c>
      <c r="GF137" s="39">
        <v>10480</v>
      </c>
      <c r="GG137" s="39">
        <v>8840</v>
      </c>
      <c r="GH137" s="39">
        <v>6160</v>
      </c>
      <c r="GI137" s="39">
        <v>3760</v>
      </c>
      <c r="GJ137" s="39">
        <v>2230</v>
      </c>
      <c r="GK137" s="39">
        <v>120</v>
      </c>
      <c r="GL137" s="39" t="s">
        <v>334</v>
      </c>
      <c r="GM137" s="39">
        <v>47250</v>
      </c>
      <c r="GN137" s="39">
        <v>6040</v>
      </c>
      <c r="GO137" s="39">
        <v>9700</v>
      </c>
      <c r="GP137" s="39">
        <v>10540</v>
      </c>
      <c r="GQ137" s="39">
        <v>8880</v>
      </c>
      <c r="GR137" s="39">
        <v>6190</v>
      </c>
      <c r="GS137" s="39">
        <v>3770</v>
      </c>
      <c r="GT137" s="39">
        <v>2260</v>
      </c>
      <c r="GU137" s="39">
        <v>120</v>
      </c>
      <c r="GV137" s="39" t="s">
        <v>334</v>
      </c>
      <c r="GW137" s="39">
        <v>47500</v>
      </c>
      <c r="GX137" s="39">
        <v>6060</v>
      </c>
      <c r="GY137" s="39">
        <v>9760</v>
      </c>
      <c r="GZ137" s="39">
        <v>10590</v>
      </c>
      <c r="HA137" s="39">
        <v>8930</v>
      </c>
      <c r="HB137" s="39">
        <v>6250</v>
      </c>
      <c r="HC137" s="39">
        <v>3820</v>
      </c>
      <c r="HD137" s="39">
        <v>2280</v>
      </c>
      <c r="HE137" s="39">
        <v>120</v>
      </c>
      <c r="HF137" s="39" t="s">
        <v>334</v>
      </c>
      <c r="HG137" s="39">
        <v>47810</v>
      </c>
      <c r="HH137" s="39">
        <v>6120</v>
      </c>
      <c r="HI137" s="39">
        <v>9840</v>
      </c>
      <c r="HJ137" s="39">
        <v>10590</v>
      </c>
      <c r="HK137" s="39">
        <v>8970</v>
      </c>
      <c r="HL137" s="39">
        <v>6320</v>
      </c>
      <c r="HM137" s="39">
        <v>3860</v>
      </c>
      <c r="HN137" s="39">
        <v>2300</v>
      </c>
      <c r="HO137" s="39">
        <v>120</v>
      </c>
      <c r="HP137" s="39" t="s">
        <v>334</v>
      </c>
      <c r="HQ137" s="39">
        <v>48110</v>
      </c>
      <c r="HR137" s="39">
        <v>6120</v>
      </c>
      <c r="HS137" s="39">
        <v>9940</v>
      </c>
      <c r="HT137" s="39">
        <v>10530</v>
      </c>
      <c r="HU137" s="39">
        <v>9040</v>
      </c>
      <c r="HV137" s="39">
        <v>6350</v>
      </c>
      <c r="HW137" s="39">
        <v>3880</v>
      </c>
      <c r="HX137" s="39">
        <v>2320</v>
      </c>
      <c r="HY137" s="39">
        <v>130</v>
      </c>
      <c r="HZ137" s="39" t="s">
        <v>334</v>
      </c>
      <c r="IA137" s="39">
        <v>48300</v>
      </c>
      <c r="IB137" s="39">
        <v>6220</v>
      </c>
      <c r="IC137" s="39">
        <v>9990</v>
      </c>
      <c r="ID137" s="39">
        <v>10570</v>
      </c>
      <c r="IE137" s="39">
        <v>9070</v>
      </c>
      <c r="IF137" s="39">
        <v>6410</v>
      </c>
      <c r="IG137" s="39">
        <v>3930</v>
      </c>
      <c r="IH137" s="39">
        <v>2340</v>
      </c>
      <c r="II137" s="39">
        <v>130</v>
      </c>
      <c r="IJ137" s="39" t="s">
        <v>334</v>
      </c>
      <c r="IK137" s="39">
        <v>48640</v>
      </c>
      <c r="IL137" s="39">
        <v>6210</v>
      </c>
      <c r="IM137" s="39">
        <v>10090</v>
      </c>
      <c r="IN137" s="39">
        <v>10640</v>
      </c>
      <c r="IO137" s="39">
        <v>9160</v>
      </c>
      <c r="IP137" s="39">
        <v>6540</v>
      </c>
      <c r="IQ137" s="39">
        <v>3980</v>
      </c>
      <c r="IR137" s="39">
        <v>2360</v>
      </c>
      <c r="IS137" s="39">
        <v>120</v>
      </c>
      <c r="IT137" s="39" t="s">
        <v>334</v>
      </c>
      <c r="IU137" s="39">
        <v>49110</v>
      </c>
      <c r="IV137" s="39">
        <v>6240</v>
      </c>
      <c r="IW137" s="39">
        <v>10210</v>
      </c>
      <c r="IX137" s="39">
        <v>10730</v>
      </c>
      <c r="IY137" s="39">
        <v>9280</v>
      </c>
      <c r="IZ137" s="39">
        <v>6640</v>
      </c>
      <c r="JA137" s="39">
        <v>4060</v>
      </c>
      <c r="JB137" s="39">
        <v>2380</v>
      </c>
      <c r="JC137" s="39">
        <v>130</v>
      </c>
      <c r="JD137" s="39" t="s">
        <v>334</v>
      </c>
      <c r="JE137" s="39">
        <v>49660</v>
      </c>
      <c r="JF137" s="39">
        <v>6250</v>
      </c>
      <c r="JG137" s="39">
        <v>10350</v>
      </c>
      <c r="JH137" s="39">
        <v>10920</v>
      </c>
      <c r="JI137" s="39">
        <v>9410</v>
      </c>
      <c r="JJ137" s="39">
        <v>6790</v>
      </c>
      <c r="JK137" s="39">
        <v>4140</v>
      </c>
      <c r="JL137" s="39">
        <v>2420</v>
      </c>
      <c r="JM137" s="39">
        <v>130</v>
      </c>
      <c r="JN137" s="39" t="s">
        <v>334</v>
      </c>
      <c r="JO137" s="39">
        <v>50400</v>
      </c>
      <c r="JP137" s="39">
        <v>6270</v>
      </c>
      <c r="JQ137" s="39">
        <v>10470</v>
      </c>
      <c r="JR137" s="39">
        <v>10990</v>
      </c>
      <c r="JS137" s="39">
        <v>9490</v>
      </c>
      <c r="JT137" s="39">
        <v>6910</v>
      </c>
      <c r="JU137" s="39">
        <v>4220</v>
      </c>
      <c r="JV137" s="39">
        <v>2450</v>
      </c>
      <c r="JW137" s="39">
        <v>130</v>
      </c>
      <c r="JX137" s="39" t="s">
        <v>334</v>
      </c>
      <c r="JY137" s="39">
        <v>50930</v>
      </c>
      <c r="JZ137" s="39">
        <v>6300</v>
      </c>
      <c r="KA137" s="39">
        <v>10590</v>
      </c>
      <c r="KB137" s="39">
        <v>11140</v>
      </c>
      <c r="KC137" s="39">
        <v>9620</v>
      </c>
      <c r="KD137" s="39">
        <v>7030</v>
      </c>
      <c r="KE137" s="39">
        <v>4310</v>
      </c>
      <c r="KF137" s="39">
        <v>2490</v>
      </c>
      <c r="KG137" s="39">
        <v>130</v>
      </c>
      <c r="KH137" s="39" t="s">
        <v>334</v>
      </c>
      <c r="KI137" s="39">
        <v>51600</v>
      </c>
      <c r="KJ137" s="39">
        <v>6330</v>
      </c>
      <c r="KK137" s="39">
        <v>10770</v>
      </c>
      <c r="KL137" s="39">
        <v>11320</v>
      </c>
      <c r="KM137" s="39">
        <v>9760</v>
      </c>
      <c r="KN137" s="39">
        <v>7150</v>
      </c>
      <c r="KO137" s="39">
        <v>4400</v>
      </c>
      <c r="KP137" s="39">
        <v>2560</v>
      </c>
      <c r="KQ137" s="39">
        <v>140</v>
      </c>
      <c r="KR137" s="39" t="s">
        <v>334</v>
      </c>
      <c r="KS137" s="39">
        <v>52420</v>
      </c>
      <c r="KT137" s="39">
        <v>6370</v>
      </c>
      <c r="KU137" s="39">
        <v>11030</v>
      </c>
      <c r="KV137" s="39">
        <v>11630</v>
      </c>
      <c r="KW137" s="39">
        <v>9950</v>
      </c>
      <c r="KX137" s="39">
        <v>7380</v>
      </c>
      <c r="KY137" s="39">
        <v>4510</v>
      </c>
      <c r="KZ137" s="39">
        <v>2620</v>
      </c>
      <c r="LA137" s="39">
        <v>140</v>
      </c>
      <c r="LB137" s="39" t="s">
        <v>334</v>
      </c>
      <c r="LC137" s="39">
        <v>53620</v>
      </c>
      <c r="LD137" t="str">
        <f>INDEX(Lookup!$F$2:$F$375, MATCH(D137,Lookup!$A$2:$A$375,0))</f>
        <v>:</v>
      </c>
    </row>
    <row r="138" spans="2:316" s="28" customFormat="1" ht="15" customHeight="1" x14ac:dyDescent="0.25">
      <c r="B138" s="29" t="s">
        <v>339</v>
      </c>
      <c r="C138" s="34" t="s">
        <v>331</v>
      </c>
      <c r="D138" s="34" t="s">
        <v>603</v>
      </c>
      <c r="E138" s="35" t="s">
        <v>604</v>
      </c>
      <c r="F138" s="31">
        <v>710780</v>
      </c>
      <c r="G138" s="31">
        <v>530920</v>
      </c>
      <c r="H138" s="31">
        <v>408420</v>
      </c>
      <c r="I138" s="31">
        <v>214350</v>
      </c>
      <c r="J138" s="31">
        <v>129820</v>
      </c>
      <c r="K138" s="31">
        <v>73260</v>
      </c>
      <c r="L138" s="31">
        <v>48710</v>
      </c>
      <c r="M138" s="31">
        <v>5490</v>
      </c>
      <c r="N138" s="31" t="s">
        <v>334</v>
      </c>
      <c r="O138" s="32">
        <v>2121750</v>
      </c>
      <c r="P138" s="32">
        <v>715110</v>
      </c>
      <c r="Q138" s="32">
        <v>535440</v>
      </c>
      <c r="R138" s="32">
        <v>410000</v>
      </c>
      <c r="S138" s="32">
        <v>216130</v>
      </c>
      <c r="T138" s="32">
        <v>130300</v>
      </c>
      <c r="U138" s="32">
        <v>72380</v>
      </c>
      <c r="V138" s="32">
        <v>47900</v>
      </c>
      <c r="W138" s="32">
        <v>5350</v>
      </c>
      <c r="X138" s="32" t="s">
        <v>334</v>
      </c>
      <c r="Y138" s="32">
        <v>2132590</v>
      </c>
      <c r="Z138" s="32">
        <v>724200</v>
      </c>
      <c r="AA138" s="32">
        <v>540280</v>
      </c>
      <c r="AB138" s="32">
        <v>410870</v>
      </c>
      <c r="AC138" s="32">
        <v>219070</v>
      </c>
      <c r="AD138" s="32">
        <v>131840</v>
      </c>
      <c r="AE138" s="32">
        <v>70920</v>
      </c>
      <c r="AF138" s="32">
        <v>44570</v>
      </c>
      <c r="AG138" s="32">
        <v>4680</v>
      </c>
      <c r="AH138" s="32" t="s">
        <v>334</v>
      </c>
      <c r="AI138" s="32">
        <v>2146440</v>
      </c>
      <c r="AJ138" s="32">
        <v>730100</v>
      </c>
      <c r="AK138" s="32">
        <v>544070</v>
      </c>
      <c r="AL138" s="32">
        <v>412720</v>
      </c>
      <c r="AM138" s="32">
        <v>221790</v>
      </c>
      <c r="AN138" s="32">
        <v>133870</v>
      </c>
      <c r="AO138" s="32">
        <v>72050</v>
      </c>
      <c r="AP138" s="32">
        <v>44540</v>
      </c>
      <c r="AQ138" s="32">
        <v>4560</v>
      </c>
      <c r="AR138" s="32" t="s">
        <v>334</v>
      </c>
      <c r="AS138" s="32">
        <v>2163710</v>
      </c>
      <c r="AT138" s="32">
        <v>732050</v>
      </c>
      <c r="AU138" s="32">
        <v>547490</v>
      </c>
      <c r="AV138" s="32">
        <v>414930</v>
      </c>
      <c r="AW138" s="32">
        <v>224210</v>
      </c>
      <c r="AX138" s="32">
        <v>135890</v>
      </c>
      <c r="AY138" s="32">
        <v>73250</v>
      </c>
      <c r="AZ138" s="32">
        <v>44940</v>
      </c>
      <c r="BA138" s="32">
        <v>4580</v>
      </c>
      <c r="BB138" s="32" t="s">
        <v>334</v>
      </c>
      <c r="BC138" s="32">
        <v>2177330</v>
      </c>
      <c r="BD138" s="32">
        <v>734070</v>
      </c>
      <c r="BE138" s="32">
        <v>549560</v>
      </c>
      <c r="BF138" s="32">
        <v>417280</v>
      </c>
      <c r="BG138" s="32">
        <v>226800</v>
      </c>
      <c r="BH138" s="32">
        <v>138420</v>
      </c>
      <c r="BI138" s="32">
        <v>74750</v>
      </c>
      <c r="BJ138" s="32">
        <v>45680</v>
      </c>
      <c r="BK138" s="32">
        <v>4630</v>
      </c>
      <c r="BL138" s="32" t="s">
        <v>334</v>
      </c>
      <c r="BM138" s="32">
        <v>2191170</v>
      </c>
      <c r="BN138" s="32">
        <v>735050</v>
      </c>
      <c r="BO138" s="32">
        <v>552740</v>
      </c>
      <c r="BP138" s="32">
        <v>419610</v>
      </c>
      <c r="BQ138" s="32">
        <v>229360</v>
      </c>
      <c r="BR138" s="32">
        <v>140980</v>
      </c>
      <c r="BS138" s="32">
        <v>76220</v>
      </c>
      <c r="BT138" s="32">
        <v>46540</v>
      </c>
      <c r="BU138" s="32">
        <v>4710</v>
      </c>
      <c r="BV138" s="32" t="s">
        <v>334</v>
      </c>
      <c r="BW138" s="32">
        <v>2205210</v>
      </c>
      <c r="BX138" s="32">
        <v>734220</v>
      </c>
      <c r="BY138" s="32">
        <v>555360</v>
      </c>
      <c r="BZ138" s="32">
        <v>422050</v>
      </c>
      <c r="CA138" s="32">
        <v>232250</v>
      </c>
      <c r="CB138" s="32">
        <v>143780</v>
      </c>
      <c r="CC138" s="32">
        <v>77890</v>
      </c>
      <c r="CD138" s="32">
        <v>47540</v>
      </c>
      <c r="CE138" s="32">
        <v>4810</v>
      </c>
      <c r="CF138" s="32" t="s">
        <v>334</v>
      </c>
      <c r="CG138" s="32">
        <v>2217900</v>
      </c>
      <c r="CH138" s="32">
        <v>733770</v>
      </c>
      <c r="CI138" s="32">
        <v>557420</v>
      </c>
      <c r="CJ138" s="32">
        <v>424340</v>
      </c>
      <c r="CK138" s="32">
        <v>235390</v>
      </c>
      <c r="CL138" s="32">
        <v>146530</v>
      </c>
      <c r="CM138" s="32">
        <v>79660</v>
      </c>
      <c r="CN138" s="32">
        <v>48730</v>
      </c>
      <c r="CO138" s="32">
        <v>4930</v>
      </c>
      <c r="CP138" s="32" t="s">
        <v>334</v>
      </c>
      <c r="CQ138" s="32">
        <v>2230770</v>
      </c>
      <c r="CR138" s="32">
        <v>732700</v>
      </c>
      <c r="CS138" s="32">
        <v>559440</v>
      </c>
      <c r="CT138" s="32">
        <v>427210</v>
      </c>
      <c r="CU138" s="32">
        <v>238450</v>
      </c>
      <c r="CV138" s="32">
        <v>149550</v>
      </c>
      <c r="CW138" s="32">
        <v>81520</v>
      </c>
      <c r="CX138" s="32">
        <v>49740</v>
      </c>
      <c r="CY138" s="32">
        <v>5020</v>
      </c>
      <c r="CZ138" s="32" t="s">
        <v>334</v>
      </c>
      <c r="DA138" s="32">
        <v>2243630</v>
      </c>
      <c r="DB138" s="32">
        <v>730730</v>
      </c>
      <c r="DC138" s="32">
        <v>562050</v>
      </c>
      <c r="DD138" s="32">
        <v>429890</v>
      </c>
      <c r="DE138" s="32">
        <v>241760</v>
      </c>
      <c r="DF138" s="32">
        <v>152510</v>
      </c>
      <c r="DG138" s="32">
        <v>83230</v>
      </c>
      <c r="DH138" s="32">
        <v>50790</v>
      </c>
      <c r="DI138" s="32">
        <v>5030</v>
      </c>
      <c r="DJ138" s="32" t="s">
        <v>334</v>
      </c>
      <c r="DK138" s="32">
        <v>2255980</v>
      </c>
      <c r="DL138" s="32">
        <v>730200</v>
      </c>
      <c r="DM138" s="32">
        <v>564950</v>
      </c>
      <c r="DN138" s="32">
        <v>432900</v>
      </c>
      <c r="DO138" s="32">
        <v>245120</v>
      </c>
      <c r="DP138" s="32">
        <v>154920</v>
      </c>
      <c r="DQ138" s="32">
        <v>84360</v>
      </c>
      <c r="DR138" s="32">
        <v>51590</v>
      </c>
      <c r="DS138" s="32">
        <v>5050</v>
      </c>
      <c r="DT138" s="32" t="s">
        <v>334</v>
      </c>
      <c r="DU138" s="32">
        <v>2269080</v>
      </c>
      <c r="DV138" s="32">
        <v>729650</v>
      </c>
      <c r="DW138" s="32">
        <v>569130</v>
      </c>
      <c r="DX138" s="32">
        <v>435800</v>
      </c>
      <c r="DY138" s="32">
        <v>248430</v>
      </c>
      <c r="DZ138" s="32">
        <v>156790</v>
      </c>
      <c r="EA138" s="32">
        <v>85300</v>
      </c>
      <c r="EB138" s="32">
        <v>52180</v>
      </c>
      <c r="EC138" s="32">
        <v>5110</v>
      </c>
      <c r="ED138" s="32" t="s">
        <v>334</v>
      </c>
      <c r="EE138" s="32">
        <v>2282370</v>
      </c>
      <c r="EF138" s="32">
        <v>731510</v>
      </c>
      <c r="EG138" s="32">
        <v>573850</v>
      </c>
      <c r="EH138" s="32">
        <v>439970</v>
      </c>
      <c r="EI138" s="32">
        <v>251770</v>
      </c>
      <c r="EJ138" s="32">
        <v>158650</v>
      </c>
      <c r="EK138" s="32">
        <v>86090</v>
      </c>
      <c r="EL138" s="32">
        <v>52790</v>
      </c>
      <c r="EM138" s="32">
        <v>5160</v>
      </c>
      <c r="EN138" s="32" t="s">
        <v>334</v>
      </c>
      <c r="EO138" s="32">
        <v>2299780</v>
      </c>
      <c r="EP138" s="32">
        <v>733610</v>
      </c>
      <c r="EQ138" s="32">
        <v>578900</v>
      </c>
      <c r="ER138" s="32">
        <v>444210</v>
      </c>
      <c r="ES138" s="32">
        <v>254810</v>
      </c>
      <c r="ET138" s="32">
        <v>160370</v>
      </c>
      <c r="EU138" s="32">
        <v>86730</v>
      </c>
      <c r="EV138" s="32">
        <v>53240</v>
      </c>
      <c r="EW138" s="32">
        <v>5190</v>
      </c>
      <c r="EX138" s="32" t="s">
        <v>334</v>
      </c>
      <c r="EY138" s="32">
        <v>2317060</v>
      </c>
      <c r="EZ138" s="32">
        <v>735450</v>
      </c>
      <c r="FA138" s="32">
        <v>584450</v>
      </c>
      <c r="FB138" s="32">
        <v>447940</v>
      </c>
      <c r="FC138" s="32">
        <v>257190</v>
      </c>
      <c r="FD138" s="32">
        <v>161930</v>
      </c>
      <c r="FE138" s="32">
        <v>87410</v>
      </c>
      <c r="FF138" s="32">
        <v>53620</v>
      </c>
      <c r="FG138" s="32">
        <v>5240</v>
      </c>
      <c r="FH138" s="32" t="s">
        <v>334</v>
      </c>
      <c r="FI138" s="32">
        <v>2333240</v>
      </c>
      <c r="FJ138" s="32">
        <v>737270</v>
      </c>
      <c r="FK138" s="32">
        <v>589490</v>
      </c>
      <c r="FL138" s="32">
        <v>451860</v>
      </c>
      <c r="FM138" s="32">
        <v>259120</v>
      </c>
      <c r="FN138" s="32">
        <v>163150</v>
      </c>
      <c r="FO138" s="32">
        <v>87990</v>
      </c>
      <c r="FP138" s="32">
        <v>53780</v>
      </c>
      <c r="FQ138" s="32">
        <v>5280</v>
      </c>
      <c r="FR138" s="32" t="s">
        <v>334</v>
      </c>
      <c r="FS138" s="32">
        <v>2347930</v>
      </c>
      <c r="FT138" s="32">
        <v>738340</v>
      </c>
      <c r="FU138" s="32">
        <v>593170</v>
      </c>
      <c r="FV138" s="32">
        <v>454660</v>
      </c>
      <c r="FW138" s="32">
        <v>260640</v>
      </c>
      <c r="FX138" s="32">
        <v>163920</v>
      </c>
      <c r="FY138" s="32">
        <v>88450</v>
      </c>
      <c r="FZ138" s="32">
        <v>54040</v>
      </c>
      <c r="GA138" s="32">
        <v>5320</v>
      </c>
      <c r="GB138" s="32" t="s">
        <v>334</v>
      </c>
      <c r="GC138" s="32">
        <v>2358530</v>
      </c>
      <c r="GD138" s="32">
        <v>739870</v>
      </c>
      <c r="GE138" s="32">
        <v>597150</v>
      </c>
      <c r="GF138" s="32">
        <v>457430</v>
      </c>
      <c r="GG138" s="32">
        <v>262310</v>
      </c>
      <c r="GH138" s="32">
        <v>164960</v>
      </c>
      <c r="GI138" s="32">
        <v>88950</v>
      </c>
      <c r="GJ138" s="32">
        <v>54280</v>
      </c>
      <c r="GK138" s="32">
        <v>5380</v>
      </c>
      <c r="GL138" s="32" t="s">
        <v>334</v>
      </c>
      <c r="GM138" s="32">
        <v>2370340</v>
      </c>
      <c r="GN138" s="32">
        <v>741620</v>
      </c>
      <c r="GO138" s="32">
        <v>600760</v>
      </c>
      <c r="GP138" s="32">
        <v>460830</v>
      </c>
      <c r="GQ138" s="32">
        <v>263700</v>
      </c>
      <c r="GR138" s="32">
        <v>165840</v>
      </c>
      <c r="GS138" s="32">
        <v>89480</v>
      </c>
      <c r="GT138" s="32">
        <v>54440</v>
      </c>
      <c r="GU138" s="32">
        <v>5430</v>
      </c>
      <c r="GV138" s="32" t="s">
        <v>334</v>
      </c>
      <c r="GW138" s="32">
        <v>2382090</v>
      </c>
      <c r="GX138" s="32">
        <v>744200</v>
      </c>
      <c r="GY138" s="32">
        <v>604120</v>
      </c>
      <c r="GZ138" s="32">
        <v>463260</v>
      </c>
      <c r="HA138" s="32">
        <v>265120</v>
      </c>
      <c r="HB138" s="32">
        <v>166810</v>
      </c>
      <c r="HC138" s="32">
        <v>90080</v>
      </c>
      <c r="HD138" s="32">
        <v>54700</v>
      </c>
      <c r="HE138" s="32">
        <v>5480</v>
      </c>
      <c r="HF138" s="32" t="s">
        <v>334</v>
      </c>
      <c r="HG138" s="32">
        <v>2393770</v>
      </c>
      <c r="HH138" s="32">
        <v>746150</v>
      </c>
      <c r="HI138" s="32">
        <v>607900</v>
      </c>
      <c r="HJ138" s="32">
        <v>466520</v>
      </c>
      <c r="HK138" s="32">
        <v>267500</v>
      </c>
      <c r="HL138" s="32">
        <v>167840</v>
      </c>
      <c r="HM138" s="32">
        <v>90790</v>
      </c>
      <c r="HN138" s="32">
        <v>55090</v>
      </c>
      <c r="HO138" s="32">
        <v>5500</v>
      </c>
      <c r="HP138" s="32" t="s">
        <v>334</v>
      </c>
      <c r="HQ138" s="32">
        <v>2407290</v>
      </c>
      <c r="HR138" s="32">
        <v>748420</v>
      </c>
      <c r="HS138" s="32">
        <v>612210</v>
      </c>
      <c r="HT138" s="32">
        <v>470550</v>
      </c>
      <c r="HU138" s="32">
        <v>269510</v>
      </c>
      <c r="HV138" s="32">
        <v>169240</v>
      </c>
      <c r="HW138" s="32">
        <v>91820</v>
      </c>
      <c r="HX138" s="32">
        <v>55630</v>
      </c>
      <c r="HY138" s="32">
        <v>5570</v>
      </c>
      <c r="HZ138" s="32" t="s">
        <v>334</v>
      </c>
      <c r="IA138" s="32">
        <v>2422950</v>
      </c>
      <c r="IB138" s="32">
        <v>751770</v>
      </c>
      <c r="IC138" s="32">
        <v>616290</v>
      </c>
      <c r="ID138" s="32">
        <v>475440</v>
      </c>
      <c r="IE138" s="32">
        <v>272130</v>
      </c>
      <c r="IF138" s="32">
        <v>171140</v>
      </c>
      <c r="IG138" s="32">
        <v>92900</v>
      </c>
      <c r="IH138" s="32">
        <v>56180</v>
      </c>
      <c r="II138" s="32">
        <v>5610</v>
      </c>
      <c r="IJ138" s="32" t="s">
        <v>334</v>
      </c>
      <c r="IK138" s="32">
        <v>2441470</v>
      </c>
      <c r="IL138" s="32">
        <v>755210</v>
      </c>
      <c r="IM138" s="32">
        <v>621180</v>
      </c>
      <c r="IN138" s="32">
        <v>480570</v>
      </c>
      <c r="IO138" s="32">
        <v>275010</v>
      </c>
      <c r="IP138" s="32">
        <v>173380</v>
      </c>
      <c r="IQ138" s="32">
        <v>94110</v>
      </c>
      <c r="IR138" s="32">
        <v>56940</v>
      </c>
      <c r="IS138" s="32">
        <v>5660</v>
      </c>
      <c r="IT138" s="32" t="s">
        <v>334</v>
      </c>
      <c r="IU138" s="32">
        <v>2462070</v>
      </c>
      <c r="IV138" s="32">
        <v>758520</v>
      </c>
      <c r="IW138" s="32">
        <v>626400</v>
      </c>
      <c r="IX138" s="32">
        <v>485940</v>
      </c>
      <c r="IY138" s="32">
        <v>278190</v>
      </c>
      <c r="IZ138" s="32">
        <v>175560</v>
      </c>
      <c r="JA138" s="32">
        <v>95570</v>
      </c>
      <c r="JB138" s="32">
        <v>57690</v>
      </c>
      <c r="JC138" s="32">
        <v>5680</v>
      </c>
      <c r="JD138" s="32" t="s">
        <v>334</v>
      </c>
      <c r="JE138" s="32">
        <v>2483570</v>
      </c>
      <c r="JF138" s="32">
        <v>762080</v>
      </c>
      <c r="JG138" s="32">
        <v>630720</v>
      </c>
      <c r="JH138" s="32">
        <v>491770</v>
      </c>
      <c r="JI138" s="32">
        <v>281560</v>
      </c>
      <c r="JJ138" s="32">
        <v>178120</v>
      </c>
      <c r="JK138" s="32">
        <v>97100</v>
      </c>
      <c r="JL138" s="32">
        <v>58510</v>
      </c>
      <c r="JM138" s="32">
        <v>5720</v>
      </c>
      <c r="JN138" s="32" t="s">
        <v>334</v>
      </c>
      <c r="JO138" s="32">
        <v>2505570</v>
      </c>
      <c r="JP138" s="32">
        <v>767820</v>
      </c>
      <c r="JQ138" s="32">
        <v>635210</v>
      </c>
      <c r="JR138" s="32">
        <v>498210</v>
      </c>
      <c r="JS138" s="32">
        <v>285620</v>
      </c>
      <c r="JT138" s="32">
        <v>181340</v>
      </c>
      <c r="JU138" s="32">
        <v>99190</v>
      </c>
      <c r="JV138" s="32">
        <v>59450</v>
      </c>
      <c r="JW138" s="32">
        <v>5810</v>
      </c>
      <c r="JX138" s="32" t="s">
        <v>334</v>
      </c>
      <c r="JY138" s="32">
        <v>2532650</v>
      </c>
      <c r="JZ138" s="32">
        <v>771710</v>
      </c>
      <c r="KA138" s="32">
        <v>638970</v>
      </c>
      <c r="KB138" s="32">
        <v>503000</v>
      </c>
      <c r="KC138" s="32">
        <v>288740</v>
      </c>
      <c r="KD138" s="32">
        <v>183920</v>
      </c>
      <c r="KE138" s="32">
        <v>100450</v>
      </c>
      <c r="KF138" s="32">
        <v>60210</v>
      </c>
      <c r="KG138" s="32">
        <v>5860</v>
      </c>
      <c r="KH138" s="32" t="s">
        <v>334</v>
      </c>
      <c r="KI138" s="32">
        <v>2552850</v>
      </c>
      <c r="KJ138" s="32">
        <v>774550</v>
      </c>
      <c r="KK138" s="32">
        <v>643030</v>
      </c>
      <c r="KL138" s="32">
        <v>509110</v>
      </c>
      <c r="KM138" s="32">
        <v>292710</v>
      </c>
      <c r="KN138" s="32">
        <v>186620</v>
      </c>
      <c r="KO138" s="32">
        <v>102110</v>
      </c>
      <c r="KP138" s="32">
        <v>61020</v>
      </c>
      <c r="KQ138" s="32">
        <v>5930</v>
      </c>
      <c r="KR138" s="32" t="s">
        <v>334</v>
      </c>
      <c r="KS138" s="32">
        <v>2575080</v>
      </c>
      <c r="KT138" s="32">
        <v>780360</v>
      </c>
      <c r="KU138" s="32">
        <v>647050</v>
      </c>
      <c r="KV138" s="32">
        <v>515390</v>
      </c>
      <c r="KW138" s="32">
        <v>296460</v>
      </c>
      <c r="KX138" s="32">
        <v>189280</v>
      </c>
      <c r="KY138" s="32">
        <v>103490</v>
      </c>
      <c r="KZ138" s="32">
        <v>61760</v>
      </c>
      <c r="LA138" s="32">
        <v>6010</v>
      </c>
      <c r="LB138" s="32" t="s">
        <v>334</v>
      </c>
      <c r="LC138" s="32">
        <v>2599820</v>
      </c>
      <c r="LD138" t="e">
        <f>INDEX(Lookup!$F$2:$F$375, MATCH(D138,Lookup!$A$2:$A$375,0))</f>
        <v>#N/A</v>
      </c>
    </row>
    <row r="139" spans="2:316" ht="15" customHeight="1" x14ac:dyDescent="0.25">
      <c r="B139" s="1" t="s">
        <v>342</v>
      </c>
      <c r="C139" s="36">
        <v>1850</v>
      </c>
      <c r="D139" s="36" t="s">
        <v>605</v>
      </c>
      <c r="E139" s="37" t="s">
        <v>606</v>
      </c>
      <c r="F139" s="38">
        <v>10110</v>
      </c>
      <c r="G139" s="38">
        <v>15990</v>
      </c>
      <c r="H139" s="38">
        <v>13790</v>
      </c>
      <c r="I139" s="38">
        <v>10600</v>
      </c>
      <c r="J139" s="38">
        <v>8860</v>
      </c>
      <c r="K139" s="38">
        <v>5200</v>
      </c>
      <c r="L139" s="38">
        <v>3550</v>
      </c>
      <c r="M139" s="38">
        <v>230</v>
      </c>
      <c r="N139" s="38" t="s">
        <v>334</v>
      </c>
      <c r="O139" s="39">
        <v>68330</v>
      </c>
      <c r="P139" s="39">
        <v>10680</v>
      </c>
      <c r="Q139" s="39">
        <v>16080</v>
      </c>
      <c r="R139" s="39">
        <v>13910</v>
      </c>
      <c r="S139" s="39">
        <v>10790</v>
      </c>
      <c r="T139" s="39">
        <v>8900</v>
      </c>
      <c r="U139" s="39">
        <v>5100</v>
      </c>
      <c r="V139" s="39">
        <v>3360</v>
      </c>
      <c r="W139" s="39">
        <v>220</v>
      </c>
      <c r="X139" s="39" t="s">
        <v>334</v>
      </c>
      <c r="Y139" s="39">
        <v>69040</v>
      </c>
      <c r="Z139" s="39">
        <v>10770</v>
      </c>
      <c r="AA139" s="39">
        <v>16700</v>
      </c>
      <c r="AB139" s="39">
        <v>14190</v>
      </c>
      <c r="AC139" s="39">
        <v>11050</v>
      </c>
      <c r="AD139" s="39">
        <v>8950</v>
      </c>
      <c r="AE139" s="39">
        <v>4920</v>
      </c>
      <c r="AF139" s="39">
        <v>2870</v>
      </c>
      <c r="AG139" s="39">
        <v>180</v>
      </c>
      <c r="AH139" s="39" t="s">
        <v>334</v>
      </c>
      <c r="AI139" s="39">
        <v>69630</v>
      </c>
      <c r="AJ139" s="39">
        <v>10990</v>
      </c>
      <c r="AK139" s="39">
        <v>16900</v>
      </c>
      <c r="AL139" s="39">
        <v>14540</v>
      </c>
      <c r="AM139" s="39">
        <v>11320</v>
      </c>
      <c r="AN139" s="39">
        <v>9180</v>
      </c>
      <c r="AO139" s="39">
        <v>4940</v>
      </c>
      <c r="AP139" s="39">
        <v>2820</v>
      </c>
      <c r="AQ139" s="39">
        <v>170</v>
      </c>
      <c r="AR139" s="39" t="s">
        <v>334</v>
      </c>
      <c r="AS139" s="39">
        <v>70850</v>
      </c>
      <c r="AT139" s="39">
        <v>11080</v>
      </c>
      <c r="AU139" s="39">
        <v>17040</v>
      </c>
      <c r="AV139" s="39">
        <v>14620</v>
      </c>
      <c r="AW139" s="39">
        <v>11530</v>
      </c>
      <c r="AX139" s="39">
        <v>9370</v>
      </c>
      <c r="AY139" s="39">
        <v>5060</v>
      </c>
      <c r="AZ139" s="39">
        <v>2850</v>
      </c>
      <c r="BA139" s="39">
        <v>170</v>
      </c>
      <c r="BB139" s="39" t="s">
        <v>334</v>
      </c>
      <c r="BC139" s="39">
        <v>71710</v>
      </c>
      <c r="BD139" s="39">
        <v>11190</v>
      </c>
      <c r="BE139" s="39">
        <v>17170</v>
      </c>
      <c r="BF139" s="39">
        <v>14740</v>
      </c>
      <c r="BG139" s="39">
        <v>11630</v>
      </c>
      <c r="BH139" s="39">
        <v>9570</v>
      </c>
      <c r="BI139" s="39">
        <v>5190</v>
      </c>
      <c r="BJ139" s="39">
        <v>2890</v>
      </c>
      <c r="BK139" s="39">
        <v>170</v>
      </c>
      <c r="BL139" s="39" t="s">
        <v>334</v>
      </c>
      <c r="BM139" s="39">
        <v>72550</v>
      </c>
      <c r="BN139" s="39">
        <v>11260</v>
      </c>
      <c r="BO139" s="39">
        <v>17360</v>
      </c>
      <c r="BP139" s="39">
        <v>14800</v>
      </c>
      <c r="BQ139" s="39">
        <v>11720</v>
      </c>
      <c r="BR139" s="39">
        <v>9700</v>
      </c>
      <c r="BS139" s="39">
        <v>5330</v>
      </c>
      <c r="BT139" s="39">
        <v>2940</v>
      </c>
      <c r="BU139" s="39">
        <v>180</v>
      </c>
      <c r="BV139" s="39" t="s">
        <v>334</v>
      </c>
      <c r="BW139" s="39">
        <v>73290</v>
      </c>
      <c r="BX139" s="39">
        <v>11310</v>
      </c>
      <c r="BY139" s="39">
        <v>17440</v>
      </c>
      <c r="BZ139" s="39">
        <v>14980</v>
      </c>
      <c r="CA139" s="39">
        <v>11810</v>
      </c>
      <c r="CB139" s="39">
        <v>9920</v>
      </c>
      <c r="CC139" s="39">
        <v>5470</v>
      </c>
      <c r="CD139" s="39">
        <v>3010</v>
      </c>
      <c r="CE139" s="39">
        <v>180</v>
      </c>
      <c r="CF139" s="39" t="s">
        <v>334</v>
      </c>
      <c r="CG139" s="39">
        <v>74110</v>
      </c>
      <c r="CH139" s="39">
        <v>11300</v>
      </c>
      <c r="CI139" s="39">
        <v>17650</v>
      </c>
      <c r="CJ139" s="39">
        <v>15150</v>
      </c>
      <c r="CK139" s="39">
        <v>11960</v>
      </c>
      <c r="CL139" s="39">
        <v>10080</v>
      </c>
      <c r="CM139" s="39">
        <v>5570</v>
      </c>
      <c r="CN139" s="39">
        <v>3090</v>
      </c>
      <c r="CO139" s="39">
        <v>180</v>
      </c>
      <c r="CP139" s="39" t="s">
        <v>334</v>
      </c>
      <c r="CQ139" s="39">
        <v>74990</v>
      </c>
      <c r="CR139" s="39">
        <v>11360</v>
      </c>
      <c r="CS139" s="39">
        <v>17770</v>
      </c>
      <c r="CT139" s="39">
        <v>15280</v>
      </c>
      <c r="CU139" s="39">
        <v>12070</v>
      </c>
      <c r="CV139" s="39">
        <v>10230</v>
      </c>
      <c r="CW139" s="39">
        <v>5690</v>
      </c>
      <c r="CX139" s="39">
        <v>3170</v>
      </c>
      <c r="CY139" s="39">
        <v>180</v>
      </c>
      <c r="CZ139" s="39" t="s">
        <v>334</v>
      </c>
      <c r="DA139" s="39">
        <v>75750</v>
      </c>
      <c r="DB139" s="39">
        <v>11440</v>
      </c>
      <c r="DC139" s="39">
        <v>17840</v>
      </c>
      <c r="DD139" s="39">
        <v>15360</v>
      </c>
      <c r="DE139" s="39">
        <v>12200</v>
      </c>
      <c r="DF139" s="39">
        <v>10370</v>
      </c>
      <c r="DG139" s="39">
        <v>5770</v>
      </c>
      <c r="DH139" s="39">
        <v>3250</v>
      </c>
      <c r="DI139" s="39">
        <v>180</v>
      </c>
      <c r="DJ139" s="39" t="s">
        <v>334</v>
      </c>
      <c r="DK139" s="39">
        <v>76410</v>
      </c>
      <c r="DL139" s="39">
        <v>11600</v>
      </c>
      <c r="DM139" s="39">
        <v>17980</v>
      </c>
      <c r="DN139" s="39">
        <v>15430</v>
      </c>
      <c r="DO139" s="39">
        <v>12280</v>
      </c>
      <c r="DP139" s="39">
        <v>10460</v>
      </c>
      <c r="DQ139" s="39">
        <v>5850</v>
      </c>
      <c r="DR139" s="39">
        <v>3290</v>
      </c>
      <c r="DS139" s="39">
        <v>180</v>
      </c>
      <c r="DT139" s="39" t="s">
        <v>334</v>
      </c>
      <c r="DU139" s="39">
        <v>77070</v>
      </c>
      <c r="DV139" s="39">
        <v>11710</v>
      </c>
      <c r="DW139" s="39">
        <v>18080</v>
      </c>
      <c r="DX139" s="39">
        <v>15480</v>
      </c>
      <c r="DY139" s="39">
        <v>12350</v>
      </c>
      <c r="DZ139" s="39">
        <v>10510</v>
      </c>
      <c r="EA139" s="39">
        <v>5940</v>
      </c>
      <c r="EB139" s="39">
        <v>3310</v>
      </c>
      <c r="EC139" s="39">
        <v>180</v>
      </c>
      <c r="ED139" s="39" t="s">
        <v>334</v>
      </c>
      <c r="EE139" s="39">
        <v>77550</v>
      </c>
      <c r="EF139" s="39">
        <v>11770</v>
      </c>
      <c r="EG139" s="39">
        <v>18220</v>
      </c>
      <c r="EH139" s="39">
        <v>15550</v>
      </c>
      <c r="EI139" s="39">
        <v>12430</v>
      </c>
      <c r="EJ139" s="39">
        <v>10610</v>
      </c>
      <c r="EK139" s="39">
        <v>6020</v>
      </c>
      <c r="EL139" s="39">
        <v>3330</v>
      </c>
      <c r="EM139" s="39">
        <v>180</v>
      </c>
      <c r="EN139" s="39" t="s">
        <v>334</v>
      </c>
      <c r="EO139" s="39">
        <v>78110</v>
      </c>
      <c r="EP139" s="39">
        <v>11940</v>
      </c>
      <c r="EQ139" s="39">
        <v>18390</v>
      </c>
      <c r="ER139" s="39">
        <v>15650</v>
      </c>
      <c r="ES139" s="39">
        <v>12570</v>
      </c>
      <c r="ET139" s="39">
        <v>10710</v>
      </c>
      <c r="EU139" s="39">
        <v>6120</v>
      </c>
      <c r="EV139" s="39">
        <v>3380</v>
      </c>
      <c r="EW139" s="39">
        <v>180</v>
      </c>
      <c r="EX139" s="39" t="s">
        <v>334</v>
      </c>
      <c r="EY139" s="39">
        <v>78940</v>
      </c>
      <c r="EZ139" s="39">
        <v>12120</v>
      </c>
      <c r="FA139" s="39">
        <v>18570</v>
      </c>
      <c r="FB139" s="39">
        <v>15800</v>
      </c>
      <c r="FC139" s="39">
        <v>12700</v>
      </c>
      <c r="FD139" s="39">
        <v>10830</v>
      </c>
      <c r="FE139" s="39">
        <v>6210</v>
      </c>
      <c r="FF139" s="39">
        <v>3410</v>
      </c>
      <c r="FG139" s="39">
        <v>180</v>
      </c>
      <c r="FH139" s="39" t="s">
        <v>334</v>
      </c>
      <c r="FI139" s="39">
        <v>79800</v>
      </c>
      <c r="FJ139" s="39">
        <v>12250</v>
      </c>
      <c r="FK139" s="39">
        <v>18790</v>
      </c>
      <c r="FL139" s="39">
        <v>15980</v>
      </c>
      <c r="FM139" s="39">
        <v>12780</v>
      </c>
      <c r="FN139" s="39">
        <v>10910</v>
      </c>
      <c r="FO139" s="39">
        <v>6290</v>
      </c>
      <c r="FP139" s="39">
        <v>3410</v>
      </c>
      <c r="FQ139" s="39">
        <v>180</v>
      </c>
      <c r="FR139" s="39" t="s">
        <v>334</v>
      </c>
      <c r="FS139" s="39">
        <v>80590</v>
      </c>
      <c r="FT139" s="39">
        <v>12410</v>
      </c>
      <c r="FU139" s="39">
        <v>18910</v>
      </c>
      <c r="FV139" s="39">
        <v>16070</v>
      </c>
      <c r="FW139" s="39">
        <v>12810</v>
      </c>
      <c r="FX139" s="39">
        <v>10980</v>
      </c>
      <c r="FY139" s="39">
        <v>6350</v>
      </c>
      <c r="FZ139" s="39">
        <v>3430</v>
      </c>
      <c r="GA139" s="39">
        <v>180</v>
      </c>
      <c r="GB139" s="39" t="s">
        <v>334</v>
      </c>
      <c r="GC139" s="39">
        <v>81150</v>
      </c>
      <c r="GD139" s="39">
        <v>12520</v>
      </c>
      <c r="GE139" s="39">
        <v>19050</v>
      </c>
      <c r="GF139" s="39">
        <v>16130</v>
      </c>
      <c r="GG139" s="39">
        <v>12860</v>
      </c>
      <c r="GH139" s="39">
        <v>11050</v>
      </c>
      <c r="GI139" s="39">
        <v>6420</v>
      </c>
      <c r="GJ139" s="39">
        <v>3440</v>
      </c>
      <c r="GK139" s="39">
        <v>180</v>
      </c>
      <c r="GL139" s="39" t="s">
        <v>334</v>
      </c>
      <c r="GM139" s="39">
        <v>81640</v>
      </c>
      <c r="GN139" s="39">
        <v>12620</v>
      </c>
      <c r="GO139" s="39">
        <v>19140</v>
      </c>
      <c r="GP139" s="39">
        <v>16170</v>
      </c>
      <c r="GQ139" s="39">
        <v>12930</v>
      </c>
      <c r="GR139" s="39">
        <v>11120</v>
      </c>
      <c r="GS139" s="39">
        <v>6480</v>
      </c>
      <c r="GT139" s="39">
        <v>3450</v>
      </c>
      <c r="GU139" s="39">
        <v>180</v>
      </c>
      <c r="GV139" s="39" t="s">
        <v>334</v>
      </c>
      <c r="GW139" s="39">
        <v>82090</v>
      </c>
      <c r="GX139" s="39">
        <v>12780</v>
      </c>
      <c r="GY139" s="39">
        <v>19220</v>
      </c>
      <c r="GZ139" s="39">
        <v>16210</v>
      </c>
      <c r="HA139" s="39">
        <v>12940</v>
      </c>
      <c r="HB139" s="39">
        <v>11210</v>
      </c>
      <c r="HC139" s="39">
        <v>6540</v>
      </c>
      <c r="HD139" s="39">
        <v>3470</v>
      </c>
      <c r="HE139" s="39">
        <v>180</v>
      </c>
      <c r="HF139" s="39" t="s">
        <v>334</v>
      </c>
      <c r="HG139" s="39">
        <v>82550</v>
      </c>
      <c r="HH139" s="39">
        <v>12860</v>
      </c>
      <c r="HI139" s="39">
        <v>19310</v>
      </c>
      <c r="HJ139" s="39">
        <v>16280</v>
      </c>
      <c r="HK139" s="39">
        <v>12970</v>
      </c>
      <c r="HL139" s="39">
        <v>11280</v>
      </c>
      <c r="HM139" s="39">
        <v>6560</v>
      </c>
      <c r="HN139" s="39">
        <v>3490</v>
      </c>
      <c r="HO139" s="39">
        <v>180</v>
      </c>
      <c r="HP139" s="39" t="s">
        <v>334</v>
      </c>
      <c r="HQ139" s="39">
        <v>82940</v>
      </c>
      <c r="HR139" s="39">
        <v>12880</v>
      </c>
      <c r="HS139" s="39">
        <v>19420</v>
      </c>
      <c r="HT139" s="39">
        <v>16340</v>
      </c>
      <c r="HU139" s="39">
        <v>13020</v>
      </c>
      <c r="HV139" s="39">
        <v>11340</v>
      </c>
      <c r="HW139" s="39">
        <v>6630</v>
      </c>
      <c r="HX139" s="39">
        <v>3520</v>
      </c>
      <c r="HY139" s="39">
        <v>190</v>
      </c>
      <c r="HZ139" s="39" t="s">
        <v>334</v>
      </c>
      <c r="IA139" s="39">
        <v>83330</v>
      </c>
      <c r="IB139" s="39">
        <v>12950</v>
      </c>
      <c r="IC139" s="39">
        <v>19510</v>
      </c>
      <c r="ID139" s="39">
        <v>16380</v>
      </c>
      <c r="IE139" s="39">
        <v>13070</v>
      </c>
      <c r="IF139" s="39">
        <v>11410</v>
      </c>
      <c r="IG139" s="39">
        <v>6690</v>
      </c>
      <c r="IH139" s="39">
        <v>3540</v>
      </c>
      <c r="II139" s="39">
        <v>180</v>
      </c>
      <c r="IJ139" s="39" t="s">
        <v>334</v>
      </c>
      <c r="IK139" s="39">
        <v>83730</v>
      </c>
      <c r="IL139" s="39">
        <v>13060</v>
      </c>
      <c r="IM139" s="39">
        <v>19640</v>
      </c>
      <c r="IN139" s="39">
        <v>16460</v>
      </c>
      <c r="IO139" s="39">
        <v>13110</v>
      </c>
      <c r="IP139" s="39">
        <v>11480</v>
      </c>
      <c r="IQ139" s="39">
        <v>6760</v>
      </c>
      <c r="IR139" s="39">
        <v>3540</v>
      </c>
      <c r="IS139" s="39">
        <v>190</v>
      </c>
      <c r="IT139" s="39" t="s">
        <v>334</v>
      </c>
      <c r="IU139" s="39">
        <v>84230</v>
      </c>
      <c r="IV139" s="39">
        <v>13180</v>
      </c>
      <c r="IW139" s="39">
        <v>19740</v>
      </c>
      <c r="IX139" s="39">
        <v>16540</v>
      </c>
      <c r="IY139" s="39">
        <v>13170</v>
      </c>
      <c r="IZ139" s="39">
        <v>11600</v>
      </c>
      <c r="JA139" s="39">
        <v>6830</v>
      </c>
      <c r="JB139" s="39">
        <v>3560</v>
      </c>
      <c r="JC139" s="39">
        <v>190</v>
      </c>
      <c r="JD139" s="39" t="s">
        <v>334</v>
      </c>
      <c r="JE139" s="39">
        <v>84810</v>
      </c>
      <c r="JF139" s="39">
        <v>13250</v>
      </c>
      <c r="JG139" s="39">
        <v>19850</v>
      </c>
      <c r="JH139" s="39">
        <v>16650</v>
      </c>
      <c r="JI139" s="39">
        <v>13240</v>
      </c>
      <c r="JJ139" s="39">
        <v>11740</v>
      </c>
      <c r="JK139" s="39">
        <v>6920</v>
      </c>
      <c r="JL139" s="39">
        <v>3600</v>
      </c>
      <c r="JM139" s="39">
        <v>190</v>
      </c>
      <c r="JN139" s="39" t="s">
        <v>334</v>
      </c>
      <c r="JO139" s="39">
        <v>85430</v>
      </c>
      <c r="JP139" s="39">
        <v>13370</v>
      </c>
      <c r="JQ139" s="39">
        <v>20030</v>
      </c>
      <c r="JR139" s="39">
        <v>16800</v>
      </c>
      <c r="JS139" s="39">
        <v>13370</v>
      </c>
      <c r="JT139" s="39">
        <v>11910</v>
      </c>
      <c r="JU139" s="39">
        <v>7070</v>
      </c>
      <c r="JV139" s="39">
        <v>3630</v>
      </c>
      <c r="JW139" s="39">
        <v>190</v>
      </c>
      <c r="JX139" s="39" t="s">
        <v>334</v>
      </c>
      <c r="JY139" s="39">
        <v>86370</v>
      </c>
      <c r="JZ139" s="39">
        <v>13440</v>
      </c>
      <c r="KA139" s="39">
        <v>20110</v>
      </c>
      <c r="KB139" s="39">
        <v>16940</v>
      </c>
      <c r="KC139" s="39">
        <v>13460</v>
      </c>
      <c r="KD139" s="39">
        <v>12060</v>
      </c>
      <c r="KE139" s="39">
        <v>7180</v>
      </c>
      <c r="KF139" s="39">
        <v>3660</v>
      </c>
      <c r="KG139" s="39">
        <v>180</v>
      </c>
      <c r="KH139" s="39" t="s">
        <v>334</v>
      </c>
      <c r="KI139" s="39">
        <v>87020</v>
      </c>
      <c r="KJ139" s="39">
        <v>13550</v>
      </c>
      <c r="KK139" s="39">
        <v>20300</v>
      </c>
      <c r="KL139" s="39">
        <v>17100</v>
      </c>
      <c r="KM139" s="39">
        <v>13560</v>
      </c>
      <c r="KN139" s="39">
        <v>12240</v>
      </c>
      <c r="KO139" s="39">
        <v>7310</v>
      </c>
      <c r="KP139" s="39">
        <v>3700</v>
      </c>
      <c r="KQ139" s="39">
        <v>180</v>
      </c>
      <c r="KR139" s="39" t="s">
        <v>334</v>
      </c>
      <c r="KS139" s="39">
        <v>87950</v>
      </c>
      <c r="KT139" s="39">
        <v>13820</v>
      </c>
      <c r="KU139" s="39">
        <v>20450</v>
      </c>
      <c r="KV139" s="39">
        <v>17270</v>
      </c>
      <c r="KW139" s="39">
        <v>13660</v>
      </c>
      <c r="KX139" s="39">
        <v>12390</v>
      </c>
      <c r="KY139" s="39">
        <v>7470</v>
      </c>
      <c r="KZ139" s="39">
        <v>3740</v>
      </c>
      <c r="LA139" s="39">
        <v>190</v>
      </c>
      <c r="LB139" s="39" t="s">
        <v>334</v>
      </c>
      <c r="LC139" s="39">
        <v>89000</v>
      </c>
      <c r="LD139" t="str">
        <f>INDEX(Lookup!$F$2:$F$375, MATCH(D139,Lookup!$A$2:$A$375,0))</f>
        <v>:</v>
      </c>
    </row>
    <row r="140" spans="2:316" ht="15" customHeight="1" x14ac:dyDescent="0.25">
      <c r="B140" s="1" t="s">
        <v>342</v>
      </c>
      <c r="C140" s="36">
        <v>3245</v>
      </c>
      <c r="D140" s="36" t="s">
        <v>607</v>
      </c>
      <c r="E140" s="37" t="s">
        <v>608</v>
      </c>
      <c r="F140" s="38">
        <v>19000</v>
      </c>
      <c r="G140" s="38">
        <v>29880</v>
      </c>
      <c r="H140" s="38">
        <v>25180</v>
      </c>
      <c r="I140" s="38">
        <v>15910</v>
      </c>
      <c r="J140" s="38">
        <v>11540</v>
      </c>
      <c r="K140" s="38">
        <v>6560</v>
      </c>
      <c r="L140" s="38">
        <v>4290</v>
      </c>
      <c r="M140" s="38">
        <v>370</v>
      </c>
      <c r="N140" s="38" t="s">
        <v>334</v>
      </c>
      <c r="O140" s="39">
        <v>112730</v>
      </c>
      <c r="P140" s="39">
        <v>19570</v>
      </c>
      <c r="Q140" s="39">
        <v>30490</v>
      </c>
      <c r="R140" s="39">
        <v>25230</v>
      </c>
      <c r="S140" s="39">
        <v>15970</v>
      </c>
      <c r="T140" s="39">
        <v>11480</v>
      </c>
      <c r="U140" s="39">
        <v>6490</v>
      </c>
      <c r="V140" s="39">
        <v>4220</v>
      </c>
      <c r="W140" s="39">
        <v>360</v>
      </c>
      <c r="X140" s="39" t="s">
        <v>334</v>
      </c>
      <c r="Y140" s="39">
        <v>113820</v>
      </c>
      <c r="Z140" s="39">
        <v>20720</v>
      </c>
      <c r="AA140" s="39">
        <v>31000</v>
      </c>
      <c r="AB140" s="39">
        <v>25460</v>
      </c>
      <c r="AC140" s="39">
        <v>16320</v>
      </c>
      <c r="AD140" s="39">
        <v>11410</v>
      </c>
      <c r="AE140" s="39">
        <v>6200</v>
      </c>
      <c r="AF140" s="39">
        <v>3590</v>
      </c>
      <c r="AG140" s="39">
        <v>310</v>
      </c>
      <c r="AH140" s="39" t="s">
        <v>334</v>
      </c>
      <c r="AI140" s="39">
        <v>115020</v>
      </c>
      <c r="AJ140" s="39">
        <v>21540</v>
      </c>
      <c r="AK140" s="39">
        <v>31270</v>
      </c>
      <c r="AL140" s="39">
        <v>25380</v>
      </c>
      <c r="AM140" s="39">
        <v>16400</v>
      </c>
      <c r="AN140" s="39">
        <v>11550</v>
      </c>
      <c r="AO140" s="39">
        <v>6180</v>
      </c>
      <c r="AP140" s="39">
        <v>3510</v>
      </c>
      <c r="AQ140" s="39">
        <v>290</v>
      </c>
      <c r="AR140" s="39" t="s">
        <v>334</v>
      </c>
      <c r="AS140" s="39">
        <v>116130</v>
      </c>
      <c r="AT140" s="39">
        <v>22060</v>
      </c>
      <c r="AU140" s="39">
        <v>31440</v>
      </c>
      <c r="AV140" s="39">
        <v>25540</v>
      </c>
      <c r="AW140" s="39">
        <v>16620</v>
      </c>
      <c r="AX140" s="39">
        <v>11760</v>
      </c>
      <c r="AY140" s="39">
        <v>6250</v>
      </c>
      <c r="AZ140" s="39">
        <v>3520</v>
      </c>
      <c r="BA140" s="39">
        <v>290</v>
      </c>
      <c r="BB140" s="39" t="s">
        <v>334</v>
      </c>
      <c r="BC140" s="39">
        <v>117480</v>
      </c>
      <c r="BD140" s="39">
        <v>22450</v>
      </c>
      <c r="BE140" s="39">
        <v>31500</v>
      </c>
      <c r="BF140" s="39">
        <v>25680</v>
      </c>
      <c r="BG140" s="39">
        <v>16870</v>
      </c>
      <c r="BH140" s="39">
        <v>12020</v>
      </c>
      <c r="BI140" s="39">
        <v>6370</v>
      </c>
      <c r="BJ140" s="39">
        <v>3620</v>
      </c>
      <c r="BK140" s="39">
        <v>300</v>
      </c>
      <c r="BL140" s="39" t="s">
        <v>334</v>
      </c>
      <c r="BM140" s="39">
        <v>118810</v>
      </c>
      <c r="BN140" s="39">
        <v>22720</v>
      </c>
      <c r="BO140" s="39">
        <v>31680</v>
      </c>
      <c r="BP140" s="39">
        <v>25720</v>
      </c>
      <c r="BQ140" s="39">
        <v>17090</v>
      </c>
      <c r="BR140" s="39">
        <v>12300</v>
      </c>
      <c r="BS140" s="39">
        <v>6510</v>
      </c>
      <c r="BT140" s="39">
        <v>3670</v>
      </c>
      <c r="BU140" s="39">
        <v>300</v>
      </c>
      <c r="BV140" s="39" t="s">
        <v>334</v>
      </c>
      <c r="BW140" s="39">
        <v>119990</v>
      </c>
      <c r="BX140" s="39">
        <v>23020</v>
      </c>
      <c r="BY140" s="39">
        <v>31810</v>
      </c>
      <c r="BZ140" s="39">
        <v>25780</v>
      </c>
      <c r="CA140" s="39">
        <v>17350</v>
      </c>
      <c r="CB140" s="39">
        <v>12620</v>
      </c>
      <c r="CC140" s="39">
        <v>6660</v>
      </c>
      <c r="CD140" s="39">
        <v>3760</v>
      </c>
      <c r="CE140" s="39">
        <v>300</v>
      </c>
      <c r="CF140" s="39" t="s">
        <v>334</v>
      </c>
      <c r="CG140" s="39">
        <v>121290</v>
      </c>
      <c r="CH140" s="39">
        <v>23110</v>
      </c>
      <c r="CI140" s="39">
        <v>31930</v>
      </c>
      <c r="CJ140" s="39">
        <v>25880</v>
      </c>
      <c r="CK140" s="39">
        <v>17590</v>
      </c>
      <c r="CL140" s="39">
        <v>12760</v>
      </c>
      <c r="CM140" s="39">
        <v>6780</v>
      </c>
      <c r="CN140" s="39">
        <v>3820</v>
      </c>
      <c r="CO140" s="39">
        <v>300</v>
      </c>
      <c r="CP140" s="39" t="s">
        <v>334</v>
      </c>
      <c r="CQ140" s="39">
        <v>122160</v>
      </c>
      <c r="CR140" s="39">
        <v>23360</v>
      </c>
      <c r="CS140" s="39">
        <v>32030</v>
      </c>
      <c r="CT140" s="39">
        <v>26080</v>
      </c>
      <c r="CU140" s="39">
        <v>17790</v>
      </c>
      <c r="CV140" s="39">
        <v>12950</v>
      </c>
      <c r="CW140" s="39">
        <v>6900</v>
      </c>
      <c r="CX140" s="39">
        <v>3890</v>
      </c>
      <c r="CY140" s="39">
        <v>310</v>
      </c>
      <c r="CZ140" s="39" t="s">
        <v>334</v>
      </c>
      <c r="DA140" s="39">
        <v>123300</v>
      </c>
      <c r="DB140" s="39">
        <v>23450</v>
      </c>
      <c r="DC140" s="39">
        <v>32170</v>
      </c>
      <c r="DD140" s="39">
        <v>26250</v>
      </c>
      <c r="DE140" s="39">
        <v>18010</v>
      </c>
      <c r="DF140" s="39">
        <v>13170</v>
      </c>
      <c r="DG140" s="39">
        <v>7000</v>
      </c>
      <c r="DH140" s="39">
        <v>3980</v>
      </c>
      <c r="DI140" s="39">
        <v>310</v>
      </c>
      <c r="DJ140" s="39" t="s">
        <v>334</v>
      </c>
      <c r="DK140" s="39">
        <v>124330</v>
      </c>
      <c r="DL140" s="39">
        <v>23620</v>
      </c>
      <c r="DM140" s="39">
        <v>32360</v>
      </c>
      <c r="DN140" s="39">
        <v>26410</v>
      </c>
      <c r="DO140" s="39">
        <v>18220</v>
      </c>
      <c r="DP140" s="39">
        <v>13360</v>
      </c>
      <c r="DQ140" s="39">
        <v>7080</v>
      </c>
      <c r="DR140" s="39">
        <v>4040</v>
      </c>
      <c r="DS140" s="39">
        <v>310</v>
      </c>
      <c r="DT140" s="39" t="s">
        <v>334</v>
      </c>
      <c r="DU140" s="39">
        <v>125390</v>
      </c>
      <c r="DV140" s="39">
        <v>23880</v>
      </c>
      <c r="DW140" s="39">
        <v>32690</v>
      </c>
      <c r="DX140" s="39">
        <v>26510</v>
      </c>
      <c r="DY140" s="39">
        <v>18390</v>
      </c>
      <c r="DZ140" s="39">
        <v>13490</v>
      </c>
      <c r="EA140" s="39">
        <v>7190</v>
      </c>
      <c r="EB140" s="39">
        <v>4070</v>
      </c>
      <c r="EC140" s="39">
        <v>320</v>
      </c>
      <c r="ED140" s="39" t="s">
        <v>334</v>
      </c>
      <c r="EE140" s="39">
        <v>126540</v>
      </c>
      <c r="EF140" s="39">
        <v>24160</v>
      </c>
      <c r="EG140" s="39">
        <v>32920</v>
      </c>
      <c r="EH140" s="39">
        <v>26690</v>
      </c>
      <c r="EI140" s="39">
        <v>18610</v>
      </c>
      <c r="EJ140" s="39">
        <v>13650</v>
      </c>
      <c r="EK140" s="39">
        <v>7290</v>
      </c>
      <c r="EL140" s="39">
        <v>4130</v>
      </c>
      <c r="EM140" s="39">
        <v>320</v>
      </c>
      <c r="EN140" s="39" t="s">
        <v>334</v>
      </c>
      <c r="EO140" s="39">
        <v>127760</v>
      </c>
      <c r="EP140" s="39">
        <v>24580</v>
      </c>
      <c r="EQ140" s="39">
        <v>33130</v>
      </c>
      <c r="ER140" s="39">
        <v>26970</v>
      </c>
      <c r="ES140" s="39">
        <v>18780</v>
      </c>
      <c r="ET140" s="39">
        <v>13840</v>
      </c>
      <c r="EU140" s="39">
        <v>7340</v>
      </c>
      <c r="EV140" s="39">
        <v>4170</v>
      </c>
      <c r="EW140" s="39">
        <v>320</v>
      </c>
      <c r="EX140" s="39" t="s">
        <v>334</v>
      </c>
      <c r="EY140" s="39">
        <v>129120</v>
      </c>
      <c r="EZ140" s="39">
        <v>24880</v>
      </c>
      <c r="FA140" s="39">
        <v>33390</v>
      </c>
      <c r="FB140" s="39">
        <v>27170</v>
      </c>
      <c r="FC140" s="39">
        <v>18920</v>
      </c>
      <c r="FD140" s="39">
        <v>14000</v>
      </c>
      <c r="FE140" s="39">
        <v>7410</v>
      </c>
      <c r="FF140" s="39">
        <v>4210</v>
      </c>
      <c r="FG140" s="39">
        <v>330</v>
      </c>
      <c r="FH140" s="39" t="s">
        <v>334</v>
      </c>
      <c r="FI140" s="39">
        <v>130300</v>
      </c>
      <c r="FJ140" s="39">
        <v>25200</v>
      </c>
      <c r="FK140" s="39">
        <v>33680</v>
      </c>
      <c r="FL140" s="39">
        <v>27290</v>
      </c>
      <c r="FM140" s="39">
        <v>19030</v>
      </c>
      <c r="FN140" s="39">
        <v>14050</v>
      </c>
      <c r="FO140" s="39">
        <v>7490</v>
      </c>
      <c r="FP140" s="39">
        <v>4210</v>
      </c>
      <c r="FQ140" s="39">
        <v>330</v>
      </c>
      <c r="FR140" s="39" t="s">
        <v>334</v>
      </c>
      <c r="FS140" s="39">
        <v>131270</v>
      </c>
      <c r="FT140" s="39">
        <v>25420</v>
      </c>
      <c r="FU140" s="39">
        <v>34040</v>
      </c>
      <c r="FV140" s="39">
        <v>27530</v>
      </c>
      <c r="FW140" s="39">
        <v>19140</v>
      </c>
      <c r="FX140" s="39">
        <v>14170</v>
      </c>
      <c r="FY140" s="39">
        <v>7540</v>
      </c>
      <c r="FZ140" s="39">
        <v>4240</v>
      </c>
      <c r="GA140" s="39">
        <v>330</v>
      </c>
      <c r="GB140" s="39" t="s">
        <v>334</v>
      </c>
      <c r="GC140" s="39">
        <v>132410</v>
      </c>
      <c r="GD140" s="39">
        <v>25460</v>
      </c>
      <c r="GE140" s="39">
        <v>34380</v>
      </c>
      <c r="GF140" s="39">
        <v>27760</v>
      </c>
      <c r="GG140" s="39">
        <v>19220</v>
      </c>
      <c r="GH140" s="39">
        <v>14280</v>
      </c>
      <c r="GI140" s="39">
        <v>7610</v>
      </c>
      <c r="GJ140" s="39">
        <v>4250</v>
      </c>
      <c r="GK140" s="39">
        <v>330</v>
      </c>
      <c r="GL140" s="39" t="s">
        <v>334</v>
      </c>
      <c r="GM140" s="39">
        <v>133300</v>
      </c>
      <c r="GN140" s="39">
        <v>25550</v>
      </c>
      <c r="GO140" s="39">
        <v>34610</v>
      </c>
      <c r="GP140" s="39">
        <v>27950</v>
      </c>
      <c r="GQ140" s="39">
        <v>19330</v>
      </c>
      <c r="GR140" s="39">
        <v>14380</v>
      </c>
      <c r="GS140" s="39">
        <v>7700</v>
      </c>
      <c r="GT140" s="39">
        <v>4290</v>
      </c>
      <c r="GU140" s="39">
        <v>330</v>
      </c>
      <c r="GV140" s="39" t="s">
        <v>334</v>
      </c>
      <c r="GW140" s="39">
        <v>134140</v>
      </c>
      <c r="GX140" s="39">
        <v>25750</v>
      </c>
      <c r="GY140" s="39">
        <v>34870</v>
      </c>
      <c r="GZ140" s="39">
        <v>28140</v>
      </c>
      <c r="HA140" s="39">
        <v>19440</v>
      </c>
      <c r="HB140" s="39">
        <v>14540</v>
      </c>
      <c r="HC140" s="39">
        <v>7780</v>
      </c>
      <c r="HD140" s="39">
        <v>4330</v>
      </c>
      <c r="HE140" s="39">
        <v>330</v>
      </c>
      <c r="HF140" s="39" t="s">
        <v>334</v>
      </c>
      <c r="HG140" s="39">
        <v>135180</v>
      </c>
      <c r="HH140" s="39">
        <v>25820</v>
      </c>
      <c r="HI140" s="39">
        <v>35170</v>
      </c>
      <c r="HJ140" s="39">
        <v>28290</v>
      </c>
      <c r="HK140" s="39">
        <v>19570</v>
      </c>
      <c r="HL140" s="39">
        <v>14700</v>
      </c>
      <c r="HM140" s="39">
        <v>7880</v>
      </c>
      <c r="HN140" s="39">
        <v>4370</v>
      </c>
      <c r="HO140" s="39">
        <v>330</v>
      </c>
      <c r="HP140" s="39" t="s">
        <v>334</v>
      </c>
      <c r="HQ140" s="39">
        <v>136120</v>
      </c>
      <c r="HR140" s="39">
        <v>25990</v>
      </c>
      <c r="HS140" s="39">
        <v>35490</v>
      </c>
      <c r="HT140" s="39">
        <v>28490</v>
      </c>
      <c r="HU140" s="39">
        <v>19750</v>
      </c>
      <c r="HV140" s="39">
        <v>14870</v>
      </c>
      <c r="HW140" s="39">
        <v>7960</v>
      </c>
      <c r="HX140" s="39">
        <v>4400</v>
      </c>
      <c r="HY140" s="39">
        <v>340</v>
      </c>
      <c r="HZ140" s="39" t="s">
        <v>334</v>
      </c>
      <c r="IA140" s="39">
        <v>137290</v>
      </c>
      <c r="IB140" s="39">
        <v>26130</v>
      </c>
      <c r="IC140" s="39">
        <v>35880</v>
      </c>
      <c r="ID140" s="39">
        <v>28680</v>
      </c>
      <c r="IE140" s="39">
        <v>19890</v>
      </c>
      <c r="IF140" s="39">
        <v>15080</v>
      </c>
      <c r="IG140" s="39">
        <v>8040</v>
      </c>
      <c r="IH140" s="39">
        <v>4440</v>
      </c>
      <c r="II140" s="39">
        <v>340</v>
      </c>
      <c r="IJ140" s="39" t="s">
        <v>334</v>
      </c>
      <c r="IK140" s="39">
        <v>138470</v>
      </c>
      <c r="IL140" s="39">
        <v>26460</v>
      </c>
      <c r="IM140" s="39">
        <v>36260</v>
      </c>
      <c r="IN140" s="39">
        <v>29050</v>
      </c>
      <c r="IO140" s="39">
        <v>20170</v>
      </c>
      <c r="IP140" s="39">
        <v>15380</v>
      </c>
      <c r="IQ140" s="39">
        <v>8150</v>
      </c>
      <c r="IR140" s="39">
        <v>4490</v>
      </c>
      <c r="IS140" s="39">
        <v>340</v>
      </c>
      <c r="IT140" s="39" t="s">
        <v>334</v>
      </c>
      <c r="IU140" s="39">
        <v>140280</v>
      </c>
      <c r="IV140" s="39">
        <v>26690</v>
      </c>
      <c r="IW140" s="39">
        <v>36720</v>
      </c>
      <c r="IX140" s="39">
        <v>29490</v>
      </c>
      <c r="IY140" s="39">
        <v>20390</v>
      </c>
      <c r="IZ140" s="39">
        <v>15720</v>
      </c>
      <c r="JA140" s="39">
        <v>8300</v>
      </c>
      <c r="JB140" s="39">
        <v>4530</v>
      </c>
      <c r="JC140" s="39">
        <v>340</v>
      </c>
      <c r="JD140" s="39" t="s">
        <v>334</v>
      </c>
      <c r="JE140" s="39">
        <v>142180</v>
      </c>
      <c r="JF140" s="39">
        <v>26810</v>
      </c>
      <c r="JG140" s="39">
        <v>37070</v>
      </c>
      <c r="JH140" s="39">
        <v>29860</v>
      </c>
      <c r="JI140" s="39">
        <v>20620</v>
      </c>
      <c r="JJ140" s="39">
        <v>16070</v>
      </c>
      <c r="JK140" s="39">
        <v>8560</v>
      </c>
      <c r="JL140" s="39">
        <v>4600</v>
      </c>
      <c r="JM140" s="39">
        <v>340</v>
      </c>
      <c r="JN140" s="39" t="s">
        <v>334</v>
      </c>
      <c r="JO140" s="39">
        <v>143930</v>
      </c>
      <c r="JP140" s="39">
        <v>26830</v>
      </c>
      <c r="JQ140" s="39">
        <v>37320</v>
      </c>
      <c r="JR140" s="39">
        <v>30250</v>
      </c>
      <c r="JS140" s="39">
        <v>20860</v>
      </c>
      <c r="JT140" s="39">
        <v>16430</v>
      </c>
      <c r="JU140" s="39">
        <v>8770</v>
      </c>
      <c r="JV140" s="39">
        <v>4640</v>
      </c>
      <c r="JW140" s="39">
        <v>350</v>
      </c>
      <c r="JX140" s="39" t="s">
        <v>334</v>
      </c>
      <c r="JY140" s="39">
        <v>145430</v>
      </c>
      <c r="JZ140" s="39">
        <v>26900</v>
      </c>
      <c r="KA140" s="39">
        <v>37570</v>
      </c>
      <c r="KB140" s="39">
        <v>30560</v>
      </c>
      <c r="KC140" s="39">
        <v>21120</v>
      </c>
      <c r="KD140" s="39">
        <v>16700</v>
      </c>
      <c r="KE140" s="39">
        <v>8910</v>
      </c>
      <c r="KF140" s="39">
        <v>4680</v>
      </c>
      <c r="KG140" s="39">
        <v>350</v>
      </c>
      <c r="KH140" s="39" t="s">
        <v>334</v>
      </c>
      <c r="KI140" s="39">
        <v>146770</v>
      </c>
      <c r="KJ140" s="39">
        <v>26980</v>
      </c>
      <c r="KK140" s="39">
        <v>37890</v>
      </c>
      <c r="KL140" s="39">
        <v>30840</v>
      </c>
      <c r="KM140" s="39">
        <v>21380</v>
      </c>
      <c r="KN140" s="39">
        <v>16950</v>
      </c>
      <c r="KO140" s="39">
        <v>9080</v>
      </c>
      <c r="KP140" s="39">
        <v>4700</v>
      </c>
      <c r="KQ140" s="39">
        <v>340</v>
      </c>
      <c r="KR140" s="39" t="s">
        <v>334</v>
      </c>
      <c r="KS140" s="39">
        <v>148160</v>
      </c>
      <c r="KT140" s="39">
        <v>27150</v>
      </c>
      <c r="KU140" s="39">
        <v>38330</v>
      </c>
      <c r="KV140" s="39">
        <v>31220</v>
      </c>
      <c r="KW140" s="39">
        <v>21660</v>
      </c>
      <c r="KX140" s="39">
        <v>17270</v>
      </c>
      <c r="KY140" s="39">
        <v>9190</v>
      </c>
      <c r="KZ140" s="39">
        <v>4770</v>
      </c>
      <c r="LA140" s="39">
        <v>350</v>
      </c>
      <c r="LB140" s="39" t="s">
        <v>334</v>
      </c>
      <c r="LC140" s="39">
        <v>149940</v>
      </c>
      <c r="LD140" t="str">
        <f>INDEX(Lookup!$F$2:$F$375, MATCH(D140,Lookup!$A$2:$A$375,0))</f>
        <v>:</v>
      </c>
    </row>
    <row r="141" spans="2:316" ht="15" customHeight="1" x14ac:dyDescent="0.25">
      <c r="B141" s="1" t="s">
        <v>342</v>
      </c>
      <c r="C141" s="36">
        <v>3455</v>
      </c>
      <c r="D141" s="36" t="s">
        <v>609</v>
      </c>
      <c r="E141" s="37" t="s">
        <v>610</v>
      </c>
      <c r="F141" s="38">
        <v>67610</v>
      </c>
      <c r="G141" s="38">
        <v>19290</v>
      </c>
      <c r="H141" s="38">
        <v>12650</v>
      </c>
      <c r="I141" s="38">
        <v>2890</v>
      </c>
      <c r="J141" s="38">
        <v>1290</v>
      </c>
      <c r="K141" s="38">
        <v>330</v>
      </c>
      <c r="L141" s="38">
        <v>80</v>
      </c>
      <c r="M141" s="38">
        <v>30</v>
      </c>
      <c r="N141" s="38" t="s">
        <v>334</v>
      </c>
      <c r="O141" s="39">
        <v>104150</v>
      </c>
      <c r="P141" s="39">
        <v>67680</v>
      </c>
      <c r="Q141" s="39">
        <v>19460</v>
      </c>
      <c r="R141" s="39">
        <v>12630</v>
      </c>
      <c r="S141" s="39">
        <v>2900</v>
      </c>
      <c r="T141" s="39">
        <v>1280</v>
      </c>
      <c r="U141" s="39">
        <v>320</v>
      </c>
      <c r="V141" s="39">
        <v>90</v>
      </c>
      <c r="W141" s="39">
        <v>30</v>
      </c>
      <c r="X141" s="39" t="s">
        <v>334</v>
      </c>
      <c r="Y141" s="39">
        <v>104380</v>
      </c>
      <c r="Z141" s="39">
        <v>68020</v>
      </c>
      <c r="AA141" s="39">
        <v>19630</v>
      </c>
      <c r="AB141" s="39">
        <v>12570</v>
      </c>
      <c r="AC141" s="39">
        <v>2950</v>
      </c>
      <c r="AD141" s="39">
        <v>1310</v>
      </c>
      <c r="AE141" s="39">
        <v>310</v>
      </c>
      <c r="AF141" s="39">
        <v>80</v>
      </c>
      <c r="AG141" s="39">
        <v>30</v>
      </c>
      <c r="AH141" s="39" t="s">
        <v>334</v>
      </c>
      <c r="AI141" s="39">
        <v>104900</v>
      </c>
      <c r="AJ141" s="39">
        <v>68190</v>
      </c>
      <c r="AK141" s="39">
        <v>19850</v>
      </c>
      <c r="AL141" s="39">
        <v>12660</v>
      </c>
      <c r="AM141" s="39">
        <v>3090</v>
      </c>
      <c r="AN141" s="39">
        <v>1340</v>
      </c>
      <c r="AO141" s="39">
        <v>320</v>
      </c>
      <c r="AP141" s="39">
        <v>90</v>
      </c>
      <c r="AQ141" s="39">
        <v>40</v>
      </c>
      <c r="AR141" s="39" t="s">
        <v>334</v>
      </c>
      <c r="AS141" s="39">
        <v>105560</v>
      </c>
      <c r="AT141" s="39">
        <v>68560</v>
      </c>
      <c r="AU141" s="39">
        <v>19910</v>
      </c>
      <c r="AV141" s="39">
        <v>12690</v>
      </c>
      <c r="AW141" s="39">
        <v>3100</v>
      </c>
      <c r="AX141" s="39">
        <v>1340</v>
      </c>
      <c r="AY141" s="39">
        <v>310</v>
      </c>
      <c r="AZ141" s="39">
        <v>90</v>
      </c>
      <c r="BA141" s="39">
        <v>50</v>
      </c>
      <c r="BB141" s="39" t="s">
        <v>334</v>
      </c>
      <c r="BC141" s="39">
        <v>106040</v>
      </c>
      <c r="BD141" s="39">
        <v>68780</v>
      </c>
      <c r="BE141" s="39">
        <v>20140</v>
      </c>
      <c r="BF141" s="39">
        <v>12750</v>
      </c>
      <c r="BG141" s="39">
        <v>3150</v>
      </c>
      <c r="BH141" s="39">
        <v>1360</v>
      </c>
      <c r="BI141" s="39">
        <v>310</v>
      </c>
      <c r="BJ141" s="39">
        <v>90</v>
      </c>
      <c r="BK141" s="39">
        <v>50</v>
      </c>
      <c r="BL141" s="39" t="s">
        <v>334</v>
      </c>
      <c r="BM141" s="39">
        <v>106630</v>
      </c>
      <c r="BN141" s="39">
        <v>68970</v>
      </c>
      <c r="BO141" s="39">
        <v>20300</v>
      </c>
      <c r="BP141" s="39">
        <v>12820</v>
      </c>
      <c r="BQ141" s="39">
        <v>3240</v>
      </c>
      <c r="BR141" s="39">
        <v>1330</v>
      </c>
      <c r="BS141" s="39">
        <v>320</v>
      </c>
      <c r="BT141" s="39">
        <v>90</v>
      </c>
      <c r="BU141" s="39">
        <v>50</v>
      </c>
      <c r="BV141" s="39" t="s">
        <v>334</v>
      </c>
      <c r="BW141" s="39">
        <v>107120</v>
      </c>
      <c r="BX141" s="39">
        <v>69030</v>
      </c>
      <c r="BY141" s="39">
        <v>20550</v>
      </c>
      <c r="BZ141" s="39">
        <v>12920</v>
      </c>
      <c r="CA141" s="39">
        <v>3290</v>
      </c>
      <c r="CB141" s="39">
        <v>1400</v>
      </c>
      <c r="CC141" s="39">
        <v>330</v>
      </c>
      <c r="CD141" s="39">
        <v>90</v>
      </c>
      <c r="CE141" s="39">
        <v>50</v>
      </c>
      <c r="CF141" s="39" t="s">
        <v>334</v>
      </c>
      <c r="CG141" s="39">
        <v>107640</v>
      </c>
      <c r="CH141" s="39">
        <v>69000</v>
      </c>
      <c r="CI141" s="39">
        <v>20780</v>
      </c>
      <c r="CJ141" s="39">
        <v>12960</v>
      </c>
      <c r="CK141" s="39">
        <v>3490</v>
      </c>
      <c r="CL141" s="39">
        <v>1450</v>
      </c>
      <c r="CM141" s="39">
        <v>350</v>
      </c>
      <c r="CN141" s="39">
        <v>100</v>
      </c>
      <c r="CO141" s="39">
        <v>50</v>
      </c>
      <c r="CP141" s="39" t="s">
        <v>334</v>
      </c>
      <c r="CQ141" s="39">
        <v>108170</v>
      </c>
      <c r="CR141" s="39">
        <v>69050</v>
      </c>
      <c r="CS141" s="39">
        <v>20860</v>
      </c>
      <c r="CT141" s="39">
        <v>13030</v>
      </c>
      <c r="CU141" s="39">
        <v>3650</v>
      </c>
      <c r="CV141" s="39">
        <v>1520</v>
      </c>
      <c r="CW141" s="39">
        <v>380</v>
      </c>
      <c r="CX141" s="39">
        <v>100</v>
      </c>
      <c r="CY141" s="39">
        <v>50</v>
      </c>
      <c r="CZ141" s="39" t="s">
        <v>334</v>
      </c>
      <c r="DA141" s="39">
        <v>108630</v>
      </c>
      <c r="DB141" s="39">
        <v>69020</v>
      </c>
      <c r="DC141" s="39">
        <v>20930</v>
      </c>
      <c r="DD141" s="39">
        <v>13150</v>
      </c>
      <c r="DE141" s="39">
        <v>3820</v>
      </c>
      <c r="DF141" s="39">
        <v>1540</v>
      </c>
      <c r="DG141" s="39">
        <v>420</v>
      </c>
      <c r="DH141" s="39">
        <v>110</v>
      </c>
      <c r="DI141" s="39">
        <v>50</v>
      </c>
      <c r="DJ141" s="39" t="s">
        <v>334</v>
      </c>
      <c r="DK141" s="39">
        <v>109050</v>
      </c>
      <c r="DL141" s="39">
        <v>68940</v>
      </c>
      <c r="DM141" s="39">
        <v>21080</v>
      </c>
      <c r="DN141" s="39">
        <v>13290</v>
      </c>
      <c r="DO141" s="39">
        <v>4040</v>
      </c>
      <c r="DP141" s="39">
        <v>1560</v>
      </c>
      <c r="DQ141" s="39">
        <v>440</v>
      </c>
      <c r="DR141" s="39">
        <v>120</v>
      </c>
      <c r="DS141" s="39">
        <v>50</v>
      </c>
      <c r="DT141" s="39" t="s">
        <v>334</v>
      </c>
      <c r="DU141" s="39">
        <v>109510</v>
      </c>
      <c r="DV141" s="39">
        <v>68830</v>
      </c>
      <c r="DW141" s="39">
        <v>21250</v>
      </c>
      <c r="DX141" s="39">
        <v>13420</v>
      </c>
      <c r="DY141" s="39">
        <v>4210</v>
      </c>
      <c r="DZ141" s="39">
        <v>1580</v>
      </c>
      <c r="EA141" s="39">
        <v>450</v>
      </c>
      <c r="EB141" s="39">
        <v>120</v>
      </c>
      <c r="EC141" s="39">
        <v>50</v>
      </c>
      <c r="ED141" s="39" t="s">
        <v>334</v>
      </c>
      <c r="EE141" s="39">
        <v>109910</v>
      </c>
      <c r="EF141" s="39">
        <v>68760</v>
      </c>
      <c r="EG141" s="39">
        <v>21510</v>
      </c>
      <c r="EH141" s="39">
        <v>13730</v>
      </c>
      <c r="EI141" s="39">
        <v>4320</v>
      </c>
      <c r="EJ141" s="39">
        <v>1630</v>
      </c>
      <c r="EK141" s="39">
        <v>450</v>
      </c>
      <c r="EL141" s="39">
        <v>100</v>
      </c>
      <c r="EM141" s="39">
        <v>50</v>
      </c>
      <c r="EN141" s="39" t="s">
        <v>334</v>
      </c>
      <c r="EO141" s="39">
        <v>110550</v>
      </c>
      <c r="EP141" s="39">
        <v>69080</v>
      </c>
      <c r="EQ141" s="39">
        <v>21740</v>
      </c>
      <c r="ER141" s="39">
        <v>13950</v>
      </c>
      <c r="ES141" s="39">
        <v>4380</v>
      </c>
      <c r="ET141" s="39">
        <v>1660</v>
      </c>
      <c r="EU141" s="39">
        <v>460</v>
      </c>
      <c r="EV141" s="39">
        <v>110</v>
      </c>
      <c r="EW141" s="39">
        <v>50</v>
      </c>
      <c r="EX141" s="39" t="s">
        <v>334</v>
      </c>
      <c r="EY141" s="39">
        <v>111420</v>
      </c>
      <c r="EZ141" s="39">
        <v>69380</v>
      </c>
      <c r="FA141" s="39">
        <v>22030</v>
      </c>
      <c r="FB141" s="39">
        <v>14140</v>
      </c>
      <c r="FC141" s="39">
        <v>4400</v>
      </c>
      <c r="FD141" s="39">
        <v>1640</v>
      </c>
      <c r="FE141" s="39">
        <v>460</v>
      </c>
      <c r="FF141" s="39">
        <v>110</v>
      </c>
      <c r="FG141" s="39">
        <v>50</v>
      </c>
      <c r="FH141" s="39" t="s">
        <v>334</v>
      </c>
      <c r="FI141" s="39">
        <v>112210</v>
      </c>
      <c r="FJ141" s="39">
        <v>69220</v>
      </c>
      <c r="FK141" s="39">
        <v>22400</v>
      </c>
      <c r="FL141" s="39">
        <v>14210</v>
      </c>
      <c r="FM141" s="39">
        <v>4430</v>
      </c>
      <c r="FN141" s="39">
        <v>1650</v>
      </c>
      <c r="FO141" s="39">
        <v>460</v>
      </c>
      <c r="FP141" s="39">
        <v>110</v>
      </c>
      <c r="FQ141" s="39">
        <v>40</v>
      </c>
      <c r="FR141" s="39" t="s">
        <v>334</v>
      </c>
      <c r="FS141" s="39">
        <v>112510</v>
      </c>
      <c r="FT141" s="39">
        <v>69050</v>
      </c>
      <c r="FU141" s="39">
        <v>22570</v>
      </c>
      <c r="FV141" s="39">
        <v>14320</v>
      </c>
      <c r="FW141" s="39">
        <v>4450</v>
      </c>
      <c r="FX141" s="39">
        <v>1660</v>
      </c>
      <c r="FY141" s="39">
        <v>450</v>
      </c>
      <c r="FZ141" s="39">
        <v>100</v>
      </c>
      <c r="GA141" s="39">
        <v>40</v>
      </c>
      <c r="GB141" s="39" t="s">
        <v>334</v>
      </c>
      <c r="GC141" s="39">
        <v>112660</v>
      </c>
      <c r="GD141" s="39">
        <v>69120</v>
      </c>
      <c r="GE141" s="39">
        <v>22850</v>
      </c>
      <c r="GF141" s="39">
        <v>14400</v>
      </c>
      <c r="GG141" s="39">
        <v>4470</v>
      </c>
      <c r="GH141" s="39">
        <v>1660</v>
      </c>
      <c r="GI141" s="39">
        <v>450</v>
      </c>
      <c r="GJ141" s="39">
        <v>100</v>
      </c>
      <c r="GK141" s="39">
        <v>40</v>
      </c>
      <c r="GL141" s="39" t="s">
        <v>334</v>
      </c>
      <c r="GM141" s="39">
        <v>113110</v>
      </c>
      <c r="GN141" s="39">
        <v>69010</v>
      </c>
      <c r="GO141" s="39">
        <v>22920</v>
      </c>
      <c r="GP141" s="39">
        <v>14460</v>
      </c>
      <c r="GQ141" s="39">
        <v>4500</v>
      </c>
      <c r="GR141" s="39">
        <v>1670</v>
      </c>
      <c r="GS141" s="39">
        <v>450</v>
      </c>
      <c r="GT141" s="39">
        <v>110</v>
      </c>
      <c r="GU141" s="39">
        <v>50</v>
      </c>
      <c r="GV141" s="39" t="s">
        <v>334</v>
      </c>
      <c r="GW141" s="39">
        <v>113160</v>
      </c>
      <c r="GX141" s="39">
        <v>69060</v>
      </c>
      <c r="GY141" s="39">
        <v>23000</v>
      </c>
      <c r="GZ141" s="39">
        <v>14530</v>
      </c>
      <c r="HA141" s="39">
        <v>4550</v>
      </c>
      <c r="HB141" s="39">
        <v>1680</v>
      </c>
      <c r="HC141" s="39">
        <v>440</v>
      </c>
      <c r="HD141" s="39">
        <v>110</v>
      </c>
      <c r="HE141" s="39">
        <v>40</v>
      </c>
      <c r="HF141" s="39" t="s">
        <v>334</v>
      </c>
      <c r="HG141" s="39">
        <v>113410</v>
      </c>
      <c r="HH141" s="39">
        <v>69060</v>
      </c>
      <c r="HI141" s="39">
        <v>23270</v>
      </c>
      <c r="HJ141" s="39">
        <v>14640</v>
      </c>
      <c r="HK141" s="39">
        <v>4610</v>
      </c>
      <c r="HL141" s="39">
        <v>1690</v>
      </c>
      <c r="HM141" s="39">
        <v>440</v>
      </c>
      <c r="HN141" s="39">
        <v>110</v>
      </c>
      <c r="HO141" s="39">
        <v>40</v>
      </c>
      <c r="HP141" s="39" t="s">
        <v>334</v>
      </c>
      <c r="HQ141" s="39">
        <v>113850</v>
      </c>
      <c r="HR141" s="39">
        <v>68840</v>
      </c>
      <c r="HS141" s="39">
        <v>23630</v>
      </c>
      <c r="HT141" s="39">
        <v>14770</v>
      </c>
      <c r="HU141" s="39">
        <v>4630</v>
      </c>
      <c r="HV141" s="39">
        <v>1690</v>
      </c>
      <c r="HW141" s="39">
        <v>440</v>
      </c>
      <c r="HX141" s="39">
        <v>110</v>
      </c>
      <c r="HY141" s="39">
        <v>40</v>
      </c>
      <c r="HZ141" s="39" t="s">
        <v>334</v>
      </c>
      <c r="IA141" s="39">
        <v>114150</v>
      </c>
      <c r="IB141" s="39">
        <v>69030</v>
      </c>
      <c r="IC141" s="39">
        <v>23840</v>
      </c>
      <c r="ID141" s="39">
        <v>14870</v>
      </c>
      <c r="IE141" s="39">
        <v>4650</v>
      </c>
      <c r="IF141" s="39">
        <v>1700</v>
      </c>
      <c r="IG141" s="39">
        <v>450</v>
      </c>
      <c r="IH141" s="39">
        <v>120</v>
      </c>
      <c r="II141" s="39">
        <v>40</v>
      </c>
      <c r="IJ141" s="39" t="s">
        <v>334</v>
      </c>
      <c r="IK141" s="39">
        <v>114700</v>
      </c>
      <c r="IL141" s="39">
        <v>69100</v>
      </c>
      <c r="IM141" s="39">
        <v>24160</v>
      </c>
      <c r="IN141" s="39">
        <v>14970</v>
      </c>
      <c r="IO141" s="39">
        <v>4680</v>
      </c>
      <c r="IP141" s="39">
        <v>1730</v>
      </c>
      <c r="IQ141" s="39">
        <v>460</v>
      </c>
      <c r="IR141" s="39">
        <v>140</v>
      </c>
      <c r="IS141" s="39">
        <v>40</v>
      </c>
      <c r="IT141" s="39" t="s">
        <v>334</v>
      </c>
      <c r="IU141" s="39">
        <v>115290</v>
      </c>
      <c r="IV141" s="39">
        <v>69250</v>
      </c>
      <c r="IW141" s="39">
        <v>24400</v>
      </c>
      <c r="IX141" s="39">
        <v>15100</v>
      </c>
      <c r="IY141" s="39">
        <v>4740</v>
      </c>
      <c r="IZ141" s="39">
        <v>1760</v>
      </c>
      <c r="JA141" s="39">
        <v>480</v>
      </c>
      <c r="JB141" s="39">
        <v>150</v>
      </c>
      <c r="JC141" s="39">
        <v>40</v>
      </c>
      <c r="JD141" s="39" t="s">
        <v>334</v>
      </c>
      <c r="JE141" s="39">
        <v>115910</v>
      </c>
      <c r="JF141" s="39">
        <v>69390</v>
      </c>
      <c r="JG141" s="39">
        <v>24520</v>
      </c>
      <c r="JH141" s="39">
        <v>15230</v>
      </c>
      <c r="JI141" s="39">
        <v>4840</v>
      </c>
      <c r="JJ141" s="39">
        <v>1800</v>
      </c>
      <c r="JK141" s="39">
        <v>500</v>
      </c>
      <c r="JL141" s="39">
        <v>160</v>
      </c>
      <c r="JM141" s="39">
        <v>40</v>
      </c>
      <c r="JN141" s="39" t="s">
        <v>334</v>
      </c>
      <c r="JO141" s="39">
        <v>116470</v>
      </c>
      <c r="JP141" s="39">
        <v>69870</v>
      </c>
      <c r="JQ141" s="39">
        <v>24740</v>
      </c>
      <c r="JR141" s="39">
        <v>15410</v>
      </c>
      <c r="JS141" s="39">
        <v>4930</v>
      </c>
      <c r="JT141" s="39">
        <v>1830</v>
      </c>
      <c r="JU141" s="39">
        <v>510</v>
      </c>
      <c r="JV141" s="39">
        <v>180</v>
      </c>
      <c r="JW141" s="39">
        <v>50</v>
      </c>
      <c r="JX141" s="39" t="s">
        <v>334</v>
      </c>
      <c r="JY141" s="39">
        <v>117510</v>
      </c>
      <c r="JZ141" s="39">
        <v>70130</v>
      </c>
      <c r="KA141" s="39">
        <v>24960</v>
      </c>
      <c r="KB141" s="39">
        <v>15510</v>
      </c>
      <c r="KC141" s="39">
        <v>4980</v>
      </c>
      <c r="KD141" s="39">
        <v>1870</v>
      </c>
      <c r="KE141" s="39">
        <v>520</v>
      </c>
      <c r="KF141" s="39">
        <v>180</v>
      </c>
      <c r="KG141" s="39">
        <v>40</v>
      </c>
      <c r="KH141" s="39" t="s">
        <v>334</v>
      </c>
      <c r="KI141" s="39">
        <v>118200</v>
      </c>
      <c r="KJ141" s="39">
        <v>70270</v>
      </c>
      <c r="KK141" s="39">
        <v>25080</v>
      </c>
      <c r="KL141" s="39">
        <v>15590</v>
      </c>
      <c r="KM141" s="39">
        <v>5010</v>
      </c>
      <c r="KN141" s="39">
        <v>1910</v>
      </c>
      <c r="KO141" s="39">
        <v>530</v>
      </c>
      <c r="KP141" s="39">
        <v>200</v>
      </c>
      <c r="KQ141" s="39">
        <v>40</v>
      </c>
      <c r="KR141" s="39" t="s">
        <v>334</v>
      </c>
      <c r="KS141" s="39">
        <v>118620</v>
      </c>
      <c r="KT141" s="39">
        <v>70500</v>
      </c>
      <c r="KU141" s="39">
        <v>25320</v>
      </c>
      <c r="KV141" s="39">
        <v>15700</v>
      </c>
      <c r="KW141" s="39">
        <v>5050</v>
      </c>
      <c r="KX141" s="39">
        <v>1920</v>
      </c>
      <c r="KY141" s="39">
        <v>530</v>
      </c>
      <c r="KZ141" s="39">
        <v>200</v>
      </c>
      <c r="LA141" s="39">
        <v>40</v>
      </c>
      <c r="LB141" s="39" t="s">
        <v>334</v>
      </c>
      <c r="LC141" s="39">
        <v>119250</v>
      </c>
      <c r="LD141" t="str">
        <f>INDEX(Lookup!$F$2:$F$375, MATCH(D141,Lookup!$A$2:$A$375,0))</f>
        <v>:</v>
      </c>
    </row>
    <row r="142" spans="2:316" ht="15" customHeight="1" x14ac:dyDescent="0.25">
      <c r="B142" s="1" t="s">
        <v>342</v>
      </c>
      <c r="C142" s="36">
        <v>3240</v>
      </c>
      <c r="D142" s="36" t="s">
        <v>611</v>
      </c>
      <c r="E142" s="37" t="s">
        <v>612</v>
      </c>
      <c r="F142" s="38">
        <v>23290</v>
      </c>
      <c r="G142" s="38">
        <v>15660</v>
      </c>
      <c r="H142" s="38">
        <v>7940</v>
      </c>
      <c r="I142" s="38">
        <v>4960</v>
      </c>
      <c r="J142" s="38">
        <v>2710</v>
      </c>
      <c r="K142" s="38">
        <v>1230</v>
      </c>
      <c r="L142" s="38">
        <v>700</v>
      </c>
      <c r="M142" s="38">
        <v>60</v>
      </c>
      <c r="N142" s="38" t="s">
        <v>334</v>
      </c>
      <c r="O142" s="39">
        <v>56550</v>
      </c>
      <c r="P142" s="39">
        <v>23450</v>
      </c>
      <c r="Q142" s="39">
        <v>15870</v>
      </c>
      <c r="R142" s="39">
        <v>7880</v>
      </c>
      <c r="S142" s="39">
        <v>5090</v>
      </c>
      <c r="T142" s="39">
        <v>2700</v>
      </c>
      <c r="U142" s="39">
        <v>1230</v>
      </c>
      <c r="V142" s="39">
        <v>720</v>
      </c>
      <c r="W142" s="39">
        <v>60</v>
      </c>
      <c r="X142" s="39" t="s">
        <v>334</v>
      </c>
      <c r="Y142" s="39">
        <v>56990</v>
      </c>
      <c r="Z142" s="39">
        <v>24010</v>
      </c>
      <c r="AA142" s="39">
        <v>16010</v>
      </c>
      <c r="AB142" s="39">
        <v>8050</v>
      </c>
      <c r="AC142" s="39">
        <v>5370</v>
      </c>
      <c r="AD142" s="39">
        <v>2770</v>
      </c>
      <c r="AE142" s="39">
        <v>1220</v>
      </c>
      <c r="AF142" s="39">
        <v>660</v>
      </c>
      <c r="AG142" s="39">
        <v>50</v>
      </c>
      <c r="AH142" s="39" t="s">
        <v>334</v>
      </c>
      <c r="AI142" s="39">
        <v>58140</v>
      </c>
      <c r="AJ142" s="39">
        <v>24520</v>
      </c>
      <c r="AK142" s="39">
        <v>16180</v>
      </c>
      <c r="AL142" s="39">
        <v>8140</v>
      </c>
      <c r="AM142" s="39">
        <v>5560</v>
      </c>
      <c r="AN142" s="39">
        <v>2830</v>
      </c>
      <c r="AO142" s="39">
        <v>1260</v>
      </c>
      <c r="AP142" s="39">
        <v>650</v>
      </c>
      <c r="AQ142" s="39">
        <v>50</v>
      </c>
      <c r="AR142" s="39" t="s">
        <v>334</v>
      </c>
      <c r="AS142" s="39">
        <v>59170</v>
      </c>
      <c r="AT142" s="39">
        <v>24720</v>
      </c>
      <c r="AU142" s="39">
        <v>16310</v>
      </c>
      <c r="AV142" s="39">
        <v>8270</v>
      </c>
      <c r="AW142" s="39">
        <v>5810</v>
      </c>
      <c r="AX142" s="39">
        <v>2910</v>
      </c>
      <c r="AY142" s="39">
        <v>1290</v>
      </c>
      <c r="AZ142" s="39">
        <v>650</v>
      </c>
      <c r="BA142" s="39">
        <v>50</v>
      </c>
      <c r="BB142" s="39" t="s">
        <v>334</v>
      </c>
      <c r="BC142" s="39">
        <v>60010</v>
      </c>
      <c r="BD142" s="39">
        <v>24870</v>
      </c>
      <c r="BE142" s="39">
        <v>16550</v>
      </c>
      <c r="BF142" s="39">
        <v>8430</v>
      </c>
      <c r="BG142" s="39">
        <v>6050</v>
      </c>
      <c r="BH142" s="39">
        <v>3060</v>
      </c>
      <c r="BI142" s="39">
        <v>1340</v>
      </c>
      <c r="BJ142" s="39">
        <v>670</v>
      </c>
      <c r="BK142" s="39">
        <v>50</v>
      </c>
      <c r="BL142" s="39" t="s">
        <v>334</v>
      </c>
      <c r="BM142" s="39">
        <v>61010</v>
      </c>
      <c r="BN142" s="39">
        <v>24980</v>
      </c>
      <c r="BO142" s="39">
        <v>16640</v>
      </c>
      <c r="BP142" s="39">
        <v>8570</v>
      </c>
      <c r="BQ142" s="39">
        <v>6260</v>
      </c>
      <c r="BR142" s="39">
        <v>3260</v>
      </c>
      <c r="BS142" s="39">
        <v>1440</v>
      </c>
      <c r="BT142" s="39">
        <v>710</v>
      </c>
      <c r="BU142" s="39">
        <v>50</v>
      </c>
      <c r="BV142" s="39" t="s">
        <v>334</v>
      </c>
      <c r="BW142" s="39">
        <v>61900</v>
      </c>
      <c r="BX142" s="39">
        <v>25120</v>
      </c>
      <c r="BY142" s="39">
        <v>16810</v>
      </c>
      <c r="BZ142" s="39">
        <v>8770</v>
      </c>
      <c r="CA142" s="39">
        <v>6490</v>
      </c>
      <c r="CB142" s="39">
        <v>3530</v>
      </c>
      <c r="CC142" s="39">
        <v>1570</v>
      </c>
      <c r="CD142" s="39">
        <v>750</v>
      </c>
      <c r="CE142" s="39">
        <v>40</v>
      </c>
      <c r="CF142" s="39" t="s">
        <v>334</v>
      </c>
      <c r="CG142" s="39">
        <v>63080</v>
      </c>
      <c r="CH142" s="39">
        <v>25310</v>
      </c>
      <c r="CI142" s="39">
        <v>16830</v>
      </c>
      <c r="CJ142" s="39">
        <v>8910</v>
      </c>
      <c r="CK142" s="39">
        <v>6730</v>
      </c>
      <c r="CL142" s="39">
        <v>3770</v>
      </c>
      <c r="CM142" s="39">
        <v>1670</v>
      </c>
      <c r="CN142" s="39">
        <v>760</v>
      </c>
      <c r="CO142" s="39">
        <v>40</v>
      </c>
      <c r="CP142" s="39" t="s">
        <v>334</v>
      </c>
      <c r="CQ142" s="39">
        <v>64020</v>
      </c>
      <c r="CR142" s="39">
        <v>25410</v>
      </c>
      <c r="CS142" s="39">
        <v>16930</v>
      </c>
      <c r="CT142" s="39">
        <v>8970</v>
      </c>
      <c r="CU142" s="39">
        <v>6890</v>
      </c>
      <c r="CV142" s="39">
        <v>3910</v>
      </c>
      <c r="CW142" s="39">
        <v>1740</v>
      </c>
      <c r="CX142" s="39">
        <v>800</v>
      </c>
      <c r="CY142" s="39">
        <v>40</v>
      </c>
      <c r="CZ142" s="39" t="s">
        <v>334</v>
      </c>
      <c r="DA142" s="39">
        <v>64690</v>
      </c>
      <c r="DB142" s="39">
        <v>25550</v>
      </c>
      <c r="DC142" s="39">
        <v>16990</v>
      </c>
      <c r="DD142" s="39">
        <v>9110</v>
      </c>
      <c r="DE142" s="39">
        <v>6960</v>
      </c>
      <c r="DF142" s="39">
        <v>3960</v>
      </c>
      <c r="DG142" s="39">
        <v>1790</v>
      </c>
      <c r="DH142" s="39">
        <v>820</v>
      </c>
      <c r="DI142" s="39">
        <v>50</v>
      </c>
      <c r="DJ142" s="39" t="s">
        <v>334</v>
      </c>
      <c r="DK142" s="39">
        <v>65220</v>
      </c>
      <c r="DL142" s="39">
        <v>25520</v>
      </c>
      <c r="DM142" s="39">
        <v>17100</v>
      </c>
      <c r="DN142" s="39">
        <v>9280</v>
      </c>
      <c r="DO142" s="39">
        <v>7040</v>
      </c>
      <c r="DP142" s="39">
        <v>4030</v>
      </c>
      <c r="DQ142" s="39">
        <v>1820</v>
      </c>
      <c r="DR142" s="39">
        <v>870</v>
      </c>
      <c r="DS142" s="39">
        <v>40</v>
      </c>
      <c r="DT142" s="39" t="s">
        <v>334</v>
      </c>
      <c r="DU142" s="39">
        <v>65690</v>
      </c>
      <c r="DV142" s="39">
        <v>25410</v>
      </c>
      <c r="DW142" s="39">
        <v>17280</v>
      </c>
      <c r="DX142" s="39">
        <v>9480</v>
      </c>
      <c r="DY142" s="39">
        <v>7220</v>
      </c>
      <c r="DZ142" s="39">
        <v>4110</v>
      </c>
      <c r="EA142" s="39">
        <v>1860</v>
      </c>
      <c r="EB142" s="39">
        <v>910</v>
      </c>
      <c r="EC142" s="39">
        <v>40</v>
      </c>
      <c r="ED142" s="39" t="s">
        <v>334</v>
      </c>
      <c r="EE142" s="39">
        <v>66310</v>
      </c>
      <c r="EF142" s="39">
        <v>25490</v>
      </c>
      <c r="EG142" s="39">
        <v>17400</v>
      </c>
      <c r="EH142" s="39">
        <v>9620</v>
      </c>
      <c r="EI142" s="39">
        <v>7270</v>
      </c>
      <c r="EJ142" s="39">
        <v>4120</v>
      </c>
      <c r="EK142" s="39">
        <v>1900</v>
      </c>
      <c r="EL142" s="39">
        <v>920</v>
      </c>
      <c r="EM142" s="39">
        <v>40</v>
      </c>
      <c r="EN142" s="39" t="s">
        <v>334</v>
      </c>
      <c r="EO142" s="39">
        <v>66750</v>
      </c>
      <c r="EP142" s="39">
        <v>25550</v>
      </c>
      <c r="EQ142" s="39">
        <v>17530</v>
      </c>
      <c r="ER142" s="39">
        <v>9670</v>
      </c>
      <c r="ES142" s="39">
        <v>7300</v>
      </c>
      <c r="ET142" s="39">
        <v>4180</v>
      </c>
      <c r="EU142" s="39">
        <v>1890</v>
      </c>
      <c r="EV142" s="39">
        <v>930</v>
      </c>
      <c r="EW142" s="39">
        <v>50</v>
      </c>
      <c r="EX142" s="39" t="s">
        <v>334</v>
      </c>
      <c r="EY142" s="39">
        <v>67090</v>
      </c>
      <c r="EZ142" s="39">
        <v>25630</v>
      </c>
      <c r="FA142" s="39">
        <v>17660</v>
      </c>
      <c r="FB142" s="39">
        <v>9680</v>
      </c>
      <c r="FC142" s="39">
        <v>7340</v>
      </c>
      <c r="FD142" s="39">
        <v>4210</v>
      </c>
      <c r="FE142" s="39">
        <v>1900</v>
      </c>
      <c r="FF142" s="39">
        <v>970</v>
      </c>
      <c r="FG142" s="39">
        <v>50</v>
      </c>
      <c r="FH142" s="39" t="s">
        <v>334</v>
      </c>
      <c r="FI142" s="39">
        <v>67430</v>
      </c>
      <c r="FJ142" s="39">
        <v>25700</v>
      </c>
      <c r="FK142" s="39">
        <v>17860</v>
      </c>
      <c r="FL142" s="39">
        <v>9790</v>
      </c>
      <c r="FM142" s="39">
        <v>7380</v>
      </c>
      <c r="FN142" s="39">
        <v>4250</v>
      </c>
      <c r="FO142" s="39">
        <v>1930</v>
      </c>
      <c r="FP142" s="39">
        <v>980</v>
      </c>
      <c r="FQ142" s="39">
        <v>50</v>
      </c>
      <c r="FR142" s="39" t="s">
        <v>334</v>
      </c>
      <c r="FS142" s="39">
        <v>67930</v>
      </c>
      <c r="FT142" s="39">
        <v>25840</v>
      </c>
      <c r="FU142" s="39">
        <v>17970</v>
      </c>
      <c r="FV142" s="39">
        <v>9910</v>
      </c>
      <c r="FW142" s="39">
        <v>7450</v>
      </c>
      <c r="FX142" s="39">
        <v>4290</v>
      </c>
      <c r="FY142" s="39">
        <v>1950</v>
      </c>
      <c r="FZ142" s="39">
        <v>980</v>
      </c>
      <c r="GA142" s="39">
        <v>50</v>
      </c>
      <c r="GB142" s="39" t="s">
        <v>334</v>
      </c>
      <c r="GC142" s="39">
        <v>68430</v>
      </c>
      <c r="GD142" s="39">
        <v>25890</v>
      </c>
      <c r="GE142" s="39">
        <v>18130</v>
      </c>
      <c r="GF142" s="39">
        <v>10040</v>
      </c>
      <c r="GG142" s="39">
        <v>7540</v>
      </c>
      <c r="GH142" s="39">
        <v>4340</v>
      </c>
      <c r="GI142" s="39">
        <v>1980</v>
      </c>
      <c r="GJ142" s="39">
        <v>990</v>
      </c>
      <c r="GK142" s="39">
        <v>50</v>
      </c>
      <c r="GL142" s="39" t="s">
        <v>334</v>
      </c>
      <c r="GM142" s="39">
        <v>68950</v>
      </c>
      <c r="GN142" s="39">
        <v>25970</v>
      </c>
      <c r="GO142" s="39">
        <v>18380</v>
      </c>
      <c r="GP142" s="39">
        <v>10270</v>
      </c>
      <c r="GQ142" s="39">
        <v>7620</v>
      </c>
      <c r="GR142" s="39">
        <v>4400</v>
      </c>
      <c r="GS142" s="39">
        <v>2010</v>
      </c>
      <c r="GT142" s="39">
        <v>990</v>
      </c>
      <c r="GU142" s="39">
        <v>50</v>
      </c>
      <c r="GV142" s="39" t="s">
        <v>334</v>
      </c>
      <c r="GW142" s="39">
        <v>69690</v>
      </c>
      <c r="GX142" s="39">
        <v>26090</v>
      </c>
      <c r="GY142" s="39">
        <v>18540</v>
      </c>
      <c r="GZ142" s="39">
        <v>10450</v>
      </c>
      <c r="HA142" s="39">
        <v>7710</v>
      </c>
      <c r="HB142" s="39">
        <v>4430</v>
      </c>
      <c r="HC142" s="39">
        <v>2030</v>
      </c>
      <c r="HD142" s="39">
        <v>990</v>
      </c>
      <c r="HE142" s="39">
        <v>50</v>
      </c>
      <c r="HF142" s="39" t="s">
        <v>334</v>
      </c>
      <c r="HG142" s="39">
        <v>70290</v>
      </c>
      <c r="HH142" s="39">
        <v>26160</v>
      </c>
      <c r="HI142" s="39">
        <v>18740</v>
      </c>
      <c r="HJ142" s="39">
        <v>10730</v>
      </c>
      <c r="HK142" s="39">
        <v>7810</v>
      </c>
      <c r="HL142" s="39">
        <v>4480</v>
      </c>
      <c r="HM142" s="39">
        <v>2040</v>
      </c>
      <c r="HN142" s="39">
        <v>1010</v>
      </c>
      <c r="HO142" s="39">
        <v>50</v>
      </c>
      <c r="HP142" s="39" t="s">
        <v>334</v>
      </c>
      <c r="HQ142" s="39">
        <v>71000</v>
      </c>
      <c r="HR142" s="39">
        <v>26240</v>
      </c>
      <c r="HS142" s="39">
        <v>19110</v>
      </c>
      <c r="HT142" s="39">
        <v>11010</v>
      </c>
      <c r="HU142" s="39">
        <v>8020</v>
      </c>
      <c r="HV142" s="39">
        <v>4520</v>
      </c>
      <c r="HW142" s="39">
        <v>2070</v>
      </c>
      <c r="HX142" s="39">
        <v>1020</v>
      </c>
      <c r="HY142" s="39">
        <v>50</v>
      </c>
      <c r="HZ142" s="39" t="s">
        <v>334</v>
      </c>
      <c r="IA142" s="39">
        <v>72020</v>
      </c>
      <c r="IB142" s="39">
        <v>26390</v>
      </c>
      <c r="IC142" s="39">
        <v>19600</v>
      </c>
      <c r="ID142" s="39">
        <v>11280</v>
      </c>
      <c r="IE142" s="39">
        <v>8290</v>
      </c>
      <c r="IF142" s="39">
        <v>4570</v>
      </c>
      <c r="IG142" s="39">
        <v>2090</v>
      </c>
      <c r="IH142" s="39">
        <v>1020</v>
      </c>
      <c r="II142" s="39">
        <v>50</v>
      </c>
      <c r="IJ142" s="39" t="s">
        <v>334</v>
      </c>
      <c r="IK142" s="39">
        <v>73280</v>
      </c>
      <c r="IL142" s="39">
        <v>26610</v>
      </c>
      <c r="IM142" s="39">
        <v>20050</v>
      </c>
      <c r="IN142" s="39">
        <v>11710</v>
      </c>
      <c r="IO142" s="39">
        <v>8490</v>
      </c>
      <c r="IP142" s="39">
        <v>4650</v>
      </c>
      <c r="IQ142" s="39">
        <v>2130</v>
      </c>
      <c r="IR142" s="39">
        <v>1050</v>
      </c>
      <c r="IS142" s="39">
        <v>50</v>
      </c>
      <c r="IT142" s="39" t="s">
        <v>334</v>
      </c>
      <c r="IU142" s="39">
        <v>74730</v>
      </c>
      <c r="IV142" s="39">
        <v>26660</v>
      </c>
      <c r="IW142" s="39">
        <v>20500</v>
      </c>
      <c r="IX142" s="39">
        <v>12060</v>
      </c>
      <c r="IY142" s="39">
        <v>8680</v>
      </c>
      <c r="IZ142" s="39">
        <v>4730</v>
      </c>
      <c r="JA142" s="39">
        <v>2150</v>
      </c>
      <c r="JB142" s="39">
        <v>1070</v>
      </c>
      <c r="JC142" s="39">
        <v>50</v>
      </c>
      <c r="JD142" s="39" t="s">
        <v>334</v>
      </c>
      <c r="JE142" s="39">
        <v>75890</v>
      </c>
      <c r="JF142" s="39">
        <v>26650</v>
      </c>
      <c r="JG142" s="39">
        <v>20850</v>
      </c>
      <c r="JH142" s="39">
        <v>12370</v>
      </c>
      <c r="JI142" s="39">
        <v>8850</v>
      </c>
      <c r="JJ142" s="39">
        <v>4820</v>
      </c>
      <c r="JK142" s="39">
        <v>2230</v>
      </c>
      <c r="JL142" s="39">
        <v>1080</v>
      </c>
      <c r="JM142" s="39">
        <v>50</v>
      </c>
      <c r="JN142" s="39" t="s">
        <v>334</v>
      </c>
      <c r="JO142" s="39">
        <v>76890</v>
      </c>
      <c r="JP142" s="39">
        <v>26750</v>
      </c>
      <c r="JQ142" s="39">
        <v>21210</v>
      </c>
      <c r="JR142" s="39">
        <v>12650</v>
      </c>
      <c r="JS142" s="39">
        <v>9080</v>
      </c>
      <c r="JT142" s="39">
        <v>5020</v>
      </c>
      <c r="JU142" s="39">
        <v>2280</v>
      </c>
      <c r="JV142" s="39">
        <v>1090</v>
      </c>
      <c r="JW142" s="39">
        <v>50</v>
      </c>
      <c r="JX142" s="39" t="s">
        <v>334</v>
      </c>
      <c r="JY142" s="39">
        <v>78130</v>
      </c>
      <c r="JZ142" s="39">
        <v>26760</v>
      </c>
      <c r="KA142" s="39">
        <v>21500</v>
      </c>
      <c r="KB142" s="39">
        <v>13000</v>
      </c>
      <c r="KC142" s="39">
        <v>9230</v>
      </c>
      <c r="KD142" s="39">
        <v>5140</v>
      </c>
      <c r="KE142" s="39">
        <v>2330</v>
      </c>
      <c r="KF142" s="39">
        <v>1110</v>
      </c>
      <c r="KG142" s="39">
        <v>50</v>
      </c>
      <c r="KH142" s="39" t="s">
        <v>334</v>
      </c>
      <c r="KI142" s="39">
        <v>79110</v>
      </c>
      <c r="KJ142" s="39">
        <v>26850</v>
      </c>
      <c r="KK142" s="39">
        <v>21920</v>
      </c>
      <c r="KL142" s="39">
        <v>13500</v>
      </c>
      <c r="KM142" s="39">
        <v>9460</v>
      </c>
      <c r="KN142" s="39">
        <v>5360</v>
      </c>
      <c r="KO142" s="39">
        <v>2420</v>
      </c>
      <c r="KP142" s="39">
        <v>1140</v>
      </c>
      <c r="KQ142" s="39">
        <v>50</v>
      </c>
      <c r="KR142" s="39" t="s">
        <v>334</v>
      </c>
      <c r="KS142" s="39">
        <v>80690</v>
      </c>
      <c r="KT142" s="39">
        <v>26870</v>
      </c>
      <c r="KU142" s="39">
        <v>22250</v>
      </c>
      <c r="KV142" s="39">
        <v>14020</v>
      </c>
      <c r="KW142" s="39">
        <v>9660</v>
      </c>
      <c r="KX142" s="39">
        <v>5580</v>
      </c>
      <c r="KY142" s="39">
        <v>2460</v>
      </c>
      <c r="KZ142" s="39">
        <v>1150</v>
      </c>
      <c r="LA142" s="39">
        <v>50</v>
      </c>
      <c r="LB142" s="39" t="s">
        <v>334</v>
      </c>
      <c r="LC142" s="39">
        <v>82050</v>
      </c>
      <c r="LD142" t="str">
        <f>INDEX(Lookup!$F$2:$F$375, MATCH(D142,Lookup!$A$2:$A$375,0))</f>
        <v>:</v>
      </c>
    </row>
    <row r="143" spans="2:316" ht="15" customHeight="1" x14ac:dyDescent="0.25">
      <c r="B143" s="1" t="s">
        <v>357</v>
      </c>
      <c r="C143" s="40" t="s">
        <v>331</v>
      </c>
      <c r="D143" s="40" t="s">
        <v>613</v>
      </c>
      <c r="E143" s="41" t="s">
        <v>614</v>
      </c>
      <c r="F143" s="38">
        <v>88540</v>
      </c>
      <c r="G143" s="38">
        <v>77800</v>
      </c>
      <c r="H143" s="38">
        <v>68020</v>
      </c>
      <c r="I143" s="38">
        <v>35870</v>
      </c>
      <c r="J143" s="38">
        <v>22670</v>
      </c>
      <c r="K143" s="38">
        <v>13140</v>
      </c>
      <c r="L143" s="38">
        <v>8680</v>
      </c>
      <c r="M143" s="38">
        <v>920</v>
      </c>
      <c r="N143" s="38" t="s">
        <v>334</v>
      </c>
      <c r="O143" s="39">
        <v>315630</v>
      </c>
      <c r="P143" s="39">
        <v>89700</v>
      </c>
      <c r="Q143" s="39">
        <v>78810</v>
      </c>
      <c r="R143" s="39">
        <v>68520</v>
      </c>
      <c r="S143" s="39">
        <v>36150</v>
      </c>
      <c r="T143" s="39">
        <v>22840</v>
      </c>
      <c r="U143" s="39">
        <v>12910</v>
      </c>
      <c r="V143" s="39">
        <v>8560</v>
      </c>
      <c r="W143" s="39">
        <v>900</v>
      </c>
      <c r="X143" s="39" t="s">
        <v>334</v>
      </c>
      <c r="Y143" s="39">
        <v>318400</v>
      </c>
      <c r="Z143" s="39">
        <v>91440</v>
      </c>
      <c r="AA143" s="39">
        <v>79340</v>
      </c>
      <c r="AB143" s="39">
        <v>68660</v>
      </c>
      <c r="AC143" s="39">
        <v>37020</v>
      </c>
      <c r="AD143" s="39">
        <v>23280</v>
      </c>
      <c r="AE143" s="39">
        <v>12620</v>
      </c>
      <c r="AF143" s="39">
        <v>7830</v>
      </c>
      <c r="AG143" s="39">
        <v>770</v>
      </c>
      <c r="AH143" s="39" t="s">
        <v>334</v>
      </c>
      <c r="AI143" s="39">
        <v>320950</v>
      </c>
      <c r="AJ143" s="39">
        <v>92340</v>
      </c>
      <c r="AK143" s="39">
        <v>80050</v>
      </c>
      <c r="AL143" s="39">
        <v>69050</v>
      </c>
      <c r="AM143" s="39">
        <v>37830</v>
      </c>
      <c r="AN143" s="39">
        <v>23780</v>
      </c>
      <c r="AO143" s="39">
        <v>12850</v>
      </c>
      <c r="AP143" s="39">
        <v>7840</v>
      </c>
      <c r="AQ143" s="39">
        <v>760</v>
      </c>
      <c r="AR143" s="39" t="s">
        <v>334</v>
      </c>
      <c r="AS143" s="39">
        <v>324510</v>
      </c>
      <c r="AT143" s="39">
        <v>92870</v>
      </c>
      <c r="AU143" s="39">
        <v>80560</v>
      </c>
      <c r="AV143" s="39">
        <v>69310</v>
      </c>
      <c r="AW143" s="39">
        <v>38450</v>
      </c>
      <c r="AX143" s="39">
        <v>24110</v>
      </c>
      <c r="AY143" s="39">
        <v>13060</v>
      </c>
      <c r="AZ143" s="39">
        <v>7860</v>
      </c>
      <c r="BA143" s="39">
        <v>770</v>
      </c>
      <c r="BB143" s="39" t="s">
        <v>334</v>
      </c>
      <c r="BC143" s="39">
        <v>326980</v>
      </c>
      <c r="BD143" s="39">
        <v>93500</v>
      </c>
      <c r="BE143" s="39">
        <v>80860</v>
      </c>
      <c r="BF143" s="39">
        <v>69560</v>
      </c>
      <c r="BG143" s="39">
        <v>38950</v>
      </c>
      <c r="BH143" s="39">
        <v>24460</v>
      </c>
      <c r="BI143" s="39">
        <v>13270</v>
      </c>
      <c r="BJ143" s="39">
        <v>7990</v>
      </c>
      <c r="BK143" s="39">
        <v>780</v>
      </c>
      <c r="BL143" s="39" t="s">
        <v>334</v>
      </c>
      <c r="BM143" s="39">
        <v>329370</v>
      </c>
      <c r="BN143" s="39">
        <v>93850</v>
      </c>
      <c r="BO143" s="39">
        <v>81270</v>
      </c>
      <c r="BP143" s="39">
        <v>70030</v>
      </c>
      <c r="BQ143" s="39">
        <v>39490</v>
      </c>
      <c r="BR143" s="39">
        <v>24950</v>
      </c>
      <c r="BS143" s="39">
        <v>13440</v>
      </c>
      <c r="BT143" s="39">
        <v>8140</v>
      </c>
      <c r="BU143" s="39">
        <v>800</v>
      </c>
      <c r="BV143" s="39" t="s">
        <v>334</v>
      </c>
      <c r="BW143" s="39">
        <v>331970</v>
      </c>
      <c r="BX143" s="39">
        <v>94510</v>
      </c>
      <c r="BY143" s="39">
        <v>81480</v>
      </c>
      <c r="BZ143" s="39">
        <v>70360</v>
      </c>
      <c r="CA143" s="39">
        <v>40260</v>
      </c>
      <c r="CB143" s="39">
        <v>25490</v>
      </c>
      <c r="CC143" s="39">
        <v>13740</v>
      </c>
      <c r="CD143" s="39">
        <v>8390</v>
      </c>
      <c r="CE143" s="39">
        <v>820</v>
      </c>
      <c r="CF143" s="39" t="s">
        <v>334</v>
      </c>
      <c r="CG143" s="39">
        <v>335060</v>
      </c>
      <c r="CH143" s="39">
        <v>95090</v>
      </c>
      <c r="CI143" s="39">
        <v>81750</v>
      </c>
      <c r="CJ143" s="39">
        <v>70630</v>
      </c>
      <c r="CK143" s="39">
        <v>41060</v>
      </c>
      <c r="CL143" s="39">
        <v>26090</v>
      </c>
      <c r="CM143" s="39">
        <v>14060</v>
      </c>
      <c r="CN143" s="39">
        <v>8640</v>
      </c>
      <c r="CO143" s="39">
        <v>860</v>
      </c>
      <c r="CP143" s="39" t="s">
        <v>334</v>
      </c>
      <c r="CQ143" s="39">
        <v>338170</v>
      </c>
      <c r="CR143" s="39">
        <v>95330</v>
      </c>
      <c r="CS143" s="39">
        <v>82150</v>
      </c>
      <c r="CT143" s="39">
        <v>71110</v>
      </c>
      <c r="CU143" s="39">
        <v>41670</v>
      </c>
      <c r="CV143" s="39">
        <v>26630</v>
      </c>
      <c r="CW143" s="39">
        <v>14450</v>
      </c>
      <c r="CX143" s="39">
        <v>8800</v>
      </c>
      <c r="CY143" s="39">
        <v>870</v>
      </c>
      <c r="CZ143" s="39" t="s">
        <v>334</v>
      </c>
      <c r="DA143" s="39">
        <v>341000</v>
      </c>
      <c r="DB143" s="39">
        <v>95420</v>
      </c>
      <c r="DC143" s="39">
        <v>82600</v>
      </c>
      <c r="DD143" s="39">
        <v>71430</v>
      </c>
      <c r="DE143" s="39">
        <v>42290</v>
      </c>
      <c r="DF143" s="39">
        <v>27340</v>
      </c>
      <c r="DG143" s="39">
        <v>14890</v>
      </c>
      <c r="DH143" s="39">
        <v>8930</v>
      </c>
      <c r="DI143" s="39">
        <v>870</v>
      </c>
      <c r="DJ143" s="39" t="s">
        <v>334</v>
      </c>
      <c r="DK143" s="39">
        <v>343770</v>
      </c>
      <c r="DL143" s="39">
        <v>95790</v>
      </c>
      <c r="DM143" s="39">
        <v>83110</v>
      </c>
      <c r="DN143" s="39">
        <v>71520</v>
      </c>
      <c r="DO143" s="39">
        <v>42960</v>
      </c>
      <c r="DP143" s="39">
        <v>27670</v>
      </c>
      <c r="DQ143" s="39">
        <v>15160</v>
      </c>
      <c r="DR143" s="39">
        <v>9030</v>
      </c>
      <c r="DS143" s="39">
        <v>860</v>
      </c>
      <c r="DT143" s="39" t="s">
        <v>334</v>
      </c>
      <c r="DU143" s="39">
        <v>346100</v>
      </c>
      <c r="DV143" s="39">
        <v>96210</v>
      </c>
      <c r="DW143" s="39">
        <v>83800</v>
      </c>
      <c r="DX143" s="39">
        <v>71960</v>
      </c>
      <c r="DY143" s="39">
        <v>43540</v>
      </c>
      <c r="DZ143" s="39">
        <v>28040</v>
      </c>
      <c r="EA143" s="39">
        <v>15420</v>
      </c>
      <c r="EB143" s="39">
        <v>9070</v>
      </c>
      <c r="EC143" s="39">
        <v>870</v>
      </c>
      <c r="ED143" s="39" t="s">
        <v>334</v>
      </c>
      <c r="EE143" s="39">
        <v>348910</v>
      </c>
      <c r="EF143" s="39">
        <v>96480</v>
      </c>
      <c r="EG143" s="39">
        <v>84480</v>
      </c>
      <c r="EH143" s="39">
        <v>72540</v>
      </c>
      <c r="EI143" s="39">
        <v>44110</v>
      </c>
      <c r="EJ143" s="39">
        <v>28400</v>
      </c>
      <c r="EK143" s="39">
        <v>15630</v>
      </c>
      <c r="EL143" s="39">
        <v>9190</v>
      </c>
      <c r="EM143" s="39">
        <v>880</v>
      </c>
      <c r="EN143" s="39" t="s">
        <v>334</v>
      </c>
      <c r="EO143" s="39">
        <v>351710</v>
      </c>
      <c r="EP143" s="39">
        <v>96860</v>
      </c>
      <c r="EQ143" s="39">
        <v>85290</v>
      </c>
      <c r="ER143" s="39">
        <v>73350</v>
      </c>
      <c r="ES143" s="39">
        <v>44650</v>
      </c>
      <c r="ET143" s="39">
        <v>28580</v>
      </c>
      <c r="EU143" s="39">
        <v>15750</v>
      </c>
      <c r="EV143" s="39">
        <v>9210</v>
      </c>
      <c r="EW143" s="39">
        <v>880</v>
      </c>
      <c r="EX143" s="39" t="s">
        <v>334</v>
      </c>
      <c r="EY143" s="39">
        <v>354560</v>
      </c>
      <c r="EZ143" s="39">
        <v>97200</v>
      </c>
      <c r="FA143" s="39">
        <v>86400</v>
      </c>
      <c r="FB143" s="39">
        <v>74090</v>
      </c>
      <c r="FC143" s="39">
        <v>44960</v>
      </c>
      <c r="FD143" s="39">
        <v>28860</v>
      </c>
      <c r="FE143" s="39">
        <v>15940</v>
      </c>
      <c r="FF143" s="39">
        <v>9240</v>
      </c>
      <c r="FG143" s="39">
        <v>880</v>
      </c>
      <c r="FH143" s="39" t="s">
        <v>334</v>
      </c>
      <c r="FI143" s="39">
        <v>357570</v>
      </c>
      <c r="FJ143" s="39">
        <v>97530</v>
      </c>
      <c r="FK143" s="39">
        <v>87250</v>
      </c>
      <c r="FL143" s="39">
        <v>74590</v>
      </c>
      <c r="FM143" s="39">
        <v>45330</v>
      </c>
      <c r="FN143" s="39">
        <v>29040</v>
      </c>
      <c r="FO143" s="39">
        <v>16100</v>
      </c>
      <c r="FP143" s="39">
        <v>9260</v>
      </c>
      <c r="FQ143" s="39">
        <v>880</v>
      </c>
      <c r="FR143" s="39" t="s">
        <v>334</v>
      </c>
      <c r="FS143" s="39">
        <v>359980</v>
      </c>
      <c r="FT143" s="39">
        <v>97750</v>
      </c>
      <c r="FU143" s="39">
        <v>87930</v>
      </c>
      <c r="FV143" s="39">
        <v>75040</v>
      </c>
      <c r="FW143" s="39">
        <v>45600</v>
      </c>
      <c r="FX143" s="39">
        <v>29120</v>
      </c>
      <c r="FY143" s="39">
        <v>16190</v>
      </c>
      <c r="FZ143" s="39">
        <v>9310</v>
      </c>
      <c r="GA143" s="39">
        <v>880</v>
      </c>
      <c r="GB143" s="39" t="s">
        <v>334</v>
      </c>
      <c r="GC143" s="39">
        <v>361790</v>
      </c>
      <c r="GD143" s="39">
        <v>97990</v>
      </c>
      <c r="GE143" s="39">
        <v>88520</v>
      </c>
      <c r="GF143" s="39">
        <v>75380</v>
      </c>
      <c r="GG143" s="39">
        <v>45880</v>
      </c>
      <c r="GH143" s="39">
        <v>29260</v>
      </c>
      <c r="GI143" s="39">
        <v>16290</v>
      </c>
      <c r="GJ143" s="39">
        <v>9340</v>
      </c>
      <c r="GK143" s="39">
        <v>890</v>
      </c>
      <c r="GL143" s="39" t="s">
        <v>334</v>
      </c>
      <c r="GM143" s="39">
        <v>363550</v>
      </c>
      <c r="GN143" s="39">
        <v>98180</v>
      </c>
      <c r="GO143" s="39">
        <v>88920</v>
      </c>
      <c r="GP143" s="39">
        <v>75690</v>
      </c>
      <c r="GQ143" s="39">
        <v>46140</v>
      </c>
      <c r="GR143" s="39">
        <v>29410</v>
      </c>
      <c r="GS143" s="39">
        <v>16360</v>
      </c>
      <c r="GT143" s="39">
        <v>9360</v>
      </c>
      <c r="GU143" s="39">
        <v>890</v>
      </c>
      <c r="GV143" s="39" t="s">
        <v>334</v>
      </c>
      <c r="GW143" s="39">
        <v>364960</v>
      </c>
      <c r="GX143" s="39">
        <v>98310</v>
      </c>
      <c r="GY143" s="39">
        <v>89390</v>
      </c>
      <c r="GZ143" s="39">
        <v>76010</v>
      </c>
      <c r="HA143" s="39">
        <v>46410</v>
      </c>
      <c r="HB143" s="39">
        <v>29540</v>
      </c>
      <c r="HC143" s="39">
        <v>16440</v>
      </c>
      <c r="HD143" s="39">
        <v>9390</v>
      </c>
      <c r="HE143" s="39">
        <v>900</v>
      </c>
      <c r="HF143" s="39" t="s">
        <v>334</v>
      </c>
      <c r="HG143" s="39">
        <v>366390</v>
      </c>
      <c r="HH143" s="39">
        <v>98500</v>
      </c>
      <c r="HI143" s="39">
        <v>89870</v>
      </c>
      <c r="HJ143" s="39">
        <v>76530</v>
      </c>
      <c r="HK143" s="39">
        <v>46710</v>
      </c>
      <c r="HL143" s="39">
        <v>29700</v>
      </c>
      <c r="HM143" s="39">
        <v>16560</v>
      </c>
      <c r="HN143" s="39">
        <v>9420</v>
      </c>
      <c r="HO143" s="39">
        <v>900</v>
      </c>
      <c r="HP143" s="39" t="s">
        <v>334</v>
      </c>
      <c r="HQ143" s="39">
        <v>368180</v>
      </c>
      <c r="HR143" s="39">
        <v>98740</v>
      </c>
      <c r="HS143" s="39">
        <v>90380</v>
      </c>
      <c r="HT143" s="39">
        <v>77150</v>
      </c>
      <c r="HU143" s="39">
        <v>46950</v>
      </c>
      <c r="HV143" s="39">
        <v>29900</v>
      </c>
      <c r="HW143" s="39">
        <v>16730</v>
      </c>
      <c r="HX143" s="39">
        <v>9480</v>
      </c>
      <c r="HY143" s="39">
        <v>900</v>
      </c>
      <c r="HZ143" s="39" t="s">
        <v>334</v>
      </c>
      <c r="IA143" s="39">
        <v>370220</v>
      </c>
      <c r="IB143" s="39">
        <v>98850</v>
      </c>
      <c r="IC143" s="39">
        <v>90880</v>
      </c>
      <c r="ID143" s="39">
        <v>77900</v>
      </c>
      <c r="IE143" s="39">
        <v>47320</v>
      </c>
      <c r="IF143" s="39">
        <v>30220</v>
      </c>
      <c r="IG143" s="39">
        <v>16920</v>
      </c>
      <c r="IH143" s="39">
        <v>9550</v>
      </c>
      <c r="II143" s="39">
        <v>910</v>
      </c>
      <c r="IJ143" s="39" t="s">
        <v>334</v>
      </c>
      <c r="IK143" s="39">
        <v>372540</v>
      </c>
      <c r="IL143" s="39">
        <v>99320</v>
      </c>
      <c r="IM143" s="39">
        <v>91510</v>
      </c>
      <c r="IN143" s="39">
        <v>78580</v>
      </c>
      <c r="IO143" s="39">
        <v>47860</v>
      </c>
      <c r="IP143" s="39">
        <v>30660</v>
      </c>
      <c r="IQ143" s="39">
        <v>17090</v>
      </c>
      <c r="IR143" s="39">
        <v>9660</v>
      </c>
      <c r="IS143" s="39">
        <v>910</v>
      </c>
      <c r="IT143" s="39" t="s">
        <v>334</v>
      </c>
      <c r="IU143" s="39">
        <v>375570</v>
      </c>
      <c r="IV143" s="39">
        <v>99620</v>
      </c>
      <c r="IW143" s="39">
        <v>92190</v>
      </c>
      <c r="IX143" s="39">
        <v>79530</v>
      </c>
      <c r="IY143" s="39">
        <v>48460</v>
      </c>
      <c r="IZ143" s="39">
        <v>31150</v>
      </c>
      <c r="JA143" s="39">
        <v>17340</v>
      </c>
      <c r="JB143" s="39">
        <v>9720</v>
      </c>
      <c r="JC143" s="39">
        <v>910</v>
      </c>
      <c r="JD143" s="39" t="s">
        <v>334</v>
      </c>
      <c r="JE143" s="39">
        <v>378910</v>
      </c>
      <c r="JF143" s="39">
        <v>99810</v>
      </c>
      <c r="JG143" s="39">
        <v>92970</v>
      </c>
      <c r="JH143" s="39">
        <v>80430</v>
      </c>
      <c r="JI143" s="39">
        <v>49070</v>
      </c>
      <c r="JJ143" s="39">
        <v>31710</v>
      </c>
      <c r="JK143" s="39">
        <v>17570</v>
      </c>
      <c r="JL143" s="39">
        <v>9800</v>
      </c>
      <c r="JM143" s="39">
        <v>910</v>
      </c>
      <c r="JN143" s="39" t="s">
        <v>334</v>
      </c>
      <c r="JO143" s="39">
        <v>382270</v>
      </c>
      <c r="JP143" s="39">
        <v>100070</v>
      </c>
      <c r="JQ143" s="39">
        <v>93750</v>
      </c>
      <c r="JR143" s="39">
        <v>81530</v>
      </c>
      <c r="JS143" s="39">
        <v>49770</v>
      </c>
      <c r="JT143" s="39">
        <v>32350</v>
      </c>
      <c r="JU143" s="39">
        <v>17960</v>
      </c>
      <c r="JV143" s="39">
        <v>9920</v>
      </c>
      <c r="JW143" s="39">
        <v>910</v>
      </c>
      <c r="JX143" s="39" t="s">
        <v>334</v>
      </c>
      <c r="JY143" s="39">
        <v>386260</v>
      </c>
      <c r="JZ143" s="39">
        <v>100540</v>
      </c>
      <c r="KA143" s="39">
        <v>94320</v>
      </c>
      <c r="KB143" s="39">
        <v>82290</v>
      </c>
      <c r="KC143" s="39">
        <v>50330</v>
      </c>
      <c r="KD143" s="39">
        <v>32820</v>
      </c>
      <c r="KE143" s="39">
        <v>18250</v>
      </c>
      <c r="KF143" s="39">
        <v>10030</v>
      </c>
      <c r="KG143" s="39">
        <v>920</v>
      </c>
      <c r="KH143" s="39" t="s">
        <v>334</v>
      </c>
      <c r="KI143" s="39">
        <v>389500</v>
      </c>
      <c r="KJ143" s="39">
        <v>100840</v>
      </c>
      <c r="KK143" s="39">
        <v>95140</v>
      </c>
      <c r="KL143" s="39">
        <v>83510</v>
      </c>
      <c r="KM143" s="39">
        <v>51100</v>
      </c>
      <c r="KN143" s="39">
        <v>33320</v>
      </c>
      <c r="KO143" s="39">
        <v>18620</v>
      </c>
      <c r="KP143" s="39">
        <v>10140</v>
      </c>
      <c r="KQ143" s="39">
        <v>930</v>
      </c>
      <c r="KR143" s="39" t="s">
        <v>334</v>
      </c>
      <c r="KS143" s="39">
        <v>393600</v>
      </c>
      <c r="KT143" s="39">
        <v>101520</v>
      </c>
      <c r="KU143" s="39">
        <v>96120</v>
      </c>
      <c r="KV143" s="39">
        <v>84830</v>
      </c>
      <c r="KW143" s="39">
        <v>52010</v>
      </c>
      <c r="KX143" s="39">
        <v>33810</v>
      </c>
      <c r="KY143" s="39">
        <v>18870</v>
      </c>
      <c r="KZ143" s="39">
        <v>10280</v>
      </c>
      <c r="LA143" s="39">
        <v>950</v>
      </c>
      <c r="LB143" s="39" t="s">
        <v>334</v>
      </c>
      <c r="LC143" s="39">
        <v>398390</v>
      </c>
      <c r="LD143" t="e">
        <f>INDEX(Lookup!$F$2:$F$375, MATCH(D143,Lookup!$A$2:$A$375,0))</f>
        <v>#N/A</v>
      </c>
    </row>
    <row r="144" spans="2:316" ht="15" customHeight="1" x14ac:dyDescent="0.25">
      <c r="B144" s="1" t="s">
        <v>342</v>
      </c>
      <c r="C144" s="42">
        <v>3405</v>
      </c>
      <c r="D144" s="42" t="s">
        <v>615</v>
      </c>
      <c r="E144" s="37" t="s">
        <v>616</v>
      </c>
      <c r="F144" s="38">
        <v>12400</v>
      </c>
      <c r="G144" s="38">
        <v>11460</v>
      </c>
      <c r="H144" s="38">
        <v>6360</v>
      </c>
      <c r="I144" s="38">
        <v>3270</v>
      </c>
      <c r="J144" s="38">
        <v>1080</v>
      </c>
      <c r="K144" s="38">
        <v>430</v>
      </c>
      <c r="L144" s="38">
        <v>280</v>
      </c>
      <c r="M144" s="38">
        <v>20</v>
      </c>
      <c r="N144" s="38" t="s">
        <v>334</v>
      </c>
      <c r="O144" s="39">
        <v>35290</v>
      </c>
      <c r="P144" s="39">
        <v>12550</v>
      </c>
      <c r="Q144" s="39">
        <v>11580</v>
      </c>
      <c r="R144" s="39">
        <v>6410</v>
      </c>
      <c r="S144" s="39">
        <v>3280</v>
      </c>
      <c r="T144" s="39">
        <v>1110</v>
      </c>
      <c r="U144" s="39">
        <v>430</v>
      </c>
      <c r="V144" s="39">
        <v>270</v>
      </c>
      <c r="W144" s="39">
        <v>20</v>
      </c>
      <c r="X144" s="39" t="s">
        <v>334</v>
      </c>
      <c r="Y144" s="39">
        <v>35640</v>
      </c>
      <c r="Z144" s="39">
        <v>12810</v>
      </c>
      <c r="AA144" s="39">
        <v>11590</v>
      </c>
      <c r="AB144" s="39">
        <v>6400</v>
      </c>
      <c r="AC144" s="39">
        <v>3310</v>
      </c>
      <c r="AD144" s="39">
        <v>1120</v>
      </c>
      <c r="AE144" s="39">
        <v>440</v>
      </c>
      <c r="AF144" s="39">
        <v>220</v>
      </c>
      <c r="AG144" s="39">
        <v>10</v>
      </c>
      <c r="AH144" s="39" t="s">
        <v>334</v>
      </c>
      <c r="AI144" s="39">
        <v>35900</v>
      </c>
      <c r="AJ144" s="39">
        <v>12920</v>
      </c>
      <c r="AK144" s="39">
        <v>11640</v>
      </c>
      <c r="AL144" s="39">
        <v>6420</v>
      </c>
      <c r="AM144" s="39">
        <v>3330</v>
      </c>
      <c r="AN144" s="39">
        <v>1140</v>
      </c>
      <c r="AO144" s="39">
        <v>450</v>
      </c>
      <c r="AP144" s="39">
        <v>220</v>
      </c>
      <c r="AQ144" s="39">
        <v>20</v>
      </c>
      <c r="AR144" s="39" t="s">
        <v>334</v>
      </c>
      <c r="AS144" s="39">
        <v>36150</v>
      </c>
      <c r="AT144" s="39">
        <v>13010</v>
      </c>
      <c r="AU144" s="39">
        <v>11810</v>
      </c>
      <c r="AV144" s="39">
        <v>6460</v>
      </c>
      <c r="AW144" s="39">
        <v>3400</v>
      </c>
      <c r="AX144" s="39">
        <v>1200</v>
      </c>
      <c r="AY144" s="39">
        <v>460</v>
      </c>
      <c r="AZ144" s="39">
        <v>230</v>
      </c>
      <c r="BA144" s="39">
        <v>20</v>
      </c>
      <c r="BB144" s="39" t="s">
        <v>334</v>
      </c>
      <c r="BC144" s="39">
        <v>36580</v>
      </c>
      <c r="BD144" s="39">
        <v>13110</v>
      </c>
      <c r="BE144" s="39">
        <v>11880</v>
      </c>
      <c r="BF144" s="39">
        <v>6530</v>
      </c>
      <c r="BG144" s="39">
        <v>3440</v>
      </c>
      <c r="BH144" s="39">
        <v>1220</v>
      </c>
      <c r="BI144" s="39">
        <v>460</v>
      </c>
      <c r="BJ144" s="39">
        <v>240</v>
      </c>
      <c r="BK144" s="39">
        <v>20</v>
      </c>
      <c r="BL144" s="39" t="s">
        <v>334</v>
      </c>
      <c r="BM144" s="39">
        <v>36890</v>
      </c>
      <c r="BN144" s="39">
        <v>13160</v>
      </c>
      <c r="BO144" s="39">
        <v>12010</v>
      </c>
      <c r="BP144" s="39">
        <v>6630</v>
      </c>
      <c r="BQ144" s="39">
        <v>3540</v>
      </c>
      <c r="BR144" s="39">
        <v>1330</v>
      </c>
      <c r="BS144" s="39">
        <v>470</v>
      </c>
      <c r="BT144" s="39">
        <v>250</v>
      </c>
      <c r="BU144" s="39">
        <v>20</v>
      </c>
      <c r="BV144" s="39" t="s">
        <v>334</v>
      </c>
      <c r="BW144" s="39">
        <v>37400</v>
      </c>
      <c r="BX144" s="39">
        <v>13290</v>
      </c>
      <c r="BY144" s="39">
        <v>11950</v>
      </c>
      <c r="BZ144" s="39">
        <v>6650</v>
      </c>
      <c r="CA144" s="39">
        <v>3650</v>
      </c>
      <c r="CB144" s="39">
        <v>1430</v>
      </c>
      <c r="CC144" s="39">
        <v>490</v>
      </c>
      <c r="CD144" s="39">
        <v>250</v>
      </c>
      <c r="CE144" s="39">
        <v>20</v>
      </c>
      <c r="CF144" s="39" t="s">
        <v>334</v>
      </c>
      <c r="CG144" s="39">
        <v>37730</v>
      </c>
      <c r="CH144" s="39">
        <v>13360</v>
      </c>
      <c r="CI144" s="39">
        <v>12050</v>
      </c>
      <c r="CJ144" s="39">
        <v>6710</v>
      </c>
      <c r="CK144" s="39">
        <v>3700</v>
      </c>
      <c r="CL144" s="39">
        <v>1500</v>
      </c>
      <c r="CM144" s="39">
        <v>510</v>
      </c>
      <c r="CN144" s="39">
        <v>250</v>
      </c>
      <c r="CO144" s="39">
        <v>20</v>
      </c>
      <c r="CP144" s="39" t="s">
        <v>334</v>
      </c>
      <c r="CQ144" s="39">
        <v>38090</v>
      </c>
      <c r="CR144" s="39">
        <v>13390</v>
      </c>
      <c r="CS144" s="39">
        <v>12190</v>
      </c>
      <c r="CT144" s="39">
        <v>6780</v>
      </c>
      <c r="CU144" s="39">
        <v>3850</v>
      </c>
      <c r="CV144" s="39">
        <v>1570</v>
      </c>
      <c r="CW144" s="39">
        <v>510</v>
      </c>
      <c r="CX144" s="39">
        <v>250</v>
      </c>
      <c r="CY144" s="39">
        <v>20</v>
      </c>
      <c r="CZ144" s="39" t="s">
        <v>334</v>
      </c>
      <c r="DA144" s="39">
        <v>38550</v>
      </c>
      <c r="DB144" s="39">
        <v>13500</v>
      </c>
      <c r="DC144" s="39">
        <v>12260</v>
      </c>
      <c r="DD144" s="39">
        <v>6850</v>
      </c>
      <c r="DE144" s="39">
        <v>3980</v>
      </c>
      <c r="DF144" s="39">
        <v>1720</v>
      </c>
      <c r="DG144" s="39">
        <v>540</v>
      </c>
      <c r="DH144" s="39">
        <v>260</v>
      </c>
      <c r="DI144" s="39">
        <v>20</v>
      </c>
      <c r="DJ144" s="39" t="s">
        <v>334</v>
      </c>
      <c r="DK144" s="39">
        <v>39120</v>
      </c>
      <c r="DL144" s="39">
        <v>13590</v>
      </c>
      <c r="DM144" s="39">
        <v>12260</v>
      </c>
      <c r="DN144" s="39">
        <v>6930</v>
      </c>
      <c r="DO144" s="39">
        <v>4140</v>
      </c>
      <c r="DP144" s="39">
        <v>1720</v>
      </c>
      <c r="DQ144" s="39">
        <v>550</v>
      </c>
      <c r="DR144" s="39">
        <v>260</v>
      </c>
      <c r="DS144" s="39">
        <v>20</v>
      </c>
      <c r="DT144" s="39" t="s">
        <v>334</v>
      </c>
      <c r="DU144" s="39">
        <v>39450</v>
      </c>
      <c r="DV144" s="39">
        <v>13650</v>
      </c>
      <c r="DW144" s="39">
        <v>12320</v>
      </c>
      <c r="DX144" s="39">
        <v>7050</v>
      </c>
      <c r="DY144" s="39">
        <v>4310</v>
      </c>
      <c r="DZ144" s="39">
        <v>1660</v>
      </c>
      <c r="EA144" s="39">
        <v>550</v>
      </c>
      <c r="EB144" s="39">
        <v>260</v>
      </c>
      <c r="EC144" s="39">
        <v>20</v>
      </c>
      <c r="ED144" s="39" t="s">
        <v>334</v>
      </c>
      <c r="EE144" s="39">
        <v>39810</v>
      </c>
      <c r="EF144" s="39">
        <v>13690</v>
      </c>
      <c r="EG144" s="39">
        <v>12370</v>
      </c>
      <c r="EH144" s="39">
        <v>7120</v>
      </c>
      <c r="EI144" s="39">
        <v>4370</v>
      </c>
      <c r="EJ144" s="39">
        <v>1670</v>
      </c>
      <c r="EK144" s="39">
        <v>560</v>
      </c>
      <c r="EL144" s="39">
        <v>250</v>
      </c>
      <c r="EM144" s="39">
        <v>20</v>
      </c>
      <c r="EN144" s="39" t="s">
        <v>334</v>
      </c>
      <c r="EO144" s="39">
        <v>40050</v>
      </c>
      <c r="EP144" s="39">
        <v>13710</v>
      </c>
      <c r="EQ144" s="39">
        <v>12490</v>
      </c>
      <c r="ER144" s="39">
        <v>7230</v>
      </c>
      <c r="ES144" s="39">
        <v>4510</v>
      </c>
      <c r="ET144" s="39">
        <v>1660</v>
      </c>
      <c r="EU144" s="39">
        <v>560</v>
      </c>
      <c r="EV144" s="39">
        <v>260</v>
      </c>
      <c r="EW144" s="39">
        <v>20</v>
      </c>
      <c r="EX144" s="39" t="s">
        <v>334</v>
      </c>
      <c r="EY144" s="39">
        <v>40430</v>
      </c>
      <c r="EZ144" s="39">
        <v>13710</v>
      </c>
      <c r="FA144" s="39">
        <v>12730</v>
      </c>
      <c r="FB144" s="39">
        <v>7350</v>
      </c>
      <c r="FC144" s="39">
        <v>4530</v>
      </c>
      <c r="FD144" s="39">
        <v>1670</v>
      </c>
      <c r="FE144" s="39">
        <v>560</v>
      </c>
      <c r="FF144" s="39">
        <v>260</v>
      </c>
      <c r="FG144" s="39">
        <v>20</v>
      </c>
      <c r="FH144" s="39" t="s">
        <v>334</v>
      </c>
      <c r="FI144" s="39">
        <v>40830</v>
      </c>
      <c r="FJ144" s="39">
        <v>13740</v>
      </c>
      <c r="FK144" s="39">
        <v>12890</v>
      </c>
      <c r="FL144" s="39">
        <v>7400</v>
      </c>
      <c r="FM144" s="39">
        <v>4570</v>
      </c>
      <c r="FN144" s="39">
        <v>1660</v>
      </c>
      <c r="FO144" s="39">
        <v>570</v>
      </c>
      <c r="FP144" s="39">
        <v>250</v>
      </c>
      <c r="FQ144" s="39">
        <v>20</v>
      </c>
      <c r="FR144" s="39" t="s">
        <v>334</v>
      </c>
      <c r="FS144" s="39">
        <v>41100</v>
      </c>
      <c r="FT144" s="39">
        <v>13820</v>
      </c>
      <c r="FU144" s="39">
        <v>13020</v>
      </c>
      <c r="FV144" s="39">
        <v>7460</v>
      </c>
      <c r="FW144" s="39">
        <v>4590</v>
      </c>
      <c r="FX144" s="39">
        <v>1660</v>
      </c>
      <c r="FY144" s="39">
        <v>560</v>
      </c>
      <c r="FZ144" s="39">
        <v>260</v>
      </c>
      <c r="GA144" s="39">
        <v>20</v>
      </c>
      <c r="GB144" s="39" t="s">
        <v>334</v>
      </c>
      <c r="GC144" s="39">
        <v>41380</v>
      </c>
      <c r="GD144" s="39">
        <v>13880</v>
      </c>
      <c r="GE144" s="39">
        <v>13160</v>
      </c>
      <c r="GF144" s="39">
        <v>7490</v>
      </c>
      <c r="GG144" s="39">
        <v>4630</v>
      </c>
      <c r="GH144" s="39">
        <v>1670</v>
      </c>
      <c r="GI144" s="39">
        <v>570</v>
      </c>
      <c r="GJ144" s="39">
        <v>260</v>
      </c>
      <c r="GK144" s="39">
        <v>20</v>
      </c>
      <c r="GL144" s="39" t="s">
        <v>334</v>
      </c>
      <c r="GM144" s="39">
        <v>41660</v>
      </c>
      <c r="GN144" s="39">
        <v>13870</v>
      </c>
      <c r="GO144" s="39">
        <v>13160</v>
      </c>
      <c r="GP144" s="39">
        <v>7510</v>
      </c>
      <c r="GQ144" s="39">
        <v>4630</v>
      </c>
      <c r="GR144" s="39">
        <v>1680</v>
      </c>
      <c r="GS144" s="39">
        <v>570</v>
      </c>
      <c r="GT144" s="39">
        <v>260</v>
      </c>
      <c r="GU144" s="39">
        <v>20</v>
      </c>
      <c r="GV144" s="39" t="s">
        <v>334</v>
      </c>
      <c r="GW144" s="39">
        <v>41700</v>
      </c>
      <c r="GX144" s="39">
        <v>13810</v>
      </c>
      <c r="GY144" s="39">
        <v>13220</v>
      </c>
      <c r="GZ144" s="39">
        <v>7570</v>
      </c>
      <c r="HA144" s="39">
        <v>4640</v>
      </c>
      <c r="HB144" s="39">
        <v>1690</v>
      </c>
      <c r="HC144" s="39">
        <v>570</v>
      </c>
      <c r="HD144" s="39">
        <v>260</v>
      </c>
      <c r="HE144" s="39">
        <v>20</v>
      </c>
      <c r="HF144" s="39" t="s">
        <v>334</v>
      </c>
      <c r="HG144" s="39">
        <v>41780</v>
      </c>
      <c r="HH144" s="39">
        <v>13800</v>
      </c>
      <c r="HI144" s="39">
        <v>13350</v>
      </c>
      <c r="HJ144" s="39">
        <v>7610</v>
      </c>
      <c r="HK144" s="39">
        <v>4670</v>
      </c>
      <c r="HL144" s="39">
        <v>1700</v>
      </c>
      <c r="HM144" s="39">
        <v>570</v>
      </c>
      <c r="HN144" s="39">
        <v>260</v>
      </c>
      <c r="HO144" s="39">
        <v>20</v>
      </c>
      <c r="HP144" s="39" t="s">
        <v>334</v>
      </c>
      <c r="HQ144" s="39">
        <v>41980</v>
      </c>
      <c r="HR144" s="39">
        <v>13800</v>
      </c>
      <c r="HS144" s="39">
        <v>13450</v>
      </c>
      <c r="HT144" s="39">
        <v>7680</v>
      </c>
      <c r="HU144" s="39">
        <v>4710</v>
      </c>
      <c r="HV144" s="39">
        <v>1690</v>
      </c>
      <c r="HW144" s="39">
        <v>570</v>
      </c>
      <c r="HX144" s="39">
        <v>270</v>
      </c>
      <c r="HY144" s="39">
        <v>20</v>
      </c>
      <c r="HZ144" s="39" t="s">
        <v>334</v>
      </c>
      <c r="IA144" s="39">
        <v>42200</v>
      </c>
      <c r="IB144" s="39">
        <v>13800</v>
      </c>
      <c r="IC144" s="39">
        <v>13470</v>
      </c>
      <c r="ID144" s="39">
        <v>7740</v>
      </c>
      <c r="IE144" s="39">
        <v>4760</v>
      </c>
      <c r="IF144" s="39">
        <v>1690</v>
      </c>
      <c r="IG144" s="39">
        <v>600</v>
      </c>
      <c r="IH144" s="39">
        <v>270</v>
      </c>
      <c r="II144" s="39">
        <v>20</v>
      </c>
      <c r="IJ144" s="39" t="s">
        <v>334</v>
      </c>
      <c r="IK144" s="39">
        <v>42330</v>
      </c>
      <c r="IL144" s="39">
        <v>13850</v>
      </c>
      <c r="IM144" s="39">
        <v>13550</v>
      </c>
      <c r="IN144" s="39">
        <v>7870</v>
      </c>
      <c r="IO144" s="39">
        <v>4860</v>
      </c>
      <c r="IP144" s="39">
        <v>1740</v>
      </c>
      <c r="IQ144" s="39">
        <v>610</v>
      </c>
      <c r="IR144" s="39">
        <v>270</v>
      </c>
      <c r="IS144" s="39">
        <v>20</v>
      </c>
      <c r="IT144" s="39" t="s">
        <v>334</v>
      </c>
      <c r="IU144" s="39">
        <v>42750</v>
      </c>
      <c r="IV144" s="39">
        <v>13950</v>
      </c>
      <c r="IW144" s="39">
        <v>13670</v>
      </c>
      <c r="IX144" s="39">
        <v>8090</v>
      </c>
      <c r="IY144" s="39">
        <v>4970</v>
      </c>
      <c r="IZ144" s="39">
        <v>1820</v>
      </c>
      <c r="JA144" s="39">
        <v>620</v>
      </c>
      <c r="JB144" s="39">
        <v>270</v>
      </c>
      <c r="JC144" s="39">
        <v>20</v>
      </c>
      <c r="JD144" s="39" t="s">
        <v>334</v>
      </c>
      <c r="JE144" s="39">
        <v>43410</v>
      </c>
      <c r="JF144" s="39">
        <v>13970</v>
      </c>
      <c r="JG144" s="39">
        <v>13810</v>
      </c>
      <c r="JH144" s="39">
        <v>8240</v>
      </c>
      <c r="JI144" s="39">
        <v>5040</v>
      </c>
      <c r="JJ144" s="39">
        <v>1880</v>
      </c>
      <c r="JK144" s="39">
        <v>610</v>
      </c>
      <c r="JL144" s="39">
        <v>280</v>
      </c>
      <c r="JM144" s="39">
        <v>20</v>
      </c>
      <c r="JN144" s="39" t="s">
        <v>334</v>
      </c>
      <c r="JO144" s="39">
        <v>43850</v>
      </c>
      <c r="JP144" s="39">
        <v>14000</v>
      </c>
      <c r="JQ144" s="39">
        <v>13980</v>
      </c>
      <c r="JR144" s="39">
        <v>8350</v>
      </c>
      <c r="JS144" s="39">
        <v>5140</v>
      </c>
      <c r="JT144" s="39">
        <v>1920</v>
      </c>
      <c r="JU144" s="39">
        <v>620</v>
      </c>
      <c r="JV144" s="39">
        <v>280</v>
      </c>
      <c r="JW144" s="39">
        <v>20</v>
      </c>
      <c r="JX144" s="39" t="s">
        <v>334</v>
      </c>
      <c r="JY144" s="39">
        <v>44300</v>
      </c>
      <c r="JZ144" s="39">
        <v>14040</v>
      </c>
      <c r="KA144" s="39">
        <v>14110</v>
      </c>
      <c r="KB144" s="39">
        <v>8470</v>
      </c>
      <c r="KC144" s="39">
        <v>5280</v>
      </c>
      <c r="KD144" s="39">
        <v>1950</v>
      </c>
      <c r="KE144" s="39">
        <v>630</v>
      </c>
      <c r="KF144" s="39">
        <v>280</v>
      </c>
      <c r="KG144" s="39">
        <v>20</v>
      </c>
      <c r="KH144" s="39" t="s">
        <v>334</v>
      </c>
      <c r="KI144" s="39">
        <v>44770</v>
      </c>
      <c r="KJ144" s="39">
        <v>14040</v>
      </c>
      <c r="KK144" s="39">
        <v>14260</v>
      </c>
      <c r="KL144" s="39">
        <v>8660</v>
      </c>
      <c r="KM144" s="39">
        <v>5430</v>
      </c>
      <c r="KN144" s="39">
        <v>1970</v>
      </c>
      <c r="KO144" s="39">
        <v>650</v>
      </c>
      <c r="KP144" s="39">
        <v>280</v>
      </c>
      <c r="KQ144" s="39">
        <v>20</v>
      </c>
      <c r="KR144" s="39" t="s">
        <v>334</v>
      </c>
      <c r="KS144" s="39">
        <v>45300</v>
      </c>
      <c r="KT144" s="39">
        <v>14090</v>
      </c>
      <c r="KU144" s="39">
        <v>14450</v>
      </c>
      <c r="KV144" s="39">
        <v>8760</v>
      </c>
      <c r="KW144" s="39">
        <v>5580</v>
      </c>
      <c r="KX144" s="39">
        <v>1950</v>
      </c>
      <c r="KY144" s="39">
        <v>650</v>
      </c>
      <c r="KZ144" s="39">
        <v>280</v>
      </c>
      <c r="LA144" s="39">
        <v>20</v>
      </c>
      <c r="LB144" s="39" t="s">
        <v>334</v>
      </c>
      <c r="LC144" s="39">
        <v>45780</v>
      </c>
      <c r="LD144" t="str">
        <f>INDEX(Lookup!$F$2:$F$375, MATCH(D144,Lookup!$A$2:$A$375,0))</f>
        <v>:</v>
      </c>
    </row>
    <row r="145" spans="2:316" ht="15" customHeight="1" x14ac:dyDescent="0.25">
      <c r="B145" s="1" t="s">
        <v>342</v>
      </c>
      <c r="C145" s="42">
        <v>3410</v>
      </c>
      <c r="D145" s="42" t="s">
        <v>617</v>
      </c>
      <c r="E145" s="37" t="s">
        <v>618</v>
      </c>
      <c r="F145" s="38">
        <v>15890</v>
      </c>
      <c r="G145" s="38">
        <v>8030</v>
      </c>
      <c r="H145" s="38">
        <v>6880</v>
      </c>
      <c r="I145" s="38">
        <v>3740</v>
      </c>
      <c r="J145" s="38">
        <v>2790</v>
      </c>
      <c r="K145" s="38">
        <v>1620</v>
      </c>
      <c r="L145" s="38">
        <v>990</v>
      </c>
      <c r="M145" s="38">
        <v>110</v>
      </c>
      <c r="N145" s="38" t="s">
        <v>334</v>
      </c>
      <c r="O145" s="39">
        <v>40060</v>
      </c>
      <c r="P145" s="39">
        <v>16150</v>
      </c>
      <c r="Q145" s="39">
        <v>8170</v>
      </c>
      <c r="R145" s="39">
        <v>6940</v>
      </c>
      <c r="S145" s="39">
        <v>3860</v>
      </c>
      <c r="T145" s="39">
        <v>2870</v>
      </c>
      <c r="U145" s="39">
        <v>1640</v>
      </c>
      <c r="V145" s="39">
        <v>990</v>
      </c>
      <c r="W145" s="39">
        <v>100</v>
      </c>
      <c r="X145" s="39" t="s">
        <v>334</v>
      </c>
      <c r="Y145" s="39">
        <v>40720</v>
      </c>
      <c r="Z145" s="39">
        <v>16340</v>
      </c>
      <c r="AA145" s="39">
        <v>8420</v>
      </c>
      <c r="AB145" s="39">
        <v>6970</v>
      </c>
      <c r="AC145" s="39">
        <v>4010</v>
      </c>
      <c r="AD145" s="39">
        <v>2920</v>
      </c>
      <c r="AE145" s="39">
        <v>1580</v>
      </c>
      <c r="AF145" s="39">
        <v>900</v>
      </c>
      <c r="AG145" s="39">
        <v>90</v>
      </c>
      <c r="AH145" s="39" t="s">
        <v>334</v>
      </c>
      <c r="AI145" s="39">
        <v>41220</v>
      </c>
      <c r="AJ145" s="39">
        <v>16510</v>
      </c>
      <c r="AK145" s="39">
        <v>8560</v>
      </c>
      <c r="AL145" s="39">
        <v>7020</v>
      </c>
      <c r="AM145" s="39">
        <v>4160</v>
      </c>
      <c r="AN145" s="39">
        <v>3000</v>
      </c>
      <c r="AO145" s="39">
        <v>1600</v>
      </c>
      <c r="AP145" s="39">
        <v>880</v>
      </c>
      <c r="AQ145" s="39">
        <v>80</v>
      </c>
      <c r="AR145" s="39" t="s">
        <v>334</v>
      </c>
      <c r="AS145" s="39">
        <v>41810</v>
      </c>
      <c r="AT145" s="39">
        <v>16610</v>
      </c>
      <c r="AU145" s="39">
        <v>8660</v>
      </c>
      <c r="AV145" s="39">
        <v>7100</v>
      </c>
      <c r="AW145" s="39">
        <v>4250</v>
      </c>
      <c r="AX145" s="39">
        <v>3040</v>
      </c>
      <c r="AY145" s="39">
        <v>1630</v>
      </c>
      <c r="AZ145" s="39">
        <v>870</v>
      </c>
      <c r="BA145" s="39">
        <v>80</v>
      </c>
      <c r="BB145" s="39" t="s">
        <v>334</v>
      </c>
      <c r="BC145" s="39">
        <v>42240</v>
      </c>
      <c r="BD145" s="39">
        <v>16710</v>
      </c>
      <c r="BE145" s="39">
        <v>8790</v>
      </c>
      <c r="BF145" s="39">
        <v>7130</v>
      </c>
      <c r="BG145" s="39">
        <v>4370</v>
      </c>
      <c r="BH145" s="39">
        <v>3090</v>
      </c>
      <c r="BI145" s="39">
        <v>1650</v>
      </c>
      <c r="BJ145" s="39">
        <v>880</v>
      </c>
      <c r="BK145" s="39">
        <v>80</v>
      </c>
      <c r="BL145" s="39" t="s">
        <v>334</v>
      </c>
      <c r="BM145" s="39">
        <v>42700</v>
      </c>
      <c r="BN145" s="39">
        <v>16730</v>
      </c>
      <c r="BO145" s="39">
        <v>8890</v>
      </c>
      <c r="BP145" s="39">
        <v>7210</v>
      </c>
      <c r="BQ145" s="39">
        <v>4470</v>
      </c>
      <c r="BR145" s="39">
        <v>3160</v>
      </c>
      <c r="BS145" s="39">
        <v>1680</v>
      </c>
      <c r="BT145" s="39">
        <v>910</v>
      </c>
      <c r="BU145" s="39">
        <v>80</v>
      </c>
      <c r="BV145" s="39" t="s">
        <v>334</v>
      </c>
      <c r="BW145" s="39">
        <v>43130</v>
      </c>
      <c r="BX145" s="39">
        <v>16820</v>
      </c>
      <c r="BY145" s="39">
        <v>8950</v>
      </c>
      <c r="BZ145" s="39">
        <v>7240</v>
      </c>
      <c r="CA145" s="39">
        <v>4690</v>
      </c>
      <c r="CB145" s="39">
        <v>3290</v>
      </c>
      <c r="CC145" s="39">
        <v>1720</v>
      </c>
      <c r="CD145" s="39">
        <v>950</v>
      </c>
      <c r="CE145" s="39">
        <v>80</v>
      </c>
      <c r="CF145" s="39" t="s">
        <v>334</v>
      </c>
      <c r="CG145" s="39">
        <v>43750</v>
      </c>
      <c r="CH145" s="39">
        <v>16870</v>
      </c>
      <c r="CI145" s="39">
        <v>9050</v>
      </c>
      <c r="CJ145" s="39">
        <v>7260</v>
      </c>
      <c r="CK145" s="39">
        <v>4990</v>
      </c>
      <c r="CL145" s="39">
        <v>3410</v>
      </c>
      <c r="CM145" s="39">
        <v>1770</v>
      </c>
      <c r="CN145" s="39">
        <v>990</v>
      </c>
      <c r="CO145" s="39">
        <v>80</v>
      </c>
      <c r="CP145" s="39" t="s">
        <v>334</v>
      </c>
      <c r="CQ145" s="39">
        <v>44420</v>
      </c>
      <c r="CR145" s="39">
        <v>16870</v>
      </c>
      <c r="CS145" s="39">
        <v>9090</v>
      </c>
      <c r="CT145" s="39">
        <v>7280</v>
      </c>
      <c r="CU145" s="39">
        <v>5070</v>
      </c>
      <c r="CV145" s="39">
        <v>3510</v>
      </c>
      <c r="CW145" s="39">
        <v>1830</v>
      </c>
      <c r="CX145" s="39">
        <v>1010</v>
      </c>
      <c r="CY145" s="39">
        <v>80</v>
      </c>
      <c r="CZ145" s="39" t="s">
        <v>334</v>
      </c>
      <c r="DA145" s="39">
        <v>44740</v>
      </c>
      <c r="DB145" s="39">
        <v>16860</v>
      </c>
      <c r="DC145" s="39">
        <v>9170</v>
      </c>
      <c r="DD145" s="39">
        <v>7300</v>
      </c>
      <c r="DE145" s="39">
        <v>5160</v>
      </c>
      <c r="DF145" s="39">
        <v>3640</v>
      </c>
      <c r="DG145" s="39">
        <v>1900</v>
      </c>
      <c r="DH145" s="39">
        <v>1030</v>
      </c>
      <c r="DI145" s="39">
        <v>90</v>
      </c>
      <c r="DJ145" s="39" t="s">
        <v>334</v>
      </c>
      <c r="DK145" s="39">
        <v>45140</v>
      </c>
      <c r="DL145" s="39">
        <v>16900</v>
      </c>
      <c r="DM145" s="39">
        <v>9250</v>
      </c>
      <c r="DN145" s="39">
        <v>7300</v>
      </c>
      <c r="DO145" s="39">
        <v>5280</v>
      </c>
      <c r="DP145" s="39">
        <v>3660</v>
      </c>
      <c r="DQ145" s="39">
        <v>1920</v>
      </c>
      <c r="DR145" s="39">
        <v>1050</v>
      </c>
      <c r="DS145" s="39">
        <v>90</v>
      </c>
      <c r="DT145" s="39" t="s">
        <v>334</v>
      </c>
      <c r="DU145" s="39">
        <v>45440</v>
      </c>
      <c r="DV145" s="39">
        <v>16910</v>
      </c>
      <c r="DW145" s="39">
        <v>9320</v>
      </c>
      <c r="DX145" s="39">
        <v>7340</v>
      </c>
      <c r="DY145" s="39">
        <v>5350</v>
      </c>
      <c r="DZ145" s="39">
        <v>3710</v>
      </c>
      <c r="EA145" s="39">
        <v>1940</v>
      </c>
      <c r="EB145" s="39">
        <v>1070</v>
      </c>
      <c r="EC145" s="39">
        <v>90</v>
      </c>
      <c r="ED145" s="39" t="s">
        <v>334</v>
      </c>
      <c r="EE145" s="39">
        <v>45730</v>
      </c>
      <c r="EF145" s="39">
        <v>16910</v>
      </c>
      <c r="EG145" s="39">
        <v>9470</v>
      </c>
      <c r="EH145" s="39">
        <v>7390</v>
      </c>
      <c r="EI145" s="39">
        <v>5400</v>
      </c>
      <c r="EJ145" s="39">
        <v>3750</v>
      </c>
      <c r="EK145" s="39">
        <v>1960</v>
      </c>
      <c r="EL145" s="39">
        <v>1070</v>
      </c>
      <c r="EM145" s="39">
        <v>90</v>
      </c>
      <c r="EN145" s="39" t="s">
        <v>334</v>
      </c>
      <c r="EO145" s="39">
        <v>46040</v>
      </c>
      <c r="EP145" s="39">
        <v>17020</v>
      </c>
      <c r="EQ145" s="39">
        <v>9700</v>
      </c>
      <c r="ER145" s="39">
        <v>7470</v>
      </c>
      <c r="ES145" s="39">
        <v>5450</v>
      </c>
      <c r="ET145" s="39">
        <v>3800</v>
      </c>
      <c r="EU145" s="39">
        <v>1970</v>
      </c>
      <c r="EV145" s="39">
        <v>1080</v>
      </c>
      <c r="EW145" s="39">
        <v>90</v>
      </c>
      <c r="EX145" s="39" t="s">
        <v>334</v>
      </c>
      <c r="EY145" s="39">
        <v>46580</v>
      </c>
      <c r="EZ145" s="39">
        <v>17170</v>
      </c>
      <c r="FA145" s="39">
        <v>9990</v>
      </c>
      <c r="FB145" s="39">
        <v>7630</v>
      </c>
      <c r="FC145" s="39">
        <v>5510</v>
      </c>
      <c r="FD145" s="39">
        <v>3880</v>
      </c>
      <c r="FE145" s="39">
        <v>2000</v>
      </c>
      <c r="FF145" s="39">
        <v>1080</v>
      </c>
      <c r="FG145" s="39">
        <v>90</v>
      </c>
      <c r="FH145" s="39" t="s">
        <v>334</v>
      </c>
      <c r="FI145" s="39">
        <v>47340</v>
      </c>
      <c r="FJ145" s="39">
        <v>17310</v>
      </c>
      <c r="FK145" s="39">
        <v>10140</v>
      </c>
      <c r="FL145" s="39">
        <v>7710</v>
      </c>
      <c r="FM145" s="39">
        <v>5570</v>
      </c>
      <c r="FN145" s="39">
        <v>3880</v>
      </c>
      <c r="FO145" s="39">
        <v>2020</v>
      </c>
      <c r="FP145" s="39">
        <v>1080</v>
      </c>
      <c r="FQ145" s="39">
        <v>90</v>
      </c>
      <c r="FR145" s="39" t="s">
        <v>334</v>
      </c>
      <c r="FS145" s="39">
        <v>47780</v>
      </c>
      <c r="FT145" s="39">
        <v>17350</v>
      </c>
      <c r="FU145" s="39">
        <v>10320</v>
      </c>
      <c r="FV145" s="39">
        <v>7810</v>
      </c>
      <c r="FW145" s="39">
        <v>5600</v>
      </c>
      <c r="FX145" s="39">
        <v>3880</v>
      </c>
      <c r="FY145" s="39">
        <v>2030</v>
      </c>
      <c r="FZ145" s="39">
        <v>1090</v>
      </c>
      <c r="GA145" s="39">
        <v>90</v>
      </c>
      <c r="GB145" s="39" t="s">
        <v>334</v>
      </c>
      <c r="GC145" s="39">
        <v>48160</v>
      </c>
      <c r="GD145" s="39">
        <v>17410</v>
      </c>
      <c r="GE145" s="39">
        <v>10490</v>
      </c>
      <c r="GF145" s="39">
        <v>7910</v>
      </c>
      <c r="GG145" s="39">
        <v>5620</v>
      </c>
      <c r="GH145" s="39">
        <v>3900</v>
      </c>
      <c r="GI145" s="39">
        <v>2040</v>
      </c>
      <c r="GJ145" s="39">
        <v>1090</v>
      </c>
      <c r="GK145" s="39">
        <v>90</v>
      </c>
      <c r="GL145" s="39" t="s">
        <v>334</v>
      </c>
      <c r="GM145" s="39">
        <v>48540</v>
      </c>
      <c r="GN145" s="39">
        <v>17450</v>
      </c>
      <c r="GO145" s="39">
        <v>10570</v>
      </c>
      <c r="GP145" s="39">
        <v>7990</v>
      </c>
      <c r="GQ145" s="39">
        <v>5630</v>
      </c>
      <c r="GR145" s="39">
        <v>3920</v>
      </c>
      <c r="GS145" s="39">
        <v>2050</v>
      </c>
      <c r="GT145" s="39">
        <v>1090</v>
      </c>
      <c r="GU145" s="39">
        <v>90</v>
      </c>
      <c r="GV145" s="39" t="s">
        <v>334</v>
      </c>
      <c r="GW145" s="39">
        <v>48790</v>
      </c>
      <c r="GX145" s="39">
        <v>17530</v>
      </c>
      <c r="GY145" s="39">
        <v>10700</v>
      </c>
      <c r="GZ145" s="39">
        <v>8050</v>
      </c>
      <c r="HA145" s="39">
        <v>5620</v>
      </c>
      <c r="HB145" s="39">
        <v>3950</v>
      </c>
      <c r="HC145" s="39">
        <v>2070</v>
      </c>
      <c r="HD145" s="39">
        <v>1090</v>
      </c>
      <c r="HE145" s="39">
        <v>90</v>
      </c>
      <c r="HF145" s="39" t="s">
        <v>334</v>
      </c>
      <c r="HG145" s="39">
        <v>49110</v>
      </c>
      <c r="HH145" s="39">
        <v>17590</v>
      </c>
      <c r="HI145" s="39">
        <v>10800</v>
      </c>
      <c r="HJ145" s="39">
        <v>8100</v>
      </c>
      <c r="HK145" s="39">
        <v>5630</v>
      </c>
      <c r="HL145" s="39">
        <v>3990</v>
      </c>
      <c r="HM145" s="39">
        <v>2100</v>
      </c>
      <c r="HN145" s="39">
        <v>1090</v>
      </c>
      <c r="HO145" s="39">
        <v>90</v>
      </c>
      <c r="HP145" s="39" t="s">
        <v>334</v>
      </c>
      <c r="HQ145" s="39">
        <v>49390</v>
      </c>
      <c r="HR145" s="39">
        <v>17660</v>
      </c>
      <c r="HS145" s="39">
        <v>10890</v>
      </c>
      <c r="HT145" s="39">
        <v>8180</v>
      </c>
      <c r="HU145" s="39">
        <v>5660</v>
      </c>
      <c r="HV145" s="39">
        <v>4030</v>
      </c>
      <c r="HW145" s="39">
        <v>2130</v>
      </c>
      <c r="HX145" s="39">
        <v>1100</v>
      </c>
      <c r="HY145" s="39">
        <v>90</v>
      </c>
      <c r="HZ145" s="39" t="s">
        <v>334</v>
      </c>
      <c r="IA145" s="39">
        <v>49730</v>
      </c>
      <c r="IB145" s="39">
        <v>17700</v>
      </c>
      <c r="IC145" s="39">
        <v>10980</v>
      </c>
      <c r="ID145" s="39">
        <v>8260</v>
      </c>
      <c r="IE145" s="39">
        <v>5720</v>
      </c>
      <c r="IF145" s="39">
        <v>4110</v>
      </c>
      <c r="IG145" s="39">
        <v>2160</v>
      </c>
      <c r="IH145" s="39">
        <v>1110</v>
      </c>
      <c r="II145" s="39">
        <v>90</v>
      </c>
      <c r="IJ145" s="39" t="s">
        <v>334</v>
      </c>
      <c r="IK145" s="39">
        <v>50130</v>
      </c>
      <c r="IL145" s="39">
        <v>17790</v>
      </c>
      <c r="IM145" s="39">
        <v>11120</v>
      </c>
      <c r="IN145" s="39">
        <v>8340</v>
      </c>
      <c r="IO145" s="39">
        <v>5800</v>
      </c>
      <c r="IP145" s="39">
        <v>4180</v>
      </c>
      <c r="IQ145" s="39">
        <v>2200</v>
      </c>
      <c r="IR145" s="39">
        <v>1130</v>
      </c>
      <c r="IS145" s="39">
        <v>90</v>
      </c>
      <c r="IT145" s="39" t="s">
        <v>334</v>
      </c>
      <c r="IU145" s="39">
        <v>50650</v>
      </c>
      <c r="IV145" s="39">
        <v>17860</v>
      </c>
      <c r="IW145" s="39">
        <v>11200</v>
      </c>
      <c r="IX145" s="39">
        <v>8450</v>
      </c>
      <c r="IY145" s="39">
        <v>5920</v>
      </c>
      <c r="IZ145" s="39">
        <v>4250</v>
      </c>
      <c r="JA145" s="39">
        <v>2270</v>
      </c>
      <c r="JB145" s="39">
        <v>1170</v>
      </c>
      <c r="JC145" s="39">
        <v>90</v>
      </c>
      <c r="JD145" s="39" t="s">
        <v>334</v>
      </c>
      <c r="JE145" s="39">
        <v>51210</v>
      </c>
      <c r="JF145" s="39">
        <v>17920</v>
      </c>
      <c r="JG145" s="39">
        <v>11340</v>
      </c>
      <c r="JH145" s="39">
        <v>8580</v>
      </c>
      <c r="JI145" s="39">
        <v>6060</v>
      </c>
      <c r="JJ145" s="39">
        <v>4360</v>
      </c>
      <c r="JK145" s="39">
        <v>2320</v>
      </c>
      <c r="JL145" s="39">
        <v>1190</v>
      </c>
      <c r="JM145" s="39">
        <v>90</v>
      </c>
      <c r="JN145" s="39" t="s">
        <v>334</v>
      </c>
      <c r="JO145" s="39">
        <v>51850</v>
      </c>
      <c r="JP145" s="39">
        <v>17980</v>
      </c>
      <c r="JQ145" s="39">
        <v>11480</v>
      </c>
      <c r="JR145" s="39">
        <v>8710</v>
      </c>
      <c r="JS145" s="39">
        <v>6230</v>
      </c>
      <c r="JT145" s="39">
        <v>4550</v>
      </c>
      <c r="JU145" s="39">
        <v>2390</v>
      </c>
      <c r="JV145" s="39">
        <v>1210</v>
      </c>
      <c r="JW145" s="39">
        <v>90</v>
      </c>
      <c r="JX145" s="39" t="s">
        <v>334</v>
      </c>
      <c r="JY145" s="39">
        <v>52630</v>
      </c>
      <c r="JZ145" s="39">
        <v>18010</v>
      </c>
      <c r="KA145" s="39">
        <v>11620</v>
      </c>
      <c r="KB145" s="39">
        <v>8830</v>
      </c>
      <c r="KC145" s="39">
        <v>6350</v>
      </c>
      <c r="KD145" s="39">
        <v>4700</v>
      </c>
      <c r="KE145" s="39">
        <v>2450</v>
      </c>
      <c r="KF145" s="39">
        <v>1230</v>
      </c>
      <c r="KG145" s="39">
        <v>90</v>
      </c>
      <c r="KH145" s="39" t="s">
        <v>334</v>
      </c>
      <c r="KI145" s="39">
        <v>53280</v>
      </c>
      <c r="KJ145" s="39">
        <v>18100</v>
      </c>
      <c r="KK145" s="39">
        <v>11760</v>
      </c>
      <c r="KL145" s="39">
        <v>9010</v>
      </c>
      <c r="KM145" s="39">
        <v>6430</v>
      </c>
      <c r="KN145" s="39">
        <v>4830</v>
      </c>
      <c r="KO145" s="39">
        <v>2540</v>
      </c>
      <c r="KP145" s="39">
        <v>1240</v>
      </c>
      <c r="KQ145" s="39">
        <v>90</v>
      </c>
      <c r="KR145" s="39" t="s">
        <v>334</v>
      </c>
      <c r="KS145" s="39">
        <v>54010</v>
      </c>
      <c r="KT145" s="39">
        <v>18180</v>
      </c>
      <c r="KU145" s="39">
        <v>11970</v>
      </c>
      <c r="KV145" s="39">
        <v>9290</v>
      </c>
      <c r="KW145" s="39">
        <v>6610</v>
      </c>
      <c r="KX145" s="39">
        <v>4980</v>
      </c>
      <c r="KY145" s="39">
        <v>2600</v>
      </c>
      <c r="KZ145" s="39">
        <v>1270</v>
      </c>
      <c r="LA145" s="39">
        <v>100</v>
      </c>
      <c r="LB145" s="39" t="s">
        <v>334</v>
      </c>
      <c r="LC145" s="39">
        <v>55000</v>
      </c>
      <c r="LD145" t="str">
        <f>INDEX(Lookup!$F$2:$F$375, MATCH(D145,Lookup!$A$2:$A$375,0))</f>
        <v>:</v>
      </c>
    </row>
    <row r="146" spans="2:316" ht="15" customHeight="1" x14ac:dyDescent="0.25">
      <c r="B146" s="1" t="s">
        <v>342</v>
      </c>
      <c r="C146" s="42">
        <v>3415</v>
      </c>
      <c r="D146" s="42" t="s">
        <v>619</v>
      </c>
      <c r="E146" s="37" t="s">
        <v>620</v>
      </c>
      <c r="F146" s="38">
        <v>5280</v>
      </c>
      <c r="G146" s="38">
        <v>8360</v>
      </c>
      <c r="H146" s="38">
        <v>8940</v>
      </c>
      <c r="I146" s="38">
        <v>5120</v>
      </c>
      <c r="J146" s="38">
        <v>3890</v>
      </c>
      <c r="K146" s="38">
        <v>2580</v>
      </c>
      <c r="L146" s="38">
        <v>2010</v>
      </c>
      <c r="M146" s="38">
        <v>340</v>
      </c>
      <c r="N146" s="38" t="s">
        <v>334</v>
      </c>
      <c r="O146" s="39">
        <v>36520</v>
      </c>
      <c r="P146" s="39">
        <v>5180</v>
      </c>
      <c r="Q146" s="39">
        <v>8460</v>
      </c>
      <c r="R146" s="39">
        <v>9030</v>
      </c>
      <c r="S146" s="39">
        <v>5050</v>
      </c>
      <c r="T146" s="39">
        <v>3850</v>
      </c>
      <c r="U146" s="39">
        <v>2560</v>
      </c>
      <c r="V146" s="39">
        <v>2010</v>
      </c>
      <c r="W146" s="39">
        <v>330</v>
      </c>
      <c r="X146" s="39" t="s">
        <v>334</v>
      </c>
      <c r="Y146" s="39">
        <v>36460</v>
      </c>
      <c r="Z146" s="39">
        <v>5230</v>
      </c>
      <c r="AA146" s="39">
        <v>8570</v>
      </c>
      <c r="AB146" s="39">
        <v>9110</v>
      </c>
      <c r="AC146" s="39">
        <v>5180</v>
      </c>
      <c r="AD146" s="39">
        <v>3970</v>
      </c>
      <c r="AE146" s="39">
        <v>2450</v>
      </c>
      <c r="AF146" s="39">
        <v>1970</v>
      </c>
      <c r="AG146" s="39">
        <v>290</v>
      </c>
      <c r="AH146" s="39" t="s">
        <v>334</v>
      </c>
      <c r="AI146" s="39">
        <v>36780</v>
      </c>
      <c r="AJ146" s="39">
        <v>5240</v>
      </c>
      <c r="AK146" s="39">
        <v>8670</v>
      </c>
      <c r="AL146" s="39">
        <v>9180</v>
      </c>
      <c r="AM146" s="39">
        <v>5280</v>
      </c>
      <c r="AN146" s="39">
        <v>3990</v>
      </c>
      <c r="AO146" s="39">
        <v>2490</v>
      </c>
      <c r="AP146" s="39">
        <v>1990</v>
      </c>
      <c r="AQ146" s="39">
        <v>300</v>
      </c>
      <c r="AR146" s="39" t="s">
        <v>334</v>
      </c>
      <c r="AS146" s="39">
        <v>37130</v>
      </c>
      <c r="AT146" s="39">
        <v>5240</v>
      </c>
      <c r="AU146" s="39">
        <v>8710</v>
      </c>
      <c r="AV146" s="39">
        <v>9180</v>
      </c>
      <c r="AW146" s="39">
        <v>5360</v>
      </c>
      <c r="AX146" s="39">
        <v>4020</v>
      </c>
      <c r="AY146" s="39">
        <v>2560</v>
      </c>
      <c r="AZ146" s="39">
        <v>2000</v>
      </c>
      <c r="BA146" s="39">
        <v>300</v>
      </c>
      <c r="BB146" s="39" t="s">
        <v>334</v>
      </c>
      <c r="BC146" s="39">
        <v>37360</v>
      </c>
      <c r="BD146" s="39">
        <v>5300</v>
      </c>
      <c r="BE146" s="39">
        <v>8800</v>
      </c>
      <c r="BF146" s="39">
        <v>9160</v>
      </c>
      <c r="BG146" s="39">
        <v>5380</v>
      </c>
      <c r="BH146" s="39">
        <v>4040</v>
      </c>
      <c r="BI146" s="39">
        <v>2580</v>
      </c>
      <c r="BJ146" s="39">
        <v>2020</v>
      </c>
      <c r="BK146" s="39">
        <v>310</v>
      </c>
      <c r="BL146" s="39" t="s">
        <v>334</v>
      </c>
      <c r="BM146" s="39">
        <v>37590</v>
      </c>
      <c r="BN146" s="39">
        <v>5340</v>
      </c>
      <c r="BO146" s="39">
        <v>8750</v>
      </c>
      <c r="BP146" s="39">
        <v>9180</v>
      </c>
      <c r="BQ146" s="39">
        <v>5430</v>
      </c>
      <c r="BR146" s="39">
        <v>4050</v>
      </c>
      <c r="BS146" s="39">
        <v>2600</v>
      </c>
      <c r="BT146" s="39">
        <v>2040</v>
      </c>
      <c r="BU146" s="39">
        <v>320</v>
      </c>
      <c r="BV146" s="39" t="s">
        <v>334</v>
      </c>
      <c r="BW146" s="39">
        <v>37690</v>
      </c>
      <c r="BX146" s="39">
        <v>5370</v>
      </c>
      <c r="BY146" s="39">
        <v>8790</v>
      </c>
      <c r="BZ146" s="39">
        <v>9310</v>
      </c>
      <c r="CA146" s="39">
        <v>5410</v>
      </c>
      <c r="CB146" s="39">
        <v>4080</v>
      </c>
      <c r="CC146" s="39">
        <v>2650</v>
      </c>
      <c r="CD146" s="39">
        <v>2120</v>
      </c>
      <c r="CE146" s="39">
        <v>340</v>
      </c>
      <c r="CF146" s="39" t="s">
        <v>334</v>
      </c>
      <c r="CG146" s="39">
        <v>38060</v>
      </c>
      <c r="CH146" s="39">
        <v>5410</v>
      </c>
      <c r="CI146" s="39">
        <v>8920</v>
      </c>
      <c r="CJ146" s="39">
        <v>9260</v>
      </c>
      <c r="CK146" s="39">
        <v>5480</v>
      </c>
      <c r="CL146" s="39">
        <v>4180</v>
      </c>
      <c r="CM146" s="39">
        <v>2700</v>
      </c>
      <c r="CN146" s="39">
        <v>2240</v>
      </c>
      <c r="CO146" s="39">
        <v>370</v>
      </c>
      <c r="CP146" s="39" t="s">
        <v>334</v>
      </c>
      <c r="CQ146" s="39">
        <v>38550</v>
      </c>
      <c r="CR146" s="39">
        <v>5420</v>
      </c>
      <c r="CS146" s="39">
        <v>9010</v>
      </c>
      <c r="CT146" s="39">
        <v>9410</v>
      </c>
      <c r="CU146" s="39">
        <v>5510</v>
      </c>
      <c r="CV146" s="39">
        <v>4260</v>
      </c>
      <c r="CW146" s="39">
        <v>2770</v>
      </c>
      <c r="CX146" s="39">
        <v>2310</v>
      </c>
      <c r="CY146" s="39">
        <v>380</v>
      </c>
      <c r="CZ146" s="39" t="s">
        <v>334</v>
      </c>
      <c r="DA146" s="39">
        <v>39060</v>
      </c>
      <c r="DB146" s="39">
        <v>5430</v>
      </c>
      <c r="DC146" s="39">
        <v>9090</v>
      </c>
      <c r="DD146" s="39">
        <v>9540</v>
      </c>
      <c r="DE146" s="39">
        <v>5590</v>
      </c>
      <c r="DF146" s="39">
        <v>4340</v>
      </c>
      <c r="DG146" s="39">
        <v>2860</v>
      </c>
      <c r="DH146" s="39">
        <v>2380</v>
      </c>
      <c r="DI146" s="39">
        <v>370</v>
      </c>
      <c r="DJ146" s="39" t="s">
        <v>334</v>
      </c>
      <c r="DK146" s="39">
        <v>39580</v>
      </c>
      <c r="DL146" s="39">
        <v>5480</v>
      </c>
      <c r="DM146" s="39">
        <v>9410</v>
      </c>
      <c r="DN146" s="39">
        <v>9430</v>
      </c>
      <c r="DO146" s="39">
        <v>5700</v>
      </c>
      <c r="DP146" s="39">
        <v>4390</v>
      </c>
      <c r="DQ146" s="39">
        <v>2950</v>
      </c>
      <c r="DR146" s="39">
        <v>2410</v>
      </c>
      <c r="DS146" s="39">
        <v>380</v>
      </c>
      <c r="DT146" s="39" t="s">
        <v>334</v>
      </c>
      <c r="DU146" s="39">
        <v>40140</v>
      </c>
      <c r="DV146" s="39">
        <v>5500</v>
      </c>
      <c r="DW146" s="39">
        <v>9640</v>
      </c>
      <c r="DX146" s="39">
        <v>9510</v>
      </c>
      <c r="DY146" s="39">
        <v>5780</v>
      </c>
      <c r="DZ146" s="39">
        <v>4460</v>
      </c>
      <c r="EA146" s="39">
        <v>3090</v>
      </c>
      <c r="EB146" s="39">
        <v>2410</v>
      </c>
      <c r="EC146" s="39">
        <v>370</v>
      </c>
      <c r="ED146" s="39" t="s">
        <v>334</v>
      </c>
      <c r="EE146" s="39">
        <v>40760</v>
      </c>
      <c r="EF146" s="39">
        <v>5520</v>
      </c>
      <c r="EG146" s="39">
        <v>9730</v>
      </c>
      <c r="EH146" s="39">
        <v>9670</v>
      </c>
      <c r="EI146" s="39">
        <v>5910</v>
      </c>
      <c r="EJ146" s="39">
        <v>4520</v>
      </c>
      <c r="EK146" s="39">
        <v>3180</v>
      </c>
      <c r="EL146" s="39">
        <v>2420</v>
      </c>
      <c r="EM146" s="39">
        <v>380</v>
      </c>
      <c r="EN146" s="39" t="s">
        <v>334</v>
      </c>
      <c r="EO146" s="39">
        <v>41330</v>
      </c>
      <c r="EP146" s="39">
        <v>5560</v>
      </c>
      <c r="EQ146" s="39">
        <v>9780</v>
      </c>
      <c r="ER146" s="39">
        <v>9890</v>
      </c>
      <c r="ES146" s="39">
        <v>5960</v>
      </c>
      <c r="ET146" s="39">
        <v>4560</v>
      </c>
      <c r="EU146" s="39">
        <v>3230</v>
      </c>
      <c r="EV146" s="39">
        <v>2420</v>
      </c>
      <c r="EW146" s="39">
        <v>380</v>
      </c>
      <c r="EX146" s="39" t="s">
        <v>334</v>
      </c>
      <c r="EY146" s="39">
        <v>41770</v>
      </c>
      <c r="EZ146" s="39">
        <v>5580</v>
      </c>
      <c r="FA146" s="39">
        <v>9920</v>
      </c>
      <c r="FB146" s="39">
        <v>10000</v>
      </c>
      <c r="FC146" s="39">
        <v>6050</v>
      </c>
      <c r="FD146" s="39">
        <v>4620</v>
      </c>
      <c r="FE146" s="39">
        <v>3270</v>
      </c>
      <c r="FF146" s="39">
        <v>2440</v>
      </c>
      <c r="FG146" s="39">
        <v>380</v>
      </c>
      <c r="FH146" s="39" t="s">
        <v>334</v>
      </c>
      <c r="FI146" s="39">
        <v>42250</v>
      </c>
      <c r="FJ146" s="39">
        <v>5610</v>
      </c>
      <c r="FK146" s="39">
        <v>9980</v>
      </c>
      <c r="FL146" s="39">
        <v>10050</v>
      </c>
      <c r="FM146" s="39">
        <v>6120</v>
      </c>
      <c r="FN146" s="39">
        <v>4640</v>
      </c>
      <c r="FO146" s="39">
        <v>3300</v>
      </c>
      <c r="FP146" s="39">
        <v>2440</v>
      </c>
      <c r="FQ146" s="39">
        <v>380</v>
      </c>
      <c r="FR146" s="39" t="s">
        <v>334</v>
      </c>
      <c r="FS146" s="39">
        <v>42520</v>
      </c>
      <c r="FT146" s="39">
        <v>5640</v>
      </c>
      <c r="FU146" s="39">
        <v>10020</v>
      </c>
      <c r="FV146" s="39">
        <v>10060</v>
      </c>
      <c r="FW146" s="39">
        <v>6150</v>
      </c>
      <c r="FX146" s="39">
        <v>4650</v>
      </c>
      <c r="FY146" s="39">
        <v>3310</v>
      </c>
      <c r="FZ146" s="39">
        <v>2450</v>
      </c>
      <c r="GA146" s="39">
        <v>380</v>
      </c>
      <c r="GB146" s="39" t="s">
        <v>334</v>
      </c>
      <c r="GC146" s="39">
        <v>42660</v>
      </c>
      <c r="GD146" s="39">
        <v>5680</v>
      </c>
      <c r="GE146" s="39">
        <v>10060</v>
      </c>
      <c r="GF146" s="39">
        <v>10090</v>
      </c>
      <c r="GG146" s="39">
        <v>6200</v>
      </c>
      <c r="GH146" s="39">
        <v>4670</v>
      </c>
      <c r="GI146" s="39">
        <v>3340</v>
      </c>
      <c r="GJ146" s="39">
        <v>2460</v>
      </c>
      <c r="GK146" s="39">
        <v>390</v>
      </c>
      <c r="GL146" s="39" t="s">
        <v>334</v>
      </c>
      <c r="GM146" s="39">
        <v>42890</v>
      </c>
      <c r="GN146" s="39">
        <v>5690</v>
      </c>
      <c r="GO146" s="39">
        <v>10110</v>
      </c>
      <c r="GP146" s="39">
        <v>10110</v>
      </c>
      <c r="GQ146" s="39">
        <v>6310</v>
      </c>
      <c r="GR146" s="39">
        <v>4670</v>
      </c>
      <c r="GS146" s="39">
        <v>3350</v>
      </c>
      <c r="GT146" s="39">
        <v>2460</v>
      </c>
      <c r="GU146" s="39">
        <v>390</v>
      </c>
      <c r="GV146" s="39" t="s">
        <v>334</v>
      </c>
      <c r="GW146" s="39">
        <v>43090</v>
      </c>
      <c r="GX146" s="39">
        <v>5730</v>
      </c>
      <c r="GY146" s="39">
        <v>10150</v>
      </c>
      <c r="GZ146" s="39">
        <v>10170</v>
      </c>
      <c r="HA146" s="39">
        <v>6400</v>
      </c>
      <c r="HB146" s="39">
        <v>4630</v>
      </c>
      <c r="HC146" s="39">
        <v>3370</v>
      </c>
      <c r="HD146" s="39">
        <v>2470</v>
      </c>
      <c r="HE146" s="39">
        <v>400</v>
      </c>
      <c r="HF146" s="39" t="s">
        <v>334</v>
      </c>
      <c r="HG146" s="39">
        <v>43310</v>
      </c>
      <c r="HH146" s="39">
        <v>5750</v>
      </c>
      <c r="HI146" s="39">
        <v>10210</v>
      </c>
      <c r="HJ146" s="39">
        <v>10300</v>
      </c>
      <c r="HK146" s="39">
        <v>6470</v>
      </c>
      <c r="HL146" s="39">
        <v>4620</v>
      </c>
      <c r="HM146" s="39">
        <v>3390</v>
      </c>
      <c r="HN146" s="39">
        <v>2470</v>
      </c>
      <c r="HO146" s="39">
        <v>400</v>
      </c>
      <c r="HP146" s="39" t="s">
        <v>334</v>
      </c>
      <c r="HQ146" s="39">
        <v>43610</v>
      </c>
      <c r="HR146" s="39">
        <v>5750</v>
      </c>
      <c r="HS146" s="39">
        <v>10220</v>
      </c>
      <c r="HT146" s="39">
        <v>10460</v>
      </c>
      <c r="HU146" s="39">
        <v>6490</v>
      </c>
      <c r="HV146" s="39">
        <v>4630</v>
      </c>
      <c r="HW146" s="39">
        <v>3420</v>
      </c>
      <c r="HX146" s="39">
        <v>2480</v>
      </c>
      <c r="HY146" s="39">
        <v>400</v>
      </c>
      <c r="HZ146" s="39" t="s">
        <v>334</v>
      </c>
      <c r="IA146" s="39">
        <v>43840</v>
      </c>
      <c r="IB146" s="39">
        <v>5780</v>
      </c>
      <c r="IC146" s="39">
        <v>10220</v>
      </c>
      <c r="ID146" s="39">
        <v>10550</v>
      </c>
      <c r="IE146" s="39">
        <v>6540</v>
      </c>
      <c r="IF146" s="39">
        <v>4630</v>
      </c>
      <c r="IG146" s="39">
        <v>3440</v>
      </c>
      <c r="IH146" s="39">
        <v>2500</v>
      </c>
      <c r="II146" s="39">
        <v>400</v>
      </c>
      <c r="IJ146" s="39" t="s">
        <v>334</v>
      </c>
      <c r="IK146" s="39">
        <v>44060</v>
      </c>
      <c r="IL146" s="39">
        <v>5810</v>
      </c>
      <c r="IM146" s="39">
        <v>10270</v>
      </c>
      <c r="IN146" s="39">
        <v>10620</v>
      </c>
      <c r="IO146" s="39">
        <v>6570</v>
      </c>
      <c r="IP146" s="39">
        <v>4660</v>
      </c>
      <c r="IQ146" s="39">
        <v>3460</v>
      </c>
      <c r="IR146" s="39">
        <v>2520</v>
      </c>
      <c r="IS146" s="39">
        <v>400</v>
      </c>
      <c r="IT146" s="39" t="s">
        <v>334</v>
      </c>
      <c r="IU146" s="39">
        <v>44310</v>
      </c>
      <c r="IV146" s="39">
        <v>5860</v>
      </c>
      <c r="IW146" s="39">
        <v>10380</v>
      </c>
      <c r="IX146" s="39">
        <v>10860</v>
      </c>
      <c r="IY146" s="39">
        <v>6690</v>
      </c>
      <c r="IZ146" s="39">
        <v>4720</v>
      </c>
      <c r="JA146" s="39">
        <v>3510</v>
      </c>
      <c r="JB146" s="39">
        <v>2540</v>
      </c>
      <c r="JC146" s="39">
        <v>410</v>
      </c>
      <c r="JD146" s="39" t="s">
        <v>334</v>
      </c>
      <c r="JE146" s="39">
        <v>44950</v>
      </c>
      <c r="JF146" s="39">
        <v>5900</v>
      </c>
      <c r="JG146" s="39">
        <v>10540</v>
      </c>
      <c r="JH146" s="39">
        <v>11110</v>
      </c>
      <c r="JI146" s="39">
        <v>6810</v>
      </c>
      <c r="JJ146" s="39">
        <v>4820</v>
      </c>
      <c r="JK146" s="39">
        <v>3570</v>
      </c>
      <c r="JL146" s="39">
        <v>2540</v>
      </c>
      <c r="JM146" s="39">
        <v>410</v>
      </c>
      <c r="JN146" s="39" t="s">
        <v>334</v>
      </c>
      <c r="JO146" s="39">
        <v>45680</v>
      </c>
      <c r="JP146" s="39">
        <v>5920</v>
      </c>
      <c r="JQ146" s="39">
        <v>10550</v>
      </c>
      <c r="JR146" s="39">
        <v>11370</v>
      </c>
      <c r="JS146" s="39">
        <v>6940</v>
      </c>
      <c r="JT146" s="39">
        <v>4860</v>
      </c>
      <c r="JU146" s="39">
        <v>3670</v>
      </c>
      <c r="JV146" s="39">
        <v>2590</v>
      </c>
      <c r="JW146" s="39">
        <v>410</v>
      </c>
      <c r="JX146" s="39" t="s">
        <v>334</v>
      </c>
      <c r="JY146" s="39">
        <v>46310</v>
      </c>
      <c r="JZ146" s="39">
        <v>5930</v>
      </c>
      <c r="KA146" s="39">
        <v>10580</v>
      </c>
      <c r="KB146" s="39">
        <v>11470</v>
      </c>
      <c r="KC146" s="39">
        <v>7050</v>
      </c>
      <c r="KD146" s="39">
        <v>4900</v>
      </c>
      <c r="KE146" s="39">
        <v>3750</v>
      </c>
      <c r="KF146" s="39">
        <v>2610</v>
      </c>
      <c r="KG146" s="39">
        <v>410</v>
      </c>
      <c r="KH146" s="39" t="s">
        <v>334</v>
      </c>
      <c r="KI146" s="39">
        <v>46700</v>
      </c>
      <c r="KJ146" s="39">
        <v>5950</v>
      </c>
      <c r="KK146" s="39">
        <v>10690</v>
      </c>
      <c r="KL146" s="39">
        <v>11770</v>
      </c>
      <c r="KM146" s="39">
        <v>7190</v>
      </c>
      <c r="KN146" s="39">
        <v>4920</v>
      </c>
      <c r="KO146" s="39">
        <v>3840</v>
      </c>
      <c r="KP146" s="39">
        <v>2650</v>
      </c>
      <c r="KQ146" s="39">
        <v>420</v>
      </c>
      <c r="KR146" s="39" t="s">
        <v>334</v>
      </c>
      <c r="KS146" s="39">
        <v>47440</v>
      </c>
      <c r="KT146" s="39">
        <v>5990</v>
      </c>
      <c r="KU146" s="39">
        <v>10830</v>
      </c>
      <c r="KV146" s="39">
        <v>12100</v>
      </c>
      <c r="KW146" s="39">
        <v>7320</v>
      </c>
      <c r="KX146" s="39">
        <v>5000</v>
      </c>
      <c r="KY146" s="39">
        <v>3900</v>
      </c>
      <c r="KZ146" s="39">
        <v>2700</v>
      </c>
      <c r="LA146" s="39">
        <v>420</v>
      </c>
      <c r="LB146" s="39" t="s">
        <v>334</v>
      </c>
      <c r="LC146" s="39">
        <v>48260</v>
      </c>
      <c r="LD146" t="str">
        <f>INDEX(Lookup!$F$2:$F$375, MATCH(D146,Lookup!$A$2:$A$375,0))</f>
        <v>:</v>
      </c>
    </row>
    <row r="147" spans="2:316" ht="15" customHeight="1" x14ac:dyDescent="0.25">
      <c r="B147" s="1" t="s">
        <v>342</v>
      </c>
      <c r="C147" s="42">
        <v>3420</v>
      </c>
      <c r="D147" s="42" t="s">
        <v>621</v>
      </c>
      <c r="E147" s="37" t="s">
        <v>622</v>
      </c>
      <c r="F147" s="38">
        <v>22490</v>
      </c>
      <c r="G147" s="38">
        <v>9390</v>
      </c>
      <c r="H147" s="38">
        <v>9810</v>
      </c>
      <c r="I147" s="38">
        <v>3330</v>
      </c>
      <c r="J147" s="38">
        <v>2220</v>
      </c>
      <c r="K147" s="38">
        <v>1470</v>
      </c>
      <c r="L147" s="38">
        <v>770</v>
      </c>
      <c r="M147" s="38">
        <v>40</v>
      </c>
      <c r="N147" s="38" t="s">
        <v>334</v>
      </c>
      <c r="O147" s="39">
        <v>49530</v>
      </c>
      <c r="P147" s="39">
        <v>22720</v>
      </c>
      <c r="Q147" s="39">
        <v>9470</v>
      </c>
      <c r="R147" s="39">
        <v>9850</v>
      </c>
      <c r="S147" s="39">
        <v>3370</v>
      </c>
      <c r="T147" s="39">
        <v>2200</v>
      </c>
      <c r="U147" s="39">
        <v>1450</v>
      </c>
      <c r="V147" s="39">
        <v>760</v>
      </c>
      <c r="W147" s="39">
        <v>40</v>
      </c>
      <c r="X147" s="39" t="s">
        <v>334</v>
      </c>
      <c r="Y147" s="39">
        <v>49850</v>
      </c>
      <c r="Z147" s="39">
        <v>22990</v>
      </c>
      <c r="AA147" s="39">
        <v>9440</v>
      </c>
      <c r="AB147" s="39">
        <v>9930</v>
      </c>
      <c r="AC147" s="39">
        <v>3470</v>
      </c>
      <c r="AD147" s="39">
        <v>2220</v>
      </c>
      <c r="AE147" s="39">
        <v>1440</v>
      </c>
      <c r="AF147" s="39">
        <v>720</v>
      </c>
      <c r="AG147" s="39">
        <v>40</v>
      </c>
      <c r="AH147" s="39" t="s">
        <v>334</v>
      </c>
      <c r="AI147" s="39">
        <v>50250</v>
      </c>
      <c r="AJ147" s="39">
        <v>23110</v>
      </c>
      <c r="AK147" s="39">
        <v>9500</v>
      </c>
      <c r="AL147" s="39">
        <v>9990</v>
      </c>
      <c r="AM147" s="39">
        <v>3550</v>
      </c>
      <c r="AN147" s="39">
        <v>2230</v>
      </c>
      <c r="AO147" s="39">
        <v>1470</v>
      </c>
      <c r="AP147" s="39">
        <v>710</v>
      </c>
      <c r="AQ147" s="39">
        <v>40</v>
      </c>
      <c r="AR147" s="39" t="s">
        <v>334</v>
      </c>
      <c r="AS147" s="39">
        <v>50590</v>
      </c>
      <c r="AT147" s="39">
        <v>23200</v>
      </c>
      <c r="AU147" s="39">
        <v>9520</v>
      </c>
      <c r="AV147" s="39">
        <v>10080</v>
      </c>
      <c r="AW147" s="39">
        <v>3590</v>
      </c>
      <c r="AX147" s="39">
        <v>2230</v>
      </c>
      <c r="AY147" s="39">
        <v>1470</v>
      </c>
      <c r="AZ147" s="39">
        <v>710</v>
      </c>
      <c r="BA147" s="39">
        <v>40</v>
      </c>
      <c r="BB147" s="39" t="s">
        <v>334</v>
      </c>
      <c r="BC147" s="39">
        <v>50830</v>
      </c>
      <c r="BD147" s="39">
        <v>23420</v>
      </c>
      <c r="BE147" s="39">
        <v>9370</v>
      </c>
      <c r="BF147" s="39">
        <v>10160</v>
      </c>
      <c r="BG147" s="39">
        <v>3680</v>
      </c>
      <c r="BH147" s="39">
        <v>2260</v>
      </c>
      <c r="BI147" s="39">
        <v>1490</v>
      </c>
      <c r="BJ147" s="39">
        <v>740</v>
      </c>
      <c r="BK147" s="39">
        <v>40</v>
      </c>
      <c r="BL147" s="39" t="s">
        <v>334</v>
      </c>
      <c r="BM147" s="39">
        <v>51140</v>
      </c>
      <c r="BN147" s="39">
        <v>23470</v>
      </c>
      <c r="BO147" s="39">
        <v>9420</v>
      </c>
      <c r="BP147" s="39">
        <v>10210</v>
      </c>
      <c r="BQ147" s="39">
        <v>3750</v>
      </c>
      <c r="BR147" s="39">
        <v>2290</v>
      </c>
      <c r="BS147" s="39">
        <v>1500</v>
      </c>
      <c r="BT147" s="39">
        <v>760</v>
      </c>
      <c r="BU147" s="39">
        <v>40</v>
      </c>
      <c r="BV147" s="39" t="s">
        <v>334</v>
      </c>
      <c r="BW147" s="39">
        <v>51430</v>
      </c>
      <c r="BX147" s="39">
        <v>23530</v>
      </c>
      <c r="BY147" s="39">
        <v>9510</v>
      </c>
      <c r="BZ147" s="39">
        <v>10280</v>
      </c>
      <c r="CA147" s="39">
        <v>3800</v>
      </c>
      <c r="CB147" s="39">
        <v>2330</v>
      </c>
      <c r="CC147" s="39">
        <v>1550</v>
      </c>
      <c r="CD147" s="39">
        <v>810</v>
      </c>
      <c r="CE147" s="39">
        <v>40</v>
      </c>
      <c r="CF147" s="39" t="s">
        <v>334</v>
      </c>
      <c r="CG147" s="39">
        <v>51840</v>
      </c>
      <c r="CH147" s="39">
        <v>23610</v>
      </c>
      <c r="CI147" s="39">
        <v>9460</v>
      </c>
      <c r="CJ147" s="39">
        <v>10330</v>
      </c>
      <c r="CK147" s="39">
        <v>3830</v>
      </c>
      <c r="CL147" s="39">
        <v>2340</v>
      </c>
      <c r="CM147" s="39">
        <v>1570</v>
      </c>
      <c r="CN147" s="39">
        <v>820</v>
      </c>
      <c r="CO147" s="39">
        <v>40</v>
      </c>
      <c r="CP147" s="39" t="s">
        <v>334</v>
      </c>
      <c r="CQ147" s="39">
        <v>52000</v>
      </c>
      <c r="CR147" s="39">
        <v>23640</v>
      </c>
      <c r="CS147" s="39">
        <v>9450</v>
      </c>
      <c r="CT147" s="39">
        <v>10350</v>
      </c>
      <c r="CU147" s="39">
        <v>3850</v>
      </c>
      <c r="CV147" s="39">
        <v>2370</v>
      </c>
      <c r="CW147" s="39">
        <v>1590</v>
      </c>
      <c r="CX147" s="39">
        <v>830</v>
      </c>
      <c r="CY147" s="39">
        <v>40</v>
      </c>
      <c r="CZ147" s="39" t="s">
        <v>334</v>
      </c>
      <c r="DA147" s="39">
        <v>52130</v>
      </c>
      <c r="DB147" s="39">
        <v>23620</v>
      </c>
      <c r="DC147" s="39">
        <v>9460</v>
      </c>
      <c r="DD147" s="39">
        <v>10380</v>
      </c>
      <c r="DE147" s="39">
        <v>3890</v>
      </c>
      <c r="DF147" s="39">
        <v>2400</v>
      </c>
      <c r="DG147" s="39">
        <v>1610</v>
      </c>
      <c r="DH147" s="39">
        <v>840</v>
      </c>
      <c r="DI147" s="39">
        <v>50</v>
      </c>
      <c r="DJ147" s="39" t="s">
        <v>334</v>
      </c>
      <c r="DK147" s="39">
        <v>52230</v>
      </c>
      <c r="DL147" s="39">
        <v>23700</v>
      </c>
      <c r="DM147" s="39">
        <v>9450</v>
      </c>
      <c r="DN147" s="39">
        <v>10400</v>
      </c>
      <c r="DO147" s="39">
        <v>3950</v>
      </c>
      <c r="DP147" s="39">
        <v>2440</v>
      </c>
      <c r="DQ147" s="39">
        <v>1640</v>
      </c>
      <c r="DR147" s="39">
        <v>850</v>
      </c>
      <c r="DS147" s="39">
        <v>40</v>
      </c>
      <c r="DT147" s="39" t="s">
        <v>334</v>
      </c>
      <c r="DU147" s="39">
        <v>52470</v>
      </c>
      <c r="DV147" s="39">
        <v>23750</v>
      </c>
      <c r="DW147" s="39">
        <v>9490</v>
      </c>
      <c r="DX147" s="39">
        <v>10420</v>
      </c>
      <c r="DY147" s="39">
        <v>4020</v>
      </c>
      <c r="DZ147" s="39">
        <v>2480</v>
      </c>
      <c r="EA147" s="39">
        <v>1650</v>
      </c>
      <c r="EB147" s="39">
        <v>860</v>
      </c>
      <c r="EC147" s="39">
        <v>40</v>
      </c>
      <c r="ED147" s="39" t="s">
        <v>334</v>
      </c>
      <c r="EE147" s="39">
        <v>52720</v>
      </c>
      <c r="EF147" s="39">
        <v>23750</v>
      </c>
      <c r="EG147" s="39">
        <v>9520</v>
      </c>
      <c r="EH147" s="39">
        <v>10470</v>
      </c>
      <c r="EI147" s="39">
        <v>4090</v>
      </c>
      <c r="EJ147" s="39">
        <v>2510</v>
      </c>
      <c r="EK147" s="39">
        <v>1630</v>
      </c>
      <c r="EL147" s="39">
        <v>870</v>
      </c>
      <c r="EM147" s="39">
        <v>40</v>
      </c>
      <c r="EN147" s="39" t="s">
        <v>334</v>
      </c>
      <c r="EO147" s="39">
        <v>52880</v>
      </c>
      <c r="EP147" s="39">
        <v>23770</v>
      </c>
      <c r="EQ147" s="39">
        <v>9550</v>
      </c>
      <c r="ER147" s="39">
        <v>10540</v>
      </c>
      <c r="ES147" s="39">
        <v>4150</v>
      </c>
      <c r="ET147" s="39">
        <v>2530</v>
      </c>
      <c r="EU147" s="39">
        <v>1650</v>
      </c>
      <c r="EV147" s="39">
        <v>870</v>
      </c>
      <c r="EW147" s="39">
        <v>40</v>
      </c>
      <c r="EX147" s="39" t="s">
        <v>334</v>
      </c>
      <c r="EY147" s="39">
        <v>53100</v>
      </c>
      <c r="EZ147" s="39">
        <v>23800</v>
      </c>
      <c r="FA147" s="39">
        <v>9660</v>
      </c>
      <c r="FB147" s="39">
        <v>10540</v>
      </c>
      <c r="FC147" s="39">
        <v>4200</v>
      </c>
      <c r="FD147" s="39">
        <v>2540</v>
      </c>
      <c r="FE147" s="39">
        <v>1660</v>
      </c>
      <c r="FF147" s="39">
        <v>870</v>
      </c>
      <c r="FG147" s="39">
        <v>40</v>
      </c>
      <c r="FH147" s="39" t="s">
        <v>334</v>
      </c>
      <c r="FI147" s="39">
        <v>53300</v>
      </c>
      <c r="FJ147" s="39">
        <v>23720</v>
      </c>
      <c r="FK147" s="39">
        <v>9740</v>
      </c>
      <c r="FL147" s="39">
        <v>10620</v>
      </c>
      <c r="FM147" s="39">
        <v>4260</v>
      </c>
      <c r="FN147" s="39">
        <v>2580</v>
      </c>
      <c r="FO147" s="39">
        <v>1690</v>
      </c>
      <c r="FP147" s="39">
        <v>880</v>
      </c>
      <c r="FQ147" s="39">
        <v>40</v>
      </c>
      <c r="FR147" s="39" t="s">
        <v>334</v>
      </c>
      <c r="FS147" s="39">
        <v>53530</v>
      </c>
      <c r="FT147" s="39">
        <v>23710</v>
      </c>
      <c r="FU147" s="39">
        <v>9830</v>
      </c>
      <c r="FV147" s="39">
        <v>10650</v>
      </c>
      <c r="FW147" s="39">
        <v>4340</v>
      </c>
      <c r="FX147" s="39">
        <v>2600</v>
      </c>
      <c r="FY147" s="39">
        <v>1690</v>
      </c>
      <c r="FZ147" s="39">
        <v>890</v>
      </c>
      <c r="GA147" s="39">
        <v>50</v>
      </c>
      <c r="GB147" s="39" t="s">
        <v>334</v>
      </c>
      <c r="GC147" s="39">
        <v>53750</v>
      </c>
      <c r="GD147" s="39">
        <v>23740</v>
      </c>
      <c r="GE147" s="39">
        <v>9870</v>
      </c>
      <c r="GF147" s="39">
        <v>10710</v>
      </c>
      <c r="GG147" s="39">
        <v>4380</v>
      </c>
      <c r="GH147" s="39">
        <v>2610</v>
      </c>
      <c r="GI147" s="39">
        <v>1700</v>
      </c>
      <c r="GJ147" s="39">
        <v>900</v>
      </c>
      <c r="GK147" s="39">
        <v>50</v>
      </c>
      <c r="GL147" s="39" t="s">
        <v>334</v>
      </c>
      <c r="GM147" s="39">
        <v>53950</v>
      </c>
      <c r="GN147" s="39">
        <v>23780</v>
      </c>
      <c r="GO147" s="39">
        <v>10010</v>
      </c>
      <c r="GP147" s="39">
        <v>10800</v>
      </c>
      <c r="GQ147" s="39">
        <v>4430</v>
      </c>
      <c r="GR147" s="39">
        <v>2630</v>
      </c>
      <c r="GS147" s="39">
        <v>1700</v>
      </c>
      <c r="GT147" s="39">
        <v>900</v>
      </c>
      <c r="GU147" s="39">
        <v>50</v>
      </c>
      <c r="GV147" s="39" t="s">
        <v>334</v>
      </c>
      <c r="GW147" s="39">
        <v>54290</v>
      </c>
      <c r="GX147" s="39">
        <v>23800</v>
      </c>
      <c r="GY147" s="39">
        <v>10110</v>
      </c>
      <c r="GZ147" s="39">
        <v>10860</v>
      </c>
      <c r="HA147" s="39">
        <v>4480</v>
      </c>
      <c r="HB147" s="39">
        <v>2660</v>
      </c>
      <c r="HC147" s="39">
        <v>1700</v>
      </c>
      <c r="HD147" s="39">
        <v>910</v>
      </c>
      <c r="HE147" s="39">
        <v>50</v>
      </c>
      <c r="HF147" s="39" t="s">
        <v>334</v>
      </c>
      <c r="HG147" s="39">
        <v>54570</v>
      </c>
      <c r="HH147" s="39">
        <v>23830</v>
      </c>
      <c r="HI147" s="39">
        <v>10210</v>
      </c>
      <c r="HJ147" s="39">
        <v>10990</v>
      </c>
      <c r="HK147" s="39">
        <v>4560</v>
      </c>
      <c r="HL147" s="39">
        <v>2680</v>
      </c>
      <c r="HM147" s="39">
        <v>1710</v>
      </c>
      <c r="HN147" s="39">
        <v>910</v>
      </c>
      <c r="HO147" s="39">
        <v>50</v>
      </c>
      <c r="HP147" s="39" t="s">
        <v>334</v>
      </c>
      <c r="HQ147" s="39">
        <v>54930</v>
      </c>
      <c r="HR147" s="39">
        <v>23850</v>
      </c>
      <c r="HS147" s="39">
        <v>10290</v>
      </c>
      <c r="HT147" s="39">
        <v>11120</v>
      </c>
      <c r="HU147" s="39">
        <v>4660</v>
      </c>
      <c r="HV147" s="39">
        <v>2700</v>
      </c>
      <c r="HW147" s="39">
        <v>1710</v>
      </c>
      <c r="HX147" s="39">
        <v>910</v>
      </c>
      <c r="HY147" s="39">
        <v>50</v>
      </c>
      <c r="HZ147" s="39" t="s">
        <v>334</v>
      </c>
      <c r="IA147" s="39">
        <v>55280</v>
      </c>
      <c r="IB147" s="39">
        <v>23870</v>
      </c>
      <c r="IC147" s="39">
        <v>10320</v>
      </c>
      <c r="ID147" s="39">
        <v>11180</v>
      </c>
      <c r="IE147" s="39">
        <v>4670</v>
      </c>
      <c r="IF147" s="39">
        <v>2700</v>
      </c>
      <c r="IG147" s="39">
        <v>1720</v>
      </c>
      <c r="IH147" s="39">
        <v>910</v>
      </c>
      <c r="II147" s="39">
        <v>50</v>
      </c>
      <c r="IJ147" s="39" t="s">
        <v>334</v>
      </c>
      <c r="IK147" s="39">
        <v>55430</v>
      </c>
      <c r="IL147" s="39">
        <v>24060</v>
      </c>
      <c r="IM147" s="39">
        <v>10400</v>
      </c>
      <c r="IN147" s="39">
        <v>11280</v>
      </c>
      <c r="IO147" s="39">
        <v>4730</v>
      </c>
      <c r="IP147" s="39">
        <v>2700</v>
      </c>
      <c r="IQ147" s="39">
        <v>1730</v>
      </c>
      <c r="IR147" s="39">
        <v>920</v>
      </c>
      <c r="IS147" s="39">
        <v>50</v>
      </c>
      <c r="IT147" s="39" t="s">
        <v>334</v>
      </c>
      <c r="IU147" s="39">
        <v>55870</v>
      </c>
      <c r="IV147" s="39">
        <v>24130</v>
      </c>
      <c r="IW147" s="39">
        <v>10490</v>
      </c>
      <c r="IX147" s="39">
        <v>11290</v>
      </c>
      <c r="IY147" s="39">
        <v>4750</v>
      </c>
      <c r="IZ147" s="39">
        <v>2720</v>
      </c>
      <c r="JA147" s="39">
        <v>1730</v>
      </c>
      <c r="JB147" s="39">
        <v>910</v>
      </c>
      <c r="JC147" s="39">
        <v>50</v>
      </c>
      <c r="JD147" s="39" t="s">
        <v>334</v>
      </c>
      <c r="JE147" s="39">
        <v>56070</v>
      </c>
      <c r="JF147" s="39">
        <v>24170</v>
      </c>
      <c r="JG147" s="39">
        <v>10530</v>
      </c>
      <c r="JH147" s="39">
        <v>11320</v>
      </c>
      <c r="JI147" s="39">
        <v>4760</v>
      </c>
      <c r="JJ147" s="39">
        <v>2730</v>
      </c>
      <c r="JK147" s="39">
        <v>1730</v>
      </c>
      <c r="JL147" s="39">
        <v>930</v>
      </c>
      <c r="JM147" s="39">
        <v>50</v>
      </c>
      <c r="JN147" s="39" t="s">
        <v>334</v>
      </c>
      <c r="JO147" s="39">
        <v>56220</v>
      </c>
      <c r="JP147" s="39">
        <v>24180</v>
      </c>
      <c r="JQ147" s="39">
        <v>10630</v>
      </c>
      <c r="JR147" s="39">
        <v>11380</v>
      </c>
      <c r="JS147" s="39">
        <v>4790</v>
      </c>
      <c r="JT147" s="39">
        <v>2750</v>
      </c>
      <c r="JU147" s="39">
        <v>1760</v>
      </c>
      <c r="JV147" s="39">
        <v>930</v>
      </c>
      <c r="JW147" s="39">
        <v>50</v>
      </c>
      <c r="JX147" s="39" t="s">
        <v>334</v>
      </c>
      <c r="JY147" s="39">
        <v>56460</v>
      </c>
      <c r="JZ147" s="39">
        <v>24460</v>
      </c>
      <c r="KA147" s="39">
        <v>10660</v>
      </c>
      <c r="KB147" s="39">
        <v>11440</v>
      </c>
      <c r="KC147" s="39">
        <v>4810</v>
      </c>
      <c r="KD147" s="39">
        <v>2780</v>
      </c>
      <c r="KE147" s="39">
        <v>1790</v>
      </c>
      <c r="KF147" s="39">
        <v>950</v>
      </c>
      <c r="KG147" s="39">
        <v>50</v>
      </c>
      <c r="KH147" s="39" t="s">
        <v>334</v>
      </c>
      <c r="KI147" s="39">
        <v>56950</v>
      </c>
      <c r="KJ147" s="39">
        <v>24530</v>
      </c>
      <c r="KK147" s="39">
        <v>10710</v>
      </c>
      <c r="KL147" s="39">
        <v>11500</v>
      </c>
      <c r="KM147" s="39">
        <v>4860</v>
      </c>
      <c r="KN147" s="39">
        <v>2800</v>
      </c>
      <c r="KO147" s="39">
        <v>1820</v>
      </c>
      <c r="KP147" s="39">
        <v>970</v>
      </c>
      <c r="KQ147" s="39">
        <v>50</v>
      </c>
      <c r="KR147" s="39" t="s">
        <v>334</v>
      </c>
      <c r="KS147" s="39">
        <v>57240</v>
      </c>
      <c r="KT147" s="39">
        <v>24870</v>
      </c>
      <c r="KU147" s="39">
        <v>10820</v>
      </c>
      <c r="KV147" s="39">
        <v>11600</v>
      </c>
      <c r="KW147" s="39">
        <v>4910</v>
      </c>
      <c r="KX147" s="39">
        <v>2840</v>
      </c>
      <c r="KY147" s="39">
        <v>1830</v>
      </c>
      <c r="KZ147" s="39">
        <v>990</v>
      </c>
      <c r="LA147" s="39">
        <v>50</v>
      </c>
      <c r="LB147" s="39" t="s">
        <v>334</v>
      </c>
      <c r="LC147" s="39">
        <v>57920</v>
      </c>
      <c r="LD147" t="str">
        <f>INDEX(Lookup!$F$2:$F$375, MATCH(D147,Lookup!$A$2:$A$375,0))</f>
        <v>:</v>
      </c>
    </row>
    <row r="148" spans="2:316" ht="15" customHeight="1" x14ac:dyDescent="0.25">
      <c r="B148" s="1" t="s">
        <v>342</v>
      </c>
      <c r="C148" s="42">
        <v>3430</v>
      </c>
      <c r="D148" s="42" t="s">
        <v>623</v>
      </c>
      <c r="E148" s="37" t="s">
        <v>624</v>
      </c>
      <c r="F148" s="38">
        <v>6020</v>
      </c>
      <c r="G148" s="38">
        <v>9380</v>
      </c>
      <c r="H148" s="38">
        <v>10230</v>
      </c>
      <c r="I148" s="38">
        <v>6440</v>
      </c>
      <c r="J148" s="38">
        <v>4160</v>
      </c>
      <c r="K148" s="38">
        <v>2410</v>
      </c>
      <c r="L148" s="38">
        <v>2260</v>
      </c>
      <c r="M148" s="38">
        <v>260</v>
      </c>
      <c r="N148" s="38" t="s">
        <v>334</v>
      </c>
      <c r="O148" s="39">
        <v>41170</v>
      </c>
      <c r="P148" s="39">
        <v>6080</v>
      </c>
      <c r="Q148" s="39">
        <v>9510</v>
      </c>
      <c r="R148" s="39">
        <v>10310</v>
      </c>
      <c r="S148" s="39">
        <v>6450</v>
      </c>
      <c r="T148" s="39">
        <v>4150</v>
      </c>
      <c r="U148" s="39">
        <v>2380</v>
      </c>
      <c r="V148" s="39">
        <v>2240</v>
      </c>
      <c r="W148" s="39">
        <v>250</v>
      </c>
      <c r="X148" s="39" t="s">
        <v>334</v>
      </c>
      <c r="Y148" s="39">
        <v>41370</v>
      </c>
      <c r="Z148" s="39">
        <v>6050</v>
      </c>
      <c r="AA148" s="39">
        <v>9660</v>
      </c>
      <c r="AB148" s="39">
        <v>10180</v>
      </c>
      <c r="AC148" s="39">
        <v>6420</v>
      </c>
      <c r="AD148" s="39">
        <v>4240</v>
      </c>
      <c r="AE148" s="39">
        <v>2390</v>
      </c>
      <c r="AF148" s="39">
        <v>2000</v>
      </c>
      <c r="AG148" s="39">
        <v>190</v>
      </c>
      <c r="AH148" s="39" t="s">
        <v>334</v>
      </c>
      <c r="AI148" s="39">
        <v>41130</v>
      </c>
      <c r="AJ148" s="39">
        <v>6190</v>
      </c>
      <c r="AK148" s="39">
        <v>9680</v>
      </c>
      <c r="AL148" s="39">
        <v>10220</v>
      </c>
      <c r="AM148" s="39">
        <v>6430</v>
      </c>
      <c r="AN148" s="39">
        <v>4290</v>
      </c>
      <c r="AO148" s="39">
        <v>2470</v>
      </c>
      <c r="AP148" s="39">
        <v>2010</v>
      </c>
      <c r="AQ148" s="39">
        <v>190</v>
      </c>
      <c r="AR148" s="39" t="s">
        <v>334</v>
      </c>
      <c r="AS148" s="39">
        <v>41480</v>
      </c>
      <c r="AT148" s="39">
        <v>6250</v>
      </c>
      <c r="AU148" s="39">
        <v>9730</v>
      </c>
      <c r="AV148" s="39">
        <v>10210</v>
      </c>
      <c r="AW148" s="39">
        <v>6430</v>
      </c>
      <c r="AX148" s="39">
        <v>4320</v>
      </c>
      <c r="AY148" s="39">
        <v>2540</v>
      </c>
      <c r="AZ148" s="39">
        <v>2020</v>
      </c>
      <c r="BA148" s="39">
        <v>190</v>
      </c>
      <c r="BB148" s="39" t="s">
        <v>334</v>
      </c>
      <c r="BC148" s="39">
        <v>41680</v>
      </c>
      <c r="BD148" s="39">
        <v>6290</v>
      </c>
      <c r="BE148" s="39">
        <v>9790</v>
      </c>
      <c r="BF148" s="39">
        <v>10250</v>
      </c>
      <c r="BG148" s="39">
        <v>6420</v>
      </c>
      <c r="BH148" s="39">
        <v>4390</v>
      </c>
      <c r="BI148" s="39">
        <v>2600</v>
      </c>
      <c r="BJ148" s="39">
        <v>2050</v>
      </c>
      <c r="BK148" s="39">
        <v>190</v>
      </c>
      <c r="BL148" s="39" t="s">
        <v>334</v>
      </c>
      <c r="BM148" s="39">
        <v>41980</v>
      </c>
      <c r="BN148" s="39">
        <v>6330</v>
      </c>
      <c r="BO148" s="39">
        <v>9820</v>
      </c>
      <c r="BP148" s="39">
        <v>10260</v>
      </c>
      <c r="BQ148" s="39">
        <v>6480</v>
      </c>
      <c r="BR148" s="39">
        <v>4480</v>
      </c>
      <c r="BS148" s="39">
        <v>2660</v>
      </c>
      <c r="BT148" s="39">
        <v>2090</v>
      </c>
      <c r="BU148" s="39">
        <v>190</v>
      </c>
      <c r="BV148" s="39" t="s">
        <v>334</v>
      </c>
      <c r="BW148" s="39">
        <v>42300</v>
      </c>
      <c r="BX148" s="39">
        <v>6390</v>
      </c>
      <c r="BY148" s="39">
        <v>9780</v>
      </c>
      <c r="BZ148" s="39">
        <v>10320</v>
      </c>
      <c r="CA148" s="39">
        <v>6520</v>
      </c>
      <c r="CB148" s="39">
        <v>4540</v>
      </c>
      <c r="CC148" s="39">
        <v>2710</v>
      </c>
      <c r="CD148" s="39">
        <v>2100</v>
      </c>
      <c r="CE148" s="39">
        <v>190</v>
      </c>
      <c r="CF148" s="39" t="s">
        <v>334</v>
      </c>
      <c r="CG148" s="39">
        <v>42560</v>
      </c>
      <c r="CH148" s="39">
        <v>6440</v>
      </c>
      <c r="CI148" s="39">
        <v>9790</v>
      </c>
      <c r="CJ148" s="39">
        <v>10360</v>
      </c>
      <c r="CK148" s="39">
        <v>6550</v>
      </c>
      <c r="CL148" s="39">
        <v>4610</v>
      </c>
      <c r="CM148" s="39">
        <v>2770</v>
      </c>
      <c r="CN148" s="39">
        <v>2160</v>
      </c>
      <c r="CO148" s="39">
        <v>190</v>
      </c>
      <c r="CP148" s="39" t="s">
        <v>334</v>
      </c>
      <c r="CQ148" s="39">
        <v>42870</v>
      </c>
      <c r="CR148" s="39">
        <v>6440</v>
      </c>
      <c r="CS148" s="39">
        <v>9830</v>
      </c>
      <c r="CT148" s="39">
        <v>10430</v>
      </c>
      <c r="CU148" s="39">
        <v>6600</v>
      </c>
      <c r="CV148" s="39">
        <v>4660</v>
      </c>
      <c r="CW148" s="39">
        <v>2870</v>
      </c>
      <c r="CX148" s="39">
        <v>2190</v>
      </c>
      <c r="CY148" s="39">
        <v>190</v>
      </c>
      <c r="CZ148" s="39" t="s">
        <v>334</v>
      </c>
      <c r="DA148" s="39">
        <v>43210</v>
      </c>
      <c r="DB148" s="39">
        <v>6450</v>
      </c>
      <c r="DC148" s="39">
        <v>9830</v>
      </c>
      <c r="DD148" s="39">
        <v>10460</v>
      </c>
      <c r="DE148" s="39">
        <v>6650</v>
      </c>
      <c r="DF148" s="39">
        <v>4740</v>
      </c>
      <c r="DG148" s="39">
        <v>2990</v>
      </c>
      <c r="DH148" s="39">
        <v>2210</v>
      </c>
      <c r="DI148" s="39">
        <v>190</v>
      </c>
      <c r="DJ148" s="39" t="s">
        <v>334</v>
      </c>
      <c r="DK148" s="39">
        <v>43520</v>
      </c>
      <c r="DL148" s="39">
        <v>6470</v>
      </c>
      <c r="DM148" s="39">
        <v>9900</v>
      </c>
      <c r="DN148" s="39">
        <v>10440</v>
      </c>
      <c r="DO148" s="39">
        <v>6680</v>
      </c>
      <c r="DP148" s="39">
        <v>4820</v>
      </c>
      <c r="DQ148" s="39">
        <v>3020</v>
      </c>
      <c r="DR148" s="39">
        <v>2240</v>
      </c>
      <c r="DS148" s="39">
        <v>190</v>
      </c>
      <c r="DT148" s="39" t="s">
        <v>334</v>
      </c>
      <c r="DU148" s="39">
        <v>43760</v>
      </c>
      <c r="DV148" s="39">
        <v>6510</v>
      </c>
      <c r="DW148" s="39">
        <v>9890</v>
      </c>
      <c r="DX148" s="39">
        <v>10460</v>
      </c>
      <c r="DY148" s="39">
        <v>6700</v>
      </c>
      <c r="DZ148" s="39">
        <v>4860</v>
      </c>
      <c r="EA148" s="39">
        <v>3040</v>
      </c>
      <c r="EB148" s="39">
        <v>2230</v>
      </c>
      <c r="EC148" s="39">
        <v>190</v>
      </c>
      <c r="ED148" s="39" t="s">
        <v>334</v>
      </c>
      <c r="EE148" s="39">
        <v>43870</v>
      </c>
      <c r="EF148" s="39">
        <v>6540</v>
      </c>
      <c r="EG148" s="39">
        <v>9930</v>
      </c>
      <c r="EH148" s="39">
        <v>10500</v>
      </c>
      <c r="EI148" s="39">
        <v>6760</v>
      </c>
      <c r="EJ148" s="39">
        <v>4880</v>
      </c>
      <c r="EK148" s="39">
        <v>3070</v>
      </c>
      <c r="EL148" s="39">
        <v>2260</v>
      </c>
      <c r="EM148" s="39">
        <v>200</v>
      </c>
      <c r="EN148" s="39" t="s">
        <v>334</v>
      </c>
      <c r="EO148" s="39">
        <v>44140</v>
      </c>
      <c r="EP148" s="39">
        <v>6610</v>
      </c>
      <c r="EQ148" s="39">
        <v>9960</v>
      </c>
      <c r="ER148" s="39">
        <v>10570</v>
      </c>
      <c r="ES148" s="39">
        <v>6800</v>
      </c>
      <c r="ET148" s="39">
        <v>4910</v>
      </c>
      <c r="EU148" s="39">
        <v>3090</v>
      </c>
      <c r="EV148" s="39">
        <v>2270</v>
      </c>
      <c r="EW148" s="39">
        <v>200</v>
      </c>
      <c r="EX148" s="39" t="s">
        <v>334</v>
      </c>
      <c r="EY148" s="39">
        <v>44410</v>
      </c>
      <c r="EZ148" s="39">
        <v>6640</v>
      </c>
      <c r="FA148" s="39">
        <v>10030</v>
      </c>
      <c r="FB148" s="39">
        <v>10630</v>
      </c>
      <c r="FC148" s="39">
        <v>6830</v>
      </c>
      <c r="FD148" s="39">
        <v>4940</v>
      </c>
      <c r="FE148" s="39">
        <v>3130</v>
      </c>
      <c r="FF148" s="39">
        <v>2290</v>
      </c>
      <c r="FG148" s="39">
        <v>200</v>
      </c>
      <c r="FH148" s="39" t="s">
        <v>334</v>
      </c>
      <c r="FI148" s="39">
        <v>44690</v>
      </c>
      <c r="FJ148" s="39">
        <v>6690</v>
      </c>
      <c r="FK148" s="39">
        <v>10140</v>
      </c>
      <c r="FL148" s="39">
        <v>10730</v>
      </c>
      <c r="FM148" s="39">
        <v>6850</v>
      </c>
      <c r="FN148" s="39">
        <v>4970</v>
      </c>
      <c r="FO148" s="39">
        <v>3170</v>
      </c>
      <c r="FP148" s="39">
        <v>2290</v>
      </c>
      <c r="FQ148" s="39">
        <v>200</v>
      </c>
      <c r="FR148" s="39" t="s">
        <v>334</v>
      </c>
      <c r="FS148" s="39">
        <v>45030</v>
      </c>
      <c r="FT148" s="39">
        <v>6680</v>
      </c>
      <c r="FU148" s="39">
        <v>10220</v>
      </c>
      <c r="FV148" s="39">
        <v>10810</v>
      </c>
      <c r="FW148" s="39">
        <v>6880</v>
      </c>
      <c r="FX148" s="39">
        <v>4970</v>
      </c>
      <c r="FY148" s="39">
        <v>3210</v>
      </c>
      <c r="FZ148" s="39">
        <v>2300</v>
      </c>
      <c r="GA148" s="39">
        <v>200</v>
      </c>
      <c r="GB148" s="39" t="s">
        <v>334</v>
      </c>
      <c r="GC148" s="39">
        <v>45270</v>
      </c>
      <c r="GD148" s="39">
        <v>6700</v>
      </c>
      <c r="GE148" s="39">
        <v>10260</v>
      </c>
      <c r="GF148" s="39">
        <v>10860</v>
      </c>
      <c r="GG148" s="39">
        <v>6940</v>
      </c>
      <c r="GH148" s="39">
        <v>5010</v>
      </c>
      <c r="GI148" s="39">
        <v>3240</v>
      </c>
      <c r="GJ148" s="39">
        <v>2310</v>
      </c>
      <c r="GK148" s="39">
        <v>200</v>
      </c>
      <c r="GL148" s="39" t="s">
        <v>334</v>
      </c>
      <c r="GM148" s="39">
        <v>45510</v>
      </c>
      <c r="GN148" s="39">
        <v>6780</v>
      </c>
      <c r="GO148" s="39">
        <v>10310</v>
      </c>
      <c r="GP148" s="39">
        <v>10870</v>
      </c>
      <c r="GQ148" s="39">
        <v>6960</v>
      </c>
      <c r="GR148" s="39">
        <v>5040</v>
      </c>
      <c r="GS148" s="39">
        <v>3250</v>
      </c>
      <c r="GT148" s="39">
        <v>2320</v>
      </c>
      <c r="GU148" s="39">
        <v>210</v>
      </c>
      <c r="GV148" s="39" t="s">
        <v>334</v>
      </c>
      <c r="GW148" s="39">
        <v>45730</v>
      </c>
      <c r="GX148" s="39">
        <v>6770</v>
      </c>
      <c r="GY148" s="39">
        <v>10340</v>
      </c>
      <c r="GZ148" s="39">
        <v>10880</v>
      </c>
      <c r="HA148" s="39">
        <v>7010</v>
      </c>
      <c r="HB148" s="39">
        <v>5080</v>
      </c>
      <c r="HC148" s="39">
        <v>3250</v>
      </c>
      <c r="HD148" s="39">
        <v>2330</v>
      </c>
      <c r="HE148" s="39">
        <v>210</v>
      </c>
      <c r="HF148" s="39" t="s">
        <v>334</v>
      </c>
      <c r="HG148" s="39">
        <v>45870</v>
      </c>
      <c r="HH148" s="39">
        <v>6790</v>
      </c>
      <c r="HI148" s="39">
        <v>10350</v>
      </c>
      <c r="HJ148" s="39">
        <v>10920</v>
      </c>
      <c r="HK148" s="39">
        <v>7030</v>
      </c>
      <c r="HL148" s="39">
        <v>5110</v>
      </c>
      <c r="HM148" s="39">
        <v>3290</v>
      </c>
      <c r="HN148" s="39">
        <v>2340</v>
      </c>
      <c r="HO148" s="39">
        <v>210</v>
      </c>
      <c r="HP148" s="39" t="s">
        <v>334</v>
      </c>
      <c r="HQ148" s="39">
        <v>46030</v>
      </c>
      <c r="HR148" s="39">
        <v>6800</v>
      </c>
      <c r="HS148" s="39">
        <v>10420</v>
      </c>
      <c r="HT148" s="39">
        <v>11020</v>
      </c>
      <c r="HU148" s="39">
        <v>7070</v>
      </c>
      <c r="HV148" s="39">
        <v>5140</v>
      </c>
      <c r="HW148" s="39">
        <v>3320</v>
      </c>
      <c r="HX148" s="39">
        <v>2350</v>
      </c>
      <c r="HY148" s="39">
        <v>210</v>
      </c>
      <c r="HZ148" s="39" t="s">
        <v>334</v>
      </c>
      <c r="IA148" s="39">
        <v>46320</v>
      </c>
      <c r="IB148" s="39">
        <v>6800</v>
      </c>
      <c r="IC148" s="39">
        <v>10460</v>
      </c>
      <c r="ID148" s="39">
        <v>11070</v>
      </c>
      <c r="IE148" s="39">
        <v>7080</v>
      </c>
      <c r="IF148" s="39">
        <v>5200</v>
      </c>
      <c r="IG148" s="39">
        <v>3330</v>
      </c>
      <c r="IH148" s="39">
        <v>2360</v>
      </c>
      <c r="II148" s="39">
        <v>210</v>
      </c>
      <c r="IJ148" s="39" t="s">
        <v>334</v>
      </c>
      <c r="IK148" s="39">
        <v>46510</v>
      </c>
      <c r="IL148" s="39">
        <v>6830</v>
      </c>
      <c r="IM148" s="39">
        <v>10480</v>
      </c>
      <c r="IN148" s="39">
        <v>11100</v>
      </c>
      <c r="IO148" s="39">
        <v>7140</v>
      </c>
      <c r="IP148" s="39">
        <v>5250</v>
      </c>
      <c r="IQ148" s="39">
        <v>3370</v>
      </c>
      <c r="IR148" s="39">
        <v>2390</v>
      </c>
      <c r="IS148" s="39">
        <v>210</v>
      </c>
      <c r="IT148" s="39" t="s">
        <v>334</v>
      </c>
      <c r="IU148" s="39">
        <v>46760</v>
      </c>
      <c r="IV148" s="39">
        <v>6850</v>
      </c>
      <c r="IW148" s="39">
        <v>10510</v>
      </c>
      <c r="IX148" s="39">
        <v>11180</v>
      </c>
      <c r="IY148" s="39">
        <v>7170</v>
      </c>
      <c r="IZ148" s="39">
        <v>5280</v>
      </c>
      <c r="JA148" s="39">
        <v>3390</v>
      </c>
      <c r="JB148" s="39">
        <v>2410</v>
      </c>
      <c r="JC148" s="39">
        <v>210</v>
      </c>
      <c r="JD148" s="39" t="s">
        <v>334</v>
      </c>
      <c r="JE148" s="39">
        <v>46990</v>
      </c>
      <c r="JF148" s="39">
        <v>6850</v>
      </c>
      <c r="JG148" s="39">
        <v>10570</v>
      </c>
      <c r="JH148" s="39">
        <v>11250</v>
      </c>
      <c r="JI148" s="39">
        <v>7200</v>
      </c>
      <c r="JJ148" s="39">
        <v>5310</v>
      </c>
      <c r="JK148" s="39">
        <v>3400</v>
      </c>
      <c r="JL148" s="39">
        <v>2420</v>
      </c>
      <c r="JM148" s="39">
        <v>210</v>
      </c>
      <c r="JN148" s="39" t="s">
        <v>334</v>
      </c>
      <c r="JO148" s="39">
        <v>47210</v>
      </c>
      <c r="JP148" s="39">
        <v>6870</v>
      </c>
      <c r="JQ148" s="39">
        <v>10650</v>
      </c>
      <c r="JR148" s="39">
        <v>11340</v>
      </c>
      <c r="JS148" s="39">
        <v>7230</v>
      </c>
      <c r="JT148" s="39">
        <v>5340</v>
      </c>
      <c r="JU148" s="39">
        <v>3440</v>
      </c>
      <c r="JV148" s="39">
        <v>2430</v>
      </c>
      <c r="JW148" s="39">
        <v>210</v>
      </c>
      <c r="JX148" s="39" t="s">
        <v>334</v>
      </c>
      <c r="JY148" s="39">
        <v>47500</v>
      </c>
      <c r="JZ148" s="39">
        <v>6870</v>
      </c>
      <c r="KA148" s="39">
        <v>10700</v>
      </c>
      <c r="KB148" s="39">
        <v>11410</v>
      </c>
      <c r="KC148" s="39">
        <v>7270</v>
      </c>
      <c r="KD148" s="39">
        <v>5390</v>
      </c>
      <c r="KE148" s="39">
        <v>3470</v>
      </c>
      <c r="KF148" s="39">
        <v>2450</v>
      </c>
      <c r="KG148" s="39">
        <v>210</v>
      </c>
      <c r="KH148" s="39" t="s">
        <v>334</v>
      </c>
      <c r="KI148" s="39">
        <v>47770</v>
      </c>
      <c r="KJ148" s="39">
        <v>6870</v>
      </c>
      <c r="KK148" s="39">
        <v>10750</v>
      </c>
      <c r="KL148" s="39">
        <v>11590</v>
      </c>
      <c r="KM148" s="39">
        <v>7380</v>
      </c>
      <c r="KN148" s="39">
        <v>5480</v>
      </c>
      <c r="KO148" s="39">
        <v>3530</v>
      </c>
      <c r="KP148" s="39">
        <v>2470</v>
      </c>
      <c r="KQ148" s="39">
        <v>210</v>
      </c>
      <c r="KR148" s="39" t="s">
        <v>334</v>
      </c>
      <c r="KS148" s="39">
        <v>48260</v>
      </c>
      <c r="KT148" s="39">
        <v>6890</v>
      </c>
      <c r="KU148" s="39">
        <v>10830</v>
      </c>
      <c r="KV148" s="39">
        <v>11850</v>
      </c>
      <c r="KW148" s="39">
        <v>7500</v>
      </c>
      <c r="KX148" s="39">
        <v>5540</v>
      </c>
      <c r="KY148" s="39">
        <v>3560</v>
      </c>
      <c r="KZ148" s="39">
        <v>2480</v>
      </c>
      <c r="LA148" s="39">
        <v>210</v>
      </c>
      <c r="LB148" s="39" t="s">
        <v>334</v>
      </c>
      <c r="LC148" s="39">
        <v>48860</v>
      </c>
      <c r="LD148" t="str">
        <f>INDEX(Lookup!$F$2:$F$375, MATCH(D148,Lookup!$A$2:$A$375,0))</f>
        <v>:</v>
      </c>
    </row>
    <row r="149" spans="2:316" ht="15" customHeight="1" x14ac:dyDescent="0.25">
      <c r="B149" s="1" t="s">
        <v>342</v>
      </c>
      <c r="C149" s="42">
        <v>3425</v>
      </c>
      <c r="D149" s="42" t="s">
        <v>625</v>
      </c>
      <c r="E149" s="37" t="s">
        <v>626</v>
      </c>
      <c r="F149" s="38">
        <v>10310</v>
      </c>
      <c r="G149" s="38">
        <v>11160</v>
      </c>
      <c r="H149" s="38">
        <v>11350</v>
      </c>
      <c r="I149" s="38">
        <v>6780</v>
      </c>
      <c r="J149" s="38">
        <v>4180</v>
      </c>
      <c r="K149" s="38">
        <v>2630</v>
      </c>
      <c r="L149" s="38">
        <v>1470</v>
      </c>
      <c r="M149" s="38">
        <v>140</v>
      </c>
      <c r="N149" s="38" t="s">
        <v>334</v>
      </c>
      <c r="O149" s="39">
        <v>48010</v>
      </c>
      <c r="P149" s="39">
        <v>10620</v>
      </c>
      <c r="Q149" s="39">
        <v>11460</v>
      </c>
      <c r="R149" s="39">
        <v>11470</v>
      </c>
      <c r="S149" s="39">
        <v>6760</v>
      </c>
      <c r="T149" s="39">
        <v>4260</v>
      </c>
      <c r="U149" s="39">
        <v>2510</v>
      </c>
      <c r="V149" s="39">
        <v>1410</v>
      </c>
      <c r="W149" s="39">
        <v>130</v>
      </c>
      <c r="X149" s="39" t="s">
        <v>334</v>
      </c>
      <c r="Y149" s="39">
        <v>48610</v>
      </c>
      <c r="Z149" s="39">
        <v>10770</v>
      </c>
      <c r="AA149" s="39">
        <v>11660</v>
      </c>
      <c r="AB149" s="39">
        <v>11530</v>
      </c>
      <c r="AC149" s="39">
        <v>7010</v>
      </c>
      <c r="AD149" s="39">
        <v>4370</v>
      </c>
      <c r="AE149" s="39">
        <v>2450</v>
      </c>
      <c r="AF149" s="39">
        <v>1210</v>
      </c>
      <c r="AG149" s="39">
        <v>120</v>
      </c>
      <c r="AH149" s="39" t="s">
        <v>334</v>
      </c>
      <c r="AI149" s="39">
        <v>49120</v>
      </c>
      <c r="AJ149" s="39">
        <v>10950</v>
      </c>
      <c r="AK149" s="39">
        <v>11870</v>
      </c>
      <c r="AL149" s="39">
        <v>11530</v>
      </c>
      <c r="AM149" s="39">
        <v>7240</v>
      </c>
      <c r="AN149" s="39">
        <v>4540</v>
      </c>
      <c r="AO149" s="39">
        <v>2490</v>
      </c>
      <c r="AP149" s="39">
        <v>1230</v>
      </c>
      <c r="AQ149" s="39">
        <v>120</v>
      </c>
      <c r="AR149" s="39" t="s">
        <v>334</v>
      </c>
      <c r="AS149" s="39">
        <v>49970</v>
      </c>
      <c r="AT149" s="39">
        <v>11030</v>
      </c>
      <c r="AU149" s="39">
        <v>11920</v>
      </c>
      <c r="AV149" s="39">
        <v>11560</v>
      </c>
      <c r="AW149" s="39">
        <v>7430</v>
      </c>
      <c r="AX149" s="39">
        <v>4620</v>
      </c>
      <c r="AY149" s="39">
        <v>2500</v>
      </c>
      <c r="AZ149" s="39">
        <v>1240</v>
      </c>
      <c r="BA149" s="39">
        <v>120</v>
      </c>
      <c r="BB149" s="39" t="s">
        <v>334</v>
      </c>
      <c r="BC149" s="39">
        <v>50410</v>
      </c>
      <c r="BD149" s="39">
        <v>11090</v>
      </c>
      <c r="BE149" s="39">
        <v>11980</v>
      </c>
      <c r="BF149" s="39">
        <v>11580</v>
      </c>
      <c r="BG149" s="39">
        <v>7450</v>
      </c>
      <c r="BH149" s="39">
        <v>4670</v>
      </c>
      <c r="BI149" s="39">
        <v>2540</v>
      </c>
      <c r="BJ149" s="39">
        <v>1260</v>
      </c>
      <c r="BK149" s="39">
        <v>120</v>
      </c>
      <c r="BL149" s="39" t="s">
        <v>334</v>
      </c>
      <c r="BM149" s="39">
        <v>50690</v>
      </c>
      <c r="BN149" s="39">
        <v>11130</v>
      </c>
      <c r="BO149" s="39">
        <v>12050</v>
      </c>
      <c r="BP149" s="39">
        <v>11650</v>
      </c>
      <c r="BQ149" s="39">
        <v>7490</v>
      </c>
      <c r="BR149" s="39">
        <v>4690</v>
      </c>
      <c r="BS149" s="39">
        <v>2560</v>
      </c>
      <c r="BT149" s="39">
        <v>1290</v>
      </c>
      <c r="BU149" s="39">
        <v>120</v>
      </c>
      <c r="BV149" s="39" t="s">
        <v>334</v>
      </c>
      <c r="BW149" s="39">
        <v>50970</v>
      </c>
      <c r="BX149" s="39">
        <v>11190</v>
      </c>
      <c r="BY149" s="39">
        <v>12060</v>
      </c>
      <c r="BZ149" s="39">
        <v>11700</v>
      </c>
      <c r="CA149" s="39">
        <v>7550</v>
      </c>
      <c r="CB149" s="39">
        <v>4750</v>
      </c>
      <c r="CC149" s="39">
        <v>2620</v>
      </c>
      <c r="CD149" s="39">
        <v>1350</v>
      </c>
      <c r="CE149" s="39">
        <v>120</v>
      </c>
      <c r="CF149" s="39" t="s">
        <v>334</v>
      </c>
      <c r="CG149" s="39">
        <v>51340</v>
      </c>
      <c r="CH149" s="39">
        <v>11270</v>
      </c>
      <c r="CI149" s="39">
        <v>12110</v>
      </c>
      <c r="CJ149" s="39">
        <v>11780</v>
      </c>
      <c r="CK149" s="39">
        <v>7660</v>
      </c>
      <c r="CL149" s="39">
        <v>4890</v>
      </c>
      <c r="CM149" s="39">
        <v>2680</v>
      </c>
      <c r="CN149" s="39">
        <v>1360</v>
      </c>
      <c r="CO149" s="39">
        <v>120</v>
      </c>
      <c r="CP149" s="39" t="s">
        <v>334</v>
      </c>
      <c r="CQ149" s="39">
        <v>51880</v>
      </c>
      <c r="CR149" s="39">
        <v>11330</v>
      </c>
      <c r="CS149" s="39">
        <v>12180</v>
      </c>
      <c r="CT149" s="39">
        <v>11870</v>
      </c>
      <c r="CU149" s="39">
        <v>7850</v>
      </c>
      <c r="CV149" s="39">
        <v>5010</v>
      </c>
      <c r="CW149" s="39">
        <v>2780</v>
      </c>
      <c r="CX149" s="39">
        <v>1390</v>
      </c>
      <c r="CY149" s="39">
        <v>130</v>
      </c>
      <c r="CZ149" s="39" t="s">
        <v>334</v>
      </c>
      <c r="DA149" s="39">
        <v>52540</v>
      </c>
      <c r="DB149" s="39">
        <v>11350</v>
      </c>
      <c r="DC149" s="39">
        <v>12210</v>
      </c>
      <c r="DD149" s="39">
        <v>11930</v>
      </c>
      <c r="DE149" s="39">
        <v>8010</v>
      </c>
      <c r="DF149" s="39">
        <v>5170</v>
      </c>
      <c r="DG149" s="39">
        <v>2860</v>
      </c>
      <c r="DH149" s="39">
        <v>1390</v>
      </c>
      <c r="DI149" s="39">
        <v>120</v>
      </c>
      <c r="DJ149" s="39" t="s">
        <v>334</v>
      </c>
      <c r="DK149" s="39">
        <v>53030</v>
      </c>
      <c r="DL149" s="39">
        <v>11400</v>
      </c>
      <c r="DM149" s="39">
        <v>12260</v>
      </c>
      <c r="DN149" s="39">
        <v>11990</v>
      </c>
      <c r="DO149" s="39">
        <v>8120</v>
      </c>
      <c r="DP149" s="39">
        <v>5240</v>
      </c>
      <c r="DQ149" s="39">
        <v>2930</v>
      </c>
      <c r="DR149" s="39">
        <v>1400</v>
      </c>
      <c r="DS149" s="39">
        <v>110</v>
      </c>
      <c r="DT149" s="39" t="s">
        <v>334</v>
      </c>
      <c r="DU149" s="39">
        <v>53450</v>
      </c>
      <c r="DV149" s="39">
        <v>11540</v>
      </c>
      <c r="DW149" s="39">
        <v>12290</v>
      </c>
      <c r="DX149" s="39">
        <v>12060</v>
      </c>
      <c r="DY149" s="39">
        <v>8220</v>
      </c>
      <c r="DZ149" s="39">
        <v>5370</v>
      </c>
      <c r="EA149" s="39">
        <v>2980</v>
      </c>
      <c r="EB149" s="39">
        <v>1420</v>
      </c>
      <c r="EC149" s="39">
        <v>110</v>
      </c>
      <c r="ED149" s="39" t="s">
        <v>334</v>
      </c>
      <c r="EE149" s="39">
        <v>53980</v>
      </c>
      <c r="EF149" s="39">
        <v>11640</v>
      </c>
      <c r="EG149" s="39">
        <v>12370</v>
      </c>
      <c r="EH149" s="39">
        <v>12120</v>
      </c>
      <c r="EI149" s="39">
        <v>8330</v>
      </c>
      <c r="EJ149" s="39">
        <v>5500</v>
      </c>
      <c r="EK149" s="39">
        <v>3030</v>
      </c>
      <c r="EL149" s="39">
        <v>1460</v>
      </c>
      <c r="EM149" s="39">
        <v>110</v>
      </c>
      <c r="EN149" s="39" t="s">
        <v>334</v>
      </c>
      <c r="EO149" s="39">
        <v>54560</v>
      </c>
      <c r="EP149" s="39">
        <v>11660</v>
      </c>
      <c r="EQ149" s="39">
        <v>12490</v>
      </c>
      <c r="ER149" s="39">
        <v>12220</v>
      </c>
      <c r="ES149" s="39">
        <v>8450</v>
      </c>
      <c r="ET149" s="39">
        <v>5490</v>
      </c>
      <c r="EU149" s="39">
        <v>3050</v>
      </c>
      <c r="EV149" s="39">
        <v>1490</v>
      </c>
      <c r="EW149" s="39">
        <v>110</v>
      </c>
      <c r="EX149" s="39" t="s">
        <v>334</v>
      </c>
      <c r="EY149" s="39">
        <v>54960</v>
      </c>
      <c r="EZ149" s="39">
        <v>11710</v>
      </c>
      <c r="FA149" s="39">
        <v>12600</v>
      </c>
      <c r="FB149" s="39">
        <v>12430</v>
      </c>
      <c r="FC149" s="39">
        <v>8450</v>
      </c>
      <c r="FD149" s="39">
        <v>5520</v>
      </c>
      <c r="FE149" s="39">
        <v>3080</v>
      </c>
      <c r="FF149" s="39">
        <v>1500</v>
      </c>
      <c r="FG149" s="39">
        <v>110</v>
      </c>
      <c r="FH149" s="39" t="s">
        <v>334</v>
      </c>
      <c r="FI149" s="39">
        <v>55400</v>
      </c>
      <c r="FJ149" s="39">
        <v>11770</v>
      </c>
      <c r="FK149" s="39">
        <v>12740</v>
      </c>
      <c r="FL149" s="39">
        <v>12500</v>
      </c>
      <c r="FM149" s="39">
        <v>8530</v>
      </c>
      <c r="FN149" s="39">
        <v>5580</v>
      </c>
      <c r="FO149" s="39">
        <v>3110</v>
      </c>
      <c r="FP149" s="39">
        <v>1510</v>
      </c>
      <c r="FQ149" s="39">
        <v>110</v>
      </c>
      <c r="FR149" s="39" t="s">
        <v>334</v>
      </c>
      <c r="FS149" s="39">
        <v>55840</v>
      </c>
      <c r="FT149" s="39">
        <v>11810</v>
      </c>
      <c r="FU149" s="39">
        <v>12780</v>
      </c>
      <c r="FV149" s="39">
        <v>12550</v>
      </c>
      <c r="FW149" s="39">
        <v>8560</v>
      </c>
      <c r="FX149" s="39">
        <v>5580</v>
      </c>
      <c r="FY149" s="39">
        <v>3130</v>
      </c>
      <c r="FZ149" s="39">
        <v>1510</v>
      </c>
      <c r="GA149" s="39">
        <v>110</v>
      </c>
      <c r="GB149" s="39" t="s">
        <v>334</v>
      </c>
      <c r="GC149" s="39">
        <v>56020</v>
      </c>
      <c r="GD149" s="39">
        <v>11820</v>
      </c>
      <c r="GE149" s="39">
        <v>12810</v>
      </c>
      <c r="GF149" s="39">
        <v>12570</v>
      </c>
      <c r="GG149" s="39">
        <v>8590</v>
      </c>
      <c r="GH149" s="39">
        <v>5610</v>
      </c>
      <c r="GI149" s="39">
        <v>3140</v>
      </c>
      <c r="GJ149" s="39">
        <v>1520</v>
      </c>
      <c r="GK149" s="39">
        <v>110</v>
      </c>
      <c r="GL149" s="39" t="s">
        <v>334</v>
      </c>
      <c r="GM149" s="39">
        <v>56170</v>
      </c>
      <c r="GN149" s="39">
        <v>11880</v>
      </c>
      <c r="GO149" s="39">
        <v>12870</v>
      </c>
      <c r="GP149" s="39">
        <v>12620</v>
      </c>
      <c r="GQ149" s="39">
        <v>8620</v>
      </c>
      <c r="GR149" s="39">
        <v>5650</v>
      </c>
      <c r="GS149" s="39">
        <v>3160</v>
      </c>
      <c r="GT149" s="39">
        <v>1520</v>
      </c>
      <c r="GU149" s="39">
        <v>110</v>
      </c>
      <c r="GV149" s="39" t="s">
        <v>334</v>
      </c>
      <c r="GW149" s="39">
        <v>56430</v>
      </c>
      <c r="GX149" s="39">
        <v>11900</v>
      </c>
      <c r="GY149" s="39">
        <v>12900</v>
      </c>
      <c r="GZ149" s="39">
        <v>12680</v>
      </c>
      <c r="HA149" s="39">
        <v>8680</v>
      </c>
      <c r="HB149" s="39">
        <v>5680</v>
      </c>
      <c r="HC149" s="39">
        <v>3200</v>
      </c>
      <c r="HD149" s="39">
        <v>1530</v>
      </c>
      <c r="HE149" s="39">
        <v>110</v>
      </c>
      <c r="HF149" s="39" t="s">
        <v>334</v>
      </c>
      <c r="HG149" s="39">
        <v>56660</v>
      </c>
      <c r="HH149" s="39">
        <v>11930</v>
      </c>
      <c r="HI149" s="39">
        <v>12960</v>
      </c>
      <c r="HJ149" s="39">
        <v>12750</v>
      </c>
      <c r="HK149" s="39">
        <v>8730</v>
      </c>
      <c r="HL149" s="39">
        <v>5730</v>
      </c>
      <c r="HM149" s="39">
        <v>3220</v>
      </c>
      <c r="HN149" s="39">
        <v>1530</v>
      </c>
      <c r="HO149" s="39">
        <v>100</v>
      </c>
      <c r="HP149" s="39" t="s">
        <v>334</v>
      </c>
      <c r="HQ149" s="39">
        <v>56950</v>
      </c>
      <c r="HR149" s="39">
        <v>11980</v>
      </c>
      <c r="HS149" s="39">
        <v>13050</v>
      </c>
      <c r="HT149" s="39">
        <v>12790</v>
      </c>
      <c r="HU149" s="39">
        <v>8760</v>
      </c>
      <c r="HV149" s="39">
        <v>5800</v>
      </c>
      <c r="HW149" s="39">
        <v>3260</v>
      </c>
      <c r="HX149" s="39">
        <v>1550</v>
      </c>
      <c r="HY149" s="39">
        <v>100</v>
      </c>
      <c r="HZ149" s="39" t="s">
        <v>334</v>
      </c>
      <c r="IA149" s="39">
        <v>57290</v>
      </c>
      <c r="IB149" s="39">
        <v>11950</v>
      </c>
      <c r="IC149" s="39">
        <v>13290</v>
      </c>
      <c r="ID149" s="39">
        <v>13160</v>
      </c>
      <c r="IE149" s="39">
        <v>8930</v>
      </c>
      <c r="IF149" s="39">
        <v>5920</v>
      </c>
      <c r="IG149" s="39">
        <v>3330</v>
      </c>
      <c r="IH149" s="39">
        <v>1560</v>
      </c>
      <c r="II149" s="39">
        <v>100</v>
      </c>
      <c r="IJ149" s="39" t="s">
        <v>334</v>
      </c>
      <c r="IK149" s="39">
        <v>58240</v>
      </c>
      <c r="IL149" s="39">
        <v>12000</v>
      </c>
      <c r="IM149" s="39">
        <v>13480</v>
      </c>
      <c r="IN149" s="39">
        <v>13400</v>
      </c>
      <c r="IO149" s="39">
        <v>9100</v>
      </c>
      <c r="IP149" s="39">
        <v>6080</v>
      </c>
      <c r="IQ149" s="39">
        <v>3370</v>
      </c>
      <c r="IR149" s="39">
        <v>1580</v>
      </c>
      <c r="IS149" s="39">
        <v>100</v>
      </c>
      <c r="IT149" s="39" t="s">
        <v>334</v>
      </c>
      <c r="IU149" s="39">
        <v>59110</v>
      </c>
      <c r="IV149" s="39">
        <v>12040</v>
      </c>
      <c r="IW149" s="39">
        <v>13640</v>
      </c>
      <c r="IX149" s="39">
        <v>13620</v>
      </c>
      <c r="IY149" s="39">
        <v>9230</v>
      </c>
      <c r="IZ149" s="39">
        <v>6280</v>
      </c>
      <c r="JA149" s="39">
        <v>3460</v>
      </c>
      <c r="JB149" s="39">
        <v>1590</v>
      </c>
      <c r="JC149" s="39">
        <v>100</v>
      </c>
      <c r="JD149" s="39" t="s">
        <v>334</v>
      </c>
      <c r="JE149" s="39">
        <v>59950</v>
      </c>
      <c r="JF149" s="39">
        <v>12050</v>
      </c>
      <c r="JG149" s="39">
        <v>13770</v>
      </c>
      <c r="JH149" s="39">
        <v>13770</v>
      </c>
      <c r="JI149" s="39">
        <v>9390</v>
      </c>
      <c r="JJ149" s="39">
        <v>6460</v>
      </c>
      <c r="JK149" s="39">
        <v>3520</v>
      </c>
      <c r="JL149" s="39">
        <v>1600</v>
      </c>
      <c r="JM149" s="39">
        <v>100</v>
      </c>
      <c r="JN149" s="39" t="s">
        <v>334</v>
      </c>
      <c r="JO149" s="39">
        <v>60660</v>
      </c>
      <c r="JP149" s="39">
        <v>12100</v>
      </c>
      <c r="JQ149" s="39">
        <v>13920</v>
      </c>
      <c r="JR149" s="39">
        <v>13990</v>
      </c>
      <c r="JS149" s="39">
        <v>9560</v>
      </c>
      <c r="JT149" s="39">
        <v>6630</v>
      </c>
      <c r="JU149" s="39">
        <v>3610</v>
      </c>
      <c r="JV149" s="39">
        <v>1620</v>
      </c>
      <c r="JW149" s="39">
        <v>100</v>
      </c>
      <c r="JX149" s="39" t="s">
        <v>334</v>
      </c>
      <c r="JY149" s="39">
        <v>61520</v>
      </c>
      <c r="JZ149" s="39">
        <v>12160</v>
      </c>
      <c r="KA149" s="39">
        <v>13990</v>
      </c>
      <c r="KB149" s="39">
        <v>14100</v>
      </c>
      <c r="KC149" s="39">
        <v>9640</v>
      </c>
      <c r="KD149" s="39">
        <v>6710</v>
      </c>
      <c r="KE149" s="39">
        <v>3650</v>
      </c>
      <c r="KF149" s="39">
        <v>1630</v>
      </c>
      <c r="KG149" s="39">
        <v>100</v>
      </c>
      <c r="KH149" s="39" t="s">
        <v>334</v>
      </c>
      <c r="KI149" s="39">
        <v>61970</v>
      </c>
      <c r="KJ149" s="39">
        <v>12270</v>
      </c>
      <c r="KK149" s="39">
        <v>14130</v>
      </c>
      <c r="KL149" s="39">
        <v>14250</v>
      </c>
      <c r="KM149" s="39">
        <v>9780</v>
      </c>
      <c r="KN149" s="39">
        <v>6810</v>
      </c>
      <c r="KO149" s="39">
        <v>3690</v>
      </c>
      <c r="KP149" s="39">
        <v>1640</v>
      </c>
      <c r="KQ149" s="39">
        <v>100</v>
      </c>
      <c r="KR149" s="39" t="s">
        <v>334</v>
      </c>
      <c r="KS149" s="39">
        <v>62670</v>
      </c>
      <c r="KT149" s="39">
        <v>12370</v>
      </c>
      <c r="KU149" s="39">
        <v>14220</v>
      </c>
      <c r="KV149" s="39">
        <v>14420</v>
      </c>
      <c r="KW149" s="39">
        <v>9870</v>
      </c>
      <c r="KX149" s="39">
        <v>6880</v>
      </c>
      <c r="KY149" s="39">
        <v>3730</v>
      </c>
      <c r="KZ149" s="39">
        <v>1650</v>
      </c>
      <c r="LA149" s="39">
        <v>100</v>
      </c>
      <c r="LB149" s="39" t="s">
        <v>334</v>
      </c>
      <c r="LC149" s="39">
        <v>63250</v>
      </c>
      <c r="LD149" t="str">
        <f>INDEX(Lookup!$F$2:$F$375, MATCH(D149,Lookup!$A$2:$A$375,0))</f>
        <v>:</v>
      </c>
    </row>
    <row r="150" spans="2:316" ht="15" customHeight="1" x14ac:dyDescent="0.25">
      <c r="B150" s="1" t="s">
        <v>342</v>
      </c>
      <c r="C150" s="42">
        <v>3435</v>
      </c>
      <c r="D150" s="42" t="s">
        <v>627</v>
      </c>
      <c r="E150" s="37" t="s">
        <v>628</v>
      </c>
      <c r="F150" s="38">
        <v>7870</v>
      </c>
      <c r="G150" s="38">
        <v>9600</v>
      </c>
      <c r="H150" s="38">
        <v>9890</v>
      </c>
      <c r="I150" s="38">
        <v>4960</v>
      </c>
      <c r="J150" s="38">
        <v>3390</v>
      </c>
      <c r="K150" s="38">
        <v>1720</v>
      </c>
      <c r="L150" s="38">
        <v>810</v>
      </c>
      <c r="M150" s="38">
        <v>30</v>
      </c>
      <c r="N150" s="38" t="s">
        <v>334</v>
      </c>
      <c r="O150" s="39">
        <v>38260</v>
      </c>
      <c r="P150" s="39">
        <v>8090</v>
      </c>
      <c r="Q150" s="39">
        <v>9700</v>
      </c>
      <c r="R150" s="39">
        <v>9950</v>
      </c>
      <c r="S150" s="39">
        <v>5020</v>
      </c>
      <c r="T150" s="39">
        <v>3420</v>
      </c>
      <c r="U150" s="39">
        <v>1670</v>
      </c>
      <c r="V150" s="39">
        <v>790</v>
      </c>
      <c r="W150" s="39">
        <v>30</v>
      </c>
      <c r="X150" s="39" t="s">
        <v>334</v>
      </c>
      <c r="Y150" s="39">
        <v>38670</v>
      </c>
      <c r="Z150" s="39">
        <v>8620</v>
      </c>
      <c r="AA150" s="39">
        <v>9640</v>
      </c>
      <c r="AB150" s="39">
        <v>9950</v>
      </c>
      <c r="AC150" s="39">
        <v>5080</v>
      </c>
      <c r="AD150" s="39">
        <v>3430</v>
      </c>
      <c r="AE150" s="39">
        <v>1580</v>
      </c>
      <c r="AF150" s="39">
        <v>710</v>
      </c>
      <c r="AG150" s="39">
        <v>30</v>
      </c>
      <c r="AH150" s="39" t="s">
        <v>334</v>
      </c>
      <c r="AI150" s="39">
        <v>39040</v>
      </c>
      <c r="AJ150" s="39">
        <v>8750</v>
      </c>
      <c r="AK150" s="39">
        <v>9720</v>
      </c>
      <c r="AL150" s="39">
        <v>10000</v>
      </c>
      <c r="AM150" s="39">
        <v>5200</v>
      </c>
      <c r="AN150" s="39">
        <v>3470</v>
      </c>
      <c r="AO150" s="39">
        <v>1590</v>
      </c>
      <c r="AP150" s="39">
        <v>720</v>
      </c>
      <c r="AQ150" s="39">
        <v>30</v>
      </c>
      <c r="AR150" s="39" t="s">
        <v>334</v>
      </c>
      <c r="AS150" s="39">
        <v>39470</v>
      </c>
      <c r="AT150" s="39">
        <v>8840</v>
      </c>
      <c r="AU150" s="39">
        <v>9800</v>
      </c>
      <c r="AV150" s="39">
        <v>10010</v>
      </c>
      <c r="AW150" s="39">
        <v>5250</v>
      </c>
      <c r="AX150" s="39">
        <v>3500</v>
      </c>
      <c r="AY150" s="39">
        <v>1590</v>
      </c>
      <c r="AZ150" s="39">
        <v>710</v>
      </c>
      <c r="BA150" s="39">
        <v>30</v>
      </c>
      <c r="BB150" s="39" t="s">
        <v>334</v>
      </c>
      <c r="BC150" s="39">
        <v>39720</v>
      </c>
      <c r="BD150" s="39">
        <v>8880</v>
      </c>
      <c r="BE150" s="39">
        <v>9820</v>
      </c>
      <c r="BF150" s="39">
        <v>10010</v>
      </c>
      <c r="BG150" s="39">
        <v>5340</v>
      </c>
      <c r="BH150" s="39">
        <v>3510</v>
      </c>
      <c r="BI150" s="39">
        <v>1610</v>
      </c>
      <c r="BJ150" s="39">
        <v>720</v>
      </c>
      <c r="BK150" s="39">
        <v>30</v>
      </c>
      <c r="BL150" s="39" t="s">
        <v>334</v>
      </c>
      <c r="BM150" s="39">
        <v>39920</v>
      </c>
      <c r="BN150" s="39">
        <v>8930</v>
      </c>
      <c r="BO150" s="39">
        <v>9820</v>
      </c>
      <c r="BP150" s="39">
        <v>10030</v>
      </c>
      <c r="BQ150" s="39">
        <v>5400</v>
      </c>
      <c r="BR150" s="39">
        <v>3560</v>
      </c>
      <c r="BS150" s="39">
        <v>1620</v>
      </c>
      <c r="BT150" s="39">
        <v>730</v>
      </c>
      <c r="BU150" s="39">
        <v>30</v>
      </c>
      <c r="BV150" s="39" t="s">
        <v>334</v>
      </c>
      <c r="BW150" s="39">
        <v>40100</v>
      </c>
      <c r="BX150" s="39">
        <v>8990</v>
      </c>
      <c r="BY150" s="39">
        <v>9810</v>
      </c>
      <c r="BZ150" s="39">
        <v>10030</v>
      </c>
      <c r="CA150" s="39">
        <v>5510</v>
      </c>
      <c r="CB150" s="39">
        <v>3650</v>
      </c>
      <c r="CC150" s="39">
        <v>1650</v>
      </c>
      <c r="CD150" s="39">
        <v>730</v>
      </c>
      <c r="CE150" s="39">
        <v>30</v>
      </c>
      <c r="CF150" s="39" t="s">
        <v>334</v>
      </c>
      <c r="CG150" s="39">
        <v>40420</v>
      </c>
      <c r="CH150" s="39">
        <v>9120</v>
      </c>
      <c r="CI150" s="39">
        <v>9770</v>
      </c>
      <c r="CJ150" s="39">
        <v>10070</v>
      </c>
      <c r="CK150" s="39">
        <v>5650</v>
      </c>
      <c r="CL150" s="39">
        <v>3720</v>
      </c>
      <c r="CM150" s="39">
        <v>1680</v>
      </c>
      <c r="CN150" s="39">
        <v>730</v>
      </c>
      <c r="CO150" s="39">
        <v>40</v>
      </c>
      <c r="CP150" s="39" t="s">
        <v>334</v>
      </c>
      <c r="CQ150" s="39">
        <v>40780</v>
      </c>
      <c r="CR150" s="39">
        <v>9150</v>
      </c>
      <c r="CS150" s="39">
        <v>9780</v>
      </c>
      <c r="CT150" s="39">
        <v>10080</v>
      </c>
      <c r="CU150" s="39">
        <v>5710</v>
      </c>
      <c r="CV150" s="39">
        <v>3770</v>
      </c>
      <c r="CW150" s="39">
        <v>1710</v>
      </c>
      <c r="CX150" s="39">
        <v>740</v>
      </c>
      <c r="CY150" s="39">
        <v>40</v>
      </c>
      <c r="CZ150" s="39" t="s">
        <v>334</v>
      </c>
      <c r="DA150" s="39">
        <v>40950</v>
      </c>
      <c r="DB150" s="39">
        <v>9130</v>
      </c>
      <c r="DC150" s="39">
        <v>9790</v>
      </c>
      <c r="DD150" s="39">
        <v>10110</v>
      </c>
      <c r="DE150" s="39">
        <v>5760</v>
      </c>
      <c r="DF150" s="39">
        <v>3810</v>
      </c>
      <c r="DG150" s="39">
        <v>1730</v>
      </c>
      <c r="DH150" s="39">
        <v>740</v>
      </c>
      <c r="DI150" s="39">
        <v>40</v>
      </c>
      <c r="DJ150" s="39" t="s">
        <v>334</v>
      </c>
      <c r="DK150" s="39">
        <v>41110</v>
      </c>
      <c r="DL150" s="39">
        <v>9150</v>
      </c>
      <c r="DM150" s="39">
        <v>9790</v>
      </c>
      <c r="DN150" s="39">
        <v>10130</v>
      </c>
      <c r="DO150" s="39">
        <v>5800</v>
      </c>
      <c r="DP150" s="39">
        <v>3880</v>
      </c>
      <c r="DQ150" s="39">
        <v>1760</v>
      </c>
      <c r="DR150" s="39">
        <v>740</v>
      </c>
      <c r="DS150" s="39">
        <v>40</v>
      </c>
      <c r="DT150" s="39" t="s">
        <v>334</v>
      </c>
      <c r="DU150" s="39">
        <v>41290</v>
      </c>
      <c r="DV150" s="39">
        <v>9250</v>
      </c>
      <c r="DW150" s="39">
        <v>9850</v>
      </c>
      <c r="DX150" s="39">
        <v>10150</v>
      </c>
      <c r="DY150" s="39">
        <v>5860</v>
      </c>
      <c r="DZ150" s="39">
        <v>3960</v>
      </c>
      <c r="EA150" s="39">
        <v>1790</v>
      </c>
      <c r="EB150" s="39">
        <v>740</v>
      </c>
      <c r="EC150" s="39">
        <v>40</v>
      </c>
      <c r="ED150" s="39" t="s">
        <v>334</v>
      </c>
      <c r="EE150" s="39">
        <v>41630</v>
      </c>
      <c r="EF150" s="39">
        <v>9290</v>
      </c>
      <c r="EG150" s="39">
        <v>9970</v>
      </c>
      <c r="EH150" s="39">
        <v>10250</v>
      </c>
      <c r="EI150" s="39">
        <v>5920</v>
      </c>
      <c r="EJ150" s="39">
        <v>4010</v>
      </c>
      <c r="EK150" s="39">
        <v>1820</v>
      </c>
      <c r="EL150" s="39">
        <v>750</v>
      </c>
      <c r="EM150" s="39">
        <v>40</v>
      </c>
      <c r="EN150" s="39" t="s">
        <v>334</v>
      </c>
      <c r="EO150" s="39">
        <v>42040</v>
      </c>
      <c r="EP150" s="39">
        <v>9310</v>
      </c>
      <c r="EQ150" s="39">
        <v>10030</v>
      </c>
      <c r="ER150" s="39">
        <v>10340</v>
      </c>
      <c r="ES150" s="39">
        <v>5950</v>
      </c>
      <c r="ET150" s="39">
        <v>4050</v>
      </c>
      <c r="EU150" s="39">
        <v>1830</v>
      </c>
      <c r="EV150" s="39">
        <v>750</v>
      </c>
      <c r="EW150" s="39">
        <v>40</v>
      </c>
      <c r="EX150" s="39" t="s">
        <v>334</v>
      </c>
      <c r="EY150" s="39">
        <v>42290</v>
      </c>
      <c r="EZ150" s="39">
        <v>9340</v>
      </c>
      <c r="FA150" s="39">
        <v>10090</v>
      </c>
      <c r="FB150" s="39">
        <v>10380</v>
      </c>
      <c r="FC150" s="39">
        <v>5980</v>
      </c>
      <c r="FD150" s="39">
        <v>4090</v>
      </c>
      <c r="FE150" s="39">
        <v>1850</v>
      </c>
      <c r="FF150" s="39">
        <v>750</v>
      </c>
      <c r="FG150" s="39">
        <v>40</v>
      </c>
      <c r="FH150" s="39" t="s">
        <v>334</v>
      </c>
      <c r="FI150" s="39">
        <v>42500</v>
      </c>
      <c r="FJ150" s="39">
        <v>9400</v>
      </c>
      <c r="FK150" s="39">
        <v>10150</v>
      </c>
      <c r="FL150" s="39">
        <v>10420</v>
      </c>
      <c r="FM150" s="39">
        <v>6020</v>
      </c>
      <c r="FN150" s="39">
        <v>4100</v>
      </c>
      <c r="FO150" s="39">
        <v>1840</v>
      </c>
      <c r="FP150" s="39">
        <v>750</v>
      </c>
      <c r="FQ150" s="39">
        <v>30</v>
      </c>
      <c r="FR150" s="39" t="s">
        <v>334</v>
      </c>
      <c r="FS150" s="39">
        <v>42730</v>
      </c>
      <c r="FT150" s="39">
        <v>9410</v>
      </c>
      <c r="FU150" s="39">
        <v>10190</v>
      </c>
      <c r="FV150" s="39">
        <v>10430</v>
      </c>
      <c r="FW150" s="39">
        <v>6050</v>
      </c>
      <c r="FX150" s="39">
        <v>4120</v>
      </c>
      <c r="FY150" s="39">
        <v>1860</v>
      </c>
      <c r="FZ150" s="39">
        <v>750</v>
      </c>
      <c r="GA150" s="39">
        <v>30</v>
      </c>
      <c r="GB150" s="39" t="s">
        <v>334</v>
      </c>
      <c r="GC150" s="39">
        <v>42830</v>
      </c>
      <c r="GD150" s="39">
        <v>9430</v>
      </c>
      <c r="GE150" s="39">
        <v>10240</v>
      </c>
      <c r="GF150" s="39">
        <v>10450</v>
      </c>
      <c r="GG150" s="39">
        <v>6070</v>
      </c>
      <c r="GH150" s="39">
        <v>4140</v>
      </c>
      <c r="GI150" s="39">
        <v>1870</v>
      </c>
      <c r="GJ150" s="39">
        <v>750</v>
      </c>
      <c r="GK150" s="39">
        <v>30</v>
      </c>
      <c r="GL150" s="39" t="s">
        <v>334</v>
      </c>
      <c r="GM150" s="39">
        <v>42990</v>
      </c>
      <c r="GN150" s="39">
        <v>9410</v>
      </c>
      <c r="GO150" s="39">
        <v>10250</v>
      </c>
      <c r="GP150" s="39">
        <v>10470</v>
      </c>
      <c r="GQ150" s="39">
        <v>6090</v>
      </c>
      <c r="GR150" s="39">
        <v>4160</v>
      </c>
      <c r="GS150" s="39">
        <v>1880</v>
      </c>
      <c r="GT150" s="39">
        <v>750</v>
      </c>
      <c r="GU150" s="39">
        <v>30</v>
      </c>
      <c r="GV150" s="39" t="s">
        <v>334</v>
      </c>
      <c r="GW150" s="39">
        <v>43030</v>
      </c>
      <c r="GX150" s="39">
        <v>9430</v>
      </c>
      <c r="GY150" s="39">
        <v>10290</v>
      </c>
      <c r="GZ150" s="39">
        <v>10480</v>
      </c>
      <c r="HA150" s="39">
        <v>6090</v>
      </c>
      <c r="HB150" s="39">
        <v>4170</v>
      </c>
      <c r="HC150" s="39">
        <v>1880</v>
      </c>
      <c r="HD150" s="39">
        <v>750</v>
      </c>
      <c r="HE150" s="39">
        <v>30</v>
      </c>
      <c r="HF150" s="39" t="s">
        <v>334</v>
      </c>
      <c r="HG150" s="39">
        <v>43130</v>
      </c>
      <c r="HH150" s="39">
        <v>9460</v>
      </c>
      <c r="HI150" s="39">
        <v>10320</v>
      </c>
      <c r="HJ150" s="39">
        <v>10510</v>
      </c>
      <c r="HK150" s="39">
        <v>6100</v>
      </c>
      <c r="HL150" s="39">
        <v>4200</v>
      </c>
      <c r="HM150" s="39">
        <v>1890</v>
      </c>
      <c r="HN150" s="39">
        <v>760</v>
      </c>
      <c r="HO150" s="39">
        <v>30</v>
      </c>
      <c r="HP150" s="39" t="s">
        <v>334</v>
      </c>
      <c r="HQ150" s="39">
        <v>43270</v>
      </c>
      <c r="HR150" s="39">
        <v>9520</v>
      </c>
      <c r="HS150" s="39">
        <v>10370</v>
      </c>
      <c r="HT150" s="39">
        <v>10540</v>
      </c>
      <c r="HU150" s="39">
        <v>6100</v>
      </c>
      <c r="HV150" s="39">
        <v>4230</v>
      </c>
      <c r="HW150" s="39">
        <v>1910</v>
      </c>
      <c r="HX150" s="39">
        <v>760</v>
      </c>
      <c r="HY150" s="39">
        <v>30</v>
      </c>
      <c r="HZ150" s="39" t="s">
        <v>334</v>
      </c>
      <c r="IA150" s="39">
        <v>43470</v>
      </c>
      <c r="IB150" s="39">
        <v>9550</v>
      </c>
      <c r="IC150" s="39">
        <v>10470</v>
      </c>
      <c r="ID150" s="39">
        <v>10560</v>
      </c>
      <c r="IE150" s="39">
        <v>6120</v>
      </c>
      <c r="IF150" s="39">
        <v>4270</v>
      </c>
      <c r="IG150" s="39">
        <v>1920</v>
      </c>
      <c r="IH150" s="39">
        <v>770</v>
      </c>
      <c r="II150" s="39">
        <v>30</v>
      </c>
      <c r="IJ150" s="39" t="s">
        <v>334</v>
      </c>
      <c r="IK150" s="39">
        <v>43690</v>
      </c>
      <c r="IL150" s="39">
        <v>9550</v>
      </c>
      <c r="IM150" s="39">
        <v>10510</v>
      </c>
      <c r="IN150" s="39">
        <v>10580</v>
      </c>
      <c r="IO150" s="39">
        <v>6150</v>
      </c>
      <c r="IP150" s="39">
        <v>4310</v>
      </c>
      <c r="IQ150" s="39">
        <v>1930</v>
      </c>
      <c r="IR150" s="39">
        <v>770</v>
      </c>
      <c r="IS150" s="39">
        <v>30</v>
      </c>
      <c r="IT150" s="39" t="s">
        <v>334</v>
      </c>
      <c r="IU150" s="39">
        <v>43830</v>
      </c>
      <c r="IV150" s="39">
        <v>9560</v>
      </c>
      <c r="IW150" s="39">
        <v>10560</v>
      </c>
      <c r="IX150" s="39">
        <v>10610</v>
      </c>
      <c r="IY150" s="39">
        <v>6180</v>
      </c>
      <c r="IZ150" s="39">
        <v>4320</v>
      </c>
      <c r="JA150" s="39">
        <v>1940</v>
      </c>
      <c r="JB150" s="39">
        <v>770</v>
      </c>
      <c r="JC150" s="39">
        <v>30</v>
      </c>
      <c r="JD150" s="39" t="s">
        <v>334</v>
      </c>
      <c r="JE150" s="39">
        <v>43970</v>
      </c>
      <c r="JF150" s="39">
        <v>9600</v>
      </c>
      <c r="JG150" s="39">
        <v>10570</v>
      </c>
      <c r="JH150" s="39">
        <v>10640</v>
      </c>
      <c r="JI150" s="39">
        <v>6180</v>
      </c>
      <c r="JJ150" s="39">
        <v>4340</v>
      </c>
      <c r="JK150" s="39">
        <v>1960</v>
      </c>
      <c r="JL150" s="39">
        <v>770</v>
      </c>
      <c r="JM150" s="39">
        <v>30</v>
      </c>
      <c r="JN150" s="39" t="s">
        <v>334</v>
      </c>
      <c r="JO150" s="39">
        <v>44080</v>
      </c>
      <c r="JP150" s="39">
        <v>9630</v>
      </c>
      <c r="JQ150" s="39">
        <v>10620</v>
      </c>
      <c r="JR150" s="39">
        <v>10680</v>
      </c>
      <c r="JS150" s="39">
        <v>6220</v>
      </c>
      <c r="JT150" s="39">
        <v>4350</v>
      </c>
      <c r="JU150" s="39">
        <v>1970</v>
      </c>
      <c r="JV150" s="39">
        <v>770</v>
      </c>
      <c r="JW150" s="39">
        <v>30</v>
      </c>
      <c r="JX150" s="39" t="s">
        <v>334</v>
      </c>
      <c r="JY150" s="39">
        <v>44260</v>
      </c>
      <c r="JZ150" s="39">
        <v>9640</v>
      </c>
      <c r="KA150" s="39">
        <v>10600</v>
      </c>
      <c r="KB150" s="39">
        <v>10720</v>
      </c>
      <c r="KC150" s="39">
        <v>6210</v>
      </c>
      <c r="KD150" s="39">
        <v>4380</v>
      </c>
      <c r="KE150" s="39">
        <v>1980</v>
      </c>
      <c r="KF150" s="39">
        <v>770</v>
      </c>
      <c r="KG150" s="39">
        <v>30</v>
      </c>
      <c r="KH150" s="39" t="s">
        <v>334</v>
      </c>
      <c r="KI150" s="39">
        <v>44340</v>
      </c>
      <c r="KJ150" s="39">
        <v>9620</v>
      </c>
      <c r="KK150" s="39">
        <v>10680</v>
      </c>
      <c r="KL150" s="39">
        <v>10760</v>
      </c>
      <c r="KM150" s="39">
        <v>6230</v>
      </c>
      <c r="KN150" s="39">
        <v>4430</v>
      </c>
      <c r="KO150" s="39">
        <v>2010</v>
      </c>
      <c r="KP150" s="39">
        <v>780</v>
      </c>
      <c r="KQ150" s="39">
        <v>40</v>
      </c>
      <c r="KR150" s="39" t="s">
        <v>334</v>
      </c>
      <c r="KS150" s="39">
        <v>44540</v>
      </c>
      <c r="KT150" s="39">
        <v>9640</v>
      </c>
      <c r="KU150" s="39">
        <v>10740</v>
      </c>
      <c r="KV150" s="39">
        <v>10780</v>
      </c>
      <c r="KW150" s="39">
        <v>6300</v>
      </c>
      <c r="KX150" s="39">
        <v>4490</v>
      </c>
      <c r="KY150" s="39">
        <v>2010</v>
      </c>
      <c r="KZ150" s="39">
        <v>790</v>
      </c>
      <c r="LA150" s="39">
        <v>40</v>
      </c>
      <c r="LB150" s="39" t="s">
        <v>334</v>
      </c>
      <c r="LC150" s="39">
        <v>44780</v>
      </c>
      <c r="LD150" t="str">
        <f>INDEX(Lookup!$F$2:$F$375, MATCH(D150,Lookup!$A$2:$A$375,0))</f>
        <v>:</v>
      </c>
    </row>
    <row r="151" spans="2:316" ht="15" customHeight="1" x14ac:dyDescent="0.25">
      <c r="B151" s="1" t="s">
        <v>342</v>
      </c>
      <c r="C151" s="42">
        <v>3445</v>
      </c>
      <c r="D151" s="42" t="s">
        <v>629</v>
      </c>
      <c r="E151" s="37" t="s">
        <v>630</v>
      </c>
      <c r="F151" s="38">
        <v>8270</v>
      </c>
      <c r="G151" s="38">
        <v>10410</v>
      </c>
      <c r="H151" s="38">
        <v>4570</v>
      </c>
      <c r="I151" s="38">
        <v>2230</v>
      </c>
      <c r="J151" s="38">
        <v>960</v>
      </c>
      <c r="K151" s="38">
        <v>270</v>
      </c>
      <c r="L151" s="38">
        <v>100</v>
      </c>
      <c r="M151" s="38" t="s">
        <v>390</v>
      </c>
      <c r="N151" s="38" t="s">
        <v>334</v>
      </c>
      <c r="O151" s="39">
        <v>26810</v>
      </c>
      <c r="P151" s="39">
        <v>8320</v>
      </c>
      <c r="Q151" s="39">
        <v>10470</v>
      </c>
      <c r="R151" s="39">
        <v>4570</v>
      </c>
      <c r="S151" s="39">
        <v>2370</v>
      </c>
      <c r="T151" s="39">
        <v>990</v>
      </c>
      <c r="U151" s="39">
        <v>270</v>
      </c>
      <c r="V151" s="39">
        <v>100</v>
      </c>
      <c r="W151" s="39" t="s">
        <v>390</v>
      </c>
      <c r="X151" s="39" t="s">
        <v>334</v>
      </c>
      <c r="Y151" s="39">
        <v>27080</v>
      </c>
      <c r="Z151" s="39">
        <v>8630</v>
      </c>
      <c r="AA151" s="39">
        <v>10370</v>
      </c>
      <c r="AB151" s="39">
        <v>4600</v>
      </c>
      <c r="AC151" s="39">
        <v>2540</v>
      </c>
      <c r="AD151" s="39">
        <v>1020</v>
      </c>
      <c r="AE151" s="39">
        <v>280</v>
      </c>
      <c r="AF151" s="39">
        <v>90</v>
      </c>
      <c r="AG151" s="39">
        <v>0</v>
      </c>
      <c r="AH151" s="39" t="s">
        <v>334</v>
      </c>
      <c r="AI151" s="39">
        <v>27530</v>
      </c>
      <c r="AJ151" s="39">
        <v>8670</v>
      </c>
      <c r="AK151" s="39">
        <v>10390</v>
      </c>
      <c r="AL151" s="39">
        <v>4700</v>
      </c>
      <c r="AM151" s="39">
        <v>2650</v>
      </c>
      <c r="AN151" s="39">
        <v>1130</v>
      </c>
      <c r="AO151" s="39">
        <v>300</v>
      </c>
      <c r="AP151" s="39">
        <v>90</v>
      </c>
      <c r="AQ151" s="39">
        <v>0</v>
      </c>
      <c r="AR151" s="39" t="s">
        <v>334</v>
      </c>
      <c r="AS151" s="39">
        <v>27920</v>
      </c>
      <c r="AT151" s="39">
        <v>8700</v>
      </c>
      <c r="AU151" s="39">
        <v>10420</v>
      </c>
      <c r="AV151" s="39">
        <v>4700</v>
      </c>
      <c r="AW151" s="39">
        <v>2750</v>
      </c>
      <c r="AX151" s="39">
        <v>1190</v>
      </c>
      <c r="AY151" s="39">
        <v>310</v>
      </c>
      <c r="AZ151" s="39">
        <v>90</v>
      </c>
      <c r="BA151" s="39">
        <v>0</v>
      </c>
      <c r="BB151" s="39" t="s">
        <v>334</v>
      </c>
      <c r="BC151" s="39">
        <v>28160</v>
      </c>
      <c r="BD151" s="39">
        <v>8710</v>
      </c>
      <c r="BE151" s="39">
        <v>10430</v>
      </c>
      <c r="BF151" s="39">
        <v>4750</v>
      </c>
      <c r="BG151" s="39">
        <v>2880</v>
      </c>
      <c r="BH151" s="39">
        <v>1270</v>
      </c>
      <c r="BI151" s="39">
        <v>340</v>
      </c>
      <c r="BJ151" s="39">
        <v>90</v>
      </c>
      <c r="BK151" s="39">
        <v>0</v>
      </c>
      <c r="BL151" s="39" t="s">
        <v>334</v>
      </c>
      <c r="BM151" s="39">
        <v>28470</v>
      </c>
      <c r="BN151" s="39">
        <v>8770</v>
      </c>
      <c r="BO151" s="39">
        <v>10510</v>
      </c>
      <c r="BP151" s="39">
        <v>4880</v>
      </c>
      <c r="BQ151" s="39">
        <v>2940</v>
      </c>
      <c r="BR151" s="39">
        <v>1390</v>
      </c>
      <c r="BS151" s="39">
        <v>360</v>
      </c>
      <c r="BT151" s="39">
        <v>90</v>
      </c>
      <c r="BU151" s="39" t="s">
        <v>390</v>
      </c>
      <c r="BV151" s="39" t="s">
        <v>334</v>
      </c>
      <c r="BW151" s="39">
        <v>28940</v>
      </c>
      <c r="BX151" s="39">
        <v>8920</v>
      </c>
      <c r="BY151" s="39">
        <v>10620</v>
      </c>
      <c r="BZ151" s="39">
        <v>4840</v>
      </c>
      <c r="CA151" s="39">
        <v>3140</v>
      </c>
      <c r="CB151" s="39">
        <v>1410</v>
      </c>
      <c r="CC151" s="39">
        <v>370</v>
      </c>
      <c r="CD151" s="39">
        <v>90</v>
      </c>
      <c r="CE151" s="39" t="s">
        <v>390</v>
      </c>
      <c r="CF151" s="39" t="s">
        <v>334</v>
      </c>
      <c r="CG151" s="39">
        <v>29380</v>
      </c>
      <c r="CH151" s="39">
        <v>9020</v>
      </c>
      <c r="CI151" s="39">
        <v>10600</v>
      </c>
      <c r="CJ151" s="39">
        <v>4860</v>
      </c>
      <c r="CK151" s="39">
        <v>3200</v>
      </c>
      <c r="CL151" s="39">
        <v>1450</v>
      </c>
      <c r="CM151" s="39">
        <v>380</v>
      </c>
      <c r="CN151" s="39">
        <v>90</v>
      </c>
      <c r="CO151" s="39" t="s">
        <v>390</v>
      </c>
      <c r="CP151" s="39" t="s">
        <v>334</v>
      </c>
      <c r="CQ151" s="39">
        <v>29590</v>
      </c>
      <c r="CR151" s="39">
        <v>9100</v>
      </c>
      <c r="CS151" s="39">
        <v>10620</v>
      </c>
      <c r="CT151" s="39">
        <v>4900</v>
      </c>
      <c r="CU151" s="39">
        <v>3240</v>
      </c>
      <c r="CV151" s="39">
        <v>1480</v>
      </c>
      <c r="CW151" s="39">
        <v>390</v>
      </c>
      <c r="CX151" s="39">
        <v>90</v>
      </c>
      <c r="CY151" s="39" t="s">
        <v>390</v>
      </c>
      <c r="CZ151" s="39" t="s">
        <v>334</v>
      </c>
      <c r="DA151" s="39">
        <v>29830</v>
      </c>
      <c r="DB151" s="39">
        <v>9100</v>
      </c>
      <c r="DC151" s="39">
        <v>10780</v>
      </c>
      <c r="DD151" s="39">
        <v>4880</v>
      </c>
      <c r="DE151" s="39">
        <v>3250</v>
      </c>
      <c r="DF151" s="39">
        <v>1530</v>
      </c>
      <c r="DG151" s="39">
        <v>400</v>
      </c>
      <c r="DH151" s="39">
        <v>90</v>
      </c>
      <c r="DI151" s="39" t="s">
        <v>390</v>
      </c>
      <c r="DJ151" s="39" t="s">
        <v>334</v>
      </c>
      <c r="DK151" s="39">
        <v>30030</v>
      </c>
      <c r="DL151" s="39">
        <v>9100</v>
      </c>
      <c r="DM151" s="39">
        <v>10800</v>
      </c>
      <c r="DN151" s="39">
        <v>4900</v>
      </c>
      <c r="DO151" s="39">
        <v>3290</v>
      </c>
      <c r="DP151" s="39">
        <v>1530</v>
      </c>
      <c r="DQ151" s="39">
        <v>390</v>
      </c>
      <c r="DR151" s="39">
        <v>90</v>
      </c>
      <c r="DS151" s="39" t="s">
        <v>390</v>
      </c>
      <c r="DT151" s="39" t="s">
        <v>334</v>
      </c>
      <c r="DU151" s="39">
        <v>30100</v>
      </c>
      <c r="DV151" s="39">
        <v>9110</v>
      </c>
      <c r="DW151" s="39">
        <v>11010</v>
      </c>
      <c r="DX151" s="39">
        <v>4970</v>
      </c>
      <c r="DY151" s="39">
        <v>3300</v>
      </c>
      <c r="DZ151" s="39">
        <v>1550</v>
      </c>
      <c r="EA151" s="39">
        <v>390</v>
      </c>
      <c r="EB151" s="39">
        <v>90</v>
      </c>
      <c r="EC151" s="39" t="s">
        <v>390</v>
      </c>
      <c r="ED151" s="39" t="s">
        <v>334</v>
      </c>
      <c r="EE151" s="39">
        <v>30410</v>
      </c>
      <c r="EF151" s="39">
        <v>9160</v>
      </c>
      <c r="EG151" s="39">
        <v>11130</v>
      </c>
      <c r="EH151" s="39">
        <v>5030</v>
      </c>
      <c r="EI151" s="39">
        <v>3330</v>
      </c>
      <c r="EJ151" s="39">
        <v>1560</v>
      </c>
      <c r="EK151" s="39">
        <v>380</v>
      </c>
      <c r="EL151" s="39">
        <v>90</v>
      </c>
      <c r="EM151" s="39" t="s">
        <v>390</v>
      </c>
      <c r="EN151" s="39" t="s">
        <v>334</v>
      </c>
      <c r="EO151" s="39">
        <v>30680</v>
      </c>
      <c r="EP151" s="39">
        <v>9220</v>
      </c>
      <c r="EQ151" s="39">
        <v>11290</v>
      </c>
      <c r="ER151" s="39">
        <v>5090</v>
      </c>
      <c r="ES151" s="39">
        <v>3380</v>
      </c>
      <c r="ET151" s="39">
        <v>1590</v>
      </c>
      <c r="EU151" s="39">
        <v>380</v>
      </c>
      <c r="EV151" s="39">
        <v>90</v>
      </c>
      <c r="EW151" s="39" t="s">
        <v>390</v>
      </c>
      <c r="EX151" s="39" t="s">
        <v>334</v>
      </c>
      <c r="EY151" s="39">
        <v>31040</v>
      </c>
      <c r="EZ151" s="39">
        <v>9260</v>
      </c>
      <c r="FA151" s="39">
        <v>11370</v>
      </c>
      <c r="FB151" s="39">
        <v>5140</v>
      </c>
      <c r="FC151" s="39">
        <v>3410</v>
      </c>
      <c r="FD151" s="39">
        <v>1620</v>
      </c>
      <c r="FE151" s="39">
        <v>400</v>
      </c>
      <c r="FF151" s="39">
        <v>60</v>
      </c>
      <c r="FG151" s="39" t="s">
        <v>390</v>
      </c>
      <c r="FH151" s="39" t="s">
        <v>334</v>
      </c>
      <c r="FI151" s="39">
        <v>31260</v>
      </c>
      <c r="FJ151" s="39">
        <v>9290</v>
      </c>
      <c r="FK151" s="39">
        <v>11460</v>
      </c>
      <c r="FL151" s="39">
        <v>5170</v>
      </c>
      <c r="FM151" s="39">
        <v>3420</v>
      </c>
      <c r="FN151" s="39">
        <v>1640</v>
      </c>
      <c r="FO151" s="39">
        <v>400</v>
      </c>
      <c r="FP151" s="39">
        <v>60</v>
      </c>
      <c r="FQ151" s="39" t="s">
        <v>390</v>
      </c>
      <c r="FR151" s="39" t="s">
        <v>334</v>
      </c>
      <c r="FS151" s="39">
        <v>31450</v>
      </c>
      <c r="FT151" s="39">
        <v>9330</v>
      </c>
      <c r="FU151" s="39">
        <v>11560</v>
      </c>
      <c r="FV151" s="39">
        <v>5260</v>
      </c>
      <c r="FW151" s="39">
        <v>3440</v>
      </c>
      <c r="FX151" s="39">
        <v>1660</v>
      </c>
      <c r="FY151" s="39">
        <v>400</v>
      </c>
      <c r="FZ151" s="39">
        <v>60</v>
      </c>
      <c r="GA151" s="39" t="s">
        <v>390</v>
      </c>
      <c r="GB151" s="39" t="s">
        <v>334</v>
      </c>
      <c r="GC151" s="39">
        <v>31710</v>
      </c>
      <c r="GD151" s="39">
        <v>9330</v>
      </c>
      <c r="GE151" s="39">
        <v>11630</v>
      </c>
      <c r="GF151" s="39">
        <v>5290</v>
      </c>
      <c r="GG151" s="39">
        <v>3460</v>
      </c>
      <c r="GH151" s="39">
        <v>1660</v>
      </c>
      <c r="GI151" s="39">
        <v>390</v>
      </c>
      <c r="GJ151" s="39">
        <v>60</v>
      </c>
      <c r="GK151" s="39" t="s">
        <v>390</v>
      </c>
      <c r="GL151" s="39" t="s">
        <v>334</v>
      </c>
      <c r="GM151" s="39">
        <v>31840</v>
      </c>
      <c r="GN151" s="39">
        <v>9330</v>
      </c>
      <c r="GO151" s="39">
        <v>11660</v>
      </c>
      <c r="GP151" s="39">
        <v>5320</v>
      </c>
      <c r="GQ151" s="39">
        <v>3470</v>
      </c>
      <c r="GR151" s="39">
        <v>1670</v>
      </c>
      <c r="GS151" s="39">
        <v>400</v>
      </c>
      <c r="GT151" s="39">
        <v>60</v>
      </c>
      <c r="GU151" s="39" t="s">
        <v>390</v>
      </c>
      <c r="GV151" s="39" t="s">
        <v>334</v>
      </c>
      <c r="GW151" s="39">
        <v>31910</v>
      </c>
      <c r="GX151" s="39">
        <v>9340</v>
      </c>
      <c r="GY151" s="39">
        <v>11670</v>
      </c>
      <c r="GZ151" s="39">
        <v>5330</v>
      </c>
      <c r="HA151" s="39">
        <v>3480</v>
      </c>
      <c r="HB151" s="39">
        <v>1680</v>
      </c>
      <c r="HC151" s="39">
        <v>400</v>
      </c>
      <c r="HD151" s="39">
        <v>60</v>
      </c>
      <c r="HE151" s="39">
        <v>10</v>
      </c>
      <c r="HF151" s="39" t="s">
        <v>334</v>
      </c>
      <c r="HG151" s="39">
        <v>31970</v>
      </c>
      <c r="HH151" s="39">
        <v>9350</v>
      </c>
      <c r="HI151" s="39">
        <v>11670</v>
      </c>
      <c r="HJ151" s="39">
        <v>5340</v>
      </c>
      <c r="HK151" s="39">
        <v>3510</v>
      </c>
      <c r="HL151" s="39">
        <v>1680</v>
      </c>
      <c r="HM151" s="39">
        <v>400</v>
      </c>
      <c r="HN151" s="39">
        <v>60</v>
      </c>
      <c r="HO151" s="39">
        <v>10</v>
      </c>
      <c r="HP151" s="39" t="s">
        <v>334</v>
      </c>
      <c r="HQ151" s="39">
        <v>32010</v>
      </c>
      <c r="HR151" s="39">
        <v>9380</v>
      </c>
      <c r="HS151" s="39">
        <v>11680</v>
      </c>
      <c r="HT151" s="39">
        <v>5360</v>
      </c>
      <c r="HU151" s="39">
        <v>3500</v>
      </c>
      <c r="HV151" s="39">
        <v>1690</v>
      </c>
      <c r="HW151" s="39">
        <v>410</v>
      </c>
      <c r="HX151" s="39">
        <v>60</v>
      </c>
      <c r="HY151" s="39">
        <v>10</v>
      </c>
      <c r="HZ151" s="39" t="s">
        <v>334</v>
      </c>
      <c r="IA151" s="39">
        <v>32090</v>
      </c>
      <c r="IB151" s="39">
        <v>9410</v>
      </c>
      <c r="IC151" s="39">
        <v>11680</v>
      </c>
      <c r="ID151" s="39">
        <v>5390</v>
      </c>
      <c r="IE151" s="39">
        <v>3500</v>
      </c>
      <c r="IF151" s="39">
        <v>1700</v>
      </c>
      <c r="IG151" s="39">
        <v>420</v>
      </c>
      <c r="IH151" s="39">
        <v>70</v>
      </c>
      <c r="II151" s="39">
        <v>10</v>
      </c>
      <c r="IJ151" s="39" t="s">
        <v>334</v>
      </c>
      <c r="IK151" s="39">
        <v>32160</v>
      </c>
      <c r="IL151" s="39">
        <v>9440</v>
      </c>
      <c r="IM151" s="39">
        <v>11700</v>
      </c>
      <c r="IN151" s="39">
        <v>5400</v>
      </c>
      <c r="IO151" s="39">
        <v>3520</v>
      </c>
      <c r="IP151" s="39">
        <v>1740</v>
      </c>
      <c r="IQ151" s="39">
        <v>420</v>
      </c>
      <c r="IR151" s="39">
        <v>70</v>
      </c>
      <c r="IS151" s="39">
        <v>10</v>
      </c>
      <c r="IT151" s="39" t="s">
        <v>334</v>
      </c>
      <c r="IU151" s="39">
        <v>32280</v>
      </c>
      <c r="IV151" s="39">
        <v>9370</v>
      </c>
      <c r="IW151" s="39">
        <v>11740</v>
      </c>
      <c r="IX151" s="39">
        <v>5440</v>
      </c>
      <c r="IY151" s="39">
        <v>3560</v>
      </c>
      <c r="IZ151" s="39">
        <v>1760</v>
      </c>
      <c r="JA151" s="39">
        <v>430</v>
      </c>
      <c r="JB151" s="39">
        <v>70</v>
      </c>
      <c r="JC151" s="39">
        <v>10</v>
      </c>
      <c r="JD151" s="39" t="s">
        <v>334</v>
      </c>
      <c r="JE151" s="39">
        <v>32370</v>
      </c>
      <c r="JF151" s="39">
        <v>9360</v>
      </c>
      <c r="JG151" s="39">
        <v>11840</v>
      </c>
      <c r="JH151" s="39">
        <v>5530</v>
      </c>
      <c r="JI151" s="39">
        <v>3620</v>
      </c>
      <c r="JJ151" s="39">
        <v>1830</v>
      </c>
      <c r="JK151" s="39">
        <v>460</v>
      </c>
      <c r="JL151" s="39">
        <v>80</v>
      </c>
      <c r="JM151" s="39">
        <v>10</v>
      </c>
      <c r="JN151" s="39" t="s">
        <v>334</v>
      </c>
      <c r="JO151" s="39">
        <v>32720</v>
      </c>
      <c r="JP151" s="39">
        <v>9390</v>
      </c>
      <c r="JQ151" s="39">
        <v>11930</v>
      </c>
      <c r="JR151" s="39">
        <v>5720</v>
      </c>
      <c r="JS151" s="39">
        <v>3680</v>
      </c>
      <c r="JT151" s="39">
        <v>1960</v>
      </c>
      <c r="JU151" s="39">
        <v>500</v>
      </c>
      <c r="JV151" s="39">
        <v>100</v>
      </c>
      <c r="JW151" s="39">
        <v>10</v>
      </c>
      <c r="JX151" s="39" t="s">
        <v>334</v>
      </c>
      <c r="JY151" s="39">
        <v>33280</v>
      </c>
      <c r="JZ151" s="39">
        <v>9430</v>
      </c>
      <c r="KA151" s="39">
        <v>12060</v>
      </c>
      <c r="KB151" s="39">
        <v>5860</v>
      </c>
      <c r="KC151" s="39">
        <v>3730</v>
      </c>
      <c r="KD151" s="39">
        <v>2010</v>
      </c>
      <c r="KE151" s="39">
        <v>530</v>
      </c>
      <c r="KF151" s="39">
        <v>110</v>
      </c>
      <c r="KG151" s="39">
        <v>10</v>
      </c>
      <c r="KH151" s="39" t="s">
        <v>334</v>
      </c>
      <c r="KI151" s="39">
        <v>33730</v>
      </c>
      <c r="KJ151" s="39">
        <v>9460</v>
      </c>
      <c r="KK151" s="39">
        <v>12170</v>
      </c>
      <c r="KL151" s="39">
        <v>5960</v>
      </c>
      <c r="KM151" s="39">
        <v>3810</v>
      </c>
      <c r="KN151" s="39">
        <v>2060</v>
      </c>
      <c r="KO151" s="39">
        <v>550</v>
      </c>
      <c r="KP151" s="39">
        <v>120</v>
      </c>
      <c r="KQ151" s="39">
        <v>10</v>
      </c>
      <c r="KR151" s="39" t="s">
        <v>334</v>
      </c>
      <c r="KS151" s="39">
        <v>34140</v>
      </c>
      <c r="KT151" s="39">
        <v>9490</v>
      </c>
      <c r="KU151" s="39">
        <v>12260</v>
      </c>
      <c r="KV151" s="39">
        <v>6050</v>
      </c>
      <c r="KW151" s="39">
        <v>3920</v>
      </c>
      <c r="KX151" s="39">
        <v>2130</v>
      </c>
      <c r="KY151" s="39">
        <v>570</v>
      </c>
      <c r="KZ151" s="39">
        <v>130</v>
      </c>
      <c r="LA151" s="39">
        <v>10</v>
      </c>
      <c r="LB151" s="39" t="s">
        <v>334</v>
      </c>
      <c r="LC151" s="39">
        <v>34540</v>
      </c>
      <c r="LD151" t="str">
        <f>INDEX(Lookup!$F$2:$F$375, MATCH(D151,Lookup!$A$2:$A$375,0))</f>
        <v>:</v>
      </c>
    </row>
    <row r="152" spans="2:316" ht="15" customHeight="1" x14ac:dyDescent="0.25">
      <c r="B152" s="1" t="s">
        <v>357</v>
      </c>
      <c r="C152" s="40" t="s">
        <v>331</v>
      </c>
      <c r="D152" s="40" t="s">
        <v>631</v>
      </c>
      <c r="E152" s="41" t="s">
        <v>632</v>
      </c>
      <c r="F152" s="38">
        <v>36820</v>
      </c>
      <c r="G152" s="38">
        <v>41010</v>
      </c>
      <c r="H152" s="38">
        <v>52400</v>
      </c>
      <c r="I152" s="38">
        <v>31080</v>
      </c>
      <c r="J152" s="38">
        <v>18400</v>
      </c>
      <c r="K152" s="38">
        <v>11090</v>
      </c>
      <c r="L152" s="38">
        <v>9470</v>
      </c>
      <c r="M152" s="38">
        <v>1640</v>
      </c>
      <c r="N152" s="38" t="s">
        <v>334</v>
      </c>
      <c r="O152" s="39">
        <v>201900</v>
      </c>
      <c r="P152" s="39">
        <v>37070</v>
      </c>
      <c r="Q152" s="39">
        <v>41580</v>
      </c>
      <c r="R152" s="39">
        <v>52740</v>
      </c>
      <c r="S152" s="39">
        <v>31330</v>
      </c>
      <c r="T152" s="39">
        <v>18380</v>
      </c>
      <c r="U152" s="39">
        <v>10910</v>
      </c>
      <c r="V152" s="39">
        <v>9370</v>
      </c>
      <c r="W152" s="39">
        <v>1590</v>
      </c>
      <c r="X152" s="39" t="s">
        <v>334</v>
      </c>
      <c r="Y152" s="39">
        <v>202970</v>
      </c>
      <c r="Z152" s="39">
        <v>38200</v>
      </c>
      <c r="AA152" s="39">
        <v>42570</v>
      </c>
      <c r="AB152" s="39">
        <v>53170</v>
      </c>
      <c r="AC152" s="39">
        <v>31640</v>
      </c>
      <c r="AD152" s="39">
        <v>18630</v>
      </c>
      <c r="AE152" s="39">
        <v>10750</v>
      </c>
      <c r="AF152" s="39">
        <v>8720</v>
      </c>
      <c r="AG152" s="39">
        <v>1280</v>
      </c>
      <c r="AH152" s="39" t="s">
        <v>334</v>
      </c>
      <c r="AI152" s="39">
        <v>204960</v>
      </c>
      <c r="AJ152" s="39">
        <v>38920</v>
      </c>
      <c r="AK152" s="39">
        <v>43020</v>
      </c>
      <c r="AL152" s="39">
        <v>53650</v>
      </c>
      <c r="AM152" s="39">
        <v>31790</v>
      </c>
      <c r="AN152" s="39">
        <v>18760</v>
      </c>
      <c r="AO152" s="39">
        <v>10940</v>
      </c>
      <c r="AP152" s="39">
        <v>8600</v>
      </c>
      <c r="AQ152" s="39">
        <v>1200</v>
      </c>
      <c r="AR152" s="39" t="s">
        <v>334</v>
      </c>
      <c r="AS152" s="39">
        <v>206870</v>
      </c>
      <c r="AT152" s="39">
        <v>39230</v>
      </c>
      <c r="AU152" s="39">
        <v>43460</v>
      </c>
      <c r="AV152" s="39">
        <v>53890</v>
      </c>
      <c r="AW152" s="39">
        <v>32060</v>
      </c>
      <c r="AX152" s="39">
        <v>18990</v>
      </c>
      <c r="AY152" s="39">
        <v>11150</v>
      </c>
      <c r="AZ152" s="39">
        <v>8650</v>
      </c>
      <c r="BA152" s="39">
        <v>1180</v>
      </c>
      <c r="BB152" s="39" t="s">
        <v>334</v>
      </c>
      <c r="BC152" s="39">
        <v>208610</v>
      </c>
      <c r="BD152" s="39">
        <v>39530</v>
      </c>
      <c r="BE152" s="39">
        <v>43660</v>
      </c>
      <c r="BF152" s="39">
        <v>54090</v>
      </c>
      <c r="BG152" s="39">
        <v>32300</v>
      </c>
      <c r="BH152" s="39">
        <v>19330</v>
      </c>
      <c r="BI152" s="39">
        <v>11450</v>
      </c>
      <c r="BJ152" s="39">
        <v>8790</v>
      </c>
      <c r="BK152" s="39">
        <v>1180</v>
      </c>
      <c r="BL152" s="39" t="s">
        <v>334</v>
      </c>
      <c r="BM152" s="39">
        <v>210330</v>
      </c>
      <c r="BN152" s="39">
        <v>39750</v>
      </c>
      <c r="BO152" s="39">
        <v>44020</v>
      </c>
      <c r="BP152" s="39">
        <v>54260</v>
      </c>
      <c r="BQ152" s="39">
        <v>32590</v>
      </c>
      <c r="BR152" s="39">
        <v>19640</v>
      </c>
      <c r="BS152" s="39">
        <v>11710</v>
      </c>
      <c r="BT152" s="39">
        <v>8970</v>
      </c>
      <c r="BU152" s="39">
        <v>1180</v>
      </c>
      <c r="BV152" s="39" t="s">
        <v>334</v>
      </c>
      <c r="BW152" s="39">
        <v>212130</v>
      </c>
      <c r="BX152" s="39">
        <v>39930</v>
      </c>
      <c r="BY152" s="39">
        <v>44450</v>
      </c>
      <c r="BZ152" s="39">
        <v>54630</v>
      </c>
      <c r="CA152" s="39">
        <v>32910</v>
      </c>
      <c r="CB152" s="39">
        <v>19970</v>
      </c>
      <c r="CC152" s="39">
        <v>12050</v>
      </c>
      <c r="CD152" s="39">
        <v>9160</v>
      </c>
      <c r="CE152" s="39">
        <v>1190</v>
      </c>
      <c r="CF152" s="39" t="s">
        <v>334</v>
      </c>
      <c r="CG152" s="39">
        <v>214280</v>
      </c>
      <c r="CH152" s="39">
        <v>40170</v>
      </c>
      <c r="CI152" s="39">
        <v>44740</v>
      </c>
      <c r="CJ152" s="39">
        <v>54830</v>
      </c>
      <c r="CK152" s="39">
        <v>33290</v>
      </c>
      <c r="CL152" s="39">
        <v>20430</v>
      </c>
      <c r="CM152" s="39">
        <v>12450</v>
      </c>
      <c r="CN152" s="39">
        <v>9410</v>
      </c>
      <c r="CO152" s="39">
        <v>1230</v>
      </c>
      <c r="CP152" s="39" t="s">
        <v>334</v>
      </c>
      <c r="CQ152" s="39">
        <v>216550</v>
      </c>
      <c r="CR152" s="39">
        <v>40370</v>
      </c>
      <c r="CS152" s="39">
        <v>45070</v>
      </c>
      <c r="CT152" s="39">
        <v>55290</v>
      </c>
      <c r="CU152" s="39">
        <v>33770</v>
      </c>
      <c r="CV152" s="39">
        <v>20880</v>
      </c>
      <c r="CW152" s="39">
        <v>12820</v>
      </c>
      <c r="CX152" s="39">
        <v>9590</v>
      </c>
      <c r="CY152" s="39">
        <v>1270</v>
      </c>
      <c r="CZ152" s="39" t="s">
        <v>334</v>
      </c>
      <c r="DA152" s="39">
        <v>219050</v>
      </c>
      <c r="DB152" s="39">
        <v>40610</v>
      </c>
      <c r="DC152" s="39">
        <v>45400</v>
      </c>
      <c r="DD152" s="39">
        <v>55770</v>
      </c>
      <c r="DE152" s="39">
        <v>34330</v>
      </c>
      <c r="DF152" s="39">
        <v>21440</v>
      </c>
      <c r="DG152" s="39">
        <v>13100</v>
      </c>
      <c r="DH152" s="39">
        <v>9850</v>
      </c>
      <c r="DI152" s="39">
        <v>1280</v>
      </c>
      <c r="DJ152" s="39" t="s">
        <v>334</v>
      </c>
      <c r="DK152" s="39">
        <v>221780</v>
      </c>
      <c r="DL152" s="39">
        <v>40640</v>
      </c>
      <c r="DM152" s="39">
        <v>45850</v>
      </c>
      <c r="DN152" s="39">
        <v>56310</v>
      </c>
      <c r="DO152" s="39">
        <v>34880</v>
      </c>
      <c r="DP152" s="39">
        <v>21850</v>
      </c>
      <c r="DQ152" s="39">
        <v>13350</v>
      </c>
      <c r="DR152" s="39">
        <v>10040</v>
      </c>
      <c r="DS152" s="39">
        <v>1290</v>
      </c>
      <c r="DT152" s="39" t="s">
        <v>334</v>
      </c>
      <c r="DU152" s="39">
        <v>224200</v>
      </c>
      <c r="DV152" s="39">
        <v>40750</v>
      </c>
      <c r="DW152" s="39">
        <v>46370</v>
      </c>
      <c r="DX152" s="39">
        <v>56800</v>
      </c>
      <c r="DY152" s="39">
        <v>35320</v>
      </c>
      <c r="DZ152" s="39">
        <v>22190</v>
      </c>
      <c r="EA152" s="39">
        <v>13510</v>
      </c>
      <c r="EB152" s="39">
        <v>10210</v>
      </c>
      <c r="EC152" s="39">
        <v>1300</v>
      </c>
      <c r="ED152" s="39" t="s">
        <v>334</v>
      </c>
      <c r="EE152" s="39">
        <v>226450</v>
      </c>
      <c r="EF152" s="39">
        <v>41050</v>
      </c>
      <c r="EG152" s="39">
        <v>46940</v>
      </c>
      <c r="EH152" s="39">
        <v>57320</v>
      </c>
      <c r="EI152" s="39">
        <v>35790</v>
      </c>
      <c r="EJ152" s="39">
        <v>22580</v>
      </c>
      <c r="EK152" s="39">
        <v>13640</v>
      </c>
      <c r="EL152" s="39">
        <v>10380</v>
      </c>
      <c r="EM152" s="39">
        <v>1320</v>
      </c>
      <c r="EN152" s="39" t="s">
        <v>334</v>
      </c>
      <c r="EO152" s="39">
        <v>229020</v>
      </c>
      <c r="EP152" s="39">
        <v>41390</v>
      </c>
      <c r="EQ152" s="39">
        <v>47550</v>
      </c>
      <c r="ER152" s="39">
        <v>58010</v>
      </c>
      <c r="ES152" s="39">
        <v>36330</v>
      </c>
      <c r="ET152" s="39">
        <v>22870</v>
      </c>
      <c r="EU152" s="39">
        <v>13760</v>
      </c>
      <c r="EV152" s="39">
        <v>10490</v>
      </c>
      <c r="EW152" s="39">
        <v>1330</v>
      </c>
      <c r="EX152" s="39" t="s">
        <v>334</v>
      </c>
      <c r="EY152" s="39">
        <v>231730</v>
      </c>
      <c r="EZ152" s="39">
        <v>41730</v>
      </c>
      <c r="FA152" s="39">
        <v>48140</v>
      </c>
      <c r="FB152" s="39">
        <v>58570</v>
      </c>
      <c r="FC152" s="39">
        <v>36670</v>
      </c>
      <c r="FD152" s="39">
        <v>23190</v>
      </c>
      <c r="FE152" s="39">
        <v>13850</v>
      </c>
      <c r="FF152" s="39">
        <v>10590</v>
      </c>
      <c r="FG152" s="39">
        <v>1340</v>
      </c>
      <c r="FH152" s="39" t="s">
        <v>334</v>
      </c>
      <c r="FI152" s="39">
        <v>234080</v>
      </c>
      <c r="FJ152" s="39">
        <v>42020</v>
      </c>
      <c r="FK152" s="39">
        <v>48490</v>
      </c>
      <c r="FL152" s="39">
        <v>59170</v>
      </c>
      <c r="FM152" s="39">
        <v>36920</v>
      </c>
      <c r="FN152" s="39">
        <v>23420</v>
      </c>
      <c r="FO152" s="39">
        <v>13950</v>
      </c>
      <c r="FP152" s="39">
        <v>10640</v>
      </c>
      <c r="FQ152" s="39">
        <v>1360</v>
      </c>
      <c r="FR152" s="39" t="s">
        <v>334</v>
      </c>
      <c r="FS152" s="39">
        <v>235960</v>
      </c>
      <c r="FT152" s="39">
        <v>42270</v>
      </c>
      <c r="FU152" s="39">
        <v>48710</v>
      </c>
      <c r="FV152" s="39">
        <v>59420</v>
      </c>
      <c r="FW152" s="39">
        <v>37090</v>
      </c>
      <c r="FX152" s="39">
        <v>23540</v>
      </c>
      <c r="FY152" s="39">
        <v>13980</v>
      </c>
      <c r="FZ152" s="39">
        <v>10700</v>
      </c>
      <c r="GA152" s="39">
        <v>1380</v>
      </c>
      <c r="GB152" s="39" t="s">
        <v>334</v>
      </c>
      <c r="GC152" s="39">
        <v>237100</v>
      </c>
      <c r="GD152" s="39">
        <v>42530</v>
      </c>
      <c r="GE152" s="39">
        <v>48840</v>
      </c>
      <c r="GF152" s="39">
        <v>59640</v>
      </c>
      <c r="GG152" s="39">
        <v>37250</v>
      </c>
      <c r="GH152" s="39">
        <v>23820</v>
      </c>
      <c r="GI152" s="39">
        <v>14010</v>
      </c>
      <c r="GJ152" s="39">
        <v>10770</v>
      </c>
      <c r="GK152" s="39">
        <v>1400</v>
      </c>
      <c r="GL152" s="39" t="s">
        <v>334</v>
      </c>
      <c r="GM152" s="39">
        <v>238260</v>
      </c>
      <c r="GN152" s="39">
        <v>42720</v>
      </c>
      <c r="GO152" s="39">
        <v>49050</v>
      </c>
      <c r="GP152" s="39">
        <v>60130</v>
      </c>
      <c r="GQ152" s="39">
        <v>37380</v>
      </c>
      <c r="GR152" s="39">
        <v>23980</v>
      </c>
      <c r="GS152" s="39">
        <v>14060</v>
      </c>
      <c r="GT152" s="39">
        <v>10800</v>
      </c>
      <c r="GU152" s="39">
        <v>1410</v>
      </c>
      <c r="GV152" s="39" t="s">
        <v>334</v>
      </c>
      <c r="GW152" s="39">
        <v>239500</v>
      </c>
      <c r="GX152" s="39">
        <v>42870</v>
      </c>
      <c r="GY152" s="39">
        <v>49310</v>
      </c>
      <c r="GZ152" s="39">
        <v>60290</v>
      </c>
      <c r="HA152" s="39">
        <v>37520</v>
      </c>
      <c r="HB152" s="39">
        <v>24070</v>
      </c>
      <c r="HC152" s="39">
        <v>14190</v>
      </c>
      <c r="HD152" s="39">
        <v>10850</v>
      </c>
      <c r="HE152" s="39">
        <v>1430</v>
      </c>
      <c r="HF152" s="39" t="s">
        <v>334</v>
      </c>
      <c r="HG152" s="39">
        <v>240530</v>
      </c>
      <c r="HH152" s="39">
        <v>42940</v>
      </c>
      <c r="HI152" s="39">
        <v>49540</v>
      </c>
      <c r="HJ152" s="39">
        <v>60650</v>
      </c>
      <c r="HK152" s="39">
        <v>37810</v>
      </c>
      <c r="HL152" s="39">
        <v>24260</v>
      </c>
      <c r="HM152" s="39">
        <v>14300</v>
      </c>
      <c r="HN152" s="39">
        <v>10940</v>
      </c>
      <c r="HO152" s="39">
        <v>1450</v>
      </c>
      <c r="HP152" s="39" t="s">
        <v>334</v>
      </c>
      <c r="HQ152" s="39">
        <v>241890</v>
      </c>
      <c r="HR152" s="39">
        <v>43200</v>
      </c>
      <c r="HS152" s="39">
        <v>49930</v>
      </c>
      <c r="HT152" s="39">
        <v>61180</v>
      </c>
      <c r="HU152" s="39">
        <v>38100</v>
      </c>
      <c r="HV152" s="39">
        <v>24550</v>
      </c>
      <c r="HW152" s="39">
        <v>14520</v>
      </c>
      <c r="HX152" s="39">
        <v>11070</v>
      </c>
      <c r="HY152" s="39">
        <v>1470</v>
      </c>
      <c r="HZ152" s="39" t="s">
        <v>334</v>
      </c>
      <c r="IA152" s="39">
        <v>244020</v>
      </c>
      <c r="IB152" s="39">
        <v>43390</v>
      </c>
      <c r="IC152" s="39">
        <v>50310</v>
      </c>
      <c r="ID152" s="39">
        <v>61960</v>
      </c>
      <c r="IE152" s="39">
        <v>38500</v>
      </c>
      <c r="IF152" s="39">
        <v>25000</v>
      </c>
      <c r="IG152" s="39">
        <v>14720</v>
      </c>
      <c r="IH152" s="39">
        <v>11190</v>
      </c>
      <c r="II152" s="39">
        <v>1500</v>
      </c>
      <c r="IJ152" s="39" t="s">
        <v>334</v>
      </c>
      <c r="IK152" s="39">
        <v>246570</v>
      </c>
      <c r="IL152" s="39">
        <v>43660</v>
      </c>
      <c r="IM152" s="39">
        <v>50840</v>
      </c>
      <c r="IN152" s="39">
        <v>62700</v>
      </c>
      <c r="IO152" s="39">
        <v>38930</v>
      </c>
      <c r="IP152" s="39">
        <v>25470</v>
      </c>
      <c r="IQ152" s="39">
        <v>14990</v>
      </c>
      <c r="IR152" s="39">
        <v>11420</v>
      </c>
      <c r="IS152" s="39">
        <v>1510</v>
      </c>
      <c r="IT152" s="39" t="s">
        <v>334</v>
      </c>
      <c r="IU152" s="39">
        <v>249520</v>
      </c>
      <c r="IV152" s="39">
        <v>43990</v>
      </c>
      <c r="IW152" s="39">
        <v>51470</v>
      </c>
      <c r="IX152" s="39">
        <v>63550</v>
      </c>
      <c r="IY152" s="39">
        <v>39480</v>
      </c>
      <c r="IZ152" s="39">
        <v>26050</v>
      </c>
      <c r="JA152" s="39">
        <v>15440</v>
      </c>
      <c r="JB152" s="39">
        <v>11670</v>
      </c>
      <c r="JC152" s="39">
        <v>1520</v>
      </c>
      <c r="JD152" s="39" t="s">
        <v>334</v>
      </c>
      <c r="JE152" s="39">
        <v>253160</v>
      </c>
      <c r="JF152" s="39">
        <v>44340</v>
      </c>
      <c r="JG152" s="39">
        <v>51960</v>
      </c>
      <c r="JH152" s="39">
        <v>64670</v>
      </c>
      <c r="JI152" s="39">
        <v>40070</v>
      </c>
      <c r="JJ152" s="39">
        <v>26630</v>
      </c>
      <c r="JK152" s="39">
        <v>15860</v>
      </c>
      <c r="JL152" s="39">
        <v>12000</v>
      </c>
      <c r="JM152" s="39">
        <v>1540</v>
      </c>
      <c r="JN152" s="39" t="s">
        <v>334</v>
      </c>
      <c r="JO152" s="39">
        <v>257060</v>
      </c>
      <c r="JP152" s="39">
        <v>44570</v>
      </c>
      <c r="JQ152" s="39">
        <v>52560</v>
      </c>
      <c r="JR152" s="39">
        <v>65900</v>
      </c>
      <c r="JS152" s="39">
        <v>40800</v>
      </c>
      <c r="JT152" s="39">
        <v>27310</v>
      </c>
      <c r="JU152" s="39">
        <v>16390</v>
      </c>
      <c r="JV152" s="39">
        <v>12400</v>
      </c>
      <c r="JW152" s="39">
        <v>1570</v>
      </c>
      <c r="JX152" s="39" t="s">
        <v>334</v>
      </c>
      <c r="JY152" s="39">
        <v>261490</v>
      </c>
      <c r="JZ152" s="39">
        <v>44830</v>
      </c>
      <c r="KA152" s="39">
        <v>52950</v>
      </c>
      <c r="KB152" s="39">
        <v>66940</v>
      </c>
      <c r="KC152" s="39">
        <v>41370</v>
      </c>
      <c r="KD152" s="39">
        <v>27890</v>
      </c>
      <c r="KE152" s="39">
        <v>16810</v>
      </c>
      <c r="KF152" s="39">
        <v>12690</v>
      </c>
      <c r="KG152" s="39">
        <v>1590</v>
      </c>
      <c r="KH152" s="39" t="s">
        <v>334</v>
      </c>
      <c r="KI152" s="39">
        <v>265070</v>
      </c>
      <c r="KJ152" s="39">
        <v>44880</v>
      </c>
      <c r="KK152" s="39">
        <v>53320</v>
      </c>
      <c r="KL152" s="39">
        <v>67950</v>
      </c>
      <c r="KM152" s="39">
        <v>42220</v>
      </c>
      <c r="KN152" s="39">
        <v>28630</v>
      </c>
      <c r="KO152" s="39">
        <v>17280</v>
      </c>
      <c r="KP152" s="39">
        <v>13010</v>
      </c>
      <c r="KQ152" s="39">
        <v>1610</v>
      </c>
      <c r="KR152" s="39" t="s">
        <v>334</v>
      </c>
      <c r="KS152" s="39">
        <v>268900</v>
      </c>
      <c r="KT152" s="39">
        <v>45090</v>
      </c>
      <c r="KU152" s="39">
        <v>53760</v>
      </c>
      <c r="KV152" s="39">
        <v>69430</v>
      </c>
      <c r="KW152" s="39">
        <v>43100</v>
      </c>
      <c r="KX152" s="39">
        <v>29400</v>
      </c>
      <c r="KY152" s="39">
        <v>17700</v>
      </c>
      <c r="KZ152" s="39">
        <v>13240</v>
      </c>
      <c r="LA152" s="39">
        <v>1640</v>
      </c>
      <c r="LB152" s="39" t="s">
        <v>334</v>
      </c>
      <c r="LC152" s="39">
        <v>273360</v>
      </c>
      <c r="LD152" t="e">
        <f>INDEX(Lookup!$F$2:$F$375, MATCH(D152,Lookup!$A$2:$A$375,0))</f>
        <v>#N/A</v>
      </c>
    </row>
    <row r="153" spans="2:316" ht="15" customHeight="1" x14ac:dyDescent="0.25">
      <c r="B153" s="1" t="s">
        <v>342</v>
      </c>
      <c r="C153" s="42">
        <v>3705</v>
      </c>
      <c r="D153" s="42" t="s">
        <v>633</v>
      </c>
      <c r="E153" s="37" t="s">
        <v>634</v>
      </c>
      <c r="F153" s="38">
        <v>5750</v>
      </c>
      <c r="G153" s="38">
        <v>6010</v>
      </c>
      <c r="H153" s="38">
        <v>5330</v>
      </c>
      <c r="I153" s="38">
        <v>3250</v>
      </c>
      <c r="J153" s="38">
        <v>1880</v>
      </c>
      <c r="K153" s="38">
        <v>1180</v>
      </c>
      <c r="L153" s="38">
        <v>740</v>
      </c>
      <c r="M153" s="38">
        <v>90</v>
      </c>
      <c r="N153" s="38" t="s">
        <v>334</v>
      </c>
      <c r="O153" s="39">
        <v>24230</v>
      </c>
      <c r="P153" s="39">
        <v>5850</v>
      </c>
      <c r="Q153" s="39">
        <v>6140</v>
      </c>
      <c r="R153" s="39">
        <v>5360</v>
      </c>
      <c r="S153" s="39">
        <v>3290</v>
      </c>
      <c r="T153" s="39">
        <v>1870</v>
      </c>
      <c r="U153" s="39">
        <v>1150</v>
      </c>
      <c r="V153" s="39">
        <v>720</v>
      </c>
      <c r="W153" s="39">
        <v>80</v>
      </c>
      <c r="X153" s="39" t="s">
        <v>334</v>
      </c>
      <c r="Y153" s="39">
        <v>24480</v>
      </c>
      <c r="Z153" s="39">
        <v>6020</v>
      </c>
      <c r="AA153" s="39">
        <v>6200</v>
      </c>
      <c r="AB153" s="39">
        <v>5440</v>
      </c>
      <c r="AC153" s="39">
        <v>3370</v>
      </c>
      <c r="AD153" s="39">
        <v>1920</v>
      </c>
      <c r="AE153" s="39">
        <v>1100</v>
      </c>
      <c r="AF153" s="39">
        <v>660</v>
      </c>
      <c r="AG153" s="39">
        <v>70</v>
      </c>
      <c r="AH153" s="39" t="s">
        <v>334</v>
      </c>
      <c r="AI153" s="39">
        <v>24760</v>
      </c>
      <c r="AJ153" s="39">
        <v>6070</v>
      </c>
      <c r="AK153" s="39">
        <v>6330</v>
      </c>
      <c r="AL153" s="39">
        <v>5450</v>
      </c>
      <c r="AM153" s="39">
        <v>3400</v>
      </c>
      <c r="AN153" s="39">
        <v>1950</v>
      </c>
      <c r="AO153" s="39">
        <v>1100</v>
      </c>
      <c r="AP153" s="39">
        <v>650</v>
      </c>
      <c r="AQ153" s="39">
        <v>60</v>
      </c>
      <c r="AR153" s="39" t="s">
        <v>334</v>
      </c>
      <c r="AS153" s="39">
        <v>25010</v>
      </c>
      <c r="AT153" s="39">
        <v>6080</v>
      </c>
      <c r="AU153" s="39">
        <v>6390</v>
      </c>
      <c r="AV153" s="39">
        <v>5460</v>
      </c>
      <c r="AW153" s="39">
        <v>3440</v>
      </c>
      <c r="AX153" s="39">
        <v>1960</v>
      </c>
      <c r="AY153" s="39">
        <v>1100</v>
      </c>
      <c r="AZ153" s="39">
        <v>640</v>
      </c>
      <c r="BA153" s="39">
        <v>60</v>
      </c>
      <c r="BB153" s="39" t="s">
        <v>334</v>
      </c>
      <c r="BC153" s="39">
        <v>25130</v>
      </c>
      <c r="BD153" s="39">
        <v>6040</v>
      </c>
      <c r="BE153" s="39">
        <v>6500</v>
      </c>
      <c r="BF153" s="39">
        <v>5490</v>
      </c>
      <c r="BG153" s="39">
        <v>3440</v>
      </c>
      <c r="BH153" s="39">
        <v>1970</v>
      </c>
      <c r="BI153" s="39">
        <v>1110</v>
      </c>
      <c r="BJ153" s="39">
        <v>650</v>
      </c>
      <c r="BK153" s="39">
        <v>60</v>
      </c>
      <c r="BL153" s="39" t="s">
        <v>334</v>
      </c>
      <c r="BM153" s="39">
        <v>25260</v>
      </c>
      <c r="BN153" s="39">
        <v>6050</v>
      </c>
      <c r="BO153" s="39">
        <v>6590</v>
      </c>
      <c r="BP153" s="39">
        <v>5500</v>
      </c>
      <c r="BQ153" s="39">
        <v>3450</v>
      </c>
      <c r="BR153" s="39">
        <v>1990</v>
      </c>
      <c r="BS153" s="39">
        <v>1120</v>
      </c>
      <c r="BT153" s="39">
        <v>650</v>
      </c>
      <c r="BU153" s="39">
        <v>60</v>
      </c>
      <c r="BV153" s="39" t="s">
        <v>334</v>
      </c>
      <c r="BW153" s="39">
        <v>25410</v>
      </c>
      <c r="BX153" s="39">
        <v>6050</v>
      </c>
      <c r="BY153" s="39">
        <v>6620</v>
      </c>
      <c r="BZ153" s="39">
        <v>5520</v>
      </c>
      <c r="CA153" s="39">
        <v>3480</v>
      </c>
      <c r="CB153" s="39">
        <v>2010</v>
      </c>
      <c r="CC153" s="39">
        <v>1130</v>
      </c>
      <c r="CD153" s="39">
        <v>660</v>
      </c>
      <c r="CE153" s="39">
        <v>60</v>
      </c>
      <c r="CF153" s="39" t="s">
        <v>334</v>
      </c>
      <c r="CG153" s="39">
        <v>25520</v>
      </c>
      <c r="CH153" s="39">
        <v>6050</v>
      </c>
      <c r="CI153" s="39">
        <v>6620</v>
      </c>
      <c r="CJ153" s="39">
        <v>5540</v>
      </c>
      <c r="CK153" s="39">
        <v>3500</v>
      </c>
      <c r="CL153" s="39">
        <v>2020</v>
      </c>
      <c r="CM153" s="39">
        <v>1140</v>
      </c>
      <c r="CN153" s="39">
        <v>660</v>
      </c>
      <c r="CO153" s="39">
        <v>60</v>
      </c>
      <c r="CP153" s="39" t="s">
        <v>334</v>
      </c>
      <c r="CQ153" s="39">
        <v>25580</v>
      </c>
      <c r="CR153" s="39">
        <v>6070</v>
      </c>
      <c r="CS153" s="39">
        <v>6650</v>
      </c>
      <c r="CT153" s="39">
        <v>5560</v>
      </c>
      <c r="CU153" s="39">
        <v>3530</v>
      </c>
      <c r="CV153" s="39">
        <v>2040</v>
      </c>
      <c r="CW153" s="39">
        <v>1140</v>
      </c>
      <c r="CX153" s="39">
        <v>670</v>
      </c>
      <c r="CY153" s="39">
        <v>60</v>
      </c>
      <c r="CZ153" s="39" t="s">
        <v>334</v>
      </c>
      <c r="DA153" s="39">
        <v>25740</v>
      </c>
      <c r="DB153" s="39">
        <v>6140</v>
      </c>
      <c r="DC153" s="39">
        <v>6660</v>
      </c>
      <c r="DD153" s="39">
        <v>5570</v>
      </c>
      <c r="DE153" s="39">
        <v>3580</v>
      </c>
      <c r="DF153" s="39">
        <v>2070</v>
      </c>
      <c r="DG153" s="39">
        <v>1160</v>
      </c>
      <c r="DH153" s="39">
        <v>670</v>
      </c>
      <c r="DI153" s="39">
        <v>60</v>
      </c>
      <c r="DJ153" s="39" t="s">
        <v>334</v>
      </c>
      <c r="DK153" s="39">
        <v>25900</v>
      </c>
      <c r="DL153" s="39">
        <v>6190</v>
      </c>
      <c r="DM153" s="39">
        <v>6670</v>
      </c>
      <c r="DN153" s="39">
        <v>5590</v>
      </c>
      <c r="DO153" s="39">
        <v>3590</v>
      </c>
      <c r="DP153" s="39">
        <v>2090</v>
      </c>
      <c r="DQ153" s="39">
        <v>1160</v>
      </c>
      <c r="DR153" s="39">
        <v>670</v>
      </c>
      <c r="DS153" s="39">
        <v>70</v>
      </c>
      <c r="DT153" s="39" t="s">
        <v>334</v>
      </c>
      <c r="DU153" s="39">
        <v>26020</v>
      </c>
      <c r="DV153" s="39">
        <v>6230</v>
      </c>
      <c r="DW153" s="39">
        <v>6690</v>
      </c>
      <c r="DX153" s="39">
        <v>5600</v>
      </c>
      <c r="DY153" s="39">
        <v>3600</v>
      </c>
      <c r="DZ153" s="39">
        <v>2100</v>
      </c>
      <c r="EA153" s="39">
        <v>1170</v>
      </c>
      <c r="EB153" s="39">
        <v>680</v>
      </c>
      <c r="EC153" s="39">
        <v>70</v>
      </c>
      <c r="ED153" s="39" t="s">
        <v>334</v>
      </c>
      <c r="EE153" s="39">
        <v>26140</v>
      </c>
      <c r="EF153" s="39">
        <v>6250</v>
      </c>
      <c r="EG153" s="39">
        <v>6720</v>
      </c>
      <c r="EH153" s="39">
        <v>5610</v>
      </c>
      <c r="EI153" s="39">
        <v>3620</v>
      </c>
      <c r="EJ153" s="39">
        <v>2110</v>
      </c>
      <c r="EK153" s="39">
        <v>1180</v>
      </c>
      <c r="EL153" s="39">
        <v>690</v>
      </c>
      <c r="EM153" s="39">
        <v>70</v>
      </c>
      <c r="EN153" s="39" t="s">
        <v>334</v>
      </c>
      <c r="EO153" s="39">
        <v>26240</v>
      </c>
      <c r="EP153" s="39">
        <v>6300</v>
      </c>
      <c r="EQ153" s="39">
        <v>6700</v>
      </c>
      <c r="ER153" s="39">
        <v>5620</v>
      </c>
      <c r="ES153" s="39">
        <v>3630</v>
      </c>
      <c r="ET153" s="39">
        <v>2100</v>
      </c>
      <c r="EU153" s="39">
        <v>1180</v>
      </c>
      <c r="EV153" s="39">
        <v>690</v>
      </c>
      <c r="EW153" s="39">
        <v>70</v>
      </c>
      <c r="EX153" s="39" t="s">
        <v>334</v>
      </c>
      <c r="EY153" s="39">
        <v>26290</v>
      </c>
      <c r="EZ153" s="39">
        <v>6340</v>
      </c>
      <c r="FA153" s="39">
        <v>6780</v>
      </c>
      <c r="FB153" s="39">
        <v>5670</v>
      </c>
      <c r="FC153" s="39">
        <v>3650</v>
      </c>
      <c r="FD153" s="39">
        <v>2120</v>
      </c>
      <c r="FE153" s="39">
        <v>1180</v>
      </c>
      <c r="FF153" s="39">
        <v>690</v>
      </c>
      <c r="FG153" s="39">
        <v>70</v>
      </c>
      <c r="FH153" s="39" t="s">
        <v>334</v>
      </c>
      <c r="FI153" s="39">
        <v>26510</v>
      </c>
      <c r="FJ153" s="39">
        <v>6370</v>
      </c>
      <c r="FK153" s="39">
        <v>6810</v>
      </c>
      <c r="FL153" s="39">
        <v>5720</v>
      </c>
      <c r="FM153" s="39">
        <v>3680</v>
      </c>
      <c r="FN153" s="39">
        <v>2140</v>
      </c>
      <c r="FO153" s="39">
        <v>1180</v>
      </c>
      <c r="FP153" s="39">
        <v>690</v>
      </c>
      <c r="FQ153" s="39">
        <v>70</v>
      </c>
      <c r="FR153" s="39" t="s">
        <v>334</v>
      </c>
      <c r="FS153" s="39">
        <v>26650</v>
      </c>
      <c r="FT153" s="39">
        <v>6390</v>
      </c>
      <c r="FU153" s="39">
        <v>6820</v>
      </c>
      <c r="FV153" s="39">
        <v>5770</v>
      </c>
      <c r="FW153" s="39">
        <v>3690</v>
      </c>
      <c r="FX153" s="39">
        <v>2140</v>
      </c>
      <c r="FY153" s="39">
        <v>1180</v>
      </c>
      <c r="FZ153" s="39">
        <v>680</v>
      </c>
      <c r="GA153" s="39">
        <v>70</v>
      </c>
      <c r="GB153" s="39" t="s">
        <v>334</v>
      </c>
      <c r="GC153" s="39">
        <v>26740</v>
      </c>
      <c r="GD153" s="39">
        <v>6430</v>
      </c>
      <c r="GE153" s="39">
        <v>6840</v>
      </c>
      <c r="GF153" s="39">
        <v>5790</v>
      </c>
      <c r="GG153" s="39">
        <v>3700</v>
      </c>
      <c r="GH153" s="39">
        <v>2140</v>
      </c>
      <c r="GI153" s="39">
        <v>1190</v>
      </c>
      <c r="GJ153" s="39">
        <v>690</v>
      </c>
      <c r="GK153" s="39">
        <v>70</v>
      </c>
      <c r="GL153" s="39" t="s">
        <v>334</v>
      </c>
      <c r="GM153" s="39">
        <v>26860</v>
      </c>
      <c r="GN153" s="39">
        <v>6460</v>
      </c>
      <c r="GO153" s="39">
        <v>6890</v>
      </c>
      <c r="GP153" s="39">
        <v>5820</v>
      </c>
      <c r="GQ153" s="39">
        <v>3710</v>
      </c>
      <c r="GR153" s="39">
        <v>2150</v>
      </c>
      <c r="GS153" s="39">
        <v>1200</v>
      </c>
      <c r="GT153" s="39">
        <v>680</v>
      </c>
      <c r="GU153" s="39">
        <v>70</v>
      </c>
      <c r="GV153" s="39" t="s">
        <v>334</v>
      </c>
      <c r="GW153" s="39">
        <v>26980</v>
      </c>
      <c r="GX153" s="39">
        <v>6480</v>
      </c>
      <c r="GY153" s="39">
        <v>6910</v>
      </c>
      <c r="GZ153" s="39">
        <v>5840</v>
      </c>
      <c r="HA153" s="39">
        <v>3710</v>
      </c>
      <c r="HB153" s="39">
        <v>2140</v>
      </c>
      <c r="HC153" s="39">
        <v>1200</v>
      </c>
      <c r="HD153" s="39">
        <v>680</v>
      </c>
      <c r="HE153" s="39">
        <v>70</v>
      </c>
      <c r="HF153" s="39" t="s">
        <v>334</v>
      </c>
      <c r="HG153" s="39">
        <v>27030</v>
      </c>
      <c r="HH153" s="39">
        <v>6500</v>
      </c>
      <c r="HI153" s="39">
        <v>6940</v>
      </c>
      <c r="HJ153" s="39">
        <v>5860</v>
      </c>
      <c r="HK153" s="39">
        <v>3720</v>
      </c>
      <c r="HL153" s="39">
        <v>2150</v>
      </c>
      <c r="HM153" s="39">
        <v>1200</v>
      </c>
      <c r="HN153" s="39">
        <v>680</v>
      </c>
      <c r="HO153" s="39">
        <v>70</v>
      </c>
      <c r="HP153" s="39" t="s">
        <v>334</v>
      </c>
      <c r="HQ153" s="39">
        <v>27130</v>
      </c>
      <c r="HR153" s="39">
        <v>6520</v>
      </c>
      <c r="HS153" s="39">
        <v>7010</v>
      </c>
      <c r="HT153" s="39">
        <v>5910</v>
      </c>
      <c r="HU153" s="39">
        <v>3750</v>
      </c>
      <c r="HV153" s="39">
        <v>2180</v>
      </c>
      <c r="HW153" s="39">
        <v>1200</v>
      </c>
      <c r="HX153" s="39">
        <v>680</v>
      </c>
      <c r="HY153" s="39">
        <v>70</v>
      </c>
      <c r="HZ153" s="39" t="s">
        <v>334</v>
      </c>
      <c r="IA153" s="39">
        <v>27340</v>
      </c>
      <c r="IB153" s="39">
        <v>6530</v>
      </c>
      <c r="IC153" s="39">
        <v>7050</v>
      </c>
      <c r="ID153" s="39">
        <v>5960</v>
      </c>
      <c r="IE153" s="39">
        <v>3780</v>
      </c>
      <c r="IF153" s="39">
        <v>2220</v>
      </c>
      <c r="IG153" s="39">
        <v>1210</v>
      </c>
      <c r="IH153" s="39">
        <v>680</v>
      </c>
      <c r="II153" s="39">
        <v>80</v>
      </c>
      <c r="IJ153" s="39" t="s">
        <v>334</v>
      </c>
      <c r="IK153" s="39">
        <v>27510</v>
      </c>
      <c r="IL153" s="39">
        <v>6550</v>
      </c>
      <c r="IM153" s="39">
        <v>7190</v>
      </c>
      <c r="IN153" s="39">
        <v>6010</v>
      </c>
      <c r="IO153" s="39">
        <v>3800</v>
      </c>
      <c r="IP153" s="39">
        <v>2260</v>
      </c>
      <c r="IQ153" s="39">
        <v>1230</v>
      </c>
      <c r="IR153" s="39">
        <v>700</v>
      </c>
      <c r="IS153" s="39">
        <v>80</v>
      </c>
      <c r="IT153" s="39" t="s">
        <v>334</v>
      </c>
      <c r="IU153" s="39">
        <v>27820</v>
      </c>
      <c r="IV153" s="39">
        <v>6590</v>
      </c>
      <c r="IW153" s="39">
        <v>7260</v>
      </c>
      <c r="IX153" s="39">
        <v>6070</v>
      </c>
      <c r="IY153" s="39">
        <v>3830</v>
      </c>
      <c r="IZ153" s="39">
        <v>2320</v>
      </c>
      <c r="JA153" s="39">
        <v>1240</v>
      </c>
      <c r="JB153" s="39">
        <v>710</v>
      </c>
      <c r="JC153" s="39">
        <v>80</v>
      </c>
      <c r="JD153" s="39" t="s">
        <v>334</v>
      </c>
      <c r="JE153" s="39">
        <v>28090</v>
      </c>
      <c r="JF153" s="39">
        <v>6620</v>
      </c>
      <c r="JG153" s="39">
        <v>7300</v>
      </c>
      <c r="JH153" s="39">
        <v>6120</v>
      </c>
      <c r="JI153" s="39">
        <v>3860</v>
      </c>
      <c r="JJ153" s="39">
        <v>2340</v>
      </c>
      <c r="JK153" s="39">
        <v>1250</v>
      </c>
      <c r="JL153" s="39">
        <v>730</v>
      </c>
      <c r="JM153" s="39">
        <v>80</v>
      </c>
      <c r="JN153" s="39" t="s">
        <v>334</v>
      </c>
      <c r="JO153" s="39">
        <v>28300</v>
      </c>
      <c r="JP153" s="39">
        <v>6660</v>
      </c>
      <c r="JQ153" s="39">
        <v>7360</v>
      </c>
      <c r="JR153" s="39">
        <v>6170</v>
      </c>
      <c r="JS153" s="39">
        <v>3900</v>
      </c>
      <c r="JT153" s="39">
        <v>2400</v>
      </c>
      <c r="JU153" s="39">
        <v>1280</v>
      </c>
      <c r="JV153" s="39">
        <v>730</v>
      </c>
      <c r="JW153" s="39">
        <v>80</v>
      </c>
      <c r="JX153" s="39" t="s">
        <v>334</v>
      </c>
      <c r="JY153" s="39">
        <v>28580</v>
      </c>
      <c r="JZ153" s="39">
        <v>6670</v>
      </c>
      <c r="KA153" s="39">
        <v>7370</v>
      </c>
      <c r="KB153" s="39">
        <v>6240</v>
      </c>
      <c r="KC153" s="39">
        <v>3930</v>
      </c>
      <c r="KD153" s="39">
        <v>2450</v>
      </c>
      <c r="KE153" s="39">
        <v>1310</v>
      </c>
      <c r="KF153" s="39">
        <v>740</v>
      </c>
      <c r="KG153" s="39">
        <v>80</v>
      </c>
      <c r="KH153" s="39" t="s">
        <v>334</v>
      </c>
      <c r="KI153" s="39">
        <v>28790</v>
      </c>
      <c r="KJ153" s="39">
        <v>6700</v>
      </c>
      <c r="KK153" s="39">
        <v>7420</v>
      </c>
      <c r="KL153" s="39">
        <v>6370</v>
      </c>
      <c r="KM153" s="39">
        <v>3990</v>
      </c>
      <c r="KN153" s="39">
        <v>2540</v>
      </c>
      <c r="KO153" s="39">
        <v>1350</v>
      </c>
      <c r="KP153" s="39">
        <v>760</v>
      </c>
      <c r="KQ153" s="39">
        <v>80</v>
      </c>
      <c r="KR153" s="39" t="s">
        <v>334</v>
      </c>
      <c r="KS153" s="39">
        <v>29210</v>
      </c>
      <c r="KT153" s="39">
        <v>6720</v>
      </c>
      <c r="KU153" s="39">
        <v>7480</v>
      </c>
      <c r="KV153" s="39">
        <v>6460</v>
      </c>
      <c r="KW153" s="39">
        <v>4030</v>
      </c>
      <c r="KX153" s="39">
        <v>2570</v>
      </c>
      <c r="KY153" s="39">
        <v>1380</v>
      </c>
      <c r="KZ153" s="39">
        <v>780</v>
      </c>
      <c r="LA153" s="39">
        <v>80</v>
      </c>
      <c r="LB153" s="39" t="s">
        <v>334</v>
      </c>
      <c r="LC153" s="39">
        <v>29490</v>
      </c>
      <c r="LD153" t="str">
        <f>INDEX(Lookup!$F$2:$F$375, MATCH(D153,Lookup!$A$2:$A$375,0))</f>
        <v>:</v>
      </c>
    </row>
    <row r="154" spans="2:316" ht="15" customHeight="1" x14ac:dyDescent="0.25">
      <c r="B154" s="1" t="s">
        <v>342</v>
      </c>
      <c r="C154" s="42">
        <v>3710</v>
      </c>
      <c r="D154" s="42" t="s">
        <v>635</v>
      </c>
      <c r="E154" s="37" t="s">
        <v>636</v>
      </c>
      <c r="F154" s="38">
        <v>17660</v>
      </c>
      <c r="G154" s="38">
        <v>11130</v>
      </c>
      <c r="H154" s="38">
        <v>10500</v>
      </c>
      <c r="I154" s="38">
        <v>5390</v>
      </c>
      <c r="J154" s="38">
        <v>1500</v>
      </c>
      <c r="K154" s="38">
        <v>470</v>
      </c>
      <c r="L154" s="38">
        <v>140</v>
      </c>
      <c r="M154" s="38">
        <v>10</v>
      </c>
      <c r="N154" s="38" t="s">
        <v>334</v>
      </c>
      <c r="O154" s="39">
        <v>46800</v>
      </c>
      <c r="P154" s="39">
        <v>17820</v>
      </c>
      <c r="Q154" s="39">
        <v>11200</v>
      </c>
      <c r="R154" s="39">
        <v>10560</v>
      </c>
      <c r="S154" s="39">
        <v>5380</v>
      </c>
      <c r="T154" s="39">
        <v>1520</v>
      </c>
      <c r="U154" s="39">
        <v>460</v>
      </c>
      <c r="V154" s="39">
        <v>140</v>
      </c>
      <c r="W154" s="39">
        <v>10</v>
      </c>
      <c r="X154" s="39" t="s">
        <v>334</v>
      </c>
      <c r="Y154" s="39">
        <v>47090</v>
      </c>
      <c r="Z154" s="39">
        <v>18300</v>
      </c>
      <c r="AA154" s="39">
        <v>11200</v>
      </c>
      <c r="AB154" s="39">
        <v>10630</v>
      </c>
      <c r="AC154" s="39">
        <v>5390</v>
      </c>
      <c r="AD154" s="39">
        <v>1570</v>
      </c>
      <c r="AE154" s="39">
        <v>440</v>
      </c>
      <c r="AF154" s="39">
        <v>130</v>
      </c>
      <c r="AG154" s="39">
        <v>10</v>
      </c>
      <c r="AH154" s="39" t="s">
        <v>334</v>
      </c>
      <c r="AI154" s="39">
        <v>47670</v>
      </c>
      <c r="AJ154" s="39">
        <v>18550</v>
      </c>
      <c r="AK154" s="39">
        <v>11160</v>
      </c>
      <c r="AL154" s="39">
        <v>10630</v>
      </c>
      <c r="AM154" s="39">
        <v>5430</v>
      </c>
      <c r="AN154" s="39">
        <v>1580</v>
      </c>
      <c r="AO154" s="39">
        <v>440</v>
      </c>
      <c r="AP154" s="39">
        <v>130</v>
      </c>
      <c r="AQ154" s="39">
        <v>10</v>
      </c>
      <c r="AR154" s="39" t="s">
        <v>334</v>
      </c>
      <c r="AS154" s="39">
        <v>47930</v>
      </c>
      <c r="AT154" s="39">
        <v>18660</v>
      </c>
      <c r="AU154" s="39">
        <v>11200</v>
      </c>
      <c r="AV154" s="39">
        <v>10720</v>
      </c>
      <c r="AW154" s="39">
        <v>5460</v>
      </c>
      <c r="AX154" s="39">
        <v>1570</v>
      </c>
      <c r="AY154" s="39">
        <v>450</v>
      </c>
      <c r="AZ154" s="39">
        <v>130</v>
      </c>
      <c r="BA154" s="39">
        <v>10</v>
      </c>
      <c r="BB154" s="39" t="s">
        <v>334</v>
      </c>
      <c r="BC154" s="39">
        <v>48200</v>
      </c>
      <c r="BD154" s="39">
        <v>18770</v>
      </c>
      <c r="BE154" s="39">
        <v>11240</v>
      </c>
      <c r="BF154" s="39">
        <v>10780</v>
      </c>
      <c r="BG154" s="39">
        <v>5560</v>
      </c>
      <c r="BH154" s="39">
        <v>1640</v>
      </c>
      <c r="BI154" s="39">
        <v>460</v>
      </c>
      <c r="BJ154" s="39">
        <v>130</v>
      </c>
      <c r="BK154" s="39">
        <v>10</v>
      </c>
      <c r="BL154" s="39" t="s">
        <v>334</v>
      </c>
      <c r="BM154" s="39">
        <v>48590</v>
      </c>
      <c r="BN154" s="39">
        <v>18830</v>
      </c>
      <c r="BO154" s="39">
        <v>11310</v>
      </c>
      <c r="BP154" s="39">
        <v>10830</v>
      </c>
      <c r="BQ154" s="39">
        <v>5620</v>
      </c>
      <c r="BR154" s="39">
        <v>1700</v>
      </c>
      <c r="BS154" s="39">
        <v>460</v>
      </c>
      <c r="BT154" s="39">
        <v>130</v>
      </c>
      <c r="BU154" s="39">
        <v>10</v>
      </c>
      <c r="BV154" s="39" t="s">
        <v>334</v>
      </c>
      <c r="BW154" s="39">
        <v>48890</v>
      </c>
      <c r="BX154" s="39">
        <v>18870</v>
      </c>
      <c r="BY154" s="39">
        <v>11440</v>
      </c>
      <c r="BZ154" s="39">
        <v>10940</v>
      </c>
      <c r="CA154" s="39">
        <v>5700</v>
      </c>
      <c r="CB154" s="39">
        <v>1750</v>
      </c>
      <c r="CC154" s="39">
        <v>480</v>
      </c>
      <c r="CD154" s="39">
        <v>140</v>
      </c>
      <c r="CE154" s="39">
        <v>10</v>
      </c>
      <c r="CF154" s="39" t="s">
        <v>334</v>
      </c>
      <c r="CG154" s="39">
        <v>49330</v>
      </c>
      <c r="CH154" s="39">
        <v>18930</v>
      </c>
      <c r="CI154" s="39">
        <v>11510</v>
      </c>
      <c r="CJ154" s="39">
        <v>11070</v>
      </c>
      <c r="CK154" s="39">
        <v>5840</v>
      </c>
      <c r="CL154" s="39">
        <v>1780</v>
      </c>
      <c r="CM154" s="39">
        <v>500</v>
      </c>
      <c r="CN154" s="39">
        <v>140</v>
      </c>
      <c r="CO154" s="39">
        <v>10</v>
      </c>
      <c r="CP154" s="39" t="s">
        <v>334</v>
      </c>
      <c r="CQ154" s="39">
        <v>49780</v>
      </c>
      <c r="CR154" s="39">
        <v>19000</v>
      </c>
      <c r="CS154" s="39">
        <v>11620</v>
      </c>
      <c r="CT154" s="39">
        <v>11180</v>
      </c>
      <c r="CU154" s="39">
        <v>5970</v>
      </c>
      <c r="CV154" s="39">
        <v>1850</v>
      </c>
      <c r="CW154" s="39">
        <v>510</v>
      </c>
      <c r="CX154" s="39">
        <v>140</v>
      </c>
      <c r="CY154" s="39">
        <v>10</v>
      </c>
      <c r="CZ154" s="39" t="s">
        <v>334</v>
      </c>
      <c r="DA154" s="39">
        <v>50290</v>
      </c>
      <c r="DB154" s="39">
        <v>19100</v>
      </c>
      <c r="DC154" s="39">
        <v>11790</v>
      </c>
      <c r="DD154" s="39">
        <v>11310</v>
      </c>
      <c r="DE154" s="39">
        <v>6120</v>
      </c>
      <c r="DF154" s="39">
        <v>1940</v>
      </c>
      <c r="DG154" s="39">
        <v>530</v>
      </c>
      <c r="DH154" s="39">
        <v>140</v>
      </c>
      <c r="DI154" s="39">
        <v>10</v>
      </c>
      <c r="DJ154" s="39" t="s">
        <v>334</v>
      </c>
      <c r="DK154" s="39">
        <v>50940</v>
      </c>
      <c r="DL154" s="39">
        <v>19150</v>
      </c>
      <c r="DM154" s="39">
        <v>11870</v>
      </c>
      <c r="DN154" s="39">
        <v>11440</v>
      </c>
      <c r="DO154" s="39">
        <v>6300</v>
      </c>
      <c r="DP154" s="39">
        <v>2000</v>
      </c>
      <c r="DQ154" s="39">
        <v>550</v>
      </c>
      <c r="DR154" s="39">
        <v>140</v>
      </c>
      <c r="DS154" s="39">
        <v>20</v>
      </c>
      <c r="DT154" s="39" t="s">
        <v>334</v>
      </c>
      <c r="DU154" s="39">
        <v>51470</v>
      </c>
      <c r="DV154" s="39">
        <v>19290</v>
      </c>
      <c r="DW154" s="39">
        <v>11950</v>
      </c>
      <c r="DX154" s="39">
        <v>11560</v>
      </c>
      <c r="DY154" s="39">
        <v>6390</v>
      </c>
      <c r="DZ154" s="39">
        <v>2050</v>
      </c>
      <c r="EA154" s="39">
        <v>560</v>
      </c>
      <c r="EB154" s="39">
        <v>140</v>
      </c>
      <c r="EC154" s="39">
        <v>20</v>
      </c>
      <c r="ED154" s="39" t="s">
        <v>334</v>
      </c>
      <c r="EE154" s="39">
        <v>51930</v>
      </c>
      <c r="EF154" s="39">
        <v>19350</v>
      </c>
      <c r="EG154" s="39">
        <v>12070</v>
      </c>
      <c r="EH154" s="39">
        <v>11620</v>
      </c>
      <c r="EI154" s="39">
        <v>6480</v>
      </c>
      <c r="EJ154" s="39">
        <v>2090</v>
      </c>
      <c r="EK154" s="39">
        <v>570</v>
      </c>
      <c r="EL154" s="39">
        <v>140</v>
      </c>
      <c r="EM154" s="39">
        <v>20</v>
      </c>
      <c r="EN154" s="39" t="s">
        <v>334</v>
      </c>
      <c r="EO154" s="39">
        <v>52320</v>
      </c>
      <c r="EP154" s="39">
        <v>19550</v>
      </c>
      <c r="EQ154" s="39">
        <v>12210</v>
      </c>
      <c r="ER154" s="39">
        <v>11730</v>
      </c>
      <c r="ES154" s="39">
        <v>6590</v>
      </c>
      <c r="ET154" s="39">
        <v>2120</v>
      </c>
      <c r="EU154" s="39">
        <v>580</v>
      </c>
      <c r="EV154" s="39">
        <v>140</v>
      </c>
      <c r="EW154" s="39">
        <v>20</v>
      </c>
      <c r="EX154" s="39" t="s">
        <v>334</v>
      </c>
      <c r="EY154" s="39">
        <v>52920</v>
      </c>
      <c r="EZ154" s="39">
        <v>19640</v>
      </c>
      <c r="FA154" s="39">
        <v>12250</v>
      </c>
      <c r="FB154" s="39">
        <v>11760</v>
      </c>
      <c r="FC154" s="39">
        <v>6650</v>
      </c>
      <c r="FD154" s="39">
        <v>2160</v>
      </c>
      <c r="FE154" s="39">
        <v>570</v>
      </c>
      <c r="FF154" s="39">
        <v>140</v>
      </c>
      <c r="FG154" s="39">
        <v>20</v>
      </c>
      <c r="FH154" s="39" t="s">
        <v>334</v>
      </c>
      <c r="FI154" s="39">
        <v>53190</v>
      </c>
      <c r="FJ154" s="39">
        <v>19800</v>
      </c>
      <c r="FK154" s="39">
        <v>12370</v>
      </c>
      <c r="FL154" s="39">
        <v>11840</v>
      </c>
      <c r="FM154" s="39">
        <v>6700</v>
      </c>
      <c r="FN154" s="39">
        <v>2190</v>
      </c>
      <c r="FO154" s="39">
        <v>560</v>
      </c>
      <c r="FP154" s="39">
        <v>140</v>
      </c>
      <c r="FQ154" s="39">
        <v>20</v>
      </c>
      <c r="FR154" s="39" t="s">
        <v>334</v>
      </c>
      <c r="FS154" s="39">
        <v>53610</v>
      </c>
      <c r="FT154" s="39">
        <v>19910</v>
      </c>
      <c r="FU154" s="39">
        <v>12370</v>
      </c>
      <c r="FV154" s="39">
        <v>11920</v>
      </c>
      <c r="FW154" s="39">
        <v>6700</v>
      </c>
      <c r="FX154" s="39">
        <v>2200</v>
      </c>
      <c r="FY154" s="39">
        <v>570</v>
      </c>
      <c r="FZ154" s="39">
        <v>140</v>
      </c>
      <c r="GA154" s="39">
        <v>20</v>
      </c>
      <c r="GB154" s="39" t="s">
        <v>334</v>
      </c>
      <c r="GC154" s="39">
        <v>53820</v>
      </c>
      <c r="GD154" s="39">
        <v>20030</v>
      </c>
      <c r="GE154" s="39">
        <v>12440</v>
      </c>
      <c r="GF154" s="39">
        <v>11980</v>
      </c>
      <c r="GG154" s="39">
        <v>6740</v>
      </c>
      <c r="GH154" s="39">
        <v>2220</v>
      </c>
      <c r="GI154" s="39">
        <v>570</v>
      </c>
      <c r="GJ154" s="39">
        <v>140</v>
      </c>
      <c r="GK154" s="39">
        <v>20</v>
      </c>
      <c r="GL154" s="39" t="s">
        <v>334</v>
      </c>
      <c r="GM154" s="39">
        <v>54140</v>
      </c>
      <c r="GN154" s="39">
        <v>20090</v>
      </c>
      <c r="GO154" s="39">
        <v>12510</v>
      </c>
      <c r="GP154" s="39">
        <v>12150</v>
      </c>
      <c r="GQ154" s="39">
        <v>6760</v>
      </c>
      <c r="GR154" s="39">
        <v>2240</v>
      </c>
      <c r="GS154" s="39">
        <v>580</v>
      </c>
      <c r="GT154" s="39">
        <v>140</v>
      </c>
      <c r="GU154" s="39">
        <v>20</v>
      </c>
      <c r="GV154" s="39" t="s">
        <v>334</v>
      </c>
      <c r="GW154" s="39">
        <v>54470</v>
      </c>
      <c r="GX154" s="39">
        <v>20130</v>
      </c>
      <c r="GY154" s="39">
        <v>12590</v>
      </c>
      <c r="GZ154" s="39">
        <v>12220</v>
      </c>
      <c r="HA154" s="39">
        <v>6750</v>
      </c>
      <c r="HB154" s="39">
        <v>2250</v>
      </c>
      <c r="HC154" s="39">
        <v>580</v>
      </c>
      <c r="HD154" s="39">
        <v>140</v>
      </c>
      <c r="HE154" s="39">
        <v>20</v>
      </c>
      <c r="HF154" s="39" t="s">
        <v>334</v>
      </c>
      <c r="HG154" s="39">
        <v>54670</v>
      </c>
      <c r="HH154" s="39">
        <v>20150</v>
      </c>
      <c r="HI154" s="39">
        <v>12670</v>
      </c>
      <c r="HJ154" s="39">
        <v>12290</v>
      </c>
      <c r="HK154" s="39">
        <v>6800</v>
      </c>
      <c r="HL154" s="39">
        <v>2260</v>
      </c>
      <c r="HM154" s="39">
        <v>580</v>
      </c>
      <c r="HN154" s="39">
        <v>140</v>
      </c>
      <c r="HO154" s="39">
        <v>20</v>
      </c>
      <c r="HP154" s="39" t="s">
        <v>334</v>
      </c>
      <c r="HQ154" s="39">
        <v>54900</v>
      </c>
      <c r="HR154" s="39">
        <v>20240</v>
      </c>
      <c r="HS154" s="39">
        <v>12710</v>
      </c>
      <c r="HT154" s="39">
        <v>12410</v>
      </c>
      <c r="HU154" s="39">
        <v>6830</v>
      </c>
      <c r="HV154" s="39">
        <v>2270</v>
      </c>
      <c r="HW154" s="39">
        <v>590</v>
      </c>
      <c r="HX154" s="39">
        <v>150</v>
      </c>
      <c r="HY154" s="39">
        <v>20</v>
      </c>
      <c r="HZ154" s="39" t="s">
        <v>334</v>
      </c>
      <c r="IA154" s="39">
        <v>55210</v>
      </c>
      <c r="IB154" s="39">
        <v>20300</v>
      </c>
      <c r="IC154" s="39">
        <v>12820</v>
      </c>
      <c r="ID154" s="39">
        <v>12650</v>
      </c>
      <c r="IE154" s="39">
        <v>6850</v>
      </c>
      <c r="IF154" s="39">
        <v>2330</v>
      </c>
      <c r="IG154" s="39">
        <v>620</v>
      </c>
      <c r="IH154" s="39">
        <v>150</v>
      </c>
      <c r="II154" s="39">
        <v>20</v>
      </c>
      <c r="IJ154" s="39" t="s">
        <v>334</v>
      </c>
      <c r="IK154" s="39">
        <v>55740</v>
      </c>
      <c r="IL154" s="39">
        <v>20370</v>
      </c>
      <c r="IM154" s="39">
        <v>12890</v>
      </c>
      <c r="IN154" s="39">
        <v>12770</v>
      </c>
      <c r="IO154" s="39">
        <v>6890</v>
      </c>
      <c r="IP154" s="39">
        <v>2410</v>
      </c>
      <c r="IQ154" s="39">
        <v>630</v>
      </c>
      <c r="IR154" s="39">
        <v>160</v>
      </c>
      <c r="IS154" s="39">
        <v>20</v>
      </c>
      <c r="IT154" s="39" t="s">
        <v>334</v>
      </c>
      <c r="IU154" s="39">
        <v>56140</v>
      </c>
      <c r="IV154" s="39">
        <v>20440</v>
      </c>
      <c r="IW154" s="39">
        <v>12920</v>
      </c>
      <c r="IX154" s="39">
        <v>12870</v>
      </c>
      <c r="IY154" s="39">
        <v>6950</v>
      </c>
      <c r="IZ154" s="39">
        <v>2500</v>
      </c>
      <c r="JA154" s="39">
        <v>660</v>
      </c>
      <c r="JB154" s="39">
        <v>170</v>
      </c>
      <c r="JC154" s="39">
        <v>10</v>
      </c>
      <c r="JD154" s="39" t="s">
        <v>334</v>
      </c>
      <c r="JE154" s="39">
        <v>56520</v>
      </c>
      <c r="JF154" s="39">
        <v>20580</v>
      </c>
      <c r="JG154" s="39">
        <v>13020</v>
      </c>
      <c r="JH154" s="39">
        <v>13050</v>
      </c>
      <c r="JI154" s="39">
        <v>7040</v>
      </c>
      <c r="JJ154" s="39">
        <v>2600</v>
      </c>
      <c r="JK154" s="39">
        <v>690</v>
      </c>
      <c r="JL154" s="39">
        <v>180</v>
      </c>
      <c r="JM154" s="39">
        <v>10</v>
      </c>
      <c r="JN154" s="39" t="s">
        <v>334</v>
      </c>
      <c r="JO154" s="39">
        <v>57170</v>
      </c>
      <c r="JP154" s="39">
        <v>20660</v>
      </c>
      <c r="JQ154" s="39">
        <v>13150</v>
      </c>
      <c r="JR154" s="39">
        <v>13260</v>
      </c>
      <c r="JS154" s="39">
        <v>7150</v>
      </c>
      <c r="JT154" s="39">
        <v>2720</v>
      </c>
      <c r="JU154" s="39">
        <v>740</v>
      </c>
      <c r="JV154" s="39">
        <v>180</v>
      </c>
      <c r="JW154" s="39">
        <v>20</v>
      </c>
      <c r="JX154" s="39" t="s">
        <v>334</v>
      </c>
      <c r="JY154" s="39">
        <v>57870</v>
      </c>
      <c r="JZ154" s="39">
        <v>20710</v>
      </c>
      <c r="KA154" s="39">
        <v>13240</v>
      </c>
      <c r="KB154" s="39">
        <v>13450</v>
      </c>
      <c r="KC154" s="39">
        <v>7240</v>
      </c>
      <c r="KD154" s="39">
        <v>2800</v>
      </c>
      <c r="KE154" s="39">
        <v>760</v>
      </c>
      <c r="KF154" s="39">
        <v>190</v>
      </c>
      <c r="KG154" s="39">
        <v>20</v>
      </c>
      <c r="KH154" s="39" t="s">
        <v>334</v>
      </c>
      <c r="KI154" s="39">
        <v>58390</v>
      </c>
      <c r="KJ154" s="39">
        <v>20760</v>
      </c>
      <c r="KK154" s="39">
        <v>13340</v>
      </c>
      <c r="KL154" s="39">
        <v>13600</v>
      </c>
      <c r="KM154" s="39">
        <v>7400</v>
      </c>
      <c r="KN154" s="39">
        <v>2890</v>
      </c>
      <c r="KO154" s="39">
        <v>790</v>
      </c>
      <c r="KP154" s="39">
        <v>190</v>
      </c>
      <c r="KQ154" s="39">
        <v>20</v>
      </c>
      <c r="KR154" s="39" t="s">
        <v>334</v>
      </c>
      <c r="KS154" s="39">
        <v>58980</v>
      </c>
      <c r="KT154" s="39">
        <v>20780</v>
      </c>
      <c r="KU154" s="39">
        <v>13500</v>
      </c>
      <c r="KV154" s="39">
        <v>14020</v>
      </c>
      <c r="KW154" s="39">
        <v>7670</v>
      </c>
      <c r="KX154" s="39">
        <v>3020</v>
      </c>
      <c r="KY154" s="39">
        <v>820</v>
      </c>
      <c r="KZ154" s="39">
        <v>190</v>
      </c>
      <c r="LA154" s="39">
        <v>20</v>
      </c>
      <c r="LB154" s="39" t="s">
        <v>334</v>
      </c>
      <c r="LC154" s="39">
        <v>60000</v>
      </c>
      <c r="LD154" t="str">
        <f>INDEX(Lookup!$F$2:$F$375, MATCH(D154,Lookup!$A$2:$A$375,0))</f>
        <v>:</v>
      </c>
    </row>
    <row r="155" spans="2:316" ht="15" customHeight="1" x14ac:dyDescent="0.25">
      <c r="B155" s="1" t="s">
        <v>342</v>
      </c>
      <c r="C155" s="42">
        <v>3715</v>
      </c>
      <c r="D155" s="42" t="s">
        <v>637</v>
      </c>
      <c r="E155" s="37" t="s">
        <v>638</v>
      </c>
      <c r="F155" s="38">
        <v>6960</v>
      </c>
      <c r="G155" s="38">
        <v>9020</v>
      </c>
      <c r="H155" s="38">
        <v>9450</v>
      </c>
      <c r="I155" s="38">
        <v>4120</v>
      </c>
      <c r="J155" s="38">
        <v>2770</v>
      </c>
      <c r="K155" s="38">
        <v>1750</v>
      </c>
      <c r="L155" s="38">
        <v>1140</v>
      </c>
      <c r="M155" s="38">
        <v>100</v>
      </c>
      <c r="N155" s="38" t="s">
        <v>334</v>
      </c>
      <c r="O155" s="39">
        <v>35310</v>
      </c>
      <c r="P155" s="39">
        <v>7040</v>
      </c>
      <c r="Q155" s="39">
        <v>9160</v>
      </c>
      <c r="R155" s="39">
        <v>9480</v>
      </c>
      <c r="S155" s="39">
        <v>4200</v>
      </c>
      <c r="T155" s="39">
        <v>2840</v>
      </c>
      <c r="U155" s="39">
        <v>1670</v>
      </c>
      <c r="V155" s="39">
        <v>1110</v>
      </c>
      <c r="W155" s="39">
        <v>90</v>
      </c>
      <c r="X155" s="39" t="s">
        <v>334</v>
      </c>
      <c r="Y155" s="39">
        <v>35600</v>
      </c>
      <c r="Z155" s="39">
        <v>7200</v>
      </c>
      <c r="AA155" s="39">
        <v>9320</v>
      </c>
      <c r="AB155" s="39">
        <v>9480</v>
      </c>
      <c r="AC155" s="39">
        <v>4240</v>
      </c>
      <c r="AD155" s="39">
        <v>2860</v>
      </c>
      <c r="AE155" s="39">
        <v>1670</v>
      </c>
      <c r="AF155" s="39">
        <v>1030</v>
      </c>
      <c r="AG155" s="39">
        <v>80</v>
      </c>
      <c r="AH155" s="39" t="s">
        <v>334</v>
      </c>
      <c r="AI155" s="39">
        <v>35880</v>
      </c>
      <c r="AJ155" s="39">
        <v>7320</v>
      </c>
      <c r="AK155" s="39">
        <v>9350</v>
      </c>
      <c r="AL155" s="39">
        <v>9520</v>
      </c>
      <c r="AM155" s="39">
        <v>4300</v>
      </c>
      <c r="AN155" s="39">
        <v>2900</v>
      </c>
      <c r="AO155" s="39">
        <v>1680</v>
      </c>
      <c r="AP155" s="39">
        <v>1030</v>
      </c>
      <c r="AQ155" s="39">
        <v>80</v>
      </c>
      <c r="AR155" s="39" t="s">
        <v>334</v>
      </c>
      <c r="AS155" s="39">
        <v>36170</v>
      </c>
      <c r="AT155" s="39">
        <v>7400</v>
      </c>
      <c r="AU155" s="39">
        <v>9510</v>
      </c>
      <c r="AV155" s="39">
        <v>9460</v>
      </c>
      <c r="AW155" s="39">
        <v>4340</v>
      </c>
      <c r="AX155" s="39">
        <v>2910</v>
      </c>
      <c r="AY155" s="39">
        <v>1700</v>
      </c>
      <c r="AZ155" s="39">
        <v>1030</v>
      </c>
      <c r="BA155" s="39">
        <v>80</v>
      </c>
      <c r="BB155" s="39" t="s">
        <v>334</v>
      </c>
      <c r="BC155" s="39">
        <v>36420</v>
      </c>
      <c r="BD155" s="39">
        <v>7470</v>
      </c>
      <c r="BE155" s="39">
        <v>9520</v>
      </c>
      <c r="BF155" s="39">
        <v>9480</v>
      </c>
      <c r="BG155" s="39">
        <v>4410</v>
      </c>
      <c r="BH155" s="39">
        <v>2990</v>
      </c>
      <c r="BI155" s="39">
        <v>1760</v>
      </c>
      <c r="BJ155" s="39">
        <v>1060</v>
      </c>
      <c r="BK155" s="39">
        <v>80</v>
      </c>
      <c r="BL155" s="39" t="s">
        <v>334</v>
      </c>
      <c r="BM155" s="39">
        <v>36770</v>
      </c>
      <c r="BN155" s="39">
        <v>7510</v>
      </c>
      <c r="BO155" s="39">
        <v>9580</v>
      </c>
      <c r="BP155" s="39">
        <v>9480</v>
      </c>
      <c r="BQ155" s="39">
        <v>4480</v>
      </c>
      <c r="BR155" s="39">
        <v>3050</v>
      </c>
      <c r="BS155" s="39">
        <v>1810</v>
      </c>
      <c r="BT155" s="39">
        <v>1090</v>
      </c>
      <c r="BU155" s="39">
        <v>80</v>
      </c>
      <c r="BV155" s="39" t="s">
        <v>334</v>
      </c>
      <c r="BW155" s="39">
        <v>37070</v>
      </c>
      <c r="BX155" s="39">
        <v>7520</v>
      </c>
      <c r="BY155" s="39">
        <v>9750</v>
      </c>
      <c r="BZ155" s="39">
        <v>9490</v>
      </c>
      <c r="CA155" s="39">
        <v>4560</v>
      </c>
      <c r="CB155" s="39">
        <v>3090</v>
      </c>
      <c r="CC155" s="39">
        <v>1880</v>
      </c>
      <c r="CD155" s="39">
        <v>1100</v>
      </c>
      <c r="CE155" s="39">
        <v>80</v>
      </c>
      <c r="CF155" s="39" t="s">
        <v>334</v>
      </c>
      <c r="CG155" s="39">
        <v>37470</v>
      </c>
      <c r="CH155" s="39">
        <v>7540</v>
      </c>
      <c r="CI155" s="39">
        <v>9790</v>
      </c>
      <c r="CJ155" s="39">
        <v>9490</v>
      </c>
      <c r="CK155" s="39">
        <v>4620</v>
      </c>
      <c r="CL155" s="39">
        <v>3200</v>
      </c>
      <c r="CM155" s="39">
        <v>1930</v>
      </c>
      <c r="CN155" s="39">
        <v>1140</v>
      </c>
      <c r="CO155" s="39">
        <v>80</v>
      </c>
      <c r="CP155" s="39" t="s">
        <v>334</v>
      </c>
      <c r="CQ155" s="39">
        <v>37790</v>
      </c>
      <c r="CR155" s="39">
        <v>7560</v>
      </c>
      <c r="CS155" s="39">
        <v>9820</v>
      </c>
      <c r="CT155" s="39">
        <v>9520</v>
      </c>
      <c r="CU155" s="39">
        <v>4670</v>
      </c>
      <c r="CV155" s="39">
        <v>3330</v>
      </c>
      <c r="CW155" s="39">
        <v>2050</v>
      </c>
      <c r="CX155" s="39">
        <v>1200</v>
      </c>
      <c r="CY155" s="39">
        <v>80</v>
      </c>
      <c r="CZ155" s="39" t="s">
        <v>334</v>
      </c>
      <c r="DA155" s="39">
        <v>38220</v>
      </c>
      <c r="DB155" s="39">
        <v>7590</v>
      </c>
      <c r="DC155" s="39">
        <v>9820</v>
      </c>
      <c r="DD155" s="39">
        <v>9520</v>
      </c>
      <c r="DE155" s="39">
        <v>4710</v>
      </c>
      <c r="DF155" s="39">
        <v>3500</v>
      </c>
      <c r="DG155" s="39">
        <v>2140</v>
      </c>
      <c r="DH155" s="39">
        <v>1250</v>
      </c>
      <c r="DI155" s="39">
        <v>90</v>
      </c>
      <c r="DJ155" s="39" t="s">
        <v>334</v>
      </c>
      <c r="DK155" s="39">
        <v>38630</v>
      </c>
      <c r="DL155" s="39">
        <v>7650</v>
      </c>
      <c r="DM155" s="39">
        <v>9870</v>
      </c>
      <c r="DN155" s="39">
        <v>9600</v>
      </c>
      <c r="DO155" s="39">
        <v>4820</v>
      </c>
      <c r="DP155" s="39">
        <v>3560</v>
      </c>
      <c r="DQ155" s="39">
        <v>2230</v>
      </c>
      <c r="DR155" s="39">
        <v>1280</v>
      </c>
      <c r="DS155" s="39">
        <v>90</v>
      </c>
      <c r="DT155" s="39" t="s">
        <v>334</v>
      </c>
      <c r="DU155" s="39">
        <v>39100</v>
      </c>
      <c r="DV155" s="39">
        <v>7670</v>
      </c>
      <c r="DW155" s="39">
        <v>9940</v>
      </c>
      <c r="DX155" s="39">
        <v>9670</v>
      </c>
      <c r="DY155" s="39">
        <v>4950</v>
      </c>
      <c r="DZ155" s="39">
        <v>3640</v>
      </c>
      <c r="EA155" s="39">
        <v>2280</v>
      </c>
      <c r="EB155" s="39">
        <v>1320</v>
      </c>
      <c r="EC155" s="39">
        <v>90</v>
      </c>
      <c r="ED155" s="39" t="s">
        <v>334</v>
      </c>
      <c r="EE155" s="39">
        <v>39560</v>
      </c>
      <c r="EF155" s="39">
        <v>7820</v>
      </c>
      <c r="EG155" s="39">
        <v>10070</v>
      </c>
      <c r="EH155" s="39">
        <v>9730</v>
      </c>
      <c r="EI155" s="39">
        <v>5090</v>
      </c>
      <c r="EJ155" s="39">
        <v>3760</v>
      </c>
      <c r="EK155" s="39">
        <v>2320</v>
      </c>
      <c r="EL155" s="39">
        <v>1380</v>
      </c>
      <c r="EM155" s="39">
        <v>90</v>
      </c>
      <c r="EN155" s="39" t="s">
        <v>334</v>
      </c>
      <c r="EO155" s="39">
        <v>40250</v>
      </c>
      <c r="EP155" s="39">
        <v>7900</v>
      </c>
      <c r="EQ155" s="39">
        <v>10380</v>
      </c>
      <c r="ER155" s="39">
        <v>9870</v>
      </c>
      <c r="ES155" s="39">
        <v>5210</v>
      </c>
      <c r="ET155" s="39">
        <v>3840</v>
      </c>
      <c r="EU155" s="39">
        <v>2360</v>
      </c>
      <c r="EV155" s="39">
        <v>1420</v>
      </c>
      <c r="EW155" s="39">
        <v>90</v>
      </c>
      <c r="EX155" s="39" t="s">
        <v>334</v>
      </c>
      <c r="EY155" s="39">
        <v>41080</v>
      </c>
      <c r="EZ155" s="39">
        <v>8020</v>
      </c>
      <c r="FA155" s="39">
        <v>10710</v>
      </c>
      <c r="FB155" s="39">
        <v>10020</v>
      </c>
      <c r="FC155" s="39">
        <v>5360</v>
      </c>
      <c r="FD155" s="39">
        <v>3900</v>
      </c>
      <c r="FE155" s="39">
        <v>2400</v>
      </c>
      <c r="FF155" s="39">
        <v>1440</v>
      </c>
      <c r="FG155" s="39">
        <v>100</v>
      </c>
      <c r="FH155" s="39" t="s">
        <v>334</v>
      </c>
      <c r="FI155" s="39">
        <v>41950</v>
      </c>
      <c r="FJ155" s="39">
        <v>8070</v>
      </c>
      <c r="FK155" s="39">
        <v>10830</v>
      </c>
      <c r="FL155" s="39">
        <v>10150</v>
      </c>
      <c r="FM155" s="39">
        <v>5430</v>
      </c>
      <c r="FN155" s="39">
        <v>3940</v>
      </c>
      <c r="FO155" s="39">
        <v>2450</v>
      </c>
      <c r="FP155" s="39">
        <v>1440</v>
      </c>
      <c r="FQ155" s="39">
        <v>100</v>
      </c>
      <c r="FR155" s="39" t="s">
        <v>334</v>
      </c>
      <c r="FS155" s="39">
        <v>42400</v>
      </c>
      <c r="FT155" s="39">
        <v>8140</v>
      </c>
      <c r="FU155" s="39">
        <v>10910</v>
      </c>
      <c r="FV155" s="39">
        <v>10180</v>
      </c>
      <c r="FW155" s="39">
        <v>5520</v>
      </c>
      <c r="FX155" s="39">
        <v>3990</v>
      </c>
      <c r="FY155" s="39">
        <v>2460</v>
      </c>
      <c r="FZ155" s="39">
        <v>1450</v>
      </c>
      <c r="GA155" s="39">
        <v>100</v>
      </c>
      <c r="GB155" s="39" t="s">
        <v>334</v>
      </c>
      <c r="GC155" s="39">
        <v>42750</v>
      </c>
      <c r="GD155" s="39">
        <v>8180</v>
      </c>
      <c r="GE155" s="39">
        <v>10920</v>
      </c>
      <c r="GF155" s="39">
        <v>10250</v>
      </c>
      <c r="GG155" s="39">
        <v>5570</v>
      </c>
      <c r="GH155" s="39">
        <v>4020</v>
      </c>
      <c r="GI155" s="39">
        <v>2510</v>
      </c>
      <c r="GJ155" s="39">
        <v>1470</v>
      </c>
      <c r="GK155" s="39">
        <v>100</v>
      </c>
      <c r="GL155" s="39" t="s">
        <v>334</v>
      </c>
      <c r="GM155" s="39">
        <v>43020</v>
      </c>
      <c r="GN155" s="39">
        <v>8230</v>
      </c>
      <c r="GO155" s="39">
        <v>10950</v>
      </c>
      <c r="GP155" s="39">
        <v>10420</v>
      </c>
      <c r="GQ155" s="39">
        <v>5610</v>
      </c>
      <c r="GR155" s="39">
        <v>4080</v>
      </c>
      <c r="GS155" s="39">
        <v>2530</v>
      </c>
      <c r="GT155" s="39">
        <v>1480</v>
      </c>
      <c r="GU155" s="39">
        <v>100</v>
      </c>
      <c r="GV155" s="39" t="s">
        <v>334</v>
      </c>
      <c r="GW155" s="39">
        <v>43390</v>
      </c>
      <c r="GX155" s="39">
        <v>8260</v>
      </c>
      <c r="GY155" s="39">
        <v>10990</v>
      </c>
      <c r="GZ155" s="39">
        <v>10490</v>
      </c>
      <c r="HA155" s="39">
        <v>5700</v>
      </c>
      <c r="HB155" s="39">
        <v>4100</v>
      </c>
      <c r="HC155" s="39">
        <v>2570</v>
      </c>
      <c r="HD155" s="39">
        <v>1480</v>
      </c>
      <c r="HE155" s="39">
        <v>100</v>
      </c>
      <c r="HF155" s="39" t="s">
        <v>334</v>
      </c>
      <c r="HG155" s="39">
        <v>43680</v>
      </c>
      <c r="HH155" s="39">
        <v>8300</v>
      </c>
      <c r="HI155" s="39">
        <v>11010</v>
      </c>
      <c r="HJ155" s="39">
        <v>10590</v>
      </c>
      <c r="HK155" s="39">
        <v>5810</v>
      </c>
      <c r="HL155" s="39">
        <v>4210</v>
      </c>
      <c r="HM155" s="39">
        <v>2620</v>
      </c>
      <c r="HN155" s="39">
        <v>1500</v>
      </c>
      <c r="HO155" s="39">
        <v>100</v>
      </c>
      <c r="HP155" s="39" t="s">
        <v>334</v>
      </c>
      <c r="HQ155" s="39">
        <v>44130</v>
      </c>
      <c r="HR155" s="39">
        <v>8400</v>
      </c>
      <c r="HS155" s="39">
        <v>11130</v>
      </c>
      <c r="HT155" s="39">
        <v>10750</v>
      </c>
      <c r="HU155" s="39">
        <v>5920</v>
      </c>
      <c r="HV155" s="39">
        <v>4300</v>
      </c>
      <c r="HW155" s="39">
        <v>2690</v>
      </c>
      <c r="HX155" s="39">
        <v>1520</v>
      </c>
      <c r="HY155" s="39">
        <v>100</v>
      </c>
      <c r="HZ155" s="39" t="s">
        <v>334</v>
      </c>
      <c r="IA155" s="39">
        <v>44810</v>
      </c>
      <c r="IB155" s="39">
        <v>8450</v>
      </c>
      <c r="IC155" s="39">
        <v>11190</v>
      </c>
      <c r="ID155" s="39">
        <v>10820</v>
      </c>
      <c r="IE155" s="39">
        <v>6020</v>
      </c>
      <c r="IF155" s="39">
        <v>4390</v>
      </c>
      <c r="IG155" s="39">
        <v>2730</v>
      </c>
      <c r="IH155" s="39">
        <v>1530</v>
      </c>
      <c r="II155" s="39">
        <v>100</v>
      </c>
      <c r="IJ155" s="39" t="s">
        <v>334</v>
      </c>
      <c r="IK155" s="39">
        <v>45230</v>
      </c>
      <c r="IL155" s="39">
        <v>8540</v>
      </c>
      <c r="IM155" s="39">
        <v>11240</v>
      </c>
      <c r="IN155" s="39">
        <v>10930</v>
      </c>
      <c r="IO155" s="39">
        <v>6110</v>
      </c>
      <c r="IP155" s="39">
        <v>4450</v>
      </c>
      <c r="IQ155" s="39">
        <v>2780</v>
      </c>
      <c r="IR155" s="39">
        <v>1560</v>
      </c>
      <c r="IS155" s="39">
        <v>100</v>
      </c>
      <c r="IT155" s="39" t="s">
        <v>334</v>
      </c>
      <c r="IU155" s="39">
        <v>45710</v>
      </c>
      <c r="IV155" s="39">
        <v>8630</v>
      </c>
      <c r="IW155" s="39">
        <v>11360</v>
      </c>
      <c r="IX155" s="39">
        <v>11020</v>
      </c>
      <c r="IY155" s="39">
        <v>6190</v>
      </c>
      <c r="IZ155" s="39">
        <v>4560</v>
      </c>
      <c r="JA155" s="39">
        <v>2860</v>
      </c>
      <c r="JB155" s="39">
        <v>1580</v>
      </c>
      <c r="JC155" s="39">
        <v>100</v>
      </c>
      <c r="JD155" s="39" t="s">
        <v>334</v>
      </c>
      <c r="JE155" s="39">
        <v>46300</v>
      </c>
      <c r="JF155" s="39">
        <v>8690</v>
      </c>
      <c r="JG155" s="39">
        <v>11440</v>
      </c>
      <c r="JH155" s="39">
        <v>11230</v>
      </c>
      <c r="JI155" s="39">
        <v>6350</v>
      </c>
      <c r="JJ155" s="39">
        <v>4680</v>
      </c>
      <c r="JK155" s="39">
        <v>3000</v>
      </c>
      <c r="JL155" s="39">
        <v>1630</v>
      </c>
      <c r="JM155" s="39">
        <v>110</v>
      </c>
      <c r="JN155" s="39" t="s">
        <v>334</v>
      </c>
      <c r="JO155" s="39">
        <v>47120</v>
      </c>
      <c r="JP155" s="39">
        <v>8700</v>
      </c>
      <c r="JQ155" s="39">
        <v>11600</v>
      </c>
      <c r="JR155" s="39">
        <v>11500</v>
      </c>
      <c r="JS155" s="39">
        <v>6610</v>
      </c>
      <c r="JT155" s="39">
        <v>4840</v>
      </c>
      <c r="JU155" s="39">
        <v>3150</v>
      </c>
      <c r="JV155" s="39">
        <v>1680</v>
      </c>
      <c r="JW155" s="39">
        <v>110</v>
      </c>
      <c r="JX155" s="39" t="s">
        <v>334</v>
      </c>
      <c r="JY155" s="39">
        <v>48170</v>
      </c>
      <c r="JZ155" s="39">
        <v>8820</v>
      </c>
      <c r="KA155" s="39">
        <v>11700</v>
      </c>
      <c r="KB155" s="39">
        <v>11690</v>
      </c>
      <c r="KC155" s="39">
        <v>6780</v>
      </c>
      <c r="KD155" s="39">
        <v>4970</v>
      </c>
      <c r="KE155" s="39">
        <v>3190</v>
      </c>
      <c r="KF155" s="39">
        <v>1730</v>
      </c>
      <c r="KG155" s="39">
        <v>110</v>
      </c>
      <c r="KH155" s="39" t="s">
        <v>334</v>
      </c>
      <c r="KI155" s="39">
        <v>48990</v>
      </c>
      <c r="KJ155" s="39">
        <v>8730</v>
      </c>
      <c r="KK155" s="39">
        <v>11770</v>
      </c>
      <c r="KL155" s="39">
        <v>11810</v>
      </c>
      <c r="KM155" s="39">
        <v>6920</v>
      </c>
      <c r="KN155" s="39">
        <v>5100</v>
      </c>
      <c r="KO155" s="39">
        <v>3300</v>
      </c>
      <c r="KP155" s="39">
        <v>1800</v>
      </c>
      <c r="KQ155" s="39">
        <v>110</v>
      </c>
      <c r="KR155" s="39" t="s">
        <v>334</v>
      </c>
      <c r="KS155" s="39">
        <v>49520</v>
      </c>
      <c r="KT155" s="39">
        <v>8800</v>
      </c>
      <c r="KU155" s="39">
        <v>11850</v>
      </c>
      <c r="KV155" s="39">
        <v>12040</v>
      </c>
      <c r="KW155" s="39">
        <v>7040</v>
      </c>
      <c r="KX155" s="39">
        <v>5170</v>
      </c>
      <c r="KY155" s="39">
        <v>3380</v>
      </c>
      <c r="KZ155" s="39">
        <v>1850</v>
      </c>
      <c r="LA155" s="39">
        <v>110</v>
      </c>
      <c r="LB155" s="39" t="s">
        <v>334</v>
      </c>
      <c r="LC155" s="39">
        <v>50240</v>
      </c>
      <c r="LD155" t="str">
        <f>INDEX(Lookup!$F$2:$F$375, MATCH(D155,Lookup!$A$2:$A$375,0))</f>
        <v>:</v>
      </c>
    </row>
    <row r="156" spans="2:316" ht="15" customHeight="1" x14ac:dyDescent="0.25">
      <c r="B156" s="1" t="s">
        <v>342</v>
      </c>
      <c r="C156" s="42">
        <v>3720</v>
      </c>
      <c r="D156" s="42" t="s">
        <v>639</v>
      </c>
      <c r="E156" s="37" t="s">
        <v>640</v>
      </c>
      <c r="F156" s="38">
        <v>2820</v>
      </c>
      <c r="G156" s="38">
        <v>5430</v>
      </c>
      <c r="H156" s="38">
        <v>13300</v>
      </c>
      <c r="I156" s="38">
        <v>7700</v>
      </c>
      <c r="J156" s="38">
        <v>7200</v>
      </c>
      <c r="K156" s="38">
        <v>3900</v>
      </c>
      <c r="L156" s="38">
        <v>4220</v>
      </c>
      <c r="M156" s="38">
        <v>920</v>
      </c>
      <c r="N156" s="38" t="s">
        <v>334</v>
      </c>
      <c r="O156" s="39">
        <v>45480</v>
      </c>
      <c r="P156" s="39">
        <v>2860</v>
      </c>
      <c r="Q156" s="39">
        <v>5670</v>
      </c>
      <c r="R156" s="39">
        <v>13480</v>
      </c>
      <c r="S156" s="39">
        <v>7820</v>
      </c>
      <c r="T156" s="39">
        <v>7120</v>
      </c>
      <c r="U156" s="39">
        <v>3850</v>
      </c>
      <c r="V156" s="39">
        <v>4150</v>
      </c>
      <c r="W156" s="39">
        <v>890</v>
      </c>
      <c r="X156" s="39" t="s">
        <v>334</v>
      </c>
      <c r="Y156" s="39">
        <v>45830</v>
      </c>
      <c r="Z156" s="39">
        <v>3010</v>
      </c>
      <c r="AA156" s="39">
        <v>6090</v>
      </c>
      <c r="AB156" s="39">
        <v>13650</v>
      </c>
      <c r="AC156" s="39">
        <v>8050</v>
      </c>
      <c r="AD156" s="39">
        <v>7170</v>
      </c>
      <c r="AE156" s="39">
        <v>3810</v>
      </c>
      <c r="AF156" s="39">
        <v>3790</v>
      </c>
      <c r="AG156" s="39">
        <v>710</v>
      </c>
      <c r="AH156" s="39" t="s">
        <v>334</v>
      </c>
      <c r="AI156" s="39">
        <v>46270</v>
      </c>
      <c r="AJ156" s="39">
        <v>3120</v>
      </c>
      <c r="AK156" s="39">
        <v>6210</v>
      </c>
      <c r="AL156" s="39">
        <v>13860</v>
      </c>
      <c r="AM156" s="39">
        <v>8070</v>
      </c>
      <c r="AN156" s="39">
        <v>7210</v>
      </c>
      <c r="AO156" s="39">
        <v>3910</v>
      </c>
      <c r="AP156" s="39">
        <v>3720</v>
      </c>
      <c r="AQ156" s="39">
        <v>670</v>
      </c>
      <c r="AR156" s="39" t="s">
        <v>334</v>
      </c>
      <c r="AS156" s="39">
        <v>46770</v>
      </c>
      <c r="AT156" s="39">
        <v>3150</v>
      </c>
      <c r="AU156" s="39">
        <v>6320</v>
      </c>
      <c r="AV156" s="39">
        <v>13930</v>
      </c>
      <c r="AW156" s="39">
        <v>8190</v>
      </c>
      <c r="AX156" s="39">
        <v>7330</v>
      </c>
      <c r="AY156" s="39">
        <v>4020</v>
      </c>
      <c r="AZ156" s="39">
        <v>3770</v>
      </c>
      <c r="BA156" s="39">
        <v>650</v>
      </c>
      <c r="BB156" s="39" t="s">
        <v>334</v>
      </c>
      <c r="BC156" s="39">
        <v>47360</v>
      </c>
      <c r="BD156" s="39">
        <v>3230</v>
      </c>
      <c r="BE156" s="39">
        <v>6350</v>
      </c>
      <c r="BF156" s="39">
        <v>13940</v>
      </c>
      <c r="BG156" s="39">
        <v>8220</v>
      </c>
      <c r="BH156" s="39">
        <v>7440</v>
      </c>
      <c r="BI156" s="39">
        <v>4170</v>
      </c>
      <c r="BJ156" s="39">
        <v>3850</v>
      </c>
      <c r="BK156" s="39">
        <v>660</v>
      </c>
      <c r="BL156" s="39" t="s">
        <v>334</v>
      </c>
      <c r="BM156" s="39">
        <v>47850</v>
      </c>
      <c r="BN156" s="39">
        <v>3250</v>
      </c>
      <c r="BO156" s="39">
        <v>6400</v>
      </c>
      <c r="BP156" s="39">
        <v>13980</v>
      </c>
      <c r="BQ156" s="39">
        <v>8330</v>
      </c>
      <c r="BR156" s="39">
        <v>7490</v>
      </c>
      <c r="BS156" s="39">
        <v>4280</v>
      </c>
      <c r="BT156" s="39">
        <v>3960</v>
      </c>
      <c r="BU156" s="39">
        <v>660</v>
      </c>
      <c r="BV156" s="39" t="s">
        <v>334</v>
      </c>
      <c r="BW156" s="39">
        <v>48350</v>
      </c>
      <c r="BX156" s="39">
        <v>3310</v>
      </c>
      <c r="BY156" s="39">
        <v>6470</v>
      </c>
      <c r="BZ156" s="39">
        <v>14040</v>
      </c>
      <c r="CA156" s="39">
        <v>8390</v>
      </c>
      <c r="CB156" s="39">
        <v>7570</v>
      </c>
      <c r="CC156" s="39">
        <v>4380</v>
      </c>
      <c r="CD156" s="39">
        <v>4040</v>
      </c>
      <c r="CE156" s="39">
        <v>660</v>
      </c>
      <c r="CF156" s="39" t="s">
        <v>334</v>
      </c>
      <c r="CG156" s="39">
        <v>48870</v>
      </c>
      <c r="CH156" s="39">
        <v>3320</v>
      </c>
      <c r="CI156" s="39">
        <v>6600</v>
      </c>
      <c r="CJ156" s="39">
        <v>14060</v>
      </c>
      <c r="CK156" s="39">
        <v>8470</v>
      </c>
      <c r="CL156" s="39">
        <v>7670</v>
      </c>
      <c r="CM156" s="39">
        <v>4540</v>
      </c>
      <c r="CN156" s="39">
        <v>4160</v>
      </c>
      <c r="CO156" s="39">
        <v>680</v>
      </c>
      <c r="CP156" s="39" t="s">
        <v>334</v>
      </c>
      <c r="CQ156" s="39">
        <v>49500</v>
      </c>
      <c r="CR156" s="39">
        <v>3330</v>
      </c>
      <c r="CS156" s="39">
        <v>6670</v>
      </c>
      <c r="CT156" s="39">
        <v>14080</v>
      </c>
      <c r="CU156" s="39">
        <v>8530</v>
      </c>
      <c r="CV156" s="39">
        <v>7770</v>
      </c>
      <c r="CW156" s="39">
        <v>4660</v>
      </c>
      <c r="CX156" s="39">
        <v>4190</v>
      </c>
      <c r="CY156" s="39">
        <v>710</v>
      </c>
      <c r="CZ156" s="39" t="s">
        <v>334</v>
      </c>
      <c r="DA156" s="39">
        <v>49950</v>
      </c>
      <c r="DB156" s="39">
        <v>3290</v>
      </c>
      <c r="DC156" s="39">
        <v>6750</v>
      </c>
      <c r="DD156" s="39">
        <v>14200</v>
      </c>
      <c r="DE156" s="39">
        <v>8580</v>
      </c>
      <c r="DF156" s="39">
        <v>7860</v>
      </c>
      <c r="DG156" s="39">
        <v>4720</v>
      </c>
      <c r="DH156" s="39">
        <v>4270</v>
      </c>
      <c r="DI156" s="39">
        <v>720</v>
      </c>
      <c r="DJ156" s="39" t="s">
        <v>334</v>
      </c>
      <c r="DK156" s="39">
        <v>50390</v>
      </c>
      <c r="DL156" s="39">
        <v>3120</v>
      </c>
      <c r="DM156" s="39">
        <v>6940</v>
      </c>
      <c r="DN156" s="39">
        <v>14360</v>
      </c>
      <c r="DO156" s="39">
        <v>8650</v>
      </c>
      <c r="DP156" s="39">
        <v>7980</v>
      </c>
      <c r="DQ156" s="39">
        <v>4780</v>
      </c>
      <c r="DR156" s="39">
        <v>4360</v>
      </c>
      <c r="DS156" s="39">
        <v>720</v>
      </c>
      <c r="DT156" s="39" t="s">
        <v>334</v>
      </c>
      <c r="DU156" s="39">
        <v>50920</v>
      </c>
      <c r="DV156" s="39">
        <v>3040</v>
      </c>
      <c r="DW156" s="39">
        <v>7140</v>
      </c>
      <c r="DX156" s="39">
        <v>14510</v>
      </c>
      <c r="DY156" s="39">
        <v>8760</v>
      </c>
      <c r="DZ156" s="39">
        <v>8140</v>
      </c>
      <c r="EA156" s="39">
        <v>4830</v>
      </c>
      <c r="EB156" s="39">
        <v>4420</v>
      </c>
      <c r="EC156" s="39">
        <v>730</v>
      </c>
      <c r="ED156" s="39" t="s">
        <v>334</v>
      </c>
      <c r="EE156" s="39">
        <v>51580</v>
      </c>
      <c r="EF156" s="39">
        <v>3090</v>
      </c>
      <c r="EG156" s="39">
        <v>7260</v>
      </c>
      <c r="EH156" s="39">
        <v>14700</v>
      </c>
      <c r="EI156" s="39">
        <v>8880</v>
      </c>
      <c r="EJ156" s="39">
        <v>8320</v>
      </c>
      <c r="EK156" s="39">
        <v>4890</v>
      </c>
      <c r="EL156" s="39">
        <v>4510</v>
      </c>
      <c r="EM156" s="39">
        <v>740</v>
      </c>
      <c r="EN156" s="39" t="s">
        <v>334</v>
      </c>
      <c r="EO156" s="39">
        <v>52380</v>
      </c>
      <c r="EP156" s="39">
        <v>3100</v>
      </c>
      <c r="EQ156" s="39">
        <v>7320</v>
      </c>
      <c r="ER156" s="39">
        <v>14880</v>
      </c>
      <c r="ES156" s="39">
        <v>9000</v>
      </c>
      <c r="ET156" s="39">
        <v>8400</v>
      </c>
      <c r="EU156" s="39">
        <v>4930</v>
      </c>
      <c r="EV156" s="39">
        <v>4560</v>
      </c>
      <c r="EW156" s="39">
        <v>750</v>
      </c>
      <c r="EX156" s="39" t="s">
        <v>334</v>
      </c>
      <c r="EY156" s="39">
        <v>52940</v>
      </c>
      <c r="EZ156" s="39">
        <v>3150</v>
      </c>
      <c r="FA156" s="39">
        <v>7370</v>
      </c>
      <c r="FB156" s="39">
        <v>15030</v>
      </c>
      <c r="FC156" s="39">
        <v>9030</v>
      </c>
      <c r="FD156" s="39">
        <v>8490</v>
      </c>
      <c r="FE156" s="39">
        <v>4950</v>
      </c>
      <c r="FF156" s="39">
        <v>4620</v>
      </c>
      <c r="FG156" s="39">
        <v>760</v>
      </c>
      <c r="FH156" s="39" t="s">
        <v>334</v>
      </c>
      <c r="FI156" s="39">
        <v>53400</v>
      </c>
      <c r="FJ156" s="39">
        <v>3180</v>
      </c>
      <c r="FK156" s="39">
        <v>7360</v>
      </c>
      <c r="FL156" s="39">
        <v>15180</v>
      </c>
      <c r="FM156" s="39">
        <v>9060</v>
      </c>
      <c r="FN156" s="39">
        <v>8520</v>
      </c>
      <c r="FO156" s="39">
        <v>4980</v>
      </c>
      <c r="FP156" s="39">
        <v>4650</v>
      </c>
      <c r="FQ156" s="39">
        <v>780</v>
      </c>
      <c r="FR156" s="39" t="s">
        <v>334</v>
      </c>
      <c r="FS156" s="39">
        <v>53720</v>
      </c>
      <c r="FT156" s="39">
        <v>3210</v>
      </c>
      <c r="FU156" s="39">
        <v>7400</v>
      </c>
      <c r="FV156" s="39">
        <v>15250</v>
      </c>
      <c r="FW156" s="39">
        <v>9050</v>
      </c>
      <c r="FX156" s="39">
        <v>8550</v>
      </c>
      <c r="FY156" s="39">
        <v>4990</v>
      </c>
      <c r="FZ156" s="39">
        <v>4670</v>
      </c>
      <c r="GA156" s="39">
        <v>790</v>
      </c>
      <c r="GB156" s="39" t="s">
        <v>334</v>
      </c>
      <c r="GC156" s="39">
        <v>53900</v>
      </c>
      <c r="GD156" s="39">
        <v>3230</v>
      </c>
      <c r="GE156" s="39">
        <v>7420</v>
      </c>
      <c r="GF156" s="39">
        <v>15290</v>
      </c>
      <c r="GG156" s="39">
        <v>9100</v>
      </c>
      <c r="GH156" s="39">
        <v>8580</v>
      </c>
      <c r="GI156" s="39">
        <v>5000</v>
      </c>
      <c r="GJ156" s="39">
        <v>4690</v>
      </c>
      <c r="GK156" s="39">
        <v>800</v>
      </c>
      <c r="GL156" s="39" t="s">
        <v>334</v>
      </c>
      <c r="GM156" s="39">
        <v>54090</v>
      </c>
      <c r="GN156" s="39">
        <v>3240</v>
      </c>
      <c r="GO156" s="39">
        <v>7430</v>
      </c>
      <c r="GP156" s="39">
        <v>15380</v>
      </c>
      <c r="GQ156" s="39">
        <v>9110</v>
      </c>
      <c r="GR156" s="39">
        <v>8620</v>
      </c>
      <c r="GS156" s="39">
        <v>5010</v>
      </c>
      <c r="GT156" s="39">
        <v>4700</v>
      </c>
      <c r="GU156" s="39">
        <v>810</v>
      </c>
      <c r="GV156" s="39" t="s">
        <v>334</v>
      </c>
      <c r="GW156" s="39">
        <v>54290</v>
      </c>
      <c r="GX156" s="39">
        <v>3290</v>
      </c>
      <c r="GY156" s="39">
        <v>7490</v>
      </c>
      <c r="GZ156" s="39">
        <v>15390</v>
      </c>
      <c r="HA156" s="39">
        <v>9150</v>
      </c>
      <c r="HB156" s="39">
        <v>8660</v>
      </c>
      <c r="HC156" s="39">
        <v>5060</v>
      </c>
      <c r="HD156" s="39">
        <v>4720</v>
      </c>
      <c r="HE156" s="39">
        <v>830</v>
      </c>
      <c r="HF156" s="39" t="s">
        <v>334</v>
      </c>
      <c r="HG156" s="39">
        <v>54580</v>
      </c>
      <c r="HH156" s="39">
        <v>3290</v>
      </c>
      <c r="HI156" s="39">
        <v>7540</v>
      </c>
      <c r="HJ156" s="39">
        <v>15490</v>
      </c>
      <c r="HK156" s="39">
        <v>9240</v>
      </c>
      <c r="HL156" s="39">
        <v>8660</v>
      </c>
      <c r="HM156" s="39">
        <v>5090</v>
      </c>
      <c r="HN156" s="39">
        <v>4760</v>
      </c>
      <c r="HO156" s="39">
        <v>850</v>
      </c>
      <c r="HP156" s="39" t="s">
        <v>334</v>
      </c>
      <c r="HQ156" s="39">
        <v>54930</v>
      </c>
      <c r="HR156" s="39">
        <v>3340</v>
      </c>
      <c r="HS156" s="39">
        <v>7650</v>
      </c>
      <c r="HT156" s="39">
        <v>15630</v>
      </c>
      <c r="HU156" s="39">
        <v>9290</v>
      </c>
      <c r="HV156" s="39">
        <v>8780</v>
      </c>
      <c r="HW156" s="39">
        <v>5190</v>
      </c>
      <c r="HX156" s="39">
        <v>4800</v>
      </c>
      <c r="HY156" s="39">
        <v>870</v>
      </c>
      <c r="HZ156" s="39" t="s">
        <v>334</v>
      </c>
      <c r="IA156" s="39">
        <v>55550</v>
      </c>
      <c r="IB156" s="39">
        <v>3380</v>
      </c>
      <c r="IC156" s="39">
        <v>7760</v>
      </c>
      <c r="ID156" s="39">
        <v>15840</v>
      </c>
      <c r="IE156" s="39">
        <v>9390</v>
      </c>
      <c r="IF156" s="39">
        <v>8950</v>
      </c>
      <c r="IG156" s="39">
        <v>5280</v>
      </c>
      <c r="IH156" s="39">
        <v>4870</v>
      </c>
      <c r="II156" s="39">
        <v>880</v>
      </c>
      <c r="IJ156" s="39" t="s">
        <v>334</v>
      </c>
      <c r="IK156" s="39">
        <v>56360</v>
      </c>
      <c r="IL156" s="39">
        <v>3440</v>
      </c>
      <c r="IM156" s="39">
        <v>7860</v>
      </c>
      <c r="IN156" s="39">
        <v>16030</v>
      </c>
      <c r="IO156" s="39">
        <v>9580</v>
      </c>
      <c r="IP156" s="39">
        <v>9090</v>
      </c>
      <c r="IQ156" s="39">
        <v>5450</v>
      </c>
      <c r="IR156" s="39">
        <v>4990</v>
      </c>
      <c r="IS156" s="39">
        <v>890</v>
      </c>
      <c r="IT156" s="39" t="s">
        <v>334</v>
      </c>
      <c r="IU156" s="39">
        <v>57340</v>
      </c>
      <c r="IV156" s="39">
        <v>3500</v>
      </c>
      <c r="IW156" s="39">
        <v>8020</v>
      </c>
      <c r="IX156" s="39">
        <v>16290</v>
      </c>
      <c r="IY156" s="39">
        <v>9820</v>
      </c>
      <c r="IZ156" s="39">
        <v>9270</v>
      </c>
      <c r="JA156" s="39">
        <v>5670</v>
      </c>
      <c r="JB156" s="39">
        <v>5120</v>
      </c>
      <c r="JC156" s="39">
        <v>900</v>
      </c>
      <c r="JD156" s="39" t="s">
        <v>334</v>
      </c>
      <c r="JE156" s="39">
        <v>58580</v>
      </c>
      <c r="JF156" s="39">
        <v>3550</v>
      </c>
      <c r="JG156" s="39">
        <v>8090</v>
      </c>
      <c r="JH156" s="39">
        <v>16610</v>
      </c>
      <c r="JI156" s="39">
        <v>10000</v>
      </c>
      <c r="JJ156" s="39">
        <v>9470</v>
      </c>
      <c r="JK156" s="39">
        <v>5820</v>
      </c>
      <c r="JL156" s="39">
        <v>5300</v>
      </c>
      <c r="JM156" s="39">
        <v>910</v>
      </c>
      <c r="JN156" s="39" t="s">
        <v>334</v>
      </c>
      <c r="JO156" s="39">
        <v>59750</v>
      </c>
      <c r="JP156" s="39">
        <v>3600</v>
      </c>
      <c r="JQ156" s="39">
        <v>8260</v>
      </c>
      <c r="JR156" s="39">
        <v>17050</v>
      </c>
      <c r="JS156" s="39">
        <v>10180</v>
      </c>
      <c r="JT156" s="39">
        <v>9670</v>
      </c>
      <c r="JU156" s="39">
        <v>6070</v>
      </c>
      <c r="JV156" s="39">
        <v>5470</v>
      </c>
      <c r="JW156" s="39">
        <v>930</v>
      </c>
      <c r="JX156" s="39" t="s">
        <v>334</v>
      </c>
      <c r="JY156" s="39">
        <v>61220</v>
      </c>
      <c r="JZ156" s="39">
        <v>3640</v>
      </c>
      <c r="KA156" s="39">
        <v>8330</v>
      </c>
      <c r="KB156" s="39">
        <v>17430</v>
      </c>
      <c r="KC156" s="39">
        <v>10330</v>
      </c>
      <c r="KD156" s="39">
        <v>9820</v>
      </c>
      <c r="KE156" s="39">
        <v>6260</v>
      </c>
      <c r="KF156" s="39">
        <v>5600</v>
      </c>
      <c r="KG156" s="39">
        <v>940</v>
      </c>
      <c r="KH156" s="39" t="s">
        <v>334</v>
      </c>
      <c r="KI156" s="39">
        <v>62340</v>
      </c>
      <c r="KJ156" s="39">
        <v>3690</v>
      </c>
      <c r="KK156" s="39">
        <v>8390</v>
      </c>
      <c r="KL156" s="39">
        <v>17820</v>
      </c>
      <c r="KM156" s="39">
        <v>10630</v>
      </c>
      <c r="KN156" s="39">
        <v>10020</v>
      </c>
      <c r="KO156" s="39">
        <v>6450</v>
      </c>
      <c r="KP156" s="39">
        <v>5730</v>
      </c>
      <c r="KQ156" s="39">
        <v>950</v>
      </c>
      <c r="KR156" s="39" t="s">
        <v>334</v>
      </c>
      <c r="KS156" s="39">
        <v>63680</v>
      </c>
      <c r="KT156" s="39">
        <v>3750</v>
      </c>
      <c r="KU156" s="39">
        <v>8480</v>
      </c>
      <c r="KV156" s="39">
        <v>18320</v>
      </c>
      <c r="KW156" s="39">
        <v>10910</v>
      </c>
      <c r="KX156" s="39">
        <v>10410</v>
      </c>
      <c r="KY156" s="39">
        <v>6630</v>
      </c>
      <c r="KZ156" s="39">
        <v>5830</v>
      </c>
      <c r="LA156" s="39">
        <v>970</v>
      </c>
      <c r="LB156" s="39" t="s">
        <v>334</v>
      </c>
      <c r="LC156" s="39">
        <v>65290</v>
      </c>
      <c r="LD156" t="str">
        <f>INDEX(Lookup!$F$2:$F$375, MATCH(D156,Lookup!$A$2:$A$375,0))</f>
        <v>:</v>
      </c>
    </row>
    <row r="157" spans="2:316" ht="15" customHeight="1" x14ac:dyDescent="0.25">
      <c r="B157" s="1" t="s">
        <v>342</v>
      </c>
      <c r="C157" s="42">
        <v>3725</v>
      </c>
      <c r="D157" s="42" t="s">
        <v>641</v>
      </c>
      <c r="E157" s="37" t="s">
        <v>642</v>
      </c>
      <c r="F157" s="38">
        <v>3630</v>
      </c>
      <c r="G157" s="38">
        <v>9420</v>
      </c>
      <c r="H157" s="38">
        <v>13830</v>
      </c>
      <c r="I157" s="38">
        <v>10610</v>
      </c>
      <c r="J157" s="38">
        <v>5050</v>
      </c>
      <c r="K157" s="38">
        <v>3800</v>
      </c>
      <c r="L157" s="38">
        <v>3230</v>
      </c>
      <c r="M157" s="38">
        <v>530</v>
      </c>
      <c r="N157" s="38" t="s">
        <v>334</v>
      </c>
      <c r="O157" s="39">
        <v>50090</v>
      </c>
      <c r="P157" s="39">
        <v>3500</v>
      </c>
      <c r="Q157" s="39">
        <v>9400</v>
      </c>
      <c r="R157" s="39">
        <v>13870</v>
      </c>
      <c r="S157" s="39">
        <v>10640</v>
      </c>
      <c r="T157" s="39">
        <v>5030</v>
      </c>
      <c r="U157" s="39">
        <v>3780</v>
      </c>
      <c r="V157" s="39">
        <v>3250</v>
      </c>
      <c r="W157" s="39">
        <v>520</v>
      </c>
      <c r="X157" s="39" t="s">
        <v>334</v>
      </c>
      <c r="Y157" s="39">
        <v>49970</v>
      </c>
      <c r="Z157" s="39">
        <v>3670</v>
      </c>
      <c r="AA157" s="39">
        <v>9770</v>
      </c>
      <c r="AB157" s="39">
        <v>13960</v>
      </c>
      <c r="AC157" s="39">
        <v>10600</v>
      </c>
      <c r="AD157" s="39">
        <v>5120</v>
      </c>
      <c r="AE157" s="39">
        <v>3730</v>
      </c>
      <c r="AF157" s="39">
        <v>3110</v>
      </c>
      <c r="AG157" s="39">
        <v>410</v>
      </c>
      <c r="AH157" s="39" t="s">
        <v>334</v>
      </c>
      <c r="AI157" s="39">
        <v>50380</v>
      </c>
      <c r="AJ157" s="39">
        <v>3850</v>
      </c>
      <c r="AK157" s="39">
        <v>9970</v>
      </c>
      <c r="AL157" s="39">
        <v>14180</v>
      </c>
      <c r="AM157" s="39">
        <v>10590</v>
      </c>
      <c r="AN157" s="39">
        <v>5130</v>
      </c>
      <c r="AO157" s="39">
        <v>3810</v>
      </c>
      <c r="AP157" s="39">
        <v>3080</v>
      </c>
      <c r="AQ157" s="39">
        <v>380</v>
      </c>
      <c r="AR157" s="39" t="s">
        <v>334</v>
      </c>
      <c r="AS157" s="39">
        <v>50990</v>
      </c>
      <c r="AT157" s="39">
        <v>3950</v>
      </c>
      <c r="AU157" s="39">
        <v>10030</v>
      </c>
      <c r="AV157" s="39">
        <v>14320</v>
      </c>
      <c r="AW157" s="39">
        <v>10640</v>
      </c>
      <c r="AX157" s="39">
        <v>5210</v>
      </c>
      <c r="AY157" s="39">
        <v>3890</v>
      </c>
      <c r="AZ157" s="39">
        <v>3070</v>
      </c>
      <c r="BA157" s="39">
        <v>370</v>
      </c>
      <c r="BB157" s="39" t="s">
        <v>334</v>
      </c>
      <c r="BC157" s="39">
        <v>51490</v>
      </c>
      <c r="BD157" s="39">
        <v>4020</v>
      </c>
      <c r="BE157" s="39">
        <v>10060</v>
      </c>
      <c r="BF157" s="39">
        <v>14410</v>
      </c>
      <c r="BG157" s="39">
        <v>10680</v>
      </c>
      <c r="BH157" s="39">
        <v>5290</v>
      </c>
      <c r="BI157" s="39">
        <v>3950</v>
      </c>
      <c r="BJ157" s="39">
        <v>3090</v>
      </c>
      <c r="BK157" s="39">
        <v>380</v>
      </c>
      <c r="BL157" s="39" t="s">
        <v>334</v>
      </c>
      <c r="BM157" s="39">
        <v>51870</v>
      </c>
      <c r="BN157" s="39">
        <v>4120</v>
      </c>
      <c r="BO157" s="39">
        <v>10140</v>
      </c>
      <c r="BP157" s="39">
        <v>14470</v>
      </c>
      <c r="BQ157" s="39">
        <v>10710</v>
      </c>
      <c r="BR157" s="39">
        <v>5410</v>
      </c>
      <c r="BS157" s="39">
        <v>4040</v>
      </c>
      <c r="BT157" s="39">
        <v>3140</v>
      </c>
      <c r="BU157" s="39">
        <v>370</v>
      </c>
      <c r="BV157" s="39" t="s">
        <v>334</v>
      </c>
      <c r="BW157" s="39">
        <v>52410</v>
      </c>
      <c r="BX157" s="39">
        <v>4170</v>
      </c>
      <c r="BY157" s="39">
        <v>10180</v>
      </c>
      <c r="BZ157" s="39">
        <v>14630</v>
      </c>
      <c r="CA157" s="39">
        <v>10790</v>
      </c>
      <c r="CB157" s="39">
        <v>5550</v>
      </c>
      <c r="CC157" s="39">
        <v>4180</v>
      </c>
      <c r="CD157" s="39">
        <v>3230</v>
      </c>
      <c r="CE157" s="39">
        <v>380</v>
      </c>
      <c r="CF157" s="39" t="s">
        <v>334</v>
      </c>
      <c r="CG157" s="39">
        <v>53080</v>
      </c>
      <c r="CH157" s="39">
        <v>4340</v>
      </c>
      <c r="CI157" s="39">
        <v>10220</v>
      </c>
      <c r="CJ157" s="39">
        <v>14680</v>
      </c>
      <c r="CK157" s="39">
        <v>10880</v>
      </c>
      <c r="CL157" s="39">
        <v>5750</v>
      </c>
      <c r="CM157" s="39">
        <v>4350</v>
      </c>
      <c r="CN157" s="39">
        <v>3310</v>
      </c>
      <c r="CO157" s="39">
        <v>390</v>
      </c>
      <c r="CP157" s="39" t="s">
        <v>334</v>
      </c>
      <c r="CQ157" s="39">
        <v>53910</v>
      </c>
      <c r="CR157" s="39">
        <v>4410</v>
      </c>
      <c r="CS157" s="39">
        <v>10320</v>
      </c>
      <c r="CT157" s="39">
        <v>14950</v>
      </c>
      <c r="CU157" s="39">
        <v>11070</v>
      </c>
      <c r="CV157" s="39">
        <v>5870</v>
      </c>
      <c r="CW157" s="39">
        <v>4460</v>
      </c>
      <c r="CX157" s="39">
        <v>3390</v>
      </c>
      <c r="CY157" s="39">
        <v>400</v>
      </c>
      <c r="CZ157" s="39" t="s">
        <v>334</v>
      </c>
      <c r="DA157" s="39">
        <v>54860</v>
      </c>
      <c r="DB157" s="39">
        <v>4500</v>
      </c>
      <c r="DC157" s="39">
        <v>10380</v>
      </c>
      <c r="DD157" s="39">
        <v>15170</v>
      </c>
      <c r="DE157" s="39">
        <v>11350</v>
      </c>
      <c r="DF157" s="39">
        <v>6070</v>
      </c>
      <c r="DG157" s="39">
        <v>4550</v>
      </c>
      <c r="DH157" s="39">
        <v>3510</v>
      </c>
      <c r="DI157" s="39">
        <v>390</v>
      </c>
      <c r="DJ157" s="39" t="s">
        <v>334</v>
      </c>
      <c r="DK157" s="39">
        <v>55910</v>
      </c>
      <c r="DL157" s="39">
        <v>4520</v>
      </c>
      <c r="DM157" s="39">
        <v>10490</v>
      </c>
      <c r="DN157" s="39">
        <v>15320</v>
      </c>
      <c r="DO157" s="39">
        <v>11520</v>
      </c>
      <c r="DP157" s="39">
        <v>6220</v>
      </c>
      <c r="DQ157" s="39">
        <v>4640</v>
      </c>
      <c r="DR157" s="39">
        <v>3600</v>
      </c>
      <c r="DS157" s="39">
        <v>400</v>
      </c>
      <c r="DT157" s="39" t="s">
        <v>334</v>
      </c>
      <c r="DU157" s="39">
        <v>56700</v>
      </c>
      <c r="DV157" s="39">
        <v>4520</v>
      </c>
      <c r="DW157" s="39">
        <v>10660</v>
      </c>
      <c r="DX157" s="39">
        <v>15460</v>
      </c>
      <c r="DY157" s="39">
        <v>11620</v>
      </c>
      <c r="DZ157" s="39">
        <v>6260</v>
      </c>
      <c r="EA157" s="39">
        <v>4670</v>
      </c>
      <c r="EB157" s="39">
        <v>3650</v>
      </c>
      <c r="EC157" s="39">
        <v>400</v>
      </c>
      <c r="ED157" s="39" t="s">
        <v>334</v>
      </c>
      <c r="EE157" s="39">
        <v>57240</v>
      </c>
      <c r="EF157" s="39">
        <v>4550</v>
      </c>
      <c r="EG157" s="39">
        <v>10810</v>
      </c>
      <c r="EH157" s="39">
        <v>15660</v>
      </c>
      <c r="EI157" s="39">
        <v>11730</v>
      </c>
      <c r="EJ157" s="39">
        <v>6320</v>
      </c>
      <c r="EK157" s="39">
        <v>4700</v>
      </c>
      <c r="EL157" s="39">
        <v>3670</v>
      </c>
      <c r="EM157" s="39">
        <v>400</v>
      </c>
      <c r="EN157" s="39" t="s">
        <v>334</v>
      </c>
      <c r="EO157" s="39">
        <v>57840</v>
      </c>
      <c r="EP157" s="39">
        <v>4540</v>
      </c>
      <c r="EQ157" s="39">
        <v>10940</v>
      </c>
      <c r="ER157" s="39">
        <v>15900</v>
      </c>
      <c r="ES157" s="39">
        <v>11910</v>
      </c>
      <c r="ET157" s="39">
        <v>6410</v>
      </c>
      <c r="EU157" s="39">
        <v>4720</v>
      </c>
      <c r="EV157" s="39">
        <v>3690</v>
      </c>
      <c r="EW157" s="39">
        <v>400</v>
      </c>
      <c r="EX157" s="39" t="s">
        <v>334</v>
      </c>
      <c r="EY157" s="39">
        <v>58510</v>
      </c>
      <c r="EZ157" s="39">
        <v>4570</v>
      </c>
      <c r="FA157" s="39">
        <v>11030</v>
      </c>
      <c r="FB157" s="39">
        <v>16080</v>
      </c>
      <c r="FC157" s="39">
        <v>11990</v>
      </c>
      <c r="FD157" s="39">
        <v>6510</v>
      </c>
      <c r="FE157" s="39">
        <v>4750</v>
      </c>
      <c r="FF157" s="39">
        <v>3710</v>
      </c>
      <c r="FG157" s="39">
        <v>400</v>
      </c>
      <c r="FH157" s="39" t="s">
        <v>334</v>
      </c>
      <c r="FI157" s="39">
        <v>59040</v>
      </c>
      <c r="FJ157" s="39">
        <v>4600</v>
      </c>
      <c r="FK157" s="39">
        <v>11110</v>
      </c>
      <c r="FL157" s="39">
        <v>16280</v>
      </c>
      <c r="FM157" s="39">
        <v>12060</v>
      </c>
      <c r="FN157" s="39">
        <v>6610</v>
      </c>
      <c r="FO157" s="39">
        <v>4770</v>
      </c>
      <c r="FP157" s="39">
        <v>3730</v>
      </c>
      <c r="FQ157" s="39">
        <v>410</v>
      </c>
      <c r="FR157" s="39" t="s">
        <v>334</v>
      </c>
      <c r="FS157" s="39">
        <v>59580</v>
      </c>
      <c r="FT157" s="39">
        <v>4630</v>
      </c>
      <c r="FU157" s="39">
        <v>11210</v>
      </c>
      <c r="FV157" s="39">
        <v>16300</v>
      </c>
      <c r="FW157" s="39">
        <v>12130</v>
      </c>
      <c r="FX157" s="39">
        <v>6670</v>
      </c>
      <c r="FY157" s="39">
        <v>4770</v>
      </c>
      <c r="FZ157" s="39">
        <v>3760</v>
      </c>
      <c r="GA157" s="39">
        <v>410</v>
      </c>
      <c r="GB157" s="39" t="s">
        <v>334</v>
      </c>
      <c r="GC157" s="39">
        <v>59880</v>
      </c>
      <c r="GD157" s="39">
        <v>4650</v>
      </c>
      <c r="GE157" s="39">
        <v>11230</v>
      </c>
      <c r="GF157" s="39">
        <v>16340</v>
      </c>
      <c r="GG157" s="39">
        <v>12140</v>
      </c>
      <c r="GH157" s="39">
        <v>6850</v>
      </c>
      <c r="GI157" s="39">
        <v>4750</v>
      </c>
      <c r="GJ157" s="39">
        <v>3790</v>
      </c>
      <c r="GK157" s="39">
        <v>410</v>
      </c>
      <c r="GL157" s="39" t="s">
        <v>334</v>
      </c>
      <c r="GM157" s="39">
        <v>60160</v>
      </c>
      <c r="GN157" s="39">
        <v>4700</v>
      </c>
      <c r="GO157" s="39">
        <v>11270</v>
      </c>
      <c r="GP157" s="39">
        <v>16360</v>
      </c>
      <c r="GQ157" s="39">
        <v>12180</v>
      </c>
      <c r="GR157" s="39">
        <v>6900</v>
      </c>
      <c r="GS157" s="39">
        <v>4740</v>
      </c>
      <c r="GT157" s="39">
        <v>3800</v>
      </c>
      <c r="GU157" s="39">
        <v>410</v>
      </c>
      <c r="GV157" s="39" t="s">
        <v>334</v>
      </c>
      <c r="GW157" s="39">
        <v>60370</v>
      </c>
      <c r="GX157" s="39">
        <v>4720</v>
      </c>
      <c r="GY157" s="39">
        <v>11330</v>
      </c>
      <c r="GZ157" s="39">
        <v>16350</v>
      </c>
      <c r="HA157" s="39">
        <v>12210</v>
      </c>
      <c r="HB157" s="39">
        <v>6920</v>
      </c>
      <c r="HC157" s="39">
        <v>4790</v>
      </c>
      <c r="HD157" s="39">
        <v>3830</v>
      </c>
      <c r="HE157" s="39">
        <v>410</v>
      </c>
      <c r="HF157" s="39" t="s">
        <v>334</v>
      </c>
      <c r="HG157" s="39">
        <v>60570</v>
      </c>
      <c r="HH157" s="39">
        <v>4700</v>
      </c>
      <c r="HI157" s="39">
        <v>11380</v>
      </c>
      <c r="HJ157" s="39">
        <v>16420</v>
      </c>
      <c r="HK157" s="39">
        <v>12250</v>
      </c>
      <c r="HL157" s="39">
        <v>6980</v>
      </c>
      <c r="HM157" s="39">
        <v>4810</v>
      </c>
      <c r="HN157" s="39">
        <v>3860</v>
      </c>
      <c r="HO157" s="39">
        <v>410</v>
      </c>
      <c r="HP157" s="39" t="s">
        <v>334</v>
      </c>
      <c r="HQ157" s="39">
        <v>60800</v>
      </c>
      <c r="HR157" s="39">
        <v>4700</v>
      </c>
      <c r="HS157" s="39">
        <v>11430</v>
      </c>
      <c r="HT157" s="39">
        <v>16490</v>
      </c>
      <c r="HU157" s="39">
        <v>12310</v>
      </c>
      <c r="HV157" s="39">
        <v>7020</v>
      </c>
      <c r="HW157" s="39">
        <v>4840</v>
      </c>
      <c r="HX157" s="39">
        <v>3920</v>
      </c>
      <c r="HY157" s="39">
        <v>420</v>
      </c>
      <c r="HZ157" s="39" t="s">
        <v>334</v>
      </c>
      <c r="IA157" s="39">
        <v>61120</v>
      </c>
      <c r="IB157" s="39">
        <v>4730</v>
      </c>
      <c r="IC157" s="39">
        <v>11490</v>
      </c>
      <c r="ID157" s="39">
        <v>16690</v>
      </c>
      <c r="IE157" s="39">
        <v>12460</v>
      </c>
      <c r="IF157" s="39">
        <v>7120</v>
      </c>
      <c r="IG157" s="39">
        <v>4870</v>
      </c>
      <c r="IH157" s="39">
        <v>3960</v>
      </c>
      <c r="II157" s="39">
        <v>420</v>
      </c>
      <c r="IJ157" s="39" t="s">
        <v>334</v>
      </c>
      <c r="IK157" s="39">
        <v>61750</v>
      </c>
      <c r="IL157" s="39">
        <v>4760</v>
      </c>
      <c r="IM157" s="39">
        <v>11660</v>
      </c>
      <c r="IN157" s="39">
        <v>16960</v>
      </c>
      <c r="IO157" s="39">
        <v>12550</v>
      </c>
      <c r="IP157" s="39">
        <v>7250</v>
      </c>
      <c r="IQ157" s="39">
        <v>4900</v>
      </c>
      <c r="IR157" s="39">
        <v>4020</v>
      </c>
      <c r="IS157" s="39">
        <v>430</v>
      </c>
      <c r="IT157" s="39" t="s">
        <v>334</v>
      </c>
      <c r="IU157" s="39">
        <v>62520</v>
      </c>
      <c r="IV157" s="39">
        <v>4840</v>
      </c>
      <c r="IW157" s="39">
        <v>11900</v>
      </c>
      <c r="IX157" s="39">
        <v>17300</v>
      </c>
      <c r="IY157" s="39">
        <v>12690</v>
      </c>
      <c r="IZ157" s="39">
        <v>7410</v>
      </c>
      <c r="JA157" s="39">
        <v>5020</v>
      </c>
      <c r="JB157" s="39">
        <v>4080</v>
      </c>
      <c r="JC157" s="39">
        <v>430</v>
      </c>
      <c r="JD157" s="39" t="s">
        <v>334</v>
      </c>
      <c r="JE157" s="39">
        <v>63670</v>
      </c>
      <c r="JF157" s="39">
        <v>4900</v>
      </c>
      <c r="JG157" s="39">
        <v>12110</v>
      </c>
      <c r="JH157" s="39">
        <v>17660</v>
      </c>
      <c r="JI157" s="39">
        <v>12820</v>
      </c>
      <c r="JJ157" s="39">
        <v>7540</v>
      </c>
      <c r="JK157" s="39">
        <v>5090</v>
      </c>
      <c r="JL157" s="39">
        <v>4170</v>
      </c>
      <c r="JM157" s="39">
        <v>430</v>
      </c>
      <c r="JN157" s="39" t="s">
        <v>334</v>
      </c>
      <c r="JO157" s="39">
        <v>64720</v>
      </c>
      <c r="JP157" s="39">
        <v>4950</v>
      </c>
      <c r="JQ157" s="39">
        <v>12190</v>
      </c>
      <c r="JR157" s="39">
        <v>17910</v>
      </c>
      <c r="JS157" s="39">
        <v>12970</v>
      </c>
      <c r="JT157" s="39">
        <v>7690</v>
      </c>
      <c r="JU157" s="39">
        <v>5160</v>
      </c>
      <c r="JV157" s="39">
        <v>4340</v>
      </c>
      <c r="JW157" s="39">
        <v>440</v>
      </c>
      <c r="JX157" s="39" t="s">
        <v>334</v>
      </c>
      <c r="JY157" s="39">
        <v>65650</v>
      </c>
      <c r="JZ157" s="39">
        <v>5000</v>
      </c>
      <c r="KA157" s="39">
        <v>12330</v>
      </c>
      <c r="KB157" s="39">
        <v>18130</v>
      </c>
      <c r="KC157" s="39">
        <v>13090</v>
      </c>
      <c r="KD157" s="39">
        <v>7850</v>
      </c>
      <c r="KE157" s="39">
        <v>5290</v>
      </c>
      <c r="KF157" s="39">
        <v>4430</v>
      </c>
      <c r="KG157" s="39">
        <v>450</v>
      </c>
      <c r="KH157" s="39" t="s">
        <v>334</v>
      </c>
      <c r="KI157" s="39">
        <v>66550</v>
      </c>
      <c r="KJ157" s="39">
        <v>5000</v>
      </c>
      <c r="KK157" s="39">
        <v>12410</v>
      </c>
      <c r="KL157" s="39">
        <v>18350</v>
      </c>
      <c r="KM157" s="39">
        <v>13280</v>
      </c>
      <c r="KN157" s="39">
        <v>8080</v>
      </c>
      <c r="KO157" s="39">
        <v>5390</v>
      </c>
      <c r="KP157" s="39">
        <v>4540</v>
      </c>
      <c r="KQ157" s="39">
        <v>450</v>
      </c>
      <c r="KR157" s="39" t="s">
        <v>334</v>
      </c>
      <c r="KS157" s="39">
        <v>67500</v>
      </c>
      <c r="KT157" s="39">
        <v>5050</v>
      </c>
      <c r="KU157" s="39">
        <v>12450</v>
      </c>
      <c r="KV157" s="39">
        <v>18590</v>
      </c>
      <c r="KW157" s="39">
        <v>13460</v>
      </c>
      <c r="KX157" s="39">
        <v>8240</v>
      </c>
      <c r="KY157" s="39">
        <v>5490</v>
      </c>
      <c r="KZ157" s="39">
        <v>4600</v>
      </c>
      <c r="LA157" s="39">
        <v>450</v>
      </c>
      <c r="LB157" s="39" t="s">
        <v>334</v>
      </c>
      <c r="LC157" s="39">
        <v>68340</v>
      </c>
      <c r="LD157" t="str">
        <f>INDEX(Lookup!$F$2:$F$375, MATCH(D157,Lookup!$A$2:$A$375,0))</f>
        <v>:</v>
      </c>
    </row>
    <row r="158" spans="2:316" ht="15" customHeight="1" x14ac:dyDescent="0.25">
      <c r="B158" s="1" t="s">
        <v>357</v>
      </c>
      <c r="C158" s="40" t="s">
        <v>331</v>
      </c>
      <c r="D158" s="40" t="s">
        <v>643</v>
      </c>
      <c r="E158" s="41" t="s">
        <v>644</v>
      </c>
      <c r="F158" s="38">
        <v>432480</v>
      </c>
      <c r="G158" s="38">
        <v>275490</v>
      </c>
      <c r="H158" s="38">
        <v>176970</v>
      </c>
      <c r="I158" s="38">
        <v>82160</v>
      </c>
      <c r="J158" s="38">
        <v>43390</v>
      </c>
      <c r="K158" s="38">
        <v>23530</v>
      </c>
      <c r="L158" s="38">
        <v>12980</v>
      </c>
      <c r="M158" s="38">
        <v>1520</v>
      </c>
      <c r="N158" s="38" t="s">
        <v>334</v>
      </c>
      <c r="O158" s="39">
        <v>1048530</v>
      </c>
      <c r="P158" s="39">
        <v>433830</v>
      </c>
      <c r="Q158" s="39">
        <v>276090</v>
      </c>
      <c r="R158" s="39">
        <v>177260</v>
      </c>
      <c r="S158" s="39">
        <v>82600</v>
      </c>
      <c r="T158" s="39">
        <v>43410</v>
      </c>
      <c r="U158" s="39">
        <v>23260</v>
      </c>
      <c r="V158" s="39">
        <v>12830</v>
      </c>
      <c r="W158" s="39">
        <v>1500</v>
      </c>
      <c r="X158" s="39" t="s">
        <v>334</v>
      </c>
      <c r="Y158" s="39">
        <v>1050770</v>
      </c>
      <c r="Z158" s="39">
        <v>435870</v>
      </c>
      <c r="AA158" s="39">
        <v>277690</v>
      </c>
      <c r="AB158" s="39">
        <v>177300</v>
      </c>
      <c r="AC158" s="39">
        <v>83070</v>
      </c>
      <c r="AD158" s="39">
        <v>43660</v>
      </c>
      <c r="AE158" s="39">
        <v>22790</v>
      </c>
      <c r="AF158" s="39">
        <v>12510</v>
      </c>
      <c r="AG158" s="39">
        <v>1420</v>
      </c>
      <c r="AH158" s="39" t="s">
        <v>334</v>
      </c>
      <c r="AI158" s="39">
        <v>1054310</v>
      </c>
      <c r="AJ158" s="39">
        <v>438820</v>
      </c>
      <c r="AK158" s="39">
        <v>280600</v>
      </c>
      <c r="AL158" s="39">
        <v>177870</v>
      </c>
      <c r="AM158" s="39">
        <v>83950</v>
      </c>
      <c r="AN158" s="39">
        <v>43890</v>
      </c>
      <c r="AO158" s="39">
        <v>23020</v>
      </c>
      <c r="AP158" s="39">
        <v>12640</v>
      </c>
      <c r="AQ158" s="39">
        <v>1420</v>
      </c>
      <c r="AR158" s="39" t="s">
        <v>334</v>
      </c>
      <c r="AS158" s="39">
        <v>1062200</v>
      </c>
      <c r="AT158" s="39">
        <v>438420</v>
      </c>
      <c r="AU158" s="39">
        <v>282110</v>
      </c>
      <c r="AV158" s="39">
        <v>178840</v>
      </c>
      <c r="AW158" s="39">
        <v>84410</v>
      </c>
      <c r="AX158" s="39">
        <v>44420</v>
      </c>
      <c r="AY158" s="39">
        <v>23230</v>
      </c>
      <c r="AZ158" s="39">
        <v>12830</v>
      </c>
      <c r="BA158" s="39">
        <v>1420</v>
      </c>
      <c r="BB158" s="39" t="s">
        <v>334</v>
      </c>
      <c r="BC158" s="39">
        <v>1065680</v>
      </c>
      <c r="BD158" s="39">
        <v>438360</v>
      </c>
      <c r="BE158" s="39">
        <v>282830</v>
      </c>
      <c r="BF158" s="39">
        <v>179800</v>
      </c>
      <c r="BG158" s="39">
        <v>85230</v>
      </c>
      <c r="BH158" s="39">
        <v>45040</v>
      </c>
      <c r="BI158" s="39">
        <v>23410</v>
      </c>
      <c r="BJ158" s="39">
        <v>12950</v>
      </c>
      <c r="BK158" s="39">
        <v>1440</v>
      </c>
      <c r="BL158" s="39" t="s">
        <v>334</v>
      </c>
      <c r="BM158" s="39">
        <v>1069050</v>
      </c>
      <c r="BN158" s="39">
        <v>437950</v>
      </c>
      <c r="BO158" s="39">
        <v>284370</v>
      </c>
      <c r="BP158" s="39">
        <v>180980</v>
      </c>
      <c r="BQ158" s="39">
        <v>85910</v>
      </c>
      <c r="BR158" s="39">
        <v>45670</v>
      </c>
      <c r="BS158" s="39">
        <v>23640</v>
      </c>
      <c r="BT158" s="39">
        <v>13110</v>
      </c>
      <c r="BU158" s="39">
        <v>1470</v>
      </c>
      <c r="BV158" s="39" t="s">
        <v>334</v>
      </c>
      <c r="BW158" s="39">
        <v>1073110</v>
      </c>
      <c r="BX158" s="39">
        <v>435560</v>
      </c>
      <c r="BY158" s="39">
        <v>285580</v>
      </c>
      <c r="BZ158" s="39">
        <v>181900</v>
      </c>
      <c r="CA158" s="39">
        <v>86780</v>
      </c>
      <c r="CB158" s="39">
        <v>46230</v>
      </c>
      <c r="CC158" s="39">
        <v>23880</v>
      </c>
      <c r="CD158" s="39">
        <v>13290</v>
      </c>
      <c r="CE158" s="39">
        <v>1490</v>
      </c>
      <c r="CF158" s="39" t="s">
        <v>334</v>
      </c>
      <c r="CG158" s="39">
        <v>1074720</v>
      </c>
      <c r="CH158" s="39">
        <v>433720</v>
      </c>
      <c r="CI158" s="39">
        <v>286480</v>
      </c>
      <c r="CJ158" s="39">
        <v>182960</v>
      </c>
      <c r="CK158" s="39">
        <v>87700</v>
      </c>
      <c r="CL158" s="39">
        <v>46850</v>
      </c>
      <c r="CM158" s="39">
        <v>24220</v>
      </c>
      <c r="CN158" s="39">
        <v>13560</v>
      </c>
      <c r="CO158" s="39">
        <v>1520</v>
      </c>
      <c r="CP158" s="39" t="s">
        <v>334</v>
      </c>
      <c r="CQ158" s="39">
        <v>1077010</v>
      </c>
      <c r="CR158" s="39">
        <v>431500</v>
      </c>
      <c r="CS158" s="39">
        <v>287180</v>
      </c>
      <c r="CT158" s="39">
        <v>184030</v>
      </c>
      <c r="CU158" s="39">
        <v>88820</v>
      </c>
      <c r="CV158" s="39">
        <v>47880</v>
      </c>
      <c r="CW158" s="39">
        <v>24600</v>
      </c>
      <c r="CX158" s="39">
        <v>13760</v>
      </c>
      <c r="CY158" s="39">
        <v>1530</v>
      </c>
      <c r="CZ158" s="39" t="s">
        <v>334</v>
      </c>
      <c r="DA158" s="39">
        <v>1079280</v>
      </c>
      <c r="DB158" s="39">
        <v>428630</v>
      </c>
      <c r="DC158" s="39">
        <v>288460</v>
      </c>
      <c r="DD158" s="39">
        <v>185040</v>
      </c>
      <c r="DE158" s="39">
        <v>90000</v>
      </c>
      <c r="DF158" s="39">
        <v>48860</v>
      </c>
      <c r="DG158" s="39">
        <v>24970</v>
      </c>
      <c r="DH158" s="39">
        <v>14040</v>
      </c>
      <c r="DI158" s="39">
        <v>1540</v>
      </c>
      <c r="DJ158" s="39" t="s">
        <v>334</v>
      </c>
      <c r="DK158" s="39">
        <v>1081540</v>
      </c>
      <c r="DL158" s="39">
        <v>427120</v>
      </c>
      <c r="DM158" s="39">
        <v>289530</v>
      </c>
      <c r="DN158" s="39">
        <v>186390</v>
      </c>
      <c r="DO158" s="39">
        <v>91320</v>
      </c>
      <c r="DP158" s="39">
        <v>49750</v>
      </c>
      <c r="DQ158" s="39">
        <v>25180</v>
      </c>
      <c r="DR158" s="39">
        <v>14250</v>
      </c>
      <c r="DS158" s="39">
        <v>1540</v>
      </c>
      <c r="DT158" s="39" t="s">
        <v>334</v>
      </c>
      <c r="DU158" s="39">
        <v>1085090</v>
      </c>
      <c r="DV158" s="39">
        <v>425470</v>
      </c>
      <c r="DW158" s="39">
        <v>291190</v>
      </c>
      <c r="DX158" s="39">
        <v>187690</v>
      </c>
      <c r="DY158" s="39">
        <v>92660</v>
      </c>
      <c r="DZ158" s="39">
        <v>50430</v>
      </c>
      <c r="EA158" s="39">
        <v>25300</v>
      </c>
      <c r="EB158" s="39">
        <v>14390</v>
      </c>
      <c r="EC158" s="39">
        <v>1560</v>
      </c>
      <c r="ED158" s="39" t="s">
        <v>334</v>
      </c>
      <c r="EE158" s="39">
        <v>1088680</v>
      </c>
      <c r="EF158" s="39">
        <v>425980</v>
      </c>
      <c r="EG158" s="39">
        <v>293150</v>
      </c>
      <c r="EH158" s="39">
        <v>189720</v>
      </c>
      <c r="EI158" s="39">
        <v>94140</v>
      </c>
      <c r="EJ158" s="39">
        <v>50960</v>
      </c>
      <c r="EK158" s="39">
        <v>25410</v>
      </c>
      <c r="EL158" s="39">
        <v>14530</v>
      </c>
      <c r="EM158" s="39">
        <v>1570</v>
      </c>
      <c r="EN158" s="39" t="s">
        <v>334</v>
      </c>
      <c r="EO158" s="39">
        <v>1095470</v>
      </c>
      <c r="EP158" s="39">
        <v>425930</v>
      </c>
      <c r="EQ158" s="39">
        <v>295380</v>
      </c>
      <c r="ER158" s="39">
        <v>191580</v>
      </c>
      <c r="ES158" s="39">
        <v>95490</v>
      </c>
      <c r="ET158" s="39">
        <v>51660</v>
      </c>
      <c r="EU158" s="39">
        <v>25600</v>
      </c>
      <c r="EV158" s="39">
        <v>14670</v>
      </c>
      <c r="EW158" s="39">
        <v>1590</v>
      </c>
      <c r="EX158" s="39" t="s">
        <v>334</v>
      </c>
      <c r="EY158" s="39">
        <v>1101880</v>
      </c>
      <c r="EZ158" s="39">
        <v>425900</v>
      </c>
      <c r="FA158" s="39">
        <v>297930</v>
      </c>
      <c r="FB158" s="39">
        <v>193250</v>
      </c>
      <c r="FC158" s="39">
        <v>96780</v>
      </c>
      <c r="FD158" s="39">
        <v>52180</v>
      </c>
      <c r="FE158" s="39">
        <v>25750</v>
      </c>
      <c r="FF158" s="39">
        <v>14740</v>
      </c>
      <c r="FG158" s="39">
        <v>1610</v>
      </c>
      <c r="FH158" s="39" t="s">
        <v>334</v>
      </c>
      <c r="FI158" s="39">
        <v>1108140</v>
      </c>
      <c r="FJ158" s="39">
        <v>426350</v>
      </c>
      <c r="FK158" s="39">
        <v>300200</v>
      </c>
      <c r="FL158" s="39">
        <v>195220</v>
      </c>
      <c r="FM158" s="39">
        <v>97680</v>
      </c>
      <c r="FN158" s="39">
        <v>52750</v>
      </c>
      <c r="FO158" s="39">
        <v>25810</v>
      </c>
      <c r="FP158" s="39">
        <v>14750</v>
      </c>
      <c r="FQ158" s="39">
        <v>1630</v>
      </c>
      <c r="FR158" s="39" t="s">
        <v>334</v>
      </c>
      <c r="FS158" s="39">
        <v>1114390</v>
      </c>
      <c r="FT158" s="39">
        <v>426450</v>
      </c>
      <c r="FU158" s="39">
        <v>301880</v>
      </c>
      <c r="FV158" s="39">
        <v>196620</v>
      </c>
      <c r="FW158" s="39">
        <v>98440</v>
      </c>
      <c r="FX158" s="39">
        <v>52980</v>
      </c>
      <c r="FY158" s="39">
        <v>25920</v>
      </c>
      <c r="FZ158" s="39">
        <v>14790</v>
      </c>
      <c r="GA158" s="39">
        <v>1650</v>
      </c>
      <c r="GB158" s="39" t="s">
        <v>334</v>
      </c>
      <c r="GC158" s="39">
        <v>1118730</v>
      </c>
      <c r="GD158" s="39">
        <v>426930</v>
      </c>
      <c r="GE158" s="39">
        <v>303960</v>
      </c>
      <c r="GF158" s="39">
        <v>198110</v>
      </c>
      <c r="GG158" s="39">
        <v>99330</v>
      </c>
      <c r="GH158" s="39">
        <v>53260</v>
      </c>
      <c r="GI158" s="39">
        <v>26020</v>
      </c>
      <c r="GJ158" s="39">
        <v>14830</v>
      </c>
      <c r="GK158" s="39">
        <v>1660</v>
      </c>
      <c r="GL158" s="39" t="s">
        <v>334</v>
      </c>
      <c r="GM158" s="39">
        <v>1124100</v>
      </c>
      <c r="GN158" s="39">
        <v>427860</v>
      </c>
      <c r="GO158" s="39">
        <v>305910</v>
      </c>
      <c r="GP158" s="39">
        <v>199840</v>
      </c>
      <c r="GQ158" s="39">
        <v>99890</v>
      </c>
      <c r="GR158" s="39">
        <v>53470</v>
      </c>
      <c r="GS158" s="39">
        <v>26150</v>
      </c>
      <c r="GT158" s="39">
        <v>14820</v>
      </c>
      <c r="GU158" s="39">
        <v>1690</v>
      </c>
      <c r="GV158" s="39" t="s">
        <v>334</v>
      </c>
      <c r="GW158" s="39">
        <v>1129630</v>
      </c>
      <c r="GX158" s="39">
        <v>429440</v>
      </c>
      <c r="GY158" s="39">
        <v>307560</v>
      </c>
      <c r="GZ158" s="39">
        <v>200960</v>
      </c>
      <c r="HA158" s="39">
        <v>100550</v>
      </c>
      <c r="HB158" s="39">
        <v>53770</v>
      </c>
      <c r="HC158" s="39">
        <v>26250</v>
      </c>
      <c r="HD158" s="39">
        <v>14880</v>
      </c>
      <c r="HE158" s="39">
        <v>1700</v>
      </c>
      <c r="HF158" s="39" t="s">
        <v>334</v>
      </c>
      <c r="HG158" s="39">
        <v>1135110</v>
      </c>
      <c r="HH158" s="39">
        <v>430620</v>
      </c>
      <c r="HI158" s="39">
        <v>309230</v>
      </c>
      <c r="HJ158" s="39">
        <v>202350</v>
      </c>
      <c r="HK158" s="39">
        <v>101800</v>
      </c>
      <c r="HL158" s="39">
        <v>54040</v>
      </c>
      <c r="HM158" s="39">
        <v>26370</v>
      </c>
      <c r="HN158" s="39">
        <v>14990</v>
      </c>
      <c r="HO158" s="39">
        <v>1700</v>
      </c>
      <c r="HP158" s="39" t="s">
        <v>334</v>
      </c>
      <c r="HQ158" s="39">
        <v>1141100</v>
      </c>
      <c r="HR158" s="39">
        <v>432000</v>
      </c>
      <c r="HS158" s="39">
        <v>311110</v>
      </c>
      <c r="HT158" s="39">
        <v>203870</v>
      </c>
      <c r="HU158" s="39">
        <v>102580</v>
      </c>
      <c r="HV158" s="39">
        <v>54410</v>
      </c>
      <c r="HW158" s="39">
        <v>26550</v>
      </c>
      <c r="HX158" s="39">
        <v>15100</v>
      </c>
      <c r="HY158" s="39">
        <v>1730</v>
      </c>
      <c r="HZ158" s="39" t="s">
        <v>334</v>
      </c>
      <c r="IA158" s="39">
        <v>1147360</v>
      </c>
      <c r="IB158" s="39">
        <v>434170</v>
      </c>
      <c r="IC158" s="39">
        <v>312590</v>
      </c>
      <c r="ID158" s="39">
        <v>205890</v>
      </c>
      <c r="IE158" s="39">
        <v>103730</v>
      </c>
      <c r="IF158" s="39">
        <v>54850</v>
      </c>
      <c r="IG158" s="39">
        <v>26710</v>
      </c>
      <c r="IH158" s="39">
        <v>15200</v>
      </c>
      <c r="II158" s="39">
        <v>1750</v>
      </c>
      <c r="IJ158" s="39" t="s">
        <v>334</v>
      </c>
      <c r="IK158" s="39">
        <v>1154880</v>
      </c>
      <c r="IL158" s="39">
        <v>435870</v>
      </c>
      <c r="IM158" s="39">
        <v>314620</v>
      </c>
      <c r="IN158" s="39">
        <v>207900</v>
      </c>
      <c r="IO158" s="39">
        <v>104790</v>
      </c>
      <c r="IP158" s="39">
        <v>55400</v>
      </c>
      <c r="IQ158" s="39">
        <v>26900</v>
      </c>
      <c r="IR158" s="39">
        <v>15330</v>
      </c>
      <c r="IS158" s="39">
        <v>1770</v>
      </c>
      <c r="IT158" s="39" t="s">
        <v>334</v>
      </c>
      <c r="IU158" s="39">
        <v>1162560</v>
      </c>
      <c r="IV158" s="39">
        <v>437660</v>
      </c>
      <c r="IW158" s="39">
        <v>316900</v>
      </c>
      <c r="IX158" s="39">
        <v>209710</v>
      </c>
      <c r="IY158" s="39">
        <v>106080</v>
      </c>
      <c r="IZ158" s="39">
        <v>55690</v>
      </c>
      <c r="JA158" s="39">
        <v>27060</v>
      </c>
      <c r="JB158" s="39">
        <v>15440</v>
      </c>
      <c r="JC158" s="39">
        <v>1780</v>
      </c>
      <c r="JD158" s="39" t="s">
        <v>334</v>
      </c>
      <c r="JE158" s="39">
        <v>1170320</v>
      </c>
      <c r="JF158" s="39">
        <v>439900</v>
      </c>
      <c r="JG158" s="39">
        <v>318610</v>
      </c>
      <c r="JH158" s="39">
        <v>211800</v>
      </c>
      <c r="JI158" s="39">
        <v>107360</v>
      </c>
      <c r="JJ158" s="39">
        <v>56090</v>
      </c>
      <c r="JK158" s="39">
        <v>27170</v>
      </c>
      <c r="JL158" s="39">
        <v>15540</v>
      </c>
      <c r="JM158" s="39">
        <v>1790</v>
      </c>
      <c r="JN158" s="39" t="s">
        <v>334</v>
      </c>
      <c r="JO158" s="39">
        <v>1178250</v>
      </c>
      <c r="JP158" s="39">
        <v>444030</v>
      </c>
      <c r="JQ158" s="39">
        <v>320360</v>
      </c>
      <c r="JR158" s="39">
        <v>214120</v>
      </c>
      <c r="JS158" s="39">
        <v>109020</v>
      </c>
      <c r="JT158" s="39">
        <v>56750</v>
      </c>
      <c r="JU158" s="39">
        <v>27490</v>
      </c>
      <c r="JV158" s="39">
        <v>15640</v>
      </c>
      <c r="JW158" s="39">
        <v>1820</v>
      </c>
      <c r="JX158" s="39" t="s">
        <v>334</v>
      </c>
      <c r="JY158" s="39">
        <v>1189240</v>
      </c>
      <c r="JZ158" s="39">
        <v>446330</v>
      </c>
      <c r="KA158" s="39">
        <v>322000</v>
      </c>
      <c r="KB158" s="39">
        <v>215750</v>
      </c>
      <c r="KC158" s="39">
        <v>110170</v>
      </c>
      <c r="KD158" s="39">
        <v>57330</v>
      </c>
      <c r="KE158" s="39">
        <v>27530</v>
      </c>
      <c r="KF158" s="39">
        <v>15800</v>
      </c>
      <c r="KG158" s="39">
        <v>1850</v>
      </c>
      <c r="KH158" s="39" t="s">
        <v>334</v>
      </c>
      <c r="KI158" s="39">
        <v>1196760</v>
      </c>
      <c r="KJ158" s="39">
        <v>448060</v>
      </c>
      <c r="KK158" s="39">
        <v>323480</v>
      </c>
      <c r="KL158" s="39">
        <v>217800</v>
      </c>
      <c r="KM158" s="39">
        <v>111520</v>
      </c>
      <c r="KN158" s="39">
        <v>57720</v>
      </c>
      <c r="KO158" s="39">
        <v>27710</v>
      </c>
      <c r="KP158" s="39">
        <v>15900</v>
      </c>
      <c r="KQ158" s="39">
        <v>1870</v>
      </c>
      <c r="KR158" s="39" t="s">
        <v>334</v>
      </c>
      <c r="KS158" s="39">
        <v>1204060</v>
      </c>
      <c r="KT158" s="39">
        <v>451870</v>
      </c>
      <c r="KU158" s="39">
        <v>324630</v>
      </c>
      <c r="KV158" s="39">
        <v>219520</v>
      </c>
      <c r="KW158" s="39">
        <v>112570</v>
      </c>
      <c r="KX158" s="39">
        <v>58270</v>
      </c>
      <c r="KY158" s="39">
        <v>27920</v>
      </c>
      <c r="KZ158" s="39">
        <v>16010</v>
      </c>
      <c r="LA158" s="39">
        <v>1900</v>
      </c>
      <c r="LB158" s="39" t="s">
        <v>334</v>
      </c>
      <c r="LC158" s="39">
        <v>1212680</v>
      </c>
      <c r="LD158" t="e">
        <f>INDEX(Lookup!$F$2:$F$375, MATCH(D158,Lookup!$A$2:$A$375,0))</f>
        <v>#N/A</v>
      </c>
    </row>
    <row r="159" spans="2:316" ht="15" customHeight="1" x14ac:dyDescent="0.25">
      <c r="B159" s="1" t="s">
        <v>342</v>
      </c>
      <c r="C159" s="42">
        <v>4605</v>
      </c>
      <c r="D159" s="42" t="s">
        <v>645</v>
      </c>
      <c r="E159" s="37" t="s">
        <v>646</v>
      </c>
      <c r="F159" s="38">
        <v>163510</v>
      </c>
      <c r="G159" s="38">
        <v>112740</v>
      </c>
      <c r="H159" s="38">
        <v>63780</v>
      </c>
      <c r="I159" s="38">
        <v>28740</v>
      </c>
      <c r="J159" s="38">
        <v>15290</v>
      </c>
      <c r="K159" s="38">
        <v>7080</v>
      </c>
      <c r="L159" s="38">
        <v>5240</v>
      </c>
      <c r="M159" s="38">
        <v>810</v>
      </c>
      <c r="N159" s="38" t="s">
        <v>334</v>
      </c>
      <c r="O159" s="39">
        <v>397200</v>
      </c>
      <c r="P159" s="39">
        <v>164190</v>
      </c>
      <c r="Q159" s="39">
        <v>112980</v>
      </c>
      <c r="R159" s="39">
        <v>63800</v>
      </c>
      <c r="S159" s="39">
        <v>28740</v>
      </c>
      <c r="T159" s="39">
        <v>15280</v>
      </c>
      <c r="U159" s="39">
        <v>7010</v>
      </c>
      <c r="V159" s="39">
        <v>5120</v>
      </c>
      <c r="W159" s="39">
        <v>800</v>
      </c>
      <c r="X159" s="39" t="s">
        <v>334</v>
      </c>
      <c r="Y159" s="39">
        <v>397920</v>
      </c>
      <c r="Z159" s="39">
        <v>164400</v>
      </c>
      <c r="AA159" s="39">
        <v>113280</v>
      </c>
      <c r="AB159" s="39">
        <v>63670</v>
      </c>
      <c r="AC159" s="39">
        <v>28660</v>
      </c>
      <c r="AD159" s="39">
        <v>15310</v>
      </c>
      <c r="AE159" s="39">
        <v>6870</v>
      </c>
      <c r="AF159" s="39">
        <v>4990</v>
      </c>
      <c r="AG159" s="39">
        <v>760</v>
      </c>
      <c r="AH159" s="39" t="s">
        <v>334</v>
      </c>
      <c r="AI159" s="39">
        <v>397940</v>
      </c>
      <c r="AJ159" s="39">
        <v>166070</v>
      </c>
      <c r="AK159" s="39">
        <v>115460</v>
      </c>
      <c r="AL159" s="39">
        <v>64400</v>
      </c>
      <c r="AM159" s="39">
        <v>28760</v>
      </c>
      <c r="AN159" s="39">
        <v>15320</v>
      </c>
      <c r="AO159" s="39">
        <v>6940</v>
      </c>
      <c r="AP159" s="39">
        <v>4990</v>
      </c>
      <c r="AQ159" s="39">
        <v>770</v>
      </c>
      <c r="AR159" s="39" t="s">
        <v>334</v>
      </c>
      <c r="AS159" s="39">
        <v>402690</v>
      </c>
      <c r="AT159" s="39">
        <v>165290</v>
      </c>
      <c r="AU159" s="39">
        <v>115910</v>
      </c>
      <c r="AV159" s="39">
        <v>64930</v>
      </c>
      <c r="AW159" s="39">
        <v>28850</v>
      </c>
      <c r="AX159" s="39">
        <v>15410</v>
      </c>
      <c r="AY159" s="39">
        <v>6980</v>
      </c>
      <c r="AZ159" s="39">
        <v>5030</v>
      </c>
      <c r="BA159" s="39">
        <v>770</v>
      </c>
      <c r="BB159" s="39" t="s">
        <v>334</v>
      </c>
      <c r="BC159" s="39">
        <v>403170</v>
      </c>
      <c r="BD159" s="39">
        <v>165200</v>
      </c>
      <c r="BE159" s="39">
        <v>116100</v>
      </c>
      <c r="BF159" s="39">
        <v>65340</v>
      </c>
      <c r="BG159" s="39">
        <v>28990</v>
      </c>
      <c r="BH159" s="39">
        <v>15570</v>
      </c>
      <c r="BI159" s="39">
        <v>7020</v>
      </c>
      <c r="BJ159" s="39">
        <v>5040</v>
      </c>
      <c r="BK159" s="39">
        <v>770</v>
      </c>
      <c r="BL159" s="39" t="s">
        <v>334</v>
      </c>
      <c r="BM159" s="39">
        <v>404030</v>
      </c>
      <c r="BN159" s="39">
        <v>164300</v>
      </c>
      <c r="BO159" s="39">
        <v>116850</v>
      </c>
      <c r="BP159" s="39">
        <v>65860</v>
      </c>
      <c r="BQ159" s="39">
        <v>29230</v>
      </c>
      <c r="BR159" s="39">
        <v>15770</v>
      </c>
      <c r="BS159" s="39">
        <v>7140</v>
      </c>
      <c r="BT159" s="39">
        <v>5040</v>
      </c>
      <c r="BU159" s="39">
        <v>780</v>
      </c>
      <c r="BV159" s="39" t="s">
        <v>334</v>
      </c>
      <c r="BW159" s="39">
        <v>404960</v>
      </c>
      <c r="BX159" s="39">
        <v>163150</v>
      </c>
      <c r="BY159" s="39">
        <v>117210</v>
      </c>
      <c r="BZ159" s="39">
        <v>66380</v>
      </c>
      <c r="CA159" s="39">
        <v>29490</v>
      </c>
      <c r="CB159" s="39">
        <v>16010</v>
      </c>
      <c r="CC159" s="39">
        <v>7230</v>
      </c>
      <c r="CD159" s="39">
        <v>5090</v>
      </c>
      <c r="CE159" s="39">
        <v>780</v>
      </c>
      <c r="CF159" s="39" t="s">
        <v>334</v>
      </c>
      <c r="CG159" s="39">
        <v>405350</v>
      </c>
      <c r="CH159" s="39">
        <v>161590</v>
      </c>
      <c r="CI159" s="39">
        <v>117570</v>
      </c>
      <c r="CJ159" s="39">
        <v>66890</v>
      </c>
      <c r="CK159" s="39">
        <v>29680</v>
      </c>
      <c r="CL159" s="39">
        <v>16290</v>
      </c>
      <c r="CM159" s="39">
        <v>7330</v>
      </c>
      <c r="CN159" s="39">
        <v>5180</v>
      </c>
      <c r="CO159" s="39">
        <v>800</v>
      </c>
      <c r="CP159" s="39" t="s">
        <v>334</v>
      </c>
      <c r="CQ159" s="39">
        <v>405320</v>
      </c>
      <c r="CR159" s="39">
        <v>160720</v>
      </c>
      <c r="CS159" s="39">
        <v>117930</v>
      </c>
      <c r="CT159" s="39">
        <v>67490</v>
      </c>
      <c r="CU159" s="39">
        <v>30190</v>
      </c>
      <c r="CV159" s="39">
        <v>16930</v>
      </c>
      <c r="CW159" s="39">
        <v>7580</v>
      </c>
      <c r="CX159" s="39">
        <v>5290</v>
      </c>
      <c r="CY159" s="39">
        <v>800</v>
      </c>
      <c r="CZ159" s="39" t="s">
        <v>334</v>
      </c>
      <c r="DA159" s="39">
        <v>406910</v>
      </c>
      <c r="DB159" s="39">
        <v>159060</v>
      </c>
      <c r="DC159" s="39">
        <v>118420</v>
      </c>
      <c r="DD159" s="39">
        <v>67890</v>
      </c>
      <c r="DE159" s="39">
        <v>30760</v>
      </c>
      <c r="DF159" s="39">
        <v>17540</v>
      </c>
      <c r="DG159" s="39">
        <v>7860</v>
      </c>
      <c r="DH159" s="39">
        <v>5450</v>
      </c>
      <c r="DI159" s="39">
        <v>800</v>
      </c>
      <c r="DJ159" s="39" t="s">
        <v>334</v>
      </c>
      <c r="DK159" s="39">
        <v>407770</v>
      </c>
      <c r="DL159" s="39">
        <v>157770</v>
      </c>
      <c r="DM159" s="39">
        <v>118940</v>
      </c>
      <c r="DN159" s="39">
        <v>68500</v>
      </c>
      <c r="DO159" s="39">
        <v>31600</v>
      </c>
      <c r="DP159" s="39">
        <v>18190</v>
      </c>
      <c r="DQ159" s="39">
        <v>8030</v>
      </c>
      <c r="DR159" s="39">
        <v>5530</v>
      </c>
      <c r="DS159" s="39">
        <v>810</v>
      </c>
      <c r="DT159" s="39" t="s">
        <v>334</v>
      </c>
      <c r="DU159" s="39">
        <v>409370</v>
      </c>
      <c r="DV159" s="39">
        <v>156930</v>
      </c>
      <c r="DW159" s="39">
        <v>119530</v>
      </c>
      <c r="DX159" s="39">
        <v>69000</v>
      </c>
      <c r="DY159" s="39">
        <v>32350</v>
      </c>
      <c r="DZ159" s="39">
        <v>18560</v>
      </c>
      <c r="EA159" s="39">
        <v>8110</v>
      </c>
      <c r="EB159" s="39">
        <v>5560</v>
      </c>
      <c r="EC159" s="39">
        <v>820</v>
      </c>
      <c r="ED159" s="39" t="s">
        <v>334</v>
      </c>
      <c r="EE159" s="39">
        <v>410840</v>
      </c>
      <c r="EF159" s="39">
        <v>156710</v>
      </c>
      <c r="EG159" s="39">
        <v>120310</v>
      </c>
      <c r="EH159" s="39">
        <v>69730</v>
      </c>
      <c r="EI159" s="39">
        <v>33160</v>
      </c>
      <c r="EJ159" s="39">
        <v>18880</v>
      </c>
      <c r="EK159" s="39">
        <v>8190</v>
      </c>
      <c r="EL159" s="39">
        <v>5600</v>
      </c>
      <c r="EM159" s="39">
        <v>820</v>
      </c>
      <c r="EN159" s="39" t="s">
        <v>334</v>
      </c>
      <c r="EO159" s="39">
        <v>413410</v>
      </c>
      <c r="EP159" s="39">
        <v>156120</v>
      </c>
      <c r="EQ159" s="39">
        <v>121190</v>
      </c>
      <c r="ER159" s="39">
        <v>70610</v>
      </c>
      <c r="ES159" s="39">
        <v>33890</v>
      </c>
      <c r="ET159" s="39">
        <v>19230</v>
      </c>
      <c r="EU159" s="39">
        <v>8280</v>
      </c>
      <c r="EV159" s="39">
        <v>5640</v>
      </c>
      <c r="EW159" s="39">
        <v>820</v>
      </c>
      <c r="EX159" s="39" t="s">
        <v>334</v>
      </c>
      <c r="EY159" s="39">
        <v>415770</v>
      </c>
      <c r="EZ159" s="39">
        <v>155640</v>
      </c>
      <c r="FA159" s="39">
        <v>122180</v>
      </c>
      <c r="FB159" s="39">
        <v>71240</v>
      </c>
      <c r="FC159" s="39">
        <v>34630</v>
      </c>
      <c r="FD159" s="39">
        <v>19500</v>
      </c>
      <c r="FE159" s="39">
        <v>8340</v>
      </c>
      <c r="FF159" s="39">
        <v>5650</v>
      </c>
      <c r="FG159" s="39">
        <v>830</v>
      </c>
      <c r="FH159" s="39" t="s">
        <v>334</v>
      </c>
      <c r="FI159" s="39">
        <v>418010</v>
      </c>
      <c r="FJ159" s="39">
        <v>155470</v>
      </c>
      <c r="FK159" s="39">
        <v>123170</v>
      </c>
      <c r="FL159" s="39">
        <v>72300</v>
      </c>
      <c r="FM159" s="39">
        <v>35260</v>
      </c>
      <c r="FN159" s="39">
        <v>19920</v>
      </c>
      <c r="FO159" s="39">
        <v>8350</v>
      </c>
      <c r="FP159" s="39">
        <v>5650</v>
      </c>
      <c r="FQ159" s="39">
        <v>830</v>
      </c>
      <c r="FR159" s="39" t="s">
        <v>334</v>
      </c>
      <c r="FS159" s="39">
        <v>420950</v>
      </c>
      <c r="FT159" s="39">
        <v>155250</v>
      </c>
      <c r="FU159" s="39">
        <v>123910</v>
      </c>
      <c r="FV159" s="39">
        <v>72980</v>
      </c>
      <c r="FW159" s="39">
        <v>35740</v>
      </c>
      <c r="FX159" s="39">
        <v>20050</v>
      </c>
      <c r="FY159" s="39">
        <v>8360</v>
      </c>
      <c r="FZ159" s="39">
        <v>5660</v>
      </c>
      <c r="GA159" s="39">
        <v>840</v>
      </c>
      <c r="GB159" s="39" t="s">
        <v>334</v>
      </c>
      <c r="GC159" s="39">
        <v>422780</v>
      </c>
      <c r="GD159" s="39">
        <v>154610</v>
      </c>
      <c r="GE159" s="39">
        <v>124650</v>
      </c>
      <c r="GF159" s="39">
        <v>73550</v>
      </c>
      <c r="GG159" s="39">
        <v>36320</v>
      </c>
      <c r="GH159" s="39">
        <v>20160</v>
      </c>
      <c r="GI159" s="39">
        <v>8400</v>
      </c>
      <c r="GJ159" s="39">
        <v>5670</v>
      </c>
      <c r="GK159" s="39">
        <v>840</v>
      </c>
      <c r="GL159" s="39" t="s">
        <v>334</v>
      </c>
      <c r="GM159" s="39">
        <v>424190</v>
      </c>
      <c r="GN159" s="39">
        <v>154680</v>
      </c>
      <c r="GO159" s="39">
        <v>125700</v>
      </c>
      <c r="GP159" s="39">
        <v>74310</v>
      </c>
      <c r="GQ159" s="39">
        <v>36600</v>
      </c>
      <c r="GR159" s="39">
        <v>20260</v>
      </c>
      <c r="GS159" s="39">
        <v>8450</v>
      </c>
      <c r="GT159" s="39">
        <v>5670</v>
      </c>
      <c r="GU159" s="39">
        <v>850</v>
      </c>
      <c r="GV159" s="39" t="s">
        <v>334</v>
      </c>
      <c r="GW159" s="39">
        <v>426530</v>
      </c>
      <c r="GX159" s="39">
        <v>155270</v>
      </c>
      <c r="GY159" s="39">
        <v>126200</v>
      </c>
      <c r="GZ159" s="39">
        <v>74860</v>
      </c>
      <c r="HA159" s="39">
        <v>36890</v>
      </c>
      <c r="HB159" s="39">
        <v>20380</v>
      </c>
      <c r="HC159" s="39">
        <v>8500</v>
      </c>
      <c r="HD159" s="39">
        <v>5690</v>
      </c>
      <c r="HE159" s="39">
        <v>850</v>
      </c>
      <c r="HF159" s="39" t="s">
        <v>334</v>
      </c>
      <c r="HG159" s="39">
        <v>428630</v>
      </c>
      <c r="HH159" s="39">
        <v>155480</v>
      </c>
      <c r="HI159" s="39">
        <v>126680</v>
      </c>
      <c r="HJ159" s="39">
        <v>75340</v>
      </c>
      <c r="HK159" s="39">
        <v>37660</v>
      </c>
      <c r="HL159" s="39">
        <v>20460</v>
      </c>
      <c r="HM159" s="39">
        <v>8510</v>
      </c>
      <c r="HN159" s="39">
        <v>5720</v>
      </c>
      <c r="HO159" s="39">
        <v>850</v>
      </c>
      <c r="HP159" s="39" t="s">
        <v>334</v>
      </c>
      <c r="HQ159" s="39">
        <v>430700</v>
      </c>
      <c r="HR159" s="39">
        <v>155860</v>
      </c>
      <c r="HS159" s="39">
        <v>127280</v>
      </c>
      <c r="HT159" s="39">
        <v>75810</v>
      </c>
      <c r="HU159" s="39">
        <v>37940</v>
      </c>
      <c r="HV159" s="39">
        <v>20510</v>
      </c>
      <c r="HW159" s="39">
        <v>8560</v>
      </c>
      <c r="HX159" s="39">
        <v>5730</v>
      </c>
      <c r="HY159" s="39">
        <v>860</v>
      </c>
      <c r="HZ159" s="39" t="s">
        <v>334</v>
      </c>
      <c r="IA159" s="39">
        <v>432550</v>
      </c>
      <c r="IB159" s="39">
        <v>156940</v>
      </c>
      <c r="IC159" s="39">
        <v>127630</v>
      </c>
      <c r="ID159" s="39">
        <v>76530</v>
      </c>
      <c r="IE159" s="39">
        <v>38520</v>
      </c>
      <c r="IF159" s="39">
        <v>20570</v>
      </c>
      <c r="IG159" s="39">
        <v>8640</v>
      </c>
      <c r="IH159" s="39">
        <v>5750</v>
      </c>
      <c r="II159" s="39">
        <v>870</v>
      </c>
      <c r="IJ159" s="39" t="s">
        <v>334</v>
      </c>
      <c r="IK159" s="39">
        <v>435450</v>
      </c>
      <c r="IL159" s="39">
        <v>157570</v>
      </c>
      <c r="IM159" s="39">
        <v>128260</v>
      </c>
      <c r="IN159" s="39">
        <v>77190</v>
      </c>
      <c r="IO159" s="39">
        <v>38910</v>
      </c>
      <c r="IP159" s="39">
        <v>20790</v>
      </c>
      <c r="IQ159" s="39">
        <v>8740</v>
      </c>
      <c r="IR159" s="39">
        <v>5780</v>
      </c>
      <c r="IS159" s="39">
        <v>870</v>
      </c>
      <c r="IT159" s="39" t="s">
        <v>334</v>
      </c>
      <c r="IU159" s="39">
        <v>438110</v>
      </c>
      <c r="IV159" s="39">
        <v>158100</v>
      </c>
      <c r="IW159" s="39">
        <v>129010</v>
      </c>
      <c r="IX159" s="39">
        <v>77920</v>
      </c>
      <c r="IY159" s="39">
        <v>39510</v>
      </c>
      <c r="IZ159" s="39">
        <v>20920</v>
      </c>
      <c r="JA159" s="39">
        <v>8810</v>
      </c>
      <c r="JB159" s="39">
        <v>5810</v>
      </c>
      <c r="JC159" s="39">
        <v>880</v>
      </c>
      <c r="JD159" s="39" t="s">
        <v>334</v>
      </c>
      <c r="JE159" s="39">
        <v>440950</v>
      </c>
      <c r="JF159" s="39">
        <v>159100</v>
      </c>
      <c r="JG159" s="39">
        <v>129540</v>
      </c>
      <c r="JH159" s="39">
        <v>78890</v>
      </c>
      <c r="JI159" s="39">
        <v>40180</v>
      </c>
      <c r="JJ159" s="39">
        <v>21170</v>
      </c>
      <c r="JK159" s="39">
        <v>8840</v>
      </c>
      <c r="JL159" s="39">
        <v>5850</v>
      </c>
      <c r="JM159" s="39">
        <v>880</v>
      </c>
      <c r="JN159" s="39" t="s">
        <v>334</v>
      </c>
      <c r="JO159" s="39">
        <v>444440</v>
      </c>
      <c r="JP159" s="39">
        <v>160180</v>
      </c>
      <c r="JQ159" s="39">
        <v>130090</v>
      </c>
      <c r="JR159" s="39">
        <v>80010</v>
      </c>
      <c r="JS159" s="39">
        <v>41060</v>
      </c>
      <c r="JT159" s="39">
        <v>21530</v>
      </c>
      <c r="JU159" s="39">
        <v>8950</v>
      </c>
      <c r="JV159" s="39">
        <v>5860</v>
      </c>
      <c r="JW159" s="39">
        <v>890</v>
      </c>
      <c r="JX159" s="39" t="s">
        <v>334</v>
      </c>
      <c r="JY159" s="39">
        <v>448570</v>
      </c>
      <c r="JZ159" s="39">
        <v>161140</v>
      </c>
      <c r="KA159" s="39">
        <v>130610</v>
      </c>
      <c r="KB159" s="39">
        <v>80820</v>
      </c>
      <c r="KC159" s="39">
        <v>41670</v>
      </c>
      <c r="KD159" s="39">
        <v>21890</v>
      </c>
      <c r="KE159" s="39">
        <v>8950</v>
      </c>
      <c r="KF159" s="39">
        <v>5900</v>
      </c>
      <c r="KG159" s="39">
        <v>900</v>
      </c>
      <c r="KH159" s="39" t="s">
        <v>334</v>
      </c>
      <c r="KI159" s="39">
        <v>451880</v>
      </c>
      <c r="KJ159" s="39">
        <v>161900</v>
      </c>
      <c r="KK159" s="39">
        <v>130980</v>
      </c>
      <c r="KL159" s="39">
        <v>81910</v>
      </c>
      <c r="KM159" s="39">
        <v>42430</v>
      </c>
      <c r="KN159" s="39">
        <v>22090</v>
      </c>
      <c r="KO159" s="39">
        <v>8980</v>
      </c>
      <c r="KP159" s="39">
        <v>5920</v>
      </c>
      <c r="KQ159" s="39">
        <v>910</v>
      </c>
      <c r="KR159" s="39" t="s">
        <v>334</v>
      </c>
      <c r="KS159" s="39">
        <v>455110</v>
      </c>
      <c r="KT159" s="39">
        <v>162970</v>
      </c>
      <c r="KU159" s="39">
        <v>131250</v>
      </c>
      <c r="KV159" s="39">
        <v>82980</v>
      </c>
      <c r="KW159" s="39">
        <v>42930</v>
      </c>
      <c r="KX159" s="39">
        <v>22500</v>
      </c>
      <c r="KY159" s="39">
        <v>9020</v>
      </c>
      <c r="KZ159" s="39">
        <v>5930</v>
      </c>
      <c r="LA159" s="39">
        <v>910</v>
      </c>
      <c r="LB159" s="39" t="s">
        <v>334</v>
      </c>
      <c r="LC159" s="39">
        <v>458490</v>
      </c>
      <c r="LD159" t="str">
        <f>INDEX(Lookup!$F$2:$F$375, MATCH(D159,Lookup!$A$2:$A$375,0))</f>
        <v>West Midlands Combined Authority</v>
      </c>
    </row>
    <row r="160" spans="2:316" ht="15" customHeight="1" x14ac:dyDescent="0.25">
      <c r="B160" s="1" t="s">
        <v>342</v>
      </c>
      <c r="C160" s="42">
        <v>4610</v>
      </c>
      <c r="D160" s="42" t="s">
        <v>647</v>
      </c>
      <c r="E160" s="37" t="s">
        <v>648</v>
      </c>
      <c r="F160" s="38">
        <v>52710</v>
      </c>
      <c r="G160" s="38">
        <v>36050</v>
      </c>
      <c r="H160" s="38">
        <v>20880</v>
      </c>
      <c r="I160" s="38">
        <v>7100</v>
      </c>
      <c r="J160" s="38">
        <v>3600</v>
      </c>
      <c r="K160" s="38">
        <v>2050</v>
      </c>
      <c r="L160" s="38">
        <v>1130</v>
      </c>
      <c r="M160" s="38">
        <v>160</v>
      </c>
      <c r="N160" s="38" t="s">
        <v>334</v>
      </c>
      <c r="O160" s="39">
        <v>123680</v>
      </c>
      <c r="P160" s="39">
        <v>52930</v>
      </c>
      <c r="Q160" s="39">
        <v>36170</v>
      </c>
      <c r="R160" s="39">
        <v>20710</v>
      </c>
      <c r="S160" s="39">
        <v>7200</v>
      </c>
      <c r="T160" s="39">
        <v>3520</v>
      </c>
      <c r="U160" s="39">
        <v>1990</v>
      </c>
      <c r="V160" s="39">
        <v>1080</v>
      </c>
      <c r="W160" s="39">
        <v>150</v>
      </c>
      <c r="X160" s="39" t="s">
        <v>334</v>
      </c>
      <c r="Y160" s="39">
        <v>123750</v>
      </c>
      <c r="Z160" s="39">
        <v>53430</v>
      </c>
      <c r="AA160" s="39">
        <v>36480</v>
      </c>
      <c r="AB160" s="39">
        <v>20490</v>
      </c>
      <c r="AC160" s="39">
        <v>7280</v>
      </c>
      <c r="AD160" s="39">
        <v>3550</v>
      </c>
      <c r="AE160" s="39">
        <v>1920</v>
      </c>
      <c r="AF160" s="39">
        <v>1040</v>
      </c>
      <c r="AG160" s="39">
        <v>150</v>
      </c>
      <c r="AH160" s="39" t="s">
        <v>334</v>
      </c>
      <c r="AI160" s="39">
        <v>124340</v>
      </c>
      <c r="AJ160" s="39">
        <v>53650</v>
      </c>
      <c r="AK160" s="39">
        <v>36950</v>
      </c>
      <c r="AL160" s="39">
        <v>20270</v>
      </c>
      <c r="AM160" s="39">
        <v>7420</v>
      </c>
      <c r="AN160" s="39">
        <v>3580</v>
      </c>
      <c r="AO160" s="39">
        <v>1910</v>
      </c>
      <c r="AP160" s="39">
        <v>1040</v>
      </c>
      <c r="AQ160" s="39">
        <v>150</v>
      </c>
      <c r="AR160" s="39" t="s">
        <v>334</v>
      </c>
      <c r="AS160" s="39">
        <v>124960</v>
      </c>
      <c r="AT160" s="39">
        <v>53860</v>
      </c>
      <c r="AU160" s="39">
        <v>37030</v>
      </c>
      <c r="AV160" s="39">
        <v>20180</v>
      </c>
      <c r="AW160" s="39">
        <v>7520</v>
      </c>
      <c r="AX160" s="39">
        <v>3640</v>
      </c>
      <c r="AY160" s="39">
        <v>1910</v>
      </c>
      <c r="AZ160" s="39">
        <v>1050</v>
      </c>
      <c r="BA160" s="39">
        <v>150</v>
      </c>
      <c r="BB160" s="39" t="s">
        <v>334</v>
      </c>
      <c r="BC160" s="39">
        <v>125350</v>
      </c>
      <c r="BD160" s="39">
        <v>54060</v>
      </c>
      <c r="BE160" s="39">
        <v>37150</v>
      </c>
      <c r="BF160" s="39">
        <v>20200</v>
      </c>
      <c r="BG160" s="39">
        <v>7640</v>
      </c>
      <c r="BH160" s="39">
        <v>3710</v>
      </c>
      <c r="BI160" s="39">
        <v>1940</v>
      </c>
      <c r="BJ160" s="39">
        <v>1070</v>
      </c>
      <c r="BK160" s="39">
        <v>150</v>
      </c>
      <c r="BL160" s="39" t="s">
        <v>334</v>
      </c>
      <c r="BM160" s="39">
        <v>125920</v>
      </c>
      <c r="BN160" s="39">
        <v>54130</v>
      </c>
      <c r="BO160" s="39">
        <v>37230</v>
      </c>
      <c r="BP160" s="39">
        <v>20210</v>
      </c>
      <c r="BQ160" s="39">
        <v>7680</v>
      </c>
      <c r="BR160" s="39">
        <v>3750</v>
      </c>
      <c r="BS160" s="39">
        <v>1950</v>
      </c>
      <c r="BT160" s="39">
        <v>1080</v>
      </c>
      <c r="BU160" s="39">
        <v>150</v>
      </c>
      <c r="BV160" s="39" t="s">
        <v>334</v>
      </c>
      <c r="BW160" s="39">
        <v>126190</v>
      </c>
      <c r="BX160" s="39">
        <v>54110</v>
      </c>
      <c r="BY160" s="39">
        <v>37400</v>
      </c>
      <c r="BZ160" s="39">
        <v>20310</v>
      </c>
      <c r="CA160" s="39">
        <v>7760</v>
      </c>
      <c r="CB160" s="39">
        <v>3810</v>
      </c>
      <c r="CC160" s="39">
        <v>1980</v>
      </c>
      <c r="CD160" s="39">
        <v>1110</v>
      </c>
      <c r="CE160" s="39">
        <v>160</v>
      </c>
      <c r="CF160" s="39" t="s">
        <v>334</v>
      </c>
      <c r="CG160" s="39">
        <v>126630</v>
      </c>
      <c r="CH160" s="39">
        <v>54160</v>
      </c>
      <c r="CI160" s="39">
        <v>37570</v>
      </c>
      <c r="CJ160" s="39">
        <v>20420</v>
      </c>
      <c r="CK160" s="39">
        <v>7840</v>
      </c>
      <c r="CL160" s="39">
        <v>3870</v>
      </c>
      <c r="CM160" s="39">
        <v>2010</v>
      </c>
      <c r="CN160" s="39">
        <v>1130</v>
      </c>
      <c r="CO160" s="39">
        <v>160</v>
      </c>
      <c r="CP160" s="39" t="s">
        <v>334</v>
      </c>
      <c r="CQ160" s="39">
        <v>127160</v>
      </c>
      <c r="CR160" s="39">
        <v>53750</v>
      </c>
      <c r="CS160" s="39">
        <v>37740</v>
      </c>
      <c r="CT160" s="39">
        <v>20510</v>
      </c>
      <c r="CU160" s="39">
        <v>7930</v>
      </c>
      <c r="CV160" s="39">
        <v>3930</v>
      </c>
      <c r="CW160" s="39">
        <v>2030</v>
      </c>
      <c r="CX160" s="39">
        <v>1140</v>
      </c>
      <c r="CY160" s="39">
        <v>160</v>
      </c>
      <c r="CZ160" s="39" t="s">
        <v>334</v>
      </c>
      <c r="DA160" s="39">
        <v>127200</v>
      </c>
      <c r="DB160" s="39">
        <v>53790</v>
      </c>
      <c r="DC160" s="39">
        <v>38000</v>
      </c>
      <c r="DD160" s="39">
        <v>20640</v>
      </c>
      <c r="DE160" s="39">
        <v>8010</v>
      </c>
      <c r="DF160" s="39">
        <v>3980</v>
      </c>
      <c r="DG160" s="39">
        <v>2060</v>
      </c>
      <c r="DH160" s="39">
        <v>1160</v>
      </c>
      <c r="DI160" s="39">
        <v>170</v>
      </c>
      <c r="DJ160" s="39" t="s">
        <v>334</v>
      </c>
      <c r="DK160" s="39">
        <v>127810</v>
      </c>
      <c r="DL160" s="39">
        <v>53760</v>
      </c>
      <c r="DM160" s="39">
        <v>38130</v>
      </c>
      <c r="DN160" s="39">
        <v>20700</v>
      </c>
      <c r="DO160" s="39">
        <v>8090</v>
      </c>
      <c r="DP160" s="39">
        <v>4020</v>
      </c>
      <c r="DQ160" s="39">
        <v>2080</v>
      </c>
      <c r="DR160" s="39">
        <v>1210</v>
      </c>
      <c r="DS160" s="39">
        <v>160</v>
      </c>
      <c r="DT160" s="39" t="s">
        <v>334</v>
      </c>
      <c r="DU160" s="39">
        <v>128140</v>
      </c>
      <c r="DV160" s="39">
        <v>53470</v>
      </c>
      <c r="DW160" s="39">
        <v>38280</v>
      </c>
      <c r="DX160" s="39">
        <v>20860</v>
      </c>
      <c r="DY160" s="39">
        <v>8150</v>
      </c>
      <c r="DZ160" s="39">
        <v>4060</v>
      </c>
      <c r="EA160" s="39">
        <v>2100</v>
      </c>
      <c r="EB160" s="39">
        <v>1250</v>
      </c>
      <c r="EC160" s="39">
        <v>160</v>
      </c>
      <c r="ED160" s="39" t="s">
        <v>334</v>
      </c>
      <c r="EE160" s="39">
        <v>128330</v>
      </c>
      <c r="EF160" s="39">
        <v>53530</v>
      </c>
      <c r="EG160" s="39">
        <v>38520</v>
      </c>
      <c r="EH160" s="39">
        <v>21050</v>
      </c>
      <c r="EI160" s="39">
        <v>8240</v>
      </c>
      <c r="EJ160" s="39">
        <v>4100</v>
      </c>
      <c r="EK160" s="39">
        <v>2120</v>
      </c>
      <c r="EL160" s="39">
        <v>1270</v>
      </c>
      <c r="EM160" s="39">
        <v>160</v>
      </c>
      <c r="EN160" s="39" t="s">
        <v>334</v>
      </c>
      <c r="EO160" s="39">
        <v>128970</v>
      </c>
      <c r="EP160" s="39">
        <v>53870</v>
      </c>
      <c r="EQ160" s="39">
        <v>38710</v>
      </c>
      <c r="ER160" s="39">
        <v>21200</v>
      </c>
      <c r="ES160" s="39">
        <v>8310</v>
      </c>
      <c r="ET160" s="39">
        <v>4150</v>
      </c>
      <c r="EU160" s="39">
        <v>2130</v>
      </c>
      <c r="EV160" s="39">
        <v>1320</v>
      </c>
      <c r="EW160" s="39">
        <v>160</v>
      </c>
      <c r="EX160" s="39" t="s">
        <v>334</v>
      </c>
      <c r="EY160" s="39">
        <v>129830</v>
      </c>
      <c r="EZ160" s="39">
        <v>54190</v>
      </c>
      <c r="FA160" s="39">
        <v>39050</v>
      </c>
      <c r="FB160" s="39">
        <v>21370</v>
      </c>
      <c r="FC160" s="39">
        <v>8370</v>
      </c>
      <c r="FD160" s="39">
        <v>4200</v>
      </c>
      <c r="FE160" s="39">
        <v>2150</v>
      </c>
      <c r="FF160" s="39">
        <v>1350</v>
      </c>
      <c r="FG160" s="39">
        <v>160</v>
      </c>
      <c r="FH160" s="39" t="s">
        <v>334</v>
      </c>
      <c r="FI160" s="39">
        <v>130840</v>
      </c>
      <c r="FJ160" s="39">
        <v>54560</v>
      </c>
      <c r="FK160" s="39">
        <v>39320</v>
      </c>
      <c r="FL160" s="39">
        <v>21560</v>
      </c>
      <c r="FM160" s="39">
        <v>8420</v>
      </c>
      <c r="FN160" s="39">
        <v>4210</v>
      </c>
      <c r="FO160" s="39">
        <v>2170</v>
      </c>
      <c r="FP160" s="39">
        <v>1360</v>
      </c>
      <c r="FQ160" s="39">
        <v>160</v>
      </c>
      <c r="FR160" s="39" t="s">
        <v>334</v>
      </c>
      <c r="FS160" s="39">
        <v>131760</v>
      </c>
      <c r="FT160" s="39">
        <v>54760</v>
      </c>
      <c r="FU160" s="39">
        <v>39620</v>
      </c>
      <c r="FV160" s="39">
        <v>21730</v>
      </c>
      <c r="FW160" s="39">
        <v>8490</v>
      </c>
      <c r="FX160" s="39">
        <v>4220</v>
      </c>
      <c r="FY160" s="39">
        <v>2180</v>
      </c>
      <c r="FZ160" s="39">
        <v>1370</v>
      </c>
      <c r="GA160" s="39">
        <v>170</v>
      </c>
      <c r="GB160" s="39" t="s">
        <v>334</v>
      </c>
      <c r="GC160" s="39">
        <v>132520</v>
      </c>
      <c r="GD160" s="39">
        <v>55250</v>
      </c>
      <c r="GE160" s="39">
        <v>39880</v>
      </c>
      <c r="GF160" s="39">
        <v>22020</v>
      </c>
      <c r="GG160" s="39">
        <v>8620</v>
      </c>
      <c r="GH160" s="39">
        <v>4240</v>
      </c>
      <c r="GI160" s="39">
        <v>2200</v>
      </c>
      <c r="GJ160" s="39">
        <v>1380</v>
      </c>
      <c r="GK160" s="39">
        <v>170</v>
      </c>
      <c r="GL160" s="39" t="s">
        <v>334</v>
      </c>
      <c r="GM160" s="39">
        <v>133740</v>
      </c>
      <c r="GN160" s="39">
        <v>55570</v>
      </c>
      <c r="GO160" s="39">
        <v>40130</v>
      </c>
      <c r="GP160" s="39">
        <v>22220</v>
      </c>
      <c r="GQ160" s="39">
        <v>8690</v>
      </c>
      <c r="GR160" s="39">
        <v>4260</v>
      </c>
      <c r="GS160" s="39">
        <v>2220</v>
      </c>
      <c r="GT160" s="39">
        <v>1370</v>
      </c>
      <c r="GU160" s="39">
        <v>170</v>
      </c>
      <c r="GV160" s="39" t="s">
        <v>334</v>
      </c>
      <c r="GW160" s="39">
        <v>134620</v>
      </c>
      <c r="GX160" s="39">
        <v>56010</v>
      </c>
      <c r="GY160" s="39">
        <v>40470</v>
      </c>
      <c r="GZ160" s="39">
        <v>22340</v>
      </c>
      <c r="HA160" s="39">
        <v>8790</v>
      </c>
      <c r="HB160" s="39">
        <v>4330</v>
      </c>
      <c r="HC160" s="39">
        <v>2250</v>
      </c>
      <c r="HD160" s="39">
        <v>1370</v>
      </c>
      <c r="HE160" s="39">
        <v>170</v>
      </c>
      <c r="HF160" s="39" t="s">
        <v>334</v>
      </c>
      <c r="HG160" s="39">
        <v>135720</v>
      </c>
      <c r="HH160" s="39">
        <v>56140</v>
      </c>
      <c r="HI160" s="39">
        <v>40760</v>
      </c>
      <c r="HJ160" s="39">
        <v>22520</v>
      </c>
      <c r="HK160" s="39">
        <v>8900</v>
      </c>
      <c r="HL160" s="39">
        <v>4400</v>
      </c>
      <c r="HM160" s="39">
        <v>2270</v>
      </c>
      <c r="HN160" s="39">
        <v>1380</v>
      </c>
      <c r="HO160" s="39">
        <v>170</v>
      </c>
      <c r="HP160" s="39" t="s">
        <v>334</v>
      </c>
      <c r="HQ160" s="39">
        <v>136550</v>
      </c>
      <c r="HR160" s="39">
        <v>56640</v>
      </c>
      <c r="HS160" s="39">
        <v>41170</v>
      </c>
      <c r="HT160" s="39">
        <v>22810</v>
      </c>
      <c r="HU160" s="39">
        <v>9030</v>
      </c>
      <c r="HV160" s="39">
        <v>4490</v>
      </c>
      <c r="HW160" s="39">
        <v>2330</v>
      </c>
      <c r="HX160" s="39">
        <v>1390</v>
      </c>
      <c r="HY160" s="39">
        <v>170</v>
      </c>
      <c r="HZ160" s="39" t="s">
        <v>334</v>
      </c>
      <c r="IA160" s="39">
        <v>138020</v>
      </c>
      <c r="IB160" s="39">
        <v>56960</v>
      </c>
      <c r="IC160" s="39">
        <v>41420</v>
      </c>
      <c r="ID160" s="39">
        <v>23040</v>
      </c>
      <c r="IE160" s="39">
        <v>9140</v>
      </c>
      <c r="IF160" s="39">
        <v>4590</v>
      </c>
      <c r="IG160" s="39">
        <v>2330</v>
      </c>
      <c r="IH160" s="39">
        <v>1390</v>
      </c>
      <c r="II160" s="39">
        <v>170</v>
      </c>
      <c r="IJ160" s="39" t="s">
        <v>334</v>
      </c>
      <c r="IK160" s="39">
        <v>139040</v>
      </c>
      <c r="IL160" s="39">
        <v>57210</v>
      </c>
      <c r="IM160" s="39">
        <v>41750</v>
      </c>
      <c r="IN160" s="39">
        <v>23390</v>
      </c>
      <c r="IO160" s="39">
        <v>9410</v>
      </c>
      <c r="IP160" s="39">
        <v>4660</v>
      </c>
      <c r="IQ160" s="39">
        <v>2340</v>
      </c>
      <c r="IR160" s="39">
        <v>1400</v>
      </c>
      <c r="IS160" s="39">
        <v>170</v>
      </c>
      <c r="IT160" s="39" t="s">
        <v>334</v>
      </c>
      <c r="IU160" s="39">
        <v>140330</v>
      </c>
      <c r="IV160" s="39">
        <v>57740</v>
      </c>
      <c r="IW160" s="39">
        <v>42180</v>
      </c>
      <c r="IX160" s="39">
        <v>23670</v>
      </c>
      <c r="IY160" s="39">
        <v>9590</v>
      </c>
      <c r="IZ160" s="39">
        <v>4700</v>
      </c>
      <c r="JA160" s="39">
        <v>2350</v>
      </c>
      <c r="JB160" s="39">
        <v>1400</v>
      </c>
      <c r="JC160" s="39">
        <v>170</v>
      </c>
      <c r="JD160" s="39" t="s">
        <v>334</v>
      </c>
      <c r="JE160" s="39">
        <v>141800</v>
      </c>
      <c r="JF160" s="39">
        <v>57940</v>
      </c>
      <c r="JG160" s="39">
        <v>42540</v>
      </c>
      <c r="JH160" s="39">
        <v>23900</v>
      </c>
      <c r="JI160" s="39">
        <v>9740</v>
      </c>
      <c r="JJ160" s="39">
        <v>4720</v>
      </c>
      <c r="JK160" s="39">
        <v>2350</v>
      </c>
      <c r="JL160" s="39">
        <v>1410</v>
      </c>
      <c r="JM160" s="39">
        <v>170</v>
      </c>
      <c r="JN160" s="39" t="s">
        <v>334</v>
      </c>
      <c r="JO160" s="39">
        <v>142770</v>
      </c>
      <c r="JP160" s="39">
        <v>60100</v>
      </c>
      <c r="JQ160" s="39">
        <v>42990</v>
      </c>
      <c r="JR160" s="39">
        <v>24380</v>
      </c>
      <c r="JS160" s="39">
        <v>10140</v>
      </c>
      <c r="JT160" s="39">
        <v>4840</v>
      </c>
      <c r="JU160" s="39">
        <v>2470</v>
      </c>
      <c r="JV160" s="39">
        <v>1410</v>
      </c>
      <c r="JW160" s="39">
        <v>180</v>
      </c>
      <c r="JX160" s="39" t="s">
        <v>334</v>
      </c>
      <c r="JY160" s="39">
        <v>146500</v>
      </c>
      <c r="JZ160" s="39">
        <v>60840</v>
      </c>
      <c r="KA160" s="39">
        <v>43270</v>
      </c>
      <c r="KB160" s="39">
        <v>24530</v>
      </c>
      <c r="KC160" s="39">
        <v>10280</v>
      </c>
      <c r="KD160" s="39">
        <v>4890</v>
      </c>
      <c r="KE160" s="39">
        <v>2490</v>
      </c>
      <c r="KF160" s="39">
        <v>1450</v>
      </c>
      <c r="KG160" s="39">
        <v>180</v>
      </c>
      <c r="KH160" s="39" t="s">
        <v>334</v>
      </c>
      <c r="KI160" s="39">
        <v>147930</v>
      </c>
      <c r="KJ160" s="39">
        <v>61200</v>
      </c>
      <c r="KK160" s="39">
        <v>43510</v>
      </c>
      <c r="KL160" s="39">
        <v>24630</v>
      </c>
      <c r="KM160" s="39">
        <v>10380</v>
      </c>
      <c r="KN160" s="39">
        <v>4910</v>
      </c>
      <c r="KO160" s="39">
        <v>2520</v>
      </c>
      <c r="KP160" s="39">
        <v>1460</v>
      </c>
      <c r="KQ160" s="39">
        <v>180</v>
      </c>
      <c r="KR160" s="39" t="s">
        <v>334</v>
      </c>
      <c r="KS160" s="39">
        <v>148780</v>
      </c>
      <c r="KT160" s="39">
        <v>63120</v>
      </c>
      <c r="KU160" s="39">
        <v>43870</v>
      </c>
      <c r="KV160" s="39">
        <v>24820</v>
      </c>
      <c r="KW160" s="39">
        <v>10500</v>
      </c>
      <c r="KX160" s="39">
        <v>4970</v>
      </c>
      <c r="KY160" s="39">
        <v>2560</v>
      </c>
      <c r="KZ160" s="39">
        <v>1470</v>
      </c>
      <c r="LA160" s="39">
        <v>180</v>
      </c>
      <c r="LB160" s="39" t="s">
        <v>334</v>
      </c>
      <c r="LC160" s="39">
        <v>151490</v>
      </c>
      <c r="LD160" t="str">
        <f>INDEX(Lookup!$F$2:$F$375, MATCH(D160,Lookup!$A$2:$A$375,0))</f>
        <v>West Midlands Combined Authority</v>
      </c>
    </row>
    <row r="161" spans="2:316" ht="15" customHeight="1" x14ac:dyDescent="0.25">
      <c r="B161" s="1" t="s">
        <v>342</v>
      </c>
      <c r="C161" s="42">
        <v>4615</v>
      </c>
      <c r="D161" s="42" t="s">
        <v>649</v>
      </c>
      <c r="E161" s="37" t="s">
        <v>650</v>
      </c>
      <c r="F161" s="38">
        <v>39130</v>
      </c>
      <c r="G161" s="38">
        <v>34710</v>
      </c>
      <c r="H161" s="38">
        <v>27380</v>
      </c>
      <c r="I161" s="38">
        <v>14050</v>
      </c>
      <c r="J161" s="38">
        <v>5520</v>
      </c>
      <c r="K161" s="38">
        <v>2230</v>
      </c>
      <c r="L161" s="38">
        <v>920</v>
      </c>
      <c r="M161" s="38">
        <v>90</v>
      </c>
      <c r="N161" s="38" t="s">
        <v>334</v>
      </c>
      <c r="O161" s="39">
        <v>124030</v>
      </c>
      <c r="P161" s="39">
        <v>39450</v>
      </c>
      <c r="Q161" s="39">
        <v>34770</v>
      </c>
      <c r="R161" s="39">
        <v>27650</v>
      </c>
      <c r="S161" s="39">
        <v>14030</v>
      </c>
      <c r="T161" s="39">
        <v>5520</v>
      </c>
      <c r="U161" s="39">
        <v>2190</v>
      </c>
      <c r="V161" s="39">
        <v>910</v>
      </c>
      <c r="W161" s="39">
        <v>80</v>
      </c>
      <c r="X161" s="39" t="s">
        <v>334</v>
      </c>
      <c r="Y161" s="39">
        <v>124610</v>
      </c>
      <c r="Z161" s="39">
        <v>40090</v>
      </c>
      <c r="AA161" s="39">
        <v>35110</v>
      </c>
      <c r="AB161" s="39">
        <v>27720</v>
      </c>
      <c r="AC161" s="39">
        <v>14050</v>
      </c>
      <c r="AD161" s="39">
        <v>5540</v>
      </c>
      <c r="AE161" s="39">
        <v>2120</v>
      </c>
      <c r="AF161" s="39">
        <v>870</v>
      </c>
      <c r="AG161" s="39">
        <v>80</v>
      </c>
      <c r="AH161" s="39" t="s">
        <v>334</v>
      </c>
      <c r="AI161" s="39">
        <v>125590</v>
      </c>
      <c r="AJ161" s="39">
        <v>40810</v>
      </c>
      <c r="AK161" s="39">
        <v>35030</v>
      </c>
      <c r="AL161" s="39">
        <v>27250</v>
      </c>
      <c r="AM161" s="39">
        <v>14420</v>
      </c>
      <c r="AN161" s="39">
        <v>5610</v>
      </c>
      <c r="AO161" s="39">
        <v>2140</v>
      </c>
      <c r="AP161" s="39">
        <v>860</v>
      </c>
      <c r="AQ161" s="39">
        <v>80</v>
      </c>
      <c r="AR161" s="39" t="s">
        <v>334</v>
      </c>
      <c r="AS161" s="39">
        <v>126190</v>
      </c>
      <c r="AT161" s="39">
        <v>40840</v>
      </c>
      <c r="AU161" s="39">
        <v>35210</v>
      </c>
      <c r="AV161" s="39">
        <v>27350</v>
      </c>
      <c r="AW161" s="39">
        <v>14460</v>
      </c>
      <c r="AX161" s="39">
        <v>5730</v>
      </c>
      <c r="AY161" s="39">
        <v>2160</v>
      </c>
      <c r="AZ161" s="39">
        <v>860</v>
      </c>
      <c r="BA161" s="39">
        <v>80</v>
      </c>
      <c r="BB161" s="39" t="s">
        <v>334</v>
      </c>
      <c r="BC161" s="39">
        <v>126680</v>
      </c>
      <c r="BD161" s="39">
        <v>40990</v>
      </c>
      <c r="BE161" s="39">
        <v>35230</v>
      </c>
      <c r="BF161" s="39">
        <v>27480</v>
      </c>
      <c r="BG161" s="39">
        <v>14660</v>
      </c>
      <c r="BH161" s="39">
        <v>5810</v>
      </c>
      <c r="BI161" s="39">
        <v>2190</v>
      </c>
      <c r="BJ161" s="39">
        <v>860</v>
      </c>
      <c r="BK161" s="39">
        <v>80</v>
      </c>
      <c r="BL161" s="39" t="s">
        <v>334</v>
      </c>
      <c r="BM161" s="39">
        <v>127290</v>
      </c>
      <c r="BN161" s="39">
        <v>41090</v>
      </c>
      <c r="BO161" s="39">
        <v>35370</v>
      </c>
      <c r="BP161" s="39">
        <v>27670</v>
      </c>
      <c r="BQ161" s="39">
        <v>14790</v>
      </c>
      <c r="BR161" s="39">
        <v>5940</v>
      </c>
      <c r="BS161" s="39">
        <v>2190</v>
      </c>
      <c r="BT161" s="39">
        <v>880</v>
      </c>
      <c r="BU161" s="39">
        <v>100</v>
      </c>
      <c r="BV161" s="39" t="s">
        <v>334</v>
      </c>
      <c r="BW161" s="39">
        <v>128020</v>
      </c>
      <c r="BX161" s="39">
        <v>40580</v>
      </c>
      <c r="BY161" s="39">
        <v>35630</v>
      </c>
      <c r="BZ161" s="39">
        <v>27690</v>
      </c>
      <c r="CA161" s="39">
        <v>14930</v>
      </c>
      <c r="CB161" s="39">
        <v>5970</v>
      </c>
      <c r="CC161" s="39">
        <v>2190</v>
      </c>
      <c r="CD161" s="39">
        <v>900</v>
      </c>
      <c r="CE161" s="39">
        <v>110</v>
      </c>
      <c r="CF161" s="39" t="s">
        <v>334</v>
      </c>
      <c r="CG161" s="39">
        <v>128000</v>
      </c>
      <c r="CH161" s="39">
        <v>40600</v>
      </c>
      <c r="CI161" s="39">
        <v>35820</v>
      </c>
      <c r="CJ161" s="39">
        <v>27750</v>
      </c>
      <c r="CK161" s="39">
        <v>15020</v>
      </c>
      <c r="CL161" s="39">
        <v>6050</v>
      </c>
      <c r="CM161" s="39">
        <v>2200</v>
      </c>
      <c r="CN161" s="39">
        <v>920</v>
      </c>
      <c r="CO161" s="39">
        <v>110</v>
      </c>
      <c r="CP161" s="39" t="s">
        <v>334</v>
      </c>
      <c r="CQ161" s="39">
        <v>128450</v>
      </c>
      <c r="CR161" s="39">
        <v>40470</v>
      </c>
      <c r="CS161" s="39">
        <v>35860</v>
      </c>
      <c r="CT161" s="39">
        <v>27860</v>
      </c>
      <c r="CU161" s="39">
        <v>15100</v>
      </c>
      <c r="CV161" s="39">
        <v>6110</v>
      </c>
      <c r="CW161" s="39">
        <v>2190</v>
      </c>
      <c r="CX161" s="39">
        <v>930</v>
      </c>
      <c r="CY161" s="39">
        <v>110</v>
      </c>
      <c r="CZ161" s="39" t="s">
        <v>334</v>
      </c>
      <c r="DA161" s="39">
        <v>128630</v>
      </c>
      <c r="DB161" s="39">
        <v>40360</v>
      </c>
      <c r="DC161" s="39">
        <v>35980</v>
      </c>
      <c r="DD161" s="39">
        <v>27940</v>
      </c>
      <c r="DE161" s="39">
        <v>15150</v>
      </c>
      <c r="DF161" s="39">
        <v>6150</v>
      </c>
      <c r="DG161" s="39">
        <v>2200</v>
      </c>
      <c r="DH161" s="39">
        <v>940</v>
      </c>
      <c r="DI161" s="39">
        <v>110</v>
      </c>
      <c r="DJ161" s="39" t="s">
        <v>334</v>
      </c>
      <c r="DK161" s="39">
        <v>128810</v>
      </c>
      <c r="DL161" s="39">
        <v>40560</v>
      </c>
      <c r="DM161" s="39">
        <v>36060</v>
      </c>
      <c r="DN161" s="39">
        <v>28020</v>
      </c>
      <c r="DO161" s="39">
        <v>15250</v>
      </c>
      <c r="DP161" s="39">
        <v>6120</v>
      </c>
      <c r="DQ161" s="39">
        <v>2200</v>
      </c>
      <c r="DR161" s="39">
        <v>950</v>
      </c>
      <c r="DS161" s="39">
        <v>110</v>
      </c>
      <c r="DT161" s="39" t="s">
        <v>334</v>
      </c>
      <c r="DU161" s="39">
        <v>129280</v>
      </c>
      <c r="DV161" s="39">
        <v>40750</v>
      </c>
      <c r="DW161" s="39">
        <v>36280</v>
      </c>
      <c r="DX161" s="39">
        <v>28130</v>
      </c>
      <c r="DY161" s="39">
        <v>15360</v>
      </c>
      <c r="DZ161" s="39">
        <v>6180</v>
      </c>
      <c r="EA161" s="39">
        <v>2210</v>
      </c>
      <c r="EB161" s="39">
        <v>950</v>
      </c>
      <c r="EC161" s="39">
        <v>120</v>
      </c>
      <c r="ED161" s="39" t="s">
        <v>334</v>
      </c>
      <c r="EE161" s="39">
        <v>129970</v>
      </c>
      <c r="EF161" s="39">
        <v>41170</v>
      </c>
      <c r="EG161" s="39">
        <v>36240</v>
      </c>
      <c r="EH161" s="39">
        <v>28230</v>
      </c>
      <c r="EI161" s="39">
        <v>15490</v>
      </c>
      <c r="EJ161" s="39">
        <v>6200</v>
      </c>
      <c r="EK161" s="39">
        <v>2230</v>
      </c>
      <c r="EL161" s="39">
        <v>960</v>
      </c>
      <c r="EM161" s="39">
        <v>120</v>
      </c>
      <c r="EN161" s="39" t="s">
        <v>334</v>
      </c>
      <c r="EO161" s="39">
        <v>130640</v>
      </c>
      <c r="EP161" s="39">
        <v>41240</v>
      </c>
      <c r="EQ161" s="39">
        <v>36580</v>
      </c>
      <c r="ER161" s="39">
        <v>28370</v>
      </c>
      <c r="ES161" s="39">
        <v>15510</v>
      </c>
      <c r="ET161" s="39">
        <v>6240</v>
      </c>
      <c r="EU161" s="39">
        <v>2250</v>
      </c>
      <c r="EV161" s="39">
        <v>960</v>
      </c>
      <c r="EW161" s="39">
        <v>120</v>
      </c>
      <c r="EX161" s="39" t="s">
        <v>334</v>
      </c>
      <c r="EY161" s="39">
        <v>131270</v>
      </c>
      <c r="EZ161" s="39">
        <v>41450</v>
      </c>
      <c r="FA161" s="39">
        <v>36830</v>
      </c>
      <c r="FB161" s="39">
        <v>28570</v>
      </c>
      <c r="FC161" s="39">
        <v>15510</v>
      </c>
      <c r="FD161" s="39">
        <v>6320</v>
      </c>
      <c r="FE161" s="39">
        <v>2280</v>
      </c>
      <c r="FF161" s="39">
        <v>960</v>
      </c>
      <c r="FG161" s="39">
        <v>130</v>
      </c>
      <c r="FH161" s="39" t="s">
        <v>334</v>
      </c>
      <c r="FI161" s="39">
        <v>132020</v>
      </c>
      <c r="FJ161" s="39">
        <v>41650</v>
      </c>
      <c r="FK161" s="39">
        <v>37200</v>
      </c>
      <c r="FL161" s="39">
        <v>28590</v>
      </c>
      <c r="FM161" s="39">
        <v>15530</v>
      </c>
      <c r="FN161" s="39">
        <v>6350</v>
      </c>
      <c r="FO161" s="39">
        <v>2280</v>
      </c>
      <c r="FP161" s="39">
        <v>950</v>
      </c>
      <c r="FQ161" s="39">
        <v>130</v>
      </c>
      <c r="FR161" s="39" t="s">
        <v>334</v>
      </c>
      <c r="FS161" s="39">
        <v>132680</v>
      </c>
      <c r="FT161" s="39">
        <v>41640</v>
      </c>
      <c r="FU161" s="39">
        <v>37360</v>
      </c>
      <c r="FV161" s="39">
        <v>28750</v>
      </c>
      <c r="FW161" s="39">
        <v>15540</v>
      </c>
      <c r="FX161" s="39">
        <v>6390</v>
      </c>
      <c r="FY161" s="39">
        <v>2300</v>
      </c>
      <c r="FZ161" s="39">
        <v>950</v>
      </c>
      <c r="GA161" s="39">
        <v>130</v>
      </c>
      <c r="GB161" s="39" t="s">
        <v>334</v>
      </c>
      <c r="GC161" s="39">
        <v>133060</v>
      </c>
      <c r="GD161" s="39">
        <v>41770</v>
      </c>
      <c r="GE161" s="39">
        <v>37560</v>
      </c>
      <c r="GF161" s="39">
        <v>28910</v>
      </c>
      <c r="GG161" s="39">
        <v>15570</v>
      </c>
      <c r="GH161" s="39">
        <v>6430</v>
      </c>
      <c r="GI161" s="39">
        <v>2330</v>
      </c>
      <c r="GJ161" s="39">
        <v>960</v>
      </c>
      <c r="GK161" s="39">
        <v>130</v>
      </c>
      <c r="GL161" s="39" t="s">
        <v>334</v>
      </c>
      <c r="GM161" s="39">
        <v>133650</v>
      </c>
      <c r="GN161" s="39">
        <v>41950</v>
      </c>
      <c r="GO161" s="39">
        <v>37700</v>
      </c>
      <c r="GP161" s="39">
        <v>29210</v>
      </c>
      <c r="GQ161" s="39">
        <v>15590</v>
      </c>
      <c r="GR161" s="39">
        <v>6450</v>
      </c>
      <c r="GS161" s="39">
        <v>2350</v>
      </c>
      <c r="GT161" s="39">
        <v>960</v>
      </c>
      <c r="GU161" s="39">
        <v>140</v>
      </c>
      <c r="GV161" s="39" t="s">
        <v>334</v>
      </c>
      <c r="GW161" s="39">
        <v>134340</v>
      </c>
      <c r="GX161" s="39">
        <v>42030</v>
      </c>
      <c r="GY161" s="39">
        <v>37920</v>
      </c>
      <c r="GZ161" s="39">
        <v>29350</v>
      </c>
      <c r="HA161" s="39">
        <v>15620</v>
      </c>
      <c r="HB161" s="39">
        <v>6480</v>
      </c>
      <c r="HC161" s="39">
        <v>2370</v>
      </c>
      <c r="HD161" s="39">
        <v>960</v>
      </c>
      <c r="HE161" s="39">
        <v>140</v>
      </c>
      <c r="HF161" s="39" t="s">
        <v>334</v>
      </c>
      <c r="HG161" s="39">
        <v>134870</v>
      </c>
      <c r="HH161" s="39">
        <v>42130</v>
      </c>
      <c r="HI161" s="39">
        <v>38110</v>
      </c>
      <c r="HJ161" s="39">
        <v>29550</v>
      </c>
      <c r="HK161" s="39">
        <v>15690</v>
      </c>
      <c r="HL161" s="39">
        <v>6530</v>
      </c>
      <c r="HM161" s="39">
        <v>2380</v>
      </c>
      <c r="HN161" s="39">
        <v>960</v>
      </c>
      <c r="HO161" s="39">
        <v>140</v>
      </c>
      <c r="HP161" s="39" t="s">
        <v>334</v>
      </c>
      <c r="HQ161" s="39">
        <v>135480</v>
      </c>
      <c r="HR161" s="39">
        <v>42230</v>
      </c>
      <c r="HS161" s="39">
        <v>38240</v>
      </c>
      <c r="HT161" s="39">
        <v>29670</v>
      </c>
      <c r="HU161" s="39">
        <v>15780</v>
      </c>
      <c r="HV161" s="39">
        <v>6580</v>
      </c>
      <c r="HW161" s="39">
        <v>2400</v>
      </c>
      <c r="HX161" s="39">
        <v>960</v>
      </c>
      <c r="HY161" s="39">
        <v>140</v>
      </c>
      <c r="HZ161" s="39" t="s">
        <v>334</v>
      </c>
      <c r="IA161" s="39">
        <v>136000</v>
      </c>
      <c r="IB161" s="39">
        <v>42380</v>
      </c>
      <c r="IC161" s="39">
        <v>38370</v>
      </c>
      <c r="ID161" s="39">
        <v>29960</v>
      </c>
      <c r="IE161" s="39">
        <v>15850</v>
      </c>
      <c r="IF161" s="39">
        <v>6700</v>
      </c>
      <c r="IG161" s="39">
        <v>2420</v>
      </c>
      <c r="IH161" s="39">
        <v>960</v>
      </c>
      <c r="II161" s="39">
        <v>140</v>
      </c>
      <c r="IJ161" s="39" t="s">
        <v>334</v>
      </c>
      <c r="IK161" s="39">
        <v>136770</v>
      </c>
      <c r="IL161" s="39">
        <v>42520</v>
      </c>
      <c r="IM161" s="39">
        <v>38630</v>
      </c>
      <c r="IN161" s="39">
        <v>30200</v>
      </c>
      <c r="IO161" s="39">
        <v>15910</v>
      </c>
      <c r="IP161" s="39">
        <v>6770</v>
      </c>
      <c r="IQ161" s="39">
        <v>2450</v>
      </c>
      <c r="IR161" s="39">
        <v>960</v>
      </c>
      <c r="IS161" s="39">
        <v>140</v>
      </c>
      <c r="IT161" s="39" t="s">
        <v>334</v>
      </c>
      <c r="IU161" s="39">
        <v>137580</v>
      </c>
      <c r="IV161" s="39">
        <v>42570</v>
      </c>
      <c r="IW161" s="39">
        <v>38820</v>
      </c>
      <c r="IX161" s="39">
        <v>30320</v>
      </c>
      <c r="IY161" s="39">
        <v>16000</v>
      </c>
      <c r="IZ161" s="39">
        <v>6830</v>
      </c>
      <c r="JA161" s="39">
        <v>2450</v>
      </c>
      <c r="JB161" s="39">
        <v>970</v>
      </c>
      <c r="JC161" s="39">
        <v>140</v>
      </c>
      <c r="JD161" s="39" t="s">
        <v>334</v>
      </c>
      <c r="JE161" s="39">
        <v>138090</v>
      </c>
      <c r="JF161" s="39">
        <v>42790</v>
      </c>
      <c r="JG161" s="39">
        <v>39020</v>
      </c>
      <c r="JH161" s="39">
        <v>30480</v>
      </c>
      <c r="JI161" s="39">
        <v>16060</v>
      </c>
      <c r="JJ161" s="39">
        <v>6850</v>
      </c>
      <c r="JK161" s="39">
        <v>2460</v>
      </c>
      <c r="JL161" s="39">
        <v>960</v>
      </c>
      <c r="JM161" s="39">
        <v>140</v>
      </c>
      <c r="JN161" s="39" t="s">
        <v>334</v>
      </c>
      <c r="JO161" s="39">
        <v>138750</v>
      </c>
      <c r="JP161" s="39">
        <v>42910</v>
      </c>
      <c r="JQ161" s="39">
        <v>39260</v>
      </c>
      <c r="JR161" s="39">
        <v>30600</v>
      </c>
      <c r="JS161" s="39">
        <v>16120</v>
      </c>
      <c r="JT161" s="39">
        <v>6910</v>
      </c>
      <c r="JU161" s="39">
        <v>2500</v>
      </c>
      <c r="JV161" s="39">
        <v>970</v>
      </c>
      <c r="JW161" s="39">
        <v>140</v>
      </c>
      <c r="JX161" s="39" t="s">
        <v>334</v>
      </c>
      <c r="JY161" s="39">
        <v>139390</v>
      </c>
      <c r="JZ161" s="39">
        <v>43020</v>
      </c>
      <c r="KA161" s="39">
        <v>39550</v>
      </c>
      <c r="KB161" s="39">
        <v>30690</v>
      </c>
      <c r="KC161" s="39">
        <v>16200</v>
      </c>
      <c r="KD161" s="39">
        <v>6980</v>
      </c>
      <c r="KE161" s="39">
        <v>2500</v>
      </c>
      <c r="KF161" s="39">
        <v>970</v>
      </c>
      <c r="KG161" s="39">
        <v>140</v>
      </c>
      <c r="KH161" s="39" t="s">
        <v>334</v>
      </c>
      <c r="KI161" s="39">
        <v>140050</v>
      </c>
      <c r="KJ161" s="39">
        <v>43070</v>
      </c>
      <c r="KK161" s="39">
        <v>39740</v>
      </c>
      <c r="KL161" s="39">
        <v>30740</v>
      </c>
      <c r="KM161" s="39">
        <v>16240</v>
      </c>
      <c r="KN161" s="39">
        <v>7030</v>
      </c>
      <c r="KO161" s="39">
        <v>2510</v>
      </c>
      <c r="KP161" s="39">
        <v>970</v>
      </c>
      <c r="KQ161" s="39">
        <v>140</v>
      </c>
      <c r="KR161" s="39" t="s">
        <v>334</v>
      </c>
      <c r="KS161" s="39">
        <v>140420</v>
      </c>
      <c r="KT161" s="39">
        <v>43240</v>
      </c>
      <c r="KU161" s="39">
        <v>39860</v>
      </c>
      <c r="KV161" s="39">
        <v>30830</v>
      </c>
      <c r="KW161" s="39">
        <v>16290</v>
      </c>
      <c r="KX161" s="39">
        <v>7060</v>
      </c>
      <c r="KY161" s="39">
        <v>2520</v>
      </c>
      <c r="KZ161" s="39">
        <v>980</v>
      </c>
      <c r="LA161" s="39">
        <v>140</v>
      </c>
      <c r="LB161" s="39" t="s">
        <v>334</v>
      </c>
      <c r="LC161" s="39">
        <v>140910</v>
      </c>
      <c r="LD161" t="str">
        <f>INDEX(Lookup!$F$2:$F$375, MATCH(D161,Lookup!$A$2:$A$375,0))</f>
        <v>West Midlands Combined Authority</v>
      </c>
    </row>
    <row r="162" spans="2:316" ht="15" customHeight="1" x14ac:dyDescent="0.25">
      <c r="B162" s="1" t="s">
        <v>342</v>
      </c>
      <c r="C162" s="42">
        <v>4620</v>
      </c>
      <c r="D162" s="42" t="s">
        <v>651</v>
      </c>
      <c r="E162" s="37" t="s">
        <v>652</v>
      </c>
      <c r="F162" s="38">
        <v>61030</v>
      </c>
      <c r="G162" s="38">
        <v>38220</v>
      </c>
      <c r="H162" s="38">
        <v>15550</v>
      </c>
      <c r="I162" s="38">
        <v>4300</v>
      </c>
      <c r="J162" s="38">
        <v>1690</v>
      </c>
      <c r="K162" s="38">
        <v>460</v>
      </c>
      <c r="L162" s="38">
        <v>50</v>
      </c>
      <c r="M162" s="38">
        <v>10</v>
      </c>
      <c r="N162" s="38" t="s">
        <v>334</v>
      </c>
      <c r="O162" s="39">
        <v>121310</v>
      </c>
      <c r="P162" s="39">
        <v>60630</v>
      </c>
      <c r="Q162" s="39">
        <v>38140</v>
      </c>
      <c r="R162" s="39">
        <v>15640</v>
      </c>
      <c r="S162" s="39">
        <v>4400</v>
      </c>
      <c r="T162" s="39">
        <v>1690</v>
      </c>
      <c r="U162" s="39">
        <v>450</v>
      </c>
      <c r="V162" s="39">
        <v>50</v>
      </c>
      <c r="W162" s="39">
        <v>20</v>
      </c>
      <c r="X162" s="39" t="s">
        <v>334</v>
      </c>
      <c r="Y162" s="39">
        <v>121020</v>
      </c>
      <c r="Z162" s="39">
        <v>60080</v>
      </c>
      <c r="AA162" s="39">
        <v>38550</v>
      </c>
      <c r="AB162" s="39">
        <v>15780</v>
      </c>
      <c r="AC162" s="39">
        <v>4450</v>
      </c>
      <c r="AD162" s="39">
        <v>1690</v>
      </c>
      <c r="AE162" s="39">
        <v>410</v>
      </c>
      <c r="AF162" s="39">
        <v>50</v>
      </c>
      <c r="AG162" s="39">
        <v>20</v>
      </c>
      <c r="AH162" s="39" t="s">
        <v>334</v>
      </c>
      <c r="AI162" s="39">
        <v>121030</v>
      </c>
      <c r="AJ162" s="39">
        <v>59900</v>
      </c>
      <c r="AK162" s="39">
        <v>38490</v>
      </c>
      <c r="AL162" s="39">
        <v>16120</v>
      </c>
      <c r="AM162" s="39">
        <v>4540</v>
      </c>
      <c r="AN162" s="39">
        <v>1710</v>
      </c>
      <c r="AO162" s="39">
        <v>420</v>
      </c>
      <c r="AP162" s="39">
        <v>50</v>
      </c>
      <c r="AQ162" s="39">
        <v>30</v>
      </c>
      <c r="AR162" s="39" t="s">
        <v>334</v>
      </c>
      <c r="AS162" s="39">
        <v>121250</v>
      </c>
      <c r="AT162" s="39">
        <v>59640</v>
      </c>
      <c r="AU162" s="39">
        <v>38910</v>
      </c>
      <c r="AV162" s="39">
        <v>16360</v>
      </c>
      <c r="AW162" s="39">
        <v>4650</v>
      </c>
      <c r="AX162" s="39">
        <v>1750</v>
      </c>
      <c r="AY162" s="39">
        <v>440</v>
      </c>
      <c r="AZ162" s="39">
        <v>50</v>
      </c>
      <c r="BA162" s="39">
        <v>30</v>
      </c>
      <c r="BB162" s="39" t="s">
        <v>334</v>
      </c>
      <c r="BC162" s="39">
        <v>121830</v>
      </c>
      <c r="BD162" s="39">
        <v>58960</v>
      </c>
      <c r="BE162" s="39">
        <v>39290</v>
      </c>
      <c r="BF162" s="39">
        <v>16550</v>
      </c>
      <c r="BG162" s="39">
        <v>4790</v>
      </c>
      <c r="BH162" s="39">
        <v>1800</v>
      </c>
      <c r="BI162" s="39">
        <v>450</v>
      </c>
      <c r="BJ162" s="39">
        <v>50</v>
      </c>
      <c r="BK162" s="39">
        <v>30</v>
      </c>
      <c r="BL162" s="39" t="s">
        <v>334</v>
      </c>
      <c r="BM162" s="39">
        <v>121910</v>
      </c>
      <c r="BN162" s="39">
        <v>58850</v>
      </c>
      <c r="BO162" s="39">
        <v>39660</v>
      </c>
      <c r="BP162" s="39">
        <v>16760</v>
      </c>
      <c r="BQ162" s="39">
        <v>4880</v>
      </c>
      <c r="BR162" s="39">
        <v>1870</v>
      </c>
      <c r="BS162" s="39">
        <v>450</v>
      </c>
      <c r="BT162" s="39">
        <v>50</v>
      </c>
      <c r="BU162" s="39">
        <v>30</v>
      </c>
      <c r="BV162" s="39" t="s">
        <v>334</v>
      </c>
      <c r="BW162" s="39">
        <v>122560</v>
      </c>
      <c r="BX162" s="39">
        <v>58410</v>
      </c>
      <c r="BY162" s="39">
        <v>39850</v>
      </c>
      <c r="BZ162" s="39">
        <v>16840</v>
      </c>
      <c r="CA162" s="39">
        <v>4990</v>
      </c>
      <c r="CB162" s="39">
        <v>1940</v>
      </c>
      <c r="CC162" s="39">
        <v>470</v>
      </c>
      <c r="CD162" s="39">
        <v>50</v>
      </c>
      <c r="CE162" s="39">
        <v>30</v>
      </c>
      <c r="CF162" s="39" t="s">
        <v>334</v>
      </c>
      <c r="CG162" s="39">
        <v>122580</v>
      </c>
      <c r="CH162" s="39">
        <v>58120</v>
      </c>
      <c r="CI162" s="39">
        <v>39880</v>
      </c>
      <c r="CJ162" s="39">
        <v>16990</v>
      </c>
      <c r="CK162" s="39">
        <v>5160</v>
      </c>
      <c r="CL162" s="39">
        <v>2000</v>
      </c>
      <c r="CM162" s="39">
        <v>460</v>
      </c>
      <c r="CN162" s="39">
        <v>50</v>
      </c>
      <c r="CO162" s="39">
        <v>30</v>
      </c>
      <c r="CP162" s="39" t="s">
        <v>334</v>
      </c>
      <c r="CQ162" s="39">
        <v>122710</v>
      </c>
      <c r="CR162" s="39">
        <v>57320</v>
      </c>
      <c r="CS162" s="39">
        <v>39940</v>
      </c>
      <c r="CT162" s="39">
        <v>17130</v>
      </c>
      <c r="CU162" s="39">
        <v>5310</v>
      </c>
      <c r="CV162" s="39">
        <v>2100</v>
      </c>
      <c r="CW162" s="39">
        <v>460</v>
      </c>
      <c r="CX162" s="39">
        <v>50</v>
      </c>
      <c r="CY162" s="39">
        <v>30</v>
      </c>
      <c r="CZ162" s="39" t="s">
        <v>334</v>
      </c>
      <c r="DA162" s="39">
        <v>122350</v>
      </c>
      <c r="DB162" s="39">
        <v>56560</v>
      </c>
      <c r="DC162" s="39">
        <v>40120</v>
      </c>
      <c r="DD162" s="39">
        <v>17280</v>
      </c>
      <c r="DE162" s="39">
        <v>5530</v>
      </c>
      <c r="DF162" s="39">
        <v>2200</v>
      </c>
      <c r="DG162" s="39">
        <v>470</v>
      </c>
      <c r="DH162" s="39">
        <v>50</v>
      </c>
      <c r="DI162" s="39">
        <v>30</v>
      </c>
      <c r="DJ162" s="39" t="s">
        <v>334</v>
      </c>
      <c r="DK162" s="39">
        <v>122250</v>
      </c>
      <c r="DL162" s="39">
        <v>56220</v>
      </c>
      <c r="DM162" s="39">
        <v>40220</v>
      </c>
      <c r="DN162" s="39">
        <v>17430</v>
      </c>
      <c r="DO162" s="39">
        <v>5710</v>
      </c>
      <c r="DP162" s="39">
        <v>2380</v>
      </c>
      <c r="DQ162" s="39">
        <v>470</v>
      </c>
      <c r="DR162" s="39">
        <v>50</v>
      </c>
      <c r="DS162" s="39">
        <v>30</v>
      </c>
      <c r="DT162" s="39" t="s">
        <v>334</v>
      </c>
      <c r="DU162" s="39">
        <v>122520</v>
      </c>
      <c r="DV162" s="39">
        <v>55940</v>
      </c>
      <c r="DW162" s="39">
        <v>40500</v>
      </c>
      <c r="DX162" s="39">
        <v>17760</v>
      </c>
      <c r="DY162" s="39">
        <v>5930</v>
      </c>
      <c r="DZ162" s="39">
        <v>2450</v>
      </c>
      <c r="EA162" s="39">
        <v>480</v>
      </c>
      <c r="EB162" s="39">
        <v>50</v>
      </c>
      <c r="EC162" s="39">
        <v>30</v>
      </c>
      <c r="ED162" s="39" t="s">
        <v>334</v>
      </c>
      <c r="EE162" s="39">
        <v>123160</v>
      </c>
      <c r="EF162" s="39">
        <v>56180</v>
      </c>
      <c r="EG162" s="39">
        <v>40780</v>
      </c>
      <c r="EH162" s="39">
        <v>18080</v>
      </c>
      <c r="EI162" s="39">
        <v>6080</v>
      </c>
      <c r="EJ162" s="39">
        <v>2490</v>
      </c>
      <c r="EK162" s="39">
        <v>490</v>
      </c>
      <c r="EL162" s="39">
        <v>50</v>
      </c>
      <c r="EM162" s="39">
        <v>30</v>
      </c>
      <c r="EN162" s="39" t="s">
        <v>334</v>
      </c>
      <c r="EO162" s="39">
        <v>124180</v>
      </c>
      <c r="EP162" s="39">
        <v>56330</v>
      </c>
      <c r="EQ162" s="39">
        <v>40910</v>
      </c>
      <c r="ER162" s="39">
        <v>18330</v>
      </c>
      <c r="ES162" s="39">
        <v>6270</v>
      </c>
      <c r="ET162" s="39">
        <v>2570</v>
      </c>
      <c r="EU162" s="39">
        <v>490</v>
      </c>
      <c r="EV162" s="39">
        <v>50</v>
      </c>
      <c r="EW162" s="39">
        <v>30</v>
      </c>
      <c r="EX162" s="39" t="s">
        <v>334</v>
      </c>
      <c r="EY162" s="39">
        <v>124990</v>
      </c>
      <c r="EZ162" s="39">
        <v>56430</v>
      </c>
      <c r="FA162" s="39">
        <v>41440</v>
      </c>
      <c r="FB162" s="39">
        <v>18700</v>
      </c>
      <c r="FC162" s="39">
        <v>6440</v>
      </c>
      <c r="FD162" s="39">
        <v>2630</v>
      </c>
      <c r="FE162" s="39">
        <v>490</v>
      </c>
      <c r="FF162" s="39">
        <v>50</v>
      </c>
      <c r="FG162" s="39">
        <v>30</v>
      </c>
      <c r="FH162" s="39" t="s">
        <v>334</v>
      </c>
      <c r="FI162" s="39">
        <v>126210</v>
      </c>
      <c r="FJ162" s="39">
        <v>56270</v>
      </c>
      <c r="FK162" s="39">
        <v>41650</v>
      </c>
      <c r="FL162" s="39">
        <v>18920</v>
      </c>
      <c r="FM162" s="39">
        <v>6490</v>
      </c>
      <c r="FN162" s="39">
        <v>2670</v>
      </c>
      <c r="FO162" s="39">
        <v>490</v>
      </c>
      <c r="FP162" s="39">
        <v>60</v>
      </c>
      <c r="FQ162" s="39">
        <v>30</v>
      </c>
      <c r="FR162" s="39" t="s">
        <v>334</v>
      </c>
      <c r="FS162" s="39">
        <v>126570</v>
      </c>
      <c r="FT162" s="39">
        <v>56470</v>
      </c>
      <c r="FU162" s="39">
        <v>41850</v>
      </c>
      <c r="FV162" s="39">
        <v>19030</v>
      </c>
      <c r="FW162" s="39">
        <v>6580</v>
      </c>
      <c r="FX162" s="39">
        <v>2690</v>
      </c>
      <c r="FY162" s="39">
        <v>500</v>
      </c>
      <c r="FZ162" s="39">
        <v>50</v>
      </c>
      <c r="GA162" s="39">
        <v>30</v>
      </c>
      <c r="GB162" s="39" t="s">
        <v>334</v>
      </c>
      <c r="GC162" s="39">
        <v>127200</v>
      </c>
      <c r="GD162" s="39">
        <v>56400</v>
      </c>
      <c r="GE162" s="39">
        <v>42200</v>
      </c>
      <c r="GF162" s="39">
        <v>19250</v>
      </c>
      <c r="GG162" s="39">
        <v>6670</v>
      </c>
      <c r="GH162" s="39">
        <v>2730</v>
      </c>
      <c r="GI162" s="39">
        <v>510</v>
      </c>
      <c r="GJ162" s="39">
        <v>60</v>
      </c>
      <c r="GK162" s="39">
        <v>30</v>
      </c>
      <c r="GL162" s="39" t="s">
        <v>334</v>
      </c>
      <c r="GM162" s="39">
        <v>127850</v>
      </c>
      <c r="GN162" s="39">
        <v>56390</v>
      </c>
      <c r="GO162" s="39">
        <v>42410</v>
      </c>
      <c r="GP162" s="39">
        <v>19450</v>
      </c>
      <c r="GQ162" s="39">
        <v>6740</v>
      </c>
      <c r="GR162" s="39">
        <v>2780</v>
      </c>
      <c r="GS162" s="39">
        <v>510</v>
      </c>
      <c r="GT162" s="39">
        <v>60</v>
      </c>
      <c r="GU162" s="39">
        <v>40</v>
      </c>
      <c r="GV162" s="39" t="s">
        <v>334</v>
      </c>
      <c r="GW162" s="39">
        <v>128380</v>
      </c>
      <c r="GX162" s="39">
        <v>56630</v>
      </c>
      <c r="GY162" s="39">
        <v>42550</v>
      </c>
      <c r="GZ162" s="39">
        <v>19590</v>
      </c>
      <c r="HA162" s="39">
        <v>6820</v>
      </c>
      <c r="HB162" s="39">
        <v>2810</v>
      </c>
      <c r="HC162" s="39">
        <v>520</v>
      </c>
      <c r="HD162" s="39">
        <v>60</v>
      </c>
      <c r="HE162" s="39">
        <v>40</v>
      </c>
      <c r="HF162" s="39" t="s">
        <v>334</v>
      </c>
      <c r="HG162" s="39">
        <v>129000</v>
      </c>
      <c r="HH162" s="39">
        <v>56860</v>
      </c>
      <c r="HI162" s="39">
        <v>42680</v>
      </c>
      <c r="HJ162" s="39">
        <v>19710</v>
      </c>
      <c r="HK162" s="39">
        <v>6870</v>
      </c>
      <c r="HL162" s="39">
        <v>2790</v>
      </c>
      <c r="HM162" s="39">
        <v>520</v>
      </c>
      <c r="HN162" s="39">
        <v>60</v>
      </c>
      <c r="HO162" s="39">
        <v>40</v>
      </c>
      <c r="HP162" s="39" t="s">
        <v>334</v>
      </c>
      <c r="HQ162" s="39">
        <v>129520</v>
      </c>
      <c r="HR162" s="39">
        <v>56960</v>
      </c>
      <c r="HS162" s="39">
        <v>42930</v>
      </c>
      <c r="HT162" s="39">
        <v>19980</v>
      </c>
      <c r="HU162" s="39">
        <v>6970</v>
      </c>
      <c r="HV162" s="39">
        <v>2810</v>
      </c>
      <c r="HW162" s="39">
        <v>520</v>
      </c>
      <c r="HX162" s="39">
        <v>60</v>
      </c>
      <c r="HY162" s="39">
        <v>40</v>
      </c>
      <c r="HZ162" s="39" t="s">
        <v>334</v>
      </c>
      <c r="IA162" s="39">
        <v>130270</v>
      </c>
      <c r="IB162" s="39">
        <v>57150</v>
      </c>
      <c r="IC162" s="39">
        <v>43180</v>
      </c>
      <c r="ID162" s="39">
        <v>20220</v>
      </c>
      <c r="IE162" s="39">
        <v>7060</v>
      </c>
      <c r="IF162" s="39">
        <v>2840</v>
      </c>
      <c r="IG162" s="39">
        <v>520</v>
      </c>
      <c r="IH162" s="39">
        <v>60</v>
      </c>
      <c r="II162" s="39">
        <v>40</v>
      </c>
      <c r="IJ162" s="39" t="s">
        <v>334</v>
      </c>
      <c r="IK162" s="39">
        <v>131060</v>
      </c>
      <c r="IL162" s="39">
        <v>57360</v>
      </c>
      <c r="IM162" s="39">
        <v>43390</v>
      </c>
      <c r="IN162" s="39">
        <v>20430</v>
      </c>
      <c r="IO162" s="39">
        <v>7140</v>
      </c>
      <c r="IP162" s="39">
        <v>2840</v>
      </c>
      <c r="IQ162" s="39">
        <v>520</v>
      </c>
      <c r="IR162" s="39">
        <v>60</v>
      </c>
      <c r="IS162" s="39">
        <v>40</v>
      </c>
      <c r="IT162" s="39" t="s">
        <v>334</v>
      </c>
      <c r="IU162" s="39">
        <v>131790</v>
      </c>
      <c r="IV162" s="39">
        <v>57620</v>
      </c>
      <c r="IW162" s="39">
        <v>43730</v>
      </c>
      <c r="IX162" s="39">
        <v>20660</v>
      </c>
      <c r="IY162" s="39">
        <v>7260</v>
      </c>
      <c r="IZ162" s="39">
        <v>2880</v>
      </c>
      <c r="JA162" s="39">
        <v>520</v>
      </c>
      <c r="JB162" s="39">
        <v>60</v>
      </c>
      <c r="JC162" s="39">
        <v>40</v>
      </c>
      <c r="JD162" s="39" t="s">
        <v>334</v>
      </c>
      <c r="JE162" s="39">
        <v>132770</v>
      </c>
      <c r="JF162" s="39">
        <v>57870</v>
      </c>
      <c r="JG162" s="39">
        <v>43940</v>
      </c>
      <c r="JH162" s="39">
        <v>20910</v>
      </c>
      <c r="JI162" s="39">
        <v>7370</v>
      </c>
      <c r="JJ162" s="39">
        <v>2900</v>
      </c>
      <c r="JK162" s="39">
        <v>520</v>
      </c>
      <c r="JL162" s="39">
        <v>60</v>
      </c>
      <c r="JM162" s="39">
        <v>40</v>
      </c>
      <c r="JN162" s="39" t="s">
        <v>334</v>
      </c>
      <c r="JO162" s="39">
        <v>133610</v>
      </c>
      <c r="JP162" s="39">
        <v>58110</v>
      </c>
      <c r="JQ162" s="39">
        <v>44010</v>
      </c>
      <c r="JR162" s="39">
        <v>21070</v>
      </c>
      <c r="JS162" s="39">
        <v>7410</v>
      </c>
      <c r="JT162" s="39">
        <v>2920</v>
      </c>
      <c r="JU162" s="39">
        <v>520</v>
      </c>
      <c r="JV162" s="39">
        <v>60</v>
      </c>
      <c r="JW162" s="39">
        <v>40</v>
      </c>
      <c r="JX162" s="39" t="s">
        <v>334</v>
      </c>
      <c r="JY162" s="39">
        <v>134140</v>
      </c>
      <c r="JZ162" s="39">
        <v>58160</v>
      </c>
      <c r="KA162" s="39">
        <v>44160</v>
      </c>
      <c r="KB162" s="39">
        <v>21190</v>
      </c>
      <c r="KC162" s="39">
        <v>7450</v>
      </c>
      <c r="KD162" s="39">
        <v>2940</v>
      </c>
      <c r="KE162" s="39">
        <v>520</v>
      </c>
      <c r="KF162" s="39">
        <v>60</v>
      </c>
      <c r="KG162" s="39">
        <v>40</v>
      </c>
      <c r="KH162" s="39" t="s">
        <v>334</v>
      </c>
      <c r="KI162" s="39">
        <v>134510</v>
      </c>
      <c r="KJ162" s="39">
        <v>58530</v>
      </c>
      <c r="KK162" s="39">
        <v>44300</v>
      </c>
      <c r="KL162" s="39">
        <v>21350</v>
      </c>
      <c r="KM162" s="39">
        <v>7510</v>
      </c>
      <c r="KN162" s="39">
        <v>2960</v>
      </c>
      <c r="KO162" s="39">
        <v>530</v>
      </c>
      <c r="KP162" s="39">
        <v>70</v>
      </c>
      <c r="KQ162" s="39">
        <v>40</v>
      </c>
      <c r="KR162" s="39" t="s">
        <v>334</v>
      </c>
      <c r="KS162" s="39">
        <v>135260</v>
      </c>
      <c r="KT162" s="39">
        <v>58770</v>
      </c>
      <c r="KU162" s="39">
        <v>44410</v>
      </c>
      <c r="KV162" s="39">
        <v>21410</v>
      </c>
      <c r="KW162" s="39">
        <v>7560</v>
      </c>
      <c r="KX162" s="39">
        <v>2960</v>
      </c>
      <c r="KY162" s="39">
        <v>540</v>
      </c>
      <c r="KZ162" s="39">
        <v>60</v>
      </c>
      <c r="LA162" s="39">
        <v>40</v>
      </c>
      <c r="LB162" s="39" t="s">
        <v>334</v>
      </c>
      <c r="LC162" s="39">
        <v>135740</v>
      </c>
      <c r="LD162" t="str">
        <f>INDEX(Lookup!$F$2:$F$375, MATCH(D162,Lookup!$A$2:$A$375,0))</f>
        <v>West Midlands Combined Authority</v>
      </c>
    </row>
    <row r="163" spans="2:316" ht="15" customHeight="1" x14ac:dyDescent="0.25">
      <c r="B163" s="1" t="s">
        <v>342</v>
      </c>
      <c r="C163" s="42">
        <v>4625</v>
      </c>
      <c r="D163" s="42" t="s">
        <v>653</v>
      </c>
      <c r="E163" s="37" t="s">
        <v>654</v>
      </c>
      <c r="F163" s="38">
        <v>12970</v>
      </c>
      <c r="G163" s="38">
        <v>10290</v>
      </c>
      <c r="H163" s="38">
        <v>19150</v>
      </c>
      <c r="I163" s="38">
        <v>14570</v>
      </c>
      <c r="J163" s="38">
        <v>10200</v>
      </c>
      <c r="K163" s="38">
        <v>8050</v>
      </c>
      <c r="L163" s="38">
        <v>3970</v>
      </c>
      <c r="M163" s="38">
        <v>260</v>
      </c>
      <c r="N163" s="38" t="s">
        <v>334</v>
      </c>
      <c r="O163" s="39">
        <v>79460</v>
      </c>
      <c r="P163" s="39">
        <v>13080</v>
      </c>
      <c r="Q163" s="39">
        <v>10320</v>
      </c>
      <c r="R163" s="39">
        <v>19320</v>
      </c>
      <c r="S163" s="39">
        <v>14680</v>
      </c>
      <c r="T163" s="39">
        <v>10300</v>
      </c>
      <c r="U163" s="39">
        <v>8040</v>
      </c>
      <c r="V163" s="39">
        <v>4040</v>
      </c>
      <c r="W163" s="39">
        <v>270</v>
      </c>
      <c r="X163" s="39" t="s">
        <v>334</v>
      </c>
      <c r="Y163" s="39">
        <v>80040</v>
      </c>
      <c r="Z163" s="39">
        <v>13320</v>
      </c>
      <c r="AA163" s="39">
        <v>10460</v>
      </c>
      <c r="AB163" s="39">
        <v>19420</v>
      </c>
      <c r="AC163" s="39">
        <v>14820</v>
      </c>
      <c r="AD163" s="39">
        <v>10370</v>
      </c>
      <c r="AE163" s="39">
        <v>7920</v>
      </c>
      <c r="AF163" s="39">
        <v>4030</v>
      </c>
      <c r="AG163" s="39">
        <v>250</v>
      </c>
      <c r="AH163" s="39" t="s">
        <v>334</v>
      </c>
      <c r="AI163" s="39">
        <v>80580</v>
      </c>
      <c r="AJ163" s="39">
        <v>13480</v>
      </c>
      <c r="AK163" s="39">
        <v>10660</v>
      </c>
      <c r="AL163" s="39">
        <v>19490</v>
      </c>
      <c r="AM163" s="39">
        <v>14880</v>
      </c>
      <c r="AN163" s="39">
        <v>10430</v>
      </c>
      <c r="AO163" s="39">
        <v>8030</v>
      </c>
      <c r="AP163" s="39">
        <v>4140</v>
      </c>
      <c r="AQ163" s="39">
        <v>240</v>
      </c>
      <c r="AR163" s="39" t="s">
        <v>334</v>
      </c>
      <c r="AS163" s="39">
        <v>81360</v>
      </c>
      <c r="AT163" s="39">
        <v>13530</v>
      </c>
      <c r="AU163" s="39">
        <v>10640</v>
      </c>
      <c r="AV163" s="39">
        <v>19650</v>
      </c>
      <c r="AW163" s="39">
        <v>14830</v>
      </c>
      <c r="AX163" s="39">
        <v>10500</v>
      </c>
      <c r="AY163" s="39">
        <v>8100</v>
      </c>
      <c r="AZ163" s="39">
        <v>4290</v>
      </c>
      <c r="BA163" s="39">
        <v>240</v>
      </c>
      <c r="BB163" s="39" t="s">
        <v>334</v>
      </c>
      <c r="BC163" s="39">
        <v>81770</v>
      </c>
      <c r="BD163" s="39">
        <v>13790</v>
      </c>
      <c r="BE163" s="39">
        <v>10430</v>
      </c>
      <c r="BF163" s="39">
        <v>19680</v>
      </c>
      <c r="BG163" s="39">
        <v>14870</v>
      </c>
      <c r="BH163" s="39">
        <v>10610</v>
      </c>
      <c r="BI163" s="39">
        <v>8150</v>
      </c>
      <c r="BJ163" s="39">
        <v>4390</v>
      </c>
      <c r="BK163" s="39">
        <v>250</v>
      </c>
      <c r="BL163" s="39" t="s">
        <v>334</v>
      </c>
      <c r="BM163" s="39">
        <v>82160</v>
      </c>
      <c r="BN163" s="39">
        <v>13850</v>
      </c>
      <c r="BO163" s="39">
        <v>10460</v>
      </c>
      <c r="BP163" s="39">
        <v>19750</v>
      </c>
      <c r="BQ163" s="39">
        <v>14890</v>
      </c>
      <c r="BR163" s="39">
        <v>10660</v>
      </c>
      <c r="BS163" s="39">
        <v>8220</v>
      </c>
      <c r="BT163" s="39">
        <v>4510</v>
      </c>
      <c r="BU163" s="39">
        <v>260</v>
      </c>
      <c r="BV163" s="39" t="s">
        <v>334</v>
      </c>
      <c r="BW163" s="39">
        <v>82600</v>
      </c>
      <c r="BX163" s="39">
        <v>13890</v>
      </c>
      <c r="BY163" s="39">
        <v>10470</v>
      </c>
      <c r="BZ163" s="39">
        <v>19820</v>
      </c>
      <c r="CA163" s="39">
        <v>14970</v>
      </c>
      <c r="CB163" s="39">
        <v>10720</v>
      </c>
      <c r="CC163" s="39">
        <v>8270</v>
      </c>
      <c r="CD163" s="39">
        <v>4580</v>
      </c>
      <c r="CE163" s="39">
        <v>260</v>
      </c>
      <c r="CF163" s="39" t="s">
        <v>334</v>
      </c>
      <c r="CG163" s="39">
        <v>82990</v>
      </c>
      <c r="CH163" s="39">
        <v>13940</v>
      </c>
      <c r="CI163" s="39">
        <v>10490</v>
      </c>
      <c r="CJ163" s="39">
        <v>19990</v>
      </c>
      <c r="CK163" s="39">
        <v>15170</v>
      </c>
      <c r="CL163" s="39">
        <v>10800</v>
      </c>
      <c r="CM163" s="39">
        <v>8430</v>
      </c>
      <c r="CN163" s="39">
        <v>4730</v>
      </c>
      <c r="CO163" s="39">
        <v>260</v>
      </c>
      <c r="CP163" s="39" t="s">
        <v>334</v>
      </c>
      <c r="CQ163" s="39">
        <v>83810</v>
      </c>
      <c r="CR163" s="39">
        <v>13980</v>
      </c>
      <c r="CS163" s="39">
        <v>10510</v>
      </c>
      <c r="CT163" s="39">
        <v>20100</v>
      </c>
      <c r="CU163" s="39">
        <v>15290</v>
      </c>
      <c r="CV163" s="39">
        <v>10870</v>
      </c>
      <c r="CW163" s="39">
        <v>8510</v>
      </c>
      <c r="CX163" s="39">
        <v>4780</v>
      </c>
      <c r="CY163" s="39">
        <v>270</v>
      </c>
      <c r="CZ163" s="39" t="s">
        <v>334</v>
      </c>
      <c r="DA163" s="39">
        <v>84300</v>
      </c>
      <c r="DB163" s="39">
        <v>14020</v>
      </c>
      <c r="DC163" s="39">
        <v>10630</v>
      </c>
      <c r="DD163" s="39">
        <v>20190</v>
      </c>
      <c r="DE163" s="39">
        <v>15340</v>
      </c>
      <c r="DF163" s="39">
        <v>10940</v>
      </c>
      <c r="DG163" s="39">
        <v>8530</v>
      </c>
      <c r="DH163" s="39">
        <v>4860</v>
      </c>
      <c r="DI163" s="39">
        <v>270</v>
      </c>
      <c r="DJ163" s="39" t="s">
        <v>334</v>
      </c>
      <c r="DK163" s="39">
        <v>84780</v>
      </c>
      <c r="DL163" s="39">
        <v>14040</v>
      </c>
      <c r="DM163" s="39">
        <v>10640</v>
      </c>
      <c r="DN163" s="39">
        <v>20400</v>
      </c>
      <c r="DO163" s="39">
        <v>15410</v>
      </c>
      <c r="DP163" s="39">
        <v>11000</v>
      </c>
      <c r="DQ163" s="39">
        <v>8550</v>
      </c>
      <c r="DR163" s="39">
        <v>4920</v>
      </c>
      <c r="DS163" s="39">
        <v>280</v>
      </c>
      <c r="DT163" s="39" t="s">
        <v>334</v>
      </c>
      <c r="DU163" s="39">
        <v>85210</v>
      </c>
      <c r="DV163" s="39">
        <v>14060</v>
      </c>
      <c r="DW163" s="39">
        <v>10680</v>
      </c>
      <c r="DX163" s="39">
        <v>20430</v>
      </c>
      <c r="DY163" s="39">
        <v>15450</v>
      </c>
      <c r="DZ163" s="39">
        <v>11080</v>
      </c>
      <c r="EA163" s="39">
        <v>8550</v>
      </c>
      <c r="EB163" s="39">
        <v>4990</v>
      </c>
      <c r="EC163" s="39">
        <v>280</v>
      </c>
      <c r="ED163" s="39" t="s">
        <v>334</v>
      </c>
      <c r="EE163" s="39">
        <v>85510</v>
      </c>
      <c r="EF163" s="39">
        <v>14080</v>
      </c>
      <c r="EG163" s="39">
        <v>10820</v>
      </c>
      <c r="EH163" s="39">
        <v>20720</v>
      </c>
      <c r="EI163" s="39">
        <v>15590</v>
      </c>
      <c r="EJ163" s="39">
        <v>11150</v>
      </c>
      <c r="EK163" s="39">
        <v>8530</v>
      </c>
      <c r="EL163" s="39">
        <v>5050</v>
      </c>
      <c r="EM163" s="39">
        <v>280</v>
      </c>
      <c r="EN163" s="39" t="s">
        <v>334</v>
      </c>
      <c r="EO163" s="39">
        <v>86210</v>
      </c>
      <c r="EP163" s="39">
        <v>14160</v>
      </c>
      <c r="EQ163" s="39">
        <v>10960</v>
      </c>
      <c r="ER163" s="39">
        <v>21050</v>
      </c>
      <c r="ES163" s="39">
        <v>15810</v>
      </c>
      <c r="ET163" s="39">
        <v>11300</v>
      </c>
      <c r="EU163" s="39">
        <v>8560</v>
      </c>
      <c r="EV163" s="39">
        <v>5090</v>
      </c>
      <c r="EW163" s="39">
        <v>290</v>
      </c>
      <c r="EX163" s="39" t="s">
        <v>334</v>
      </c>
      <c r="EY163" s="39">
        <v>87200</v>
      </c>
      <c r="EZ163" s="39">
        <v>14100</v>
      </c>
      <c r="FA163" s="39">
        <v>11080</v>
      </c>
      <c r="FB163" s="39">
        <v>21110</v>
      </c>
      <c r="FC163" s="39">
        <v>15930</v>
      </c>
      <c r="FD163" s="39">
        <v>11340</v>
      </c>
      <c r="FE163" s="39">
        <v>8600</v>
      </c>
      <c r="FF163" s="39">
        <v>5120</v>
      </c>
      <c r="FG163" s="39">
        <v>300</v>
      </c>
      <c r="FH163" s="39" t="s">
        <v>334</v>
      </c>
      <c r="FI163" s="39">
        <v>87580</v>
      </c>
      <c r="FJ163" s="39">
        <v>14050</v>
      </c>
      <c r="FK163" s="39">
        <v>11190</v>
      </c>
      <c r="FL163" s="39">
        <v>21300</v>
      </c>
      <c r="FM163" s="39">
        <v>16000</v>
      </c>
      <c r="FN163" s="39">
        <v>11380</v>
      </c>
      <c r="FO163" s="39">
        <v>8610</v>
      </c>
      <c r="FP163" s="39">
        <v>5130</v>
      </c>
      <c r="FQ163" s="39">
        <v>310</v>
      </c>
      <c r="FR163" s="39" t="s">
        <v>334</v>
      </c>
      <c r="FS163" s="39">
        <v>87960</v>
      </c>
      <c r="FT163" s="39">
        <v>13900</v>
      </c>
      <c r="FU163" s="39">
        <v>11290</v>
      </c>
      <c r="FV163" s="39">
        <v>21410</v>
      </c>
      <c r="FW163" s="39">
        <v>16080</v>
      </c>
      <c r="FX163" s="39">
        <v>11380</v>
      </c>
      <c r="FY163" s="39">
        <v>8630</v>
      </c>
      <c r="FZ163" s="39">
        <v>5160</v>
      </c>
      <c r="GA163" s="39">
        <v>320</v>
      </c>
      <c r="GB163" s="39" t="s">
        <v>334</v>
      </c>
      <c r="GC163" s="39">
        <v>88160</v>
      </c>
      <c r="GD163" s="39">
        <v>13940</v>
      </c>
      <c r="GE163" s="39">
        <v>11460</v>
      </c>
      <c r="GF163" s="39">
        <v>21520</v>
      </c>
      <c r="GG163" s="39">
        <v>16110</v>
      </c>
      <c r="GH163" s="39">
        <v>11410</v>
      </c>
      <c r="GI163" s="39">
        <v>8630</v>
      </c>
      <c r="GJ163" s="39">
        <v>5160</v>
      </c>
      <c r="GK163" s="39">
        <v>320</v>
      </c>
      <c r="GL163" s="39" t="s">
        <v>334</v>
      </c>
      <c r="GM163" s="39">
        <v>88540</v>
      </c>
      <c r="GN163" s="39">
        <v>13930</v>
      </c>
      <c r="GO163" s="39">
        <v>11560</v>
      </c>
      <c r="GP163" s="39">
        <v>21620</v>
      </c>
      <c r="GQ163" s="39">
        <v>16160</v>
      </c>
      <c r="GR163" s="39">
        <v>11390</v>
      </c>
      <c r="GS163" s="39">
        <v>8650</v>
      </c>
      <c r="GT163" s="39">
        <v>5150</v>
      </c>
      <c r="GU163" s="39">
        <v>330</v>
      </c>
      <c r="GV163" s="39" t="s">
        <v>334</v>
      </c>
      <c r="GW163" s="39">
        <v>88790</v>
      </c>
      <c r="GX163" s="39">
        <v>13860</v>
      </c>
      <c r="GY163" s="39">
        <v>11750</v>
      </c>
      <c r="GZ163" s="39">
        <v>21630</v>
      </c>
      <c r="HA163" s="39">
        <v>16200</v>
      </c>
      <c r="HB163" s="39">
        <v>11410</v>
      </c>
      <c r="HC163" s="39">
        <v>8650</v>
      </c>
      <c r="HD163" s="39">
        <v>5190</v>
      </c>
      <c r="HE163" s="39">
        <v>340</v>
      </c>
      <c r="HF163" s="39" t="s">
        <v>334</v>
      </c>
      <c r="HG163" s="39">
        <v>89020</v>
      </c>
      <c r="HH163" s="39">
        <v>13820</v>
      </c>
      <c r="HI163" s="39">
        <v>11770</v>
      </c>
      <c r="HJ163" s="39">
        <v>21730</v>
      </c>
      <c r="HK163" s="39">
        <v>16250</v>
      </c>
      <c r="HL163" s="39">
        <v>11450</v>
      </c>
      <c r="HM163" s="39">
        <v>8650</v>
      </c>
      <c r="HN163" s="39">
        <v>5230</v>
      </c>
      <c r="HO163" s="39">
        <v>340</v>
      </c>
      <c r="HP163" s="39" t="s">
        <v>334</v>
      </c>
      <c r="HQ163" s="39">
        <v>89250</v>
      </c>
      <c r="HR163" s="39">
        <v>13920</v>
      </c>
      <c r="HS163" s="39">
        <v>11790</v>
      </c>
      <c r="HT163" s="39">
        <v>21850</v>
      </c>
      <c r="HU163" s="39">
        <v>16360</v>
      </c>
      <c r="HV163" s="39">
        <v>11530</v>
      </c>
      <c r="HW163" s="39">
        <v>8700</v>
      </c>
      <c r="HX163" s="39">
        <v>5280</v>
      </c>
      <c r="HY163" s="39">
        <v>360</v>
      </c>
      <c r="HZ163" s="39" t="s">
        <v>334</v>
      </c>
      <c r="IA163" s="39">
        <v>89770</v>
      </c>
      <c r="IB163" s="39">
        <v>14040</v>
      </c>
      <c r="IC163" s="39">
        <v>11850</v>
      </c>
      <c r="ID163" s="39">
        <v>21980</v>
      </c>
      <c r="IE163" s="39">
        <v>16520</v>
      </c>
      <c r="IF163" s="39">
        <v>11650</v>
      </c>
      <c r="IG163" s="39">
        <v>8740</v>
      </c>
      <c r="IH163" s="39">
        <v>5310</v>
      </c>
      <c r="II163" s="39">
        <v>370</v>
      </c>
      <c r="IJ163" s="39" t="s">
        <v>334</v>
      </c>
      <c r="IK163" s="39">
        <v>90440</v>
      </c>
      <c r="IL163" s="39">
        <v>14170</v>
      </c>
      <c r="IM163" s="39">
        <v>11950</v>
      </c>
      <c r="IN163" s="39">
        <v>22140</v>
      </c>
      <c r="IO163" s="39">
        <v>16590</v>
      </c>
      <c r="IP163" s="39">
        <v>11790</v>
      </c>
      <c r="IQ163" s="39">
        <v>8760</v>
      </c>
      <c r="IR163" s="39">
        <v>5350</v>
      </c>
      <c r="IS163" s="39">
        <v>390</v>
      </c>
      <c r="IT163" s="39" t="s">
        <v>334</v>
      </c>
      <c r="IU163" s="39">
        <v>91140</v>
      </c>
      <c r="IV163" s="39">
        <v>14280</v>
      </c>
      <c r="IW163" s="39">
        <v>12050</v>
      </c>
      <c r="IX163" s="39">
        <v>22270</v>
      </c>
      <c r="IY163" s="39">
        <v>16730</v>
      </c>
      <c r="IZ163" s="39">
        <v>11800</v>
      </c>
      <c r="JA163" s="39">
        <v>8830</v>
      </c>
      <c r="JB163" s="39">
        <v>5410</v>
      </c>
      <c r="JC163" s="39">
        <v>400</v>
      </c>
      <c r="JD163" s="39" t="s">
        <v>334</v>
      </c>
      <c r="JE163" s="39">
        <v>91760</v>
      </c>
      <c r="JF163" s="39">
        <v>14360</v>
      </c>
      <c r="JG163" s="39">
        <v>12160</v>
      </c>
      <c r="JH163" s="39">
        <v>22520</v>
      </c>
      <c r="JI163" s="39">
        <v>16860</v>
      </c>
      <c r="JJ163" s="39">
        <v>11840</v>
      </c>
      <c r="JK163" s="39">
        <v>8890</v>
      </c>
      <c r="JL163" s="39">
        <v>5460</v>
      </c>
      <c r="JM163" s="39">
        <v>400</v>
      </c>
      <c r="JN163" s="39" t="s">
        <v>334</v>
      </c>
      <c r="JO163" s="39">
        <v>92480</v>
      </c>
      <c r="JP163" s="39">
        <v>14460</v>
      </c>
      <c r="JQ163" s="39">
        <v>12260</v>
      </c>
      <c r="JR163" s="39">
        <v>22700</v>
      </c>
      <c r="JS163" s="39">
        <v>16990</v>
      </c>
      <c r="JT163" s="39">
        <v>11910</v>
      </c>
      <c r="JU163" s="39">
        <v>8940</v>
      </c>
      <c r="JV163" s="39">
        <v>5520</v>
      </c>
      <c r="JW163" s="39">
        <v>410</v>
      </c>
      <c r="JX163" s="39" t="s">
        <v>334</v>
      </c>
      <c r="JY163" s="39">
        <v>93190</v>
      </c>
      <c r="JZ163" s="39">
        <v>14500</v>
      </c>
      <c r="KA163" s="39">
        <v>12280</v>
      </c>
      <c r="KB163" s="39">
        <v>22840</v>
      </c>
      <c r="KC163" s="39">
        <v>17100</v>
      </c>
      <c r="KD163" s="39">
        <v>11950</v>
      </c>
      <c r="KE163" s="39">
        <v>8980</v>
      </c>
      <c r="KF163" s="39">
        <v>5580</v>
      </c>
      <c r="KG163" s="39">
        <v>430</v>
      </c>
      <c r="KH163" s="39" t="s">
        <v>334</v>
      </c>
      <c r="KI163" s="39">
        <v>93660</v>
      </c>
      <c r="KJ163" s="39">
        <v>14530</v>
      </c>
      <c r="KK163" s="39">
        <v>12330</v>
      </c>
      <c r="KL163" s="39">
        <v>23120</v>
      </c>
      <c r="KM163" s="39">
        <v>17370</v>
      </c>
      <c r="KN163" s="39">
        <v>12020</v>
      </c>
      <c r="KO163" s="39">
        <v>9080</v>
      </c>
      <c r="KP163" s="39">
        <v>5660</v>
      </c>
      <c r="KQ163" s="39">
        <v>440</v>
      </c>
      <c r="KR163" s="39" t="s">
        <v>334</v>
      </c>
      <c r="KS163" s="39">
        <v>94530</v>
      </c>
      <c r="KT163" s="39">
        <v>14560</v>
      </c>
      <c r="KU163" s="39">
        <v>12390</v>
      </c>
      <c r="KV163" s="39">
        <v>23230</v>
      </c>
      <c r="KW163" s="39">
        <v>17600</v>
      </c>
      <c r="KX163" s="39">
        <v>12040</v>
      </c>
      <c r="KY163" s="39">
        <v>9160</v>
      </c>
      <c r="KZ163" s="39">
        <v>5730</v>
      </c>
      <c r="LA163" s="39">
        <v>450</v>
      </c>
      <c r="LB163" s="39" t="s">
        <v>334</v>
      </c>
      <c r="LC163" s="39">
        <v>95160</v>
      </c>
      <c r="LD163" t="str">
        <f>INDEX(Lookup!$F$2:$F$375, MATCH(D163,Lookup!$A$2:$A$375,0))</f>
        <v>West Midlands Combined Authority</v>
      </c>
    </row>
    <row r="164" spans="2:316" ht="15" customHeight="1" x14ac:dyDescent="0.25">
      <c r="B164" s="1" t="s">
        <v>342</v>
      </c>
      <c r="C164" s="42">
        <v>4630</v>
      </c>
      <c r="D164" s="42" t="s">
        <v>655</v>
      </c>
      <c r="E164" s="37" t="s">
        <v>656</v>
      </c>
      <c r="F164" s="38">
        <v>48720</v>
      </c>
      <c r="G164" s="38">
        <v>22860</v>
      </c>
      <c r="H164" s="38">
        <v>15400</v>
      </c>
      <c r="I164" s="38">
        <v>8170</v>
      </c>
      <c r="J164" s="38">
        <v>4600</v>
      </c>
      <c r="K164" s="38">
        <v>2010</v>
      </c>
      <c r="L164" s="38">
        <v>650</v>
      </c>
      <c r="M164" s="38">
        <v>50</v>
      </c>
      <c r="N164" s="38" t="s">
        <v>334</v>
      </c>
      <c r="O164" s="39">
        <v>102470</v>
      </c>
      <c r="P164" s="39">
        <v>49010</v>
      </c>
      <c r="Q164" s="39">
        <v>23020</v>
      </c>
      <c r="R164" s="39">
        <v>15380</v>
      </c>
      <c r="S164" s="39">
        <v>8290</v>
      </c>
      <c r="T164" s="39">
        <v>4600</v>
      </c>
      <c r="U164" s="39">
        <v>1980</v>
      </c>
      <c r="V164" s="39">
        <v>650</v>
      </c>
      <c r="W164" s="39">
        <v>50</v>
      </c>
      <c r="X164" s="39" t="s">
        <v>334</v>
      </c>
      <c r="Y164" s="39">
        <v>102980</v>
      </c>
      <c r="Z164" s="39">
        <v>49460</v>
      </c>
      <c r="AA164" s="39">
        <v>22950</v>
      </c>
      <c r="AB164" s="39">
        <v>15410</v>
      </c>
      <c r="AC164" s="39">
        <v>8310</v>
      </c>
      <c r="AD164" s="39">
        <v>4610</v>
      </c>
      <c r="AE164" s="39">
        <v>1960</v>
      </c>
      <c r="AF164" s="39">
        <v>640</v>
      </c>
      <c r="AG164" s="39">
        <v>50</v>
      </c>
      <c r="AH164" s="39" t="s">
        <v>334</v>
      </c>
      <c r="AI164" s="39">
        <v>103390</v>
      </c>
      <c r="AJ164" s="39">
        <v>49750</v>
      </c>
      <c r="AK164" s="39">
        <v>22890</v>
      </c>
      <c r="AL164" s="39">
        <v>15510</v>
      </c>
      <c r="AM164" s="39">
        <v>8380</v>
      </c>
      <c r="AN164" s="39">
        <v>4650</v>
      </c>
      <c r="AO164" s="39">
        <v>1970</v>
      </c>
      <c r="AP164" s="39">
        <v>640</v>
      </c>
      <c r="AQ164" s="39">
        <v>50</v>
      </c>
      <c r="AR164" s="39" t="s">
        <v>334</v>
      </c>
      <c r="AS164" s="39">
        <v>103840</v>
      </c>
      <c r="AT164" s="39">
        <v>49960</v>
      </c>
      <c r="AU164" s="39">
        <v>23080</v>
      </c>
      <c r="AV164" s="39">
        <v>15550</v>
      </c>
      <c r="AW164" s="39">
        <v>8450</v>
      </c>
      <c r="AX164" s="39">
        <v>4730</v>
      </c>
      <c r="AY164" s="39">
        <v>2010</v>
      </c>
      <c r="AZ164" s="39">
        <v>640</v>
      </c>
      <c r="BA164" s="39">
        <v>50</v>
      </c>
      <c r="BB164" s="39" t="s">
        <v>334</v>
      </c>
      <c r="BC164" s="39">
        <v>104480</v>
      </c>
      <c r="BD164" s="39">
        <v>50050</v>
      </c>
      <c r="BE164" s="39">
        <v>23290</v>
      </c>
      <c r="BF164" s="39">
        <v>15720</v>
      </c>
      <c r="BG164" s="39">
        <v>8580</v>
      </c>
      <c r="BH164" s="39">
        <v>4830</v>
      </c>
      <c r="BI164" s="39">
        <v>2030</v>
      </c>
      <c r="BJ164" s="39">
        <v>650</v>
      </c>
      <c r="BK164" s="39">
        <v>50</v>
      </c>
      <c r="BL164" s="39" t="s">
        <v>334</v>
      </c>
      <c r="BM164" s="39">
        <v>105200</v>
      </c>
      <c r="BN164" s="39">
        <v>50180</v>
      </c>
      <c r="BO164" s="39">
        <v>23530</v>
      </c>
      <c r="BP164" s="39">
        <v>15900</v>
      </c>
      <c r="BQ164" s="39">
        <v>8690</v>
      </c>
      <c r="BR164" s="39">
        <v>4950</v>
      </c>
      <c r="BS164" s="39">
        <v>2060</v>
      </c>
      <c r="BT164" s="39">
        <v>660</v>
      </c>
      <c r="BU164" s="39">
        <v>50</v>
      </c>
      <c r="BV164" s="39" t="s">
        <v>334</v>
      </c>
      <c r="BW164" s="39">
        <v>106010</v>
      </c>
      <c r="BX164" s="39">
        <v>49920</v>
      </c>
      <c r="BY164" s="39">
        <v>23650</v>
      </c>
      <c r="BZ164" s="39">
        <v>16000</v>
      </c>
      <c r="CA164" s="39">
        <v>8830</v>
      </c>
      <c r="CB164" s="39">
        <v>5020</v>
      </c>
      <c r="CC164" s="39">
        <v>2100</v>
      </c>
      <c r="CD164" s="39">
        <v>680</v>
      </c>
      <c r="CE164" s="39">
        <v>50</v>
      </c>
      <c r="CF164" s="39" t="s">
        <v>334</v>
      </c>
      <c r="CG164" s="39">
        <v>106250</v>
      </c>
      <c r="CH164" s="39">
        <v>49880</v>
      </c>
      <c r="CI164" s="39">
        <v>23730</v>
      </c>
      <c r="CJ164" s="39">
        <v>16060</v>
      </c>
      <c r="CK164" s="39">
        <v>8980</v>
      </c>
      <c r="CL164" s="39">
        <v>5060</v>
      </c>
      <c r="CM164" s="39">
        <v>2150</v>
      </c>
      <c r="CN164" s="39">
        <v>670</v>
      </c>
      <c r="CO164" s="39">
        <v>50</v>
      </c>
      <c r="CP164" s="39" t="s">
        <v>334</v>
      </c>
      <c r="CQ164" s="39">
        <v>106590</v>
      </c>
      <c r="CR164" s="39">
        <v>49860</v>
      </c>
      <c r="CS164" s="39">
        <v>23800</v>
      </c>
      <c r="CT164" s="39">
        <v>16060</v>
      </c>
      <c r="CU164" s="39">
        <v>9100</v>
      </c>
      <c r="CV164" s="39">
        <v>5120</v>
      </c>
      <c r="CW164" s="39">
        <v>2170</v>
      </c>
      <c r="CX164" s="39">
        <v>680</v>
      </c>
      <c r="CY164" s="39">
        <v>50</v>
      </c>
      <c r="CZ164" s="39" t="s">
        <v>334</v>
      </c>
      <c r="DA164" s="39">
        <v>106840</v>
      </c>
      <c r="DB164" s="39">
        <v>49920</v>
      </c>
      <c r="DC164" s="39">
        <v>23850</v>
      </c>
      <c r="DD164" s="39">
        <v>16170</v>
      </c>
      <c r="DE164" s="39">
        <v>9220</v>
      </c>
      <c r="DF164" s="39">
        <v>5170</v>
      </c>
      <c r="DG164" s="39">
        <v>2190</v>
      </c>
      <c r="DH164" s="39">
        <v>700</v>
      </c>
      <c r="DI164" s="39">
        <v>50</v>
      </c>
      <c r="DJ164" s="39" t="s">
        <v>334</v>
      </c>
      <c r="DK164" s="39">
        <v>107260</v>
      </c>
      <c r="DL164" s="39">
        <v>49830</v>
      </c>
      <c r="DM164" s="39">
        <v>23930</v>
      </c>
      <c r="DN164" s="39">
        <v>16250</v>
      </c>
      <c r="DO164" s="39">
        <v>9280</v>
      </c>
      <c r="DP164" s="39">
        <v>5200</v>
      </c>
      <c r="DQ164" s="39">
        <v>2200</v>
      </c>
      <c r="DR164" s="39">
        <v>710</v>
      </c>
      <c r="DS164" s="39">
        <v>50</v>
      </c>
      <c r="DT164" s="39" t="s">
        <v>334</v>
      </c>
      <c r="DU164" s="39">
        <v>107450</v>
      </c>
      <c r="DV164" s="39">
        <v>49460</v>
      </c>
      <c r="DW164" s="39">
        <v>24180</v>
      </c>
      <c r="DX164" s="39">
        <v>16370</v>
      </c>
      <c r="DY164" s="39">
        <v>9430</v>
      </c>
      <c r="DZ164" s="39">
        <v>5240</v>
      </c>
      <c r="EA164" s="39">
        <v>2200</v>
      </c>
      <c r="EB164" s="39">
        <v>710</v>
      </c>
      <c r="EC164" s="39">
        <v>50</v>
      </c>
      <c r="ED164" s="39" t="s">
        <v>334</v>
      </c>
      <c r="EE164" s="39">
        <v>107640</v>
      </c>
      <c r="EF164" s="39">
        <v>49340</v>
      </c>
      <c r="EG164" s="39">
        <v>24490</v>
      </c>
      <c r="EH164" s="39">
        <v>16460</v>
      </c>
      <c r="EI164" s="39">
        <v>9530</v>
      </c>
      <c r="EJ164" s="39">
        <v>5280</v>
      </c>
      <c r="EK164" s="39">
        <v>2200</v>
      </c>
      <c r="EL164" s="39">
        <v>720</v>
      </c>
      <c r="EM164" s="39">
        <v>50</v>
      </c>
      <c r="EN164" s="39" t="s">
        <v>334</v>
      </c>
      <c r="EO164" s="39">
        <v>108060</v>
      </c>
      <c r="EP164" s="39">
        <v>49370</v>
      </c>
      <c r="EQ164" s="39">
        <v>24720</v>
      </c>
      <c r="ER164" s="39">
        <v>16570</v>
      </c>
      <c r="ES164" s="39">
        <v>9580</v>
      </c>
      <c r="ET164" s="39">
        <v>5300</v>
      </c>
      <c r="EU164" s="39">
        <v>2240</v>
      </c>
      <c r="EV164" s="39">
        <v>720</v>
      </c>
      <c r="EW164" s="39">
        <v>50</v>
      </c>
      <c r="EX164" s="39" t="s">
        <v>334</v>
      </c>
      <c r="EY164" s="39">
        <v>108550</v>
      </c>
      <c r="EZ164" s="39">
        <v>49040</v>
      </c>
      <c r="FA164" s="39">
        <v>24850</v>
      </c>
      <c r="FB164" s="39">
        <v>16750</v>
      </c>
      <c r="FC164" s="39">
        <v>9740</v>
      </c>
      <c r="FD164" s="39">
        <v>5310</v>
      </c>
      <c r="FE164" s="39">
        <v>2270</v>
      </c>
      <c r="FF164" s="39">
        <v>720</v>
      </c>
      <c r="FG164" s="39">
        <v>60</v>
      </c>
      <c r="FH164" s="39" t="s">
        <v>334</v>
      </c>
      <c r="FI164" s="39">
        <v>108740</v>
      </c>
      <c r="FJ164" s="39">
        <v>49260</v>
      </c>
      <c r="FK164" s="39">
        <v>25070</v>
      </c>
      <c r="FL164" s="39">
        <v>16980</v>
      </c>
      <c r="FM164" s="39">
        <v>9800</v>
      </c>
      <c r="FN164" s="39">
        <v>5330</v>
      </c>
      <c r="FO164" s="39">
        <v>2270</v>
      </c>
      <c r="FP164" s="39">
        <v>730</v>
      </c>
      <c r="FQ164" s="39">
        <v>60</v>
      </c>
      <c r="FR164" s="39" t="s">
        <v>334</v>
      </c>
      <c r="FS164" s="39">
        <v>109490</v>
      </c>
      <c r="FT164" s="39">
        <v>49200</v>
      </c>
      <c r="FU164" s="39">
        <v>25170</v>
      </c>
      <c r="FV164" s="39">
        <v>17110</v>
      </c>
      <c r="FW164" s="39">
        <v>9830</v>
      </c>
      <c r="FX164" s="39">
        <v>5360</v>
      </c>
      <c r="FY164" s="39">
        <v>2300</v>
      </c>
      <c r="FZ164" s="39">
        <v>730</v>
      </c>
      <c r="GA164" s="39">
        <v>50</v>
      </c>
      <c r="GB164" s="39" t="s">
        <v>334</v>
      </c>
      <c r="GC164" s="39">
        <v>109750</v>
      </c>
      <c r="GD164" s="39">
        <v>49660</v>
      </c>
      <c r="GE164" s="39">
        <v>25380</v>
      </c>
      <c r="GF164" s="39">
        <v>17220</v>
      </c>
      <c r="GG164" s="39">
        <v>9850</v>
      </c>
      <c r="GH164" s="39">
        <v>5400</v>
      </c>
      <c r="GI164" s="39">
        <v>2310</v>
      </c>
      <c r="GJ164" s="39">
        <v>730</v>
      </c>
      <c r="GK164" s="39">
        <v>50</v>
      </c>
      <c r="GL164" s="39" t="s">
        <v>334</v>
      </c>
      <c r="GM164" s="39">
        <v>110600</v>
      </c>
      <c r="GN164" s="39">
        <v>49930</v>
      </c>
      <c r="GO164" s="39">
        <v>25480</v>
      </c>
      <c r="GP164" s="39">
        <v>17300</v>
      </c>
      <c r="GQ164" s="39">
        <v>9890</v>
      </c>
      <c r="GR164" s="39">
        <v>5430</v>
      </c>
      <c r="GS164" s="39">
        <v>2320</v>
      </c>
      <c r="GT164" s="39">
        <v>730</v>
      </c>
      <c r="GU164" s="39">
        <v>50</v>
      </c>
      <c r="GV164" s="39" t="s">
        <v>334</v>
      </c>
      <c r="GW164" s="39">
        <v>111120</v>
      </c>
      <c r="GX164" s="39">
        <v>50170</v>
      </c>
      <c r="GY164" s="39">
        <v>25580</v>
      </c>
      <c r="GZ164" s="39">
        <v>17360</v>
      </c>
      <c r="HA164" s="39">
        <v>9940</v>
      </c>
      <c r="HB164" s="39">
        <v>5450</v>
      </c>
      <c r="HC164" s="39">
        <v>2320</v>
      </c>
      <c r="HD164" s="39">
        <v>730</v>
      </c>
      <c r="HE164" s="39">
        <v>50</v>
      </c>
      <c r="HF164" s="39" t="s">
        <v>334</v>
      </c>
      <c r="HG164" s="39">
        <v>111590</v>
      </c>
      <c r="HH164" s="39">
        <v>50440</v>
      </c>
      <c r="HI164" s="39">
        <v>25920</v>
      </c>
      <c r="HJ164" s="39">
        <v>17550</v>
      </c>
      <c r="HK164" s="39">
        <v>10020</v>
      </c>
      <c r="HL164" s="39">
        <v>5520</v>
      </c>
      <c r="HM164" s="39">
        <v>2360</v>
      </c>
      <c r="HN164" s="39">
        <v>750</v>
      </c>
      <c r="HO164" s="39">
        <v>50</v>
      </c>
      <c r="HP164" s="39" t="s">
        <v>334</v>
      </c>
      <c r="HQ164" s="39">
        <v>112610</v>
      </c>
      <c r="HR164" s="39">
        <v>50560</v>
      </c>
      <c r="HS164" s="39">
        <v>26160</v>
      </c>
      <c r="HT164" s="39">
        <v>17660</v>
      </c>
      <c r="HU164" s="39">
        <v>10040</v>
      </c>
      <c r="HV164" s="39">
        <v>5580</v>
      </c>
      <c r="HW164" s="39">
        <v>2370</v>
      </c>
      <c r="HX164" s="39">
        <v>770</v>
      </c>
      <c r="HY164" s="39">
        <v>50</v>
      </c>
      <c r="HZ164" s="39" t="s">
        <v>334</v>
      </c>
      <c r="IA164" s="39">
        <v>113180</v>
      </c>
      <c r="IB164" s="39">
        <v>50730</v>
      </c>
      <c r="IC164" s="39">
        <v>26430</v>
      </c>
      <c r="ID164" s="39">
        <v>17920</v>
      </c>
      <c r="IE164" s="39">
        <v>10090</v>
      </c>
      <c r="IF164" s="39">
        <v>5580</v>
      </c>
      <c r="IG164" s="39">
        <v>2380</v>
      </c>
      <c r="IH164" s="39">
        <v>770</v>
      </c>
      <c r="II164" s="39">
        <v>50</v>
      </c>
      <c r="IJ164" s="39" t="s">
        <v>334</v>
      </c>
      <c r="IK164" s="39">
        <v>113940</v>
      </c>
      <c r="IL164" s="39">
        <v>50950</v>
      </c>
      <c r="IM164" s="39">
        <v>26730</v>
      </c>
      <c r="IN164" s="39">
        <v>18110</v>
      </c>
      <c r="IO164" s="39">
        <v>10130</v>
      </c>
      <c r="IP164" s="39">
        <v>5580</v>
      </c>
      <c r="IQ164" s="39">
        <v>2400</v>
      </c>
      <c r="IR164" s="39">
        <v>780</v>
      </c>
      <c r="IS164" s="39">
        <v>50</v>
      </c>
      <c r="IT164" s="39" t="s">
        <v>334</v>
      </c>
      <c r="IU164" s="39">
        <v>114730</v>
      </c>
      <c r="IV164" s="39">
        <v>51180</v>
      </c>
      <c r="IW164" s="39">
        <v>27020</v>
      </c>
      <c r="IX164" s="39">
        <v>18280</v>
      </c>
      <c r="IY164" s="39">
        <v>10190</v>
      </c>
      <c r="IZ164" s="39">
        <v>5580</v>
      </c>
      <c r="JA164" s="39">
        <v>2400</v>
      </c>
      <c r="JB164" s="39">
        <v>800</v>
      </c>
      <c r="JC164" s="39">
        <v>50</v>
      </c>
      <c r="JD164" s="39" t="s">
        <v>334</v>
      </c>
      <c r="JE164" s="39">
        <v>115510</v>
      </c>
      <c r="JF164" s="39">
        <v>51500</v>
      </c>
      <c r="JG164" s="39">
        <v>27220</v>
      </c>
      <c r="JH164" s="39">
        <v>18380</v>
      </c>
      <c r="JI164" s="39">
        <v>10250</v>
      </c>
      <c r="JJ164" s="39">
        <v>5590</v>
      </c>
      <c r="JK164" s="39">
        <v>2410</v>
      </c>
      <c r="JL164" s="39">
        <v>820</v>
      </c>
      <c r="JM164" s="39">
        <v>50</v>
      </c>
      <c r="JN164" s="39" t="s">
        <v>334</v>
      </c>
      <c r="JO164" s="39">
        <v>116220</v>
      </c>
      <c r="JP164" s="39">
        <v>51730</v>
      </c>
      <c r="JQ164" s="39">
        <v>27300</v>
      </c>
      <c r="JR164" s="39">
        <v>18480</v>
      </c>
      <c r="JS164" s="39">
        <v>10300</v>
      </c>
      <c r="JT164" s="39">
        <v>5600</v>
      </c>
      <c r="JU164" s="39">
        <v>2410</v>
      </c>
      <c r="JV164" s="39">
        <v>830</v>
      </c>
      <c r="JW164" s="39">
        <v>50</v>
      </c>
      <c r="JX164" s="39" t="s">
        <v>334</v>
      </c>
      <c r="JY164" s="39">
        <v>116700</v>
      </c>
      <c r="JZ164" s="39">
        <v>51910</v>
      </c>
      <c r="KA164" s="39">
        <v>27310</v>
      </c>
      <c r="KB164" s="39">
        <v>18560</v>
      </c>
      <c r="KC164" s="39">
        <v>10340</v>
      </c>
      <c r="KD164" s="39">
        <v>5620</v>
      </c>
      <c r="KE164" s="39">
        <v>2390</v>
      </c>
      <c r="KF164" s="39">
        <v>830</v>
      </c>
      <c r="KG164" s="39">
        <v>50</v>
      </c>
      <c r="KH164" s="39" t="s">
        <v>334</v>
      </c>
      <c r="KI164" s="39">
        <v>117010</v>
      </c>
      <c r="KJ164" s="39">
        <v>52000</v>
      </c>
      <c r="KK164" s="39">
        <v>27390</v>
      </c>
      <c r="KL164" s="39">
        <v>18660</v>
      </c>
      <c r="KM164" s="39">
        <v>10370</v>
      </c>
      <c r="KN164" s="39">
        <v>5620</v>
      </c>
      <c r="KO164" s="39">
        <v>2400</v>
      </c>
      <c r="KP164" s="39">
        <v>830</v>
      </c>
      <c r="KQ164" s="39">
        <v>50</v>
      </c>
      <c r="KR164" s="39" t="s">
        <v>334</v>
      </c>
      <c r="KS164" s="39">
        <v>117330</v>
      </c>
      <c r="KT164" s="39">
        <v>52080</v>
      </c>
      <c r="KU164" s="39">
        <v>27520</v>
      </c>
      <c r="KV164" s="39">
        <v>18750</v>
      </c>
      <c r="KW164" s="39">
        <v>10420</v>
      </c>
      <c r="KX164" s="39">
        <v>5620</v>
      </c>
      <c r="KY164" s="39">
        <v>2410</v>
      </c>
      <c r="KZ164" s="39">
        <v>840</v>
      </c>
      <c r="LA164" s="39">
        <v>50</v>
      </c>
      <c r="LB164" s="39" t="s">
        <v>334</v>
      </c>
      <c r="LC164" s="39">
        <v>117700</v>
      </c>
      <c r="LD164" t="str">
        <f>INDEX(Lookup!$F$2:$F$375, MATCH(D164,Lookup!$A$2:$A$375,0))</f>
        <v>West Midlands Combined Authority</v>
      </c>
    </row>
    <row r="165" spans="2:316" ht="15" customHeight="1" x14ac:dyDescent="0.25">
      <c r="B165" s="1" t="s">
        <v>342</v>
      </c>
      <c r="C165" s="42">
        <v>4635</v>
      </c>
      <c r="D165" s="42" t="s">
        <v>657</v>
      </c>
      <c r="E165" s="37" t="s">
        <v>658</v>
      </c>
      <c r="F165" s="38">
        <v>54420</v>
      </c>
      <c r="G165" s="38">
        <v>20610</v>
      </c>
      <c r="H165" s="38">
        <v>14840</v>
      </c>
      <c r="I165" s="38">
        <v>5240</v>
      </c>
      <c r="J165" s="38">
        <v>2480</v>
      </c>
      <c r="K165" s="38">
        <v>1650</v>
      </c>
      <c r="L165" s="38">
        <v>1020</v>
      </c>
      <c r="M165" s="38">
        <v>130</v>
      </c>
      <c r="N165" s="38" t="s">
        <v>334</v>
      </c>
      <c r="O165" s="39">
        <v>100380</v>
      </c>
      <c r="P165" s="39">
        <v>54550</v>
      </c>
      <c r="Q165" s="39">
        <v>20680</v>
      </c>
      <c r="R165" s="39">
        <v>14750</v>
      </c>
      <c r="S165" s="39">
        <v>5260</v>
      </c>
      <c r="T165" s="39">
        <v>2500</v>
      </c>
      <c r="U165" s="39">
        <v>1600</v>
      </c>
      <c r="V165" s="39">
        <v>990</v>
      </c>
      <c r="W165" s="39">
        <v>130</v>
      </c>
      <c r="X165" s="39" t="s">
        <v>334</v>
      </c>
      <c r="Y165" s="39">
        <v>100460</v>
      </c>
      <c r="Z165" s="39">
        <v>55090</v>
      </c>
      <c r="AA165" s="39">
        <v>20860</v>
      </c>
      <c r="AB165" s="39">
        <v>14820</v>
      </c>
      <c r="AC165" s="39">
        <v>5500</v>
      </c>
      <c r="AD165" s="39">
        <v>2590</v>
      </c>
      <c r="AE165" s="39">
        <v>1590</v>
      </c>
      <c r="AF165" s="39">
        <v>900</v>
      </c>
      <c r="AG165" s="39">
        <v>110</v>
      </c>
      <c r="AH165" s="39" t="s">
        <v>334</v>
      </c>
      <c r="AI165" s="39">
        <v>101440</v>
      </c>
      <c r="AJ165" s="39">
        <v>55170</v>
      </c>
      <c r="AK165" s="39">
        <v>21130</v>
      </c>
      <c r="AL165" s="39">
        <v>14840</v>
      </c>
      <c r="AM165" s="39">
        <v>5560</v>
      </c>
      <c r="AN165" s="39">
        <v>2600</v>
      </c>
      <c r="AO165" s="39">
        <v>1610</v>
      </c>
      <c r="AP165" s="39">
        <v>920</v>
      </c>
      <c r="AQ165" s="39">
        <v>100</v>
      </c>
      <c r="AR165" s="39" t="s">
        <v>334</v>
      </c>
      <c r="AS165" s="39">
        <v>101920</v>
      </c>
      <c r="AT165" s="39">
        <v>55300</v>
      </c>
      <c r="AU165" s="39">
        <v>21340</v>
      </c>
      <c r="AV165" s="39">
        <v>14830</v>
      </c>
      <c r="AW165" s="39">
        <v>5650</v>
      </c>
      <c r="AX165" s="39">
        <v>2660</v>
      </c>
      <c r="AY165" s="39">
        <v>1630</v>
      </c>
      <c r="AZ165" s="39">
        <v>910</v>
      </c>
      <c r="BA165" s="39">
        <v>100</v>
      </c>
      <c r="BB165" s="39" t="s">
        <v>334</v>
      </c>
      <c r="BC165" s="39">
        <v>102410</v>
      </c>
      <c r="BD165" s="39">
        <v>55320</v>
      </c>
      <c r="BE165" s="39">
        <v>21340</v>
      </c>
      <c r="BF165" s="39">
        <v>14840</v>
      </c>
      <c r="BG165" s="39">
        <v>5710</v>
      </c>
      <c r="BH165" s="39">
        <v>2720</v>
      </c>
      <c r="BI165" s="39">
        <v>1630</v>
      </c>
      <c r="BJ165" s="39">
        <v>890</v>
      </c>
      <c r="BK165" s="39">
        <v>100</v>
      </c>
      <c r="BL165" s="39" t="s">
        <v>334</v>
      </c>
      <c r="BM165" s="39">
        <v>102550</v>
      </c>
      <c r="BN165" s="39">
        <v>55550</v>
      </c>
      <c r="BO165" s="39">
        <v>21290</v>
      </c>
      <c r="BP165" s="39">
        <v>14840</v>
      </c>
      <c r="BQ165" s="39">
        <v>5750</v>
      </c>
      <c r="BR165" s="39">
        <v>2730</v>
      </c>
      <c r="BS165" s="39">
        <v>1640</v>
      </c>
      <c r="BT165" s="39">
        <v>880</v>
      </c>
      <c r="BU165" s="39">
        <v>100</v>
      </c>
      <c r="BV165" s="39" t="s">
        <v>334</v>
      </c>
      <c r="BW165" s="39">
        <v>102780</v>
      </c>
      <c r="BX165" s="39">
        <v>55500</v>
      </c>
      <c r="BY165" s="39">
        <v>21370</v>
      </c>
      <c r="BZ165" s="39">
        <v>14850</v>
      </c>
      <c r="CA165" s="39">
        <v>5810</v>
      </c>
      <c r="CB165" s="39">
        <v>2760</v>
      </c>
      <c r="CC165" s="39">
        <v>1650</v>
      </c>
      <c r="CD165" s="39">
        <v>890</v>
      </c>
      <c r="CE165" s="39">
        <v>100</v>
      </c>
      <c r="CF165" s="39" t="s">
        <v>334</v>
      </c>
      <c r="CG165" s="39">
        <v>102920</v>
      </c>
      <c r="CH165" s="39">
        <v>55420</v>
      </c>
      <c r="CI165" s="39">
        <v>21420</v>
      </c>
      <c r="CJ165" s="39">
        <v>14860</v>
      </c>
      <c r="CK165" s="39">
        <v>5860</v>
      </c>
      <c r="CL165" s="39">
        <v>2780</v>
      </c>
      <c r="CM165" s="39">
        <v>1650</v>
      </c>
      <c r="CN165" s="39">
        <v>890</v>
      </c>
      <c r="CO165" s="39">
        <v>100</v>
      </c>
      <c r="CP165" s="39" t="s">
        <v>334</v>
      </c>
      <c r="CQ165" s="39">
        <v>102980</v>
      </c>
      <c r="CR165" s="39">
        <v>55400</v>
      </c>
      <c r="CS165" s="39">
        <v>21410</v>
      </c>
      <c r="CT165" s="39">
        <v>14880</v>
      </c>
      <c r="CU165" s="39">
        <v>5910</v>
      </c>
      <c r="CV165" s="39">
        <v>2820</v>
      </c>
      <c r="CW165" s="39">
        <v>1660</v>
      </c>
      <c r="CX165" s="39">
        <v>880</v>
      </c>
      <c r="CY165" s="39">
        <v>100</v>
      </c>
      <c r="CZ165" s="39" t="s">
        <v>334</v>
      </c>
      <c r="DA165" s="39">
        <v>103050</v>
      </c>
      <c r="DB165" s="39">
        <v>54940</v>
      </c>
      <c r="DC165" s="39">
        <v>21460</v>
      </c>
      <c r="DD165" s="39">
        <v>14930</v>
      </c>
      <c r="DE165" s="39">
        <v>6000</v>
      </c>
      <c r="DF165" s="39">
        <v>2870</v>
      </c>
      <c r="DG165" s="39">
        <v>1670</v>
      </c>
      <c r="DH165" s="39">
        <v>880</v>
      </c>
      <c r="DI165" s="39">
        <v>100</v>
      </c>
      <c r="DJ165" s="39" t="s">
        <v>334</v>
      </c>
      <c r="DK165" s="39">
        <v>102850</v>
      </c>
      <c r="DL165" s="39">
        <v>54940</v>
      </c>
      <c r="DM165" s="39">
        <v>21620</v>
      </c>
      <c r="DN165" s="39">
        <v>15100</v>
      </c>
      <c r="DO165" s="39">
        <v>5970</v>
      </c>
      <c r="DP165" s="39">
        <v>2850</v>
      </c>
      <c r="DQ165" s="39">
        <v>1660</v>
      </c>
      <c r="DR165" s="39">
        <v>880</v>
      </c>
      <c r="DS165" s="39">
        <v>100</v>
      </c>
      <c r="DT165" s="39" t="s">
        <v>334</v>
      </c>
      <c r="DU165" s="39">
        <v>103120</v>
      </c>
      <c r="DV165" s="39">
        <v>54860</v>
      </c>
      <c r="DW165" s="39">
        <v>21740</v>
      </c>
      <c r="DX165" s="39">
        <v>15140</v>
      </c>
      <c r="DY165" s="39">
        <v>5990</v>
      </c>
      <c r="DZ165" s="39">
        <v>2870</v>
      </c>
      <c r="EA165" s="39">
        <v>1660</v>
      </c>
      <c r="EB165" s="39">
        <v>880</v>
      </c>
      <c r="EC165" s="39">
        <v>110</v>
      </c>
      <c r="ED165" s="39" t="s">
        <v>334</v>
      </c>
      <c r="EE165" s="39">
        <v>103230</v>
      </c>
      <c r="EF165" s="39">
        <v>54970</v>
      </c>
      <c r="EG165" s="39">
        <v>21990</v>
      </c>
      <c r="EH165" s="39">
        <v>15450</v>
      </c>
      <c r="EI165" s="39">
        <v>6070</v>
      </c>
      <c r="EJ165" s="39">
        <v>2870</v>
      </c>
      <c r="EK165" s="39">
        <v>1660</v>
      </c>
      <c r="EL165" s="39">
        <v>890</v>
      </c>
      <c r="EM165" s="39">
        <v>110</v>
      </c>
      <c r="EN165" s="39" t="s">
        <v>334</v>
      </c>
      <c r="EO165" s="39">
        <v>104010</v>
      </c>
      <c r="EP165" s="39">
        <v>54860</v>
      </c>
      <c r="EQ165" s="39">
        <v>22320</v>
      </c>
      <c r="ER165" s="39">
        <v>15450</v>
      </c>
      <c r="ES165" s="39">
        <v>6120</v>
      </c>
      <c r="ET165" s="39">
        <v>2860</v>
      </c>
      <c r="EU165" s="39">
        <v>1660</v>
      </c>
      <c r="EV165" s="39">
        <v>890</v>
      </c>
      <c r="EW165" s="39">
        <v>120</v>
      </c>
      <c r="EX165" s="39" t="s">
        <v>334</v>
      </c>
      <c r="EY165" s="39">
        <v>104270</v>
      </c>
      <c r="EZ165" s="39">
        <v>55050</v>
      </c>
      <c r="FA165" s="39">
        <v>22510</v>
      </c>
      <c r="FB165" s="39">
        <v>15510</v>
      </c>
      <c r="FC165" s="39">
        <v>6160</v>
      </c>
      <c r="FD165" s="39">
        <v>2880</v>
      </c>
      <c r="FE165" s="39">
        <v>1620</v>
      </c>
      <c r="FF165" s="39">
        <v>880</v>
      </c>
      <c r="FG165" s="39">
        <v>120</v>
      </c>
      <c r="FH165" s="39" t="s">
        <v>334</v>
      </c>
      <c r="FI165" s="39">
        <v>104740</v>
      </c>
      <c r="FJ165" s="39">
        <v>55100</v>
      </c>
      <c r="FK165" s="39">
        <v>22610</v>
      </c>
      <c r="FL165" s="39">
        <v>15580</v>
      </c>
      <c r="FM165" s="39">
        <v>6180</v>
      </c>
      <c r="FN165" s="39">
        <v>2890</v>
      </c>
      <c r="FO165" s="39">
        <v>1630</v>
      </c>
      <c r="FP165" s="39">
        <v>880</v>
      </c>
      <c r="FQ165" s="39">
        <v>110</v>
      </c>
      <c r="FR165" s="39" t="s">
        <v>334</v>
      </c>
      <c r="FS165" s="39">
        <v>104990</v>
      </c>
      <c r="FT165" s="39">
        <v>55240</v>
      </c>
      <c r="FU165" s="39">
        <v>22690</v>
      </c>
      <c r="FV165" s="39">
        <v>15610</v>
      </c>
      <c r="FW165" s="39">
        <v>6200</v>
      </c>
      <c r="FX165" s="39">
        <v>2900</v>
      </c>
      <c r="FY165" s="39">
        <v>1640</v>
      </c>
      <c r="FZ165" s="39">
        <v>880</v>
      </c>
      <c r="GA165" s="39">
        <v>120</v>
      </c>
      <c r="GB165" s="39" t="s">
        <v>334</v>
      </c>
      <c r="GC165" s="39">
        <v>105260</v>
      </c>
      <c r="GD165" s="39">
        <v>55300</v>
      </c>
      <c r="GE165" s="39">
        <v>22830</v>
      </c>
      <c r="GF165" s="39">
        <v>15660</v>
      </c>
      <c r="GG165" s="39">
        <v>6200</v>
      </c>
      <c r="GH165" s="39">
        <v>2900</v>
      </c>
      <c r="GI165" s="39">
        <v>1640</v>
      </c>
      <c r="GJ165" s="39">
        <v>890</v>
      </c>
      <c r="GK165" s="39">
        <v>120</v>
      </c>
      <c r="GL165" s="39" t="s">
        <v>334</v>
      </c>
      <c r="GM165" s="39">
        <v>105520</v>
      </c>
      <c r="GN165" s="39">
        <v>55400</v>
      </c>
      <c r="GO165" s="39">
        <v>22940</v>
      </c>
      <c r="GP165" s="39">
        <v>15730</v>
      </c>
      <c r="GQ165" s="39">
        <v>6230</v>
      </c>
      <c r="GR165" s="39">
        <v>2900</v>
      </c>
      <c r="GS165" s="39">
        <v>1650</v>
      </c>
      <c r="GT165" s="39">
        <v>890</v>
      </c>
      <c r="GU165" s="39">
        <v>120</v>
      </c>
      <c r="GV165" s="39" t="s">
        <v>334</v>
      </c>
      <c r="GW165" s="39">
        <v>105850</v>
      </c>
      <c r="GX165" s="39">
        <v>55480</v>
      </c>
      <c r="GY165" s="39">
        <v>23090</v>
      </c>
      <c r="GZ165" s="39">
        <v>15840</v>
      </c>
      <c r="HA165" s="39">
        <v>6280</v>
      </c>
      <c r="HB165" s="39">
        <v>2920</v>
      </c>
      <c r="HC165" s="39">
        <v>1650</v>
      </c>
      <c r="HD165" s="39">
        <v>890</v>
      </c>
      <c r="HE165" s="39">
        <v>120</v>
      </c>
      <c r="HF165" s="39" t="s">
        <v>334</v>
      </c>
      <c r="HG165" s="39">
        <v>106270</v>
      </c>
      <c r="HH165" s="39">
        <v>55750</v>
      </c>
      <c r="HI165" s="39">
        <v>23310</v>
      </c>
      <c r="HJ165" s="39">
        <v>15950</v>
      </c>
      <c r="HK165" s="39">
        <v>6410</v>
      </c>
      <c r="HL165" s="39">
        <v>2900</v>
      </c>
      <c r="HM165" s="39">
        <v>1670</v>
      </c>
      <c r="HN165" s="39">
        <v>900</v>
      </c>
      <c r="HO165" s="39">
        <v>120</v>
      </c>
      <c r="HP165" s="39" t="s">
        <v>334</v>
      </c>
      <c r="HQ165" s="39">
        <v>107000</v>
      </c>
      <c r="HR165" s="39">
        <v>55840</v>
      </c>
      <c r="HS165" s="39">
        <v>23540</v>
      </c>
      <c r="HT165" s="39">
        <v>16090</v>
      </c>
      <c r="HU165" s="39">
        <v>6470</v>
      </c>
      <c r="HV165" s="39">
        <v>2910</v>
      </c>
      <c r="HW165" s="39">
        <v>1680</v>
      </c>
      <c r="HX165" s="39">
        <v>920</v>
      </c>
      <c r="HY165" s="39">
        <v>120</v>
      </c>
      <c r="HZ165" s="39" t="s">
        <v>334</v>
      </c>
      <c r="IA165" s="39">
        <v>107560</v>
      </c>
      <c r="IB165" s="39">
        <v>55980</v>
      </c>
      <c r="IC165" s="39">
        <v>23720</v>
      </c>
      <c r="ID165" s="39">
        <v>16250</v>
      </c>
      <c r="IE165" s="39">
        <v>6550</v>
      </c>
      <c r="IF165" s="39">
        <v>2920</v>
      </c>
      <c r="IG165" s="39">
        <v>1680</v>
      </c>
      <c r="IH165" s="39">
        <v>950</v>
      </c>
      <c r="II165" s="39">
        <v>120</v>
      </c>
      <c r="IJ165" s="39" t="s">
        <v>334</v>
      </c>
      <c r="IK165" s="39">
        <v>108180</v>
      </c>
      <c r="IL165" s="39">
        <v>56080</v>
      </c>
      <c r="IM165" s="39">
        <v>23910</v>
      </c>
      <c r="IN165" s="39">
        <v>16440</v>
      </c>
      <c r="IO165" s="39">
        <v>6690</v>
      </c>
      <c r="IP165" s="39">
        <v>2970</v>
      </c>
      <c r="IQ165" s="39">
        <v>1690</v>
      </c>
      <c r="IR165" s="39">
        <v>980</v>
      </c>
      <c r="IS165" s="39">
        <v>120</v>
      </c>
      <c r="IT165" s="39" t="s">
        <v>334</v>
      </c>
      <c r="IU165" s="39">
        <v>108880</v>
      </c>
      <c r="IV165" s="39">
        <v>56170</v>
      </c>
      <c r="IW165" s="39">
        <v>24100</v>
      </c>
      <c r="IX165" s="39">
        <v>16600</v>
      </c>
      <c r="IY165" s="39">
        <v>6800</v>
      </c>
      <c r="IZ165" s="39">
        <v>2990</v>
      </c>
      <c r="JA165" s="39">
        <v>1700</v>
      </c>
      <c r="JB165" s="39">
        <v>990</v>
      </c>
      <c r="JC165" s="39">
        <v>110</v>
      </c>
      <c r="JD165" s="39" t="s">
        <v>334</v>
      </c>
      <c r="JE165" s="39">
        <v>109450</v>
      </c>
      <c r="JF165" s="39">
        <v>56350</v>
      </c>
      <c r="JG165" s="39">
        <v>24190</v>
      </c>
      <c r="JH165" s="39">
        <v>16730</v>
      </c>
      <c r="JI165" s="39">
        <v>6900</v>
      </c>
      <c r="JJ165" s="39">
        <v>3030</v>
      </c>
      <c r="JK165" s="39">
        <v>1700</v>
      </c>
      <c r="JL165" s="39">
        <v>990</v>
      </c>
      <c r="JM165" s="39">
        <v>120</v>
      </c>
      <c r="JN165" s="39" t="s">
        <v>334</v>
      </c>
      <c r="JO165" s="39">
        <v>109990</v>
      </c>
      <c r="JP165" s="39">
        <v>56540</v>
      </c>
      <c r="JQ165" s="39">
        <v>24440</v>
      </c>
      <c r="JR165" s="39">
        <v>16900</v>
      </c>
      <c r="JS165" s="39">
        <v>7000</v>
      </c>
      <c r="JT165" s="39">
        <v>3060</v>
      </c>
      <c r="JU165" s="39">
        <v>1700</v>
      </c>
      <c r="JV165" s="39">
        <v>1000</v>
      </c>
      <c r="JW165" s="39">
        <v>120</v>
      </c>
      <c r="JX165" s="39" t="s">
        <v>334</v>
      </c>
      <c r="JY165" s="39">
        <v>110750</v>
      </c>
      <c r="JZ165" s="39">
        <v>56760</v>
      </c>
      <c r="KA165" s="39">
        <v>24810</v>
      </c>
      <c r="KB165" s="39">
        <v>17130</v>
      </c>
      <c r="KC165" s="39">
        <v>7130</v>
      </c>
      <c r="KD165" s="39">
        <v>3070</v>
      </c>
      <c r="KE165" s="39">
        <v>1710</v>
      </c>
      <c r="KF165" s="39">
        <v>990</v>
      </c>
      <c r="KG165" s="39">
        <v>120</v>
      </c>
      <c r="KH165" s="39" t="s">
        <v>334</v>
      </c>
      <c r="KI165" s="39">
        <v>111720</v>
      </c>
      <c r="KJ165" s="39">
        <v>56840</v>
      </c>
      <c r="KK165" s="39">
        <v>25240</v>
      </c>
      <c r="KL165" s="39">
        <v>17390</v>
      </c>
      <c r="KM165" s="39">
        <v>7230</v>
      </c>
      <c r="KN165" s="39">
        <v>3100</v>
      </c>
      <c r="KO165" s="39">
        <v>1710</v>
      </c>
      <c r="KP165" s="39">
        <v>1000</v>
      </c>
      <c r="KQ165" s="39">
        <v>120</v>
      </c>
      <c r="KR165" s="39" t="s">
        <v>334</v>
      </c>
      <c r="KS165" s="39">
        <v>112630</v>
      </c>
      <c r="KT165" s="39">
        <v>57140</v>
      </c>
      <c r="KU165" s="39">
        <v>25320</v>
      </c>
      <c r="KV165" s="39">
        <v>17490</v>
      </c>
      <c r="KW165" s="39">
        <v>7290</v>
      </c>
      <c r="KX165" s="39">
        <v>3120</v>
      </c>
      <c r="KY165" s="39">
        <v>1720</v>
      </c>
      <c r="KZ165" s="39">
        <v>1000</v>
      </c>
      <c r="LA165" s="39">
        <v>120</v>
      </c>
      <c r="LB165" s="39" t="s">
        <v>334</v>
      </c>
      <c r="LC165" s="39">
        <v>113200</v>
      </c>
      <c r="LD165" t="str">
        <f>INDEX(Lookup!$F$2:$F$375, MATCH(D165,Lookup!$A$2:$A$375,0))</f>
        <v>West Midlands Combined Authority</v>
      </c>
    </row>
    <row r="166" spans="2:316" ht="15" customHeight="1" x14ac:dyDescent="0.25">
      <c r="B166" s="1" t="s">
        <v>357</v>
      </c>
      <c r="C166" s="40" t="s">
        <v>331</v>
      </c>
      <c r="D166" s="40" t="s">
        <v>659</v>
      </c>
      <c r="E166" s="41" t="s">
        <v>660</v>
      </c>
      <c r="F166" s="38">
        <v>32930</v>
      </c>
      <c r="G166" s="38">
        <v>55810</v>
      </c>
      <c r="H166" s="38">
        <v>51470</v>
      </c>
      <c r="I166" s="38">
        <v>30890</v>
      </c>
      <c r="J166" s="38">
        <v>20970</v>
      </c>
      <c r="K166" s="38">
        <v>12190</v>
      </c>
      <c r="L166" s="38">
        <v>8950</v>
      </c>
      <c r="M166" s="38">
        <v>720</v>
      </c>
      <c r="N166" s="38" t="s">
        <v>334</v>
      </c>
      <c r="O166" s="39">
        <v>213930</v>
      </c>
      <c r="P166" s="39">
        <v>33120</v>
      </c>
      <c r="Q166" s="39">
        <v>57060</v>
      </c>
      <c r="R166" s="39">
        <v>51830</v>
      </c>
      <c r="S166" s="39">
        <v>31300</v>
      </c>
      <c r="T166" s="39">
        <v>21320</v>
      </c>
      <c r="U166" s="39">
        <v>12150</v>
      </c>
      <c r="V166" s="39">
        <v>8750</v>
      </c>
      <c r="W166" s="39">
        <v>690</v>
      </c>
      <c r="X166" s="39" t="s">
        <v>334</v>
      </c>
      <c r="Y166" s="39">
        <v>216220</v>
      </c>
      <c r="Z166" s="39">
        <v>35170</v>
      </c>
      <c r="AA166" s="39">
        <v>57340</v>
      </c>
      <c r="AB166" s="39">
        <v>51470</v>
      </c>
      <c r="AC166" s="39">
        <v>31660</v>
      </c>
      <c r="AD166" s="39">
        <v>21830</v>
      </c>
      <c r="AE166" s="39">
        <v>12120</v>
      </c>
      <c r="AF166" s="39">
        <v>8300</v>
      </c>
      <c r="AG166" s="39">
        <v>630</v>
      </c>
      <c r="AH166" s="39" t="s">
        <v>334</v>
      </c>
      <c r="AI166" s="39">
        <v>218520</v>
      </c>
      <c r="AJ166" s="39">
        <v>34790</v>
      </c>
      <c r="AK166" s="39">
        <v>56210</v>
      </c>
      <c r="AL166" s="39">
        <v>51430</v>
      </c>
      <c r="AM166" s="39">
        <v>31860</v>
      </c>
      <c r="AN166" s="39">
        <v>22540</v>
      </c>
      <c r="AO166" s="39">
        <v>12550</v>
      </c>
      <c r="AP166" s="39">
        <v>8390</v>
      </c>
      <c r="AQ166" s="39">
        <v>630</v>
      </c>
      <c r="AR166" s="39" t="s">
        <v>334</v>
      </c>
      <c r="AS166" s="39">
        <v>218400</v>
      </c>
      <c r="AT166" s="39">
        <v>35130</v>
      </c>
      <c r="AU166" s="39">
        <v>56660</v>
      </c>
      <c r="AV166" s="39">
        <v>51770</v>
      </c>
      <c r="AW166" s="39">
        <v>32240</v>
      </c>
      <c r="AX166" s="39">
        <v>23000</v>
      </c>
      <c r="AY166" s="39">
        <v>12910</v>
      </c>
      <c r="AZ166" s="39">
        <v>8490</v>
      </c>
      <c r="BA166" s="39">
        <v>650</v>
      </c>
      <c r="BB166" s="39" t="s">
        <v>334</v>
      </c>
      <c r="BC166" s="39">
        <v>220830</v>
      </c>
      <c r="BD166" s="39">
        <v>35370</v>
      </c>
      <c r="BE166" s="39">
        <v>56870</v>
      </c>
      <c r="BF166" s="39">
        <v>52230</v>
      </c>
      <c r="BG166" s="39">
        <v>32620</v>
      </c>
      <c r="BH166" s="39">
        <v>23580</v>
      </c>
      <c r="BI166" s="39">
        <v>13410</v>
      </c>
      <c r="BJ166" s="39">
        <v>8680</v>
      </c>
      <c r="BK166" s="39">
        <v>660</v>
      </c>
      <c r="BL166" s="39" t="s">
        <v>334</v>
      </c>
      <c r="BM166" s="39">
        <v>223420</v>
      </c>
      <c r="BN166" s="39">
        <v>35560</v>
      </c>
      <c r="BO166" s="39">
        <v>57100</v>
      </c>
      <c r="BP166" s="39">
        <v>52430</v>
      </c>
      <c r="BQ166" s="39">
        <v>33050</v>
      </c>
      <c r="BR166" s="39">
        <v>24140</v>
      </c>
      <c r="BS166" s="39">
        <v>13830</v>
      </c>
      <c r="BT166" s="39">
        <v>8920</v>
      </c>
      <c r="BU166" s="39">
        <v>690</v>
      </c>
      <c r="BV166" s="39" t="s">
        <v>334</v>
      </c>
      <c r="BW166" s="39">
        <v>225700</v>
      </c>
      <c r="BX166" s="39">
        <v>35750</v>
      </c>
      <c r="BY166" s="39">
        <v>57250</v>
      </c>
      <c r="BZ166" s="39">
        <v>52710</v>
      </c>
      <c r="CA166" s="39">
        <v>33350</v>
      </c>
      <c r="CB166" s="39">
        <v>24640</v>
      </c>
      <c r="CC166" s="39">
        <v>14190</v>
      </c>
      <c r="CD166" s="39">
        <v>9100</v>
      </c>
      <c r="CE166" s="39">
        <v>730</v>
      </c>
      <c r="CF166" s="39" t="s">
        <v>334</v>
      </c>
      <c r="CG166" s="39">
        <v>227730</v>
      </c>
      <c r="CH166" s="39">
        <v>36070</v>
      </c>
      <c r="CI166" s="39">
        <v>57250</v>
      </c>
      <c r="CJ166" s="39">
        <v>53040</v>
      </c>
      <c r="CK166" s="39">
        <v>33570</v>
      </c>
      <c r="CL166" s="39">
        <v>25110</v>
      </c>
      <c r="CM166" s="39">
        <v>14560</v>
      </c>
      <c r="CN166" s="39">
        <v>9360</v>
      </c>
      <c r="CO166" s="39">
        <v>750</v>
      </c>
      <c r="CP166" s="39" t="s">
        <v>334</v>
      </c>
      <c r="CQ166" s="39">
        <v>229700</v>
      </c>
      <c r="CR166" s="39">
        <v>36330</v>
      </c>
      <c r="CS166" s="39">
        <v>57460</v>
      </c>
      <c r="CT166" s="39">
        <v>53430</v>
      </c>
      <c r="CU166" s="39">
        <v>33800</v>
      </c>
      <c r="CV166" s="39">
        <v>25560</v>
      </c>
      <c r="CW166" s="39">
        <v>14960</v>
      </c>
      <c r="CX166" s="39">
        <v>9630</v>
      </c>
      <c r="CY166" s="39">
        <v>760</v>
      </c>
      <c r="CZ166" s="39" t="s">
        <v>334</v>
      </c>
      <c r="DA166" s="39">
        <v>231930</v>
      </c>
      <c r="DB166" s="39">
        <v>36610</v>
      </c>
      <c r="DC166" s="39">
        <v>57670</v>
      </c>
      <c r="DD166" s="39">
        <v>53790</v>
      </c>
      <c r="DE166" s="39">
        <v>34140</v>
      </c>
      <c r="DF166" s="39">
        <v>25840</v>
      </c>
      <c r="DG166" s="39">
        <v>15280</v>
      </c>
      <c r="DH166" s="39">
        <v>9820</v>
      </c>
      <c r="DI166" s="39">
        <v>760</v>
      </c>
      <c r="DJ166" s="39" t="s">
        <v>334</v>
      </c>
      <c r="DK166" s="39">
        <v>233890</v>
      </c>
      <c r="DL166" s="39">
        <v>36970</v>
      </c>
      <c r="DM166" s="39">
        <v>57950</v>
      </c>
      <c r="DN166" s="39">
        <v>54280</v>
      </c>
      <c r="DO166" s="39">
        <v>34380</v>
      </c>
      <c r="DP166" s="39">
        <v>26240</v>
      </c>
      <c r="DQ166" s="39">
        <v>15490</v>
      </c>
      <c r="DR166" s="39">
        <v>9950</v>
      </c>
      <c r="DS166" s="39">
        <v>770</v>
      </c>
      <c r="DT166" s="39" t="s">
        <v>334</v>
      </c>
      <c r="DU166" s="39">
        <v>236020</v>
      </c>
      <c r="DV166" s="39">
        <v>37390</v>
      </c>
      <c r="DW166" s="39">
        <v>58460</v>
      </c>
      <c r="DX166" s="39">
        <v>54470</v>
      </c>
      <c r="DY166" s="39">
        <v>34750</v>
      </c>
      <c r="DZ166" s="39">
        <v>26450</v>
      </c>
      <c r="EA166" s="39">
        <v>15630</v>
      </c>
      <c r="EB166" s="39">
        <v>10100</v>
      </c>
      <c r="EC166" s="39">
        <v>790</v>
      </c>
      <c r="ED166" s="39" t="s">
        <v>334</v>
      </c>
      <c r="EE166" s="39">
        <v>238030</v>
      </c>
      <c r="EF166" s="39">
        <v>37810</v>
      </c>
      <c r="EG166" s="39">
        <v>59230</v>
      </c>
      <c r="EH166" s="39">
        <v>54810</v>
      </c>
      <c r="EI166" s="39">
        <v>35120</v>
      </c>
      <c r="EJ166" s="39">
        <v>26700</v>
      </c>
      <c r="EK166" s="39">
        <v>15740</v>
      </c>
      <c r="EL166" s="39">
        <v>10200</v>
      </c>
      <c r="EM166" s="39">
        <v>790</v>
      </c>
      <c r="EN166" s="39" t="s">
        <v>334</v>
      </c>
      <c r="EO166" s="39">
        <v>240410</v>
      </c>
      <c r="EP166" s="39">
        <v>38280</v>
      </c>
      <c r="EQ166" s="39">
        <v>59880</v>
      </c>
      <c r="ER166" s="39">
        <v>55040</v>
      </c>
      <c r="ES166" s="39">
        <v>35320</v>
      </c>
      <c r="ET166" s="39">
        <v>26890</v>
      </c>
      <c r="EU166" s="39">
        <v>15820</v>
      </c>
      <c r="EV166" s="39">
        <v>10290</v>
      </c>
      <c r="EW166" s="39">
        <v>800</v>
      </c>
      <c r="EX166" s="39" t="s">
        <v>334</v>
      </c>
      <c r="EY166" s="39">
        <v>242320</v>
      </c>
      <c r="EZ166" s="39">
        <v>38610</v>
      </c>
      <c r="FA166" s="39">
        <v>60330</v>
      </c>
      <c r="FB166" s="39">
        <v>55250</v>
      </c>
      <c r="FC166" s="39">
        <v>35430</v>
      </c>
      <c r="FD166" s="39">
        <v>27030</v>
      </c>
      <c r="FE166" s="39">
        <v>15900</v>
      </c>
      <c r="FF166" s="39">
        <v>10360</v>
      </c>
      <c r="FG166" s="39">
        <v>810</v>
      </c>
      <c r="FH166" s="39" t="s">
        <v>334</v>
      </c>
      <c r="FI166" s="39">
        <v>243700</v>
      </c>
      <c r="FJ166" s="39">
        <v>39000</v>
      </c>
      <c r="FK166" s="39">
        <v>60840</v>
      </c>
      <c r="FL166" s="39">
        <v>55600</v>
      </c>
      <c r="FM166" s="39">
        <v>35570</v>
      </c>
      <c r="FN166" s="39">
        <v>27100</v>
      </c>
      <c r="FO166" s="39">
        <v>15980</v>
      </c>
      <c r="FP166" s="39">
        <v>10420</v>
      </c>
      <c r="FQ166" s="39">
        <v>810</v>
      </c>
      <c r="FR166" s="39" t="s">
        <v>334</v>
      </c>
      <c r="FS166" s="39">
        <v>245310</v>
      </c>
      <c r="FT166" s="39">
        <v>39150</v>
      </c>
      <c r="FU166" s="39">
        <v>61160</v>
      </c>
      <c r="FV166" s="39">
        <v>55760</v>
      </c>
      <c r="FW166" s="39">
        <v>35650</v>
      </c>
      <c r="FX166" s="39">
        <v>27180</v>
      </c>
      <c r="FY166" s="39">
        <v>16070</v>
      </c>
      <c r="FZ166" s="39">
        <v>10480</v>
      </c>
      <c r="GA166" s="39">
        <v>820</v>
      </c>
      <c r="GB166" s="39" t="s">
        <v>334</v>
      </c>
      <c r="GC166" s="39">
        <v>246270</v>
      </c>
      <c r="GD166" s="39">
        <v>39430</v>
      </c>
      <c r="GE166" s="39">
        <v>61440</v>
      </c>
      <c r="GF166" s="39">
        <v>55970</v>
      </c>
      <c r="GG166" s="39">
        <v>35760</v>
      </c>
      <c r="GH166" s="39">
        <v>27290</v>
      </c>
      <c r="GI166" s="39">
        <v>16160</v>
      </c>
      <c r="GJ166" s="39">
        <v>10560</v>
      </c>
      <c r="GK166" s="39">
        <v>830</v>
      </c>
      <c r="GL166" s="39" t="s">
        <v>334</v>
      </c>
      <c r="GM166" s="39">
        <v>247440</v>
      </c>
      <c r="GN166" s="39">
        <v>39710</v>
      </c>
      <c r="GO166" s="39">
        <v>61840</v>
      </c>
      <c r="GP166" s="39">
        <v>56320</v>
      </c>
      <c r="GQ166" s="39">
        <v>35910</v>
      </c>
      <c r="GR166" s="39">
        <v>27420</v>
      </c>
      <c r="GS166" s="39">
        <v>16280</v>
      </c>
      <c r="GT166" s="39">
        <v>10620</v>
      </c>
      <c r="GU166" s="39">
        <v>840</v>
      </c>
      <c r="GV166" s="39" t="s">
        <v>334</v>
      </c>
      <c r="GW166" s="39">
        <v>248930</v>
      </c>
      <c r="GX166" s="39">
        <v>39900</v>
      </c>
      <c r="GY166" s="39">
        <v>62240</v>
      </c>
      <c r="GZ166" s="39">
        <v>56670</v>
      </c>
      <c r="HA166" s="39">
        <v>36000</v>
      </c>
      <c r="HB166" s="39">
        <v>27570</v>
      </c>
      <c r="HC166" s="39">
        <v>16420</v>
      </c>
      <c r="HD166" s="39">
        <v>10680</v>
      </c>
      <c r="HE166" s="39">
        <v>840</v>
      </c>
      <c r="HF166" s="39" t="s">
        <v>334</v>
      </c>
      <c r="HG166" s="39">
        <v>250310</v>
      </c>
      <c r="HH166" s="39">
        <v>40200</v>
      </c>
      <c r="HI166" s="39">
        <v>62780</v>
      </c>
      <c r="HJ166" s="39">
        <v>57060</v>
      </c>
      <c r="HK166" s="39">
        <v>36230</v>
      </c>
      <c r="HL166" s="39">
        <v>27690</v>
      </c>
      <c r="HM166" s="39">
        <v>16640</v>
      </c>
      <c r="HN166" s="39">
        <v>10770</v>
      </c>
      <c r="HO166" s="39">
        <v>840</v>
      </c>
      <c r="HP166" s="39" t="s">
        <v>334</v>
      </c>
      <c r="HQ166" s="39">
        <v>252220</v>
      </c>
      <c r="HR166" s="39">
        <v>40530</v>
      </c>
      <c r="HS166" s="39">
        <v>63140</v>
      </c>
      <c r="HT166" s="39">
        <v>57760</v>
      </c>
      <c r="HU166" s="39">
        <v>36470</v>
      </c>
      <c r="HV166" s="39">
        <v>27970</v>
      </c>
      <c r="HW166" s="39">
        <v>16920</v>
      </c>
      <c r="HX166" s="39">
        <v>10930</v>
      </c>
      <c r="HY166" s="39">
        <v>850</v>
      </c>
      <c r="HZ166" s="39" t="s">
        <v>334</v>
      </c>
      <c r="IA166" s="39">
        <v>254560</v>
      </c>
      <c r="IB166" s="39">
        <v>40860</v>
      </c>
      <c r="IC166" s="39">
        <v>63690</v>
      </c>
      <c r="ID166" s="39">
        <v>58480</v>
      </c>
      <c r="IE166" s="39">
        <v>36700</v>
      </c>
      <c r="IF166" s="39">
        <v>28310</v>
      </c>
      <c r="IG166" s="39">
        <v>17300</v>
      </c>
      <c r="IH166" s="39">
        <v>11110</v>
      </c>
      <c r="II166" s="39">
        <v>850</v>
      </c>
      <c r="IJ166" s="39" t="s">
        <v>334</v>
      </c>
      <c r="IK166" s="39">
        <v>257300</v>
      </c>
      <c r="IL166" s="39">
        <v>41130</v>
      </c>
      <c r="IM166" s="39">
        <v>64120</v>
      </c>
      <c r="IN166" s="39">
        <v>59200</v>
      </c>
      <c r="IO166" s="39">
        <v>36990</v>
      </c>
      <c r="IP166" s="39">
        <v>28620</v>
      </c>
      <c r="IQ166" s="39">
        <v>17640</v>
      </c>
      <c r="IR166" s="39">
        <v>11330</v>
      </c>
      <c r="IS166" s="39">
        <v>850</v>
      </c>
      <c r="IT166" s="39" t="s">
        <v>334</v>
      </c>
      <c r="IU166" s="39">
        <v>259890</v>
      </c>
      <c r="IV166" s="39">
        <v>41490</v>
      </c>
      <c r="IW166" s="39">
        <v>64490</v>
      </c>
      <c r="IX166" s="39">
        <v>59970</v>
      </c>
      <c r="IY166" s="39">
        <v>37200</v>
      </c>
      <c r="IZ166" s="39">
        <v>28870</v>
      </c>
      <c r="JA166" s="39">
        <v>17960</v>
      </c>
      <c r="JB166" s="39">
        <v>11550</v>
      </c>
      <c r="JC166" s="39">
        <v>860</v>
      </c>
      <c r="JD166" s="39" t="s">
        <v>334</v>
      </c>
      <c r="JE166" s="39">
        <v>262400</v>
      </c>
      <c r="JF166" s="39">
        <v>41930</v>
      </c>
      <c r="JG166" s="39">
        <v>64890</v>
      </c>
      <c r="JH166" s="39">
        <v>60760</v>
      </c>
      <c r="JI166" s="39">
        <v>37530</v>
      </c>
      <c r="JJ166" s="39">
        <v>29250</v>
      </c>
      <c r="JK166" s="39">
        <v>18290</v>
      </c>
      <c r="JL166" s="39">
        <v>11740</v>
      </c>
      <c r="JM166" s="39">
        <v>870</v>
      </c>
      <c r="JN166" s="39" t="s">
        <v>334</v>
      </c>
      <c r="JO166" s="39">
        <v>265260</v>
      </c>
      <c r="JP166" s="39">
        <v>42340</v>
      </c>
      <c r="JQ166" s="39">
        <v>65250</v>
      </c>
      <c r="JR166" s="39">
        <v>61550</v>
      </c>
      <c r="JS166" s="39">
        <v>37800</v>
      </c>
      <c r="JT166" s="39">
        <v>29740</v>
      </c>
      <c r="JU166" s="39">
        <v>18710</v>
      </c>
      <c r="JV166" s="39">
        <v>11940</v>
      </c>
      <c r="JW166" s="39">
        <v>880</v>
      </c>
      <c r="JX166" s="39" t="s">
        <v>334</v>
      </c>
      <c r="JY166" s="39">
        <v>268220</v>
      </c>
      <c r="JZ166" s="39">
        <v>42780</v>
      </c>
      <c r="KA166" s="39">
        <v>65550</v>
      </c>
      <c r="KB166" s="39">
        <v>62030</v>
      </c>
      <c r="KC166" s="39">
        <v>38090</v>
      </c>
      <c r="KD166" s="39">
        <v>30110</v>
      </c>
      <c r="KE166" s="39">
        <v>18910</v>
      </c>
      <c r="KF166" s="39">
        <v>12060</v>
      </c>
      <c r="KG166" s="39">
        <v>880</v>
      </c>
      <c r="KH166" s="39" t="s">
        <v>334</v>
      </c>
      <c r="KI166" s="39">
        <v>270420</v>
      </c>
      <c r="KJ166" s="39">
        <v>43150</v>
      </c>
      <c r="KK166" s="39">
        <v>65900</v>
      </c>
      <c r="KL166" s="39">
        <v>62820</v>
      </c>
      <c r="KM166" s="39">
        <v>38460</v>
      </c>
      <c r="KN166" s="39">
        <v>30480</v>
      </c>
      <c r="KO166" s="39">
        <v>19170</v>
      </c>
      <c r="KP166" s="39">
        <v>12240</v>
      </c>
      <c r="KQ166" s="39">
        <v>900</v>
      </c>
      <c r="KR166" s="39" t="s">
        <v>334</v>
      </c>
      <c r="KS166" s="39">
        <v>273120</v>
      </c>
      <c r="KT166" s="39">
        <v>43540</v>
      </c>
      <c r="KU166" s="39">
        <v>66200</v>
      </c>
      <c r="KV166" s="39">
        <v>63400</v>
      </c>
      <c r="KW166" s="39">
        <v>38740</v>
      </c>
      <c r="KX166" s="39">
        <v>30650</v>
      </c>
      <c r="KY166" s="39">
        <v>19350</v>
      </c>
      <c r="KZ166" s="39">
        <v>12370</v>
      </c>
      <c r="LA166" s="39">
        <v>910</v>
      </c>
      <c r="LB166" s="39" t="s">
        <v>334</v>
      </c>
      <c r="LC166" s="39">
        <v>275150</v>
      </c>
      <c r="LD166" t="e">
        <f>INDEX(Lookup!$F$2:$F$375, MATCH(D166,Lookup!$A$2:$A$375,0))</f>
        <v>#N/A</v>
      </c>
    </row>
    <row r="167" spans="2:316" ht="15" customHeight="1" x14ac:dyDescent="0.25">
      <c r="B167" s="1" t="s">
        <v>342</v>
      </c>
      <c r="C167" s="42">
        <v>1805</v>
      </c>
      <c r="D167" s="42" t="s">
        <v>661</v>
      </c>
      <c r="E167" s="37" t="s">
        <v>662</v>
      </c>
      <c r="F167" s="38">
        <v>3120</v>
      </c>
      <c r="G167" s="38">
        <v>8130</v>
      </c>
      <c r="H167" s="38">
        <v>8230</v>
      </c>
      <c r="I167" s="38">
        <v>6670</v>
      </c>
      <c r="J167" s="38">
        <v>5150</v>
      </c>
      <c r="K167" s="38">
        <v>2790</v>
      </c>
      <c r="L167" s="38">
        <v>2300</v>
      </c>
      <c r="M167" s="38">
        <v>200</v>
      </c>
      <c r="N167" s="38" t="s">
        <v>334</v>
      </c>
      <c r="O167" s="39">
        <v>36600</v>
      </c>
      <c r="P167" s="39">
        <v>3150</v>
      </c>
      <c r="Q167" s="39">
        <v>8310</v>
      </c>
      <c r="R167" s="39">
        <v>8280</v>
      </c>
      <c r="S167" s="39">
        <v>6770</v>
      </c>
      <c r="T167" s="39">
        <v>5230</v>
      </c>
      <c r="U167" s="39">
        <v>2760</v>
      </c>
      <c r="V167" s="39">
        <v>2260</v>
      </c>
      <c r="W167" s="39">
        <v>190</v>
      </c>
      <c r="X167" s="39" t="s">
        <v>334</v>
      </c>
      <c r="Y167" s="39">
        <v>36950</v>
      </c>
      <c r="Z167" s="39">
        <v>4320</v>
      </c>
      <c r="AA167" s="39">
        <v>7710</v>
      </c>
      <c r="AB167" s="39">
        <v>8070</v>
      </c>
      <c r="AC167" s="39">
        <v>6900</v>
      </c>
      <c r="AD167" s="39">
        <v>5280</v>
      </c>
      <c r="AE167" s="39">
        <v>2770</v>
      </c>
      <c r="AF167" s="39">
        <v>2170</v>
      </c>
      <c r="AG167" s="39">
        <v>180</v>
      </c>
      <c r="AH167" s="39" t="s">
        <v>334</v>
      </c>
      <c r="AI167" s="39">
        <v>37400</v>
      </c>
      <c r="AJ167" s="39">
        <v>2900</v>
      </c>
      <c r="AK167" s="39">
        <v>6520</v>
      </c>
      <c r="AL167" s="39">
        <v>7720</v>
      </c>
      <c r="AM167" s="39">
        <v>6850</v>
      </c>
      <c r="AN167" s="39">
        <v>5430</v>
      </c>
      <c r="AO167" s="39">
        <v>2800</v>
      </c>
      <c r="AP167" s="39">
        <v>2160</v>
      </c>
      <c r="AQ167" s="39">
        <v>190</v>
      </c>
      <c r="AR167" s="39" t="s">
        <v>334</v>
      </c>
      <c r="AS167" s="39">
        <v>34570</v>
      </c>
      <c r="AT167" s="39">
        <v>2970</v>
      </c>
      <c r="AU167" s="39">
        <v>6520</v>
      </c>
      <c r="AV167" s="39">
        <v>7740</v>
      </c>
      <c r="AW167" s="39">
        <v>6850</v>
      </c>
      <c r="AX167" s="39">
        <v>5550</v>
      </c>
      <c r="AY167" s="39">
        <v>2860</v>
      </c>
      <c r="AZ167" s="39">
        <v>2170</v>
      </c>
      <c r="BA167" s="39">
        <v>210</v>
      </c>
      <c r="BB167" s="39" t="s">
        <v>334</v>
      </c>
      <c r="BC167" s="39">
        <v>34870</v>
      </c>
      <c r="BD167" s="39">
        <v>3000</v>
      </c>
      <c r="BE167" s="39">
        <v>6520</v>
      </c>
      <c r="BF167" s="39">
        <v>7790</v>
      </c>
      <c r="BG167" s="39">
        <v>6890</v>
      </c>
      <c r="BH167" s="39">
        <v>5650</v>
      </c>
      <c r="BI167" s="39">
        <v>2870</v>
      </c>
      <c r="BJ167" s="39">
        <v>2210</v>
      </c>
      <c r="BK167" s="39">
        <v>210</v>
      </c>
      <c r="BL167" s="39" t="s">
        <v>334</v>
      </c>
      <c r="BM167" s="39">
        <v>35140</v>
      </c>
      <c r="BN167" s="39">
        <v>3020</v>
      </c>
      <c r="BO167" s="39">
        <v>6520</v>
      </c>
      <c r="BP167" s="39">
        <v>7850</v>
      </c>
      <c r="BQ167" s="39">
        <v>6900</v>
      </c>
      <c r="BR167" s="39">
        <v>5670</v>
      </c>
      <c r="BS167" s="39">
        <v>2890</v>
      </c>
      <c r="BT167" s="39">
        <v>2230</v>
      </c>
      <c r="BU167" s="39">
        <v>230</v>
      </c>
      <c r="BV167" s="39" t="s">
        <v>334</v>
      </c>
      <c r="BW167" s="39">
        <v>35310</v>
      </c>
      <c r="BX167" s="39">
        <v>3010</v>
      </c>
      <c r="BY167" s="39">
        <v>6530</v>
      </c>
      <c r="BZ167" s="39">
        <v>7850</v>
      </c>
      <c r="CA167" s="39">
        <v>6900</v>
      </c>
      <c r="CB167" s="39">
        <v>5690</v>
      </c>
      <c r="CC167" s="39">
        <v>2920</v>
      </c>
      <c r="CD167" s="39">
        <v>2270</v>
      </c>
      <c r="CE167" s="39">
        <v>260</v>
      </c>
      <c r="CF167" s="39" t="s">
        <v>334</v>
      </c>
      <c r="CG167" s="39">
        <v>35430</v>
      </c>
      <c r="CH167" s="39">
        <v>3030</v>
      </c>
      <c r="CI167" s="39">
        <v>6550</v>
      </c>
      <c r="CJ167" s="39">
        <v>7910</v>
      </c>
      <c r="CK167" s="39">
        <v>6940</v>
      </c>
      <c r="CL167" s="39">
        <v>5790</v>
      </c>
      <c r="CM167" s="39">
        <v>3020</v>
      </c>
      <c r="CN167" s="39">
        <v>2360</v>
      </c>
      <c r="CO167" s="39">
        <v>280</v>
      </c>
      <c r="CP167" s="39" t="s">
        <v>334</v>
      </c>
      <c r="CQ167" s="39">
        <v>35870</v>
      </c>
      <c r="CR167" s="39">
        <v>3040</v>
      </c>
      <c r="CS167" s="39">
        <v>6560</v>
      </c>
      <c r="CT167" s="39">
        <v>7950</v>
      </c>
      <c r="CU167" s="39">
        <v>6990</v>
      </c>
      <c r="CV167" s="39">
        <v>5960</v>
      </c>
      <c r="CW167" s="39">
        <v>3150</v>
      </c>
      <c r="CX167" s="39">
        <v>2420</v>
      </c>
      <c r="CY167" s="39">
        <v>290</v>
      </c>
      <c r="CZ167" s="39" t="s">
        <v>334</v>
      </c>
      <c r="DA167" s="39">
        <v>36360</v>
      </c>
      <c r="DB167" s="39">
        <v>3040</v>
      </c>
      <c r="DC167" s="39">
        <v>6600</v>
      </c>
      <c r="DD167" s="39">
        <v>8010</v>
      </c>
      <c r="DE167" s="39">
        <v>7100</v>
      </c>
      <c r="DF167" s="39">
        <v>6090</v>
      </c>
      <c r="DG167" s="39">
        <v>3270</v>
      </c>
      <c r="DH167" s="39">
        <v>2480</v>
      </c>
      <c r="DI167" s="39">
        <v>290</v>
      </c>
      <c r="DJ167" s="39" t="s">
        <v>334</v>
      </c>
      <c r="DK167" s="39">
        <v>36860</v>
      </c>
      <c r="DL167" s="39">
        <v>3090</v>
      </c>
      <c r="DM167" s="39">
        <v>6600</v>
      </c>
      <c r="DN167" s="39">
        <v>8160</v>
      </c>
      <c r="DO167" s="39">
        <v>7140</v>
      </c>
      <c r="DP167" s="39">
        <v>6290</v>
      </c>
      <c r="DQ167" s="39">
        <v>3260</v>
      </c>
      <c r="DR167" s="39">
        <v>2470</v>
      </c>
      <c r="DS167" s="39">
        <v>290</v>
      </c>
      <c r="DT167" s="39" t="s">
        <v>334</v>
      </c>
      <c r="DU167" s="39">
        <v>37300</v>
      </c>
      <c r="DV167" s="39">
        <v>3130</v>
      </c>
      <c r="DW167" s="39">
        <v>6710</v>
      </c>
      <c r="DX167" s="39">
        <v>8180</v>
      </c>
      <c r="DY167" s="39">
        <v>7240</v>
      </c>
      <c r="DZ167" s="39">
        <v>6330</v>
      </c>
      <c r="EA167" s="39">
        <v>3260</v>
      </c>
      <c r="EB167" s="39">
        <v>2520</v>
      </c>
      <c r="EC167" s="39">
        <v>300</v>
      </c>
      <c r="ED167" s="39" t="s">
        <v>334</v>
      </c>
      <c r="EE167" s="39">
        <v>37660</v>
      </c>
      <c r="EF167" s="39">
        <v>3170</v>
      </c>
      <c r="EG167" s="39">
        <v>6830</v>
      </c>
      <c r="EH167" s="39">
        <v>8300</v>
      </c>
      <c r="EI167" s="39">
        <v>7350</v>
      </c>
      <c r="EJ167" s="39">
        <v>6420</v>
      </c>
      <c r="EK167" s="39">
        <v>3290</v>
      </c>
      <c r="EL167" s="39">
        <v>2540</v>
      </c>
      <c r="EM167" s="39">
        <v>300</v>
      </c>
      <c r="EN167" s="39" t="s">
        <v>334</v>
      </c>
      <c r="EO167" s="39">
        <v>38200</v>
      </c>
      <c r="EP167" s="39">
        <v>3210</v>
      </c>
      <c r="EQ167" s="39">
        <v>6930</v>
      </c>
      <c r="ER167" s="39">
        <v>8290</v>
      </c>
      <c r="ES167" s="39">
        <v>7430</v>
      </c>
      <c r="ET167" s="39">
        <v>6500</v>
      </c>
      <c r="EU167" s="39">
        <v>3280</v>
      </c>
      <c r="EV167" s="39">
        <v>2560</v>
      </c>
      <c r="EW167" s="39">
        <v>310</v>
      </c>
      <c r="EX167" s="39" t="s">
        <v>334</v>
      </c>
      <c r="EY167" s="39">
        <v>38520</v>
      </c>
      <c r="EZ167" s="39">
        <v>3230</v>
      </c>
      <c r="FA167" s="39">
        <v>7010</v>
      </c>
      <c r="FB167" s="39">
        <v>8330</v>
      </c>
      <c r="FC167" s="39">
        <v>7460</v>
      </c>
      <c r="FD167" s="39">
        <v>6520</v>
      </c>
      <c r="FE167" s="39">
        <v>3280</v>
      </c>
      <c r="FF167" s="39">
        <v>2570</v>
      </c>
      <c r="FG167" s="39">
        <v>310</v>
      </c>
      <c r="FH167" s="39" t="s">
        <v>334</v>
      </c>
      <c r="FI167" s="39">
        <v>38710</v>
      </c>
      <c r="FJ167" s="39">
        <v>3290</v>
      </c>
      <c r="FK167" s="39">
        <v>7080</v>
      </c>
      <c r="FL167" s="39">
        <v>8340</v>
      </c>
      <c r="FM167" s="39">
        <v>7490</v>
      </c>
      <c r="FN167" s="39">
        <v>6530</v>
      </c>
      <c r="FO167" s="39">
        <v>3310</v>
      </c>
      <c r="FP167" s="39">
        <v>2580</v>
      </c>
      <c r="FQ167" s="39">
        <v>320</v>
      </c>
      <c r="FR167" s="39" t="s">
        <v>334</v>
      </c>
      <c r="FS167" s="39">
        <v>38930</v>
      </c>
      <c r="FT167" s="39">
        <v>3340</v>
      </c>
      <c r="FU167" s="39">
        <v>7100</v>
      </c>
      <c r="FV167" s="39">
        <v>8360</v>
      </c>
      <c r="FW167" s="39">
        <v>7500</v>
      </c>
      <c r="FX167" s="39">
        <v>6540</v>
      </c>
      <c r="FY167" s="39">
        <v>3310</v>
      </c>
      <c r="FZ167" s="39">
        <v>2590</v>
      </c>
      <c r="GA167" s="39">
        <v>320</v>
      </c>
      <c r="GB167" s="39" t="s">
        <v>334</v>
      </c>
      <c r="GC167" s="39">
        <v>39060</v>
      </c>
      <c r="GD167" s="39">
        <v>3380</v>
      </c>
      <c r="GE167" s="39">
        <v>7100</v>
      </c>
      <c r="GF167" s="39">
        <v>8370</v>
      </c>
      <c r="GG167" s="39">
        <v>7520</v>
      </c>
      <c r="GH167" s="39">
        <v>6550</v>
      </c>
      <c r="GI167" s="39">
        <v>3320</v>
      </c>
      <c r="GJ167" s="39">
        <v>2610</v>
      </c>
      <c r="GK167" s="39">
        <v>320</v>
      </c>
      <c r="GL167" s="39" t="s">
        <v>334</v>
      </c>
      <c r="GM167" s="39">
        <v>39180</v>
      </c>
      <c r="GN167" s="39">
        <v>3430</v>
      </c>
      <c r="GO167" s="39">
        <v>7120</v>
      </c>
      <c r="GP167" s="39">
        <v>8480</v>
      </c>
      <c r="GQ167" s="39">
        <v>7570</v>
      </c>
      <c r="GR167" s="39">
        <v>6570</v>
      </c>
      <c r="GS167" s="39">
        <v>3330</v>
      </c>
      <c r="GT167" s="39">
        <v>2610</v>
      </c>
      <c r="GU167" s="39">
        <v>330</v>
      </c>
      <c r="GV167" s="39" t="s">
        <v>334</v>
      </c>
      <c r="GW167" s="39">
        <v>39440</v>
      </c>
      <c r="GX167" s="39">
        <v>3500</v>
      </c>
      <c r="GY167" s="39">
        <v>7120</v>
      </c>
      <c r="GZ167" s="39">
        <v>8520</v>
      </c>
      <c r="HA167" s="39">
        <v>7580</v>
      </c>
      <c r="HB167" s="39">
        <v>6600</v>
      </c>
      <c r="HC167" s="39">
        <v>3350</v>
      </c>
      <c r="HD167" s="39">
        <v>2630</v>
      </c>
      <c r="HE167" s="39">
        <v>330</v>
      </c>
      <c r="HF167" s="39" t="s">
        <v>334</v>
      </c>
      <c r="HG167" s="39">
        <v>39630</v>
      </c>
      <c r="HH167" s="39">
        <v>3540</v>
      </c>
      <c r="HI167" s="39">
        <v>7150</v>
      </c>
      <c r="HJ167" s="39">
        <v>8570</v>
      </c>
      <c r="HK167" s="39">
        <v>7590</v>
      </c>
      <c r="HL167" s="39">
        <v>6640</v>
      </c>
      <c r="HM167" s="39">
        <v>3380</v>
      </c>
      <c r="HN167" s="39">
        <v>2630</v>
      </c>
      <c r="HO167" s="39">
        <v>340</v>
      </c>
      <c r="HP167" s="39" t="s">
        <v>334</v>
      </c>
      <c r="HQ167" s="39">
        <v>39820</v>
      </c>
      <c r="HR167" s="39">
        <v>3570</v>
      </c>
      <c r="HS167" s="39">
        <v>7160</v>
      </c>
      <c r="HT167" s="39">
        <v>8640</v>
      </c>
      <c r="HU167" s="39">
        <v>7640</v>
      </c>
      <c r="HV167" s="39">
        <v>6730</v>
      </c>
      <c r="HW167" s="39">
        <v>3430</v>
      </c>
      <c r="HX167" s="39">
        <v>2660</v>
      </c>
      <c r="HY167" s="39">
        <v>340</v>
      </c>
      <c r="HZ167" s="39" t="s">
        <v>334</v>
      </c>
      <c r="IA167" s="39">
        <v>40170</v>
      </c>
      <c r="IB167" s="39">
        <v>3610</v>
      </c>
      <c r="IC167" s="39">
        <v>7190</v>
      </c>
      <c r="ID167" s="39">
        <v>8700</v>
      </c>
      <c r="IE167" s="39">
        <v>7690</v>
      </c>
      <c r="IF167" s="39">
        <v>6780</v>
      </c>
      <c r="IG167" s="39">
        <v>3510</v>
      </c>
      <c r="IH167" s="39">
        <v>2680</v>
      </c>
      <c r="II167" s="39">
        <v>340</v>
      </c>
      <c r="IJ167" s="39" t="s">
        <v>334</v>
      </c>
      <c r="IK167" s="39">
        <v>40500</v>
      </c>
      <c r="IL167" s="39">
        <v>3650</v>
      </c>
      <c r="IM167" s="39">
        <v>7210</v>
      </c>
      <c r="IN167" s="39">
        <v>8770</v>
      </c>
      <c r="IO167" s="39">
        <v>7720</v>
      </c>
      <c r="IP167" s="39">
        <v>6820</v>
      </c>
      <c r="IQ167" s="39">
        <v>3580</v>
      </c>
      <c r="IR167" s="39">
        <v>2720</v>
      </c>
      <c r="IS167" s="39">
        <v>340</v>
      </c>
      <c r="IT167" s="39" t="s">
        <v>334</v>
      </c>
      <c r="IU167" s="39">
        <v>40820</v>
      </c>
      <c r="IV167" s="39">
        <v>3690</v>
      </c>
      <c r="IW167" s="39">
        <v>7250</v>
      </c>
      <c r="IX167" s="39">
        <v>8950</v>
      </c>
      <c r="IY167" s="39">
        <v>7790</v>
      </c>
      <c r="IZ167" s="39">
        <v>6870</v>
      </c>
      <c r="JA167" s="39">
        <v>3640</v>
      </c>
      <c r="JB167" s="39">
        <v>2800</v>
      </c>
      <c r="JC167" s="39">
        <v>350</v>
      </c>
      <c r="JD167" s="39" t="s">
        <v>334</v>
      </c>
      <c r="JE167" s="39">
        <v>41330</v>
      </c>
      <c r="JF167" s="39">
        <v>3750</v>
      </c>
      <c r="JG167" s="39">
        <v>7290</v>
      </c>
      <c r="JH167" s="39">
        <v>9040</v>
      </c>
      <c r="JI167" s="39">
        <v>7890</v>
      </c>
      <c r="JJ167" s="39">
        <v>6950</v>
      </c>
      <c r="JK167" s="39">
        <v>3680</v>
      </c>
      <c r="JL167" s="39">
        <v>2840</v>
      </c>
      <c r="JM167" s="39">
        <v>360</v>
      </c>
      <c r="JN167" s="39" t="s">
        <v>334</v>
      </c>
      <c r="JO167" s="39">
        <v>41790</v>
      </c>
      <c r="JP167" s="39">
        <v>3790</v>
      </c>
      <c r="JQ167" s="39">
        <v>7340</v>
      </c>
      <c r="JR167" s="39">
        <v>9120</v>
      </c>
      <c r="JS167" s="39">
        <v>7930</v>
      </c>
      <c r="JT167" s="39">
        <v>7040</v>
      </c>
      <c r="JU167" s="39">
        <v>3730</v>
      </c>
      <c r="JV167" s="39">
        <v>2860</v>
      </c>
      <c r="JW167" s="39">
        <v>370</v>
      </c>
      <c r="JX167" s="39" t="s">
        <v>334</v>
      </c>
      <c r="JY167" s="39">
        <v>42170</v>
      </c>
      <c r="JZ167" s="39">
        <v>3820</v>
      </c>
      <c r="KA167" s="39">
        <v>7370</v>
      </c>
      <c r="KB167" s="39">
        <v>9160</v>
      </c>
      <c r="KC167" s="39">
        <v>7960</v>
      </c>
      <c r="KD167" s="39">
        <v>7100</v>
      </c>
      <c r="KE167" s="39">
        <v>3750</v>
      </c>
      <c r="KF167" s="39">
        <v>2880</v>
      </c>
      <c r="KG167" s="39">
        <v>370</v>
      </c>
      <c r="KH167" s="39" t="s">
        <v>334</v>
      </c>
      <c r="KI167" s="39">
        <v>42400</v>
      </c>
      <c r="KJ167" s="39">
        <v>3860</v>
      </c>
      <c r="KK167" s="39">
        <v>7380</v>
      </c>
      <c r="KL167" s="39">
        <v>9200</v>
      </c>
      <c r="KM167" s="39">
        <v>7960</v>
      </c>
      <c r="KN167" s="39">
        <v>7140</v>
      </c>
      <c r="KO167" s="39">
        <v>3770</v>
      </c>
      <c r="KP167" s="39">
        <v>2910</v>
      </c>
      <c r="KQ167" s="39">
        <v>370</v>
      </c>
      <c r="KR167" s="39" t="s">
        <v>334</v>
      </c>
      <c r="KS167" s="39">
        <v>42600</v>
      </c>
      <c r="KT167" s="39">
        <v>3910</v>
      </c>
      <c r="KU167" s="39">
        <v>7410</v>
      </c>
      <c r="KV167" s="39">
        <v>9210</v>
      </c>
      <c r="KW167" s="39">
        <v>8000</v>
      </c>
      <c r="KX167" s="39">
        <v>7150</v>
      </c>
      <c r="KY167" s="39">
        <v>3800</v>
      </c>
      <c r="KZ167" s="39">
        <v>2910</v>
      </c>
      <c r="LA167" s="39">
        <v>380</v>
      </c>
      <c r="LB167" s="39" t="s">
        <v>334</v>
      </c>
      <c r="LC167" s="39">
        <v>42790</v>
      </c>
      <c r="LD167" t="str">
        <f>INDEX(Lookup!$F$2:$F$375, MATCH(D167,Lookup!$A$2:$A$375,0))</f>
        <v>:</v>
      </c>
    </row>
    <row r="168" spans="2:316" ht="15" customHeight="1" x14ac:dyDescent="0.25">
      <c r="B168" s="1" t="s">
        <v>342</v>
      </c>
      <c r="C168" s="42">
        <v>1860</v>
      </c>
      <c r="D168" s="42" t="s">
        <v>663</v>
      </c>
      <c r="E168" s="37" t="s">
        <v>664</v>
      </c>
      <c r="F168" s="38">
        <v>2920</v>
      </c>
      <c r="G168" s="38">
        <v>6220</v>
      </c>
      <c r="H168" s="38">
        <v>6720</v>
      </c>
      <c r="I168" s="38">
        <v>4830</v>
      </c>
      <c r="J168" s="38">
        <v>3940</v>
      </c>
      <c r="K168" s="38">
        <v>2780</v>
      </c>
      <c r="L168" s="38">
        <v>1850</v>
      </c>
      <c r="M168" s="38">
        <v>150</v>
      </c>
      <c r="N168" s="38" t="s">
        <v>334</v>
      </c>
      <c r="O168" s="39">
        <v>29390</v>
      </c>
      <c r="P168" s="39">
        <v>3090</v>
      </c>
      <c r="Q168" s="39">
        <v>6320</v>
      </c>
      <c r="R168" s="39">
        <v>6690</v>
      </c>
      <c r="S168" s="39">
        <v>4900</v>
      </c>
      <c r="T168" s="39">
        <v>3970</v>
      </c>
      <c r="U168" s="39">
        <v>2760</v>
      </c>
      <c r="V168" s="39">
        <v>1810</v>
      </c>
      <c r="W168" s="39">
        <v>140</v>
      </c>
      <c r="X168" s="39" t="s">
        <v>334</v>
      </c>
      <c r="Y168" s="39">
        <v>29680</v>
      </c>
      <c r="Z168" s="39">
        <v>3290</v>
      </c>
      <c r="AA168" s="39">
        <v>6470</v>
      </c>
      <c r="AB168" s="39">
        <v>6670</v>
      </c>
      <c r="AC168" s="39">
        <v>4970</v>
      </c>
      <c r="AD168" s="39">
        <v>4020</v>
      </c>
      <c r="AE168" s="39">
        <v>2700</v>
      </c>
      <c r="AF168" s="39">
        <v>1700</v>
      </c>
      <c r="AG168" s="39">
        <v>130</v>
      </c>
      <c r="AH168" s="39" t="s">
        <v>334</v>
      </c>
      <c r="AI168" s="39">
        <v>29930</v>
      </c>
      <c r="AJ168" s="39">
        <v>3370</v>
      </c>
      <c r="AK168" s="39">
        <v>6510</v>
      </c>
      <c r="AL168" s="39">
        <v>6730</v>
      </c>
      <c r="AM168" s="39">
        <v>5020</v>
      </c>
      <c r="AN168" s="39">
        <v>4130</v>
      </c>
      <c r="AO168" s="39">
        <v>2750</v>
      </c>
      <c r="AP168" s="39">
        <v>1670</v>
      </c>
      <c r="AQ168" s="39">
        <v>120</v>
      </c>
      <c r="AR168" s="39" t="s">
        <v>334</v>
      </c>
      <c r="AS168" s="39">
        <v>30300</v>
      </c>
      <c r="AT168" s="39">
        <v>3470</v>
      </c>
      <c r="AU168" s="39">
        <v>6540</v>
      </c>
      <c r="AV168" s="39">
        <v>6790</v>
      </c>
      <c r="AW168" s="39">
        <v>5050</v>
      </c>
      <c r="AX168" s="39">
        <v>4180</v>
      </c>
      <c r="AY168" s="39">
        <v>2790</v>
      </c>
      <c r="AZ168" s="39">
        <v>1700</v>
      </c>
      <c r="BA168" s="39">
        <v>110</v>
      </c>
      <c r="BB168" s="39" t="s">
        <v>334</v>
      </c>
      <c r="BC168" s="39">
        <v>30630</v>
      </c>
      <c r="BD168" s="39">
        <v>3480</v>
      </c>
      <c r="BE168" s="39">
        <v>6560</v>
      </c>
      <c r="BF168" s="39">
        <v>6810</v>
      </c>
      <c r="BG168" s="39">
        <v>5100</v>
      </c>
      <c r="BH168" s="39">
        <v>4240</v>
      </c>
      <c r="BI168" s="39">
        <v>2880</v>
      </c>
      <c r="BJ168" s="39">
        <v>1760</v>
      </c>
      <c r="BK168" s="39">
        <v>120</v>
      </c>
      <c r="BL168" s="39" t="s">
        <v>334</v>
      </c>
      <c r="BM168" s="39">
        <v>30950</v>
      </c>
      <c r="BN168" s="39">
        <v>3450</v>
      </c>
      <c r="BO168" s="39">
        <v>6600</v>
      </c>
      <c r="BP168" s="39">
        <v>6810</v>
      </c>
      <c r="BQ168" s="39">
        <v>5130</v>
      </c>
      <c r="BR168" s="39">
        <v>4300</v>
      </c>
      <c r="BS168" s="39">
        <v>2920</v>
      </c>
      <c r="BT168" s="39">
        <v>1820</v>
      </c>
      <c r="BU168" s="39">
        <v>120</v>
      </c>
      <c r="BV168" s="39" t="s">
        <v>334</v>
      </c>
      <c r="BW168" s="39">
        <v>31160</v>
      </c>
      <c r="BX168" s="39">
        <v>3440</v>
      </c>
      <c r="BY168" s="39">
        <v>6610</v>
      </c>
      <c r="BZ168" s="39">
        <v>6820</v>
      </c>
      <c r="CA168" s="39">
        <v>5160</v>
      </c>
      <c r="CB168" s="39">
        <v>4330</v>
      </c>
      <c r="CC168" s="39">
        <v>2980</v>
      </c>
      <c r="CD168" s="39">
        <v>1860</v>
      </c>
      <c r="CE168" s="39">
        <v>120</v>
      </c>
      <c r="CF168" s="39" t="s">
        <v>334</v>
      </c>
      <c r="CG168" s="39">
        <v>31330</v>
      </c>
      <c r="CH168" s="39">
        <v>3490</v>
      </c>
      <c r="CI168" s="39">
        <v>6590</v>
      </c>
      <c r="CJ168" s="39">
        <v>6820</v>
      </c>
      <c r="CK168" s="39">
        <v>5150</v>
      </c>
      <c r="CL168" s="39">
        <v>4370</v>
      </c>
      <c r="CM168" s="39">
        <v>3020</v>
      </c>
      <c r="CN168" s="39">
        <v>1910</v>
      </c>
      <c r="CO168" s="39">
        <v>120</v>
      </c>
      <c r="CP168" s="39" t="s">
        <v>334</v>
      </c>
      <c r="CQ168" s="39">
        <v>31480</v>
      </c>
      <c r="CR168" s="39">
        <v>3450</v>
      </c>
      <c r="CS168" s="39">
        <v>6580</v>
      </c>
      <c r="CT168" s="39">
        <v>6890</v>
      </c>
      <c r="CU168" s="39">
        <v>5170</v>
      </c>
      <c r="CV168" s="39">
        <v>4390</v>
      </c>
      <c r="CW168" s="39">
        <v>3050</v>
      </c>
      <c r="CX168" s="39">
        <v>1950</v>
      </c>
      <c r="CY168" s="39">
        <v>120</v>
      </c>
      <c r="CZ168" s="39" t="s">
        <v>334</v>
      </c>
      <c r="DA168" s="39">
        <v>31610</v>
      </c>
      <c r="DB168" s="39">
        <v>3480</v>
      </c>
      <c r="DC168" s="39">
        <v>6610</v>
      </c>
      <c r="DD168" s="39">
        <v>6920</v>
      </c>
      <c r="DE168" s="39">
        <v>5190</v>
      </c>
      <c r="DF168" s="39">
        <v>4430</v>
      </c>
      <c r="DG168" s="39">
        <v>3090</v>
      </c>
      <c r="DH168" s="39">
        <v>2010</v>
      </c>
      <c r="DI168" s="39">
        <v>120</v>
      </c>
      <c r="DJ168" s="39" t="s">
        <v>334</v>
      </c>
      <c r="DK168" s="39">
        <v>31850</v>
      </c>
      <c r="DL168" s="39">
        <v>3490</v>
      </c>
      <c r="DM168" s="39">
        <v>6600</v>
      </c>
      <c r="DN168" s="39">
        <v>6930</v>
      </c>
      <c r="DO168" s="39">
        <v>5200</v>
      </c>
      <c r="DP168" s="39">
        <v>4460</v>
      </c>
      <c r="DQ168" s="39">
        <v>3150</v>
      </c>
      <c r="DR168" s="39">
        <v>2080</v>
      </c>
      <c r="DS168" s="39">
        <v>130</v>
      </c>
      <c r="DT168" s="39" t="s">
        <v>334</v>
      </c>
      <c r="DU168" s="39">
        <v>32020</v>
      </c>
      <c r="DV168" s="39">
        <v>3540</v>
      </c>
      <c r="DW168" s="39">
        <v>6610</v>
      </c>
      <c r="DX168" s="39">
        <v>6950</v>
      </c>
      <c r="DY168" s="39">
        <v>5230</v>
      </c>
      <c r="DZ168" s="39">
        <v>4490</v>
      </c>
      <c r="EA168" s="39">
        <v>3190</v>
      </c>
      <c r="EB168" s="39">
        <v>2110</v>
      </c>
      <c r="EC168" s="39">
        <v>130</v>
      </c>
      <c r="ED168" s="39" t="s">
        <v>334</v>
      </c>
      <c r="EE168" s="39">
        <v>32250</v>
      </c>
      <c r="EF168" s="39">
        <v>3560</v>
      </c>
      <c r="EG168" s="39">
        <v>6650</v>
      </c>
      <c r="EH168" s="39">
        <v>6960</v>
      </c>
      <c r="EI168" s="39">
        <v>5230</v>
      </c>
      <c r="EJ168" s="39">
        <v>4510</v>
      </c>
      <c r="EK168" s="39">
        <v>3230</v>
      </c>
      <c r="EL168" s="39">
        <v>2130</v>
      </c>
      <c r="EM168" s="39">
        <v>130</v>
      </c>
      <c r="EN168" s="39" t="s">
        <v>334</v>
      </c>
      <c r="EO168" s="39">
        <v>32410</v>
      </c>
      <c r="EP168" s="39">
        <v>3610</v>
      </c>
      <c r="EQ168" s="39">
        <v>6670</v>
      </c>
      <c r="ER168" s="39">
        <v>7040</v>
      </c>
      <c r="ES168" s="39">
        <v>5250</v>
      </c>
      <c r="ET168" s="39">
        <v>4520</v>
      </c>
      <c r="EU168" s="39">
        <v>3250</v>
      </c>
      <c r="EV168" s="39">
        <v>2150</v>
      </c>
      <c r="EW168" s="39">
        <v>120</v>
      </c>
      <c r="EX168" s="39" t="s">
        <v>334</v>
      </c>
      <c r="EY168" s="39">
        <v>32610</v>
      </c>
      <c r="EZ168" s="39">
        <v>3660</v>
      </c>
      <c r="FA168" s="39">
        <v>6700</v>
      </c>
      <c r="FB168" s="39">
        <v>7060</v>
      </c>
      <c r="FC168" s="39">
        <v>5260</v>
      </c>
      <c r="FD168" s="39">
        <v>4560</v>
      </c>
      <c r="FE168" s="39">
        <v>3260</v>
      </c>
      <c r="FF168" s="39">
        <v>2170</v>
      </c>
      <c r="FG168" s="39">
        <v>130</v>
      </c>
      <c r="FH168" s="39" t="s">
        <v>334</v>
      </c>
      <c r="FI168" s="39">
        <v>32790</v>
      </c>
      <c r="FJ168" s="39">
        <v>3680</v>
      </c>
      <c r="FK168" s="39">
        <v>6750</v>
      </c>
      <c r="FL168" s="39">
        <v>7120</v>
      </c>
      <c r="FM168" s="39">
        <v>5290</v>
      </c>
      <c r="FN168" s="39">
        <v>4580</v>
      </c>
      <c r="FO168" s="39">
        <v>3280</v>
      </c>
      <c r="FP168" s="39">
        <v>2180</v>
      </c>
      <c r="FQ168" s="39">
        <v>130</v>
      </c>
      <c r="FR168" s="39" t="s">
        <v>334</v>
      </c>
      <c r="FS168" s="39">
        <v>33000</v>
      </c>
      <c r="FT168" s="39">
        <v>3700</v>
      </c>
      <c r="FU168" s="39">
        <v>6790</v>
      </c>
      <c r="FV168" s="39">
        <v>7150</v>
      </c>
      <c r="FW168" s="39">
        <v>5330</v>
      </c>
      <c r="FX168" s="39">
        <v>4600</v>
      </c>
      <c r="FY168" s="39">
        <v>3310</v>
      </c>
      <c r="FZ168" s="39">
        <v>2190</v>
      </c>
      <c r="GA168" s="39">
        <v>130</v>
      </c>
      <c r="GB168" s="39" t="s">
        <v>334</v>
      </c>
      <c r="GC168" s="39">
        <v>33190</v>
      </c>
      <c r="GD168" s="39">
        <v>3740</v>
      </c>
      <c r="GE168" s="39">
        <v>6880</v>
      </c>
      <c r="GF168" s="39">
        <v>7210</v>
      </c>
      <c r="GG168" s="39">
        <v>5350</v>
      </c>
      <c r="GH168" s="39">
        <v>4660</v>
      </c>
      <c r="GI168" s="39">
        <v>3340</v>
      </c>
      <c r="GJ168" s="39">
        <v>2200</v>
      </c>
      <c r="GK168" s="39">
        <v>130</v>
      </c>
      <c r="GL168" s="39" t="s">
        <v>334</v>
      </c>
      <c r="GM168" s="39">
        <v>33510</v>
      </c>
      <c r="GN168" s="39">
        <v>3790</v>
      </c>
      <c r="GO168" s="39">
        <v>6980</v>
      </c>
      <c r="GP168" s="39">
        <v>7270</v>
      </c>
      <c r="GQ168" s="39">
        <v>5370</v>
      </c>
      <c r="GR168" s="39">
        <v>4690</v>
      </c>
      <c r="GS168" s="39">
        <v>3370</v>
      </c>
      <c r="GT168" s="39">
        <v>2210</v>
      </c>
      <c r="GU168" s="39">
        <v>130</v>
      </c>
      <c r="GV168" s="39" t="s">
        <v>334</v>
      </c>
      <c r="GW168" s="39">
        <v>33800</v>
      </c>
      <c r="GX168" s="39">
        <v>3780</v>
      </c>
      <c r="GY168" s="39">
        <v>7050</v>
      </c>
      <c r="GZ168" s="39">
        <v>7300</v>
      </c>
      <c r="HA168" s="39">
        <v>5400</v>
      </c>
      <c r="HB168" s="39">
        <v>4710</v>
      </c>
      <c r="HC168" s="39">
        <v>3410</v>
      </c>
      <c r="HD168" s="39">
        <v>2210</v>
      </c>
      <c r="HE168" s="39">
        <v>130</v>
      </c>
      <c r="HF168" s="39" t="s">
        <v>334</v>
      </c>
      <c r="HG168" s="39">
        <v>33990</v>
      </c>
      <c r="HH168" s="39">
        <v>3790</v>
      </c>
      <c r="HI168" s="39">
        <v>7110</v>
      </c>
      <c r="HJ168" s="39">
        <v>7340</v>
      </c>
      <c r="HK168" s="39">
        <v>5430</v>
      </c>
      <c r="HL168" s="39">
        <v>4740</v>
      </c>
      <c r="HM168" s="39">
        <v>3440</v>
      </c>
      <c r="HN168" s="39">
        <v>2220</v>
      </c>
      <c r="HO168" s="39">
        <v>130</v>
      </c>
      <c r="HP168" s="39" t="s">
        <v>334</v>
      </c>
      <c r="HQ168" s="39">
        <v>34200</v>
      </c>
      <c r="HR168" s="39">
        <v>3830</v>
      </c>
      <c r="HS168" s="39">
        <v>7170</v>
      </c>
      <c r="HT168" s="39">
        <v>7420</v>
      </c>
      <c r="HU168" s="39">
        <v>5440</v>
      </c>
      <c r="HV168" s="39">
        <v>4760</v>
      </c>
      <c r="HW168" s="39">
        <v>3470</v>
      </c>
      <c r="HX168" s="39">
        <v>2230</v>
      </c>
      <c r="HY168" s="39">
        <v>130</v>
      </c>
      <c r="HZ168" s="39" t="s">
        <v>334</v>
      </c>
      <c r="IA168" s="39">
        <v>34450</v>
      </c>
      <c r="IB168" s="39">
        <v>3830</v>
      </c>
      <c r="IC168" s="39">
        <v>7210</v>
      </c>
      <c r="ID168" s="39">
        <v>7440</v>
      </c>
      <c r="IE168" s="39">
        <v>5450</v>
      </c>
      <c r="IF168" s="39">
        <v>4810</v>
      </c>
      <c r="IG168" s="39">
        <v>3560</v>
      </c>
      <c r="IH168" s="39">
        <v>2240</v>
      </c>
      <c r="II168" s="39">
        <v>120</v>
      </c>
      <c r="IJ168" s="39" t="s">
        <v>334</v>
      </c>
      <c r="IK168" s="39">
        <v>34670</v>
      </c>
      <c r="IL168" s="39">
        <v>3800</v>
      </c>
      <c r="IM168" s="39">
        <v>7250</v>
      </c>
      <c r="IN168" s="39">
        <v>7590</v>
      </c>
      <c r="IO168" s="39">
        <v>5490</v>
      </c>
      <c r="IP168" s="39">
        <v>4840</v>
      </c>
      <c r="IQ168" s="39">
        <v>3630</v>
      </c>
      <c r="IR168" s="39">
        <v>2280</v>
      </c>
      <c r="IS168" s="39">
        <v>130</v>
      </c>
      <c r="IT168" s="39" t="s">
        <v>334</v>
      </c>
      <c r="IU168" s="39">
        <v>35000</v>
      </c>
      <c r="IV168" s="39">
        <v>3810</v>
      </c>
      <c r="IW168" s="39">
        <v>7320</v>
      </c>
      <c r="IX168" s="39">
        <v>7730</v>
      </c>
      <c r="IY168" s="39">
        <v>5530</v>
      </c>
      <c r="IZ168" s="39">
        <v>4880</v>
      </c>
      <c r="JA168" s="39">
        <v>3710</v>
      </c>
      <c r="JB168" s="39">
        <v>2320</v>
      </c>
      <c r="JC168" s="39">
        <v>130</v>
      </c>
      <c r="JD168" s="39" t="s">
        <v>334</v>
      </c>
      <c r="JE168" s="39">
        <v>35430</v>
      </c>
      <c r="JF168" s="39">
        <v>3850</v>
      </c>
      <c r="JG168" s="39">
        <v>7340</v>
      </c>
      <c r="JH168" s="39">
        <v>7870</v>
      </c>
      <c r="JI168" s="39">
        <v>5550</v>
      </c>
      <c r="JJ168" s="39">
        <v>4920</v>
      </c>
      <c r="JK168" s="39">
        <v>3780</v>
      </c>
      <c r="JL168" s="39">
        <v>2360</v>
      </c>
      <c r="JM168" s="39">
        <v>130</v>
      </c>
      <c r="JN168" s="39" t="s">
        <v>334</v>
      </c>
      <c r="JO168" s="39">
        <v>35800</v>
      </c>
      <c r="JP168" s="39">
        <v>3910</v>
      </c>
      <c r="JQ168" s="39">
        <v>7400</v>
      </c>
      <c r="JR168" s="39">
        <v>8020</v>
      </c>
      <c r="JS168" s="39">
        <v>5610</v>
      </c>
      <c r="JT168" s="39">
        <v>5020</v>
      </c>
      <c r="JU168" s="39">
        <v>3950</v>
      </c>
      <c r="JV168" s="39">
        <v>2410</v>
      </c>
      <c r="JW168" s="39">
        <v>130</v>
      </c>
      <c r="JX168" s="39" t="s">
        <v>334</v>
      </c>
      <c r="JY168" s="39">
        <v>36440</v>
      </c>
      <c r="JZ168" s="39">
        <v>3940</v>
      </c>
      <c r="KA168" s="39">
        <v>7440</v>
      </c>
      <c r="KB168" s="39">
        <v>8120</v>
      </c>
      <c r="KC168" s="39">
        <v>5670</v>
      </c>
      <c r="KD168" s="39">
        <v>5080</v>
      </c>
      <c r="KE168" s="39">
        <v>3990</v>
      </c>
      <c r="KF168" s="39">
        <v>2440</v>
      </c>
      <c r="KG168" s="39">
        <v>130</v>
      </c>
      <c r="KH168" s="39" t="s">
        <v>334</v>
      </c>
      <c r="KI168" s="39">
        <v>36800</v>
      </c>
      <c r="KJ168" s="39">
        <v>3980</v>
      </c>
      <c r="KK168" s="39">
        <v>7500</v>
      </c>
      <c r="KL168" s="39">
        <v>8400</v>
      </c>
      <c r="KM168" s="39">
        <v>5770</v>
      </c>
      <c r="KN168" s="39">
        <v>5170</v>
      </c>
      <c r="KO168" s="39">
        <v>4050</v>
      </c>
      <c r="KP168" s="39">
        <v>2470</v>
      </c>
      <c r="KQ168" s="39">
        <v>130</v>
      </c>
      <c r="KR168" s="39" t="s">
        <v>334</v>
      </c>
      <c r="KS168" s="39">
        <v>37470</v>
      </c>
      <c r="KT168" s="39">
        <v>3990</v>
      </c>
      <c r="KU168" s="39">
        <v>7550</v>
      </c>
      <c r="KV168" s="39">
        <v>8520</v>
      </c>
      <c r="KW168" s="39">
        <v>5820</v>
      </c>
      <c r="KX168" s="39">
        <v>5230</v>
      </c>
      <c r="KY168" s="39">
        <v>4090</v>
      </c>
      <c r="KZ168" s="39">
        <v>2500</v>
      </c>
      <c r="LA168" s="39">
        <v>130</v>
      </c>
      <c r="LB168" s="39" t="s">
        <v>334</v>
      </c>
      <c r="LC168" s="39">
        <v>37810</v>
      </c>
      <c r="LD168" t="str">
        <f>INDEX(Lookup!$F$2:$F$375, MATCH(D168,Lookup!$A$2:$A$375,0))</f>
        <v>:</v>
      </c>
    </row>
    <row r="169" spans="2:316" ht="15" customHeight="1" x14ac:dyDescent="0.25">
      <c r="B169" s="1" t="s">
        <v>342</v>
      </c>
      <c r="C169" s="42">
        <v>1825</v>
      </c>
      <c r="D169" s="42" t="s">
        <v>665</v>
      </c>
      <c r="E169" s="37" t="s">
        <v>666</v>
      </c>
      <c r="F169" s="38">
        <v>6760</v>
      </c>
      <c r="G169" s="38">
        <v>10310</v>
      </c>
      <c r="H169" s="38">
        <v>6420</v>
      </c>
      <c r="I169" s="38">
        <v>3380</v>
      </c>
      <c r="J169" s="38">
        <v>2480</v>
      </c>
      <c r="K169" s="38">
        <v>540</v>
      </c>
      <c r="L169" s="38">
        <v>300</v>
      </c>
      <c r="M169" s="38">
        <v>30</v>
      </c>
      <c r="N169" s="38" t="s">
        <v>334</v>
      </c>
      <c r="O169" s="39">
        <v>30220</v>
      </c>
      <c r="P169" s="39">
        <v>6460</v>
      </c>
      <c r="Q169" s="39">
        <v>10730</v>
      </c>
      <c r="R169" s="39">
        <v>6450</v>
      </c>
      <c r="S169" s="39">
        <v>3450</v>
      </c>
      <c r="T169" s="39">
        <v>2470</v>
      </c>
      <c r="U169" s="39">
        <v>540</v>
      </c>
      <c r="V169" s="39">
        <v>290</v>
      </c>
      <c r="W169" s="39">
        <v>30</v>
      </c>
      <c r="X169" s="39" t="s">
        <v>334</v>
      </c>
      <c r="Y169" s="39">
        <v>30400</v>
      </c>
      <c r="Z169" s="39">
        <v>6440</v>
      </c>
      <c r="AA169" s="39">
        <v>10900</v>
      </c>
      <c r="AB169" s="39">
        <v>6430</v>
      </c>
      <c r="AC169" s="39">
        <v>3550</v>
      </c>
      <c r="AD169" s="39">
        <v>2430</v>
      </c>
      <c r="AE169" s="39">
        <v>590</v>
      </c>
      <c r="AF169" s="39">
        <v>280</v>
      </c>
      <c r="AG169" s="39">
        <v>20</v>
      </c>
      <c r="AH169" s="39" t="s">
        <v>334</v>
      </c>
      <c r="AI169" s="39">
        <v>30630</v>
      </c>
      <c r="AJ169" s="39">
        <v>6840</v>
      </c>
      <c r="AK169" s="39">
        <v>10600</v>
      </c>
      <c r="AL169" s="39">
        <v>6440</v>
      </c>
      <c r="AM169" s="39">
        <v>3570</v>
      </c>
      <c r="AN169" s="39">
        <v>2430</v>
      </c>
      <c r="AO169" s="39">
        <v>660</v>
      </c>
      <c r="AP169" s="39">
        <v>300</v>
      </c>
      <c r="AQ169" s="39">
        <v>20</v>
      </c>
      <c r="AR169" s="39" t="s">
        <v>334</v>
      </c>
      <c r="AS169" s="39">
        <v>30860</v>
      </c>
      <c r="AT169" s="39">
        <v>6860</v>
      </c>
      <c r="AU169" s="39">
        <v>10660</v>
      </c>
      <c r="AV169" s="39">
        <v>6470</v>
      </c>
      <c r="AW169" s="39">
        <v>3570</v>
      </c>
      <c r="AX169" s="39">
        <v>2510</v>
      </c>
      <c r="AY169" s="39">
        <v>680</v>
      </c>
      <c r="AZ169" s="39">
        <v>310</v>
      </c>
      <c r="BA169" s="39">
        <v>20</v>
      </c>
      <c r="BB169" s="39" t="s">
        <v>334</v>
      </c>
      <c r="BC169" s="39">
        <v>31070</v>
      </c>
      <c r="BD169" s="39">
        <v>6820</v>
      </c>
      <c r="BE169" s="39">
        <v>10790</v>
      </c>
      <c r="BF169" s="39">
        <v>6540</v>
      </c>
      <c r="BG169" s="39">
        <v>3620</v>
      </c>
      <c r="BH169" s="39">
        <v>2540</v>
      </c>
      <c r="BI169" s="39">
        <v>800</v>
      </c>
      <c r="BJ169" s="39">
        <v>320</v>
      </c>
      <c r="BK169" s="39">
        <v>20</v>
      </c>
      <c r="BL169" s="39" t="s">
        <v>334</v>
      </c>
      <c r="BM169" s="39">
        <v>31450</v>
      </c>
      <c r="BN169" s="39">
        <v>6890</v>
      </c>
      <c r="BO169" s="39">
        <v>10840</v>
      </c>
      <c r="BP169" s="39">
        <v>6500</v>
      </c>
      <c r="BQ169" s="39">
        <v>3680</v>
      </c>
      <c r="BR169" s="39">
        <v>2640</v>
      </c>
      <c r="BS169" s="39">
        <v>860</v>
      </c>
      <c r="BT169" s="39">
        <v>320</v>
      </c>
      <c r="BU169" s="39">
        <v>20</v>
      </c>
      <c r="BV169" s="39" t="s">
        <v>334</v>
      </c>
      <c r="BW169" s="39">
        <v>31750</v>
      </c>
      <c r="BX169" s="39">
        <v>6970</v>
      </c>
      <c r="BY169" s="39">
        <v>10860</v>
      </c>
      <c r="BZ169" s="39">
        <v>6580</v>
      </c>
      <c r="CA169" s="39">
        <v>3770</v>
      </c>
      <c r="CB169" s="39">
        <v>2720</v>
      </c>
      <c r="CC169" s="39">
        <v>940</v>
      </c>
      <c r="CD169" s="39">
        <v>330</v>
      </c>
      <c r="CE169" s="39">
        <v>20</v>
      </c>
      <c r="CF169" s="39" t="s">
        <v>334</v>
      </c>
      <c r="CG169" s="39">
        <v>32190</v>
      </c>
      <c r="CH169" s="39">
        <v>7080</v>
      </c>
      <c r="CI169" s="39">
        <v>10860</v>
      </c>
      <c r="CJ169" s="39">
        <v>6690</v>
      </c>
      <c r="CK169" s="39">
        <v>3840</v>
      </c>
      <c r="CL169" s="39">
        <v>2810</v>
      </c>
      <c r="CM169" s="39">
        <v>980</v>
      </c>
      <c r="CN169" s="39">
        <v>350</v>
      </c>
      <c r="CO169" s="39">
        <v>20</v>
      </c>
      <c r="CP169" s="39" t="s">
        <v>334</v>
      </c>
      <c r="CQ169" s="39">
        <v>32630</v>
      </c>
      <c r="CR169" s="39">
        <v>7120</v>
      </c>
      <c r="CS169" s="39">
        <v>10870</v>
      </c>
      <c r="CT169" s="39">
        <v>6750</v>
      </c>
      <c r="CU169" s="39">
        <v>3880</v>
      </c>
      <c r="CV169" s="39">
        <v>2850</v>
      </c>
      <c r="CW169" s="39">
        <v>1030</v>
      </c>
      <c r="CX169" s="39">
        <v>360</v>
      </c>
      <c r="CY169" s="39">
        <v>20</v>
      </c>
      <c r="CZ169" s="39" t="s">
        <v>334</v>
      </c>
      <c r="DA169" s="39">
        <v>32880</v>
      </c>
      <c r="DB169" s="39">
        <v>7150</v>
      </c>
      <c r="DC169" s="39">
        <v>10910</v>
      </c>
      <c r="DD169" s="39">
        <v>6850</v>
      </c>
      <c r="DE169" s="39">
        <v>3920</v>
      </c>
      <c r="DF169" s="39">
        <v>2860</v>
      </c>
      <c r="DG169" s="39">
        <v>1080</v>
      </c>
      <c r="DH169" s="39">
        <v>370</v>
      </c>
      <c r="DI169" s="39">
        <v>20</v>
      </c>
      <c r="DJ169" s="39" t="s">
        <v>334</v>
      </c>
      <c r="DK169" s="39">
        <v>33160</v>
      </c>
      <c r="DL169" s="39">
        <v>7190</v>
      </c>
      <c r="DM169" s="39">
        <v>10950</v>
      </c>
      <c r="DN169" s="39">
        <v>7000</v>
      </c>
      <c r="DO169" s="39">
        <v>3960</v>
      </c>
      <c r="DP169" s="39">
        <v>2920</v>
      </c>
      <c r="DQ169" s="39">
        <v>1120</v>
      </c>
      <c r="DR169" s="39">
        <v>380</v>
      </c>
      <c r="DS169" s="39">
        <v>20</v>
      </c>
      <c r="DT169" s="39" t="s">
        <v>334</v>
      </c>
      <c r="DU169" s="39">
        <v>33540</v>
      </c>
      <c r="DV169" s="39">
        <v>7220</v>
      </c>
      <c r="DW169" s="39">
        <v>11050</v>
      </c>
      <c r="DX169" s="39">
        <v>7020</v>
      </c>
      <c r="DY169" s="39">
        <v>4050</v>
      </c>
      <c r="DZ169" s="39">
        <v>2970</v>
      </c>
      <c r="EA169" s="39">
        <v>1130</v>
      </c>
      <c r="EB169" s="39">
        <v>390</v>
      </c>
      <c r="EC169" s="39">
        <v>20</v>
      </c>
      <c r="ED169" s="39" t="s">
        <v>334</v>
      </c>
      <c r="EE169" s="39">
        <v>33850</v>
      </c>
      <c r="EF169" s="39">
        <v>7270</v>
      </c>
      <c r="EG169" s="39">
        <v>11150</v>
      </c>
      <c r="EH169" s="39">
        <v>7050</v>
      </c>
      <c r="EI169" s="39">
        <v>4120</v>
      </c>
      <c r="EJ169" s="39">
        <v>3020</v>
      </c>
      <c r="EK169" s="39">
        <v>1110</v>
      </c>
      <c r="EL169" s="39">
        <v>400</v>
      </c>
      <c r="EM169" s="39">
        <v>20</v>
      </c>
      <c r="EN169" s="39" t="s">
        <v>334</v>
      </c>
      <c r="EO169" s="39">
        <v>34140</v>
      </c>
      <c r="EP169" s="39">
        <v>7320</v>
      </c>
      <c r="EQ169" s="39">
        <v>11330</v>
      </c>
      <c r="ER169" s="39">
        <v>7080</v>
      </c>
      <c r="ES169" s="39">
        <v>4150</v>
      </c>
      <c r="ET169" s="39">
        <v>3040</v>
      </c>
      <c r="EU169" s="39">
        <v>1130</v>
      </c>
      <c r="EV169" s="39">
        <v>410</v>
      </c>
      <c r="EW169" s="39">
        <v>20</v>
      </c>
      <c r="EX169" s="39" t="s">
        <v>334</v>
      </c>
      <c r="EY169" s="39">
        <v>34460</v>
      </c>
      <c r="EZ169" s="39">
        <v>7370</v>
      </c>
      <c r="FA169" s="39">
        <v>11470</v>
      </c>
      <c r="FB169" s="39">
        <v>7120</v>
      </c>
      <c r="FC169" s="39">
        <v>4170</v>
      </c>
      <c r="FD169" s="39">
        <v>3090</v>
      </c>
      <c r="FE169" s="39">
        <v>1110</v>
      </c>
      <c r="FF169" s="39">
        <v>410</v>
      </c>
      <c r="FG169" s="39">
        <v>20</v>
      </c>
      <c r="FH169" s="39" t="s">
        <v>334</v>
      </c>
      <c r="FI169" s="39">
        <v>34760</v>
      </c>
      <c r="FJ169" s="39">
        <v>7450</v>
      </c>
      <c r="FK169" s="39">
        <v>11560</v>
      </c>
      <c r="FL169" s="39">
        <v>7140</v>
      </c>
      <c r="FM169" s="39">
        <v>4160</v>
      </c>
      <c r="FN169" s="39">
        <v>3100</v>
      </c>
      <c r="FO169" s="39">
        <v>1120</v>
      </c>
      <c r="FP169" s="39">
        <v>420</v>
      </c>
      <c r="FQ169" s="39">
        <v>20</v>
      </c>
      <c r="FR169" s="39" t="s">
        <v>334</v>
      </c>
      <c r="FS169" s="39">
        <v>34960</v>
      </c>
      <c r="FT169" s="39">
        <v>7460</v>
      </c>
      <c r="FU169" s="39">
        <v>11610</v>
      </c>
      <c r="FV169" s="39">
        <v>7140</v>
      </c>
      <c r="FW169" s="39">
        <v>4180</v>
      </c>
      <c r="FX169" s="39">
        <v>3110</v>
      </c>
      <c r="FY169" s="39">
        <v>1120</v>
      </c>
      <c r="FZ169" s="39">
        <v>420</v>
      </c>
      <c r="GA169" s="39">
        <v>20</v>
      </c>
      <c r="GB169" s="39" t="s">
        <v>334</v>
      </c>
      <c r="GC169" s="39">
        <v>35080</v>
      </c>
      <c r="GD169" s="39">
        <v>7490</v>
      </c>
      <c r="GE169" s="39">
        <v>11640</v>
      </c>
      <c r="GF169" s="39">
        <v>7200</v>
      </c>
      <c r="GG169" s="39">
        <v>4190</v>
      </c>
      <c r="GH169" s="39">
        <v>3110</v>
      </c>
      <c r="GI169" s="39">
        <v>1130</v>
      </c>
      <c r="GJ169" s="39">
        <v>420</v>
      </c>
      <c r="GK169" s="39">
        <v>20</v>
      </c>
      <c r="GL169" s="39" t="s">
        <v>334</v>
      </c>
      <c r="GM169" s="39">
        <v>35200</v>
      </c>
      <c r="GN169" s="39">
        <v>7520</v>
      </c>
      <c r="GO169" s="39">
        <v>11690</v>
      </c>
      <c r="GP169" s="39">
        <v>7210</v>
      </c>
      <c r="GQ169" s="39">
        <v>4200</v>
      </c>
      <c r="GR169" s="39">
        <v>3120</v>
      </c>
      <c r="GS169" s="39">
        <v>1130</v>
      </c>
      <c r="GT169" s="39">
        <v>430</v>
      </c>
      <c r="GU169" s="39">
        <v>20</v>
      </c>
      <c r="GV169" s="39" t="s">
        <v>334</v>
      </c>
      <c r="GW169" s="39">
        <v>35320</v>
      </c>
      <c r="GX169" s="39">
        <v>7530</v>
      </c>
      <c r="GY169" s="39">
        <v>11730</v>
      </c>
      <c r="GZ169" s="39">
        <v>7220</v>
      </c>
      <c r="HA169" s="39">
        <v>4220</v>
      </c>
      <c r="HB169" s="39">
        <v>3120</v>
      </c>
      <c r="HC169" s="39">
        <v>1130</v>
      </c>
      <c r="HD169" s="39">
        <v>440</v>
      </c>
      <c r="HE169" s="39">
        <v>20</v>
      </c>
      <c r="HF169" s="39" t="s">
        <v>334</v>
      </c>
      <c r="HG169" s="39">
        <v>35400</v>
      </c>
      <c r="HH169" s="39">
        <v>7580</v>
      </c>
      <c r="HI169" s="39">
        <v>11810</v>
      </c>
      <c r="HJ169" s="39">
        <v>7240</v>
      </c>
      <c r="HK169" s="39">
        <v>4250</v>
      </c>
      <c r="HL169" s="39">
        <v>3100</v>
      </c>
      <c r="HM169" s="39">
        <v>1150</v>
      </c>
      <c r="HN169" s="39">
        <v>440</v>
      </c>
      <c r="HO169" s="39">
        <v>20</v>
      </c>
      <c r="HP169" s="39" t="s">
        <v>334</v>
      </c>
      <c r="HQ169" s="39">
        <v>35590</v>
      </c>
      <c r="HR169" s="39">
        <v>7620</v>
      </c>
      <c r="HS169" s="39">
        <v>11860</v>
      </c>
      <c r="HT169" s="39">
        <v>7320</v>
      </c>
      <c r="HU169" s="39">
        <v>4280</v>
      </c>
      <c r="HV169" s="39">
        <v>3130</v>
      </c>
      <c r="HW169" s="39">
        <v>1160</v>
      </c>
      <c r="HX169" s="39">
        <v>450</v>
      </c>
      <c r="HY169" s="39">
        <v>20</v>
      </c>
      <c r="HZ169" s="39" t="s">
        <v>334</v>
      </c>
      <c r="IA169" s="39">
        <v>35820</v>
      </c>
      <c r="IB169" s="39">
        <v>7630</v>
      </c>
      <c r="IC169" s="39">
        <v>11920</v>
      </c>
      <c r="ID169" s="39">
        <v>7410</v>
      </c>
      <c r="IE169" s="39">
        <v>4280</v>
      </c>
      <c r="IF169" s="39">
        <v>3160</v>
      </c>
      <c r="IG169" s="39">
        <v>1160</v>
      </c>
      <c r="IH169" s="39">
        <v>460</v>
      </c>
      <c r="II169" s="39">
        <v>20</v>
      </c>
      <c r="IJ169" s="39" t="s">
        <v>334</v>
      </c>
      <c r="IK169" s="39">
        <v>36050</v>
      </c>
      <c r="IL169" s="39">
        <v>7690</v>
      </c>
      <c r="IM169" s="39">
        <v>11980</v>
      </c>
      <c r="IN169" s="39">
        <v>7440</v>
      </c>
      <c r="IO169" s="39">
        <v>4280</v>
      </c>
      <c r="IP169" s="39">
        <v>3180</v>
      </c>
      <c r="IQ169" s="39">
        <v>1170</v>
      </c>
      <c r="IR169" s="39">
        <v>460</v>
      </c>
      <c r="IS169" s="39">
        <v>20</v>
      </c>
      <c r="IT169" s="39" t="s">
        <v>334</v>
      </c>
      <c r="IU169" s="39">
        <v>36230</v>
      </c>
      <c r="IV169" s="39">
        <v>7720</v>
      </c>
      <c r="IW169" s="39">
        <v>12020</v>
      </c>
      <c r="IX169" s="39">
        <v>7490</v>
      </c>
      <c r="IY169" s="39">
        <v>4290</v>
      </c>
      <c r="IZ169" s="39">
        <v>3210</v>
      </c>
      <c r="JA169" s="39">
        <v>1180</v>
      </c>
      <c r="JB169" s="39">
        <v>470</v>
      </c>
      <c r="JC169" s="39">
        <v>20</v>
      </c>
      <c r="JD169" s="39" t="s">
        <v>334</v>
      </c>
      <c r="JE169" s="39">
        <v>36390</v>
      </c>
      <c r="JF169" s="39">
        <v>7760</v>
      </c>
      <c r="JG169" s="39">
        <v>12080</v>
      </c>
      <c r="JH169" s="39">
        <v>7640</v>
      </c>
      <c r="JI169" s="39">
        <v>4330</v>
      </c>
      <c r="JJ169" s="39">
        <v>3290</v>
      </c>
      <c r="JK169" s="39">
        <v>1220</v>
      </c>
      <c r="JL169" s="39">
        <v>470</v>
      </c>
      <c r="JM169" s="39">
        <v>20</v>
      </c>
      <c r="JN169" s="39" t="s">
        <v>334</v>
      </c>
      <c r="JO169" s="39">
        <v>36810</v>
      </c>
      <c r="JP169" s="39">
        <v>7810</v>
      </c>
      <c r="JQ169" s="39">
        <v>12140</v>
      </c>
      <c r="JR169" s="39">
        <v>7800</v>
      </c>
      <c r="JS169" s="39">
        <v>4380</v>
      </c>
      <c r="JT169" s="39">
        <v>3350</v>
      </c>
      <c r="JU169" s="39">
        <v>1240</v>
      </c>
      <c r="JV169" s="39">
        <v>470</v>
      </c>
      <c r="JW169" s="39">
        <v>20</v>
      </c>
      <c r="JX169" s="39" t="s">
        <v>334</v>
      </c>
      <c r="JY169" s="39">
        <v>37200</v>
      </c>
      <c r="JZ169" s="39">
        <v>7840</v>
      </c>
      <c r="KA169" s="39">
        <v>12160</v>
      </c>
      <c r="KB169" s="39">
        <v>7890</v>
      </c>
      <c r="KC169" s="39">
        <v>4430</v>
      </c>
      <c r="KD169" s="39">
        <v>3390</v>
      </c>
      <c r="KE169" s="39">
        <v>1260</v>
      </c>
      <c r="KF169" s="39">
        <v>470</v>
      </c>
      <c r="KG169" s="39">
        <v>20</v>
      </c>
      <c r="KH169" s="39" t="s">
        <v>334</v>
      </c>
      <c r="KI169" s="39">
        <v>37450</v>
      </c>
      <c r="KJ169" s="39">
        <v>7870</v>
      </c>
      <c r="KK169" s="39">
        <v>12180</v>
      </c>
      <c r="KL169" s="39">
        <v>7930</v>
      </c>
      <c r="KM169" s="39">
        <v>4440</v>
      </c>
      <c r="KN169" s="39">
        <v>3420</v>
      </c>
      <c r="KO169" s="39">
        <v>1280</v>
      </c>
      <c r="KP169" s="39">
        <v>470</v>
      </c>
      <c r="KQ169" s="39">
        <v>20</v>
      </c>
      <c r="KR169" s="39" t="s">
        <v>334</v>
      </c>
      <c r="KS169" s="39">
        <v>37610</v>
      </c>
      <c r="KT169" s="39">
        <v>7940</v>
      </c>
      <c r="KU169" s="39">
        <v>12200</v>
      </c>
      <c r="KV169" s="39">
        <v>7930</v>
      </c>
      <c r="KW169" s="39">
        <v>4470</v>
      </c>
      <c r="KX169" s="39">
        <v>3420</v>
      </c>
      <c r="KY169" s="39">
        <v>1290</v>
      </c>
      <c r="KZ169" s="39">
        <v>470</v>
      </c>
      <c r="LA169" s="39">
        <v>20</v>
      </c>
      <c r="LB169" s="39" t="s">
        <v>334</v>
      </c>
      <c r="LC169" s="39">
        <v>37740</v>
      </c>
      <c r="LD169" t="str">
        <f>INDEX(Lookup!$F$2:$F$375, MATCH(D169,Lookup!$A$2:$A$375,0))</f>
        <v>:</v>
      </c>
    </row>
    <row r="170" spans="2:316" ht="15" customHeight="1" x14ac:dyDescent="0.25">
      <c r="B170" s="1" t="s">
        <v>342</v>
      </c>
      <c r="C170" s="42">
        <v>1835</v>
      </c>
      <c r="D170" s="42" t="s">
        <v>667</v>
      </c>
      <c r="E170" s="37" t="s">
        <v>668</v>
      </c>
      <c r="F170" s="38">
        <v>7210</v>
      </c>
      <c r="G170" s="38">
        <v>12060</v>
      </c>
      <c r="H170" s="38">
        <v>9480</v>
      </c>
      <c r="I170" s="38">
        <v>3910</v>
      </c>
      <c r="J170" s="38">
        <v>1830</v>
      </c>
      <c r="K170" s="38">
        <v>610</v>
      </c>
      <c r="L170" s="38">
        <v>270</v>
      </c>
      <c r="M170" s="38">
        <v>10</v>
      </c>
      <c r="N170" s="38" t="s">
        <v>334</v>
      </c>
      <c r="O170" s="39">
        <v>35370</v>
      </c>
      <c r="P170" s="39">
        <v>7090</v>
      </c>
      <c r="Q170" s="39">
        <v>12260</v>
      </c>
      <c r="R170" s="39">
        <v>9650</v>
      </c>
      <c r="S170" s="39">
        <v>4000</v>
      </c>
      <c r="T170" s="39">
        <v>1960</v>
      </c>
      <c r="U170" s="39">
        <v>620</v>
      </c>
      <c r="V170" s="39">
        <v>280</v>
      </c>
      <c r="W170" s="39">
        <v>10</v>
      </c>
      <c r="X170" s="39" t="s">
        <v>334</v>
      </c>
      <c r="Y170" s="39">
        <v>35850</v>
      </c>
      <c r="Z170" s="39">
        <v>7260</v>
      </c>
      <c r="AA170" s="39">
        <v>12620</v>
      </c>
      <c r="AB170" s="39">
        <v>9540</v>
      </c>
      <c r="AC170" s="39">
        <v>4060</v>
      </c>
      <c r="AD170" s="39">
        <v>2160</v>
      </c>
      <c r="AE170" s="39">
        <v>670</v>
      </c>
      <c r="AF170" s="39">
        <v>270</v>
      </c>
      <c r="AG170" s="39">
        <v>10</v>
      </c>
      <c r="AH170" s="39" t="s">
        <v>334</v>
      </c>
      <c r="AI170" s="39">
        <v>36590</v>
      </c>
      <c r="AJ170" s="39">
        <v>7300</v>
      </c>
      <c r="AK170" s="39">
        <v>12840</v>
      </c>
      <c r="AL170" s="39">
        <v>9760</v>
      </c>
      <c r="AM170" s="39">
        <v>4110</v>
      </c>
      <c r="AN170" s="39">
        <v>2390</v>
      </c>
      <c r="AO170" s="39">
        <v>830</v>
      </c>
      <c r="AP170" s="39">
        <v>290</v>
      </c>
      <c r="AQ170" s="39">
        <v>10</v>
      </c>
      <c r="AR170" s="39" t="s">
        <v>334</v>
      </c>
      <c r="AS170" s="39">
        <v>37530</v>
      </c>
      <c r="AT170" s="39">
        <v>7390</v>
      </c>
      <c r="AU170" s="39">
        <v>12980</v>
      </c>
      <c r="AV170" s="39">
        <v>9910</v>
      </c>
      <c r="AW170" s="39">
        <v>4260</v>
      </c>
      <c r="AX170" s="39">
        <v>2460</v>
      </c>
      <c r="AY170" s="39">
        <v>900</v>
      </c>
      <c r="AZ170" s="39">
        <v>300</v>
      </c>
      <c r="BA170" s="39">
        <v>10</v>
      </c>
      <c r="BB170" s="39" t="s">
        <v>334</v>
      </c>
      <c r="BC170" s="39">
        <v>38210</v>
      </c>
      <c r="BD170" s="39">
        <v>7390</v>
      </c>
      <c r="BE170" s="39">
        <v>12970</v>
      </c>
      <c r="BF170" s="39">
        <v>10060</v>
      </c>
      <c r="BG170" s="39">
        <v>4420</v>
      </c>
      <c r="BH170" s="39">
        <v>2650</v>
      </c>
      <c r="BI170" s="39">
        <v>990</v>
      </c>
      <c r="BJ170" s="39">
        <v>310</v>
      </c>
      <c r="BK170" s="39">
        <v>10</v>
      </c>
      <c r="BL170" s="39" t="s">
        <v>334</v>
      </c>
      <c r="BM170" s="39">
        <v>38800</v>
      </c>
      <c r="BN170" s="39">
        <v>7430</v>
      </c>
      <c r="BO170" s="39">
        <v>13050</v>
      </c>
      <c r="BP170" s="39">
        <v>10170</v>
      </c>
      <c r="BQ170" s="39">
        <v>4590</v>
      </c>
      <c r="BR170" s="39">
        <v>2800</v>
      </c>
      <c r="BS170" s="39">
        <v>1100</v>
      </c>
      <c r="BT170" s="39">
        <v>340</v>
      </c>
      <c r="BU170" s="39">
        <v>10</v>
      </c>
      <c r="BV170" s="39" t="s">
        <v>334</v>
      </c>
      <c r="BW170" s="39">
        <v>39480</v>
      </c>
      <c r="BX170" s="39">
        <v>7440</v>
      </c>
      <c r="BY170" s="39">
        <v>13110</v>
      </c>
      <c r="BZ170" s="39">
        <v>10240</v>
      </c>
      <c r="CA170" s="39">
        <v>4710</v>
      </c>
      <c r="CB170" s="39">
        <v>2960</v>
      </c>
      <c r="CC170" s="39">
        <v>1160</v>
      </c>
      <c r="CD170" s="39">
        <v>340</v>
      </c>
      <c r="CE170" s="39">
        <v>10</v>
      </c>
      <c r="CF170" s="39" t="s">
        <v>334</v>
      </c>
      <c r="CG170" s="39">
        <v>39980</v>
      </c>
      <c r="CH170" s="39">
        <v>7480</v>
      </c>
      <c r="CI170" s="39">
        <v>13120</v>
      </c>
      <c r="CJ170" s="39">
        <v>10280</v>
      </c>
      <c r="CK170" s="39">
        <v>4770</v>
      </c>
      <c r="CL170" s="39">
        <v>3010</v>
      </c>
      <c r="CM170" s="39">
        <v>1220</v>
      </c>
      <c r="CN170" s="39">
        <v>360</v>
      </c>
      <c r="CO170" s="39">
        <v>10</v>
      </c>
      <c r="CP170" s="39" t="s">
        <v>334</v>
      </c>
      <c r="CQ170" s="39">
        <v>40240</v>
      </c>
      <c r="CR170" s="39">
        <v>7520</v>
      </c>
      <c r="CS170" s="39">
        <v>13220</v>
      </c>
      <c r="CT170" s="39">
        <v>10370</v>
      </c>
      <c r="CU170" s="39">
        <v>4800</v>
      </c>
      <c r="CV170" s="39">
        <v>3050</v>
      </c>
      <c r="CW170" s="39">
        <v>1230</v>
      </c>
      <c r="CX170" s="39">
        <v>370</v>
      </c>
      <c r="CY170" s="39">
        <v>10</v>
      </c>
      <c r="CZ170" s="39" t="s">
        <v>334</v>
      </c>
      <c r="DA170" s="39">
        <v>40560</v>
      </c>
      <c r="DB170" s="39">
        <v>7540</v>
      </c>
      <c r="DC170" s="39">
        <v>13230</v>
      </c>
      <c r="DD170" s="39">
        <v>10450</v>
      </c>
      <c r="DE170" s="39">
        <v>4800</v>
      </c>
      <c r="DF170" s="39">
        <v>3050</v>
      </c>
      <c r="DG170" s="39">
        <v>1230</v>
      </c>
      <c r="DH170" s="39">
        <v>370</v>
      </c>
      <c r="DI170" s="39">
        <v>10</v>
      </c>
      <c r="DJ170" s="39" t="s">
        <v>334</v>
      </c>
      <c r="DK170" s="39">
        <v>40680</v>
      </c>
      <c r="DL170" s="39">
        <v>7580</v>
      </c>
      <c r="DM170" s="39">
        <v>13260</v>
      </c>
      <c r="DN170" s="39">
        <v>10530</v>
      </c>
      <c r="DO170" s="39">
        <v>4820</v>
      </c>
      <c r="DP170" s="39">
        <v>3070</v>
      </c>
      <c r="DQ170" s="39">
        <v>1230</v>
      </c>
      <c r="DR170" s="39">
        <v>370</v>
      </c>
      <c r="DS170" s="39">
        <v>10</v>
      </c>
      <c r="DT170" s="39" t="s">
        <v>334</v>
      </c>
      <c r="DU170" s="39">
        <v>40880</v>
      </c>
      <c r="DV170" s="39">
        <v>7650</v>
      </c>
      <c r="DW170" s="39">
        <v>13330</v>
      </c>
      <c r="DX170" s="39">
        <v>10560</v>
      </c>
      <c r="DY170" s="39">
        <v>4840</v>
      </c>
      <c r="DZ170" s="39">
        <v>3080</v>
      </c>
      <c r="EA170" s="39">
        <v>1240</v>
      </c>
      <c r="EB170" s="39">
        <v>370</v>
      </c>
      <c r="EC170" s="39">
        <v>10</v>
      </c>
      <c r="ED170" s="39" t="s">
        <v>334</v>
      </c>
      <c r="EE170" s="39">
        <v>41080</v>
      </c>
      <c r="EF170" s="39">
        <v>7720</v>
      </c>
      <c r="EG170" s="39">
        <v>13560</v>
      </c>
      <c r="EH170" s="39">
        <v>10600</v>
      </c>
      <c r="EI170" s="39">
        <v>4900</v>
      </c>
      <c r="EJ170" s="39">
        <v>3100</v>
      </c>
      <c r="EK170" s="39">
        <v>1250</v>
      </c>
      <c r="EL170" s="39">
        <v>370</v>
      </c>
      <c r="EM170" s="39">
        <v>10</v>
      </c>
      <c r="EN170" s="39" t="s">
        <v>334</v>
      </c>
      <c r="EO170" s="39">
        <v>41510</v>
      </c>
      <c r="EP170" s="39">
        <v>7810</v>
      </c>
      <c r="EQ170" s="39">
        <v>13810</v>
      </c>
      <c r="ER170" s="39">
        <v>10650</v>
      </c>
      <c r="ES170" s="39">
        <v>4940</v>
      </c>
      <c r="ET170" s="39">
        <v>3100</v>
      </c>
      <c r="EU170" s="39">
        <v>1240</v>
      </c>
      <c r="EV170" s="39">
        <v>370</v>
      </c>
      <c r="EW170" s="39">
        <v>10</v>
      </c>
      <c r="EX170" s="39" t="s">
        <v>334</v>
      </c>
      <c r="EY170" s="39">
        <v>41930</v>
      </c>
      <c r="EZ170" s="39">
        <v>7850</v>
      </c>
      <c r="FA170" s="39">
        <v>13930</v>
      </c>
      <c r="FB170" s="39">
        <v>10690</v>
      </c>
      <c r="FC170" s="39">
        <v>4980</v>
      </c>
      <c r="FD170" s="39">
        <v>3120</v>
      </c>
      <c r="FE170" s="39">
        <v>1270</v>
      </c>
      <c r="FF170" s="39">
        <v>370</v>
      </c>
      <c r="FG170" s="39">
        <v>10</v>
      </c>
      <c r="FH170" s="39" t="s">
        <v>334</v>
      </c>
      <c r="FI170" s="39">
        <v>42220</v>
      </c>
      <c r="FJ170" s="39">
        <v>7920</v>
      </c>
      <c r="FK170" s="39">
        <v>14090</v>
      </c>
      <c r="FL170" s="39">
        <v>10850</v>
      </c>
      <c r="FM170" s="39">
        <v>5030</v>
      </c>
      <c r="FN170" s="39">
        <v>3120</v>
      </c>
      <c r="FO170" s="39">
        <v>1280</v>
      </c>
      <c r="FP170" s="39">
        <v>380</v>
      </c>
      <c r="FQ170" s="39">
        <v>10</v>
      </c>
      <c r="FR170" s="39" t="s">
        <v>334</v>
      </c>
      <c r="FS170" s="39">
        <v>42680</v>
      </c>
      <c r="FT170" s="39">
        <v>7980</v>
      </c>
      <c r="FU170" s="39">
        <v>14200</v>
      </c>
      <c r="FV170" s="39">
        <v>10920</v>
      </c>
      <c r="FW170" s="39">
        <v>5030</v>
      </c>
      <c r="FX170" s="39">
        <v>3140</v>
      </c>
      <c r="FY170" s="39">
        <v>1290</v>
      </c>
      <c r="FZ170" s="39">
        <v>380</v>
      </c>
      <c r="GA170" s="39">
        <v>10</v>
      </c>
      <c r="GB170" s="39" t="s">
        <v>334</v>
      </c>
      <c r="GC170" s="39">
        <v>42950</v>
      </c>
      <c r="GD170" s="39">
        <v>8050</v>
      </c>
      <c r="GE170" s="39">
        <v>14270</v>
      </c>
      <c r="GF170" s="39">
        <v>10980</v>
      </c>
      <c r="GG170" s="39">
        <v>5080</v>
      </c>
      <c r="GH170" s="39">
        <v>3130</v>
      </c>
      <c r="GI170" s="39">
        <v>1320</v>
      </c>
      <c r="GJ170" s="39">
        <v>390</v>
      </c>
      <c r="GK170" s="39">
        <v>10</v>
      </c>
      <c r="GL170" s="39" t="s">
        <v>334</v>
      </c>
      <c r="GM170" s="39">
        <v>43220</v>
      </c>
      <c r="GN170" s="39">
        <v>8080</v>
      </c>
      <c r="GO170" s="39">
        <v>14380</v>
      </c>
      <c r="GP170" s="39">
        <v>11050</v>
      </c>
      <c r="GQ170" s="39">
        <v>5150</v>
      </c>
      <c r="GR170" s="39">
        <v>3190</v>
      </c>
      <c r="GS170" s="39">
        <v>1330</v>
      </c>
      <c r="GT170" s="39">
        <v>390</v>
      </c>
      <c r="GU170" s="39">
        <v>10</v>
      </c>
      <c r="GV170" s="39" t="s">
        <v>334</v>
      </c>
      <c r="GW170" s="39">
        <v>43560</v>
      </c>
      <c r="GX170" s="39">
        <v>8130</v>
      </c>
      <c r="GY170" s="39">
        <v>14470</v>
      </c>
      <c r="GZ170" s="39">
        <v>11110</v>
      </c>
      <c r="HA170" s="39">
        <v>5200</v>
      </c>
      <c r="HB170" s="39">
        <v>3220</v>
      </c>
      <c r="HC170" s="39">
        <v>1330</v>
      </c>
      <c r="HD170" s="39">
        <v>390</v>
      </c>
      <c r="HE170" s="39">
        <v>10</v>
      </c>
      <c r="HF170" s="39" t="s">
        <v>334</v>
      </c>
      <c r="HG170" s="39">
        <v>43860</v>
      </c>
      <c r="HH170" s="39">
        <v>8180</v>
      </c>
      <c r="HI170" s="39">
        <v>14590</v>
      </c>
      <c r="HJ170" s="39">
        <v>11110</v>
      </c>
      <c r="HK170" s="39">
        <v>5250</v>
      </c>
      <c r="HL170" s="39">
        <v>3230</v>
      </c>
      <c r="HM170" s="39">
        <v>1360</v>
      </c>
      <c r="HN170" s="39">
        <v>390</v>
      </c>
      <c r="HO170" s="39">
        <v>10</v>
      </c>
      <c r="HP170" s="39" t="s">
        <v>334</v>
      </c>
      <c r="HQ170" s="39">
        <v>44120</v>
      </c>
      <c r="HR170" s="39">
        <v>8210</v>
      </c>
      <c r="HS170" s="39">
        <v>14670</v>
      </c>
      <c r="HT170" s="39">
        <v>11180</v>
      </c>
      <c r="HU170" s="39">
        <v>5320</v>
      </c>
      <c r="HV170" s="39">
        <v>3260</v>
      </c>
      <c r="HW170" s="39">
        <v>1390</v>
      </c>
      <c r="HX170" s="39">
        <v>400</v>
      </c>
      <c r="HY170" s="39">
        <v>10</v>
      </c>
      <c r="HZ170" s="39" t="s">
        <v>334</v>
      </c>
      <c r="IA170" s="39">
        <v>44430</v>
      </c>
      <c r="IB170" s="39">
        <v>8270</v>
      </c>
      <c r="IC170" s="39">
        <v>14890</v>
      </c>
      <c r="ID170" s="39">
        <v>11340</v>
      </c>
      <c r="IE170" s="39">
        <v>5360</v>
      </c>
      <c r="IF170" s="39">
        <v>3320</v>
      </c>
      <c r="IG170" s="39">
        <v>1420</v>
      </c>
      <c r="IH170" s="39">
        <v>400</v>
      </c>
      <c r="II170" s="39">
        <v>10</v>
      </c>
      <c r="IJ170" s="39" t="s">
        <v>334</v>
      </c>
      <c r="IK170" s="39">
        <v>45010</v>
      </c>
      <c r="IL170" s="39">
        <v>8420</v>
      </c>
      <c r="IM170" s="39">
        <v>15060</v>
      </c>
      <c r="IN170" s="39">
        <v>11460</v>
      </c>
      <c r="IO170" s="39">
        <v>5450</v>
      </c>
      <c r="IP170" s="39">
        <v>3370</v>
      </c>
      <c r="IQ170" s="39">
        <v>1440</v>
      </c>
      <c r="IR170" s="39">
        <v>410</v>
      </c>
      <c r="IS170" s="39">
        <v>10</v>
      </c>
      <c r="IT170" s="39" t="s">
        <v>334</v>
      </c>
      <c r="IU170" s="39">
        <v>45610</v>
      </c>
      <c r="IV170" s="39">
        <v>8520</v>
      </c>
      <c r="IW170" s="39">
        <v>15100</v>
      </c>
      <c r="IX170" s="39">
        <v>11580</v>
      </c>
      <c r="IY170" s="39">
        <v>5480</v>
      </c>
      <c r="IZ170" s="39">
        <v>3360</v>
      </c>
      <c r="JA170" s="39">
        <v>1450</v>
      </c>
      <c r="JB170" s="39">
        <v>410</v>
      </c>
      <c r="JC170" s="39">
        <v>10</v>
      </c>
      <c r="JD170" s="39" t="s">
        <v>334</v>
      </c>
      <c r="JE170" s="39">
        <v>45900</v>
      </c>
      <c r="JF170" s="39">
        <v>8610</v>
      </c>
      <c r="JG170" s="39">
        <v>15140</v>
      </c>
      <c r="JH170" s="39">
        <v>11650</v>
      </c>
      <c r="JI170" s="39">
        <v>5510</v>
      </c>
      <c r="JJ170" s="39">
        <v>3370</v>
      </c>
      <c r="JK170" s="39">
        <v>1480</v>
      </c>
      <c r="JL170" s="39">
        <v>410</v>
      </c>
      <c r="JM170" s="39">
        <v>10</v>
      </c>
      <c r="JN170" s="39" t="s">
        <v>334</v>
      </c>
      <c r="JO170" s="39">
        <v>46180</v>
      </c>
      <c r="JP170" s="39">
        <v>8670</v>
      </c>
      <c r="JQ170" s="39">
        <v>15150</v>
      </c>
      <c r="JR170" s="39">
        <v>11670</v>
      </c>
      <c r="JS170" s="39">
        <v>5520</v>
      </c>
      <c r="JT170" s="39">
        <v>3390</v>
      </c>
      <c r="JU170" s="39">
        <v>1510</v>
      </c>
      <c r="JV170" s="39">
        <v>420</v>
      </c>
      <c r="JW170" s="39">
        <v>10</v>
      </c>
      <c r="JX170" s="39" t="s">
        <v>334</v>
      </c>
      <c r="JY170" s="39">
        <v>46340</v>
      </c>
      <c r="JZ170" s="39">
        <v>8810</v>
      </c>
      <c r="KA170" s="39">
        <v>15210</v>
      </c>
      <c r="KB170" s="39">
        <v>11730</v>
      </c>
      <c r="KC170" s="39">
        <v>5550</v>
      </c>
      <c r="KD170" s="39">
        <v>3440</v>
      </c>
      <c r="KE170" s="39">
        <v>1530</v>
      </c>
      <c r="KF170" s="39">
        <v>430</v>
      </c>
      <c r="KG170" s="39">
        <v>10</v>
      </c>
      <c r="KH170" s="39" t="s">
        <v>334</v>
      </c>
      <c r="KI170" s="39">
        <v>46710</v>
      </c>
      <c r="KJ170" s="39">
        <v>8900</v>
      </c>
      <c r="KK170" s="39">
        <v>15260</v>
      </c>
      <c r="KL170" s="39">
        <v>11840</v>
      </c>
      <c r="KM170" s="39">
        <v>5640</v>
      </c>
      <c r="KN170" s="39">
        <v>3500</v>
      </c>
      <c r="KO170" s="39">
        <v>1590</v>
      </c>
      <c r="KP170" s="39">
        <v>430</v>
      </c>
      <c r="KQ170" s="39">
        <v>10</v>
      </c>
      <c r="KR170" s="39" t="s">
        <v>334</v>
      </c>
      <c r="KS170" s="39">
        <v>47170</v>
      </c>
      <c r="KT170" s="39">
        <v>8970</v>
      </c>
      <c r="KU170" s="39">
        <v>15290</v>
      </c>
      <c r="KV170" s="39">
        <v>11880</v>
      </c>
      <c r="KW170" s="39">
        <v>5670</v>
      </c>
      <c r="KX170" s="39">
        <v>3520</v>
      </c>
      <c r="KY170" s="39">
        <v>1610</v>
      </c>
      <c r="KZ170" s="39">
        <v>440</v>
      </c>
      <c r="LA170" s="39">
        <v>10</v>
      </c>
      <c r="LB170" s="39" t="s">
        <v>334</v>
      </c>
      <c r="LC170" s="39">
        <v>47380</v>
      </c>
      <c r="LD170" t="str">
        <f>INDEX(Lookup!$F$2:$F$375, MATCH(D170,Lookup!$A$2:$A$375,0))</f>
        <v>:</v>
      </c>
    </row>
    <row r="171" spans="2:316" ht="15" customHeight="1" x14ac:dyDescent="0.25">
      <c r="B171" s="1" t="s">
        <v>342</v>
      </c>
      <c r="C171" s="42">
        <v>1840</v>
      </c>
      <c r="D171" s="42" t="s">
        <v>669</v>
      </c>
      <c r="E171" s="37" t="s">
        <v>670</v>
      </c>
      <c r="F171" s="38">
        <v>4390</v>
      </c>
      <c r="G171" s="38">
        <v>9320</v>
      </c>
      <c r="H171" s="38">
        <v>10420</v>
      </c>
      <c r="I171" s="38">
        <v>6610</v>
      </c>
      <c r="J171" s="38">
        <v>4830</v>
      </c>
      <c r="K171" s="38">
        <v>3880</v>
      </c>
      <c r="L171" s="38">
        <v>3160</v>
      </c>
      <c r="M171" s="38">
        <v>220</v>
      </c>
      <c r="N171" s="38" t="s">
        <v>334</v>
      </c>
      <c r="O171" s="39">
        <v>42820</v>
      </c>
      <c r="P171" s="39">
        <v>4680</v>
      </c>
      <c r="Q171" s="39">
        <v>9440</v>
      </c>
      <c r="R171" s="39">
        <v>10520</v>
      </c>
      <c r="S171" s="39">
        <v>6670</v>
      </c>
      <c r="T171" s="39">
        <v>4920</v>
      </c>
      <c r="U171" s="39">
        <v>3910</v>
      </c>
      <c r="V171" s="39">
        <v>3090</v>
      </c>
      <c r="W171" s="39">
        <v>210</v>
      </c>
      <c r="X171" s="39" t="s">
        <v>334</v>
      </c>
      <c r="Y171" s="39">
        <v>43430</v>
      </c>
      <c r="Z171" s="39">
        <v>4940</v>
      </c>
      <c r="AA171" s="39">
        <v>9560</v>
      </c>
      <c r="AB171" s="39">
        <v>10470</v>
      </c>
      <c r="AC171" s="39">
        <v>6790</v>
      </c>
      <c r="AD171" s="39">
        <v>5070</v>
      </c>
      <c r="AE171" s="39">
        <v>3920</v>
      </c>
      <c r="AF171" s="39">
        <v>2910</v>
      </c>
      <c r="AG171" s="39">
        <v>190</v>
      </c>
      <c r="AH171" s="39" t="s">
        <v>334</v>
      </c>
      <c r="AI171" s="39">
        <v>43850</v>
      </c>
      <c r="AJ171" s="39">
        <v>5090</v>
      </c>
      <c r="AK171" s="39">
        <v>9780</v>
      </c>
      <c r="AL171" s="39">
        <v>10470</v>
      </c>
      <c r="AM171" s="39">
        <v>6880</v>
      </c>
      <c r="AN171" s="39">
        <v>5340</v>
      </c>
      <c r="AO171" s="39">
        <v>4040</v>
      </c>
      <c r="AP171" s="39">
        <v>2990</v>
      </c>
      <c r="AQ171" s="39">
        <v>190</v>
      </c>
      <c r="AR171" s="39" t="s">
        <v>334</v>
      </c>
      <c r="AS171" s="39">
        <v>44770</v>
      </c>
      <c r="AT171" s="39">
        <v>5210</v>
      </c>
      <c r="AU171" s="39">
        <v>9840</v>
      </c>
      <c r="AV171" s="39">
        <v>10530</v>
      </c>
      <c r="AW171" s="39">
        <v>7040</v>
      </c>
      <c r="AX171" s="39">
        <v>5460</v>
      </c>
      <c r="AY171" s="39">
        <v>4180</v>
      </c>
      <c r="AZ171" s="39">
        <v>3030</v>
      </c>
      <c r="BA171" s="39">
        <v>190</v>
      </c>
      <c r="BB171" s="39" t="s">
        <v>334</v>
      </c>
      <c r="BC171" s="39">
        <v>45480</v>
      </c>
      <c r="BD171" s="39">
        <v>5310</v>
      </c>
      <c r="BE171" s="39">
        <v>9900</v>
      </c>
      <c r="BF171" s="39">
        <v>10650</v>
      </c>
      <c r="BG171" s="39">
        <v>7120</v>
      </c>
      <c r="BH171" s="39">
        <v>5620</v>
      </c>
      <c r="BI171" s="39">
        <v>4380</v>
      </c>
      <c r="BJ171" s="39">
        <v>3090</v>
      </c>
      <c r="BK171" s="39">
        <v>190</v>
      </c>
      <c r="BL171" s="39" t="s">
        <v>334</v>
      </c>
      <c r="BM171" s="39">
        <v>46270</v>
      </c>
      <c r="BN171" s="39">
        <v>5340</v>
      </c>
      <c r="BO171" s="39">
        <v>9930</v>
      </c>
      <c r="BP171" s="39">
        <v>10690</v>
      </c>
      <c r="BQ171" s="39">
        <v>7240</v>
      </c>
      <c r="BR171" s="39">
        <v>5840</v>
      </c>
      <c r="BS171" s="39">
        <v>4560</v>
      </c>
      <c r="BT171" s="39">
        <v>3190</v>
      </c>
      <c r="BU171" s="39">
        <v>200</v>
      </c>
      <c r="BV171" s="39" t="s">
        <v>334</v>
      </c>
      <c r="BW171" s="39">
        <v>47000</v>
      </c>
      <c r="BX171" s="39">
        <v>5430</v>
      </c>
      <c r="BY171" s="39">
        <v>9970</v>
      </c>
      <c r="BZ171" s="39">
        <v>10790</v>
      </c>
      <c r="CA171" s="39">
        <v>7280</v>
      </c>
      <c r="CB171" s="39">
        <v>6020</v>
      </c>
      <c r="CC171" s="39">
        <v>4690</v>
      </c>
      <c r="CD171" s="39">
        <v>3260</v>
      </c>
      <c r="CE171" s="39">
        <v>200</v>
      </c>
      <c r="CF171" s="39" t="s">
        <v>334</v>
      </c>
      <c r="CG171" s="39">
        <v>47630</v>
      </c>
      <c r="CH171" s="39">
        <v>5490</v>
      </c>
      <c r="CI171" s="39">
        <v>9950</v>
      </c>
      <c r="CJ171" s="39">
        <v>10850</v>
      </c>
      <c r="CK171" s="39">
        <v>7310</v>
      </c>
      <c r="CL171" s="39">
        <v>6170</v>
      </c>
      <c r="CM171" s="39">
        <v>4810</v>
      </c>
      <c r="CN171" s="39">
        <v>3340</v>
      </c>
      <c r="CO171" s="39">
        <v>200</v>
      </c>
      <c r="CP171" s="39" t="s">
        <v>334</v>
      </c>
      <c r="CQ171" s="39">
        <v>48110</v>
      </c>
      <c r="CR171" s="39">
        <v>5550</v>
      </c>
      <c r="CS171" s="39">
        <v>9980</v>
      </c>
      <c r="CT171" s="39">
        <v>10920</v>
      </c>
      <c r="CU171" s="39">
        <v>7370</v>
      </c>
      <c r="CV171" s="39">
        <v>6280</v>
      </c>
      <c r="CW171" s="39">
        <v>4970</v>
      </c>
      <c r="CX171" s="39">
        <v>3460</v>
      </c>
      <c r="CY171" s="39">
        <v>200</v>
      </c>
      <c r="CZ171" s="39" t="s">
        <v>334</v>
      </c>
      <c r="DA171" s="39">
        <v>48720</v>
      </c>
      <c r="DB171" s="39">
        <v>5560</v>
      </c>
      <c r="DC171" s="39">
        <v>10040</v>
      </c>
      <c r="DD171" s="39">
        <v>10940</v>
      </c>
      <c r="DE171" s="39">
        <v>7450</v>
      </c>
      <c r="DF171" s="39">
        <v>6360</v>
      </c>
      <c r="DG171" s="39">
        <v>5060</v>
      </c>
      <c r="DH171" s="39">
        <v>3510</v>
      </c>
      <c r="DI171" s="39">
        <v>200</v>
      </c>
      <c r="DJ171" s="39" t="s">
        <v>334</v>
      </c>
      <c r="DK171" s="39">
        <v>49110</v>
      </c>
      <c r="DL171" s="39">
        <v>5600</v>
      </c>
      <c r="DM171" s="39">
        <v>10150</v>
      </c>
      <c r="DN171" s="39">
        <v>11010</v>
      </c>
      <c r="DO171" s="39">
        <v>7520</v>
      </c>
      <c r="DP171" s="39">
        <v>6420</v>
      </c>
      <c r="DQ171" s="39">
        <v>5130</v>
      </c>
      <c r="DR171" s="39">
        <v>3560</v>
      </c>
      <c r="DS171" s="39">
        <v>200</v>
      </c>
      <c r="DT171" s="39" t="s">
        <v>334</v>
      </c>
      <c r="DU171" s="39">
        <v>49600</v>
      </c>
      <c r="DV171" s="39">
        <v>5630</v>
      </c>
      <c r="DW171" s="39">
        <v>10250</v>
      </c>
      <c r="DX171" s="39">
        <v>11050</v>
      </c>
      <c r="DY171" s="39">
        <v>7560</v>
      </c>
      <c r="DZ171" s="39">
        <v>6480</v>
      </c>
      <c r="EA171" s="39">
        <v>5210</v>
      </c>
      <c r="EB171" s="39">
        <v>3600</v>
      </c>
      <c r="EC171" s="39">
        <v>210</v>
      </c>
      <c r="ED171" s="39" t="s">
        <v>334</v>
      </c>
      <c r="EE171" s="39">
        <v>49990</v>
      </c>
      <c r="EF171" s="39">
        <v>5700</v>
      </c>
      <c r="EG171" s="39">
        <v>10350</v>
      </c>
      <c r="EH171" s="39">
        <v>11200</v>
      </c>
      <c r="EI171" s="39">
        <v>7600</v>
      </c>
      <c r="EJ171" s="39">
        <v>6540</v>
      </c>
      <c r="EK171" s="39">
        <v>5240</v>
      </c>
      <c r="EL171" s="39">
        <v>3640</v>
      </c>
      <c r="EM171" s="39">
        <v>210</v>
      </c>
      <c r="EN171" s="39" t="s">
        <v>334</v>
      </c>
      <c r="EO171" s="39">
        <v>50450</v>
      </c>
      <c r="EP171" s="39">
        <v>5780</v>
      </c>
      <c r="EQ171" s="39">
        <v>10390</v>
      </c>
      <c r="ER171" s="39">
        <v>11230</v>
      </c>
      <c r="ES171" s="39">
        <v>7620</v>
      </c>
      <c r="ET171" s="39">
        <v>6560</v>
      </c>
      <c r="EU171" s="39">
        <v>5280</v>
      </c>
      <c r="EV171" s="39">
        <v>3670</v>
      </c>
      <c r="EW171" s="39">
        <v>210</v>
      </c>
      <c r="EX171" s="39" t="s">
        <v>334</v>
      </c>
      <c r="EY171" s="39">
        <v>50740</v>
      </c>
      <c r="EZ171" s="39">
        <v>5840</v>
      </c>
      <c r="FA171" s="39">
        <v>10430</v>
      </c>
      <c r="FB171" s="39">
        <v>11260</v>
      </c>
      <c r="FC171" s="39">
        <v>7600</v>
      </c>
      <c r="FD171" s="39">
        <v>6570</v>
      </c>
      <c r="FE171" s="39">
        <v>5330</v>
      </c>
      <c r="FF171" s="39">
        <v>3710</v>
      </c>
      <c r="FG171" s="39">
        <v>210</v>
      </c>
      <c r="FH171" s="39" t="s">
        <v>334</v>
      </c>
      <c r="FI171" s="39">
        <v>50940</v>
      </c>
      <c r="FJ171" s="39">
        <v>5850</v>
      </c>
      <c r="FK171" s="39">
        <v>10490</v>
      </c>
      <c r="FL171" s="39">
        <v>11300</v>
      </c>
      <c r="FM171" s="39">
        <v>7640</v>
      </c>
      <c r="FN171" s="39">
        <v>6590</v>
      </c>
      <c r="FO171" s="39">
        <v>5350</v>
      </c>
      <c r="FP171" s="39">
        <v>3730</v>
      </c>
      <c r="FQ171" s="39">
        <v>210</v>
      </c>
      <c r="FR171" s="39" t="s">
        <v>334</v>
      </c>
      <c r="FS171" s="39">
        <v>51140</v>
      </c>
      <c r="FT171" s="39">
        <v>5910</v>
      </c>
      <c r="FU171" s="39">
        <v>10530</v>
      </c>
      <c r="FV171" s="39">
        <v>11320</v>
      </c>
      <c r="FW171" s="39">
        <v>7640</v>
      </c>
      <c r="FX171" s="39">
        <v>6610</v>
      </c>
      <c r="FY171" s="39">
        <v>5390</v>
      </c>
      <c r="FZ171" s="39">
        <v>3750</v>
      </c>
      <c r="GA171" s="39">
        <v>210</v>
      </c>
      <c r="GB171" s="39" t="s">
        <v>334</v>
      </c>
      <c r="GC171" s="39">
        <v>51350</v>
      </c>
      <c r="GD171" s="39">
        <v>5980</v>
      </c>
      <c r="GE171" s="39">
        <v>10540</v>
      </c>
      <c r="GF171" s="39">
        <v>11340</v>
      </c>
      <c r="GG171" s="39">
        <v>7640</v>
      </c>
      <c r="GH171" s="39">
        <v>6640</v>
      </c>
      <c r="GI171" s="39">
        <v>5410</v>
      </c>
      <c r="GJ171" s="39">
        <v>3800</v>
      </c>
      <c r="GK171" s="39">
        <v>210</v>
      </c>
      <c r="GL171" s="39" t="s">
        <v>334</v>
      </c>
      <c r="GM171" s="39">
        <v>51560</v>
      </c>
      <c r="GN171" s="39">
        <v>6080</v>
      </c>
      <c r="GO171" s="39">
        <v>10630</v>
      </c>
      <c r="GP171" s="39">
        <v>11400</v>
      </c>
      <c r="GQ171" s="39">
        <v>7630</v>
      </c>
      <c r="GR171" s="39">
        <v>6650</v>
      </c>
      <c r="GS171" s="39">
        <v>5460</v>
      </c>
      <c r="GT171" s="39">
        <v>3830</v>
      </c>
      <c r="GU171" s="39">
        <v>210</v>
      </c>
      <c r="GV171" s="39" t="s">
        <v>334</v>
      </c>
      <c r="GW171" s="39">
        <v>51900</v>
      </c>
      <c r="GX171" s="39">
        <v>6110</v>
      </c>
      <c r="GY171" s="39">
        <v>10730</v>
      </c>
      <c r="GZ171" s="39">
        <v>11570</v>
      </c>
      <c r="HA171" s="39">
        <v>7610</v>
      </c>
      <c r="HB171" s="39">
        <v>6700</v>
      </c>
      <c r="HC171" s="39">
        <v>5520</v>
      </c>
      <c r="HD171" s="39">
        <v>3860</v>
      </c>
      <c r="HE171" s="39">
        <v>220</v>
      </c>
      <c r="HF171" s="39" t="s">
        <v>334</v>
      </c>
      <c r="HG171" s="39">
        <v>52300</v>
      </c>
      <c r="HH171" s="39">
        <v>6110</v>
      </c>
      <c r="HI171" s="39">
        <v>10870</v>
      </c>
      <c r="HJ171" s="39">
        <v>11780</v>
      </c>
      <c r="HK171" s="39">
        <v>7640</v>
      </c>
      <c r="HL171" s="39">
        <v>6730</v>
      </c>
      <c r="HM171" s="39">
        <v>5630</v>
      </c>
      <c r="HN171" s="39">
        <v>3920</v>
      </c>
      <c r="HO171" s="39">
        <v>220</v>
      </c>
      <c r="HP171" s="39" t="s">
        <v>334</v>
      </c>
      <c r="HQ171" s="39">
        <v>52890</v>
      </c>
      <c r="HR171" s="39">
        <v>6180</v>
      </c>
      <c r="HS171" s="39">
        <v>10980</v>
      </c>
      <c r="HT171" s="39">
        <v>12070</v>
      </c>
      <c r="HU171" s="39">
        <v>7670</v>
      </c>
      <c r="HV171" s="39">
        <v>6790</v>
      </c>
      <c r="HW171" s="39">
        <v>5760</v>
      </c>
      <c r="HX171" s="39">
        <v>4010</v>
      </c>
      <c r="HY171" s="39">
        <v>220</v>
      </c>
      <c r="HZ171" s="39" t="s">
        <v>334</v>
      </c>
      <c r="IA171" s="39">
        <v>53660</v>
      </c>
      <c r="IB171" s="39">
        <v>6260</v>
      </c>
      <c r="IC171" s="39">
        <v>11100</v>
      </c>
      <c r="ID171" s="39">
        <v>12370</v>
      </c>
      <c r="IE171" s="39">
        <v>7750</v>
      </c>
      <c r="IF171" s="39">
        <v>6900</v>
      </c>
      <c r="IG171" s="39">
        <v>5930</v>
      </c>
      <c r="IH171" s="39">
        <v>4130</v>
      </c>
      <c r="II171" s="39">
        <v>220</v>
      </c>
      <c r="IJ171" s="39" t="s">
        <v>334</v>
      </c>
      <c r="IK171" s="39">
        <v>54660</v>
      </c>
      <c r="IL171" s="39">
        <v>6370</v>
      </c>
      <c r="IM171" s="39">
        <v>11190</v>
      </c>
      <c r="IN171" s="39">
        <v>12670</v>
      </c>
      <c r="IO171" s="39">
        <v>7810</v>
      </c>
      <c r="IP171" s="39">
        <v>7010</v>
      </c>
      <c r="IQ171" s="39">
        <v>6110</v>
      </c>
      <c r="IR171" s="39">
        <v>4240</v>
      </c>
      <c r="IS171" s="39">
        <v>220</v>
      </c>
      <c r="IT171" s="39" t="s">
        <v>334</v>
      </c>
      <c r="IU171" s="39">
        <v>55620</v>
      </c>
      <c r="IV171" s="39">
        <v>6490</v>
      </c>
      <c r="IW171" s="39">
        <v>11320</v>
      </c>
      <c r="IX171" s="39">
        <v>12900</v>
      </c>
      <c r="IY171" s="39">
        <v>7910</v>
      </c>
      <c r="IZ171" s="39">
        <v>7140</v>
      </c>
      <c r="JA171" s="39">
        <v>6250</v>
      </c>
      <c r="JB171" s="39">
        <v>4330</v>
      </c>
      <c r="JC171" s="39">
        <v>220</v>
      </c>
      <c r="JD171" s="39" t="s">
        <v>334</v>
      </c>
      <c r="JE171" s="39">
        <v>56540</v>
      </c>
      <c r="JF171" s="39">
        <v>6630</v>
      </c>
      <c r="JG171" s="39">
        <v>11490</v>
      </c>
      <c r="JH171" s="39">
        <v>13180</v>
      </c>
      <c r="JI171" s="39">
        <v>8020</v>
      </c>
      <c r="JJ171" s="39">
        <v>7290</v>
      </c>
      <c r="JK171" s="39">
        <v>6390</v>
      </c>
      <c r="JL171" s="39">
        <v>4430</v>
      </c>
      <c r="JM171" s="39">
        <v>220</v>
      </c>
      <c r="JN171" s="39" t="s">
        <v>334</v>
      </c>
      <c r="JO171" s="39">
        <v>57650</v>
      </c>
      <c r="JP171" s="39">
        <v>6770</v>
      </c>
      <c r="JQ171" s="39">
        <v>11680</v>
      </c>
      <c r="JR171" s="39">
        <v>13500</v>
      </c>
      <c r="JS171" s="39">
        <v>8120</v>
      </c>
      <c r="JT171" s="39">
        <v>7510</v>
      </c>
      <c r="JU171" s="39">
        <v>6530</v>
      </c>
      <c r="JV171" s="39">
        <v>4550</v>
      </c>
      <c r="JW171" s="39">
        <v>220</v>
      </c>
      <c r="JX171" s="39" t="s">
        <v>334</v>
      </c>
      <c r="JY171" s="39">
        <v>58880</v>
      </c>
      <c r="JZ171" s="39">
        <v>6860</v>
      </c>
      <c r="KA171" s="39">
        <v>11780</v>
      </c>
      <c r="KB171" s="39">
        <v>13650</v>
      </c>
      <c r="KC171" s="39">
        <v>8210</v>
      </c>
      <c r="KD171" s="39">
        <v>7630</v>
      </c>
      <c r="KE171" s="39">
        <v>6620</v>
      </c>
      <c r="KF171" s="39">
        <v>4610</v>
      </c>
      <c r="KG171" s="39">
        <v>220</v>
      </c>
      <c r="KH171" s="39" t="s">
        <v>334</v>
      </c>
      <c r="KI171" s="39">
        <v>59580</v>
      </c>
      <c r="KJ171" s="39">
        <v>6920</v>
      </c>
      <c r="KK171" s="39">
        <v>11910</v>
      </c>
      <c r="KL171" s="39">
        <v>13860</v>
      </c>
      <c r="KM171" s="39">
        <v>8310</v>
      </c>
      <c r="KN171" s="39">
        <v>7730</v>
      </c>
      <c r="KO171" s="39">
        <v>6720</v>
      </c>
      <c r="KP171" s="39">
        <v>4700</v>
      </c>
      <c r="KQ171" s="39">
        <v>230</v>
      </c>
      <c r="KR171" s="39" t="s">
        <v>334</v>
      </c>
      <c r="KS171" s="39">
        <v>60380</v>
      </c>
      <c r="KT171" s="39">
        <v>7040</v>
      </c>
      <c r="KU171" s="39">
        <v>11970</v>
      </c>
      <c r="KV171" s="39">
        <v>14100</v>
      </c>
      <c r="KW171" s="39">
        <v>8390</v>
      </c>
      <c r="KX171" s="39">
        <v>7800</v>
      </c>
      <c r="KY171" s="39">
        <v>6790</v>
      </c>
      <c r="KZ171" s="39">
        <v>4770</v>
      </c>
      <c r="LA171" s="39">
        <v>230</v>
      </c>
      <c r="LB171" s="39" t="s">
        <v>334</v>
      </c>
      <c r="LC171" s="39">
        <v>61090</v>
      </c>
      <c r="LD171" t="str">
        <f>INDEX(Lookup!$F$2:$F$375, MATCH(D171,Lookup!$A$2:$A$375,0))</f>
        <v>:</v>
      </c>
    </row>
    <row r="172" spans="2:316" ht="15" customHeight="1" x14ac:dyDescent="0.25">
      <c r="B172" s="1" t="s">
        <v>342</v>
      </c>
      <c r="C172" s="42">
        <v>1845</v>
      </c>
      <c r="D172" s="42" t="s">
        <v>671</v>
      </c>
      <c r="E172" s="37" t="s">
        <v>672</v>
      </c>
      <c r="F172" s="38">
        <v>8540</v>
      </c>
      <c r="G172" s="38">
        <v>9780</v>
      </c>
      <c r="H172" s="38">
        <v>10200</v>
      </c>
      <c r="I172" s="38">
        <v>5480</v>
      </c>
      <c r="J172" s="38">
        <v>2730</v>
      </c>
      <c r="K172" s="38">
        <v>1600</v>
      </c>
      <c r="L172" s="38">
        <v>1080</v>
      </c>
      <c r="M172" s="38">
        <v>130</v>
      </c>
      <c r="N172" s="38" t="s">
        <v>334</v>
      </c>
      <c r="O172" s="39">
        <v>39540</v>
      </c>
      <c r="P172" s="39">
        <v>8660</v>
      </c>
      <c r="Q172" s="39">
        <v>10010</v>
      </c>
      <c r="R172" s="39">
        <v>10250</v>
      </c>
      <c r="S172" s="39">
        <v>5510</v>
      </c>
      <c r="T172" s="39">
        <v>2760</v>
      </c>
      <c r="U172" s="39">
        <v>1560</v>
      </c>
      <c r="V172" s="39">
        <v>1040</v>
      </c>
      <c r="W172" s="39">
        <v>110</v>
      </c>
      <c r="X172" s="39" t="s">
        <v>334</v>
      </c>
      <c r="Y172" s="39">
        <v>39910</v>
      </c>
      <c r="Z172" s="39">
        <v>8930</v>
      </c>
      <c r="AA172" s="39">
        <v>10090</v>
      </c>
      <c r="AB172" s="39">
        <v>10300</v>
      </c>
      <c r="AC172" s="39">
        <v>5380</v>
      </c>
      <c r="AD172" s="39">
        <v>2860</v>
      </c>
      <c r="AE172" s="39">
        <v>1480</v>
      </c>
      <c r="AF172" s="39">
        <v>980</v>
      </c>
      <c r="AG172" s="39">
        <v>100</v>
      </c>
      <c r="AH172" s="39" t="s">
        <v>334</v>
      </c>
      <c r="AI172" s="39">
        <v>40130</v>
      </c>
      <c r="AJ172" s="39">
        <v>9300</v>
      </c>
      <c r="AK172" s="39">
        <v>9970</v>
      </c>
      <c r="AL172" s="39">
        <v>10320</v>
      </c>
      <c r="AM172" s="39">
        <v>5430</v>
      </c>
      <c r="AN172" s="39">
        <v>2820</v>
      </c>
      <c r="AO172" s="39">
        <v>1470</v>
      </c>
      <c r="AP172" s="39">
        <v>990</v>
      </c>
      <c r="AQ172" s="39">
        <v>100</v>
      </c>
      <c r="AR172" s="39" t="s">
        <v>334</v>
      </c>
      <c r="AS172" s="39">
        <v>40380</v>
      </c>
      <c r="AT172" s="39">
        <v>9240</v>
      </c>
      <c r="AU172" s="39">
        <v>10120</v>
      </c>
      <c r="AV172" s="39">
        <v>10340</v>
      </c>
      <c r="AW172" s="39">
        <v>5470</v>
      </c>
      <c r="AX172" s="39">
        <v>2830</v>
      </c>
      <c r="AY172" s="39">
        <v>1490</v>
      </c>
      <c r="AZ172" s="39">
        <v>980</v>
      </c>
      <c r="BA172" s="39">
        <v>100</v>
      </c>
      <c r="BB172" s="39" t="s">
        <v>334</v>
      </c>
      <c r="BC172" s="39">
        <v>40570</v>
      </c>
      <c r="BD172" s="39">
        <v>9380</v>
      </c>
      <c r="BE172" s="39">
        <v>10120</v>
      </c>
      <c r="BF172" s="39">
        <v>10370</v>
      </c>
      <c r="BG172" s="39">
        <v>5470</v>
      </c>
      <c r="BH172" s="39">
        <v>2880</v>
      </c>
      <c r="BI172" s="39">
        <v>1500</v>
      </c>
      <c r="BJ172" s="39">
        <v>990</v>
      </c>
      <c r="BK172" s="39">
        <v>100</v>
      </c>
      <c r="BL172" s="39" t="s">
        <v>334</v>
      </c>
      <c r="BM172" s="39">
        <v>40800</v>
      </c>
      <c r="BN172" s="39">
        <v>9420</v>
      </c>
      <c r="BO172" s="39">
        <v>10150</v>
      </c>
      <c r="BP172" s="39">
        <v>10410</v>
      </c>
      <c r="BQ172" s="39">
        <v>5510</v>
      </c>
      <c r="BR172" s="39">
        <v>2900</v>
      </c>
      <c r="BS172" s="39">
        <v>1500</v>
      </c>
      <c r="BT172" s="39">
        <v>1010</v>
      </c>
      <c r="BU172" s="39">
        <v>100</v>
      </c>
      <c r="BV172" s="39" t="s">
        <v>334</v>
      </c>
      <c r="BW172" s="39">
        <v>41010</v>
      </c>
      <c r="BX172" s="39">
        <v>9460</v>
      </c>
      <c r="BY172" s="39">
        <v>10180</v>
      </c>
      <c r="BZ172" s="39">
        <v>10440</v>
      </c>
      <c r="CA172" s="39">
        <v>5540</v>
      </c>
      <c r="CB172" s="39">
        <v>2920</v>
      </c>
      <c r="CC172" s="39">
        <v>1500</v>
      </c>
      <c r="CD172" s="39">
        <v>1040</v>
      </c>
      <c r="CE172" s="39">
        <v>110</v>
      </c>
      <c r="CF172" s="39" t="s">
        <v>334</v>
      </c>
      <c r="CG172" s="39">
        <v>41180</v>
      </c>
      <c r="CH172" s="39">
        <v>9510</v>
      </c>
      <c r="CI172" s="39">
        <v>10180</v>
      </c>
      <c r="CJ172" s="39">
        <v>10490</v>
      </c>
      <c r="CK172" s="39">
        <v>5560</v>
      </c>
      <c r="CL172" s="39">
        <v>2960</v>
      </c>
      <c r="CM172" s="39">
        <v>1510</v>
      </c>
      <c r="CN172" s="39">
        <v>1050</v>
      </c>
      <c r="CO172" s="39">
        <v>110</v>
      </c>
      <c r="CP172" s="39" t="s">
        <v>334</v>
      </c>
      <c r="CQ172" s="39">
        <v>41360</v>
      </c>
      <c r="CR172" s="39">
        <v>9650</v>
      </c>
      <c r="CS172" s="39">
        <v>10260</v>
      </c>
      <c r="CT172" s="39">
        <v>10550</v>
      </c>
      <c r="CU172" s="39">
        <v>5590</v>
      </c>
      <c r="CV172" s="39">
        <v>3040</v>
      </c>
      <c r="CW172" s="39">
        <v>1540</v>
      </c>
      <c r="CX172" s="39">
        <v>1070</v>
      </c>
      <c r="CY172" s="39">
        <v>120</v>
      </c>
      <c r="CZ172" s="39" t="s">
        <v>334</v>
      </c>
      <c r="DA172" s="39">
        <v>41810</v>
      </c>
      <c r="DB172" s="39">
        <v>9840</v>
      </c>
      <c r="DC172" s="39">
        <v>10290</v>
      </c>
      <c r="DD172" s="39">
        <v>10620</v>
      </c>
      <c r="DE172" s="39">
        <v>5680</v>
      </c>
      <c r="DF172" s="39">
        <v>3050</v>
      </c>
      <c r="DG172" s="39">
        <v>1560</v>
      </c>
      <c r="DH172" s="39">
        <v>1080</v>
      </c>
      <c r="DI172" s="39">
        <v>110</v>
      </c>
      <c r="DJ172" s="39" t="s">
        <v>334</v>
      </c>
      <c r="DK172" s="39">
        <v>42240</v>
      </c>
      <c r="DL172" s="39">
        <v>10020</v>
      </c>
      <c r="DM172" s="39">
        <v>10400</v>
      </c>
      <c r="DN172" s="39">
        <v>10640</v>
      </c>
      <c r="DO172" s="39">
        <v>5730</v>
      </c>
      <c r="DP172" s="39">
        <v>3080</v>
      </c>
      <c r="DQ172" s="39">
        <v>1600</v>
      </c>
      <c r="DR172" s="39">
        <v>1100</v>
      </c>
      <c r="DS172" s="39">
        <v>120</v>
      </c>
      <c r="DT172" s="39" t="s">
        <v>334</v>
      </c>
      <c r="DU172" s="39">
        <v>42690</v>
      </c>
      <c r="DV172" s="39">
        <v>10220</v>
      </c>
      <c r="DW172" s="39">
        <v>10520</v>
      </c>
      <c r="DX172" s="39">
        <v>10700</v>
      </c>
      <c r="DY172" s="39">
        <v>5830</v>
      </c>
      <c r="DZ172" s="39">
        <v>3100</v>
      </c>
      <c r="EA172" s="39">
        <v>1610</v>
      </c>
      <c r="EB172" s="39">
        <v>1110</v>
      </c>
      <c r="EC172" s="39">
        <v>130</v>
      </c>
      <c r="ED172" s="39" t="s">
        <v>334</v>
      </c>
      <c r="EE172" s="39">
        <v>43210</v>
      </c>
      <c r="EF172" s="39">
        <v>10400</v>
      </c>
      <c r="EG172" s="39">
        <v>10690</v>
      </c>
      <c r="EH172" s="39">
        <v>10700</v>
      </c>
      <c r="EI172" s="39">
        <v>5910</v>
      </c>
      <c r="EJ172" s="39">
        <v>3120</v>
      </c>
      <c r="EK172" s="39">
        <v>1620</v>
      </c>
      <c r="EL172" s="39">
        <v>1120</v>
      </c>
      <c r="EM172" s="39">
        <v>130</v>
      </c>
      <c r="EN172" s="39" t="s">
        <v>334</v>
      </c>
      <c r="EO172" s="39">
        <v>43690</v>
      </c>
      <c r="EP172" s="39">
        <v>10540</v>
      </c>
      <c r="EQ172" s="39">
        <v>10760</v>
      </c>
      <c r="ER172" s="39">
        <v>10750</v>
      </c>
      <c r="ES172" s="39">
        <v>5930</v>
      </c>
      <c r="ET172" s="39">
        <v>3170</v>
      </c>
      <c r="EU172" s="39">
        <v>1630</v>
      </c>
      <c r="EV172" s="39">
        <v>1130</v>
      </c>
      <c r="EW172" s="39">
        <v>130</v>
      </c>
      <c r="EX172" s="39" t="s">
        <v>334</v>
      </c>
      <c r="EY172" s="39">
        <v>44040</v>
      </c>
      <c r="EZ172" s="39">
        <v>10660</v>
      </c>
      <c r="FA172" s="39">
        <v>10790</v>
      </c>
      <c r="FB172" s="39">
        <v>10800</v>
      </c>
      <c r="FC172" s="39">
        <v>5950</v>
      </c>
      <c r="FD172" s="39">
        <v>3180</v>
      </c>
      <c r="FE172" s="39">
        <v>1640</v>
      </c>
      <c r="FF172" s="39">
        <v>1130</v>
      </c>
      <c r="FG172" s="39">
        <v>130</v>
      </c>
      <c r="FH172" s="39" t="s">
        <v>334</v>
      </c>
      <c r="FI172" s="39">
        <v>44290</v>
      </c>
      <c r="FJ172" s="39">
        <v>10820</v>
      </c>
      <c r="FK172" s="39">
        <v>10880</v>
      </c>
      <c r="FL172" s="39">
        <v>10850</v>
      </c>
      <c r="FM172" s="39">
        <v>5970</v>
      </c>
      <c r="FN172" s="39">
        <v>3190</v>
      </c>
      <c r="FO172" s="39">
        <v>1630</v>
      </c>
      <c r="FP172" s="39">
        <v>1140</v>
      </c>
      <c r="FQ172" s="39">
        <v>130</v>
      </c>
      <c r="FR172" s="39" t="s">
        <v>334</v>
      </c>
      <c r="FS172" s="39">
        <v>44620</v>
      </c>
      <c r="FT172" s="39">
        <v>10750</v>
      </c>
      <c r="FU172" s="39">
        <v>10940</v>
      </c>
      <c r="FV172" s="39">
        <v>10860</v>
      </c>
      <c r="FW172" s="39">
        <v>5970</v>
      </c>
      <c r="FX172" s="39">
        <v>3190</v>
      </c>
      <c r="FY172" s="39">
        <v>1650</v>
      </c>
      <c r="FZ172" s="39">
        <v>1150</v>
      </c>
      <c r="GA172" s="39">
        <v>130</v>
      </c>
      <c r="GB172" s="39" t="s">
        <v>334</v>
      </c>
      <c r="GC172" s="39">
        <v>44640</v>
      </c>
      <c r="GD172" s="39">
        <v>10790</v>
      </c>
      <c r="GE172" s="39">
        <v>11000</v>
      </c>
      <c r="GF172" s="39">
        <v>10880</v>
      </c>
      <c r="GG172" s="39">
        <v>5970</v>
      </c>
      <c r="GH172" s="39">
        <v>3200</v>
      </c>
      <c r="GI172" s="39">
        <v>1660</v>
      </c>
      <c r="GJ172" s="39">
        <v>1150</v>
      </c>
      <c r="GK172" s="39">
        <v>130</v>
      </c>
      <c r="GL172" s="39" t="s">
        <v>334</v>
      </c>
      <c r="GM172" s="39">
        <v>44780</v>
      </c>
      <c r="GN172" s="39">
        <v>10810</v>
      </c>
      <c r="GO172" s="39">
        <v>11040</v>
      </c>
      <c r="GP172" s="39">
        <v>10910</v>
      </c>
      <c r="GQ172" s="39">
        <v>5990</v>
      </c>
      <c r="GR172" s="39">
        <v>3200</v>
      </c>
      <c r="GS172" s="39">
        <v>1670</v>
      </c>
      <c r="GT172" s="39">
        <v>1160</v>
      </c>
      <c r="GU172" s="39">
        <v>130</v>
      </c>
      <c r="GV172" s="39" t="s">
        <v>334</v>
      </c>
      <c r="GW172" s="39">
        <v>44910</v>
      </c>
      <c r="GX172" s="39">
        <v>10850</v>
      </c>
      <c r="GY172" s="39">
        <v>11130</v>
      </c>
      <c r="GZ172" s="39">
        <v>10950</v>
      </c>
      <c r="HA172" s="39">
        <v>6000</v>
      </c>
      <c r="HB172" s="39">
        <v>3220</v>
      </c>
      <c r="HC172" s="39">
        <v>1680</v>
      </c>
      <c r="HD172" s="39">
        <v>1160</v>
      </c>
      <c r="HE172" s="39">
        <v>130</v>
      </c>
      <c r="HF172" s="39" t="s">
        <v>334</v>
      </c>
      <c r="HG172" s="39">
        <v>45130</v>
      </c>
      <c r="HH172" s="39">
        <v>10990</v>
      </c>
      <c r="HI172" s="39">
        <v>11250</v>
      </c>
      <c r="HJ172" s="39">
        <v>11030</v>
      </c>
      <c r="HK172" s="39">
        <v>6070</v>
      </c>
      <c r="HL172" s="39">
        <v>3250</v>
      </c>
      <c r="HM172" s="39">
        <v>1690</v>
      </c>
      <c r="HN172" s="39">
        <v>1170</v>
      </c>
      <c r="HO172" s="39">
        <v>140</v>
      </c>
      <c r="HP172" s="39" t="s">
        <v>334</v>
      </c>
      <c r="HQ172" s="39">
        <v>45590</v>
      </c>
      <c r="HR172" s="39">
        <v>11110</v>
      </c>
      <c r="HS172" s="39">
        <v>11310</v>
      </c>
      <c r="HT172" s="39">
        <v>11130</v>
      </c>
      <c r="HU172" s="39">
        <v>6130</v>
      </c>
      <c r="HV172" s="39">
        <v>3310</v>
      </c>
      <c r="HW172" s="39">
        <v>1710</v>
      </c>
      <c r="HX172" s="39">
        <v>1190</v>
      </c>
      <c r="HY172" s="39">
        <v>140</v>
      </c>
      <c r="HZ172" s="39" t="s">
        <v>334</v>
      </c>
      <c r="IA172" s="39">
        <v>46030</v>
      </c>
      <c r="IB172" s="39">
        <v>11250</v>
      </c>
      <c r="IC172" s="39">
        <v>11390</v>
      </c>
      <c r="ID172" s="39">
        <v>11210</v>
      </c>
      <c r="IE172" s="39">
        <v>6170</v>
      </c>
      <c r="IF172" s="39">
        <v>3350</v>
      </c>
      <c r="IG172" s="39">
        <v>1710</v>
      </c>
      <c r="IH172" s="39">
        <v>1200</v>
      </c>
      <c r="II172" s="39">
        <v>140</v>
      </c>
      <c r="IJ172" s="39" t="s">
        <v>334</v>
      </c>
      <c r="IK172" s="39">
        <v>46410</v>
      </c>
      <c r="IL172" s="39">
        <v>11190</v>
      </c>
      <c r="IM172" s="39">
        <v>11430</v>
      </c>
      <c r="IN172" s="39">
        <v>11280</v>
      </c>
      <c r="IO172" s="39">
        <v>6240</v>
      </c>
      <c r="IP172" s="39">
        <v>3400</v>
      </c>
      <c r="IQ172" s="39">
        <v>1720</v>
      </c>
      <c r="IR172" s="39">
        <v>1220</v>
      </c>
      <c r="IS172" s="39">
        <v>140</v>
      </c>
      <c r="IT172" s="39" t="s">
        <v>334</v>
      </c>
      <c r="IU172" s="39">
        <v>46600</v>
      </c>
      <c r="IV172" s="39">
        <v>11250</v>
      </c>
      <c r="IW172" s="39">
        <v>11490</v>
      </c>
      <c r="IX172" s="39">
        <v>11330</v>
      </c>
      <c r="IY172" s="39">
        <v>6210</v>
      </c>
      <c r="IZ172" s="39">
        <v>3420</v>
      </c>
      <c r="JA172" s="39">
        <v>1720</v>
      </c>
      <c r="JB172" s="39">
        <v>1230</v>
      </c>
      <c r="JC172" s="39">
        <v>140</v>
      </c>
      <c r="JD172" s="39" t="s">
        <v>334</v>
      </c>
      <c r="JE172" s="39">
        <v>46790</v>
      </c>
      <c r="JF172" s="39">
        <v>11330</v>
      </c>
      <c r="JG172" s="39">
        <v>11550</v>
      </c>
      <c r="JH172" s="39">
        <v>11390</v>
      </c>
      <c r="JI172" s="39">
        <v>6230</v>
      </c>
      <c r="JJ172" s="39">
        <v>3430</v>
      </c>
      <c r="JK172" s="39">
        <v>1730</v>
      </c>
      <c r="JL172" s="39">
        <v>1230</v>
      </c>
      <c r="JM172" s="39">
        <v>130</v>
      </c>
      <c r="JN172" s="39" t="s">
        <v>334</v>
      </c>
      <c r="JO172" s="39">
        <v>47020</v>
      </c>
      <c r="JP172" s="39">
        <v>11400</v>
      </c>
      <c r="JQ172" s="39">
        <v>11550</v>
      </c>
      <c r="JR172" s="39">
        <v>11430</v>
      </c>
      <c r="JS172" s="39">
        <v>6250</v>
      </c>
      <c r="JT172" s="39">
        <v>3440</v>
      </c>
      <c r="JU172" s="39">
        <v>1750</v>
      </c>
      <c r="JV172" s="39">
        <v>1230</v>
      </c>
      <c r="JW172" s="39">
        <v>140</v>
      </c>
      <c r="JX172" s="39" t="s">
        <v>334</v>
      </c>
      <c r="JY172" s="39">
        <v>47180</v>
      </c>
      <c r="JZ172" s="39">
        <v>11530</v>
      </c>
      <c r="KA172" s="39">
        <v>11590</v>
      </c>
      <c r="KB172" s="39">
        <v>11480</v>
      </c>
      <c r="KC172" s="39">
        <v>6280</v>
      </c>
      <c r="KD172" s="39">
        <v>3470</v>
      </c>
      <c r="KE172" s="39">
        <v>1750</v>
      </c>
      <c r="KF172" s="39">
        <v>1240</v>
      </c>
      <c r="KG172" s="39">
        <v>140</v>
      </c>
      <c r="KH172" s="39" t="s">
        <v>334</v>
      </c>
      <c r="KI172" s="39">
        <v>47480</v>
      </c>
      <c r="KJ172" s="39">
        <v>11610</v>
      </c>
      <c r="KK172" s="39">
        <v>11670</v>
      </c>
      <c r="KL172" s="39">
        <v>11600</v>
      </c>
      <c r="KM172" s="39">
        <v>6330</v>
      </c>
      <c r="KN172" s="39">
        <v>3520</v>
      </c>
      <c r="KO172" s="39">
        <v>1760</v>
      </c>
      <c r="KP172" s="39">
        <v>1260</v>
      </c>
      <c r="KQ172" s="39">
        <v>140</v>
      </c>
      <c r="KR172" s="39" t="s">
        <v>334</v>
      </c>
      <c r="KS172" s="39">
        <v>47890</v>
      </c>
      <c r="KT172" s="39">
        <v>11670</v>
      </c>
      <c r="KU172" s="39">
        <v>11780</v>
      </c>
      <c r="KV172" s="39">
        <v>11770</v>
      </c>
      <c r="KW172" s="39">
        <v>6390</v>
      </c>
      <c r="KX172" s="39">
        <v>3540</v>
      </c>
      <c r="KY172" s="39">
        <v>1780</v>
      </c>
      <c r="KZ172" s="39">
        <v>1280</v>
      </c>
      <c r="LA172" s="39">
        <v>140</v>
      </c>
      <c r="LB172" s="39" t="s">
        <v>334</v>
      </c>
      <c r="LC172" s="39">
        <v>48350</v>
      </c>
      <c r="LD172" t="str">
        <f>INDEX(Lookup!$F$2:$F$375, MATCH(D172,Lookup!$A$2:$A$375,0))</f>
        <v>:</v>
      </c>
    </row>
    <row r="173" spans="2:316" s="28" customFormat="1" ht="15" customHeight="1" x14ac:dyDescent="0.25">
      <c r="B173" s="29" t="s">
        <v>339</v>
      </c>
      <c r="C173" s="34" t="s">
        <v>331</v>
      </c>
      <c r="D173" s="34" t="s">
        <v>673</v>
      </c>
      <c r="E173" s="35" t="s">
        <v>674</v>
      </c>
      <c r="F173" s="31">
        <v>298760</v>
      </c>
      <c r="G173" s="31">
        <v>460160</v>
      </c>
      <c r="H173" s="31">
        <v>587860</v>
      </c>
      <c r="I173" s="31">
        <v>370740</v>
      </c>
      <c r="J173" s="31">
        <v>215910</v>
      </c>
      <c r="K173" s="31">
        <v>118620</v>
      </c>
      <c r="L173" s="31">
        <v>85620</v>
      </c>
      <c r="M173" s="31">
        <v>10760</v>
      </c>
      <c r="N173" s="31" t="s">
        <v>334</v>
      </c>
      <c r="O173" s="32">
        <v>2148430</v>
      </c>
      <c r="P173" s="32">
        <v>305600</v>
      </c>
      <c r="Q173" s="32">
        <v>466680</v>
      </c>
      <c r="R173" s="32">
        <v>589360</v>
      </c>
      <c r="S173" s="32">
        <v>372610</v>
      </c>
      <c r="T173" s="32">
        <v>217040</v>
      </c>
      <c r="U173" s="32">
        <v>118030</v>
      </c>
      <c r="V173" s="32">
        <v>84990</v>
      </c>
      <c r="W173" s="32">
        <v>10610</v>
      </c>
      <c r="X173" s="32" t="s">
        <v>334</v>
      </c>
      <c r="Y173" s="32">
        <v>2164920</v>
      </c>
      <c r="Z173" s="32">
        <v>317240</v>
      </c>
      <c r="AA173" s="32">
        <v>476340</v>
      </c>
      <c r="AB173" s="32">
        <v>594040</v>
      </c>
      <c r="AC173" s="32">
        <v>375100</v>
      </c>
      <c r="AD173" s="32">
        <v>218340</v>
      </c>
      <c r="AE173" s="32">
        <v>117140</v>
      </c>
      <c r="AF173" s="32">
        <v>81960</v>
      </c>
      <c r="AG173" s="32">
        <v>9810</v>
      </c>
      <c r="AH173" s="32" t="s">
        <v>334</v>
      </c>
      <c r="AI173" s="32">
        <v>2189960</v>
      </c>
      <c r="AJ173" s="32">
        <v>324280</v>
      </c>
      <c r="AK173" s="32">
        <v>482730</v>
      </c>
      <c r="AL173" s="32">
        <v>596960</v>
      </c>
      <c r="AM173" s="32">
        <v>377840</v>
      </c>
      <c r="AN173" s="32">
        <v>222040</v>
      </c>
      <c r="AO173" s="32">
        <v>118640</v>
      </c>
      <c r="AP173" s="32">
        <v>82110</v>
      </c>
      <c r="AQ173" s="32">
        <v>9690</v>
      </c>
      <c r="AR173" s="32" t="s">
        <v>334</v>
      </c>
      <c r="AS173" s="32">
        <v>2214280</v>
      </c>
      <c r="AT173" s="32">
        <v>328340</v>
      </c>
      <c r="AU173" s="32">
        <v>486150</v>
      </c>
      <c r="AV173" s="32">
        <v>601170</v>
      </c>
      <c r="AW173" s="32">
        <v>381920</v>
      </c>
      <c r="AX173" s="32">
        <v>225510</v>
      </c>
      <c r="AY173" s="32">
        <v>120570</v>
      </c>
      <c r="AZ173" s="32">
        <v>83430</v>
      </c>
      <c r="BA173" s="32">
        <v>9860</v>
      </c>
      <c r="BB173" s="32" t="s">
        <v>334</v>
      </c>
      <c r="BC173" s="32">
        <v>2236950</v>
      </c>
      <c r="BD173" s="32">
        <v>331370</v>
      </c>
      <c r="BE173" s="32">
        <v>488750</v>
      </c>
      <c r="BF173" s="32">
        <v>604910</v>
      </c>
      <c r="BG173" s="32">
        <v>385960</v>
      </c>
      <c r="BH173" s="32">
        <v>229710</v>
      </c>
      <c r="BI173" s="32">
        <v>123250</v>
      </c>
      <c r="BJ173" s="32">
        <v>84770</v>
      </c>
      <c r="BK173" s="32">
        <v>10020</v>
      </c>
      <c r="BL173" s="32" t="s">
        <v>334</v>
      </c>
      <c r="BM173" s="32">
        <v>2258730</v>
      </c>
      <c r="BN173" s="32">
        <v>334120</v>
      </c>
      <c r="BO173" s="32">
        <v>491020</v>
      </c>
      <c r="BP173" s="32">
        <v>608410</v>
      </c>
      <c r="BQ173" s="32">
        <v>389870</v>
      </c>
      <c r="BR173" s="32">
        <v>233170</v>
      </c>
      <c r="BS173" s="32">
        <v>125710</v>
      </c>
      <c r="BT173" s="32">
        <v>86420</v>
      </c>
      <c r="BU173" s="32">
        <v>10180</v>
      </c>
      <c r="BV173" s="32" t="s">
        <v>334</v>
      </c>
      <c r="BW173" s="32">
        <v>2278900</v>
      </c>
      <c r="BX173" s="32">
        <v>336400</v>
      </c>
      <c r="BY173" s="32">
        <v>493240</v>
      </c>
      <c r="BZ173" s="32">
        <v>611340</v>
      </c>
      <c r="CA173" s="32">
        <v>394630</v>
      </c>
      <c r="CB173" s="32">
        <v>236710</v>
      </c>
      <c r="CC173" s="32">
        <v>128220</v>
      </c>
      <c r="CD173" s="32">
        <v>88060</v>
      </c>
      <c r="CE173" s="32">
        <v>10430</v>
      </c>
      <c r="CF173" s="32" t="s">
        <v>334</v>
      </c>
      <c r="CG173" s="32">
        <v>2299030</v>
      </c>
      <c r="CH173" s="32">
        <v>337690</v>
      </c>
      <c r="CI173" s="32">
        <v>494960</v>
      </c>
      <c r="CJ173" s="32">
        <v>614580</v>
      </c>
      <c r="CK173" s="32">
        <v>398740</v>
      </c>
      <c r="CL173" s="32">
        <v>239740</v>
      </c>
      <c r="CM173" s="32">
        <v>130420</v>
      </c>
      <c r="CN173" s="32">
        <v>89490</v>
      </c>
      <c r="CO173" s="32">
        <v>10600</v>
      </c>
      <c r="CP173" s="32" t="s">
        <v>334</v>
      </c>
      <c r="CQ173" s="32">
        <v>2316220</v>
      </c>
      <c r="CR173" s="32">
        <v>338820</v>
      </c>
      <c r="CS173" s="32">
        <v>497460</v>
      </c>
      <c r="CT173" s="32">
        <v>618020</v>
      </c>
      <c r="CU173" s="32">
        <v>402830</v>
      </c>
      <c r="CV173" s="32">
        <v>243030</v>
      </c>
      <c r="CW173" s="32">
        <v>132550</v>
      </c>
      <c r="CX173" s="32">
        <v>90910</v>
      </c>
      <c r="CY173" s="32">
        <v>10780</v>
      </c>
      <c r="CZ173" s="32" t="s">
        <v>334</v>
      </c>
      <c r="DA173" s="32">
        <v>2334400</v>
      </c>
      <c r="DB173" s="32">
        <v>340190</v>
      </c>
      <c r="DC173" s="32">
        <v>500020</v>
      </c>
      <c r="DD173" s="32">
        <v>621820</v>
      </c>
      <c r="DE173" s="32">
        <v>407370</v>
      </c>
      <c r="DF173" s="32">
        <v>246730</v>
      </c>
      <c r="DG173" s="32">
        <v>135030</v>
      </c>
      <c r="DH173" s="32">
        <v>92270</v>
      </c>
      <c r="DI173" s="32">
        <v>10930</v>
      </c>
      <c r="DJ173" s="32" t="s">
        <v>334</v>
      </c>
      <c r="DK173" s="32">
        <v>2354360</v>
      </c>
      <c r="DL173" s="32">
        <v>341780</v>
      </c>
      <c r="DM173" s="32">
        <v>503120</v>
      </c>
      <c r="DN173" s="32">
        <v>625620</v>
      </c>
      <c r="DO173" s="32">
        <v>412310</v>
      </c>
      <c r="DP173" s="32">
        <v>250380</v>
      </c>
      <c r="DQ173" s="32">
        <v>136620</v>
      </c>
      <c r="DR173" s="32">
        <v>93190</v>
      </c>
      <c r="DS173" s="32">
        <v>11020</v>
      </c>
      <c r="DT173" s="32" t="s">
        <v>334</v>
      </c>
      <c r="DU173" s="32">
        <v>2374030</v>
      </c>
      <c r="DV173" s="32">
        <v>343870</v>
      </c>
      <c r="DW173" s="32">
        <v>506800</v>
      </c>
      <c r="DX173" s="32">
        <v>630380</v>
      </c>
      <c r="DY173" s="32">
        <v>417070</v>
      </c>
      <c r="DZ173" s="32">
        <v>253670</v>
      </c>
      <c r="EA173" s="32">
        <v>138150</v>
      </c>
      <c r="EB173" s="32">
        <v>93990</v>
      </c>
      <c r="EC173" s="32">
        <v>11160</v>
      </c>
      <c r="ED173" s="32" t="s">
        <v>334</v>
      </c>
      <c r="EE173" s="32">
        <v>2395090</v>
      </c>
      <c r="EF173" s="32">
        <v>346440</v>
      </c>
      <c r="EG173" s="32">
        <v>511300</v>
      </c>
      <c r="EH173" s="32">
        <v>636250</v>
      </c>
      <c r="EI173" s="32">
        <v>421890</v>
      </c>
      <c r="EJ173" s="32">
        <v>256270</v>
      </c>
      <c r="EK173" s="32">
        <v>139680</v>
      </c>
      <c r="EL173" s="32">
        <v>95000</v>
      </c>
      <c r="EM173" s="32">
        <v>11370</v>
      </c>
      <c r="EN173" s="32" t="s">
        <v>334</v>
      </c>
      <c r="EO173" s="32">
        <v>2418190</v>
      </c>
      <c r="EP173" s="32">
        <v>349840</v>
      </c>
      <c r="EQ173" s="32">
        <v>517450</v>
      </c>
      <c r="ER173" s="32">
        <v>641790</v>
      </c>
      <c r="ES173" s="32">
        <v>426570</v>
      </c>
      <c r="ET173" s="32">
        <v>259210</v>
      </c>
      <c r="EU173" s="32">
        <v>141030</v>
      </c>
      <c r="EV173" s="32">
        <v>95960</v>
      </c>
      <c r="EW173" s="32">
        <v>11570</v>
      </c>
      <c r="EX173" s="32" t="s">
        <v>334</v>
      </c>
      <c r="EY173" s="32">
        <v>2443420</v>
      </c>
      <c r="EZ173" s="32">
        <v>353620</v>
      </c>
      <c r="FA173" s="32">
        <v>524400</v>
      </c>
      <c r="FB173" s="32">
        <v>648640</v>
      </c>
      <c r="FC173" s="32">
        <v>431410</v>
      </c>
      <c r="FD173" s="32">
        <v>261920</v>
      </c>
      <c r="FE173" s="32">
        <v>142400</v>
      </c>
      <c r="FF173" s="32">
        <v>96640</v>
      </c>
      <c r="FG173" s="32">
        <v>11800</v>
      </c>
      <c r="FH173" s="32" t="s">
        <v>334</v>
      </c>
      <c r="FI173" s="32">
        <v>2470820</v>
      </c>
      <c r="FJ173" s="32">
        <v>357630</v>
      </c>
      <c r="FK173" s="32">
        <v>531510</v>
      </c>
      <c r="FL173" s="32">
        <v>653460</v>
      </c>
      <c r="FM173" s="32">
        <v>435080</v>
      </c>
      <c r="FN173" s="32">
        <v>263940</v>
      </c>
      <c r="FO173" s="32">
        <v>143260</v>
      </c>
      <c r="FP173" s="32">
        <v>97150</v>
      </c>
      <c r="FQ173" s="32">
        <v>11960</v>
      </c>
      <c r="FR173" s="32" t="s">
        <v>334</v>
      </c>
      <c r="FS173" s="32">
        <v>2493990</v>
      </c>
      <c r="FT173" s="32">
        <v>360690</v>
      </c>
      <c r="FU173" s="32">
        <v>536360</v>
      </c>
      <c r="FV173" s="32">
        <v>658240</v>
      </c>
      <c r="FW173" s="32">
        <v>437880</v>
      </c>
      <c r="FX173" s="32">
        <v>265650</v>
      </c>
      <c r="FY173" s="32">
        <v>144270</v>
      </c>
      <c r="FZ173" s="32">
        <v>97640</v>
      </c>
      <c r="GA173" s="32">
        <v>12110</v>
      </c>
      <c r="GB173" s="32" t="s">
        <v>334</v>
      </c>
      <c r="GC173" s="32">
        <v>2512830</v>
      </c>
      <c r="GD173" s="32">
        <v>363700</v>
      </c>
      <c r="GE173" s="32">
        <v>539670</v>
      </c>
      <c r="GF173" s="32">
        <v>662730</v>
      </c>
      <c r="GG173" s="32">
        <v>441080</v>
      </c>
      <c r="GH173" s="32">
        <v>267880</v>
      </c>
      <c r="GI173" s="32">
        <v>145260</v>
      </c>
      <c r="GJ173" s="32">
        <v>98150</v>
      </c>
      <c r="GK173" s="32">
        <v>12310</v>
      </c>
      <c r="GL173" s="32" t="s">
        <v>334</v>
      </c>
      <c r="GM173" s="32">
        <v>2530770</v>
      </c>
      <c r="GN173" s="32">
        <v>366000</v>
      </c>
      <c r="GO173" s="32">
        <v>543440</v>
      </c>
      <c r="GP173" s="32">
        <v>667000</v>
      </c>
      <c r="GQ173" s="32">
        <v>444430</v>
      </c>
      <c r="GR173" s="32">
        <v>270070</v>
      </c>
      <c r="GS173" s="32">
        <v>146410</v>
      </c>
      <c r="GT173" s="32">
        <v>98720</v>
      </c>
      <c r="GU173" s="32">
        <v>12480</v>
      </c>
      <c r="GV173" s="32" t="s">
        <v>334</v>
      </c>
      <c r="GW173" s="32">
        <v>2548540</v>
      </c>
      <c r="GX173" s="32">
        <v>367910</v>
      </c>
      <c r="GY173" s="32">
        <v>546500</v>
      </c>
      <c r="GZ173" s="32">
        <v>671130</v>
      </c>
      <c r="HA173" s="32">
        <v>448030</v>
      </c>
      <c r="HB173" s="32">
        <v>272430</v>
      </c>
      <c r="HC173" s="32">
        <v>147800</v>
      </c>
      <c r="HD173" s="32">
        <v>99400</v>
      </c>
      <c r="HE173" s="32">
        <v>12660</v>
      </c>
      <c r="HF173" s="32" t="s">
        <v>334</v>
      </c>
      <c r="HG173" s="32">
        <v>2565860</v>
      </c>
      <c r="HH173" s="32">
        <v>369830</v>
      </c>
      <c r="HI173" s="32">
        <v>549050</v>
      </c>
      <c r="HJ173" s="32">
        <v>674840</v>
      </c>
      <c r="HK173" s="32">
        <v>451750</v>
      </c>
      <c r="HL173" s="32">
        <v>274740</v>
      </c>
      <c r="HM173" s="32">
        <v>149100</v>
      </c>
      <c r="HN173" s="32">
        <v>100200</v>
      </c>
      <c r="HO173" s="32">
        <v>12850</v>
      </c>
      <c r="HP173" s="32" t="s">
        <v>334</v>
      </c>
      <c r="HQ173" s="32">
        <v>2582370</v>
      </c>
      <c r="HR173" s="32">
        <v>372820</v>
      </c>
      <c r="HS173" s="32">
        <v>552830</v>
      </c>
      <c r="HT173" s="32">
        <v>678610</v>
      </c>
      <c r="HU173" s="32">
        <v>455560</v>
      </c>
      <c r="HV173" s="32">
        <v>277270</v>
      </c>
      <c r="HW173" s="32">
        <v>150690</v>
      </c>
      <c r="HX173" s="32">
        <v>101110</v>
      </c>
      <c r="HY173" s="32">
        <v>13020</v>
      </c>
      <c r="HZ173" s="32" t="s">
        <v>334</v>
      </c>
      <c r="IA173" s="32">
        <v>2601920</v>
      </c>
      <c r="IB173" s="32">
        <v>376220</v>
      </c>
      <c r="IC173" s="32">
        <v>556950</v>
      </c>
      <c r="ID173" s="32">
        <v>683680</v>
      </c>
      <c r="IE173" s="32">
        <v>460040</v>
      </c>
      <c r="IF173" s="32">
        <v>280360</v>
      </c>
      <c r="IG173" s="32">
        <v>152440</v>
      </c>
      <c r="IH173" s="32">
        <v>102120</v>
      </c>
      <c r="II173" s="32">
        <v>13270</v>
      </c>
      <c r="IJ173" s="32" t="s">
        <v>334</v>
      </c>
      <c r="IK173" s="32">
        <v>2625080</v>
      </c>
      <c r="IL173" s="32">
        <v>380430</v>
      </c>
      <c r="IM173" s="32">
        <v>561960</v>
      </c>
      <c r="IN173" s="32">
        <v>689180</v>
      </c>
      <c r="IO173" s="32">
        <v>464700</v>
      </c>
      <c r="IP173" s="32">
        <v>283500</v>
      </c>
      <c r="IQ173" s="32">
        <v>154390</v>
      </c>
      <c r="IR173" s="32">
        <v>103260</v>
      </c>
      <c r="IS173" s="32">
        <v>13410</v>
      </c>
      <c r="IT173" s="32" t="s">
        <v>334</v>
      </c>
      <c r="IU173" s="32">
        <v>2650840</v>
      </c>
      <c r="IV173" s="32">
        <v>383170</v>
      </c>
      <c r="IW173" s="32">
        <v>566290</v>
      </c>
      <c r="IX173" s="32">
        <v>694670</v>
      </c>
      <c r="IY173" s="32">
        <v>469600</v>
      </c>
      <c r="IZ173" s="32">
        <v>286490</v>
      </c>
      <c r="JA173" s="32">
        <v>156150</v>
      </c>
      <c r="JB173" s="32">
        <v>104460</v>
      </c>
      <c r="JC173" s="32">
        <v>13560</v>
      </c>
      <c r="JD173" s="32" t="s">
        <v>334</v>
      </c>
      <c r="JE173" s="32">
        <v>2674390</v>
      </c>
      <c r="JF173" s="32">
        <v>386580</v>
      </c>
      <c r="JG173" s="32">
        <v>571610</v>
      </c>
      <c r="JH173" s="32">
        <v>701490</v>
      </c>
      <c r="JI173" s="32">
        <v>474700</v>
      </c>
      <c r="JJ173" s="32">
        <v>289950</v>
      </c>
      <c r="JK173" s="32">
        <v>158080</v>
      </c>
      <c r="JL173" s="32">
        <v>105550</v>
      </c>
      <c r="JM173" s="32">
        <v>13680</v>
      </c>
      <c r="JN173" s="32" t="s">
        <v>334</v>
      </c>
      <c r="JO173" s="32">
        <v>2701630</v>
      </c>
      <c r="JP173" s="32">
        <v>390330</v>
      </c>
      <c r="JQ173" s="32">
        <v>576960</v>
      </c>
      <c r="JR173" s="32">
        <v>708620</v>
      </c>
      <c r="JS173" s="32">
        <v>480190</v>
      </c>
      <c r="JT173" s="32">
        <v>294150</v>
      </c>
      <c r="JU173" s="32">
        <v>160800</v>
      </c>
      <c r="JV173" s="32">
        <v>107010</v>
      </c>
      <c r="JW173" s="32">
        <v>13880</v>
      </c>
      <c r="JX173" s="32" t="s">
        <v>334</v>
      </c>
      <c r="JY173" s="32">
        <v>2731950</v>
      </c>
      <c r="JZ173" s="32">
        <v>393050</v>
      </c>
      <c r="KA173" s="32">
        <v>581170</v>
      </c>
      <c r="KB173" s="32">
        <v>714550</v>
      </c>
      <c r="KC173" s="32">
        <v>485060</v>
      </c>
      <c r="KD173" s="32">
        <v>297850</v>
      </c>
      <c r="KE173" s="32">
        <v>163210</v>
      </c>
      <c r="KF173" s="32">
        <v>108190</v>
      </c>
      <c r="KG173" s="32">
        <v>14060</v>
      </c>
      <c r="KH173" s="32" t="s">
        <v>334</v>
      </c>
      <c r="KI173" s="32">
        <v>2757140</v>
      </c>
      <c r="KJ173" s="32">
        <v>395240</v>
      </c>
      <c r="KK173" s="32">
        <v>585360</v>
      </c>
      <c r="KL173" s="32">
        <v>720850</v>
      </c>
      <c r="KM173" s="32">
        <v>490630</v>
      </c>
      <c r="KN173" s="32">
        <v>302090</v>
      </c>
      <c r="KO173" s="32">
        <v>165920</v>
      </c>
      <c r="KP173" s="32">
        <v>109850</v>
      </c>
      <c r="KQ173" s="32">
        <v>14230</v>
      </c>
      <c r="KR173" s="32" t="s">
        <v>334</v>
      </c>
      <c r="KS173" s="32">
        <v>2784180</v>
      </c>
      <c r="KT173" s="32">
        <v>398140</v>
      </c>
      <c r="KU173" s="32">
        <v>590280</v>
      </c>
      <c r="KV173" s="32">
        <v>727330</v>
      </c>
      <c r="KW173" s="32">
        <v>496960</v>
      </c>
      <c r="KX173" s="32">
        <v>306680</v>
      </c>
      <c r="KY173" s="32">
        <v>168680</v>
      </c>
      <c r="KZ173" s="32">
        <v>111520</v>
      </c>
      <c r="LA173" s="32">
        <v>14450</v>
      </c>
      <c r="LB173" s="32" t="s">
        <v>334</v>
      </c>
      <c r="LC173" s="32">
        <v>2814030</v>
      </c>
      <c r="LD173" t="e">
        <f>INDEX(Lookup!$F$2:$F$375, MATCH(D173,Lookup!$A$2:$A$375,0))</f>
        <v>#N/A</v>
      </c>
    </row>
    <row r="174" spans="2:316" ht="15" customHeight="1" x14ac:dyDescent="0.25">
      <c r="B174" s="1" t="s">
        <v>342</v>
      </c>
      <c r="C174" s="36">
        <v>235</v>
      </c>
      <c r="D174" s="36" t="s">
        <v>675</v>
      </c>
      <c r="E174" s="37" t="s">
        <v>676</v>
      </c>
      <c r="F174" s="38">
        <v>7450</v>
      </c>
      <c r="G174" s="38">
        <v>14320</v>
      </c>
      <c r="H174" s="38">
        <v>14600</v>
      </c>
      <c r="I174" s="38">
        <v>7600</v>
      </c>
      <c r="J174" s="38">
        <v>5820</v>
      </c>
      <c r="K174" s="38">
        <v>3880</v>
      </c>
      <c r="L174" s="38">
        <v>2020</v>
      </c>
      <c r="M174" s="38">
        <v>180</v>
      </c>
      <c r="N174" s="38" t="s">
        <v>334</v>
      </c>
      <c r="O174" s="39">
        <v>55890</v>
      </c>
      <c r="P174" s="39">
        <v>7740</v>
      </c>
      <c r="Q174" s="39">
        <v>14660</v>
      </c>
      <c r="R174" s="39">
        <v>14560</v>
      </c>
      <c r="S174" s="39">
        <v>7730</v>
      </c>
      <c r="T174" s="39">
        <v>5940</v>
      </c>
      <c r="U174" s="39">
        <v>3840</v>
      </c>
      <c r="V174" s="39">
        <v>1980</v>
      </c>
      <c r="W174" s="39">
        <v>180</v>
      </c>
      <c r="X174" s="39" t="s">
        <v>334</v>
      </c>
      <c r="Y174" s="39">
        <v>56620</v>
      </c>
      <c r="Z174" s="39">
        <v>8060</v>
      </c>
      <c r="AA174" s="39">
        <v>14900</v>
      </c>
      <c r="AB174" s="39">
        <v>14700</v>
      </c>
      <c r="AC174" s="39">
        <v>7890</v>
      </c>
      <c r="AD174" s="39">
        <v>6180</v>
      </c>
      <c r="AE174" s="39">
        <v>3690</v>
      </c>
      <c r="AF174" s="39">
        <v>1880</v>
      </c>
      <c r="AG174" s="39">
        <v>150</v>
      </c>
      <c r="AH174" s="39" t="s">
        <v>334</v>
      </c>
      <c r="AI174" s="39">
        <v>57460</v>
      </c>
      <c r="AJ174" s="39">
        <v>8180</v>
      </c>
      <c r="AK174" s="39">
        <v>15030</v>
      </c>
      <c r="AL174" s="39">
        <v>14780</v>
      </c>
      <c r="AM174" s="39">
        <v>8010</v>
      </c>
      <c r="AN174" s="39">
        <v>6270</v>
      </c>
      <c r="AO174" s="39">
        <v>3680</v>
      </c>
      <c r="AP174" s="39">
        <v>1910</v>
      </c>
      <c r="AQ174" s="39">
        <v>150</v>
      </c>
      <c r="AR174" s="39" t="s">
        <v>334</v>
      </c>
      <c r="AS174" s="39">
        <v>58030</v>
      </c>
      <c r="AT174" s="39">
        <v>8250</v>
      </c>
      <c r="AU174" s="39">
        <v>15120</v>
      </c>
      <c r="AV174" s="39">
        <v>14930</v>
      </c>
      <c r="AW174" s="39">
        <v>8100</v>
      </c>
      <c r="AX174" s="39">
        <v>6330</v>
      </c>
      <c r="AY174" s="39">
        <v>3720</v>
      </c>
      <c r="AZ174" s="39">
        <v>1970</v>
      </c>
      <c r="BA174" s="39">
        <v>160</v>
      </c>
      <c r="BB174" s="39" t="s">
        <v>334</v>
      </c>
      <c r="BC174" s="39">
        <v>58570</v>
      </c>
      <c r="BD174" s="39">
        <v>8270</v>
      </c>
      <c r="BE174" s="39">
        <v>15250</v>
      </c>
      <c r="BF174" s="39">
        <v>14990</v>
      </c>
      <c r="BG174" s="39">
        <v>8150</v>
      </c>
      <c r="BH174" s="39">
        <v>6410</v>
      </c>
      <c r="BI174" s="39">
        <v>3810</v>
      </c>
      <c r="BJ174" s="39">
        <v>2010</v>
      </c>
      <c r="BK174" s="39">
        <v>160</v>
      </c>
      <c r="BL174" s="39" t="s">
        <v>334</v>
      </c>
      <c r="BM174" s="39">
        <v>59040</v>
      </c>
      <c r="BN174" s="39">
        <v>8360</v>
      </c>
      <c r="BO174" s="39">
        <v>15310</v>
      </c>
      <c r="BP174" s="39">
        <v>15180</v>
      </c>
      <c r="BQ174" s="39">
        <v>8260</v>
      </c>
      <c r="BR174" s="39">
        <v>6450</v>
      </c>
      <c r="BS174" s="39">
        <v>3920</v>
      </c>
      <c r="BT174" s="39">
        <v>2080</v>
      </c>
      <c r="BU174" s="39">
        <v>170</v>
      </c>
      <c r="BV174" s="39" t="s">
        <v>334</v>
      </c>
      <c r="BW174" s="39">
        <v>59730</v>
      </c>
      <c r="BX174" s="39">
        <v>8420</v>
      </c>
      <c r="BY174" s="39">
        <v>15370</v>
      </c>
      <c r="BZ174" s="39">
        <v>15400</v>
      </c>
      <c r="CA174" s="39">
        <v>8320</v>
      </c>
      <c r="CB174" s="39">
        <v>6530</v>
      </c>
      <c r="CC174" s="39">
        <v>4020</v>
      </c>
      <c r="CD174" s="39">
        <v>2160</v>
      </c>
      <c r="CE174" s="39">
        <v>180</v>
      </c>
      <c r="CF174" s="39" t="s">
        <v>334</v>
      </c>
      <c r="CG174" s="39">
        <v>60400</v>
      </c>
      <c r="CH174" s="39">
        <v>8470</v>
      </c>
      <c r="CI174" s="39">
        <v>15490</v>
      </c>
      <c r="CJ174" s="39">
        <v>15520</v>
      </c>
      <c r="CK174" s="39">
        <v>8390</v>
      </c>
      <c r="CL174" s="39">
        <v>6610</v>
      </c>
      <c r="CM174" s="39">
        <v>4110</v>
      </c>
      <c r="CN174" s="39">
        <v>2210</v>
      </c>
      <c r="CO174" s="39">
        <v>190</v>
      </c>
      <c r="CP174" s="39" t="s">
        <v>334</v>
      </c>
      <c r="CQ174" s="39">
        <v>61000</v>
      </c>
      <c r="CR174" s="39">
        <v>8520</v>
      </c>
      <c r="CS174" s="39">
        <v>15480</v>
      </c>
      <c r="CT174" s="39">
        <v>15600</v>
      </c>
      <c r="CU174" s="39">
        <v>8460</v>
      </c>
      <c r="CV174" s="39">
        <v>6670</v>
      </c>
      <c r="CW174" s="39">
        <v>4170</v>
      </c>
      <c r="CX174" s="39">
        <v>2280</v>
      </c>
      <c r="CY174" s="39">
        <v>210</v>
      </c>
      <c r="CZ174" s="39" t="s">
        <v>334</v>
      </c>
      <c r="DA174" s="39">
        <v>61380</v>
      </c>
      <c r="DB174" s="39">
        <v>8600</v>
      </c>
      <c r="DC174" s="39">
        <v>15530</v>
      </c>
      <c r="DD174" s="39">
        <v>15760</v>
      </c>
      <c r="DE174" s="39">
        <v>8570</v>
      </c>
      <c r="DF174" s="39">
        <v>6750</v>
      </c>
      <c r="DG174" s="39">
        <v>4260</v>
      </c>
      <c r="DH174" s="39">
        <v>2370</v>
      </c>
      <c r="DI174" s="39">
        <v>200</v>
      </c>
      <c r="DJ174" s="39" t="s">
        <v>334</v>
      </c>
      <c r="DK174" s="39">
        <v>62030</v>
      </c>
      <c r="DL174" s="39">
        <v>8670</v>
      </c>
      <c r="DM174" s="39">
        <v>15600</v>
      </c>
      <c r="DN174" s="39">
        <v>15860</v>
      </c>
      <c r="DO174" s="39">
        <v>8700</v>
      </c>
      <c r="DP174" s="39">
        <v>6840</v>
      </c>
      <c r="DQ174" s="39">
        <v>4280</v>
      </c>
      <c r="DR174" s="39">
        <v>2420</v>
      </c>
      <c r="DS174" s="39">
        <v>200</v>
      </c>
      <c r="DT174" s="39" t="s">
        <v>334</v>
      </c>
      <c r="DU174" s="39">
        <v>62570</v>
      </c>
      <c r="DV174" s="39">
        <v>8800</v>
      </c>
      <c r="DW174" s="39">
        <v>15700</v>
      </c>
      <c r="DX174" s="39">
        <v>15980</v>
      </c>
      <c r="DY174" s="39">
        <v>8840</v>
      </c>
      <c r="DZ174" s="39">
        <v>6920</v>
      </c>
      <c r="EA174" s="39">
        <v>4340</v>
      </c>
      <c r="EB174" s="39">
        <v>2480</v>
      </c>
      <c r="EC174" s="39">
        <v>200</v>
      </c>
      <c r="ED174" s="39" t="s">
        <v>334</v>
      </c>
      <c r="EE174" s="39">
        <v>63270</v>
      </c>
      <c r="EF174" s="39">
        <v>8870</v>
      </c>
      <c r="EG174" s="39">
        <v>15920</v>
      </c>
      <c r="EH174" s="39">
        <v>16060</v>
      </c>
      <c r="EI174" s="39">
        <v>8960</v>
      </c>
      <c r="EJ174" s="39">
        <v>6930</v>
      </c>
      <c r="EK174" s="39">
        <v>4410</v>
      </c>
      <c r="EL174" s="39">
        <v>2510</v>
      </c>
      <c r="EM174" s="39">
        <v>210</v>
      </c>
      <c r="EN174" s="39" t="s">
        <v>334</v>
      </c>
      <c r="EO174" s="39">
        <v>63850</v>
      </c>
      <c r="EP174" s="39">
        <v>8960</v>
      </c>
      <c r="EQ174" s="39">
        <v>16090</v>
      </c>
      <c r="ER174" s="39">
        <v>16070</v>
      </c>
      <c r="ES174" s="39">
        <v>9040</v>
      </c>
      <c r="ET174" s="39">
        <v>6940</v>
      </c>
      <c r="EU174" s="39">
        <v>4450</v>
      </c>
      <c r="EV174" s="39">
        <v>2570</v>
      </c>
      <c r="EW174" s="39">
        <v>210</v>
      </c>
      <c r="EX174" s="39" t="s">
        <v>334</v>
      </c>
      <c r="EY174" s="39">
        <v>64310</v>
      </c>
      <c r="EZ174" s="39">
        <v>9070</v>
      </c>
      <c r="FA174" s="39">
        <v>16160</v>
      </c>
      <c r="FB174" s="39">
        <v>16200</v>
      </c>
      <c r="FC174" s="39">
        <v>9170</v>
      </c>
      <c r="FD174" s="39">
        <v>7030</v>
      </c>
      <c r="FE174" s="39">
        <v>4450</v>
      </c>
      <c r="FF174" s="39">
        <v>2590</v>
      </c>
      <c r="FG174" s="39">
        <v>210</v>
      </c>
      <c r="FH174" s="39" t="s">
        <v>334</v>
      </c>
      <c r="FI174" s="39">
        <v>64860</v>
      </c>
      <c r="FJ174" s="39">
        <v>9130</v>
      </c>
      <c r="FK174" s="39">
        <v>16380</v>
      </c>
      <c r="FL174" s="39">
        <v>16330</v>
      </c>
      <c r="FM174" s="39">
        <v>9290</v>
      </c>
      <c r="FN174" s="39">
        <v>7070</v>
      </c>
      <c r="FO174" s="39">
        <v>4470</v>
      </c>
      <c r="FP174" s="39">
        <v>2610</v>
      </c>
      <c r="FQ174" s="39">
        <v>210</v>
      </c>
      <c r="FR174" s="39" t="s">
        <v>334</v>
      </c>
      <c r="FS174" s="39">
        <v>65500</v>
      </c>
      <c r="FT174" s="39">
        <v>9120</v>
      </c>
      <c r="FU174" s="39">
        <v>16510</v>
      </c>
      <c r="FV174" s="39">
        <v>16450</v>
      </c>
      <c r="FW174" s="39">
        <v>9400</v>
      </c>
      <c r="FX174" s="39">
        <v>7130</v>
      </c>
      <c r="FY174" s="39">
        <v>4540</v>
      </c>
      <c r="FZ174" s="39">
        <v>2660</v>
      </c>
      <c r="GA174" s="39">
        <v>210</v>
      </c>
      <c r="GB174" s="39" t="s">
        <v>334</v>
      </c>
      <c r="GC174" s="39">
        <v>66010</v>
      </c>
      <c r="GD174" s="39">
        <v>9060</v>
      </c>
      <c r="GE174" s="39">
        <v>16630</v>
      </c>
      <c r="GF174" s="39">
        <v>16680</v>
      </c>
      <c r="GG174" s="39">
        <v>9580</v>
      </c>
      <c r="GH174" s="39">
        <v>7240</v>
      </c>
      <c r="GI174" s="39">
        <v>4600</v>
      </c>
      <c r="GJ174" s="39">
        <v>2710</v>
      </c>
      <c r="GK174" s="39">
        <v>210</v>
      </c>
      <c r="GL174" s="39" t="s">
        <v>334</v>
      </c>
      <c r="GM174" s="39">
        <v>66710</v>
      </c>
      <c r="GN174" s="39">
        <v>9170</v>
      </c>
      <c r="GO174" s="39">
        <v>16910</v>
      </c>
      <c r="GP174" s="39">
        <v>16860</v>
      </c>
      <c r="GQ174" s="39">
        <v>9780</v>
      </c>
      <c r="GR174" s="39">
        <v>7350</v>
      </c>
      <c r="GS174" s="39">
        <v>4660</v>
      </c>
      <c r="GT174" s="39">
        <v>2750</v>
      </c>
      <c r="GU174" s="39">
        <v>220</v>
      </c>
      <c r="GV174" s="39" t="s">
        <v>334</v>
      </c>
      <c r="GW174" s="39">
        <v>67690</v>
      </c>
      <c r="GX174" s="39">
        <v>9260</v>
      </c>
      <c r="GY174" s="39">
        <v>17050</v>
      </c>
      <c r="GZ174" s="39">
        <v>16990</v>
      </c>
      <c r="HA174" s="39">
        <v>10020</v>
      </c>
      <c r="HB174" s="39">
        <v>7420</v>
      </c>
      <c r="HC174" s="39">
        <v>4730</v>
      </c>
      <c r="HD174" s="39">
        <v>2790</v>
      </c>
      <c r="HE174" s="39">
        <v>220</v>
      </c>
      <c r="HF174" s="39" t="s">
        <v>334</v>
      </c>
      <c r="HG174" s="39">
        <v>68480</v>
      </c>
      <c r="HH174" s="39">
        <v>9390</v>
      </c>
      <c r="HI174" s="39">
        <v>17210</v>
      </c>
      <c r="HJ174" s="39">
        <v>17250</v>
      </c>
      <c r="HK174" s="39">
        <v>10290</v>
      </c>
      <c r="HL174" s="39">
        <v>7540</v>
      </c>
      <c r="HM174" s="39">
        <v>4790</v>
      </c>
      <c r="HN174" s="39">
        <v>2830</v>
      </c>
      <c r="HO174" s="39">
        <v>230</v>
      </c>
      <c r="HP174" s="39" t="s">
        <v>334</v>
      </c>
      <c r="HQ174" s="39">
        <v>69520</v>
      </c>
      <c r="HR174" s="39">
        <v>9490</v>
      </c>
      <c r="HS174" s="39">
        <v>17320</v>
      </c>
      <c r="HT174" s="39">
        <v>17440</v>
      </c>
      <c r="HU174" s="39">
        <v>10510</v>
      </c>
      <c r="HV174" s="39">
        <v>7640</v>
      </c>
      <c r="HW174" s="39">
        <v>4860</v>
      </c>
      <c r="HX174" s="39">
        <v>2870</v>
      </c>
      <c r="HY174" s="39">
        <v>230</v>
      </c>
      <c r="HZ174" s="39" t="s">
        <v>334</v>
      </c>
      <c r="IA174" s="39">
        <v>70360</v>
      </c>
      <c r="IB174" s="39">
        <v>9660</v>
      </c>
      <c r="IC174" s="39">
        <v>17500</v>
      </c>
      <c r="ID174" s="39">
        <v>17660</v>
      </c>
      <c r="IE174" s="39">
        <v>10770</v>
      </c>
      <c r="IF174" s="39">
        <v>7800</v>
      </c>
      <c r="IG174" s="39">
        <v>4940</v>
      </c>
      <c r="IH174" s="39">
        <v>2890</v>
      </c>
      <c r="II174" s="39">
        <v>230</v>
      </c>
      <c r="IJ174" s="39" t="s">
        <v>334</v>
      </c>
      <c r="IK174" s="39">
        <v>71460</v>
      </c>
      <c r="IL174" s="39">
        <v>9830</v>
      </c>
      <c r="IM174" s="39">
        <v>17820</v>
      </c>
      <c r="IN174" s="39">
        <v>17980</v>
      </c>
      <c r="IO174" s="39">
        <v>11010</v>
      </c>
      <c r="IP174" s="39">
        <v>7920</v>
      </c>
      <c r="IQ174" s="39">
        <v>5050</v>
      </c>
      <c r="IR174" s="39">
        <v>2950</v>
      </c>
      <c r="IS174" s="39">
        <v>240</v>
      </c>
      <c r="IT174" s="39" t="s">
        <v>334</v>
      </c>
      <c r="IU174" s="39">
        <v>72800</v>
      </c>
      <c r="IV174" s="39">
        <v>10020</v>
      </c>
      <c r="IW174" s="39">
        <v>18030</v>
      </c>
      <c r="IX174" s="39">
        <v>18310</v>
      </c>
      <c r="IY174" s="39">
        <v>11230</v>
      </c>
      <c r="IZ174" s="39">
        <v>8050</v>
      </c>
      <c r="JA174" s="39">
        <v>5130</v>
      </c>
      <c r="JB174" s="39">
        <v>3000</v>
      </c>
      <c r="JC174" s="39">
        <v>240</v>
      </c>
      <c r="JD174" s="39" t="s">
        <v>334</v>
      </c>
      <c r="JE174" s="39">
        <v>74010</v>
      </c>
      <c r="JF174" s="39">
        <v>10230</v>
      </c>
      <c r="JG174" s="39">
        <v>18270</v>
      </c>
      <c r="JH174" s="39">
        <v>18650</v>
      </c>
      <c r="JI174" s="39">
        <v>11470</v>
      </c>
      <c r="JJ174" s="39">
        <v>8210</v>
      </c>
      <c r="JK174" s="39">
        <v>5240</v>
      </c>
      <c r="JL174" s="39">
        <v>3070</v>
      </c>
      <c r="JM174" s="39">
        <v>240</v>
      </c>
      <c r="JN174" s="39" t="s">
        <v>334</v>
      </c>
      <c r="JO174" s="39">
        <v>75390</v>
      </c>
      <c r="JP174" s="39">
        <v>10410</v>
      </c>
      <c r="JQ174" s="39">
        <v>18450</v>
      </c>
      <c r="JR174" s="39">
        <v>19180</v>
      </c>
      <c r="JS174" s="39">
        <v>11640</v>
      </c>
      <c r="JT174" s="39">
        <v>8350</v>
      </c>
      <c r="JU174" s="39">
        <v>5350</v>
      </c>
      <c r="JV174" s="39">
        <v>3120</v>
      </c>
      <c r="JW174" s="39">
        <v>240</v>
      </c>
      <c r="JX174" s="39" t="s">
        <v>334</v>
      </c>
      <c r="JY174" s="39">
        <v>76730</v>
      </c>
      <c r="JZ174" s="39">
        <v>10520</v>
      </c>
      <c r="KA174" s="39">
        <v>18610</v>
      </c>
      <c r="KB174" s="39">
        <v>19420</v>
      </c>
      <c r="KC174" s="39">
        <v>11810</v>
      </c>
      <c r="KD174" s="39">
        <v>8480</v>
      </c>
      <c r="KE174" s="39">
        <v>5440</v>
      </c>
      <c r="KF174" s="39">
        <v>3140</v>
      </c>
      <c r="KG174" s="39">
        <v>240</v>
      </c>
      <c r="KH174" s="39" t="s">
        <v>334</v>
      </c>
      <c r="KI174" s="39">
        <v>77650</v>
      </c>
      <c r="KJ174" s="39">
        <v>10620</v>
      </c>
      <c r="KK174" s="39">
        <v>18740</v>
      </c>
      <c r="KL174" s="39">
        <v>19600</v>
      </c>
      <c r="KM174" s="39">
        <v>12040</v>
      </c>
      <c r="KN174" s="39">
        <v>8600</v>
      </c>
      <c r="KO174" s="39">
        <v>5540</v>
      </c>
      <c r="KP174" s="39">
        <v>3180</v>
      </c>
      <c r="KQ174" s="39">
        <v>240</v>
      </c>
      <c r="KR174" s="39" t="s">
        <v>334</v>
      </c>
      <c r="KS174" s="39">
        <v>78580</v>
      </c>
      <c r="KT174" s="39">
        <v>10720</v>
      </c>
      <c r="KU174" s="39">
        <v>18880</v>
      </c>
      <c r="KV174" s="39">
        <v>19810</v>
      </c>
      <c r="KW174" s="39">
        <v>12210</v>
      </c>
      <c r="KX174" s="39">
        <v>8730</v>
      </c>
      <c r="KY174" s="39">
        <v>5640</v>
      </c>
      <c r="KZ174" s="39">
        <v>3220</v>
      </c>
      <c r="LA174" s="39">
        <v>250</v>
      </c>
      <c r="LB174" s="39" t="s">
        <v>334</v>
      </c>
      <c r="LC174" s="39">
        <v>79440</v>
      </c>
      <c r="LD174" t="str">
        <f>INDEX(Lookup!$F$2:$F$375, MATCH(D174,Lookup!$A$2:$A$375,0))</f>
        <v>:</v>
      </c>
    </row>
    <row r="175" spans="2:316" ht="15" customHeight="1" x14ac:dyDescent="0.25">
      <c r="B175" s="1" t="s">
        <v>342</v>
      </c>
      <c r="C175" s="36">
        <v>240</v>
      </c>
      <c r="D175" s="36" t="s">
        <v>677</v>
      </c>
      <c r="E175" s="37" t="s">
        <v>678</v>
      </c>
      <c r="F175" s="38">
        <v>7280</v>
      </c>
      <c r="G175" s="38">
        <v>18610</v>
      </c>
      <c r="H175" s="38">
        <v>26490</v>
      </c>
      <c r="I175" s="38">
        <v>16330</v>
      </c>
      <c r="J175" s="38">
        <v>10370</v>
      </c>
      <c r="K175" s="38">
        <v>6110</v>
      </c>
      <c r="L175" s="38">
        <v>3440</v>
      </c>
      <c r="M175" s="38">
        <v>310</v>
      </c>
      <c r="N175" s="38" t="s">
        <v>334</v>
      </c>
      <c r="O175" s="39">
        <v>88920</v>
      </c>
      <c r="P175" s="39">
        <v>7520</v>
      </c>
      <c r="Q175" s="39">
        <v>18830</v>
      </c>
      <c r="R175" s="39">
        <v>26870</v>
      </c>
      <c r="S175" s="39">
        <v>16280</v>
      </c>
      <c r="T175" s="39">
        <v>10580</v>
      </c>
      <c r="U175" s="39">
        <v>6000</v>
      </c>
      <c r="V175" s="39">
        <v>3420</v>
      </c>
      <c r="W175" s="39">
        <v>290</v>
      </c>
      <c r="X175" s="39" t="s">
        <v>334</v>
      </c>
      <c r="Y175" s="39">
        <v>89780</v>
      </c>
      <c r="Z175" s="39">
        <v>7910</v>
      </c>
      <c r="AA175" s="39">
        <v>19330</v>
      </c>
      <c r="AB175" s="39">
        <v>27290</v>
      </c>
      <c r="AC175" s="39">
        <v>16390</v>
      </c>
      <c r="AD175" s="39">
        <v>11010</v>
      </c>
      <c r="AE175" s="39">
        <v>5950</v>
      </c>
      <c r="AF175" s="39">
        <v>3270</v>
      </c>
      <c r="AG175" s="39">
        <v>250</v>
      </c>
      <c r="AH175" s="39" t="s">
        <v>334</v>
      </c>
      <c r="AI175" s="39">
        <v>91410</v>
      </c>
      <c r="AJ175" s="39">
        <v>8160</v>
      </c>
      <c r="AK175" s="39">
        <v>19530</v>
      </c>
      <c r="AL175" s="39">
        <v>27560</v>
      </c>
      <c r="AM175" s="39">
        <v>16520</v>
      </c>
      <c r="AN175" s="39">
        <v>11270</v>
      </c>
      <c r="AO175" s="39">
        <v>6040</v>
      </c>
      <c r="AP175" s="39">
        <v>3240</v>
      </c>
      <c r="AQ175" s="39">
        <v>250</v>
      </c>
      <c r="AR175" s="39" t="s">
        <v>334</v>
      </c>
      <c r="AS175" s="39">
        <v>92560</v>
      </c>
      <c r="AT175" s="39">
        <v>8250</v>
      </c>
      <c r="AU175" s="39">
        <v>19600</v>
      </c>
      <c r="AV175" s="39">
        <v>27850</v>
      </c>
      <c r="AW175" s="39">
        <v>16660</v>
      </c>
      <c r="AX175" s="39">
        <v>11540</v>
      </c>
      <c r="AY175" s="39">
        <v>6150</v>
      </c>
      <c r="AZ175" s="39">
        <v>3300</v>
      </c>
      <c r="BA175" s="39">
        <v>250</v>
      </c>
      <c r="BB175" s="39" t="s">
        <v>334</v>
      </c>
      <c r="BC175" s="39">
        <v>93610</v>
      </c>
      <c r="BD175" s="39">
        <v>8440</v>
      </c>
      <c r="BE175" s="39">
        <v>19760</v>
      </c>
      <c r="BF175" s="39">
        <v>28140</v>
      </c>
      <c r="BG175" s="39">
        <v>16880</v>
      </c>
      <c r="BH175" s="39">
        <v>11880</v>
      </c>
      <c r="BI175" s="39">
        <v>6220</v>
      </c>
      <c r="BJ175" s="39">
        <v>3360</v>
      </c>
      <c r="BK175" s="39">
        <v>250</v>
      </c>
      <c r="BL175" s="39" t="s">
        <v>334</v>
      </c>
      <c r="BM175" s="39">
        <v>94920</v>
      </c>
      <c r="BN175" s="39">
        <v>8550</v>
      </c>
      <c r="BO175" s="39">
        <v>19890</v>
      </c>
      <c r="BP175" s="39">
        <v>28290</v>
      </c>
      <c r="BQ175" s="39">
        <v>17010</v>
      </c>
      <c r="BR175" s="39">
        <v>12140</v>
      </c>
      <c r="BS175" s="39">
        <v>6320</v>
      </c>
      <c r="BT175" s="39">
        <v>3380</v>
      </c>
      <c r="BU175" s="39">
        <v>250</v>
      </c>
      <c r="BV175" s="39" t="s">
        <v>334</v>
      </c>
      <c r="BW175" s="39">
        <v>95830</v>
      </c>
      <c r="BX175" s="39">
        <v>8620</v>
      </c>
      <c r="BY175" s="39">
        <v>20010</v>
      </c>
      <c r="BZ175" s="39">
        <v>28340</v>
      </c>
      <c r="CA175" s="39">
        <v>17180</v>
      </c>
      <c r="CB175" s="39">
        <v>12300</v>
      </c>
      <c r="CC175" s="39">
        <v>6400</v>
      </c>
      <c r="CD175" s="39">
        <v>3510</v>
      </c>
      <c r="CE175" s="39">
        <v>260</v>
      </c>
      <c r="CF175" s="39" t="s">
        <v>334</v>
      </c>
      <c r="CG175" s="39">
        <v>96620</v>
      </c>
      <c r="CH175" s="39">
        <v>8650</v>
      </c>
      <c r="CI175" s="39">
        <v>20010</v>
      </c>
      <c r="CJ175" s="39">
        <v>28530</v>
      </c>
      <c r="CK175" s="39">
        <v>17360</v>
      </c>
      <c r="CL175" s="39">
        <v>12540</v>
      </c>
      <c r="CM175" s="39">
        <v>6560</v>
      </c>
      <c r="CN175" s="39">
        <v>3590</v>
      </c>
      <c r="CO175" s="39">
        <v>280</v>
      </c>
      <c r="CP175" s="39" t="s">
        <v>334</v>
      </c>
      <c r="CQ175" s="39">
        <v>97520</v>
      </c>
      <c r="CR175" s="39">
        <v>8620</v>
      </c>
      <c r="CS175" s="39">
        <v>20020</v>
      </c>
      <c r="CT175" s="39">
        <v>28760</v>
      </c>
      <c r="CU175" s="39">
        <v>17490</v>
      </c>
      <c r="CV175" s="39">
        <v>12790</v>
      </c>
      <c r="CW175" s="39">
        <v>6690</v>
      </c>
      <c r="CX175" s="39">
        <v>3670</v>
      </c>
      <c r="CY175" s="39">
        <v>280</v>
      </c>
      <c r="CZ175" s="39" t="s">
        <v>334</v>
      </c>
      <c r="DA175" s="39">
        <v>98320</v>
      </c>
      <c r="DB175" s="39">
        <v>8690</v>
      </c>
      <c r="DC175" s="39">
        <v>20130</v>
      </c>
      <c r="DD175" s="39">
        <v>28940</v>
      </c>
      <c r="DE175" s="39">
        <v>17780</v>
      </c>
      <c r="DF175" s="39">
        <v>13070</v>
      </c>
      <c r="DG175" s="39">
        <v>6830</v>
      </c>
      <c r="DH175" s="39">
        <v>3780</v>
      </c>
      <c r="DI175" s="39">
        <v>290</v>
      </c>
      <c r="DJ175" s="39" t="s">
        <v>334</v>
      </c>
      <c r="DK175" s="39">
        <v>99510</v>
      </c>
      <c r="DL175" s="39">
        <v>8770</v>
      </c>
      <c r="DM175" s="39">
        <v>20300</v>
      </c>
      <c r="DN175" s="39">
        <v>29200</v>
      </c>
      <c r="DO175" s="39">
        <v>18050</v>
      </c>
      <c r="DP175" s="39">
        <v>13230</v>
      </c>
      <c r="DQ175" s="39">
        <v>6940</v>
      </c>
      <c r="DR175" s="39">
        <v>3850</v>
      </c>
      <c r="DS175" s="39">
        <v>290</v>
      </c>
      <c r="DT175" s="39" t="s">
        <v>334</v>
      </c>
      <c r="DU175" s="39">
        <v>100630</v>
      </c>
      <c r="DV175" s="39">
        <v>8900</v>
      </c>
      <c r="DW175" s="39">
        <v>20510</v>
      </c>
      <c r="DX175" s="39">
        <v>29440</v>
      </c>
      <c r="DY175" s="39">
        <v>18340</v>
      </c>
      <c r="DZ175" s="39">
        <v>13380</v>
      </c>
      <c r="EA175" s="39">
        <v>7050</v>
      </c>
      <c r="EB175" s="39">
        <v>3960</v>
      </c>
      <c r="EC175" s="39">
        <v>310</v>
      </c>
      <c r="ED175" s="39" t="s">
        <v>334</v>
      </c>
      <c r="EE175" s="39">
        <v>101890</v>
      </c>
      <c r="EF175" s="39">
        <v>8950</v>
      </c>
      <c r="EG175" s="39">
        <v>20700</v>
      </c>
      <c r="EH175" s="39">
        <v>29660</v>
      </c>
      <c r="EI175" s="39">
        <v>18650</v>
      </c>
      <c r="EJ175" s="39">
        <v>13520</v>
      </c>
      <c r="EK175" s="39">
        <v>7120</v>
      </c>
      <c r="EL175" s="39">
        <v>4060</v>
      </c>
      <c r="EM175" s="39">
        <v>310</v>
      </c>
      <c r="EN175" s="39" t="s">
        <v>334</v>
      </c>
      <c r="EO175" s="39">
        <v>102960</v>
      </c>
      <c r="EP175" s="39">
        <v>9010</v>
      </c>
      <c r="EQ175" s="39">
        <v>21060</v>
      </c>
      <c r="ER175" s="39">
        <v>29890</v>
      </c>
      <c r="ES175" s="39">
        <v>18930</v>
      </c>
      <c r="ET175" s="39">
        <v>13660</v>
      </c>
      <c r="EU175" s="39">
        <v>7150</v>
      </c>
      <c r="EV175" s="39">
        <v>4160</v>
      </c>
      <c r="EW175" s="39">
        <v>310</v>
      </c>
      <c r="EX175" s="39" t="s">
        <v>334</v>
      </c>
      <c r="EY175" s="39">
        <v>104170</v>
      </c>
      <c r="EZ175" s="39">
        <v>9040</v>
      </c>
      <c r="FA175" s="39">
        <v>21420</v>
      </c>
      <c r="FB175" s="39">
        <v>30440</v>
      </c>
      <c r="FC175" s="39">
        <v>19350</v>
      </c>
      <c r="FD175" s="39">
        <v>13770</v>
      </c>
      <c r="FE175" s="39">
        <v>7240</v>
      </c>
      <c r="FF175" s="39">
        <v>4240</v>
      </c>
      <c r="FG175" s="39">
        <v>320</v>
      </c>
      <c r="FH175" s="39" t="s">
        <v>334</v>
      </c>
      <c r="FI175" s="39">
        <v>105820</v>
      </c>
      <c r="FJ175" s="39">
        <v>9160</v>
      </c>
      <c r="FK175" s="39">
        <v>21760</v>
      </c>
      <c r="FL175" s="39">
        <v>30580</v>
      </c>
      <c r="FM175" s="39">
        <v>19640</v>
      </c>
      <c r="FN175" s="39">
        <v>13830</v>
      </c>
      <c r="FO175" s="39">
        <v>7280</v>
      </c>
      <c r="FP175" s="39">
        <v>4320</v>
      </c>
      <c r="FQ175" s="39">
        <v>320</v>
      </c>
      <c r="FR175" s="39" t="s">
        <v>334</v>
      </c>
      <c r="FS175" s="39">
        <v>106880</v>
      </c>
      <c r="FT175" s="39">
        <v>9210</v>
      </c>
      <c r="FU175" s="39">
        <v>21900</v>
      </c>
      <c r="FV175" s="39">
        <v>30730</v>
      </c>
      <c r="FW175" s="39">
        <v>19800</v>
      </c>
      <c r="FX175" s="39">
        <v>13880</v>
      </c>
      <c r="FY175" s="39">
        <v>7320</v>
      </c>
      <c r="FZ175" s="39">
        <v>4360</v>
      </c>
      <c r="GA175" s="39">
        <v>330</v>
      </c>
      <c r="GB175" s="39" t="s">
        <v>334</v>
      </c>
      <c r="GC175" s="39">
        <v>107520</v>
      </c>
      <c r="GD175" s="39">
        <v>9340</v>
      </c>
      <c r="GE175" s="39">
        <v>22110</v>
      </c>
      <c r="GF175" s="39">
        <v>30980</v>
      </c>
      <c r="GG175" s="39">
        <v>20040</v>
      </c>
      <c r="GH175" s="39">
        <v>14030</v>
      </c>
      <c r="GI175" s="39">
        <v>7400</v>
      </c>
      <c r="GJ175" s="39">
        <v>4400</v>
      </c>
      <c r="GK175" s="39">
        <v>330</v>
      </c>
      <c r="GL175" s="39" t="s">
        <v>334</v>
      </c>
      <c r="GM175" s="39">
        <v>108630</v>
      </c>
      <c r="GN175" s="39">
        <v>9460</v>
      </c>
      <c r="GO175" s="39">
        <v>22380</v>
      </c>
      <c r="GP175" s="39">
        <v>31270</v>
      </c>
      <c r="GQ175" s="39">
        <v>20300</v>
      </c>
      <c r="GR175" s="39">
        <v>14130</v>
      </c>
      <c r="GS175" s="39">
        <v>7490</v>
      </c>
      <c r="GT175" s="39">
        <v>4430</v>
      </c>
      <c r="GU175" s="39">
        <v>330</v>
      </c>
      <c r="GV175" s="39" t="s">
        <v>334</v>
      </c>
      <c r="GW175" s="39">
        <v>109780</v>
      </c>
      <c r="GX175" s="39">
        <v>9440</v>
      </c>
      <c r="GY175" s="39">
        <v>22500</v>
      </c>
      <c r="GZ175" s="39">
        <v>31590</v>
      </c>
      <c r="HA175" s="39">
        <v>20640</v>
      </c>
      <c r="HB175" s="39">
        <v>14320</v>
      </c>
      <c r="HC175" s="39">
        <v>7610</v>
      </c>
      <c r="HD175" s="39">
        <v>4480</v>
      </c>
      <c r="HE175" s="39">
        <v>340</v>
      </c>
      <c r="HF175" s="39" t="s">
        <v>334</v>
      </c>
      <c r="HG175" s="39">
        <v>110920</v>
      </c>
      <c r="HH175" s="39">
        <v>9510</v>
      </c>
      <c r="HI175" s="39">
        <v>22600</v>
      </c>
      <c r="HJ175" s="39">
        <v>31760</v>
      </c>
      <c r="HK175" s="39">
        <v>20990</v>
      </c>
      <c r="HL175" s="39">
        <v>14470</v>
      </c>
      <c r="HM175" s="39">
        <v>7720</v>
      </c>
      <c r="HN175" s="39">
        <v>4530</v>
      </c>
      <c r="HO175" s="39">
        <v>340</v>
      </c>
      <c r="HP175" s="39" t="s">
        <v>334</v>
      </c>
      <c r="HQ175" s="39">
        <v>111910</v>
      </c>
      <c r="HR175" s="39">
        <v>9590</v>
      </c>
      <c r="HS175" s="39">
        <v>22800</v>
      </c>
      <c r="HT175" s="39">
        <v>32030</v>
      </c>
      <c r="HU175" s="39">
        <v>21440</v>
      </c>
      <c r="HV175" s="39">
        <v>14700</v>
      </c>
      <c r="HW175" s="39">
        <v>7890</v>
      </c>
      <c r="HX175" s="39">
        <v>4620</v>
      </c>
      <c r="HY175" s="39">
        <v>350</v>
      </c>
      <c r="HZ175" s="39" t="s">
        <v>334</v>
      </c>
      <c r="IA175" s="39">
        <v>113420</v>
      </c>
      <c r="IB175" s="39">
        <v>9740</v>
      </c>
      <c r="IC175" s="39">
        <v>23060</v>
      </c>
      <c r="ID175" s="39">
        <v>32370</v>
      </c>
      <c r="IE175" s="39">
        <v>21820</v>
      </c>
      <c r="IF175" s="39">
        <v>14930</v>
      </c>
      <c r="IG175" s="39">
        <v>8040</v>
      </c>
      <c r="IH175" s="39">
        <v>4710</v>
      </c>
      <c r="II175" s="39">
        <v>350</v>
      </c>
      <c r="IJ175" s="39" t="s">
        <v>334</v>
      </c>
      <c r="IK175" s="39">
        <v>115030</v>
      </c>
      <c r="IL175" s="39">
        <v>9900</v>
      </c>
      <c r="IM175" s="39">
        <v>23430</v>
      </c>
      <c r="IN175" s="39">
        <v>32720</v>
      </c>
      <c r="IO175" s="39">
        <v>22230</v>
      </c>
      <c r="IP175" s="39">
        <v>15170</v>
      </c>
      <c r="IQ175" s="39">
        <v>8220</v>
      </c>
      <c r="IR175" s="39">
        <v>4780</v>
      </c>
      <c r="IS175" s="39">
        <v>360</v>
      </c>
      <c r="IT175" s="39" t="s">
        <v>334</v>
      </c>
      <c r="IU175" s="39">
        <v>116800</v>
      </c>
      <c r="IV175" s="39">
        <v>10020</v>
      </c>
      <c r="IW175" s="39">
        <v>23660</v>
      </c>
      <c r="IX175" s="39">
        <v>33010</v>
      </c>
      <c r="IY175" s="39">
        <v>22590</v>
      </c>
      <c r="IZ175" s="39">
        <v>15410</v>
      </c>
      <c r="JA175" s="39">
        <v>8390</v>
      </c>
      <c r="JB175" s="39">
        <v>4870</v>
      </c>
      <c r="JC175" s="39">
        <v>370</v>
      </c>
      <c r="JD175" s="39" t="s">
        <v>334</v>
      </c>
      <c r="JE175" s="39">
        <v>118310</v>
      </c>
      <c r="JF175" s="39">
        <v>10160</v>
      </c>
      <c r="JG175" s="39">
        <v>23930</v>
      </c>
      <c r="JH175" s="39">
        <v>33710</v>
      </c>
      <c r="JI175" s="39">
        <v>23240</v>
      </c>
      <c r="JJ175" s="39">
        <v>15770</v>
      </c>
      <c r="JK175" s="39">
        <v>8700</v>
      </c>
      <c r="JL175" s="39">
        <v>4970</v>
      </c>
      <c r="JM175" s="39">
        <v>370</v>
      </c>
      <c r="JN175" s="39" t="s">
        <v>334</v>
      </c>
      <c r="JO175" s="39">
        <v>120840</v>
      </c>
      <c r="JP175" s="39">
        <v>10350</v>
      </c>
      <c r="JQ175" s="39">
        <v>24080</v>
      </c>
      <c r="JR175" s="39">
        <v>34150</v>
      </c>
      <c r="JS175" s="39">
        <v>23730</v>
      </c>
      <c r="JT175" s="39">
        <v>16110</v>
      </c>
      <c r="JU175" s="39">
        <v>8940</v>
      </c>
      <c r="JV175" s="39">
        <v>5070</v>
      </c>
      <c r="JW175" s="39">
        <v>370</v>
      </c>
      <c r="JX175" s="39" t="s">
        <v>334</v>
      </c>
      <c r="JY175" s="39">
        <v>122800</v>
      </c>
      <c r="JZ175" s="39">
        <v>10480</v>
      </c>
      <c r="KA175" s="39">
        <v>24410</v>
      </c>
      <c r="KB175" s="39">
        <v>34750</v>
      </c>
      <c r="KC175" s="39">
        <v>24310</v>
      </c>
      <c r="KD175" s="39">
        <v>16480</v>
      </c>
      <c r="KE175" s="39">
        <v>9260</v>
      </c>
      <c r="KF175" s="39">
        <v>5200</v>
      </c>
      <c r="KG175" s="39">
        <v>390</v>
      </c>
      <c r="KH175" s="39" t="s">
        <v>334</v>
      </c>
      <c r="KI175" s="39">
        <v>125270</v>
      </c>
      <c r="KJ175" s="39">
        <v>10740</v>
      </c>
      <c r="KK175" s="39">
        <v>24710</v>
      </c>
      <c r="KL175" s="39">
        <v>35320</v>
      </c>
      <c r="KM175" s="39">
        <v>25060</v>
      </c>
      <c r="KN175" s="39">
        <v>16870</v>
      </c>
      <c r="KO175" s="39">
        <v>9570</v>
      </c>
      <c r="KP175" s="39">
        <v>5420</v>
      </c>
      <c r="KQ175" s="39">
        <v>390</v>
      </c>
      <c r="KR175" s="39" t="s">
        <v>334</v>
      </c>
      <c r="KS175" s="39">
        <v>128080</v>
      </c>
      <c r="KT175" s="39">
        <v>10980</v>
      </c>
      <c r="KU175" s="39">
        <v>25130</v>
      </c>
      <c r="KV175" s="39">
        <v>35810</v>
      </c>
      <c r="KW175" s="39">
        <v>25720</v>
      </c>
      <c r="KX175" s="39">
        <v>17290</v>
      </c>
      <c r="KY175" s="39">
        <v>9850</v>
      </c>
      <c r="KZ175" s="39">
        <v>5560</v>
      </c>
      <c r="LA175" s="39">
        <v>400</v>
      </c>
      <c r="LB175" s="39" t="s">
        <v>334</v>
      </c>
      <c r="LC175" s="39">
        <v>130740</v>
      </c>
      <c r="LD175" t="str">
        <f>INDEX(Lookup!$F$2:$F$375, MATCH(D175,Lookup!$A$2:$A$375,0))</f>
        <v>:</v>
      </c>
    </row>
    <row r="176" spans="2:316" ht="15" customHeight="1" x14ac:dyDescent="0.25">
      <c r="B176" s="1" t="s">
        <v>342</v>
      </c>
      <c r="C176" s="36">
        <v>230</v>
      </c>
      <c r="D176" s="36" t="s">
        <v>679</v>
      </c>
      <c r="E176" s="37" t="s">
        <v>680</v>
      </c>
      <c r="F176" s="38">
        <v>12980</v>
      </c>
      <c r="G176" s="38">
        <v>24730</v>
      </c>
      <c r="H176" s="38">
        <v>20570</v>
      </c>
      <c r="I176" s="38">
        <v>7230</v>
      </c>
      <c r="J176" s="38">
        <v>3020</v>
      </c>
      <c r="K176" s="38">
        <v>1000</v>
      </c>
      <c r="L176" s="38">
        <v>250</v>
      </c>
      <c r="M176" s="38">
        <v>20</v>
      </c>
      <c r="N176" s="38" t="s">
        <v>334</v>
      </c>
      <c r="O176" s="39">
        <v>69780</v>
      </c>
      <c r="P176" s="39">
        <v>13010</v>
      </c>
      <c r="Q176" s="39">
        <v>24880</v>
      </c>
      <c r="R176" s="39">
        <v>20790</v>
      </c>
      <c r="S176" s="39">
        <v>7190</v>
      </c>
      <c r="T176" s="39">
        <v>3160</v>
      </c>
      <c r="U176" s="39">
        <v>970</v>
      </c>
      <c r="V176" s="39">
        <v>250</v>
      </c>
      <c r="W176" s="39">
        <v>20</v>
      </c>
      <c r="X176" s="39" t="s">
        <v>334</v>
      </c>
      <c r="Y176" s="39">
        <v>70270</v>
      </c>
      <c r="Z176" s="39">
        <v>13270</v>
      </c>
      <c r="AA176" s="39">
        <v>25010</v>
      </c>
      <c r="AB176" s="39">
        <v>21080</v>
      </c>
      <c r="AC176" s="39">
        <v>7210</v>
      </c>
      <c r="AD176" s="39">
        <v>3200</v>
      </c>
      <c r="AE176" s="39">
        <v>970</v>
      </c>
      <c r="AF176" s="39">
        <v>250</v>
      </c>
      <c r="AG176" s="39">
        <v>20</v>
      </c>
      <c r="AH176" s="39" t="s">
        <v>334</v>
      </c>
      <c r="AI176" s="39">
        <v>70990</v>
      </c>
      <c r="AJ176" s="39">
        <v>13330</v>
      </c>
      <c r="AK176" s="39">
        <v>25090</v>
      </c>
      <c r="AL176" s="39">
        <v>21250</v>
      </c>
      <c r="AM176" s="39">
        <v>7230</v>
      </c>
      <c r="AN176" s="39">
        <v>3210</v>
      </c>
      <c r="AO176" s="39">
        <v>970</v>
      </c>
      <c r="AP176" s="39">
        <v>250</v>
      </c>
      <c r="AQ176" s="39">
        <v>20</v>
      </c>
      <c r="AR176" s="39" t="s">
        <v>334</v>
      </c>
      <c r="AS176" s="39">
        <v>71350</v>
      </c>
      <c r="AT176" s="39">
        <v>13520</v>
      </c>
      <c r="AU176" s="39">
        <v>25150</v>
      </c>
      <c r="AV176" s="39">
        <v>21430</v>
      </c>
      <c r="AW176" s="39">
        <v>7280</v>
      </c>
      <c r="AX176" s="39">
        <v>3220</v>
      </c>
      <c r="AY176" s="39">
        <v>980</v>
      </c>
      <c r="AZ176" s="39">
        <v>250</v>
      </c>
      <c r="BA176" s="39">
        <v>20</v>
      </c>
      <c r="BB176" s="39" t="s">
        <v>334</v>
      </c>
      <c r="BC176" s="39">
        <v>71840</v>
      </c>
      <c r="BD176" s="39">
        <v>13610</v>
      </c>
      <c r="BE176" s="39">
        <v>25180</v>
      </c>
      <c r="BF176" s="39">
        <v>21450</v>
      </c>
      <c r="BG176" s="39">
        <v>7290</v>
      </c>
      <c r="BH176" s="39">
        <v>3240</v>
      </c>
      <c r="BI176" s="39">
        <v>1000</v>
      </c>
      <c r="BJ176" s="39">
        <v>250</v>
      </c>
      <c r="BK176" s="39">
        <v>20</v>
      </c>
      <c r="BL176" s="39" t="s">
        <v>334</v>
      </c>
      <c r="BM176" s="39">
        <v>72040</v>
      </c>
      <c r="BN176" s="39">
        <v>13700</v>
      </c>
      <c r="BO176" s="39">
        <v>25200</v>
      </c>
      <c r="BP176" s="39">
        <v>21460</v>
      </c>
      <c r="BQ176" s="39">
        <v>7300</v>
      </c>
      <c r="BR176" s="39">
        <v>3250</v>
      </c>
      <c r="BS176" s="39">
        <v>1000</v>
      </c>
      <c r="BT176" s="39">
        <v>250</v>
      </c>
      <c r="BU176" s="39">
        <v>20</v>
      </c>
      <c r="BV176" s="39" t="s">
        <v>334</v>
      </c>
      <c r="BW176" s="39">
        <v>72170</v>
      </c>
      <c r="BX176" s="39">
        <v>13740</v>
      </c>
      <c r="BY176" s="39">
        <v>25250</v>
      </c>
      <c r="BZ176" s="39">
        <v>21550</v>
      </c>
      <c r="CA176" s="39">
        <v>7320</v>
      </c>
      <c r="CB176" s="39">
        <v>3280</v>
      </c>
      <c r="CC176" s="39">
        <v>1000</v>
      </c>
      <c r="CD176" s="39">
        <v>250</v>
      </c>
      <c r="CE176" s="39">
        <v>20</v>
      </c>
      <c r="CF176" s="39" t="s">
        <v>334</v>
      </c>
      <c r="CG176" s="39">
        <v>72410</v>
      </c>
      <c r="CH176" s="39">
        <v>13800</v>
      </c>
      <c r="CI176" s="39">
        <v>25260</v>
      </c>
      <c r="CJ176" s="39">
        <v>21580</v>
      </c>
      <c r="CK176" s="39">
        <v>7330</v>
      </c>
      <c r="CL176" s="39">
        <v>3310</v>
      </c>
      <c r="CM176" s="39">
        <v>1000</v>
      </c>
      <c r="CN176" s="39">
        <v>250</v>
      </c>
      <c r="CO176" s="39">
        <v>30</v>
      </c>
      <c r="CP176" s="39" t="s">
        <v>334</v>
      </c>
      <c r="CQ176" s="39">
        <v>72550</v>
      </c>
      <c r="CR176" s="39">
        <v>13850</v>
      </c>
      <c r="CS176" s="39">
        <v>25300</v>
      </c>
      <c r="CT176" s="39">
        <v>21640</v>
      </c>
      <c r="CU176" s="39">
        <v>7350</v>
      </c>
      <c r="CV176" s="39">
        <v>3320</v>
      </c>
      <c r="CW176" s="39">
        <v>1000</v>
      </c>
      <c r="CX176" s="39">
        <v>250</v>
      </c>
      <c r="CY176" s="39">
        <v>30</v>
      </c>
      <c r="CZ176" s="39" t="s">
        <v>334</v>
      </c>
      <c r="DA176" s="39">
        <v>72730</v>
      </c>
      <c r="DB176" s="39">
        <v>14110</v>
      </c>
      <c r="DC176" s="39">
        <v>25390</v>
      </c>
      <c r="DD176" s="39">
        <v>21710</v>
      </c>
      <c r="DE176" s="39">
        <v>7430</v>
      </c>
      <c r="DF176" s="39">
        <v>3350</v>
      </c>
      <c r="DG176" s="39">
        <v>1000</v>
      </c>
      <c r="DH176" s="39">
        <v>250</v>
      </c>
      <c r="DI176" s="39">
        <v>30</v>
      </c>
      <c r="DJ176" s="39" t="s">
        <v>334</v>
      </c>
      <c r="DK176" s="39">
        <v>73270</v>
      </c>
      <c r="DL176" s="39">
        <v>14290</v>
      </c>
      <c r="DM176" s="39">
        <v>25470</v>
      </c>
      <c r="DN176" s="39">
        <v>21740</v>
      </c>
      <c r="DO176" s="39">
        <v>7470</v>
      </c>
      <c r="DP176" s="39">
        <v>3360</v>
      </c>
      <c r="DQ176" s="39">
        <v>1020</v>
      </c>
      <c r="DR176" s="39">
        <v>260</v>
      </c>
      <c r="DS176" s="39">
        <v>30</v>
      </c>
      <c r="DT176" s="39" t="s">
        <v>334</v>
      </c>
      <c r="DU176" s="39">
        <v>73620</v>
      </c>
      <c r="DV176" s="39">
        <v>14540</v>
      </c>
      <c r="DW176" s="39">
        <v>25530</v>
      </c>
      <c r="DX176" s="39">
        <v>21820</v>
      </c>
      <c r="DY176" s="39">
        <v>7520</v>
      </c>
      <c r="DZ176" s="39">
        <v>3380</v>
      </c>
      <c r="EA176" s="39">
        <v>1030</v>
      </c>
      <c r="EB176" s="39">
        <v>260</v>
      </c>
      <c r="EC176" s="39">
        <v>30</v>
      </c>
      <c r="ED176" s="39" t="s">
        <v>334</v>
      </c>
      <c r="EE176" s="39">
        <v>74100</v>
      </c>
      <c r="EF176" s="39">
        <v>14760</v>
      </c>
      <c r="EG176" s="39">
        <v>25630</v>
      </c>
      <c r="EH176" s="39">
        <v>21890</v>
      </c>
      <c r="EI176" s="39">
        <v>7530</v>
      </c>
      <c r="EJ176" s="39">
        <v>3390</v>
      </c>
      <c r="EK176" s="39">
        <v>1030</v>
      </c>
      <c r="EL176" s="39">
        <v>260</v>
      </c>
      <c r="EM176" s="39">
        <v>30</v>
      </c>
      <c r="EN176" s="39" t="s">
        <v>334</v>
      </c>
      <c r="EO176" s="39">
        <v>74520</v>
      </c>
      <c r="EP176" s="39">
        <v>15100</v>
      </c>
      <c r="EQ176" s="39">
        <v>25720</v>
      </c>
      <c r="ER176" s="39">
        <v>21900</v>
      </c>
      <c r="ES176" s="39">
        <v>7540</v>
      </c>
      <c r="ET176" s="39">
        <v>3380</v>
      </c>
      <c r="EU176" s="39">
        <v>1030</v>
      </c>
      <c r="EV176" s="39">
        <v>260</v>
      </c>
      <c r="EW176" s="39">
        <v>30</v>
      </c>
      <c r="EX176" s="39" t="s">
        <v>334</v>
      </c>
      <c r="EY176" s="39">
        <v>74950</v>
      </c>
      <c r="EZ176" s="39">
        <v>15460</v>
      </c>
      <c r="FA176" s="39">
        <v>25880</v>
      </c>
      <c r="FB176" s="39">
        <v>21930</v>
      </c>
      <c r="FC176" s="39">
        <v>7540</v>
      </c>
      <c r="FD176" s="39">
        <v>3380</v>
      </c>
      <c r="FE176" s="39">
        <v>1040</v>
      </c>
      <c r="FF176" s="39">
        <v>260</v>
      </c>
      <c r="FG176" s="39">
        <v>30</v>
      </c>
      <c r="FH176" s="39" t="s">
        <v>334</v>
      </c>
      <c r="FI176" s="39">
        <v>75510</v>
      </c>
      <c r="FJ176" s="39">
        <v>15980</v>
      </c>
      <c r="FK176" s="39">
        <v>25940</v>
      </c>
      <c r="FL176" s="39">
        <v>21950</v>
      </c>
      <c r="FM176" s="39">
        <v>7570</v>
      </c>
      <c r="FN176" s="39">
        <v>3390</v>
      </c>
      <c r="FO176" s="39">
        <v>1040</v>
      </c>
      <c r="FP176" s="39">
        <v>250</v>
      </c>
      <c r="FQ176" s="39">
        <v>30</v>
      </c>
      <c r="FR176" s="39" t="s">
        <v>334</v>
      </c>
      <c r="FS176" s="39">
        <v>76160</v>
      </c>
      <c r="FT176" s="39">
        <v>16260</v>
      </c>
      <c r="FU176" s="39">
        <v>26020</v>
      </c>
      <c r="FV176" s="39">
        <v>21960</v>
      </c>
      <c r="FW176" s="39">
        <v>7590</v>
      </c>
      <c r="FX176" s="39">
        <v>3380</v>
      </c>
      <c r="FY176" s="39">
        <v>1050</v>
      </c>
      <c r="FZ176" s="39">
        <v>260</v>
      </c>
      <c r="GA176" s="39">
        <v>30</v>
      </c>
      <c r="GB176" s="39" t="s">
        <v>334</v>
      </c>
      <c r="GC176" s="39">
        <v>76530</v>
      </c>
      <c r="GD176" s="39">
        <v>16580</v>
      </c>
      <c r="GE176" s="39">
        <v>26080</v>
      </c>
      <c r="GF176" s="39">
        <v>21990</v>
      </c>
      <c r="GG176" s="39">
        <v>7580</v>
      </c>
      <c r="GH176" s="39">
        <v>3390</v>
      </c>
      <c r="GI176" s="39">
        <v>1040</v>
      </c>
      <c r="GJ176" s="39">
        <v>260</v>
      </c>
      <c r="GK176" s="39">
        <v>30</v>
      </c>
      <c r="GL176" s="39" t="s">
        <v>334</v>
      </c>
      <c r="GM176" s="39">
        <v>76950</v>
      </c>
      <c r="GN176" s="39">
        <v>16870</v>
      </c>
      <c r="GO176" s="39">
        <v>26140</v>
      </c>
      <c r="GP176" s="39">
        <v>22130</v>
      </c>
      <c r="GQ176" s="39">
        <v>7590</v>
      </c>
      <c r="GR176" s="39">
        <v>3400</v>
      </c>
      <c r="GS176" s="39">
        <v>1040</v>
      </c>
      <c r="GT176" s="39">
        <v>260</v>
      </c>
      <c r="GU176" s="39">
        <v>30</v>
      </c>
      <c r="GV176" s="39" t="s">
        <v>334</v>
      </c>
      <c r="GW176" s="39">
        <v>77440</v>
      </c>
      <c r="GX176" s="39">
        <v>17030</v>
      </c>
      <c r="GY176" s="39">
        <v>26300</v>
      </c>
      <c r="GZ176" s="39">
        <v>22230</v>
      </c>
      <c r="HA176" s="39">
        <v>7610</v>
      </c>
      <c r="HB176" s="39">
        <v>3390</v>
      </c>
      <c r="HC176" s="39">
        <v>1040</v>
      </c>
      <c r="HD176" s="39">
        <v>260</v>
      </c>
      <c r="HE176" s="39">
        <v>30</v>
      </c>
      <c r="HF176" s="39" t="s">
        <v>334</v>
      </c>
      <c r="HG176" s="39">
        <v>77890</v>
      </c>
      <c r="HH176" s="39">
        <v>17310</v>
      </c>
      <c r="HI176" s="39">
        <v>26310</v>
      </c>
      <c r="HJ176" s="39">
        <v>22280</v>
      </c>
      <c r="HK176" s="39">
        <v>7640</v>
      </c>
      <c r="HL176" s="39">
        <v>3390</v>
      </c>
      <c r="HM176" s="39">
        <v>1050</v>
      </c>
      <c r="HN176" s="39">
        <v>260</v>
      </c>
      <c r="HO176" s="39">
        <v>30</v>
      </c>
      <c r="HP176" s="39" t="s">
        <v>334</v>
      </c>
      <c r="HQ176" s="39">
        <v>78270</v>
      </c>
      <c r="HR176" s="39">
        <v>17630</v>
      </c>
      <c r="HS176" s="39">
        <v>26420</v>
      </c>
      <c r="HT176" s="39">
        <v>22320</v>
      </c>
      <c r="HU176" s="39">
        <v>7690</v>
      </c>
      <c r="HV176" s="39">
        <v>3410</v>
      </c>
      <c r="HW176" s="39">
        <v>1050</v>
      </c>
      <c r="HX176" s="39">
        <v>260</v>
      </c>
      <c r="HY176" s="39">
        <v>30</v>
      </c>
      <c r="HZ176" s="39" t="s">
        <v>334</v>
      </c>
      <c r="IA176" s="39">
        <v>78810</v>
      </c>
      <c r="IB176" s="39">
        <v>18160</v>
      </c>
      <c r="IC176" s="39">
        <v>26570</v>
      </c>
      <c r="ID176" s="39">
        <v>22370</v>
      </c>
      <c r="IE176" s="39">
        <v>7710</v>
      </c>
      <c r="IF176" s="39">
        <v>3410</v>
      </c>
      <c r="IG176" s="39">
        <v>1050</v>
      </c>
      <c r="IH176" s="39">
        <v>260</v>
      </c>
      <c r="II176" s="39">
        <v>30</v>
      </c>
      <c r="IJ176" s="39" t="s">
        <v>334</v>
      </c>
      <c r="IK176" s="39">
        <v>79560</v>
      </c>
      <c r="IL176" s="39">
        <v>18720</v>
      </c>
      <c r="IM176" s="39">
        <v>26730</v>
      </c>
      <c r="IN176" s="39">
        <v>22410</v>
      </c>
      <c r="IO176" s="39">
        <v>7740</v>
      </c>
      <c r="IP176" s="39">
        <v>3400</v>
      </c>
      <c r="IQ176" s="39">
        <v>1060</v>
      </c>
      <c r="IR176" s="39">
        <v>260</v>
      </c>
      <c r="IS176" s="39">
        <v>30</v>
      </c>
      <c r="IT176" s="39" t="s">
        <v>334</v>
      </c>
      <c r="IU176" s="39">
        <v>80340</v>
      </c>
      <c r="IV176" s="39">
        <v>18940</v>
      </c>
      <c r="IW176" s="39">
        <v>26910</v>
      </c>
      <c r="IX176" s="39">
        <v>22420</v>
      </c>
      <c r="IY176" s="39">
        <v>7750</v>
      </c>
      <c r="IZ176" s="39">
        <v>3400</v>
      </c>
      <c r="JA176" s="39">
        <v>1060</v>
      </c>
      <c r="JB176" s="39">
        <v>260</v>
      </c>
      <c r="JC176" s="39">
        <v>30</v>
      </c>
      <c r="JD176" s="39" t="s">
        <v>334</v>
      </c>
      <c r="JE176" s="39">
        <v>80780</v>
      </c>
      <c r="JF176" s="39">
        <v>19470</v>
      </c>
      <c r="JG176" s="39">
        <v>27060</v>
      </c>
      <c r="JH176" s="39">
        <v>22470</v>
      </c>
      <c r="JI176" s="39">
        <v>7790</v>
      </c>
      <c r="JJ176" s="39">
        <v>3410</v>
      </c>
      <c r="JK176" s="39">
        <v>1080</v>
      </c>
      <c r="JL176" s="39">
        <v>270</v>
      </c>
      <c r="JM176" s="39">
        <v>30</v>
      </c>
      <c r="JN176" s="39" t="s">
        <v>334</v>
      </c>
      <c r="JO176" s="39">
        <v>81570</v>
      </c>
      <c r="JP176" s="39">
        <v>20220</v>
      </c>
      <c r="JQ176" s="39">
        <v>27190</v>
      </c>
      <c r="JR176" s="39">
        <v>22530</v>
      </c>
      <c r="JS176" s="39">
        <v>7790</v>
      </c>
      <c r="JT176" s="39">
        <v>3410</v>
      </c>
      <c r="JU176" s="39">
        <v>1080</v>
      </c>
      <c r="JV176" s="39">
        <v>270</v>
      </c>
      <c r="JW176" s="39">
        <v>30</v>
      </c>
      <c r="JX176" s="39" t="s">
        <v>334</v>
      </c>
      <c r="JY176" s="39">
        <v>82530</v>
      </c>
      <c r="JZ176" s="39">
        <v>20360</v>
      </c>
      <c r="KA176" s="39">
        <v>27280</v>
      </c>
      <c r="KB176" s="39">
        <v>22560</v>
      </c>
      <c r="KC176" s="39">
        <v>7800</v>
      </c>
      <c r="KD176" s="39">
        <v>3420</v>
      </c>
      <c r="KE176" s="39">
        <v>1090</v>
      </c>
      <c r="KF176" s="39">
        <v>270</v>
      </c>
      <c r="KG176" s="39">
        <v>30</v>
      </c>
      <c r="KH176" s="39" t="s">
        <v>334</v>
      </c>
      <c r="KI176" s="39">
        <v>82810</v>
      </c>
      <c r="KJ176" s="39">
        <v>20490</v>
      </c>
      <c r="KK176" s="39">
        <v>27460</v>
      </c>
      <c r="KL176" s="39">
        <v>22620</v>
      </c>
      <c r="KM176" s="39">
        <v>7830</v>
      </c>
      <c r="KN176" s="39">
        <v>3440</v>
      </c>
      <c r="KO176" s="39">
        <v>1090</v>
      </c>
      <c r="KP176" s="39">
        <v>280</v>
      </c>
      <c r="KQ176" s="39">
        <v>30</v>
      </c>
      <c r="KR176" s="39" t="s">
        <v>334</v>
      </c>
      <c r="KS176" s="39">
        <v>83240</v>
      </c>
      <c r="KT176" s="39">
        <v>21280</v>
      </c>
      <c r="KU176" s="39">
        <v>27920</v>
      </c>
      <c r="KV176" s="39">
        <v>22660</v>
      </c>
      <c r="KW176" s="39">
        <v>7970</v>
      </c>
      <c r="KX176" s="39">
        <v>3510</v>
      </c>
      <c r="KY176" s="39">
        <v>1120</v>
      </c>
      <c r="KZ176" s="39">
        <v>280</v>
      </c>
      <c r="LA176" s="39">
        <v>30</v>
      </c>
      <c r="LB176" s="39" t="s">
        <v>334</v>
      </c>
      <c r="LC176" s="39">
        <v>84770</v>
      </c>
      <c r="LD176" t="str">
        <f>INDEX(Lookup!$F$2:$F$375, MATCH(D176,Lookup!$A$2:$A$375,0))</f>
        <v>:</v>
      </c>
    </row>
    <row r="177" spans="2:316" ht="15" customHeight="1" x14ac:dyDescent="0.25">
      <c r="B177" s="1" t="s">
        <v>342</v>
      </c>
      <c r="C177" s="36">
        <v>540</v>
      </c>
      <c r="D177" s="36" t="s">
        <v>681</v>
      </c>
      <c r="E177" s="37" t="s">
        <v>682</v>
      </c>
      <c r="F177" s="38">
        <v>30280</v>
      </c>
      <c r="G177" s="38">
        <v>15350</v>
      </c>
      <c r="H177" s="38">
        <v>10620</v>
      </c>
      <c r="I177" s="38">
        <v>4370</v>
      </c>
      <c r="J177" s="38">
        <v>2410</v>
      </c>
      <c r="K177" s="38">
        <v>1320</v>
      </c>
      <c r="L177" s="38">
        <v>710</v>
      </c>
      <c r="M177" s="38">
        <v>60</v>
      </c>
      <c r="N177" s="38" t="s">
        <v>334</v>
      </c>
      <c r="O177" s="39">
        <v>65110</v>
      </c>
      <c r="P177" s="39">
        <v>30480</v>
      </c>
      <c r="Q177" s="39">
        <v>15390</v>
      </c>
      <c r="R177" s="39">
        <v>10650</v>
      </c>
      <c r="S177" s="39">
        <v>4400</v>
      </c>
      <c r="T177" s="39">
        <v>2490</v>
      </c>
      <c r="U177" s="39">
        <v>1260</v>
      </c>
      <c r="V177" s="39">
        <v>710</v>
      </c>
      <c r="W177" s="39">
        <v>60</v>
      </c>
      <c r="X177" s="39" t="s">
        <v>334</v>
      </c>
      <c r="Y177" s="39">
        <v>65430</v>
      </c>
      <c r="Z177" s="39">
        <v>30960</v>
      </c>
      <c r="AA177" s="39">
        <v>15550</v>
      </c>
      <c r="AB177" s="39">
        <v>10520</v>
      </c>
      <c r="AC177" s="39">
        <v>4460</v>
      </c>
      <c r="AD177" s="39">
        <v>2500</v>
      </c>
      <c r="AE177" s="39">
        <v>1260</v>
      </c>
      <c r="AF177" s="39">
        <v>670</v>
      </c>
      <c r="AG177" s="39">
        <v>50</v>
      </c>
      <c r="AH177" s="39" t="s">
        <v>334</v>
      </c>
      <c r="AI177" s="39">
        <v>65980</v>
      </c>
      <c r="AJ177" s="39">
        <v>31180</v>
      </c>
      <c r="AK177" s="39">
        <v>15750</v>
      </c>
      <c r="AL177" s="39">
        <v>10500</v>
      </c>
      <c r="AM177" s="39">
        <v>4480</v>
      </c>
      <c r="AN177" s="39">
        <v>2530</v>
      </c>
      <c r="AO177" s="39">
        <v>1270</v>
      </c>
      <c r="AP177" s="39">
        <v>670</v>
      </c>
      <c r="AQ177" s="39">
        <v>50</v>
      </c>
      <c r="AR177" s="39" t="s">
        <v>334</v>
      </c>
      <c r="AS177" s="39">
        <v>66430</v>
      </c>
      <c r="AT177" s="39">
        <v>31590</v>
      </c>
      <c r="AU177" s="39">
        <v>15640</v>
      </c>
      <c r="AV177" s="39">
        <v>10500</v>
      </c>
      <c r="AW177" s="39">
        <v>4560</v>
      </c>
      <c r="AX177" s="39">
        <v>2570</v>
      </c>
      <c r="AY177" s="39">
        <v>1300</v>
      </c>
      <c r="AZ177" s="39">
        <v>660</v>
      </c>
      <c r="BA177" s="39">
        <v>50</v>
      </c>
      <c r="BB177" s="39" t="s">
        <v>334</v>
      </c>
      <c r="BC177" s="39">
        <v>66870</v>
      </c>
      <c r="BD177" s="39">
        <v>31700</v>
      </c>
      <c r="BE177" s="39">
        <v>15690</v>
      </c>
      <c r="BF177" s="39">
        <v>10570</v>
      </c>
      <c r="BG177" s="39">
        <v>4620</v>
      </c>
      <c r="BH177" s="39">
        <v>2650</v>
      </c>
      <c r="BI177" s="39">
        <v>1330</v>
      </c>
      <c r="BJ177" s="39">
        <v>670</v>
      </c>
      <c r="BK177" s="39">
        <v>50</v>
      </c>
      <c r="BL177" s="39" t="s">
        <v>334</v>
      </c>
      <c r="BM177" s="39">
        <v>67280</v>
      </c>
      <c r="BN177" s="39">
        <v>31830</v>
      </c>
      <c r="BO177" s="39">
        <v>15820</v>
      </c>
      <c r="BP177" s="39">
        <v>10620</v>
      </c>
      <c r="BQ177" s="39">
        <v>4710</v>
      </c>
      <c r="BR177" s="39">
        <v>2780</v>
      </c>
      <c r="BS177" s="39">
        <v>1340</v>
      </c>
      <c r="BT177" s="39">
        <v>680</v>
      </c>
      <c r="BU177" s="39">
        <v>50</v>
      </c>
      <c r="BV177" s="39" t="s">
        <v>334</v>
      </c>
      <c r="BW177" s="39">
        <v>67820</v>
      </c>
      <c r="BX177" s="39">
        <v>31840</v>
      </c>
      <c r="BY177" s="39">
        <v>15960</v>
      </c>
      <c r="BZ177" s="39">
        <v>10760</v>
      </c>
      <c r="CA177" s="39">
        <v>4960</v>
      </c>
      <c r="CB177" s="39">
        <v>2920</v>
      </c>
      <c r="CC177" s="39">
        <v>1360</v>
      </c>
      <c r="CD177" s="39">
        <v>710</v>
      </c>
      <c r="CE177" s="39">
        <v>60</v>
      </c>
      <c r="CF177" s="39" t="s">
        <v>334</v>
      </c>
      <c r="CG177" s="39">
        <v>68560</v>
      </c>
      <c r="CH177" s="39">
        <v>31890</v>
      </c>
      <c r="CI177" s="39">
        <v>16030</v>
      </c>
      <c r="CJ177" s="39">
        <v>10780</v>
      </c>
      <c r="CK177" s="39">
        <v>5060</v>
      </c>
      <c r="CL177" s="39">
        <v>3000</v>
      </c>
      <c r="CM177" s="39">
        <v>1400</v>
      </c>
      <c r="CN177" s="39">
        <v>730</v>
      </c>
      <c r="CO177" s="39">
        <v>60</v>
      </c>
      <c r="CP177" s="39" t="s">
        <v>334</v>
      </c>
      <c r="CQ177" s="39">
        <v>68940</v>
      </c>
      <c r="CR177" s="39">
        <v>31960</v>
      </c>
      <c r="CS177" s="39">
        <v>16120</v>
      </c>
      <c r="CT177" s="39">
        <v>10930</v>
      </c>
      <c r="CU177" s="39">
        <v>5190</v>
      </c>
      <c r="CV177" s="39">
        <v>3100</v>
      </c>
      <c r="CW177" s="39">
        <v>1470</v>
      </c>
      <c r="CX177" s="39">
        <v>740</v>
      </c>
      <c r="CY177" s="39">
        <v>60</v>
      </c>
      <c r="CZ177" s="39" t="s">
        <v>334</v>
      </c>
      <c r="DA177" s="39">
        <v>69560</v>
      </c>
      <c r="DB177" s="39">
        <v>31990</v>
      </c>
      <c r="DC177" s="39">
        <v>16230</v>
      </c>
      <c r="DD177" s="39">
        <v>11080</v>
      </c>
      <c r="DE177" s="39">
        <v>5360</v>
      </c>
      <c r="DF177" s="39">
        <v>3260</v>
      </c>
      <c r="DG177" s="39">
        <v>1540</v>
      </c>
      <c r="DH177" s="39">
        <v>750</v>
      </c>
      <c r="DI177" s="39">
        <v>60</v>
      </c>
      <c r="DJ177" s="39" t="s">
        <v>334</v>
      </c>
      <c r="DK177" s="39">
        <v>70260</v>
      </c>
      <c r="DL177" s="39">
        <v>32020</v>
      </c>
      <c r="DM177" s="39">
        <v>16400</v>
      </c>
      <c r="DN177" s="39">
        <v>11210</v>
      </c>
      <c r="DO177" s="39">
        <v>5540</v>
      </c>
      <c r="DP177" s="39">
        <v>3410</v>
      </c>
      <c r="DQ177" s="39">
        <v>1560</v>
      </c>
      <c r="DR177" s="39">
        <v>750</v>
      </c>
      <c r="DS177" s="39">
        <v>60</v>
      </c>
      <c r="DT177" s="39" t="s">
        <v>334</v>
      </c>
      <c r="DU177" s="39">
        <v>70950</v>
      </c>
      <c r="DV177" s="39">
        <v>32130</v>
      </c>
      <c r="DW177" s="39">
        <v>16470</v>
      </c>
      <c r="DX177" s="39">
        <v>11400</v>
      </c>
      <c r="DY177" s="39">
        <v>5750</v>
      </c>
      <c r="DZ177" s="39">
        <v>3570</v>
      </c>
      <c r="EA177" s="39">
        <v>1570</v>
      </c>
      <c r="EB177" s="39">
        <v>770</v>
      </c>
      <c r="EC177" s="39">
        <v>60</v>
      </c>
      <c r="ED177" s="39" t="s">
        <v>334</v>
      </c>
      <c r="EE177" s="39">
        <v>71710</v>
      </c>
      <c r="EF177" s="39">
        <v>32390</v>
      </c>
      <c r="EG177" s="39">
        <v>16540</v>
      </c>
      <c r="EH177" s="39">
        <v>11510</v>
      </c>
      <c r="EI177" s="39">
        <v>5950</v>
      </c>
      <c r="EJ177" s="39">
        <v>3680</v>
      </c>
      <c r="EK177" s="39">
        <v>1580</v>
      </c>
      <c r="EL177" s="39">
        <v>790</v>
      </c>
      <c r="EM177" s="39">
        <v>60</v>
      </c>
      <c r="EN177" s="39" t="s">
        <v>334</v>
      </c>
      <c r="EO177" s="39">
        <v>72500</v>
      </c>
      <c r="EP177" s="39">
        <v>32690</v>
      </c>
      <c r="EQ177" s="39">
        <v>16960</v>
      </c>
      <c r="ER177" s="39">
        <v>11620</v>
      </c>
      <c r="ES177" s="39">
        <v>6130</v>
      </c>
      <c r="ET177" s="39">
        <v>3750</v>
      </c>
      <c r="EU177" s="39">
        <v>1630</v>
      </c>
      <c r="EV177" s="39">
        <v>810</v>
      </c>
      <c r="EW177" s="39">
        <v>60</v>
      </c>
      <c r="EX177" s="39" t="s">
        <v>334</v>
      </c>
      <c r="EY177" s="39">
        <v>73650</v>
      </c>
      <c r="EZ177" s="39">
        <v>32790</v>
      </c>
      <c r="FA177" s="39">
        <v>17280</v>
      </c>
      <c r="FB177" s="39">
        <v>11750</v>
      </c>
      <c r="FC177" s="39">
        <v>6340</v>
      </c>
      <c r="FD177" s="39">
        <v>3850</v>
      </c>
      <c r="FE177" s="39">
        <v>1680</v>
      </c>
      <c r="FF177" s="39">
        <v>820</v>
      </c>
      <c r="FG177" s="39">
        <v>60</v>
      </c>
      <c r="FH177" s="39" t="s">
        <v>334</v>
      </c>
      <c r="FI177" s="39">
        <v>74570</v>
      </c>
      <c r="FJ177" s="39">
        <v>33140</v>
      </c>
      <c r="FK177" s="39">
        <v>17670</v>
      </c>
      <c r="FL177" s="39">
        <v>11910</v>
      </c>
      <c r="FM177" s="39">
        <v>6510</v>
      </c>
      <c r="FN177" s="39">
        <v>3890</v>
      </c>
      <c r="FO177" s="39">
        <v>1710</v>
      </c>
      <c r="FP177" s="39">
        <v>830</v>
      </c>
      <c r="FQ177" s="39">
        <v>60</v>
      </c>
      <c r="FR177" s="39" t="s">
        <v>334</v>
      </c>
      <c r="FS177" s="39">
        <v>75720</v>
      </c>
      <c r="FT177" s="39">
        <v>33360</v>
      </c>
      <c r="FU177" s="39">
        <v>18080</v>
      </c>
      <c r="FV177" s="39">
        <v>12120</v>
      </c>
      <c r="FW177" s="39">
        <v>6680</v>
      </c>
      <c r="FX177" s="39">
        <v>3970</v>
      </c>
      <c r="FY177" s="39">
        <v>1730</v>
      </c>
      <c r="FZ177" s="39">
        <v>830</v>
      </c>
      <c r="GA177" s="39">
        <v>60</v>
      </c>
      <c r="GB177" s="39" t="s">
        <v>334</v>
      </c>
      <c r="GC177" s="39">
        <v>76820</v>
      </c>
      <c r="GD177" s="39">
        <v>33550</v>
      </c>
      <c r="GE177" s="39">
        <v>18270</v>
      </c>
      <c r="GF177" s="39">
        <v>12250</v>
      </c>
      <c r="GG177" s="39">
        <v>6810</v>
      </c>
      <c r="GH177" s="39">
        <v>4030</v>
      </c>
      <c r="GI177" s="39">
        <v>1760</v>
      </c>
      <c r="GJ177" s="39">
        <v>840</v>
      </c>
      <c r="GK177" s="39">
        <v>60</v>
      </c>
      <c r="GL177" s="39" t="s">
        <v>334</v>
      </c>
      <c r="GM177" s="39">
        <v>77550</v>
      </c>
      <c r="GN177" s="39">
        <v>33590</v>
      </c>
      <c r="GO177" s="39">
        <v>18550</v>
      </c>
      <c r="GP177" s="39">
        <v>12420</v>
      </c>
      <c r="GQ177" s="39">
        <v>6940</v>
      </c>
      <c r="GR177" s="39">
        <v>4120</v>
      </c>
      <c r="GS177" s="39">
        <v>1770</v>
      </c>
      <c r="GT177" s="39">
        <v>860</v>
      </c>
      <c r="GU177" s="39">
        <v>60</v>
      </c>
      <c r="GV177" s="39" t="s">
        <v>334</v>
      </c>
      <c r="GW177" s="39">
        <v>78320</v>
      </c>
      <c r="GX177" s="39">
        <v>33750</v>
      </c>
      <c r="GY177" s="39">
        <v>18820</v>
      </c>
      <c r="GZ177" s="39">
        <v>12590</v>
      </c>
      <c r="HA177" s="39">
        <v>7110</v>
      </c>
      <c r="HB177" s="39">
        <v>4160</v>
      </c>
      <c r="HC177" s="39">
        <v>1800</v>
      </c>
      <c r="HD177" s="39">
        <v>890</v>
      </c>
      <c r="HE177" s="39">
        <v>70</v>
      </c>
      <c r="HF177" s="39" t="s">
        <v>334</v>
      </c>
      <c r="HG177" s="39">
        <v>79180</v>
      </c>
      <c r="HH177" s="39">
        <v>33810</v>
      </c>
      <c r="HI177" s="39">
        <v>19080</v>
      </c>
      <c r="HJ177" s="39">
        <v>12810</v>
      </c>
      <c r="HK177" s="39">
        <v>7280</v>
      </c>
      <c r="HL177" s="39">
        <v>4210</v>
      </c>
      <c r="HM177" s="39">
        <v>1810</v>
      </c>
      <c r="HN177" s="39">
        <v>900</v>
      </c>
      <c r="HO177" s="39">
        <v>70</v>
      </c>
      <c r="HP177" s="39" t="s">
        <v>334</v>
      </c>
      <c r="HQ177" s="39">
        <v>79970</v>
      </c>
      <c r="HR177" s="39">
        <v>34020</v>
      </c>
      <c r="HS177" s="39">
        <v>19560</v>
      </c>
      <c r="HT177" s="39">
        <v>13080</v>
      </c>
      <c r="HU177" s="39">
        <v>7440</v>
      </c>
      <c r="HV177" s="39">
        <v>4280</v>
      </c>
      <c r="HW177" s="39">
        <v>1830</v>
      </c>
      <c r="HX177" s="39">
        <v>920</v>
      </c>
      <c r="HY177" s="39">
        <v>70</v>
      </c>
      <c r="HZ177" s="39" t="s">
        <v>334</v>
      </c>
      <c r="IA177" s="39">
        <v>81190</v>
      </c>
      <c r="IB177" s="39">
        <v>34240</v>
      </c>
      <c r="IC177" s="39">
        <v>19990</v>
      </c>
      <c r="ID177" s="39">
        <v>13330</v>
      </c>
      <c r="IE177" s="39">
        <v>7550</v>
      </c>
      <c r="IF177" s="39">
        <v>4310</v>
      </c>
      <c r="IG177" s="39">
        <v>1850</v>
      </c>
      <c r="IH177" s="39">
        <v>930</v>
      </c>
      <c r="II177" s="39">
        <v>70</v>
      </c>
      <c r="IJ177" s="39" t="s">
        <v>334</v>
      </c>
      <c r="IK177" s="39">
        <v>82270</v>
      </c>
      <c r="IL177" s="39">
        <v>34490</v>
      </c>
      <c r="IM177" s="39">
        <v>20310</v>
      </c>
      <c r="IN177" s="39">
        <v>13660</v>
      </c>
      <c r="IO177" s="39">
        <v>7720</v>
      </c>
      <c r="IP177" s="39">
        <v>4360</v>
      </c>
      <c r="IQ177" s="39">
        <v>1880</v>
      </c>
      <c r="IR177" s="39">
        <v>940</v>
      </c>
      <c r="IS177" s="39">
        <v>70</v>
      </c>
      <c r="IT177" s="39" t="s">
        <v>334</v>
      </c>
      <c r="IU177" s="39">
        <v>83440</v>
      </c>
      <c r="IV177" s="39">
        <v>34760</v>
      </c>
      <c r="IW177" s="39">
        <v>20590</v>
      </c>
      <c r="IX177" s="39">
        <v>13850</v>
      </c>
      <c r="IY177" s="39">
        <v>7910</v>
      </c>
      <c r="IZ177" s="39">
        <v>4400</v>
      </c>
      <c r="JA177" s="39">
        <v>1920</v>
      </c>
      <c r="JB177" s="39">
        <v>960</v>
      </c>
      <c r="JC177" s="39">
        <v>70</v>
      </c>
      <c r="JD177" s="39" t="s">
        <v>334</v>
      </c>
      <c r="JE177" s="39">
        <v>84470</v>
      </c>
      <c r="JF177" s="39">
        <v>34890</v>
      </c>
      <c r="JG177" s="39">
        <v>20840</v>
      </c>
      <c r="JH177" s="39">
        <v>14040</v>
      </c>
      <c r="JI177" s="39">
        <v>8140</v>
      </c>
      <c r="JJ177" s="39">
        <v>4450</v>
      </c>
      <c r="JK177" s="39">
        <v>1930</v>
      </c>
      <c r="JL177" s="39">
        <v>970</v>
      </c>
      <c r="JM177" s="39">
        <v>70</v>
      </c>
      <c r="JN177" s="39" t="s">
        <v>334</v>
      </c>
      <c r="JO177" s="39">
        <v>85330</v>
      </c>
      <c r="JP177" s="39">
        <v>35180</v>
      </c>
      <c r="JQ177" s="39">
        <v>21300</v>
      </c>
      <c r="JR177" s="39">
        <v>14290</v>
      </c>
      <c r="JS177" s="39">
        <v>8340</v>
      </c>
      <c r="JT177" s="39">
        <v>4510</v>
      </c>
      <c r="JU177" s="39">
        <v>1940</v>
      </c>
      <c r="JV177" s="39">
        <v>980</v>
      </c>
      <c r="JW177" s="39">
        <v>70</v>
      </c>
      <c r="JX177" s="39" t="s">
        <v>334</v>
      </c>
      <c r="JY177" s="39">
        <v>86620</v>
      </c>
      <c r="JZ177" s="39">
        <v>35310</v>
      </c>
      <c r="KA177" s="39">
        <v>21630</v>
      </c>
      <c r="KB177" s="39">
        <v>14510</v>
      </c>
      <c r="KC177" s="39">
        <v>8480</v>
      </c>
      <c r="KD177" s="39">
        <v>4630</v>
      </c>
      <c r="KE177" s="39">
        <v>1980</v>
      </c>
      <c r="KF177" s="39">
        <v>1000</v>
      </c>
      <c r="KG177" s="39">
        <v>70</v>
      </c>
      <c r="KH177" s="39" t="s">
        <v>334</v>
      </c>
      <c r="KI177" s="39">
        <v>87600</v>
      </c>
      <c r="KJ177" s="39">
        <v>35520</v>
      </c>
      <c r="KK177" s="39">
        <v>21950</v>
      </c>
      <c r="KL177" s="39">
        <v>14700</v>
      </c>
      <c r="KM177" s="39">
        <v>8630</v>
      </c>
      <c r="KN177" s="39">
        <v>4710</v>
      </c>
      <c r="KO177" s="39">
        <v>1990</v>
      </c>
      <c r="KP177" s="39">
        <v>1010</v>
      </c>
      <c r="KQ177" s="39">
        <v>80</v>
      </c>
      <c r="KR177" s="39" t="s">
        <v>334</v>
      </c>
      <c r="KS177" s="39">
        <v>88580</v>
      </c>
      <c r="KT177" s="39">
        <v>35590</v>
      </c>
      <c r="KU177" s="39">
        <v>22180</v>
      </c>
      <c r="KV177" s="39">
        <v>14960</v>
      </c>
      <c r="KW177" s="39">
        <v>8800</v>
      </c>
      <c r="KX177" s="39">
        <v>4750</v>
      </c>
      <c r="KY177" s="39">
        <v>2000</v>
      </c>
      <c r="KZ177" s="39">
        <v>1020</v>
      </c>
      <c r="LA177" s="39">
        <v>80</v>
      </c>
      <c r="LB177" s="39" t="s">
        <v>334</v>
      </c>
      <c r="LC177" s="39">
        <v>89390</v>
      </c>
      <c r="LD177" t="str">
        <f>INDEX(Lookup!$F$2:$F$375, MATCH(D177,Lookup!$A$2:$A$375,0))</f>
        <v>Cambridgeshire and Peterborough Combined Authority</v>
      </c>
    </row>
    <row r="178" spans="2:316" ht="15" customHeight="1" x14ac:dyDescent="0.25">
      <c r="B178" s="1" t="s">
        <v>342</v>
      </c>
      <c r="C178" s="36">
        <v>1590</v>
      </c>
      <c r="D178" s="36" t="s">
        <v>683</v>
      </c>
      <c r="E178" s="37" t="s">
        <v>684</v>
      </c>
      <c r="F178" s="38">
        <v>14910</v>
      </c>
      <c r="G178" s="38">
        <v>14140</v>
      </c>
      <c r="H178" s="38">
        <v>20880</v>
      </c>
      <c r="I178" s="38">
        <v>11580</v>
      </c>
      <c r="J178" s="38">
        <v>6120</v>
      </c>
      <c r="K178" s="38">
        <v>3340</v>
      </c>
      <c r="L178" s="38">
        <v>1540</v>
      </c>
      <c r="M178" s="38">
        <v>90</v>
      </c>
      <c r="N178" s="38" t="s">
        <v>334</v>
      </c>
      <c r="O178" s="39">
        <v>72600</v>
      </c>
      <c r="P178" s="39">
        <v>15090</v>
      </c>
      <c r="Q178" s="39">
        <v>14330</v>
      </c>
      <c r="R178" s="39">
        <v>21090</v>
      </c>
      <c r="S178" s="39">
        <v>11610</v>
      </c>
      <c r="T178" s="39">
        <v>6150</v>
      </c>
      <c r="U178" s="39">
        <v>3370</v>
      </c>
      <c r="V178" s="39">
        <v>1540</v>
      </c>
      <c r="W178" s="39">
        <v>90</v>
      </c>
      <c r="X178" s="39" t="s">
        <v>334</v>
      </c>
      <c r="Y178" s="39">
        <v>73260</v>
      </c>
      <c r="Z178" s="39">
        <v>15310</v>
      </c>
      <c r="AA178" s="39">
        <v>14330</v>
      </c>
      <c r="AB178" s="39">
        <v>21270</v>
      </c>
      <c r="AC178" s="39">
        <v>11690</v>
      </c>
      <c r="AD178" s="39">
        <v>6250</v>
      </c>
      <c r="AE178" s="39">
        <v>3350</v>
      </c>
      <c r="AF178" s="39">
        <v>1460</v>
      </c>
      <c r="AG178" s="39">
        <v>90</v>
      </c>
      <c r="AH178" s="39" t="s">
        <v>334</v>
      </c>
      <c r="AI178" s="39">
        <v>73750</v>
      </c>
      <c r="AJ178" s="39">
        <v>15480</v>
      </c>
      <c r="AK178" s="39">
        <v>14400</v>
      </c>
      <c r="AL178" s="39">
        <v>21450</v>
      </c>
      <c r="AM178" s="39">
        <v>11720</v>
      </c>
      <c r="AN178" s="39">
        <v>6270</v>
      </c>
      <c r="AO178" s="39">
        <v>3310</v>
      </c>
      <c r="AP178" s="39">
        <v>1450</v>
      </c>
      <c r="AQ178" s="39">
        <v>90</v>
      </c>
      <c r="AR178" s="39" t="s">
        <v>334</v>
      </c>
      <c r="AS178" s="39">
        <v>74180</v>
      </c>
      <c r="AT178" s="39">
        <v>15580</v>
      </c>
      <c r="AU178" s="39">
        <v>14510</v>
      </c>
      <c r="AV178" s="39">
        <v>21570</v>
      </c>
      <c r="AW178" s="39">
        <v>11740</v>
      </c>
      <c r="AX178" s="39">
        <v>6220</v>
      </c>
      <c r="AY178" s="39">
        <v>3320</v>
      </c>
      <c r="AZ178" s="39">
        <v>1430</v>
      </c>
      <c r="BA178" s="39">
        <v>90</v>
      </c>
      <c r="BB178" s="39" t="s">
        <v>334</v>
      </c>
      <c r="BC178" s="39">
        <v>74480</v>
      </c>
      <c r="BD178" s="39">
        <v>15650</v>
      </c>
      <c r="BE178" s="39">
        <v>14580</v>
      </c>
      <c r="BF178" s="39">
        <v>21670</v>
      </c>
      <c r="BG178" s="39">
        <v>11740</v>
      </c>
      <c r="BH178" s="39">
        <v>6220</v>
      </c>
      <c r="BI178" s="39">
        <v>3330</v>
      </c>
      <c r="BJ178" s="39">
        <v>1440</v>
      </c>
      <c r="BK178" s="39">
        <v>100</v>
      </c>
      <c r="BL178" s="39" t="s">
        <v>334</v>
      </c>
      <c r="BM178" s="39">
        <v>74730</v>
      </c>
      <c r="BN178" s="39">
        <v>15620</v>
      </c>
      <c r="BO178" s="39">
        <v>14620</v>
      </c>
      <c r="BP178" s="39">
        <v>21680</v>
      </c>
      <c r="BQ178" s="39">
        <v>11790</v>
      </c>
      <c r="BR178" s="39">
        <v>6230</v>
      </c>
      <c r="BS178" s="39">
        <v>3350</v>
      </c>
      <c r="BT178" s="39">
        <v>1450</v>
      </c>
      <c r="BU178" s="39">
        <v>100</v>
      </c>
      <c r="BV178" s="39" t="s">
        <v>334</v>
      </c>
      <c r="BW178" s="39">
        <v>74840</v>
      </c>
      <c r="BX178" s="39">
        <v>15690</v>
      </c>
      <c r="BY178" s="39">
        <v>14640</v>
      </c>
      <c r="BZ178" s="39">
        <v>21770</v>
      </c>
      <c r="CA178" s="39">
        <v>11840</v>
      </c>
      <c r="CB178" s="39">
        <v>6250</v>
      </c>
      <c r="CC178" s="39">
        <v>3370</v>
      </c>
      <c r="CD178" s="39">
        <v>1460</v>
      </c>
      <c r="CE178" s="39">
        <v>100</v>
      </c>
      <c r="CF178" s="39" t="s">
        <v>334</v>
      </c>
      <c r="CG178" s="39">
        <v>75110</v>
      </c>
      <c r="CH178" s="39">
        <v>15770</v>
      </c>
      <c r="CI178" s="39">
        <v>14570</v>
      </c>
      <c r="CJ178" s="39">
        <v>21830</v>
      </c>
      <c r="CK178" s="39">
        <v>11850</v>
      </c>
      <c r="CL178" s="39">
        <v>6240</v>
      </c>
      <c r="CM178" s="39">
        <v>3390</v>
      </c>
      <c r="CN178" s="39">
        <v>1470</v>
      </c>
      <c r="CO178" s="39">
        <v>110</v>
      </c>
      <c r="CP178" s="39" t="s">
        <v>334</v>
      </c>
      <c r="CQ178" s="39">
        <v>75230</v>
      </c>
      <c r="CR178" s="39">
        <v>15740</v>
      </c>
      <c r="CS178" s="39">
        <v>14650</v>
      </c>
      <c r="CT178" s="39">
        <v>21880</v>
      </c>
      <c r="CU178" s="39">
        <v>11940</v>
      </c>
      <c r="CV178" s="39">
        <v>6240</v>
      </c>
      <c r="CW178" s="39">
        <v>3390</v>
      </c>
      <c r="CX178" s="39">
        <v>1470</v>
      </c>
      <c r="CY178" s="39">
        <v>100</v>
      </c>
      <c r="CZ178" s="39" t="s">
        <v>334</v>
      </c>
      <c r="DA178" s="39">
        <v>75410</v>
      </c>
      <c r="DB178" s="39">
        <v>15740</v>
      </c>
      <c r="DC178" s="39">
        <v>14680</v>
      </c>
      <c r="DD178" s="39">
        <v>21930</v>
      </c>
      <c r="DE178" s="39">
        <v>12020</v>
      </c>
      <c r="DF178" s="39">
        <v>6290</v>
      </c>
      <c r="DG178" s="39">
        <v>3410</v>
      </c>
      <c r="DH178" s="39">
        <v>1480</v>
      </c>
      <c r="DI178" s="39">
        <v>100</v>
      </c>
      <c r="DJ178" s="39" t="s">
        <v>334</v>
      </c>
      <c r="DK178" s="39">
        <v>75660</v>
      </c>
      <c r="DL178" s="39">
        <v>15820</v>
      </c>
      <c r="DM178" s="39">
        <v>14680</v>
      </c>
      <c r="DN178" s="39">
        <v>21960</v>
      </c>
      <c r="DO178" s="39">
        <v>12080</v>
      </c>
      <c r="DP178" s="39">
        <v>6340</v>
      </c>
      <c r="DQ178" s="39">
        <v>3420</v>
      </c>
      <c r="DR178" s="39">
        <v>1480</v>
      </c>
      <c r="DS178" s="39">
        <v>110</v>
      </c>
      <c r="DT178" s="39" t="s">
        <v>334</v>
      </c>
      <c r="DU178" s="39">
        <v>75880</v>
      </c>
      <c r="DV178" s="39">
        <v>15910</v>
      </c>
      <c r="DW178" s="39">
        <v>14720</v>
      </c>
      <c r="DX178" s="39">
        <v>22080</v>
      </c>
      <c r="DY178" s="39">
        <v>12170</v>
      </c>
      <c r="DZ178" s="39">
        <v>6360</v>
      </c>
      <c r="EA178" s="39">
        <v>3440</v>
      </c>
      <c r="EB178" s="39">
        <v>1490</v>
      </c>
      <c r="EC178" s="39">
        <v>110</v>
      </c>
      <c r="ED178" s="39" t="s">
        <v>334</v>
      </c>
      <c r="EE178" s="39">
        <v>76280</v>
      </c>
      <c r="EF178" s="39">
        <v>15970</v>
      </c>
      <c r="EG178" s="39">
        <v>14810</v>
      </c>
      <c r="EH178" s="39">
        <v>22410</v>
      </c>
      <c r="EI178" s="39">
        <v>12220</v>
      </c>
      <c r="EJ178" s="39">
        <v>6430</v>
      </c>
      <c r="EK178" s="39">
        <v>3450</v>
      </c>
      <c r="EL178" s="39">
        <v>1500</v>
      </c>
      <c r="EM178" s="39">
        <v>110</v>
      </c>
      <c r="EN178" s="39" t="s">
        <v>334</v>
      </c>
      <c r="EO178" s="39">
        <v>76880</v>
      </c>
      <c r="EP178" s="39">
        <v>16000</v>
      </c>
      <c r="EQ178" s="39">
        <v>14870</v>
      </c>
      <c r="ER178" s="39">
        <v>22490</v>
      </c>
      <c r="ES178" s="39">
        <v>12270</v>
      </c>
      <c r="ET178" s="39">
        <v>6430</v>
      </c>
      <c r="EU178" s="39">
        <v>3460</v>
      </c>
      <c r="EV178" s="39">
        <v>1500</v>
      </c>
      <c r="EW178" s="39">
        <v>110</v>
      </c>
      <c r="EX178" s="39" t="s">
        <v>334</v>
      </c>
      <c r="EY178" s="39">
        <v>77120</v>
      </c>
      <c r="EZ178" s="39">
        <v>16060</v>
      </c>
      <c r="FA178" s="39">
        <v>14970</v>
      </c>
      <c r="FB178" s="39">
        <v>22670</v>
      </c>
      <c r="FC178" s="39">
        <v>12300</v>
      </c>
      <c r="FD178" s="39">
        <v>6470</v>
      </c>
      <c r="FE178" s="39">
        <v>3470</v>
      </c>
      <c r="FF178" s="39">
        <v>1480</v>
      </c>
      <c r="FG178" s="39">
        <v>110</v>
      </c>
      <c r="FH178" s="39" t="s">
        <v>334</v>
      </c>
      <c r="FI178" s="39">
        <v>77530</v>
      </c>
      <c r="FJ178" s="39">
        <v>16120</v>
      </c>
      <c r="FK178" s="39">
        <v>15060</v>
      </c>
      <c r="FL178" s="39">
        <v>22800</v>
      </c>
      <c r="FM178" s="39">
        <v>12340</v>
      </c>
      <c r="FN178" s="39">
        <v>6480</v>
      </c>
      <c r="FO178" s="39">
        <v>3500</v>
      </c>
      <c r="FP178" s="39">
        <v>1500</v>
      </c>
      <c r="FQ178" s="39">
        <v>110</v>
      </c>
      <c r="FR178" s="39" t="s">
        <v>334</v>
      </c>
      <c r="FS178" s="39">
        <v>77890</v>
      </c>
      <c r="FT178" s="39">
        <v>16190</v>
      </c>
      <c r="FU178" s="39">
        <v>15120</v>
      </c>
      <c r="FV178" s="39">
        <v>22950</v>
      </c>
      <c r="FW178" s="39">
        <v>12410</v>
      </c>
      <c r="FX178" s="39">
        <v>6480</v>
      </c>
      <c r="FY178" s="39">
        <v>3500</v>
      </c>
      <c r="FZ178" s="39">
        <v>1500</v>
      </c>
      <c r="GA178" s="39">
        <v>110</v>
      </c>
      <c r="GB178" s="39" t="s">
        <v>334</v>
      </c>
      <c r="GC178" s="39">
        <v>78260</v>
      </c>
      <c r="GD178" s="39">
        <v>16240</v>
      </c>
      <c r="GE178" s="39">
        <v>15140</v>
      </c>
      <c r="GF178" s="39">
        <v>23020</v>
      </c>
      <c r="GG178" s="39">
        <v>12440</v>
      </c>
      <c r="GH178" s="39">
        <v>6510</v>
      </c>
      <c r="GI178" s="39">
        <v>3510</v>
      </c>
      <c r="GJ178" s="39">
        <v>1490</v>
      </c>
      <c r="GK178" s="39">
        <v>110</v>
      </c>
      <c r="GL178" s="39" t="s">
        <v>334</v>
      </c>
      <c r="GM178" s="39">
        <v>78450</v>
      </c>
      <c r="GN178" s="39">
        <v>16370</v>
      </c>
      <c r="GO178" s="39">
        <v>15190</v>
      </c>
      <c r="GP178" s="39">
        <v>23090</v>
      </c>
      <c r="GQ178" s="39">
        <v>12500</v>
      </c>
      <c r="GR178" s="39">
        <v>6550</v>
      </c>
      <c r="GS178" s="39">
        <v>3550</v>
      </c>
      <c r="GT178" s="39">
        <v>1510</v>
      </c>
      <c r="GU178" s="39">
        <v>120</v>
      </c>
      <c r="GV178" s="39" t="s">
        <v>334</v>
      </c>
      <c r="GW178" s="39">
        <v>78880</v>
      </c>
      <c r="GX178" s="39">
        <v>16400</v>
      </c>
      <c r="GY178" s="39">
        <v>15240</v>
      </c>
      <c r="GZ178" s="39">
        <v>23200</v>
      </c>
      <c r="HA178" s="39">
        <v>12530</v>
      </c>
      <c r="HB178" s="39">
        <v>6560</v>
      </c>
      <c r="HC178" s="39">
        <v>3570</v>
      </c>
      <c r="HD178" s="39">
        <v>1510</v>
      </c>
      <c r="HE178" s="39">
        <v>120</v>
      </c>
      <c r="HF178" s="39" t="s">
        <v>334</v>
      </c>
      <c r="HG178" s="39">
        <v>79140</v>
      </c>
      <c r="HH178" s="39">
        <v>16520</v>
      </c>
      <c r="HI178" s="39">
        <v>15270</v>
      </c>
      <c r="HJ178" s="39">
        <v>23240</v>
      </c>
      <c r="HK178" s="39">
        <v>12550</v>
      </c>
      <c r="HL178" s="39">
        <v>6570</v>
      </c>
      <c r="HM178" s="39">
        <v>3590</v>
      </c>
      <c r="HN178" s="39">
        <v>1530</v>
      </c>
      <c r="HO178" s="39">
        <v>120</v>
      </c>
      <c r="HP178" s="39" t="s">
        <v>334</v>
      </c>
      <c r="HQ178" s="39">
        <v>79380</v>
      </c>
      <c r="HR178" s="39">
        <v>16540</v>
      </c>
      <c r="HS178" s="39">
        <v>15330</v>
      </c>
      <c r="HT178" s="39">
        <v>23290</v>
      </c>
      <c r="HU178" s="39">
        <v>12560</v>
      </c>
      <c r="HV178" s="39">
        <v>6600</v>
      </c>
      <c r="HW178" s="39">
        <v>3610</v>
      </c>
      <c r="HX178" s="39">
        <v>1560</v>
      </c>
      <c r="HY178" s="39">
        <v>120</v>
      </c>
      <c r="HZ178" s="39" t="s">
        <v>334</v>
      </c>
      <c r="IA178" s="39">
        <v>79610</v>
      </c>
      <c r="IB178" s="39">
        <v>16610</v>
      </c>
      <c r="IC178" s="39">
        <v>15350</v>
      </c>
      <c r="ID178" s="39">
        <v>23390</v>
      </c>
      <c r="IE178" s="39">
        <v>12610</v>
      </c>
      <c r="IF178" s="39">
        <v>6650</v>
      </c>
      <c r="IG178" s="39">
        <v>3620</v>
      </c>
      <c r="IH178" s="39">
        <v>1560</v>
      </c>
      <c r="II178" s="39">
        <v>120</v>
      </c>
      <c r="IJ178" s="39" t="s">
        <v>334</v>
      </c>
      <c r="IK178" s="39">
        <v>79890</v>
      </c>
      <c r="IL178" s="39">
        <v>16700</v>
      </c>
      <c r="IM178" s="39">
        <v>15610</v>
      </c>
      <c r="IN178" s="39">
        <v>23660</v>
      </c>
      <c r="IO178" s="39">
        <v>12700</v>
      </c>
      <c r="IP178" s="39">
        <v>6680</v>
      </c>
      <c r="IQ178" s="39">
        <v>3630</v>
      </c>
      <c r="IR178" s="39">
        <v>1560</v>
      </c>
      <c r="IS178" s="39">
        <v>120</v>
      </c>
      <c r="IT178" s="39" t="s">
        <v>334</v>
      </c>
      <c r="IU178" s="39">
        <v>80660</v>
      </c>
      <c r="IV178" s="39">
        <v>16730</v>
      </c>
      <c r="IW178" s="39">
        <v>15690</v>
      </c>
      <c r="IX178" s="39">
        <v>23780</v>
      </c>
      <c r="IY178" s="39">
        <v>12740</v>
      </c>
      <c r="IZ178" s="39">
        <v>6700</v>
      </c>
      <c r="JA178" s="39">
        <v>3640</v>
      </c>
      <c r="JB178" s="39">
        <v>1570</v>
      </c>
      <c r="JC178" s="39">
        <v>120</v>
      </c>
      <c r="JD178" s="39" t="s">
        <v>334</v>
      </c>
      <c r="JE178" s="39">
        <v>80960</v>
      </c>
      <c r="JF178" s="39">
        <v>16780</v>
      </c>
      <c r="JG178" s="39">
        <v>15850</v>
      </c>
      <c r="JH178" s="39">
        <v>24200</v>
      </c>
      <c r="JI178" s="39">
        <v>12750</v>
      </c>
      <c r="JJ178" s="39">
        <v>6720</v>
      </c>
      <c r="JK178" s="39">
        <v>3660</v>
      </c>
      <c r="JL178" s="39">
        <v>1570</v>
      </c>
      <c r="JM178" s="39">
        <v>120</v>
      </c>
      <c r="JN178" s="39" t="s">
        <v>334</v>
      </c>
      <c r="JO178" s="39">
        <v>81640</v>
      </c>
      <c r="JP178" s="39">
        <v>16940</v>
      </c>
      <c r="JQ178" s="39">
        <v>15930</v>
      </c>
      <c r="JR178" s="39">
        <v>24360</v>
      </c>
      <c r="JS178" s="39">
        <v>12780</v>
      </c>
      <c r="JT178" s="39">
        <v>6730</v>
      </c>
      <c r="JU178" s="39">
        <v>3650</v>
      </c>
      <c r="JV178" s="39">
        <v>1580</v>
      </c>
      <c r="JW178" s="39">
        <v>120</v>
      </c>
      <c r="JX178" s="39" t="s">
        <v>334</v>
      </c>
      <c r="JY178" s="39">
        <v>82080</v>
      </c>
      <c r="JZ178" s="39">
        <v>16950</v>
      </c>
      <c r="KA178" s="39">
        <v>16020</v>
      </c>
      <c r="KB178" s="39">
        <v>24470</v>
      </c>
      <c r="KC178" s="39">
        <v>12810</v>
      </c>
      <c r="KD178" s="39">
        <v>6740</v>
      </c>
      <c r="KE178" s="39">
        <v>3660</v>
      </c>
      <c r="KF178" s="39">
        <v>1600</v>
      </c>
      <c r="KG178" s="39">
        <v>120</v>
      </c>
      <c r="KH178" s="39" t="s">
        <v>334</v>
      </c>
      <c r="KI178" s="39">
        <v>82380</v>
      </c>
      <c r="KJ178" s="39">
        <v>17020</v>
      </c>
      <c r="KK178" s="39">
        <v>16040</v>
      </c>
      <c r="KL178" s="39">
        <v>24510</v>
      </c>
      <c r="KM178" s="39">
        <v>12850</v>
      </c>
      <c r="KN178" s="39">
        <v>6740</v>
      </c>
      <c r="KO178" s="39">
        <v>3680</v>
      </c>
      <c r="KP178" s="39">
        <v>1610</v>
      </c>
      <c r="KQ178" s="39">
        <v>130</v>
      </c>
      <c r="KR178" s="39" t="s">
        <v>334</v>
      </c>
      <c r="KS178" s="39">
        <v>82560</v>
      </c>
      <c r="KT178" s="39">
        <v>17070</v>
      </c>
      <c r="KU178" s="39">
        <v>16110</v>
      </c>
      <c r="KV178" s="39">
        <v>24710</v>
      </c>
      <c r="KW178" s="39">
        <v>12890</v>
      </c>
      <c r="KX178" s="39">
        <v>6760</v>
      </c>
      <c r="KY178" s="39">
        <v>3690</v>
      </c>
      <c r="KZ178" s="39">
        <v>1620</v>
      </c>
      <c r="LA178" s="39">
        <v>130</v>
      </c>
      <c r="LB178" s="39" t="s">
        <v>334</v>
      </c>
      <c r="LC178" s="39">
        <v>82970</v>
      </c>
      <c r="LD178" t="str">
        <f>INDEX(Lookup!$F$2:$F$375, MATCH(D178,Lookup!$A$2:$A$375,0))</f>
        <v>:</v>
      </c>
    </row>
    <row r="179" spans="2:316" ht="15" customHeight="1" x14ac:dyDescent="0.25">
      <c r="B179" s="1" t="s">
        <v>342</v>
      </c>
      <c r="C179" s="36">
        <v>1595</v>
      </c>
      <c r="D179" s="36" t="s">
        <v>685</v>
      </c>
      <c r="E179" s="37" t="s">
        <v>686</v>
      </c>
      <c r="F179" s="38">
        <v>5260</v>
      </c>
      <c r="G179" s="38">
        <v>11040</v>
      </c>
      <c r="H179" s="38">
        <v>23440</v>
      </c>
      <c r="I179" s="38">
        <v>8020</v>
      </c>
      <c r="J179" s="38">
        <v>2880</v>
      </c>
      <c r="K179" s="38">
        <v>1130</v>
      </c>
      <c r="L179" s="38">
        <v>560</v>
      </c>
      <c r="M179" s="38">
        <v>50</v>
      </c>
      <c r="N179" s="38" t="s">
        <v>334</v>
      </c>
      <c r="O179" s="39">
        <v>52370</v>
      </c>
      <c r="P179" s="39">
        <v>5770</v>
      </c>
      <c r="Q179" s="39">
        <v>11150</v>
      </c>
      <c r="R179" s="39">
        <v>23080</v>
      </c>
      <c r="S179" s="39">
        <v>8000</v>
      </c>
      <c r="T179" s="39">
        <v>2880</v>
      </c>
      <c r="U179" s="39">
        <v>1120</v>
      </c>
      <c r="V179" s="39">
        <v>540</v>
      </c>
      <c r="W179" s="39">
        <v>50</v>
      </c>
      <c r="X179" s="39" t="s">
        <v>334</v>
      </c>
      <c r="Y179" s="39">
        <v>52590</v>
      </c>
      <c r="Z179" s="39">
        <v>6130</v>
      </c>
      <c r="AA179" s="39">
        <v>11360</v>
      </c>
      <c r="AB179" s="39">
        <v>23230</v>
      </c>
      <c r="AC179" s="39">
        <v>8040</v>
      </c>
      <c r="AD179" s="39">
        <v>2900</v>
      </c>
      <c r="AE179" s="39">
        <v>1090</v>
      </c>
      <c r="AF179" s="39">
        <v>520</v>
      </c>
      <c r="AG179" s="39">
        <v>40</v>
      </c>
      <c r="AH179" s="39" t="s">
        <v>334</v>
      </c>
      <c r="AI179" s="39">
        <v>53300</v>
      </c>
      <c r="AJ179" s="39">
        <v>6670</v>
      </c>
      <c r="AK179" s="39">
        <v>11630</v>
      </c>
      <c r="AL179" s="39">
        <v>23280</v>
      </c>
      <c r="AM179" s="39">
        <v>8220</v>
      </c>
      <c r="AN179" s="39">
        <v>3060</v>
      </c>
      <c r="AO179" s="39">
        <v>1140</v>
      </c>
      <c r="AP179" s="39">
        <v>520</v>
      </c>
      <c r="AQ179" s="39">
        <v>40</v>
      </c>
      <c r="AR179" s="39" t="s">
        <v>334</v>
      </c>
      <c r="AS179" s="39">
        <v>54570</v>
      </c>
      <c r="AT179" s="39">
        <v>6900</v>
      </c>
      <c r="AU179" s="39">
        <v>11840</v>
      </c>
      <c r="AV179" s="39">
        <v>23420</v>
      </c>
      <c r="AW179" s="39">
        <v>8500</v>
      </c>
      <c r="AX179" s="39">
        <v>3200</v>
      </c>
      <c r="AY179" s="39">
        <v>1170</v>
      </c>
      <c r="AZ179" s="39">
        <v>520</v>
      </c>
      <c r="BA179" s="39">
        <v>40</v>
      </c>
      <c r="BB179" s="39" t="s">
        <v>334</v>
      </c>
      <c r="BC179" s="39">
        <v>55600</v>
      </c>
      <c r="BD179" s="39">
        <v>6990</v>
      </c>
      <c r="BE179" s="39">
        <v>11910</v>
      </c>
      <c r="BF179" s="39">
        <v>23510</v>
      </c>
      <c r="BG179" s="39">
        <v>8790</v>
      </c>
      <c r="BH179" s="39">
        <v>3370</v>
      </c>
      <c r="BI179" s="39">
        <v>1320</v>
      </c>
      <c r="BJ179" s="39">
        <v>520</v>
      </c>
      <c r="BK179" s="39">
        <v>40</v>
      </c>
      <c r="BL179" s="39" t="s">
        <v>334</v>
      </c>
      <c r="BM179" s="39">
        <v>56450</v>
      </c>
      <c r="BN179" s="39">
        <v>7070</v>
      </c>
      <c r="BO179" s="39">
        <v>11940</v>
      </c>
      <c r="BP179" s="39">
        <v>23660</v>
      </c>
      <c r="BQ179" s="39">
        <v>9060</v>
      </c>
      <c r="BR179" s="39">
        <v>3530</v>
      </c>
      <c r="BS179" s="39">
        <v>1480</v>
      </c>
      <c r="BT179" s="39">
        <v>550</v>
      </c>
      <c r="BU179" s="39">
        <v>40</v>
      </c>
      <c r="BV179" s="39" t="s">
        <v>334</v>
      </c>
      <c r="BW179" s="39">
        <v>57330</v>
      </c>
      <c r="BX179" s="39">
        <v>7090</v>
      </c>
      <c r="BY179" s="39">
        <v>11990</v>
      </c>
      <c r="BZ179" s="39">
        <v>23820</v>
      </c>
      <c r="CA179" s="39">
        <v>9200</v>
      </c>
      <c r="CB179" s="39">
        <v>3610</v>
      </c>
      <c r="CC179" s="39">
        <v>1590</v>
      </c>
      <c r="CD179" s="39">
        <v>580</v>
      </c>
      <c r="CE179" s="39">
        <v>40</v>
      </c>
      <c r="CF179" s="39" t="s">
        <v>334</v>
      </c>
      <c r="CG179" s="39">
        <v>57920</v>
      </c>
      <c r="CH179" s="39">
        <v>7080</v>
      </c>
      <c r="CI179" s="39">
        <v>12080</v>
      </c>
      <c r="CJ179" s="39">
        <v>24220</v>
      </c>
      <c r="CK179" s="39">
        <v>9350</v>
      </c>
      <c r="CL179" s="39">
        <v>3680</v>
      </c>
      <c r="CM179" s="39">
        <v>1640</v>
      </c>
      <c r="CN179" s="39">
        <v>580</v>
      </c>
      <c r="CO179" s="39">
        <v>40</v>
      </c>
      <c r="CP179" s="39" t="s">
        <v>334</v>
      </c>
      <c r="CQ179" s="39">
        <v>58660</v>
      </c>
      <c r="CR179" s="39">
        <v>7140</v>
      </c>
      <c r="CS179" s="39">
        <v>12080</v>
      </c>
      <c r="CT179" s="39">
        <v>24570</v>
      </c>
      <c r="CU179" s="39">
        <v>9570</v>
      </c>
      <c r="CV179" s="39">
        <v>3750</v>
      </c>
      <c r="CW179" s="39">
        <v>1680</v>
      </c>
      <c r="CX179" s="39">
        <v>610</v>
      </c>
      <c r="CY179" s="39">
        <v>40</v>
      </c>
      <c r="CZ179" s="39" t="s">
        <v>334</v>
      </c>
      <c r="DA179" s="39">
        <v>59440</v>
      </c>
      <c r="DB179" s="39">
        <v>7150</v>
      </c>
      <c r="DC179" s="39">
        <v>12100</v>
      </c>
      <c r="DD179" s="39">
        <v>24800</v>
      </c>
      <c r="DE179" s="39">
        <v>9810</v>
      </c>
      <c r="DF179" s="39">
        <v>3890</v>
      </c>
      <c r="DG179" s="39">
        <v>1810</v>
      </c>
      <c r="DH179" s="39">
        <v>690</v>
      </c>
      <c r="DI179" s="39">
        <v>40</v>
      </c>
      <c r="DJ179" s="39" t="s">
        <v>334</v>
      </c>
      <c r="DK179" s="39">
        <v>60300</v>
      </c>
      <c r="DL179" s="39">
        <v>7160</v>
      </c>
      <c r="DM179" s="39">
        <v>12120</v>
      </c>
      <c r="DN179" s="39">
        <v>24950</v>
      </c>
      <c r="DO179" s="39">
        <v>10090</v>
      </c>
      <c r="DP179" s="39">
        <v>4030</v>
      </c>
      <c r="DQ179" s="39">
        <v>1900</v>
      </c>
      <c r="DR179" s="39">
        <v>730</v>
      </c>
      <c r="DS179" s="39">
        <v>40</v>
      </c>
      <c r="DT179" s="39" t="s">
        <v>334</v>
      </c>
      <c r="DU179" s="39">
        <v>61020</v>
      </c>
      <c r="DV179" s="39">
        <v>7170</v>
      </c>
      <c r="DW179" s="39">
        <v>12250</v>
      </c>
      <c r="DX179" s="39">
        <v>25060</v>
      </c>
      <c r="DY179" s="39">
        <v>10310</v>
      </c>
      <c r="DZ179" s="39">
        <v>4080</v>
      </c>
      <c r="EA179" s="39">
        <v>1950</v>
      </c>
      <c r="EB179" s="39">
        <v>750</v>
      </c>
      <c r="EC179" s="39">
        <v>40</v>
      </c>
      <c r="ED179" s="39" t="s">
        <v>334</v>
      </c>
      <c r="EE179" s="39">
        <v>61600</v>
      </c>
      <c r="EF179" s="39">
        <v>7250</v>
      </c>
      <c r="EG179" s="39">
        <v>12430</v>
      </c>
      <c r="EH179" s="39">
        <v>25340</v>
      </c>
      <c r="EI179" s="39">
        <v>10640</v>
      </c>
      <c r="EJ179" s="39">
        <v>4160</v>
      </c>
      <c r="EK179" s="39">
        <v>1990</v>
      </c>
      <c r="EL179" s="39">
        <v>780</v>
      </c>
      <c r="EM179" s="39">
        <v>40</v>
      </c>
      <c r="EN179" s="39" t="s">
        <v>334</v>
      </c>
      <c r="EO179" s="39">
        <v>62630</v>
      </c>
      <c r="EP179" s="39">
        <v>7300</v>
      </c>
      <c r="EQ179" s="39">
        <v>12480</v>
      </c>
      <c r="ER179" s="39">
        <v>25540</v>
      </c>
      <c r="ES179" s="39">
        <v>10890</v>
      </c>
      <c r="ET179" s="39">
        <v>4240</v>
      </c>
      <c r="EU179" s="39">
        <v>2000</v>
      </c>
      <c r="EV179" s="39">
        <v>790</v>
      </c>
      <c r="EW179" s="39">
        <v>40</v>
      </c>
      <c r="EX179" s="39" t="s">
        <v>334</v>
      </c>
      <c r="EY179" s="39">
        <v>63280</v>
      </c>
      <c r="EZ179" s="39">
        <v>7300</v>
      </c>
      <c r="FA179" s="39">
        <v>12610</v>
      </c>
      <c r="FB179" s="39">
        <v>25680</v>
      </c>
      <c r="FC179" s="39">
        <v>10930</v>
      </c>
      <c r="FD179" s="39">
        <v>4270</v>
      </c>
      <c r="FE179" s="39">
        <v>2000</v>
      </c>
      <c r="FF179" s="39">
        <v>790</v>
      </c>
      <c r="FG179" s="39">
        <v>40</v>
      </c>
      <c r="FH179" s="39" t="s">
        <v>334</v>
      </c>
      <c r="FI179" s="39">
        <v>63620</v>
      </c>
      <c r="FJ179" s="39">
        <v>7330</v>
      </c>
      <c r="FK179" s="39">
        <v>12660</v>
      </c>
      <c r="FL179" s="39">
        <v>25730</v>
      </c>
      <c r="FM179" s="39">
        <v>10920</v>
      </c>
      <c r="FN179" s="39">
        <v>4290</v>
      </c>
      <c r="FO179" s="39">
        <v>2020</v>
      </c>
      <c r="FP179" s="39">
        <v>780</v>
      </c>
      <c r="FQ179" s="39">
        <v>40</v>
      </c>
      <c r="FR179" s="39" t="s">
        <v>334</v>
      </c>
      <c r="FS179" s="39">
        <v>63770</v>
      </c>
      <c r="FT179" s="39">
        <v>7350</v>
      </c>
      <c r="FU179" s="39">
        <v>12690</v>
      </c>
      <c r="FV179" s="39">
        <v>25780</v>
      </c>
      <c r="FW179" s="39">
        <v>10960</v>
      </c>
      <c r="FX179" s="39">
        <v>4290</v>
      </c>
      <c r="FY179" s="39">
        <v>2030</v>
      </c>
      <c r="FZ179" s="39">
        <v>760</v>
      </c>
      <c r="GA179" s="39">
        <v>40</v>
      </c>
      <c r="GB179" s="39" t="s">
        <v>334</v>
      </c>
      <c r="GC179" s="39">
        <v>63900</v>
      </c>
      <c r="GD179" s="39">
        <v>7380</v>
      </c>
      <c r="GE179" s="39">
        <v>12810</v>
      </c>
      <c r="GF179" s="39">
        <v>25860</v>
      </c>
      <c r="GG179" s="39">
        <v>11010</v>
      </c>
      <c r="GH179" s="39">
        <v>4310</v>
      </c>
      <c r="GI179" s="39">
        <v>2010</v>
      </c>
      <c r="GJ179" s="39">
        <v>770</v>
      </c>
      <c r="GK179" s="39">
        <v>40</v>
      </c>
      <c r="GL179" s="39" t="s">
        <v>334</v>
      </c>
      <c r="GM179" s="39">
        <v>64190</v>
      </c>
      <c r="GN179" s="39">
        <v>7300</v>
      </c>
      <c r="GO179" s="39">
        <v>12890</v>
      </c>
      <c r="GP179" s="39">
        <v>25960</v>
      </c>
      <c r="GQ179" s="39">
        <v>11080</v>
      </c>
      <c r="GR179" s="39">
        <v>4320</v>
      </c>
      <c r="GS179" s="39">
        <v>2020</v>
      </c>
      <c r="GT179" s="39">
        <v>770</v>
      </c>
      <c r="GU179" s="39">
        <v>40</v>
      </c>
      <c r="GV179" s="39" t="s">
        <v>334</v>
      </c>
      <c r="GW179" s="39">
        <v>64380</v>
      </c>
      <c r="GX179" s="39">
        <v>7310</v>
      </c>
      <c r="GY179" s="39">
        <v>12980</v>
      </c>
      <c r="GZ179" s="39">
        <v>26070</v>
      </c>
      <c r="HA179" s="39">
        <v>11200</v>
      </c>
      <c r="HB179" s="39">
        <v>4340</v>
      </c>
      <c r="HC179" s="39">
        <v>2040</v>
      </c>
      <c r="HD179" s="39">
        <v>770</v>
      </c>
      <c r="HE179" s="39">
        <v>40</v>
      </c>
      <c r="HF179" s="39" t="s">
        <v>334</v>
      </c>
      <c r="HG179" s="39">
        <v>64740</v>
      </c>
      <c r="HH179" s="39">
        <v>7330</v>
      </c>
      <c r="HI179" s="39">
        <v>13030</v>
      </c>
      <c r="HJ179" s="39">
        <v>26230</v>
      </c>
      <c r="HK179" s="39">
        <v>11280</v>
      </c>
      <c r="HL179" s="39">
        <v>4370</v>
      </c>
      <c r="HM179" s="39">
        <v>2040</v>
      </c>
      <c r="HN179" s="39">
        <v>780</v>
      </c>
      <c r="HO179" s="39">
        <v>40</v>
      </c>
      <c r="HP179" s="39" t="s">
        <v>334</v>
      </c>
      <c r="HQ179" s="39">
        <v>65100</v>
      </c>
      <c r="HR179" s="39">
        <v>7350</v>
      </c>
      <c r="HS179" s="39">
        <v>13120</v>
      </c>
      <c r="HT179" s="39">
        <v>26290</v>
      </c>
      <c r="HU179" s="39">
        <v>11370</v>
      </c>
      <c r="HV179" s="39">
        <v>4420</v>
      </c>
      <c r="HW179" s="39">
        <v>2080</v>
      </c>
      <c r="HX179" s="39">
        <v>780</v>
      </c>
      <c r="HY179" s="39">
        <v>40</v>
      </c>
      <c r="HZ179" s="39" t="s">
        <v>334</v>
      </c>
      <c r="IA179" s="39">
        <v>65450</v>
      </c>
      <c r="IB179" s="39">
        <v>7360</v>
      </c>
      <c r="IC179" s="39">
        <v>13260</v>
      </c>
      <c r="ID179" s="39">
        <v>26450</v>
      </c>
      <c r="IE179" s="39">
        <v>11680</v>
      </c>
      <c r="IF179" s="39">
        <v>4490</v>
      </c>
      <c r="IG179" s="39">
        <v>2090</v>
      </c>
      <c r="IH179" s="39">
        <v>790</v>
      </c>
      <c r="II179" s="39">
        <v>40</v>
      </c>
      <c r="IJ179" s="39" t="s">
        <v>334</v>
      </c>
      <c r="IK179" s="39">
        <v>66150</v>
      </c>
      <c r="IL179" s="39">
        <v>7410</v>
      </c>
      <c r="IM179" s="39">
        <v>13330</v>
      </c>
      <c r="IN179" s="39">
        <v>26540</v>
      </c>
      <c r="IO179" s="39">
        <v>11980</v>
      </c>
      <c r="IP179" s="39">
        <v>4550</v>
      </c>
      <c r="IQ179" s="39">
        <v>2170</v>
      </c>
      <c r="IR179" s="39">
        <v>790</v>
      </c>
      <c r="IS179" s="39">
        <v>40</v>
      </c>
      <c r="IT179" s="39" t="s">
        <v>334</v>
      </c>
      <c r="IU179" s="39">
        <v>66810</v>
      </c>
      <c r="IV179" s="39">
        <v>7440</v>
      </c>
      <c r="IW179" s="39">
        <v>13440</v>
      </c>
      <c r="IX179" s="39">
        <v>26730</v>
      </c>
      <c r="IY179" s="39">
        <v>12180</v>
      </c>
      <c r="IZ179" s="39">
        <v>4630</v>
      </c>
      <c r="JA179" s="39">
        <v>2220</v>
      </c>
      <c r="JB179" s="39">
        <v>810</v>
      </c>
      <c r="JC179" s="39">
        <v>40</v>
      </c>
      <c r="JD179" s="39" t="s">
        <v>334</v>
      </c>
      <c r="JE179" s="39">
        <v>67480</v>
      </c>
      <c r="JF179" s="39">
        <v>7440</v>
      </c>
      <c r="JG179" s="39">
        <v>13490</v>
      </c>
      <c r="JH179" s="39">
        <v>26930</v>
      </c>
      <c r="JI179" s="39">
        <v>12360</v>
      </c>
      <c r="JJ179" s="39">
        <v>4710</v>
      </c>
      <c r="JK179" s="39">
        <v>2210</v>
      </c>
      <c r="JL179" s="39">
        <v>820</v>
      </c>
      <c r="JM179" s="39">
        <v>50</v>
      </c>
      <c r="JN179" s="39" t="s">
        <v>334</v>
      </c>
      <c r="JO179" s="39">
        <v>68010</v>
      </c>
      <c r="JP179" s="39">
        <v>7470</v>
      </c>
      <c r="JQ179" s="39">
        <v>13670</v>
      </c>
      <c r="JR179" s="39">
        <v>27160</v>
      </c>
      <c r="JS179" s="39">
        <v>12480</v>
      </c>
      <c r="JT179" s="39">
        <v>4750</v>
      </c>
      <c r="JU179" s="39">
        <v>2230</v>
      </c>
      <c r="JV179" s="39">
        <v>830</v>
      </c>
      <c r="JW179" s="39">
        <v>50</v>
      </c>
      <c r="JX179" s="39" t="s">
        <v>334</v>
      </c>
      <c r="JY179" s="39">
        <v>68650</v>
      </c>
      <c r="JZ179" s="39">
        <v>7480</v>
      </c>
      <c r="KA179" s="39">
        <v>13800</v>
      </c>
      <c r="KB179" s="39">
        <v>27410</v>
      </c>
      <c r="KC179" s="39">
        <v>12610</v>
      </c>
      <c r="KD179" s="39">
        <v>4800</v>
      </c>
      <c r="KE179" s="39">
        <v>2260</v>
      </c>
      <c r="KF179" s="39">
        <v>830</v>
      </c>
      <c r="KG179" s="39">
        <v>50</v>
      </c>
      <c r="KH179" s="39" t="s">
        <v>334</v>
      </c>
      <c r="KI179" s="39">
        <v>69250</v>
      </c>
      <c r="KJ179" s="39">
        <v>7500</v>
      </c>
      <c r="KK179" s="39">
        <v>13840</v>
      </c>
      <c r="KL179" s="39">
        <v>27490</v>
      </c>
      <c r="KM179" s="39">
        <v>12680</v>
      </c>
      <c r="KN179" s="39">
        <v>4820</v>
      </c>
      <c r="KO179" s="39">
        <v>2290</v>
      </c>
      <c r="KP179" s="39">
        <v>860</v>
      </c>
      <c r="KQ179" s="39">
        <v>60</v>
      </c>
      <c r="KR179" s="39" t="s">
        <v>334</v>
      </c>
      <c r="KS179" s="39">
        <v>69540</v>
      </c>
      <c r="KT179" s="39">
        <v>7530</v>
      </c>
      <c r="KU179" s="39">
        <v>13990</v>
      </c>
      <c r="KV179" s="39">
        <v>27580</v>
      </c>
      <c r="KW179" s="39">
        <v>12720</v>
      </c>
      <c r="KX179" s="39">
        <v>4830</v>
      </c>
      <c r="KY179" s="39">
        <v>2290</v>
      </c>
      <c r="KZ179" s="39">
        <v>870</v>
      </c>
      <c r="LA179" s="39">
        <v>60</v>
      </c>
      <c r="LB179" s="39" t="s">
        <v>334</v>
      </c>
      <c r="LC179" s="39">
        <v>69870</v>
      </c>
      <c r="LD179" t="str">
        <f>INDEX(Lookup!$F$2:$F$375, MATCH(D179,Lookup!$A$2:$A$375,0))</f>
        <v>:</v>
      </c>
    </row>
    <row r="180" spans="2:316" ht="15" customHeight="1" x14ac:dyDescent="0.25">
      <c r="B180" s="1" t="s">
        <v>357</v>
      </c>
      <c r="C180" s="40" t="s">
        <v>331</v>
      </c>
      <c r="D180" s="40" t="s">
        <v>687</v>
      </c>
      <c r="E180" s="41" t="s">
        <v>688</v>
      </c>
      <c r="F180" s="38">
        <v>30260</v>
      </c>
      <c r="G180" s="38">
        <v>44860</v>
      </c>
      <c r="H180" s="38">
        <v>59230</v>
      </c>
      <c r="I180" s="38">
        <v>33700</v>
      </c>
      <c r="J180" s="38">
        <v>21570</v>
      </c>
      <c r="K180" s="38">
        <v>11490</v>
      </c>
      <c r="L180" s="38">
        <v>7160</v>
      </c>
      <c r="M180" s="38">
        <v>980</v>
      </c>
      <c r="N180" s="38" t="s">
        <v>334</v>
      </c>
      <c r="O180" s="39">
        <v>209250</v>
      </c>
      <c r="P180" s="39">
        <v>30840</v>
      </c>
      <c r="Q180" s="39">
        <v>45760</v>
      </c>
      <c r="R180" s="39">
        <v>59430</v>
      </c>
      <c r="S180" s="39">
        <v>34120</v>
      </c>
      <c r="T180" s="39">
        <v>21660</v>
      </c>
      <c r="U180" s="39">
        <v>11450</v>
      </c>
      <c r="V180" s="39">
        <v>7120</v>
      </c>
      <c r="W180" s="39">
        <v>960</v>
      </c>
      <c r="X180" s="39" t="s">
        <v>334</v>
      </c>
      <c r="Y180" s="39">
        <v>211330</v>
      </c>
      <c r="Z180" s="39">
        <v>31680</v>
      </c>
      <c r="AA180" s="39">
        <v>46690</v>
      </c>
      <c r="AB180" s="39">
        <v>59610</v>
      </c>
      <c r="AC180" s="39">
        <v>34350</v>
      </c>
      <c r="AD180" s="39">
        <v>22160</v>
      </c>
      <c r="AE180" s="39">
        <v>11390</v>
      </c>
      <c r="AF180" s="39">
        <v>7110</v>
      </c>
      <c r="AG180" s="39">
        <v>900</v>
      </c>
      <c r="AH180" s="39" t="s">
        <v>334</v>
      </c>
      <c r="AI180" s="39">
        <v>213880</v>
      </c>
      <c r="AJ180" s="39">
        <v>32320</v>
      </c>
      <c r="AK180" s="39">
        <v>47490</v>
      </c>
      <c r="AL180" s="39">
        <v>59840</v>
      </c>
      <c r="AM180" s="39">
        <v>34700</v>
      </c>
      <c r="AN180" s="39">
        <v>22780</v>
      </c>
      <c r="AO180" s="39">
        <v>11640</v>
      </c>
      <c r="AP180" s="39">
        <v>7210</v>
      </c>
      <c r="AQ180" s="39">
        <v>860</v>
      </c>
      <c r="AR180" s="39" t="s">
        <v>334</v>
      </c>
      <c r="AS180" s="39">
        <v>216850</v>
      </c>
      <c r="AT180" s="39">
        <v>32530</v>
      </c>
      <c r="AU180" s="39">
        <v>48080</v>
      </c>
      <c r="AV180" s="39">
        <v>60350</v>
      </c>
      <c r="AW180" s="39">
        <v>35080</v>
      </c>
      <c r="AX180" s="39">
        <v>23500</v>
      </c>
      <c r="AY180" s="39">
        <v>11950</v>
      </c>
      <c r="AZ180" s="39">
        <v>7360</v>
      </c>
      <c r="BA180" s="39">
        <v>870</v>
      </c>
      <c r="BB180" s="39" t="s">
        <v>334</v>
      </c>
      <c r="BC180" s="39">
        <v>219700</v>
      </c>
      <c r="BD180" s="39">
        <v>32700</v>
      </c>
      <c r="BE180" s="39">
        <v>48490</v>
      </c>
      <c r="BF180" s="39">
        <v>60920</v>
      </c>
      <c r="BG180" s="39">
        <v>35410</v>
      </c>
      <c r="BH180" s="39">
        <v>24300</v>
      </c>
      <c r="BI180" s="39">
        <v>12370</v>
      </c>
      <c r="BJ180" s="39">
        <v>7620</v>
      </c>
      <c r="BK180" s="39">
        <v>880</v>
      </c>
      <c r="BL180" s="39" t="s">
        <v>334</v>
      </c>
      <c r="BM180" s="39">
        <v>222680</v>
      </c>
      <c r="BN180" s="39">
        <v>32900</v>
      </c>
      <c r="BO180" s="39">
        <v>49050</v>
      </c>
      <c r="BP180" s="39">
        <v>61420</v>
      </c>
      <c r="BQ180" s="39">
        <v>35800</v>
      </c>
      <c r="BR180" s="39">
        <v>24850</v>
      </c>
      <c r="BS180" s="39">
        <v>12770</v>
      </c>
      <c r="BT180" s="39">
        <v>7780</v>
      </c>
      <c r="BU180" s="39">
        <v>880</v>
      </c>
      <c r="BV180" s="39" t="s">
        <v>334</v>
      </c>
      <c r="BW180" s="39">
        <v>225450</v>
      </c>
      <c r="BX180" s="39">
        <v>32980</v>
      </c>
      <c r="BY180" s="39">
        <v>49260</v>
      </c>
      <c r="BZ180" s="39">
        <v>61740</v>
      </c>
      <c r="CA180" s="39">
        <v>36360</v>
      </c>
      <c r="CB180" s="39">
        <v>25540</v>
      </c>
      <c r="CC180" s="39">
        <v>13120</v>
      </c>
      <c r="CD180" s="39">
        <v>8010</v>
      </c>
      <c r="CE180" s="39">
        <v>880</v>
      </c>
      <c r="CF180" s="39" t="s">
        <v>334</v>
      </c>
      <c r="CG180" s="39">
        <v>227890</v>
      </c>
      <c r="CH180" s="39">
        <v>33030</v>
      </c>
      <c r="CI180" s="39">
        <v>49460</v>
      </c>
      <c r="CJ180" s="39">
        <v>62140</v>
      </c>
      <c r="CK180" s="39">
        <v>36770</v>
      </c>
      <c r="CL180" s="39">
        <v>25910</v>
      </c>
      <c r="CM180" s="39">
        <v>13380</v>
      </c>
      <c r="CN180" s="39">
        <v>8140</v>
      </c>
      <c r="CO180" s="39">
        <v>890</v>
      </c>
      <c r="CP180" s="39" t="s">
        <v>334</v>
      </c>
      <c r="CQ180" s="39">
        <v>229730</v>
      </c>
      <c r="CR180" s="39">
        <v>33140</v>
      </c>
      <c r="CS180" s="39">
        <v>50190</v>
      </c>
      <c r="CT180" s="39">
        <v>62580</v>
      </c>
      <c r="CU180" s="39">
        <v>37280</v>
      </c>
      <c r="CV180" s="39">
        <v>26370</v>
      </c>
      <c r="CW180" s="39">
        <v>13760</v>
      </c>
      <c r="CX180" s="39">
        <v>8280</v>
      </c>
      <c r="CY180" s="39">
        <v>920</v>
      </c>
      <c r="CZ180" s="39" t="s">
        <v>334</v>
      </c>
      <c r="DA180" s="39">
        <v>232520</v>
      </c>
      <c r="DB180" s="39">
        <v>33370</v>
      </c>
      <c r="DC180" s="39">
        <v>50520</v>
      </c>
      <c r="DD180" s="39">
        <v>63210</v>
      </c>
      <c r="DE180" s="39">
        <v>37990</v>
      </c>
      <c r="DF180" s="39">
        <v>26810</v>
      </c>
      <c r="DG180" s="39">
        <v>14110</v>
      </c>
      <c r="DH180" s="39">
        <v>8410</v>
      </c>
      <c r="DI180" s="39">
        <v>930</v>
      </c>
      <c r="DJ180" s="39" t="s">
        <v>334</v>
      </c>
      <c r="DK180" s="39">
        <v>235350</v>
      </c>
      <c r="DL180" s="39">
        <v>33720</v>
      </c>
      <c r="DM180" s="39">
        <v>51140</v>
      </c>
      <c r="DN180" s="39">
        <v>63880</v>
      </c>
      <c r="DO180" s="39">
        <v>38600</v>
      </c>
      <c r="DP180" s="39">
        <v>27260</v>
      </c>
      <c r="DQ180" s="39">
        <v>14420</v>
      </c>
      <c r="DR180" s="39">
        <v>8490</v>
      </c>
      <c r="DS180" s="39">
        <v>930</v>
      </c>
      <c r="DT180" s="39" t="s">
        <v>334</v>
      </c>
      <c r="DU180" s="39">
        <v>238440</v>
      </c>
      <c r="DV180" s="39">
        <v>34180</v>
      </c>
      <c r="DW180" s="39">
        <v>51850</v>
      </c>
      <c r="DX180" s="39">
        <v>64560</v>
      </c>
      <c r="DY180" s="39">
        <v>39170</v>
      </c>
      <c r="DZ180" s="39">
        <v>27680</v>
      </c>
      <c r="EA180" s="39">
        <v>14760</v>
      </c>
      <c r="EB180" s="39">
        <v>8560</v>
      </c>
      <c r="EC180" s="39">
        <v>950</v>
      </c>
      <c r="ED180" s="39" t="s">
        <v>334</v>
      </c>
      <c r="EE180" s="39">
        <v>241700</v>
      </c>
      <c r="EF180" s="39">
        <v>34670</v>
      </c>
      <c r="EG180" s="39">
        <v>52630</v>
      </c>
      <c r="EH180" s="39">
        <v>65280</v>
      </c>
      <c r="EI180" s="39">
        <v>39600</v>
      </c>
      <c r="EJ180" s="39">
        <v>28050</v>
      </c>
      <c r="EK180" s="39">
        <v>14970</v>
      </c>
      <c r="EL180" s="39">
        <v>8670</v>
      </c>
      <c r="EM180" s="39">
        <v>960</v>
      </c>
      <c r="EN180" s="39" t="s">
        <v>334</v>
      </c>
      <c r="EO180" s="39">
        <v>244830</v>
      </c>
      <c r="EP180" s="39">
        <v>35350</v>
      </c>
      <c r="EQ180" s="39">
        <v>53510</v>
      </c>
      <c r="ER180" s="39">
        <v>66250</v>
      </c>
      <c r="ES180" s="39">
        <v>40100</v>
      </c>
      <c r="ET180" s="39">
        <v>28590</v>
      </c>
      <c r="EU180" s="39">
        <v>15150</v>
      </c>
      <c r="EV180" s="39">
        <v>8830</v>
      </c>
      <c r="EW180" s="39">
        <v>990</v>
      </c>
      <c r="EX180" s="39" t="s">
        <v>334</v>
      </c>
      <c r="EY180" s="39">
        <v>248770</v>
      </c>
      <c r="EZ180" s="39">
        <v>35700</v>
      </c>
      <c r="FA180" s="39">
        <v>54510</v>
      </c>
      <c r="FB180" s="39">
        <v>67360</v>
      </c>
      <c r="FC180" s="39">
        <v>40610</v>
      </c>
      <c r="FD180" s="39">
        <v>29080</v>
      </c>
      <c r="FE180" s="39">
        <v>15350</v>
      </c>
      <c r="FF180" s="39">
        <v>8940</v>
      </c>
      <c r="FG180" s="39">
        <v>1010</v>
      </c>
      <c r="FH180" s="39" t="s">
        <v>334</v>
      </c>
      <c r="FI180" s="39">
        <v>252550</v>
      </c>
      <c r="FJ180" s="39">
        <v>36260</v>
      </c>
      <c r="FK180" s="39">
        <v>55590</v>
      </c>
      <c r="FL180" s="39">
        <v>68100</v>
      </c>
      <c r="FM180" s="39">
        <v>41180</v>
      </c>
      <c r="FN180" s="39">
        <v>29320</v>
      </c>
      <c r="FO180" s="39">
        <v>15540</v>
      </c>
      <c r="FP180" s="39">
        <v>9020</v>
      </c>
      <c r="FQ180" s="39">
        <v>1020</v>
      </c>
      <c r="FR180" s="39" t="s">
        <v>334</v>
      </c>
      <c r="FS180" s="39">
        <v>256030</v>
      </c>
      <c r="FT180" s="39">
        <v>36710</v>
      </c>
      <c r="FU180" s="39">
        <v>56330</v>
      </c>
      <c r="FV180" s="39">
        <v>68750</v>
      </c>
      <c r="FW180" s="39">
        <v>41560</v>
      </c>
      <c r="FX180" s="39">
        <v>29570</v>
      </c>
      <c r="FY180" s="39">
        <v>15700</v>
      </c>
      <c r="FZ180" s="39">
        <v>9110</v>
      </c>
      <c r="GA180" s="39">
        <v>1030</v>
      </c>
      <c r="GB180" s="39" t="s">
        <v>334</v>
      </c>
      <c r="GC180" s="39">
        <v>258760</v>
      </c>
      <c r="GD180" s="39">
        <v>36980</v>
      </c>
      <c r="GE180" s="39">
        <v>57130</v>
      </c>
      <c r="GF180" s="39">
        <v>69410</v>
      </c>
      <c r="GG180" s="39">
        <v>42030</v>
      </c>
      <c r="GH180" s="39">
        <v>29860</v>
      </c>
      <c r="GI180" s="39">
        <v>15870</v>
      </c>
      <c r="GJ180" s="39">
        <v>9200</v>
      </c>
      <c r="GK180" s="39">
        <v>1060</v>
      </c>
      <c r="GL180" s="39" t="s">
        <v>334</v>
      </c>
      <c r="GM180" s="39">
        <v>261510</v>
      </c>
      <c r="GN180" s="39">
        <v>37150</v>
      </c>
      <c r="GO180" s="39">
        <v>57710</v>
      </c>
      <c r="GP180" s="39">
        <v>70010</v>
      </c>
      <c r="GQ180" s="39">
        <v>42510</v>
      </c>
      <c r="GR180" s="39">
        <v>30210</v>
      </c>
      <c r="GS180" s="39">
        <v>16080</v>
      </c>
      <c r="GT180" s="39">
        <v>9290</v>
      </c>
      <c r="GU180" s="39">
        <v>1060</v>
      </c>
      <c r="GV180" s="39" t="s">
        <v>334</v>
      </c>
      <c r="GW180" s="39">
        <v>264020</v>
      </c>
      <c r="GX180" s="39">
        <v>37390</v>
      </c>
      <c r="GY180" s="39">
        <v>58080</v>
      </c>
      <c r="GZ180" s="39">
        <v>70540</v>
      </c>
      <c r="HA180" s="39">
        <v>43050</v>
      </c>
      <c r="HB180" s="39">
        <v>30580</v>
      </c>
      <c r="HC180" s="39">
        <v>16290</v>
      </c>
      <c r="HD180" s="39">
        <v>9370</v>
      </c>
      <c r="HE180" s="39">
        <v>1070</v>
      </c>
      <c r="HF180" s="39" t="s">
        <v>334</v>
      </c>
      <c r="HG180" s="39">
        <v>266380</v>
      </c>
      <c r="HH180" s="39">
        <v>37580</v>
      </c>
      <c r="HI180" s="39">
        <v>58570</v>
      </c>
      <c r="HJ180" s="39">
        <v>71270</v>
      </c>
      <c r="HK180" s="39">
        <v>43560</v>
      </c>
      <c r="HL180" s="39">
        <v>30930</v>
      </c>
      <c r="HM180" s="39">
        <v>16590</v>
      </c>
      <c r="HN180" s="39">
        <v>9480</v>
      </c>
      <c r="HO180" s="39">
        <v>1090</v>
      </c>
      <c r="HP180" s="39" t="s">
        <v>334</v>
      </c>
      <c r="HQ180" s="39">
        <v>269050</v>
      </c>
      <c r="HR180" s="39">
        <v>38140</v>
      </c>
      <c r="HS180" s="39">
        <v>59370</v>
      </c>
      <c r="HT180" s="39">
        <v>71990</v>
      </c>
      <c r="HU180" s="39">
        <v>44010</v>
      </c>
      <c r="HV180" s="39">
        <v>31360</v>
      </c>
      <c r="HW180" s="39">
        <v>16830</v>
      </c>
      <c r="HX180" s="39">
        <v>9590</v>
      </c>
      <c r="HY180" s="39">
        <v>1100</v>
      </c>
      <c r="HZ180" s="39" t="s">
        <v>334</v>
      </c>
      <c r="IA180" s="39">
        <v>272400</v>
      </c>
      <c r="IB180" s="39">
        <v>38580</v>
      </c>
      <c r="IC180" s="39">
        <v>59850</v>
      </c>
      <c r="ID180" s="39">
        <v>72510</v>
      </c>
      <c r="IE180" s="39">
        <v>44400</v>
      </c>
      <c r="IF180" s="39">
        <v>31680</v>
      </c>
      <c r="IG180" s="39">
        <v>17070</v>
      </c>
      <c r="IH180" s="39">
        <v>9750</v>
      </c>
      <c r="II180" s="39">
        <v>1130</v>
      </c>
      <c r="IJ180" s="39" t="s">
        <v>334</v>
      </c>
      <c r="IK180" s="39">
        <v>274960</v>
      </c>
      <c r="IL180" s="39">
        <v>39590</v>
      </c>
      <c r="IM180" s="39">
        <v>60450</v>
      </c>
      <c r="IN180" s="39">
        <v>73210</v>
      </c>
      <c r="IO180" s="39">
        <v>44970</v>
      </c>
      <c r="IP180" s="39">
        <v>32070</v>
      </c>
      <c r="IQ180" s="39">
        <v>17330</v>
      </c>
      <c r="IR180" s="39">
        <v>9920</v>
      </c>
      <c r="IS180" s="39">
        <v>1130</v>
      </c>
      <c r="IT180" s="39" t="s">
        <v>334</v>
      </c>
      <c r="IU180" s="39">
        <v>278650</v>
      </c>
      <c r="IV180" s="39">
        <v>39970</v>
      </c>
      <c r="IW180" s="39">
        <v>61100</v>
      </c>
      <c r="IX180" s="39">
        <v>74120</v>
      </c>
      <c r="IY180" s="39">
        <v>45450</v>
      </c>
      <c r="IZ180" s="39">
        <v>32410</v>
      </c>
      <c r="JA180" s="39">
        <v>17620</v>
      </c>
      <c r="JB180" s="39">
        <v>10120</v>
      </c>
      <c r="JC180" s="39">
        <v>1140</v>
      </c>
      <c r="JD180" s="39" t="s">
        <v>334</v>
      </c>
      <c r="JE180" s="39">
        <v>281930</v>
      </c>
      <c r="JF180" s="39">
        <v>40410</v>
      </c>
      <c r="JG180" s="39">
        <v>61820</v>
      </c>
      <c r="JH180" s="39">
        <v>75020</v>
      </c>
      <c r="JI180" s="39">
        <v>45990</v>
      </c>
      <c r="JJ180" s="39">
        <v>32840</v>
      </c>
      <c r="JK180" s="39">
        <v>17880</v>
      </c>
      <c r="JL180" s="39">
        <v>10280</v>
      </c>
      <c r="JM180" s="39">
        <v>1150</v>
      </c>
      <c r="JN180" s="39" t="s">
        <v>334</v>
      </c>
      <c r="JO180" s="39">
        <v>285380</v>
      </c>
      <c r="JP180" s="39">
        <v>40710</v>
      </c>
      <c r="JQ180" s="39">
        <v>62530</v>
      </c>
      <c r="JR180" s="39">
        <v>75940</v>
      </c>
      <c r="JS180" s="39">
        <v>46670</v>
      </c>
      <c r="JT180" s="39">
        <v>33440</v>
      </c>
      <c r="JU180" s="39">
        <v>18340</v>
      </c>
      <c r="JV180" s="39">
        <v>10440</v>
      </c>
      <c r="JW180" s="39">
        <v>1170</v>
      </c>
      <c r="JX180" s="39" t="s">
        <v>334</v>
      </c>
      <c r="JY180" s="39">
        <v>289240</v>
      </c>
      <c r="JZ180" s="39">
        <v>41050</v>
      </c>
      <c r="KA180" s="39">
        <v>63130</v>
      </c>
      <c r="KB180" s="39">
        <v>76570</v>
      </c>
      <c r="KC180" s="39">
        <v>47230</v>
      </c>
      <c r="KD180" s="39">
        <v>33990</v>
      </c>
      <c r="KE180" s="39">
        <v>18740</v>
      </c>
      <c r="KF180" s="39">
        <v>10600</v>
      </c>
      <c r="KG180" s="39">
        <v>1180</v>
      </c>
      <c r="KH180" s="39" t="s">
        <v>334</v>
      </c>
      <c r="KI180" s="39">
        <v>292480</v>
      </c>
      <c r="KJ180" s="39">
        <v>41270</v>
      </c>
      <c r="KK180" s="39">
        <v>63730</v>
      </c>
      <c r="KL180" s="39">
        <v>77390</v>
      </c>
      <c r="KM180" s="39">
        <v>47960</v>
      </c>
      <c r="KN180" s="39">
        <v>34620</v>
      </c>
      <c r="KO180" s="39">
        <v>19180</v>
      </c>
      <c r="KP180" s="39">
        <v>10780</v>
      </c>
      <c r="KQ180" s="39">
        <v>1190</v>
      </c>
      <c r="KR180" s="39" t="s">
        <v>334</v>
      </c>
      <c r="KS180" s="39">
        <v>296130</v>
      </c>
      <c r="KT180" s="39">
        <v>41630</v>
      </c>
      <c r="KU180" s="39">
        <v>64490</v>
      </c>
      <c r="KV180" s="39">
        <v>78560</v>
      </c>
      <c r="KW180" s="39">
        <v>48780</v>
      </c>
      <c r="KX180" s="39">
        <v>35360</v>
      </c>
      <c r="KY180" s="39">
        <v>19630</v>
      </c>
      <c r="KZ180" s="39">
        <v>10930</v>
      </c>
      <c r="LA180" s="39">
        <v>1200</v>
      </c>
      <c r="LB180" s="39" t="s">
        <v>334</v>
      </c>
      <c r="LC180" s="39">
        <v>300570</v>
      </c>
      <c r="LD180" t="e">
        <f>INDEX(Lookup!$F$2:$F$375, MATCH(D180,Lookup!$A$2:$A$375,0))</f>
        <v>#N/A</v>
      </c>
    </row>
    <row r="181" spans="2:316" ht="15" customHeight="1" x14ac:dyDescent="0.25">
      <c r="B181" s="1" t="s">
        <v>342</v>
      </c>
      <c r="C181" s="42">
        <v>505</v>
      </c>
      <c r="D181" s="42" t="s">
        <v>689</v>
      </c>
      <c r="E181" s="37" t="s">
        <v>690</v>
      </c>
      <c r="F181" s="38">
        <v>2390</v>
      </c>
      <c r="G181" s="38">
        <v>7260</v>
      </c>
      <c r="H181" s="38">
        <v>15850</v>
      </c>
      <c r="I181" s="38">
        <v>6970</v>
      </c>
      <c r="J181" s="38">
        <v>3770</v>
      </c>
      <c r="K181" s="38">
        <v>2600</v>
      </c>
      <c r="L181" s="38">
        <v>2460</v>
      </c>
      <c r="M181" s="38">
        <v>400</v>
      </c>
      <c r="N181" s="38" t="s">
        <v>334</v>
      </c>
      <c r="O181" s="39">
        <v>41690</v>
      </c>
      <c r="P181" s="39">
        <v>2460</v>
      </c>
      <c r="Q181" s="39">
        <v>7410</v>
      </c>
      <c r="R181" s="39">
        <v>15950</v>
      </c>
      <c r="S181" s="39">
        <v>7110</v>
      </c>
      <c r="T181" s="39">
        <v>3780</v>
      </c>
      <c r="U181" s="39">
        <v>2600</v>
      </c>
      <c r="V181" s="39">
        <v>2430</v>
      </c>
      <c r="W181" s="39">
        <v>390</v>
      </c>
      <c r="X181" s="39" t="s">
        <v>334</v>
      </c>
      <c r="Y181" s="39">
        <v>42130</v>
      </c>
      <c r="Z181" s="39">
        <v>2560</v>
      </c>
      <c r="AA181" s="39">
        <v>7580</v>
      </c>
      <c r="AB181" s="39">
        <v>16100</v>
      </c>
      <c r="AC181" s="39">
        <v>7230</v>
      </c>
      <c r="AD181" s="39">
        <v>3900</v>
      </c>
      <c r="AE181" s="39">
        <v>2510</v>
      </c>
      <c r="AF181" s="39">
        <v>2440</v>
      </c>
      <c r="AG181" s="39">
        <v>380</v>
      </c>
      <c r="AH181" s="39" t="s">
        <v>334</v>
      </c>
      <c r="AI181" s="39">
        <v>42700</v>
      </c>
      <c r="AJ181" s="39">
        <v>2590</v>
      </c>
      <c r="AK181" s="39">
        <v>7890</v>
      </c>
      <c r="AL181" s="39">
        <v>15980</v>
      </c>
      <c r="AM181" s="39">
        <v>7300</v>
      </c>
      <c r="AN181" s="39">
        <v>4010</v>
      </c>
      <c r="AO181" s="39">
        <v>2510</v>
      </c>
      <c r="AP181" s="39">
        <v>2480</v>
      </c>
      <c r="AQ181" s="39">
        <v>380</v>
      </c>
      <c r="AR181" s="39" t="s">
        <v>334</v>
      </c>
      <c r="AS181" s="39">
        <v>43120</v>
      </c>
      <c r="AT181" s="39">
        <v>2600</v>
      </c>
      <c r="AU181" s="39">
        <v>7960</v>
      </c>
      <c r="AV181" s="39">
        <v>16030</v>
      </c>
      <c r="AW181" s="39">
        <v>7360</v>
      </c>
      <c r="AX181" s="39">
        <v>4080</v>
      </c>
      <c r="AY181" s="39">
        <v>2540</v>
      </c>
      <c r="AZ181" s="39">
        <v>2490</v>
      </c>
      <c r="BA181" s="39">
        <v>370</v>
      </c>
      <c r="BB181" s="39" t="s">
        <v>334</v>
      </c>
      <c r="BC181" s="39">
        <v>43440</v>
      </c>
      <c r="BD181" s="39">
        <v>2600</v>
      </c>
      <c r="BE181" s="39">
        <v>8010</v>
      </c>
      <c r="BF181" s="39">
        <v>16080</v>
      </c>
      <c r="BG181" s="39">
        <v>7400</v>
      </c>
      <c r="BH181" s="39">
        <v>4100</v>
      </c>
      <c r="BI181" s="39">
        <v>2610</v>
      </c>
      <c r="BJ181" s="39">
        <v>2540</v>
      </c>
      <c r="BK181" s="39">
        <v>380</v>
      </c>
      <c r="BL181" s="39" t="s">
        <v>334</v>
      </c>
      <c r="BM181" s="39">
        <v>43730</v>
      </c>
      <c r="BN181" s="39">
        <v>2610</v>
      </c>
      <c r="BO181" s="39">
        <v>8070</v>
      </c>
      <c r="BP181" s="39">
        <v>16070</v>
      </c>
      <c r="BQ181" s="39">
        <v>7400</v>
      </c>
      <c r="BR181" s="39">
        <v>4120</v>
      </c>
      <c r="BS181" s="39">
        <v>2640</v>
      </c>
      <c r="BT181" s="39">
        <v>2560</v>
      </c>
      <c r="BU181" s="39">
        <v>380</v>
      </c>
      <c r="BV181" s="39" t="s">
        <v>334</v>
      </c>
      <c r="BW181" s="39">
        <v>43840</v>
      </c>
      <c r="BX181" s="39">
        <v>2610</v>
      </c>
      <c r="BY181" s="39">
        <v>8060</v>
      </c>
      <c r="BZ181" s="39">
        <v>16130</v>
      </c>
      <c r="CA181" s="39">
        <v>7510</v>
      </c>
      <c r="CB181" s="39">
        <v>4160</v>
      </c>
      <c r="CC181" s="39">
        <v>2670</v>
      </c>
      <c r="CD181" s="39">
        <v>2590</v>
      </c>
      <c r="CE181" s="39">
        <v>380</v>
      </c>
      <c r="CF181" s="39" t="s">
        <v>334</v>
      </c>
      <c r="CG181" s="39">
        <v>44100</v>
      </c>
      <c r="CH181" s="39">
        <v>2620</v>
      </c>
      <c r="CI181" s="39">
        <v>8060</v>
      </c>
      <c r="CJ181" s="39">
        <v>16210</v>
      </c>
      <c r="CK181" s="39">
        <v>7530</v>
      </c>
      <c r="CL181" s="39">
        <v>4140</v>
      </c>
      <c r="CM181" s="39">
        <v>2720</v>
      </c>
      <c r="CN181" s="39">
        <v>2600</v>
      </c>
      <c r="CO181" s="39">
        <v>380</v>
      </c>
      <c r="CP181" s="39" t="s">
        <v>334</v>
      </c>
      <c r="CQ181" s="39">
        <v>44250</v>
      </c>
      <c r="CR181" s="39">
        <v>2600</v>
      </c>
      <c r="CS181" s="39">
        <v>8150</v>
      </c>
      <c r="CT181" s="39">
        <v>16230</v>
      </c>
      <c r="CU181" s="39">
        <v>7560</v>
      </c>
      <c r="CV181" s="39">
        <v>4180</v>
      </c>
      <c r="CW181" s="39">
        <v>2710</v>
      </c>
      <c r="CX181" s="39">
        <v>2590</v>
      </c>
      <c r="CY181" s="39">
        <v>400</v>
      </c>
      <c r="CZ181" s="39" t="s">
        <v>334</v>
      </c>
      <c r="DA181" s="39">
        <v>44420</v>
      </c>
      <c r="DB181" s="39">
        <v>2570</v>
      </c>
      <c r="DC181" s="39">
        <v>8190</v>
      </c>
      <c r="DD181" s="39">
        <v>16300</v>
      </c>
      <c r="DE181" s="39">
        <v>7680</v>
      </c>
      <c r="DF181" s="39">
        <v>4230</v>
      </c>
      <c r="DG181" s="39">
        <v>2740</v>
      </c>
      <c r="DH181" s="39">
        <v>2600</v>
      </c>
      <c r="DI181" s="39">
        <v>400</v>
      </c>
      <c r="DJ181" s="39" t="s">
        <v>334</v>
      </c>
      <c r="DK181" s="39">
        <v>44700</v>
      </c>
      <c r="DL181" s="39">
        <v>2590</v>
      </c>
      <c r="DM181" s="39">
        <v>8360</v>
      </c>
      <c r="DN181" s="39">
        <v>16490</v>
      </c>
      <c r="DO181" s="39">
        <v>7730</v>
      </c>
      <c r="DP181" s="39">
        <v>4260</v>
      </c>
      <c r="DQ181" s="39">
        <v>2790</v>
      </c>
      <c r="DR181" s="39">
        <v>2600</v>
      </c>
      <c r="DS181" s="39">
        <v>400</v>
      </c>
      <c r="DT181" s="39" t="s">
        <v>334</v>
      </c>
      <c r="DU181" s="39">
        <v>45230</v>
      </c>
      <c r="DV181" s="39">
        <v>2590</v>
      </c>
      <c r="DW181" s="39">
        <v>8590</v>
      </c>
      <c r="DX181" s="39">
        <v>16590</v>
      </c>
      <c r="DY181" s="39">
        <v>7760</v>
      </c>
      <c r="DZ181" s="39">
        <v>4370</v>
      </c>
      <c r="EA181" s="39">
        <v>2850</v>
      </c>
      <c r="EB181" s="39">
        <v>2610</v>
      </c>
      <c r="EC181" s="39">
        <v>400</v>
      </c>
      <c r="ED181" s="39" t="s">
        <v>334</v>
      </c>
      <c r="EE181" s="39">
        <v>45760</v>
      </c>
      <c r="EF181" s="39">
        <v>2640</v>
      </c>
      <c r="EG181" s="39">
        <v>8750</v>
      </c>
      <c r="EH181" s="39">
        <v>16700</v>
      </c>
      <c r="EI181" s="39">
        <v>7800</v>
      </c>
      <c r="EJ181" s="39">
        <v>4460</v>
      </c>
      <c r="EK181" s="39">
        <v>2860</v>
      </c>
      <c r="EL181" s="39">
        <v>2660</v>
      </c>
      <c r="EM181" s="39">
        <v>410</v>
      </c>
      <c r="EN181" s="39" t="s">
        <v>334</v>
      </c>
      <c r="EO181" s="39">
        <v>46270</v>
      </c>
      <c r="EP181" s="39">
        <v>2710</v>
      </c>
      <c r="EQ181" s="39">
        <v>8850</v>
      </c>
      <c r="ER181" s="39">
        <v>16960</v>
      </c>
      <c r="ES181" s="39">
        <v>7970</v>
      </c>
      <c r="ET181" s="39">
        <v>4580</v>
      </c>
      <c r="EU181" s="39">
        <v>2930</v>
      </c>
      <c r="EV181" s="39">
        <v>2730</v>
      </c>
      <c r="EW181" s="39">
        <v>420</v>
      </c>
      <c r="EX181" s="39" t="s">
        <v>334</v>
      </c>
      <c r="EY181" s="39">
        <v>47150</v>
      </c>
      <c r="EZ181" s="39">
        <v>2710</v>
      </c>
      <c r="FA181" s="39">
        <v>9010</v>
      </c>
      <c r="FB181" s="39">
        <v>17120</v>
      </c>
      <c r="FC181" s="39">
        <v>8110</v>
      </c>
      <c r="FD181" s="39">
        <v>4660</v>
      </c>
      <c r="FE181" s="39">
        <v>2970</v>
      </c>
      <c r="FF181" s="39">
        <v>2760</v>
      </c>
      <c r="FG181" s="39">
        <v>430</v>
      </c>
      <c r="FH181" s="39" t="s">
        <v>334</v>
      </c>
      <c r="FI181" s="39">
        <v>47760</v>
      </c>
      <c r="FJ181" s="39">
        <v>2840</v>
      </c>
      <c r="FK181" s="39">
        <v>9200</v>
      </c>
      <c r="FL181" s="39">
        <v>17280</v>
      </c>
      <c r="FM181" s="39">
        <v>8280</v>
      </c>
      <c r="FN181" s="39">
        <v>4680</v>
      </c>
      <c r="FO181" s="39">
        <v>2990</v>
      </c>
      <c r="FP181" s="39">
        <v>2790</v>
      </c>
      <c r="FQ181" s="39">
        <v>430</v>
      </c>
      <c r="FR181" s="39" t="s">
        <v>334</v>
      </c>
      <c r="FS181" s="39">
        <v>48490</v>
      </c>
      <c r="FT181" s="39">
        <v>2820</v>
      </c>
      <c r="FU181" s="39">
        <v>9370</v>
      </c>
      <c r="FV181" s="39">
        <v>17350</v>
      </c>
      <c r="FW181" s="39">
        <v>8380</v>
      </c>
      <c r="FX181" s="39">
        <v>4720</v>
      </c>
      <c r="FY181" s="39">
        <v>3030</v>
      </c>
      <c r="FZ181" s="39">
        <v>2810</v>
      </c>
      <c r="GA181" s="39">
        <v>440</v>
      </c>
      <c r="GB181" s="39" t="s">
        <v>334</v>
      </c>
      <c r="GC181" s="39">
        <v>48910</v>
      </c>
      <c r="GD181" s="39">
        <v>2830</v>
      </c>
      <c r="GE181" s="39">
        <v>9450</v>
      </c>
      <c r="GF181" s="39">
        <v>17510</v>
      </c>
      <c r="GG181" s="39">
        <v>8490</v>
      </c>
      <c r="GH181" s="39">
        <v>4810</v>
      </c>
      <c r="GI181" s="39">
        <v>3060</v>
      </c>
      <c r="GJ181" s="39">
        <v>2830</v>
      </c>
      <c r="GK181" s="39">
        <v>450</v>
      </c>
      <c r="GL181" s="39" t="s">
        <v>334</v>
      </c>
      <c r="GM181" s="39">
        <v>49420</v>
      </c>
      <c r="GN181" s="39">
        <v>2870</v>
      </c>
      <c r="GO181" s="39">
        <v>9550</v>
      </c>
      <c r="GP181" s="39">
        <v>17620</v>
      </c>
      <c r="GQ181" s="39">
        <v>8600</v>
      </c>
      <c r="GR181" s="39">
        <v>4900</v>
      </c>
      <c r="GS181" s="39">
        <v>3090</v>
      </c>
      <c r="GT181" s="39">
        <v>2840</v>
      </c>
      <c r="GU181" s="39">
        <v>450</v>
      </c>
      <c r="GV181" s="39" t="s">
        <v>334</v>
      </c>
      <c r="GW181" s="39">
        <v>49920</v>
      </c>
      <c r="GX181" s="39">
        <v>2990</v>
      </c>
      <c r="GY181" s="39">
        <v>9580</v>
      </c>
      <c r="GZ181" s="39">
        <v>17780</v>
      </c>
      <c r="HA181" s="39">
        <v>8870</v>
      </c>
      <c r="HB181" s="39">
        <v>5040</v>
      </c>
      <c r="HC181" s="39">
        <v>3150</v>
      </c>
      <c r="HD181" s="39">
        <v>2850</v>
      </c>
      <c r="HE181" s="39">
        <v>450</v>
      </c>
      <c r="HF181" s="39" t="s">
        <v>334</v>
      </c>
      <c r="HG181" s="39">
        <v>50710</v>
      </c>
      <c r="HH181" s="39">
        <v>3020</v>
      </c>
      <c r="HI181" s="39">
        <v>9720</v>
      </c>
      <c r="HJ181" s="39">
        <v>18190</v>
      </c>
      <c r="HK181" s="39">
        <v>9100</v>
      </c>
      <c r="HL181" s="39">
        <v>5140</v>
      </c>
      <c r="HM181" s="39">
        <v>3310</v>
      </c>
      <c r="HN181" s="39">
        <v>2870</v>
      </c>
      <c r="HO181" s="39">
        <v>450</v>
      </c>
      <c r="HP181" s="39" t="s">
        <v>334</v>
      </c>
      <c r="HQ181" s="39">
        <v>51790</v>
      </c>
      <c r="HR181" s="39">
        <v>3370</v>
      </c>
      <c r="HS181" s="39">
        <v>9820</v>
      </c>
      <c r="HT181" s="39">
        <v>18530</v>
      </c>
      <c r="HU181" s="39">
        <v>9290</v>
      </c>
      <c r="HV181" s="39">
        <v>5310</v>
      </c>
      <c r="HW181" s="39">
        <v>3390</v>
      </c>
      <c r="HX181" s="39">
        <v>2910</v>
      </c>
      <c r="HY181" s="39">
        <v>450</v>
      </c>
      <c r="HZ181" s="39" t="s">
        <v>334</v>
      </c>
      <c r="IA181" s="39">
        <v>53060</v>
      </c>
      <c r="IB181" s="39">
        <v>3480</v>
      </c>
      <c r="IC181" s="39">
        <v>9880</v>
      </c>
      <c r="ID181" s="39">
        <v>18750</v>
      </c>
      <c r="IE181" s="39">
        <v>9430</v>
      </c>
      <c r="IF181" s="39">
        <v>5400</v>
      </c>
      <c r="IG181" s="39">
        <v>3480</v>
      </c>
      <c r="IH181" s="39">
        <v>2970</v>
      </c>
      <c r="II181" s="39">
        <v>470</v>
      </c>
      <c r="IJ181" s="39" t="s">
        <v>334</v>
      </c>
      <c r="IK181" s="39">
        <v>53860</v>
      </c>
      <c r="IL181" s="39">
        <v>4140</v>
      </c>
      <c r="IM181" s="39">
        <v>10080</v>
      </c>
      <c r="IN181" s="39">
        <v>19130</v>
      </c>
      <c r="IO181" s="39">
        <v>9750</v>
      </c>
      <c r="IP181" s="39">
        <v>5600</v>
      </c>
      <c r="IQ181" s="39">
        <v>3550</v>
      </c>
      <c r="IR181" s="39">
        <v>3060</v>
      </c>
      <c r="IS181" s="39">
        <v>480</v>
      </c>
      <c r="IT181" s="39" t="s">
        <v>334</v>
      </c>
      <c r="IU181" s="39">
        <v>55800</v>
      </c>
      <c r="IV181" s="39">
        <v>4140</v>
      </c>
      <c r="IW181" s="39">
        <v>10280</v>
      </c>
      <c r="IX181" s="39">
        <v>19580</v>
      </c>
      <c r="IY181" s="39">
        <v>9960</v>
      </c>
      <c r="IZ181" s="39">
        <v>5680</v>
      </c>
      <c r="JA181" s="39">
        <v>3640</v>
      </c>
      <c r="JB181" s="39">
        <v>3140</v>
      </c>
      <c r="JC181" s="39">
        <v>480</v>
      </c>
      <c r="JD181" s="39" t="s">
        <v>334</v>
      </c>
      <c r="JE181" s="39">
        <v>56910</v>
      </c>
      <c r="JF181" s="39">
        <v>4240</v>
      </c>
      <c r="JG181" s="39">
        <v>10480</v>
      </c>
      <c r="JH181" s="39">
        <v>19870</v>
      </c>
      <c r="JI181" s="39">
        <v>10050</v>
      </c>
      <c r="JJ181" s="39">
        <v>5770</v>
      </c>
      <c r="JK181" s="39">
        <v>3670</v>
      </c>
      <c r="JL181" s="39">
        <v>3220</v>
      </c>
      <c r="JM181" s="39">
        <v>490</v>
      </c>
      <c r="JN181" s="39" t="s">
        <v>334</v>
      </c>
      <c r="JO181" s="39">
        <v>57790</v>
      </c>
      <c r="JP181" s="39">
        <v>4260</v>
      </c>
      <c r="JQ181" s="39">
        <v>10600</v>
      </c>
      <c r="JR181" s="39">
        <v>20000</v>
      </c>
      <c r="JS181" s="39">
        <v>10170</v>
      </c>
      <c r="JT181" s="39">
        <v>5860</v>
      </c>
      <c r="JU181" s="39">
        <v>3740</v>
      </c>
      <c r="JV181" s="39">
        <v>3230</v>
      </c>
      <c r="JW181" s="39">
        <v>490</v>
      </c>
      <c r="JX181" s="39" t="s">
        <v>334</v>
      </c>
      <c r="JY181" s="39">
        <v>58340</v>
      </c>
      <c r="JZ181" s="39">
        <v>4300</v>
      </c>
      <c r="KA181" s="39">
        <v>10730</v>
      </c>
      <c r="KB181" s="39">
        <v>20090</v>
      </c>
      <c r="KC181" s="39">
        <v>10210</v>
      </c>
      <c r="KD181" s="39">
        <v>5910</v>
      </c>
      <c r="KE181" s="39">
        <v>3800</v>
      </c>
      <c r="KF181" s="39">
        <v>3240</v>
      </c>
      <c r="KG181" s="39">
        <v>500</v>
      </c>
      <c r="KH181" s="39" t="s">
        <v>334</v>
      </c>
      <c r="KI181" s="39">
        <v>58780</v>
      </c>
      <c r="KJ181" s="39">
        <v>4310</v>
      </c>
      <c r="KK181" s="39">
        <v>10760</v>
      </c>
      <c r="KL181" s="39">
        <v>20180</v>
      </c>
      <c r="KM181" s="39">
        <v>10310</v>
      </c>
      <c r="KN181" s="39">
        <v>5970</v>
      </c>
      <c r="KO181" s="39">
        <v>3860</v>
      </c>
      <c r="KP181" s="39">
        <v>3250</v>
      </c>
      <c r="KQ181" s="39">
        <v>500</v>
      </c>
      <c r="KR181" s="39" t="s">
        <v>334</v>
      </c>
      <c r="KS181" s="39">
        <v>59130</v>
      </c>
      <c r="KT181" s="39">
        <v>4360</v>
      </c>
      <c r="KU181" s="39">
        <v>10850</v>
      </c>
      <c r="KV181" s="39">
        <v>20540</v>
      </c>
      <c r="KW181" s="39">
        <v>10500</v>
      </c>
      <c r="KX181" s="39">
        <v>6020</v>
      </c>
      <c r="KY181" s="39">
        <v>3940</v>
      </c>
      <c r="KZ181" s="39">
        <v>3260</v>
      </c>
      <c r="LA181" s="39">
        <v>500</v>
      </c>
      <c r="LB181" s="39" t="s">
        <v>334</v>
      </c>
      <c r="LC181" s="39">
        <v>59960</v>
      </c>
      <c r="LD181" t="str">
        <f>INDEX(Lookup!$F$2:$F$375, MATCH(D181,Lookup!$A$2:$A$375,0))</f>
        <v>Cambridgeshire and Peterborough Combined Authority</v>
      </c>
    </row>
    <row r="182" spans="2:316" ht="15" customHeight="1" x14ac:dyDescent="0.25">
      <c r="B182" s="1" t="s">
        <v>342</v>
      </c>
      <c r="C182" s="42">
        <v>510</v>
      </c>
      <c r="D182" s="42" t="s">
        <v>691</v>
      </c>
      <c r="E182" s="37" t="s">
        <v>692</v>
      </c>
      <c r="F182" s="38">
        <v>3140</v>
      </c>
      <c r="G182" s="38">
        <v>8080</v>
      </c>
      <c r="H182" s="38">
        <v>5310</v>
      </c>
      <c r="I182" s="38">
        <v>4950</v>
      </c>
      <c r="J182" s="38">
        <v>2990</v>
      </c>
      <c r="K182" s="38">
        <v>1130</v>
      </c>
      <c r="L182" s="38">
        <v>510</v>
      </c>
      <c r="M182" s="38">
        <v>80</v>
      </c>
      <c r="N182" s="38" t="s">
        <v>334</v>
      </c>
      <c r="O182" s="39">
        <v>26190</v>
      </c>
      <c r="P182" s="39">
        <v>3190</v>
      </c>
      <c r="Q182" s="39">
        <v>8340</v>
      </c>
      <c r="R182" s="39">
        <v>5290</v>
      </c>
      <c r="S182" s="39">
        <v>5050</v>
      </c>
      <c r="T182" s="39">
        <v>2940</v>
      </c>
      <c r="U182" s="39">
        <v>1130</v>
      </c>
      <c r="V182" s="39">
        <v>510</v>
      </c>
      <c r="W182" s="39">
        <v>70</v>
      </c>
      <c r="X182" s="39" t="s">
        <v>334</v>
      </c>
      <c r="Y182" s="39">
        <v>26520</v>
      </c>
      <c r="Z182" s="39">
        <v>3290</v>
      </c>
      <c r="AA182" s="39">
        <v>8550</v>
      </c>
      <c r="AB182" s="39">
        <v>5400</v>
      </c>
      <c r="AC182" s="39">
        <v>5030</v>
      </c>
      <c r="AD182" s="39">
        <v>2910</v>
      </c>
      <c r="AE182" s="39">
        <v>1120</v>
      </c>
      <c r="AF182" s="39">
        <v>480</v>
      </c>
      <c r="AG182" s="39">
        <v>70</v>
      </c>
      <c r="AH182" s="39" t="s">
        <v>334</v>
      </c>
      <c r="AI182" s="39">
        <v>26840</v>
      </c>
      <c r="AJ182" s="39">
        <v>3470</v>
      </c>
      <c r="AK182" s="39">
        <v>8540</v>
      </c>
      <c r="AL182" s="39">
        <v>5500</v>
      </c>
      <c r="AM182" s="39">
        <v>5040</v>
      </c>
      <c r="AN182" s="39">
        <v>2970</v>
      </c>
      <c r="AO182" s="39">
        <v>1160</v>
      </c>
      <c r="AP182" s="39">
        <v>490</v>
      </c>
      <c r="AQ182" s="39">
        <v>60</v>
      </c>
      <c r="AR182" s="39" t="s">
        <v>334</v>
      </c>
      <c r="AS182" s="39">
        <v>27220</v>
      </c>
      <c r="AT182" s="39">
        <v>3520</v>
      </c>
      <c r="AU182" s="39">
        <v>8750</v>
      </c>
      <c r="AV182" s="39">
        <v>5700</v>
      </c>
      <c r="AW182" s="39">
        <v>5130</v>
      </c>
      <c r="AX182" s="39">
        <v>3090</v>
      </c>
      <c r="AY182" s="39">
        <v>1210</v>
      </c>
      <c r="AZ182" s="39">
        <v>500</v>
      </c>
      <c r="BA182" s="39">
        <v>70</v>
      </c>
      <c r="BB182" s="39" t="s">
        <v>334</v>
      </c>
      <c r="BC182" s="39">
        <v>27960</v>
      </c>
      <c r="BD182" s="39">
        <v>3540</v>
      </c>
      <c r="BE182" s="39">
        <v>8890</v>
      </c>
      <c r="BF182" s="39">
        <v>5850</v>
      </c>
      <c r="BG182" s="39">
        <v>5260</v>
      </c>
      <c r="BH182" s="39">
        <v>3200</v>
      </c>
      <c r="BI182" s="39">
        <v>1260</v>
      </c>
      <c r="BJ182" s="39">
        <v>520</v>
      </c>
      <c r="BK182" s="39">
        <v>70</v>
      </c>
      <c r="BL182" s="39" t="s">
        <v>334</v>
      </c>
      <c r="BM182" s="39">
        <v>28570</v>
      </c>
      <c r="BN182" s="39">
        <v>3550</v>
      </c>
      <c r="BO182" s="39">
        <v>9050</v>
      </c>
      <c r="BP182" s="39">
        <v>5920</v>
      </c>
      <c r="BQ182" s="39">
        <v>5390</v>
      </c>
      <c r="BR182" s="39">
        <v>3260</v>
      </c>
      <c r="BS182" s="39">
        <v>1300</v>
      </c>
      <c r="BT182" s="39">
        <v>530</v>
      </c>
      <c r="BU182" s="39">
        <v>70</v>
      </c>
      <c r="BV182" s="39" t="s">
        <v>334</v>
      </c>
      <c r="BW182" s="39">
        <v>29070</v>
      </c>
      <c r="BX182" s="39">
        <v>3620</v>
      </c>
      <c r="BY182" s="39">
        <v>9100</v>
      </c>
      <c r="BZ182" s="39">
        <v>6030</v>
      </c>
      <c r="CA182" s="39">
        <v>5510</v>
      </c>
      <c r="CB182" s="39">
        <v>3380</v>
      </c>
      <c r="CC182" s="39">
        <v>1370</v>
      </c>
      <c r="CD182" s="39">
        <v>560</v>
      </c>
      <c r="CE182" s="39">
        <v>70</v>
      </c>
      <c r="CF182" s="39" t="s">
        <v>334</v>
      </c>
      <c r="CG182" s="39">
        <v>29630</v>
      </c>
      <c r="CH182" s="39">
        <v>3610</v>
      </c>
      <c r="CI182" s="39">
        <v>9150</v>
      </c>
      <c r="CJ182" s="39">
        <v>6080</v>
      </c>
      <c r="CK182" s="39">
        <v>5610</v>
      </c>
      <c r="CL182" s="39">
        <v>3470</v>
      </c>
      <c r="CM182" s="39">
        <v>1410</v>
      </c>
      <c r="CN182" s="39">
        <v>560</v>
      </c>
      <c r="CO182" s="39">
        <v>70</v>
      </c>
      <c r="CP182" s="39" t="s">
        <v>334</v>
      </c>
      <c r="CQ182" s="39">
        <v>29950</v>
      </c>
      <c r="CR182" s="39">
        <v>3660</v>
      </c>
      <c r="CS182" s="39">
        <v>9330</v>
      </c>
      <c r="CT182" s="39">
        <v>6190</v>
      </c>
      <c r="CU182" s="39">
        <v>5800</v>
      </c>
      <c r="CV182" s="39">
        <v>3560</v>
      </c>
      <c r="CW182" s="39">
        <v>1470</v>
      </c>
      <c r="CX182" s="39">
        <v>560</v>
      </c>
      <c r="CY182" s="39">
        <v>70</v>
      </c>
      <c r="CZ182" s="39" t="s">
        <v>334</v>
      </c>
      <c r="DA182" s="39">
        <v>30640</v>
      </c>
      <c r="DB182" s="39">
        <v>3690</v>
      </c>
      <c r="DC182" s="39">
        <v>9410</v>
      </c>
      <c r="DD182" s="39">
        <v>6310</v>
      </c>
      <c r="DE182" s="39">
        <v>5930</v>
      </c>
      <c r="DF182" s="39">
        <v>3620</v>
      </c>
      <c r="DG182" s="39">
        <v>1570</v>
      </c>
      <c r="DH182" s="39">
        <v>570</v>
      </c>
      <c r="DI182" s="39">
        <v>70</v>
      </c>
      <c r="DJ182" s="39" t="s">
        <v>334</v>
      </c>
      <c r="DK182" s="39">
        <v>31170</v>
      </c>
      <c r="DL182" s="39">
        <v>3730</v>
      </c>
      <c r="DM182" s="39">
        <v>9540</v>
      </c>
      <c r="DN182" s="39">
        <v>6430</v>
      </c>
      <c r="DO182" s="39">
        <v>6070</v>
      </c>
      <c r="DP182" s="39">
        <v>3760</v>
      </c>
      <c r="DQ182" s="39">
        <v>1670</v>
      </c>
      <c r="DR182" s="39">
        <v>570</v>
      </c>
      <c r="DS182" s="39">
        <v>70</v>
      </c>
      <c r="DT182" s="39" t="s">
        <v>334</v>
      </c>
      <c r="DU182" s="39">
        <v>31830</v>
      </c>
      <c r="DV182" s="39">
        <v>3780</v>
      </c>
      <c r="DW182" s="39">
        <v>9580</v>
      </c>
      <c r="DX182" s="39">
        <v>6540</v>
      </c>
      <c r="DY182" s="39">
        <v>6180</v>
      </c>
      <c r="DZ182" s="39">
        <v>3850</v>
      </c>
      <c r="EA182" s="39">
        <v>1760</v>
      </c>
      <c r="EB182" s="39">
        <v>580</v>
      </c>
      <c r="EC182" s="39">
        <v>70</v>
      </c>
      <c r="ED182" s="39" t="s">
        <v>334</v>
      </c>
      <c r="EE182" s="39">
        <v>32340</v>
      </c>
      <c r="EF182" s="39">
        <v>3840</v>
      </c>
      <c r="EG182" s="39">
        <v>9730</v>
      </c>
      <c r="EH182" s="39">
        <v>6690</v>
      </c>
      <c r="EI182" s="39">
        <v>6290</v>
      </c>
      <c r="EJ182" s="39">
        <v>3940</v>
      </c>
      <c r="EK182" s="39">
        <v>1780</v>
      </c>
      <c r="EL182" s="39">
        <v>590</v>
      </c>
      <c r="EM182" s="39">
        <v>70</v>
      </c>
      <c r="EN182" s="39" t="s">
        <v>334</v>
      </c>
      <c r="EO182" s="39">
        <v>32930</v>
      </c>
      <c r="EP182" s="39">
        <v>3970</v>
      </c>
      <c r="EQ182" s="39">
        <v>9910</v>
      </c>
      <c r="ER182" s="39">
        <v>6820</v>
      </c>
      <c r="ES182" s="39">
        <v>6340</v>
      </c>
      <c r="ET182" s="39">
        <v>4020</v>
      </c>
      <c r="EU182" s="39">
        <v>1810</v>
      </c>
      <c r="EV182" s="39">
        <v>600</v>
      </c>
      <c r="EW182" s="39">
        <v>70</v>
      </c>
      <c r="EX182" s="39" t="s">
        <v>334</v>
      </c>
      <c r="EY182" s="39">
        <v>33530</v>
      </c>
      <c r="EZ182" s="39">
        <v>4070</v>
      </c>
      <c r="FA182" s="39">
        <v>10170</v>
      </c>
      <c r="FB182" s="39">
        <v>7050</v>
      </c>
      <c r="FC182" s="39">
        <v>6450</v>
      </c>
      <c r="FD182" s="39">
        <v>4100</v>
      </c>
      <c r="FE182" s="39">
        <v>1820</v>
      </c>
      <c r="FF182" s="39">
        <v>610</v>
      </c>
      <c r="FG182" s="39">
        <v>80</v>
      </c>
      <c r="FH182" s="39" t="s">
        <v>334</v>
      </c>
      <c r="FI182" s="39">
        <v>34340</v>
      </c>
      <c r="FJ182" s="39">
        <v>4220</v>
      </c>
      <c r="FK182" s="39">
        <v>10380</v>
      </c>
      <c r="FL182" s="39">
        <v>7170</v>
      </c>
      <c r="FM182" s="39">
        <v>6550</v>
      </c>
      <c r="FN182" s="39">
        <v>4180</v>
      </c>
      <c r="FO182" s="39">
        <v>1860</v>
      </c>
      <c r="FP182" s="39">
        <v>620</v>
      </c>
      <c r="FQ182" s="39">
        <v>80</v>
      </c>
      <c r="FR182" s="39" t="s">
        <v>334</v>
      </c>
      <c r="FS182" s="39">
        <v>35050</v>
      </c>
      <c r="FT182" s="39">
        <v>4280</v>
      </c>
      <c r="FU182" s="39">
        <v>10450</v>
      </c>
      <c r="FV182" s="39">
        <v>7240</v>
      </c>
      <c r="FW182" s="39">
        <v>6540</v>
      </c>
      <c r="FX182" s="39">
        <v>4230</v>
      </c>
      <c r="FY182" s="39">
        <v>1880</v>
      </c>
      <c r="FZ182" s="39">
        <v>630</v>
      </c>
      <c r="GA182" s="39">
        <v>80</v>
      </c>
      <c r="GB182" s="39" t="s">
        <v>334</v>
      </c>
      <c r="GC182" s="39">
        <v>35330</v>
      </c>
      <c r="GD182" s="39">
        <v>4340</v>
      </c>
      <c r="GE182" s="39">
        <v>10550</v>
      </c>
      <c r="GF182" s="39">
        <v>7310</v>
      </c>
      <c r="GG182" s="39">
        <v>6580</v>
      </c>
      <c r="GH182" s="39">
        <v>4260</v>
      </c>
      <c r="GI182" s="39">
        <v>1900</v>
      </c>
      <c r="GJ182" s="39">
        <v>640</v>
      </c>
      <c r="GK182" s="39">
        <v>80</v>
      </c>
      <c r="GL182" s="39" t="s">
        <v>334</v>
      </c>
      <c r="GM182" s="39">
        <v>35660</v>
      </c>
      <c r="GN182" s="39">
        <v>4360</v>
      </c>
      <c r="GO182" s="39">
        <v>10650</v>
      </c>
      <c r="GP182" s="39">
        <v>7400</v>
      </c>
      <c r="GQ182" s="39">
        <v>6610</v>
      </c>
      <c r="GR182" s="39">
        <v>4290</v>
      </c>
      <c r="GS182" s="39">
        <v>1930</v>
      </c>
      <c r="GT182" s="39">
        <v>640</v>
      </c>
      <c r="GU182" s="39">
        <v>80</v>
      </c>
      <c r="GV182" s="39" t="s">
        <v>334</v>
      </c>
      <c r="GW182" s="39">
        <v>35950</v>
      </c>
      <c r="GX182" s="39">
        <v>4410</v>
      </c>
      <c r="GY182" s="39">
        <v>10740</v>
      </c>
      <c r="GZ182" s="39">
        <v>7430</v>
      </c>
      <c r="HA182" s="39">
        <v>6640</v>
      </c>
      <c r="HB182" s="39">
        <v>4330</v>
      </c>
      <c r="HC182" s="39">
        <v>1940</v>
      </c>
      <c r="HD182" s="39">
        <v>650</v>
      </c>
      <c r="HE182" s="39">
        <v>80</v>
      </c>
      <c r="HF182" s="39" t="s">
        <v>334</v>
      </c>
      <c r="HG182" s="39">
        <v>36220</v>
      </c>
      <c r="HH182" s="39">
        <v>4460</v>
      </c>
      <c r="HI182" s="39">
        <v>10820</v>
      </c>
      <c r="HJ182" s="39">
        <v>7460</v>
      </c>
      <c r="HK182" s="39">
        <v>6680</v>
      </c>
      <c r="HL182" s="39">
        <v>4360</v>
      </c>
      <c r="HM182" s="39">
        <v>1950</v>
      </c>
      <c r="HN182" s="39">
        <v>660</v>
      </c>
      <c r="HO182" s="39">
        <v>80</v>
      </c>
      <c r="HP182" s="39" t="s">
        <v>334</v>
      </c>
      <c r="HQ182" s="39">
        <v>36470</v>
      </c>
      <c r="HR182" s="39">
        <v>4500</v>
      </c>
      <c r="HS182" s="39">
        <v>10890</v>
      </c>
      <c r="HT182" s="39">
        <v>7500</v>
      </c>
      <c r="HU182" s="39">
        <v>6700</v>
      </c>
      <c r="HV182" s="39">
        <v>4390</v>
      </c>
      <c r="HW182" s="39">
        <v>1970</v>
      </c>
      <c r="HX182" s="39">
        <v>670</v>
      </c>
      <c r="HY182" s="39">
        <v>80</v>
      </c>
      <c r="HZ182" s="39" t="s">
        <v>334</v>
      </c>
      <c r="IA182" s="39">
        <v>36700</v>
      </c>
      <c r="IB182" s="39">
        <v>4530</v>
      </c>
      <c r="IC182" s="39">
        <v>10920</v>
      </c>
      <c r="ID182" s="39">
        <v>7540</v>
      </c>
      <c r="IE182" s="39">
        <v>6720</v>
      </c>
      <c r="IF182" s="39">
        <v>4410</v>
      </c>
      <c r="IG182" s="39">
        <v>1990</v>
      </c>
      <c r="IH182" s="39">
        <v>680</v>
      </c>
      <c r="II182" s="39">
        <v>80</v>
      </c>
      <c r="IJ182" s="39" t="s">
        <v>334</v>
      </c>
      <c r="IK182" s="39">
        <v>36880</v>
      </c>
      <c r="IL182" s="39">
        <v>4570</v>
      </c>
      <c r="IM182" s="39">
        <v>10950</v>
      </c>
      <c r="IN182" s="39">
        <v>7540</v>
      </c>
      <c r="IO182" s="39">
        <v>6750</v>
      </c>
      <c r="IP182" s="39">
        <v>4440</v>
      </c>
      <c r="IQ182" s="39">
        <v>2020</v>
      </c>
      <c r="IR182" s="39">
        <v>690</v>
      </c>
      <c r="IS182" s="39">
        <v>80</v>
      </c>
      <c r="IT182" s="39" t="s">
        <v>334</v>
      </c>
      <c r="IU182" s="39">
        <v>37040</v>
      </c>
      <c r="IV182" s="39">
        <v>4610</v>
      </c>
      <c r="IW182" s="39">
        <v>11000</v>
      </c>
      <c r="IX182" s="39">
        <v>7580</v>
      </c>
      <c r="IY182" s="39">
        <v>6780</v>
      </c>
      <c r="IZ182" s="39">
        <v>4460</v>
      </c>
      <c r="JA182" s="39">
        <v>2060</v>
      </c>
      <c r="JB182" s="39">
        <v>710</v>
      </c>
      <c r="JC182" s="39">
        <v>80</v>
      </c>
      <c r="JD182" s="39" t="s">
        <v>334</v>
      </c>
      <c r="JE182" s="39">
        <v>37280</v>
      </c>
      <c r="JF182" s="39">
        <v>4710</v>
      </c>
      <c r="JG182" s="39">
        <v>11080</v>
      </c>
      <c r="JH182" s="39">
        <v>7680</v>
      </c>
      <c r="JI182" s="39">
        <v>6850</v>
      </c>
      <c r="JJ182" s="39">
        <v>4490</v>
      </c>
      <c r="JK182" s="39">
        <v>2080</v>
      </c>
      <c r="JL182" s="39">
        <v>720</v>
      </c>
      <c r="JM182" s="39">
        <v>80</v>
      </c>
      <c r="JN182" s="39" t="s">
        <v>334</v>
      </c>
      <c r="JO182" s="39">
        <v>37700</v>
      </c>
      <c r="JP182" s="39">
        <v>4740</v>
      </c>
      <c r="JQ182" s="39">
        <v>11170</v>
      </c>
      <c r="JR182" s="39">
        <v>7770</v>
      </c>
      <c r="JS182" s="39">
        <v>6930</v>
      </c>
      <c r="JT182" s="39">
        <v>4580</v>
      </c>
      <c r="JU182" s="39">
        <v>2150</v>
      </c>
      <c r="JV182" s="39">
        <v>730</v>
      </c>
      <c r="JW182" s="39">
        <v>90</v>
      </c>
      <c r="JX182" s="39" t="s">
        <v>334</v>
      </c>
      <c r="JY182" s="39">
        <v>38160</v>
      </c>
      <c r="JZ182" s="39">
        <v>4790</v>
      </c>
      <c r="KA182" s="39">
        <v>11250</v>
      </c>
      <c r="KB182" s="39">
        <v>7880</v>
      </c>
      <c r="KC182" s="39">
        <v>7020</v>
      </c>
      <c r="KD182" s="39">
        <v>4680</v>
      </c>
      <c r="KE182" s="39">
        <v>2230</v>
      </c>
      <c r="KF182" s="39">
        <v>750</v>
      </c>
      <c r="KG182" s="39">
        <v>90</v>
      </c>
      <c r="KH182" s="39" t="s">
        <v>334</v>
      </c>
      <c r="KI182" s="39">
        <v>38680</v>
      </c>
      <c r="KJ182" s="39">
        <v>4830</v>
      </c>
      <c r="KK182" s="39">
        <v>11340</v>
      </c>
      <c r="KL182" s="39">
        <v>8050</v>
      </c>
      <c r="KM182" s="39">
        <v>7180</v>
      </c>
      <c r="KN182" s="39">
        <v>4800</v>
      </c>
      <c r="KO182" s="39">
        <v>2280</v>
      </c>
      <c r="KP182" s="39">
        <v>780</v>
      </c>
      <c r="KQ182" s="39">
        <v>90</v>
      </c>
      <c r="KR182" s="39" t="s">
        <v>334</v>
      </c>
      <c r="KS182" s="39">
        <v>39340</v>
      </c>
      <c r="KT182" s="39">
        <v>4910</v>
      </c>
      <c r="KU182" s="39">
        <v>11430</v>
      </c>
      <c r="KV182" s="39">
        <v>8240</v>
      </c>
      <c r="KW182" s="39">
        <v>7390</v>
      </c>
      <c r="KX182" s="39">
        <v>4950</v>
      </c>
      <c r="KY182" s="39">
        <v>2350</v>
      </c>
      <c r="KZ182" s="39">
        <v>790</v>
      </c>
      <c r="LA182" s="39">
        <v>90</v>
      </c>
      <c r="LB182" s="39" t="s">
        <v>334</v>
      </c>
      <c r="LC182" s="39">
        <v>40150</v>
      </c>
      <c r="LD182" t="str">
        <f>INDEX(Lookup!$F$2:$F$375, MATCH(D182,Lookup!$A$2:$A$375,0))</f>
        <v>Cambridgeshire and Peterborough Combined Authority</v>
      </c>
    </row>
    <row r="183" spans="2:316" ht="15" customHeight="1" x14ac:dyDescent="0.25">
      <c r="B183" s="1" t="s">
        <v>342</v>
      </c>
      <c r="C183" s="42">
        <v>515</v>
      </c>
      <c r="D183" s="42" t="s">
        <v>693</v>
      </c>
      <c r="E183" s="37" t="s">
        <v>694</v>
      </c>
      <c r="F183" s="38">
        <v>13360</v>
      </c>
      <c r="G183" s="38">
        <v>8680</v>
      </c>
      <c r="H183" s="38">
        <v>7080</v>
      </c>
      <c r="I183" s="38">
        <v>2870</v>
      </c>
      <c r="J183" s="38">
        <v>1050</v>
      </c>
      <c r="K183" s="38">
        <v>260</v>
      </c>
      <c r="L183" s="38">
        <v>140</v>
      </c>
      <c r="M183" s="38">
        <v>10</v>
      </c>
      <c r="N183" s="38" t="s">
        <v>334</v>
      </c>
      <c r="O183" s="39">
        <v>33450</v>
      </c>
      <c r="P183" s="39">
        <v>13610</v>
      </c>
      <c r="Q183" s="39">
        <v>8870</v>
      </c>
      <c r="R183" s="39">
        <v>7060</v>
      </c>
      <c r="S183" s="39">
        <v>2890</v>
      </c>
      <c r="T183" s="39">
        <v>1050</v>
      </c>
      <c r="U183" s="39">
        <v>240</v>
      </c>
      <c r="V183" s="39">
        <v>140</v>
      </c>
      <c r="W183" s="39">
        <v>10</v>
      </c>
      <c r="X183" s="39" t="s">
        <v>334</v>
      </c>
      <c r="Y183" s="39">
        <v>33870</v>
      </c>
      <c r="Z183" s="39">
        <v>14080</v>
      </c>
      <c r="AA183" s="39">
        <v>8990</v>
      </c>
      <c r="AB183" s="39">
        <v>7020</v>
      </c>
      <c r="AC183" s="39">
        <v>2950</v>
      </c>
      <c r="AD183" s="39">
        <v>1060</v>
      </c>
      <c r="AE183" s="39">
        <v>230</v>
      </c>
      <c r="AF183" s="39">
        <v>130</v>
      </c>
      <c r="AG183" s="39">
        <v>10</v>
      </c>
      <c r="AH183" s="39" t="s">
        <v>334</v>
      </c>
      <c r="AI183" s="39">
        <v>34460</v>
      </c>
      <c r="AJ183" s="39">
        <v>14300</v>
      </c>
      <c r="AK183" s="39">
        <v>9150</v>
      </c>
      <c r="AL183" s="39">
        <v>7060</v>
      </c>
      <c r="AM183" s="39">
        <v>2970</v>
      </c>
      <c r="AN183" s="39">
        <v>1090</v>
      </c>
      <c r="AO183" s="39">
        <v>240</v>
      </c>
      <c r="AP183" s="39">
        <v>130</v>
      </c>
      <c r="AQ183" s="39">
        <v>10</v>
      </c>
      <c r="AR183" s="39" t="s">
        <v>334</v>
      </c>
      <c r="AS183" s="39">
        <v>34960</v>
      </c>
      <c r="AT183" s="39">
        <v>14350</v>
      </c>
      <c r="AU183" s="39">
        <v>9260</v>
      </c>
      <c r="AV183" s="39">
        <v>7080</v>
      </c>
      <c r="AW183" s="39">
        <v>3010</v>
      </c>
      <c r="AX183" s="39">
        <v>1110</v>
      </c>
      <c r="AY183" s="39">
        <v>250</v>
      </c>
      <c r="AZ183" s="39">
        <v>130</v>
      </c>
      <c r="BA183" s="39">
        <v>20</v>
      </c>
      <c r="BB183" s="39" t="s">
        <v>334</v>
      </c>
      <c r="BC183" s="39">
        <v>35220</v>
      </c>
      <c r="BD183" s="39">
        <v>14410</v>
      </c>
      <c r="BE183" s="39">
        <v>9410</v>
      </c>
      <c r="BF183" s="39">
        <v>7150</v>
      </c>
      <c r="BG183" s="39">
        <v>3100</v>
      </c>
      <c r="BH183" s="39">
        <v>1140</v>
      </c>
      <c r="BI183" s="39">
        <v>270</v>
      </c>
      <c r="BJ183" s="39">
        <v>140</v>
      </c>
      <c r="BK183" s="39">
        <v>20</v>
      </c>
      <c r="BL183" s="39" t="s">
        <v>334</v>
      </c>
      <c r="BM183" s="39">
        <v>35630</v>
      </c>
      <c r="BN183" s="39">
        <v>14520</v>
      </c>
      <c r="BO183" s="39">
        <v>9620</v>
      </c>
      <c r="BP183" s="39">
        <v>7250</v>
      </c>
      <c r="BQ183" s="39">
        <v>3180</v>
      </c>
      <c r="BR183" s="39">
        <v>1210</v>
      </c>
      <c r="BS183" s="39">
        <v>280</v>
      </c>
      <c r="BT183" s="39">
        <v>140</v>
      </c>
      <c r="BU183" s="39">
        <v>20</v>
      </c>
      <c r="BV183" s="39" t="s">
        <v>334</v>
      </c>
      <c r="BW183" s="39">
        <v>36210</v>
      </c>
      <c r="BX183" s="39">
        <v>14560</v>
      </c>
      <c r="BY183" s="39">
        <v>9700</v>
      </c>
      <c r="BZ183" s="39">
        <v>7310</v>
      </c>
      <c r="CA183" s="39">
        <v>3250</v>
      </c>
      <c r="CB183" s="39">
        <v>1270</v>
      </c>
      <c r="CC183" s="39">
        <v>310</v>
      </c>
      <c r="CD183" s="39">
        <v>140</v>
      </c>
      <c r="CE183" s="39">
        <v>20</v>
      </c>
      <c r="CF183" s="39" t="s">
        <v>334</v>
      </c>
      <c r="CG183" s="39">
        <v>36550</v>
      </c>
      <c r="CH183" s="39">
        <v>14580</v>
      </c>
      <c r="CI183" s="39">
        <v>9800</v>
      </c>
      <c r="CJ183" s="39">
        <v>7330</v>
      </c>
      <c r="CK183" s="39">
        <v>3300</v>
      </c>
      <c r="CL183" s="39">
        <v>1310</v>
      </c>
      <c r="CM183" s="39">
        <v>330</v>
      </c>
      <c r="CN183" s="39">
        <v>140</v>
      </c>
      <c r="CO183" s="39">
        <v>20</v>
      </c>
      <c r="CP183" s="39" t="s">
        <v>334</v>
      </c>
      <c r="CQ183" s="39">
        <v>36810</v>
      </c>
      <c r="CR183" s="39">
        <v>14590</v>
      </c>
      <c r="CS183" s="39">
        <v>9940</v>
      </c>
      <c r="CT183" s="39">
        <v>7370</v>
      </c>
      <c r="CU183" s="39">
        <v>3390</v>
      </c>
      <c r="CV183" s="39">
        <v>1350</v>
      </c>
      <c r="CW183" s="39">
        <v>350</v>
      </c>
      <c r="CX183" s="39">
        <v>140</v>
      </c>
      <c r="CY183" s="39">
        <v>20</v>
      </c>
      <c r="CZ183" s="39" t="s">
        <v>334</v>
      </c>
      <c r="DA183" s="39">
        <v>37160</v>
      </c>
      <c r="DB183" s="39">
        <v>14750</v>
      </c>
      <c r="DC183" s="39">
        <v>10070</v>
      </c>
      <c r="DD183" s="39">
        <v>7520</v>
      </c>
      <c r="DE183" s="39">
        <v>3540</v>
      </c>
      <c r="DF183" s="39">
        <v>1470</v>
      </c>
      <c r="DG183" s="39">
        <v>380</v>
      </c>
      <c r="DH183" s="39">
        <v>140</v>
      </c>
      <c r="DI183" s="39">
        <v>20</v>
      </c>
      <c r="DJ183" s="39" t="s">
        <v>334</v>
      </c>
      <c r="DK183" s="39">
        <v>37880</v>
      </c>
      <c r="DL183" s="39">
        <v>14880</v>
      </c>
      <c r="DM183" s="39">
        <v>10220</v>
      </c>
      <c r="DN183" s="39">
        <v>7690</v>
      </c>
      <c r="DO183" s="39">
        <v>3690</v>
      </c>
      <c r="DP183" s="39">
        <v>1550</v>
      </c>
      <c r="DQ183" s="39">
        <v>390</v>
      </c>
      <c r="DR183" s="39">
        <v>140</v>
      </c>
      <c r="DS183" s="39">
        <v>20</v>
      </c>
      <c r="DT183" s="39" t="s">
        <v>334</v>
      </c>
      <c r="DU183" s="39">
        <v>38570</v>
      </c>
      <c r="DV183" s="39">
        <v>15100</v>
      </c>
      <c r="DW183" s="39">
        <v>10370</v>
      </c>
      <c r="DX183" s="39">
        <v>7800</v>
      </c>
      <c r="DY183" s="39">
        <v>3790</v>
      </c>
      <c r="DZ183" s="39">
        <v>1630</v>
      </c>
      <c r="EA183" s="39">
        <v>400</v>
      </c>
      <c r="EB183" s="39">
        <v>140</v>
      </c>
      <c r="EC183" s="39">
        <v>20</v>
      </c>
      <c r="ED183" s="39" t="s">
        <v>334</v>
      </c>
      <c r="EE183" s="39">
        <v>39240</v>
      </c>
      <c r="EF183" s="39">
        <v>15280</v>
      </c>
      <c r="EG183" s="39">
        <v>10530</v>
      </c>
      <c r="EH183" s="39">
        <v>7890</v>
      </c>
      <c r="EI183" s="39">
        <v>3900</v>
      </c>
      <c r="EJ183" s="39">
        <v>1710</v>
      </c>
      <c r="EK183" s="39">
        <v>420</v>
      </c>
      <c r="EL183" s="39">
        <v>150</v>
      </c>
      <c r="EM183" s="39">
        <v>20</v>
      </c>
      <c r="EN183" s="39" t="s">
        <v>334</v>
      </c>
      <c r="EO183" s="39">
        <v>39900</v>
      </c>
      <c r="EP183" s="39">
        <v>15560</v>
      </c>
      <c r="EQ183" s="39">
        <v>10770</v>
      </c>
      <c r="ER183" s="39">
        <v>7980</v>
      </c>
      <c r="ES183" s="39">
        <v>3980</v>
      </c>
      <c r="ET183" s="39">
        <v>1790</v>
      </c>
      <c r="EU183" s="39">
        <v>440</v>
      </c>
      <c r="EV183" s="39">
        <v>150</v>
      </c>
      <c r="EW183" s="39">
        <v>20</v>
      </c>
      <c r="EX183" s="39" t="s">
        <v>334</v>
      </c>
      <c r="EY183" s="39">
        <v>40690</v>
      </c>
      <c r="EZ183" s="39">
        <v>15710</v>
      </c>
      <c r="FA183" s="39">
        <v>11070</v>
      </c>
      <c r="FB183" s="39">
        <v>8090</v>
      </c>
      <c r="FC183" s="39">
        <v>4060</v>
      </c>
      <c r="FD183" s="39">
        <v>1850</v>
      </c>
      <c r="FE183" s="39">
        <v>470</v>
      </c>
      <c r="FF183" s="39">
        <v>150</v>
      </c>
      <c r="FG183" s="39">
        <v>20</v>
      </c>
      <c r="FH183" s="39" t="s">
        <v>334</v>
      </c>
      <c r="FI183" s="39">
        <v>41400</v>
      </c>
      <c r="FJ183" s="39">
        <v>15920</v>
      </c>
      <c r="FK183" s="39">
        <v>11200</v>
      </c>
      <c r="FL183" s="39">
        <v>8180</v>
      </c>
      <c r="FM183" s="39">
        <v>4110</v>
      </c>
      <c r="FN183" s="39">
        <v>1900</v>
      </c>
      <c r="FO183" s="39">
        <v>490</v>
      </c>
      <c r="FP183" s="39">
        <v>150</v>
      </c>
      <c r="FQ183" s="39">
        <v>20</v>
      </c>
      <c r="FR183" s="39" t="s">
        <v>334</v>
      </c>
      <c r="FS183" s="39">
        <v>41960</v>
      </c>
      <c r="FT183" s="39">
        <v>16100</v>
      </c>
      <c r="FU183" s="39">
        <v>11280</v>
      </c>
      <c r="FV183" s="39">
        <v>8210</v>
      </c>
      <c r="FW183" s="39">
        <v>4140</v>
      </c>
      <c r="FX183" s="39">
        <v>1920</v>
      </c>
      <c r="FY183" s="39">
        <v>490</v>
      </c>
      <c r="FZ183" s="39">
        <v>150</v>
      </c>
      <c r="GA183" s="39">
        <v>20</v>
      </c>
      <c r="GB183" s="39" t="s">
        <v>334</v>
      </c>
      <c r="GC183" s="39">
        <v>42320</v>
      </c>
      <c r="GD183" s="39">
        <v>16170</v>
      </c>
      <c r="GE183" s="39">
        <v>11320</v>
      </c>
      <c r="GF183" s="39">
        <v>8250</v>
      </c>
      <c r="GG183" s="39">
        <v>4160</v>
      </c>
      <c r="GH183" s="39">
        <v>1950</v>
      </c>
      <c r="GI183" s="39">
        <v>490</v>
      </c>
      <c r="GJ183" s="39">
        <v>150</v>
      </c>
      <c r="GK183" s="39">
        <v>20</v>
      </c>
      <c r="GL183" s="39" t="s">
        <v>334</v>
      </c>
      <c r="GM183" s="39">
        <v>42510</v>
      </c>
      <c r="GN183" s="39">
        <v>16210</v>
      </c>
      <c r="GO183" s="39">
        <v>11450</v>
      </c>
      <c r="GP183" s="39">
        <v>8290</v>
      </c>
      <c r="GQ183" s="39">
        <v>4200</v>
      </c>
      <c r="GR183" s="39">
        <v>1980</v>
      </c>
      <c r="GS183" s="39">
        <v>500</v>
      </c>
      <c r="GT183" s="39">
        <v>160</v>
      </c>
      <c r="GU183" s="39">
        <v>20</v>
      </c>
      <c r="GV183" s="39" t="s">
        <v>334</v>
      </c>
      <c r="GW183" s="39">
        <v>42800</v>
      </c>
      <c r="GX183" s="39">
        <v>16290</v>
      </c>
      <c r="GY183" s="39">
        <v>11480</v>
      </c>
      <c r="GZ183" s="39">
        <v>8360</v>
      </c>
      <c r="HA183" s="39">
        <v>4230</v>
      </c>
      <c r="HB183" s="39">
        <v>1990</v>
      </c>
      <c r="HC183" s="39">
        <v>510</v>
      </c>
      <c r="HD183" s="39">
        <v>160</v>
      </c>
      <c r="HE183" s="39">
        <v>20</v>
      </c>
      <c r="HF183" s="39" t="s">
        <v>334</v>
      </c>
      <c r="HG183" s="39">
        <v>43030</v>
      </c>
      <c r="HH183" s="39">
        <v>16380</v>
      </c>
      <c r="HI183" s="39">
        <v>11600</v>
      </c>
      <c r="HJ183" s="39">
        <v>8390</v>
      </c>
      <c r="HK183" s="39">
        <v>4270</v>
      </c>
      <c r="HL183" s="39">
        <v>2010</v>
      </c>
      <c r="HM183" s="39">
        <v>510</v>
      </c>
      <c r="HN183" s="39">
        <v>160</v>
      </c>
      <c r="HO183" s="39">
        <v>20</v>
      </c>
      <c r="HP183" s="39" t="s">
        <v>334</v>
      </c>
      <c r="HQ183" s="39">
        <v>43350</v>
      </c>
      <c r="HR183" s="39">
        <v>16490</v>
      </c>
      <c r="HS183" s="39">
        <v>11750</v>
      </c>
      <c r="HT183" s="39">
        <v>8430</v>
      </c>
      <c r="HU183" s="39">
        <v>4320</v>
      </c>
      <c r="HV183" s="39">
        <v>2040</v>
      </c>
      <c r="HW183" s="39">
        <v>520</v>
      </c>
      <c r="HX183" s="39">
        <v>160</v>
      </c>
      <c r="HY183" s="39">
        <v>20</v>
      </c>
      <c r="HZ183" s="39" t="s">
        <v>334</v>
      </c>
      <c r="IA183" s="39">
        <v>43730</v>
      </c>
      <c r="IB183" s="39">
        <v>16580</v>
      </c>
      <c r="IC183" s="39">
        <v>11850</v>
      </c>
      <c r="ID183" s="39">
        <v>8450</v>
      </c>
      <c r="IE183" s="39">
        <v>4370</v>
      </c>
      <c r="IF183" s="39">
        <v>2080</v>
      </c>
      <c r="IG183" s="39">
        <v>540</v>
      </c>
      <c r="IH183" s="39">
        <v>160</v>
      </c>
      <c r="II183" s="39">
        <v>30</v>
      </c>
      <c r="IJ183" s="39" t="s">
        <v>334</v>
      </c>
      <c r="IK183" s="39">
        <v>44060</v>
      </c>
      <c r="IL183" s="39">
        <v>16680</v>
      </c>
      <c r="IM183" s="39">
        <v>11980</v>
      </c>
      <c r="IN183" s="39">
        <v>8490</v>
      </c>
      <c r="IO183" s="39">
        <v>4410</v>
      </c>
      <c r="IP183" s="39">
        <v>2110</v>
      </c>
      <c r="IQ183" s="39">
        <v>570</v>
      </c>
      <c r="IR183" s="39">
        <v>160</v>
      </c>
      <c r="IS183" s="39">
        <v>20</v>
      </c>
      <c r="IT183" s="39" t="s">
        <v>334</v>
      </c>
      <c r="IU183" s="39">
        <v>44420</v>
      </c>
      <c r="IV183" s="39">
        <v>16810</v>
      </c>
      <c r="IW183" s="39">
        <v>12180</v>
      </c>
      <c r="IX183" s="39">
        <v>8550</v>
      </c>
      <c r="IY183" s="39">
        <v>4470</v>
      </c>
      <c r="IZ183" s="39">
        <v>2170</v>
      </c>
      <c r="JA183" s="39">
        <v>580</v>
      </c>
      <c r="JB183" s="39">
        <v>160</v>
      </c>
      <c r="JC183" s="39">
        <v>20</v>
      </c>
      <c r="JD183" s="39" t="s">
        <v>334</v>
      </c>
      <c r="JE183" s="39">
        <v>44940</v>
      </c>
      <c r="JF183" s="39">
        <v>16910</v>
      </c>
      <c r="JG183" s="39">
        <v>12300</v>
      </c>
      <c r="JH183" s="39">
        <v>8590</v>
      </c>
      <c r="JI183" s="39">
        <v>4530</v>
      </c>
      <c r="JJ183" s="39">
        <v>2230</v>
      </c>
      <c r="JK183" s="39">
        <v>600</v>
      </c>
      <c r="JL183" s="39">
        <v>160</v>
      </c>
      <c r="JM183" s="39">
        <v>20</v>
      </c>
      <c r="JN183" s="39" t="s">
        <v>334</v>
      </c>
      <c r="JO183" s="39">
        <v>45340</v>
      </c>
      <c r="JP183" s="39">
        <v>16990</v>
      </c>
      <c r="JQ183" s="39">
        <v>12410</v>
      </c>
      <c r="JR183" s="39">
        <v>8650</v>
      </c>
      <c r="JS183" s="39">
        <v>4600</v>
      </c>
      <c r="JT183" s="39">
        <v>2290</v>
      </c>
      <c r="JU183" s="39">
        <v>610</v>
      </c>
      <c r="JV183" s="39">
        <v>170</v>
      </c>
      <c r="JW183" s="39">
        <v>30</v>
      </c>
      <c r="JX183" s="39" t="s">
        <v>334</v>
      </c>
      <c r="JY183" s="39">
        <v>45730</v>
      </c>
      <c r="JZ183" s="39">
        <v>17130</v>
      </c>
      <c r="KA183" s="39">
        <v>12520</v>
      </c>
      <c r="KB183" s="39">
        <v>8720</v>
      </c>
      <c r="KC183" s="39">
        <v>4690</v>
      </c>
      <c r="KD183" s="39">
        <v>2350</v>
      </c>
      <c r="KE183" s="39">
        <v>640</v>
      </c>
      <c r="KF183" s="39">
        <v>170</v>
      </c>
      <c r="KG183" s="39">
        <v>30</v>
      </c>
      <c r="KH183" s="39" t="s">
        <v>334</v>
      </c>
      <c r="KI183" s="39">
        <v>46240</v>
      </c>
      <c r="KJ183" s="39">
        <v>17200</v>
      </c>
      <c r="KK183" s="39">
        <v>12690</v>
      </c>
      <c r="KL183" s="39">
        <v>8780</v>
      </c>
      <c r="KM183" s="39">
        <v>4750</v>
      </c>
      <c r="KN183" s="39">
        <v>2400</v>
      </c>
      <c r="KO183" s="39">
        <v>660</v>
      </c>
      <c r="KP183" s="39">
        <v>180</v>
      </c>
      <c r="KQ183" s="39">
        <v>30</v>
      </c>
      <c r="KR183" s="39" t="s">
        <v>334</v>
      </c>
      <c r="KS183" s="39">
        <v>46670</v>
      </c>
      <c r="KT183" s="39">
        <v>17290</v>
      </c>
      <c r="KU183" s="39">
        <v>12780</v>
      </c>
      <c r="KV183" s="39">
        <v>8860</v>
      </c>
      <c r="KW183" s="39">
        <v>4800</v>
      </c>
      <c r="KX183" s="39">
        <v>2440</v>
      </c>
      <c r="KY183" s="39">
        <v>680</v>
      </c>
      <c r="KZ183" s="39">
        <v>180</v>
      </c>
      <c r="LA183" s="39">
        <v>30</v>
      </c>
      <c r="LB183" s="39" t="s">
        <v>334</v>
      </c>
      <c r="LC183" s="39">
        <v>47040</v>
      </c>
      <c r="LD183" t="str">
        <f>INDEX(Lookup!$F$2:$F$375, MATCH(D183,Lookup!$A$2:$A$375,0))</f>
        <v>Cambridgeshire and Peterborough Combined Authority</v>
      </c>
    </row>
    <row r="184" spans="2:316" ht="15" customHeight="1" x14ac:dyDescent="0.25">
      <c r="B184" s="1" t="s">
        <v>342</v>
      </c>
      <c r="C184" s="42">
        <v>520</v>
      </c>
      <c r="D184" s="42" t="s">
        <v>695</v>
      </c>
      <c r="E184" s="37" t="s">
        <v>696</v>
      </c>
      <c r="F184" s="38">
        <v>9460</v>
      </c>
      <c r="G184" s="38">
        <v>15840</v>
      </c>
      <c r="H184" s="38">
        <v>15240</v>
      </c>
      <c r="I184" s="38">
        <v>9300</v>
      </c>
      <c r="J184" s="38">
        <v>5600</v>
      </c>
      <c r="K184" s="38">
        <v>2280</v>
      </c>
      <c r="L184" s="38">
        <v>1070</v>
      </c>
      <c r="M184" s="38">
        <v>160</v>
      </c>
      <c r="N184" s="38" t="s">
        <v>334</v>
      </c>
      <c r="O184" s="39">
        <v>58940</v>
      </c>
      <c r="P184" s="39">
        <v>9760</v>
      </c>
      <c r="Q184" s="39">
        <v>16080</v>
      </c>
      <c r="R184" s="39">
        <v>15260</v>
      </c>
      <c r="S184" s="39">
        <v>9440</v>
      </c>
      <c r="T184" s="39">
        <v>5700</v>
      </c>
      <c r="U184" s="39">
        <v>2240</v>
      </c>
      <c r="V184" s="39">
        <v>1060</v>
      </c>
      <c r="W184" s="39">
        <v>150</v>
      </c>
      <c r="X184" s="39" t="s">
        <v>334</v>
      </c>
      <c r="Y184" s="39">
        <v>59700</v>
      </c>
      <c r="Z184" s="39">
        <v>9880</v>
      </c>
      <c r="AA184" s="39">
        <v>16380</v>
      </c>
      <c r="AB184" s="39">
        <v>15210</v>
      </c>
      <c r="AC184" s="39">
        <v>9530</v>
      </c>
      <c r="AD184" s="39">
        <v>5890</v>
      </c>
      <c r="AE184" s="39">
        <v>2270</v>
      </c>
      <c r="AF184" s="39">
        <v>1060</v>
      </c>
      <c r="AG184" s="39">
        <v>120</v>
      </c>
      <c r="AH184" s="39" t="s">
        <v>334</v>
      </c>
      <c r="AI184" s="39">
        <v>60330</v>
      </c>
      <c r="AJ184" s="39">
        <v>10040</v>
      </c>
      <c r="AK184" s="39">
        <v>16600</v>
      </c>
      <c r="AL184" s="39">
        <v>15380</v>
      </c>
      <c r="AM184" s="39">
        <v>9720</v>
      </c>
      <c r="AN184" s="39">
        <v>6180</v>
      </c>
      <c r="AO184" s="39">
        <v>2370</v>
      </c>
      <c r="AP184" s="39">
        <v>1110</v>
      </c>
      <c r="AQ184" s="39">
        <v>110</v>
      </c>
      <c r="AR184" s="39" t="s">
        <v>334</v>
      </c>
      <c r="AS184" s="39">
        <v>61510</v>
      </c>
      <c r="AT184" s="39">
        <v>10130</v>
      </c>
      <c r="AU184" s="39">
        <v>16750</v>
      </c>
      <c r="AV184" s="39">
        <v>15420</v>
      </c>
      <c r="AW184" s="39">
        <v>9780</v>
      </c>
      <c r="AX184" s="39">
        <v>6530</v>
      </c>
      <c r="AY184" s="39">
        <v>2460</v>
      </c>
      <c r="AZ184" s="39">
        <v>1140</v>
      </c>
      <c r="BA184" s="39">
        <v>110</v>
      </c>
      <c r="BB184" s="39" t="s">
        <v>334</v>
      </c>
      <c r="BC184" s="39">
        <v>62320</v>
      </c>
      <c r="BD184" s="39">
        <v>10190</v>
      </c>
      <c r="BE184" s="39">
        <v>16800</v>
      </c>
      <c r="BF184" s="39">
        <v>15450</v>
      </c>
      <c r="BG184" s="39">
        <v>9770</v>
      </c>
      <c r="BH184" s="39">
        <v>6930</v>
      </c>
      <c r="BI184" s="39">
        <v>2600</v>
      </c>
      <c r="BJ184" s="39">
        <v>1230</v>
      </c>
      <c r="BK184" s="39">
        <v>120</v>
      </c>
      <c r="BL184" s="39" t="s">
        <v>334</v>
      </c>
      <c r="BM184" s="39">
        <v>63080</v>
      </c>
      <c r="BN184" s="39">
        <v>10250</v>
      </c>
      <c r="BO184" s="39">
        <v>16900</v>
      </c>
      <c r="BP184" s="39">
        <v>15640</v>
      </c>
      <c r="BQ184" s="39">
        <v>9830</v>
      </c>
      <c r="BR184" s="39">
        <v>7180</v>
      </c>
      <c r="BS184" s="39">
        <v>2770</v>
      </c>
      <c r="BT184" s="39">
        <v>1300</v>
      </c>
      <c r="BU184" s="39">
        <v>120</v>
      </c>
      <c r="BV184" s="39" t="s">
        <v>334</v>
      </c>
      <c r="BW184" s="39">
        <v>63980</v>
      </c>
      <c r="BX184" s="39">
        <v>10260</v>
      </c>
      <c r="BY184" s="39">
        <v>16990</v>
      </c>
      <c r="BZ184" s="39">
        <v>15630</v>
      </c>
      <c r="CA184" s="39">
        <v>9980</v>
      </c>
      <c r="CB184" s="39">
        <v>7470</v>
      </c>
      <c r="CC184" s="39">
        <v>2850</v>
      </c>
      <c r="CD184" s="39">
        <v>1380</v>
      </c>
      <c r="CE184" s="39">
        <v>120</v>
      </c>
      <c r="CF184" s="39" t="s">
        <v>334</v>
      </c>
      <c r="CG184" s="39">
        <v>64680</v>
      </c>
      <c r="CH184" s="39">
        <v>10270</v>
      </c>
      <c r="CI184" s="39">
        <v>17020</v>
      </c>
      <c r="CJ184" s="39">
        <v>15710</v>
      </c>
      <c r="CK184" s="39">
        <v>10130</v>
      </c>
      <c r="CL184" s="39">
        <v>7580</v>
      </c>
      <c r="CM184" s="39">
        <v>2930</v>
      </c>
      <c r="CN184" s="39">
        <v>1430</v>
      </c>
      <c r="CO184" s="39">
        <v>120</v>
      </c>
      <c r="CP184" s="39" t="s">
        <v>334</v>
      </c>
      <c r="CQ184" s="39">
        <v>65200</v>
      </c>
      <c r="CR184" s="39">
        <v>10300</v>
      </c>
      <c r="CS184" s="39">
        <v>17170</v>
      </c>
      <c r="CT184" s="39">
        <v>15850</v>
      </c>
      <c r="CU184" s="39">
        <v>10240</v>
      </c>
      <c r="CV184" s="39">
        <v>7700</v>
      </c>
      <c r="CW184" s="39">
        <v>3020</v>
      </c>
      <c r="CX184" s="39">
        <v>1470</v>
      </c>
      <c r="CY184" s="39">
        <v>120</v>
      </c>
      <c r="CZ184" s="39" t="s">
        <v>334</v>
      </c>
      <c r="DA184" s="39">
        <v>65870</v>
      </c>
      <c r="DB184" s="39">
        <v>10350</v>
      </c>
      <c r="DC184" s="39">
        <v>17220</v>
      </c>
      <c r="DD184" s="39">
        <v>15990</v>
      </c>
      <c r="DE184" s="39">
        <v>10410</v>
      </c>
      <c r="DF184" s="39">
        <v>7770</v>
      </c>
      <c r="DG184" s="39">
        <v>3090</v>
      </c>
      <c r="DH184" s="39">
        <v>1500</v>
      </c>
      <c r="DI184" s="39">
        <v>120</v>
      </c>
      <c r="DJ184" s="39" t="s">
        <v>334</v>
      </c>
      <c r="DK184" s="39">
        <v>66450</v>
      </c>
      <c r="DL184" s="39">
        <v>10390</v>
      </c>
      <c r="DM184" s="39">
        <v>17320</v>
      </c>
      <c r="DN184" s="39">
        <v>16080</v>
      </c>
      <c r="DO184" s="39">
        <v>10520</v>
      </c>
      <c r="DP184" s="39">
        <v>7870</v>
      </c>
      <c r="DQ184" s="39">
        <v>3160</v>
      </c>
      <c r="DR184" s="39">
        <v>1520</v>
      </c>
      <c r="DS184" s="39">
        <v>130</v>
      </c>
      <c r="DT184" s="39" t="s">
        <v>334</v>
      </c>
      <c r="DU184" s="39">
        <v>67000</v>
      </c>
      <c r="DV184" s="39">
        <v>10490</v>
      </c>
      <c r="DW184" s="39">
        <v>17450</v>
      </c>
      <c r="DX184" s="39">
        <v>16190</v>
      </c>
      <c r="DY184" s="39">
        <v>10650</v>
      </c>
      <c r="DZ184" s="39">
        <v>7950</v>
      </c>
      <c r="EA184" s="39">
        <v>3210</v>
      </c>
      <c r="EB184" s="39">
        <v>1540</v>
      </c>
      <c r="EC184" s="39">
        <v>130</v>
      </c>
      <c r="ED184" s="39" t="s">
        <v>334</v>
      </c>
      <c r="EE184" s="39">
        <v>67620</v>
      </c>
      <c r="EF184" s="39">
        <v>10600</v>
      </c>
      <c r="EG184" s="39">
        <v>17620</v>
      </c>
      <c r="EH184" s="39">
        <v>16320</v>
      </c>
      <c r="EI184" s="39">
        <v>10740</v>
      </c>
      <c r="EJ184" s="39">
        <v>8000</v>
      </c>
      <c r="EK184" s="39">
        <v>3270</v>
      </c>
      <c r="EL184" s="39">
        <v>1570</v>
      </c>
      <c r="EM184" s="39">
        <v>140</v>
      </c>
      <c r="EN184" s="39" t="s">
        <v>334</v>
      </c>
      <c r="EO184" s="39">
        <v>68250</v>
      </c>
      <c r="EP184" s="39">
        <v>10770</v>
      </c>
      <c r="EQ184" s="39">
        <v>17800</v>
      </c>
      <c r="ER184" s="39">
        <v>16480</v>
      </c>
      <c r="ES184" s="39">
        <v>10830</v>
      </c>
      <c r="ET184" s="39">
        <v>8080</v>
      </c>
      <c r="EU184" s="39">
        <v>3280</v>
      </c>
      <c r="EV184" s="39">
        <v>1600</v>
      </c>
      <c r="EW184" s="39">
        <v>140</v>
      </c>
      <c r="EX184" s="39" t="s">
        <v>334</v>
      </c>
      <c r="EY184" s="39">
        <v>68970</v>
      </c>
      <c r="EZ184" s="39">
        <v>10850</v>
      </c>
      <c r="FA184" s="39">
        <v>17940</v>
      </c>
      <c r="FB184" s="39">
        <v>16690</v>
      </c>
      <c r="FC184" s="39">
        <v>10910</v>
      </c>
      <c r="FD184" s="39">
        <v>8170</v>
      </c>
      <c r="FE184" s="39">
        <v>3290</v>
      </c>
      <c r="FF184" s="39">
        <v>1610</v>
      </c>
      <c r="FG184" s="39">
        <v>140</v>
      </c>
      <c r="FH184" s="39" t="s">
        <v>334</v>
      </c>
      <c r="FI184" s="39">
        <v>69590</v>
      </c>
      <c r="FJ184" s="39">
        <v>10950</v>
      </c>
      <c r="FK184" s="39">
        <v>18280</v>
      </c>
      <c r="FL184" s="39">
        <v>16830</v>
      </c>
      <c r="FM184" s="39">
        <v>11000</v>
      </c>
      <c r="FN184" s="39">
        <v>8210</v>
      </c>
      <c r="FO184" s="39">
        <v>3320</v>
      </c>
      <c r="FP184" s="39">
        <v>1620</v>
      </c>
      <c r="FQ184" s="39">
        <v>140</v>
      </c>
      <c r="FR184" s="39" t="s">
        <v>334</v>
      </c>
      <c r="FS184" s="39">
        <v>70350</v>
      </c>
      <c r="FT184" s="39">
        <v>11170</v>
      </c>
      <c r="FU184" s="39">
        <v>18500</v>
      </c>
      <c r="FV184" s="39">
        <v>16910</v>
      </c>
      <c r="FW184" s="39">
        <v>11080</v>
      </c>
      <c r="FX184" s="39">
        <v>8270</v>
      </c>
      <c r="FY184" s="39">
        <v>3370</v>
      </c>
      <c r="FZ184" s="39">
        <v>1620</v>
      </c>
      <c r="GA184" s="39">
        <v>150</v>
      </c>
      <c r="GB184" s="39" t="s">
        <v>334</v>
      </c>
      <c r="GC184" s="39">
        <v>71070</v>
      </c>
      <c r="GD184" s="39">
        <v>11270</v>
      </c>
      <c r="GE184" s="39">
        <v>18940</v>
      </c>
      <c r="GF184" s="39">
        <v>17120</v>
      </c>
      <c r="GG184" s="39">
        <v>11260</v>
      </c>
      <c r="GH184" s="39">
        <v>8360</v>
      </c>
      <c r="GI184" s="39">
        <v>3420</v>
      </c>
      <c r="GJ184" s="39">
        <v>1640</v>
      </c>
      <c r="GK184" s="39">
        <v>150</v>
      </c>
      <c r="GL184" s="39" t="s">
        <v>334</v>
      </c>
      <c r="GM184" s="39">
        <v>72160</v>
      </c>
      <c r="GN184" s="39">
        <v>11360</v>
      </c>
      <c r="GO184" s="39">
        <v>19150</v>
      </c>
      <c r="GP184" s="39">
        <v>17320</v>
      </c>
      <c r="GQ184" s="39">
        <v>11390</v>
      </c>
      <c r="GR184" s="39">
        <v>8460</v>
      </c>
      <c r="GS184" s="39">
        <v>3490</v>
      </c>
      <c r="GT184" s="39">
        <v>1660</v>
      </c>
      <c r="GU184" s="39">
        <v>150</v>
      </c>
      <c r="GV184" s="39" t="s">
        <v>334</v>
      </c>
      <c r="GW184" s="39">
        <v>72980</v>
      </c>
      <c r="GX184" s="39">
        <v>11390</v>
      </c>
      <c r="GY184" s="39">
        <v>19230</v>
      </c>
      <c r="GZ184" s="39">
        <v>17420</v>
      </c>
      <c r="HA184" s="39">
        <v>11480</v>
      </c>
      <c r="HB184" s="39">
        <v>8560</v>
      </c>
      <c r="HC184" s="39">
        <v>3540</v>
      </c>
      <c r="HD184" s="39">
        <v>1680</v>
      </c>
      <c r="HE184" s="39">
        <v>160</v>
      </c>
      <c r="HF184" s="39" t="s">
        <v>334</v>
      </c>
      <c r="HG184" s="39">
        <v>73460</v>
      </c>
      <c r="HH184" s="39">
        <v>11420</v>
      </c>
      <c r="HI184" s="39">
        <v>19330</v>
      </c>
      <c r="HJ184" s="39">
        <v>17490</v>
      </c>
      <c r="HK184" s="39">
        <v>11550</v>
      </c>
      <c r="HL184" s="39">
        <v>8680</v>
      </c>
      <c r="HM184" s="39">
        <v>3580</v>
      </c>
      <c r="HN184" s="39">
        <v>1700</v>
      </c>
      <c r="HO184" s="39">
        <v>160</v>
      </c>
      <c r="HP184" s="39" t="s">
        <v>334</v>
      </c>
      <c r="HQ184" s="39">
        <v>73910</v>
      </c>
      <c r="HR184" s="39">
        <v>11430</v>
      </c>
      <c r="HS184" s="39">
        <v>19680</v>
      </c>
      <c r="HT184" s="39">
        <v>17550</v>
      </c>
      <c r="HU184" s="39">
        <v>11630</v>
      </c>
      <c r="HV184" s="39">
        <v>8780</v>
      </c>
      <c r="HW184" s="39">
        <v>3640</v>
      </c>
      <c r="HX184" s="39">
        <v>1710</v>
      </c>
      <c r="HY184" s="39">
        <v>160</v>
      </c>
      <c r="HZ184" s="39" t="s">
        <v>334</v>
      </c>
      <c r="IA184" s="39">
        <v>74590</v>
      </c>
      <c r="IB184" s="39">
        <v>11570</v>
      </c>
      <c r="IC184" s="39">
        <v>19910</v>
      </c>
      <c r="ID184" s="39">
        <v>17610</v>
      </c>
      <c r="IE184" s="39">
        <v>11670</v>
      </c>
      <c r="IF184" s="39">
        <v>8850</v>
      </c>
      <c r="IG184" s="39">
        <v>3660</v>
      </c>
      <c r="IH184" s="39">
        <v>1730</v>
      </c>
      <c r="II184" s="39">
        <v>170</v>
      </c>
      <c r="IJ184" s="39" t="s">
        <v>334</v>
      </c>
      <c r="IK184" s="39">
        <v>75170</v>
      </c>
      <c r="IL184" s="39">
        <v>11750</v>
      </c>
      <c r="IM184" s="39">
        <v>20100</v>
      </c>
      <c r="IN184" s="39">
        <v>17750</v>
      </c>
      <c r="IO184" s="39">
        <v>11740</v>
      </c>
      <c r="IP184" s="39">
        <v>8920</v>
      </c>
      <c r="IQ184" s="39">
        <v>3700</v>
      </c>
      <c r="IR184" s="39">
        <v>1760</v>
      </c>
      <c r="IS184" s="39">
        <v>160</v>
      </c>
      <c r="IT184" s="39" t="s">
        <v>334</v>
      </c>
      <c r="IU184" s="39">
        <v>75880</v>
      </c>
      <c r="IV184" s="39">
        <v>11860</v>
      </c>
      <c r="IW184" s="39">
        <v>20240</v>
      </c>
      <c r="IX184" s="39">
        <v>17900</v>
      </c>
      <c r="IY184" s="39">
        <v>11830</v>
      </c>
      <c r="IZ184" s="39">
        <v>9010</v>
      </c>
      <c r="JA184" s="39">
        <v>3750</v>
      </c>
      <c r="JB184" s="39">
        <v>1780</v>
      </c>
      <c r="JC184" s="39">
        <v>160</v>
      </c>
      <c r="JD184" s="39" t="s">
        <v>334</v>
      </c>
      <c r="JE184" s="39">
        <v>76540</v>
      </c>
      <c r="JF184" s="39">
        <v>11950</v>
      </c>
      <c r="JG184" s="39">
        <v>20430</v>
      </c>
      <c r="JH184" s="39">
        <v>18070</v>
      </c>
      <c r="JI184" s="39">
        <v>11950</v>
      </c>
      <c r="JJ184" s="39">
        <v>9140</v>
      </c>
      <c r="JK184" s="39">
        <v>3810</v>
      </c>
      <c r="JL184" s="39">
        <v>1800</v>
      </c>
      <c r="JM184" s="39">
        <v>160</v>
      </c>
      <c r="JN184" s="39" t="s">
        <v>334</v>
      </c>
      <c r="JO184" s="39">
        <v>77320</v>
      </c>
      <c r="JP184" s="39">
        <v>12070</v>
      </c>
      <c r="JQ184" s="39">
        <v>20670</v>
      </c>
      <c r="JR184" s="39">
        <v>18370</v>
      </c>
      <c r="JS184" s="39">
        <v>12120</v>
      </c>
      <c r="JT184" s="39">
        <v>9340</v>
      </c>
      <c r="JU184" s="39">
        <v>3940</v>
      </c>
      <c r="JV184" s="39">
        <v>1840</v>
      </c>
      <c r="JW184" s="39">
        <v>160</v>
      </c>
      <c r="JX184" s="39" t="s">
        <v>334</v>
      </c>
      <c r="JY184" s="39">
        <v>78500</v>
      </c>
      <c r="JZ184" s="39">
        <v>12180</v>
      </c>
      <c r="KA184" s="39">
        <v>20860</v>
      </c>
      <c r="KB184" s="39">
        <v>18550</v>
      </c>
      <c r="KC184" s="39">
        <v>12290</v>
      </c>
      <c r="KD184" s="39">
        <v>9550</v>
      </c>
      <c r="KE184" s="39">
        <v>4040</v>
      </c>
      <c r="KF184" s="39">
        <v>1890</v>
      </c>
      <c r="KG184" s="39">
        <v>170</v>
      </c>
      <c r="KH184" s="39" t="s">
        <v>334</v>
      </c>
      <c r="KI184" s="39">
        <v>79540</v>
      </c>
      <c r="KJ184" s="39">
        <v>12270</v>
      </c>
      <c r="KK184" s="39">
        <v>21040</v>
      </c>
      <c r="KL184" s="39">
        <v>18750</v>
      </c>
      <c r="KM184" s="39">
        <v>12470</v>
      </c>
      <c r="KN184" s="39">
        <v>9760</v>
      </c>
      <c r="KO184" s="39">
        <v>4190</v>
      </c>
      <c r="KP184" s="39">
        <v>1930</v>
      </c>
      <c r="KQ184" s="39">
        <v>170</v>
      </c>
      <c r="KR184" s="39" t="s">
        <v>334</v>
      </c>
      <c r="KS184" s="39">
        <v>80560</v>
      </c>
      <c r="KT184" s="39">
        <v>12370</v>
      </c>
      <c r="KU184" s="39">
        <v>21280</v>
      </c>
      <c r="KV184" s="39">
        <v>18960</v>
      </c>
      <c r="KW184" s="39">
        <v>12640</v>
      </c>
      <c r="KX184" s="39">
        <v>10000</v>
      </c>
      <c r="KY184" s="39">
        <v>4280</v>
      </c>
      <c r="KZ184" s="39">
        <v>1970</v>
      </c>
      <c r="LA184" s="39">
        <v>170</v>
      </c>
      <c r="LB184" s="39" t="s">
        <v>334</v>
      </c>
      <c r="LC184" s="39">
        <v>81660</v>
      </c>
      <c r="LD184" t="str">
        <f>INDEX(Lookup!$F$2:$F$375, MATCH(D184,Lookup!$A$2:$A$375,0))</f>
        <v>Cambridgeshire and Peterborough Combined Authority</v>
      </c>
    </row>
    <row r="185" spans="2:316" ht="15" customHeight="1" x14ac:dyDescent="0.25">
      <c r="B185" s="1" t="s">
        <v>342</v>
      </c>
      <c r="C185" s="42">
        <v>530</v>
      </c>
      <c r="D185" s="42" t="s">
        <v>697</v>
      </c>
      <c r="E185" s="37" t="s">
        <v>698</v>
      </c>
      <c r="F185" s="38">
        <v>1920</v>
      </c>
      <c r="G185" s="38">
        <v>4990</v>
      </c>
      <c r="H185" s="38">
        <v>15750</v>
      </c>
      <c r="I185" s="38">
        <v>9610</v>
      </c>
      <c r="J185" s="38">
        <v>8180</v>
      </c>
      <c r="K185" s="38">
        <v>5220</v>
      </c>
      <c r="L185" s="38">
        <v>2980</v>
      </c>
      <c r="M185" s="38">
        <v>330</v>
      </c>
      <c r="N185" s="38" t="s">
        <v>334</v>
      </c>
      <c r="O185" s="39">
        <v>48980</v>
      </c>
      <c r="P185" s="39">
        <v>1830</v>
      </c>
      <c r="Q185" s="39">
        <v>5070</v>
      </c>
      <c r="R185" s="39">
        <v>15870</v>
      </c>
      <c r="S185" s="39">
        <v>9640</v>
      </c>
      <c r="T185" s="39">
        <v>8180</v>
      </c>
      <c r="U185" s="39">
        <v>5240</v>
      </c>
      <c r="V185" s="39">
        <v>2970</v>
      </c>
      <c r="W185" s="39">
        <v>330</v>
      </c>
      <c r="X185" s="39" t="s">
        <v>334</v>
      </c>
      <c r="Y185" s="39">
        <v>49120</v>
      </c>
      <c r="Z185" s="39">
        <v>1880</v>
      </c>
      <c r="AA185" s="39">
        <v>5200</v>
      </c>
      <c r="AB185" s="39">
        <v>15880</v>
      </c>
      <c r="AC185" s="39">
        <v>9620</v>
      </c>
      <c r="AD185" s="39">
        <v>8410</v>
      </c>
      <c r="AE185" s="39">
        <v>5260</v>
      </c>
      <c r="AF185" s="39">
        <v>3000</v>
      </c>
      <c r="AG185" s="39">
        <v>310</v>
      </c>
      <c r="AH185" s="39" t="s">
        <v>334</v>
      </c>
      <c r="AI185" s="39">
        <v>49560</v>
      </c>
      <c r="AJ185" s="39">
        <v>1930</v>
      </c>
      <c r="AK185" s="39">
        <v>5320</v>
      </c>
      <c r="AL185" s="39">
        <v>15920</v>
      </c>
      <c r="AM185" s="39">
        <v>9680</v>
      </c>
      <c r="AN185" s="39">
        <v>8530</v>
      </c>
      <c r="AO185" s="39">
        <v>5360</v>
      </c>
      <c r="AP185" s="39">
        <v>3010</v>
      </c>
      <c r="AQ185" s="39">
        <v>300</v>
      </c>
      <c r="AR185" s="39" t="s">
        <v>334</v>
      </c>
      <c r="AS185" s="39">
        <v>50040</v>
      </c>
      <c r="AT185" s="39">
        <v>1930</v>
      </c>
      <c r="AU185" s="39">
        <v>5350</v>
      </c>
      <c r="AV185" s="39">
        <v>16130</v>
      </c>
      <c r="AW185" s="39">
        <v>9790</v>
      </c>
      <c r="AX185" s="39">
        <v>8700</v>
      </c>
      <c r="AY185" s="39">
        <v>5490</v>
      </c>
      <c r="AZ185" s="39">
        <v>3080</v>
      </c>
      <c r="BA185" s="39">
        <v>300</v>
      </c>
      <c r="BB185" s="39" t="s">
        <v>334</v>
      </c>
      <c r="BC185" s="39">
        <v>50770</v>
      </c>
      <c r="BD185" s="39">
        <v>1960</v>
      </c>
      <c r="BE185" s="39">
        <v>5390</v>
      </c>
      <c r="BF185" s="39">
        <v>16390</v>
      </c>
      <c r="BG185" s="39">
        <v>9880</v>
      </c>
      <c r="BH185" s="39">
        <v>8920</v>
      </c>
      <c r="BI185" s="39">
        <v>5630</v>
      </c>
      <c r="BJ185" s="39">
        <v>3190</v>
      </c>
      <c r="BK185" s="39">
        <v>300</v>
      </c>
      <c r="BL185" s="39" t="s">
        <v>334</v>
      </c>
      <c r="BM185" s="39">
        <v>51670</v>
      </c>
      <c r="BN185" s="39">
        <v>1960</v>
      </c>
      <c r="BO185" s="39">
        <v>5410</v>
      </c>
      <c r="BP185" s="39">
        <v>16550</v>
      </c>
      <c r="BQ185" s="39">
        <v>10000</v>
      </c>
      <c r="BR185" s="39">
        <v>9090</v>
      </c>
      <c r="BS185" s="39">
        <v>5780</v>
      </c>
      <c r="BT185" s="39">
        <v>3260</v>
      </c>
      <c r="BU185" s="39">
        <v>300</v>
      </c>
      <c r="BV185" s="39" t="s">
        <v>334</v>
      </c>
      <c r="BW185" s="39">
        <v>52350</v>
      </c>
      <c r="BX185" s="39">
        <v>1940</v>
      </c>
      <c r="BY185" s="39">
        <v>5410</v>
      </c>
      <c r="BZ185" s="39">
        <v>16640</v>
      </c>
      <c r="CA185" s="39">
        <v>10110</v>
      </c>
      <c r="CB185" s="39">
        <v>9260</v>
      </c>
      <c r="CC185" s="39">
        <v>5920</v>
      </c>
      <c r="CD185" s="39">
        <v>3340</v>
      </c>
      <c r="CE185" s="39">
        <v>300</v>
      </c>
      <c r="CF185" s="39" t="s">
        <v>334</v>
      </c>
      <c r="CG185" s="39">
        <v>52920</v>
      </c>
      <c r="CH185" s="39">
        <v>1940</v>
      </c>
      <c r="CI185" s="39">
        <v>5440</v>
      </c>
      <c r="CJ185" s="39">
        <v>16820</v>
      </c>
      <c r="CK185" s="39">
        <v>10200</v>
      </c>
      <c r="CL185" s="39">
        <v>9420</v>
      </c>
      <c r="CM185" s="39">
        <v>5990</v>
      </c>
      <c r="CN185" s="39">
        <v>3410</v>
      </c>
      <c r="CO185" s="39">
        <v>300</v>
      </c>
      <c r="CP185" s="39" t="s">
        <v>334</v>
      </c>
      <c r="CQ185" s="39">
        <v>53520</v>
      </c>
      <c r="CR185" s="39">
        <v>1980</v>
      </c>
      <c r="CS185" s="39">
        <v>5590</v>
      </c>
      <c r="CT185" s="39">
        <v>16940</v>
      </c>
      <c r="CU185" s="39">
        <v>10280</v>
      </c>
      <c r="CV185" s="39">
        <v>9590</v>
      </c>
      <c r="CW185" s="39">
        <v>6220</v>
      </c>
      <c r="CX185" s="39">
        <v>3520</v>
      </c>
      <c r="CY185" s="39">
        <v>310</v>
      </c>
      <c r="CZ185" s="39" t="s">
        <v>334</v>
      </c>
      <c r="DA185" s="39">
        <v>54420</v>
      </c>
      <c r="DB185" s="39">
        <v>2030</v>
      </c>
      <c r="DC185" s="39">
        <v>5630</v>
      </c>
      <c r="DD185" s="39">
        <v>17090</v>
      </c>
      <c r="DE185" s="39">
        <v>10440</v>
      </c>
      <c r="DF185" s="39">
        <v>9720</v>
      </c>
      <c r="DG185" s="39">
        <v>6330</v>
      </c>
      <c r="DH185" s="39">
        <v>3600</v>
      </c>
      <c r="DI185" s="39">
        <v>310</v>
      </c>
      <c r="DJ185" s="39" t="s">
        <v>334</v>
      </c>
      <c r="DK185" s="39">
        <v>55150</v>
      </c>
      <c r="DL185" s="39">
        <v>2120</v>
      </c>
      <c r="DM185" s="39">
        <v>5700</v>
      </c>
      <c r="DN185" s="39">
        <v>17180</v>
      </c>
      <c r="DO185" s="39">
        <v>10600</v>
      </c>
      <c r="DP185" s="39">
        <v>9810</v>
      </c>
      <c r="DQ185" s="39">
        <v>6420</v>
      </c>
      <c r="DR185" s="39">
        <v>3660</v>
      </c>
      <c r="DS185" s="39">
        <v>310</v>
      </c>
      <c r="DT185" s="39" t="s">
        <v>334</v>
      </c>
      <c r="DU185" s="39">
        <v>55810</v>
      </c>
      <c r="DV185" s="39">
        <v>2220</v>
      </c>
      <c r="DW185" s="39">
        <v>5860</v>
      </c>
      <c r="DX185" s="39">
        <v>17450</v>
      </c>
      <c r="DY185" s="39">
        <v>10790</v>
      </c>
      <c r="DZ185" s="39">
        <v>9880</v>
      </c>
      <c r="EA185" s="39">
        <v>6550</v>
      </c>
      <c r="EB185" s="39">
        <v>3680</v>
      </c>
      <c r="EC185" s="39">
        <v>320</v>
      </c>
      <c r="ED185" s="39" t="s">
        <v>334</v>
      </c>
      <c r="EE185" s="39">
        <v>56750</v>
      </c>
      <c r="EF185" s="39">
        <v>2310</v>
      </c>
      <c r="EG185" s="39">
        <v>6000</v>
      </c>
      <c r="EH185" s="39">
        <v>17670</v>
      </c>
      <c r="EI185" s="39">
        <v>10880</v>
      </c>
      <c r="EJ185" s="39">
        <v>9950</v>
      </c>
      <c r="EK185" s="39">
        <v>6640</v>
      </c>
      <c r="EL185" s="39">
        <v>3710</v>
      </c>
      <c r="EM185" s="39">
        <v>330</v>
      </c>
      <c r="EN185" s="39" t="s">
        <v>334</v>
      </c>
      <c r="EO185" s="39">
        <v>57490</v>
      </c>
      <c r="EP185" s="39">
        <v>2340</v>
      </c>
      <c r="EQ185" s="39">
        <v>6180</v>
      </c>
      <c r="ER185" s="39">
        <v>18020</v>
      </c>
      <c r="ES185" s="39">
        <v>10980</v>
      </c>
      <c r="ET185" s="39">
        <v>10130</v>
      </c>
      <c r="EU185" s="39">
        <v>6690</v>
      </c>
      <c r="EV185" s="39">
        <v>3760</v>
      </c>
      <c r="EW185" s="39">
        <v>340</v>
      </c>
      <c r="EX185" s="39" t="s">
        <v>334</v>
      </c>
      <c r="EY185" s="39">
        <v>58430</v>
      </c>
      <c r="EZ185" s="39">
        <v>2360</v>
      </c>
      <c r="FA185" s="39">
        <v>6330</v>
      </c>
      <c r="FB185" s="39">
        <v>18420</v>
      </c>
      <c r="FC185" s="39">
        <v>11080</v>
      </c>
      <c r="FD185" s="39">
        <v>10310</v>
      </c>
      <c r="FE185" s="39">
        <v>6800</v>
      </c>
      <c r="FF185" s="39">
        <v>3820</v>
      </c>
      <c r="FG185" s="39">
        <v>340</v>
      </c>
      <c r="FH185" s="39" t="s">
        <v>334</v>
      </c>
      <c r="FI185" s="39">
        <v>59470</v>
      </c>
      <c r="FJ185" s="39">
        <v>2340</v>
      </c>
      <c r="FK185" s="39">
        <v>6530</v>
      </c>
      <c r="FL185" s="39">
        <v>18640</v>
      </c>
      <c r="FM185" s="39">
        <v>11250</v>
      </c>
      <c r="FN185" s="39">
        <v>10360</v>
      </c>
      <c r="FO185" s="39">
        <v>6880</v>
      </c>
      <c r="FP185" s="39">
        <v>3850</v>
      </c>
      <c r="FQ185" s="39">
        <v>340</v>
      </c>
      <c r="FR185" s="39" t="s">
        <v>334</v>
      </c>
      <c r="FS185" s="39">
        <v>60190</v>
      </c>
      <c r="FT185" s="39">
        <v>2340</v>
      </c>
      <c r="FU185" s="39">
        <v>6730</v>
      </c>
      <c r="FV185" s="39">
        <v>19040</v>
      </c>
      <c r="FW185" s="39">
        <v>11420</v>
      </c>
      <c r="FX185" s="39">
        <v>10430</v>
      </c>
      <c r="FY185" s="39">
        <v>6940</v>
      </c>
      <c r="FZ185" s="39">
        <v>3900</v>
      </c>
      <c r="GA185" s="39">
        <v>350</v>
      </c>
      <c r="GB185" s="39" t="s">
        <v>334</v>
      </c>
      <c r="GC185" s="39">
        <v>61140</v>
      </c>
      <c r="GD185" s="39">
        <v>2370</v>
      </c>
      <c r="GE185" s="39">
        <v>6860</v>
      </c>
      <c r="GF185" s="39">
        <v>19220</v>
      </c>
      <c r="GG185" s="39">
        <v>11550</v>
      </c>
      <c r="GH185" s="39">
        <v>10480</v>
      </c>
      <c r="GI185" s="39">
        <v>6990</v>
      </c>
      <c r="GJ185" s="39">
        <v>3940</v>
      </c>
      <c r="GK185" s="39">
        <v>350</v>
      </c>
      <c r="GL185" s="39" t="s">
        <v>334</v>
      </c>
      <c r="GM185" s="39">
        <v>61770</v>
      </c>
      <c r="GN185" s="39">
        <v>2350</v>
      </c>
      <c r="GO185" s="39">
        <v>6920</v>
      </c>
      <c r="GP185" s="39">
        <v>19390</v>
      </c>
      <c r="GQ185" s="39">
        <v>11710</v>
      </c>
      <c r="GR185" s="39">
        <v>10580</v>
      </c>
      <c r="GS185" s="39">
        <v>7070</v>
      </c>
      <c r="GT185" s="39">
        <v>4000</v>
      </c>
      <c r="GU185" s="39">
        <v>360</v>
      </c>
      <c r="GV185" s="39" t="s">
        <v>334</v>
      </c>
      <c r="GW185" s="39">
        <v>62370</v>
      </c>
      <c r="GX185" s="39">
        <v>2310</v>
      </c>
      <c r="GY185" s="39">
        <v>7050</v>
      </c>
      <c r="GZ185" s="39">
        <v>19550</v>
      </c>
      <c r="HA185" s="39">
        <v>11840</v>
      </c>
      <c r="HB185" s="39">
        <v>10660</v>
      </c>
      <c r="HC185" s="39">
        <v>7150</v>
      </c>
      <c r="HD185" s="39">
        <v>4040</v>
      </c>
      <c r="HE185" s="39">
        <v>360</v>
      </c>
      <c r="HF185" s="39" t="s">
        <v>334</v>
      </c>
      <c r="HG185" s="39">
        <v>62970</v>
      </c>
      <c r="HH185" s="39">
        <v>2310</v>
      </c>
      <c r="HI185" s="39">
        <v>7110</v>
      </c>
      <c r="HJ185" s="39">
        <v>19740</v>
      </c>
      <c r="HK185" s="39">
        <v>11950</v>
      </c>
      <c r="HL185" s="39">
        <v>10730</v>
      </c>
      <c r="HM185" s="39">
        <v>7240</v>
      </c>
      <c r="HN185" s="39">
        <v>4090</v>
      </c>
      <c r="HO185" s="39">
        <v>370</v>
      </c>
      <c r="HP185" s="39" t="s">
        <v>334</v>
      </c>
      <c r="HQ185" s="39">
        <v>63540</v>
      </c>
      <c r="HR185" s="39">
        <v>2350</v>
      </c>
      <c r="HS185" s="39">
        <v>7240</v>
      </c>
      <c r="HT185" s="39">
        <v>19980</v>
      </c>
      <c r="HU185" s="39">
        <v>12070</v>
      </c>
      <c r="HV185" s="39">
        <v>10840</v>
      </c>
      <c r="HW185" s="39">
        <v>7310</v>
      </c>
      <c r="HX185" s="39">
        <v>4140</v>
      </c>
      <c r="HY185" s="39">
        <v>380</v>
      </c>
      <c r="HZ185" s="39" t="s">
        <v>334</v>
      </c>
      <c r="IA185" s="39">
        <v>64320</v>
      </c>
      <c r="IB185" s="39">
        <v>2430</v>
      </c>
      <c r="IC185" s="39">
        <v>7300</v>
      </c>
      <c r="ID185" s="39">
        <v>20150</v>
      </c>
      <c r="IE185" s="39">
        <v>12220</v>
      </c>
      <c r="IF185" s="39">
        <v>10930</v>
      </c>
      <c r="IG185" s="39">
        <v>7400</v>
      </c>
      <c r="IH185" s="39">
        <v>4200</v>
      </c>
      <c r="II185" s="39">
        <v>380</v>
      </c>
      <c r="IJ185" s="39" t="s">
        <v>334</v>
      </c>
      <c r="IK185" s="39">
        <v>65000</v>
      </c>
      <c r="IL185" s="39">
        <v>2450</v>
      </c>
      <c r="IM185" s="39">
        <v>7340</v>
      </c>
      <c r="IN185" s="39">
        <v>20290</v>
      </c>
      <c r="IO185" s="39">
        <v>12310</v>
      </c>
      <c r="IP185" s="39">
        <v>11000</v>
      </c>
      <c r="IQ185" s="39">
        <v>7490</v>
      </c>
      <c r="IR185" s="39">
        <v>4250</v>
      </c>
      <c r="IS185" s="39">
        <v>380</v>
      </c>
      <c r="IT185" s="39" t="s">
        <v>334</v>
      </c>
      <c r="IU185" s="39">
        <v>65510</v>
      </c>
      <c r="IV185" s="39">
        <v>2550</v>
      </c>
      <c r="IW185" s="39">
        <v>7400</v>
      </c>
      <c r="IX185" s="39">
        <v>20510</v>
      </c>
      <c r="IY185" s="39">
        <v>12420</v>
      </c>
      <c r="IZ185" s="39">
        <v>11090</v>
      </c>
      <c r="JA185" s="39">
        <v>7580</v>
      </c>
      <c r="JB185" s="39">
        <v>4330</v>
      </c>
      <c r="JC185" s="39">
        <v>390</v>
      </c>
      <c r="JD185" s="39" t="s">
        <v>334</v>
      </c>
      <c r="JE185" s="39">
        <v>66270</v>
      </c>
      <c r="JF185" s="39">
        <v>2600</v>
      </c>
      <c r="JG185" s="39">
        <v>7520</v>
      </c>
      <c r="JH185" s="39">
        <v>20810</v>
      </c>
      <c r="JI185" s="39">
        <v>12610</v>
      </c>
      <c r="JJ185" s="39">
        <v>11210</v>
      </c>
      <c r="JK185" s="39">
        <v>7720</v>
      </c>
      <c r="JL185" s="39">
        <v>4390</v>
      </c>
      <c r="JM185" s="39">
        <v>390</v>
      </c>
      <c r="JN185" s="39" t="s">
        <v>334</v>
      </c>
      <c r="JO185" s="39">
        <v>67240</v>
      </c>
      <c r="JP185" s="39">
        <v>2650</v>
      </c>
      <c r="JQ185" s="39">
        <v>7700</v>
      </c>
      <c r="JR185" s="39">
        <v>21160</v>
      </c>
      <c r="JS185" s="39">
        <v>12850</v>
      </c>
      <c r="JT185" s="39">
        <v>11380</v>
      </c>
      <c r="JU185" s="39">
        <v>7900</v>
      </c>
      <c r="JV185" s="39">
        <v>4460</v>
      </c>
      <c r="JW185" s="39">
        <v>400</v>
      </c>
      <c r="JX185" s="39" t="s">
        <v>334</v>
      </c>
      <c r="JY185" s="39">
        <v>68500</v>
      </c>
      <c r="JZ185" s="39">
        <v>2640</v>
      </c>
      <c r="KA185" s="39">
        <v>7770</v>
      </c>
      <c r="KB185" s="39">
        <v>21330</v>
      </c>
      <c r="KC185" s="39">
        <v>13020</v>
      </c>
      <c r="KD185" s="39">
        <v>11500</v>
      </c>
      <c r="KE185" s="39">
        <v>8030</v>
      </c>
      <c r="KF185" s="39">
        <v>4550</v>
      </c>
      <c r="KG185" s="39">
        <v>410</v>
      </c>
      <c r="KH185" s="39" t="s">
        <v>334</v>
      </c>
      <c r="KI185" s="39">
        <v>69240</v>
      </c>
      <c r="KJ185" s="39">
        <v>2670</v>
      </c>
      <c r="KK185" s="39">
        <v>7910</v>
      </c>
      <c r="KL185" s="39">
        <v>21630</v>
      </c>
      <c r="KM185" s="39">
        <v>13260</v>
      </c>
      <c r="KN185" s="39">
        <v>11710</v>
      </c>
      <c r="KO185" s="39">
        <v>8200</v>
      </c>
      <c r="KP185" s="39">
        <v>4650</v>
      </c>
      <c r="KQ185" s="39">
        <v>410</v>
      </c>
      <c r="KR185" s="39" t="s">
        <v>334</v>
      </c>
      <c r="KS185" s="39">
        <v>70430</v>
      </c>
      <c r="KT185" s="39">
        <v>2700</v>
      </c>
      <c r="KU185" s="39">
        <v>8150</v>
      </c>
      <c r="KV185" s="39">
        <v>21960</v>
      </c>
      <c r="KW185" s="39">
        <v>13460</v>
      </c>
      <c r="KX185" s="39">
        <v>11950</v>
      </c>
      <c r="KY185" s="39">
        <v>8380</v>
      </c>
      <c r="KZ185" s="39">
        <v>4740</v>
      </c>
      <c r="LA185" s="39">
        <v>410</v>
      </c>
      <c r="LB185" s="39" t="s">
        <v>334</v>
      </c>
      <c r="LC185" s="39">
        <v>71760</v>
      </c>
      <c r="LD185" t="str">
        <f>INDEX(Lookup!$F$2:$F$375, MATCH(D185,Lookup!$A$2:$A$375,0))</f>
        <v>Cambridgeshire and Peterborough Combined Authority</v>
      </c>
    </row>
    <row r="186" spans="2:316" ht="15" customHeight="1" x14ac:dyDescent="0.25">
      <c r="B186" s="1" t="s">
        <v>357</v>
      </c>
      <c r="C186" s="40" t="s">
        <v>331</v>
      </c>
      <c r="D186" s="40" t="s">
        <v>699</v>
      </c>
      <c r="E186" s="41" t="s">
        <v>700</v>
      </c>
      <c r="F186" s="38">
        <v>42300</v>
      </c>
      <c r="G186" s="38">
        <v>90610</v>
      </c>
      <c r="H186" s="38">
        <v>162290</v>
      </c>
      <c r="I186" s="38">
        <v>103300</v>
      </c>
      <c r="J186" s="38">
        <v>60280</v>
      </c>
      <c r="K186" s="38">
        <v>33700</v>
      </c>
      <c r="L186" s="38">
        <v>24510</v>
      </c>
      <c r="M186" s="38">
        <v>2980</v>
      </c>
      <c r="N186" s="38" t="s">
        <v>334</v>
      </c>
      <c r="O186" s="39">
        <v>519970</v>
      </c>
      <c r="P186" s="39">
        <v>43650</v>
      </c>
      <c r="Q186" s="39">
        <v>92890</v>
      </c>
      <c r="R186" s="39">
        <v>162510</v>
      </c>
      <c r="S186" s="39">
        <v>103180</v>
      </c>
      <c r="T186" s="39">
        <v>60160</v>
      </c>
      <c r="U186" s="39">
        <v>33370</v>
      </c>
      <c r="V186" s="39">
        <v>24100</v>
      </c>
      <c r="W186" s="39">
        <v>2880</v>
      </c>
      <c r="X186" s="39" t="s">
        <v>334</v>
      </c>
      <c r="Y186" s="39">
        <v>522750</v>
      </c>
      <c r="Z186" s="39">
        <v>46320</v>
      </c>
      <c r="AA186" s="39">
        <v>95790</v>
      </c>
      <c r="AB186" s="39">
        <v>164800</v>
      </c>
      <c r="AC186" s="39">
        <v>102950</v>
      </c>
      <c r="AD186" s="39">
        <v>60060</v>
      </c>
      <c r="AE186" s="39">
        <v>32980</v>
      </c>
      <c r="AF186" s="39">
        <v>23260</v>
      </c>
      <c r="AG186" s="39">
        <v>2600</v>
      </c>
      <c r="AH186" s="39" t="s">
        <v>334</v>
      </c>
      <c r="AI186" s="39">
        <v>528760</v>
      </c>
      <c r="AJ186" s="39">
        <v>47610</v>
      </c>
      <c r="AK186" s="39">
        <v>98480</v>
      </c>
      <c r="AL186" s="39">
        <v>165550</v>
      </c>
      <c r="AM186" s="39">
        <v>103060</v>
      </c>
      <c r="AN186" s="39">
        <v>60900</v>
      </c>
      <c r="AO186" s="39">
        <v>33540</v>
      </c>
      <c r="AP186" s="39">
        <v>23230</v>
      </c>
      <c r="AQ186" s="39">
        <v>2580</v>
      </c>
      <c r="AR186" s="39" t="s">
        <v>334</v>
      </c>
      <c r="AS186" s="39">
        <v>534930</v>
      </c>
      <c r="AT186" s="39">
        <v>48070</v>
      </c>
      <c r="AU186" s="39">
        <v>99280</v>
      </c>
      <c r="AV186" s="39">
        <v>166780</v>
      </c>
      <c r="AW186" s="39">
        <v>104060</v>
      </c>
      <c r="AX186" s="39">
        <v>61680</v>
      </c>
      <c r="AY186" s="39">
        <v>34120</v>
      </c>
      <c r="AZ186" s="39">
        <v>23610</v>
      </c>
      <c r="BA186" s="39">
        <v>2620</v>
      </c>
      <c r="BB186" s="39" t="s">
        <v>334</v>
      </c>
      <c r="BC186" s="39">
        <v>540210</v>
      </c>
      <c r="BD186" s="39">
        <v>48020</v>
      </c>
      <c r="BE186" s="39">
        <v>99870</v>
      </c>
      <c r="BF186" s="39">
        <v>167890</v>
      </c>
      <c r="BG186" s="39">
        <v>105050</v>
      </c>
      <c r="BH186" s="39">
        <v>62640</v>
      </c>
      <c r="BI186" s="39">
        <v>34910</v>
      </c>
      <c r="BJ186" s="39">
        <v>23880</v>
      </c>
      <c r="BK186" s="39">
        <v>2630</v>
      </c>
      <c r="BL186" s="39" t="s">
        <v>334</v>
      </c>
      <c r="BM186" s="39">
        <v>544880</v>
      </c>
      <c r="BN186" s="39">
        <v>48280</v>
      </c>
      <c r="BO186" s="39">
        <v>100280</v>
      </c>
      <c r="BP186" s="39">
        <v>169160</v>
      </c>
      <c r="BQ186" s="39">
        <v>106150</v>
      </c>
      <c r="BR186" s="39">
        <v>63710</v>
      </c>
      <c r="BS186" s="39">
        <v>35650</v>
      </c>
      <c r="BT186" s="39">
        <v>24280</v>
      </c>
      <c r="BU186" s="39">
        <v>2700</v>
      </c>
      <c r="BV186" s="39" t="s">
        <v>334</v>
      </c>
      <c r="BW186" s="39">
        <v>550210</v>
      </c>
      <c r="BX186" s="39">
        <v>48760</v>
      </c>
      <c r="BY186" s="39">
        <v>100780</v>
      </c>
      <c r="BZ186" s="39">
        <v>170070</v>
      </c>
      <c r="CA186" s="39">
        <v>107530</v>
      </c>
      <c r="CB186" s="39">
        <v>64470</v>
      </c>
      <c r="CC186" s="39">
        <v>36370</v>
      </c>
      <c r="CD186" s="39">
        <v>24700</v>
      </c>
      <c r="CE186" s="39">
        <v>2770</v>
      </c>
      <c r="CF186" s="39" t="s">
        <v>334</v>
      </c>
      <c r="CG186" s="39">
        <v>555450</v>
      </c>
      <c r="CH186" s="39">
        <v>49130</v>
      </c>
      <c r="CI186" s="39">
        <v>101310</v>
      </c>
      <c r="CJ186" s="39">
        <v>170620</v>
      </c>
      <c r="CK186" s="39">
        <v>108740</v>
      </c>
      <c r="CL186" s="39">
        <v>65220</v>
      </c>
      <c r="CM186" s="39">
        <v>37100</v>
      </c>
      <c r="CN186" s="39">
        <v>25170</v>
      </c>
      <c r="CO186" s="39">
        <v>2850</v>
      </c>
      <c r="CP186" s="39" t="s">
        <v>334</v>
      </c>
      <c r="CQ186" s="39">
        <v>560130</v>
      </c>
      <c r="CR186" s="39">
        <v>49380</v>
      </c>
      <c r="CS186" s="39">
        <v>101820</v>
      </c>
      <c r="CT186" s="39">
        <v>171190</v>
      </c>
      <c r="CU186" s="39">
        <v>109680</v>
      </c>
      <c r="CV186" s="39">
        <v>65920</v>
      </c>
      <c r="CW186" s="39">
        <v>37740</v>
      </c>
      <c r="CX186" s="39">
        <v>25610</v>
      </c>
      <c r="CY186" s="39">
        <v>2890</v>
      </c>
      <c r="CZ186" s="39" t="s">
        <v>334</v>
      </c>
      <c r="DA186" s="39">
        <v>564220</v>
      </c>
      <c r="DB186" s="39">
        <v>49480</v>
      </c>
      <c r="DC186" s="39">
        <v>102370</v>
      </c>
      <c r="DD186" s="39">
        <v>171770</v>
      </c>
      <c r="DE186" s="39">
        <v>110610</v>
      </c>
      <c r="DF186" s="39">
        <v>66590</v>
      </c>
      <c r="DG186" s="39">
        <v>38490</v>
      </c>
      <c r="DH186" s="39">
        <v>26080</v>
      </c>
      <c r="DI186" s="39">
        <v>2940</v>
      </c>
      <c r="DJ186" s="39" t="s">
        <v>334</v>
      </c>
      <c r="DK186" s="39">
        <v>568330</v>
      </c>
      <c r="DL186" s="39">
        <v>49800</v>
      </c>
      <c r="DM186" s="39">
        <v>103090</v>
      </c>
      <c r="DN186" s="39">
        <v>172560</v>
      </c>
      <c r="DO186" s="39">
        <v>111620</v>
      </c>
      <c r="DP186" s="39">
        <v>67690</v>
      </c>
      <c r="DQ186" s="39">
        <v>38950</v>
      </c>
      <c r="DR186" s="39">
        <v>26430</v>
      </c>
      <c r="DS186" s="39">
        <v>2950</v>
      </c>
      <c r="DT186" s="39" t="s">
        <v>334</v>
      </c>
      <c r="DU186" s="39">
        <v>573080</v>
      </c>
      <c r="DV186" s="39">
        <v>49790</v>
      </c>
      <c r="DW186" s="39">
        <v>103800</v>
      </c>
      <c r="DX186" s="39">
        <v>173460</v>
      </c>
      <c r="DY186" s="39">
        <v>112590</v>
      </c>
      <c r="DZ186" s="39">
        <v>68400</v>
      </c>
      <c r="EA186" s="39">
        <v>39220</v>
      </c>
      <c r="EB186" s="39">
        <v>26620</v>
      </c>
      <c r="EC186" s="39">
        <v>2960</v>
      </c>
      <c r="ED186" s="39" t="s">
        <v>334</v>
      </c>
      <c r="EE186" s="39">
        <v>576840</v>
      </c>
      <c r="EF186" s="39">
        <v>50010</v>
      </c>
      <c r="EG186" s="39">
        <v>104690</v>
      </c>
      <c r="EH186" s="39">
        <v>174570</v>
      </c>
      <c r="EI186" s="39">
        <v>113700</v>
      </c>
      <c r="EJ186" s="39">
        <v>69070</v>
      </c>
      <c r="EK186" s="39">
        <v>39660</v>
      </c>
      <c r="EL186" s="39">
        <v>26850</v>
      </c>
      <c r="EM186" s="39">
        <v>3020</v>
      </c>
      <c r="EN186" s="39" t="s">
        <v>334</v>
      </c>
      <c r="EO186" s="39">
        <v>581570</v>
      </c>
      <c r="EP186" s="39">
        <v>50370</v>
      </c>
      <c r="EQ186" s="39">
        <v>106000</v>
      </c>
      <c r="ER186" s="39">
        <v>175630</v>
      </c>
      <c r="ES186" s="39">
        <v>114610</v>
      </c>
      <c r="ET186" s="39">
        <v>69740</v>
      </c>
      <c r="EU186" s="39">
        <v>39990</v>
      </c>
      <c r="EV186" s="39">
        <v>27090</v>
      </c>
      <c r="EW186" s="39">
        <v>3090</v>
      </c>
      <c r="EX186" s="39" t="s">
        <v>334</v>
      </c>
      <c r="EY186" s="39">
        <v>586520</v>
      </c>
      <c r="EZ186" s="39">
        <v>50820</v>
      </c>
      <c r="FA186" s="39">
        <v>107470</v>
      </c>
      <c r="FB186" s="39">
        <v>176760</v>
      </c>
      <c r="FC186" s="39">
        <v>115690</v>
      </c>
      <c r="FD186" s="39">
        <v>70430</v>
      </c>
      <c r="FE186" s="39">
        <v>40300</v>
      </c>
      <c r="FF186" s="39">
        <v>27240</v>
      </c>
      <c r="FG186" s="39">
        <v>3120</v>
      </c>
      <c r="FH186" s="39" t="s">
        <v>334</v>
      </c>
      <c r="FI186" s="39">
        <v>591840</v>
      </c>
      <c r="FJ186" s="39">
        <v>51110</v>
      </c>
      <c r="FK186" s="39">
        <v>108830</v>
      </c>
      <c r="FL186" s="39">
        <v>178030</v>
      </c>
      <c r="FM186" s="39">
        <v>116600</v>
      </c>
      <c r="FN186" s="39">
        <v>70900</v>
      </c>
      <c r="FO186" s="39">
        <v>40490</v>
      </c>
      <c r="FP186" s="39">
        <v>27390</v>
      </c>
      <c r="FQ186" s="39">
        <v>3170</v>
      </c>
      <c r="FR186" s="39" t="s">
        <v>334</v>
      </c>
      <c r="FS186" s="39">
        <v>596500</v>
      </c>
      <c r="FT186" s="39">
        <v>51490</v>
      </c>
      <c r="FU186" s="39">
        <v>110170</v>
      </c>
      <c r="FV186" s="39">
        <v>178880</v>
      </c>
      <c r="FW186" s="39">
        <v>116980</v>
      </c>
      <c r="FX186" s="39">
        <v>71340</v>
      </c>
      <c r="FY186" s="39">
        <v>40780</v>
      </c>
      <c r="FZ186" s="39">
        <v>27510</v>
      </c>
      <c r="GA186" s="39">
        <v>3220</v>
      </c>
      <c r="GB186" s="39" t="s">
        <v>334</v>
      </c>
      <c r="GC186" s="39">
        <v>600370</v>
      </c>
      <c r="GD186" s="39">
        <v>52030</v>
      </c>
      <c r="GE186" s="39">
        <v>110960</v>
      </c>
      <c r="GF186" s="39">
        <v>179590</v>
      </c>
      <c r="GG186" s="39">
        <v>117570</v>
      </c>
      <c r="GH186" s="39">
        <v>71780</v>
      </c>
      <c r="GI186" s="39">
        <v>41110</v>
      </c>
      <c r="GJ186" s="39">
        <v>27550</v>
      </c>
      <c r="GK186" s="39">
        <v>3280</v>
      </c>
      <c r="GL186" s="39" t="s">
        <v>334</v>
      </c>
      <c r="GM186" s="39">
        <v>603870</v>
      </c>
      <c r="GN186" s="39">
        <v>52430</v>
      </c>
      <c r="GO186" s="39">
        <v>111840</v>
      </c>
      <c r="GP186" s="39">
        <v>180620</v>
      </c>
      <c r="GQ186" s="39">
        <v>118290</v>
      </c>
      <c r="GR186" s="39">
        <v>72250</v>
      </c>
      <c r="GS186" s="39">
        <v>41420</v>
      </c>
      <c r="GT186" s="39">
        <v>27680</v>
      </c>
      <c r="GU186" s="39">
        <v>3320</v>
      </c>
      <c r="GV186" s="39" t="s">
        <v>334</v>
      </c>
      <c r="GW186" s="39">
        <v>607840</v>
      </c>
      <c r="GX186" s="39">
        <v>52700</v>
      </c>
      <c r="GY186" s="39">
        <v>112490</v>
      </c>
      <c r="GZ186" s="39">
        <v>181440</v>
      </c>
      <c r="HA186" s="39">
        <v>119040</v>
      </c>
      <c r="HB186" s="39">
        <v>72890</v>
      </c>
      <c r="HC186" s="39">
        <v>41780</v>
      </c>
      <c r="HD186" s="39">
        <v>27800</v>
      </c>
      <c r="HE186" s="39">
        <v>3350</v>
      </c>
      <c r="HF186" s="39" t="s">
        <v>334</v>
      </c>
      <c r="HG186" s="39">
        <v>611490</v>
      </c>
      <c r="HH186" s="39">
        <v>52940</v>
      </c>
      <c r="HI186" s="39">
        <v>112930</v>
      </c>
      <c r="HJ186" s="39">
        <v>181850</v>
      </c>
      <c r="HK186" s="39">
        <v>119770</v>
      </c>
      <c r="HL186" s="39">
        <v>73560</v>
      </c>
      <c r="HM186" s="39">
        <v>41990</v>
      </c>
      <c r="HN186" s="39">
        <v>28010</v>
      </c>
      <c r="HO186" s="39">
        <v>3390</v>
      </c>
      <c r="HP186" s="39" t="s">
        <v>334</v>
      </c>
      <c r="HQ186" s="39">
        <v>614450</v>
      </c>
      <c r="HR186" s="39">
        <v>53310</v>
      </c>
      <c r="HS186" s="39">
        <v>113470</v>
      </c>
      <c r="HT186" s="39">
        <v>182480</v>
      </c>
      <c r="HU186" s="39">
        <v>120790</v>
      </c>
      <c r="HV186" s="39">
        <v>74120</v>
      </c>
      <c r="HW186" s="39">
        <v>42350</v>
      </c>
      <c r="HX186" s="39">
        <v>28230</v>
      </c>
      <c r="HY186" s="39">
        <v>3420</v>
      </c>
      <c r="HZ186" s="39" t="s">
        <v>334</v>
      </c>
      <c r="IA186" s="39">
        <v>618160</v>
      </c>
      <c r="IB186" s="39">
        <v>53680</v>
      </c>
      <c r="IC186" s="39">
        <v>114340</v>
      </c>
      <c r="ID186" s="39">
        <v>183700</v>
      </c>
      <c r="IE186" s="39">
        <v>121930</v>
      </c>
      <c r="IF186" s="39">
        <v>74920</v>
      </c>
      <c r="IG186" s="39">
        <v>42880</v>
      </c>
      <c r="IH186" s="39">
        <v>28540</v>
      </c>
      <c r="II186" s="39">
        <v>3460</v>
      </c>
      <c r="IJ186" s="39" t="s">
        <v>334</v>
      </c>
      <c r="IK186" s="39">
        <v>623450</v>
      </c>
      <c r="IL186" s="39">
        <v>54220</v>
      </c>
      <c r="IM186" s="39">
        <v>115310</v>
      </c>
      <c r="IN186" s="39">
        <v>184670</v>
      </c>
      <c r="IO186" s="39">
        <v>123020</v>
      </c>
      <c r="IP186" s="39">
        <v>75810</v>
      </c>
      <c r="IQ186" s="39">
        <v>43370</v>
      </c>
      <c r="IR186" s="39">
        <v>28920</v>
      </c>
      <c r="IS186" s="39">
        <v>3500</v>
      </c>
      <c r="IT186" s="39" t="s">
        <v>334</v>
      </c>
      <c r="IU186" s="39">
        <v>628830</v>
      </c>
      <c r="IV186" s="39">
        <v>54850</v>
      </c>
      <c r="IW186" s="39">
        <v>116170</v>
      </c>
      <c r="IX186" s="39">
        <v>185680</v>
      </c>
      <c r="IY186" s="39">
        <v>124340</v>
      </c>
      <c r="IZ186" s="39">
        <v>76790</v>
      </c>
      <c r="JA186" s="39">
        <v>43910</v>
      </c>
      <c r="JB186" s="39">
        <v>29320</v>
      </c>
      <c r="JC186" s="39">
        <v>3520</v>
      </c>
      <c r="JD186" s="39" t="s">
        <v>334</v>
      </c>
      <c r="JE186" s="39">
        <v>634570</v>
      </c>
      <c r="JF186" s="39">
        <v>55350</v>
      </c>
      <c r="JG186" s="39">
        <v>117010</v>
      </c>
      <c r="JH186" s="39">
        <v>186790</v>
      </c>
      <c r="JI186" s="39">
        <v>125510</v>
      </c>
      <c r="JJ186" s="39">
        <v>77720</v>
      </c>
      <c r="JK186" s="39">
        <v>44460</v>
      </c>
      <c r="JL186" s="39">
        <v>29620</v>
      </c>
      <c r="JM186" s="39">
        <v>3550</v>
      </c>
      <c r="JN186" s="39" t="s">
        <v>334</v>
      </c>
      <c r="JO186" s="39">
        <v>640010</v>
      </c>
      <c r="JP186" s="39">
        <v>56130</v>
      </c>
      <c r="JQ186" s="39">
        <v>118190</v>
      </c>
      <c r="JR186" s="39">
        <v>188450</v>
      </c>
      <c r="JS186" s="39">
        <v>127480</v>
      </c>
      <c r="JT186" s="39">
        <v>79220</v>
      </c>
      <c r="JU186" s="39">
        <v>45430</v>
      </c>
      <c r="JV186" s="39">
        <v>30180</v>
      </c>
      <c r="JW186" s="39">
        <v>3610</v>
      </c>
      <c r="JX186" s="39" t="s">
        <v>334</v>
      </c>
      <c r="JY186" s="39">
        <v>648680</v>
      </c>
      <c r="JZ186" s="39">
        <v>56510</v>
      </c>
      <c r="KA186" s="39">
        <v>118810</v>
      </c>
      <c r="KB186" s="39">
        <v>189400</v>
      </c>
      <c r="KC186" s="39">
        <v>128710</v>
      </c>
      <c r="KD186" s="39">
        <v>80190</v>
      </c>
      <c r="KE186" s="39">
        <v>46140</v>
      </c>
      <c r="KF186" s="39">
        <v>30620</v>
      </c>
      <c r="KG186" s="39">
        <v>3640</v>
      </c>
      <c r="KH186" s="39" t="s">
        <v>334</v>
      </c>
      <c r="KI186" s="39">
        <v>654020</v>
      </c>
      <c r="KJ186" s="39">
        <v>56730</v>
      </c>
      <c r="KK186" s="39">
        <v>119650</v>
      </c>
      <c r="KL186" s="39">
        <v>190800</v>
      </c>
      <c r="KM186" s="39">
        <v>130090</v>
      </c>
      <c r="KN186" s="39">
        <v>81450</v>
      </c>
      <c r="KO186" s="39">
        <v>46960</v>
      </c>
      <c r="KP186" s="39">
        <v>31130</v>
      </c>
      <c r="KQ186" s="39">
        <v>3690</v>
      </c>
      <c r="KR186" s="39" t="s">
        <v>334</v>
      </c>
      <c r="KS186" s="39">
        <v>660490</v>
      </c>
      <c r="KT186" s="39">
        <v>57260</v>
      </c>
      <c r="KU186" s="39">
        <v>120240</v>
      </c>
      <c r="KV186" s="39">
        <v>192020</v>
      </c>
      <c r="KW186" s="39">
        <v>131890</v>
      </c>
      <c r="KX186" s="39">
        <v>82840</v>
      </c>
      <c r="KY186" s="39">
        <v>47770</v>
      </c>
      <c r="KZ186" s="39">
        <v>31700</v>
      </c>
      <c r="LA186" s="39">
        <v>3770</v>
      </c>
      <c r="LB186" s="39" t="s">
        <v>334</v>
      </c>
      <c r="LC186" s="39">
        <v>667480</v>
      </c>
      <c r="LD186" t="e">
        <f>INDEX(Lookup!$F$2:$F$375, MATCH(D186,Lookup!$A$2:$A$375,0))</f>
        <v>#N/A</v>
      </c>
    </row>
    <row r="187" spans="2:316" ht="15" customHeight="1" x14ac:dyDescent="0.25">
      <c r="B187" s="1" t="s">
        <v>342</v>
      </c>
      <c r="C187" s="42">
        <v>1505</v>
      </c>
      <c r="D187" s="42" t="s">
        <v>701</v>
      </c>
      <c r="E187" s="37" t="s">
        <v>702</v>
      </c>
      <c r="F187" s="38">
        <v>9100</v>
      </c>
      <c r="G187" s="38">
        <v>12380</v>
      </c>
      <c r="H187" s="38">
        <v>21550</v>
      </c>
      <c r="I187" s="38">
        <v>11490</v>
      </c>
      <c r="J187" s="38">
        <v>5460</v>
      </c>
      <c r="K187" s="38">
        <v>3710</v>
      </c>
      <c r="L187" s="38">
        <v>1690</v>
      </c>
      <c r="M187" s="38">
        <v>80</v>
      </c>
      <c r="N187" s="38" t="s">
        <v>334</v>
      </c>
      <c r="O187" s="39">
        <v>65460</v>
      </c>
      <c r="P187" s="39">
        <v>9420</v>
      </c>
      <c r="Q187" s="39">
        <v>12980</v>
      </c>
      <c r="R187" s="39">
        <v>21030</v>
      </c>
      <c r="S187" s="39">
        <v>11480</v>
      </c>
      <c r="T187" s="39">
        <v>5460</v>
      </c>
      <c r="U187" s="39">
        <v>3690</v>
      </c>
      <c r="V187" s="39">
        <v>1660</v>
      </c>
      <c r="W187" s="39">
        <v>80</v>
      </c>
      <c r="X187" s="39" t="s">
        <v>334</v>
      </c>
      <c r="Y187" s="39">
        <v>65780</v>
      </c>
      <c r="Z187" s="39">
        <v>9720</v>
      </c>
      <c r="AA187" s="39">
        <v>13690</v>
      </c>
      <c r="AB187" s="39">
        <v>20830</v>
      </c>
      <c r="AC187" s="39">
        <v>11560</v>
      </c>
      <c r="AD187" s="39">
        <v>5560</v>
      </c>
      <c r="AE187" s="39">
        <v>3670</v>
      </c>
      <c r="AF187" s="39">
        <v>1560</v>
      </c>
      <c r="AG187" s="39">
        <v>60</v>
      </c>
      <c r="AH187" s="39" t="s">
        <v>334</v>
      </c>
      <c r="AI187" s="39">
        <v>66650</v>
      </c>
      <c r="AJ187" s="39">
        <v>9850</v>
      </c>
      <c r="AK187" s="39">
        <v>14250</v>
      </c>
      <c r="AL187" s="39">
        <v>20860</v>
      </c>
      <c r="AM187" s="39">
        <v>11770</v>
      </c>
      <c r="AN187" s="39">
        <v>5930</v>
      </c>
      <c r="AO187" s="39">
        <v>3760</v>
      </c>
      <c r="AP187" s="39">
        <v>1520</v>
      </c>
      <c r="AQ187" s="39">
        <v>70</v>
      </c>
      <c r="AR187" s="39" t="s">
        <v>334</v>
      </c>
      <c r="AS187" s="39">
        <v>68000</v>
      </c>
      <c r="AT187" s="39">
        <v>9730</v>
      </c>
      <c r="AU187" s="39">
        <v>14400</v>
      </c>
      <c r="AV187" s="39">
        <v>21080</v>
      </c>
      <c r="AW187" s="39">
        <v>12040</v>
      </c>
      <c r="AX187" s="39">
        <v>6130</v>
      </c>
      <c r="AY187" s="39">
        <v>3830</v>
      </c>
      <c r="AZ187" s="39">
        <v>1550</v>
      </c>
      <c r="BA187" s="39">
        <v>70</v>
      </c>
      <c r="BB187" s="39" t="s">
        <v>334</v>
      </c>
      <c r="BC187" s="39">
        <v>68820</v>
      </c>
      <c r="BD187" s="39">
        <v>9420</v>
      </c>
      <c r="BE187" s="39">
        <v>14500</v>
      </c>
      <c r="BF187" s="39">
        <v>21310</v>
      </c>
      <c r="BG187" s="39">
        <v>12360</v>
      </c>
      <c r="BH187" s="39">
        <v>6350</v>
      </c>
      <c r="BI187" s="39">
        <v>3930</v>
      </c>
      <c r="BJ187" s="39">
        <v>1600</v>
      </c>
      <c r="BK187" s="39">
        <v>70</v>
      </c>
      <c r="BL187" s="39" t="s">
        <v>334</v>
      </c>
      <c r="BM187" s="39">
        <v>69530</v>
      </c>
      <c r="BN187" s="39">
        <v>9140</v>
      </c>
      <c r="BO187" s="39">
        <v>14580</v>
      </c>
      <c r="BP187" s="39">
        <v>21460</v>
      </c>
      <c r="BQ187" s="39">
        <v>12670</v>
      </c>
      <c r="BR187" s="39">
        <v>6540</v>
      </c>
      <c r="BS187" s="39">
        <v>4020</v>
      </c>
      <c r="BT187" s="39">
        <v>1610</v>
      </c>
      <c r="BU187" s="39">
        <v>80</v>
      </c>
      <c r="BV187" s="39" t="s">
        <v>334</v>
      </c>
      <c r="BW187" s="39">
        <v>70110</v>
      </c>
      <c r="BX187" s="39">
        <v>9120</v>
      </c>
      <c r="BY187" s="39">
        <v>14690</v>
      </c>
      <c r="BZ187" s="39">
        <v>21650</v>
      </c>
      <c r="CA187" s="39">
        <v>13030</v>
      </c>
      <c r="CB187" s="39">
        <v>6620</v>
      </c>
      <c r="CC187" s="39">
        <v>4090</v>
      </c>
      <c r="CD187" s="39">
        <v>1670</v>
      </c>
      <c r="CE187" s="39">
        <v>90</v>
      </c>
      <c r="CF187" s="39" t="s">
        <v>334</v>
      </c>
      <c r="CG187" s="39">
        <v>70940</v>
      </c>
      <c r="CH187" s="39">
        <v>9030</v>
      </c>
      <c r="CI187" s="39">
        <v>14750</v>
      </c>
      <c r="CJ187" s="39">
        <v>21750</v>
      </c>
      <c r="CK187" s="39">
        <v>13210</v>
      </c>
      <c r="CL187" s="39">
        <v>6720</v>
      </c>
      <c r="CM187" s="39">
        <v>4160</v>
      </c>
      <c r="CN187" s="39">
        <v>1730</v>
      </c>
      <c r="CO187" s="39">
        <v>110</v>
      </c>
      <c r="CP187" s="39" t="s">
        <v>334</v>
      </c>
      <c r="CQ187" s="39">
        <v>71460</v>
      </c>
      <c r="CR187" s="39">
        <v>9030</v>
      </c>
      <c r="CS187" s="39">
        <v>14770</v>
      </c>
      <c r="CT187" s="39">
        <v>21840</v>
      </c>
      <c r="CU187" s="39">
        <v>13320</v>
      </c>
      <c r="CV187" s="39">
        <v>6810</v>
      </c>
      <c r="CW187" s="39">
        <v>4230</v>
      </c>
      <c r="CX187" s="39">
        <v>1770</v>
      </c>
      <c r="CY187" s="39">
        <v>110</v>
      </c>
      <c r="CZ187" s="39" t="s">
        <v>334</v>
      </c>
      <c r="DA187" s="39">
        <v>71870</v>
      </c>
      <c r="DB187" s="39">
        <v>9050</v>
      </c>
      <c r="DC187" s="39">
        <v>14770</v>
      </c>
      <c r="DD187" s="39">
        <v>21860</v>
      </c>
      <c r="DE187" s="39">
        <v>13320</v>
      </c>
      <c r="DF187" s="39">
        <v>6840</v>
      </c>
      <c r="DG187" s="39">
        <v>4270</v>
      </c>
      <c r="DH187" s="39">
        <v>1780</v>
      </c>
      <c r="DI187" s="39">
        <v>110</v>
      </c>
      <c r="DJ187" s="39" t="s">
        <v>334</v>
      </c>
      <c r="DK187" s="39">
        <v>72000</v>
      </c>
      <c r="DL187" s="39">
        <v>9080</v>
      </c>
      <c r="DM187" s="39">
        <v>14800</v>
      </c>
      <c r="DN187" s="39">
        <v>21990</v>
      </c>
      <c r="DO187" s="39">
        <v>13340</v>
      </c>
      <c r="DP187" s="39">
        <v>6940</v>
      </c>
      <c r="DQ187" s="39">
        <v>4320</v>
      </c>
      <c r="DR187" s="39">
        <v>1820</v>
      </c>
      <c r="DS187" s="39">
        <v>110</v>
      </c>
      <c r="DT187" s="39" t="s">
        <v>334</v>
      </c>
      <c r="DU187" s="39">
        <v>72400</v>
      </c>
      <c r="DV187" s="39">
        <v>9020</v>
      </c>
      <c r="DW187" s="39">
        <v>14800</v>
      </c>
      <c r="DX187" s="39">
        <v>22110</v>
      </c>
      <c r="DY187" s="39">
        <v>13370</v>
      </c>
      <c r="DZ187" s="39">
        <v>6980</v>
      </c>
      <c r="EA187" s="39">
        <v>4330</v>
      </c>
      <c r="EB187" s="39">
        <v>1830</v>
      </c>
      <c r="EC187" s="39">
        <v>110</v>
      </c>
      <c r="ED187" s="39" t="s">
        <v>334</v>
      </c>
      <c r="EE187" s="39">
        <v>72550</v>
      </c>
      <c r="EF187" s="39">
        <v>8920</v>
      </c>
      <c r="EG187" s="39">
        <v>14840</v>
      </c>
      <c r="EH187" s="39">
        <v>22340</v>
      </c>
      <c r="EI187" s="39">
        <v>13520</v>
      </c>
      <c r="EJ187" s="39">
        <v>6980</v>
      </c>
      <c r="EK187" s="39">
        <v>4340</v>
      </c>
      <c r="EL187" s="39">
        <v>1790</v>
      </c>
      <c r="EM187" s="39">
        <v>120</v>
      </c>
      <c r="EN187" s="39" t="s">
        <v>334</v>
      </c>
      <c r="EO187" s="39">
        <v>72850</v>
      </c>
      <c r="EP187" s="39">
        <v>8930</v>
      </c>
      <c r="EQ187" s="39">
        <v>14870</v>
      </c>
      <c r="ER187" s="39">
        <v>22470</v>
      </c>
      <c r="ES187" s="39">
        <v>13590</v>
      </c>
      <c r="ET187" s="39">
        <v>7030</v>
      </c>
      <c r="EU187" s="39">
        <v>4320</v>
      </c>
      <c r="EV187" s="39">
        <v>1810</v>
      </c>
      <c r="EW187" s="39">
        <v>120</v>
      </c>
      <c r="EX187" s="39" t="s">
        <v>334</v>
      </c>
      <c r="EY187" s="39">
        <v>73130</v>
      </c>
      <c r="EZ187" s="39">
        <v>8950</v>
      </c>
      <c r="FA187" s="39">
        <v>14920</v>
      </c>
      <c r="FB187" s="39">
        <v>22630</v>
      </c>
      <c r="FC187" s="39">
        <v>13650</v>
      </c>
      <c r="FD187" s="39">
        <v>7040</v>
      </c>
      <c r="FE187" s="39">
        <v>4340</v>
      </c>
      <c r="FF187" s="39">
        <v>1840</v>
      </c>
      <c r="FG187" s="39">
        <v>130</v>
      </c>
      <c r="FH187" s="39" t="s">
        <v>334</v>
      </c>
      <c r="FI187" s="39">
        <v>73480</v>
      </c>
      <c r="FJ187" s="39">
        <v>8970</v>
      </c>
      <c r="FK187" s="39">
        <v>14980</v>
      </c>
      <c r="FL187" s="39">
        <v>22810</v>
      </c>
      <c r="FM187" s="39">
        <v>13720</v>
      </c>
      <c r="FN187" s="39">
        <v>7060</v>
      </c>
      <c r="FO187" s="39">
        <v>4360</v>
      </c>
      <c r="FP187" s="39">
        <v>1850</v>
      </c>
      <c r="FQ187" s="39">
        <v>130</v>
      </c>
      <c r="FR187" s="39" t="s">
        <v>334</v>
      </c>
      <c r="FS187" s="39">
        <v>73870</v>
      </c>
      <c r="FT187" s="39">
        <v>8950</v>
      </c>
      <c r="FU187" s="39">
        <v>15090</v>
      </c>
      <c r="FV187" s="39">
        <v>22960</v>
      </c>
      <c r="FW187" s="39">
        <v>13790</v>
      </c>
      <c r="FX187" s="39">
        <v>7070</v>
      </c>
      <c r="FY187" s="39">
        <v>4380</v>
      </c>
      <c r="FZ187" s="39">
        <v>1870</v>
      </c>
      <c r="GA187" s="39">
        <v>140</v>
      </c>
      <c r="GB187" s="39" t="s">
        <v>334</v>
      </c>
      <c r="GC187" s="39">
        <v>74230</v>
      </c>
      <c r="GD187" s="39">
        <v>8790</v>
      </c>
      <c r="GE187" s="39">
        <v>15150</v>
      </c>
      <c r="GF187" s="39">
        <v>23170</v>
      </c>
      <c r="GG187" s="39">
        <v>13810</v>
      </c>
      <c r="GH187" s="39">
        <v>7080</v>
      </c>
      <c r="GI187" s="39">
        <v>4420</v>
      </c>
      <c r="GJ187" s="39">
        <v>1870</v>
      </c>
      <c r="GK187" s="39">
        <v>150</v>
      </c>
      <c r="GL187" s="39" t="s">
        <v>334</v>
      </c>
      <c r="GM187" s="39">
        <v>74440</v>
      </c>
      <c r="GN187" s="39">
        <v>8750</v>
      </c>
      <c r="GO187" s="39">
        <v>15350</v>
      </c>
      <c r="GP187" s="39">
        <v>23510</v>
      </c>
      <c r="GQ187" s="39">
        <v>13890</v>
      </c>
      <c r="GR187" s="39">
        <v>7100</v>
      </c>
      <c r="GS187" s="39">
        <v>4450</v>
      </c>
      <c r="GT187" s="39">
        <v>1880</v>
      </c>
      <c r="GU187" s="39">
        <v>150</v>
      </c>
      <c r="GV187" s="39" t="s">
        <v>334</v>
      </c>
      <c r="GW187" s="39">
        <v>75080</v>
      </c>
      <c r="GX187" s="39">
        <v>8790</v>
      </c>
      <c r="GY187" s="39">
        <v>15650</v>
      </c>
      <c r="GZ187" s="39">
        <v>23730</v>
      </c>
      <c r="HA187" s="39">
        <v>14080</v>
      </c>
      <c r="HB187" s="39">
        <v>7220</v>
      </c>
      <c r="HC187" s="39">
        <v>4460</v>
      </c>
      <c r="HD187" s="39">
        <v>1920</v>
      </c>
      <c r="HE187" s="39">
        <v>150</v>
      </c>
      <c r="HF187" s="39" t="s">
        <v>334</v>
      </c>
      <c r="HG187" s="39">
        <v>75990</v>
      </c>
      <c r="HH187" s="39">
        <v>8770</v>
      </c>
      <c r="HI187" s="39">
        <v>15640</v>
      </c>
      <c r="HJ187" s="39">
        <v>23750</v>
      </c>
      <c r="HK187" s="39">
        <v>14150</v>
      </c>
      <c r="HL187" s="39">
        <v>7240</v>
      </c>
      <c r="HM187" s="39">
        <v>4480</v>
      </c>
      <c r="HN187" s="39">
        <v>1930</v>
      </c>
      <c r="HO187" s="39">
        <v>160</v>
      </c>
      <c r="HP187" s="39" t="s">
        <v>334</v>
      </c>
      <c r="HQ187" s="39">
        <v>76110</v>
      </c>
      <c r="HR187" s="39">
        <v>8790</v>
      </c>
      <c r="HS187" s="39">
        <v>15650</v>
      </c>
      <c r="HT187" s="39">
        <v>23790</v>
      </c>
      <c r="HU187" s="39">
        <v>14240</v>
      </c>
      <c r="HV187" s="39">
        <v>7290</v>
      </c>
      <c r="HW187" s="39">
        <v>4520</v>
      </c>
      <c r="HX187" s="39">
        <v>1940</v>
      </c>
      <c r="HY187" s="39">
        <v>160</v>
      </c>
      <c r="HZ187" s="39" t="s">
        <v>334</v>
      </c>
      <c r="IA187" s="39">
        <v>76370</v>
      </c>
      <c r="IB187" s="39">
        <v>8810</v>
      </c>
      <c r="IC187" s="39">
        <v>15900</v>
      </c>
      <c r="ID187" s="39">
        <v>24220</v>
      </c>
      <c r="IE187" s="39">
        <v>14400</v>
      </c>
      <c r="IF187" s="39">
        <v>7350</v>
      </c>
      <c r="IG187" s="39">
        <v>4560</v>
      </c>
      <c r="IH187" s="39">
        <v>1970</v>
      </c>
      <c r="II187" s="39">
        <v>160</v>
      </c>
      <c r="IJ187" s="39" t="s">
        <v>334</v>
      </c>
      <c r="IK187" s="39">
        <v>77370</v>
      </c>
      <c r="IL187" s="39">
        <v>8850</v>
      </c>
      <c r="IM187" s="39">
        <v>16020</v>
      </c>
      <c r="IN187" s="39">
        <v>24390</v>
      </c>
      <c r="IO187" s="39">
        <v>14460</v>
      </c>
      <c r="IP187" s="39">
        <v>7420</v>
      </c>
      <c r="IQ187" s="39">
        <v>4590</v>
      </c>
      <c r="IR187" s="39">
        <v>1980</v>
      </c>
      <c r="IS187" s="39">
        <v>160</v>
      </c>
      <c r="IT187" s="39" t="s">
        <v>334</v>
      </c>
      <c r="IU187" s="39">
        <v>77870</v>
      </c>
      <c r="IV187" s="39">
        <v>8890</v>
      </c>
      <c r="IW187" s="39">
        <v>16070</v>
      </c>
      <c r="IX187" s="39">
        <v>24480</v>
      </c>
      <c r="IY187" s="39">
        <v>14560</v>
      </c>
      <c r="IZ187" s="39">
        <v>7540</v>
      </c>
      <c r="JA187" s="39">
        <v>4620</v>
      </c>
      <c r="JB187" s="39">
        <v>1980</v>
      </c>
      <c r="JC187" s="39">
        <v>160</v>
      </c>
      <c r="JD187" s="39" t="s">
        <v>334</v>
      </c>
      <c r="JE187" s="39">
        <v>78310</v>
      </c>
      <c r="JF187" s="39">
        <v>8890</v>
      </c>
      <c r="JG187" s="39">
        <v>16110</v>
      </c>
      <c r="JH187" s="39">
        <v>24510</v>
      </c>
      <c r="JI187" s="39">
        <v>14600</v>
      </c>
      <c r="JJ187" s="39">
        <v>7570</v>
      </c>
      <c r="JK187" s="39">
        <v>4660</v>
      </c>
      <c r="JL187" s="39">
        <v>1980</v>
      </c>
      <c r="JM187" s="39">
        <v>170</v>
      </c>
      <c r="JN187" s="39" t="s">
        <v>334</v>
      </c>
      <c r="JO187" s="39">
        <v>78500</v>
      </c>
      <c r="JP187" s="39">
        <v>9080</v>
      </c>
      <c r="JQ187" s="39">
        <v>16200</v>
      </c>
      <c r="JR187" s="39">
        <v>24570</v>
      </c>
      <c r="JS187" s="39">
        <v>14650</v>
      </c>
      <c r="JT187" s="39">
        <v>7650</v>
      </c>
      <c r="JU187" s="39">
        <v>4720</v>
      </c>
      <c r="JV187" s="39">
        <v>1990</v>
      </c>
      <c r="JW187" s="39">
        <v>170</v>
      </c>
      <c r="JX187" s="39" t="s">
        <v>334</v>
      </c>
      <c r="JY187" s="39">
        <v>79020</v>
      </c>
      <c r="JZ187" s="39">
        <v>9090</v>
      </c>
      <c r="KA187" s="39">
        <v>16200</v>
      </c>
      <c r="KB187" s="39">
        <v>24600</v>
      </c>
      <c r="KC187" s="39">
        <v>14660</v>
      </c>
      <c r="KD187" s="39">
        <v>7700</v>
      </c>
      <c r="KE187" s="39">
        <v>4760</v>
      </c>
      <c r="KF187" s="39">
        <v>2010</v>
      </c>
      <c r="KG187" s="39">
        <v>170</v>
      </c>
      <c r="KH187" s="39" t="s">
        <v>334</v>
      </c>
      <c r="KI187" s="39">
        <v>79190</v>
      </c>
      <c r="KJ187" s="39">
        <v>9070</v>
      </c>
      <c r="KK187" s="39">
        <v>16280</v>
      </c>
      <c r="KL187" s="39">
        <v>24660</v>
      </c>
      <c r="KM187" s="39">
        <v>14770</v>
      </c>
      <c r="KN187" s="39">
        <v>7810</v>
      </c>
      <c r="KO187" s="39">
        <v>4810</v>
      </c>
      <c r="KP187" s="39">
        <v>2030</v>
      </c>
      <c r="KQ187" s="39">
        <v>180</v>
      </c>
      <c r="KR187" s="39" t="s">
        <v>334</v>
      </c>
      <c r="KS187" s="39">
        <v>79600</v>
      </c>
      <c r="KT187" s="39">
        <v>9130</v>
      </c>
      <c r="KU187" s="39">
        <v>16300</v>
      </c>
      <c r="KV187" s="39">
        <v>24670</v>
      </c>
      <c r="KW187" s="39">
        <v>14810</v>
      </c>
      <c r="KX187" s="39">
        <v>7850</v>
      </c>
      <c r="KY187" s="39">
        <v>4840</v>
      </c>
      <c r="KZ187" s="39">
        <v>2060</v>
      </c>
      <c r="LA187" s="39">
        <v>190</v>
      </c>
      <c r="LB187" s="39" t="s">
        <v>334</v>
      </c>
      <c r="LC187" s="39">
        <v>79840</v>
      </c>
      <c r="LD187" t="str">
        <f>INDEX(Lookup!$F$2:$F$375, MATCH(D187,Lookup!$A$2:$A$375,0))</f>
        <v>:</v>
      </c>
    </row>
    <row r="188" spans="2:316" ht="15" customHeight="1" x14ac:dyDescent="0.25">
      <c r="B188" s="1" t="s">
        <v>342</v>
      </c>
      <c r="C188" s="42">
        <v>1510</v>
      </c>
      <c r="D188" s="42" t="s">
        <v>703</v>
      </c>
      <c r="E188" s="37" t="s">
        <v>704</v>
      </c>
      <c r="F188" s="38">
        <v>4560</v>
      </c>
      <c r="G188" s="38">
        <v>12400</v>
      </c>
      <c r="H188" s="38">
        <v>16030</v>
      </c>
      <c r="I188" s="38">
        <v>6340</v>
      </c>
      <c r="J188" s="38">
        <v>5320</v>
      </c>
      <c r="K188" s="38">
        <v>2670</v>
      </c>
      <c r="L188" s="38">
        <v>1770</v>
      </c>
      <c r="M188" s="38">
        <v>260</v>
      </c>
      <c r="N188" s="38" t="s">
        <v>334</v>
      </c>
      <c r="O188" s="39">
        <v>49350</v>
      </c>
      <c r="P188" s="39">
        <v>4710</v>
      </c>
      <c r="Q188" s="39">
        <v>12780</v>
      </c>
      <c r="R188" s="39">
        <v>16030</v>
      </c>
      <c r="S188" s="39">
        <v>6280</v>
      </c>
      <c r="T188" s="39">
        <v>5300</v>
      </c>
      <c r="U188" s="39">
        <v>2650</v>
      </c>
      <c r="V188" s="39">
        <v>1750</v>
      </c>
      <c r="W188" s="39">
        <v>260</v>
      </c>
      <c r="X188" s="39" t="s">
        <v>334</v>
      </c>
      <c r="Y188" s="39">
        <v>49750</v>
      </c>
      <c r="Z188" s="39">
        <v>4960</v>
      </c>
      <c r="AA188" s="39">
        <v>13080</v>
      </c>
      <c r="AB188" s="39">
        <v>16170</v>
      </c>
      <c r="AC188" s="39">
        <v>6390</v>
      </c>
      <c r="AD188" s="39">
        <v>5300</v>
      </c>
      <c r="AE188" s="39">
        <v>2600</v>
      </c>
      <c r="AF188" s="39">
        <v>1710</v>
      </c>
      <c r="AG188" s="39">
        <v>220</v>
      </c>
      <c r="AH188" s="39" t="s">
        <v>334</v>
      </c>
      <c r="AI188" s="39">
        <v>50420</v>
      </c>
      <c r="AJ188" s="39">
        <v>5040</v>
      </c>
      <c r="AK188" s="39">
        <v>13440</v>
      </c>
      <c r="AL188" s="39">
        <v>16430</v>
      </c>
      <c r="AM188" s="39">
        <v>6470</v>
      </c>
      <c r="AN188" s="39">
        <v>5420</v>
      </c>
      <c r="AO188" s="39">
        <v>2670</v>
      </c>
      <c r="AP188" s="39">
        <v>1710</v>
      </c>
      <c r="AQ188" s="39">
        <v>200</v>
      </c>
      <c r="AR188" s="39" t="s">
        <v>334</v>
      </c>
      <c r="AS188" s="39">
        <v>51390</v>
      </c>
      <c r="AT188" s="39">
        <v>5100</v>
      </c>
      <c r="AU188" s="39">
        <v>13610</v>
      </c>
      <c r="AV188" s="39">
        <v>16670</v>
      </c>
      <c r="AW188" s="39">
        <v>6670</v>
      </c>
      <c r="AX188" s="39">
        <v>5510</v>
      </c>
      <c r="AY188" s="39">
        <v>2760</v>
      </c>
      <c r="AZ188" s="39">
        <v>1740</v>
      </c>
      <c r="BA188" s="39">
        <v>200</v>
      </c>
      <c r="BB188" s="39" t="s">
        <v>334</v>
      </c>
      <c r="BC188" s="39">
        <v>52250</v>
      </c>
      <c r="BD188" s="39">
        <v>5160</v>
      </c>
      <c r="BE188" s="39">
        <v>13810</v>
      </c>
      <c r="BF188" s="39">
        <v>16870</v>
      </c>
      <c r="BG188" s="39">
        <v>6830</v>
      </c>
      <c r="BH188" s="39">
        <v>5660</v>
      </c>
      <c r="BI188" s="39">
        <v>2940</v>
      </c>
      <c r="BJ188" s="39">
        <v>1750</v>
      </c>
      <c r="BK188" s="39">
        <v>200</v>
      </c>
      <c r="BL188" s="39" t="s">
        <v>334</v>
      </c>
      <c r="BM188" s="39">
        <v>53220</v>
      </c>
      <c r="BN188" s="39">
        <v>5150</v>
      </c>
      <c r="BO188" s="39">
        <v>13890</v>
      </c>
      <c r="BP188" s="39">
        <v>17070</v>
      </c>
      <c r="BQ188" s="39">
        <v>7060</v>
      </c>
      <c r="BR188" s="39">
        <v>5870</v>
      </c>
      <c r="BS188" s="39">
        <v>3100</v>
      </c>
      <c r="BT188" s="39">
        <v>1810</v>
      </c>
      <c r="BU188" s="39">
        <v>200</v>
      </c>
      <c r="BV188" s="39" t="s">
        <v>334</v>
      </c>
      <c r="BW188" s="39">
        <v>54140</v>
      </c>
      <c r="BX188" s="39">
        <v>5230</v>
      </c>
      <c r="BY188" s="39">
        <v>13920</v>
      </c>
      <c r="BZ188" s="39">
        <v>17200</v>
      </c>
      <c r="CA188" s="39">
        <v>7310</v>
      </c>
      <c r="CB188" s="39">
        <v>6000</v>
      </c>
      <c r="CC188" s="39">
        <v>3190</v>
      </c>
      <c r="CD188" s="39">
        <v>1850</v>
      </c>
      <c r="CE188" s="39">
        <v>200</v>
      </c>
      <c r="CF188" s="39" t="s">
        <v>334</v>
      </c>
      <c r="CG188" s="39">
        <v>54900</v>
      </c>
      <c r="CH188" s="39">
        <v>5260</v>
      </c>
      <c r="CI188" s="39">
        <v>14050</v>
      </c>
      <c r="CJ188" s="39">
        <v>17290</v>
      </c>
      <c r="CK188" s="39">
        <v>7550</v>
      </c>
      <c r="CL188" s="39">
        <v>6190</v>
      </c>
      <c r="CM188" s="39">
        <v>3350</v>
      </c>
      <c r="CN188" s="39">
        <v>1930</v>
      </c>
      <c r="CO188" s="39">
        <v>200</v>
      </c>
      <c r="CP188" s="39" t="s">
        <v>334</v>
      </c>
      <c r="CQ188" s="39">
        <v>55820</v>
      </c>
      <c r="CR188" s="39">
        <v>5290</v>
      </c>
      <c r="CS188" s="39">
        <v>14310</v>
      </c>
      <c r="CT188" s="39">
        <v>17360</v>
      </c>
      <c r="CU188" s="39">
        <v>7690</v>
      </c>
      <c r="CV188" s="39">
        <v>6290</v>
      </c>
      <c r="CW188" s="39">
        <v>3480</v>
      </c>
      <c r="CX188" s="39">
        <v>1950</v>
      </c>
      <c r="CY188" s="39">
        <v>200</v>
      </c>
      <c r="CZ188" s="39" t="s">
        <v>334</v>
      </c>
      <c r="DA188" s="39">
        <v>56570</v>
      </c>
      <c r="DB188" s="39">
        <v>5340</v>
      </c>
      <c r="DC188" s="39">
        <v>14400</v>
      </c>
      <c r="DD188" s="39">
        <v>17460</v>
      </c>
      <c r="DE188" s="39">
        <v>7910</v>
      </c>
      <c r="DF188" s="39">
        <v>6370</v>
      </c>
      <c r="DG188" s="39">
        <v>3640</v>
      </c>
      <c r="DH188" s="39">
        <v>2010</v>
      </c>
      <c r="DI188" s="39">
        <v>200</v>
      </c>
      <c r="DJ188" s="39" t="s">
        <v>334</v>
      </c>
      <c r="DK188" s="39">
        <v>57330</v>
      </c>
      <c r="DL188" s="39">
        <v>5380</v>
      </c>
      <c r="DM188" s="39">
        <v>14560</v>
      </c>
      <c r="DN188" s="39">
        <v>17600</v>
      </c>
      <c r="DO188" s="39">
        <v>8070</v>
      </c>
      <c r="DP188" s="39">
        <v>6480</v>
      </c>
      <c r="DQ188" s="39">
        <v>3690</v>
      </c>
      <c r="DR188" s="39">
        <v>2050</v>
      </c>
      <c r="DS188" s="39">
        <v>200</v>
      </c>
      <c r="DT188" s="39" t="s">
        <v>334</v>
      </c>
      <c r="DU188" s="39">
        <v>58020</v>
      </c>
      <c r="DV188" s="39">
        <v>5420</v>
      </c>
      <c r="DW188" s="39">
        <v>14740</v>
      </c>
      <c r="DX188" s="39">
        <v>17700</v>
      </c>
      <c r="DY188" s="39">
        <v>8290</v>
      </c>
      <c r="DZ188" s="39">
        <v>6580</v>
      </c>
      <c r="EA188" s="39">
        <v>3750</v>
      </c>
      <c r="EB188" s="39">
        <v>2060</v>
      </c>
      <c r="EC188" s="39">
        <v>200</v>
      </c>
      <c r="ED188" s="39" t="s">
        <v>334</v>
      </c>
      <c r="EE188" s="39">
        <v>58740</v>
      </c>
      <c r="EF188" s="39">
        <v>5510</v>
      </c>
      <c r="EG188" s="39">
        <v>15040</v>
      </c>
      <c r="EH188" s="39">
        <v>17770</v>
      </c>
      <c r="EI188" s="39">
        <v>8430</v>
      </c>
      <c r="EJ188" s="39">
        <v>6630</v>
      </c>
      <c r="EK188" s="39">
        <v>3800</v>
      </c>
      <c r="EL188" s="39">
        <v>2070</v>
      </c>
      <c r="EM188" s="39">
        <v>200</v>
      </c>
      <c r="EN188" s="39" t="s">
        <v>334</v>
      </c>
      <c r="EO188" s="39">
        <v>59460</v>
      </c>
      <c r="EP188" s="39">
        <v>5570</v>
      </c>
      <c r="EQ188" s="39">
        <v>15320</v>
      </c>
      <c r="ER188" s="39">
        <v>17950</v>
      </c>
      <c r="ES188" s="39">
        <v>8600</v>
      </c>
      <c r="ET188" s="39">
        <v>6660</v>
      </c>
      <c r="EU188" s="39">
        <v>3830</v>
      </c>
      <c r="EV188" s="39">
        <v>2090</v>
      </c>
      <c r="EW188" s="39">
        <v>200</v>
      </c>
      <c r="EX188" s="39" t="s">
        <v>334</v>
      </c>
      <c r="EY188" s="39">
        <v>60210</v>
      </c>
      <c r="EZ188" s="39">
        <v>5670</v>
      </c>
      <c r="FA188" s="39">
        <v>15540</v>
      </c>
      <c r="FB188" s="39">
        <v>18130</v>
      </c>
      <c r="FC188" s="39">
        <v>8650</v>
      </c>
      <c r="FD188" s="39">
        <v>6710</v>
      </c>
      <c r="FE188" s="39">
        <v>3850</v>
      </c>
      <c r="FF188" s="39">
        <v>2100</v>
      </c>
      <c r="FG188" s="39">
        <v>200</v>
      </c>
      <c r="FH188" s="39" t="s">
        <v>334</v>
      </c>
      <c r="FI188" s="39">
        <v>60840</v>
      </c>
      <c r="FJ188" s="39">
        <v>5620</v>
      </c>
      <c r="FK188" s="39">
        <v>15670</v>
      </c>
      <c r="FL188" s="39">
        <v>18230</v>
      </c>
      <c r="FM188" s="39">
        <v>8690</v>
      </c>
      <c r="FN188" s="39">
        <v>6750</v>
      </c>
      <c r="FO188" s="39">
        <v>3840</v>
      </c>
      <c r="FP188" s="39">
        <v>2110</v>
      </c>
      <c r="FQ188" s="39">
        <v>200</v>
      </c>
      <c r="FR188" s="39" t="s">
        <v>334</v>
      </c>
      <c r="FS188" s="39">
        <v>61120</v>
      </c>
      <c r="FT188" s="39">
        <v>5670</v>
      </c>
      <c r="FU188" s="39">
        <v>15870</v>
      </c>
      <c r="FV188" s="39">
        <v>18320</v>
      </c>
      <c r="FW188" s="39">
        <v>8750</v>
      </c>
      <c r="FX188" s="39">
        <v>6760</v>
      </c>
      <c r="FY188" s="39">
        <v>3860</v>
      </c>
      <c r="FZ188" s="39">
        <v>2130</v>
      </c>
      <c r="GA188" s="39">
        <v>210</v>
      </c>
      <c r="GB188" s="39" t="s">
        <v>334</v>
      </c>
      <c r="GC188" s="39">
        <v>61570</v>
      </c>
      <c r="GD188" s="39">
        <v>5700</v>
      </c>
      <c r="GE188" s="39">
        <v>16090</v>
      </c>
      <c r="GF188" s="39">
        <v>18350</v>
      </c>
      <c r="GG188" s="39">
        <v>8810</v>
      </c>
      <c r="GH188" s="39">
        <v>6780</v>
      </c>
      <c r="GI188" s="39">
        <v>3920</v>
      </c>
      <c r="GJ188" s="39">
        <v>2130</v>
      </c>
      <c r="GK188" s="39">
        <v>210</v>
      </c>
      <c r="GL188" s="39" t="s">
        <v>334</v>
      </c>
      <c r="GM188" s="39">
        <v>61980</v>
      </c>
      <c r="GN188" s="39">
        <v>5750</v>
      </c>
      <c r="GO188" s="39">
        <v>16180</v>
      </c>
      <c r="GP188" s="39">
        <v>18410</v>
      </c>
      <c r="GQ188" s="39">
        <v>8920</v>
      </c>
      <c r="GR188" s="39">
        <v>6840</v>
      </c>
      <c r="GS188" s="39">
        <v>3940</v>
      </c>
      <c r="GT188" s="39">
        <v>2150</v>
      </c>
      <c r="GU188" s="39">
        <v>210</v>
      </c>
      <c r="GV188" s="39" t="s">
        <v>334</v>
      </c>
      <c r="GW188" s="39">
        <v>62390</v>
      </c>
      <c r="GX188" s="39">
        <v>5750</v>
      </c>
      <c r="GY188" s="39">
        <v>16220</v>
      </c>
      <c r="GZ188" s="39">
        <v>18420</v>
      </c>
      <c r="HA188" s="39">
        <v>8950</v>
      </c>
      <c r="HB188" s="39">
        <v>6860</v>
      </c>
      <c r="HC188" s="39">
        <v>3960</v>
      </c>
      <c r="HD188" s="39">
        <v>2160</v>
      </c>
      <c r="HE188" s="39">
        <v>210</v>
      </c>
      <c r="HF188" s="39" t="s">
        <v>334</v>
      </c>
      <c r="HG188" s="39">
        <v>62530</v>
      </c>
      <c r="HH188" s="39">
        <v>5760</v>
      </c>
      <c r="HI188" s="39">
        <v>16310</v>
      </c>
      <c r="HJ188" s="39">
        <v>18440</v>
      </c>
      <c r="HK188" s="39">
        <v>8990</v>
      </c>
      <c r="HL188" s="39">
        <v>6880</v>
      </c>
      <c r="HM188" s="39">
        <v>3990</v>
      </c>
      <c r="HN188" s="39">
        <v>2170</v>
      </c>
      <c r="HO188" s="39">
        <v>210</v>
      </c>
      <c r="HP188" s="39" t="s">
        <v>334</v>
      </c>
      <c r="HQ188" s="39">
        <v>62750</v>
      </c>
      <c r="HR188" s="39">
        <v>5830</v>
      </c>
      <c r="HS188" s="39">
        <v>16380</v>
      </c>
      <c r="HT188" s="39">
        <v>18490</v>
      </c>
      <c r="HU188" s="39">
        <v>9100</v>
      </c>
      <c r="HV188" s="39">
        <v>6910</v>
      </c>
      <c r="HW188" s="39">
        <v>4030</v>
      </c>
      <c r="HX188" s="39">
        <v>2190</v>
      </c>
      <c r="HY188" s="39">
        <v>210</v>
      </c>
      <c r="HZ188" s="39" t="s">
        <v>334</v>
      </c>
      <c r="IA188" s="39">
        <v>63120</v>
      </c>
      <c r="IB188" s="39">
        <v>5920</v>
      </c>
      <c r="IC188" s="39">
        <v>16500</v>
      </c>
      <c r="ID188" s="39">
        <v>18620</v>
      </c>
      <c r="IE188" s="39">
        <v>9200</v>
      </c>
      <c r="IF188" s="39">
        <v>6970</v>
      </c>
      <c r="IG188" s="39">
        <v>4070</v>
      </c>
      <c r="IH188" s="39">
        <v>2200</v>
      </c>
      <c r="II188" s="39">
        <v>210</v>
      </c>
      <c r="IJ188" s="39" t="s">
        <v>334</v>
      </c>
      <c r="IK188" s="39">
        <v>63680</v>
      </c>
      <c r="IL188" s="39">
        <v>5920</v>
      </c>
      <c r="IM188" s="39">
        <v>16590</v>
      </c>
      <c r="IN188" s="39">
        <v>18670</v>
      </c>
      <c r="IO188" s="39">
        <v>9290</v>
      </c>
      <c r="IP188" s="39">
        <v>7040</v>
      </c>
      <c r="IQ188" s="39">
        <v>4120</v>
      </c>
      <c r="IR188" s="39">
        <v>2210</v>
      </c>
      <c r="IS188" s="39">
        <v>210</v>
      </c>
      <c r="IT188" s="39" t="s">
        <v>334</v>
      </c>
      <c r="IU188" s="39">
        <v>64040</v>
      </c>
      <c r="IV188" s="39">
        <v>5970</v>
      </c>
      <c r="IW188" s="39">
        <v>16730</v>
      </c>
      <c r="IX188" s="39">
        <v>18740</v>
      </c>
      <c r="IY188" s="39">
        <v>9340</v>
      </c>
      <c r="IZ188" s="39">
        <v>7100</v>
      </c>
      <c r="JA188" s="39">
        <v>4130</v>
      </c>
      <c r="JB188" s="39">
        <v>2200</v>
      </c>
      <c r="JC188" s="39">
        <v>210</v>
      </c>
      <c r="JD188" s="39" t="s">
        <v>334</v>
      </c>
      <c r="JE188" s="39">
        <v>64430</v>
      </c>
      <c r="JF188" s="39">
        <v>6010</v>
      </c>
      <c r="JG188" s="39">
        <v>16860</v>
      </c>
      <c r="JH188" s="39">
        <v>18870</v>
      </c>
      <c r="JI188" s="39">
        <v>9400</v>
      </c>
      <c r="JJ188" s="39">
        <v>7150</v>
      </c>
      <c r="JK188" s="39">
        <v>4150</v>
      </c>
      <c r="JL188" s="39">
        <v>2210</v>
      </c>
      <c r="JM188" s="39">
        <v>210</v>
      </c>
      <c r="JN188" s="39" t="s">
        <v>334</v>
      </c>
      <c r="JO188" s="39">
        <v>64850</v>
      </c>
      <c r="JP188" s="39">
        <v>6080</v>
      </c>
      <c r="JQ188" s="39">
        <v>17060</v>
      </c>
      <c r="JR188" s="39">
        <v>19110</v>
      </c>
      <c r="JS188" s="39">
        <v>9630</v>
      </c>
      <c r="JT188" s="39">
        <v>7310</v>
      </c>
      <c r="JU188" s="39">
        <v>4270</v>
      </c>
      <c r="JV188" s="39">
        <v>2240</v>
      </c>
      <c r="JW188" s="39">
        <v>210</v>
      </c>
      <c r="JX188" s="39" t="s">
        <v>334</v>
      </c>
      <c r="JY188" s="39">
        <v>65910</v>
      </c>
      <c r="JZ188" s="39">
        <v>6120</v>
      </c>
      <c r="KA188" s="39">
        <v>17150</v>
      </c>
      <c r="KB188" s="39">
        <v>19240</v>
      </c>
      <c r="KC188" s="39">
        <v>9810</v>
      </c>
      <c r="KD188" s="39">
        <v>7440</v>
      </c>
      <c r="KE188" s="39">
        <v>4370</v>
      </c>
      <c r="KF188" s="39">
        <v>2280</v>
      </c>
      <c r="KG188" s="39">
        <v>220</v>
      </c>
      <c r="KH188" s="39" t="s">
        <v>334</v>
      </c>
      <c r="KI188" s="39">
        <v>66630</v>
      </c>
      <c r="KJ188" s="39">
        <v>6160</v>
      </c>
      <c r="KK188" s="39">
        <v>17350</v>
      </c>
      <c r="KL188" s="39">
        <v>19600</v>
      </c>
      <c r="KM188" s="39">
        <v>10090</v>
      </c>
      <c r="KN188" s="39">
        <v>7660</v>
      </c>
      <c r="KO188" s="39">
        <v>4540</v>
      </c>
      <c r="KP188" s="39">
        <v>2320</v>
      </c>
      <c r="KQ188" s="39">
        <v>220</v>
      </c>
      <c r="KR188" s="39" t="s">
        <v>334</v>
      </c>
      <c r="KS188" s="39">
        <v>67940</v>
      </c>
      <c r="KT188" s="39">
        <v>6180</v>
      </c>
      <c r="KU188" s="39">
        <v>17430</v>
      </c>
      <c r="KV188" s="39">
        <v>19870</v>
      </c>
      <c r="KW188" s="39">
        <v>10300</v>
      </c>
      <c r="KX188" s="39">
        <v>7890</v>
      </c>
      <c r="KY188" s="39">
        <v>4730</v>
      </c>
      <c r="KZ188" s="39">
        <v>2390</v>
      </c>
      <c r="LA188" s="39">
        <v>230</v>
      </c>
      <c r="LB188" s="39" t="s">
        <v>334</v>
      </c>
      <c r="LC188" s="39">
        <v>69020</v>
      </c>
      <c r="LD188" t="str">
        <f>INDEX(Lookup!$F$2:$F$375, MATCH(D188,Lookup!$A$2:$A$375,0))</f>
        <v>:</v>
      </c>
    </row>
    <row r="189" spans="2:316" ht="15" customHeight="1" x14ac:dyDescent="0.25">
      <c r="B189" s="1" t="s">
        <v>342</v>
      </c>
      <c r="C189" s="42">
        <v>1515</v>
      </c>
      <c r="D189" s="42" t="s">
        <v>705</v>
      </c>
      <c r="E189" s="37" t="s">
        <v>706</v>
      </c>
      <c r="F189" s="38">
        <v>320</v>
      </c>
      <c r="G189" s="38">
        <v>1970</v>
      </c>
      <c r="H189" s="38">
        <v>5290</v>
      </c>
      <c r="I189" s="38">
        <v>8360</v>
      </c>
      <c r="J189" s="38">
        <v>5090</v>
      </c>
      <c r="K189" s="38">
        <v>4230</v>
      </c>
      <c r="L189" s="38">
        <v>3610</v>
      </c>
      <c r="M189" s="38">
        <v>370</v>
      </c>
      <c r="N189" s="38" t="s">
        <v>334</v>
      </c>
      <c r="O189" s="39">
        <v>29230</v>
      </c>
      <c r="P189" s="39">
        <v>340</v>
      </c>
      <c r="Q189" s="39">
        <v>2190</v>
      </c>
      <c r="R189" s="39">
        <v>5240</v>
      </c>
      <c r="S189" s="39">
        <v>8320</v>
      </c>
      <c r="T189" s="39">
        <v>5110</v>
      </c>
      <c r="U189" s="39">
        <v>4170</v>
      </c>
      <c r="V189" s="39">
        <v>3550</v>
      </c>
      <c r="W189" s="39">
        <v>360</v>
      </c>
      <c r="X189" s="39" t="s">
        <v>334</v>
      </c>
      <c r="Y189" s="39">
        <v>29260</v>
      </c>
      <c r="Z189" s="39">
        <v>410</v>
      </c>
      <c r="AA189" s="39">
        <v>2350</v>
      </c>
      <c r="AB189" s="39">
        <v>5570</v>
      </c>
      <c r="AC189" s="39">
        <v>8160</v>
      </c>
      <c r="AD189" s="39">
        <v>5090</v>
      </c>
      <c r="AE189" s="39">
        <v>4120</v>
      </c>
      <c r="AF189" s="39">
        <v>3440</v>
      </c>
      <c r="AG189" s="39">
        <v>340</v>
      </c>
      <c r="AH189" s="39" t="s">
        <v>334</v>
      </c>
      <c r="AI189" s="39">
        <v>29490</v>
      </c>
      <c r="AJ189" s="39">
        <v>480</v>
      </c>
      <c r="AK189" s="39">
        <v>2450</v>
      </c>
      <c r="AL189" s="39">
        <v>6020</v>
      </c>
      <c r="AM189" s="39">
        <v>7650</v>
      </c>
      <c r="AN189" s="39">
        <v>5090</v>
      </c>
      <c r="AO189" s="39">
        <v>4130</v>
      </c>
      <c r="AP189" s="39">
        <v>3440</v>
      </c>
      <c r="AQ189" s="39">
        <v>350</v>
      </c>
      <c r="AR189" s="39" t="s">
        <v>334</v>
      </c>
      <c r="AS189" s="39">
        <v>29610</v>
      </c>
      <c r="AT189" s="39">
        <v>520</v>
      </c>
      <c r="AU189" s="39">
        <v>2470</v>
      </c>
      <c r="AV189" s="39">
        <v>6090</v>
      </c>
      <c r="AW189" s="39">
        <v>7670</v>
      </c>
      <c r="AX189" s="39">
        <v>5090</v>
      </c>
      <c r="AY189" s="39">
        <v>4130</v>
      </c>
      <c r="AZ189" s="39">
        <v>3470</v>
      </c>
      <c r="BA189" s="39">
        <v>350</v>
      </c>
      <c r="BB189" s="39" t="s">
        <v>334</v>
      </c>
      <c r="BC189" s="39">
        <v>29790</v>
      </c>
      <c r="BD189" s="39">
        <v>530</v>
      </c>
      <c r="BE189" s="39">
        <v>2480</v>
      </c>
      <c r="BF189" s="39">
        <v>6100</v>
      </c>
      <c r="BG189" s="39">
        <v>7660</v>
      </c>
      <c r="BH189" s="39">
        <v>5100</v>
      </c>
      <c r="BI189" s="39">
        <v>4140</v>
      </c>
      <c r="BJ189" s="39">
        <v>3450</v>
      </c>
      <c r="BK189" s="39">
        <v>360</v>
      </c>
      <c r="BL189" s="39" t="s">
        <v>334</v>
      </c>
      <c r="BM189" s="39">
        <v>29820</v>
      </c>
      <c r="BN189" s="39">
        <v>540</v>
      </c>
      <c r="BO189" s="39">
        <v>2520</v>
      </c>
      <c r="BP189" s="39">
        <v>6120</v>
      </c>
      <c r="BQ189" s="39">
        <v>7670</v>
      </c>
      <c r="BR189" s="39">
        <v>5080</v>
      </c>
      <c r="BS189" s="39">
        <v>4140</v>
      </c>
      <c r="BT189" s="39">
        <v>3450</v>
      </c>
      <c r="BU189" s="39">
        <v>360</v>
      </c>
      <c r="BV189" s="39" t="s">
        <v>334</v>
      </c>
      <c r="BW189" s="39">
        <v>29880</v>
      </c>
      <c r="BX189" s="39">
        <v>540</v>
      </c>
      <c r="BY189" s="39">
        <v>2560</v>
      </c>
      <c r="BZ189" s="39">
        <v>6110</v>
      </c>
      <c r="CA189" s="39">
        <v>7690</v>
      </c>
      <c r="CB189" s="39">
        <v>5070</v>
      </c>
      <c r="CC189" s="39">
        <v>4150</v>
      </c>
      <c r="CD189" s="39">
        <v>3480</v>
      </c>
      <c r="CE189" s="39">
        <v>380</v>
      </c>
      <c r="CF189" s="39" t="s">
        <v>334</v>
      </c>
      <c r="CG189" s="39">
        <v>29990</v>
      </c>
      <c r="CH189" s="39">
        <v>540</v>
      </c>
      <c r="CI189" s="39">
        <v>2570</v>
      </c>
      <c r="CJ189" s="39">
        <v>6110</v>
      </c>
      <c r="CK189" s="39">
        <v>7700</v>
      </c>
      <c r="CL189" s="39">
        <v>5070</v>
      </c>
      <c r="CM189" s="39">
        <v>4160</v>
      </c>
      <c r="CN189" s="39">
        <v>3490</v>
      </c>
      <c r="CO189" s="39">
        <v>390</v>
      </c>
      <c r="CP189" s="39" t="s">
        <v>334</v>
      </c>
      <c r="CQ189" s="39">
        <v>30030</v>
      </c>
      <c r="CR189" s="39">
        <v>550</v>
      </c>
      <c r="CS189" s="39">
        <v>2570</v>
      </c>
      <c r="CT189" s="39">
        <v>6110</v>
      </c>
      <c r="CU189" s="39">
        <v>7710</v>
      </c>
      <c r="CV189" s="39">
        <v>5080</v>
      </c>
      <c r="CW189" s="39">
        <v>4180</v>
      </c>
      <c r="CX189" s="39">
        <v>3530</v>
      </c>
      <c r="CY189" s="39">
        <v>400</v>
      </c>
      <c r="CZ189" s="39" t="s">
        <v>334</v>
      </c>
      <c r="DA189" s="39">
        <v>30120</v>
      </c>
      <c r="DB189" s="39">
        <v>550</v>
      </c>
      <c r="DC189" s="39">
        <v>2550</v>
      </c>
      <c r="DD189" s="39">
        <v>6100</v>
      </c>
      <c r="DE189" s="39">
        <v>7750</v>
      </c>
      <c r="DF189" s="39">
        <v>5140</v>
      </c>
      <c r="DG189" s="39">
        <v>4300</v>
      </c>
      <c r="DH189" s="39">
        <v>3570</v>
      </c>
      <c r="DI189" s="39">
        <v>440</v>
      </c>
      <c r="DJ189" s="39" t="s">
        <v>334</v>
      </c>
      <c r="DK189" s="39">
        <v>30390</v>
      </c>
      <c r="DL189" s="39">
        <v>550</v>
      </c>
      <c r="DM189" s="39">
        <v>2550</v>
      </c>
      <c r="DN189" s="39">
        <v>6130</v>
      </c>
      <c r="DO189" s="39">
        <v>7780</v>
      </c>
      <c r="DP189" s="39">
        <v>5320</v>
      </c>
      <c r="DQ189" s="39">
        <v>4250</v>
      </c>
      <c r="DR189" s="39">
        <v>3630</v>
      </c>
      <c r="DS189" s="39">
        <v>450</v>
      </c>
      <c r="DT189" s="39" t="s">
        <v>334</v>
      </c>
      <c r="DU189" s="39">
        <v>30670</v>
      </c>
      <c r="DV189" s="39">
        <v>550</v>
      </c>
      <c r="DW189" s="39">
        <v>2570</v>
      </c>
      <c r="DX189" s="39">
        <v>6150</v>
      </c>
      <c r="DY189" s="39">
        <v>7780</v>
      </c>
      <c r="DZ189" s="39">
        <v>5330</v>
      </c>
      <c r="EA189" s="39">
        <v>4250</v>
      </c>
      <c r="EB189" s="39">
        <v>3650</v>
      </c>
      <c r="EC189" s="39">
        <v>460</v>
      </c>
      <c r="ED189" s="39" t="s">
        <v>334</v>
      </c>
      <c r="EE189" s="39">
        <v>30730</v>
      </c>
      <c r="EF189" s="39">
        <v>560</v>
      </c>
      <c r="EG189" s="39">
        <v>2590</v>
      </c>
      <c r="EH189" s="39">
        <v>6170</v>
      </c>
      <c r="EI189" s="39">
        <v>7800</v>
      </c>
      <c r="EJ189" s="39">
        <v>5370</v>
      </c>
      <c r="EK189" s="39">
        <v>4270</v>
      </c>
      <c r="EL189" s="39">
        <v>3680</v>
      </c>
      <c r="EM189" s="39">
        <v>460</v>
      </c>
      <c r="EN189" s="39" t="s">
        <v>334</v>
      </c>
      <c r="EO189" s="39">
        <v>30900</v>
      </c>
      <c r="EP189" s="39">
        <v>550</v>
      </c>
      <c r="EQ189" s="39">
        <v>2620</v>
      </c>
      <c r="ER189" s="39">
        <v>6170</v>
      </c>
      <c r="ES189" s="39">
        <v>7800</v>
      </c>
      <c r="ET189" s="39">
        <v>5390</v>
      </c>
      <c r="EU189" s="39">
        <v>4290</v>
      </c>
      <c r="EV189" s="39">
        <v>3710</v>
      </c>
      <c r="EW189" s="39">
        <v>480</v>
      </c>
      <c r="EX189" s="39" t="s">
        <v>334</v>
      </c>
      <c r="EY189" s="39">
        <v>31000</v>
      </c>
      <c r="EZ189" s="39">
        <v>550</v>
      </c>
      <c r="FA189" s="39">
        <v>2680</v>
      </c>
      <c r="FB189" s="39">
        <v>6240</v>
      </c>
      <c r="FC189" s="39">
        <v>7870</v>
      </c>
      <c r="FD189" s="39">
        <v>5500</v>
      </c>
      <c r="FE189" s="39">
        <v>4310</v>
      </c>
      <c r="FF189" s="39">
        <v>3720</v>
      </c>
      <c r="FG189" s="39">
        <v>490</v>
      </c>
      <c r="FH189" s="39" t="s">
        <v>334</v>
      </c>
      <c r="FI189" s="39">
        <v>31350</v>
      </c>
      <c r="FJ189" s="39">
        <v>570</v>
      </c>
      <c r="FK189" s="39">
        <v>2740</v>
      </c>
      <c r="FL189" s="39">
        <v>6360</v>
      </c>
      <c r="FM189" s="39">
        <v>7960</v>
      </c>
      <c r="FN189" s="39">
        <v>5510</v>
      </c>
      <c r="FO189" s="39">
        <v>4340</v>
      </c>
      <c r="FP189" s="39">
        <v>3730</v>
      </c>
      <c r="FQ189" s="39">
        <v>500</v>
      </c>
      <c r="FR189" s="39" t="s">
        <v>334</v>
      </c>
      <c r="FS189" s="39">
        <v>31700</v>
      </c>
      <c r="FT189" s="39">
        <v>600</v>
      </c>
      <c r="FU189" s="39">
        <v>2790</v>
      </c>
      <c r="FV189" s="39">
        <v>6400</v>
      </c>
      <c r="FW189" s="39">
        <v>7950</v>
      </c>
      <c r="FX189" s="39">
        <v>5530</v>
      </c>
      <c r="FY189" s="39">
        <v>4370</v>
      </c>
      <c r="FZ189" s="39">
        <v>3720</v>
      </c>
      <c r="GA189" s="39">
        <v>500</v>
      </c>
      <c r="GB189" s="39" t="s">
        <v>334</v>
      </c>
      <c r="GC189" s="39">
        <v>31860</v>
      </c>
      <c r="GD189" s="39">
        <v>600</v>
      </c>
      <c r="GE189" s="39">
        <v>2820</v>
      </c>
      <c r="GF189" s="39">
        <v>6440</v>
      </c>
      <c r="GG189" s="39">
        <v>8040</v>
      </c>
      <c r="GH189" s="39">
        <v>5570</v>
      </c>
      <c r="GI189" s="39">
        <v>4380</v>
      </c>
      <c r="GJ189" s="39">
        <v>3730</v>
      </c>
      <c r="GK189" s="39">
        <v>520</v>
      </c>
      <c r="GL189" s="39" t="s">
        <v>334</v>
      </c>
      <c r="GM189" s="39">
        <v>32100</v>
      </c>
      <c r="GN189" s="39">
        <v>600</v>
      </c>
      <c r="GO189" s="39">
        <v>2820</v>
      </c>
      <c r="GP189" s="39">
        <v>6450</v>
      </c>
      <c r="GQ189" s="39">
        <v>8150</v>
      </c>
      <c r="GR189" s="39">
        <v>5540</v>
      </c>
      <c r="GS189" s="39">
        <v>4400</v>
      </c>
      <c r="GT189" s="39">
        <v>3740</v>
      </c>
      <c r="GU189" s="39">
        <v>530</v>
      </c>
      <c r="GV189" s="39" t="s">
        <v>334</v>
      </c>
      <c r="GW189" s="39">
        <v>32220</v>
      </c>
      <c r="GX189" s="39">
        <v>610</v>
      </c>
      <c r="GY189" s="39">
        <v>2820</v>
      </c>
      <c r="GZ189" s="39">
        <v>6470</v>
      </c>
      <c r="HA189" s="39">
        <v>8260</v>
      </c>
      <c r="HB189" s="39">
        <v>5640</v>
      </c>
      <c r="HC189" s="39">
        <v>4410</v>
      </c>
      <c r="HD189" s="39">
        <v>3740</v>
      </c>
      <c r="HE189" s="39">
        <v>540</v>
      </c>
      <c r="HF189" s="39" t="s">
        <v>334</v>
      </c>
      <c r="HG189" s="39">
        <v>32490</v>
      </c>
      <c r="HH189" s="39">
        <v>610</v>
      </c>
      <c r="HI189" s="39">
        <v>2850</v>
      </c>
      <c r="HJ189" s="39">
        <v>6460</v>
      </c>
      <c r="HK189" s="39">
        <v>8290</v>
      </c>
      <c r="HL189" s="39">
        <v>5730</v>
      </c>
      <c r="HM189" s="39">
        <v>4380</v>
      </c>
      <c r="HN189" s="39">
        <v>3760</v>
      </c>
      <c r="HO189" s="39">
        <v>550</v>
      </c>
      <c r="HP189" s="39" t="s">
        <v>334</v>
      </c>
      <c r="HQ189" s="39">
        <v>32630</v>
      </c>
      <c r="HR189" s="39">
        <v>620</v>
      </c>
      <c r="HS189" s="39">
        <v>2850</v>
      </c>
      <c r="HT189" s="39">
        <v>6490</v>
      </c>
      <c r="HU189" s="39">
        <v>8310</v>
      </c>
      <c r="HV189" s="39">
        <v>5790</v>
      </c>
      <c r="HW189" s="39">
        <v>4390</v>
      </c>
      <c r="HX189" s="39">
        <v>3780</v>
      </c>
      <c r="HY189" s="39">
        <v>560</v>
      </c>
      <c r="HZ189" s="39" t="s">
        <v>334</v>
      </c>
      <c r="IA189" s="39">
        <v>32790</v>
      </c>
      <c r="IB189" s="39">
        <v>640</v>
      </c>
      <c r="IC189" s="39">
        <v>2860</v>
      </c>
      <c r="ID189" s="39">
        <v>6510</v>
      </c>
      <c r="IE189" s="39">
        <v>8310</v>
      </c>
      <c r="IF189" s="39">
        <v>5820</v>
      </c>
      <c r="IG189" s="39">
        <v>4400</v>
      </c>
      <c r="IH189" s="39">
        <v>3790</v>
      </c>
      <c r="II189" s="39">
        <v>570</v>
      </c>
      <c r="IJ189" s="39" t="s">
        <v>334</v>
      </c>
      <c r="IK189" s="39">
        <v>32900</v>
      </c>
      <c r="IL189" s="39">
        <v>660</v>
      </c>
      <c r="IM189" s="39">
        <v>2880</v>
      </c>
      <c r="IN189" s="39">
        <v>6530</v>
      </c>
      <c r="IO189" s="39">
        <v>8340</v>
      </c>
      <c r="IP189" s="39">
        <v>5850</v>
      </c>
      <c r="IQ189" s="39">
        <v>4410</v>
      </c>
      <c r="IR189" s="39">
        <v>3820</v>
      </c>
      <c r="IS189" s="39">
        <v>580</v>
      </c>
      <c r="IT189" s="39" t="s">
        <v>334</v>
      </c>
      <c r="IU189" s="39">
        <v>33070</v>
      </c>
      <c r="IV189" s="39">
        <v>680</v>
      </c>
      <c r="IW189" s="39">
        <v>2890</v>
      </c>
      <c r="IX189" s="39">
        <v>6590</v>
      </c>
      <c r="IY189" s="39">
        <v>8410</v>
      </c>
      <c r="IZ189" s="39">
        <v>5880</v>
      </c>
      <c r="JA189" s="39">
        <v>4410</v>
      </c>
      <c r="JB189" s="39">
        <v>3850</v>
      </c>
      <c r="JC189" s="39">
        <v>590</v>
      </c>
      <c r="JD189" s="39" t="s">
        <v>334</v>
      </c>
      <c r="JE189" s="39">
        <v>33290</v>
      </c>
      <c r="JF189" s="39">
        <v>680</v>
      </c>
      <c r="JG189" s="39">
        <v>2990</v>
      </c>
      <c r="JH189" s="39">
        <v>6680</v>
      </c>
      <c r="JI189" s="39">
        <v>8480</v>
      </c>
      <c r="JJ189" s="39">
        <v>6010</v>
      </c>
      <c r="JK189" s="39">
        <v>4420</v>
      </c>
      <c r="JL189" s="39">
        <v>3860</v>
      </c>
      <c r="JM189" s="39">
        <v>600</v>
      </c>
      <c r="JN189" s="39" t="s">
        <v>334</v>
      </c>
      <c r="JO189" s="39">
        <v>33710</v>
      </c>
      <c r="JP189" s="39">
        <v>680</v>
      </c>
      <c r="JQ189" s="39">
        <v>3030</v>
      </c>
      <c r="JR189" s="39">
        <v>6760</v>
      </c>
      <c r="JS189" s="39">
        <v>8510</v>
      </c>
      <c r="JT189" s="39">
        <v>6090</v>
      </c>
      <c r="JU189" s="39">
        <v>4440</v>
      </c>
      <c r="JV189" s="39">
        <v>3890</v>
      </c>
      <c r="JW189" s="39">
        <v>610</v>
      </c>
      <c r="JX189" s="39" t="s">
        <v>334</v>
      </c>
      <c r="JY189" s="39">
        <v>34010</v>
      </c>
      <c r="JZ189" s="39">
        <v>690</v>
      </c>
      <c r="KA189" s="39">
        <v>3020</v>
      </c>
      <c r="KB189" s="39">
        <v>6760</v>
      </c>
      <c r="KC189" s="39">
        <v>8540</v>
      </c>
      <c r="KD189" s="39">
        <v>6120</v>
      </c>
      <c r="KE189" s="39">
        <v>4470</v>
      </c>
      <c r="KF189" s="39">
        <v>3910</v>
      </c>
      <c r="KG189" s="39">
        <v>620</v>
      </c>
      <c r="KH189" s="39" t="s">
        <v>334</v>
      </c>
      <c r="KI189" s="39">
        <v>34120</v>
      </c>
      <c r="KJ189" s="39">
        <v>690</v>
      </c>
      <c r="KK189" s="39">
        <v>3070</v>
      </c>
      <c r="KL189" s="39">
        <v>6820</v>
      </c>
      <c r="KM189" s="39">
        <v>8570</v>
      </c>
      <c r="KN189" s="39">
        <v>6200</v>
      </c>
      <c r="KO189" s="39">
        <v>4520</v>
      </c>
      <c r="KP189" s="39">
        <v>3950</v>
      </c>
      <c r="KQ189" s="39">
        <v>620</v>
      </c>
      <c r="KR189" s="39" t="s">
        <v>334</v>
      </c>
      <c r="KS189" s="39">
        <v>34450</v>
      </c>
      <c r="KT189" s="39">
        <v>710</v>
      </c>
      <c r="KU189" s="39">
        <v>3110</v>
      </c>
      <c r="KV189" s="39">
        <v>6870</v>
      </c>
      <c r="KW189" s="39">
        <v>8830</v>
      </c>
      <c r="KX189" s="39">
        <v>6350</v>
      </c>
      <c r="KY189" s="39">
        <v>4560</v>
      </c>
      <c r="KZ189" s="39">
        <v>4010</v>
      </c>
      <c r="LA189" s="39">
        <v>640</v>
      </c>
      <c r="LB189" s="39" t="s">
        <v>334</v>
      </c>
      <c r="LC189" s="39">
        <v>35080</v>
      </c>
      <c r="LD189" t="str">
        <f>INDEX(Lookup!$F$2:$F$375, MATCH(D189,Lookup!$A$2:$A$375,0))</f>
        <v>:</v>
      </c>
    </row>
    <row r="190" spans="2:316" ht="15" customHeight="1" x14ac:dyDescent="0.25">
      <c r="B190" s="1" t="s">
        <v>342</v>
      </c>
      <c r="C190" s="42">
        <v>1520</v>
      </c>
      <c r="D190" s="42" t="s">
        <v>707</v>
      </c>
      <c r="E190" s="37" t="s">
        <v>708</v>
      </c>
      <c r="F190" s="38">
        <v>1290</v>
      </c>
      <c r="G190" s="38">
        <v>5580</v>
      </c>
      <c r="H190" s="38">
        <v>12930</v>
      </c>
      <c r="I190" s="38">
        <v>8480</v>
      </c>
      <c r="J190" s="38">
        <v>3710</v>
      </c>
      <c r="K190" s="38">
        <v>1740</v>
      </c>
      <c r="L190" s="38">
        <v>530</v>
      </c>
      <c r="M190" s="38">
        <v>50</v>
      </c>
      <c r="N190" s="38" t="s">
        <v>334</v>
      </c>
      <c r="O190" s="39">
        <v>34310</v>
      </c>
      <c r="P190" s="39">
        <v>1360</v>
      </c>
      <c r="Q190" s="39">
        <v>5710</v>
      </c>
      <c r="R190" s="39">
        <v>13060</v>
      </c>
      <c r="S190" s="39">
        <v>8410</v>
      </c>
      <c r="T190" s="39">
        <v>3840</v>
      </c>
      <c r="U190" s="39">
        <v>1620</v>
      </c>
      <c r="V190" s="39">
        <v>530</v>
      </c>
      <c r="W190" s="39">
        <v>50</v>
      </c>
      <c r="X190" s="39" t="s">
        <v>334</v>
      </c>
      <c r="Y190" s="39">
        <v>34580</v>
      </c>
      <c r="Z190" s="39">
        <v>1380</v>
      </c>
      <c r="AA190" s="39">
        <v>5710</v>
      </c>
      <c r="AB190" s="39">
        <v>13360</v>
      </c>
      <c r="AC190" s="39">
        <v>8370</v>
      </c>
      <c r="AD190" s="39">
        <v>3850</v>
      </c>
      <c r="AE190" s="39">
        <v>1510</v>
      </c>
      <c r="AF190" s="39">
        <v>500</v>
      </c>
      <c r="AG190" s="39">
        <v>50</v>
      </c>
      <c r="AH190" s="39" t="s">
        <v>334</v>
      </c>
      <c r="AI190" s="39">
        <v>34740</v>
      </c>
      <c r="AJ190" s="39">
        <v>1410</v>
      </c>
      <c r="AK190" s="39">
        <v>5850</v>
      </c>
      <c r="AL190" s="39">
        <v>13350</v>
      </c>
      <c r="AM190" s="39">
        <v>8350</v>
      </c>
      <c r="AN190" s="39">
        <v>3890</v>
      </c>
      <c r="AO190" s="39">
        <v>1540</v>
      </c>
      <c r="AP190" s="39">
        <v>500</v>
      </c>
      <c r="AQ190" s="39">
        <v>60</v>
      </c>
      <c r="AR190" s="39" t="s">
        <v>334</v>
      </c>
      <c r="AS190" s="39">
        <v>34940</v>
      </c>
      <c r="AT190" s="39">
        <v>1420</v>
      </c>
      <c r="AU190" s="39">
        <v>5860</v>
      </c>
      <c r="AV190" s="39">
        <v>13370</v>
      </c>
      <c r="AW190" s="39">
        <v>8350</v>
      </c>
      <c r="AX190" s="39">
        <v>3910</v>
      </c>
      <c r="AY190" s="39">
        <v>1560</v>
      </c>
      <c r="AZ190" s="39">
        <v>510</v>
      </c>
      <c r="BA190" s="39">
        <v>60</v>
      </c>
      <c r="BB190" s="39" t="s">
        <v>334</v>
      </c>
      <c r="BC190" s="39">
        <v>35030</v>
      </c>
      <c r="BD190" s="39">
        <v>1450</v>
      </c>
      <c r="BE190" s="39">
        <v>5870</v>
      </c>
      <c r="BF190" s="39">
        <v>13460</v>
      </c>
      <c r="BG190" s="39">
        <v>8290</v>
      </c>
      <c r="BH190" s="39">
        <v>3980</v>
      </c>
      <c r="BI190" s="39">
        <v>1570</v>
      </c>
      <c r="BJ190" s="39">
        <v>500</v>
      </c>
      <c r="BK190" s="39">
        <v>60</v>
      </c>
      <c r="BL190" s="39" t="s">
        <v>334</v>
      </c>
      <c r="BM190" s="39">
        <v>35190</v>
      </c>
      <c r="BN190" s="39">
        <v>1530</v>
      </c>
      <c r="BO190" s="39">
        <v>5860</v>
      </c>
      <c r="BP190" s="39">
        <v>13470</v>
      </c>
      <c r="BQ190" s="39">
        <v>8330</v>
      </c>
      <c r="BR190" s="39">
        <v>4010</v>
      </c>
      <c r="BS190" s="39">
        <v>1590</v>
      </c>
      <c r="BT190" s="39">
        <v>520</v>
      </c>
      <c r="BU190" s="39">
        <v>60</v>
      </c>
      <c r="BV190" s="39" t="s">
        <v>334</v>
      </c>
      <c r="BW190" s="39">
        <v>35370</v>
      </c>
      <c r="BX190" s="39">
        <v>1610</v>
      </c>
      <c r="BY190" s="39">
        <v>5880</v>
      </c>
      <c r="BZ190" s="39">
        <v>13450</v>
      </c>
      <c r="CA190" s="39">
        <v>8330</v>
      </c>
      <c r="CB190" s="39">
        <v>4040</v>
      </c>
      <c r="CC190" s="39">
        <v>1630</v>
      </c>
      <c r="CD190" s="39">
        <v>520</v>
      </c>
      <c r="CE190" s="39">
        <v>60</v>
      </c>
      <c r="CF190" s="39" t="s">
        <v>334</v>
      </c>
      <c r="CG190" s="39">
        <v>35520</v>
      </c>
      <c r="CH190" s="39">
        <v>1790</v>
      </c>
      <c r="CI190" s="39">
        <v>5850</v>
      </c>
      <c r="CJ190" s="39">
        <v>13460</v>
      </c>
      <c r="CK190" s="39">
        <v>8330</v>
      </c>
      <c r="CL190" s="39">
        <v>4070</v>
      </c>
      <c r="CM190" s="39">
        <v>1660</v>
      </c>
      <c r="CN190" s="39">
        <v>530</v>
      </c>
      <c r="CO190" s="39">
        <v>60</v>
      </c>
      <c r="CP190" s="39" t="s">
        <v>334</v>
      </c>
      <c r="CQ190" s="39">
        <v>35760</v>
      </c>
      <c r="CR190" s="39">
        <v>1850</v>
      </c>
      <c r="CS190" s="39">
        <v>5840</v>
      </c>
      <c r="CT190" s="39">
        <v>13440</v>
      </c>
      <c r="CU190" s="39">
        <v>8340</v>
      </c>
      <c r="CV190" s="39">
        <v>4100</v>
      </c>
      <c r="CW190" s="39">
        <v>1670</v>
      </c>
      <c r="CX190" s="39">
        <v>540</v>
      </c>
      <c r="CY190" s="39">
        <v>60</v>
      </c>
      <c r="CZ190" s="39" t="s">
        <v>334</v>
      </c>
      <c r="DA190" s="39">
        <v>35840</v>
      </c>
      <c r="DB190" s="39">
        <v>1710</v>
      </c>
      <c r="DC190" s="39">
        <v>5840</v>
      </c>
      <c r="DD190" s="39">
        <v>13470</v>
      </c>
      <c r="DE190" s="39">
        <v>8360</v>
      </c>
      <c r="DF190" s="39">
        <v>4130</v>
      </c>
      <c r="DG190" s="39">
        <v>1690</v>
      </c>
      <c r="DH190" s="39">
        <v>540</v>
      </c>
      <c r="DI190" s="39">
        <v>60</v>
      </c>
      <c r="DJ190" s="39" t="s">
        <v>334</v>
      </c>
      <c r="DK190" s="39">
        <v>35810</v>
      </c>
      <c r="DL190" s="39">
        <v>1810</v>
      </c>
      <c r="DM190" s="39">
        <v>5830</v>
      </c>
      <c r="DN190" s="39">
        <v>13470</v>
      </c>
      <c r="DO190" s="39">
        <v>8380</v>
      </c>
      <c r="DP190" s="39">
        <v>4170</v>
      </c>
      <c r="DQ190" s="39">
        <v>1710</v>
      </c>
      <c r="DR190" s="39">
        <v>560</v>
      </c>
      <c r="DS190" s="39">
        <v>60</v>
      </c>
      <c r="DT190" s="39" t="s">
        <v>334</v>
      </c>
      <c r="DU190" s="39">
        <v>35990</v>
      </c>
      <c r="DV190" s="39">
        <v>1850</v>
      </c>
      <c r="DW190" s="39">
        <v>5910</v>
      </c>
      <c r="DX190" s="39">
        <v>13500</v>
      </c>
      <c r="DY190" s="39">
        <v>8380</v>
      </c>
      <c r="DZ190" s="39">
        <v>4190</v>
      </c>
      <c r="EA190" s="39">
        <v>1710</v>
      </c>
      <c r="EB190" s="39">
        <v>560</v>
      </c>
      <c r="EC190" s="39">
        <v>60</v>
      </c>
      <c r="ED190" s="39" t="s">
        <v>334</v>
      </c>
      <c r="EE190" s="39">
        <v>36150</v>
      </c>
      <c r="EF190" s="39">
        <v>1950</v>
      </c>
      <c r="EG190" s="39">
        <v>6010</v>
      </c>
      <c r="EH190" s="39">
        <v>13510</v>
      </c>
      <c r="EI190" s="39">
        <v>8380</v>
      </c>
      <c r="EJ190" s="39">
        <v>4200</v>
      </c>
      <c r="EK190" s="39">
        <v>1720</v>
      </c>
      <c r="EL190" s="39">
        <v>570</v>
      </c>
      <c r="EM190" s="39">
        <v>60</v>
      </c>
      <c r="EN190" s="39" t="s">
        <v>334</v>
      </c>
      <c r="EO190" s="39">
        <v>36400</v>
      </c>
      <c r="EP190" s="39">
        <v>1990</v>
      </c>
      <c r="EQ190" s="39">
        <v>6090</v>
      </c>
      <c r="ER190" s="39">
        <v>13550</v>
      </c>
      <c r="ES190" s="39">
        <v>8390</v>
      </c>
      <c r="ET190" s="39">
        <v>4210</v>
      </c>
      <c r="EU190" s="39">
        <v>1720</v>
      </c>
      <c r="EV190" s="39">
        <v>570</v>
      </c>
      <c r="EW190" s="39">
        <v>60</v>
      </c>
      <c r="EX190" s="39" t="s">
        <v>334</v>
      </c>
      <c r="EY190" s="39">
        <v>36580</v>
      </c>
      <c r="EZ190" s="39">
        <v>2050</v>
      </c>
      <c r="FA190" s="39">
        <v>6130</v>
      </c>
      <c r="FB190" s="39">
        <v>13530</v>
      </c>
      <c r="FC190" s="39">
        <v>8400</v>
      </c>
      <c r="FD190" s="39">
        <v>4240</v>
      </c>
      <c r="FE190" s="39">
        <v>1730</v>
      </c>
      <c r="FF190" s="39">
        <v>580</v>
      </c>
      <c r="FG190" s="39">
        <v>60</v>
      </c>
      <c r="FH190" s="39" t="s">
        <v>334</v>
      </c>
      <c r="FI190" s="39">
        <v>36730</v>
      </c>
      <c r="FJ190" s="39">
        <v>2100</v>
      </c>
      <c r="FK190" s="39">
        <v>6210</v>
      </c>
      <c r="FL190" s="39">
        <v>13580</v>
      </c>
      <c r="FM190" s="39">
        <v>8390</v>
      </c>
      <c r="FN190" s="39">
        <v>4260</v>
      </c>
      <c r="FO190" s="39">
        <v>1730</v>
      </c>
      <c r="FP190" s="39">
        <v>590</v>
      </c>
      <c r="FQ190" s="39">
        <v>60</v>
      </c>
      <c r="FR190" s="39" t="s">
        <v>334</v>
      </c>
      <c r="FS190" s="39">
        <v>36920</v>
      </c>
      <c r="FT190" s="39">
        <v>2120</v>
      </c>
      <c r="FU190" s="39">
        <v>6230</v>
      </c>
      <c r="FV190" s="39">
        <v>13610</v>
      </c>
      <c r="FW190" s="39">
        <v>8410</v>
      </c>
      <c r="FX190" s="39">
        <v>4250</v>
      </c>
      <c r="FY190" s="39">
        <v>1730</v>
      </c>
      <c r="FZ190" s="39">
        <v>600</v>
      </c>
      <c r="GA190" s="39">
        <v>60</v>
      </c>
      <c r="GB190" s="39" t="s">
        <v>334</v>
      </c>
      <c r="GC190" s="39">
        <v>37020</v>
      </c>
      <c r="GD190" s="39">
        <v>2480</v>
      </c>
      <c r="GE190" s="39">
        <v>6250</v>
      </c>
      <c r="GF190" s="39">
        <v>13610</v>
      </c>
      <c r="GG190" s="39">
        <v>8430</v>
      </c>
      <c r="GH190" s="39">
        <v>4260</v>
      </c>
      <c r="GI190" s="39">
        <v>1740</v>
      </c>
      <c r="GJ190" s="39">
        <v>600</v>
      </c>
      <c r="GK190" s="39">
        <v>60</v>
      </c>
      <c r="GL190" s="39" t="s">
        <v>334</v>
      </c>
      <c r="GM190" s="39">
        <v>37440</v>
      </c>
      <c r="GN190" s="39">
        <v>2560</v>
      </c>
      <c r="GO190" s="39">
        <v>6270</v>
      </c>
      <c r="GP190" s="39">
        <v>13630</v>
      </c>
      <c r="GQ190" s="39">
        <v>8410</v>
      </c>
      <c r="GR190" s="39">
        <v>4280</v>
      </c>
      <c r="GS190" s="39">
        <v>1730</v>
      </c>
      <c r="GT190" s="39">
        <v>600</v>
      </c>
      <c r="GU190" s="39">
        <v>60</v>
      </c>
      <c r="GV190" s="39" t="s">
        <v>334</v>
      </c>
      <c r="GW190" s="39">
        <v>37540</v>
      </c>
      <c r="GX190" s="39">
        <v>2610</v>
      </c>
      <c r="GY190" s="39">
        <v>6270</v>
      </c>
      <c r="GZ190" s="39">
        <v>13660</v>
      </c>
      <c r="HA190" s="39">
        <v>8430</v>
      </c>
      <c r="HB190" s="39">
        <v>4290</v>
      </c>
      <c r="HC190" s="39">
        <v>1730</v>
      </c>
      <c r="HD190" s="39">
        <v>600</v>
      </c>
      <c r="HE190" s="39">
        <v>60</v>
      </c>
      <c r="HF190" s="39" t="s">
        <v>334</v>
      </c>
      <c r="HG190" s="39">
        <v>37660</v>
      </c>
      <c r="HH190" s="39">
        <v>2690</v>
      </c>
      <c r="HI190" s="39">
        <v>6270</v>
      </c>
      <c r="HJ190" s="39">
        <v>13660</v>
      </c>
      <c r="HK190" s="39">
        <v>8450</v>
      </c>
      <c r="HL190" s="39">
        <v>4300</v>
      </c>
      <c r="HM190" s="39">
        <v>1740</v>
      </c>
      <c r="HN190" s="39">
        <v>610</v>
      </c>
      <c r="HO190" s="39">
        <v>70</v>
      </c>
      <c r="HP190" s="39" t="s">
        <v>334</v>
      </c>
      <c r="HQ190" s="39">
        <v>37770</v>
      </c>
      <c r="HR190" s="39">
        <v>2730</v>
      </c>
      <c r="HS190" s="39">
        <v>6300</v>
      </c>
      <c r="HT190" s="39">
        <v>13690</v>
      </c>
      <c r="HU190" s="39">
        <v>8470</v>
      </c>
      <c r="HV190" s="39">
        <v>4310</v>
      </c>
      <c r="HW190" s="39">
        <v>1760</v>
      </c>
      <c r="HX190" s="39">
        <v>620</v>
      </c>
      <c r="HY190" s="39">
        <v>60</v>
      </c>
      <c r="HZ190" s="39" t="s">
        <v>334</v>
      </c>
      <c r="IA190" s="39">
        <v>37950</v>
      </c>
      <c r="IB190" s="39">
        <v>2800</v>
      </c>
      <c r="IC190" s="39">
        <v>6320</v>
      </c>
      <c r="ID190" s="39">
        <v>13730</v>
      </c>
      <c r="IE190" s="39">
        <v>8530</v>
      </c>
      <c r="IF190" s="39">
        <v>4330</v>
      </c>
      <c r="IG190" s="39">
        <v>1790</v>
      </c>
      <c r="IH190" s="39">
        <v>630</v>
      </c>
      <c r="II190" s="39">
        <v>70</v>
      </c>
      <c r="IJ190" s="39" t="s">
        <v>334</v>
      </c>
      <c r="IK190" s="39">
        <v>38200</v>
      </c>
      <c r="IL190" s="39">
        <v>2940</v>
      </c>
      <c r="IM190" s="39">
        <v>6320</v>
      </c>
      <c r="IN190" s="39">
        <v>13730</v>
      </c>
      <c r="IO190" s="39">
        <v>8570</v>
      </c>
      <c r="IP190" s="39">
        <v>4350</v>
      </c>
      <c r="IQ190" s="39">
        <v>1800</v>
      </c>
      <c r="IR190" s="39">
        <v>640</v>
      </c>
      <c r="IS190" s="39">
        <v>70</v>
      </c>
      <c r="IT190" s="39" t="s">
        <v>334</v>
      </c>
      <c r="IU190" s="39">
        <v>38430</v>
      </c>
      <c r="IV190" s="39">
        <v>2990</v>
      </c>
      <c r="IW190" s="39">
        <v>6350</v>
      </c>
      <c r="IX190" s="39">
        <v>13790</v>
      </c>
      <c r="IY190" s="39">
        <v>8590</v>
      </c>
      <c r="IZ190" s="39">
        <v>4360</v>
      </c>
      <c r="JA190" s="39">
        <v>1840</v>
      </c>
      <c r="JB190" s="39">
        <v>670</v>
      </c>
      <c r="JC190" s="39">
        <v>70</v>
      </c>
      <c r="JD190" s="39" t="s">
        <v>334</v>
      </c>
      <c r="JE190" s="39">
        <v>38650</v>
      </c>
      <c r="JF190" s="39">
        <v>3050</v>
      </c>
      <c r="JG190" s="39">
        <v>6360</v>
      </c>
      <c r="JH190" s="39">
        <v>13800</v>
      </c>
      <c r="JI190" s="39">
        <v>8610</v>
      </c>
      <c r="JJ190" s="39">
        <v>4370</v>
      </c>
      <c r="JK190" s="39">
        <v>1840</v>
      </c>
      <c r="JL190" s="39">
        <v>670</v>
      </c>
      <c r="JM190" s="39">
        <v>70</v>
      </c>
      <c r="JN190" s="39" t="s">
        <v>334</v>
      </c>
      <c r="JO190" s="39">
        <v>38770</v>
      </c>
      <c r="JP190" s="39">
        <v>3070</v>
      </c>
      <c r="JQ190" s="39">
        <v>6360</v>
      </c>
      <c r="JR190" s="39">
        <v>13800</v>
      </c>
      <c r="JS190" s="39">
        <v>8610</v>
      </c>
      <c r="JT190" s="39">
        <v>4410</v>
      </c>
      <c r="JU190" s="39">
        <v>1860</v>
      </c>
      <c r="JV190" s="39">
        <v>690</v>
      </c>
      <c r="JW190" s="39">
        <v>70</v>
      </c>
      <c r="JX190" s="39" t="s">
        <v>334</v>
      </c>
      <c r="JY190" s="39">
        <v>38860</v>
      </c>
      <c r="JZ190" s="39">
        <v>3160</v>
      </c>
      <c r="KA190" s="39">
        <v>6380</v>
      </c>
      <c r="KB190" s="39">
        <v>13790</v>
      </c>
      <c r="KC190" s="39">
        <v>8630</v>
      </c>
      <c r="KD190" s="39">
        <v>4420</v>
      </c>
      <c r="KE190" s="39">
        <v>1870</v>
      </c>
      <c r="KF190" s="39">
        <v>710</v>
      </c>
      <c r="KG190" s="39">
        <v>70</v>
      </c>
      <c r="KH190" s="39" t="s">
        <v>334</v>
      </c>
      <c r="KI190" s="39">
        <v>39020</v>
      </c>
      <c r="KJ190" s="39">
        <v>3220</v>
      </c>
      <c r="KK190" s="39">
        <v>6400</v>
      </c>
      <c r="KL190" s="39">
        <v>13800</v>
      </c>
      <c r="KM190" s="39">
        <v>8660</v>
      </c>
      <c r="KN190" s="39">
        <v>4440</v>
      </c>
      <c r="KO190" s="39">
        <v>1890</v>
      </c>
      <c r="KP190" s="39">
        <v>740</v>
      </c>
      <c r="KQ190" s="39">
        <v>70</v>
      </c>
      <c r="KR190" s="39" t="s">
        <v>334</v>
      </c>
      <c r="KS190" s="39">
        <v>39210</v>
      </c>
      <c r="KT190" s="39">
        <v>3300</v>
      </c>
      <c r="KU190" s="39">
        <v>6400</v>
      </c>
      <c r="KV190" s="39">
        <v>13830</v>
      </c>
      <c r="KW190" s="39">
        <v>8700</v>
      </c>
      <c r="KX190" s="39">
        <v>4450</v>
      </c>
      <c r="KY190" s="39">
        <v>1900</v>
      </c>
      <c r="KZ190" s="39">
        <v>760</v>
      </c>
      <c r="LA190" s="39">
        <v>70</v>
      </c>
      <c r="LB190" s="39" t="s">
        <v>334</v>
      </c>
      <c r="LC190" s="39">
        <v>39400</v>
      </c>
      <c r="LD190" t="str">
        <f>INDEX(Lookup!$F$2:$F$375, MATCH(D190,Lookup!$A$2:$A$375,0))</f>
        <v>:</v>
      </c>
    </row>
    <row r="191" spans="2:316" ht="15" customHeight="1" x14ac:dyDescent="0.25">
      <c r="B191" s="1" t="s">
        <v>342</v>
      </c>
      <c r="C191" s="42">
        <v>1525</v>
      </c>
      <c r="D191" s="42" t="s">
        <v>709</v>
      </c>
      <c r="E191" s="37" t="s">
        <v>710</v>
      </c>
      <c r="F191" s="38">
        <v>4050</v>
      </c>
      <c r="G191" s="38">
        <v>7920</v>
      </c>
      <c r="H191" s="38">
        <v>19160</v>
      </c>
      <c r="I191" s="38">
        <v>14540</v>
      </c>
      <c r="J191" s="38">
        <v>8680</v>
      </c>
      <c r="K191" s="38">
        <v>4340</v>
      </c>
      <c r="L191" s="38">
        <v>3260</v>
      </c>
      <c r="M191" s="38">
        <v>250</v>
      </c>
      <c r="N191" s="38" t="s">
        <v>334</v>
      </c>
      <c r="O191" s="39">
        <v>62200</v>
      </c>
      <c r="P191" s="39">
        <v>4120</v>
      </c>
      <c r="Q191" s="39">
        <v>8160</v>
      </c>
      <c r="R191" s="39">
        <v>19260</v>
      </c>
      <c r="S191" s="39">
        <v>14470</v>
      </c>
      <c r="T191" s="39">
        <v>8660</v>
      </c>
      <c r="U191" s="39">
        <v>4340</v>
      </c>
      <c r="V191" s="39">
        <v>3200</v>
      </c>
      <c r="W191" s="39">
        <v>250</v>
      </c>
      <c r="X191" s="39" t="s">
        <v>334</v>
      </c>
      <c r="Y191" s="39">
        <v>62450</v>
      </c>
      <c r="Z191" s="39">
        <v>4170</v>
      </c>
      <c r="AA191" s="39">
        <v>8570</v>
      </c>
      <c r="AB191" s="39">
        <v>19730</v>
      </c>
      <c r="AC191" s="39">
        <v>14440</v>
      </c>
      <c r="AD191" s="39">
        <v>8640</v>
      </c>
      <c r="AE191" s="39">
        <v>4320</v>
      </c>
      <c r="AF191" s="39">
        <v>2920</v>
      </c>
      <c r="AG191" s="39">
        <v>230</v>
      </c>
      <c r="AH191" s="39" t="s">
        <v>334</v>
      </c>
      <c r="AI191" s="39">
        <v>63010</v>
      </c>
      <c r="AJ191" s="39">
        <v>4300</v>
      </c>
      <c r="AK191" s="39">
        <v>8990</v>
      </c>
      <c r="AL191" s="39">
        <v>19790</v>
      </c>
      <c r="AM191" s="39">
        <v>14330</v>
      </c>
      <c r="AN191" s="39">
        <v>8650</v>
      </c>
      <c r="AO191" s="39">
        <v>4300</v>
      </c>
      <c r="AP191" s="39">
        <v>2830</v>
      </c>
      <c r="AQ191" s="39">
        <v>220</v>
      </c>
      <c r="AR191" s="39" t="s">
        <v>334</v>
      </c>
      <c r="AS191" s="39">
        <v>63400</v>
      </c>
      <c r="AT191" s="39">
        <v>4420</v>
      </c>
      <c r="AU191" s="39">
        <v>9000</v>
      </c>
      <c r="AV191" s="39">
        <v>19790</v>
      </c>
      <c r="AW191" s="39">
        <v>14330</v>
      </c>
      <c r="AX191" s="39">
        <v>8680</v>
      </c>
      <c r="AY191" s="39">
        <v>4360</v>
      </c>
      <c r="AZ191" s="39">
        <v>2850</v>
      </c>
      <c r="BA191" s="39">
        <v>220</v>
      </c>
      <c r="BB191" s="39" t="s">
        <v>334</v>
      </c>
      <c r="BC191" s="39">
        <v>63640</v>
      </c>
      <c r="BD191" s="39">
        <v>4420</v>
      </c>
      <c r="BE191" s="39">
        <v>8940</v>
      </c>
      <c r="BF191" s="39">
        <v>19800</v>
      </c>
      <c r="BG191" s="39">
        <v>14300</v>
      </c>
      <c r="BH191" s="39">
        <v>8720</v>
      </c>
      <c r="BI191" s="39">
        <v>4440</v>
      </c>
      <c r="BJ191" s="39">
        <v>2890</v>
      </c>
      <c r="BK191" s="39">
        <v>220</v>
      </c>
      <c r="BL191" s="39" t="s">
        <v>334</v>
      </c>
      <c r="BM191" s="39">
        <v>63730</v>
      </c>
      <c r="BN191" s="39">
        <v>4410</v>
      </c>
      <c r="BO191" s="39">
        <v>9000</v>
      </c>
      <c r="BP191" s="39">
        <v>20000</v>
      </c>
      <c r="BQ191" s="39">
        <v>14330</v>
      </c>
      <c r="BR191" s="39">
        <v>8810</v>
      </c>
      <c r="BS191" s="39">
        <v>4490</v>
      </c>
      <c r="BT191" s="39">
        <v>2950</v>
      </c>
      <c r="BU191" s="39">
        <v>230</v>
      </c>
      <c r="BV191" s="39" t="s">
        <v>334</v>
      </c>
      <c r="BW191" s="39">
        <v>64220</v>
      </c>
      <c r="BX191" s="39">
        <v>4410</v>
      </c>
      <c r="BY191" s="39">
        <v>9020</v>
      </c>
      <c r="BZ191" s="39">
        <v>20210</v>
      </c>
      <c r="CA191" s="39">
        <v>14440</v>
      </c>
      <c r="CB191" s="39">
        <v>8870</v>
      </c>
      <c r="CC191" s="39">
        <v>4580</v>
      </c>
      <c r="CD191" s="39">
        <v>3010</v>
      </c>
      <c r="CE191" s="39">
        <v>250</v>
      </c>
      <c r="CF191" s="39" t="s">
        <v>334</v>
      </c>
      <c r="CG191" s="39">
        <v>64780</v>
      </c>
      <c r="CH191" s="39">
        <v>4420</v>
      </c>
      <c r="CI191" s="39">
        <v>9010</v>
      </c>
      <c r="CJ191" s="39">
        <v>20300</v>
      </c>
      <c r="CK191" s="39">
        <v>14530</v>
      </c>
      <c r="CL191" s="39">
        <v>8930</v>
      </c>
      <c r="CM191" s="39">
        <v>4680</v>
      </c>
      <c r="CN191" s="39">
        <v>3080</v>
      </c>
      <c r="CO191" s="39">
        <v>270</v>
      </c>
      <c r="CP191" s="39" t="s">
        <v>334</v>
      </c>
      <c r="CQ191" s="39">
        <v>65220</v>
      </c>
      <c r="CR191" s="39">
        <v>4410</v>
      </c>
      <c r="CS191" s="39">
        <v>9020</v>
      </c>
      <c r="CT191" s="39">
        <v>20430</v>
      </c>
      <c r="CU191" s="39">
        <v>14710</v>
      </c>
      <c r="CV191" s="39">
        <v>9030</v>
      </c>
      <c r="CW191" s="39">
        <v>4730</v>
      </c>
      <c r="CX191" s="39">
        <v>3190</v>
      </c>
      <c r="CY191" s="39">
        <v>280</v>
      </c>
      <c r="CZ191" s="39" t="s">
        <v>334</v>
      </c>
      <c r="DA191" s="39">
        <v>65800</v>
      </c>
      <c r="DB191" s="39">
        <v>4420</v>
      </c>
      <c r="DC191" s="39">
        <v>9100</v>
      </c>
      <c r="DD191" s="39">
        <v>20560</v>
      </c>
      <c r="DE191" s="39">
        <v>14880</v>
      </c>
      <c r="DF191" s="39">
        <v>9180</v>
      </c>
      <c r="DG191" s="39">
        <v>4860</v>
      </c>
      <c r="DH191" s="39">
        <v>3320</v>
      </c>
      <c r="DI191" s="39">
        <v>290</v>
      </c>
      <c r="DJ191" s="39" t="s">
        <v>334</v>
      </c>
      <c r="DK191" s="39">
        <v>66600</v>
      </c>
      <c r="DL191" s="39">
        <v>4430</v>
      </c>
      <c r="DM191" s="39">
        <v>9150</v>
      </c>
      <c r="DN191" s="39">
        <v>20750</v>
      </c>
      <c r="DO191" s="39">
        <v>15100</v>
      </c>
      <c r="DP191" s="39">
        <v>9360</v>
      </c>
      <c r="DQ191" s="39">
        <v>4990</v>
      </c>
      <c r="DR191" s="39">
        <v>3390</v>
      </c>
      <c r="DS191" s="39">
        <v>290</v>
      </c>
      <c r="DT191" s="39" t="s">
        <v>334</v>
      </c>
      <c r="DU191" s="39">
        <v>67450</v>
      </c>
      <c r="DV191" s="39">
        <v>4430</v>
      </c>
      <c r="DW191" s="39">
        <v>9190</v>
      </c>
      <c r="DX191" s="39">
        <v>20890</v>
      </c>
      <c r="DY191" s="39">
        <v>15320</v>
      </c>
      <c r="DZ191" s="39">
        <v>9440</v>
      </c>
      <c r="EA191" s="39">
        <v>5070</v>
      </c>
      <c r="EB191" s="39">
        <v>3440</v>
      </c>
      <c r="EC191" s="39">
        <v>300</v>
      </c>
      <c r="ED191" s="39" t="s">
        <v>334</v>
      </c>
      <c r="EE191" s="39">
        <v>68070</v>
      </c>
      <c r="EF191" s="39">
        <v>4420</v>
      </c>
      <c r="EG191" s="39">
        <v>9250</v>
      </c>
      <c r="EH191" s="39">
        <v>21020</v>
      </c>
      <c r="EI191" s="39">
        <v>15500</v>
      </c>
      <c r="EJ191" s="39">
        <v>9560</v>
      </c>
      <c r="EK191" s="39">
        <v>5140</v>
      </c>
      <c r="EL191" s="39">
        <v>3500</v>
      </c>
      <c r="EM191" s="39">
        <v>310</v>
      </c>
      <c r="EN191" s="39" t="s">
        <v>334</v>
      </c>
      <c r="EO191" s="39">
        <v>68700</v>
      </c>
      <c r="EP191" s="39">
        <v>4430</v>
      </c>
      <c r="EQ191" s="39">
        <v>9340</v>
      </c>
      <c r="ER191" s="39">
        <v>21070</v>
      </c>
      <c r="ES191" s="39">
        <v>15620</v>
      </c>
      <c r="ET191" s="39">
        <v>9620</v>
      </c>
      <c r="EU191" s="39">
        <v>5190</v>
      </c>
      <c r="EV191" s="39">
        <v>3540</v>
      </c>
      <c r="EW191" s="39">
        <v>320</v>
      </c>
      <c r="EX191" s="39" t="s">
        <v>334</v>
      </c>
      <c r="EY191" s="39">
        <v>69120</v>
      </c>
      <c r="EZ191" s="39">
        <v>4450</v>
      </c>
      <c r="FA191" s="39">
        <v>9420</v>
      </c>
      <c r="FB191" s="39">
        <v>21320</v>
      </c>
      <c r="FC191" s="39">
        <v>15890</v>
      </c>
      <c r="FD191" s="39">
        <v>9760</v>
      </c>
      <c r="FE191" s="39">
        <v>5230</v>
      </c>
      <c r="FF191" s="39">
        <v>3570</v>
      </c>
      <c r="FG191" s="39">
        <v>330</v>
      </c>
      <c r="FH191" s="39" t="s">
        <v>334</v>
      </c>
      <c r="FI191" s="39">
        <v>69960</v>
      </c>
      <c r="FJ191" s="39">
        <v>4440</v>
      </c>
      <c r="FK191" s="39">
        <v>9630</v>
      </c>
      <c r="FL191" s="39">
        <v>21590</v>
      </c>
      <c r="FM191" s="39">
        <v>16030</v>
      </c>
      <c r="FN191" s="39">
        <v>9820</v>
      </c>
      <c r="FO191" s="39">
        <v>5260</v>
      </c>
      <c r="FP191" s="39">
        <v>3590</v>
      </c>
      <c r="FQ191" s="39">
        <v>340</v>
      </c>
      <c r="FR191" s="39" t="s">
        <v>334</v>
      </c>
      <c r="FS191" s="39">
        <v>70700</v>
      </c>
      <c r="FT191" s="39">
        <v>4420</v>
      </c>
      <c r="FU191" s="39">
        <v>9760</v>
      </c>
      <c r="FV191" s="39">
        <v>21850</v>
      </c>
      <c r="FW191" s="39">
        <v>15960</v>
      </c>
      <c r="FX191" s="39">
        <v>9860</v>
      </c>
      <c r="FY191" s="39">
        <v>5280</v>
      </c>
      <c r="FZ191" s="39">
        <v>3590</v>
      </c>
      <c r="GA191" s="39">
        <v>340</v>
      </c>
      <c r="GB191" s="39" t="s">
        <v>334</v>
      </c>
      <c r="GC191" s="39">
        <v>71060</v>
      </c>
      <c r="GD191" s="39">
        <v>4430</v>
      </c>
      <c r="GE191" s="39">
        <v>9810</v>
      </c>
      <c r="GF191" s="39">
        <v>21940</v>
      </c>
      <c r="GG191" s="39">
        <v>15980</v>
      </c>
      <c r="GH191" s="39">
        <v>9880</v>
      </c>
      <c r="GI191" s="39">
        <v>5280</v>
      </c>
      <c r="GJ191" s="39">
        <v>3610</v>
      </c>
      <c r="GK191" s="39">
        <v>350</v>
      </c>
      <c r="GL191" s="39" t="s">
        <v>334</v>
      </c>
      <c r="GM191" s="39">
        <v>71260</v>
      </c>
      <c r="GN191" s="39">
        <v>4430</v>
      </c>
      <c r="GO191" s="39">
        <v>9840</v>
      </c>
      <c r="GP191" s="39">
        <v>21980</v>
      </c>
      <c r="GQ191" s="39">
        <v>16030</v>
      </c>
      <c r="GR191" s="39">
        <v>9920</v>
      </c>
      <c r="GS191" s="39">
        <v>5310</v>
      </c>
      <c r="GT191" s="39">
        <v>3630</v>
      </c>
      <c r="GU191" s="39">
        <v>350</v>
      </c>
      <c r="GV191" s="39" t="s">
        <v>334</v>
      </c>
      <c r="GW191" s="39">
        <v>71480</v>
      </c>
      <c r="GX191" s="39">
        <v>4440</v>
      </c>
      <c r="GY191" s="39">
        <v>9860</v>
      </c>
      <c r="GZ191" s="39">
        <v>22020</v>
      </c>
      <c r="HA191" s="39">
        <v>16060</v>
      </c>
      <c r="HB191" s="39">
        <v>9960</v>
      </c>
      <c r="HC191" s="39">
        <v>5350</v>
      </c>
      <c r="HD191" s="39">
        <v>3650</v>
      </c>
      <c r="HE191" s="39">
        <v>350</v>
      </c>
      <c r="HF191" s="39" t="s">
        <v>334</v>
      </c>
      <c r="HG191" s="39">
        <v>71700</v>
      </c>
      <c r="HH191" s="39">
        <v>4440</v>
      </c>
      <c r="HI191" s="39">
        <v>9910</v>
      </c>
      <c r="HJ191" s="39">
        <v>22050</v>
      </c>
      <c r="HK191" s="39">
        <v>16130</v>
      </c>
      <c r="HL191" s="39">
        <v>10020</v>
      </c>
      <c r="HM191" s="39">
        <v>5380</v>
      </c>
      <c r="HN191" s="39">
        <v>3680</v>
      </c>
      <c r="HO191" s="39">
        <v>360</v>
      </c>
      <c r="HP191" s="39" t="s">
        <v>334</v>
      </c>
      <c r="HQ191" s="39">
        <v>71950</v>
      </c>
      <c r="HR191" s="39">
        <v>4460</v>
      </c>
      <c r="HS191" s="39">
        <v>9890</v>
      </c>
      <c r="HT191" s="39">
        <v>22150</v>
      </c>
      <c r="HU191" s="39">
        <v>16270</v>
      </c>
      <c r="HV191" s="39">
        <v>10050</v>
      </c>
      <c r="HW191" s="39">
        <v>5430</v>
      </c>
      <c r="HX191" s="39">
        <v>3700</v>
      </c>
      <c r="HY191" s="39">
        <v>360</v>
      </c>
      <c r="HZ191" s="39" t="s">
        <v>334</v>
      </c>
      <c r="IA191" s="39">
        <v>72310</v>
      </c>
      <c r="IB191" s="39">
        <v>4460</v>
      </c>
      <c r="IC191" s="39">
        <v>9920</v>
      </c>
      <c r="ID191" s="39">
        <v>22380</v>
      </c>
      <c r="IE191" s="39">
        <v>16510</v>
      </c>
      <c r="IF191" s="39">
        <v>10150</v>
      </c>
      <c r="IG191" s="39">
        <v>5510</v>
      </c>
      <c r="IH191" s="39">
        <v>3740</v>
      </c>
      <c r="II191" s="39">
        <v>360</v>
      </c>
      <c r="IJ191" s="39" t="s">
        <v>334</v>
      </c>
      <c r="IK191" s="39">
        <v>73020</v>
      </c>
      <c r="IL191" s="39">
        <v>4480</v>
      </c>
      <c r="IM191" s="39">
        <v>10250</v>
      </c>
      <c r="IN191" s="39">
        <v>22620</v>
      </c>
      <c r="IO191" s="39">
        <v>16800</v>
      </c>
      <c r="IP191" s="39">
        <v>10340</v>
      </c>
      <c r="IQ191" s="39">
        <v>5610</v>
      </c>
      <c r="IR191" s="39">
        <v>3850</v>
      </c>
      <c r="IS191" s="39">
        <v>370</v>
      </c>
      <c r="IT191" s="39" t="s">
        <v>334</v>
      </c>
      <c r="IU191" s="39">
        <v>74320</v>
      </c>
      <c r="IV191" s="39">
        <v>4510</v>
      </c>
      <c r="IW191" s="39">
        <v>10310</v>
      </c>
      <c r="IX191" s="39">
        <v>22770</v>
      </c>
      <c r="IY191" s="39">
        <v>17020</v>
      </c>
      <c r="IZ191" s="39">
        <v>10450</v>
      </c>
      <c r="JA191" s="39">
        <v>5730</v>
      </c>
      <c r="JB191" s="39">
        <v>3980</v>
      </c>
      <c r="JC191" s="39">
        <v>380</v>
      </c>
      <c r="JD191" s="39" t="s">
        <v>334</v>
      </c>
      <c r="JE191" s="39">
        <v>75140</v>
      </c>
      <c r="JF191" s="39">
        <v>4540</v>
      </c>
      <c r="JG191" s="39">
        <v>10380</v>
      </c>
      <c r="JH191" s="39">
        <v>23010</v>
      </c>
      <c r="JI191" s="39">
        <v>17190</v>
      </c>
      <c r="JJ191" s="39">
        <v>10540</v>
      </c>
      <c r="JK191" s="39">
        <v>5860</v>
      </c>
      <c r="JL191" s="39">
        <v>4020</v>
      </c>
      <c r="JM191" s="39">
        <v>390</v>
      </c>
      <c r="JN191" s="39" t="s">
        <v>334</v>
      </c>
      <c r="JO191" s="39">
        <v>75930</v>
      </c>
      <c r="JP191" s="39">
        <v>4580</v>
      </c>
      <c r="JQ191" s="39">
        <v>10520</v>
      </c>
      <c r="JR191" s="39">
        <v>23330</v>
      </c>
      <c r="JS191" s="39">
        <v>17520</v>
      </c>
      <c r="JT191" s="39">
        <v>10740</v>
      </c>
      <c r="JU191" s="39">
        <v>6040</v>
      </c>
      <c r="JV191" s="39">
        <v>4120</v>
      </c>
      <c r="JW191" s="39">
        <v>390</v>
      </c>
      <c r="JX191" s="39" t="s">
        <v>334</v>
      </c>
      <c r="JY191" s="39">
        <v>77230</v>
      </c>
      <c r="JZ191" s="39">
        <v>4600</v>
      </c>
      <c r="KA191" s="39">
        <v>10670</v>
      </c>
      <c r="KB191" s="39">
        <v>23480</v>
      </c>
      <c r="KC191" s="39">
        <v>17720</v>
      </c>
      <c r="KD191" s="39">
        <v>10900</v>
      </c>
      <c r="KE191" s="39">
        <v>6200</v>
      </c>
      <c r="KF191" s="39">
        <v>4240</v>
      </c>
      <c r="KG191" s="39">
        <v>400</v>
      </c>
      <c r="KH191" s="39" t="s">
        <v>334</v>
      </c>
      <c r="KI191" s="39">
        <v>78210</v>
      </c>
      <c r="KJ191" s="39">
        <v>4650</v>
      </c>
      <c r="KK191" s="39">
        <v>10710</v>
      </c>
      <c r="KL191" s="39">
        <v>23570</v>
      </c>
      <c r="KM191" s="39">
        <v>17910</v>
      </c>
      <c r="KN191" s="39">
        <v>11030</v>
      </c>
      <c r="KO191" s="39">
        <v>6300</v>
      </c>
      <c r="KP191" s="39">
        <v>4330</v>
      </c>
      <c r="KQ191" s="39">
        <v>410</v>
      </c>
      <c r="KR191" s="39" t="s">
        <v>334</v>
      </c>
      <c r="KS191" s="39">
        <v>78910</v>
      </c>
      <c r="KT191" s="39">
        <v>4670</v>
      </c>
      <c r="KU191" s="39">
        <v>10750</v>
      </c>
      <c r="KV191" s="39">
        <v>23750</v>
      </c>
      <c r="KW191" s="39">
        <v>18230</v>
      </c>
      <c r="KX191" s="39">
        <v>11270</v>
      </c>
      <c r="KY191" s="39">
        <v>6430</v>
      </c>
      <c r="KZ191" s="39">
        <v>4430</v>
      </c>
      <c r="LA191" s="39">
        <v>430</v>
      </c>
      <c r="LB191" s="39" t="s">
        <v>334</v>
      </c>
      <c r="LC191" s="39">
        <v>79960</v>
      </c>
      <c r="LD191" t="str">
        <f>INDEX(Lookup!$F$2:$F$375, MATCH(D191,Lookup!$A$2:$A$375,0))</f>
        <v>:</v>
      </c>
    </row>
    <row r="192" spans="2:316" ht="15" customHeight="1" x14ac:dyDescent="0.25">
      <c r="B192" s="1" t="s">
        <v>342</v>
      </c>
      <c r="C192" s="42">
        <v>1530</v>
      </c>
      <c r="D192" s="42" t="s">
        <v>711</v>
      </c>
      <c r="E192" s="37" t="s">
        <v>712</v>
      </c>
      <c r="F192" s="38">
        <v>7090</v>
      </c>
      <c r="G192" s="38">
        <v>16100</v>
      </c>
      <c r="H192" s="38">
        <v>16400</v>
      </c>
      <c r="I192" s="38">
        <v>9950</v>
      </c>
      <c r="J192" s="38">
        <v>5630</v>
      </c>
      <c r="K192" s="38">
        <v>2700</v>
      </c>
      <c r="L192" s="38">
        <v>1920</v>
      </c>
      <c r="M192" s="38">
        <v>150</v>
      </c>
      <c r="N192" s="38" t="s">
        <v>334</v>
      </c>
      <c r="O192" s="39">
        <v>59930</v>
      </c>
      <c r="P192" s="39">
        <v>7250</v>
      </c>
      <c r="Q192" s="39">
        <v>16280</v>
      </c>
      <c r="R192" s="39">
        <v>16500</v>
      </c>
      <c r="S192" s="39">
        <v>9910</v>
      </c>
      <c r="T192" s="39">
        <v>5660</v>
      </c>
      <c r="U192" s="39">
        <v>2700</v>
      </c>
      <c r="V192" s="39">
        <v>1920</v>
      </c>
      <c r="W192" s="39">
        <v>150</v>
      </c>
      <c r="X192" s="39" t="s">
        <v>334</v>
      </c>
      <c r="Y192" s="39">
        <v>60380</v>
      </c>
      <c r="Z192" s="39">
        <v>7630</v>
      </c>
      <c r="AA192" s="39">
        <v>16540</v>
      </c>
      <c r="AB192" s="39">
        <v>16710</v>
      </c>
      <c r="AC192" s="39">
        <v>10010</v>
      </c>
      <c r="AD192" s="39">
        <v>5710</v>
      </c>
      <c r="AE192" s="39">
        <v>2640</v>
      </c>
      <c r="AF192" s="39">
        <v>1880</v>
      </c>
      <c r="AG192" s="39">
        <v>150</v>
      </c>
      <c r="AH192" s="39" t="s">
        <v>334</v>
      </c>
      <c r="AI192" s="39">
        <v>61270</v>
      </c>
      <c r="AJ192" s="39">
        <v>7870</v>
      </c>
      <c r="AK192" s="39">
        <v>16770</v>
      </c>
      <c r="AL192" s="39">
        <v>16780</v>
      </c>
      <c r="AM192" s="39">
        <v>10150</v>
      </c>
      <c r="AN192" s="39">
        <v>5710</v>
      </c>
      <c r="AO192" s="39">
        <v>2640</v>
      </c>
      <c r="AP192" s="39">
        <v>1860</v>
      </c>
      <c r="AQ192" s="39">
        <v>140</v>
      </c>
      <c r="AR192" s="39" t="s">
        <v>334</v>
      </c>
      <c r="AS192" s="39">
        <v>61920</v>
      </c>
      <c r="AT192" s="39">
        <v>7930</v>
      </c>
      <c r="AU192" s="39">
        <v>16910</v>
      </c>
      <c r="AV192" s="39">
        <v>16860</v>
      </c>
      <c r="AW192" s="39">
        <v>10310</v>
      </c>
      <c r="AX192" s="39">
        <v>5790</v>
      </c>
      <c r="AY192" s="39">
        <v>2680</v>
      </c>
      <c r="AZ192" s="39">
        <v>1920</v>
      </c>
      <c r="BA192" s="39">
        <v>150</v>
      </c>
      <c r="BB192" s="39" t="s">
        <v>334</v>
      </c>
      <c r="BC192" s="39">
        <v>62540</v>
      </c>
      <c r="BD192" s="39">
        <v>7890</v>
      </c>
      <c r="BE192" s="39">
        <v>17000</v>
      </c>
      <c r="BF192" s="39">
        <v>17070</v>
      </c>
      <c r="BG192" s="39">
        <v>10520</v>
      </c>
      <c r="BH192" s="39">
        <v>5930</v>
      </c>
      <c r="BI192" s="39">
        <v>2820</v>
      </c>
      <c r="BJ192" s="39">
        <v>2000</v>
      </c>
      <c r="BK192" s="39">
        <v>150</v>
      </c>
      <c r="BL192" s="39" t="s">
        <v>334</v>
      </c>
      <c r="BM192" s="39">
        <v>63380</v>
      </c>
      <c r="BN192" s="39">
        <v>8040</v>
      </c>
      <c r="BO192" s="39">
        <v>17020</v>
      </c>
      <c r="BP192" s="39">
        <v>17230</v>
      </c>
      <c r="BQ192" s="39">
        <v>10680</v>
      </c>
      <c r="BR192" s="39">
        <v>6080</v>
      </c>
      <c r="BS192" s="39">
        <v>2900</v>
      </c>
      <c r="BT192" s="39">
        <v>2020</v>
      </c>
      <c r="BU192" s="39">
        <v>150</v>
      </c>
      <c r="BV192" s="39" t="s">
        <v>334</v>
      </c>
      <c r="BW192" s="39">
        <v>64120</v>
      </c>
      <c r="BX192" s="39">
        <v>8170</v>
      </c>
      <c r="BY192" s="39">
        <v>17050</v>
      </c>
      <c r="BZ192" s="39">
        <v>17260</v>
      </c>
      <c r="CA192" s="39">
        <v>10830</v>
      </c>
      <c r="CB192" s="39">
        <v>6190</v>
      </c>
      <c r="CC192" s="39">
        <v>3000</v>
      </c>
      <c r="CD192" s="39">
        <v>2060</v>
      </c>
      <c r="CE192" s="39">
        <v>150</v>
      </c>
      <c r="CF192" s="39" t="s">
        <v>334</v>
      </c>
      <c r="CG192" s="39">
        <v>64720</v>
      </c>
      <c r="CH192" s="39">
        <v>8250</v>
      </c>
      <c r="CI192" s="39">
        <v>17090</v>
      </c>
      <c r="CJ192" s="39">
        <v>17300</v>
      </c>
      <c r="CK192" s="39">
        <v>11130</v>
      </c>
      <c r="CL192" s="39">
        <v>6330</v>
      </c>
      <c r="CM192" s="39">
        <v>3070</v>
      </c>
      <c r="CN192" s="39">
        <v>2100</v>
      </c>
      <c r="CO192" s="39">
        <v>150</v>
      </c>
      <c r="CP192" s="39" t="s">
        <v>334</v>
      </c>
      <c r="CQ192" s="39">
        <v>65420</v>
      </c>
      <c r="CR192" s="39">
        <v>8260</v>
      </c>
      <c r="CS192" s="39">
        <v>17140</v>
      </c>
      <c r="CT192" s="39">
        <v>17410</v>
      </c>
      <c r="CU192" s="39">
        <v>11280</v>
      </c>
      <c r="CV192" s="39">
        <v>6450</v>
      </c>
      <c r="CW192" s="39">
        <v>3150</v>
      </c>
      <c r="CX192" s="39">
        <v>2120</v>
      </c>
      <c r="CY192" s="39">
        <v>150</v>
      </c>
      <c r="CZ192" s="39" t="s">
        <v>334</v>
      </c>
      <c r="DA192" s="39">
        <v>65980</v>
      </c>
      <c r="DB192" s="39">
        <v>8360</v>
      </c>
      <c r="DC192" s="39">
        <v>17430</v>
      </c>
      <c r="DD192" s="39">
        <v>17510</v>
      </c>
      <c r="DE192" s="39">
        <v>11490</v>
      </c>
      <c r="DF192" s="39">
        <v>6600</v>
      </c>
      <c r="DG192" s="39">
        <v>3230</v>
      </c>
      <c r="DH192" s="39">
        <v>2150</v>
      </c>
      <c r="DI192" s="39">
        <v>150</v>
      </c>
      <c r="DJ192" s="39" t="s">
        <v>334</v>
      </c>
      <c r="DK192" s="39">
        <v>66890</v>
      </c>
      <c r="DL192" s="39">
        <v>8420</v>
      </c>
      <c r="DM192" s="39">
        <v>17750</v>
      </c>
      <c r="DN192" s="39">
        <v>17670</v>
      </c>
      <c r="DO192" s="39">
        <v>11770</v>
      </c>
      <c r="DP192" s="39">
        <v>6810</v>
      </c>
      <c r="DQ192" s="39">
        <v>3280</v>
      </c>
      <c r="DR192" s="39">
        <v>2150</v>
      </c>
      <c r="DS192" s="39">
        <v>150</v>
      </c>
      <c r="DT192" s="39" t="s">
        <v>334</v>
      </c>
      <c r="DU192" s="39">
        <v>67990</v>
      </c>
      <c r="DV192" s="39">
        <v>8460</v>
      </c>
      <c r="DW192" s="39">
        <v>18040</v>
      </c>
      <c r="DX192" s="39">
        <v>17880</v>
      </c>
      <c r="DY192" s="39">
        <v>12010</v>
      </c>
      <c r="DZ192" s="39">
        <v>6920</v>
      </c>
      <c r="EA192" s="39">
        <v>3340</v>
      </c>
      <c r="EB192" s="39">
        <v>2170</v>
      </c>
      <c r="EC192" s="39">
        <v>150</v>
      </c>
      <c r="ED192" s="39" t="s">
        <v>334</v>
      </c>
      <c r="EE192" s="39">
        <v>68970</v>
      </c>
      <c r="EF192" s="39">
        <v>8510</v>
      </c>
      <c r="EG192" s="39">
        <v>18090</v>
      </c>
      <c r="EH192" s="39">
        <v>18170</v>
      </c>
      <c r="EI192" s="39">
        <v>12190</v>
      </c>
      <c r="EJ192" s="39">
        <v>7030</v>
      </c>
      <c r="EK192" s="39">
        <v>3430</v>
      </c>
      <c r="EL192" s="39">
        <v>2180</v>
      </c>
      <c r="EM192" s="39">
        <v>150</v>
      </c>
      <c r="EN192" s="39" t="s">
        <v>334</v>
      </c>
      <c r="EO192" s="39">
        <v>69750</v>
      </c>
      <c r="EP192" s="39">
        <v>8560</v>
      </c>
      <c r="EQ192" s="39">
        <v>18640</v>
      </c>
      <c r="ER192" s="39">
        <v>18430</v>
      </c>
      <c r="ES192" s="39">
        <v>12400</v>
      </c>
      <c r="ET192" s="39">
        <v>7180</v>
      </c>
      <c r="EU192" s="39">
        <v>3530</v>
      </c>
      <c r="EV192" s="39">
        <v>2200</v>
      </c>
      <c r="EW192" s="39">
        <v>150</v>
      </c>
      <c r="EX192" s="39" t="s">
        <v>334</v>
      </c>
      <c r="EY192" s="39">
        <v>71080</v>
      </c>
      <c r="EZ192" s="39">
        <v>8610</v>
      </c>
      <c r="FA192" s="39">
        <v>19350</v>
      </c>
      <c r="FB192" s="39">
        <v>18660</v>
      </c>
      <c r="FC192" s="39">
        <v>12590</v>
      </c>
      <c r="FD192" s="39">
        <v>7360</v>
      </c>
      <c r="FE192" s="39">
        <v>3570</v>
      </c>
      <c r="FF192" s="39">
        <v>2230</v>
      </c>
      <c r="FG192" s="39">
        <v>150</v>
      </c>
      <c r="FH192" s="39" t="s">
        <v>334</v>
      </c>
      <c r="FI192" s="39">
        <v>72520</v>
      </c>
      <c r="FJ192" s="39">
        <v>8730</v>
      </c>
      <c r="FK192" s="39">
        <v>19880</v>
      </c>
      <c r="FL192" s="39">
        <v>18870</v>
      </c>
      <c r="FM192" s="39">
        <v>12800</v>
      </c>
      <c r="FN192" s="39">
        <v>7440</v>
      </c>
      <c r="FO192" s="39">
        <v>3580</v>
      </c>
      <c r="FP192" s="39">
        <v>2240</v>
      </c>
      <c r="FQ192" s="39">
        <v>150</v>
      </c>
      <c r="FR192" s="39" t="s">
        <v>334</v>
      </c>
      <c r="FS192" s="39">
        <v>73680</v>
      </c>
      <c r="FT192" s="39">
        <v>8860</v>
      </c>
      <c r="FU192" s="39">
        <v>20260</v>
      </c>
      <c r="FV192" s="39">
        <v>18930</v>
      </c>
      <c r="FW192" s="39">
        <v>12890</v>
      </c>
      <c r="FX192" s="39">
        <v>7520</v>
      </c>
      <c r="FY192" s="39">
        <v>3600</v>
      </c>
      <c r="FZ192" s="39">
        <v>2250</v>
      </c>
      <c r="GA192" s="39">
        <v>160</v>
      </c>
      <c r="GB192" s="39" t="s">
        <v>334</v>
      </c>
      <c r="GC192" s="39">
        <v>74470</v>
      </c>
      <c r="GD192" s="39">
        <v>8930</v>
      </c>
      <c r="GE192" s="39">
        <v>20550</v>
      </c>
      <c r="GF192" s="39">
        <v>19000</v>
      </c>
      <c r="GG192" s="39">
        <v>13030</v>
      </c>
      <c r="GH192" s="39">
        <v>7610</v>
      </c>
      <c r="GI192" s="39">
        <v>3620</v>
      </c>
      <c r="GJ192" s="39">
        <v>2270</v>
      </c>
      <c r="GK192" s="39">
        <v>160</v>
      </c>
      <c r="GL192" s="39" t="s">
        <v>334</v>
      </c>
      <c r="GM192" s="39">
        <v>75150</v>
      </c>
      <c r="GN192" s="39">
        <v>8960</v>
      </c>
      <c r="GO192" s="39">
        <v>20820</v>
      </c>
      <c r="GP192" s="39">
        <v>19190</v>
      </c>
      <c r="GQ192" s="39">
        <v>13240</v>
      </c>
      <c r="GR192" s="39">
        <v>7710</v>
      </c>
      <c r="GS192" s="39">
        <v>3630</v>
      </c>
      <c r="GT192" s="39">
        <v>2280</v>
      </c>
      <c r="GU192" s="39">
        <v>150</v>
      </c>
      <c r="GV192" s="39" t="s">
        <v>334</v>
      </c>
      <c r="GW192" s="39">
        <v>75980</v>
      </c>
      <c r="GX192" s="39">
        <v>9020</v>
      </c>
      <c r="GY192" s="39">
        <v>20950</v>
      </c>
      <c r="GZ192" s="39">
        <v>19380</v>
      </c>
      <c r="HA192" s="39">
        <v>13390</v>
      </c>
      <c r="HB192" s="39">
        <v>7820</v>
      </c>
      <c r="HC192" s="39">
        <v>3690</v>
      </c>
      <c r="HD192" s="39">
        <v>2280</v>
      </c>
      <c r="HE192" s="39">
        <v>150</v>
      </c>
      <c r="HF192" s="39" t="s">
        <v>334</v>
      </c>
      <c r="HG192" s="39">
        <v>76680</v>
      </c>
      <c r="HH192" s="39">
        <v>9030</v>
      </c>
      <c r="HI192" s="39">
        <v>21100</v>
      </c>
      <c r="HJ192" s="39">
        <v>19610</v>
      </c>
      <c r="HK192" s="39">
        <v>13630</v>
      </c>
      <c r="HL192" s="39">
        <v>7940</v>
      </c>
      <c r="HM192" s="39">
        <v>3740</v>
      </c>
      <c r="HN192" s="39">
        <v>2290</v>
      </c>
      <c r="HO192" s="39">
        <v>160</v>
      </c>
      <c r="HP192" s="39" t="s">
        <v>334</v>
      </c>
      <c r="HQ192" s="39">
        <v>77500</v>
      </c>
      <c r="HR192" s="39">
        <v>9100</v>
      </c>
      <c r="HS192" s="39">
        <v>21320</v>
      </c>
      <c r="HT192" s="39">
        <v>19800</v>
      </c>
      <c r="HU192" s="39">
        <v>13880</v>
      </c>
      <c r="HV192" s="39">
        <v>8070</v>
      </c>
      <c r="HW192" s="39">
        <v>3760</v>
      </c>
      <c r="HX192" s="39">
        <v>2300</v>
      </c>
      <c r="HY192" s="39">
        <v>160</v>
      </c>
      <c r="HZ192" s="39" t="s">
        <v>334</v>
      </c>
      <c r="IA192" s="39">
        <v>78380</v>
      </c>
      <c r="IB192" s="39">
        <v>9140</v>
      </c>
      <c r="IC192" s="39">
        <v>21550</v>
      </c>
      <c r="ID192" s="39">
        <v>19920</v>
      </c>
      <c r="IE192" s="39">
        <v>14160</v>
      </c>
      <c r="IF192" s="39">
        <v>8160</v>
      </c>
      <c r="IG192" s="39">
        <v>3810</v>
      </c>
      <c r="IH192" s="39">
        <v>2320</v>
      </c>
      <c r="II192" s="39">
        <v>170</v>
      </c>
      <c r="IJ192" s="39" t="s">
        <v>334</v>
      </c>
      <c r="IK192" s="39">
        <v>79210</v>
      </c>
      <c r="IL192" s="39">
        <v>9200</v>
      </c>
      <c r="IM192" s="39">
        <v>21750</v>
      </c>
      <c r="IN192" s="39">
        <v>20110</v>
      </c>
      <c r="IO192" s="39">
        <v>14370</v>
      </c>
      <c r="IP192" s="39">
        <v>8260</v>
      </c>
      <c r="IQ192" s="39">
        <v>3840</v>
      </c>
      <c r="IR192" s="39">
        <v>2350</v>
      </c>
      <c r="IS192" s="39">
        <v>170</v>
      </c>
      <c r="IT192" s="39" t="s">
        <v>334</v>
      </c>
      <c r="IU192" s="39">
        <v>80040</v>
      </c>
      <c r="IV192" s="39">
        <v>9310</v>
      </c>
      <c r="IW192" s="39">
        <v>22010</v>
      </c>
      <c r="IX192" s="39">
        <v>20300</v>
      </c>
      <c r="IY192" s="39">
        <v>14680</v>
      </c>
      <c r="IZ192" s="39">
        <v>8390</v>
      </c>
      <c r="JA192" s="39">
        <v>3890</v>
      </c>
      <c r="JB192" s="39">
        <v>2370</v>
      </c>
      <c r="JC192" s="39">
        <v>160</v>
      </c>
      <c r="JD192" s="39" t="s">
        <v>334</v>
      </c>
      <c r="JE192" s="39">
        <v>81110</v>
      </c>
      <c r="JF192" s="39">
        <v>9340</v>
      </c>
      <c r="JG192" s="39">
        <v>22190</v>
      </c>
      <c r="JH192" s="39">
        <v>20480</v>
      </c>
      <c r="JI192" s="39">
        <v>14990</v>
      </c>
      <c r="JJ192" s="39">
        <v>8580</v>
      </c>
      <c r="JK192" s="39">
        <v>3940</v>
      </c>
      <c r="JL192" s="39">
        <v>2390</v>
      </c>
      <c r="JM192" s="39">
        <v>160</v>
      </c>
      <c r="JN192" s="39" t="s">
        <v>334</v>
      </c>
      <c r="JO192" s="39">
        <v>82060</v>
      </c>
      <c r="JP192" s="39">
        <v>9510</v>
      </c>
      <c r="JQ192" s="39">
        <v>22470</v>
      </c>
      <c r="JR192" s="39">
        <v>20680</v>
      </c>
      <c r="JS192" s="39">
        <v>15340</v>
      </c>
      <c r="JT192" s="39">
        <v>8800</v>
      </c>
      <c r="JU192" s="39">
        <v>4030</v>
      </c>
      <c r="JV192" s="39">
        <v>2440</v>
      </c>
      <c r="JW192" s="39">
        <v>160</v>
      </c>
      <c r="JX192" s="39" t="s">
        <v>334</v>
      </c>
      <c r="JY192" s="39">
        <v>83430</v>
      </c>
      <c r="JZ192" s="39">
        <v>9540</v>
      </c>
      <c r="KA192" s="39">
        <v>22550</v>
      </c>
      <c r="KB192" s="39">
        <v>20780</v>
      </c>
      <c r="KC192" s="39">
        <v>15550</v>
      </c>
      <c r="KD192" s="39">
        <v>8890</v>
      </c>
      <c r="KE192" s="39">
        <v>4100</v>
      </c>
      <c r="KF192" s="39">
        <v>2480</v>
      </c>
      <c r="KG192" s="39">
        <v>160</v>
      </c>
      <c r="KH192" s="39" t="s">
        <v>334</v>
      </c>
      <c r="KI192" s="39">
        <v>84040</v>
      </c>
      <c r="KJ192" s="39">
        <v>9480</v>
      </c>
      <c r="KK192" s="39">
        <v>22680</v>
      </c>
      <c r="KL192" s="39">
        <v>20910</v>
      </c>
      <c r="KM192" s="39">
        <v>15680</v>
      </c>
      <c r="KN192" s="39">
        <v>9020</v>
      </c>
      <c r="KO192" s="39">
        <v>4160</v>
      </c>
      <c r="KP192" s="39">
        <v>2510</v>
      </c>
      <c r="KQ192" s="39">
        <v>160</v>
      </c>
      <c r="KR192" s="39" t="s">
        <v>334</v>
      </c>
      <c r="KS192" s="39">
        <v>84600</v>
      </c>
      <c r="KT192" s="39">
        <v>9560</v>
      </c>
      <c r="KU192" s="39">
        <v>22870</v>
      </c>
      <c r="KV192" s="39">
        <v>21000</v>
      </c>
      <c r="KW192" s="39">
        <v>15890</v>
      </c>
      <c r="KX192" s="39">
        <v>9120</v>
      </c>
      <c r="KY192" s="39">
        <v>4190</v>
      </c>
      <c r="KZ192" s="39">
        <v>2550</v>
      </c>
      <c r="LA192" s="39">
        <v>160</v>
      </c>
      <c r="LB192" s="39" t="s">
        <v>334</v>
      </c>
      <c r="LC192" s="39">
        <v>85340</v>
      </c>
      <c r="LD192" t="str">
        <f>INDEX(Lookup!$F$2:$F$375, MATCH(D192,Lookup!$A$2:$A$375,0))</f>
        <v>:</v>
      </c>
    </row>
    <row r="193" spans="2:316" ht="15" customHeight="1" x14ac:dyDescent="0.25">
      <c r="B193" s="1" t="s">
        <v>342</v>
      </c>
      <c r="C193" s="42">
        <v>1535</v>
      </c>
      <c r="D193" s="42" t="s">
        <v>713</v>
      </c>
      <c r="E193" s="37" t="s">
        <v>714</v>
      </c>
      <c r="F193" s="38">
        <v>1370</v>
      </c>
      <c r="G193" s="38">
        <v>3430</v>
      </c>
      <c r="H193" s="38">
        <v>10320</v>
      </c>
      <c r="I193" s="38">
        <v>13020</v>
      </c>
      <c r="J193" s="38">
        <v>8470</v>
      </c>
      <c r="K193" s="38">
        <v>5930</v>
      </c>
      <c r="L193" s="38">
        <v>5500</v>
      </c>
      <c r="M193" s="38">
        <v>1000</v>
      </c>
      <c r="N193" s="38" t="s">
        <v>334</v>
      </c>
      <c r="O193" s="39">
        <v>49050</v>
      </c>
      <c r="P193" s="39">
        <v>1450</v>
      </c>
      <c r="Q193" s="39">
        <v>3600</v>
      </c>
      <c r="R193" s="39">
        <v>10320</v>
      </c>
      <c r="S193" s="39">
        <v>12970</v>
      </c>
      <c r="T193" s="39">
        <v>8420</v>
      </c>
      <c r="U193" s="39">
        <v>5880</v>
      </c>
      <c r="V193" s="39">
        <v>5450</v>
      </c>
      <c r="W193" s="39">
        <v>980</v>
      </c>
      <c r="X193" s="39" t="s">
        <v>334</v>
      </c>
      <c r="Y193" s="39">
        <v>49060</v>
      </c>
      <c r="Z193" s="39">
        <v>1570</v>
      </c>
      <c r="AA193" s="39">
        <v>3840</v>
      </c>
      <c r="AB193" s="39">
        <v>10680</v>
      </c>
      <c r="AC193" s="39">
        <v>12990</v>
      </c>
      <c r="AD193" s="39">
        <v>8400</v>
      </c>
      <c r="AE193" s="39">
        <v>5820</v>
      </c>
      <c r="AF193" s="39">
        <v>5320</v>
      </c>
      <c r="AG193" s="39">
        <v>920</v>
      </c>
      <c r="AH193" s="39" t="s">
        <v>334</v>
      </c>
      <c r="AI193" s="39">
        <v>49540</v>
      </c>
      <c r="AJ193" s="39">
        <v>1570</v>
      </c>
      <c r="AK193" s="39">
        <v>4340</v>
      </c>
      <c r="AL193" s="39">
        <v>10480</v>
      </c>
      <c r="AM193" s="39">
        <v>13000</v>
      </c>
      <c r="AN193" s="39">
        <v>8390</v>
      </c>
      <c r="AO193" s="39">
        <v>5890</v>
      </c>
      <c r="AP193" s="39">
        <v>5310</v>
      </c>
      <c r="AQ193" s="39">
        <v>920</v>
      </c>
      <c r="AR193" s="39" t="s">
        <v>334</v>
      </c>
      <c r="AS193" s="39">
        <v>49910</v>
      </c>
      <c r="AT193" s="39">
        <v>1620</v>
      </c>
      <c r="AU193" s="39">
        <v>4380</v>
      </c>
      <c r="AV193" s="39">
        <v>10670</v>
      </c>
      <c r="AW193" s="39">
        <v>13020</v>
      </c>
      <c r="AX193" s="39">
        <v>8490</v>
      </c>
      <c r="AY193" s="39">
        <v>5910</v>
      </c>
      <c r="AZ193" s="39">
        <v>5390</v>
      </c>
      <c r="BA193" s="39">
        <v>950</v>
      </c>
      <c r="BB193" s="39" t="s">
        <v>334</v>
      </c>
      <c r="BC193" s="39">
        <v>50420</v>
      </c>
      <c r="BD193" s="39">
        <v>1630</v>
      </c>
      <c r="BE193" s="39">
        <v>4440</v>
      </c>
      <c r="BF193" s="39">
        <v>10690</v>
      </c>
      <c r="BG193" s="39">
        <v>13070</v>
      </c>
      <c r="BH193" s="39">
        <v>8510</v>
      </c>
      <c r="BI193" s="39">
        <v>5970</v>
      </c>
      <c r="BJ193" s="39">
        <v>5400</v>
      </c>
      <c r="BK193" s="39">
        <v>950</v>
      </c>
      <c r="BL193" s="39" t="s">
        <v>334</v>
      </c>
      <c r="BM193" s="39">
        <v>50660</v>
      </c>
      <c r="BN193" s="39">
        <v>1630</v>
      </c>
      <c r="BO193" s="39">
        <v>4470</v>
      </c>
      <c r="BP193" s="39">
        <v>10820</v>
      </c>
      <c r="BQ193" s="39">
        <v>13030</v>
      </c>
      <c r="BR193" s="39">
        <v>8520</v>
      </c>
      <c r="BS193" s="39">
        <v>6020</v>
      </c>
      <c r="BT193" s="39">
        <v>5450</v>
      </c>
      <c r="BU193" s="39">
        <v>970</v>
      </c>
      <c r="BV193" s="39" t="s">
        <v>334</v>
      </c>
      <c r="BW193" s="39">
        <v>50900</v>
      </c>
      <c r="BX193" s="39">
        <v>1660</v>
      </c>
      <c r="BY193" s="39">
        <v>4500</v>
      </c>
      <c r="BZ193" s="39">
        <v>10830</v>
      </c>
      <c r="CA193" s="39">
        <v>13050</v>
      </c>
      <c r="CB193" s="39">
        <v>8540</v>
      </c>
      <c r="CC193" s="39">
        <v>6120</v>
      </c>
      <c r="CD193" s="39">
        <v>5480</v>
      </c>
      <c r="CE193" s="39">
        <v>1000</v>
      </c>
      <c r="CF193" s="39" t="s">
        <v>334</v>
      </c>
      <c r="CG193" s="39">
        <v>51170</v>
      </c>
      <c r="CH193" s="39">
        <v>1660</v>
      </c>
      <c r="CI193" s="39">
        <v>4520</v>
      </c>
      <c r="CJ193" s="39">
        <v>10840</v>
      </c>
      <c r="CK193" s="39">
        <v>13160</v>
      </c>
      <c r="CL193" s="39">
        <v>8620</v>
      </c>
      <c r="CM193" s="39">
        <v>6220</v>
      </c>
      <c r="CN193" s="39">
        <v>5540</v>
      </c>
      <c r="CO193" s="39">
        <v>1020</v>
      </c>
      <c r="CP193" s="39" t="s">
        <v>334</v>
      </c>
      <c r="CQ193" s="39">
        <v>51570</v>
      </c>
      <c r="CR193" s="39">
        <v>1660</v>
      </c>
      <c r="CS193" s="39">
        <v>4520</v>
      </c>
      <c r="CT193" s="39">
        <v>10890</v>
      </c>
      <c r="CU193" s="39">
        <v>13200</v>
      </c>
      <c r="CV193" s="39">
        <v>8700</v>
      </c>
      <c r="CW193" s="39">
        <v>6280</v>
      </c>
      <c r="CX193" s="39">
        <v>5600</v>
      </c>
      <c r="CY193" s="39">
        <v>1020</v>
      </c>
      <c r="CZ193" s="39" t="s">
        <v>334</v>
      </c>
      <c r="DA193" s="39">
        <v>51880</v>
      </c>
      <c r="DB193" s="39">
        <v>1660</v>
      </c>
      <c r="DC193" s="39">
        <v>4540</v>
      </c>
      <c r="DD193" s="39">
        <v>10890</v>
      </c>
      <c r="DE193" s="39">
        <v>13230</v>
      </c>
      <c r="DF193" s="39">
        <v>8730</v>
      </c>
      <c r="DG193" s="39">
        <v>6350</v>
      </c>
      <c r="DH193" s="39">
        <v>5650</v>
      </c>
      <c r="DI193" s="39">
        <v>1030</v>
      </c>
      <c r="DJ193" s="39" t="s">
        <v>334</v>
      </c>
      <c r="DK193" s="39">
        <v>52080</v>
      </c>
      <c r="DL193" s="39">
        <v>1640</v>
      </c>
      <c r="DM193" s="39">
        <v>4540</v>
      </c>
      <c r="DN193" s="39">
        <v>10910</v>
      </c>
      <c r="DO193" s="39">
        <v>13270</v>
      </c>
      <c r="DP193" s="39">
        <v>8750</v>
      </c>
      <c r="DQ193" s="39">
        <v>6430</v>
      </c>
      <c r="DR193" s="39">
        <v>5690</v>
      </c>
      <c r="DS193" s="39">
        <v>1030</v>
      </c>
      <c r="DT193" s="39" t="s">
        <v>334</v>
      </c>
      <c r="DU193" s="39">
        <v>52250</v>
      </c>
      <c r="DV193" s="39">
        <v>1640</v>
      </c>
      <c r="DW193" s="39">
        <v>4560</v>
      </c>
      <c r="DX193" s="39">
        <v>10950</v>
      </c>
      <c r="DY193" s="39">
        <v>13340</v>
      </c>
      <c r="DZ193" s="39">
        <v>8910</v>
      </c>
      <c r="EA193" s="39">
        <v>6470</v>
      </c>
      <c r="EB193" s="39">
        <v>5690</v>
      </c>
      <c r="EC193" s="39">
        <v>1030</v>
      </c>
      <c r="ED193" s="39" t="s">
        <v>334</v>
      </c>
      <c r="EE193" s="39">
        <v>52590</v>
      </c>
      <c r="EF193" s="39">
        <v>1610</v>
      </c>
      <c r="EG193" s="39">
        <v>4600</v>
      </c>
      <c r="EH193" s="39">
        <v>11000</v>
      </c>
      <c r="EI193" s="39">
        <v>13410</v>
      </c>
      <c r="EJ193" s="39">
        <v>9020</v>
      </c>
      <c r="EK193" s="39">
        <v>6510</v>
      </c>
      <c r="EL193" s="39">
        <v>5710</v>
      </c>
      <c r="EM193" s="39">
        <v>1060</v>
      </c>
      <c r="EN193" s="39" t="s">
        <v>334</v>
      </c>
      <c r="EO193" s="39">
        <v>52900</v>
      </c>
      <c r="EP193" s="39">
        <v>1620</v>
      </c>
      <c r="EQ193" s="39">
        <v>4630</v>
      </c>
      <c r="ER193" s="39">
        <v>11030</v>
      </c>
      <c r="ES193" s="39">
        <v>13440</v>
      </c>
      <c r="ET193" s="39">
        <v>9120</v>
      </c>
      <c r="EU193" s="39">
        <v>6540</v>
      </c>
      <c r="EV193" s="39">
        <v>5740</v>
      </c>
      <c r="EW193" s="39">
        <v>1060</v>
      </c>
      <c r="EX193" s="39" t="s">
        <v>334</v>
      </c>
      <c r="EY193" s="39">
        <v>53170</v>
      </c>
      <c r="EZ193" s="39">
        <v>1620</v>
      </c>
      <c r="FA193" s="39">
        <v>4670</v>
      </c>
      <c r="FB193" s="39">
        <v>11050</v>
      </c>
      <c r="FC193" s="39">
        <v>13510</v>
      </c>
      <c r="FD193" s="39">
        <v>9080</v>
      </c>
      <c r="FE193" s="39">
        <v>6540</v>
      </c>
      <c r="FF193" s="39">
        <v>5750</v>
      </c>
      <c r="FG193" s="39">
        <v>1070</v>
      </c>
      <c r="FH193" s="39" t="s">
        <v>334</v>
      </c>
      <c r="FI193" s="39">
        <v>53300</v>
      </c>
      <c r="FJ193" s="39">
        <v>1650</v>
      </c>
      <c r="FK193" s="39">
        <v>4700</v>
      </c>
      <c r="FL193" s="39">
        <v>11120</v>
      </c>
      <c r="FM193" s="39">
        <v>13530</v>
      </c>
      <c r="FN193" s="39">
        <v>9130</v>
      </c>
      <c r="FO193" s="39">
        <v>6550</v>
      </c>
      <c r="FP193" s="39">
        <v>5770</v>
      </c>
      <c r="FQ193" s="39">
        <v>1080</v>
      </c>
      <c r="FR193" s="39" t="s">
        <v>334</v>
      </c>
      <c r="FS193" s="39">
        <v>53530</v>
      </c>
      <c r="FT193" s="39">
        <v>1670</v>
      </c>
      <c r="FU193" s="39">
        <v>4780</v>
      </c>
      <c r="FV193" s="39">
        <v>11150</v>
      </c>
      <c r="FW193" s="39">
        <v>13550</v>
      </c>
      <c r="FX193" s="39">
        <v>9170</v>
      </c>
      <c r="FY193" s="39">
        <v>6560</v>
      </c>
      <c r="FZ193" s="39">
        <v>5790</v>
      </c>
      <c r="GA193" s="39">
        <v>1100</v>
      </c>
      <c r="GB193" s="39" t="s">
        <v>334</v>
      </c>
      <c r="GC193" s="39">
        <v>53770</v>
      </c>
      <c r="GD193" s="39">
        <v>1720</v>
      </c>
      <c r="GE193" s="39">
        <v>4840</v>
      </c>
      <c r="GF193" s="39">
        <v>11250</v>
      </c>
      <c r="GG193" s="39">
        <v>13640</v>
      </c>
      <c r="GH193" s="39">
        <v>9220</v>
      </c>
      <c r="GI193" s="39">
        <v>6640</v>
      </c>
      <c r="GJ193" s="39">
        <v>5780</v>
      </c>
      <c r="GK193" s="39">
        <v>1110</v>
      </c>
      <c r="GL193" s="39" t="s">
        <v>334</v>
      </c>
      <c r="GM193" s="39">
        <v>54200</v>
      </c>
      <c r="GN193" s="39">
        <v>1740</v>
      </c>
      <c r="GO193" s="39">
        <v>4880</v>
      </c>
      <c r="GP193" s="39">
        <v>11380</v>
      </c>
      <c r="GQ193" s="39">
        <v>13670</v>
      </c>
      <c r="GR193" s="39">
        <v>9270</v>
      </c>
      <c r="GS193" s="39">
        <v>6680</v>
      </c>
      <c r="GT193" s="39">
        <v>5790</v>
      </c>
      <c r="GU193" s="39">
        <v>1130</v>
      </c>
      <c r="GV193" s="39" t="s">
        <v>334</v>
      </c>
      <c r="GW193" s="39">
        <v>54530</v>
      </c>
      <c r="GX193" s="39">
        <v>1750</v>
      </c>
      <c r="GY193" s="39">
        <v>4920</v>
      </c>
      <c r="GZ193" s="39">
        <v>11380</v>
      </c>
      <c r="HA193" s="39">
        <v>13700</v>
      </c>
      <c r="HB193" s="39">
        <v>9380</v>
      </c>
      <c r="HC193" s="39">
        <v>6710</v>
      </c>
      <c r="HD193" s="39">
        <v>5790</v>
      </c>
      <c r="HE193" s="39">
        <v>1140</v>
      </c>
      <c r="HF193" s="39" t="s">
        <v>334</v>
      </c>
      <c r="HG193" s="39">
        <v>54770</v>
      </c>
      <c r="HH193" s="39">
        <v>1770</v>
      </c>
      <c r="HI193" s="39">
        <v>4940</v>
      </c>
      <c r="HJ193" s="39">
        <v>11410</v>
      </c>
      <c r="HK193" s="39">
        <v>13740</v>
      </c>
      <c r="HL193" s="39">
        <v>9480</v>
      </c>
      <c r="HM193" s="39">
        <v>6700</v>
      </c>
      <c r="HN193" s="39">
        <v>5820</v>
      </c>
      <c r="HO193" s="39">
        <v>1140</v>
      </c>
      <c r="HP193" s="39" t="s">
        <v>334</v>
      </c>
      <c r="HQ193" s="39">
        <v>54990</v>
      </c>
      <c r="HR193" s="39">
        <v>1780</v>
      </c>
      <c r="HS193" s="39">
        <v>4950</v>
      </c>
      <c r="HT193" s="39">
        <v>11430</v>
      </c>
      <c r="HU193" s="39">
        <v>13830</v>
      </c>
      <c r="HV193" s="39">
        <v>9540</v>
      </c>
      <c r="HW193" s="39">
        <v>6730</v>
      </c>
      <c r="HX193" s="39">
        <v>5840</v>
      </c>
      <c r="HY193" s="39">
        <v>1150</v>
      </c>
      <c r="HZ193" s="39" t="s">
        <v>334</v>
      </c>
      <c r="IA193" s="39">
        <v>55250</v>
      </c>
      <c r="IB193" s="39">
        <v>1790</v>
      </c>
      <c r="IC193" s="39">
        <v>5000</v>
      </c>
      <c r="ID193" s="39">
        <v>11510</v>
      </c>
      <c r="IE193" s="39">
        <v>13790</v>
      </c>
      <c r="IF193" s="39">
        <v>9660</v>
      </c>
      <c r="IG193" s="39">
        <v>6820</v>
      </c>
      <c r="IH193" s="39">
        <v>5870</v>
      </c>
      <c r="II193" s="39">
        <v>1160</v>
      </c>
      <c r="IJ193" s="39" t="s">
        <v>334</v>
      </c>
      <c r="IK193" s="39">
        <v>55590</v>
      </c>
      <c r="IL193" s="39">
        <v>1810</v>
      </c>
      <c r="IM193" s="39">
        <v>5010</v>
      </c>
      <c r="IN193" s="39">
        <v>11550</v>
      </c>
      <c r="IO193" s="39">
        <v>13810</v>
      </c>
      <c r="IP193" s="39">
        <v>9710</v>
      </c>
      <c r="IQ193" s="39">
        <v>6820</v>
      </c>
      <c r="IR193" s="39">
        <v>5900</v>
      </c>
      <c r="IS193" s="39">
        <v>1170</v>
      </c>
      <c r="IT193" s="39" t="s">
        <v>334</v>
      </c>
      <c r="IU193" s="39">
        <v>55760</v>
      </c>
      <c r="IV193" s="39">
        <v>1860</v>
      </c>
      <c r="IW193" s="39">
        <v>5030</v>
      </c>
      <c r="IX193" s="39">
        <v>11630</v>
      </c>
      <c r="IY193" s="39">
        <v>13930</v>
      </c>
      <c r="IZ193" s="39">
        <v>9820</v>
      </c>
      <c r="JA193" s="39">
        <v>6870</v>
      </c>
      <c r="JB193" s="39">
        <v>5980</v>
      </c>
      <c r="JC193" s="39">
        <v>1170</v>
      </c>
      <c r="JD193" s="39" t="s">
        <v>334</v>
      </c>
      <c r="JE193" s="39">
        <v>56270</v>
      </c>
      <c r="JF193" s="39">
        <v>1920</v>
      </c>
      <c r="JG193" s="39">
        <v>5060</v>
      </c>
      <c r="JH193" s="39">
        <v>11660</v>
      </c>
      <c r="JI193" s="39">
        <v>13970</v>
      </c>
      <c r="JJ193" s="39">
        <v>9890</v>
      </c>
      <c r="JK193" s="39">
        <v>6880</v>
      </c>
      <c r="JL193" s="39">
        <v>6040</v>
      </c>
      <c r="JM193" s="39">
        <v>1170</v>
      </c>
      <c r="JN193" s="39" t="s">
        <v>334</v>
      </c>
      <c r="JO193" s="39">
        <v>56570</v>
      </c>
      <c r="JP193" s="39">
        <v>1960</v>
      </c>
      <c r="JQ193" s="39">
        <v>5100</v>
      </c>
      <c r="JR193" s="39">
        <v>11720</v>
      </c>
      <c r="JS193" s="39">
        <v>14090</v>
      </c>
      <c r="JT193" s="39">
        <v>9970</v>
      </c>
      <c r="JU193" s="39">
        <v>6950</v>
      </c>
      <c r="JV193" s="39">
        <v>6110</v>
      </c>
      <c r="JW193" s="39">
        <v>1190</v>
      </c>
      <c r="JX193" s="39" t="s">
        <v>334</v>
      </c>
      <c r="JY193" s="39">
        <v>57090</v>
      </c>
      <c r="JZ193" s="39">
        <v>2010</v>
      </c>
      <c r="KA193" s="39">
        <v>5110</v>
      </c>
      <c r="KB193" s="39">
        <v>11740</v>
      </c>
      <c r="KC193" s="39">
        <v>14100</v>
      </c>
      <c r="KD193" s="39">
        <v>9980</v>
      </c>
      <c r="KE193" s="39">
        <v>6970</v>
      </c>
      <c r="KF193" s="39">
        <v>6140</v>
      </c>
      <c r="KG193" s="39">
        <v>1200</v>
      </c>
      <c r="KH193" s="39" t="s">
        <v>334</v>
      </c>
      <c r="KI193" s="39">
        <v>57260</v>
      </c>
      <c r="KJ193" s="39">
        <v>2040</v>
      </c>
      <c r="KK193" s="39">
        <v>5120</v>
      </c>
      <c r="KL193" s="39">
        <v>11800</v>
      </c>
      <c r="KM193" s="39">
        <v>14130</v>
      </c>
      <c r="KN193" s="39">
        <v>10000</v>
      </c>
      <c r="KO193" s="39">
        <v>7010</v>
      </c>
      <c r="KP193" s="39">
        <v>6190</v>
      </c>
      <c r="KQ193" s="39">
        <v>1200</v>
      </c>
      <c r="KR193" s="39" t="s">
        <v>334</v>
      </c>
      <c r="KS193" s="39">
        <v>57490</v>
      </c>
      <c r="KT193" s="39">
        <v>2090</v>
      </c>
      <c r="KU193" s="39">
        <v>5170</v>
      </c>
      <c r="KV193" s="39">
        <v>11850</v>
      </c>
      <c r="KW193" s="39">
        <v>14170</v>
      </c>
      <c r="KX193" s="39">
        <v>10050</v>
      </c>
      <c r="KY193" s="39">
        <v>7050</v>
      </c>
      <c r="KZ193" s="39">
        <v>6250</v>
      </c>
      <c r="LA193" s="39">
        <v>1230</v>
      </c>
      <c r="LB193" s="39" t="s">
        <v>334</v>
      </c>
      <c r="LC193" s="39">
        <v>57860</v>
      </c>
      <c r="LD193" t="str">
        <f>INDEX(Lookup!$F$2:$F$375, MATCH(D193,Lookup!$A$2:$A$375,0))</f>
        <v>:</v>
      </c>
    </row>
    <row r="194" spans="2:316" ht="15" customHeight="1" x14ac:dyDescent="0.25">
      <c r="B194" s="1" t="s">
        <v>342</v>
      </c>
      <c r="C194" s="42">
        <v>1540</v>
      </c>
      <c r="D194" s="42" t="s">
        <v>715</v>
      </c>
      <c r="E194" s="37" t="s">
        <v>716</v>
      </c>
      <c r="F194" s="38">
        <v>1170</v>
      </c>
      <c r="G194" s="38">
        <v>7340</v>
      </c>
      <c r="H194" s="38">
        <v>16640</v>
      </c>
      <c r="I194" s="38">
        <v>2940</v>
      </c>
      <c r="J194" s="38">
        <v>1210</v>
      </c>
      <c r="K194" s="38">
        <v>530</v>
      </c>
      <c r="L194" s="38">
        <v>310</v>
      </c>
      <c r="M194" s="38">
        <v>10</v>
      </c>
      <c r="N194" s="38" t="s">
        <v>334</v>
      </c>
      <c r="O194" s="39">
        <v>30130</v>
      </c>
      <c r="P194" s="39">
        <v>1230</v>
      </c>
      <c r="Q194" s="39">
        <v>7410</v>
      </c>
      <c r="R194" s="39">
        <v>16760</v>
      </c>
      <c r="S194" s="39">
        <v>2900</v>
      </c>
      <c r="T194" s="39">
        <v>1240</v>
      </c>
      <c r="U194" s="39">
        <v>550</v>
      </c>
      <c r="V194" s="39">
        <v>300</v>
      </c>
      <c r="W194" s="39">
        <v>10</v>
      </c>
      <c r="X194" s="39" t="s">
        <v>334</v>
      </c>
      <c r="Y194" s="39">
        <v>30390</v>
      </c>
      <c r="Z194" s="39">
        <v>1720</v>
      </c>
      <c r="AA194" s="39">
        <v>7230</v>
      </c>
      <c r="AB194" s="39">
        <v>16910</v>
      </c>
      <c r="AC194" s="39">
        <v>2740</v>
      </c>
      <c r="AD194" s="39">
        <v>1250</v>
      </c>
      <c r="AE194" s="39">
        <v>500</v>
      </c>
      <c r="AF194" s="39">
        <v>290</v>
      </c>
      <c r="AG194" s="39">
        <v>10</v>
      </c>
      <c r="AH194" s="39" t="s">
        <v>334</v>
      </c>
      <c r="AI194" s="39">
        <v>30630</v>
      </c>
      <c r="AJ194" s="39">
        <v>1840</v>
      </c>
      <c r="AK194" s="39">
        <v>7330</v>
      </c>
      <c r="AL194" s="39">
        <v>16910</v>
      </c>
      <c r="AM194" s="39">
        <v>2880</v>
      </c>
      <c r="AN194" s="39">
        <v>1340</v>
      </c>
      <c r="AO194" s="39">
        <v>530</v>
      </c>
      <c r="AP194" s="39">
        <v>310</v>
      </c>
      <c r="AQ194" s="39">
        <v>10</v>
      </c>
      <c r="AR194" s="39" t="s">
        <v>334</v>
      </c>
      <c r="AS194" s="39">
        <v>31150</v>
      </c>
      <c r="AT194" s="39">
        <v>1880</v>
      </c>
      <c r="AU194" s="39">
        <v>7330</v>
      </c>
      <c r="AV194" s="39">
        <v>17130</v>
      </c>
      <c r="AW194" s="39">
        <v>3070</v>
      </c>
      <c r="AX194" s="39">
        <v>1380</v>
      </c>
      <c r="AY194" s="39">
        <v>600</v>
      </c>
      <c r="AZ194" s="39">
        <v>320</v>
      </c>
      <c r="BA194" s="39">
        <v>10</v>
      </c>
      <c r="BB194" s="39" t="s">
        <v>334</v>
      </c>
      <c r="BC194" s="39">
        <v>31720</v>
      </c>
      <c r="BD194" s="39">
        <v>1930</v>
      </c>
      <c r="BE194" s="39">
        <v>7310</v>
      </c>
      <c r="BF194" s="39">
        <v>17380</v>
      </c>
      <c r="BG194" s="39">
        <v>3270</v>
      </c>
      <c r="BH194" s="39">
        <v>1540</v>
      </c>
      <c r="BI194" s="39">
        <v>660</v>
      </c>
      <c r="BJ194" s="39">
        <v>320</v>
      </c>
      <c r="BK194" s="39">
        <v>10</v>
      </c>
      <c r="BL194" s="39" t="s">
        <v>334</v>
      </c>
      <c r="BM194" s="39">
        <v>32410</v>
      </c>
      <c r="BN194" s="39">
        <v>2060</v>
      </c>
      <c r="BO194" s="39">
        <v>7210</v>
      </c>
      <c r="BP194" s="39">
        <v>17640</v>
      </c>
      <c r="BQ194" s="39">
        <v>3470</v>
      </c>
      <c r="BR194" s="39">
        <v>1690</v>
      </c>
      <c r="BS194" s="39">
        <v>690</v>
      </c>
      <c r="BT194" s="39">
        <v>320</v>
      </c>
      <c r="BU194" s="39">
        <v>10</v>
      </c>
      <c r="BV194" s="39" t="s">
        <v>334</v>
      </c>
      <c r="BW194" s="39">
        <v>33090</v>
      </c>
      <c r="BX194" s="39">
        <v>2070</v>
      </c>
      <c r="BY194" s="39">
        <v>7260</v>
      </c>
      <c r="BZ194" s="39">
        <v>17910</v>
      </c>
      <c r="CA194" s="39">
        <v>3600</v>
      </c>
      <c r="CB194" s="39">
        <v>1750</v>
      </c>
      <c r="CC194" s="39">
        <v>710</v>
      </c>
      <c r="CD194" s="39">
        <v>340</v>
      </c>
      <c r="CE194" s="39">
        <v>10</v>
      </c>
      <c r="CF194" s="39" t="s">
        <v>334</v>
      </c>
      <c r="CG194" s="39">
        <v>33640</v>
      </c>
      <c r="CH194" s="39">
        <v>2090</v>
      </c>
      <c r="CI194" s="39">
        <v>7300</v>
      </c>
      <c r="CJ194" s="39">
        <v>17980</v>
      </c>
      <c r="CK194" s="39">
        <v>3660</v>
      </c>
      <c r="CL194" s="39">
        <v>1780</v>
      </c>
      <c r="CM194" s="39">
        <v>720</v>
      </c>
      <c r="CN194" s="39">
        <v>360</v>
      </c>
      <c r="CO194" s="39">
        <v>10</v>
      </c>
      <c r="CP194" s="39" t="s">
        <v>334</v>
      </c>
      <c r="CQ194" s="39">
        <v>33900</v>
      </c>
      <c r="CR194" s="39">
        <v>2160</v>
      </c>
      <c r="CS194" s="39">
        <v>7380</v>
      </c>
      <c r="CT194" s="39">
        <v>18020</v>
      </c>
      <c r="CU194" s="39">
        <v>3690</v>
      </c>
      <c r="CV194" s="39">
        <v>1820</v>
      </c>
      <c r="CW194" s="39">
        <v>750</v>
      </c>
      <c r="CX194" s="39">
        <v>360</v>
      </c>
      <c r="CY194" s="39">
        <v>10</v>
      </c>
      <c r="CZ194" s="39" t="s">
        <v>334</v>
      </c>
      <c r="DA194" s="39">
        <v>34190</v>
      </c>
      <c r="DB194" s="39">
        <v>2160</v>
      </c>
      <c r="DC194" s="39">
        <v>7400</v>
      </c>
      <c r="DD194" s="39">
        <v>18060</v>
      </c>
      <c r="DE194" s="39">
        <v>3720</v>
      </c>
      <c r="DF194" s="39">
        <v>1850</v>
      </c>
      <c r="DG194" s="39">
        <v>760</v>
      </c>
      <c r="DH194" s="39">
        <v>380</v>
      </c>
      <c r="DI194" s="39">
        <v>10</v>
      </c>
      <c r="DJ194" s="39" t="s">
        <v>334</v>
      </c>
      <c r="DK194" s="39">
        <v>34340</v>
      </c>
      <c r="DL194" s="39">
        <v>2150</v>
      </c>
      <c r="DM194" s="39">
        <v>7420</v>
      </c>
      <c r="DN194" s="39">
        <v>18090</v>
      </c>
      <c r="DO194" s="39">
        <v>3740</v>
      </c>
      <c r="DP194" s="39">
        <v>1880</v>
      </c>
      <c r="DQ194" s="39">
        <v>770</v>
      </c>
      <c r="DR194" s="39">
        <v>390</v>
      </c>
      <c r="DS194" s="39">
        <v>10</v>
      </c>
      <c r="DT194" s="39" t="s">
        <v>334</v>
      </c>
      <c r="DU194" s="39">
        <v>34440</v>
      </c>
      <c r="DV194" s="39">
        <v>2150</v>
      </c>
      <c r="DW194" s="39">
        <v>7420</v>
      </c>
      <c r="DX194" s="39">
        <v>18130</v>
      </c>
      <c r="DY194" s="39">
        <v>3780</v>
      </c>
      <c r="DZ194" s="39">
        <v>1910</v>
      </c>
      <c r="EA194" s="39">
        <v>780</v>
      </c>
      <c r="EB194" s="39">
        <v>400</v>
      </c>
      <c r="EC194" s="39">
        <v>10</v>
      </c>
      <c r="ED194" s="39" t="s">
        <v>334</v>
      </c>
      <c r="EE194" s="39">
        <v>34570</v>
      </c>
      <c r="EF194" s="39">
        <v>2180</v>
      </c>
      <c r="EG194" s="39">
        <v>7410</v>
      </c>
      <c r="EH194" s="39">
        <v>18160</v>
      </c>
      <c r="EI194" s="39">
        <v>3900</v>
      </c>
      <c r="EJ194" s="39">
        <v>1950</v>
      </c>
      <c r="EK194" s="39">
        <v>800</v>
      </c>
      <c r="EL194" s="39">
        <v>400</v>
      </c>
      <c r="EM194" s="39">
        <v>10</v>
      </c>
      <c r="EN194" s="39" t="s">
        <v>334</v>
      </c>
      <c r="EO194" s="39">
        <v>34800</v>
      </c>
      <c r="EP194" s="39">
        <v>2180</v>
      </c>
      <c r="EQ194" s="39">
        <v>7420</v>
      </c>
      <c r="ER194" s="39">
        <v>18230</v>
      </c>
      <c r="ES194" s="39">
        <v>3970</v>
      </c>
      <c r="ET194" s="39">
        <v>1970</v>
      </c>
      <c r="EU194" s="39">
        <v>810</v>
      </c>
      <c r="EV194" s="39">
        <v>380</v>
      </c>
      <c r="EW194" s="39">
        <v>10</v>
      </c>
      <c r="EX194" s="39" t="s">
        <v>334</v>
      </c>
      <c r="EY194" s="39">
        <v>34980</v>
      </c>
      <c r="EZ194" s="39">
        <v>2180</v>
      </c>
      <c r="FA194" s="39">
        <v>7430</v>
      </c>
      <c r="FB194" s="39">
        <v>18300</v>
      </c>
      <c r="FC194" s="39">
        <v>4000</v>
      </c>
      <c r="FD194" s="39">
        <v>2000</v>
      </c>
      <c r="FE194" s="39">
        <v>820</v>
      </c>
      <c r="FF194" s="39">
        <v>380</v>
      </c>
      <c r="FG194" s="39">
        <v>10</v>
      </c>
      <c r="FH194" s="39" t="s">
        <v>334</v>
      </c>
      <c r="FI194" s="39">
        <v>35110</v>
      </c>
      <c r="FJ194" s="39">
        <v>2210</v>
      </c>
      <c r="FK194" s="39">
        <v>7450</v>
      </c>
      <c r="FL194" s="39">
        <v>18360</v>
      </c>
      <c r="FM194" s="39">
        <v>4060</v>
      </c>
      <c r="FN194" s="39">
        <v>2020</v>
      </c>
      <c r="FO194" s="39">
        <v>830</v>
      </c>
      <c r="FP194" s="39">
        <v>370</v>
      </c>
      <c r="FQ194" s="39">
        <v>10</v>
      </c>
      <c r="FR194" s="39" t="s">
        <v>334</v>
      </c>
      <c r="FS194" s="39">
        <v>35320</v>
      </c>
      <c r="FT194" s="39">
        <v>2220</v>
      </c>
      <c r="FU194" s="39">
        <v>7540</v>
      </c>
      <c r="FV194" s="39">
        <v>18420</v>
      </c>
      <c r="FW194" s="39">
        <v>4090</v>
      </c>
      <c r="FX194" s="39">
        <v>2060</v>
      </c>
      <c r="FY194" s="39">
        <v>850</v>
      </c>
      <c r="FZ194" s="39">
        <v>390</v>
      </c>
      <c r="GA194" s="39">
        <v>20</v>
      </c>
      <c r="GB194" s="39" t="s">
        <v>334</v>
      </c>
      <c r="GC194" s="39">
        <v>35570</v>
      </c>
      <c r="GD194" s="39">
        <v>2270</v>
      </c>
      <c r="GE194" s="39">
        <v>7540</v>
      </c>
      <c r="GF194" s="39">
        <v>18520</v>
      </c>
      <c r="GG194" s="39">
        <v>4060</v>
      </c>
      <c r="GH194" s="39">
        <v>2090</v>
      </c>
      <c r="GI194" s="39">
        <v>860</v>
      </c>
      <c r="GJ194" s="39">
        <v>380</v>
      </c>
      <c r="GK194" s="39">
        <v>20</v>
      </c>
      <c r="GL194" s="39" t="s">
        <v>334</v>
      </c>
      <c r="GM194" s="39">
        <v>35730</v>
      </c>
      <c r="GN194" s="39">
        <v>2300</v>
      </c>
      <c r="GO194" s="39">
        <v>7580</v>
      </c>
      <c r="GP194" s="39">
        <v>18590</v>
      </c>
      <c r="GQ194" s="39">
        <v>4090</v>
      </c>
      <c r="GR194" s="39">
        <v>2110</v>
      </c>
      <c r="GS194" s="39">
        <v>870</v>
      </c>
      <c r="GT194" s="39">
        <v>380</v>
      </c>
      <c r="GU194" s="39">
        <v>20</v>
      </c>
      <c r="GV194" s="39" t="s">
        <v>334</v>
      </c>
      <c r="GW194" s="39">
        <v>35950</v>
      </c>
      <c r="GX194" s="39">
        <v>2270</v>
      </c>
      <c r="GY194" s="39">
        <v>7600</v>
      </c>
      <c r="GZ194" s="39">
        <v>18660</v>
      </c>
      <c r="HA194" s="39">
        <v>4130</v>
      </c>
      <c r="HB194" s="39">
        <v>2130</v>
      </c>
      <c r="HC194" s="39">
        <v>880</v>
      </c>
      <c r="HD194" s="39">
        <v>380</v>
      </c>
      <c r="HE194" s="39">
        <v>20</v>
      </c>
      <c r="HF194" s="39" t="s">
        <v>334</v>
      </c>
      <c r="HG194" s="39">
        <v>36050</v>
      </c>
      <c r="HH194" s="39">
        <v>2280</v>
      </c>
      <c r="HI194" s="39">
        <v>7610</v>
      </c>
      <c r="HJ194" s="39">
        <v>18670</v>
      </c>
      <c r="HK194" s="39">
        <v>4170</v>
      </c>
      <c r="HL194" s="39">
        <v>2140</v>
      </c>
      <c r="HM194" s="39">
        <v>880</v>
      </c>
      <c r="HN194" s="39">
        <v>380</v>
      </c>
      <c r="HO194" s="39">
        <v>20</v>
      </c>
      <c r="HP194" s="39" t="s">
        <v>334</v>
      </c>
      <c r="HQ194" s="39">
        <v>36140</v>
      </c>
      <c r="HR194" s="39">
        <v>2280</v>
      </c>
      <c r="HS194" s="39">
        <v>7650</v>
      </c>
      <c r="HT194" s="39">
        <v>18730</v>
      </c>
      <c r="HU194" s="39">
        <v>4220</v>
      </c>
      <c r="HV194" s="39">
        <v>2190</v>
      </c>
      <c r="HW194" s="39">
        <v>880</v>
      </c>
      <c r="HX194" s="39">
        <v>390</v>
      </c>
      <c r="HY194" s="39">
        <v>20</v>
      </c>
      <c r="HZ194" s="39" t="s">
        <v>334</v>
      </c>
      <c r="IA194" s="39">
        <v>36350</v>
      </c>
      <c r="IB194" s="39">
        <v>2280</v>
      </c>
      <c r="IC194" s="39">
        <v>7700</v>
      </c>
      <c r="ID194" s="39">
        <v>18780</v>
      </c>
      <c r="IE194" s="39">
        <v>4240</v>
      </c>
      <c r="IF194" s="39">
        <v>2260</v>
      </c>
      <c r="IG194" s="39">
        <v>920</v>
      </c>
      <c r="IH194" s="39">
        <v>400</v>
      </c>
      <c r="II194" s="39">
        <v>20</v>
      </c>
      <c r="IJ194" s="39" t="s">
        <v>334</v>
      </c>
      <c r="IK194" s="39">
        <v>36590</v>
      </c>
      <c r="IL194" s="39">
        <v>2330</v>
      </c>
      <c r="IM194" s="39">
        <v>7750</v>
      </c>
      <c r="IN194" s="39">
        <v>18810</v>
      </c>
      <c r="IO194" s="39">
        <v>4300</v>
      </c>
      <c r="IP194" s="39">
        <v>2320</v>
      </c>
      <c r="IQ194" s="39">
        <v>950</v>
      </c>
      <c r="IR194" s="39">
        <v>410</v>
      </c>
      <c r="IS194" s="39">
        <v>20</v>
      </c>
      <c r="IT194" s="39" t="s">
        <v>334</v>
      </c>
      <c r="IU194" s="39">
        <v>36870</v>
      </c>
      <c r="IV194" s="39">
        <v>2310</v>
      </c>
      <c r="IW194" s="39">
        <v>7870</v>
      </c>
      <c r="IX194" s="39">
        <v>18860</v>
      </c>
      <c r="IY194" s="39">
        <v>4370</v>
      </c>
      <c r="IZ194" s="39">
        <v>2390</v>
      </c>
      <c r="JA194" s="39">
        <v>980</v>
      </c>
      <c r="JB194" s="39">
        <v>420</v>
      </c>
      <c r="JC194" s="39">
        <v>20</v>
      </c>
      <c r="JD194" s="39" t="s">
        <v>334</v>
      </c>
      <c r="JE194" s="39">
        <v>37210</v>
      </c>
      <c r="JF194" s="39">
        <v>2510</v>
      </c>
      <c r="JG194" s="39">
        <v>7950</v>
      </c>
      <c r="JH194" s="39">
        <v>18910</v>
      </c>
      <c r="JI194" s="39">
        <v>4420</v>
      </c>
      <c r="JJ194" s="39">
        <v>2430</v>
      </c>
      <c r="JK194" s="39">
        <v>1010</v>
      </c>
      <c r="JL194" s="39">
        <v>410</v>
      </c>
      <c r="JM194" s="39">
        <v>20</v>
      </c>
      <c r="JN194" s="39" t="s">
        <v>334</v>
      </c>
      <c r="JO194" s="39">
        <v>37670</v>
      </c>
      <c r="JP194" s="39">
        <v>2630</v>
      </c>
      <c r="JQ194" s="39">
        <v>8090</v>
      </c>
      <c r="JR194" s="39">
        <v>19020</v>
      </c>
      <c r="JS194" s="39">
        <v>4560</v>
      </c>
      <c r="JT194" s="39">
        <v>2610</v>
      </c>
      <c r="JU194" s="39">
        <v>1060</v>
      </c>
      <c r="JV194" s="39">
        <v>420</v>
      </c>
      <c r="JW194" s="39">
        <v>20</v>
      </c>
      <c r="JX194" s="39" t="s">
        <v>334</v>
      </c>
      <c r="JY194" s="39">
        <v>38400</v>
      </c>
      <c r="JZ194" s="39">
        <v>2660</v>
      </c>
      <c r="KA194" s="39">
        <v>8200</v>
      </c>
      <c r="KB194" s="39">
        <v>19160</v>
      </c>
      <c r="KC194" s="39">
        <v>4640</v>
      </c>
      <c r="KD194" s="39">
        <v>2770</v>
      </c>
      <c r="KE194" s="39">
        <v>1090</v>
      </c>
      <c r="KF194" s="39">
        <v>430</v>
      </c>
      <c r="KG194" s="39">
        <v>20</v>
      </c>
      <c r="KH194" s="39" t="s">
        <v>334</v>
      </c>
      <c r="KI194" s="39">
        <v>38970</v>
      </c>
      <c r="KJ194" s="39">
        <v>2660</v>
      </c>
      <c r="KK194" s="39">
        <v>8310</v>
      </c>
      <c r="KL194" s="39">
        <v>19320</v>
      </c>
      <c r="KM194" s="39">
        <v>4720</v>
      </c>
      <c r="KN194" s="39">
        <v>2930</v>
      </c>
      <c r="KO194" s="39">
        <v>1150</v>
      </c>
      <c r="KP194" s="39">
        <v>440</v>
      </c>
      <c r="KQ194" s="39">
        <v>20</v>
      </c>
      <c r="KR194" s="39" t="s">
        <v>334</v>
      </c>
      <c r="KS194" s="39">
        <v>39550</v>
      </c>
      <c r="KT194" s="39">
        <v>2690</v>
      </c>
      <c r="KU194" s="39">
        <v>8340</v>
      </c>
      <c r="KV194" s="39">
        <v>19430</v>
      </c>
      <c r="KW194" s="39">
        <v>4850</v>
      </c>
      <c r="KX194" s="39">
        <v>2990</v>
      </c>
      <c r="KY194" s="39">
        <v>1160</v>
      </c>
      <c r="KZ194" s="39">
        <v>440</v>
      </c>
      <c r="LA194" s="39">
        <v>20</v>
      </c>
      <c r="LB194" s="39" t="s">
        <v>334</v>
      </c>
      <c r="LC194" s="39">
        <v>39910</v>
      </c>
      <c r="LD194" t="str">
        <f>INDEX(Lookup!$F$2:$F$375, MATCH(D194,Lookup!$A$2:$A$375,0))</f>
        <v>:</v>
      </c>
    </row>
    <row r="195" spans="2:316" ht="15" customHeight="1" x14ac:dyDescent="0.25">
      <c r="B195" s="1" t="s">
        <v>342</v>
      </c>
      <c r="C195" s="42">
        <v>1545</v>
      </c>
      <c r="D195" s="42" t="s">
        <v>717</v>
      </c>
      <c r="E195" s="37" t="s">
        <v>718</v>
      </c>
      <c r="F195" s="38">
        <v>1720</v>
      </c>
      <c r="G195" s="38">
        <v>2910</v>
      </c>
      <c r="H195" s="38">
        <v>7130</v>
      </c>
      <c r="I195" s="38">
        <v>4210</v>
      </c>
      <c r="J195" s="38">
        <v>3320</v>
      </c>
      <c r="K195" s="38">
        <v>1880</v>
      </c>
      <c r="L195" s="38">
        <v>1020</v>
      </c>
      <c r="M195" s="38">
        <v>170</v>
      </c>
      <c r="N195" s="38" t="s">
        <v>334</v>
      </c>
      <c r="O195" s="39">
        <v>22360</v>
      </c>
      <c r="P195" s="39">
        <v>1800</v>
      </c>
      <c r="Q195" s="39">
        <v>3030</v>
      </c>
      <c r="R195" s="39">
        <v>7140</v>
      </c>
      <c r="S195" s="39">
        <v>4290</v>
      </c>
      <c r="T195" s="39">
        <v>3290</v>
      </c>
      <c r="U195" s="39">
        <v>1850</v>
      </c>
      <c r="V195" s="39">
        <v>1020</v>
      </c>
      <c r="W195" s="39">
        <v>160</v>
      </c>
      <c r="X195" s="39" t="s">
        <v>334</v>
      </c>
      <c r="Y195" s="39">
        <v>22580</v>
      </c>
      <c r="Z195" s="39">
        <v>1920</v>
      </c>
      <c r="AA195" s="39">
        <v>3200</v>
      </c>
      <c r="AB195" s="39">
        <v>7280</v>
      </c>
      <c r="AC195" s="39">
        <v>4340</v>
      </c>
      <c r="AD195" s="39">
        <v>3340</v>
      </c>
      <c r="AE195" s="39">
        <v>1840</v>
      </c>
      <c r="AF195" s="39">
        <v>1010</v>
      </c>
      <c r="AG195" s="39">
        <v>130</v>
      </c>
      <c r="AH195" s="39" t="s">
        <v>334</v>
      </c>
      <c r="AI195" s="39">
        <v>23050</v>
      </c>
      <c r="AJ195" s="39">
        <v>1960</v>
      </c>
      <c r="AK195" s="39">
        <v>3300</v>
      </c>
      <c r="AL195" s="39">
        <v>7330</v>
      </c>
      <c r="AM195" s="39">
        <v>4320</v>
      </c>
      <c r="AN195" s="39">
        <v>3430</v>
      </c>
      <c r="AO195" s="39">
        <v>1950</v>
      </c>
      <c r="AP195" s="39">
        <v>1050</v>
      </c>
      <c r="AQ195" s="39">
        <v>130</v>
      </c>
      <c r="AR195" s="39" t="s">
        <v>334</v>
      </c>
      <c r="AS195" s="39">
        <v>23470</v>
      </c>
      <c r="AT195" s="39">
        <v>2000</v>
      </c>
      <c r="AU195" s="39">
        <v>3340</v>
      </c>
      <c r="AV195" s="39">
        <v>7420</v>
      </c>
      <c r="AW195" s="39">
        <v>4350</v>
      </c>
      <c r="AX195" s="39">
        <v>3520</v>
      </c>
      <c r="AY195" s="39">
        <v>2020</v>
      </c>
      <c r="AZ195" s="39">
        <v>1060</v>
      </c>
      <c r="BA195" s="39">
        <v>130</v>
      </c>
      <c r="BB195" s="39" t="s">
        <v>334</v>
      </c>
      <c r="BC195" s="39">
        <v>23840</v>
      </c>
      <c r="BD195" s="39">
        <v>2010</v>
      </c>
      <c r="BE195" s="39">
        <v>3370</v>
      </c>
      <c r="BF195" s="39">
        <v>7460</v>
      </c>
      <c r="BG195" s="39">
        <v>4460</v>
      </c>
      <c r="BH195" s="39">
        <v>3570</v>
      </c>
      <c r="BI195" s="39">
        <v>2110</v>
      </c>
      <c r="BJ195" s="39">
        <v>1080</v>
      </c>
      <c r="BK195" s="39">
        <v>130</v>
      </c>
      <c r="BL195" s="39" t="s">
        <v>334</v>
      </c>
      <c r="BM195" s="39">
        <v>24190</v>
      </c>
      <c r="BN195" s="39">
        <v>2010</v>
      </c>
      <c r="BO195" s="39">
        <v>3390</v>
      </c>
      <c r="BP195" s="39">
        <v>7490</v>
      </c>
      <c r="BQ195" s="39">
        <v>4500</v>
      </c>
      <c r="BR195" s="39">
        <v>3700</v>
      </c>
      <c r="BS195" s="39">
        <v>2250</v>
      </c>
      <c r="BT195" s="39">
        <v>1120</v>
      </c>
      <c r="BU195" s="39">
        <v>130</v>
      </c>
      <c r="BV195" s="39" t="s">
        <v>334</v>
      </c>
      <c r="BW195" s="39">
        <v>24590</v>
      </c>
      <c r="BX195" s="39">
        <v>2050</v>
      </c>
      <c r="BY195" s="39">
        <v>3420</v>
      </c>
      <c r="BZ195" s="39">
        <v>7530</v>
      </c>
      <c r="CA195" s="39">
        <v>4580</v>
      </c>
      <c r="CB195" s="39">
        <v>3870</v>
      </c>
      <c r="CC195" s="39">
        <v>2310</v>
      </c>
      <c r="CD195" s="39">
        <v>1140</v>
      </c>
      <c r="CE195" s="39">
        <v>140</v>
      </c>
      <c r="CF195" s="39" t="s">
        <v>334</v>
      </c>
      <c r="CG195" s="39">
        <v>25040</v>
      </c>
      <c r="CH195" s="39">
        <v>2090</v>
      </c>
      <c r="CI195" s="39">
        <v>3390</v>
      </c>
      <c r="CJ195" s="39">
        <v>7590</v>
      </c>
      <c r="CK195" s="39">
        <v>4710</v>
      </c>
      <c r="CL195" s="39">
        <v>3900</v>
      </c>
      <c r="CM195" s="39">
        <v>2400</v>
      </c>
      <c r="CN195" s="39">
        <v>1190</v>
      </c>
      <c r="CO195" s="39">
        <v>140</v>
      </c>
      <c r="CP195" s="39" t="s">
        <v>334</v>
      </c>
      <c r="CQ195" s="39">
        <v>25410</v>
      </c>
      <c r="CR195" s="39">
        <v>2100</v>
      </c>
      <c r="CS195" s="39">
        <v>3410</v>
      </c>
      <c r="CT195" s="39">
        <v>7610</v>
      </c>
      <c r="CU195" s="39">
        <v>4750</v>
      </c>
      <c r="CV195" s="39">
        <v>3910</v>
      </c>
      <c r="CW195" s="39">
        <v>2460</v>
      </c>
      <c r="CX195" s="39">
        <v>1200</v>
      </c>
      <c r="CY195" s="39">
        <v>140</v>
      </c>
      <c r="CZ195" s="39" t="s">
        <v>334</v>
      </c>
      <c r="DA195" s="39">
        <v>25570</v>
      </c>
      <c r="DB195" s="39">
        <v>2110</v>
      </c>
      <c r="DC195" s="39">
        <v>3420</v>
      </c>
      <c r="DD195" s="39">
        <v>7610</v>
      </c>
      <c r="DE195" s="39">
        <v>4760</v>
      </c>
      <c r="DF195" s="39">
        <v>3920</v>
      </c>
      <c r="DG195" s="39">
        <v>2500</v>
      </c>
      <c r="DH195" s="39">
        <v>1200</v>
      </c>
      <c r="DI195" s="39">
        <v>140</v>
      </c>
      <c r="DJ195" s="39" t="s">
        <v>334</v>
      </c>
      <c r="DK195" s="39">
        <v>25650</v>
      </c>
      <c r="DL195" s="39">
        <v>2130</v>
      </c>
      <c r="DM195" s="39">
        <v>3440</v>
      </c>
      <c r="DN195" s="39">
        <v>7600</v>
      </c>
      <c r="DO195" s="39">
        <v>4770</v>
      </c>
      <c r="DP195" s="39">
        <v>4020</v>
      </c>
      <c r="DQ195" s="39">
        <v>2460</v>
      </c>
      <c r="DR195" s="39">
        <v>1230</v>
      </c>
      <c r="DS195" s="39">
        <v>140</v>
      </c>
      <c r="DT195" s="39" t="s">
        <v>334</v>
      </c>
      <c r="DU195" s="39">
        <v>25790</v>
      </c>
      <c r="DV195" s="39">
        <v>2150</v>
      </c>
      <c r="DW195" s="39">
        <v>3460</v>
      </c>
      <c r="DX195" s="39">
        <v>7610</v>
      </c>
      <c r="DY195" s="39">
        <v>4800</v>
      </c>
      <c r="DZ195" s="39">
        <v>4040</v>
      </c>
      <c r="EA195" s="39">
        <v>2480</v>
      </c>
      <c r="EB195" s="39">
        <v>1270</v>
      </c>
      <c r="EC195" s="39">
        <v>140</v>
      </c>
      <c r="ED195" s="39" t="s">
        <v>334</v>
      </c>
      <c r="EE195" s="39">
        <v>25950</v>
      </c>
      <c r="EF195" s="39">
        <v>2160</v>
      </c>
      <c r="EG195" s="39">
        <v>3470</v>
      </c>
      <c r="EH195" s="39">
        <v>7610</v>
      </c>
      <c r="EI195" s="39">
        <v>4840</v>
      </c>
      <c r="EJ195" s="39">
        <v>4080</v>
      </c>
      <c r="EK195" s="39">
        <v>2530</v>
      </c>
      <c r="EL195" s="39">
        <v>1300</v>
      </c>
      <c r="EM195" s="39">
        <v>140</v>
      </c>
      <c r="EN195" s="39" t="s">
        <v>334</v>
      </c>
      <c r="EO195" s="39">
        <v>26130</v>
      </c>
      <c r="EP195" s="39">
        <v>2150</v>
      </c>
      <c r="EQ195" s="39">
        <v>3490</v>
      </c>
      <c r="ER195" s="39">
        <v>7640</v>
      </c>
      <c r="ES195" s="39">
        <v>4900</v>
      </c>
      <c r="ET195" s="39">
        <v>4140</v>
      </c>
      <c r="EU195" s="39">
        <v>2540</v>
      </c>
      <c r="EV195" s="39">
        <v>1310</v>
      </c>
      <c r="EW195" s="39">
        <v>150</v>
      </c>
      <c r="EX195" s="39" t="s">
        <v>334</v>
      </c>
      <c r="EY195" s="39">
        <v>26310</v>
      </c>
      <c r="EZ195" s="39">
        <v>2210</v>
      </c>
      <c r="FA195" s="39">
        <v>3530</v>
      </c>
      <c r="FB195" s="39">
        <v>7640</v>
      </c>
      <c r="FC195" s="39">
        <v>4940</v>
      </c>
      <c r="FD195" s="39">
        <v>4180</v>
      </c>
      <c r="FE195" s="39">
        <v>2560</v>
      </c>
      <c r="FF195" s="39">
        <v>1320</v>
      </c>
      <c r="FG195" s="39">
        <v>150</v>
      </c>
      <c r="FH195" s="39" t="s">
        <v>334</v>
      </c>
      <c r="FI195" s="39">
        <v>26520</v>
      </c>
      <c r="FJ195" s="39">
        <v>2190</v>
      </c>
      <c r="FK195" s="39">
        <v>3570</v>
      </c>
      <c r="FL195" s="39">
        <v>7670</v>
      </c>
      <c r="FM195" s="39">
        <v>4980</v>
      </c>
      <c r="FN195" s="39">
        <v>4190</v>
      </c>
      <c r="FO195" s="39">
        <v>2570</v>
      </c>
      <c r="FP195" s="39">
        <v>1340</v>
      </c>
      <c r="FQ195" s="39">
        <v>150</v>
      </c>
      <c r="FR195" s="39" t="s">
        <v>334</v>
      </c>
      <c r="FS195" s="39">
        <v>26650</v>
      </c>
      <c r="FT195" s="39">
        <v>2220</v>
      </c>
      <c r="FU195" s="39">
        <v>3600</v>
      </c>
      <c r="FV195" s="39">
        <v>7690</v>
      </c>
      <c r="FW195" s="39">
        <v>5000</v>
      </c>
      <c r="FX195" s="39">
        <v>4220</v>
      </c>
      <c r="FY195" s="39">
        <v>2570</v>
      </c>
      <c r="FZ195" s="39">
        <v>1340</v>
      </c>
      <c r="GA195" s="39">
        <v>150</v>
      </c>
      <c r="GB195" s="39" t="s">
        <v>334</v>
      </c>
      <c r="GC195" s="39">
        <v>26810</v>
      </c>
      <c r="GD195" s="39">
        <v>2240</v>
      </c>
      <c r="GE195" s="39">
        <v>3610</v>
      </c>
      <c r="GF195" s="39">
        <v>7690</v>
      </c>
      <c r="GG195" s="39">
        <v>5010</v>
      </c>
      <c r="GH195" s="39">
        <v>4260</v>
      </c>
      <c r="GI195" s="39">
        <v>2590</v>
      </c>
      <c r="GJ195" s="39">
        <v>1340</v>
      </c>
      <c r="GK195" s="39">
        <v>150</v>
      </c>
      <c r="GL195" s="39" t="s">
        <v>334</v>
      </c>
      <c r="GM195" s="39">
        <v>26880</v>
      </c>
      <c r="GN195" s="39">
        <v>2260</v>
      </c>
      <c r="GO195" s="39">
        <v>3610</v>
      </c>
      <c r="GP195" s="39">
        <v>7710</v>
      </c>
      <c r="GQ195" s="39">
        <v>5020</v>
      </c>
      <c r="GR195" s="39">
        <v>4280</v>
      </c>
      <c r="GS195" s="39">
        <v>2590</v>
      </c>
      <c r="GT195" s="39">
        <v>1360</v>
      </c>
      <c r="GU195" s="39">
        <v>150</v>
      </c>
      <c r="GV195" s="39" t="s">
        <v>334</v>
      </c>
      <c r="GW195" s="39">
        <v>26980</v>
      </c>
      <c r="GX195" s="39">
        <v>2270</v>
      </c>
      <c r="GY195" s="39">
        <v>3610</v>
      </c>
      <c r="GZ195" s="39">
        <v>7740</v>
      </c>
      <c r="HA195" s="39">
        <v>5030</v>
      </c>
      <c r="HB195" s="39">
        <v>4290</v>
      </c>
      <c r="HC195" s="39">
        <v>2600</v>
      </c>
      <c r="HD195" s="39">
        <v>1370</v>
      </c>
      <c r="HE195" s="39">
        <v>160</v>
      </c>
      <c r="HF195" s="39" t="s">
        <v>334</v>
      </c>
      <c r="HG195" s="39">
        <v>27060</v>
      </c>
      <c r="HH195" s="39">
        <v>2280</v>
      </c>
      <c r="HI195" s="39">
        <v>3640</v>
      </c>
      <c r="HJ195" s="39">
        <v>7740</v>
      </c>
      <c r="HK195" s="39">
        <v>5060</v>
      </c>
      <c r="HL195" s="39">
        <v>4300</v>
      </c>
      <c r="HM195" s="39">
        <v>2610</v>
      </c>
      <c r="HN195" s="39">
        <v>1390</v>
      </c>
      <c r="HO195" s="39">
        <v>160</v>
      </c>
      <c r="HP195" s="39" t="s">
        <v>334</v>
      </c>
      <c r="HQ195" s="39">
        <v>27170</v>
      </c>
      <c r="HR195" s="39">
        <v>2290</v>
      </c>
      <c r="HS195" s="39">
        <v>3630</v>
      </c>
      <c r="HT195" s="39">
        <v>7740</v>
      </c>
      <c r="HU195" s="39">
        <v>5070</v>
      </c>
      <c r="HV195" s="39">
        <v>4300</v>
      </c>
      <c r="HW195" s="39">
        <v>2620</v>
      </c>
      <c r="HX195" s="39">
        <v>1400</v>
      </c>
      <c r="HY195" s="39">
        <v>170</v>
      </c>
      <c r="HZ195" s="39" t="s">
        <v>334</v>
      </c>
      <c r="IA195" s="39">
        <v>27220</v>
      </c>
      <c r="IB195" s="39">
        <v>2310</v>
      </c>
      <c r="IC195" s="39">
        <v>3650</v>
      </c>
      <c r="ID195" s="39">
        <v>7830</v>
      </c>
      <c r="IE195" s="39">
        <v>5100</v>
      </c>
      <c r="IF195" s="39">
        <v>4320</v>
      </c>
      <c r="IG195" s="39">
        <v>2660</v>
      </c>
      <c r="IH195" s="39">
        <v>1410</v>
      </c>
      <c r="II195" s="39">
        <v>170</v>
      </c>
      <c r="IJ195" s="39" t="s">
        <v>334</v>
      </c>
      <c r="IK195" s="39">
        <v>27460</v>
      </c>
      <c r="IL195" s="39">
        <v>2330</v>
      </c>
      <c r="IM195" s="39">
        <v>3670</v>
      </c>
      <c r="IN195" s="39">
        <v>7880</v>
      </c>
      <c r="IO195" s="39">
        <v>5120</v>
      </c>
      <c r="IP195" s="39">
        <v>4360</v>
      </c>
      <c r="IQ195" s="39">
        <v>2720</v>
      </c>
      <c r="IR195" s="39">
        <v>1460</v>
      </c>
      <c r="IS195" s="39">
        <v>170</v>
      </c>
      <c r="IT195" s="39" t="s">
        <v>334</v>
      </c>
      <c r="IU195" s="39">
        <v>27700</v>
      </c>
      <c r="IV195" s="39">
        <v>2370</v>
      </c>
      <c r="IW195" s="39">
        <v>3680</v>
      </c>
      <c r="IX195" s="39">
        <v>7900</v>
      </c>
      <c r="IY195" s="39">
        <v>5180</v>
      </c>
      <c r="IZ195" s="39">
        <v>4370</v>
      </c>
      <c r="JA195" s="39">
        <v>2750</v>
      </c>
      <c r="JB195" s="39">
        <v>1490</v>
      </c>
      <c r="JC195" s="39">
        <v>180</v>
      </c>
      <c r="JD195" s="39" t="s">
        <v>334</v>
      </c>
      <c r="JE195" s="39">
        <v>27900</v>
      </c>
      <c r="JF195" s="39">
        <v>2380</v>
      </c>
      <c r="JG195" s="39">
        <v>3710</v>
      </c>
      <c r="JH195" s="39">
        <v>7970</v>
      </c>
      <c r="JI195" s="39">
        <v>5250</v>
      </c>
      <c r="JJ195" s="39">
        <v>4390</v>
      </c>
      <c r="JK195" s="39">
        <v>2790</v>
      </c>
      <c r="JL195" s="39">
        <v>1520</v>
      </c>
      <c r="JM195" s="39">
        <v>180</v>
      </c>
      <c r="JN195" s="39" t="s">
        <v>334</v>
      </c>
      <c r="JO195" s="39">
        <v>28180</v>
      </c>
      <c r="JP195" s="39">
        <v>2400</v>
      </c>
      <c r="JQ195" s="39">
        <v>3760</v>
      </c>
      <c r="JR195" s="39">
        <v>8130</v>
      </c>
      <c r="JS195" s="39">
        <v>5330</v>
      </c>
      <c r="JT195" s="39">
        <v>4430</v>
      </c>
      <c r="JU195" s="39">
        <v>2850</v>
      </c>
      <c r="JV195" s="39">
        <v>1540</v>
      </c>
      <c r="JW195" s="39">
        <v>180</v>
      </c>
      <c r="JX195" s="39" t="s">
        <v>334</v>
      </c>
      <c r="JY195" s="39">
        <v>28620</v>
      </c>
      <c r="JZ195" s="39">
        <v>2400</v>
      </c>
      <c r="KA195" s="39">
        <v>3800</v>
      </c>
      <c r="KB195" s="39">
        <v>8220</v>
      </c>
      <c r="KC195" s="39">
        <v>5430</v>
      </c>
      <c r="KD195" s="39">
        <v>4510</v>
      </c>
      <c r="KE195" s="39">
        <v>2900</v>
      </c>
      <c r="KF195" s="39">
        <v>1580</v>
      </c>
      <c r="KG195" s="39">
        <v>180</v>
      </c>
      <c r="KH195" s="39" t="s">
        <v>334</v>
      </c>
      <c r="KI195" s="39">
        <v>29020</v>
      </c>
      <c r="KJ195" s="39">
        <v>2410</v>
      </c>
      <c r="KK195" s="39">
        <v>3840</v>
      </c>
      <c r="KL195" s="39">
        <v>8330</v>
      </c>
      <c r="KM195" s="39">
        <v>5470</v>
      </c>
      <c r="KN195" s="39">
        <v>4540</v>
      </c>
      <c r="KO195" s="39">
        <v>2980</v>
      </c>
      <c r="KP195" s="39">
        <v>1630</v>
      </c>
      <c r="KQ195" s="39">
        <v>190</v>
      </c>
      <c r="KR195" s="39" t="s">
        <v>334</v>
      </c>
      <c r="KS195" s="39">
        <v>29390</v>
      </c>
      <c r="KT195" s="39">
        <v>2430</v>
      </c>
      <c r="KU195" s="39">
        <v>3890</v>
      </c>
      <c r="KV195" s="39">
        <v>8480</v>
      </c>
      <c r="KW195" s="39">
        <v>5540</v>
      </c>
      <c r="KX195" s="39">
        <v>4620</v>
      </c>
      <c r="KY195" s="39">
        <v>3050</v>
      </c>
      <c r="KZ195" s="39">
        <v>1660</v>
      </c>
      <c r="LA195" s="39">
        <v>190</v>
      </c>
      <c r="LB195" s="39" t="s">
        <v>334</v>
      </c>
      <c r="LC195" s="39">
        <v>29850</v>
      </c>
      <c r="LD195" t="str">
        <f>INDEX(Lookup!$F$2:$F$375, MATCH(D195,Lookup!$A$2:$A$375,0))</f>
        <v>:</v>
      </c>
    </row>
    <row r="196" spans="2:316" ht="15" customHeight="1" x14ac:dyDescent="0.25">
      <c r="B196" s="1" t="s">
        <v>342</v>
      </c>
      <c r="C196" s="42">
        <v>1550</v>
      </c>
      <c r="D196" s="42" t="s">
        <v>719</v>
      </c>
      <c r="E196" s="37" t="s">
        <v>720</v>
      </c>
      <c r="F196" s="38">
        <v>1090</v>
      </c>
      <c r="G196" s="38">
        <v>2350</v>
      </c>
      <c r="H196" s="38">
        <v>10630</v>
      </c>
      <c r="I196" s="38">
        <v>9530</v>
      </c>
      <c r="J196" s="38">
        <v>4220</v>
      </c>
      <c r="K196" s="38">
        <v>1580</v>
      </c>
      <c r="L196" s="38">
        <v>830</v>
      </c>
      <c r="M196" s="38">
        <v>90</v>
      </c>
      <c r="N196" s="38" t="s">
        <v>334</v>
      </c>
      <c r="O196" s="39">
        <v>30310</v>
      </c>
      <c r="P196" s="39">
        <v>1110</v>
      </c>
      <c r="Q196" s="39">
        <v>2440</v>
      </c>
      <c r="R196" s="39">
        <v>10720</v>
      </c>
      <c r="S196" s="39">
        <v>9600</v>
      </c>
      <c r="T196" s="39">
        <v>4200</v>
      </c>
      <c r="U196" s="39">
        <v>1610</v>
      </c>
      <c r="V196" s="39">
        <v>810</v>
      </c>
      <c r="W196" s="39">
        <v>90</v>
      </c>
      <c r="X196" s="39" t="s">
        <v>334</v>
      </c>
      <c r="Y196" s="39">
        <v>30570</v>
      </c>
      <c r="Z196" s="39">
        <v>1200</v>
      </c>
      <c r="AA196" s="39">
        <v>2620</v>
      </c>
      <c r="AB196" s="39">
        <v>10850</v>
      </c>
      <c r="AC196" s="39">
        <v>9700</v>
      </c>
      <c r="AD196" s="39">
        <v>4190</v>
      </c>
      <c r="AE196" s="39">
        <v>1580</v>
      </c>
      <c r="AF196" s="39">
        <v>800</v>
      </c>
      <c r="AG196" s="39">
        <v>80</v>
      </c>
      <c r="AH196" s="39" t="s">
        <v>334</v>
      </c>
      <c r="AI196" s="39">
        <v>31020</v>
      </c>
      <c r="AJ196" s="39">
        <v>1240</v>
      </c>
      <c r="AK196" s="39">
        <v>2690</v>
      </c>
      <c r="AL196" s="39">
        <v>10880</v>
      </c>
      <c r="AM196" s="39">
        <v>9710</v>
      </c>
      <c r="AN196" s="39">
        <v>4250</v>
      </c>
      <c r="AO196" s="39">
        <v>1640</v>
      </c>
      <c r="AP196" s="39">
        <v>810</v>
      </c>
      <c r="AQ196" s="39">
        <v>80</v>
      </c>
      <c r="AR196" s="39" t="s">
        <v>334</v>
      </c>
      <c r="AS196" s="39">
        <v>31290</v>
      </c>
      <c r="AT196" s="39">
        <v>1280</v>
      </c>
      <c r="AU196" s="39">
        <v>2770</v>
      </c>
      <c r="AV196" s="39">
        <v>10930</v>
      </c>
      <c r="AW196" s="39">
        <v>9770</v>
      </c>
      <c r="AX196" s="39">
        <v>4320</v>
      </c>
      <c r="AY196" s="39">
        <v>1750</v>
      </c>
      <c r="AZ196" s="39">
        <v>850</v>
      </c>
      <c r="BA196" s="39">
        <v>80</v>
      </c>
      <c r="BB196" s="39" t="s">
        <v>334</v>
      </c>
      <c r="BC196" s="39">
        <v>31740</v>
      </c>
      <c r="BD196" s="39">
        <v>1330</v>
      </c>
      <c r="BE196" s="39">
        <v>2800</v>
      </c>
      <c r="BF196" s="39">
        <v>10960</v>
      </c>
      <c r="BG196" s="39">
        <v>9800</v>
      </c>
      <c r="BH196" s="39">
        <v>4430</v>
      </c>
      <c r="BI196" s="39">
        <v>1810</v>
      </c>
      <c r="BJ196" s="39">
        <v>870</v>
      </c>
      <c r="BK196" s="39">
        <v>80</v>
      </c>
      <c r="BL196" s="39" t="s">
        <v>334</v>
      </c>
      <c r="BM196" s="39">
        <v>32080</v>
      </c>
      <c r="BN196" s="39">
        <v>1350</v>
      </c>
      <c r="BO196" s="39">
        <v>2870</v>
      </c>
      <c r="BP196" s="39">
        <v>10970</v>
      </c>
      <c r="BQ196" s="39">
        <v>9890</v>
      </c>
      <c r="BR196" s="39">
        <v>4510</v>
      </c>
      <c r="BS196" s="39">
        <v>1900</v>
      </c>
      <c r="BT196" s="39">
        <v>930</v>
      </c>
      <c r="BU196" s="39">
        <v>80</v>
      </c>
      <c r="BV196" s="39" t="s">
        <v>334</v>
      </c>
      <c r="BW196" s="39">
        <v>32490</v>
      </c>
      <c r="BX196" s="39">
        <v>1360</v>
      </c>
      <c r="BY196" s="39">
        <v>2950</v>
      </c>
      <c r="BZ196" s="39">
        <v>10990</v>
      </c>
      <c r="CA196" s="39">
        <v>9970</v>
      </c>
      <c r="CB196" s="39">
        <v>4580</v>
      </c>
      <c r="CC196" s="39">
        <v>1930</v>
      </c>
      <c r="CD196" s="39">
        <v>960</v>
      </c>
      <c r="CE196" s="39">
        <v>80</v>
      </c>
      <c r="CF196" s="39" t="s">
        <v>334</v>
      </c>
      <c r="CG196" s="39">
        <v>32820</v>
      </c>
      <c r="CH196" s="39">
        <v>1360</v>
      </c>
      <c r="CI196" s="39">
        <v>3030</v>
      </c>
      <c r="CJ196" s="39">
        <v>11050</v>
      </c>
      <c r="CK196" s="39">
        <v>9990</v>
      </c>
      <c r="CL196" s="39">
        <v>4600</v>
      </c>
      <c r="CM196" s="39">
        <v>1930</v>
      </c>
      <c r="CN196" s="39">
        <v>990</v>
      </c>
      <c r="CO196" s="39">
        <v>80</v>
      </c>
      <c r="CP196" s="39" t="s">
        <v>334</v>
      </c>
      <c r="CQ196" s="39">
        <v>33020</v>
      </c>
      <c r="CR196" s="39">
        <v>1350</v>
      </c>
      <c r="CS196" s="39">
        <v>3030</v>
      </c>
      <c r="CT196" s="39">
        <v>11100</v>
      </c>
      <c r="CU196" s="39">
        <v>10000</v>
      </c>
      <c r="CV196" s="39">
        <v>4620</v>
      </c>
      <c r="CW196" s="39">
        <v>1970</v>
      </c>
      <c r="CX196" s="39">
        <v>1050</v>
      </c>
      <c r="CY196" s="39">
        <v>80</v>
      </c>
      <c r="CZ196" s="39" t="s">
        <v>334</v>
      </c>
      <c r="DA196" s="39">
        <v>33200</v>
      </c>
      <c r="DB196" s="39">
        <v>1370</v>
      </c>
      <c r="DC196" s="39">
        <v>3050</v>
      </c>
      <c r="DD196" s="39">
        <v>11170</v>
      </c>
      <c r="DE196" s="39">
        <v>9960</v>
      </c>
      <c r="DF196" s="39">
        <v>4630</v>
      </c>
      <c r="DG196" s="39">
        <v>2000</v>
      </c>
      <c r="DH196" s="39">
        <v>1090</v>
      </c>
      <c r="DI196" s="39">
        <v>80</v>
      </c>
      <c r="DJ196" s="39" t="s">
        <v>334</v>
      </c>
      <c r="DK196" s="39">
        <v>33340</v>
      </c>
      <c r="DL196" s="39">
        <v>1370</v>
      </c>
      <c r="DM196" s="39">
        <v>3080</v>
      </c>
      <c r="DN196" s="39">
        <v>11210</v>
      </c>
      <c r="DO196" s="39">
        <v>9990</v>
      </c>
      <c r="DP196" s="39">
        <v>4650</v>
      </c>
      <c r="DQ196" s="39">
        <v>2050</v>
      </c>
      <c r="DR196" s="39">
        <v>1080</v>
      </c>
      <c r="DS196" s="39">
        <v>80</v>
      </c>
      <c r="DT196" s="39" t="s">
        <v>334</v>
      </c>
      <c r="DU196" s="39">
        <v>33490</v>
      </c>
      <c r="DV196" s="39">
        <v>1340</v>
      </c>
      <c r="DW196" s="39">
        <v>3080</v>
      </c>
      <c r="DX196" s="39">
        <v>11230</v>
      </c>
      <c r="DY196" s="39">
        <v>10030</v>
      </c>
      <c r="DZ196" s="39">
        <v>4640</v>
      </c>
      <c r="EA196" s="39">
        <v>2070</v>
      </c>
      <c r="EB196" s="39">
        <v>1080</v>
      </c>
      <c r="EC196" s="39">
        <v>80</v>
      </c>
      <c r="ED196" s="39" t="s">
        <v>334</v>
      </c>
      <c r="EE196" s="39">
        <v>33530</v>
      </c>
      <c r="EF196" s="39">
        <v>1340</v>
      </c>
      <c r="EG196" s="39">
        <v>3160</v>
      </c>
      <c r="EH196" s="39">
        <v>11260</v>
      </c>
      <c r="EI196" s="39">
        <v>10030</v>
      </c>
      <c r="EJ196" s="39">
        <v>4670</v>
      </c>
      <c r="EK196" s="39">
        <v>2070</v>
      </c>
      <c r="EL196" s="39">
        <v>1090</v>
      </c>
      <c r="EM196" s="39">
        <v>80</v>
      </c>
      <c r="EN196" s="39" t="s">
        <v>334</v>
      </c>
      <c r="EO196" s="39">
        <v>33690</v>
      </c>
      <c r="EP196" s="39">
        <v>1330</v>
      </c>
      <c r="EQ196" s="39">
        <v>3310</v>
      </c>
      <c r="ER196" s="39">
        <v>11350</v>
      </c>
      <c r="ES196" s="39">
        <v>10090</v>
      </c>
      <c r="ET196" s="39">
        <v>4700</v>
      </c>
      <c r="EU196" s="39">
        <v>2090</v>
      </c>
      <c r="EV196" s="39">
        <v>1100</v>
      </c>
      <c r="EW196" s="39">
        <v>80</v>
      </c>
      <c r="EX196" s="39" t="s">
        <v>334</v>
      </c>
      <c r="EY196" s="39">
        <v>34060</v>
      </c>
      <c r="EZ196" s="39">
        <v>1340</v>
      </c>
      <c r="FA196" s="39">
        <v>3400</v>
      </c>
      <c r="FB196" s="39">
        <v>11380</v>
      </c>
      <c r="FC196" s="39">
        <v>10160</v>
      </c>
      <c r="FD196" s="39">
        <v>4720</v>
      </c>
      <c r="FE196" s="39">
        <v>2110</v>
      </c>
      <c r="FF196" s="39">
        <v>1100</v>
      </c>
      <c r="FG196" s="39">
        <v>80</v>
      </c>
      <c r="FH196" s="39" t="s">
        <v>334</v>
      </c>
      <c r="FI196" s="39">
        <v>34280</v>
      </c>
      <c r="FJ196" s="39">
        <v>1360</v>
      </c>
      <c r="FK196" s="39">
        <v>3470</v>
      </c>
      <c r="FL196" s="39">
        <v>11450</v>
      </c>
      <c r="FM196" s="39">
        <v>10150</v>
      </c>
      <c r="FN196" s="39">
        <v>4720</v>
      </c>
      <c r="FO196" s="39">
        <v>2110</v>
      </c>
      <c r="FP196" s="39">
        <v>1100</v>
      </c>
      <c r="FQ196" s="39">
        <v>80</v>
      </c>
      <c r="FR196" s="39" t="s">
        <v>334</v>
      </c>
      <c r="FS196" s="39">
        <v>34440</v>
      </c>
      <c r="FT196" s="39">
        <v>1360</v>
      </c>
      <c r="FU196" s="39">
        <v>3490</v>
      </c>
      <c r="FV196" s="39">
        <v>11450</v>
      </c>
      <c r="FW196" s="39">
        <v>10160</v>
      </c>
      <c r="FX196" s="39">
        <v>4720</v>
      </c>
      <c r="FY196" s="39">
        <v>2130</v>
      </c>
      <c r="FZ196" s="39">
        <v>1110</v>
      </c>
      <c r="GA196" s="39">
        <v>80</v>
      </c>
      <c r="GB196" s="39" t="s">
        <v>334</v>
      </c>
      <c r="GC196" s="39">
        <v>34500</v>
      </c>
      <c r="GD196" s="39">
        <v>1350</v>
      </c>
      <c r="GE196" s="39">
        <v>3510</v>
      </c>
      <c r="GF196" s="39">
        <v>11460</v>
      </c>
      <c r="GG196" s="39">
        <v>10180</v>
      </c>
      <c r="GH196" s="39">
        <v>4720</v>
      </c>
      <c r="GI196" s="39">
        <v>2140</v>
      </c>
      <c r="GJ196" s="39">
        <v>1110</v>
      </c>
      <c r="GK196" s="39">
        <v>80</v>
      </c>
      <c r="GL196" s="39" t="s">
        <v>334</v>
      </c>
      <c r="GM196" s="39">
        <v>34550</v>
      </c>
      <c r="GN196" s="39">
        <v>1370</v>
      </c>
      <c r="GO196" s="39">
        <v>3530</v>
      </c>
      <c r="GP196" s="39">
        <v>11480</v>
      </c>
      <c r="GQ196" s="39">
        <v>10180</v>
      </c>
      <c r="GR196" s="39">
        <v>4730</v>
      </c>
      <c r="GS196" s="39">
        <v>2170</v>
      </c>
      <c r="GT196" s="39">
        <v>1110</v>
      </c>
      <c r="GU196" s="39">
        <v>80</v>
      </c>
      <c r="GV196" s="39" t="s">
        <v>334</v>
      </c>
      <c r="GW196" s="39">
        <v>34640</v>
      </c>
      <c r="GX196" s="39">
        <v>1360</v>
      </c>
      <c r="GY196" s="39">
        <v>3540</v>
      </c>
      <c r="GZ196" s="39">
        <v>11520</v>
      </c>
      <c r="HA196" s="39">
        <v>10160</v>
      </c>
      <c r="HB196" s="39">
        <v>4750</v>
      </c>
      <c r="HC196" s="39">
        <v>2190</v>
      </c>
      <c r="HD196" s="39">
        <v>1120</v>
      </c>
      <c r="HE196" s="39">
        <v>80</v>
      </c>
      <c r="HF196" s="39" t="s">
        <v>334</v>
      </c>
      <c r="HG196" s="39">
        <v>34700</v>
      </c>
      <c r="HH196" s="39">
        <v>1380</v>
      </c>
      <c r="HI196" s="39">
        <v>3590</v>
      </c>
      <c r="HJ196" s="39">
        <v>11520</v>
      </c>
      <c r="HK196" s="39">
        <v>10210</v>
      </c>
      <c r="HL196" s="39">
        <v>4770</v>
      </c>
      <c r="HM196" s="39">
        <v>2230</v>
      </c>
      <c r="HN196" s="39">
        <v>1150</v>
      </c>
      <c r="HO196" s="39">
        <v>80</v>
      </c>
      <c r="HP196" s="39" t="s">
        <v>334</v>
      </c>
      <c r="HQ196" s="39">
        <v>34920</v>
      </c>
      <c r="HR196" s="39">
        <v>1370</v>
      </c>
      <c r="HS196" s="39">
        <v>3630</v>
      </c>
      <c r="HT196" s="39">
        <v>11540</v>
      </c>
      <c r="HU196" s="39">
        <v>10290</v>
      </c>
      <c r="HV196" s="39">
        <v>4800</v>
      </c>
      <c r="HW196" s="39">
        <v>2270</v>
      </c>
      <c r="HX196" s="39">
        <v>1200</v>
      </c>
      <c r="HY196" s="39">
        <v>80</v>
      </c>
      <c r="HZ196" s="39" t="s">
        <v>334</v>
      </c>
      <c r="IA196" s="39">
        <v>35170</v>
      </c>
      <c r="IB196" s="39">
        <v>1390</v>
      </c>
      <c r="IC196" s="39">
        <v>3630</v>
      </c>
      <c r="ID196" s="39">
        <v>11540</v>
      </c>
      <c r="IE196" s="39">
        <v>10350</v>
      </c>
      <c r="IF196" s="39">
        <v>4810</v>
      </c>
      <c r="IG196" s="39">
        <v>2300</v>
      </c>
      <c r="IH196" s="39">
        <v>1260</v>
      </c>
      <c r="II196" s="39">
        <v>80</v>
      </c>
      <c r="IJ196" s="39" t="s">
        <v>334</v>
      </c>
      <c r="IK196" s="39">
        <v>35350</v>
      </c>
      <c r="IL196" s="39">
        <v>1400</v>
      </c>
      <c r="IM196" s="39">
        <v>3640</v>
      </c>
      <c r="IN196" s="39">
        <v>11550</v>
      </c>
      <c r="IO196" s="39">
        <v>10370</v>
      </c>
      <c r="IP196" s="39">
        <v>4830</v>
      </c>
      <c r="IQ196" s="39">
        <v>2330</v>
      </c>
      <c r="IR196" s="39">
        <v>1270</v>
      </c>
      <c r="IS196" s="39">
        <v>80</v>
      </c>
      <c r="IT196" s="39" t="s">
        <v>334</v>
      </c>
      <c r="IU196" s="39">
        <v>35460</v>
      </c>
      <c r="IV196" s="39">
        <v>1440</v>
      </c>
      <c r="IW196" s="39">
        <v>3680</v>
      </c>
      <c r="IX196" s="39">
        <v>11640</v>
      </c>
      <c r="IY196" s="39">
        <v>10420</v>
      </c>
      <c r="IZ196" s="39">
        <v>4880</v>
      </c>
      <c r="JA196" s="39">
        <v>2370</v>
      </c>
      <c r="JB196" s="39">
        <v>1290</v>
      </c>
      <c r="JC196" s="39">
        <v>80</v>
      </c>
      <c r="JD196" s="39" t="s">
        <v>334</v>
      </c>
      <c r="JE196" s="39">
        <v>35790</v>
      </c>
      <c r="JF196" s="39">
        <v>1470</v>
      </c>
      <c r="JG196" s="39">
        <v>3710</v>
      </c>
      <c r="JH196" s="39">
        <v>11690</v>
      </c>
      <c r="JI196" s="39">
        <v>10470</v>
      </c>
      <c r="JJ196" s="39">
        <v>4940</v>
      </c>
      <c r="JK196" s="39">
        <v>2420</v>
      </c>
      <c r="JL196" s="39">
        <v>1300</v>
      </c>
      <c r="JM196" s="39">
        <v>80</v>
      </c>
      <c r="JN196" s="39" t="s">
        <v>334</v>
      </c>
      <c r="JO196" s="39">
        <v>36070</v>
      </c>
      <c r="JP196" s="39">
        <v>1480</v>
      </c>
      <c r="JQ196" s="39">
        <v>3770</v>
      </c>
      <c r="JR196" s="39">
        <v>11740</v>
      </c>
      <c r="JS196" s="39">
        <v>10530</v>
      </c>
      <c r="JT196" s="39">
        <v>4980</v>
      </c>
      <c r="JU196" s="39">
        <v>2470</v>
      </c>
      <c r="JV196" s="39">
        <v>1350</v>
      </c>
      <c r="JW196" s="39">
        <v>80</v>
      </c>
      <c r="JX196" s="39" t="s">
        <v>334</v>
      </c>
      <c r="JY196" s="39">
        <v>36400</v>
      </c>
      <c r="JZ196" s="39">
        <v>1510</v>
      </c>
      <c r="KA196" s="39">
        <v>3810</v>
      </c>
      <c r="KB196" s="39">
        <v>11770</v>
      </c>
      <c r="KC196" s="39">
        <v>10570</v>
      </c>
      <c r="KD196" s="39">
        <v>5020</v>
      </c>
      <c r="KE196" s="39">
        <v>2520</v>
      </c>
      <c r="KF196" s="39">
        <v>1370</v>
      </c>
      <c r="KG196" s="39">
        <v>80</v>
      </c>
      <c r="KH196" s="39" t="s">
        <v>334</v>
      </c>
      <c r="KI196" s="39">
        <v>36650</v>
      </c>
      <c r="KJ196" s="39">
        <v>1510</v>
      </c>
      <c r="KK196" s="39">
        <v>3920</v>
      </c>
      <c r="KL196" s="39">
        <v>11890</v>
      </c>
      <c r="KM196" s="39">
        <v>10660</v>
      </c>
      <c r="KN196" s="39">
        <v>5130</v>
      </c>
      <c r="KO196" s="39">
        <v>2610</v>
      </c>
      <c r="KP196" s="39">
        <v>1410</v>
      </c>
      <c r="KQ196" s="39">
        <v>80</v>
      </c>
      <c r="KR196" s="39" t="s">
        <v>334</v>
      </c>
      <c r="KS196" s="39">
        <v>37210</v>
      </c>
      <c r="KT196" s="39">
        <v>1530</v>
      </c>
      <c r="KU196" s="39">
        <v>3980</v>
      </c>
      <c r="KV196" s="39">
        <v>11980</v>
      </c>
      <c r="KW196" s="39">
        <v>10760</v>
      </c>
      <c r="KX196" s="39">
        <v>5220</v>
      </c>
      <c r="KY196" s="39">
        <v>2690</v>
      </c>
      <c r="KZ196" s="39">
        <v>1440</v>
      </c>
      <c r="LA196" s="39">
        <v>80</v>
      </c>
      <c r="LB196" s="39" t="s">
        <v>334</v>
      </c>
      <c r="LC196" s="39">
        <v>37680</v>
      </c>
      <c r="LD196" t="str">
        <f>INDEX(Lookup!$F$2:$F$375, MATCH(D196,Lookup!$A$2:$A$375,0))</f>
        <v>:</v>
      </c>
    </row>
    <row r="197" spans="2:316" ht="15" customHeight="1" x14ac:dyDescent="0.25">
      <c r="B197" s="1" t="s">
        <v>342</v>
      </c>
      <c r="C197" s="42">
        <v>1560</v>
      </c>
      <c r="D197" s="42" t="s">
        <v>721</v>
      </c>
      <c r="E197" s="37" t="s">
        <v>722</v>
      </c>
      <c r="F197" s="38">
        <v>9830</v>
      </c>
      <c r="G197" s="38">
        <v>15210</v>
      </c>
      <c r="H197" s="38">
        <v>20240</v>
      </c>
      <c r="I197" s="38">
        <v>9100</v>
      </c>
      <c r="J197" s="38">
        <v>4300</v>
      </c>
      <c r="K197" s="38">
        <v>1520</v>
      </c>
      <c r="L197" s="38">
        <v>790</v>
      </c>
      <c r="M197" s="38">
        <v>110</v>
      </c>
      <c r="N197" s="38" t="s">
        <v>334</v>
      </c>
      <c r="O197" s="39">
        <v>61090</v>
      </c>
      <c r="P197" s="39">
        <v>10110</v>
      </c>
      <c r="Q197" s="39">
        <v>15210</v>
      </c>
      <c r="R197" s="39">
        <v>20250</v>
      </c>
      <c r="S197" s="39">
        <v>9200</v>
      </c>
      <c r="T197" s="39">
        <v>4270</v>
      </c>
      <c r="U197" s="39">
        <v>1510</v>
      </c>
      <c r="V197" s="39">
        <v>770</v>
      </c>
      <c r="W197" s="39">
        <v>110</v>
      </c>
      <c r="X197" s="39" t="s">
        <v>334</v>
      </c>
      <c r="Y197" s="39">
        <v>61430</v>
      </c>
      <c r="Z197" s="39">
        <v>10790</v>
      </c>
      <c r="AA197" s="39">
        <v>15750</v>
      </c>
      <c r="AB197" s="39">
        <v>20100</v>
      </c>
      <c r="AC197" s="39">
        <v>8890</v>
      </c>
      <c r="AD197" s="39">
        <v>4130</v>
      </c>
      <c r="AE197" s="39">
        <v>1450</v>
      </c>
      <c r="AF197" s="39">
        <v>740</v>
      </c>
      <c r="AG197" s="39">
        <v>90</v>
      </c>
      <c r="AH197" s="39" t="s">
        <v>334</v>
      </c>
      <c r="AI197" s="39">
        <v>61930</v>
      </c>
      <c r="AJ197" s="39">
        <v>11180</v>
      </c>
      <c r="AK197" s="39">
        <v>15830</v>
      </c>
      <c r="AL197" s="39">
        <v>19920</v>
      </c>
      <c r="AM197" s="39">
        <v>8960</v>
      </c>
      <c r="AN197" s="39">
        <v>4200</v>
      </c>
      <c r="AO197" s="39">
        <v>1450</v>
      </c>
      <c r="AP197" s="39">
        <v>730</v>
      </c>
      <c r="AQ197" s="39">
        <v>90</v>
      </c>
      <c r="AR197" s="39" t="s">
        <v>334</v>
      </c>
      <c r="AS197" s="39">
        <v>62360</v>
      </c>
      <c r="AT197" s="39">
        <v>11270</v>
      </c>
      <c r="AU197" s="39">
        <v>15950</v>
      </c>
      <c r="AV197" s="39">
        <v>19940</v>
      </c>
      <c r="AW197" s="39">
        <v>8990</v>
      </c>
      <c r="AX197" s="39">
        <v>4250</v>
      </c>
      <c r="AY197" s="39">
        <v>1450</v>
      </c>
      <c r="AZ197" s="39">
        <v>740</v>
      </c>
      <c r="BA197" s="39">
        <v>90</v>
      </c>
      <c r="BB197" s="39" t="s">
        <v>334</v>
      </c>
      <c r="BC197" s="39">
        <v>62680</v>
      </c>
      <c r="BD197" s="39">
        <v>11350</v>
      </c>
      <c r="BE197" s="39">
        <v>16070</v>
      </c>
      <c r="BF197" s="39">
        <v>19870</v>
      </c>
      <c r="BG197" s="39">
        <v>8960</v>
      </c>
      <c r="BH197" s="39">
        <v>4220</v>
      </c>
      <c r="BI197" s="39">
        <v>1420</v>
      </c>
      <c r="BJ197" s="39">
        <v>740</v>
      </c>
      <c r="BK197" s="39">
        <v>90</v>
      </c>
      <c r="BL197" s="39" t="s">
        <v>334</v>
      </c>
      <c r="BM197" s="39">
        <v>62720</v>
      </c>
      <c r="BN197" s="39">
        <v>11500</v>
      </c>
      <c r="BO197" s="39">
        <v>16170</v>
      </c>
      <c r="BP197" s="39">
        <v>19910</v>
      </c>
      <c r="BQ197" s="39">
        <v>9010</v>
      </c>
      <c r="BR197" s="39">
        <v>4250</v>
      </c>
      <c r="BS197" s="39">
        <v>1430</v>
      </c>
      <c r="BT197" s="39">
        <v>750</v>
      </c>
      <c r="BU197" s="39">
        <v>90</v>
      </c>
      <c r="BV197" s="39" t="s">
        <v>334</v>
      </c>
      <c r="BW197" s="39">
        <v>63120</v>
      </c>
      <c r="BX197" s="39">
        <v>11630</v>
      </c>
      <c r="BY197" s="39">
        <v>16240</v>
      </c>
      <c r="BZ197" s="39">
        <v>19890</v>
      </c>
      <c r="CA197" s="39">
        <v>9090</v>
      </c>
      <c r="CB197" s="39">
        <v>4260</v>
      </c>
      <c r="CC197" s="39">
        <v>1450</v>
      </c>
      <c r="CD197" s="39">
        <v>750</v>
      </c>
      <c r="CE197" s="39">
        <v>90</v>
      </c>
      <c r="CF197" s="39" t="s">
        <v>334</v>
      </c>
      <c r="CG197" s="39">
        <v>63390</v>
      </c>
      <c r="CH197" s="39">
        <v>11710</v>
      </c>
      <c r="CI197" s="39">
        <v>16420</v>
      </c>
      <c r="CJ197" s="39">
        <v>19890</v>
      </c>
      <c r="CK197" s="39">
        <v>9160</v>
      </c>
      <c r="CL197" s="39">
        <v>4310</v>
      </c>
      <c r="CM197" s="39">
        <v>1480</v>
      </c>
      <c r="CN197" s="39">
        <v>750</v>
      </c>
      <c r="CO197" s="39">
        <v>90</v>
      </c>
      <c r="CP197" s="39" t="s">
        <v>334</v>
      </c>
      <c r="CQ197" s="39">
        <v>63810</v>
      </c>
      <c r="CR197" s="39">
        <v>11810</v>
      </c>
      <c r="CS197" s="39">
        <v>16510</v>
      </c>
      <c r="CT197" s="39">
        <v>19870</v>
      </c>
      <c r="CU197" s="39">
        <v>9340</v>
      </c>
      <c r="CV197" s="39">
        <v>4370</v>
      </c>
      <c r="CW197" s="39">
        <v>1510</v>
      </c>
      <c r="CX197" s="39">
        <v>760</v>
      </c>
      <c r="CY197" s="39">
        <v>90</v>
      </c>
      <c r="CZ197" s="39" t="s">
        <v>334</v>
      </c>
      <c r="DA197" s="39">
        <v>64250</v>
      </c>
      <c r="DB197" s="39">
        <v>11850</v>
      </c>
      <c r="DC197" s="39">
        <v>16560</v>
      </c>
      <c r="DD197" s="39">
        <v>19960</v>
      </c>
      <c r="DE197" s="39">
        <v>9570</v>
      </c>
      <c r="DF197" s="39">
        <v>4410</v>
      </c>
      <c r="DG197" s="39">
        <v>1530</v>
      </c>
      <c r="DH197" s="39">
        <v>770</v>
      </c>
      <c r="DI197" s="39">
        <v>90</v>
      </c>
      <c r="DJ197" s="39" t="s">
        <v>334</v>
      </c>
      <c r="DK197" s="39">
        <v>64720</v>
      </c>
      <c r="DL197" s="39">
        <v>11920</v>
      </c>
      <c r="DM197" s="39">
        <v>16630</v>
      </c>
      <c r="DN197" s="39">
        <v>19980</v>
      </c>
      <c r="DO197" s="39">
        <v>9690</v>
      </c>
      <c r="DP197" s="39">
        <v>4460</v>
      </c>
      <c r="DQ197" s="39">
        <v>1530</v>
      </c>
      <c r="DR197" s="39">
        <v>770</v>
      </c>
      <c r="DS197" s="39">
        <v>90</v>
      </c>
      <c r="DT197" s="39" t="s">
        <v>334</v>
      </c>
      <c r="DU197" s="39">
        <v>65070</v>
      </c>
      <c r="DV197" s="39">
        <v>11850</v>
      </c>
      <c r="DW197" s="39">
        <v>16660</v>
      </c>
      <c r="DX197" s="39">
        <v>20050</v>
      </c>
      <c r="DY197" s="39">
        <v>9750</v>
      </c>
      <c r="DZ197" s="39">
        <v>4490</v>
      </c>
      <c r="EA197" s="39">
        <v>1540</v>
      </c>
      <c r="EB197" s="39">
        <v>770</v>
      </c>
      <c r="EC197" s="39">
        <v>80</v>
      </c>
      <c r="ED197" s="39" t="s">
        <v>334</v>
      </c>
      <c r="EE197" s="39">
        <v>65200</v>
      </c>
      <c r="EF197" s="39">
        <v>11920</v>
      </c>
      <c r="EG197" s="39">
        <v>16770</v>
      </c>
      <c r="EH197" s="39">
        <v>20170</v>
      </c>
      <c r="EI197" s="39">
        <v>9880</v>
      </c>
      <c r="EJ197" s="39">
        <v>4550</v>
      </c>
      <c r="EK197" s="39">
        <v>1550</v>
      </c>
      <c r="EL197" s="39">
        <v>770</v>
      </c>
      <c r="EM197" s="39">
        <v>80</v>
      </c>
      <c r="EN197" s="39" t="s">
        <v>334</v>
      </c>
      <c r="EO197" s="39">
        <v>65680</v>
      </c>
      <c r="EP197" s="39">
        <v>12100</v>
      </c>
      <c r="EQ197" s="39">
        <v>16840</v>
      </c>
      <c r="ER197" s="39">
        <v>20280</v>
      </c>
      <c r="ES197" s="39">
        <v>9970</v>
      </c>
      <c r="ET197" s="39">
        <v>4600</v>
      </c>
      <c r="EU197" s="39">
        <v>1560</v>
      </c>
      <c r="EV197" s="39">
        <v>780</v>
      </c>
      <c r="EW197" s="39">
        <v>80</v>
      </c>
      <c r="EX197" s="39" t="s">
        <v>334</v>
      </c>
      <c r="EY197" s="39">
        <v>66210</v>
      </c>
      <c r="EZ197" s="39">
        <v>12220</v>
      </c>
      <c r="FA197" s="39">
        <v>16930</v>
      </c>
      <c r="FB197" s="39">
        <v>20340</v>
      </c>
      <c r="FC197" s="39">
        <v>10080</v>
      </c>
      <c r="FD197" s="39">
        <v>4630</v>
      </c>
      <c r="FE197" s="39">
        <v>1580</v>
      </c>
      <c r="FF197" s="39">
        <v>780</v>
      </c>
      <c r="FG197" s="39">
        <v>80</v>
      </c>
      <c r="FH197" s="39" t="s">
        <v>334</v>
      </c>
      <c r="FI197" s="39">
        <v>66640</v>
      </c>
      <c r="FJ197" s="39">
        <v>12300</v>
      </c>
      <c r="FK197" s="39">
        <v>16990</v>
      </c>
      <c r="FL197" s="39">
        <v>20370</v>
      </c>
      <c r="FM197" s="39">
        <v>10170</v>
      </c>
      <c r="FN197" s="39">
        <v>4660</v>
      </c>
      <c r="FO197" s="39">
        <v>1600</v>
      </c>
      <c r="FP197" s="39">
        <v>780</v>
      </c>
      <c r="FQ197" s="39">
        <v>80</v>
      </c>
      <c r="FR197" s="39" t="s">
        <v>334</v>
      </c>
      <c r="FS197" s="39">
        <v>66960</v>
      </c>
      <c r="FT197" s="39">
        <v>12400</v>
      </c>
      <c r="FU197" s="39">
        <v>17130</v>
      </c>
      <c r="FV197" s="39">
        <v>20400</v>
      </c>
      <c r="FW197" s="39">
        <v>10210</v>
      </c>
      <c r="FX197" s="39">
        <v>4690</v>
      </c>
      <c r="FY197" s="39">
        <v>1610</v>
      </c>
      <c r="FZ197" s="39">
        <v>790</v>
      </c>
      <c r="GA197" s="39">
        <v>80</v>
      </c>
      <c r="GB197" s="39" t="s">
        <v>334</v>
      </c>
      <c r="GC197" s="39">
        <v>67300</v>
      </c>
      <c r="GD197" s="39">
        <v>12460</v>
      </c>
      <c r="GE197" s="39">
        <v>17180</v>
      </c>
      <c r="GF197" s="39">
        <v>20430</v>
      </c>
      <c r="GG197" s="39">
        <v>10250</v>
      </c>
      <c r="GH197" s="39">
        <v>4690</v>
      </c>
      <c r="GI197" s="39">
        <v>1620</v>
      </c>
      <c r="GJ197" s="39">
        <v>790</v>
      </c>
      <c r="GK197" s="39">
        <v>80</v>
      </c>
      <c r="GL197" s="39" t="s">
        <v>334</v>
      </c>
      <c r="GM197" s="39">
        <v>67500</v>
      </c>
      <c r="GN197" s="39">
        <v>12640</v>
      </c>
      <c r="GO197" s="39">
        <v>17290</v>
      </c>
      <c r="GP197" s="39">
        <v>20510</v>
      </c>
      <c r="GQ197" s="39">
        <v>10270</v>
      </c>
      <c r="GR197" s="39">
        <v>4700</v>
      </c>
      <c r="GS197" s="39">
        <v>1630</v>
      </c>
      <c r="GT197" s="39">
        <v>790</v>
      </c>
      <c r="GU197" s="39">
        <v>80</v>
      </c>
      <c r="GV197" s="39" t="s">
        <v>334</v>
      </c>
      <c r="GW197" s="39">
        <v>67920</v>
      </c>
      <c r="GX197" s="39">
        <v>12730</v>
      </c>
      <c r="GY197" s="39">
        <v>17330</v>
      </c>
      <c r="GZ197" s="39">
        <v>20600</v>
      </c>
      <c r="HA197" s="39">
        <v>10310</v>
      </c>
      <c r="HB197" s="39">
        <v>4700</v>
      </c>
      <c r="HC197" s="39">
        <v>1640</v>
      </c>
      <c r="HD197" s="39">
        <v>780</v>
      </c>
      <c r="HE197" s="39">
        <v>80</v>
      </c>
      <c r="HF197" s="39" t="s">
        <v>334</v>
      </c>
      <c r="HG197" s="39">
        <v>68180</v>
      </c>
      <c r="HH197" s="39">
        <v>12790</v>
      </c>
      <c r="HI197" s="39">
        <v>17340</v>
      </c>
      <c r="HJ197" s="39">
        <v>20640</v>
      </c>
      <c r="HK197" s="39">
        <v>10330</v>
      </c>
      <c r="HL197" s="39">
        <v>4730</v>
      </c>
      <c r="HM197" s="39">
        <v>1640</v>
      </c>
      <c r="HN197" s="39">
        <v>790</v>
      </c>
      <c r="HO197" s="39">
        <v>80</v>
      </c>
      <c r="HP197" s="39" t="s">
        <v>334</v>
      </c>
      <c r="HQ197" s="39">
        <v>68350</v>
      </c>
      <c r="HR197" s="39">
        <v>12870</v>
      </c>
      <c r="HS197" s="39">
        <v>17430</v>
      </c>
      <c r="HT197" s="39">
        <v>20690</v>
      </c>
      <c r="HU197" s="39">
        <v>10400</v>
      </c>
      <c r="HV197" s="39">
        <v>4740</v>
      </c>
      <c r="HW197" s="39">
        <v>1640</v>
      </c>
      <c r="HX197" s="39">
        <v>790</v>
      </c>
      <c r="HY197" s="39">
        <v>80</v>
      </c>
      <c r="HZ197" s="39" t="s">
        <v>334</v>
      </c>
      <c r="IA197" s="39">
        <v>68630</v>
      </c>
      <c r="IB197" s="39">
        <v>12940</v>
      </c>
      <c r="IC197" s="39">
        <v>17550</v>
      </c>
      <c r="ID197" s="39">
        <v>20700</v>
      </c>
      <c r="IE197" s="39">
        <v>10460</v>
      </c>
      <c r="IF197" s="39">
        <v>4790</v>
      </c>
      <c r="IG197" s="39">
        <v>1650</v>
      </c>
      <c r="IH197" s="39">
        <v>790</v>
      </c>
      <c r="II197" s="39">
        <v>80</v>
      </c>
      <c r="IJ197" s="39" t="s">
        <v>334</v>
      </c>
      <c r="IK197" s="39">
        <v>68960</v>
      </c>
      <c r="IL197" s="39">
        <v>13050</v>
      </c>
      <c r="IM197" s="39">
        <v>17620</v>
      </c>
      <c r="IN197" s="39">
        <v>20740</v>
      </c>
      <c r="IO197" s="39">
        <v>10590</v>
      </c>
      <c r="IP197" s="39">
        <v>4880</v>
      </c>
      <c r="IQ197" s="39">
        <v>1700</v>
      </c>
      <c r="IR197" s="39">
        <v>810</v>
      </c>
      <c r="IS197" s="39">
        <v>80</v>
      </c>
      <c r="IT197" s="39" t="s">
        <v>334</v>
      </c>
      <c r="IU197" s="39">
        <v>69460</v>
      </c>
      <c r="IV197" s="39">
        <v>13240</v>
      </c>
      <c r="IW197" s="39">
        <v>17690</v>
      </c>
      <c r="IX197" s="39">
        <v>20790</v>
      </c>
      <c r="IY197" s="39">
        <v>10710</v>
      </c>
      <c r="IZ197" s="39">
        <v>4970</v>
      </c>
      <c r="JA197" s="39">
        <v>1750</v>
      </c>
      <c r="JB197" s="39">
        <v>800</v>
      </c>
      <c r="JC197" s="39">
        <v>90</v>
      </c>
      <c r="JD197" s="39" t="s">
        <v>334</v>
      </c>
      <c r="JE197" s="39">
        <v>70030</v>
      </c>
      <c r="JF197" s="39">
        <v>13290</v>
      </c>
      <c r="JG197" s="39">
        <v>17750</v>
      </c>
      <c r="JH197" s="39">
        <v>20890</v>
      </c>
      <c r="JI197" s="39">
        <v>10840</v>
      </c>
      <c r="JJ197" s="39">
        <v>5070</v>
      </c>
      <c r="JK197" s="39">
        <v>1800</v>
      </c>
      <c r="JL197" s="39">
        <v>830</v>
      </c>
      <c r="JM197" s="39">
        <v>80</v>
      </c>
      <c r="JN197" s="39" t="s">
        <v>334</v>
      </c>
      <c r="JO197" s="39">
        <v>70540</v>
      </c>
      <c r="JP197" s="39">
        <v>13350</v>
      </c>
      <c r="JQ197" s="39">
        <v>17820</v>
      </c>
      <c r="JR197" s="39">
        <v>21130</v>
      </c>
      <c r="JS197" s="39">
        <v>11160</v>
      </c>
      <c r="JT197" s="39">
        <v>5260</v>
      </c>
      <c r="JU197" s="39">
        <v>1880</v>
      </c>
      <c r="JV197" s="39">
        <v>860</v>
      </c>
      <c r="JW197" s="39">
        <v>90</v>
      </c>
      <c r="JX197" s="39" t="s">
        <v>334</v>
      </c>
      <c r="JY197" s="39">
        <v>71540</v>
      </c>
      <c r="JZ197" s="39">
        <v>13370</v>
      </c>
      <c r="KA197" s="39">
        <v>17870</v>
      </c>
      <c r="KB197" s="39">
        <v>21260</v>
      </c>
      <c r="KC197" s="39">
        <v>11450</v>
      </c>
      <c r="KD197" s="39">
        <v>5390</v>
      </c>
      <c r="KE197" s="39">
        <v>1940</v>
      </c>
      <c r="KF197" s="39">
        <v>870</v>
      </c>
      <c r="KG197" s="39">
        <v>90</v>
      </c>
      <c r="KH197" s="39" t="s">
        <v>334</v>
      </c>
      <c r="KI197" s="39">
        <v>72230</v>
      </c>
      <c r="KJ197" s="39">
        <v>13480</v>
      </c>
      <c r="KK197" s="39">
        <v>17900</v>
      </c>
      <c r="KL197" s="39">
        <v>21490</v>
      </c>
      <c r="KM197" s="39">
        <v>11760</v>
      </c>
      <c r="KN197" s="39">
        <v>5550</v>
      </c>
      <c r="KO197" s="39">
        <v>1970</v>
      </c>
      <c r="KP197" s="39">
        <v>890</v>
      </c>
      <c r="KQ197" s="39">
        <v>90</v>
      </c>
      <c r="KR197" s="39" t="s">
        <v>334</v>
      </c>
      <c r="KS197" s="39">
        <v>73120</v>
      </c>
      <c r="KT197" s="39">
        <v>13590</v>
      </c>
      <c r="KU197" s="39">
        <v>17930</v>
      </c>
      <c r="KV197" s="39">
        <v>21650</v>
      </c>
      <c r="KW197" s="39">
        <v>12060</v>
      </c>
      <c r="KX197" s="39">
        <v>5810</v>
      </c>
      <c r="KY197" s="39">
        <v>2050</v>
      </c>
      <c r="KZ197" s="39">
        <v>930</v>
      </c>
      <c r="LA197" s="39">
        <v>80</v>
      </c>
      <c r="LB197" s="39" t="s">
        <v>334</v>
      </c>
      <c r="LC197" s="39">
        <v>74100</v>
      </c>
      <c r="LD197" t="str">
        <f>INDEX(Lookup!$F$2:$F$375, MATCH(D197,Lookup!$A$2:$A$375,0))</f>
        <v>:</v>
      </c>
    </row>
    <row r="198" spans="2:316" ht="15" customHeight="1" x14ac:dyDescent="0.25">
      <c r="B198" s="1" t="s">
        <v>342</v>
      </c>
      <c r="C198" s="42">
        <v>1570</v>
      </c>
      <c r="D198" s="42" t="s">
        <v>723</v>
      </c>
      <c r="E198" s="37" t="s">
        <v>724</v>
      </c>
      <c r="F198" s="38">
        <v>720</v>
      </c>
      <c r="G198" s="38">
        <v>3020</v>
      </c>
      <c r="H198" s="38">
        <v>5990</v>
      </c>
      <c r="I198" s="38">
        <v>5350</v>
      </c>
      <c r="J198" s="38">
        <v>4870</v>
      </c>
      <c r="K198" s="38">
        <v>2890</v>
      </c>
      <c r="L198" s="38">
        <v>3300</v>
      </c>
      <c r="M198" s="38">
        <v>430</v>
      </c>
      <c r="N198" s="38" t="s">
        <v>334</v>
      </c>
      <c r="O198" s="39">
        <v>26560</v>
      </c>
      <c r="P198" s="39">
        <v>770</v>
      </c>
      <c r="Q198" s="39">
        <v>3100</v>
      </c>
      <c r="R198" s="39">
        <v>6200</v>
      </c>
      <c r="S198" s="39">
        <v>5360</v>
      </c>
      <c r="T198" s="39">
        <v>4710</v>
      </c>
      <c r="U198" s="39">
        <v>2810</v>
      </c>
      <c r="V198" s="39">
        <v>3170</v>
      </c>
      <c r="W198" s="39">
        <v>400</v>
      </c>
      <c r="X198" s="39" t="s">
        <v>334</v>
      </c>
      <c r="Y198" s="39">
        <v>26520</v>
      </c>
      <c r="Z198" s="39">
        <v>860</v>
      </c>
      <c r="AA198" s="39">
        <v>3200</v>
      </c>
      <c r="AB198" s="39">
        <v>6620</v>
      </c>
      <c r="AC198" s="39">
        <v>5380</v>
      </c>
      <c r="AD198" s="39">
        <v>4590</v>
      </c>
      <c r="AE198" s="39">
        <v>2930</v>
      </c>
      <c r="AF198" s="39">
        <v>3110</v>
      </c>
      <c r="AG198" s="39">
        <v>320</v>
      </c>
      <c r="AH198" s="39" t="s">
        <v>334</v>
      </c>
      <c r="AI198" s="39">
        <v>27020</v>
      </c>
      <c r="AJ198" s="39">
        <v>880</v>
      </c>
      <c r="AK198" s="39">
        <v>3250</v>
      </c>
      <c r="AL198" s="39">
        <v>6790</v>
      </c>
      <c r="AM198" s="39">
        <v>5460</v>
      </c>
      <c r="AN198" s="39">
        <v>4600</v>
      </c>
      <c r="AO198" s="39">
        <v>3040</v>
      </c>
      <c r="AP198" s="39">
        <v>3170</v>
      </c>
      <c r="AQ198" s="39">
        <v>320</v>
      </c>
      <c r="AR198" s="39" t="s">
        <v>334</v>
      </c>
      <c r="AS198" s="39">
        <v>27510</v>
      </c>
      <c r="AT198" s="39">
        <v>900</v>
      </c>
      <c r="AU198" s="39">
        <v>3270</v>
      </c>
      <c r="AV198" s="39">
        <v>6840</v>
      </c>
      <c r="AW198" s="39">
        <v>5510</v>
      </c>
      <c r="AX198" s="39">
        <v>4620</v>
      </c>
      <c r="AY198" s="39">
        <v>3060</v>
      </c>
      <c r="AZ198" s="39">
        <v>3220</v>
      </c>
      <c r="BA198" s="39">
        <v>330</v>
      </c>
      <c r="BB198" s="39" t="s">
        <v>334</v>
      </c>
      <c r="BC198" s="39">
        <v>27750</v>
      </c>
      <c r="BD198" s="39">
        <v>920</v>
      </c>
      <c r="BE198" s="39">
        <v>3260</v>
      </c>
      <c r="BF198" s="39">
        <v>6910</v>
      </c>
      <c r="BG198" s="39">
        <v>5530</v>
      </c>
      <c r="BH198" s="39">
        <v>4650</v>
      </c>
      <c r="BI198" s="39">
        <v>3100</v>
      </c>
      <c r="BJ198" s="39">
        <v>3280</v>
      </c>
      <c r="BK198" s="39">
        <v>320</v>
      </c>
      <c r="BL198" s="39" t="s">
        <v>334</v>
      </c>
      <c r="BM198" s="39">
        <v>27970</v>
      </c>
      <c r="BN198" s="39">
        <v>930</v>
      </c>
      <c r="BO198" s="39">
        <v>3290</v>
      </c>
      <c r="BP198" s="39">
        <v>6970</v>
      </c>
      <c r="BQ198" s="39">
        <v>5520</v>
      </c>
      <c r="BR198" s="39">
        <v>4660</v>
      </c>
      <c r="BS198" s="39">
        <v>3120</v>
      </c>
      <c r="BT198" s="39">
        <v>3380</v>
      </c>
      <c r="BU198" s="39">
        <v>330</v>
      </c>
      <c r="BV198" s="39" t="s">
        <v>334</v>
      </c>
      <c r="BW198" s="39">
        <v>28200</v>
      </c>
      <c r="BX198" s="39">
        <v>920</v>
      </c>
      <c r="BY198" s="39">
        <v>3320</v>
      </c>
      <c r="BZ198" s="39">
        <v>7050</v>
      </c>
      <c r="CA198" s="39">
        <v>5600</v>
      </c>
      <c r="CB198" s="39">
        <v>4680</v>
      </c>
      <c r="CC198" s="39">
        <v>3220</v>
      </c>
      <c r="CD198" s="39">
        <v>3440</v>
      </c>
      <c r="CE198" s="39">
        <v>340</v>
      </c>
      <c r="CF198" s="39" t="s">
        <v>334</v>
      </c>
      <c r="CG198" s="39">
        <v>28550</v>
      </c>
      <c r="CH198" s="39">
        <v>930</v>
      </c>
      <c r="CI198" s="39">
        <v>3330</v>
      </c>
      <c r="CJ198" s="39">
        <v>7060</v>
      </c>
      <c r="CK198" s="39">
        <v>5610</v>
      </c>
      <c r="CL198" s="39">
        <v>4710</v>
      </c>
      <c r="CM198" s="39">
        <v>3280</v>
      </c>
      <c r="CN198" s="39">
        <v>3490</v>
      </c>
      <c r="CO198" s="39">
        <v>340</v>
      </c>
      <c r="CP198" s="39" t="s">
        <v>334</v>
      </c>
      <c r="CQ198" s="39">
        <v>28740</v>
      </c>
      <c r="CR198" s="39">
        <v>910</v>
      </c>
      <c r="CS198" s="39">
        <v>3330</v>
      </c>
      <c r="CT198" s="39">
        <v>7120</v>
      </c>
      <c r="CU198" s="39">
        <v>5660</v>
      </c>
      <c r="CV198" s="39">
        <v>4740</v>
      </c>
      <c r="CW198" s="39">
        <v>3330</v>
      </c>
      <c r="CX198" s="39">
        <v>3550</v>
      </c>
      <c r="CY198" s="39">
        <v>340</v>
      </c>
      <c r="CZ198" s="39" t="s">
        <v>334</v>
      </c>
      <c r="DA198" s="39">
        <v>28980</v>
      </c>
      <c r="DB198" s="39">
        <v>920</v>
      </c>
      <c r="DC198" s="39">
        <v>3330</v>
      </c>
      <c r="DD198" s="39">
        <v>7130</v>
      </c>
      <c r="DE198" s="39">
        <v>5670</v>
      </c>
      <c r="DF198" s="39">
        <v>4790</v>
      </c>
      <c r="DG198" s="39">
        <v>3380</v>
      </c>
      <c r="DH198" s="39">
        <v>3630</v>
      </c>
      <c r="DI198" s="39">
        <v>340</v>
      </c>
      <c r="DJ198" s="39" t="s">
        <v>334</v>
      </c>
      <c r="DK198" s="39">
        <v>29190</v>
      </c>
      <c r="DL198" s="39">
        <v>920</v>
      </c>
      <c r="DM198" s="39">
        <v>3340</v>
      </c>
      <c r="DN198" s="39">
        <v>7170</v>
      </c>
      <c r="DO198" s="39">
        <v>5750</v>
      </c>
      <c r="DP198" s="39">
        <v>4860</v>
      </c>
      <c r="DQ198" s="39">
        <v>3480</v>
      </c>
      <c r="DR198" s="39">
        <v>3680</v>
      </c>
      <c r="DS198" s="39">
        <v>340</v>
      </c>
      <c r="DT198" s="39" t="s">
        <v>334</v>
      </c>
      <c r="DU198" s="39">
        <v>29540</v>
      </c>
      <c r="DV198" s="39">
        <v>940</v>
      </c>
      <c r="DW198" s="39">
        <v>3360</v>
      </c>
      <c r="DX198" s="39">
        <v>7260</v>
      </c>
      <c r="DY198" s="39">
        <v>5770</v>
      </c>
      <c r="DZ198" s="39">
        <v>4970</v>
      </c>
      <c r="EA198" s="39">
        <v>3430</v>
      </c>
      <c r="EB198" s="39">
        <v>3710</v>
      </c>
      <c r="EC198" s="39">
        <v>340</v>
      </c>
      <c r="ED198" s="39" t="s">
        <v>334</v>
      </c>
      <c r="EE198" s="39">
        <v>29780</v>
      </c>
      <c r="EF198" s="39">
        <v>950</v>
      </c>
      <c r="EG198" s="39">
        <v>3460</v>
      </c>
      <c r="EH198" s="39">
        <v>7390</v>
      </c>
      <c r="EI198" s="39">
        <v>5830</v>
      </c>
      <c r="EJ198" s="39">
        <v>5020</v>
      </c>
      <c r="EK198" s="39">
        <v>3510</v>
      </c>
      <c r="EL198" s="39">
        <v>3790</v>
      </c>
      <c r="EM198" s="39">
        <v>360</v>
      </c>
      <c r="EN198" s="39" t="s">
        <v>334</v>
      </c>
      <c r="EO198" s="39">
        <v>30300</v>
      </c>
      <c r="EP198" s="39">
        <v>970</v>
      </c>
      <c r="EQ198" s="39">
        <v>3460</v>
      </c>
      <c r="ER198" s="39">
        <v>7470</v>
      </c>
      <c r="ES198" s="39">
        <v>5850</v>
      </c>
      <c r="ET198" s="39">
        <v>5120</v>
      </c>
      <c r="EU198" s="39">
        <v>3590</v>
      </c>
      <c r="EV198" s="39">
        <v>3850</v>
      </c>
      <c r="EW198" s="39">
        <v>370</v>
      </c>
      <c r="EX198" s="39" t="s">
        <v>334</v>
      </c>
      <c r="EY198" s="39">
        <v>30670</v>
      </c>
      <c r="EZ198" s="39">
        <v>990</v>
      </c>
      <c r="FA198" s="39">
        <v>3470</v>
      </c>
      <c r="FB198" s="39">
        <v>7530</v>
      </c>
      <c r="FC198" s="39">
        <v>5970</v>
      </c>
      <c r="FD198" s="39">
        <v>5220</v>
      </c>
      <c r="FE198" s="39">
        <v>3670</v>
      </c>
      <c r="FF198" s="39">
        <v>3890</v>
      </c>
      <c r="FG198" s="39">
        <v>380</v>
      </c>
      <c r="FH198" s="39" t="s">
        <v>334</v>
      </c>
      <c r="FI198" s="39">
        <v>31120</v>
      </c>
      <c r="FJ198" s="39">
        <v>980</v>
      </c>
      <c r="FK198" s="39">
        <v>3530</v>
      </c>
      <c r="FL198" s="39">
        <v>7630</v>
      </c>
      <c r="FM198" s="39">
        <v>6100</v>
      </c>
      <c r="FN198" s="39">
        <v>5330</v>
      </c>
      <c r="FO198" s="39">
        <v>3740</v>
      </c>
      <c r="FP198" s="39">
        <v>3930</v>
      </c>
      <c r="FQ198" s="39">
        <v>390</v>
      </c>
      <c r="FR198" s="39" t="s">
        <v>334</v>
      </c>
      <c r="FS198" s="39">
        <v>31620</v>
      </c>
      <c r="FT198" s="39">
        <v>1000</v>
      </c>
      <c r="FU198" s="39">
        <v>3620</v>
      </c>
      <c r="FV198" s="39">
        <v>7710</v>
      </c>
      <c r="FW198" s="39">
        <v>6220</v>
      </c>
      <c r="FX198" s="39">
        <v>5500</v>
      </c>
      <c r="FY198" s="39">
        <v>3840</v>
      </c>
      <c r="FZ198" s="39">
        <v>3940</v>
      </c>
      <c r="GA198" s="39">
        <v>390</v>
      </c>
      <c r="GB198" s="39" t="s">
        <v>334</v>
      </c>
      <c r="GC198" s="39">
        <v>32230</v>
      </c>
      <c r="GD198" s="39">
        <v>1070</v>
      </c>
      <c r="GE198" s="39">
        <v>3620</v>
      </c>
      <c r="GF198" s="39">
        <v>7730</v>
      </c>
      <c r="GG198" s="39">
        <v>6330</v>
      </c>
      <c r="GH198" s="39">
        <v>5620</v>
      </c>
      <c r="GI198" s="39">
        <v>3920</v>
      </c>
      <c r="GJ198" s="39">
        <v>3950</v>
      </c>
      <c r="GK198" s="39">
        <v>400</v>
      </c>
      <c r="GL198" s="39" t="s">
        <v>334</v>
      </c>
      <c r="GM198" s="39">
        <v>32640</v>
      </c>
      <c r="GN198" s="39">
        <v>1080</v>
      </c>
      <c r="GO198" s="39">
        <v>3680</v>
      </c>
      <c r="GP198" s="39">
        <v>7790</v>
      </c>
      <c r="GQ198" s="39">
        <v>6420</v>
      </c>
      <c r="GR198" s="39">
        <v>5760</v>
      </c>
      <c r="GS198" s="39">
        <v>4020</v>
      </c>
      <c r="GT198" s="39">
        <v>3980</v>
      </c>
      <c r="GU198" s="39">
        <v>410</v>
      </c>
      <c r="GV198" s="39" t="s">
        <v>334</v>
      </c>
      <c r="GW198" s="39">
        <v>33130</v>
      </c>
      <c r="GX198" s="39">
        <v>1110</v>
      </c>
      <c r="GY198" s="39">
        <v>3720</v>
      </c>
      <c r="GZ198" s="39">
        <v>7860</v>
      </c>
      <c r="HA198" s="39">
        <v>6550</v>
      </c>
      <c r="HB198" s="39">
        <v>5860</v>
      </c>
      <c r="HC198" s="39">
        <v>4160</v>
      </c>
      <c r="HD198" s="39">
        <v>4010</v>
      </c>
      <c r="HE198" s="39">
        <v>420</v>
      </c>
      <c r="HF198" s="39" t="s">
        <v>334</v>
      </c>
      <c r="HG198" s="39">
        <v>33690</v>
      </c>
      <c r="HH198" s="39">
        <v>1160</v>
      </c>
      <c r="HI198" s="39">
        <v>3750</v>
      </c>
      <c r="HJ198" s="39">
        <v>7910</v>
      </c>
      <c r="HK198" s="39">
        <v>6630</v>
      </c>
      <c r="HL198" s="39">
        <v>6020</v>
      </c>
      <c r="HM198" s="39">
        <v>4240</v>
      </c>
      <c r="HN198" s="39">
        <v>4060</v>
      </c>
      <c r="HO198" s="39">
        <v>420</v>
      </c>
      <c r="HP198" s="39" t="s">
        <v>334</v>
      </c>
      <c r="HQ198" s="39">
        <v>34180</v>
      </c>
      <c r="HR198" s="39">
        <v>1180</v>
      </c>
      <c r="HS198" s="39">
        <v>3780</v>
      </c>
      <c r="HT198" s="39">
        <v>7950</v>
      </c>
      <c r="HU198" s="39">
        <v>6730</v>
      </c>
      <c r="HV198" s="39">
        <v>6130</v>
      </c>
      <c r="HW198" s="39">
        <v>4310</v>
      </c>
      <c r="HX198" s="39">
        <v>4100</v>
      </c>
      <c r="HY198" s="39">
        <v>420</v>
      </c>
      <c r="HZ198" s="39" t="s">
        <v>334</v>
      </c>
      <c r="IA198" s="39">
        <v>34610</v>
      </c>
      <c r="IB198" s="39">
        <v>1210</v>
      </c>
      <c r="IC198" s="39">
        <v>3780</v>
      </c>
      <c r="ID198" s="39">
        <v>7980</v>
      </c>
      <c r="IE198" s="39">
        <v>6880</v>
      </c>
      <c r="IF198" s="39">
        <v>6290</v>
      </c>
      <c r="IG198" s="39">
        <v>4390</v>
      </c>
      <c r="IH198" s="39">
        <v>4160</v>
      </c>
      <c r="II198" s="39">
        <v>430</v>
      </c>
      <c r="IJ198" s="39" t="s">
        <v>334</v>
      </c>
      <c r="IK198" s="39">
        <v>35110</v>
      </c>
      <c r="IL198" s="39">
        <v>1260</v>
      </c>
      <c r="IM198" s="39">
        <v>3820</v>
      </c>
      <c r="IN198" s="39">
        <v>8110</v>
      </c>
      <c r="IO198" s="39">
        <v>7020</v>
      </c>
      <c r="IP198" s="39">
        <v>6460</v>
      </c>
      <c r="IQ198" s="39">
        <v>4480</v>
      </c>
      <c r="IR198" s="39">
        <v>4240</v>
      </c>
      <c r="IS198" s="39">
        <v>430</v>
      </c>
      <c r="IT198" s="39" t="s">
        <v>334</v>
      </c>
      <c r="IU198" s="39">
        <v>35810</v>
      </c>
      <c r="IV198" s="39">
        <v>1280</v>
      </c>
      <c r="IW198" s="39">
        <v>3870</v>
      </c>
      <c r="IX198" s="39">
        <v>8200</v>
      </c>
      <c r="IY198" s="39">
        <v>7140</v>
      </c>
      <c r="IZ198" s="39">
        <v>6640</v>
      </c>
      <c r="JA198" s="39">
        <v>4570</v>
      </c>
      <c r="JB198" s="39">
        <v>4310</v>
      </c>
      <c r="JC198" s="39">
        <v>430</v>
      </c>
      <c r="JD198" s="39" t="s">
        <v>334</v>
      </c>
      <c r="JE198" s="39">
        <v>36440</v>
      </c>
      <c r="JF198" s="39">
        <v>1280</v>
      </c>
      <c r="JG198" s="39">
        <v>3950</v>
      </c>
      <c r="JH198" s="39">
        <v>8330</v>
      </c>
      <c r="JI198" s="39">
        <v>7310</v>
      </c>
      <c r="JJ198" s="39">
        <v>6790</v>
      </c>
      <c r="JK198" s="39">
        <v>4700</v>
      </c>
      <c r="JL198" s="39">
        <v>4390</v>
      </c>
      <c r="JM198" s="39">
        <v>430</v>
      </c>
      <c r="JN198" s="39" t="s">
        <v>334</v>
      </c>
      <c r="JO198" s="39">
        <v>37170</v>
      </c>
      <c r="JP198" s="39">
        <v>1310</v>
      </c>
      <c r="JQ198" s="39">
        <v>4020</v>
      </c>
      <c r="JR198" s="39">
        <v>8480</v>
      </c>
      <c r="JS198" s="39">
        <v>7550</v>
      </c>
      <c r="JT198" s="39">
        <v>6970</v>
      </c>
      <c r="JU198" s="39">
        <v>4870</v>
      </c>
      <c r="JV198" s="39">
        <v>4540</v>
      </c>
      <c r="JW198" s="39">
        <v>440</v>
      </c>
      <c r="JX198" s="39" t="s">
        <v>334</v>
      </c>
      <c r="JY198" s="39">
        <v>38180</v>
      </c>
      <c r="JZ198" s="39">
        <v>1350</v>
      </c>
      <c r="KA198" s="39">
        <v>4060</v>
      </c>
      <c r="KB198" s="39">
        <v>8610</v>
      </c>
      <c r="KC198" s="39">
        <v>7620</v>
      </c>
      <c r="KD198" s="39">
        <v>7050</v>
      </c>
      <c r="KE198" s="39">
        <v>4950</v>
      </c>
      <c r="KF198" s="39">
        <v>4610</v>
      </c>
      <c r="KG198" s="39">
        <v>450</v>
      </c>
      <c r="KH198" s="39" t="s">
        <v>334</v>
      </c>
      <c r="KI198" s="39">
        <v>38690</v>
      </c>
      <c r="KJ198" s="39">
        <v>1360</v>
      </c>
      <c r="KK198" s="39">
        <v>4080</v>
      </c>
      <c r="KL198" s="39">
        <v>8630</v>
      </c>
      <c r="KM198" s="39">
        <v>7680</v>
      </c>
      <c r="KN198" s="39">
        <v>7120</v>
      </c>
      <c r="KO198" s="39">
        <v>5020</v>
      </c>
      <c r="KP198" s="39">
        <v>4700</v>
      </c>
      <c r="KQ198" s="39">
        <v>450</v>
      </c>
      <c r="KR198" s="39" t="s">
        <v>334</v>
      </c>
      <c r="KS198" s="39">
        <v>39040</v>
      </c>
      <c r="KT198" s="39">
        <v>1390</v>
      </c>
      <c r="KU198" s="39">
        <v>4090</v>
      </c>
      <c r="KV198" s="39">
        <v>8650</v>
      </c>
      <c r="KW198" s="39">
        <v>7760</v>
      </c>
      <c r="KX198" s="39">
        <v>7230</v>
      </c>
      <c r="KY198" s="39">
        <v>5110</v>
      </c>
      <c r="KZ198" s="39">
        <v>4780</v>
      </c>
      <c r="LA198" s="39">
        <v>460</v>
      </c>
      <c r="LB198" s="39" t="s">
        <v>334</v>
      </c>
      <c r="LC198" s="39">
        <v>39450</v>
      </c>
      <c r="LD198" t="str">
        <f>INDEX(Lookup!$F$2:$F$375, MATCH(D198,Lookup!$A$2:$A$375,0))</f>
        <v>:</v>
      </c>
    </row>
    <row r="199" spans="2:316" ht="15" customHeight="1" x14ac:dyDescent="0.25">
      <c r="B199" s="1" t="s">
        <v>357</v>
      </c>
      <c r="C199" s="40" t="s">
        <v>331</v>
      </c>
      <c r="D199" s="40" t="s">
        <v>725</v>
      </c>
      <c r="E199" s="41" t="s">
        <v>726</v>
      </c>
      <c r="F199" s="38">
        <v>7080</v>
      </c>
      <c r="G199" s="38">
        <v>38530</v>
      </c>
      <c r="H199" s="38">
        <v>115420</v>
      </c>
      <c r="I199" s="38">
        <v>103800</v>
      </c>
      <c r="J199" s="38">
        <v>64050</v>
      </c>
      <c r="K199" s="38">
        <v>36590</v>
      </c>
      <c r="L199" s="38">
        <v>32140</v>
      </c>
      <c r="M199" s="38">
        <v>4660</v>
      </c>
      <c r="N199" s="38" t="s">
        <v>334</v>
      </c>
      <c r="O199" s="39">
        <v>402260</v>
      </c>
      <c r="P199" s="39">
        <v>7580</v>
      </c>
      <c r="Q199" s="39">
        <v>39400</v>
      </c>
      <c r="R199" s="39">
        <v>115790</v>
      </c>
      <c r="S199" s="39">
        <v>104680</v>
      </c>
      <c r="T199" s="39">
        <v>64270</v>
      </c>
      <c r="U199" s="39">
        <v>36670</v>
      </c>
      <c r="V199" s="39">
        <v>32210</v>
      </c>
      <c r="W199" s="39">
        <v>4690</v>
      </c>
      <c r="X199" s="39" t="s">
        <v>334</v>
      </c>
      <c r="Y199" s="39">
        <v>405280</v>
      </c>
      <c r="Z199" s="39">
        <v>8170</v>
      </c>
      <c r="AA199" s="39">
        <v>40900</v>
      </c>
      <c r="AB199" s="39">
        <v>117510</v>
      </c>
      <c r="AC199" s="39">
        <v>105900</v>
      </c>
      <c r="AD199" s="39">
        <v>64100</v>
      </c>
      <c r="AE199" s="39">
        <v>37070</v>
      </c>
      <c r="AF199" s="39">
        <v>31610</v>
      </c>
      <c r="AG199" s="39">
        <v>4520</v>
      </c>
      <c r="AH199" s="39" t="s">
        <v>334</v>
      </c>
      <c r="AI199" s="39">
        <v>409770</v>
      </c>
      <c r="AJ199" s="39">
        <v>8650</v>
      </c>
      <c r="AK199" s="39">
        <v>42170</v>
      </c>
      <c r="AL199" s="39">
        <v>118610</v>
      </c>
      <c r="AM199" s="39">
        <v>106600</v>
      </c>
      <c r="AN199" s="39">
        <v>64540</v>
      </c>
      <c r="AO199" s="39">
        <v>37550</v>
      </c>
      <c r="AP199" s="39">
        <v>31800</v>
      </c>
      <c r="AQ199" s="39">
        <v>4510</v>
      </c>
      <c r="AR199" s="39" t="s">
        <v>334</v>
      </c>
      <c r="AS199" s="39">
        <v>414420</v>
      </c>
      <c r="AT199" s="39">
        <v>8840</v>
      </c>
      <c r="AU199" s="39">
        <v>42740</v>
      </c>
      <c r="AV199" s="39">
        <v>119350</v>
      </c>
      <c r="AW199" s="39">
        <v>107510</v>
      </c>
      <c r="AX199" s="39">
        <v>64950</v>
      </c>
      <c r="AY199" s="39">
        <v>37990</v>
      </c>
      <c r="AZ199" s="39">
        <v>32330</v>
      </c>
      <c r="BA199" s="39">
        <v>4610</v>
      </c>
      <c r="BB199" s="39" t="s">
        <v>334</v>
      </c>
      <c r="BC199" s="39">
        <v>418320</v>
      </c>
      <c r="BD199" s="39">
        <v>9030</v>
      </c>
      <c r="BE199" s="39">
        <v>43080</v>
      </c>
      <c r="BF199" s="39">
        <v>119770</v>
      </c>
      <c r="BG199" s="39">
        <v>107880</v>
      </c>
      <c r="BH199" s="39">
        <v>65600</v>
      </c>
      <c r="BI199" s="39">
        <v>38710</v>
      </c>
      <c r="BJ199" s="39">
        <v>32870</v>
      </c>
      <c r="BK199" s="39">
        <v>4720</v>
      </c>
      <c r="BL199" s="39" t="s">
        <v>334</v>
      </c>
      <c r="BM199" s="39">
        <v>421670</v>
      </c>
      <c r="BN199" s="39">
        <v>9150</v>
      </c>
      <c r="BO199" s="39">
        <v>43280</v>
      </c>
      <c r="BP199" s="39">
        <v>120130</v>
      </c>
      <c r="BQ199" s="39">
        <v>108260</v>
      </c>
      <c r="BR199" s="39">
        <v>66060</v>
      </c>
      <c r="BS199" s="39">
        <v>39220</v>
      </c>
      <c r="BT199" s="39">
        <v>33680</v>
      </c>
      <c r="BU199" s="39">
        <v>4810</v>
      </c>
      <c r="BV199" s="39" t="s">
        <v>334</v>
      </c>
      <c r="BW199" s="39">
        <v>424590</v>
      </c>
      <c r="BX199" s="39">
        <v>9330</v>
      </c>
      <c r="BY199" s="39">
        <v>43480</v>
      </c>
      <c r="BZ199" s="39">
        <v>120380</v>
      </c>
      <c r="CA199" s="39">
        <v>109130</v>
      </c>
      <c r="CB199" s="39">
        <v>66730</v>
      </c>
      <c r="CC199" s="39">
        <v>39920</v>
      </c>
      <c r="CD199" s="39">
        <v>34250</v>
      </c>
      <c r="CE199" s="39">
        <v>4950</v>
      </c>
      <c r="CF199" s="39" t="s">
        <v>334</v>
      </c>
      <c r="CG199" s="39">
        <v>428170</v>
      </c>
      <c r="CH199" s="39">
        <v>9420</v>
      </c>
      <c r="CI199" s="39">
        <v>43690</v>
      </c>
      <c r="CJ199" s="39">
        <v>120970</v>
      </c>
      <c r="CK199" s="39">
        <v>109670</v>
      </c>
      <c r="CL199" s="39">
        <v>67200</v>
      </c>
      <c r="CM199" s="39">
        <v>40390</v>
      </c>
      <c r="CN199" s="39">
        <v>34730</v>
      </c>
      <c r="CO199" s="39">
        <v>5000</v>
      </c>
      <c r="CP199" s="39" t="s">
        <v>334</v>
      </c>
      <c r="CQ199" s="39">
        <v>431060</v>
      </c>
      <c r="CR199" s="39">
        <v>9500</v>
      </c>
      <c r="CS199" s="39">
        <v>43920</v>
      </c>
      <c r="CT199" s="39">
        <v>121420</v>
      </c>
      <c r="CU199" s="39">
        <v>110370</v>
      </c>
      <c r="CV199" s="39">
        <v>67650</v>
      </c>
      <c r="CW199" s="39">
        <v>40820</v>
      </c>
      <c r="CX199" s="39">
        <v>35240</v>
      </c>
      <c r="CY199" s="39">
        <v>5110</v>
      </c>
      <c r="CZ199" s="39" t="s">
        <v>334</v>
      </c>
      <c r="DA199" s="39">
        <v>434010</v>
      </c>
      <c r="DB199" s="39">
        <v>9550</v>
      </c>
      <c r="DC199" s="39">
        <v>44290</v>
      </c>
      <c r="DD199" s="39">
        <v>121800</v>
      </c>
      <c r="DE199" s="39">
        <v>111020</v>
      </c>
      <c r="DF199" s="39">
        <v>68330</v>
      </c>
      <c r="DG199" s="39">
        <v>41280</v>
      </c>
      <c r="DH199" s="39">
        <v>35520</v>
      </c>
      <c r="DI199" s="39">
        <v>5180</v>
      </c>
      <c r="DJ199" s="39" t="s">
        <v>334</v>
      </c>
      <c r="DK199" s="39">
        <v>436980</v>
      </c>
      <c r="DL199" s="39">
        <v>9600</v>
      </c>
      <c r="DM199" s="39">
        <v>44570</v>
      </c>
      <c r="DN199" s="39">
        <v>122450</v>
      </c>
      <c r="DO199" s="39">
        <v>111990</v>
      </c>
      <c r="DP199" s="39">
        <v>68990</v>
      </c>
      <c r="DQ199" s="39">
        <v>41590</v>
      </c>
      <c r="DR199" s="39">
        <v>35770</v>
      </c>
      <c r="DS199" s="39">
        <v>5250</v>
      </c>
      <c r="DT199" s="39" t="s">
        <v>334</v>
      </c>
      <c r="DU199" s="39">
        <v>440190</v>
      </c>
      <c r="DV199" s="39">
        <v>9660</v>
      </c>
      <c r="DW199" s="39">
        <v>44990</v>
      </c>
      <c r="DX199" s="39">
        <v>123410</v>
      </c>
      <c r="DY199" s="39">
        <v>112960</v>
      </c>
      <c r="DZ199" s="39">
        <v>69740</v>
      </c>
      <c r="EA199" s="39">
        <v>41810</v>
      </c>
      <c r="EB199" s="39">
        <v>36000</v>
      </c>
      <c r="EC199" s="39">
        <v>5350</v>
      </c>
      <c r="ED199" s="39" t="s">
        <v>334</v>
      </c>
      <c r="EE199" s="39">
        <v>443910</v>
      </c>
      <c r="EF199" s="39">
        <v>9720</v>
      </c>
      <c r="EG199" s="39">
        <v>45340</v>
      </c>
      <c r="EH199" s="39">
        <v>124970</v>
      </c>
      <c r="EI199" s="39">
        <v>113850</v>
      </c>
      <c r="EJ199" s="39">
        <v>70120</v>
      </c>
      <c r="EK199" s="39">
        <v>42140</v>
      </c>
      <c r="EL199" s="39">
        <v>36330</v>
      </c>
      <c r="EM199" s="39">
        <v>5460</v>
      </c>
      <c r="EN199" s="39" t="s">
        <v>334</v>
      </c>
      <c r="EO199" s="39">
        <v>447920</v>
      </c>
      <c r="EP199" s="39">
        <v>9830</v>
      </c>
      <c r="EQ199" s="39">
        <v>46000</v>
      </c>
      <c r="ER199" s="39">
        <v>126270</v>
      </c>
      <c r="ES199" s="39">
        <v>114990</v>
      </c>
      <c r="ET199" s="39">
        <v>70580</v>
      </c>
      <c r="EU199" s="39">
        <v>42520</v>
      </c>
      <c r="EV199" s="39">
        <v>36540</v>
      </c>
      <c r="EW199" s="39">
        <v>5560</v>
      </c>
      <c r="EX199" s="39" t="s">
        <v>334</v>
      </c>
      <c r="EY199" s="39">
        <v>452290</v>
      </c>
      <c r="EZ199" s="39">
        <v>9970</v>
      </c>
      <c r="FA199" s="39">
        <v>46710</v>
      </c>
      <c r="FB199" s="39">
        <v>128060</v>
      </c>
      <c r="FC199" s="39">
        <v>116090</v>
      </c>
      <c r="FD199" s="39">
        <v>70930</v>
      </c>
      <c r="FE199" s="39">
        <v>42830</v>
      </c>
      <c r="FF199" s="39">
        <v>36760</v>
      </c>
      <c r="FG199" s="39">
        <v>5700</v>
      </c>
      <c r="FH199" s="39" t="s">
        <v>334</v>
      </c>
      <c r="FI199" s="39">
        <v>457040</v>
      </c>
      <c r="FJ199" s="39">
        <v>10010</v>
      </c>
      <c r="FK199" s="39">
        <v>47460</v>
      </c>
      <c r="FL199" s="39">
        <v>129170</v>
      </c>
      <c r="FM199" s="39">
        <v>116780</v>
      </c>
      <c r="FN199" s="39">
        <v>71450</v>
      </c>
      <c r="FO199" s="39">
        <v>42920</v>
      </c>
      <c r="FP199" s="39">
        <v>36890</v>
      </c>
      <c r="FQ199" s="39">
        <v>5780</v>
      </c>
      <c r="FR199" s="39" t="s">
        <v>334</v>
      </c>
      <c r="FS199" s="39">
        <v>460460</v>
      </c>
      <c r="FT199" s="39">
        <v>10100</v>
      </c>
      <c r="FU199" s="39">
        <v>47920</v>
      </c>
      <c r="FV199" s="39">
        <v>130560</v>
      </c>
      <c r="FW199" s="39">
        <v>117480</v>
      </c>
      <c r="FX199" s="39">
        <v>71710</v>
      </c>
      <c r="FY199" s="39">
        <v>43070</v>
      </c>
      <c r="FZ199" s="39">
        <v>37030</v>
      </c>
      <c r="GA199" s="39">
        <v>5870</v>
      </c>
      <c r="GB199" s="39" t="s">
        <v>334</v>
      </c>
      <c r="GC199" s="39">
        <v>463730</v>
      </c>
      <c r="GD199" s="39">
        <v>10200</v>
      </c>
      <c r="GE199" s="39">
        <v>48130</v>
      </c>
      <c r="GF199" s="39">
        <v>131940</v>
      </c>
      <c r="GG199" s="39">
        <v>118130</v>
      </c>
      <c r="GH199" s="39">
        <v>72070</v>
      </c>
      <c r="GI199" s="39">
        <v>43220</v>
      </c>
      <c r="GJ199" s="39">
        <v>37230</v>
      </c>
      <c r="GK199" s="39">
        <v>5970</v>
      </c>
      <c r="GL199" s="39" t="s">
        <v>334</v>
      </c>
      <c r="GM199" s="39">
        <v>466890</v>
      </c>
      <c r="GN199" s="39">
        <v>10330</v>
      </c>
      <c r="GO199" s="39">
        <v>48390</v>
      </c>
      <c r="GP199" s="39">
        <v>132840</v>
      </c>
      <c r="GQ199" s="39">
        <v>118790</v>
      </c>
      <c r="GR199" s="39">
        <v>72510</v>
      </c>
      <c r="GS199" s="39">
        <v>43430</v>
      </c>
      <c r="GT199" s="39">
        <v>37360</v>
      </c>
      <c r="GU199" s="39">
        <v>6070</v>
      </c>
      <c r="GV199" s="39" t="s">
        <v>334</v>
      </c>
      <c r="GW199" s="39">
        <v>469720</v>
      </c>
      <c r="GX199" s="39">
        <v>10430</v>
      </c>
      <c r="GY199" s="39">
        <v>48630</v>
      </c>
      <c r="GZ199" s="39">
        <v>133750</v>
      </c>
      <c r="HA199" s="39">
        <v>119520</v>
      </c>
      <c r="HB199" s="39">
        <v>73080</v>
      </c>
      <c r="HC199" s="39">
        <v>43740</v>
      </c>
      <c r="HD199" s="39">
        <v>37670</v>
      </c>
      <c r="HE199" s="39">
        <v>6180</v>
      </c>
      <c r="HF199" s="39" t="s">
        <v>334</v>
      </c>
      <c r="HG199" s="39">
        <v>472990</v>
      </c>
      <c r="HH199" s="39">
        <v>10540</v>
      </c>
      <c r="HI199" s="39">
        <v>48780</v>
      </c>
      <c r="HJ199" s="39">
        <v>134460</v>
      </c>
      <c r="HK199" s="39">
        <v>120250</v>
      </c>
      <c r="HL199" s="39">
        <v>73520</v>
      </c>
      <c r="HM199" s="39">
        <v>44050</v>
      </c>
      <c r="HN199" s="39">
        <v>37950</v>
      </c>
      <c r="HO199" s="39">
        <v>6290</v>
      </c>
      <c r="HP199" s="39" t="s">
        <v>334</v>
      </c>
      <c r="HQ199" s="39">
        <v>475830</v>
      </c>
      <c r="HR199" s="39">
        <v>10720</v>
      </c>
      <c r="HS199" s="39">
        <v>49140</v>
      </c>
      <c r="HT199" s="39">
        <v>135070</v>
      </c>
      <c r="HU199" s="39">
        <v>120850</v>
      </c>
      <c r="HV199" s="39">
        <v>73940</v>
      </c>
      <c r="HW199" s="39">
        <v>44460</v>
      </c>
      <c r="HX199" s="39">
        <v>38250</v>
      </c>
      <c r="HY199" s="39">
        <v>6410</v>
      </c>
      <c r="HZ199" s="39" t="s">
        <v>334</v>
      </c>
      <c r="IA199" s="39">
        <v>478840</v>
      </c>
      <c r="IB199" s="39">
        <v>11060</v>
      </c>
      <c r="IC199" s="39">
        <v>49450</v>
      </c>
      <c r="ID199" s="39">
        <v>136180</v>
      </c>
      <c r="IE199" s="39">
        <v>121830</v>
      </c>
      <c r="IF199" s="39">
        <v>74500</v>
      </c>
      <c r="IG199" s="39">
        <v>44840</v>
      </c>
      <c r="IH199" s="39">
        <v>38560</v>
      </c>
      <c r="II199" s="39">
        <v>6560</v>
      </c>
      <c r="IJ199" s="39" t="s">
        <v>334</v>
      </c>
      <c r="IK199" s="39">
        <v>482980</v>
      </c>
      <c r="IL199" s="39">
        <v>11270</v>
      </c>
      <c r="IM199" s="39">
        <v>50130</v>
      </c>
      <c r="IN199" s="39">
        <v>137250</v>
      </c>
      <c r="IO199" s="39">
        <v>122610</v>
      </c>
      <c r="IP199" s="39">
        <v>74990</v>
      </c>
      <c r="IQ199" s="39">
        <v>45260</v>
      </c>
      <c r="IR199" s="39">
        <v>38840</v>
      </c>
      <c r="IS199" s="39">
        <v>6650</v>
      </c>
      <c r="IT199" s="39" t="s">
        <v>334</v>
      </c>
      <c r="IU199" s="39">
        <v>486980</v>
      </c>
      <c r="IV199" s="39">
        <v>11340</v>
      </c>
      <c r="IW199" s="39">
        <v>50460</v>
      </c>
      <c r="IX199" s="39">
        <v>138340</v>
      </c>
      <c r="IY199" s="39">
        <v>123630</v>
      </c>
      <c r="IZ199" s="39">
        <v>75380</v>
      </c>
      <c r="JA199" s="39">
        <v>45490</v>
      </c>
      <c r="JB199" s="39">
        <v>39120</v>
      </c>
      <c r="JC199" s="39">
        <v>6750</v>
      </c>
      <c r="JD199" s="39" t="s">
        <v>334</v>
      </c>
      <c r="JE199" s="39">
        <v>490510</v>
      </c>
      <c r="JF199" s="39">
        <v>11560</v>
      </c>
      <c r="JG199" s="39">
        <v>51190</v>
      </c>
      <c r="JH199" s="39">
        <v>139700</v>
      </c>
      <c r="JI199" s="39">
        <v>124510</v>
      </c>
      <c r="JJ199" s="39">
        <v>75990</v>
      </c>
      <c r="JK199" s="39">
        <v>45730</v>
      </c>
      <c r="JL199" s="39">
        <v>39430</v>
      </c>
      <c r="JM199" s="39">
        <v>6820</v>
      </c>
      <c r="JN199" s="39" t="s">
        <v>334</v>
      </c>
      <c r="JO199" s="39">
        <v>494930</v>
      </c>
      <c r="JP199" s="39">
        <v>11650</v>
      </c>
      <c r="JQ199" s="39">
        <v>51840</v>
      </c>
      <c r="JR199" s="39">
        <v>140850</v>
      </c>
      <c r="JS199" s="39">
        <v>125180</v>
      </c>
      <c r="JT199" s="39">
        <v>76590</v>
      </c>
      <c r="JU199" s="39">
        <v>46160</v>
      </c>
      <c r="JV199" s="39">
        <v>39840</v>
      </c>
      <c r="JW199" s="39">
        <v>6930</v>
      </c>
      <c r="JX199" s="39" t="s">
        <v>334</v>
      </c>
      <c r="JY199" s="39">
        <v>499030</v>
      </c>
      <c r="JZ199" s="39">
        <v>11990</v>
      </c>
      <c r="KA199" s="39">
        <v>52280</v>
      </c>
      <c r="KB199" s="39">
        <v>141950</v>
      </c>
      <c r="KC199" s="39">
        <v>126020</v>
      </c>
      <c r="KD199" s="39">
        <v>77100</v>
      </c>
      <c r="KE199" s="39">
        <v>46480</v>
      </c>
      <c r="KF199" s="39">
        <v>40080</v>
      </c>
      <c r="KG199" s="39">
        <v>7020</v>
      </c>
      <c r="KH199" s="39" t="s">
        <v>334</v>
      </c>
      <c r="KI199" s="39">
        <v>502910</v>
      </c>
      <c r="KJ199" s="39">
        <v>12100</v>
      </c>
      <c r="KK199" s="39">
        <v>52770</v>
      </c>
      <c r="KL199" s="39">
        <v>143180</v>
      </c>
      <c r="KM199" s="39">
        <v>126990</v>
      </c>
      <c r="KN199" s="39">
        <v>77590</v>
      </c>
      <c r="KO199" s="39">
        <v>46950</v>
      </c>
      <c r="KP199" s="39">
        <v>40560</v>
      </c>
      <c r="KQ199" s="39">
        <v>7120</v>
      </c>
      <c r="KR199" s="39" t="s">
        <v>334</v>
      </c>
      <c r="KS199" s="39">
        <v>507260</v>
      </c>
      <c r="KT199" s="39">
        <v>12210</v>
      </c>
      <c r="KU199" s="39">
        <v>53260</v>
      </c>
      <c r="KV199" s="39">
        <v>144350</v>
      </c>
      <c r="KW199" s="39">
        <v>128160</v>
      </c>
      <c r="KX199" s="39">
        <v>78220</v>
      </c>
      <c r="KY199" s="39">
        <v>47460</v>
      </c>
      <c r="KZ199" s="39">
        <v>41110</v>
      </c>
      <c r="LA199" s="39">
        <v>7220</v>
      </c>
      <c r="LB199" s="39" t="s">
        <v>334</v>
      </c>
      <c r="LC199" s="39">
        <v>511980</v>
      </c>
      <c r="LD199" t="e">
        <f>INDEX(Lookup!$F$2:$F$375, MATCH(D199,Lookup!$A$2:$A$375,0))</f>
        <v>#N/A</v>
      </c>
    </row>
    <row r="200" spans="2:316" ht="15" customHeight="1" x14ac:dyDescent="0.25">
      <c r="B200" s="1" t="s">
        <v>342</v>
      </c>
      <c r="C200" s="42">
        <v>1905</v>
      </c>
      <c r="D200" s="42" t="s">
        <v>727</v>
      </c>
      <c r="E200" s="37" t="s">
        <v>728</v>
      </c>
      <c r="F200" s="38">
        <v>210</v>
      </c>
      <c r="G200" s="38">
        <v>2800</v>
      </c>
      <c r="H200" s="38">
        <v>6890</v>
      </c>
      <c r="I200" s="38">
        <v>12600</v>
      </c>
      <c r="J200" s="38">
        <v>6840</v>
      </c>
      <c r="K200" s="38">
        <v>2050</v>
      </c>
      <c r="L200" s="38">
        <v>1440</v>
      </c>
      <c r="M200" s="38">
        <v>50</v>
      </c>
      <c r="N200" s="38" t="s">
        <v>334</v>
      </c>
      <c r="O200" s="39">
        <v>32870</v>
      </c>
      <c r="P200" s="39">
        <v>210</v>
      </c>
      <c r="Q200" s="39">
        <v>2820</v>
      </c>
      <c r="R200" s="39">
        <v>6960</v>
      </c>
      <c r="S200" s="39">
        <v>12740</v>
      </c>
      <c r="T200" s="39">
        <v>6790</v>
      </c>
      <c r="U200" s="39">
        <v>2060</v>
      </c>
      <c r="V200" s="39">
        <v>1440</v>
      </c>
      <c r="W200" s="39">
        <v>50</v>
      </c>
      <c r="X200" s="39" t="s">
        <v>334</v>
      </c>
      <c r="Y200" s="39">
        <v>33060</v>
      </c>
      <c r="Z200" s="39">
        <v>270</v>
      </c>
      <c r="AA200" s="39">
        <v>3020</v>
      </c>
      <c r="AB200" s="39">
        <v>7140</v>
      </c>
      <c r="AC200" s="39">
        <v>12720</v>
      </c>
      <c r="AD200" s="39">
        <v>6610</v>
      </c>
      <c r="AE200" s="39">
        <v>2040</v>
      </c>
      <c r="AF200" s="39">
        <v>1340</v>
      </c>
      <c r="AG200" s="39">
        <v>50</v>
      </c>
      <c r="AH200" s="39" t="s">
        <v>334</v>
      </c>
      <c r="AI200" s="39">
        <v>33180</v>
      </c>
      <c r="AJ200" s="39">
        <v>330</v>
      </c>
      <c r="AK200" s="39">
        <v>3110</v>
      </c>
      <c r="AL200" s="39">
        <v>7240</v>
      </c>
      <c r="AM200" s="39">
        <v>12840</v>
      </c>
      <c r="AN200" s="39">
        <v>6530</v>
      </c>
      <c r="AO200" s="39">
        <v>2060</v>
      </c>
      <c r="AP200" s="39">
        <v>1350</v>
      </c>
      <c r="AQ200" s="39">
        <v>70</v>
      </c>
      <c r="AR200" s="39" t="s">
        <v>334</v>
      </c>
      <c r="AS200" s="39">
        <v>33530</v>
      </c>
      <c r="AT200" s="39">
        <v>380</v>
      </c>
      <c r="AU200" s="39">
        <v>3070</v>
      </c>
      <c r="AV200" s="39">
        <v>7280</v>
      </c>
      <c r="AW200" s="39">
        <v>12950</v>
      </c>
      <c r="AX200" s="39">
        <v>6530</v>
      </c>
      <c r="AY200" s="39">
        <v>2090</v>
      </c>
      <c r="AZ200" s="39">
        <v>1440</v>
      </c>
      <c r="BA200" s="39">
        <v>80</v>
      </c>
      <c r="BB200" s="39" t="s">
        <v>334</v>
      </c>
      <c r="BC200" s="39">
        <v>33830</v>
      </c>
      <c r="BD200" s="39">
        <v>400</v>
      </c>
      <c r="BE200" s="39">
        <v>3120</v>
      </c>
      <c r="BF200" s="39">
        <v>7280</v>
      </c>
      <c r="BG200" s="39">
        <v>12980</v>
      </c>
      <c r="BH200" s="39">
        <v>6570</v>
      </c>
      <c r="BI200" s="39">
        <v>2160</v>
      </c>
      <c r="BJ200" s="39">
        <v>1590</v>
      </c>
      <c r="BK200" s="39">
        <v>120</v>
      </c>
      <c r="BL200" s="39" t="s">
        <v>334</v>
      </c>
      <c r="BM200" s="39">
        <v>34220</v>
      </c>
      <c r="BN200" s="39">
        <v>420</v>
      </c>
      <c r="BO200" s="39">
        <v>3130</v>
      </c>
      <c r="BP200" s="39">
        <v>7350</v>
      </c>
      <c r="BQ200" s="39">
        <v>13060</v>
      </c>
      <c r="BR200" s="39">
        <v>6670</v>
      </c>
      <c r="BS200" s="39">
        <v>2260</v>
      </c>
      <c r="BT200" s="39">
        <v>1770</v>
      </c>
      <c r="BU200" s="39">
        <v>130</v>
      </c>
      <c r="BV200" s="39" t="s">
        <v>334</v>
      </c>
      <c r="BW200" s="39">
        <v>34790</v>
      </c>
      <c r="BX200" s="39">
        <v>420</v>
      </c>
      <c r="BY200" s="39">
        <v>3150</v>
      </c>
      <c r="BZ200" s="39">
        <v>7410</v>
      </c>
      <c r="CA200" s="39">
        <v>13170</v>
      </c>
      <c r="CB200" s="39">
        <v>6870</v>
      </c>
      <c r="CC200" s="39">
        <v>2400</v>
      </c>
      <c r="CD200" s="39">
        <v>1820</v>
      </c>
      <c r="CE200" s="39">
        <v>130</v>
      </c>
      <c r="CF200" s="39" t="s">
        <v>334</v>
      </c>
      <c r="CG200" s="39">
        <v>35360</v>
      </c>
      <c r="CH200" s="39">
        <v>430</v>
      </c>
      <c r="CI200" s="39">
        <v>3150</v>
      </c>
      <c r="CJ200" s="39">
        <v>7480</v>
      </c>
      <c r="CK200" s="39">
        <v>13260</v>
      </c>
      <c r="CL200" s="39">
        <v>6960</v>
      </c>
      <c r="CM200" s="39">
        <v>2500</v>
      </c>
      <c r="CN200" s="39">
        <v>1880</v>
      </c>
      <c r="CO200" s="39">
        <v>140</v>
      </c>
      <c r="CP200" s="39" t="s">
        <v>334</v>
      </c>
      <c r="CQ200" s="39">
        <v>35800</v>
      </c>
      <c r="CR200" s="39">
        <v>440</v>
      </c>
      <c r="CS200" s="39">
        <v>3170</v>
      </c>
      <c r="CT200" s="39">
        <v>7500</v>
      </c>
      <c r="CU200" s="39">
        <v>13370</v>
      </c>
      <c r="CV200" s="39">
        <v>6960</v>
      </c>
      <c r="CW200" s="39">
        <v>2560</v>
      </c>
      <c r="CX200" s="39">
        <v>1930</v>
      </c>
      <c r="CY200" s="39">
        <v>140</v>
      </c>
      <c r="CZ200" s="39" t="s">
        <v>334</v>
      </c>
      <c r="DA200" s="39">
        <v>36060</v>
      </c>
      <c r="DB200" s="39">
        <v>440</v>
      </c>
      <c r="DC200" s="39">
        <v>3210</v>
      </c>
      <c r="DD200" s="39">
        <v>7500</v>
      </c>
      <c r="DE200" s="39">
        <v>13420</v>
      </c>
      <c r="DF200" s="39">
        <v>6970</v>
      </c>
      <c r="DG200" s="39">
        <v>2580</v>
      </c>
      <c r="DH200" s="39">
        <v>1940</v>
      </c>
      <c r="DI200" s="39">
        <v>140</v>
      </c>
      <c r="DJ200" s="39" t="s">
        <v>334</v>
      </c>
      <c r="DK200" s="39">
        <v>36200</v>
      </c>
      <c r="DL200" s="39">
        <v>430</v>
      </c>
      <c r="DM200" s="39">
        <v>3220</v>
      </c>
      <c r="DN200" s="39">
        <v>7530</v>
      </c>
      <c r="DO200" s="39">
        <v>13520</v>
      </c>
      <c r="DP200" s="39">
        <v>6990</v>
      </c>
      <c r="DQ200" s="39">
        <v>2590</v>
      </c>
      <c r="DR200" s="39">
        <v>1950</v>
      </c>
      <c r="DS200" s="39">
        <v>150</v>
      </c>
      <c r="DT200" s="39" t="s">
        <v>334</v>
      </c>
      <c r="DU200" s="39">
        <v>36370</v>
      </c>
      <c r="DV200" s="39">
        <v>430</v>
      </c>
      <c r="DW200" s="39">
        <v>3290</v>
      </c>
      <c r="DX200" s="39">
        <v>7720</v>
      </c>
      <c r="DY200" s="39">
        <v>13700</v>
      </c>
      <c r="DZ200" s="39">
        <v>7060</v>
      </c>
      <c r="EA200" s="39">
        <v>2610</v>
      </c>
      <c r="EB200" s="39">
        <v>1960</v>
      </c>
      <c r="EC200" s="39">
        <v>160</v>
      </c>
      <c r="ED200" s="39" t="s">
        <v>334</v>
      </c>
      <c r="EE200" s="39">
        <v>36910</v>
      </c>
      <c r="EF200" s="39">
        <v>440</v>
      </c>
      <c r="EG200" s="39">
        <v>3300</v>
      </c>
      <c r="EH200" s="39">
        <v>8320</v>
      </c>
      <c r="EI200" s="39">
        <v>13740</v>
      </c>
      <c r="EJ200" s="39">
        <v>7110</v>
      </c>
      <c r="EK200" s="39">
        <v>2690</v>
      </c>
      <c r="EL200" s="39">
        <v>2000</v>
      </c>
      <c r="EM200" s="39">
        <v>160</v>
      </c>
      <c r="EN200" s="39" t="s">
        <v>334</v>
      </c>
      <c r="EO200" s="39">
        <v>37750</v>
      </c>
      <c r="EP200" s="39">
        <v>440</v>
      </c>
      <c r="EQ200" s="39">
        <v>3340</v>
      </c>
      <c r="ER200" s="39">
        <v>8460</v>
      </c>
      <c r="ES200" s="39">
        <v>13810</v>
      </c>
      <c r="ET200" s="39">
        <v>7120</v>
      </c>
      <c r="EU200" s="39">
        <v>2710</v>
      </c>
      <c r="EV200" s="39">
        <v>2010</v>
      </c>
      <c r="EW200" s="39">
        <v>160</v>
      </c>
      <c r="EX200" s="39" t="s">
        <v>334</v>
      </c>
      <c r="EY200" s="39">
        <v>38050</v>
      </c>
      <c r="EZ200" s="39">
        <v>440</v>
      </c>
      <c r="FA200" s="39">
        <v>3390</v>
      </c>
      <c r="FB200" s="39">
        <v>8650</v>
      </c>
      <c r="FC200" s="39">
        <v>13890</v>
      </c>
      <c r="FD200" s="39">
        <v>7130</v>
      </c>
      <c r="FE200" s="39">
        <v>2700</v>
      </c>
      <c r="FF200" s="39">
        <v>2010</v>
      </c>
      <c r="FG200" s="39">
        <v>170</v>
      </c>
      <c r="FH200" s="39" t="s">
        <v>334</v>
      </c>
      <c r="FI200" s="39">
        <v>38380</v>
      </c>
      <c r="FJ200" s="39">
        <v>450</v>
      </c>
      <c r="FK200" s="39">
        <v>3450</v>
      </c>
      <c r="FL200" s="39">
        <v>8700</v>
      </c>
      <c r="FM200" s="39">
        <v>13930</v>
      </c>
      <c r="FN200" s="39">
        <v>7150</v>
      </c>
      <c r="FO200" s="39">
        <v>2730</v>
      </c>
      <c r="FP200" s="39">
        <v>2030</v>
      </c>
      <c r="FQ200" s="39">
        <v>150</v>
      </c>
      <c r="FR200" s="39" t="s">
        <v>334</v>
      </c>
      <c r="FS200" s="39">
        <v>38580</v>
      </c>
      <c r="FT200" s="39">
        <v>450</v>
      </c>
      <c r="FU200" s="39">
        <v>3530</v>
      </c>
      <c r="FV200" s="39">
        <v>8820</v>
      </c>
      <c r="FW200" s="39">
        <v>13960</v>
      </c>
      <c r="FX200" s="39">
        <v>7160</v>
      </c>
      <c r="FY200" s="39">
        <v>2730</v>
      </c>
      <c r="FZ200" s="39">
        <v>2030</v>
      </c>
      <c r="GA200" s="39">
        <v>150</v>
      </c>
      <c r="GB200" s="39" t="s">
        <v>334</v>
      </c>
      <c r="GC200" s="39">
        <v>38830</v>
      </c>
      <c r="GD200" s="39">
        <v>460</v>
      </c>
      <c r="GE200" s="39">
        <v>3580</v>
      </c>
      <c r="GF200" s="39">
        <v>9020</v>
      </c>
      <c r="GG200" s="39">
        <v>13960</v>
      </c>
      <c r="GH200" s="39">
        <v>7240</v>
      </c>
      <c r="GI200" s="39">
        <v>2750</v>
      </c>
      <c r="GJ200" s="39">
        <v>2050</v>
      </c>
      <c r="GK200" s="39">
        <v>160</v>
      </c>
      <c r="GL200" s="39" t="s">
        <v>334</v>
      </c>
      <c r="GM200" s="39">
        <v>39210</v>
      </c>
      <c r="GN200" s="39">
        <v>480</v>
      </c>
      <c r="GO200" s="39">
        <v>3590</v>
      </c>
      <c r="GP200" s="39">
        <v>9090</v>
      </c>
      <c r="GQ200" s="39">
        <v>13980</v>
      </c>
      <c r="GR200" s="39">
        <v>7290</v>
      </c>
      <c r="GS200" s="39">
        <v>2760</v>
      </c>
      <c r="GT200" s="39">
        <v>2060</v>
      </c>
      <c r="GU200" s="39">
        <v>160</v>
      </c>
      <c r="GV200" s="39" t="s">
        <v>334</v>
      </c>
      <c r="GW200" s="39">
        <v>39400</v>
      </c>
      <c r="GX200" s="39">
        <v>500</v>
      </c>
      <c r="GY200" s="39">
        <v>3600</v>
      </c>
      <c r="GZ200" s="39">
        <v>9090</v>
      </c>
      <c r="HA200" s="39">
        <v>14000</v>
      </c>
      <c r="HB200" s="39">
        <v>7360</v>
      </c>
      <c r="HC200" s="39">
        <v>2770</v>
      </c>
      <c r="HD200" s="39">
        <v>2070</v>
      </c>
      <c r="HE200" s="39">
        <v>160</v>
      </c>
      <c r="HF200" s="39" t="s">
        <v>334</v>
      </c>
      <c r="HG200" s="39">
        <v>39550</v>
      </c>
      <c r="HH200" s="39">
        <v>510</v>
      </c>
      <c r="HI200" s="39">
        <v>3610</v>
      </c>
      <c r="HJ200" s="39">
        <v>9120</v>
      </c>
      <c r="HK200" s="39">
        <v>14030</v>
      </c>
      <c r="HL200" s="39">
        <v>7420</v>
      </c>
      <c r="HM200" s="39">
        <v>2770</v>
      </c>
      <c r="HN200" s="39">
        <v>2090</v>
      </c>
      <c r="HO200" s="39">
        <v>160</v>
      </c>
      <c r="HP200" s="39" t="s">
        <v>334</v>
      </c>
      <c r="HQ200" s="39">
        <v>39710</v>
      </c>
      <c r="HR200" s="39">
        <v>520</v>
      </c>
      <c r="HS200" s="39">
        <v>3620</v>
      </c>
      <c r="HT200" s="39">
        <v>9180</v>
      </c>
      <c r="HU200" s="39">
        <v>14070</v>
      </c>
      <c r="HV200" s="39">
        <v>7460</v>
      </c>
      <c r="HW200" s="39">
        <v>2780</v>
      </c>
      <c r="HX200" s="39">
        <v>2100</v>
      </c>
      <c r="HY200" s="39">
        <v>160</v>
      </c>
      <c r="HZ200" s="39" t="s">
        <v>334</v>
      </c>
      <c r="IA200" s="39">
        <v>39890</v>
      </c>
      <c r="IB200" s="39">
        <v>560</v>
      </c>
      <c r="IC200" s="39">
        <v>3640</v>
      </c>
      <c r="ID200" s="39">
        <v>9280</v>
      </c>
      <c r="IE200" s="39">
        <v>14090</v>
      </c>
      <c r="IF200" s="39">
        <v>7510</v>
      </c>
      <c r="IG200" s="39">
        <v>2790</v>
      </c>
      <c r="IH200" s="39">
        <v>2100</v>
      </c>
      <c r="II200" s="39">
        <v>170</v>
      </c>
      <c r="IJ200" s="39" t="s">
        <v>334</v>
      </c>
      <c r="IK200" s="39">
        <v>40140</v>
      </c>
      <c r="IL200" s="39">
        <v>560</v>
      </c>
      <c r="IM200" s="39">
        <v>3670</v>
      </c>
      <c r="IN200" s="39">
        <v>9320</v>
      </c>
      <c r="IO200" s="39">
        <v>14100</v>
      </c>
      <c r="IP200" s="39">
        <v>7520</v>
      </c>
      <c r="IQ200" s="39">
        <v>2800</v>
      </c>
      <c r="IR200" s="39">
        <v>2110</v>
      </c>
      <c r="IS200" s="39">
        <v>170</v>
      </c>
      <c r="IT200" s="39" t="s">
        <v>334</v>
      </c>
      <c r="IU200" s="39">
        <v>40250</v>
      </c>
      <c r="IV200" s="39">
        <v>540</v>
      </c>
      <c r="IW200" s="39">
        <v>3710</v>
      </c>
      <c r="IX200" s="39">
        <v>9390</v>
      </c>
      <c r="IY200" s="39">
        <v>14160</v>
      </c>
      <c r="IZ200" s="39">
        <v>7540</v>
      </c>
      <c r="JA200" s="39">
        <v>2810</v>
      </c>
      <c r="JB200" s="39">
        <v>2110</v>
      </c>
      <c r="JC200" s="39">
        <v>200</v>
      </c>
      <c r="JD200" s="39" t="s">
        <v>334</v>
      </c>
      <c r="JE200" s="39">
        <v>40460</v>
      </c>
      <c r="JF200" s="39">
        <v>560</v>
      </c>
      <c r="JG200" s="39">
        <v>3780</v>
      </c>
      <c r="JH200" s="39">
        <v>9540</v>
      </c>
      <c r="JI200" s="39">
        <v>14200</v>
      </c>
      <c r="JJ200" s="39">
        <v>7600</v>
      </c>
      <c r="JK200" s="39">
        <v>2830</v>
      </c>
      <c r="JL200" s="39">
        <v>2140</v>
      </c>
      <c r="JM200" s="39">
        <v>200</v>
      </c>
      <c r="JN200" s="39" t="s">
        <v>334</v>
      </c>
      <c r="JO200" s="39">
        <v>40840</v>
      </c>
      <c r="JP200" s="39">
        <v>590</v>
      </c>
      <c r="JQ200" s="39">
        <v>3760</v>
      </c>
      <c r="JR200" s="39">
        <v>9560</v>
      </c>
      <c r="JS200" s="39">
        <v>14220</v>
      </c>
      <c r="JT200" s="39">
        <v>7620</v>
      </c>
      <c r="JU200" s="39">
        <v>2840</v>
      </c>
      <c r="JV200" s="39">
        <v>2170</v>
      </c>
      <c r="JW200" s="39">
        <v>200</v>
      </c>
      <c r="JX200" s="39" t="s">
        <v>334</v>
      </c>
      <c r="JY200" s="39">
        <v>40950</v>
      </c>
      <c r="JZ200" s="39">
        <v>590</v>
      </c>
      <c r="KA200" s="39">
        <v>3780</v>
      </c>
      <c r="KB200" s="39">
        <v>9630</v>
      </c>
      <c r="KC200" s="39">
        <v>14240</v>
      </c>
      <c r="KD200" s="39">
        <v>7640</v>
      </c>
      <c r="KE200" s="39">
        <v>2840</v>
      </c>
      <c r="KF200" s="39">
        <v>2180</v>
      </c>
      <c r="KG200" s="39">
        <v>210</v>
      </c>
      <c r="KH200" s="39" t="s">
        <v>334</v>
      </c>
      <c r="KI200" s="39">
        <v>41100</v>
      </c>
      <c r="KJ200" s="39">
        <v>590</v>
      </c>
      <c r="KK200" s="39">
        <v>3810</v>
      </c>
      <c r="KL200" s="39">
        <v>9700</v>
      </c>
      <c r="KM200" s="39">
        <v>14270</v>
      </c>
      <c r="KN200" s="39">
        <v>7690</v>
      </c>
      <c r="KO200" s="39">
        <v>2880</v>
      </c>
      <c r="KP200" s="39">
        <v>2220</v>
      </c>
      <c r="KQ200" s="39">
        <v>220</v>
      </c>
      <c r="KR200" s="39" t="s">
        <v>334</v>
      </c>
      <c r="KS200" s="39">
        <v>41380</v>
      </c>
      <c r="KT200" s="39">
        <v>580</v>
      </c>
      <c r="KU200" s="39">
        <v>3810</v>
      </c>
      <c r="KV200" s="39">
        <v>9850</v>
      </c>
      <c r="KW200" s="39">
        <v>14400</v>
      </c>
      <c r="KX200" s="39">
        <v>7770</v>
      </c>
      <c r="KY200" s="39">
        <v>2920</v>
      </c>
      <c r="KZ200" s="39">
        <v>2270</v>
      </c>
      <c r="LA200" s="39">
        <v>230</v>
      </c>
      <c r="LB200" s="39" t="s">
        <v>334</v>
      </c>
      <c r="LC200" s="39">
        <v>41840</v>
      </c>
      <c r="LD200" t="str">
        <f>INDEX(Lookup!$F$2:$F$375, MATCH(D200,Lookup!$A$2:$A$375,0))</f>
        <v>:</v>
      </c>
    </row>
    <row r="201" spans="2:316" ht="15" customHeight="1" x14ac:dyDescent="0.25">
      <c r="B201" s="1" t="s">
        <v>342</v>
      </c>
      <c r="C201" s="42">
        <v>1910</v>
      </c>
      <c r="D201" s="42" t="s">
        <v>729</v>
      </c>
      <c r="E201" s="37" t="s">
        <v>730</v>
      </c>
      <c r="F201" s="38">
        <v>880</v>
      </c>
      <c r="G201" s="38">
        <v>7200</v>
      </c>
      <c r="H201" s="38">
        <v>16990</v>
      </c>
      <c r="I201" s="38">
        <v>13100</v>
      </c>
      <c r="J201" s="38">
        <v>7110</v>
      </c>
      <c r="K201" s="38">
        <v>4610</v>
      </c>
      <c r="L201" s="38">
        <v>4080</v>
      </c>
      <c r="M201" s="38">
        <v>510</v>
      </c>
      <c r="N201" s="38" t="s">
        <v>334</v>
      </c>
      <c r="O201" s="39">
        <v>54470</v>
      </c>
      <c r="P201" s="39">
        <v>870</v>
      </c>
      <c r="Q201" s="39">
        <v>7380</v>
      </c>
      <c r="R201" s="39">
        <v>16980</v>
      </c>
      <c r="S201" s="39">
        <v>13210</v>
      </c>
      <c r="T201" s="39">
        <v>7080</v>
      </c>
      <c r="U201" s="39">
        <v>4640</v>
      </c>
      <c r="V201" s="39">
        <v>4080</v>
      </c>
      <c r="W201" s="39">
        <v>510</v>
      </c>
      <c r="X201" s="39" t="s">
        <v>334</v>
      </c>
      <c r="Y201" s="39">
        <v>54760</v>
      </c>
      <c r="Z201" s="39">
        <v>1010</v>
      </c>
      <c r="AA201" s="39">
        <v>7350</v>
      </c>
      <c r="AB201" s="39">
        <v>17340</v>
      </c>
      <c r="AC201" s="39">
        <v>13140</v>
      </c>
      <c r="AD201" s="39">
        <v>7120</v>
      </c>
      <c r="AE201" s="39">
        <v>4710</v>
      </c>
      <c r="AF201" s="39">
        <v>4040</v>
      </c>
      <c r="AG201" s="39">
        <v>480</v>
      </c>
      <c r="AH201" s="39" t="s">
        <v>334</v>
      </c>
      <c r="AI201" s="39">
        <v>55190</v>
      </c>
      <c r="AJ201" s="39">
        <v>1040</v>
      </c>
      <c r="AK201" s="39">
        <v>7460</v>
      </c>
      <c r="AL201" s="39">
        <v>17380</v>
      </c>
      <c r="AM201" s="39">
        <v>13220</v>
      </c>
      <c r="AN201" s="39">
        <v>7270</v>
      </c>
      <c r="AO201" s="39">
        <v>4760</v>
      </c>
      <c r="AP201" s="39">
        <v>4100</v>
      </c>
      <c r="AQ201" s="39">
        <v>500</v>
      </c>
      <c r="AR201" s="39" t="s">
        <v>334</v>
      </c>
      <c r="AS201" s="39">
        <v>55720</v>
      </c>
      <c r="AT201" s="39">
        <v>1040</v>
      </c>
      <c r="AU201" s="39">
        <v>7480</v>
      </c>
      <c r="AV201" s="39">
        <v>17370</v>
      </c>
      <c r="AW201" s="39">
        <v>13330</v>
      </c>
      <c r="AX201" s="39">
        <v>7320</v>
      </c>
      <c r="AY201" s="39">
        <v>4810</v>
      </c>
      <c r="AZ201" s="39">
        <v>4150</v>
      </c>
      <c r="BA201" s="39">
        <v>500</v>
      </c>
      <c r="BB201" s="39" t="s">
        <v>334</v>
      </c>
      <c r="BC201" s="39">
        <v>55990</v>
      </c>
      <c r="BD201" s="39">
        <v>1040</v>
      </c>
      <c r="BE201" s="39">
        <v>7490</v>
      </c>
      <c r="BF201" s="39">
        <v>17420</v>
      </c>
      <c r="BG201" s="39">
        <v>13340</v>
      </c>
      <c r="BH201" s="39">
        <v>7360</v>
      </c>
      <c r="BI201" s="39">
        <v>4920</v>
      </c>
      <c r="BJ201" s="39">
        <v>4180</v>
      </c>
      <c r="BK201" s="39">
        <v>530</v>
      </c>
      <c r="BL201" s="39" t="s">
        <v>334</v>
      </c>
      <c r="BM201" s="39">
        <v>56280</v>
      </c>
      <c r="BN201" s="39">
        <v>1070</v>
      </c>
      <c r="BO201" s="39">
        <v>7550</v>
      </c>
      <c r="BP201" s="39">
        <v>17390</v>
      </c>
      <c r="BQ201" s="39">
        <v>13390</v>
      </c>
      <c r="BR201" s="39">
        <v>7430</v>
      </c>
      <c r="BS201" s="39">
        <v>4950</v>
      </c>
      <c r="BT201" s="39">
        <v>4260</v>
      </c>
      <c r="BU201" s="39">
        <v>530</v>
      </c>
      <c r="BV201" s="39" t="s">
        <v>334</v>
      </c>
      <c r="BW201" s="39">
        <v>56570</v>
      </c>
      <c r="BX201" s="39">
        <v>1090</v>
      </c>
      <c r="BY201" s="39">
        <v>7600</v>
      </c>
      <c r="BZ201" s="39">
        <v>17410</v>
      </c>
      <c r="CA201" s="39">
        <v>13410</v>
      </c>
      <c r="CB201" s="39">
        <v>7460</v>
      </c>
      <c r="CC201" s="39">
        <v>4980</v>
      </c>
      <c r="CD201" s="39">
        <v>4290</v>
      </c>
      <c r="CE201" s="39">
        <v>550</v>
      </c>
      <c r="CF201" s="39" t="s">
        <v>334</v>
      </c>
      <c r="CG201" s="39">
        <v>56790</v>
      </c>
      <c r="CH201" s="39">
        <v>1100</v>
      </c>
      <c r="CI201" s="39">
        <v>7620</v>
      </c>
      <c r="CJ201" s="39">
        <v>17420</v>
      </c>
      <c r="CK201" s="39">
        <v>13460</v>
      </c>
      <c r="CL201" s="39">
        <v>7530</v>
      </c>
      <c r="CM201" s="39">
        <v>5010</v>
      </c>
      <c r="CN201" s="39">
        <v>4310</v>
      </c>
      <c r="CO201" s="39">
        <v>570</v>
      </c>
      <c r="CP201" s="39" t="s">
        <v>334</v>
      </c>
      <c r="CQ201" s="39">
        <v>57010</v>
      </c>
      <c r="CR201" s="39">
        <v>1110</v>
      </c>
      <c r="CS201" s="39">
        <v>7610</v>
      </c>
      <c r="CT201" s="39">
        <v>17450</v>
      </c>
      <c r="CU201" s="39">
        <v>13520</v>
      </c>
      <c r="CV201" s="39">
        <v>7640</v>
      </c>
      <c r="CW201" s="39">
        <v>5040</v>
      </c>
      <c r="CX201" s="39">
        <v>4360</v>
      </c>
      <c r="CY201" s="39">
        <v>580</v>
      </c>
      <c r="CZ201" s="39" t="s">
        <v>334</v>
      </c>
      <c r="DA201" s="39">
        <v>57300</v>
      </c>
      <c r="DB201" s="39">
        <v>1130</v>
      </c>
      <c r="DC201" s="39">
        <v>7640</v>
      </c>
      <c r="DD201" s="39">
        <v>17530</v>
      </c>
      <c r="DE201" s="39">
        <v>13590</v>
      </c>
      <c r="DF201" s="39">
        <v>7760</v>
      </c>
      <c r="DG201" s="39">
        <v>5110</v>
      </c>
      <c r="DH201" s="39">
        <v>4390</v>
      </c>
      <c r="DI201" s="39">
        <v>580</v>
      </c>
      <c r="DJ201" s="39" t="s">
        <v>334</v>
      </c>
      <c r="DK201" s="39">
        <v>57730</v>
      </c>
      <c r="DL201" s="39">
        <v>1140</v>
      </c>
      <c r="DM201" s="39">
        <v>7650</v>
      </c>
      <c r="DN201" s="39">
        <v>17620</v>
      </c>
      <c r="DO201" s="39">
        <v>13730</v>
      </c>
      <c r="DP201" s="39">
        <v>7940</v>
      </c>
      <c r="DQ201" s="39">
        <v>5160</v>
      </c>
      <c r="DR201" s="39">
        <v>4420</v>
      </c>
      <c r="DS201" s="39">
        <v>590</v>
      </c>
      <c r="DT201" s="39" t="s">
        <v>334</v>
      </c>
      <c r="DU201" s="39">
        <v>58260</v>
      </c>
      <c r="DV201" s="39">
        <v>1150</v>
      </c>
      <c r="DW201" s="39">
        <v>7670</v>
      </c>
      <c r="DX201" s="39">
        <v>17720</v>
      </c>
      <c r="DY201" s="39">
        <v>13870</v>
      </c>
      <c r="DZ201" s="39">
        <v>8060</v>
      </c>
      <c r="EA201" s="39">
        <v>5170</v>
      </c>
      <c r="EB201" s="39">
        <v>4480</v>
      </c>
      <c r="EC201" s="39">
        <v>610</v>
      </c>
      <c r="ED201" s="39" t="s">
        <v>334</v>
      </c>
      <c r="EE201" s="39">
        <v>58730</v>
      </c>
      <c r="EF201" s="39">
        <v>1120</v>
      </c>
      <c r="EG201" s="39">
        <v>7700</v>
      </c>
      <c r="EH201" s="39">
        <v>17730</v>
      </c>
      <c r="EI201" s="39">
        <v>13950</v>
      </c>
      <c r="EJ201" s="39">
        <v>8090</v>
      </c>
      <c r="EK201" s="39">
        <v>5210</v>
      </c>
      <c r="EL201" s="39">
        <v>4500</v>
      </c>
      <c r="EM201" s="39">
        <v>620</v>
      </c>
      <c r="EN201" s="39" t="s">
        <v>334</v>
      </c>
      <c r="EO201" s="39">
        <v>58920</v>
      </c>
      <c r="EP201" s="39">
        <v>1140</v>
      </c>
      <c r="EQ201" s="39">
        <v>7730</v>
      </c>
      <c r="ER201" s="39">
        <v>17770</v>
      </c>
      <c r="ES201" s="39">
        <v>14080</v>
      </c>
      <c r="ET201" s="39">
        <v>8150</v>
      </c>
      <c r="EU201" s="39">
        <v>5230</v>
      </c>
      <c r="EV201" s="39">
        <v>4520</v>
      </c>
      <c r="EW201" s="39">
        <v>630</v>
      </c>
      <c r="EX201" s="39" t="s">
        <v>334</v>
      </c>
      <c r="EY201" s="39">
        <v>59230</v>
      </c>
      <c r="EZ201" s="39">
        <v>1140</v>
      </c>
      <c r="FA201" s="39">
        <v>7760</v>
      </c>
      <c r="FB201" s="39">
        <v>17960</v>
      </c>
      <c r="FC201" s="39">
        <v>14220</v>
      </c>
      <c r="FD201" s="39">
        <v>8150</v>
      </c>
      <c r="FE201" s="39">
        <v>5230</v>
      </c>
      <c r="FF201" s="39">
        <v>4570</v>
      </c>
      <c r="FG201" s="39">
        <v>650</v>
      </c>
      <c r="FH201" s="39" t="s">
        <v>334</v>
      </c>
      <c r="FI201" s="39">
        <v>59670</v>
      </c>
      <c r="FJ201" s="39">
        <v>1070</v>
      </c>
      <c r="FK201" s="39">
        <v>7790</v>
      </c>
      <c r="FL201" s="39">
        <v>18160</v>
      </c>
      <c r="FM201" s="39">
        <v>14300</v>
      </c>
      <c r="FN201" s="39">
        <v>8180</v>
      </c>
      <c r="FO201" s="39">
        <v>5270</v>
      </c>
      <c r="FP201" s="39">
        <v>4590</v>
      </c>
      <c r="FQ201" s="39">
        <v>660</v>
      </c>
      <c r="FR201" s="39" t="s">
        <v>334</v>
      </c>
      <c r="FS201" s="39">
        <v>60020</v>
      </c>
      <c r="FT201" s="39">
        <v>1080</v>
      </c>
      <c r="FU201" s="39">
        <v>7770</v>
      </c>
      <c r="FV201" s="39">
        <v>18290</v>
      </c>
      <c r="FW201" s="39">
        <v>14320</v>
      </c>
      <c r="FX201" s="39">
        <v>8210</v>
      </c>
      <c r="FY201" s="39">
        <v>5300</v>
      </c>
      <c r="FZ201" s="39">
        <v>4610</v>
      </c>
      <c r="GA201" s="39">
        <v>680</v>
      </c>
      <c r="GB201" s="39" t="s">
        <v>334</v>
      </c>
      <c r="GC201" s="39">
        <v>60250</v>
      </c>
      <c r="GD201" s="39">
        <v>1140</v>
      </c>
      <c r="GE201" s="39">
        <v>7790</v>
      </c>
      <c r="GF201" s="39">
        <v>18470</v>
      </c>
      <c r="GG201" s="39">
        <v>14540</v>
      </c>
      <c r="GH201" s="39">
        <v>8220</v>
      </c>
      <c r="GI201" s="39">
        <v>5300</v>
      </c>
      <c r="GJ201" s="39">
        <v>4630</v>
      </c>
      <c r="GK201" s="39">
        <v>680</v>
      </c>
      <c r="GL201" s="39" t="s">
        <v>334</v>
      </c>
      <c r="GM201" s="39">
        <v>60790</v>
      </c>
      <c r="GN201" s="39">
        <v>1160</v>
      </c>
      <c r="GO201" s="39">
        <v>7820</v>
      </c>
      <c r="GP201" s="39">
        <v>18580</v>
      </c>
      <c r="GQ201" s="39">
        <v>14620</v>
      </c>
      <c r="GR201" s="39">
        <v>8250</v>
      </c>
      <c r="GS201" s="39">
        <v>5320</v>
      </c>
      <c r="GT201" s="39">
        <v>4640</v>
      </c>
      <c r="GU201" s="39">
        <v>700</v>
      </c>
      <c r="GV201" s="39" t="s">
        <v>334</v>
      </c>
      <c r="GW201" s="39">
        <v>61080</v>
      </c>
      <c r="GX201" s="39">
        <v>1170</v>
      </c>
      <c r="GY201" s="39">
        <v>7850</v>
      </c>
      <c r="GZ201" s="39">
        <v>18700</v>
      </c>
      <c r="HA201" s="39">
        <v>14690</v>
      </c>
      <c r="HB201" s="39">
        <v>8310</v>
      </c>
      <c r="HC201" s="39">
        <v>5330</v>
      </c>
      <c r="HD201" s="39">
        <v>4680</v>
      </c>
      <c r="HE201" s="39">
        <v>710</v>
      </c>
      <c r="HF201" s="39" t="s">
        <v>334</v>
      </c>
      <c r="HG201" s="39">
        <v>61450</v>
      </c>
      <c r="HH201" s="39">
        <v>1180</v>
      </c>
      <c r="HI201" s="39">
        <v>7880</v>
      </c>
      <c r="HJ201" s="39">
        <v>18760</v>
      </c>
      <c r="HK201" s="39">
        <v>14770</v>
      </c>
      <c r="HL201" s="39">
        <v>8390</v>
      </c>
      <c r="HM201" s="39">
        <v>5360</v>
      </c>
      <c r="HN201" s="39">
        <v>4710</v>
      </c>
      <c r="HO201" s="39">
        <v>720</v>
      </c>
      <c r="HP201" s="39" t="s">
        <v>334</v>
      </c>
      <c r="HQ201" s="39">
        <v>61780</v>
      </c>
      <c r="HR201" s="39">
        <v>1200</v>
      </c>
      <c r="HS201" s="39">
        <v>7920</v>
      </c>
      <c r="HT201" s="39">
        <v>18820</v>
      </c>
      <c r="HU201" s="39">
        <v>14860</v>
      </c>
      <c r="HV201" s="39">
        <v>8490</v>
      </c>
      <c r="HW201" s="39">
        <v>5410</v>
      </c>
      <c r="HX201" s="39">
        <v>4760</v>
      </c>
      <c r="HY201" s="39">
        <v>730</v>
      </c>
      <c r="HZ201" s="39" t="s">
        <v>334</v>
      </c>
      <c r="IA201" s="39">
        <v>62190</v>
      </c>
      <c r="IB201" s="39">
        <v>1210</v>
      </c>
      <c r="IC201" s="39">
        <v>7970</v>
      </c>
      <c r="ID201" s="39">
        <v>19060</v>
      </c>
      <c r="IE201" s="39">
        <v>15030</v>
      </c>
      <c r="IF201" s="39">
        <v>8600</v>
      </c>
      <c r="IG201" s="39">
        <v>5460</v>
      </c>
      <c r="IH201" s="39">
        <v>4810</v>
      </c>
      <c r="II201" s="39">
        <v>740</v>
      </c>
      <c r="IJ201" s="39" t="s">
        <v>334</v>
      </c>
      <c r="IK201" s="39">
        <v>62880</v>
      </c>
      <c r="IL201" s="39">
        <v>1220</v>
      </c>
      <c r="IM201" s="39">
        <v>8020</v>
      </c>
      <c r="IN201" s="39">
        <v>19150</v>
      </c>
      <c r="IO201" s="39">
        <v>15220</v>
      </c>
      <c r="IP201" s="39">
        <v>8680</v>
      </c>
      <c r="IQ201" s="39">
        <v>5510</v>
      </c>
      <c r="IR201" s="39">
        <v>4860</v>
      </c>
      <c r="IS201" s="39">
        <v>750</v>
      </c>
      <c r="IT201" s="39" t="s">
        <v>334</v>
      </c>
      <c r="IU201" s="39">
        <v>63400</v>
      </c>
      <c r="IV201" s="39">
        <v>1220</v>
      </c>
      <c r="IW201" s="39">
        <v>8040</v>
      </c>
      <c r="IX201" s="39">
        <v>19420</v>
      </c>
      <c r="IY201" s="39">
        <v>15330</v>
      </c>
      <c r="IZ201" s="39">
        <v>8840</v>
      </c>
      <c r="JA201" s="39">
        <v>5540</v>
      </c>
      <c r="JB201" s="39">
        <v>4900</v>
      </c>
      <c r="JC201" s="39">
        <v>760</v>
      </c>
      <c r="JD201" s="39" t="s">
        <v>334</v>
      </c>
      <c r="JE201" s="39">
        <v>64050</v>
      </c>
      <c r="JF201" s="39">
        <v>1230</v>
      </c>
      <c r="JG201" s="39">
        <v>8070</v>
      </c>
      <c r="JH201" s="39">
        <v>19590</v>
      </c>
      <c r="JI201" s="39">
        <v>15410</v>
      </c>
      <c r="JJ201" s="39">
        <v>9000</v>
      </c>
      <c r="JK201" s="39">
        <v>5580</v>
      </c>
      <c r="JL201" s="39">
        <v>4930</v>
      </c>
      <c r="JM201" s="39">
        <v>770</v>
      </c>
      <c r="JN201" s="39" t="s">
        <v>334</v>
      </c>
      <c r="JO201" s="39">
        <v>64570</v>
      </c>
      <c r="JP201" s="39">
        <v>1230</v>
      </c>
      <c r="JQ201" s="39">
        <v>8160</v>
      </c>
      <c r="JR201" s="39">
        <v>19710</v>
      </c>
      <c r="JS201" s="39">
        <v>15470</v>
      </c>
      <c r="JT201" s="39">
        <v>9090</v>
      </c>
      <c r="JU201" s="39">
        <v>5620</v>
      </c>
      <c r="JV201" s="39">
        <v>4970</v>
      </c>
      <c r="JW201" s="39">
        <v>790</v>
      </c>
      <c r="JX201" s="39" t="s">
        <v>334</v>
      </c>
      <c r="JY201" s="39">
        <v>65040</v>
      </c>
      <c r="JZ201" s="39">
        <v>1240</v>
      </c>
      <c r="KA201" s="39">
        <v>8200</v>
      </c>
      <c r="KB201" s="39">
        <v>19890</v>
      </c>
      <c r="KC201" s="39">
        <v>15670</v>
      </c>
      <c r="KD201" s="39">
        <v>9180</v>
      </c>
      <c r="KE201" s="39">
        <v>5640</v>
      </c>
      <c r="KF201" s="39">
        <v>5010</v>
      </c>
      <c r="KG201" s="39">
        <v>800</v>
      </c>
      <c r="KH201" s="39" t="s">
        <v>334</v>
      </c>
      <c r="KI201" s="39">
        <v>65630</v>
      </c>
      <c r="KJ201" s="39">
        <v>1230</v>
      </c>
      <c r="KK201" s="39">
        <v>8220</v>
      </c>
      <c r="KL201" s="39">
        <v>20290</v>
      </c>
      <c r="KM201" s="39">
        <v>15920</v>
      </c>
      <c r="KN201" s="39">
        <v>9250</v>
      </c>
      <c r="KO201" s="39">
        <v>5700</v>
      </c>
      <c r="KP201" s="39">
        <v>5090</v>
      </c>
      <c r="KQ201" s="39">
        <v>810</v>
      </c>
      <c r="KR201" s="39" t="s">
        <v>334</v>
      </c>
      <c r="KS201" s="39">
        <v>66490</v>
      </c>
      <c r="KT201" s="39">
        <v>1240</v>
      </c>
      <c r="KU201" s="39">
        <v>8240</v>
      </c>
      <c r="KV201" s="39">
        <v>20470</v>
      </c>
      <c r="KW201" s="39">
        <v>16100</v>
      </c>
      <c r="KX201" s="39">
        <v>9310</v>
      </c>
      <c r="KY201" s="39">
        <v>5750</v>
      </c>
      <c r="KZ201" s="39">
        <v>5160</v>
      </c>
      <c r="LA201" s="39">
        <v>820</v>
      </c>
      <c r="LB201" s="39" t="s">
        <v>334</v>
      </c>
      <c r="LC201" s="39">
        <v>67090</v>
      </c>
      <c r="LD201" t="str">
        <f>INDEX(Lookup!$F$2:$F$375, MATCH(D201,Lookup!$A$2:$A$375,0))</f>
        <v>:</v>
      </c>
    </row>
    <row r="202" spans="2:316" ht="15" customHeight="1" x14ac:dyDescent="0.25">
      <c r="B202" s="1" t="s">
        <v>342</v>
      </c>
      <c r="C202" s="42">
        <v>1915</v>
      </c>
      <c r="D202" s="42" t="s">
        <v>731</v>
      </c>
      <c r="E202" s="37" t="s">
        <v>732</v>
      </c>
      <c r="F202" s="38">
        <v>440</v>
      </c>
      <c r="G202" s="38">
        <v>4470</v>
      </c>
      <c r="H202" s="38">
        <v>11920</v>
      </c>
      <c r="I202" s="38">
        <v>12200</v>
      </c>
      <c r="J202" s="38">
        <v>9130</v>
      </c>
      <c r="K202" s="38">
        <v>5310</v>
      </c>
      <c r="L202" s="38">
        <v>4050</v>
      </c>
      <c r="M202" s="38">
        <v>510</v>
      </c>
      <c r="N202" s="38" t="s">
        <v>334</v>
      </c>
      <c r="O202" s="39">
        <v>48040</v>
      </c>
      <c r="P202" s="39">
        <v>450</v>
      </c>
      <c r="Q202" s="39">
        <v>4500</v>
      </c>
      <c r="R202" s="39">
        <v>12150</v>
      </c>
      <c r="S202" s="39">
        <v>12390</v>
      </c>
      <c r="T202" s="39">
        <v>9150</v>
      </c>
      <c r="U202" s="39">
        <v>5420</v>
      </c>
      <c r="V202" s="39">
        <v>4080</v>
      </c>
      <c r="W202" s="39">
        <v>510</v>
      </c>
      <c r="X202" s="39" t="s">
        <v>334</v>
      </c>
      <c r="Y202" s="39">
        <v>48650</v>
      </c>
      <c r="Z202" s="39">
        <v>460</v>
      </c>
      <c r="AA202" s="39">
        <v>4670</v>
      </c>
      <c r="AB202" s="39">
        <v>12650</v>
      </c>
      <c r="AC202" s="39">
        <v>12650</v>
      </c>
      <c r="AD202" s="39">
        <v>9040</v>
      </c>
      <c r="AE202" s="39">
        <v>5630</v>
      </c>
      <c r="AF202" s="39">
        <v>4080</v>
      </c>
      <c r="AG202" s="39">
        <v>480</v>
      </c>
      <c r="AH202" s="39" t="s">
        <v>334</v>
      </c>
      <c r="AI202" s="39">
        <v>49660</v>
      </c>
      <c r="AJ202" s="39">
        <v>440</v>
      </c>
      <c r="AK202" s="39">
        <v>4840</v>
      </c>
      <c r="AL202" s="39">
        <v>12810</v>
      </c>
      <c r="AM202" s="39">
        <v>12870</v>
      </c>
      <c r="AN202" s="39">
        <v>9240</v>
      </c>
      <c r="AO202" s="39">
        <v>5790</v>
      </c>
      <c r="AP202" s="39">
        <v>4120</v>
      </c>
      <c r="AQ202" s="39">
        <v>460</v>
      </c>
      <c r="AR202" s="39" t="s">
        <v>334</v>
      </c>
      <c r="AS202" s="39">
        <v>50570</v>
      </c>
      <c r="AT202" s="39">
        <v>480</v>
      </c>
      <c r="AU202" s="39">
        <v>4840</v>
      </c>
      <c r="AV202" s="39">
        <v>12900</v>
      </c>
      <c r="AW202" s="39">
        <v>13090</v>
      </c>
      <c r="AX202" s="39">
        <v>9310</v>
      </c>
      <c r="AY202" s="39">
        <v>5960</v>
      </c>
      <c r="AZ202" s="39">
        <v>4300</v>
      </c>
      <c r="BA202" s="39">
        <v>470</v>
      </c>
      <c r="BB202" s="39" t="s">
        <v>334</v>
      </c>
      <c r="BC202" s="39">
        <v>51340</v>
      </c>
      <c r="BD202" s="39">
        <v>550</v>
      </c>
      <c r="BE202" s="39">
        <v>4940</v>
      </c>
      <c r="BF202" s="39">
        <v>12990</v>
      </c>
      <c r="BG202" s="39">
        <v>13200</v>
      </c>
      <c r="BH202" s="39">
        <v>9450</v>
      </c>
      <c r="BI202" s="39">
        <v>6120</v>
      </c>
      <c r="BJ202" s="39">
        <v>4400</v>
      </c>
      <c r="BK202" s="39">
        <v>480</v>
      </c>
      <c r="BL202" s="39" t="s">
        <v>334</v>
      </c>
      <c r="BM202" s="39">
        <v>52110</v>
      </c>
      <c r="BN202" s="39">
        <v>560</v>
      </c>
      <c r="BO202" s="39">
        <v>4970</v>
      </c>
      <c r="BP202" s="39">
        <v>13020</v>
      </c>
      <c r="BQ202" s="39">
        <v>13240</v>
      </c>
      <c r="BR202" s="39">
        <v>9510</v>
      </c>
      <c r="BS202" s="39">
        <v>6250</v>
      </c>
      <c r="BT202" s="39">
        <v>4500</v>
      </c>
      <c r="BU202" s="39">
        <v>500</v>
      </c>
      <c r="BV202" s="39" t="s">
        <v>334</v>
      </c>
      <c r="BW202" s="39">
        <v>52540</v>
      </c>
      <c r="BX202" s="39">
        <v>570</v>
      </c>
      <c r="BY202" s="39">
        <v>4950</v>
      </c>
      <c r="BZ202" s="39">
        <v>13070</v>
      </c>
      <c r="CA202" s="39">
        <v>13310</v>
      </c>
      <c r="CB202" s="39">
        <v>9590</v>
      </c>
      <c r="CC202" s="39">
        <v>6350</v>
      </c>
      <c r="CD202" s="39">
        <v>4620</v>
      </c>
      <c r="CE202" s="39">
        <v>550</v>
      </c>
      <c r="CF202" s="39" t="s">
        <v>334</v>
      </c>
      <c r="CG202" s="39">
        <v>53010</v>
      </c>
      <c r="CH202" s="39">
        <v>630</v>
      </c>
      <c r="CI202" s="39">
        <v>4980</v>
      </c>
      <c r="CJ202" s="39">
        <v>13090</v>
      </c>
      <c r="CK202" s="39">
        <v>13400</v>
      </c>
      <c r="CL202" s="39">
        <v>9650</v>
      </c>
      <c r="CM202" s="39">
        <v>6420</v>
      </c>
      <c r="CN202" s="39">
        <v>4720</v>
      </c>
      <c r="CO202" s="39">
        <v>560</v>
      </c>
      <c r="CP202" s="39" t="s">
        <v>334</v>
      </c>
      <c r="CQ202" s="39">
        <v>53450</v>
      </c>
      <c r="CR202" s="39">
        <v>640</v>
      </c>
      <c r="CS202" s="39">
        <v>5080</v>
      </c>
      <c r="CT202" s="39">
        <v>13110</v>
      </c>
      <c r="CU202" s="39">
        <v>13550</v>
      </c>
      <c r="CV202" s="39">
        <v>9690</v>
      </c>
      <c r="CW202" s="39">
        <v>6510</v>
      </c>
      <c r="CX202" s="39">
        <v>4820</v>
      </c>
      <c r="CY202" s="39">
        <v>580</v>
      </c>
      <c r="CZ202" s="39" t="s">
        <v>334</v>
      </c>
      <c r="DA202" s="39">
        <v>53990</v>
      </c>
      <c r="DB202" s="39">
        <v>640</v>
      </c>
      <c r="DC202" s="39">
        <v>5090</v>
      </c>
      <c r="DD202" s="39">
        <v>13130</v>
      </c>
      <c r="DE202" s="39">
        <v>13620</v>
      </c>
      <c r="DF202" s="39">
        <v>9870</v>
      </c>
      <c r="DG202" s="39">
        <v>6570</v>
      </c>
      <c r="DH202" s="39">
        <v>4870</v>
      </c>
      <c r="DI202" s="39">
        <v>600</v>
      </c>
      <c r="DJ202" s="39" t="s">
        <v>334</v>
      </c>
      <c r="DK202" s="39">
        <v>54400</v>
      </c>
      <c r="DL202" s="39">
        <v>650</v>
      </c>
      <c r="DM202" s="39">
        <v>5110</v>
      </c>
      <c r="DN202" s="39">
        <v>13250</v>
      </c>
      <c r="DO202" s="39">
        <v>13760</v>
      </c>
      <c r="DP202" s="39">
        <v>9830</v>
      </c>
      <c r="DQ202" s="39">
        <v>6580</v>
      </c>
      <c r="DR202" s="39">
        <v>4890</v>
      </c>
      <c r="DS202" s="39">
        <v>620</v>
      </c>
      <c r="DT202" s="39" t="s">
        <v>334</v>
      </c>
      <c r="DU202" s="39">
        <v>54690</v>
      </c>
      <c r="DV202" s="39">
        <v>650</v>
      </c>
      <c r="DW202" s="39">
        <v>5220</v>
      </c>
      <c r="DX202" s="39">
        <v>13330</v>
      </c>
      <c r="DY202" s="39">
        <v>13850</v>
      </c>
      <c r="DZ202" s="39">
        <v>9870</v>
      </c>
      <c r="EA202" s="39">
        <v>6590</v>
      </c>
      <c r="EB202" s="39">
        <v>4920</v>
      </c>
      <c r="EC202" s="39">
        <v>630</v>
      </c>
      <c r="ED202" s="39" t="s">
        <v>334</v>
      </c>
      <c r="EE202" s="39">
        <v>55050</v>
      </c>
      <c r="EF202" s="39">
        <v>670</v>
      </c>
      <c r="EG202" s="39">
        <v>5300</v>
      </c>
      <c r="EH202" s="39">
        <v>13460</v>
      </c>
      <c r="EI202" s="39">
        <v>13880</v>
      </c>
      <c r="EJ202" s="39">
        <v>9920</v>
      </c>
      <c r="EK202" s="39">
        <v>6650</v>
      </c>
      <c r="EL202" s="39">
        <v>4960</v>
      </c>
      <c r="EM202" s="39">
        <v>650</v>
      </c>
      <c r="EN202" s="39" t="s">
        <v>334</v>
      </c>
      <c r="EO202" s="39">
        <v>55500</v>
      </c>
      <c r="EP202" s="39">
        <v>710</v>
      </c>
      <c r="EQ202" s="39">
        <v>5460</v>
      </c>
      <c r="ER202" s="39">
        <v>13720</v>
      </c>
      <c r="ES202" s="39">
        <v>14030</v>
      </c>
      <c r="ET202" s="39">
        <v>9930</v>
      </c>
      <c r="EU202" s="39">
        <v>6750</v>
      </c>
      <c r="EV202" s="39">
        <v>4980</v>
      </c>
      <c r="EW202" s="39">
        <v>670</v>
      </c>
      <c r="EX202" s="39" t="s">
        <v>334</v>
      </c>
      <c r="EY202" s="39">
        <v>56250</v>
      </c>
      <c r="EZ202" s="39">
        <v>770</v>
      </c>
      <c r="FA202" s="39">
        <v>5570</v>
      </c>
      <c r="FB202" s="39">
        <v>13990</v>
      </c>
      <c r="FC202" s="39">
        <v>14190</v>
      </c>
      <c r="FD202" s="39">
        <v>9960</v>
      </c>
      <c r="FE202" s="39">
        <v>6860</v>
      </c>
      <c r="FF202" s="39">
        <v>5010</v>
      </c>
      <c r="FG202" s="39">
        <v>700</v>
      </c>
      <c r="FH202" s="39" t="s">
        <v>334</v>
      </c>
      <c r="FI202" s="39">
        <v>57040</v>
      </c>
      <c r="FJ202" s="39">
        <v>790</v>
      </c>
      <c r="FK202" s="39">
        <v>5660</v>
      </c>
      <c r="FL202" s="39">
        <v>14170</v>
      </c>
      <c r="FM202" s="39">
        <v>14270</v>
      </c>
      <c r="FN202" s="39">
        <v>10020</v>
      </c>
      <c r="FO202" s="39">
        <v>6870</v>
      </c>
      <c r="FP202" s="39">
        <v>5040</v>
      </c>
      <c r="FQ202" s="39">
        <v>710</v>
      </c>
      <c r="FR202" s="39" t="s">
        <v>334</v>
      </c>
      <c r="FS202" s="39">
        <v>57530</v>
      </c>
      <c r="FT202" s="39">
        <v>810</v>
      </c>
      <c r="FU202" s="39">
        <v>5750</v>
      </c>
      <c r="FV202" s="39">
        <v>14500</v>
      </c>
      <c r="FW202" s="39">
        <v>14370</v>
      </c>
      <c r="FX202" s="39">
        <v>10090</v>
      </c>
      <c r="FY202" s="39">
        <v>6880</v>
      </c>
      <c r="FZ202" s="39">
        <v>5040</v>
      </c>
      <c r="GA202" s="39">
        <v>720</v>
      </c>
      <c r="GB202" s="39" t="s">
        <v>334</v>
      </c>
      <c r="GC202" s="39">
        <v>58150</v>
      </c>
      <c r="GD202" s="39">
        <v>820</v>
      </c>
      <c r="GE202" s="39">
        <v>5700</v>
      </c>
      <c r="GF202" s="39">
        <v>14530</v>
      </c>
      <c r="GG202" s="39">
        <v>14520</v>
      </c>
      <c r="GH202" s="39">
        <v>10110</v>
      </c>
      <c r="GI202" s="39">
        <v>6890</v>
      </c>
      <c r="GJ202" s="39">
        <v>5090</v>
      </c>
      <c r="GK202" s="39">
        <v>730</v>
      </c>
      <c r="GL202" s="39" t="s">
        <v>334</v>
      </c>
      <c r="GM202" s="39">
        <v>58380</v>
      </c>
      <c r="GN202" s="39">
        <v>800</v>
      </c>
      <c r="GO202" s="39">
        <v>5710</v>
      </c>
      <c r="GP202" s="39">
        <v>14660</v>
      </c>
      <c r="GQ202" s="39">
        <v>14640</v>
      </c>
      <c r="GR202" s="39">
        <v>10150</v>
      </c>
      <c r="GS202" s="39">
        <v>6930</v>
      </c>
      <c r="GT202" s="39">
        <v>5120</v>
      </c>
      <c r="GU202" s="39">
        <v>740</v>
      </c>
      <c r="GV202" s="39" t="s">
        <v>334</v>
      </c>
      <c r="GW202" s="39">
        <v>58730</v>
      </c>
      <c r="GX202" s="39">
        <v>800</v>
      </c>
      <c r="GY202" s="39">
        <v>5730</v>
      </c>
      <c r="GZ202" s="39">
        <v>14770</v>
      </c>
      <c r="HA202" s="39">
        <v>14750</v>
      </c>
      <c r="HB202" s="39">
        <v>10290</v>
      </c>
      <c r="HC202" s="39">
        <v>6980</v>
      </c>
      <c r="HD202" s="39">
        <v>5160</v>
      </c>
      <c r="HE202" s="39">
        <v>740</v>
      </c>
      <c r="HF202" s="39" t="s">
        <v>334</v>
      </c>
      <c r="HG202" s="39">
        <v>59230</v>
      </c>
      <c r="HH202" s="39">
        <v>820</v>
      </c>
      <c r="HI202" s="39">
        <v>5780</v>
      </c>
      <c r="HJ202" s="39">
        <v>14850</v>
      </c>
      <c r="HK202" s="39">
        <v>14850</v>
      </c>
      <c r="HL202" s="39">
        <v>10360</v>
      </c>
      <c r="HM202" s="39">
        <v>7050</v>
      </c>
      <c r="HN202" s="39">
        <v>5210</v>
      </c>
      <c r="HO202" s="39">
        <v>750</v>
      </c>
      <c r="HP202" s="39" t="s">
        <v>334</v>
      </c>
      <c r="HQ202" s="39">
        <v>59670</v>
      </c>
      <c r="HR202" s="39">
        <v>850</v>
      </c>
      <c r="HS202" s="39">
        <v>5820</v>
      </c>
      <c r="HT202" s="39">
        <v>14920</v>
      </c>
      <c r="HU202" s="39">
        <v>14960</v>
      </c>
      <c r="HV202" s="39">
        <v>10450</v>
      </c>
      <c r="HW202" s="39">
        <v>7080</v>
      </c>
      <c r="HX202" s="39">
        <v>5220</v>
      </c>
      <c r="HY202" s="39">
        <v>760</v>
      </c>
      <c r="HZ202" s="39" t="s">
        <v>334</v>
      </c>
      <c r="IA202" s="39">
        <v>60070</v>
      </c>
      <c r="IB202" s="39">
        <v>840</v>
      </c>
      <c r="IC202" s="39">
        <v>5840</v>
      </c>
      <c r="ID202" s="39">
        <v>15070</v>
      </c>
      <c r="IE202" s="39">
        <v>15250</v>
      </c>
      <c r="IF202" s="39">
        <v>10560</v>
      </c>
      <c r="IG202" s="39">
        <v>7180</v>
      </c>
      <c r="IH202" s="39">
        <v>5290</v>
      </c>
      <c r="II202" s="39">
        <v>770</v>
      </c>
      <c r="IJ202" s="39" t="s">
        <v>334</v>
      </c>
      <c r="IK202" s="39">
        <v>60790</v>
      </c>
      <c r="IL202" s="39">
        <v>850</v>
      </c>
      <c r="IM202" s="39">
        <v>5870</v>
      </c>
      <c r="IN202" s="39">
        <v>15210</v>
      </c>
      <c r="IO202" s="39">
        <v>15410</v>
      </c>
      <c r="IP202" s="39">
        <v>10660</v>
      </c>
      <c r="IQ202" s="39">
        <v>7280</v>
      </c>
      <c r="IR202" s="39">
        <v>5340</v>
      </c>
      <c r="IS202" s="39">
        <v>790</v>
      </c>
      <c r="IT202" s="39" t="s">
        <v>334</v>
      </c>
      <c r="IU202" s="39">
        <v>61420</v>
      </c>
      <c r="IV202" s="39">
        <v>870</v>
      </c>
      <c r="IW202" s="39">
        <v>5830</v>
      </c>
      <c r="IX202" s="39">
        <v>15280</v>
      </c>
      <c r="IY202" s="39">
        <v>15620</v>
      </c>
      <c r="IZ202" s="39">
        <v>10790</v>
      </c>
      <c r="JA202" s="39">
        <v>7350</v>
      </c>
      <c r="JB202" s="39">
        <v>5410</v>
      </c>
      <c r="JC202" s="39">
        <v>800</v>
      </c>
      <c r="JD202" s="39" t="s">
        <v>334</v>
      </c>
      <c r="JE202" s="39">
        <v>61940</v>
      </c>
      <c r="JF202" s="39">
        <v>880</v>
      </c>
      <c r="JG202" s="39">
        <v>5900</v>
      </c>
      <c r="JH202" s="39">
        <v>15450</v>
      </c>
      <c r="JI202" s="39">
        <v>15880</v>
      </c>
      <c r="JJ202" s="39">
        <v>10900</v>
      </c>
      <c r="JK202" s="39">
        <v>7420</v>
      </c>
      <c r="JL202" s="39">
        <v>5470</v>
      </c>
      <c r="JM202" s="39">
        <v>800</v>
      </c>
      <c r="JN202" s="39" t="s">
        <v>334</v>
      </c>
      <c r="JO202" s="39">
        <v>62710</v>
      </c>
      <c r="JP202" s="39">
        <v>880</v>
      </c>
      <c r="JQ202" s="39">
        <v>5990</v>
      </c>
      <c r="JR202" s="39">
        <v>15670</v>
      </c>
      <c r="JS202" s="39">
        <v>16090</v>
      </c>
      <c r="JT202" s="39">
        <v>11150</v>
      </c>
      <c r="JU202" s="39">
        <v>7560</v>
      </c>
      <c r="JV202" s="39">
        <v>5610</v>
      </c>
      <c r="JW202" s="39">
        <v>820</v>
      </c>
      <c r="JX202" s="39" t="s">
        <v>334</v>
      </c>
      <c r="JY202" s="39">
        <v>63770</v>
      </c>
      <c r="JZ202" s="39">
        <v>890</v>
      </c>
      <c r="KA202" s="39">
        <v>6070</v>
      </c>
      <c r="KB202" s="39">
        <v>15820</v>
      </c>
      <c r="KC202" s="39">
        <v>16270</v>
      </c>
      <c r="KD202" s="39">
        <v>11300</v>
      </c>
      <c r="KE202" s="39">
        <v>7630</v>
      </c>
      <c r="KF202" s="39">
        <v>5660</v>
      </c>
      <c r="KG202" s="39">
        <v>830</v>
      </c>
      <c r="KH202" s="39" t="s">
        <v>334</v>
      </c>
      <c r="KI202" s="39">
        <v>64470</v>
      </c>
      <c r="KJ202" s="39">
        <v>920</v>
      </c>
      <c r="KK202" s="39">
        <v>6110</v>
      </c>
      <c r="KL202" s="39">
        <v>15930</v>
      </c>
      <c r="KM202" s="39">
        <v>16380</v>
      </c>
      <c r="KN202" s="39">
        <v>11480</v>
      </c>
      <c r="KO202" s="39">
        <v>7730</v>
      </c>
      <c r="KP202" s="39">
        <v>5710</v>
      </c>
      <c r="KQ202" s="39">
        <v>830</v>
      </c>
      <c r="KR202" s="39" t="s">
        <v>334</v>
      </c>
      <c r="KS202" s="39">
        <v>65090</v>
      </c>
      <c r="KT202" s="39">
        <v>940</v>
      </c>
      <c r="KU202" s="39">
        <v>6250</v>
      </c>
      <c r="KV202" s="39">
        <v>16140</v>
      </c>
      <c r="KW202" s="39">
        <v>16550</v>
      </c>
      <c r="KX202" s="39">
        <v>11730</v>
      </c>
      <c r="KY202" s="39">
        <v>7880</v>
      </c>
      <c r="KZ202" s="39">
        <v>5850</v>
      </c>
      <c r="LA202" s="39">
        <v>840</v>
      </c>
      <c r="LB202" s="39" t="s">
        <v>334</v>
      </c>
      <c r="LC202" s="39">
        <v>66180</v>
      </c>
      <c r="LD202" t="str">
        <f>INDEX(Lookup!$F$2:$F$375, MATCH(D202,Lookup!$A$2:$A$375,0))</f>
        <v>:</v>
      </c>
    </row>
    <row r="203" spans="2:316" ht="15" customHeight="1" x14ac:dyDescent="0.25">
      <c r="B203" s="1" t="s">
        <v>342</v>
      </c>
      <c r="C203" s="42">
        <v>1920</v>
      </c>
      <c r="D203" s="42" t="s">
        <v>733</v>
      </c>
      <c r="E203" s="37" t="s">
        <v>734</v>
      </c>
      <c r="F203" s="38">
        <v>350</v>
      </c>
      <c r="G203" s="38">
        <v>1590</v>
      </c>
      <c r="H203" s="38">
        <v>5940</v>
      </c>
      <c r="I203" s="38">
        <v>12360</v>
      </c>
      <c r="J203" s="38">
        <v>8050</v>
      </c>
      <c r="K203" s="38">
        <v>3520</v>
      </c>
      <c r="L203" s="38">
        <v>3930</v>
      </c>
      <c r="M203" s="38">
        <v>700</v>
      </c>
      <c r="N203" s="38" t="s">
        <v>334</v>
      </c>
      <c r="O203" s="39">
        <v>36440</v>
      </c>
      <c r="P203" s="39">
        <v>450</v>
      </c>
      <c r="Q203" s="39">
        <v>2260</v>
      </c>
      <c r="R203" s="39">
        <v>5400</v>
      </c>
      <c r="S203" s="39">
        <v>12450</v>
      </c>
      <c r="T203" s="39">
        <v>8100</v>
      </c>
      <c r="U203" s="39">
        <v>3510</v>
      </c>
      <c r="V203" s="39">
        <v>3940</v>
      </c>
      <c r="W203" s="39">
        <v>720</v>
      </c>
      <c r="X203" s="39" t="s">
        <v>334</v>
      </c>
      <c r="Y203" s="39">
        <v>36830</v>
      </c>
      <c r="Z203" s="39">
        <v>480</v>
      </c>
      <c r="AA203" s="39">
        <v>2500</v>
      </c>
      <c r="AB203" s="39">
        <v>5500</v>
      </c>
      <c r="AC203" s="39">
        <v>12600</v>
      </c>
      <c r="AD203" s="39">
        <v>8050</v>
      </c>
      <c r="AE203" s="39">
        <v>3580</v>
      </c>
      <c r="AF203" s="39">
        <v>3880</v>
      </c>
      <c r="AG203" s="39">
        <v>700</v>
      </c>
      <c r="AH203" s="39" t="s">
        <v>334</v>
      </c>
      <c r="AI203" s="39">
        <v>37290</v>
      </c>
      <c r="AJ203" s="39">
        <v>510</v>
      </c>
      <c r="AK203" s="39">
        <v>2680</v>
      </c>
      <c r="AL203" s="39">
        <v>5500</v>
      </c>
      <c r="AM203" s="39">
        <v>12680</v>
      </c>
      <c r="AN203" s="39">
        <v>8010</v>
      </c>
      <c r="AO203" s="39">
        <v>3650</v>
      </c>
      <c r="AP203" s="39">
        <v>3910</v>
      </c>
      <c r="AQ203" s="39">
        <v>700</v>
      </c>
      <c r="AR203" s="39" t="s">
        <v>334</v>
      </c>
      <c r="AS203" s="39">
        <v>37630</v>
      </c>
      <c r="AT203" s="39">
        <v>510</v>
      </c>
      <c r="AU203" s="39">
        <v>2710</v>
      </c>
      <c r="AV203" s="39">
        <v>5690</v>
      </c>
      <c r="AW203" s="39">
        <v>12570</v>
      </c>
      <c r="AX203" s="39">
        <v>8050</v>
      </c>
      <c r="AY203" s="39">
        <v>3660</v>
      </c>
      <c r="AZ203" s="39">
        <v>3930</v>
      </c>
      <c r="BA203" s="39">
        <v>710</v>
      </c>
      <c r="BB203" s="39" t="s">
        <v>334</v>
      </c>
      <c r="BC203" s="39">
        <v>37820</v>
      </c>
      <c r="BD203" s="39">
        <v>500</v>
      </c>
      <c r="BE203" s="39">
        <v>2700</v>
      </c>
      <c r="BF203" s="39">
        <v>5730</v>
      </c>
      <c r="BG203" s="39">
        <v>12620</v>
      </c>
      <c r="BH203" s="39">
        <v>8080</v>
      </c>
      <c r="BI203" s="39">
        <v>3680</v>
      </c>
      <c r="BJ203" s="39">
        <v>3980</v>
      </c>
      <c r="BK203" s="39">
        <v>740</v>
      </c>
      <c r="BL203" s="39" t="s">
        <v>334</v>
      </c>
      <c r="BM203" s="39">
        <v>38030</v>
      </c>
      <c r="BN203" s="39">
        <v>500</v>
      </c>
      <c r="BO203" s="39">
        <v>2700</v>
      </c>
      <c r="BP203" s="39">
        <v>5800</v>
      </c>
      <c r="BQ203" s="39">
        <v>12650</v>
      </c>
      <c r="BR203" s="39">
        <v>8160</v>
      </c>
      <c r="BS203" s="39">
        <v>3760</v>
      </c>
      <c r="BT203" s="39">
        <v>4070</v>
      </c>
      <c r="BU203" s="39">
        <v>760</v>
      </c>
      <c r="BV203" s="39" t="s">
        <v>334</v>
      </c>
      <c r="BW203" s="39">
        <v>38390</v>
      </c>
      <c r="BX203" s="39">
        <v>510</v>
      </c>
      <c r="BY203" s="39">
        <v>2700</v>
      </c>
      <c r="BZ203" s="39">
        <v>5800</v>
      </c>
      <c r="CA203" s="39">
        <v>12750</v>
      </c>
      <c r="CB203" s="39">
        <v>8210</v>
      </c>
      <c r="CC203" s="39">
        <v>3770</v>
      </c>
      <c r="CD203" s="39">
        <v>4140</v>
      </c>
      <c r="CE203" s="39">
        <v>770</v>
      </c>
      <c r="CF203" s="39" t="s">
        <v>334</v>
      </c>
      <c r="CG203" s="39">
        <v>38640</v>
      </c>
      <c r="CH203" s="39">
        <v>490</v>
      </c>
      <c r="CI203" s="39">
        <v>2700</v>
      </c>
      <c r="CJ203" s="39">
        <v>5860</v>
      </c>
      <c r="CK203" s="39">
        <v>12850</v>
      </c>
      <c r="CL203" s="39">
        <v>8230</v>
      </c>
      <c r="CM203" s="39">
        <v>3790</v>
      </c>
      <c r="CN203" s="39">
        <v>4170</v>
      </c>
      <c r="CO203" s="39">
        <v>780</v>
      </c>
      <c r="CP203" s="39" t="s">
        <v>334</v>
      </c>
      <c r="CQ203" s="39">
        <v>38860</v>
      </c>
      <c r="CR203" s="39">
        <v>500</v>
      </c>
      <c r="CS203" s="39">
        <v>2710</v>
      </c>
      <c r="CT203" s="39">
        <v>5930</v>
      </c>
      <c r="CU203" s="39">
        <v>12900</v>
      </c>
      <c r="CV203" s="39">
        <v>8250</v>
      </c>
      <c r="CW203" s="39">
        <v>3790</v>
      </c>
      <c r="CX203" s="39">
        <v>4210</v>
      </c>
      <c r="CY203" s="39">
        <v>780</v>
      </c>
      <c r="CZ203" s="39" t="s">
        <v>334</v>
      </c>
      <c r="DA203" s="39">
        <v>39050</v>
      </c>
      <c r="DB203" s="39">
        <v>500</v>
      </c>
      <c r="DC203" s="39">
        <v>2750</v>
      </c>
      <c r="DD203" s="39">
        <v>5980</v>
      </c>
      <c r="DE203" s="39">
        <v>12940</v>
      </c>
      <c r="DF203" s="39">
        <v>8260</v>
      </c>
      <c r="DG203" s="39">
        <v>3820</v>
      </c>
      <c r="DH203" s="39">
        <v>4220</v>
      </c>
      <c r="DI203" s="39">
        <v>780</v>
      </c>
      <c r="DJ203" s="39" t="s">
        <v>334</v>
      </c>
      <c r="DK203" s="39">
        <v>39240</v>
      </c>
      <c r="DL203" s="39">
        <v>490</v>
      </c>
      <c r="DM203" s="39">
        <v>2800</v>
      </c>
      <c r="DN203" s="39">
        <v>5990</v>
      </c>
      <c r="DO203" s="39">
        <v>12980</v>
      </c>
      <c r="DP203" s="39">
        <v>8290</v>
      </c>
      <c r="DQ203" s="39">
        <v>3840</v>
      </c>
      <c r="DR203" s="39">
        <v>4220</v>
      </c>
      <c r="DS203" s="39">
        <v>780</v>
      </c>
      <c r="DT203" s="39" t="s">
        <v>334</v>
      </c>
      <c r="DU203" s="39">
        <v>39390</v>
      </c>
      <c r="DV203" s="39">
        <v>490</v>
      </c>
      <c r="DW203" s="39">
        <v>2780</v>
      </c>
      <c r="DX203" s="39">
        <v>6010</v>
      </c>
      <c r="DY203" s="39">
        <v>13090</v>
      </c>
      <c r="DZ203" s="39">
        <v>8370</v>
      </c>
      <c r="EA203" s="39">
        <v>3840</v>
      </c>
      <c r="EB203" s="39">
        <v>4200</v>
      </c>
      <c r="EC203" s="39">
        <v>790</v>
      </c>
      <c r="ED203" s="39" t="s">
        <v>334</v>
      </c>
      <c r="EE203" s="39">
        <v>39560</v>
      </c>
      <c r="EF203" s="39">
        <v>500</v>
      </c>
      <c r="EG203" s="39">
        <v>2760</v>
      </c>
      <c r="EH203" s="39">
        <v>6060</v>
      </c>
      <c r="EI203" s="39">
        <v>13170</v>
      </c>
      <c r="EJ203" s="39">
        <v>8440</v>
      </c>
      <c r="EK203" s="39">
        <v>3860</v>
      </c>
      <c r="EL203" s="39">
        <v>4250</v>
      </c>
      <c r="EM203" s="39">
        <v>810</v>
      </c>
      <c r="EN203" s="39" t="s">
        <v>334</v>
      </c>
      <c r="EO203" s="39">
        <v>39830</v>
      </c>
      <c r="EP203" s="39">
        <v>500</v>
      </c>
      <c r="EQ203" s="39">
        <v>2820</v>
      </c>
      <c r="ER203" s="39">
        <v>6090</v>
      </c>
      <c r="ES203" s="39">
        <v>13230</v>
      </c>
      <c r="ET203" s="39">
        <v>8450</v>
      </c>
      <c r="EU203" s="39">
        <v>3920</v>
      </c>
      <c r="EV203" s="39">
        <v>4270</v>
      </c>
      <c r="EW203" s="39">
        <v>820</v>
      </c>
      <c r="EX203" s="39" t="s">
        <v>334</v>
      </c>
      <c r="EY203" s="39">
        <v>40120</v>
      </c>
      <c r="EZ203" s="39">
        <v>520</v>
      </c>
      <c r="FA203" s="39">
        <v>2820</v>
      </c>
      <c r="FB203" s="39">
        <v>6180</v>
      </c>
      <c r="FC203" s="39">
        <v>13330</v>
      </c>
      <c r="FD203" s="39">
        <v>8530</v>
      </c>
      <c r="FE203" s="39">
        <v>3990</v>
      </c>
      <c r="FF203" s="39">
        <v>4320</v>
      </c>
      <c r="FG203" s="39">
        <v>850</v>
      </c>
      <c r="FH203" s="39" t="s">
        <v>334</v>
      </c>
      <c r="FI203" s="39">
        <v>40530</v>
      </c>
      <c r="FJ203" s="39">
        <v>520</v>
      </c>
      <c r="FK203" s="39">
        <v>2840</v>
      </c>
      <c r="FL203" s="39">
        <v>6230</v>
      </c>
      <c r="FM203" s="39">
        <v>13450</v>
      </c>
      <c r="FN203" s="39">
        <v>8520</v>
      </c>
      <c r="FO203" s="39">
        <v>4030</v>
      </c>
      <c r="FP203" s="39">
        <v>4320</v>
      </c>
      <c r="FQ203" s="39">
        <v>860</v>
      </c>
      <c r="FR203" s="39" t="s">
        <v>334</v>
      </c>
      <c r="FS203" s="39">
        <v>40770</v>
      </c>
      <c r="FT203" s="39">
        <v>520</v>
      </c>
      <c r="FU203" s="39">
        <v>2850</v>
      </c>
      <c r="FV203" s="39">
        <v>6300</v>
      </c>
      <c r="FW203" s="39">
        <v>13590</v>
      </c>
      <c r="FX203" s="39">
        <v>8540</v>
      </c>
      <c r="FY203" s="39">
        <v>4050</v>
      </c>
      <c r="FZ203" s="39">
        <v>4330</v>
      </c>
      <c r="GA203" s="39">
        <v>880</v>
      </c>
      <c r="GB203" s="39" t="s">
        <v>334</v>
      </c>
      <c r="GC203" s="39">
        <v>41050</v>
      </c>
      <c r="GD203" s="39">
        <v>530</v>
      </c>
      <c r="GE203" s="39">
        <v>2860</v>
      </c>
      <c r="GF203" s="39">
        <v>6300</v>
      </c>
      <c r="GG203" s="39">
        <v>13630</v>
      </c>
      <c r="GH203" s="39">
        <v>8560</v>
      </c>
      <c r="GI203" s="39">
        <v>4060</v>
      </c>
      <c r="GJ203" s="39">
        <v>4330</v>
      </c>
      <c r="GK203" s="39">
        <v>890</v>
      </c>
      <c r="GL203" s="39" t="s">
        <v>334</v>
      </c>
      <c r="GM203" s="39">
        <v>41150</v>
      </c>
      <c r="GN203" s="39">
        <v>530</v>
      </c>
      <c r="GO203" s="39">
        <v>2850</v>
      </c>
      <c r="GP203" s="39">
        <v>6360</v>
      </c>
      <c r="GQ203" s="39">
        <v>13670</v>
      </c>
      <c r="GR203" s="39">
        <v>8580</v>
      </c>
      <c r="GS203" s="39">
        <v>4070</v>
      </c>
      <c r="GT203" s="39">
        <v>4330</v>
      </c>
      <c r="GU203" s="39">
        <v>910</v>
      </c>
      <c r="GV203" s="39" t="s">
        <v>334</v>
      </c>
      <c r="GW203" s="39">
        <v>41300</v>
      </c>
      <c r="GX203" s="39">
        <v>550</v>
      </c>
      <c r="GY203" s="39">
        <v>2880</v>
      </c>
      <c r="GZ203" s="39">
        <v>6460</v>
      </c>
      <c r="HA203" s="39">
        <v>13810</v>
      </c>
      <c r="HB203" s="39">
        <v>8590</v>
      </c>
      <c r="HC203" s="39">
        <v>4120</v>
      </c>
      <c r="HD203" s="39">
        <v>4340</v>
      </c>
      <c r="HE203" s="39">
        <v>940</v>
      </c>
      <c r="HF203" s="39" t="s">
        <v>334</v>
      </c>
      <c r="HG203" s="39">
        <v>41690</v>
      </c>
      <c r="HH203" s="39">
        <v>550</v>
      </c>
      <c r="HI203" s="39">
        <v>2890</v>
      </c>
      <c r="HJ203" s="39">
        <v>6490</v>
      </c>
      <c r="HK203" s="39">
        <v>13880</v>
      </c>
      <c r="HL203" s="39">
        <v>8630</v>
      </c>
      <c r="HM203" s="39">
        <v>4150</v>
      </c>
      <c r="HN203" s="39">
        <v>4350</v>
      </c>
      <c r="HO203" s="39">
        <v>950</v>
      </c>
      <c r="HP203" s="39" t="s">
        <v>334</v>
      </c>
      <c r="HQ203" s="39">
        <v>41890</v>
      </c>
      <c r="HR203" s="39">
        <v>580</v>
      </c>
      <c r="HS203" s="39">
        <v>2910</v>
      </c>
      <c r="HT203" s="39">
        <v>6590</v>
      </c>
      <c r="HU203" s="39">
        <v>13900</v>
      </c>
      <c r="HV203" s="39">
        <v>8650</v>
      </c>
      <c r="HW203" s="39">
        <v>4240</v>
      </c>
      <c r="HX203" s="39">
        <v>4410</v>
      </c>
      <c r="HY203" s="39">
        <v>1000</v>
      </c>
      <c r="HZ203" s="39" t="s">
        <v>334</v>
      </c>
      <c r="IA203" s="39">
        <v>42270</v>
      </c>
      <c r="IB203" s="39">
        <v>600</v>
      </c>
      <c r="IC203" s="39">
        <v>2930</v>
      </c>
      <c r="ID203" s="39">
        <v>6660</v>
      </c>
      <c r="IE203" s="39">
        <v>14030</v>
      </c>
      <c r="IF203" s="39">
        <v>8680</v>
      </c>
      <c r="IG203" s="39">
        <v>4270</v>
      </c>
      <c r="IH203" s="39">
        <v>4420</v>
      </c>
      <c r="II203" s="39">
        <v>1040</v>
      </c>
      <c r="IJ203" s="39" t="s">
        <v>334</v>
      </c>
      <c r="IK203" s="39">
        <v>42620</v>
      </c>
      <c r="IL203" s="39">
        <v>620</v>
      </c>
      <c r="IM203" s="39">
        <v>2940</v>
      </c>
      <c r="IN203" s="39">
        <v>6760</v>
      </c>
      <c r="IO203" s="39">
        <v>14100</v>
      </c>
      <c r="IP203" s="39">
        <v>8730</v>
      </c>
      <c r="IQ203" s="39">
        <v>4330</v>
      </c>
      <c r="IR203" s="39">
        <v>4450</v>
      </c>
      <c r="IS203" s="39">
        <v>1060</v>
      </c>
      <c r="IT203" s="39" t="s">
        <v>334</v>
      </c>
      <c r="IU203" s="39">
        <v>42980</v>
      </c>
      <c r="IV203" s="39">
        <v>640</v>
      </c>
      <c r="IW203" s="39">
        <v>2940</v>
      </c>
      <c r="IX203" s="39">
        <v>6860</v>
      </c>
      <c r="IY203" s="39">
        <v>14270</v>
      </c>
      <c r="IZ203" s="39">
        <v>8770</v>
      </c>
      <c r="JA203" s="39">
        <v>4360</v>
      </c>
      <c r="JB203" s="39">
        <v>4490</v>
      </c>
      <c r="JC203" s="39">
        <v>1070</v>
      </c>
      <c r="JD203" s="39" t="s">
        <v>334</v>
      </c>
      <c r="JE203" s="39">
        <v>43390</v>
      </c>
      <c r="JF203" s="39">
        <v>730</v>
      </c>
      <c r="JG203" s="39">
        <v>2970</v>
      </c>
      <c r="JH203" s="39">
        <v>7020</v>
      </c>
      <c r="JI203" s="39">
        <v>14490</v>
      </c>
      <c r="JJ203" s="39">
        <v>8840</v>
      </c>
      <c r="JK203" s="39">
        <v>4410</v>
      </c>
      <c r="JL203" s="39">
        <v>4520</v>
      </c>
      <c r="JM203" s="39">
        <v>1100</v>
      </c>
      <c r="JN203" s="39" t="s">
        <v>334</v>
      </c>
      <c r="JO203" s="39">
        <v>44070</v>
      </c>
      <c r="JP203" s="39">
        <v>740</v>
      </c>
      <c r="JQ203" s="39">
        <v>3050</v>
      </c>
      <c r="JR203" s="39">
        <v>7160</v>
      </c>
      <c r="JS203" s="39">
        <v>14650</v>
      </c>
      <c r="JT203" s="39">
        <v>8890</v>
      </c>
      <c r="JU203" s="39">
        <v>4440</v>
      </c>
      <c r="JV203" s="39">
        <v>4550</v>
      </c>
      <c r="JW203" s="39">
        <v>1130</v>
      </c>
      <c r="JX203" s="39" t="s">
        <v>334</v>
      </c>
      <c r="JY203" s="39">
        <v>44610</v>
      </c>
      <c r="JZ203" s="39">
        <v>770</v>
      </c>
      <c r="KA203" s="39">
        <v>3100</v>
      </c>
      <c r="KB203" s="39">
        <v>7250</v>
      </c>
      <c r="KC203" s="39">
        <v>14760</v>
      </c>
      <c r="KD203" s="39">
        <v>8950</v>
      </c>
      <c r="KE203" s="39">
        <v>4500</v>
      </c>
      <c r="KF203" s="39">
        <v>4580</v>
      </c>
      <c r="KG203" s="39">
        <v>1160</v>
      </c>
      <c r="KH203" s="39" t="s">
        <v>334</v>
      </c>
      <c r="KI203" s="39">
        <v>45070</v>
      </c>
      <c r="KJ203" s="39">
        <v>810</v>
      </c>
      <c r="KK203" s="39">
        <v>3150</v>
      </c>
      <c r="KL203" s="39">
        <v>7320</v>
      </c>
      <c r="KM203" s="39">
        <v>14850</v>
      </c>
      <c r="KN203" s="39">
        <v>8990</v>
      </c>
      <c r="KO203" s="39">
        <v>4560</v>
      </c>
      <c r="KP203" s="39">
        <v>4670</v>
      </c>
      <c r="KQ203" s="39">
        <v>1170</v>
      </c>
      <c r="KR203" s="39" t="s">
        <v>334</v>
      </c>
      <c r="KS203" s="39">
        <v>45520</v>
      </c>
      <c r="KT203" s="39">
        <v>850</v>
      </c>
      <c r="KU203" s="39">
        <v>3120</v>
      </c>
      <c r="KV203" s="39">
        <v>7360</v>
      </c>
      <c r="KW203" s="39">
        <v>14870</v>
      </c>
      <c r="KX203" s="39">
        <v>8980</v>
      </c>
      <c r="KY203" s="39">
        <v>4600</v>
      </c>
      <c r="KZ203" s="39">
        <v>4710</v>
      </c>
      <c r="LA203" s="39">
        <v>1190</v>
      </c>
      <c r="LB203" s="39" t="s">
        <v>334</v>
      </c>
      <c r="LC203" s="39">
        <v>45670</v>
      </c>
      <c r="LD203" t="str">
        <f>INDEX(Lookup!$F$2:$F$375, MATCH(D203,Lookup!$A$2:$A$375,0))</f>
        <v>:</v>
      </c>
    </row>
    <row r="204" spans="2:316" ht="15" customHeight="1" x14ac:dyDescent="0.25">
      <c r="B204" s="1" t="s">
        <v>342</v>
      </c>
      <c r="C204" s="42">
        <v>1925</v>
      </c>
      <c r="D204" s="42" t="s">
        <v>735</v>
      </c>
      <c r="E204" s="37" t="s">
        <v>736</v>
      </c>
      <c r="F204" s="38">
        <v>2110</v>
      </c>
      <c r="G204" s="38">
        <v>6840</v>
      </c>
      <c r="H204" s="38">
        <v>17000</v>
      </c>
      <c r="I204" s="38">
        <v>8060</v>
      </c>
      <c r="J204" s="38">
        <v>6120</v>
      </c>
      <c r="K204" s="38">
        <v>3610</v>
      </c>
      <c r="L204" s="38">
        <v>2630</v>
      </c>
      <c r="M204" s="38">
        <v>260</v>
      </c>
      <c r="N204" s="38" t="s">
        <v>334</v>
      </c>
      <c r="O204" s="39">
        <v>46630</v>
      </c>
      <c r="P204" s="39">
        <v>2370</v>
      </c>
      <c r="Q204" s="39">
        <v>6790</v>
      </c>
      <c r="R204" s="39">
        <v>17190</v>
      </c>
      <c r="S204" s="39">
        <v>8100</v>
      </c>
      <c r="T204" s="39">
        <v>6130</v>
      </c>
      <c r="U204" s="39">
        <v>3620</v>
      </c>
      <c r="V204" s="39">
        <v>2620</v>
      </c>
      <c r="W204" s="39">
        <v>250</v>
      </c>
      <c r="X204" s="39" t="s">
        <v>334</v>
      </c>
      <c r="Y204" s="39">
        <v>47060</v>
      </c>
      <c r="Z204" s="39">
        <v>2510</v>
      </c>
      <c r="AA204" s="39">
        <v>7090</v>
      </c>
      <c r="AB204" s="39">
        <v>17170</v>
      </c>
      <c r="AC204" s="39">
        <v>8190</v>
      </c>
      <c r="AD204" s="39">
        <v>6100</v>
      </c>
      <c r="AE204" s="39">
        <v>3590</v>
      </c>
      <c r="AF204" s="39">
        <v>2550</v>
      </c>
      <c r="AG204" s="39">
        <v>260</v>
      </c>
      <c r="AH204" s="39" t="s">
        <v>334</v>
      </c>
      <c r="AI204" s="39">
        <v>47450</v>
      </c>
      <c r="AJ204" s="39">
        <v>2620</v>
      </c>
      <c r="AK204" s="39">
        <v>7210</v>
      </c>
      <c r="AL204" s="39">
        <v>17240</v>
      </c>
      <c r="AM204" s="39">
        <v>8150</v>
      </c>
      <c r="AN204" s="39">
        <v>6120</v>
      </c>
      <c r="AO204" s="39">
        <v>3680</v>
      </c>
      <c r="AP204" s="39">
        <v>2540</v>
      </c>
      <c r="AQ204" s="39">
        <v>250</v>
      </c>
      <c r="AR204" s="39" t="s">
        <v>334</v>
      </c>
      <c r="AS204" s="39">
        <v>47790</v>
      </c>
      <c r="AT204" s="39">
        <v>2740</v>
      </c>
      <c r="AU204" s="39">
        <v>7280</v>
      </c>
      <c r="AV204" s="39">
        <v>17270</v>
      </c>
      <c r="AW204" s="39">
        <v>8240</v>
      </c>
      <c r="AX204" s="39">
        <v>6110</v>
      </c>
      <c r="AY204" s="39">
        <v>3700</v>
      </c>
      <c r="AZ204" s="39">
        <v>2580</v>
      </c>
      <c r="BA204" s="39">
        <v>250</v>
      </c>
      <c r="BB204" s="39" t="s">
        <v>334</v>
      </c>
      <c r="BC204" s="39">
        <v>48160</v>
      </c>
      <c r="BD204" s="39">
        <v>2840</v>
      </c>
      <c r="BE204" s="39">
        <v>7350</v>
      </c>
      <c r="BF204" s="39">
        <v>17290</v>
      </c>
      <c r="BG204" s="39">
        <v>8300</v>
      </c>
      <c r="BH204" s="39">
        <v>6120</v>
      </c>
      <c r="BI204" s="39">
        <v>3770</v>
      </c>
      <c r="BJ204" s="39">
        <v>2640</v>
      </c>
      <c r="BK204" s="39">
        <v>260</v>
      </c>
      <c r="BL204" s="39" t="s">
        <v>334</v>
      </c>
      <c r="BM204" s="39">
        <v>48560</v>
      </c>
      <c r="BN204" s="39">
        <v>2860</v>
      </c>
      <c r="BO204" s="39">
        <v>7350</v>
      </c>
      <c r="BP204" s="39">
        <v>17320</v>
      </c>
      <c r="BQ204" s="39">
        <v>8290</v>
      </c>
      <c r="BR204" s="39">
        <v>6150</v>
      </c>
      <c r="BS204" s="39">
        <v>3780</v>
      </c>
      <c r="BT204" s="39">
        <v>2680</v>
      </c>
      <c r="BU204" s="39">
        <v>260</v>
      </c>
      <c r="BV204" s="39" t="s">
        <v>334</v>
      </c>
      <c r="BW204" s="39">
        <v>48690</v>
      </c>
      <c r="BX204" s="39">
        <v>2940</v>
      </c>
      <c r="BY204" s="39">
        <v>7440</v>
      </c>
      <c r="BZ204" s="39">
        <v>17300</v>
      </c>
      <c r="CA204" s="39">
        <v>8370</v>
      </c>
      <c r="CB204" s="39">
        <v>6200</v>
      </c>
      <c r="CC204" s="39">
        <v>3890</v>
      </c>
      <c r="CD204" s="39">
        <v>2730</v>
      </c>
      <c r="CE204" s="39">
        <v>260</v>
      </c>
      <c r="CF204" s="39" t="s">
        <v>334</v>
      </c>
      <c r="CG204" s="39">
        <v>49130</v>
      </c>
      <c r="CH204" s="39">
        <v>2990</v>
      </c>
      <c r="CI204" s="39">
        <v>7480</v>
      </c>
      <c r="CJ204" s="39">
        <v>17380</v>
      </c>
      <c r="CK204" s="39">
        <v>8490</v>
      </c>
      <c r="CL204" s="39">
        <v>6260</v>
      </c>
      <c r="CM204" s="39">
        <v>3950</v>
      </c>
      <c r="CN204" s="39">
        <v>2790</v>
      </c>
      <c r="CO204" s="39">
        <v>260</v>
      </c>
      <c r="CP204" s="39" t="s">
        <v>334</v>
      </c>
      <c r="CQ204" s="39">
        <v>49590</v>
      </c>
      <c r="CR204" s="39">
        <v>3030</v>
      </c>
      <c r="CS204" s="39">
        <v>7500</v>
      </c>
      <c r="CT204" s="39">
        <v>17570</v>
      </c>
      <c r="CU204" s="39">
        <v>8690</v>
      </c>
      <c r="CV204" s="39">
        <v>6350</v>
      </c>
      <c r="CW204" s="39">
        <v>4030</v>
      </c>
      <c r="CX204" s="39">
        <v>2860</v>
      </c>
      <c r="CY204" s="39">
        <v>260</v>
      </c>
      <c r="CZ204" s="39" t="s">
        <v>334</v>
      </c>
      <c r="DA204" s="39">
        <v>50270</v>
      </c>
      <c r="DB204" s="39">
        <v>3040</v>
      </c>
      <c r="DC204" s="39">
        <v>7570</v>
      </c>
      <c r="DD204" s="39">
        <v>17680</v>
      </c>
      <c r="DE204" s="39">
        <v>8870</v>
      </c>
      <c r="DF204" s="39">
        <v>6470</v>
      </c>
      <c r="DG204" s="39">
        <v>4170</v>
      </c>
      <c r="DH204" s="39">
        <v>2920</v>
      </c>
      <c r="DI204" s="39">
        <v>260</v>
      </c>
      <c r="DJ204" s="39" t="s">
        <v>334</v>
      </c>
      <c r="DK204" s="39">
        <v>50980</v>
      </c>
      <c r="DL204" s="39">
        <v>3070</v>
      </c>
      <c r="DM204" s="39">
        <v>7630</v>
      </c>
      <c r="DN204" s="39">
        <v>17800</v>
      </c>
      <c r="DO204" s="39">
        <v>8950</v>
      </c>
      <c r="DP204" s="39">
        <v>6550</v>
      </c>
      <c r="DQ204" s="39">
        <v>4240</v>
      </c>
      <c r="DR204" s="39">
        <v>2940</v>
      </c>
      <c r="DS204" s="39">
        <v>270</v>
      </c>
      <c r="DT204" s="39" t="s">
        <v>334</v>
      </c>
      <c r="DU204" s="39">
        <v>51450</v>
      </c>
      <c r="DV204" s="39">
        <v>3100</v>
      </c>
      <c r="DW204" s="39">
        <v>7690</v>
      </c>
      <c r="DX204" s="39">
        <v>18020</v>
      </c>
      <c r="DY204" s="39">
        <v>9010</v>
      </c>
      <c r="DZ204" s="39">
        <v>6620</v>
      </c>
      <c r="EA204" s="39">
        <v>4270</v>
      </c>
      <c r="EB204" s="39">
        <v>2990</v>
      </c>
      <c r="EC204" s="39">
        <v>280</v>
      </c>
      <c r="ED204" s="39" t="s">
        <v>334</v>
      </c>
      <c r="EE204" s="39">
        <v>51970</v>
      </c>
      <c r="EF204" s="39">
        <v>3130</v>
      </c>
      <c r="EG204" s="39">
        <v>7760</v>
      </c>
      <c r="EH204" s="39">
        <v>18180</v>
      </c>
      <c r="EI204" s="39">
        <v>9150</v>
      </c>
      <c r="EJ204" s="39">
        <v>6630</v>
      </c>
      <c r="EK204" s="39">
        <v>4300</v>
      </c>
      <c r="EL204" s="39">
        <v>3010</v>
      </c>
      <c r="EM204" s="39">
        <v>290</v>
      </c>
      <c r="EN204" s="39" t="s">
        <v>334</v>
      </c>
      <c r="EO204" s="39">
        <v>52430</v>
      </c>
      <c r="EP204" s="39">
        <v>3140</v>
      </c>
      <c r="EQ204" s="39">
        <v>7910</v>
      </c>
      <c r="ER204" s="39">
        <v>18290</v>
      </c>
      <c r="ES204" s="39">
        <v>9310</v>
      </c>
      <c r="ET204" s="39">
        <v>6670</v>
      </c>
      <c r="EU204" s="39">
        <v>4290</v>
      </c>
      <c r="EV204" s="39">
        <v>3050</v>
      </c>
      <c r="EW204" s="39">
        <v>290</v>
      </c>
      <c r="EX204" s="39" t="s">
        <v>334</v>
      </c>
      <c r="EY204" s="39">
        <v>52950</v>
      </c>
      <c r="EZ204" s="39">
        <v>3150</v>
      </c>
      <c r="FA204" s="39">
        <v>8170</v>
      </c>
      <c r="FB204" s="39">
        <v>18540</v>
      </c>
      <c r="FC204" s="39">
        <v>9410</v>
      </c>
      <c r="FD204" s="39">
        <v>6740</v>
      </c>
      <c r="FE204" s="39">
        <v>4330</v>
      </c>
      <c r="FF204" s="39">
        <v>3050</v>
      </c>
      <c r="FG204" s="39">
        <v>290</v>
      </c>
      <c r="FH204" s="39" t="s">
        <v>334</v>
      </c>
      <c r="FI204" s="39">
        <v>53680</v>
      </c>
      <c r="FJ204" s="39">
        <v>3170</v>
      </c>
      <c r="FK204" s="39">
        <v>8300</v>
      </c>
      <c r="FL204" s="39">
        <v>18790</v>
      </c>
      <c r="FM204" s="39">
        <v>9530</v>
      </c>
      <c r="FN204" s="39">
        <v>6750</v>
      </c>
      <c r="FO204" s="39">
        <v>4330</v>
      </c>
      <c r="FP204" s="39">
        <v>3060</v>
      </c>
      <c r="FQ204" s="39">
        <v>300</v>
      </c>
      <c r="FR204" s="39" t="s">
        <v>334</v>
      </c>
      <c r="FS204" s="39">
        <v>54240</v>
      </c>
      <c r="FT204" s="39">
        <v>3180</v>
      </c>
      <c r="FU204" s="39">
        <v>8440</v>
      </c>
      <c r="FV204" s="39">
        <v>19020</v>
      </c>
      <c r="FW204" s="39">
        <v>9600</v>
      </c>
      <c r="FX204" s="39">
        <v>6790</v>
      </c>
      <c r="FY204" s="39">
        <v>4360</v>
      </c>
      <c r="FZ204" s="39">
        <v>3080</v>
      </c>
      <c r="GA204" s="39">
        <v>310</v>
      </c>
      <c r="GB204" s="39" t="s">
        <v>334</v>
      </c>
      <c r="GC204" s="39">
        <v>54760</v>
      </c>
      <c r="GD204" s="39">
        <v>3220</v>
      </c>
      <c r="GE204" s="39">
        <v>8520</v>
      </c>
      <c r="GF204" s="39">
        <v>19180</v>
      </c>
      <c r="GG204" s="39">
        <v>9650</v>
      </c>
      <c r="GH204" s="39">
        <v>6830</v>
      </c>
      <c r="GI204" s="39">
        <v>4380</v>
      </c>
      <c r="GJ204" s="39">
        <v>3100</v>
      </c>
      <c r="GK204" s="39">
        <v>310</v>
      </c>
      <c r="GL204" s="39" t="s">
        <v>334</v>
      </c>
      <c r="GM204" s="39">
        <v>55180</v>
      </c>
      <c r="GN204" s="39">
        <v>3240</v>
      </c>
      <c r="GO204" s="39">
        <v>8590</v>
      </c>
      <c r="GP204" s="39">
        <v>19300</v>
      </c>
      <c r="GQ204" s="39">
        <v>9700</v>
      </c>
      <c r="GR204" s="39">
        <v>6870</v>
      </c>
      <c r="GS204" s="39">
        <v>4380</v>
      </c>
      <c r="GT204" s="39">
        <v>3120</v>
      </c>
      <c r="GU204" s="39">
        <v>320</v>
      </c>
      <c r="GV204" s="39" t="s">
        <v>334</v>
      </c>
      <c r="GW204" s="39">
        <v>55510</v>
      </c>
      <c r="GX204" s="39">
        <v>3260</v>
      </c>
      <c r="GY204" s="39">
        <v>8650</v>
      </c>
      <c r="GZ204" s="39">
        <v>19400</v>
      </c>
      <c r="HA204" s="39">
        <v>9790</v>
      </c>
      <c r="HB204" s="39">
        <v>6910</v>
      </c>
      <c r="HC204" s="39">
        <v>4380</v>
      </c>
      <c r="HD204" s="39">
        <v>3150</v>
      </c>
      <c r="HE204" s="39">
        <v>320</v>
      </c>
      <c r="HF204" s="39" t="s">
        <v>334</v>
      </c>
      <c r="HG204" s="39">
        <v>55850</v>
      </c>
      <c r="HH204" s="39">
        <v>3290</v>
      </c>
      <c r="HI204" s="39">
        <v>8670</v>
      </c>
      <c r="HJ204" s="39">
        <v>19540</v>
      </c>
      <c r="HK204" s="39">
        <v>9800</v>
      </c>
      <c r="HL204" s="39">
        <v>6950</v>
      </c>
      <c r="HM204" s="39">
        <v>4410</v>
      </c>
      <c r="HN204" s="39">
        <v>3170</v>
      </c>
      <c r="HO204" s="39">
        <v>330</v>
      </c>
      <c r="HP204" s="39" t="s">
        <v>334</v>
      </c>
      <c r="HQ204" s="39">
        <v>56150</v>
      </c>
      <c r="HR204" s="39">
        <v>3300</v>
      </c>
      <c r="HS204" s="39">
        <v>8710</v>
      </c>
      <c r="HT204" s="39">
        <v>19570</v>
      </c>
      <c r="HU204" s="39">
        <v>9830</v>
      </c>
      <c r="HV204" s="39">
        <v>6970</v>
      </c>
      <c r="HW204" s="39">
        <v>4420</v>
      </c>
      <c r="HX204" s="39">
        <v>3200</v>
      </c>
      <c r="HY204" s="39">
        <v>330</v>
      </c>
      <c r="HZ204" s="39" t="s">
        <v>334</v>
      </c>
      <c r="IA204" s="39">
        <v>56330</v>
      </c>
      <c r="IB204" s="39">
        <v>3330</v>
      </c>
      <c r="IC204" s="39">
        <v>8790</v>
      </c>
      <c r="ID204" s="39">
        <v>19670</v>
      </c>
      <c r="IE204" s="39">
        <v>9870</v>
      </c>
      <c r="IF204" s="39">
        <v>7050</v>
      </c>
      <c r="IG204" s="39">
        <v>4450</v>
      </c>
      <c r="IH204" s="39">
        <v>3230</v>
      </c>
      <c r="II204" s="39">
        <v>340</v>
      </c>
      <c r="IJ204" s="39" t="s">
        <v>334</v>
      </c>
      <c r="IK204" s="39">
        <v>56730</v>
      </c>
      <c r="IL204" s="39">
        <v>3350</v>
      </c>
      <c r="IM204" s="39">
        <v>8830</v>
      </c>
      <c r="IN204" s="39">
        <v>19730</v>
      </c>
      <c r="IO204" s="39">
        <v>9990</v>
      </c>
      <c r="IP204" s="39">
        <v>7120</v>
      </c>
      <c r="IQ204" s="39">
        <v>4530</v>
      </c>
      <c r="IR204" s="39">
        <v>3280</v>
      </c>
      <c r="IS204" s="39">
        <v>340</v>
      </c>
      <c r="IT204" s="39" t="s">
        <v>334</v>
      </c>
      <c r="IU204" s="39">
        <v>57170</v>
      </c>
      <c r="IV204" s="39">
        <v>3330</v>
      </c>
      <c r="IW204" s="39">
        <v>8910</v>
      </c>
      <c r="IX204" s="39">
        <v>19860</v>
      </c>
      <c r="IY204" s="39">
        <v>10060</v>
      </c>
      <c r="IZ204" s="39">
        <v>7180</v>
      </c>
      <c r="JA204" s="39">
        <v>4540</v>
      </c>
      <c r="JB204" s="39">
        <v>3330</v>
      </c>
      <c r="JC204" s="39">
        <v>340</v>
      </c>
      <c r="JD204" s="39" t="s">
        <v>334</v>
      </c>
      <c r="JE204" s="39">
        <v>57550</v>
      </c>
      <c r="JF204" s="39">
        <v>3370</v>
      </c>
      <c r="JG204" s="39">
        <v>8990</v>
      </c>
      <c r="JH204" s="39">
        <v>19910</v>
      </c>
      <c r="JI204" s="39">
        <v>10080</v>
      </c>
      <c r="JJ204" s="39">
        <v>7180</v>
      </c>
      <c r="JK204" s="39">
        <v>4550</v>
      </c>
      <c r="JL204" s="39">
        <v>3340</v>
      </c>
      <c r="JM204" s="39">
        <v>340</v>
      </c>
      <c r="JN204" s="39" t="s">
        <v>334</v>
      </c>
      <c r="JO204" s="39">
        <v>57750</v>
      </c>
      <c r="JP204" s="39">
        <v>3370</v>
      </c>
      <c r="JQ204" s="39">
        <v>9030</v>
      </c>
      <c r="JR204" s="39">
        <v>19950</v>
      </c>
      <c r="JS204" s="39">
        <v>10120</v>
      </c>
      <c r="JT204" s="39">
        <v>7230</v>
      </c>
      <c r="JU204" s="39">
        <v>4580</v>
      </c>
      <c r="JV204" s="39">
        <v>3380</v>
      </c>
      <c r="JW204" s="39">
        <v>350</v>
      </c>
      <c r="JX204" s="39" t="s">
        <v>334</v>
      </c>
      <c r="JY204" s="39">
        <v>58020</v>
      </c>
      <c r="JZ204" s="39">
        <v>3390</v>
      </c>
      <c r="KA204" s="39">
        <v>9100</v>
      </c>
      <c r="KB204" s="39">
        <v>20050</v>
      </c>
      <c r="KC204" s="39">
        <v>10210</v>
      </c>
      <c r="KD204" s="39">
        <v>7280</v>
      </c>
      <c r="KE204" s="39">
        <v>4650</v>
      </c>
      <c r="KF204" s="39">
        <v>3430</v>
      </c>
      <c r="KG204" s="39">
        <v>350</v>
      </c>
      <c r="KH204" s="39" t="s">
        <v>334</v>
      </c>
      <c r="KI204" s="39">
        <v>58440</v>
      </c>
      <c r="KJ204" s="39">
        <v>3400</v>
      </c>
      <c r="KK204" s="39">
        <v>9230</v>
      </c>
      <c r="KL204" s="39">
        <v>20150</v>
      </c>
      <c r="KM204" s="39">
        <v>10280</v>
      </c>
      <c r="KN204" s="39">
        <v>7310</v>
      </c>
      <c r="KO204" s="39">
        <v>4720</v>
      </c>
      <c r="KP204" s="39">
        <v>3510</v>
      </c>
      <c r="KQ204" s="39">
        <v>350</v>
      </c>
      <c r="KR204" s="39" t="s">
        <v>334</v>
      </c>
      <c r="KS204" s="39">
        <v>58940</v>
      </c>
      <c r="KT204" s="39">
        <v>3410</v>
      </c>
      <c r="KU204" s="39">
        <v>9320</v>
      </c>
      <c r="KV204" s="39">
        <v>20180</v>
      </c>
      <c r="KW204" s="39">
        <v>10360</v>
      </c>
      <c r="KX204" s="39">
        <v>7390</v>
      </c>
      <c r="KY204" s="39">
        <v>4790</v>
      </c>
      <c r="KZ204" s="39">
        <v>3560</v>
      </c>
      <c r="LA204" s="39">
        <v>360</v>
      </c>
      <c r="LB204" s="39" t="s">
        <v>334</v>
      </c>
      <c r="LC204" s="39">
        <v>59360</v>
      </c>
      <c r="LD204" t="str">
        <f>INDEX(Lookup!$F$2:$F$375, MATCH(D204,Lookup!$A$2:$A$375,0))</f>
        <v>:</v>
      </c>
    </row>
    <row r="205" spans="2:316" ht="15" customHeight="1" x14ac:dyDescent="0.25">
      <c r="B205" s="1" t="s">
        <v>342</v>
      </c>
      <c r="C205" s="42">
        <v>1930</v>
      </c>
      <c r="D205" s="42" t="s">
        <v>737</v>
      </c>
      <c r="E205" s="37" t="s">
        <v>738</v>
      </c>
      <c r="F205" s="38">
        <v>710</v>
      </c>
      <c r="G205" s="38">
        <v>2300</v>
      </c>
      <c r="H205" s="38">
        <v>7500</v>
      </c>
      <c r="I205" s="38">
        <v>14290</v>
      </c>
      <c r="J205" s="38">
        <v>11770</v>
      </c>
      <c r="K205" s="38">
        <v>7720</v>
      </c>
      <c r="L205" s="38">
        <v>5930</v>
      </c>
      <c r="M205" s="38">
        <v>830</v>
      </c>
      <c r="N205" s="38" t="s">
        <v>334</v>
      </c>
      <c r="O205" s="39">
        <v>51050</v>
      </c>
      <c r="P205" s="39">
        <v>670</v>
      </c>
      <c r="Q205" s="39">
        <v>2340</v>
      </c>
      <c r="R205" s="39">
        <v>7580</v>
      </c>
      <c r="S205" s="39">
        <v>14430</v>
      </c>
      <c r="T205" s="39">
        <v>11830</v>
      </c>
      <c r="U205" s="39">
        <v>7680</v>
      </c>
      <c r="V205" s="39">
        <v>5960</v>
      </c>
      <c r="W205" s="39">
        <v>850</v>
      </c>
      <c r="X205" s="39" t="s">
        <v>334</v>
      </c>
      <c r="Y205" s="39">
        <v>51340</v>
      </c>
      <c r="Z205" s="39">
        <v>740</v>
      </c>
      <c r="AA205" s="39">
        <v>2510</v>
      </c>
      <c r="AB205" s="39">
        <v>7740</v>
      </c>
      <c r="AC205" s="39">
        <v>14580</v>
      </c>
      <c r="AD205" s="39">
        <v>11840</v>
      </c>
      <c r="AE205" s="39">
        <v>7680</v>
      </c>
      <c r="AF205" s="39">
        <v>5820</v>
      </c>
      <c r="AG205" s="39">
        <v>810</v>
      </c>
      <c r="AH205" s="39" t="s">
        <v>334</v>
      </c>
      <c r="AI205" s="39">
        <v>51710</v>
      </c>
      <c r="AJ205" s="39">
        <v>780</v>
      </c>
      <c r="AK205" s="39">
        <v>2560</v>
      </c>
      <c r="AL205" s="39">
        <v>7880</v>
      </c>
      <c r="AM205" s="39">
        <v>14770</v>
      </c>
      <c r="AN205" s="39">
        <v>11810</v>
      </c>
      <c r="AO205" s="39">
        <v>7760</v>
      </c>
      <c r="AP205" s="39">
        <v>5870</v>
      </c>
      <c r="AQ205" s="39">
        <v>810</v>
      </c>
      <c r="AR205" s="39" t="s">
        <v>334</v>
      </c>
      <c r="AS205" s="39">
        <v>52240</v>
      </c>
      <c r="AT205" s="39">
        <v>790</v>
      </c>
      <c r="AU205" s="39">
        <v>2580</v>
      </c>
      <c r="AV205" s="39">
        <v>7970</v>
      </c>
      <c r="AW205" s="39">
        <v>14850</v>
      </c>
      <c r="AX205" s="39">
        <v>11870</v>
      </c>
      <c r="AY205" s="39">
        <v>7780</v>
      </c>
      <c r="AZ205" s="39">
        <v>5910</v>
      </c>
      <c r="BA205" s="39">
        <v>830</v>
      </c>
      <c r="BB205" s="39" t="s">
        <v>334</v>
      </c>
      <c r="BC205" s="39">
        <v>52580</v>
      </c>
      <c r="BD205" s="39">
        <v>800</v>
      </c>
      <c r="BE205" s="39">
        <v>2630</v>
      </c>
      <c r="BF205" s="39">
        <v>8010</v>
      </c>
      <c r="BG205" s="39">
        <v>14850</v>
      </c>
      <c r="BH205" s="39">
        <v>11900</v>
      </c>
      <c r="BI205" s="39">
        <v>7830</v>
      </c>
      <c r="BJ205" s="39">
        <v>6000</v>
      </c>
      <c r="BK205" s="39">
        <v>840</v>
      </c>
      <c r="BL205" s="39" t="s">
        <v>334</v>
      </c>
      <c r="BM205" s="39">
        <v>52860</v>
      </c>
      <c r="BN205" s="39">
        <v>810</v>
      </c>
      <c r="BO205" s="39">
        <v>2690</v>
      </c>
      <c r="BP205" s="39">
        <v>8090</v>
      </c>
      <c r="BQ205" s="39">
        <v>14930</v>
      </c>
      <c r="BR205" s="39">
        <v>11930</v>
      </c>
      <c r="BS205" s="39">
        <v>7870</v>
      </c>
      <c r="BT205" s="39">
        <v>6170</v>
      </c>
      <c r="BU205" s="39">
        <v>850</v>
      </c>
      <c r="BV205" s="39" t="s">
        <v>334</v>
      </c>
      <c r="BW205" s="39">
        <v>53340</v>
      </c>
      <c r="BX205" s="39">
        <v>850</v>
      </c>
      <c r="BY205" s="39">
        <v>2700</v>
      </c>
      <c r="BZ205" s="39">
        <v>8120</v>
      </c>
      <c r="CA205" s="39">
        <v>15050</v>
      </c>
      <c r="CB205" s="39">
        <v>12020</v>
      </c>
      <c r="CC205" s="39">
        <v>8060</v>
      </c>
      <c r="CD205" s="39">
        <v>6330</v>
      </c>
      <c r="CE205" s="39">
        <v>860</v>
      </c>
      <c r="CF205" s="39" t="s">
        <v>334</v>
      </c>
      <c r="CG205" s="39">
        <v>53990</v>
      </c>
      <c r="CH205" s="39">
        <v>850</v>
      </c>
      <c r="CI205" s="39">
        <v>2700</v>
      </c>
      <c r="CJ205" s="39">
        <v>8140</v>
      </c>
      <c r="CK205" s="39">
        <v>15130</v>
      </c>
      <c r="CL205" s="39">
        <v>12060</v>
      </c>
      <c r="CM205" s="39">
        <v>8200</v>
      </c>
      <c r="CN205" s="39">
        <v>6470</v>
      </c>
      <c r="CO205" s="39">
        <v>870</v>
      </c>
      <c r="CP205" s="39" t="s">
        <v>334</v>
      </c>
      <c r="CQ205" s="39">
        <v>54420</v>
      </c>
      <c r="CR205" s="39">
        <v>850</v>
      </c>
      <c r="CS205" s="39">
        <v>2740</v>
      </c>
      <c r="CT205" s="39">
        <v>8230</v>
      </c>
      <c r="CU205" s="39">
        <v>15160</v>
      </c>
      <c r="CV205" s="39">
        <v>12110</v>
      </c>
      <c r="CW205" s="39">
        <v>8240</v>
      </c>
      <c r="CX205" s="39">
        <v>6580</v>
      </c>
      <c r="CY205" s="39">
        <v>900</v>
      </c>
      <c r="CZ205" s="39" t="s">
        <v>334</v>
      </c>
      <c r="DA205" s="39">
        <v>54800</v>
      </c>
      <c r="DB205" s="39">
        <v>850</v>
      </c>
      <c r="DC205" s="39">
        <v>2750</v>
      </c>
      <c r="DD205" s="39">
        <v>8280</v>
      </c>
      <c r="DE205" s="39">
        <v>15170</v>
      </c>
      <c r="DF205" s="39">
        <v>12140</v>
      </c>
      <c r="DG205" s="39">
        <v>8330</v>
      </c>
      <c r="DH205" s="39">
        <v>6660</v>
      </c>
      <c r="DI205" s="39">
        <v>910</v>
      </c>
      <c r="DJ205" s="39" t="s">
        <v>334</v>
      </c>
      <c r="DK205" s="39">
        <v>55080</v>
      </c>
      <c r="DL205" s="39">
        <v>850</v>
      </c>
      <c r="DM205" s="39">
        <v>2760</v>
      </c>
      <c r="DN205" s="39">
        <v>8290</v>
      </c>
      <c r="DO205" s="39">
        <v>15190</v>
      </c>
      <c r="DP205" s="39">
        <v>12190</v>
      </c>
      <c r="DQ205" s="39">
        <v>8380</v>
      </c>
      <c r="DR205" s="39">
        <v>6760</v>
      </c>
      <c r="DS205" s="39">
        <v>920</v>
      </c>
      <c r="DT205" s="39" t="s">
        <v>334</v>
      </c>
      <c r="DU205" s="39">
        <v>55330</v>
      </c>
      <c r="DV205" s="39">
        <v>850</v>
      </c>
      <c r="DW205" s="39">
        <v>2830</v>
      </c>
      <c r="DX205" s="39">
        <v>8420</v>
      </c>
      <c r="DY205" s="39">
        <v>15300</v>
      </c>
      <c r="DZ205" s="39">
        <v>12270</v>
      </c>
      <c r="EA205" s="39">
        <v>8440</v>
      </c>
      <c r="EB205" s="39">
        <v>6810</v>
      </c>
      <c r="EC205" s="39">
        <v>940</v>
      </c>
      <c r="ED205" s="39" t="s">
        <v>334</v>
      </c>
      <c r="EE205" s="39">
        <v>55870</v>
      </c>
      <c r="EF205" s="39">
        <v>850</v>
      </c>
      <c r="EG205" s="39">
        <v>2860</v>
      </c>
      <c r="EH205" s="39">
        <v>8520</v>
      </c>
      <c r="EI205" s="39">
        <v>15330</v>
      </c>
      <c r="EJ205" s="39">
        <v>12310</v>
      </c>
      <c r="EK205" s="39">
        <v>8500</v>
      </c>
      <c r="EL205" s="39">
        <v>6900</v>
      </c>
      <c r="EM205" s="39">
        <v>970</v>
      </c>
      <c r="EN205" s="39" t="s">
        <v>334</v>
      </c>
      <c r="EO205" s="39">
        <v>56230</v>
      </c>
      <c r="EP205" s="39">
        <v>870</v>
      </c>
      <c r="EQ205" s="39">
        <v>2870</v>
      </c>
      <c r="ER205" s="39">
        <v>8620</v>
      </c>
      <c r="ES205" s="39">
        <v>15390</v>
      </c>
      <c r="ET205" s="39">
        <v>12360</v>
      </c>
      <c r="EU205" s="39">
        <v>8580</v>
      </c>
      <c r="EV205" s="39">
        <v>6980</v>
      </c>
      <c r="EW205" s="39">
        <v>1000</v>
      </c>
      <c r="EX205" s="39" t="s">
        <v>334</v>
      </c>
      <c r="EY205" s="39">
        <v>56670</v>
      </c>
      <c r="EZ205" s="39">
        <v>870</v>
      </c>
      <c r="FA205" s="39">
        <v>2880</v>
      </c>
      <c r="FB205" s="39">
        <v>8670</v>
      </c>
      <c r="FC205" s="39">
        <v>15460</v>
      </c>
      <c r="FD205" s="39">
        <v>12350</v>
      </c>
      <c r="FE205" s="39">
        <v>8620</v>
      </c>
      <c r="FF205" s="39">
        <v>7040</v>
      </c>
      <c r="FG205" s="39">
        <v>1040</v>
      </c>
      <c r="FH205" s="39" t="s">
        <v>334</v>
      </c>
      <c r="FI205" s="39">
        <v>56920</v>
      </c>
      <c r="FJ205" s="39">
        <v>880</v>
      </c>
      <c r="FK205" s="39">
        <v>2930</v>
      </c>
      <c r="FL205" s="39">
        <v>8720</v>
      </c>
      <c r="FM205" s="39">
        <v>15540</v>
      </c>
      <c r="FN205" s="39">
        <v>12420</v>
      </c>
      <c r="FO205" s="39">
        <v>8660</v>
      </c>
      <c r="FP205" s="39">
        <v>7060</v>
      </c>
      <c r="FQ205" s="39">
        <v>1060</v>
      </c>
      <c r="FR205" s="39" t="s">
        <v>334</v>
      </c>
      <c r="FS205" s="39">
        <v>57280</v>
      </c>
      <c r="FT205" s="39">
        <v>910</v>
      </c>
      <c r="FU205" s="39">
        <v>2960</v>
      </c>
      <c r="FV205" s="39">
        <v>8830</v>
      </c>
      <c r="FW205" s="39">
        <v>15650</v>
      </c>
      <c r="FX205" s="39">
        <v>12410</v>
      </c>
      <c r="FY205" s="39">
        <v>8710</v>
      </c>
      <c r="FZ205" s="39">
        <v>7110</v>
      </c>
      <c r="GA205" s="39">
        <v>1080</v>
      </c>
      <c r="GB205" s="39" t="s">
        <v>334</v>
      </c>
      <c r="GC205" s="39">
        <v>57650</v>
      </c>
      <c r="GD205" s="39">
        <v>880</v>
      </c>
      <c r="GE205" s="39">
        <v>2990</v>
      </c>
      <c r="GF205" s="39">
        <v>8910</v>
      </c>
      <c r="GG205" s="39">
        <v>15690</v>
      </c>
      <c r="GH205" s="39">
        <v>12500</v>
      </c>
      <c r="GI205" s="39">
        <v>8750</v>
      </c>
      <c r="GJ205" s="39">
        <v>7160</v>
      </c>
      <c r="GK205" s="39">
        <v>1110</v>
      </c>
      <c r="GL205" s="39" t="s">
        <v>334</v>
      </c>
      <c r="GM205" s="39">
        <v>57980</v>
      </c>
      <c r="GN205" s="39">
        <v>880</v>
      </c>
      <c r="GO205" s="39">
        <v>3010</v>
      </c>
      <c r="GP205" s="39">
        <v>9030</v>
      </c>
      <c r="GQ205" s="39">
        <v>15730</v>
      </c>
      <c r="GR205" s="39">
        <v>12590</v>
      </c>
      <c r="GS205" s="39">
        <v>8810</v>
      </c>
      <c r="GT205" s="39">
        <v>7190</v>
      </c>
      <c r="GU205" s="39">
        <v>1130</v>
      </c>
      <c r="GV205" s="39" t="s">
        <v>334</v>
      </c>
      <c r="GW205" s="39">
        <v>58360</v>
      </c>
      <c r="GX205" s="39">
        <v>870</v>
      </c>
      <c r="GY205" s="39">
        <v>3040</v>
      </c>
      <c r="GZ205" s="39">
        <v>9110</v>
      </c>
      <c r="HA205" s="39">
        <v>15760</v>
      </c>
      <c r="HB205" s="39">
        <v>12590</v>
      </c>
      <c r="HC205" s="39">
        <v>8890</v>
      </c>
      <c r="HD205" s="39">
        <v>7280</v>
      </c>
      <c r="HE205" s="39">
        <v>1160</v>
      </c>
      <c r="HF205" s="39" t="s">
        <v>334</v>
      </c>
      <c r="HG205" s="39">
        <v>58690</v>
      </c>
      <c r="HH205" s="39">
        <v>850</v>
      </c>
      <c r="HI205" s="39">
        <v>2970</v>
      </c>
      <c r="HJ205" s="39">
        <v>9210</v>
      </c>
      <c r="HK205" s="39">
        <v>15920</v>
      </c>
      <c r="HL205" s="39">
        <v>12620</v>
      </c>
      <c r="HM205" s="39">
        <v>8940</v>
      </c>
      <c r="HN205" s="39">
        <v>7390</v>
      </c>
      <c r="HO205" s="39">
        <v>1200</v>
      </c>
      <c r="HP205" s="39" t="s">
        <v>334</v>
      </c>
      <c r="HQ205" s="39">
        <v>59090</v>
      </c>
      <c r="HR205" s="39">
        <v>870</v>
      </c>
      <c r="HS205" s="39">
        <v>3010</v>
      </c>
      <c r="HT205" s="39">
        <v>9290</v>
      </c>
      <c r="HU205" s="39">
        <v>15970</v>
      </c>
      <c r="HV205" s="39">
        <v>12600</v>
      </c>
      <c r="HW205" s="39">
        <v>9000</v>
      </c>
      <c r="HX205" s="39">
        <v>7490</v>
      </c>
      <c r="HY205" s="39">
        <v>1220</v>
      </c>
      <c r="HZ205" s="39" t="s">
        <v>334</v>
      </c>
      <c r="IA205" s="39">
        <v>59450</v>
      </c>
      <c r="IB205" s="39">
        <v>900</v>
      </c>
      <c r="IC205" s="39">
        <v>3040</v>
      </c>
      <c r="ID205" s="39">
        <v>9430</v>
      </c>
      <c r="IE205" s="39">
        <v>16000</v>
      </c>
      <c r="IF205" s="39">
        <v>12650</v>
      </c>
      <c r="IG205" s="39">
        <v>9030</v>
      </c>
      <c r="IH205" s="39">
        <v>7540</v>
      </c>
      <c r="II205" s="39">
        <v>1250</v>
      </c>
      <c r="IJ205" s="39" t="s">
        <v>334</v>
      </c>
      <c r="IK205" s="39">
        <v>59840</v>
      </c>
      <c r="IL205" s="39">
        <v>900</v>
      </c>
      <c r="IM205" s="39">
        <v>3080</v>
      </c>
      <c r="IN205" s="39">
        <v>9570</v>
      </c>
      <c r="IO205" s="39">
        <v>16040</v>
      </c>
      <c r="IP205" s="39">
        <v>12700</v>
      </c>
      <c r="IQ205" s="39">
        <v>9070</v>
      </c>
      <c r="IR205" s="39">
        <v>7580</v>
      </c>
      <c r="IS205" s="39">
        <v>1250</v>
      </c>
      <c r="IT205" s="39" t="s">
        <v>334</v>
      </c>
      <c r="IU205" s="39">
        <v>60200</v>
      </c>
      <c r="IV205" s="39">
        <v>910</v>
      </c>
      <c r="IW205" s="39">
        <v>3100</v>
      </c>
      <c r="IX205" s="39">
        <v>9660</v>
      </c>
      <c r="IY205" s="39">
        <v>16140</v>
      </c>
      <c r="IZ205" s="39">
        <v>12740</v>
      </c>
      <c r="JA205" s="39">
        <v>9090</v>
      </c>
      <c r="JB205" s="39">
        <v>7620</v>
      </c>
      <c r="JC205" s="39">
        <v>1270</v>
      </c>
      <c r="JD205" s="39" t="s">
        <v>334</v>
      </c>
      <c r="JE205" s="39">
        <v>60530</v>
      </c>
      <c r="JF205" s="39">
        <v>880</v>
      </c>
      <c r="JG205" s="39">
        <v>3120</v>
      </c>
      <c r="JH205" s="39">
        <v>9870</v>
      </c>
      <c r="JI205" s="39">
        <v>16290</v>
      </c>
      <c r="JJ205" s="39">
        <v>12800</v>
      </c>
      <c r="JK205" s="39">
        <v>9140</v>
      </c>
      <c r="JL205" s="39">
        <v>7710</v>
      </c>
      <c r="JM205" s="39">
        <v>1290</v>
      </c>
      <c r="JN205" s="39" t="s">
        <v>334</v>
      </c>
      <c r="JO205" s="39">
        <v>61100</v>
      </c>
      <c r="JP205" s="39">
        <v>880</v>
      </c>
      <c r="JQ205" s="39">
        <v>3160</v>
      </c>
      <c r="JR205" s="39">
        <v>10020</v>
      </c>
      <c r="JS205" s="39">
        <v>16310</v>
      </c>
      <c r="JT205" s="39">
        <v>12860</v>
      </c>
      <c r="JU205" s="39">
        <v>9250</v>
      </c>
      <c r="JV205" s="39">
        <v>7820</v>
      </c>
      <c r="JW205" s="39">
        <v>1300</v>
      </c>
      <c r="JX205" s="39" t="s">
        <v>334</v>
      </c>
      <c r="JY205" s="39">
        <v>61610</v>
      </c>
      <c r="JZ205" s="39">
        <v>880</v>
      </c>
      <c r="KA205" s="39">
        <v>3170</v>
      </c>
      <c r="KB205" s="39">
        <v>10160</v>
      </c>
      <c r="KC205" s="39">
        <v>16400</v>
      </c>
      <c r="KD205" s="39">
        <v>12920</v>
      </c>
      <c r="KE205" s="39">
        <v>9310</v>
      </c>
      <c r="KF205" s="39">
        <v>7870</v>
      </c>
      <c r="KG205" s="39">
        <v>1320</v>
      </c>
      <c r="KH205" s="39" t="s">
        <v>334</v>
      </c>
      <c r="KI205" s="39">
        <v>62040</v>
      </c>
      <c r="KJ205" s="39">
        <v>870</v>
      </c>
      <c r="KK205" s="39">
        <v>3190</v>
      </c>
      <c r="KL205" s="39">
        <v>10220</v>
      </c>
      <c r="KM205" s="39">
        <v>16440</v>
      </c>
      <c r="KN205" s="39">
        <v>12950</v>
      </c>
      <c r="KO205" s="39">
        <v>9380</v>
      </c>
      <c r="KP205" s="39">
        <v>7960</v>
      </c>
      <c r="KQ205" s="39">
        <v>1340</v>
      </c>
      <c r="KR205" s="39" t="s">
        <v>334</v>
      </c>
      <c r="KS205" s="39">
        <v>62360</v>
      </c>
      <c r="KT205" s="39">
        <v>870</v>
      </c>
      <c r="KU205" s="39">
        <v>3210</v>
      </c>
      <c r="KV205" s="39">
        <v>10260</v>
      </c>
      <c r="KW205" s="39">
        <v>16460</v>
      </c>
      <c r="KX205" s="39">
        <v>13020</v>
      </c>
      <c r="KY205" s="39">
        <v>9450</v>
      </c>
      <c r="KZ205" s="39">
        <v>8120</v>
      </c>
      <c r="LA205" s="39">
        <v>1370</v>
      </c>
      <c r="LB205" s="39" t="s">
        <v>334</v>
      </c>
      <c r="LC205" s="39">
        <v>62750</v>
      </c>
      <c r="LD205" t="str">
        <f>INDEX(Lookup!$F$2:$F$375, MATCH(D205,Lookup!$A$2:$A$375,0))</f>
        <v>:</v>
      </c>
    </row>
    <row r="206" spans="2:316" ht="15" customHeight="1" x14ac:dyDescent="0.25">
      <c r="B206" s="1" t="s">
        <v>342</v>
      </c>
      <c r="C206" s="42">
        <v>1935</v>
      </c>
      <c r="D206" s="42" t="s">
        <v>739</v>
      </c>
      <c r="E206" s="37" t="s">
        <v>740</v>
      </c>
      <c r="F206" s="38">
        <v>830</v>
      </c>
      <c r="G206" s="38">
        <v>5300</v>
      </c>
      <c r="H206" s="38">
        <v>19210</v>
      </c>
      <c r="I206" s="38">
        <v>2190</v>
      </c>
      <c r="J206" s="38">
        <v>1960</v>
      </c>
      <c r="K206" s="38">
        <v>560</v>
      </c>
      <c r="L206" s="38">
        <v>370</v>
      </c>
      <c r="M206" s="38">
        <v>10</v>
      </c>
      <c r="N206" s="38" t="s">
        <v>334</v>
      </c>
      <c r="O206" s="39">
        <v>30410</v>
      </c>
      <c r="P206" s="39">
        <v>1140</v>
      </c>
      <c r="Q206" s="39">
        <v>5120</v>
      </c>
      <c r="R206" s="39">
        <v>19340</v>
      </c>
      <c r="S206" s="39">
        <v>2220</v>
      </c>
      <c r="T206" s="39">
        <v>2010</v>
      </c>
      <c r="U206" s="39">
        <v>560</v>
      </c>
      <c r="V206" s="39">
        <v>370</v>
      </c>
      <c r="W206" s="39">
        <v>10</v>
      </c>
      <c r="X206" s="39" t="s">
        <v>334</v>
      </c>
      <c r="Y206" s="39">
        <v>30760</v>
      </c>
      <c r="Z206" s="39">
        <v>1220</v>
      </c>
      <c r="AA206" s="39">
        <v>5260</v>
      </c>
      <c r="AB206" s="39">
        <v>19450</v>
      </c>
      <c r="AC206" s="39">
        <v>2290</v>
      </c>
      <c r="AD206" s="39">
        <v>2050</v>
      </c>
      <c r="AE206" s="39">
        <v>600</v>
      </c>
      <c r="AF206" s="39">
        <v>350</v>
      </c>
      <c r="AG206" s="39">
        <v>10</v>
      </c>
      <c r="AH206" s="39" t="s">
        <v>334</v>
      </c>
      <c r="AI206" s="39">
        <v>31220</v>
      </c>
      <c r="AJ206" s="39">
        <v>1310</v>
      </c>
      <c r="AK206" s="39">
        <v>5520</v>
      </c>
      <c r="AL206" s="39">
        <v>19470</v>
      </c>
      <c r="AM206" s="39">
        <v>2420</v>
      </c>
      <c r="AN206" s="39">
        <v>2130</v>
      </c>
      <c r="AO206" s="39">
        <v>660</v>
      </c>
      <c r="AP206" s="39">
        <v>350</v>
      </c>
      <c r="AQ206" s="39">
        <v>10</v>
      </c>
      <c r="AR206" s="39" t="s">
        <v>334</v>
      </c>
      <c r="AS206" s="39">
        <v>31860</v>
      </c>
      <c r="AT206" s="39">
        <v>1330</v>
      </c>
      <c r="AU206" s="39">
        <v>5600</v>
      </c>
      <c r="AV206" s="39">
        <v>19530</v>
      </c>
      <c r="AW206" s="39">
        <v>2520</v>
      </c>
      <c r="AX206" s="39">
        <v>2200</v>
      </c>
      <c r="AY206" s="39">
        <v>710</v>
      </c>
      <c r="AZ206" s="39">
        <v>370</v>
      </c>
      <c r="BA206" s="39">
        <v>10</v>
      </c>
      <c r="BB206" s="39" t="s">
        <v>334</v>
      </c>
      <c r="BC206" s="39">
        <v>32250</v>
      </c>
      <c r="BD206" s="39">
        <v>1350</v>
      </c>
      <c r="BE206" s="39">
        <v>5620</v>
      </c>
      <c r="BF206" s="39">
        <v>19530</v>
      </c>
      <c r="BG206" s="39">
        <v>2560</v>
      </c>
      <c r="BH206" s="39">
        <v>2370</v>
      </c>
      <c r="BI206" s="39">
        <v>780</v>
      </c>
      <c r="BJ206" s="39">
        <v>390</v>
      </c>
      <c r="BK206" s="39">
        <v>10</v>
      </c>
      <c r="BL206" s="39" t="s">
        <v>334</v>
      </c>
      <c r="BM206" s="39">
        <v>32600</v>
      </c>
      <c r="BN206" s="39">
        <v>1370</v>
      </c>
      <c r="BO206" s="39">
        <v>5610</v>
      </c>
      <c r="BP206" s="39">
        <v>19620</v>
      </c>
      <c r="BQ206" s="39">
        <v>2590</v>
      </c>
      <c r="BR206" s="39">
        <v>2400</v>
      </c>
      <c r="BS206" s="39">
        <v>790</v>
      </c>
      <c r="BT206" s="39">
        <v>390</v>
      </c>
      <c r="BU206" s="39">
        <v>10</v>
      </c>
      <c r="BV206" s="39" t="s">
        <v>334</v>
      </c>
      <c r="BW206" s="39">
        <v>32790</v>
      </c>
      <c r="BX206" s="39">
        <v>1380</v>
      </c>
      <c r="BY206" s="39">
        <v>5630</v>
      </c>
      <c r="BZ206" s="39">
        <v>19650</v>
      </c>
      <c r="CA206" s="39">
        <v>2770</v>
      </c>
      <c r="CB206" s="39">
        <v>2460</v>
      </c>
      <c r="CC206" s="39">
        <v>810</v>
      </c>
      <c r="CD206" s="39">
        <v>390</v>
      </c>
      <c r="CE206" s="39">
        <v>10</v>
      </c>
      <c r="CF206" s="39" t="s">
        <v>334</v>
      </c>
      <c r="CG206" s="39">
        <v>33090</v>
      </c>
      <c r="CH206" s="39">
        <v>1390</v>
      </c>
      <c r="CI206" s="39">
        <v>5660</v>
      </c>
      <c r="CJ206" s="39">
        <v>19800</v>
      </c>
      <c r="CK206" s="39">
        <v>2860</v>
      </c>
      <c r="CL206" s="39">
        <v>2450</v>
      </c>
      <c r="CM206" s="39">
        <v>840</v>
      </c>
      <c r="CN206" s="39">
        <v>400</v>
      </c>
      <c r="CO206" s="39">
        <v>10</v>
      </c>
      <c r="CP206" s="39" t="s">
        <v>334</v>
      </c>
      <c r="CQ206" s="39">
        <v>33390</v>
      </c>
      <c r="CR206" s="39">
        <v>1380</v>
      </c>
      <c r="CS206" s="39">
        <v>5660</v>
      </c>
      <c r="CT206" s="39">
        <v>19820</v>
      </c>
      <c r="CU206" s="39">
        <v>2930</v>
      </c>
      <c r="CV206" s="39">
        <v>2460</v>
      </c>
      <c r="CW206" s="39">
        <v>870</v>
      </c>
      <c r="CX206" s="39">
        <v>410</v>
      </c>
      <c r="CY206" s="39">
        <v>10</v>
      </c>
      <c r="CZ206" s="39" t="s">
        <v>334</v>
      </c>
      <c r="DA206" s="39">
        <v>33550</v>
      </c>
      <c r="DB206" s="39">
        <v>1390</v>
      </c>
      <c r="DC206" s="39">
        <v>5670</v>
      </c>
      <c r="DD206" s="39">
        <v>19850</v>
      </c>
      <c r="DE206" s="39">
        <v>2980</v>
      </c>
      <c r="DF206" s="39">
        <v>2520</v>
      </c>
      <c r="DG206" s="39">
        <v>870</v>
      </c>
      <c r="DH206" s="39">
        <v>400</v>
      </c>
      <c r="DI206" s="39">
        <v>10</v>
      </c>
      <c r="DJ206" s="39" t="s">
        <v>334</v>
      </c>
      <c r="DK206" s="39">
        <v>33690</v>
      </c>
      <c r="DL206" s="39">
        <v>1360</v>
      </c>
      <c r="DM206" s="39">
        <v>5690</v>
      </c>
      <c r="DN206" s="39">
        <v>19860</v>
      </c>
      <c r="DO206" s="39">
        <v>2990</v>
      </c>
      <c r="DP206" s="39">
        <v>2540</v>
      </c>
      <c r="DQ206" s="39">
        <v>880</v>
      </c>
      <c r="DR206" s="39">
        <v>400</v>
      </c>
      <c r="DS206" s="39">
        <v>10</v>
      </c>
      <c r="DT206" s="39" t="s">
        <v>334</v>
      </c>
      <c r="DU206" s="39">
        <v>33720</v>
      </c>
      <c r="DV206" s="39">
        <v>1370</v>
      </c>
      <c r="DW206" s="39">
        <v>5710</v>
      </c>
      <c r="DX206" s="39">
        <v>19890</v>
      </c>
      <c r="DY206" s="39">
        <v>3030</v>
      </c>
      <c r="DZ206" s="39">
        <v>2560</v>
      </c>
      <c r="EA206" s="39">
        <v>890</v>
      </c>
      <c r="EB206" s="39">
        <v>400</v>
      </c>
      <c r="EC206" s="39">
        <v>10</v>
      </c>
      <c r="ED206" s="39" t="s">
        <v>334</v>
      </c>
      <c r="EE206" s="39">
        <v>33860</v>
      </c>
      <c r="EF206" s="39">
        <v>1390</v>
      </c>
      <c r="EG206" s="39">
        <v>5740</v>
      </c>
      <c r="EH206" s="39">
        <v>20000</v>
      </c>
      <c r="EI206" s="39">
        <v>2990</v>
      </c>
      <c r="EJ206" s="39">
        <v>2560</v>
      </c>
      <c r="EK206" s="39">
        <v>890</v>
      </c>
      <c r="EL206" s="39">
        <v>400</v>
      </c>
      <c r="EM206" s="39">
        <v>10</v>
      </c>
      <c r="EN206" s="39" t="s">
        <v>334</v>
      </c>
      <c r="EO206" s="39">
        <v>33980</v>
      </c>
      <c r="EP206" s="39">
        <v>1380</v>
      </c>
      <c r="EQ206" s="39">
        <v>5750</v>
      </c>
      <c r="ER206" s="39">
        <v>20130</v>
      </c>
      <c r="ES206" s="39">
        <v>3060</v>
      </c>
      <c r="ET206" s="39">
        <v>2570</v>
      </c>
      <c r="EU206" s="39">
        <v>900</v>
      </c>
      <c r="EV206" s="39">
        <v>410</v>
      </c>
      <c r="EW206" s="39">
        <v>10</v>
      </c>
      <c r="EX206" s="39" t="s">
        <v>334</v>
      </c>
      <c r="EY206" s="39">
        <v>34210</v>
      </c>
      <c r="EZ206" s="39">
        <v>1390</v>
      </c>
      <c r="FA206" s="39">
        <v>5750</v>
      </c>
      <c r="FB206" s="39">
        <v>20460</v>
      </c>
      <c r="FC206" s="39">
        <v>3120</v>
      </c>
      <c r="FD206" s="39">
        <v>2640</v>
      </c>
      <c r="FE206" s="39">
        <v>890</v>
      </c>
      <c r="FF206" s="39">
        <v>410</v>
      </c>
      <c r="FG206" s="39">
        <v>10</v>
      </c>
      <c r="FH206" s="39" t="s">
        <v>334</v>
      </c>
      <c r="FI206" s="39">
        <v>34670</v>
      </c>
      <c r="FJ206" s="39">
        <v>1430</v>
      </c>
      <c r="FK206" s="39">
        <v>5880</v>
      </c>
      <c r="FL206" s="39">
        <v>20440</v>
      </c>
      <c r="FM206" s="39">
        <v>3090</v>
      </c>
      <c r="FN206" s="39">
        <v>2870</v>
      </c>
      <c r="FO206" s="39">
        <v>830</v>
      </c>
      <c r="FP206" s="39">
        <v>410</v>
      </c>
      <c r="FQ206" s="39">
        <v>10</v>
      </c>
      <c r="FR206" s="39" t="s">
        <v>334</v>
      </c>
      <c r="FS206" s="39">
        <v>34970</v>
      </c>
      <c r="FT206" s="39">
        <v>1440</v>
      </c>
      <c r="FU206" s="39">
        <v>5950</v>
      </c>
      <c r="FV206" s="39">
        <v>20600</v>
      </c>
      <c r="FW206" s="39">
        <v>3110</v>
      </c>
      <c r="FX206" s="39">
        <v>2880</v>
      </c>
      <c r="FY206" s="39">
        <v>830</v>
      </c>
      <c r="FZ206" s="39">
        <v>410</v>
      </c>
      <c r="GA206" s="39">
        <v>10</v>
      </c>
      <c r="GB206" s="39" t="s">
        <v>334</v>
      </c>
      <c r="GC206" s="39">
        <v>35230</v>
      </c>
      <c r="GD206" s="39">
        <v>1440</v>
      </c>
      <c r="GE206" s="39">
        <v>6000</v>
      </c>
      <c r="GF206" s="39">
        <v>20790</v>
      </c>
      <c r="GG206" s="39">
        <v>3140</v>
      </c>
      <c r="GH206" s="39">
        <v>2920</v>
      </c>
      <c r="GI206" s="39">
        <v>840</v>
      </c>
      <c r="GJ206" s="39">
        <v>420</v>
      </c>
      <c r="GK206" s="39">
        <v>10</v>
      </c>
      <c r="GL206" s="39" t="s">
        <v>334</v>
      </c>
      <c r="GM206" s="39">
        <v>35540</v>
      </c>
      <c r="GN206" s="39">
        <v>1470</v>
      </c>
      <c r="GO206" s="39">
        <v>6050</v>
      </c>
      <c r="GP206" s="39">
        <v>20910</v>
      </c>
      <c r="GQ206" s="39">
        <v>3180</v>
      </c>
      <c r="GR206" s="39">
        <v>2960</v>
      </c>
      <c r="GS206" s="39">
        <v>840</v>
      </c>
      <c r="GT206" s="39">
        <v>420</v>
      </c>
      <c r="GU206" s="39">
        <v>10</v>
      </c>
      <c r="GV206" s="39" t="s">
        <v>334</v>
      </c>
      <c r="GW206" s="39">
        <v>35840</v>
      </c>
      <c r="GX206" s="39">
        <v>1470</v>
      </c>
      <c r="GY206" s="39">
        <v>6070</v>
      </c>
      <c r="GZ206" s="39">
        <v>20950</v>
      </c>
      <c r="HA206" s="39">
        <v>3170</v>
      </c>
      <c r="HB206" s="39">
        <v>2990</v>
      </c>
      <c r="HC206" s="39">
        <v>850</v>
      </c>
      <c r="HD206" s="39">
        <v>420</v>
      </c>
      <c r="HE206" s="39">
        <v>10</v>
      </c>
      <c r="HF206" s="39" t="s">
        <v>334</v>
      </c>
      <c r="HG206" s="39">
        <v>35920</v>
      </c>
      <c r="HH206" s="39">
        <v>1480</v>
      </c>
      <c r="HI206" s="39">
        <v>6080</v>
      </c>
      <c r="HJ206" s="39">
        <v>21030</v>
      </c>
      <c r="HK206" s="39">
        <v>3210</v>
      </c>
      <c r="HL206" s="39">
        <v>3040</v>
      </c>
      <c r="HM206" s="39">
        <v>870</v>
      </c>
      <c r="HN206" s="39">
        <v>410</v>
      </c>
      <c r="HO206" s="39">
        <v>10</v>
      </c>
      <c r="HP206" s="39" t="s">
        <v>334</v>
      </c>
      <c r="HQ206" s="39">
        <v>36130</v>
      </c>
      <c r="HR206" s="39">
        <v>1520</v>
      </c>
      <c r="HS206" s="39">
        <v>6110</v>
      </c>
      <c r="HT206" s="39">
        <v>21040</v>
      </c>
      <c r="HU206" s="39">
        <v>3220</v>
      </c>
      <c r="HV206" s="39">
        <v>3080</v>
      </c>
      <c r="HW206" s="39">
        <v>890</v>
      </c>
      <c r="HX206" s="39">
        <v>420</v>
      </c>
      <c r="HY206" s="39">
        <v>10</v>
      </c>
      <c r="HZ206" s="39" t="s">
        <v>334</v>
      </c>
      <c r="IA206" s="39">
        <v>36290</v>
      </c>
      <c r="IB206" s="39">
        <v>1540</v>
      </c>
      <c r="IC206" s="39">
        <v>6130</v>
      </c>
      <c r="ID206" s="39">
        <v>21120</v>
      </c>
      <c r="IE206" s="39">
        <v>3250</v>
      </c>
      <c r="IF206" s="39">
        <v>3140</v>
      </c>
      <c r="IG206" s="39">
        <v>890</v>
      </c>
      <c r="IH206" s="39">
        <v>420</v>
      </c>
      <c r="II206" s="39">
        <v>20</v>
      </c>
      <c r="IJ206" s="39" t="s">
        <v>334</v>
      </c>
      <c r="IK206" s="39">
        <v>36490</v>
      </c>
      <c r="IL206" s="39">
        <v>1580</v>
      </c>
      <c r="IM206" s="39">
        <v>6400</v>
      </c>
      <c r="IN206" s="39">
        <v>21390</v>
      </c>
      <c r="IO206" s="39">
        <v>3270</v>
      </c>
      <c r="IP206" s="39">
        <v>3170</v>
      </c>
      <c r="IQ206" s="39">
        <v>900</v>
      </c>
      <c r="IR206" s="39">
        <v>420</v>
      </c>
      <c r="IS206" s="39">
        <v>20</v>
      </c>
      <c r="IT206" s="39" t="s">
        <v>334</v>
      </c>
      <c r="IU206" s="39">
        <v>37160</v>
      </c>
      <c r="IV206" s="39">
        <v>1580</v>
      </c>
      <c r="IW206" s="39">
        <v>6430</v>
      </c>
      <c r="IX206" s="39">
        <v>21420</v>
      </c>
      <c r="IY206" s="39">
        <v>3290</v>
      </c>
      <c r="IZ206" s="39">
        <v>3160</v>
      </c>
      <c r="JA206" s="39">
        <v>910</v>
      </c>
      <c r="JB206" s="39">
        <v>420</v>
      </c>
      <c r="JC206" s="39">
        <v>20</v>
      </c>
      <c r="JD206" s="39" t="s">
        <v>334</v>
      </c>
      <c r="JE206" s="39">
        <v>37230</v>
      </c>
      <c r="JF206" s="39">
        <v>1630</v>
      </c>
      <c r="JG206" s="39">
        <v>6600</v>
      </c>
      <c r="JH206" s="39">
        <v>21490</v>
      </c>
      <c r="JI206" s="39">
        <v>3300</v>
      </c>
      <c r="JJ206" s="39">
        <v>3160</v>
      </c>
      <c r="JK206" s="39">
        <v>910</v>
      </c>
      <c r="JL206" s="39">
        <v>430</v>
      </c>
      <c r="JM206" s="39">
        <v>20</v>
      </c>
      <c r="JN206" s="39" t="s">
        <v>334</v>
      </c>
      <c r="JO206" s="39">
        <v>37530</v>
      </c>
      <c r="JP206" s="39">
        <v>1640</v>
      </c>
      <c r="JQ206" s="39">
        <v>6650</v>
      </c>
      <c r="JR206" s="39">
        <v>21600</v>
      </c>
      <c r="JS206" s="39">
        <v>3300</v>
      </c>
      <c r="JT206" s="39">
        <v>3170</v>
      </c>
      <c r="JU206" s="39">
        <v>930</v>
      </c>
      <c r="JV206" s="39">
        <v>430</v>
      </c>
      <c r="JW206" s="39">
        <v>20</v>
      </c>
      <c r="JX206" s="39" t="s">
        <v>334</v>
      </c>
      <c r="JY206" s="39">
        <v>37730</v>
      </c>
      <c r="JZ206" s="39">
        <v>1650</v>
      </c>
      <c r="KA206" s="39">
        <v>6680</v>
      </c>
      <c r="KB206" s="39">
        <v>21610</v>
      </c>
      <c r="KC206" s="39">
        <v>3300</v>
      </c>
      <c r="KD206" s="39">
        <v>3170</v>
      </c>
      <c r="KE206" s="39">
        <v>930</v>
      </c>
      <c r="KF206" s="39">
        <v>430</v>
      </c>
      <c r="KG206" s="39">
        <v>20</v>
      </c>
      <c r="KH206" s="39" t="s">
        <v>334</v>
      </c>
      <c r="KI206" s="39">
        <v>37780</v>
      </c>
      <c r="KJ206" s="39">
        <v>1690</v>
      </c>
      <c r="KK206" s="39">
        <v>6760</v>
      </c>
      <c r="KL206" s="39">
        <v>21630</v>
      </c>
      <c r="KM206" s="39">
        <v>3310</v>
      </c>
      <c r="KN206" s="39">
        <v>3200</v>
      </c>
      <c r="KO206" s="39">
        <v>940</v>
      </c>
      <c r="KP206" s="39">
        <v>430</v>
      </c>
      <c r="KQ206" s="39">
        <v>20</v>
      </c>
      <c r="KR206" s="39" t="s">
        <v>334</v>
      </c>
      <c r="KS206" s="39">
        <v>37980</v>
      </c>
      <c r="KT206" s="39">
        <v>1720</v>
      </c>
      <c r="KU206" s="39">
        <v>6790</v>
      </c>
      <c r="KV206" s="39">
        <v>21670</v>
      </c>
      <c r="KW206" s="39">
        <v>3330</v>
      </c>
      <c r="KX206" s="39">
        <v>3230</v>
      </c>
      <c r="KY206" s="39">
        <v>950</v>
      </c>
      <c r="KZ206" s="39">
        <v>440</v>
      </c>
      <c r="LA206" s="39">
        <v>20</v>
      </c>
      <c r="LB206" s="39" t="s">
        <v>334</v>
      </c>
      <c r="LC206" s="39">
        <v>38140</v>
      </c>
      <c r="LD206" t="str">
        <f>INDEX(Lookup!$F$2:$F$375, MATCH(D206,Lookup!$A$2:$A$375,0))</f>
        <v>:</v>
      </c>
    </row>
    <row r="207" spans="2:316" ht="15" customHeight="1" x14ac:dyDescent="0.25">
      <c r="B207" s="1" t="s">
        <v>342</v>
      </c>
      <c r="C207" s="42">
        <v>1940</v>
      </c>
      <c r="D207" s="42" t="s">
        <v>741</v>
      </c>
      <c r="E207" s="37" t="s">
        <v>742</v>
      </c>
      <c r="F207" s="38">
        <v>930</v>
      </c>
      <c r="G207" s="38">
        <v>1440</v>
      </c>
      <c r="H207" s="38">
        <v>6170</v>
      </c>
      <c r="I207" s="38">
        <v>7980</v>
      </c>
      <c r="J207" s="38">
        <v>5980</v>
      </c>
      <c r="K207" s="38">
        <v>3300</v>
      </c>
      <c r="L207" s="38">
        <v>4590</v>
      </c>
      <c r="M207" s="38">
        <v>1280</v>
      </c>
      <c r="N207" s="38" t="s">
        <v>334</v>
      </c>
      <c r="O207" s="39">
        <v>31660</v>
      </c>
      <c r="P207" s="39">
        <v>790</v>
      </c>
      <c r="Q207" s="39">
        <v>1500</v>
      </c>
      <c r="R207" s="39">
        <v>6170</v>
      </c>
      <c r="S207" s="39">
        <v>8160</v>
      </c>
      <c r="T207" s="39">
        <v>6050</v>
      </c>
      <c r="U207" s="39">
        <v>3310</v>
      </c>
      <c r="V207" s="39">
        <v>4590</v>
      </c>
      <c r="W207" s="39">
        <v>1280</v>
      </c>
      <c r="X207" s="39" t="s">
        <v>334</v>
      </c>
      <c r="Y207" s="39">
        <v>31850</v>
      </c>
      <c r="Z207" s="39">
        <v>800</v>
      </c>
      <c r="AA207" s="39">
        <v>1610</v>
      </c>
      <c r="AB207" s="39">
        <v>6000</v>
      </c>
      <c r="AC207" s="39">
        <v>8510</v>
      </c>
      <c r="AD207" s="39">
        <v>6120</v>
      </c>
      <c r="AE207" s="39">
        <v>3360</v>
      </c>
      <c r="AF207" s="39">
        <v>4540</v>
      </c>
      <c r="AG207" s="39">
        <v>1220</v>
      </c>
      <c r="AH207" s="39" t="s">
        <v>334</v>
      </c>
      <c r="AI207" s="39">
        <v>32160</v>
      </c>
      <c r="AJ207" s="39">
        <v>810</v>
      </c>
      <c r="AK207" s="39">
        <v>1730</v>
      </c>
      <c r="AL207" s="39">
        <v>5990</v>
      </c>
      <c r="AM207" s="39">
        <v>8590</v>
      </c>
      <c r="AN207" s="39">
        <v>6180</v>
      </c>
      <c r="AO207" s="39">
        <v>3350</v>
      </c>
      <c r="AP207" s="39">
        <v>4590</v>
      </c>
      <c r="AQ207" s="39">
        <v>1210</v>
      </c>
      <c r="AR207" s="39" t="s">
        <v>334</v>
      </c>
      <c r="AS207" s="39">
        <v>32430</v>
      </c>
      <c r="AT207" s="39">
        <v>740</v>
      </c>
      <c r="AU207" s="39">
        <v>1870</v>
      </c>
      <c r="AV207" s="39">
        <v>5940</v>
      </c>
      <c r="AW207" s="39">
        <v>8720</v>
      </c>
      <c r="AX207" s="39">
        <v>6330</v>
      </c>
      <c r="AY207" s="39">
        <v>3400</v>
      </c>
      <c r="AZ207" s="39">
        <v>4620</v>
      </c>
      <c r="BA207" s="39">
        <v>1220</v>
      </c>
      <c r="BB207" s="39" t="s">
        <v>334</v>
      </c>
      <c r="BC207" s="39">
        <v>32840</v>
      </c>
      <c r="BD207" s="39">
        <v>710</v>
      </c>
      <c r="BE207" s="39">
        <v>1870</v>
      </c>
      <c r="BF207" s="39">
        <v>5970</v>
      </c>
      <c r="BG207" s="39">
        <v>8870</v>
      </c>
      <c r="BH207" s="39">
        <v>6450</v>
      </c>
      <c r="BI207" s="39">
        <v>3530</v>
      </c>
      <c r="BJ207" s="39">
        <v>4650</v>
      </c>
      <c r="BK207" s="39">
        <v>1220</v>
      </c>
      <c r="BL207" s="39" t="s">
        <v>334</v>
      </c>
      <c r="BM207" s="39">
        <v>33280</v>
      </c>
      <c r="BN207" s="39">
        <v>710</v>
      </c>
      <c r="BO207" s="39">
        <v>1880</v>
      </c>
      <c r="BP207" s="39">
        <v>6010</v>
      </c>
      <c r="BQ207" s="39">
        <v>8900</v>
      </c>
      <c r="BR207" s="39">
        <v>6520</v>
      </c>
      <c r="BS207" s="39">
        <v>3600</v>
      </c>
      <c r="BT207" s="39">
        <v>4710</v>
      </c>
      <c r="BU207" s="39">
        <v>1230</v>
      </c>
      <c r="BV207" s="39" t="s">
        <v>334</v>
      </c>
      <c r="BW207" s="39">
        <v>33560</v>
      </c>
      <c r="BX207" s="39">
        <v>710</v>
      </c>
      <c r="BY207" s="39">
        <v>1880</v>
      </c>
      <c r="BZ207" s="39">
        <v>6030</v>
      </c>
      <c r="CA207" s="39">
        <v>9070</v>
      </c>
      <c r="CB207" s="39">
        <v>6620</v>
      </c>
      <c r="CC207" s="39">
        <v>3650</v>
      </c>
      <c r="CD207" s="39">
        <v>4730</v>
      </c>
      <c r="CE207" s="39">
        <v>1250</v>
      </c>
      <c r="CF207" s="39" t="s">
        <v>334</v>
      </c>
      <c r="CG207" s="39">
        <v>33940</v>
      </c>
      <c r="CH207" s="39">
        <v>700</v>
      </c>
      <c r="CI207" s="39">
        <v>1900</v>
      </c>
      <c r="CJ207" s="39">
        <v>6090</v>
      </c>
      <c r="CK207" s="39">
        <v>9050</v>
      </c>
      <c r="CL207" s="39">
        <v>6680</v>
      </c>
      <c r="CM207" s="39">
        <v>3670</v>
      </c>
      <c r="CN207" s="39">
        <v>4760</v>
      </c>
      <c r="CO207" s="39">
        <v>1240</v>
      </c>
      <c r="CP207" s="39" t="s">
        <v>334</v>
      </c>
      <c r="CQ207" s="39">
        <v>34080</v>
      </c>
      <c r="CR207" s="39">
        <v>700</v>
      </c>
      <c r="CS207" s="39">
        <v>1920</v>
      </c>
      <c r="CT207" s="39">
        <v>6060</v>
      </c>
      <c r="CU207" s="39">
        <v>9100</v>
      </c>
      <c r="CV207" s="39">
        <v>6840</v>
      </c>
      <c r="CW207" s="39">
        <v>3710</v>
      </c>
      <c r="CX207" s="39">
        <v>4820</v>
      </c>
      <c r="CY207" s="39">
        <v>1250</v>
      </c>
      <c r="CZ207" s="39" t="s">
        <v>334</v>
      </c>
      <c r="DA207" s="39">
        <v>34410</v>
      </c>
      <c r="DB207" s="39">
        <v>720</v>
      </c>
      <c r="DC207" s="39">
        <v>1940</v>
      </c>
      <c r="DD207" s="39">
        <v>6040</v>
      </c>
      <c r="DE207" s="39">
        <v>9160</v>
      </c>
      <c r="DF207" s="39">
        <v>6890</v>
      </c>
      <c r="DG207" s="39">
        <v>3740</v>
      </c>
      <c r="DH207" s="39">
        <v>4850</v>
      </c>
      <c r="DI207" s="39">
        <v>1280</v>
      </c>
      <c r="DJ207" s="39" t="s">
        <v>334</v>
      </c>
      <c r="DK207" s="39">
        <v>34610</v>
      </c>
      <c r="DL207" s="39">
        <v>730</v>
      </c>
      <c r="DM207" s="39">
        <v>1930</v>
      </c>
      <c r="DN207" s="39">
        <v>6100</v>
      </c>
      <c r="DO207" s="39">
        <v>9240</v>
      </c>
      <c r="DP207" s="39">
        <v>6900</v>
      </c>
      <c r="DQ207" s="39">
        <v>3760</v>
      </c>
      <c r="DR207" s="39">
        <v>4860</v>
      </c>
      <c r="DS207" s="39">
        <v>1300</v>
      </c>
      <c r="DT207" s="39" t="s">
        <v>334</v>
      </c>
      <c r="DU207" s="39">
        <v>34810</v>
      </c>
      <c r="DV207" s="39">
        <v>750</v>
      </c>
      <c r="DW207" s="39">
        <v>1950</v>
      </c>
      <c r="DX207" s="39">
        <v>6100</v>
      </c>
      <c r="DY207" s="39">
        <v>9230</v>
      </c>
      <c r="DZ207" s="39">
        <v>6950</v>
      </c>
      <c r="EA207" s="39">
        <v>3780</v>
      </c>
      <c r="EB207" s="39">
        <v>4860</v>
      </c>
      <c r="EC207" s="39">
        <v>1300</v>
      </c>
      <c r="ED207" s="39" t="s">
        <v>334</v>
      </c>
      <c r="EE207" s="39">
        <v>34920</v>
      </c>
      <c r="EF207" s="39">
        <v>760</v>
      </c>
      <c r="EG207" s="39">
        <v>1960</v>
      </c>
      <c r="EH207" s="39">
        <v>6110</v>
      </c>
      <c r="EI207" s="39">
        <v>9290</v>
      </c>
      <c r="EJ207" s="39">
        <v>6980</v>
      </c>
      <c r="EK207" s="39">
        <v>3780</v>
      </c>
      <c r="EL207" s="39">
        <v>4860</v>
      </c>
      <c r="EM207" s="39">
        <v>1320</v>
      </c>
      <c r="EN207" s="39" t="s">
        <v>334</v>
      </c>
      <c r="EO207" s="39">
        <v>35050</v>
      </c>
      <c r="EP207" s="39">
        <v>750</v>
      </c>
      <c r="EQ207" s="39">
        <v>2010</v>
      </c>
      <c r="ER207" s="39">
        <v>6140</v>
      </c>
      <c r="ES207" s="39">
        <v>9440</v>
      </c>
      <c r="ET207" s="39">
        <v>7040</v>
      </c>
      <c r="EU207" s="39">
        <v>3850</v>
      </c>
      <c r="EV207" s="39">
        <v>4880</v>
      </c>
      <c r="EW207" s="39">
        <v>1330</v>
      </c>
      <c r="EX207" s="39" t="s">
        <v>334</v>
      </c>
      <c r="EY207" s="39">
        <v>35430</v>
      </c>
      <c r="EZ207" s="39">
        <v>760</v>
      </c>
      <c r="FA207" s="39">
        <v>2010</v>
      </c>
      <c r="FB207" s="39">
        <v>6170</v>
      </c>
      <c r="FC207" s="39">
        <v>9520</v>
      </c>
      <c r="FD207" s="39">
        <v>7120</v>
      </c>
      <c r="FE207" s="39">
        <v>3890</v>
      </c>
      <c r="FF207" s="39">
        <v>4880</v>
      </c>
      <c r="FG207" s="39">
        <v>1350</v>
      </c>
      <c r="FH207" s="39" t="s">
        <v>334</v>
      </c>
      <c r="FI207" s="39">
        <v>35710</v>
      </c>
      <c r="FJ207" s="39">
        <v>770</v>
      </c>
      <c r="FK207" s="39">
        <v>2040</v>
      </c>
      <c r="FL207" s="39">
        <v>6190</v>
      </c>
      <c r="FM207" s="39">
        <v>9630</v>
      </c>
      <c r="FN207" s="39">
        <v>7180</v>
      </c>
      <c r="FO207" s="39">
        <v>3900</v>
      </c>
      <c r="FP207" s="39">
        <v>4890</v>
      </c>
      <c r="FQ207" s="39">
        <v>1370</v>
      </c>
      <c r="FR207" s="39" t="s">
        <v>334</v>
      </c>
      <c r="FS207" s="39">
        <v>35970</v>
      </c>
      <c r="FT207" s="39">
        <v>780</v>
      </c>
      <c r="FU207" s="39">
        <v>2040</v>
      </c>
      <c r="FV207" s="39">
        <v>6220</v>
      </c>
      <c r="FW207" s="39">
        <v>9650</v>
      </c>
      <c r="FX207" s="39">
        <v>7230</v>
      </c>
      <c r="FY207" s="39">
        <v>3910</v>
      </c>
      <c r="FZ207" s="39">
        <v>4900</v>
      </c>
      <c r="GA207" s="39">
        <v>1380</v>
      </c>
      <c r="GB207" s="39" t="s">
        <v>334</v>
      </c>
      <c r="GC207" s="39">
        <v>36110</v>
      </c>
      <c r="GD207" s="39">
        <v>780</v>
      </c>
      <c r="GE207" s="39">
        <v>2000</v>
      </c>
      <c r="GF207" s="39">
        <v>6240</v>
      </c>
      <c r="GG207" s="39">
        <v>9630</v>
      </c>
      <c r="GH207" s="39">
        <v>7220</v>
      </c>
      <c r="GI207" s="39">
        <v>3940</v>
      </c>
      <c r="GJ207" s="39">
        <v>4920</v>
      </c>
      <c r="GK207" s="39">
        <v>1390</v>
      </c>
      <c r="GL207" s="39" t="s">
        <v>334</v>
      </c>
      <c r="GM207" s="39">
        <v>36100</v>
      </c>
      <c r="GN207" s="39">
        <v>820</v>
      </c>
      <c r="GO207" s="39">
        <v>2000</v>
      </c>
      <c r="GP207" s="39">
        <v>6260</v>
      </c>
      <c r="GQ207" s="39">
        <v>9640</v>
      </c>
      <c r="GR207" s="39">
        <v>7250</v>
      </c>
      <c r="GS207" s="39">
        <v>3960</v>
      </c>
      <c r="GT207" s="39">
        <v>4950</v>
      </c>
      <c r="GU207" s="39">
        <v>1400</v>
      </c>
      <c r="GV207" s="39" t="s">
        <v>334</v>
      </c>
      <c r="GW207" s="39">
        <v>36290</v>
      </c>
      <c r="GX207" s="39">
        <v>830</v>
      </c>
      <c r="GY207" s="39">
        <v>2000</v>
      </c>
      <c r="GZ207" s="39">
        <v>6310</v>
      </c>
      <c r="HA207" s="39">
        <v>9670</v>
      </c>
      <c r="HB207" s="39">
        <v>7320</v>
      </c>
      <c r="HC207" s="39">
        <v>4010</v>
      </c>
      <c r="HD207" s="39">
        <v>4990</v>
      </c>
      <c r="HE207" s="39">
        <v>1420</v>
      </c>
      <c r="HF207" s="39" t="s">
        <v>334</v>
      </c>
      <c r="HG207" s="39">
        <v>36550</v>
      </c>
      <c r="HH207" s="39">
        <v>850</v>
      </c>
      <c r="HI207" s="39">
        <v>2010</v>
      </c>
      <c r="HJ207" s="39">
        <v>6270</v>
      </c>
      <c r="HK207" s="39">
        <v>9740</v>
      </c>
      <c r="HL207" s="39">
        <v>7330</v>
      </c>
      <c r="HM207" s="39">
        <v>4080</v>
      </c>
      <c r="HN207" s="39">
        <v>5010</v>
      </c>
      <c r="HO207" s="39">
        <v>1460</v>
      </c>
      <c r="HP207" s="39" t="s">
        <v>334</v>
      </c>
      <c r="HQ207" s="39">
        <v>36740</v>
      </c>
      <c r="HR207" s="39">
        <v>850</v>
      </c>
      <c r="HS207" s="39">
        <v>2020</v>
      </c>
      <c r="HT207" s="39">
        <v>6300</v>
      </c>
      <c r="HU207" s="39">
        <v>9800</v>
      </c>
      <c r="HV207" s="39">
        <v>7370</v>
      </c>
      <c r="HW207" s="39">
        <v>4170</v>
      </c>
      <c r="HX207" s="39">
        <v>5020</v>
      </c>
      <c r="HY207" s="39">
        <v>1480</v>
      </c>
      <c r="HZ207" s="39" t="s">
        <v>334</v>
      </c>
      <c r="IA207" s="39">
        <v>37000</v>
      </c>
      <c r="IB207" s="39">
        <v>840</v>
      </c>
      <c r="IC207" s="39">
        <v>2010</v>
      </c>
      <c r="ID207" s="39">
        <v>6330</v>
      </c>
      <c r="IE207" s="39">
        <v>9870</v>
      </c>
      <c r="IF207" s="39">
        <v>7410</v>
      </c>
      <c r="IG207" s="39">
        <v>4250</v>
      </c>
      <c r="IH207" s="39">
        <v>5060</v>
      </c>
      <c r="II207" s="39">
        <v>1500</v>
      </c>
      <c r="IJ207" s="39" t="s">
        <v>334</v>
      </c>
      <c r="IK207" s="39">
        <v>37270</v>
      </c>
      <c r="IL207" s="39">
        <v>840</v>
      </c>
      <c r="IM207" s="39">
        <v>2050</v>
      </c>
      <c r="IN207" s="39">
        <v>6370</v>
      </c>
      <c r="IO207" s="39">
        <v>9890</v>
      </c>
      <c r="IP207" s="39">
        <v>7420</v>
      </c>
      <c r="IQ207" s="39">
        <v>4280</v>
      </c>
      <c r="IR207" s="39">
        <v>5080</v>
      </c>
      <c r="IS207" s="39">
        <v>1520</v>
      </c>
      <c r="IT207" s="39" t="s">
        <v>334</v>
      </c>
      <c r="IU207" s="39">
        <v>37450</v>
      </c>
      <c r="IV207" s="39">
        <v>850</v>
      </c>
      <c r="IW207" s="39">
        <v>2080</v>
      </c>
      <c r="IX207" s="39">
        <v>6460</v>
      </c>
      <c r="IY207" s="39">
        <v>9940</v>
      </c>
      <c r="IZ207" s="39">
        <v>7430</v>
      </c>
      <c r="JA207" s="39">
        <v>4300</v>
      </c>
      <c r="JB207" s="39">
        <v>5080</v>
      </c>
      <c r="JC207" s="39">
        <v>1530</v>
      </c>
      <c r="JD207" s="39" t="s">
        <v>334</v>
      </c>
      <c r="JE207" s="39">
        <v>37670</v>
      </c>
      <c r="JF207" s="39">
        <v>860</v>
      </c>
      <c r="JG207" s="39">
        <v>2130</v>
      </c>
      <c r="JH207" s="39">
        <v>6540</v>
      </c>
      <c r="JI207" s="39">
        <v>9940</v>
      </c>
      <c r="JJ207" s="39">
        <v>7460</v>
      </c>
      <c r="JK207" s="39">
        <v>4300</v>
      </c>
      <c r="JL207" s="39">
        <v>5100</v>
      </c>
      <c r="JM207" s="39">
        <v>1540</v>
      </c>
      <c r="JN207" s="39" t="s">
        <v>334</v>
      </c>
      <c r="JO207" s="39">
        <v>37860</v>
      </c>
      <c r="JP207" s="39">
        <v>850</v>
      </c>
      <c r="JQ207" s="39">
        <v>2260</v>
      </c>
      <c r="JR207" s="39">
        <v>6600</v>
      </c>
      <c r="JS207" s="39">
        <v>9930</v>
      </c>
      <c r="JT207" s="39">
        <v>7500</v>
      </c>
      <c r="JU207" s="39">
        <v>4330</v>
      </c>
      <c r="JV207" s="39">
        <v>5110</v>
      </c>
      <c r="JW207" s="39">
        <v>1550</v>
      </c>
      <c r="JX207" s="39" t="s">
        <v>334</v>
      </c>
      <c r="JY207" s="39">
        <v>38140</v>
      </c>
      <c r="JZ207" s="39">
        <v>860</v>
      </c>
      <c r="KA207" s="39">
        <v>2300</v>
      </c>
      <c r="KB207" s="39">
        <v>6720</v>
      </c>
      <c r="KC207" s="39">
        <v>9950</v>
      </c>
      <c r="KD207" s="39">
        <v>7520</v>
      </c>
      <c r="KE207" s="39">
        <v>4370</v>
      </c>
      <c r="KF207" s="39">
        <v>5110</v>
      </c>
      <c r="KG207" s="39">
        <v>1560</v>
      </c>
      <c r="KH207" s="39" t="s">
        <v>334</v>
      </c>
      <c r="KI207" s="39">
        <v>38390</v>
      </c>
      <c r="KJ207" s="39">
        <v>860</v>
      </c>
      <c r="KK207" s="39">
        <v>2310</v>
      </c>
      <c r="KL207" s="39">
        <v>6770</v>
      </c>
      <c r="KM207" s="39">
        <v>9970</v>
      </c>
      <c r="KN207" s="39">
        <v>7520</v>
      </c>
      <c r="KO207" s="39">
        <v>4390</v>
      </c>
      <c r="KP207" s="39">
        <v>5130</v>
      </c>
      <c r="KQ207" s="39">
        <v>1580</v>
      </c>
      <c r="KR207" s="39" t="s">
        <v>334</v>
      </c>
      <c r="KS207" s="39">
        <v>38520</v>
      </c>
      <c r="KT207" s="39">
        <v>850</v>
      </c>
      <c r="KU207" s="39">
        <v>2340</v>
      </c>
      <c r="KV207" s="39">
        <v>6870</v>
      </c>
      <c r="KW207" s="39">
        <v>9970</v>
      </c>
      <c r="KX207" s="39">
        <v>7530</v>
      </c>
      <c r="KY207" s="39">
        <v>4430</v>
      </c>
      <c r="KZ207" s="39">
        <v>5140</v>
      </c>
      <c r="LA207" s="39">
        <v>1590</v>
      </c>
      <c r="LB207" s="39" t="s">
        <v>334</v>
      </c>
      <c r="LC207" s="39">
        <v>38700</v>
      </c>
      <c r="LD207" t="str">
        <f>INDEX(Lookup!$F$2:$F$375, MATCH(D207,Lookup!$A$2:$A$375,0))</f>
        <v>:</v>
      </c>
    </row>
    <row r="208" spans="2:316" ht="15" customHeight="1" x14ac:dyDescent="0.25">
      <c r="B208" s="1" t="s">
        <v>342</v>
      </c>
      <c r="C208" s="42">
        <v>1945</v>
      </c>
      <c r="D208" s="42" t="s">
        <v>743</v>
      </c>
      <c r="E208" s="37" t="s">
        <v>744</v>
      </c>
      <c r="F208" s="38">
        <v>250</v>
      </c>
      <c r="G208" s="38">
        <v>2750</v>
      </c>
      <c r="H208" s="38">
        <v>11000</v>
      </c>
      <c r="I208" s="38">
        <v>10480</v>
      </c>
      <c r="J208" s="38">
        <v>3320</v>
      </c>
      <c r="K208" s="38">
        <v>1820</v>
      </c>
      <c r="L208" s="38">
        <v>1670</v>
      </c>
      <c r="M208" s="38">
        <v>60</v>
      </c>
      <c r="N208" s="38" t="s">
        <v>334</v>
      </c>
      <c r="O208" s="39">
        <v>31350</v>
      </c>
      <c r="P208" s="39">
        <v>230</v>
      </c>
      <c r="Q208" s="39">
        <v>2820</v>
      </c>
      <c r="R208" s="39">
        <v>11000</v>
      </c>
      <c r="S208" s="39">
        <v>10510</v>
      </c>
      <c r="T208" s="39">
        <v>3330</v>
      </c>
      <c r="U208" s="39">
        <v>1810</v>
      </c>
      <c r="V208" s="39">
        <v>1680</v>
      </c>
      <c r="W208" s="39">
        <v>70</v>
      </c>
      <c r="X208" s="39" t="s">
        <v>334</v>
      </c>
      <c r="Y208" s="39">
        <v>31450</v>
      </c>
      <c r="Z208" s="39">
        <v>190</v>
      </c>
      <c r="AA208" s="39">
        <v>2980</v>
      </c>
      <c r="AB208" s="39">
        <v>11350</v>
      </c>
      <c r="AC208" s="39">
        <v>10530</v>
      </c>
      <c r="AD208" s="39">
        <v>3280</v>
      </c>
      <c r="AE208" s="39">
        <v>1820</v>
      </c>
      <c r="AF208" s="39">
        <v>1660</v>
      </c>
      <c r="AG208" s="39">
        <v>70</v>
      </c>
      <c r="AH208" s="39" t="s">
        <v>334</v>
      </c>
      <c r="AI208" s="39">
        <v>31880</v>
      </c>
      <c r="AJ208" s="39">
        <v>220</v>
      </c>
      <c r="AK208" s="39">
        <v>3100</v>
      </c>
      <c r="AL208" s="39">
        <v>11790</v>
      </c>
      <c r="AM208" s="39">
        <v>10520</v>
      </c>
      <c r="AN208" s="39">
        <v>3290</v>
      </c>
      <c r="AO208" s="39">
        <v>1820</v>
      </c>
      <c r="AP208" s="39">
        <v>1650</v>
      </c>
      <c r="AQ208" s="39">
        <v>70</v>
      </c>
      <c r="AR208" s="39" t="s">
        <v>334</v>
      </c>
      <c r="AS208" s="39">
        <v>32460</v>
      </c>
      <c r="AT208" s="39">
        <v>230</v>
      </c>
      <c r="AU208" s="39">
        <v>3230</v>
      </c>
      <c r="AV208" s="39">
        <v>12100</v>
      </c>
      <c r="AW208" s="39">
        <v>10650</v>
      </c>
      <c r="AX208" s="39">
        <v>3260</v>
      </c>
      <c r="AY208" s="39">
        <v>1840</v>
      </c>
      <c r="AZ208" s="39">
        <v>1680</v>
      </c>
      <c r="BA208" s="39">
        <v>70</v>
      </c>
      <c r="BB208" s="39" t="s">
        <v>334</v>
      </c>
      <c r="BC208" s="39">
        <v>33050</v>
      </c>
      <c r="BD208" s="39">
        <v>230</v>
      </c>
      <c r="BE208" s="39">
        <v>3260</v>
      </c>
      <c r="BF208" s="39">
        <v>12210</v>
      </c>
      <c r="BG208" s="39">
        <v>10600</v>
      </c>
      <c r="BH208" s="39">
        <v>3300</v>
      </c>
      <c r="BI208" s="39">
        <v>1850</v>
      </c>
      <c r="BJ208" s="39">
        <v>1670</v>
      </c>
      <c r="BK208" s="39">
        <v>70</v>
      </c>
      <c r="BL208" s="39" t="s">
        <v>334</v>
      </c>
      <c r="BM208" s="39">
        <v>33190</v>
      </c>
      <c r="BN208" s="39">
        <v>250</v>
      </c>
      <c r="BO208" s="39">
        <v>3280</v>
      </c>
      <c r="BP208" s="39">
        <v>12190</v>
      </c>
      <c r="BQ208" s="39">
        <v>10650</v>
      </c>
      <c r="BR208" s="39">
        <v>3280</v>
      </c>
      <c r="BS208" s="39">
        <v>1870</v>
      </c>
      <c r="BT208" s="39">
        <v>1700</v>
      </c>
      <c r="BU208" s="39">
        <v>70</v>
      </c>
      <c r="BV208" s="39" t="s">
        <v>334</v>
      </c>
      <c r="BW208" s="39">
        <v>33280</v>
      </c>
      <c r="BX208" s="39">
        <v>250</v>
      </c>
      <c r="BY208" s="39">
        <v>3310</v>
      </c>
      <c r="BZ208" s="39">
        <v>12200</v>
      </c>
      <c r="CA208" s="39">
        <v>10680</v>
      </c>
      <c r="CB208" s="39">
        <v>3300</v>
      </c>
      <c r="CC208" s="39">
        <v>1900</v>
      </c>
      <c r="CD208" s="39">
        <v>1740</v>
      </c>
      <c r="CE208" s="39">
        <v>70</v>
      </c>
      <c r="CF208" s="39" t="s">
        <v>334</v>
      </c>
      <c r="CG208" s="39">
        <v>33440</v>
      </c>
      <c r="CH208" s="39">
        <v>290</v>
      </c>
      <c r="CI208" s="39">
        <v>3380</v>
      </c>
      <c r="CJ208" s="39">
        <v>12230</v>
      </c>
      <c r="CK208" s="39">
        <v>10680</v>
      </c>
      <c r="CL208" s="39">
        <v>3320</v>
      </c>
      <c r="CM208" s="39">
        <v>1900</v>
      </c>
      <c r="CN208" s="39">
        <v>1750</v>
      </c>
      <c r="CO208" s="39">
        <v>70</v>
      </c>
      <c r="CP208" s="39" t="s">
        <v>334</v>
      </c>
      <c r="CQ208" s="39">
        <v>33600</v>
      </c>
      <c r="CR208" s="39">
        <v>290</v>
      </c>
      <c r="CS208" s="39">
        <v>3400</v>
      </c>
      <c r="CT208" s="39">
        <v>12240</v>
      </c>
      <c r="CU208" s="39">
        <v>10700</v>
      </c>
      <c r="CV208" s="39">
        <v>3310</v>
      </c>
      <c r="CW208" s="39">
        <v>1910</v>
      </c>
      <c r="CX208" s="39">
        <v>1760</v>
      </c>
      <c r="CY208" s="39">
        <v>70</v>
      </c>
      <c r="CZ208" s="39" t="s">
        <v>334</v>
      </c>
      <c r="DA208" s="39">
        <v>33680</v>
      </c>
      <c r="DB208" s="39">
        <v>290</v>
      </c>
      <c r="DC208" s="39">
        <v>3420</v>
      </c>
      <c r="DD208" s="39">
        <v>12280</v>
      </c>
      <c r="DE208" s="39">
        <v>10750</v>
      </c>
      <c r="DF208" s="39">
        <v>3290</v>
      </c>
      <c r="DG208" s="39">
        <v>1910</v>
      </c>
      <c r="DH208" s="39">
        <v>1770</v>
      </c>
      <c r="DI208" s="39">
        <v>70</v>
      </c>
      <c r="DJ208" s="39" t="s">
        <v>334</v>
      </c>
      <c r="DK208" s="39">
        <v>33770</v>
      </c>
      <c r="DL208" s="39">
        <v>290</v>
      </c>
      <c r="DM208" s="39">
        <v>3480</v>
      </c>
      <c r="DN208" s="39">
        <v>12300</v>
      </c>
      <c r="DO208" s="39">
        <v>10850</v>
      </c>
      <c r="DP208" s="39">
        <v>3340</v>
      </c>
      <c r="DQ208" s="39">
        <v>1920</v>
      </c>
      <c r="DR208" s="39">
        <v>1770</v>
      </c>
      <c r="DS208" s="39">
        <v>70</v>
      </c>
      <c r="DT208" s="39" t="s">
        <v>334</v>
      </c>
      <c r="DU208" s="39">
        <v>34000</v>
      </c>
      <c r="DV208" s="39">
        <v>290</v>
      </c>
      <c r="DW208" s="39">
        <v>3520</v>
      </c>
      <c r="DX208" s="39">
        <v>12370</v>
      </c>
      <c r="DY208" s="39">
        <v>10930</v>
      </c>
      <c r="DZ208" s="39">
        <v>3370</v>
      </c>
      <c r="EA208" s="39">
        <v>1980</v>
      </c>
      <c r="EB208" s="39">
        <v>1770</v>
      </c>
      <c r="EC208" s="39">
        <v>70</v>
      </c>
      <c r="ED208" s="39" t="s">
        <v>334</v>
      </c>
      <c r="EE208" s="39">
        <v>34300</v>
      </c>
      <c r="EF208" s="39">
        <v>290</v>
      </c>
      <c r="EG208" s="39">
        <v>3560</v>
      </c>
      <c r="EH208" s="39">
        <v>12430</v>
      </c>
      <c r="EI208" s="39">
        <v>11190</v>
      </c>
      <c r="EJ208" s="39">
        <v>3350</v>
      </c>
      <c r="EK208" s="39">
        <v>2010</v>
      </c>
      <c r="EL208" s="39">
        <v>1780</v>
      </c>
      <c r="EM208" s="39">
        <v>70</v>
      </c>
      <c r="EN208" s="39" t="s">
        <v>334</v>
      </c>
      <c r="EO208" s="39">
        <v>34700</v>
      </c>
      <c r="EP208" s="39">
        <v>290</v>
      </c>
      <c r="EQ208" s="39">
        <v>3610</v>
      </c>
      <c r="ER208" s="39">
        <v>12540</v>
      </c>
      <c r="ES208" s="39">
        <v>11430</v>
      </c>
      <c r="ET208" s="39">
        <v>3370</v>
      </c>
      <c r="EU208" s="39">
        <v>2050</v>
      </c>
      <c r="EV208" s="39">
        <v>1780</v>
      </c>
      <c r="EW208" s="39">
        <v>70</v>
      </c>
      <c r="EX208" s="39" t="s">
        <v>334</v>
      </c>
      <c r="EY208" s="39">
        <v>35140</v>
      </c>
      <c r="EZ208" s="39">
        <v>300</v>
      </c>
      <c r="FA208" s="39">
        <v>3700</v>
      </c>
      <c r="FB208" s="39">
        <v>12630</v>
      </c>
      <c r="FC208" s="39">
        <v>11560</v>
      </c>
      <c r="FD208" s="39">
        <v>3360</v>
      </c>
      <c r="FE208" s="39">
        <v>2050</v>
      </c>
      <c r="FF208" s="39">
        <v>1780</v>
      </c>
      <c r="FG208" s="39">
        <v>70</v>
      </c>
      <c r="FH208" s="39" t="s">
        <v>334</v>
      </c>
      <c r="FI208" s="39">
        <v>35440</v>
      </c>
      <c r="FJ208" s="39">
        <v>280</v>
      </c>
      <c r="FK208" s="39">
        <v>3770</v>
      </c>
      <c r="FL208" s="39">
        <v>12800</v>
      </c>
      <c r="FM208" s="39">
        <v>11600</v>
      </c>
      <c r="FN208" s="39">
        <v>3410</v>
      </c>
      <c r="FO208" s="39">
        <v>2050</v>
      </c>
      <c r="FP208" s="39">
        <v>1780</v>
      </c>
      <c r="FQ208" s="39">
        <v>80</v>
      </c>
      <c r="FR208" s="39" t="s">
        <v>334</v>
      </c>
      <c r="FS208" s="39">
        <v>35770</v>
      </c>
      <c r="FT208" s="39">
        <v>290</v>
      </c>
      <c r="FU208" s="39">
        <v>3810</v>
      </c>
      <c r="FV208" s="39">
        <v>13020</v>
      </c>
      <c r="FW208" s="39">
        <v>11790</v>
      </c>
      <c r="FX208" s="39">
        <v>3450</v>
      </c>
      <c r="FY208" s="39">
        <v>2060</v>
      </c>
      <c r="FZ208" s="39">
        <v>1800</v>
      </c>
      <c r="GA208" s="39">
        <v>80</v>
      </c>
      <c r="GB208" s="39" t="s">
        <v>334</v>
      </c>
      <c r="GC208" s="39">
        <v>36280</v>
      </c>
      <c r="GD208" s="39">
        <v>280</v>
      </c>
      <c r="GE208" s="39">
        <v>3850</v>
      </c>
      <c r="GF208" s="39">
        <v>13430</v>
      </c>
      <c r="GG208" s="39">
        <v>11950</v>
      </c>
      <c r="GH208" s="39">
        <v>3460</v>
      </c>
      <c r="GI208" s="39">
        <v>2070</v>
      </c>
      <c r="GJ208" s="39">
        <v>1810</v>
      </c>
      <c r="GK208" s="39">
        <v>80</v>
      </c>
      <c r="GL208" s="39" t="s">
        <v>334</v>
      </c>
      <c r="GM208" s="39">
        <v>36920</v>
      </c>
      <c r="GN208" s="39">
        <v>280</v>
      </c>
      <c r="GO208" s="39">
        <v>3840</v>
      </c>
      <c r="GP208" s="39">
        <v>13540</v>
      </c>
      <c r="GQ208" s="39">
        <v>12050</v>
      </c>
      <c r="GR208" s="39">
        <v>3480</v>
      </c>
      <c r="GS208" s="39">
        <v>2090</v>
      </c>
      <c r="GT208" s="39">
        <v>1810</v>
      </c>
      <c r="GU208" s="39">
        <v>80</v>
      </c>
      <c r="GV208" s="39" t="s">
        <v>334</v>
      </c>
      <c r="GW208" s="39">
        <v>37170</v>
      </c>
      <c r="GX208" s="39">
        <v>280</v>
      </c>
      <c r="GY208" s="39">
        <v>3870</v>
      </c>
      <c r="GZ208" s="39">
        <v>13810</v>
      </c>
      <c r="HA208" s="39">
        <v>12260</v>
      </c>
      <c r="HB208" s="39">
        <v>3570</v>
      </c>
      <c r="HC208" s="39">
        <v>2130</v>
      </c>
      <c r="HD208" s="39">
        <v>1840</v>
      </c>
      <c r="HE208" s="39">
        <v>80</v>
      </c>
      <c r="HF208" s="39" t="s">
        <v>334</v>
      </c>
      <c r="HG208" s="39">
        <v>37840</v>
      </c>
      <c r="HH208" s="39">
        <v>280</v>
      </c>
      <c r="HI208" s="39">
        <v>3910</v>
      </c>
      <c r="HJ208" s="39">
        <v>13960</v>
      </c>
      <c r="HK208" s="39">
        <v>12370</v>
      </c>
      <c r="HL208" s="39">
        <v>3600</v>
      </c>
      <c r="HM208" s="39">
        <v>2130</v>
      </c>
      <c r="HN208" s="39">
        <v>1860</v>
      </c>
      <c r="HO208" s="39">
        <v>80</v>
      </c>
      <c r="HP208" s="39" t="s">
        <v>334</v>
      </c>
      <c r="HQ208" s="39">
        <v>38200</v>
      </c>
      <c r="HR208" s="39">
        <v>280</v>
      </c>
      <c r="HS208" s="39">
        <v>3970</v>
      </c>
      <c r="HT208" s="39">
        <v>14080</v>
      </c>
      <c r="HU208" s="39">
        <v>12440</v>
      </c>
      <c r="HV208" s="39">
        <v>3630</v>
      </c>
      <c r="HW208" s="39">
        <v>2140</v>
      </c>
      <c r="HX208" s="39">
        <v>1870</v>
      </c>
      <c r="HY208" s="39">
        <v>80</v>
      </c>
      <c r="HZ208" s="39" t="s">
        <v>334</v>
      </c>
      <c r="IA208" s="39">
        <v>38480</v>
      </c>
      <c r="IB208" s="39">
        <v>360</v>
      </c>
      <c r="IC208" s="39">
        <v>4010</v>
      </c>
      <c r="ID208" s="39">
        <v>14160</v>
      </c>
      <c r="IE208" s="39">
        <v>12460</v>
      </c>
      <c r="IF208" s="39">
        <v>3640</v>
      </c>
      <c r="IG208" s="39">
        <v>2150</v>
      </c>
      <c r="IH208" s="39">
        <v>1880</v>
      </c>
      <c r="II208" s="39">
        <v>80</v>
      </c>
      <c r="IJ208" s="39" t="s">
        <v>334</v>
      </c>
      <c r="IK208" s="39">
        <v>38730</v>
      </c>
      <c r="IL208" s="39">
        <v>440</v>
      </c>
      <c r="IM208" s="39">
        <v>4120</v>
      </c>
      <c r="IN208" s="39">
        <v>14280</v>
      </c>
      <c r="IO208" s="39">
        <v>12490</v>
      </c>
      <c r="IP208" s="39">
        <v>3650</v>
      </c>
      <c r="IQ208" s="39">
        <v>2170</v>
      </c>
      <c r="IR208" s="39">
        <v>1900</v>
      </c>
      <c r="IS208" s="39">
        <v>80</v>
      </c>
      <c r="IT208" s="39" t="s">
        <v>334</v>
      </c>
      <c r="IU208" s="39">
        <v>39110</v>
      </c>
      <c r="IV208" s="39">
        <v>490</v>
      </c>
      <c r="IW208" s="39">
        <v>4210</v>
      </c>
      <c r="IX208" s="39">
        <v>14450</v>
      </c>
      <c r="IY208" s="39">
        <v>12650</v>
      </c>
      <c r="IZ208" s="39">
        <v>3600</v>
      </c>
      <c r="JA208" s="39">
        <v>2170</v>
      </c>
      <c r="JB208" s="39">
        <v>1900</v>
      </c>
      <c r="JC208" s="39">
        <v>80</v>
      </c>
      <c r="JD208" s="39" t="s">
        <v>334</v>
      </c>
      <c r="JE208" s="39">
        <v>39540</v>
      </c>
      <c r="JF208" s="39">
        <v>510</v>
      </c>
      <c r="JG208" s="39">
        <v>4320</v>
      </c>
      <c r="JH208" s="39">
        <v>14580</v>
      </c>
      <c r="JI208" s="39">
        <v>12730</v>
      </c>
      <c r="JJ208" s="39">
        <v>3610</v>
      </c>
      <c r="JK208" s="39">
        <v>2170</v>
      </c>
      <c r="JL208" s="39">
        <v>1910</v>
      </c>
      <c r="JM208" s="39">
        <v>80</v>
      </c>
      <c r="JN208" s="39" t="s">
        <v>334</v>
      </c>
      <c r="JO208" s="39">
        <v>39900</v>
      </c>
      <c r="JP208" s="39">
        <v>530</v>
      </c>
      <c r="JQ208" s="39">
        <v>4380</v>
      </c>
      <c r="JR208" s="39">
        <v>14730</v>
      </c>
      <c r="JS208" s="39">
        <v>12840</v>
      </c>
      <c r="JT208" s="39">
        <v>3630</v>
      </c>
      <c r="JU208" s="39">
        <v>2180</v>
      </c>
      <c r="JV208" s="39">
        <v>1900</v>
      </c>
      <c r="JW208" s="39">
        <v>80</v>
      </c>
      <c r="JX208" s="39" t="s">
        <v>334</v>
      </c>
      <c r="JY208" s="39">
        <v>40270</v>
      </c>
      <c r="JZ208" s="39">
        <v>510</v>
      </c>
      <c r="KA208" s="39">
        <v>4420</v>
      </c>
      <c r="KB208" s="39">
        <v>14870</v>
      </c>
      <c r="KC208" s="39">
        <v>12930</v>
      </c>
      <c r="KD208" s="39">
        <v>3650</v>
      </c>
      <c r="KE208" s="39">
        <v>2180</v>
      </c>
      <c r="KF208" s="39">
        <v>1910</v>
      </c>
      <c r="KG208" s="39">
        <v>80</v>
      </c>
      <c r="KH208" s="39" t="s">
        <v>334</v>
      </c>
      <c r="KI208" s="39">
        <v>40550</v>
      </c>
      <c r="KJ208" s="39">
        <v>510</v>
      </c>
      <c r="KK208" s="39">
        <v>4440</v>
      </c>
      <c r="KL208" s="39">
        <v>15070</v>
      </c>
      <c r="KM208" s="39">
        <v>13220</v>
      </c>
      <c r="KN208" s="39">
        <v>3690</v>
      </c>
      <c r="KO208" s="39">
        <v>2190</v>
      </c>
      <c r="KP208" s="39">
        <v>1910</v>
      </c>
      <c r="KQ208" s="39">
        <v>80</v>
      </c>
      <c r="KR208" s="39" t="s">
        <v>334</v>
      </c>
      <c r="KS208" s="39">
        <v>41110</v>
      </c>
      <c r="KT208" s="39">
        <v>510</v>
      </c>
      <c r="KU208" s="39">
        <v>4450</v>
      </c>
      <c r="KV208" s="39">
        <v>15360</v>
      </c>
      <c r="KW208" s="39">
        <v>13670</v>
      </c>
      <c r="KX208" s="39">
        <v>3760</v>
      </c>
      <c r="KY208" s="39">
        <v>2200</v>
      </c>
      <c r="KZ208" s="39">
        <v>1920</v>
      </c>
      <c r="LA208" s="39">
        <v>80</v>
      </c>
      <c r="LB208" s="39" t="s">
        <v>334</v>
      </c>
      <c r="LC208" s="39">
        <v>41960</v>
      </c>
      <c r="LD208" t="str">
        <f>INDEX(Lookup!$F$2:$F$375, MATCH(D208,Lookup!$A$2:$A$375,0))</f>
        <v>:</v>
      </c>
    </row>
    <row r="209" spans="2:316" ht="15" customHeight="1" x14ac:dyDescent="0.25">
      <c r="B209" s="1" t="s">
        <v>342</v>
      </c>
      <c r="C209" s="42">
        <v>1950</v>
      </c>
      <c r="D209" s="42" t="s">
        <v>745</v>
      </c>
      <c r="E209" s="37" t="s">
        <v>746</v>
      </c>
      <c r="F209" s="38">
        <v>370</v>
      </c>
      <c r="G209" s="38">
        <v>3830</v>
      </c>
      <c r="H209" s="38">
        <v>12810</v>
      </c>
      <c r="I209" s="38">
        <v>10550</v>
      </c>
      <c r="J209" s="38">
        <v>3790</v>
      </c>
      <c r="K209" s="38">
        <v>4080</v>
      </c>
      <c r="L209" s="38">
        <v>3460</v>
      </c>
      <c r="M209" s="38">
        <v>450</v>
      </c>
      <c r="N209" s="38" t="s">
        <v>334</v>
      </c>
      <c r="O209" s="39">
        <v>39340</v>
      </c>
      <c r="P209" s="39">
        <v>400</v>
      </c>
      <c r="Q209" s="39">
        <v>3870</v>
      </c>
      <c r="R209" s="39">
        <v>13030</v>
      </c>
      <c r="S209" s="39">
        <v>10470</v>
      </c>
      <c r="T209" s="39">
        <v>3800</v>
      </c>
      <c r="U209" s="39">
        <v>4080</v>
      </c>
      <c r="V209" s="39">
        <v>3450</v>
      </c>
      <c r="W209" s="39">
        <v>440</v>
      </c>
      <c r="X209" s="39" t="s">
        <v>334</v>
      </c>
      <c r="Y209" s="39">
        <v>39540</v>
      </c>
      <c r="Z209" s="39">
        <v>500</v>
      </c>
      <c r="AA209" s="39">
        <v>3910</v>
      </c>
      <c r="AB209" s="39">
        <v>13180</v>
      </c>
      <c r="AC209" s="39">
        <v>10690</v>
      </c>
      <c r="AD209" s="39">
        <v>3900</v>
      </c>
      <c r="AE209" s="39">
        <v>4070</v>
      </c>
      <c r="AF209" s="39">
        <v>3350</v>
      </c>
      <c r="AG209" s="39">
        <v>440</v>
      </c>
      <c r="AH209" s="39" t="s">
        <v>334</v>
      </c>
      <c r="AI209" s="39">
        <v>40030</v>
      </c>
      <c r="AJ209" s="39">
        <v>600</v>
      </c>
      <c r="AK209" s="39">
        <v>3970</v>
      </c>
      <c r="AL209" s="39">
        <v>13320</v>
      </c>
      <c r="AM209" s="39">
        <v>10550</v>
      </c>
      <c r="AN209" s="39">
        <v>3960</v>
      </c>
      <c r="AO209" s="39">
        <v>4030</v>
      </c>
      <c r="AP209" s="39">
        <v>3330</v>
      </c>
      <c r="AQ209" s="39">
        <v>440</v>
      </c>
      <c r="AR209" s="39" t="s">
        <v>334</v>
      </c>
      <c r="AS209" s="39">
        <v>40200</v>
      </c>
      <c r="AT209" s="39">
        <v>610</v>
      </c>
      <c r="AU209" s="39">
        <v>4100</v>
      </c>
      <c r="AV209" s="39">
        <v>13300</v>
      </c>
      <c r="AW209" s="39">
        <v>10600</v>
      </c>
      <c r="AX209" s="39">
        <v>3990</v>
      </c>
      <c r="AY209" s="39">
        <v>4040</v>
      </c>
      <c r="AZ209" s="39">
        <v>3360</v>
      </c>
      <c r="BA209" s="39">
        <v>460</v>
      </c>
      <c r="BB209" s="39" t="s">
        <v>334</v>
      </c>
      <c r="BC209" s="39">
        <v>40450</v>
      </c>
      <c r="BD209" s="39">
        <v>620</v>
      </c>
      <c r="BE209" s="39">
        <v>4110</v>
      </c>
      <c r="BF209" s="39">
        <v>13340</v>
      </c>
      <c r="BG209" s="39">
        <v>10560</v>
      </c>
      <c r="BH209" s="39">
        <v>4000</v>
      </c>
      <c r="BI209" s="39">
        <v>4070</v>
      </c>
      <c r="BJ209" s="39">
        <v>3370</v>
      </c>
      <c r="BK209" s="39">
        <v>470</v>
      </c>
      <c r="BL209" s="39" t="s">
        <v>334</v>
      </c>
      <c r="BM209" s="39">
        <v>40540</v>
      </c>
      <c r="BN209" s="39">
        <v>600</v>
      </c>
      <c r="BO209" s="39">
        <v>4120</v>
      </c>
      <c r="BP209" s="39">
        <v>13350</v>
      </c>
      <c r="BQ209" s="39">
        <v>10560</v>
      </c>
      <c r="BR209" s="39">
        <v>4010</v>
      </c>
      <c r="BS209" s="39">
        <v>4090</v>
      </c>
      <c r="BT209" s="39">
        <v>3450</v>
      </c>
      <c r="BU209" s="39">
        <v>490</v>
      </c>
      <c r="BV209" s="39" t="s">
        <v>334</v>
      </c>
      <c r="BW209" s="39">
        <v>40660</v>
      </c>
      <c r="BX209" s="39">
        <v>610</v>
      </c>
      <c r="BY209" s="39">
        <v>4130</v>
      </c>
      <c r="BZ209" s="39">
        <v>13380</v>
      </c>
      <c r="CA209" s="39">
        <v>10560</v>
      </c>
      <c r="CB209" s="39">
        <v>4010</v>
      </c>
      <c r="CC209" s="39">
        <v>4120</v>
      </c>
      <c r="CD209" s="39">
        <v>3470</v>
      </c>
      <c r="CE209" s="39">
        <v>510</v>
      </c>
      <c r="CF209" s="39" t="s">
        <v>334</v>
      </c>
      <c r="CG209" s="39">
        <v>40790</v>
      </c>
      <c r="CH209" s="39">
        <v>570</v>
      </c>
      <c r="CI209" s="39">
        <v>4130</v>
      </c>
      <c r="CJ209" s="39">
        <v>13480</v>
      </c>
      <c r="CK209" s="39">
        <v>10500</v>
      </c>
      <c r="CL209" s="39">
        <v>4050</v>
      </c>
      <c r="CM209" s="39">
        <v>4130</v>
      </c>
      <c r="CN209" s="39">
        <v>3480</v>
      </c>
      <c r="CO209" s="39">
        <v>520</v>
      </c>
      <c r="CP209" s="39" t="s">
        <v>334</v>
      </c>
      <c r="CQ209" s="39">
        <v>40860</v>
      </c>
      <c r="CR209" s="39">
        <v>570</v>
      </c>
      <c r="CS209" s="39">
        <v>4140</v>
      </c>
      <c r="CT209" s="39">
        <v>13520</v>
      </c>
      <c r="CU209" s="39">
        <v>10470</v>
      </c>
      <c r="CV209" s="39">
        <v>4050</v>
      </c>
      <c r="CW209" s="39">
        <v>4150</v>
      </c>
      <c r="CX209" s="39">
        <v>3490</v>
      </c>
      <c r="CY209" s="39">
        <v>540</v>
      </c>
      <c r="CZ209" s="39" t="s">
        <v>334</v>
      </c>
      <c r="DA209" s="39">
        <v>40910</v>
      </c>
      <c r="DB209" s="39">
        <v>570</v>
      </c>
      <c r="DC209" s="39">
        <v>4250</v>
      </c>
      <c r="DD209" s="39">
        <v>13550</v>
      </c>
      <c r="DE209" s="39">
        <v>10540</v>
      </c>
      <c r="DF209" s="39">
        <v>4150</v>
      </c>
      <c r="DG209" s="39">
        <v>4180</v>
      </c>
      <c r="DH209" s="39">
        <v>3510</v>
      </c>
      <c r="DI209" s="39">
        <v>540</v>
      </c>
      <c r="DJ209" s="39" t="s">
        <v>334</v>
      </c>
      <c r="DK209" s="39">
        <v>41290</v>
      </c>
      <c r="DL209" s="39">
        <v>580</v>
      </c>
      <c r="DM209" s="39">
        <v>4310</v>
      </c>
      <c r="DN209" s="39">
        <v>13730</v>
      </c>
      <c r="DO209" s="39">
        <v>10800</v>
      </c>
      <c r="DP209" s="39">
        <v>4430</v>
      </c>
      <c r="DQ209" s="39">
        <v>4230</v>
      </c>
      <c r="DR209" s="39">
        <v>3570</v>
      </c>
      <c r="DS209" s="39">
        <v>550</v>
      </c>
      <c r="DT209" s="39" t="s">
        <v>334</v>
      </c>
      <c r="DU209" s="39">
        <v>42180</v>
      </c>
      <c r="DV209" s="39">
        <v>580</v>
      </c>
      <c r="DW209" s="39">
        <v>4330</v>
      </c>
      <c r="DX209" s="39">
        <v>13840</v>
      </c>
      <c r="DY209" s="39">
        <v>10950</v>
      </c>
      <c r="DZ209" s="39">
        <v>4620</v>
      </c>
      <c r="EA209" s="39">
        <v>4240</v>
      </c>
      <c r="EB209" s="39">
        <v>3620</v>
      </c>
      <c r="EC209" s="39">
        <v>560</v>
      </c>
      <c r="ED209" s="39" t="s">
        <v>334</v>
      </c>
      <c r="EE209" s="39">
        <v>42750</v>
      </c>
      <c r="EF209" s="39">
        <v>580</v>
      </c>
      <c r="EG209" s="39">
        <v>4400</v>
      </c>
      <c r="EH209" s="39">
        <v>14180</v>
      </c>
      <c r="EI209" s="39">
        <v>11160</v>
      </c>
      <c r="EJ209" s="39">
        <v>4740</v>
      </c>
      <c r="EK209" s="39">
        <v>4250</v>
      </c>
      <c r="EL209" s="39">
        <v>3660</v>
      </c>
      <c r="EM209" s="39">
        <v>570</v>
      </c>
      <c r="EN209" s="39" t="s">
        <v>334</v>
      </c>
      <c r="EO209" s="39">
        <v>43540</v>
      </c>
      <c r="EP209" s="39">
        <v>610</v>
      </c>
      <c r="EQ209" s="39">
        <v>4510</v>
      </c>
      <c r="ER209" s="39">
        <v>14490</v>
      </c>
      <c r="ES209" s="39">
        <v>11220</v>
      </c>
      <c r="ET209" s="39">
        <v>4910</v>
      </c>
      <c r="EU209" s="39">
        <v>4250</v>
      </c>
      <c r="EV209" s="39">
        <v>3680</v>
      </c>
      <c r="EW209" s="39">
        <v>570</v>
      </c>
      <c r="EX209" s="39" t="s">
        <v>334</v>
      </c>
      <c r="EY209" s="39">
        <v>44230</v>
      </c>
      <c r="EZ209" s="39">
        <v>630</v>
      </c>
      <c r="FA209" s="39">
        <v>4660</v>
      </c>
      <c r="FB209" s="39">
        <v>14820</v>
      </c>
      <c r="FC209" s="39">
        <v>11380</v>
      </c>
      <c r="FD209" s="39">
        <v>4960</v>
      </c>
      <c r="FE209" s="39">
        <v>4260</v>
      </c>
      <c r="FF209" s="39">
        <v>3710</v>
      </c>
      <c r="FG209" s="39">
        <v>580</v>
      </c>
      <c r="FH209" s="39" t="s">
        <v>334</v>
      </c>
      <c r="FI209" s="39">
        <v>45010</v>
      </c>
      <c r="FJ209" s="39">
        <v>650</v>
      </c>
      <c r="FK209" s="39">
        <v>4800</v>
      </c>
      <c r="FL209" s="39">
        <v>14970</v>
      </c>
      <c r="FM209" s="39">
        <v>11430</v>
      </c>
      <c r="FN209" s="39">
        <v>4940</v>
      </c>
      <c r="FO209" s="39">
        <v>4250</v>
      </c>
      <c r="FP209" s="39">
        <v>3710</v>
      </c>
      <c r="FQ209" s="39">
        <v>590</v>
      </c>
      <c r="FR209" s="39" t="s">
        <v>334</v>
      </c>
      <c r="FS209" s="39">
        <v>45330</v>
      </c>
      <c r="FT209" s="39">
        <v>660</v>
      </c>
      <c r="FU209" s="39">
        <v>4820</v>
      </c>
      <c r="FV209" s="39">
        <v>14980</v>
      </c>
      <c r="FW209" s="39">
        <v>11440</v>
      </c>
      <c r="FX209" s="39">
        <v>4960</v>
      </c>
      <c r="FY209" s="39">
        <v>4250</v>
      </c>
      <c r="FZ209" s="39">
        <v>3720</v>
      </c>
      <c r="GA209" s="39">
        <v>590</v>
      </c>
      <c r="GB209" s="39" t="s">
        <v>334</v>
      </c>
      <c r="GC209" s="39">
        <v>45420</v>
      </c>
      <c r="GD209" s="39">
        <v>660</v>
      </c>
      <c r="GE209" s="39">
        <v>4860</v>
      </c>
      <c r="GF209" s="39">
        <v>15060</v>
      </c>
      <c r="GG209" s="39">
        <v>11440</v>
      </c>
      <c r="GH209" s="39">
        <v>5020</v>
      </c>
      <c r="GI209" s="39">
        <v>4260</v>
      </c>
      <c r="GJ209" s="39">
        <v>3730</v>
      </c>
      <c r="GK209" s="39">
        <v>610</v>
      </c>
      <c r="GL209" s="39" t="s">
        <v>334</v>
      </c>
      <c r="GM209" s="39">
        <v>45640</v>
      </c>
      <c r="GN209" s="39">
        <v>670</v>
      </c>
      <c r="GO209" s="39">
        <v>4930</v>
      </c>
      <c r="GP209" s="39">
        <v>15130</v>
      </c>
      <c r="GQ209" s="39">
        <v>11590</v>
      </c>
      <c r="GR209" s="39">
        <v>5090</v>
      </c>
      <c r="GS209" s="39">
        <v>4280</v>
      </c>
      <c r="GT209" s="39">
        <v>3730</v>
      </c>
      <c r="GU209" s="39">
        <v>620</v>
      </c>
      <c r="GV209" s="39" t="s">
        <v>334</v>
      </c>
      <c r="GW209" s="39">
        <v>46040</v>
      </c>
      <c r="GX209" s="39">
        <v>700</v>
      </c>
      <c r="GY209" s="39">
        <v>4940</v>
      </c>
      <c r="GZ209" s="39">
        <v>15160</v>
      </c>
      <c r="HA209" s="39">
        <v>11620</v>
      </c>
      <c r="HB209" s="39">
        <v>5170</v>
      </c>
      <c r="HC209" s="39">
        <v>4280</v>
      </c>
      <c r="HD209" s="39">
        <v>3740</v>
      </c>
      <c r="HE209" s="39">
        <v>620</v>
      </c>
      <c r="HF209" s="39" t="s">
        <v>334</v>
      </c>
      <c r="HG209" s="39">
        <v>46240</v>
      </c>
      <c r="HH209" s="39">
        <v>720</v>
      </c>
      <c r="HI209" s="39">
        <v>4980</v>
      </c>
      <c r="HJ209" s="39">
        <v>15240</v>
      </c>
      <c r="HK209" s="39">
        <v>11680</v>
      </c>
      <c r="HL209" s="39">
        <v>5190</v>
      </c>
      <c r="HM209" s="39">
        <v>4290</v>
      </c>
      <c r="HN209" s="39">
        <v>3750</v>
      </c>
      <c r="HO209" s="39">
        <v>630</v>
      </c>
      <c r="HP209" s="39" t="s">
        <v>334</v>
      </c>
      <c r="HQ209" s="39">
        <v>46480</v>
      </c>
      <c r="HR209" s="39">
        <v>740</v>
      </c>
      <c r="HS209" s="39">
        <v>5060</v>
      </c>
      <c r="HT209" s="39">
        <v>15280</v>
      </c>
      <c r="HU209" s="39">
        <v>11800</v>
      </c>
      <c r="HV209" s="39">
        <v>5240</v>
      </c>
      <c r="HW209" s="39">
        <v>4340</v>
      </c>
      <c r="HX209" s="39">
        <v>3780</v>
      </c>
      <c r="HY209" s="39">
        <v>640</v>
      </c>
      <c r="HZ209" s="39" t="s">
        <v>334</v>
      </c>
      <c r="IA209" s="39">
        <v>46880</v>
      </c>
      <c r="IB209" s="39">
        <v>890</v>
      </c>
      <c r="IC209" s="39">
        <v>5090</v>
      </c>
      <c r="ID209" s="39">
        <v>15420</v>
      </c>
      <c r="IE209" s="39">
        <v>11990</v>
      </c>
      <c r="IF209" s="39">
        <v>5260</v>
      </c>
      <c r="IG209" s="39">
        <v>4350</v>
      </c>
      <c r="IH209" s="39">
        <v>3810</v>
      </c>
      <c r="II209" s="39">
        <v>660</v>
      </c>
      <c r="IJ209" s="39" t="s">
        <v>334</v>
      </c>
      <c r="IK209" s="39">
        <v>47490</v>
      </c>
      <c r="IL209" s="39">
        <v>910</v>
      </c>
      <c r="IM209" s="39">
        <v>5140</v>
      </c>
      <c r="IN209" s="39">
        <v>15470</v>
      </c>
      <c r="IO209" s="39">
        <v>12110</v>
      </c>
      <c r="IP209" s="39">
        <v>5320</v>
      </c>
      <c r="IQ209" s="39">
        <v>4390</v>
      </c>
      <c r="IR209" s="39">
        <v>3840</v>
      </c>
      <c r="IS209" s="39">
        <v>670</v>
      </c>
      <c r="IT209" s="39" t="s">
        <v>334</v>
      </c>
      <c r="IU209" s="39">
        <v>47860</v>
      </c>
      <c r="IV209" s="39">
        <v>900</v>
      </c>
      <c r="IW209" s="39">
        <v>5210</v>
      </c>
      <c r="IX209" s="39">
        <v>15550</v>
      </c>
      <c r="IY209" s="39">
        <v>12180</v>
      </c>
      <c r="IZ209" s="39">
        <v>5350</v>
      </c>
      <c r="JA209" s="39">
        <v>4420</v>
      </c>
      <c r="JB209" s="39">
        <v>3870</v>
      </c>
      <c r="JC209" s="39">
        <v>680</v>
      </c>
      <c r="JD209" s="39" t="s">
        <v>334</v>
      </c>
      <c r="JE209" s="39">
        <v>48160</v>
      </c>
      <c r="JF209" s="39">
        <v>920</v>
      </c>
      <c r="JG209" s="39">
        <v>5310</v>
      </c>
      <c r="JH209" s="39">
        <v>15730</v>
      </c>
      <c r="JI209" s="39">
        <v>12200</v>
      </c>
      <c r="JJ209" s="39">
        <v>5440</v>
      </c>
      <c r="JK209" s="39">
        <v>4430</v>
      </c>
      <c r="JL209" s="39">
        <v>3870</v>
      </c>
      <c r="JM209" s="39">
        <v>690</v>
      </c>
      <c r="JN209" s="39" t="s">
        <v>334</v>
      </c>
      <c r="JO209" s="39">
        <v>48590</v>
      </c>
      <c r="JP209" s="39">
        <v>930</v>
      </c>
      <c r="JQ209" s="39">
        <v>5420</v>
      </c>
      <c r="JR209" s="39">
        <v>15850</v>
      </c>
      <c r="JS209" s="39">
        <v>12250</v>
      </c>
      <c r="JT209" s="39">
        <v>5450</v>
      </c>
      <c r="JU209" s="39">
        <v>4430</v>
      </c>
      <c r="JV209" s="39">
        <v>3890</v>
      </c>
      <c r="JW209" s="39">
        <v>700</v>
      </c>
      <c r="JX209" s="39" t="s">
        <v>334</v>
      </c>
      <c r="JY209" s="39">
        <v>48900</v>
      </c>
      <c r="JZ209" s="39">
        <v>1220</v>
      </c>
      <c r="KA209" s="39">
        <v>5470</v>
      </c>
      <c r="KB209" s="39">
        <v>15950</v>
      </c>
      <c r="KC209" s="39">
        <v>12280</v>
      </c>
      <c r="KD209" s="39">
        <v>5480</v>
      </c>
      <c r="KE209" s="39">
        <v>4430</v>
      </c>
      <c r="KF209" s="39">
        <v>3900</v>
      </c>
      <c r="KG209" s="39">
        <v>700</v>
      </c>
      <c r="KH209" s="39" t="s">
        <v>334</v>
      </c>
      <c r="KI209" s="39">
        <v>49430</v>
      </c>
      <c r="KJ209" s="39">
        <v>1230</v>
      </c>
      <c r="KK209" s="39">
        <v>5570</v>
      </c>
      <c r="KL209" s="39">
        <v>16100</v>
      </c>
      <c r="KM209" s="39">
        <v>12370</v>
      </c>
      <c r="KN209" s="39">
        <v>5510</v>
      </c>
      <c r="KO209" s="39">
        <v>4460</v>
      </c>
      <c r="KP209" s="39">
        <v>3930</v>
      </c>
      <c r="KQ209" s="39">
        <v>710</v>
      </c>
      <c r="KR209" s="39" t="s">
        <v>334</v>
      </c>
      <c r="KS209" s="39">
        <v>49880</v>
      </c>
      <c r="KT209" s="39">
        <v>1240</v>
      </c>
      <c r="KU209" s="39">
        <v>5740</v>
      </c>
      <c r="KV209" s="39">
        <v>16210</v>
      </c>
      <c r="KW209" s="39">
        <v>12440</v>
      </c>
      <c r="KX209" s="39">
        <v>5510</v>
      </c>
      <c r="KY209" s="39">
        <v>4480</v>
      </c>
      <c r="KZ209" s="39">
        <v>3950</v>
      </c>
      <c r="LA209" s="39">
        <v>720</v>
      </c>
      <c r="LB209" s="39" t="s">
        <v>334</v>
      </c>
      <c r="LC209" s="39">
        <v>50290</v>
      </c>
      <c r="LD209" t="str">
        <f>INDEX(Lookup!$F$2:$F$375, MATCH(D209,Lookup!$A$2:$A$375,0))</f>
        <v>:</v>
      </c>
    </row>
    <row r="210" spans="2:316" ht="15" customHeight="1" x14ac:dyDescent="0.25">
      <c r="B210" s="1" t="s">
        <v>357</v>
      </c>
      <c r="C210" s="40" t="s">
        <v>331</v>
      </c>
      <c r="D210" s="40" t="s">
        <v>747</v>
      </c>
      <c r="E210" s="41" t="s">
        <v>748</v>
      </c>
      <c r="F210" s="38">
        <v>87900</v>
      </c>
      <c r="G210" s="38">
        <v>97990</v>
      </c>
      <c r="H210" s="38">
        <v>76930</v>
      </c>
      <c r="I210" s="38">
        <v>37880</v>
      </c>
      <c r="J210" s="38">
        <v>19720</v>
      </c>
      <c r="K210" s="38">
        <v>9560</v>
      </c>
      <c r="L210" s="38">
        <v>5790</v>
      </c>
      <c r="M210" s="38">
        <v>700</v>
      </c>
      <c r="N210" s="38" t="s">
        <v>334</v>
      </c>
      <c r="O210" s="39">
        <v>336480</v>
      </c>
      <c r="P210" s="39">
        <v>89920</v>
      </c>
      <c r="Q210" s="39">
        <v>98650</v>
      </c>
      <c r="R210" s="39">
        <v>76980</v>
      </c>
      <c r="S210" s="39">
        <v>38180</v>
      </c>
      <c r="T210" s="39">
        <v>19870</v>
      </c>
      <c r="U210" s="39">
        <v>9520</v>
      </c>
      <c r="V210" s="39">
        <v>5710</v>
      </c>
      <c r="W210" s="39">
        <v>680</v>
      </c>
      <c r="X210" s="39" t="s">
        <v>334</v>
      </c>
      <c r="Y210" s="39">
        <v>339530</v>
      </c>
      <c r="Z210" s="39">
        <v>93130</v>
      </c>
      <c r="AA210" s="39">
        <v>99890</v>
      </c>
      <c r="AB210" s="39">
        <v>76950</v>
      </c>
      <c r="AC210" s="39">
        <v>38620</v>
      </c>
      <c r="AD210" s="39">
        <v>19750</v>
      </c>
      <c r="AE210" s="39">
        <v>9070</v>
      </c>
      <c r="AF210" s="39">
        <v>5150</v>
      </c>
      <c r="AG210" s="39">
        <v>570</v>
      </c>
      <c r="AH210" s="39" t="s">
        <v>334</v>
      </c>
      <c r="AI210" s="39">
        <v>343120</v>
      </c>
      <c r="AJ210" s="39">
        <v>94740</v>
      </c>
      <c r="AK210" s="39">
        <v>100380</v>
      </c>
      <c r="AL210" s="39">
        <v>77230</v>
      </c>
      <c r="AM210" s="39">
        <v>39420</v>
      </c>
      <c r="AN210" s="39">
        <v>20410</v>
      </c>
      <c r="AO210" s="39">
        <v>9130</v>
      </c>
      <c r="AP210" s="39">
        <v>5060</v>
      </c>
      <c r="AQ210" s="39">
        <v>540</v>
      </c>
      <c r="AR210" s="39" t="s">
        <v>334</v>
      </c>
      <c r="AS210" s="39">
        <v>346910</v>
      </c>
      <c r="AT210" s="39">
        <v>95990</v>
      </c>
      <c r="AU210" s="39">
        <v>101170</v>
      </c>
      <c r="AV210" s="39">
        <v>77860</v>
      </c>
      <c r="AW210" s="39">
        <v>40250</v>
      </c>
      <c r="AX210" s="39">
        <v>20940</v>
      </c>
      <c r="AY210" s="39">
        <v>9260</v>
      </c>
      <c r="AZ210" s="39">
        <v>5090</v>
      </c>
      <c r="BA210" s="39">
        <v>530</v>
      </c>
      <c r="BB210" s="39" t="s">
        <v>334</v>
      </c>
      <c r="BC210" s="39">
        <v>351090</v>
      </c>
      <c r="BD210" s="39">
        <v>97070</v>
      </c>
      <c r="BE210" s="39">
        <v>102100</v>
      </c>
      <c r="BF210" s="39">
        <v>78590</v>
      </c>
      <c r="BG210" s="39">
        <v>41460</v>
      </c>
      <c r="BH210" s="39">
        <v>21530</v>
      </c>
      <c r="BI210" s="39">
        <v>9400</v>
      </c>
      <c r="BJ210" s="39">
        <v>5100</v>
      </c>
      <c r="BK210" s="39">
        <v>530</v>
      </c>
      <c r="BL210" s="39" t="s">
        <v>334</v>
      </c>
      <c r="BM210" s="39">
        <v>355780</v>
      </c>
      <c r="BN210" s="39">
        <v>98210</v>
      </c>
      <c r="BO210" s="39">
        <v>102700</v>
      </c>
      <c r="BP210" s="39">
        <v>79280</v>
      </c>
      <c r="BQ210" s="39">
        <v>42430</v>
      </c>
      <c r="BR210" s="39">
        <v>21890</v>
      </c>
      <c r="BS210" s="39">
        <v>9530</v>
      </c>
      <c r="BT210" s="39">
        <v>5110</v>
      </c>
      <c r="BU210" s="39">
        <v>520</v>
      </c>
      <c r="BV210" s="39" t="s">
        <v>334</v>
      </c>
      <c r="BW210" s="39">
        <v>359670</v>
      </c>
      <c r="BX210" s="39">
        <v>98980</v>
      </c>
      <c r="BY210" s="39">
        <v>103220</v>
      </c>
      <c r="BZ210" s="39">
        <v>79710</v>
      </c>
      <c r="CA210" s="39">
        <v>43150</v>
      </c>
      <c r="CB210" s="39">
        <v>22300</v>
      </c>
      <c r="CC210" s="39">
        <v>9680</v>
      </c>
      <c r="CD210" s="39">
        <v>5140</v>
      </c>
      <c r="CE210" s="39">
        <v>520</v>
      </c>
      <c r="CF210" s="39" t="s">
        <v>334</v>
      </c>
      <c r="CG210" s="39">
        <v>362700</v>
      </c>
      <c r="CH210" s="39">
        <v>99300</v>
      </c>
      <c r="CI210" s="39">
        <v>103460</v>
      </c>
      <c r="CJ210" s="39">
        <v>80150</v>
      </c>
      <c r="CK210" s="39">
        <v>43910</v>
      </c>
      <c r="CL210" s="39">
        <v>22820</v>
      </c>
      <c r="CM210" s="39">
        <v>9860</v>
      </c>
      <c r="CN210" s="39">
        <v>5200</v>
      </c>
      <c r="CO210" s="39">
        <v>520</v>
      </c>
      <c r="CP210" s="39" t="s">
        <v>334</v>
      </c>
      <c r="CQ210" s="39">
        <v>365220</v>
      </c>
      <c r="CR210" s="39">
        <v>99620</v>
      </c>
      <c r="CS210" s="39">
        <v>103860</v>
      </c>
      <c r="CT210" s="39">
        <v>80710</v>
      </c>
      <c r="CU210" s="39">
        <v>44600</v>
      </c>
      <c r="CV210" s="39">
        <v>23440</v>
      </c>
      <c r="CW210" s="39">
        <v>10040</v>
      </c>
      <c r="CX210" s="39">
        <v>5250</v>
      </c>
      <c r="CY210" s="39">
        <v>520</v>
      </c>
      <c r="CZ210" s="39" t="s">
        <v>334</v>
      </c>
      <c r="DA210" s="39">
        <v>368040</v>
      </c>
      <c r="DB210" s="39">
        <v>99900</v>
      </c>
      <c r="DC210" s="39">
        <v>104330</v>
      </c>
      <c r="DD210" s="39">
        <v>81320</v>
      </c>
      <c r="DE210" s="39">
        <v>45400</v>
      </c>
      <c r="DF210" s="39">
        <v>24090</v>
      </c>
      <c r="DG210" s="39">
        <v>10270</v>
      </c>
      <c r="DH210" s="39">
        <v>5300</v>
      </c>
      <c r="DI210" s="39">
        <v>520</v>
      </c>
      <c r="DJ210" s="39" t="s">
        <v>334</v>
      </c>
      <c r="DK210" s="39">
        <v>371130</v>
      </c>
      <c r="DL210" s="39">
        <v>100210</v>
      </c>
      <c r="DM210" s="39">
        <v>104710</v>
      </c>
      <c r="DN210" s="39">
        <v>81800</v>
      </c>
      <c r="DO210" s="39">
        <v>46100</v>
      </c>
      <c r="DP210" s="39">
        <v>24510</v>
      </c>
      <c r="DQ210" s="39">
        <v>10430</v>
      </c>
      <c r="DR210" s="39">
        <v>5340</v>
      </c>
      <c r="DS210" s="39">
        <v>510</v>
      </c>
      <c r="DT210" s="39" t="s">
        <v>334</v>
      </c>
      <c r="DU210" s="39">
        <v>373600</v>
      </c>
      <c r="DV210" s="39">
        <v>100760</v>
      </c>
      <c r="DW210" s="39">
        <v>105370</v>
      </c>
      <c r="DX210" s="39">
        <v>82590</v>
      </c>
      <c r="DY210" s="39">
        <v>46720</v>
      </c>
      <c r="DZ210" s="39">
        <v>25030</v>
      </c>
      <c r="EA210" s="39">
        <v>10700</v>
      </c>
      <c r="EB210" s="39">
        <v>5390</v>
      </c>
      <c r="EC210" s="39">
        <v>510</v>
      </c>
      <c r="ED210" s="39" t="s">
        <v>334</v>
      </c>
      <c r="EE210" s="39">
        <v>377080</v>
      </c>
      <c r="EF210" s="39">
        <v>101380</v>
      </c>
      <c r="EG210" s="39">
        <v>106190</v>
      </c>
      <c r="EH210" s="39">
        <v>83230</v>
      </c>
      <c r="EI210" s="39">
        <v>47460</v>
      </c>
      <c r="EJ210" s="39">
        <v>25390</v>
      </c>
      <c r="EK210" s="39">
        <v>10880</v>
      </c>
      <c r="EL210" s="39">
        <v>5460</v>
      </c>
      <c r="EM210" s="39">
        <v>510</v>
      </c>
      <c r="EN210" s="39" t="s">
        <v>334</v>
      </c>
      <c r="EO210" s="39">
        <v>380490</v>
      </c>
      <c r="EP210" s="39">
        <v>102280</v>
      </c>
      <c r="EQ210" s="39">
        <v>107030</v>
      </c>
      <c r="ER210" s="39">
        <v>83910</v>
      </c>
      <c r="ES210" s="39">
        <v>48110</v>
      </c>
      <c r="ET210" s="39">
        <v>25780</v>
      </c>
      <c r="EU210" s="39">
        <v>11060</v>
      </c>
      <c r="EV210" s="39">
        <v>5510</v>
      </c>
      <c r="EW210" s="39">
        <v>520</v>
      </c>
      <c r="EX210" s="39" t="s">
        <v>334</v>
      </c>
      <c r="EY210" s="39">
        <v>384200</v>
      </c>
      <c r="EZ210" s="39">
        <v>103440</v>
      </c>
      <c r="FA210" s="39">
        <v>108400</v>
      </c>
      <c r="FB210" s="39">
        <v>84700</v>
      </c>
      <c r="FC210" s="39">
        <v>48770</v>
      </c>
      <c r="FD210" s="39">
        <v>26270</v>
      </c>
      <c r="FE210" s="39">
        <v>11230</v>
      </c>
      <c r="FF210" s="39">
        <v>5570</v>
      </c>
      <c r="FG210" s="39">
        <v>520</v>
      </c>
      <c r="FH210" s="39" t="s">
        <v>334</v>
      </c>
      <c r="FI210" s="39">
        <v>388910</v>
      </c>
      <c r="FJ210" s="39">
        <v>104570</v>
      </c>
      <c r="FK210" s="39">
        <v>109680</v>
      </c>
      <c r="FL210" s="39">
        <v>85400</v>
      </c>
      <c r="FM210" s="39">
        <v>49280</v>
      </c>
      <c r="FN210" s="39">
        <v>26540</v>
      </c>
      <c r="FO210" s="39">
        <v>11400</v>
      </c>
      <c r="FP210" s="39">
        <v>5590</v>
      </c>
      <c r="FQ210" s="39">
        <v>520</v>
      </c>
      <c r="FR210" s="39" t="s">
        <v>334</v>
      </c>
      <c r="FS210" s="39">
        <v>393000</v>
      </c>
      <c r="FT210" s="39">
        <v>105600</v>
      </c>
      <c r="FU210" s="39">
        <v>110390</v>
      </c>
      <c r="FV210" s="39">
        <v>86030</v>
      </c>
      <c r="FW210" s="39">
        <v>49770</v>
      </c>
      <c r="FX210" s="39">
        <v>26850</v>
      </c>
      <c r="FY210" s="39">
        <v>11530</v>
      </c>
      <c r="FZ210" s="39">
        <v>5630</v>
      </c>
      <c r="GA210" s="39">
        <v>520</v>
      </c>
      <c r="GB210" s="39" t="s">
        <v>334</v>
      </c>
      <c r="GC210" s="39">
        <v>396320</v>
      </c>
      <c r="GD210" s="39">
        <v>106360</v>
      </c>
      <c r="GE210" s="39">
        <v>111020</v>
      </c>
      <c r="GF210" s="39">
        <v>86520</v>
      </c>
      <c r="GG210" s="39">
        <v>50180</v>
      </c>
      <c r="GH210" s="39">
        <v>27110</v>
      </c>
      <c r="GI210" s="39">
        <v>11640</v>
      </c>
      <c r="GJ210" s="39">
        <v>5650</v>
      </c>
      <c r="GK210" s="39">
        <v>520</v>
      </c>
      <c r="GL210" s="39" t="s">
        <v>334</v>
      </c>
      <c r="GM210" s="39">
        <v>399000</v>
      </c>
      <c r="GN210" s="39">
        <v>107000</v>
      </c>
      <c r="GO210" s="39">
        <v>111710</v>
      </c>
      <c r="GP210" s="39">
        <v>86970</v>
      </c>
      <c r="GQ210" s="39">
        <v>50610</v>
      </c>
      <c r="GR210" s="39">
        <v>27380</v>
      </c>
      <c r="GS210" s="39">
        <v>11770</v>
      </c>
      <c r="GT210" s="39">
        <v>5710</v>
      </c>
      <c r="GU210" s="39">
        <v>530</v>
      </c>
      <c r="GV210" s="39" t="s">
        <v>334</v>
      </c>
      <c r="GW210" s="39">
        <v>401660</v>
      </c>
      <c r="GX210" s="39">
        <v>107640</v>
      </c>
      <c r="GY210" s="39">
        <v>112350</v>
      </c>
      <c r="GZ210" s="39">
        <v>87480</v>
      </c>
      <c r="HA210" s="39">
        <v>51020</v>
      </c>
      <c r="HB210" s="39">
        <v>27610</v>
      </c>
      <c r="HC210" s="39">
        <v>11880</v>
      </c>
      <c r="HD210" s="39">
        <v>5730</v>
      </c>
      <c r="HE210" s="39">
        <v>530</v>
      </c>
      <c r="HF210" s="39" t="s">
        <v>334</v>
      </c>
      <c r="HG210" s="39">
        <v>404250</v>
      </c>
      <c r="HH210" s="39">
        <v>108170</v>
      </c>
      <c r="HI210" s="39">
        <v>112840</v>
      </c>
      <c r="HJ210" s="39">
        <v>88010</v>
      </c>
      <c r="HK210" s="39">
        <v>51540</v>
      </c>
      <c r="HL210" s="39">
        <v>27890</v>
      </c>
      <c r="HM210" s="39">
        <v>12050</v>
      </c>
      <c r="HN210" s="39">
        <v>5770</v>
      </c>
      <c r="HO210" s="39">
        <v>530</v>
      </c>
      <c r="HP210" s="39" t="s">
        <v>334</v>
      </c>
      <c r="HQ210" s="39">
        <v>406790</v>
      </c>
      <c r="HR210" s="39">
        <v>108820</v>
      </c>
      <c r="HS210" s="39">
        <v>113340</v>
      </c>
      <c r="HT210" s="39">
        <v>88630</v>
      </c>
      <c r="HU210" s="39">
        <v>51980</v>
      </c>
      <c r="HV210" s="39">
        <v>28220</v>
      </c>
      <c r="HW210" s="39">
        <v>12200</v>
      </c>
      <c r="HX210" s="39">
        <v>5800</v>
      </c>
      <c r="HY210" s="39">
        <v>530</v>
      </c>
      <c r="HZ210" s="39" t="s">
        <v>334</v>
      </c>
      <c r="IA210" s="39">
        <v>409520</v>
      </c>
      <c r="IB210" s="39">
        <v>109530</v>
      </c>
      <c r="IC210" s="39">
        <v>113910</v>
      </c>
      <c r="ID210" s="39">
        <v>89250</v>
      </c>
      <c r="IE210" s="39">
        <v>52560</v>
      </c>
      <c r="IF210" s="39">
        <v>28760</v>
      </c>
      <c r="IG210" s="39">
        <v>12360</v>
      </c>
      <c r="IH210" s="39">
        <v>5840</v>
      </c>
      <c r="II210" s="39">
        <v>540</v>
      </c>
      <c r="IJ210" s="39" t="s">
        <v>334</v>
      </c>
      <c r="IK210" s="39">
        <v>412750</v>
      </c>
      <c r="IL210" s="39">
        <v>110240</v>
      </c>
      <c r="IM210" s="39">
        <v>114770</v>
      </c>
      <c r="IN210" s="39">
        <v>90190</v>
      </c>
      <c r="IO210" s="39">
        <v>53140</v>
      </c>
      <c r="IP210" s="39">
        <v>29320</v>
      </c>
      <c r="IQ210" s="39">
        <v>12550</v>
      </c>
      <c r="IR210" s="39">
        <v>5930</v>
      </c>
      <c r="IS210" s="39">
        <v>540</v>
      </c>
      <c r="IT210" s="39" t="s">
        <v>334</v>
      </c>
      <c r="IU210" s="39">
        <v>416690</v>
      </c>
      <c r="IV210" s="39">
        <v>110710</v>
      </c>
      <c r="IW210" s="39">
        <v>115630</v>
      </c>
      <c r="IX210" s="39">
        <v>91040</v>
      </c>
      <c r="IY210" s="39">
        <v>53830</v>
      </c>
      <c r="IZ210" s="39">
        <v>29820</v>
      </c>
      <c r="JA210" s="39">
        <v>12710</v>
      </c>
      <c r="JB210" s="39">
        <v>6010</v>
      </c>
      <c r="JC210" s="39">
        <v>540</v>
      </c>
      <c r="JD210" s="39" t="s">
        <v>334</v>
      </c>
      <c r="JE210" s="39">
        <v>420290</v>
      </c>
      <c r="JF210" s="39">
        <v>111480</v>
      </c>
      <c r="JG210" s="39">
        <v>116980</v>
      </c>
      <c r="JH210" s="39">
        <v>91920</v>
      </c>
      <c r="JI210" s="39">
        <v>54470</v>
      </c>
      <c r="JJ210" s="39">
        <v>30300</v>
      </c>
      <c r="JK210" s="39">
        <v>12930</v>
      </c>
      <c r="JL210" s="39">
        <v>6050</v>
      </c>
      <c r="JM210" s="39">
        <v>540</v>
      </c>
      <c r="JN210" s="39" t="s">
        <v>334</v>
      </c>
      <c r="JO210" s="39">
        <v>424660</v>
      </c>
      <c r="JP210" s="39">
        <v>111970</v>
      </c>
      <c r="JQ210" s="39">
        <v>117960</v>
      </c>
      <c r="JR210" s="39">
        <v>92890</v>
      </c>
      <c r="JS210" s="39">
        <v>55160</v>
      </c>
      <c r="JT210" s="39">
        <v>30810</v>
      </c>
      <c r="JU210" s="39">
        <v>13190</v>
      </c>
      <c r="JV210" s="39">
        <v>6110</v>
      </c>
      <c r="JW210" s="39">
        <v>550</v>
      </c>
      <c r="JX210" s="39" t="s">
        <v>334</v>
      </c>
      <c r="JY210" s="39">
        <v>428640</v>
      </c>
      <c r="JZ210" s="39">
        <v>112680</v>
      </c>
      <c r="KA210" s="39">
        <v>118730</v>
      </c>
      <c r="KB210" s="39">
        <v>93800</v>
      </c>
      <c r="KC210" s="39">
        <v>55830</v>
      </c>
      <c r="KD210" s="39">
        <v>31410</v>
      </c>
      <c r="KE210" s="39">
        <v>13470</v>
      </c>
      <c r="KF210" s="39">
        <v>6190</v>
      </c>
      <c r="KG210" s="39">
        <v>550</v>
      </c>
      <c r="KH210" s="39" t="s">
        <v>334</v>
      </c>
      <c r="KI210" s="39">
        <v>432660</v>
      </c>
      <c r="KJ210" s="39">
        <v>113030</v>
      </c>
      <c r="KK210" s="39">
        <v>119320</v>
      </c>
      <c r="KL210" s="39">
        <v>94600</v>
      </c>
      <c r="KM210" s="39">
        <v>56470</v>
      </c>
      <c r="KN210" s="39">
        <v>32030</v>
      </c>
      <c r="KO210" s="39">
        <v>13730</v>
      </c>
      <c r="KP210" s="39">
        <v>6250</v>
      </c>
      <c r="KQ210" s="39">
        <v>550</v>
      </c>
      <c r="KR210" s="39" t="s">
        <v>334</v>
      </c>
      <c r="KS210" s="39">
        <v>435970</v>
      </c>
      <c r="KT210" s="39">
        <v>113260</v>
      </c>
      <c r="KU210" s="39">
        <v>120160</v>
      </c>
      <c r="KV210" s="39">
        <v>95370</v>
      </c>
      <c r="KW210" s="39">
        <v>57250</v>
      </c>
      <c r="KX210" s="39">
        <v>32540</v>
      </c>
      <c r="KY210" s="39">
        <v>14020</v>
      </c>
      <c r="KZ210" s="39">
        <v>6310</v>
      </c>
      <c r="LA210" s="39">
        <v>560</v>
      </c>
      <c r="LB210" s="39" t="s">
        <v>334</v>
      </c>
      <c r="LC210" s="39">
        <v>439480</v>
      </c>
      <c r="LD210" t="e">
        <f>INDEX(Lookup!$F$2:$F$375, MATCH(D210,Lookup!$A$2:$A$375,0))</f>
        <v>#N/A</v>
      </c>
    </row>
    <row r="211" spans="2:316" ht="15" customHeight="1" x14ac:dyDescent="0.25">
      <c r="B211" s="1" t="s">
        <v>342</v>
      </c>
      <c r="C211" s="42">
        <v>2605</v>
      </c>
      <c r="D211" s="42" t="s">
        <v>749</v>
      </c>
      <c r="E211" s="37" t="s">
        <v>750</v>
      </c>
      <c r="F211" s="38">
        <v>11590</v>
      </c>
      <c r="G211" s="38">
        <v>14120</v>
      </c>
      <c r="H211" s="38">
        <v>11580</v>
      </c>
      <c r="I211" s="38">
        <v>4590</v>
      </c>
      <c r="J211" s="38">
        <v>2560</v>
      </c>
      <c r="K211" s="38">
        <v>1120</v>
      </c>
      <c r="L211" s="38">
        <v>620</v>
      </c>
      <c r="M211" s="38">
        <v>60</v>
      </c>
      <c r="N211" s="38" t="s">
        <v>334</v>
      </c>
      <c r="O211" s="39">
        <v>46230</v>
      </c>
      <c r="P211" s="39">
        <v>12010</v>
      </c>
      <c r="Q211" s="39">
        <v>14400</v>
      </c>
      <c r="R211" s="39">
        <v>11630</v>
      </c>
      <c r="S211" s="39">
        <v>4720</v>
      </c>
      <c r="T211" s="39">
        <v>2620</v>
      </c>
      <c r="U211" s="39">
        <v>1110</v>
      </c>
      <c r="V211" s="39">
        <v>610</v>
      </c>
      <c r="W211" s="39">
        <v>60</v>
      </c>
      <c r="X211" s="39" t="s">
        <v>334</v>
      </c>
      <c r="Y211" s="39">
        <v>47150</v>
      </c>
      <c r="Z211" s="39">
        <v>12610</v>
      </c>
      <c r="AA211" s="39">
        <v>14580</v>
      </c>
      <c r="AB211" s="39">
        <v>11580</v>
      </c>
      <c r="AC211" s="39">
        <v>4840</v>
      </c>
      <c r="AD211" s="39">
        <v>2500</v>
      </c>
      <c r="AE211" s="39">
        <v>1030</v>
      </c>
      <c r="AF211" s="39">
        <v>550</v>
      </c>
      <c r="AG211" s="39">
        <v>50</v>
      </c>
      <c r="AH211" s="39" t="s">
        <v>334</v>
      </c>
      <c r="AI211" s="39">
        <v>47740</v>
      </c>
      <c r="AJ211" s="39">
        <v>12830</v>
      </c>
      <c r="AK211" s="39">
        <v>14630</v>
      </c>
      <c r="AL211" s="39">
        <v>11650</v>
      </c>
      <c r="AM211" s="39">
        <v>4910</v>
      </c>
      <c r="AN211" s="39">
        <v>2570</v>
      </c>
      <c r="AO211" s="39">
        <v>1030</v>
      </c>
      <c r="AP211" s="39">
        <v>540</v>
      </c>
      <c r="AQ211" s="39">
        <v>50</v>
      </c>
      <c r="AR211" s="39" t="s">
        <v>334</v>
      </c>
      <c r="AS211" s="39">
        <v>48200</v>
      </c>
      <c r="AT211" s="39">
        <v>13010</v>
      </c>
      <c r="AU211" s="39">
        <v>14840</v>
      </c>
      <c r="AV211" s="39">
        <v>11770</v>
      </c>
      <c r="AW211" s="39">
        <v>5000</v>
      </c>
      <c r="AX211" s="39">
        <v>2650</v>
      </c>
      <c r="AY211" s="39">
        <v>1050</v>
      </c>
      <c r="AZ211" s="39">
        <v>540</v>
      </c>
      <c r="BA211" s="39">
        <v>50</v>
      </c>
      <c r="BB211" s="39" t="s">
        <v>334</v>
      </c>
      <c r="BC211" s="39">
        <v>48910</v>
      </c>
      <c r="BD211" s="39">
        <v>13180</v>
      </c>
      <c r="BE211" s="39">
        <v>15120</v>
      </c>
      <c r="BF211" s="39">
        <v>11880</v>
      </c>
      <c r="BG211" s="39">
        <v>5150</v>
      </c>
      <c r="BH211" s="39">
        <v>2740</v>
      </c>
      <c r="BI211" s="39">
        <v>1090</v>
      </c>
      <c r="BJ211" s="39">
        <v>540</v>
      </c>
      <c r="BK211" s="39">
        <v>50</v>
      </c>
      <c r="BL211" s="39" t="s">
        <v>334</v>
      </c>
      <c r="BM211" s="39">
        <v>49750</v>
      </c>
      <c r="BN211" s="39">
        <v>13420</v>
      </c>
      <c r="BO211" s="39">
        <v>15190</v>
      </c>
      <c r="BP211" s="39">
        <v>11940</v>
      </c>
      <c r="BQ211" s="39">
        <v>5310</v>
      </c>
      <c r="BR211" s="39">
        <v>2810</v>
      </c>
      <c r="BS211" s="39">
        <v>1090</v>
      </c>
      <c r="BT211" s="39">
        <v>540</v>
      </c>
      <c r="BU211" s="39">
        <v>50</v>
      </c>
      <c r="BV211" s="39" t="s">
        <v>334</v>
      </c>
      <c r="BW211" s="39">
        <v>50350</v>
      </c>
      <c r="BX211" s="39">
        <v>13610</v>
      </c>
      <c r="BY211" s="39">
        <v>15240</v>
      </c>
      <c r="BZ211" s="39">
        <v>11960</v>
      </c>
      <c r="CA211" s="39">
        <v>5460</v>
      </c>
      <c r="CB211" s="39">
        <v>2900</v>
      </c>
      <c r="CC211" s="39">
        <v>1120</v>
      </c>
      <c r="CD211" s="39">
        <v>550</v>
      </c>
      <c r="CE211" s="39">
        <v>50</v>
      </c>
      <c r="CF211" s="39" t="s">
        <v>334</v>
      </c>
      <c r="CG211" s="39">
        <v>50880</v>
      </c>
      <c r="CH211" s="39">
        <v>13670</v>
      </c>
      <c r="CI211" s="39">
        <v>15270</v>
      </c>
      <c r="CJ211" s="39">
        <v>12010</v>
      </c>
      <c r="CK211" s="39">
        <v>5620</v>
      </c>
      <c r="CL211" s="39">
        <v>3010</v>
      </c>
      <c r="CM211" s="39">
        <v>1150</v>
      </c>
      <c r="CN211" s="39">
        <v>570</v>
      </c>
      <c r="CO211" s="39">
        <v>60</v>
      </c>
      <c r="CP211" s="39" t="s">
        <v>334</v>
      </c>
      <c r="CQ211" s="39">
        <v>51360</v>
      </c>
      <c r="CR211" s="39">
        <v>13690</v>
      </c>
      <c r="CS211" s="39">
        <v>15320</v>
      </c>
      <c r="CT211" s="39">
        <v>12050</v>
      </c>
      <c r="CU211" s="39">
        <v>5760</v>
      </c>
      <c r="CV211" s="39">
        <v>3120</v>
      </c>
      <c r="CW211" s="39">
        <v>1170</v>
      </c>
      <c r="CX211" s="39">
        <v>570</v>
      </c>
      <c r="CY211" s="39">
        <v>60</v>
      </c>
      <c r="CZ211" s="39" t="s">
        <v>334</v>
      </c>
      <c r="DA211" s="39">
        <v>51740</v>
      </c>
      <c r="DB211" s="39">
        <v>13700</v>
      </c>
      <c r="DC211" s="39">
        <v>15440</v>
      </c>
      <c r="DD211" s="39">
        <v>12160</v>
      </c>
      <c r="DE211" s="39">
        <v>6000</v>
      </c>
      <c r="DF211" s="39">
        <v>3260</v>
      </c>
      <c r="DG211" s="39">
        <v>1220</v>
      </c>
      <c r="DH211" s="39">
        <v>580</v>
      </c>
      <c r="DI211" s="39">
        <v>60</v>
      </c>
      <c r="DJ211" s="39" t="s">
        <v>334</v>
      </c>
      <c r="DK211" s="39">
        <v>52420</v>
      </c>
      <c r="DL211" s="39">
        <v>13770</v>
      </c>
      <c r="DM211" s="39">
        <v>15540</v>
      </c>
      <c r="DN211" s="39">
        <v>12310</v>
      </c>
      <c r="DO211" s="39">
        <v>6220</v>
      </c>
      <c r="DP211" s="39">
        <v>3350</v>
      </c>
      <c r="DQ211" s="39">
        <v>1230</v>
      </c>
      <c r="DR211" s="39">
        <v>600</v>
      </c>
      <c r="DS211" s="39">
        <v>60</v>
      </c>
      <c r="DT211" s="39" t="s">
        <v>334</v>
      </c>
      <c r="DU211" s="39">
        <v>53070</v>
      </c>
      <c r="DV211" s="39">
        <v>13900</v>
      </c>
      <c r="DW211" s="39">
        <v>15710</v>
      </c>
      <c r="DX211" s="39">
        <v>12490</v>
      </c>
      <c r="DY211" s="39">
        <v>6390</v>
      </c>
      <c r="DZ211" s="39">
        <v>3440</v>
      </c>
      <c r="EA211" s="39">
        <v>1270</v>
      </c>
      <c r="EB211" s="39">
        <v>610</v>
      </c>
      <c r="EC211" s="39">
        <v>60</v>
      </c>
      <c r="ED211" s="39" t="s">
        <v>334</v>
      </c>
      <c r="EE211" s="39">
        <v>53860</v>
      </c>
      <c r="EF211" s="39">
        <v>14030</v>
      </c>
      <c r="EG211" s="39">
        <v>15770</v>
      </c>
      <c r="EH211" s="39">
        <v>12600</v>
      </c>
      <c r="EI211" s="39">
        <v>6530</v>
      </c>
      <c r="EJ211" s="39">
        <v>3540</v>
      </c>
      <c r="EK211" s="39">
        <v>1300</v>
      </c>
      <c r="EL211" s="39">
        <v>630</v>
      </c>
      <c r="EM211" s="39">
        <v>60</v>
      </c>
      <c r="EN211" s="39" t="s">
        <v>334</v>
      </c>
      <c r="EO211" s="39">
        <v>54450</v>
      </c>
      <c r="EP211" s="39">
        <v>14240</v>
      </c>
      <c r="EQ211" s="39">
        <v>15860</v>
      </c>
      <c r="ER211" s="39">
        <v>12690</v>
      </c>
      <c r="ES211" s="39">
        <v>6640</v>
      </c>
      <c r="ET211" s="39">
        <v>3640</v>
      </c>
      <c r="EU211" s="39">
        <v>1330</v>
      </c>
      <c r="EV211" s="39">
        <v>650</v>
      </c>
      <c r="EW211" s="39">
        <v>60</v>
      </c>
      <c r="EX211" s="39" t="s">
        <v>334</v>
      </c>
      <c r="EY211" s="39">
        <v>55100</v>
      </c>
      <c r="EZ211" s="39">
        <v>14460</v>
      </c>
      <c r="FA211" s="39">
        <v>15970</v>
      </c>
      <c r="FB211" s="39">
        <v>12800</v>
      </c>
      <c r="FC211" s="39">
        <v>6730</v>
      </c>
      <c r="FD211" s="39">
        <v>3720</v>
      </c>
      <c r="FE211" s="39">
        <v>1370</v>
      </c>
      <c r="FF211" s="39">
        <v>660</v>
      </c>
      <c r="FG211" s="39">
        <v>60</v>
      </c>
      <c r="FH211" s="39" t="s">
        <v>334</v>
      </c>
      <c r="FI211" s="39">
        <v>55750</v>
      </c>
      <c r="FJ211" s="39">
        <v>14670</v>
      </c>
      <c r="FK211" s="39">
        <v>16150</v>
      </c>
      <c r="FL211" s="39">
        <v>12840</v>
      </c>
      <c r="FM211" s="39">
        <v>6800</v>
      </c>
      <c r="FN211" s="39">
        <v>3780</v>
      </c>
      <c r="FO211" s="39">
        <v>1390</v>
      </c>
      <c r="FP211" s="39">
        <v>670</v>
      </c>
      <c r="FQ211" s="39">
        <v>60</v>
      </c>
      <c r="FR211" s="39" t="s">
        <v>334</v>
      </c>
      <c r="FS211" s="39">
        <v>56350</v>
      </c>
      <c r="FT211" s="39">
        <v>14810</v>
      </c>
      <c r="FU211" s="39">
        <v>16250</v>
      </c>
      <c r="FV211" s="39">
        <v>12910</v>
      </c>
      <c r="FW211" s="39">
        <v>6870</v>
      </c>
      <c r="FX211" s="39">
        <v>3840</v>
      </c>
      <c r="FY211" s="39">
        <v>1420</v>
      </c>
      <c r="FZ211" s="39">
        <v>680</v>
      </c>
      <c r="GA211" s="39">
        <v>60</v>
      </c>
      <c r="GB211" s="39" t="s">
        <v>334</v>
      </c>
      <c r="GC211" s="39">
        <v>56830</v>
      </c>
      <c r="GD211" s="39">
        <v>14990</v>
      </c>
      <c r="GE211" s="39">
        <v>16370</v>
      </c>
      <c r="GF211" s="39">
        <v>12970</v>
      </c>
      <c r="GG211" s="39">
        <v>6910</v>
      </c>
      <c r="GH211" s="39">
        <v>3870</v>
      </c>
      <c r="GI211" s="39">
        <v>1420</v>
      </c>
      <c r="GJ211" s="39">
        <v>690</v>
      </c>
      <c r="GK211" s="39">
        <v>60</v>
      </c>
      <c r="GL211" s="39" t="s">
        <v>334</v>
      </c>
      <c r="GM211" s="39">
        <v>57280</v>
      </c>
      <c r="GN211" s="39">
        <v>15040</v>
      </c>
      <c r="GO211" s="39">
        <v>16470</v>
      </c>
      <c r="GP211" s="39">
        <v>13050</v>
      </c>
      <c r="GQ211" s="39">
        <v>6990</v>
      </c>
      <c r="GR211" s="39">
        <v>3910</v>
      </c>
      <c r="GS211" s="39">
        <v>1430</v>
      </c>
      <c r="GT211" s="39">
        <v>690</v>
      </c>
      <c r="GU211" s="39">
        <v>60</v>
      </c>
      <c r="GV211" s="39" t="s">
        <v>334</v>
      </c>
      <c r="GW211" s="39">
        <v>57650</v>
      </c>
      <c r="GX211" s="39">
        <v>15120</v>
      </c>
      <c r="GY211" s="39">
        <v>16520</v>
      </c>
      <c r="GZ211" s="39">
        <v>13100</v>
      </c>
      <c r="HA211" s="39">
        <v>7050</v>
      </c>
      <c r="HB211" s="39">
        <v>3940</v>
      </c>
      <c r="HC211" s="39">
        <v>1460</v>
      </c>
      <c r="HD211" s="39">
        <v>700</v>
      </c>
      <c r="HE211" s="39">
        <v>60</v>
      </c>
      <c r="HF211" s="39" t="s">
        <v>334</v>
      </c>
      <c r="HG211" s="39">
        <v>57930</v>
      </c>
      <c r="HH211" s="39">
        <v>15240</v>
      </c>
      <c r="HI211" s="39">
        <v>16570</v>
      </c>
      <c r="HJ211" s="39">
        <v>13180</v>
      </c>
      <c r="HK211" s="39">
        <v>7160</v>
      </c>
      <c r="HL211" s="39">
        <v>3990</v>
      </c>
      <c r="HM211" s="39">
        <v>1480</v>
      </c>
      <c r="HN211" s="39">
        <v>710</v>
      </c>
      <c r="HO211" s="39">
        <v>60</v>
      </c>
      <c r="HP211" s="39" t="s">
        <v>334</v>
      </c>
      <c r="HQ211" s="39">
        <v>58390</v>
      </c>
      <c r="HR211" s="39">
        <v>15310</v>
      </c>
      <c r="HS211" s="39">
        <v>16650</v>
      </c>
      <c r="HT211" s="39">
        <v>13300</v>
      </c>
      <c r="HU211" s="39">
        <v>7280</v>
      </c>
      <c r="HV211" s="39">
        <v>4070</v>
      </c>
      <c r="HW211" s="39">
        <v>1510</v>
      </c>
      <c r="HX211" s="39">
        <v>710</v>
      </c>
      <c r="HY211" s="39">
        <v>60</v>
      </c>
      <c r="HZ211" s="39" t="s">
        <v>334</v>
      </c>
      <c r="IA211" s="39">
        <v>58890</v>
      </c>
      <c r="IB211" s="39">
        <v>15390</v>
      </c>
      <c r="IC211" s="39">
        <v>16790</v>
      </c>
      <c r="ID211" s="39">
        <v>13440</v>
      </c>
      <c r="IE211" s="39">
        <v>7420</v>
      </c>
      <c r="IF211" s="39">
        <v>4160</v>
      </c>
      <c r="IG211" s="39">
        <v>1530</v>
      </c>
      <c r="IH211" s="39">
        <v>730</v>
      </c>
      <c r="II211" s="39">
        <v>60</v>
      </c>
      <c r="IJ211" s="39" t="s">
        <v>334</v>
      </c>
      <c r="IK211" s="39">
        <v>59520</v>
      </c>
      <c r="IL211" s="39">
        <v>15540</v>
      </c>
      <c r="IM211" s="39">
        <v>16950</v>
      </c>
      <c r="IN211" s="39">
        <v>13610</v>
      </c>
      <c r="IO211" s="39">
        <v>7540</v>
      </c>
      <c r="IP211" s="39">
        <v>4260</v>
      </c>
      <c r="IQ211" s="39">
        <v>1560</v>
      </c>
      <c r="IR211" s="39">
        <v>740</v>
      </c>
      <c r="IS211" s="39">
        <v>60</v>
      </c>
      <c r="IT211" s="39" t="s">
        <v>334</v>
      </c>
      <c r="IU211" s="39">
        <v>60240</v>
      </c>
      <c r="IV211" s="39">
        <v>15610</v>
      </c>
      <c r="IW211" s="39">
        <v>17040</v>
      </c>
      <c r="IX211" s="39">
        <v>13730</v>
      </c>
      <c r="IY211" s="39">
        <v>7630</v>
      </c>
      <c r="IZ211" s="39">
        <v>4330</v>
      </c>
      <c r="JA211" s="39">
        <v>1580</v>
      </c>
      <c r="JB211" s="39">
        <v>740</v>
      </c>
      <c r="JC211" s="39">
        <v>60</v>
      </c>
      <c r="JD211" s="39" t="s">
        <v>334</v>
      </c>
      <c r="JE211" s="39">
        <v>60720</v>
      </c>
      <c r="JF211" s="39">
        <v>15730</v>
      </c>
      <c r="JG211" s="39">
        <v>17260</v>
      </c>
      <c r="JH211" s="39">
        <v>13840</v>
      </c>
      <c r="JI211" s="39">
        <v>7720</v>
      </c>
      <c r="JJ211" s="39">
        <v>4430</v>
      </c>
      <c r="JK211" s="39">
        <v>1610</v>
      </c>
      <c r="JL211" s="39">
        <v>750</v>
      </c>
      <c r="JM211" s="39">
        <v>60</v>
      </c>
      <c r="JN211" s="39" t="s">
        <v>334</v>
      </c>
      <c r="JO211" s="39">
        <v>61390</v>
      </c>
      <c r="JP211" s="39">
        <v>15810</v>
      </c>
      <c r="JQ211" s="39">
        <v>17470</v>
      </c>
      <c r="JR211" s="39">
        <v>13970</v>
      </c>
      <c r="JS211" s="39">
        <v>7820</v>
      </c>
      <c r="JT211" s="39">
        <v>4510</v>
      </c>
      <c r="JU211" s="39">
        <v>1640</v>
      </c>
      <c r="JV211" s="39">
        <v>770</v>
      </c>
      <c r="JW211" s="39">
        <v>60</v>
      </c>
      <c r="JX211" s="39" t="s">
        <v>334</v>
      </c>
      <c r="JY211" s="39">
        <v>62040</v>
      </c>
      <c r="JZ211" s="39">
        <v>15910</v>
      </c>
      <c r="KA211" s="39">
        <v>17670</v>
      </c>
      <c r="KB211" s="39">
        <v>14090</v>
      </c>
      <c r="KC211" s="39">
        <v>7910</v>
      </c>
      <c r="KD211" s="39">
        <v>4590</v>
      </c>
      <c r="KE211" s="39">
        <v>1710</v>
      </c>
      <c r="KF211" s="39">
        <v>780</v>
      </c>
      <c r="KG211" s="39">
        <v>60</v>
      </c>
      <c r="KH211" s="39" t="s">
        <v>334</v>
      </c>
      <c r="KI211" s="39">
        <v>62710</v>
      </c>
      <c r="KJ211" s="39">
        <v>16000</v>
      </c>
      <c r="KK211" s="39">
        <v>17800</v>
      </c>
      <c r="KL211" s="39">
        <v>14200</v>
      </c>
      <c r="KM211" s="39">
        <v>8050</v>
      </c>
      <c r="KN211" s="39">
        <v>4710</v>
      </c>
      <c r="KO211" s="39">
        <v>1780</v>
      </c>
      <c r="KP211" s="39">
        <v>790</v>
      </c>
      <c r="KQ211" s="39">
        <v>60</v>
      </c>
      <c r="KR211" s="39" t="s">
        <v>334</v>
      </c>
      <c r="KS211" s="39">
        <v>63390</v>
      </c>
      <c r="KT211" s="39">
        <v>16070</v>
      </c>
      <c r="KU211" s="39">
        <v>18030</v>
      </c>
      <c r="KV211" s="39">
        <v>14380</v>
      </c>
      <c r="KW211" s="39">
        <v>8210</v>
      </c>
      <c r="KX211" s="39">
        <v>4860</v>
      </c>
      <c r="KY211" s="39">
        <v>1820</v>
      </c>
      <c r="KZ211" s="39">
        <v>810</v>
      </c>
      <c r="LA211" s="39">
        <v>60</v>
      </c>
      <c r="LB211" s="39" t="s">
        <v>334</v>
      </c>
      <c r="LC211" s="39">
        <v>64230</v>
      </c>
      <c r="LD211" t="str">
        <f>INDEX(Lookup!$F$2:$F$375, MATCH(D211,Lookup!$A$2:$A$375,0))</f>
        <v>:</v>
      </c>
    </row>
    <row r="212" spans="2:316" ht="15" customHeight="1" x14ac:dyDescent="0.25">
      <c r="B212" s="1" t="s">
        <v>342</v>
      </c>
      <c r="C212" s="42">
        <v>2610</v>
      </c>
      <c r="D212" s="42" t="s">
        <v>751</v>
      </c>
      <c r="E212" s="37" t="s">
        <v>752</v>
      </c>
      <c r="F212" s="38">
        <v>3300</v>
      </c>
      <c r="G212" s="38">
        <v>11590</v>
      </c>
      <c r="H212" s="38">
        <v>18300</v>
      </c>
      <c r="I212" s="38">
        <v>6470</v>
      </c>
      <c r="J212" s="38">
        <v>3230</v>
      </c>
      <c r="K212" s="38">
        <v>1520</v>
      </c>
      <c r="L212" s="38">
        <v>770</v>
      </c>
      <c r="M212" s="38">
        <v>110</v>
      </c>
      <c r="N212" s="38" t="s">
        <v>334</v>
      </c>
      <c r="O212" s="39">
        <v>45290</v>
      </c>
      <c r="P212" s="39">
        <v>3340</v>
      </c>
      <c r="Q212" s="39">
        <v>11900</v>
      </c>
      <c r="R212" s="39">
        <v>18330</v>
      </c>
      <c r="S212" s="39">
        <v>6530</v>
      </c>
      <c r="T212" s="39">
        <v>3220</v>
      </c>
      <c r="U212" s="39">
        <v>1530</v>
      </c>
      <c r="V212" s="39">
        <v>750</v>
      </c>
      <c r="W212" s="39">
        <v>110</v>
      </c>
      <c r="X212" s="39" t="s">
        <v>334</v>
      </c>
      <c r="Y212" s="39">
        <v>45710</v>
      </c>
      <c r="Z212" s="39">
        <v>3570</v>
      </c>
      <c r="AA212" s="39">
        <v>12380</v>
      </c>
      <c r="AB212" s="39">
        <v>18410</v>
      </c>
      <c r="AC212" s="39">
        <v>6740</v>
      </c>
      <c r="AD212" s="39">
        <v>3320</v>
      </c>
      <c r="AE212" s="39">
        <v>1490</v>
      </c>
      <c r="AF212" s="39">
        <v>680</v>
      </c>
      <c r="AG212" s="39">
        <v>90</v>
      </c>
      <c r="AH212" s="39" t="s">
        <v>334</v>
      </c>
      <c r="AI212" s="39">
        <v>46690</v>
      </c>
      <c r="AJ212" s="39">
        <v>3620</v>
      </c>
      <c r="AK212" s="39">
        <v>12600</v>
      </c>
      <c r="AL212" s="39">
        <v>18560</v>
      </c>
      <c r="AM212" s="39">
        <v>7030</v>
      </c>
      <c r="AN212" s="39">
        <v>3470</v>
      </c>
      <c r="AO212" s="39">
        <v>1540</v>
      </c>
      <c r="AP212" s="39">
        <v>670</v>
      </c>
      <c r="AQ212" s="39">
        <v>90</v>
      </c>
      <c r="AR212" s="39" t="s">
        <v>334</v>
      </c>
      <c r="AS212" s="39">
        <v>47570</v>
      </c>
      <c r="AT212" s="39">
        <v>3710</v>
      </c>
      <c r="AU212" s="39">
        <v>12780</v>
      </c>
      <c r="AV212" s="39">
        <v>18750</v>
      </c>
      <c r="AW212" s="39">
        <v>7210</v>
      </c>
      <c r="AX212" s="39">
        <v>3590</v>
      </c>
      <c r="AY212" s="39">
        <v>1570</v>
      </c>
      <c r="AZ212" s="39">
        <v>680</v>
      </c>
      <c r="BA212" s="39">
        <v>90</v>
      </c>
      <c r="BB212" s="39" t="s">
        <v>334</v>
      </c>
      <c r="BC212" s="39">
        <v>48370</v>
      </c>
      <c r="BD212" s="39">
        <v>3800</v>
      </c>
      <c r="BE212" s="39">
        <v>13010</v>
      </c>
      <c r="BF212" s="39">
        <v>19030</v>
      </c>
      <c r="BG212" s="39">
        <v>7490</v>
      </c>
      <c r="BH212" s="39">
        <v>3740</v>
      </c>
      <c r="BI212" s="39">
        <v>1590</v>
      </c>
      <c r="BJ212" s="39">
        <v>690</v>
      </c>
      <c r="BK212" s="39">
        <v>90</v>
      </c>
      <c r="BL212" s="39" t="s">
        <v>334</v>
      </c>
      <c r="BM212" s="39">
        <v>49440</v>
      </c>
      <c r="BN212" s="39">
        <v>3860</v>
      </c>
      <c r="BO212" s="39">
        <v>13260</v>
      </c>
      <c r="BP212" s="39">
        <v>19180</v>
      </c>
      <c r="BQ212" s="39">
        <v>7850</v>
      </c>
      <c r="BR212" s="39">
        <v>3810</v>
      </c>
      <c r="BS212" s="39">
        <v>1620</v>
      </c>
      <c r="BT212" s="39">
        <v>700</v>
      </c>
      <c r="BU212" s="39">
        <v>90</v>
      </c>
      <c r="BV212" s="39" t="s">
        <v>334</v>
      </c>
      <c r="BW212" s="39">
        <v>50360</v>
      </c>
      <c r="BX212" s="39">
        <v>3890</v>
      </c>
      <c r="BY212" s="39">
        <v>13460</v>
      </c>
      <c r="BZ212" s="39">
        <v>19310</v>
      </c>
      <c r="CA212" s="39">
        <v>8040</v>
      </c>
      <c r="CB212" s="39">
        <v>3870</v>
      </c>
      <c r="CC212" s="39">
        <v>1670</v>
      </c>
      <c r="CD212" s="39">
        <v>710</v>
      </c>
      <c r="CE212" s="39">
        <v>90</v>
      </c>
      <c r="CF212" s="39" t="s">
        <v>334</v>
      </c>
      <c r="CG212" s="39">
        <v>51040</v>
      </c>
      <c r="CH212" s="39">
        <v>3910</v>
      </c>
      <c r="CI212" s="39">
        <v>13580</v>
      </c>
      <c r="CJ212" s="39">
        <v>19390</v>
      </c>
      <c r="CK212" s="39">
        <v>8260</v>
      </c>
      <c r="CL212" s="39">
        <v>3950</v>
      </c>
      <c r="CM212" s="39">
        <v>1690</v>
      </c>
      <c r="CN212" s="39">
        <v>720</v>
      </c>
      <c r="CO212" s="39">
        <v>90</v>
      </c>
      <c r="CP212" s="39" t="s">
        <v>334</v>
      </c>
      <c r="CQ212" s="39">
        <v>51580</v>
      </c>
      <c r="CR212" s="39">
        <v>3950</v>
      </c>
      <c r="CS212" s="39">
        <v>13680</v>
      </c>
      <c r="CT212" s="39">
        <v>19480</v>
      </c>
      <c r="CU212" s="39">
        <v>8380</v>
      </c>
      <c r="CV212" s="39">
        <v>4060</v>
      </c>
      <c r="CW212" s="39">
        <v>1740</v>
      </c>
      <c r="CX212" s="39">
        <v>720</v>
      </c>
      <c r="CY212" s="39">
        <v>90</v>
      </c>
      <c r="CZ212" s="39" t="s">
        <v>334</v>
      </c>
      <c r="DA212" s="39">
        <v>52100</v>
      </c>
      <c r="DB212" s="39">
        <v>3970</v>
      </c>
      <c r="DC212" s="39">
        <v>13730</v>
      </c>
      <c r="DD212" s="39">
        <v>19510</v>
      </c>
      <c r="DE212" s="39">
        <v>8450</v>
      </c>
      <c r="DF212" s="39">
        <v>4140</v>
      </c>
      <c r="DG212" s="39">
        <v>1780</v>
      </c>
      <c r="DH212" s="39">
        <v>720</v>
      </c>
      <c r="DI212" s="39">
        <v>90</v>
      </c>
      <c r="DJ212" s="39" t="s">
        <v>334</v>
      </c>
      <c r="DK212" s="39">
        <v>52390</v>
      </c>
      <c r="DL212" s="39">
        <v>4090</v>
      </c>
      <c r="DM212" s="39">
        <v>13800</v>
      </c>
      <c r="DN212" s="39">
        <v>19520</v>
      </c>
      <c r="DO212" s="39">
        <v>8560</v>
      </c>
      <c r="DP212" s="39">
        <v>4190</v>
      </c>
      <c r="DQ212" s="39">
        <v>1820</v>
      </c>
      <c r="DR212" s="39">
        <v>730</v>
      </c>
      <c r="DS212" s="39">
        <v>90</v>
      </c>
      <c r="DT212" s="39" t="s">
        <v>334</v>
      </c>
      <c r="DU212" s="39">
        <v>52790</v>
      </c>
      <c r="DV212" s="39">
        <v>4120</v>
      </c>
      <c r="DW212" s="39">
        <v>13830</v>
      </c>
      <c r="DX212" s="39">
        <v>19610</v>
      </c>
      <c r="DY212" s="39">
        <v>8610</v>
      </c>
      <c r="DZ212" s="39">
        <v>4240</v>
      </c>
      <c r="EA212" s="39">
        <v>1850</v>
      </c>
      <c r="EB212" s="39">
        <v>720</v>
      </c>
      <c r="EC212" s="39">
        <v>90</v>
      </c>
      <c r="ED212" s="39" t="s">
        <v>334</v>
      </c>
      <c r="EE212" s="39">
        <v>53080</v>
      </c>
      <c r="EF212" s="39">
        <v>4150</v>
      </c>
      <c r="EG212" s="39">
        <v>13880</v>
      </c>
      <c r="EH212" s="39">
        <v>19660</v>
      </c>
      <c r="EI212" s="39">
        <v>8720</v>
      </c>
      <c r="EJ212" s="39">
        <v>4300</v>
      </c>
      <c r="EK212" s="39">
        <v>1860</v>
      </c>
      <c r="EL212" s="39">
        <v>740</v>
      </c>
      <c r="EM212" s="39">
        <v>90</v>
      </c>
      <c r="EN212" s="39" t="s">
        <v>334</v>
      </c>
      <c r="EO212" s="39">
        <v>53380</v>
      </c>
      <c r="EP212" s="39">
        <v>4180</v>
      </c>
      <c r="EQ212" s="39">
        <v>13950</v>
      </c>
      <c r="ER212" s="39">
        <v>19720</v>
      </c>
      <c r="ES212" s="39">
        <v>8800</v>
      </c>
      <c r="ET212" s="39">
        <v>4330</v>
      </c>
      <c r="EU212" s="39">
        <v>1890</v>
      </c>
      <c r="EV212" s="39">
        <v>740</v>
      </c>
      <c r="EW212" s="39">
        <v>90</v>
      </c>
      <c r="EX212" s="39" t="s">
        <v>334</v>
      </c>
      <c r="EY212" s="39">
        <v>53710</v>
      </c>
      <c r="EZ212" s="39">
        <v>4210</v>
      </c>
      <c r="FA212" s="39">
        <v>14050</v>
      </c>
      <c r="FB212" s="39">
        <v>19760</v>
      </c>
      <c r="FC212" s="39">
        <v>8850</v>
      </c>
      <c r="FD212" s="39">
        <v>4400</v>
      </c>
      <c r="FE212" s="39">
        <v>1920</v>
      </c>
      <c r="FF212" s="39">
        <v>740</v>
      </c>
      <c r="FG212" s="39">
        <v>90</v>
      </c>
      <c r="FH212" s="39" t="s">
        <v>334</v>
      </c>
      <c r="FI212" s="39">
        <v>54020</v>
      </c>
      <c r="FJ212" s="39">
        <v>4260</v>
      </c>
      <c r="FK212" s="39">
        <v>14160</v>
      </c>
      <c r="FL212" s="39">
        <v>19780</v>
      </c>
      <c r="FM212" s="39">
        <v>8910</v>
      </c>
      <c r="FN212" s="39">
        <v>4440</v>
      </c>
      <c r="FO212" s="39">
        <v>1930</v>
      </c>
      <c r="FP212" s="39">
        <v>740</v>
      </c>
      <c r="FQ212" s="39">
        <v>90</v>
      </c>
      <c r="FR212" s="39" t="s">
        <v>334</v>
      </c>
      <c r="FS212" s="39">
        <v>54310</v>
      </c>
      <c r="FT212" s="39">
        <v>4280</v>
      </c>
      <c r="FU212" s="39">
        <v>14230</v>
      </c>
      <c r="FV212" s="39">
        <v>19790</v>
      </c>
      <c r="FW212" s="39">
        <v>8970</v>
      </c>
      <c r="FX212" s="39">
        <v>4480</v>
      </c>
      <c r="FY212" s="39">
        <v>1950</v>
      </c>
      <c r="FZ212" s="39">
        <v>750</v>
      </c>
      <c r="GA212" s="39">
        <v>90</v>
      </c>
      <c r="GB212" s="39" t="s">
        <v>334</v>
      </c>
      <c r="GC212" s="39">
        <v>54520</v>
      </c>
      <c r="GD212" s="39">
        <v>4340</v>
      </c>
      <c r="GE212" s="39">
        <v>14260</v>
      </c>
      <c r="GF212" s="39">
        <v>19810</v>
      </c>
      <c r="GG212" s="39">
        <v>9010</v>
      </c>
      <c r="GH212" s="39">
        <v>4510</v>
      </c>
      <c r="GI212" s="39">
        <v>1960</v>
      </c>
      <c r="GJ212" s="39">
        <v>760</v>
      </c>
      <c r="GK212" s="39">
        <v>90</v>
      </c>
      <c r="GL212" s="39" t="s">
        <v>334</v>
      </c>
      <c r="GM212" s="39">
        <v>54740</v>
      </c>
      <c r="GN212" s="39">
        <v>4360</v>
      </c>
      <c r="GO212" s="39">
        <v>14300</v>
      </c>
      <c r="GP212" s="39">
        <v>19810</v>
      </c>
      <c r="GQ212" s="39">
        <v>9070</v>
      </c>
      <c r="GR212" s="39">
        <v>4530</v>
      </c>
      <c r="GS212" s="39">
        <v>1970</v>
      </c>
      <c r="GT212" s="39">
        <v>760</v>
      </c>
      <c r="GU212" s="39">
        <v>90</v>
      </c>
      <c r="GV212" s="39" t="s">
        <v>334</v>
      </c>
      <c r="GW212" s="39">
        <v>54890</v>
      </c>
      <c r="GX212" s="39">
        <v>4390</v>
      </c>
      <c r="GY212" s="39">
        <v>14410</v>
      </c>
      <c r="GZ212" s="39">
        <v>19840</v>
      </c>
      <c r="HA212" s="39">
        <v>9100</v>
      </c>
      <c r="HB212" s="39">
        <v>4570</v>
      </c>
      <c r="HC212" s="39">
        <v>2000</v>
      </c>
      <c r="HD212" s="39">
        <v>760</v>
      </c>
      <c r="HE212" s="39">
        <v>100</v>
      </c>
      <c r="HF212" s="39" t="s">
        <v>334</v>
      </c>
      <c r="HG212" s="39">
        <v>55170</v>
      </c>
      <c r="HH212" s="39">
        <v>4450</v>
      </c>
      <c r="HI212" s="39">
        <v>14460</v>
      </c>
      <c r="HJ212" s="39">
        <v>19890</v>
      </c>
      <c r="HK212" s="39">
        <v>9170</v>
      </c>
      <c r="HL212" s="39">
        <v>4630</v>
      </c>
      <c r="HM212" s="39">
        <v>2010</v>
      </c>
      <c r="HN212" s="39">
        <v>770</v>
      </c>
      <c r="HO212" s="39">
        <v>90</v>
      </c>
      <c r="HP212" s="39" t="s">
        <v>334</v>
      </c>
      <c r="HQ212" s="39">
        <v>55490</v>
      </c>
      <c r="HR212" s="39">
        <v>4550</v>
      </c>
      <c r="HS212" s="39">
        <v>14530</v>
      </c>
      <c r="HT212" s="39">
        <v>19970</v>
      </c>
      <c r="HU212" s="39">
        <v>9230</v>
      </c>
      <c r="HV212" s="39">
        <v>4670</v>
      </c>
      <c r="HW212" s="39">
        <v>2020</v>
      </c>
      <c r="HX212" s="39">
        <v>780</v>
      </c>
      <c r="HY212" s="39">
        <v>100</v>
      </c>
      <c r="HZ212" s="39" t="s">
        <v>334</v>
      </c>
      <c r="IA212" s="39">
        <v>55850</v>
      </c>
      <c r="IB212" s="39">
        <v>4590</v>
      </c>
      <c r="IC212" s="39">
        <v>14610</v>
      </c>
      <c r="ID212" s="39">
        <v>20090</v>
      </c>
      <c r="IE212" s="39">
        <v>9330</v>
      </c>
      <c r="IF212" s="39">
        <v>4740</v>
      </c>
      <c r="IG212" s="39">
        <v>2060</v>
      </c>
      <c r="IH212" s="39">
        <v>790</v>
      </c>
      <c r="II212" s="39">
        <v>90</v>
      </c>
      <c r="IJ212" s="39" t="s">
        <v>334</v>
      </c>
      <c r="IK212" s="39">
        <v>56300</v>
      </c>
      <c r="IL212" s="39">
        <v>4680</v>
      </c>
      <c r="IM212" s="39">
        <v>14840</v>
      </c>
      <c r="IN212" s="39">
        <v>20250</v>
      </c>
      <c r="IO212" s="39">
        <v>9430</v>
      </c>
      <c r="IP212" s="39">
        <v>4860</v>
      </c>
      <c r="IQ212" s="39">
        <v>2090</v>
      </c>
      <c r="IR212" s="39">
        <v>800</v>
      </c>
      <c r="IS212" s="39">
        <v>90</v>
      </c>
      <c r="IT212" s="39" t="s">
        <v>334</v>
      </c>
      <c r="IU212" s="39">
        <v>57040</v>
      </c>
      <c r="IV212" s="39">
        <v>4710</v>
      </c>
      <c r="IW212" s="39">
        <v>14990</v>
      </c>
      <c r="IX212" s="39">
        <v>20430</v>
      </c>
      <c r="IY212" s="39">
        <v>9550</v>
      </c>
      <c r="IZ212" s="39">
        <v>4960</v>
      </c>
      <c r="JA212" s="39">
        <v>2110</v>
      </c>
      <c r="JB212" s="39">
        <v>810</v>
      </c>
      <c r="JC212" s="39">
        <v>90</v>
      </c>
      <c r="JD212" s="39" t="s">
        <v>334</v>
      </c>
      <c r="JE212" s="39">
        <v>57650</v>
      </c>
      <c r="JF212" s="39">
        <v>4780</v>
      </c>
      <c r="JG212" s="39">
        <v>15180</v>
      </c>
      <c r="JH212" s="39">
        <v>20580</v>
      </c>
      <c r="JI212" s="39">
        <v>9640</v>
      </c>
      <c r="JJ212" s="39">
        <v>5050</v>
      </c>
      <c r="JK212" s="39">
        <v>2140</v>
      </c>
      <c r="JL212" s="39">
        <v>820</v>
      </c>
      <c r="JM212" s="39">
        <v>100</v>
      </c>
      <c r="JN212" s="39" t="s">
        <v>334</v>
      </c>
      <c r="JO212" s="39">
        <v>58280</v>
      </c>
      <c r="JP212" s="39">
        <v>4850</v>
      </c>
      <c r="JQ212" s="39">
        <v>15330</v>
      </c>
      <c r="JR212" s="39">
        <v>20760</v>
      </c>
      <c r="JS212" s="39">
        <v>9760</v>
      </c>
      <c r="JT212" s="39">
        <v>5170</v>
      </c>
      <c r="JU212" s="39">
        <v>2180</v>
      </c>
      <c r="JV212" s="39">
        <v>830</v>
      </c>
      <c r="JW212" s="39">
        <v>100</v>
      </c>
      <c r="JX212" s="39" t="s">
        <v>334</v>
      </c>
      <c r="JY212" s="39">
        <v>58970</v>
      </c>
      <c r="JZ212" s="39">
        <v>4860</v>
      </c>
      <c r="KA212" s="39">
        <v>15440</v>
      </c>
      <c r="KB212" s="39">
        <v>20960</v>
      </c>
      <c r="KC212" s="39">
        <v>9880</v>
      </c>
      <c r="KD212" s="39">
        <v>5240</v>
      </c>
      <c r="KE212" s="39">
        <v>2200</v>
      </c>
      <c r="KF212" s="39">
        <v>840</v>
      </c>
      <c r="KG212" s="39">
        <v>100</v>
      </c>
      <c r="KH212" s="39" t="s">
        <v>334</v>
      </c>
      <c r="KI212" s="39">
        <v>59520</v>
      </c>
      <c r="KJ212" s="39">
        <v>4880</v>
      </c>
      <c r="KK212" s="39">
        <v>15580</v>
      </c>
      <c r="KL212" s="39">
        <v>21110</v>
      </c>
      <c r="KM212" s="39">
        <v>10020</v>
      </c>
      <c r="KN212" s="39">
        <v>5350</v>
      </c>
      <c r="KO212" s="39">
        <v>2240</v>
      </c>
      <c r="KP212" s="39">
        <v>850</v>
      </c>
      <c r="KQ212" s="39">
        <v>100</v>
      </c>
      <c r="KR212" s="39" t="s">
        <v>334</v>
      </c>
      <c r="KS212" s="39">
        <v>60130</v>
      </c>
      <c r="KT212" s="39">
        <v>4940</v>
      </c>
      <c r="KU212" s="39">
        <v>15800</v>
      </c>
      <c r="KV212" s="39">
        <v>21340</v>
      </c>
      <c r="KW212" s="39">
        <v>10250</v>
      </c>
      <c r="KX212" s="39">
        <v>5440</v>
      </c>
      <c r="KY212" s="39">
        <v>2290</v>
      </c>
      <c r="KZ212" s="39">
        <v>870</v>
      </c>
      <c r="LA212" s="39">
        <v>100</v>
      </c>
      <c r="LB212" s="39" t="s">
        <v>334</v>
      </c>
      <c r="LC212" s="39">
        <v>61030</v>
      </c>
      <c r="LD212" t="str">
        <f>INDEX(Lookup!$F$2:$F$375, MATCH(D212,Lookup!$A$2:$A$375,0))</f>
        <v>:</v>
      </c>
    </row>
    <row r="213" spans="2:316" ht="15" customHeight="1" x14ac:dyDescent="0.25">
      <c r="B213" s="1" t="s">
        <v>342</v>
      </c>
      <c r="C213" s="42">
        <v>2615</v>
      </c>
      <c r="D213" s="42" t="s">
        <v>753</v>
      </c>
      <c r="E213" s="37" t="s">
        <v>754</v>
      </c>
      <c r="F213" s="38">
        <v>16730</v>
      </c>
      <c r="G213" s="38">
        <v>10980</v>
      </c>
      <c r="H213" s="38">
        <v>7370</v>
      </c>
      <c r="I213" s="38">
        <v>3140</v>
      </c>
      <c r="J213" s="38">
        <v>1080</v>
      </c>
      <c r="K213" s="38">
        <v>450</v>
      </c>
      <c r="L213" s="38">
        <v>280</v>
      </c>
      <c r="M213" s="38">
        <v>30</v>
      </c>
      <c r="N213" s="38" t="s">
        <v>334</v>
      </c>
      <c r="O213" s="39">
        <v>40060</v>
      </c>
      <c r="P213" s="39">
        <v>17120</v>
      </c>
      <c r="Q213" s="39">
        <v>11030</v>
      </c>
      <c r="R213" s="39">
        <v>7360</v>
      </c>
      <c r="S213" s="39">
        <v>3160</v>
      </c>
      <c r="T213" s="39">
        <v>1100</v>
      </c>
      <c r="U213" s="39">
        <v>460</v>
      </c>
      <c r="V213" s="39">
        <v>260</v>
      </c>
      <c r="W213" s="39">
        <v>20</v>
      </c>
      <c r="X213" s="39" t="s">
        <v>334</v>
      </c>
      <c r="Y213" s="39">
        <v>40510</v>
      </c>
      <c r="Z213" s="39">
        <v>17530</v>
      </c>
      <c r="AA213" s="39">
        <v>11060</v>
      </c>
      <c r="AB213" s="39">
        <v>7320</v>
      </c>
      <c r="AC213" s="39">
        <v>3180</v>
      </c>
      <c r="AD213" s="39">
        <v>1120</v>
      </c>
      <c r="AE213" s="39">
        <v>460</v>
      </c>
      <c r="AF213" s="39">
        <v>230</v>
      </c>
      <c r="AG213" s="39">
        <v>20</v>
      </c>
      <c r="AH213" s="39" t="s">
        <v>334</v>
      </c>
      <c r="AI213" s="39">
        <v>40920</v>
      </c>
      <c r="AJ213" s="39">
        <v>17880</v>
      </c>
      <c r="AK213" s="39">
        <v>11070</v>
      </c>
      <c r="AL213" s="39">
        <v>7360</v>
      </c>
      <c r="AM213" s="39">
        <v>3230</v>
      </c>
      <c r="AN213" s="39">
        <v>1210</v>
      </c>
      <c r="AO213" s="39">
        <v>460</v>
      </c>
      <c r="AP213" s="39">
        <v>230</v>
      </c>
      <c r="AQ213" s="39">
        <v>20</v>
      </c>
      <c r="AR213" s="39" t="s">
        <v>334</v>
      </c>
      <c r="AS213" s="39">
        <v>41450</v>
      </c>
      <c r="AT213" s="39">
        <v>18070</v>
      </c>
      <c r="AU213" s="39">
        <v>11150</v>
      </c>
      <c r="AV213" s="39">
        <v>7380</v>
      </c>
      <c r="AW213" s="39">
        <v>3280</v>
      </c>
      <c r="AX213" s="39">
        <v>1260</v>
      </c>
      <c r="AY213" s="39">
        <v>470</v>
      </c>
      <c r="AZ213" s="39">
        <v>230</v>
      </c>
      <c r="BA213" s="39">
        <v>20</v>
      </c>
      <c r="BB213" s="39" t="s">
        <v>334</v>
      </c>
      <c r="BC213" s="39">
        <v>41860</v>
      </c>
      <c r="BD213" s="39">
        <v>18360</v>
      </c>
      <c r="BE213" s="39">
        <v>11220</v>
      </c>
      <c r="BF213" s="39">
        <v>7400</v>
      </c>
      <c r="BG213" s="39">
        <v>3340</v>
      </c>
      <c r="BH213" s="39">
        <v>1290</v>
      </c>
      <c r="BI213" s="39">
        <v>480</v>
      </c>
      <c r="BJ213" s="39">
        <v>240</v>
      </c>
      <c r="BK213" s="39">
        <v>20</v>
      </c>
      <c r="BL213" s="39" t="s">
        <v>334</v>
      </c>
      <c r="BM213" s="39">
        <v>42330</v>
      </c>
      <c r="BN213" s="39">
        <v>18660</v>
      </c>
      <c r="BO213" s="39">
        <v>11290</v>
      </c>
      <c r="BP213" s="39">
        <v>7420</v>
      </c>
      <c r="BQ213" s="39">
        <v>3400</v>
      </c>
      <c r="BR213" s="39">
        <v>1320</v>
      </c>
      <c r="BS213" s="39">
        <v>480</v>
      </c>
      <c r="BT213" s="39">
        <v>230</v>
      </c>
      <c r="BU213" s="39">
        <v>20</v>
      </c>
      <c r="BV213" s="39" t="s">
        <v>334</v>
      </c>
      <c r="BW213" s="39">
        <v>42820</v>
      </c>
      <c r="BX213" s="39">
        <v>18880</v>
      </c>
      <c r="BY213" s="39">
        <v>11300</v>
      </c>
      <c r="BZ213" s="39">
        <v>7490</v>
      </c>
      <c r="CA213" s="39">
        <v>3430</v>
      </c>
      <c r="CB213" s="39">
        <v>1360</v>
      </c>
      <c r="CC213" s="39">
        <v>470</v>
      </c>
      <c r="CD213" s="39">
        <v>230</v>
      </c>
      <c r="CE213" s="39">
        <v>20</v>
      </c>
      <c r="CF213" s="39" t="s">
        <v>334</v>
      </c>
      <c r="CG213" s="39">
        <v>43180</v>
      </c>
      <c r="CH213" s="39">
        <v>18980</v>
      </c>
      <c r="CI213" s="39">
        <v>11340</v>
      </c>
      <c r="CJ213" s="39">
        <v>7530</v>
      </c>
      <c r="CK213" s="39">
        <v>3440</v>
      </c>
      <c r="CL213" s="39">
        <v>1390</v>
      </c>
      <c r="CM213" s="39">
        <v>480</v>
      </c>
      <c r="CN213" s="39">
        <v>230</v>
      </c>
      <c r="CO213" s="39">
        <v>20</v>
      </c>
      <c r="CP213" s="39" t="s">
        <v>334</v>
      </c>
      <c r="CQ213" s="39">
        <v>43410</v>
      </c>
      <c r="CR213" s="39">
        <v>18990</v>
      </c>
      <c r="CS213" s="39">
        <v>11380</v>
      </c>
      <c r="CT213" s="39">
        <v>7570</v>
      </c>
      <c r="CU213" s="39">
        <v>3510</v>
      </c>
      <c r="CV213" s="39">
        <v>1420</v>
      </c>
      <c r="CW213" s="39">
        <v>490</v>
      </c>
      <c r="CX213" s="39">
        <v>230</v>
      </c>
      <c r="CY213" s="39">
        <v>20</v>
      </c>
      <c r="CZ213" s="39" t="s">
        <v>334</v>
      </c>
      <c r="DA213" s="39">
        <v>43600</v>
      </c>
      <c r="DB213" s="39">
        <v>19000</v>
      </c>
      <c r="DC213" s="39">
        <v>11410</v>
      </c>
      <c r="DD213" s="39">
        <v>7630</v>
      </c>
      <c r="DE213" s="39">
        <v>3540</v>
      </c>
      <c r="DF213" s="39">
        <v>1450</v>
      </c>
      <c r="DG213" s="39">
        <v>490</v>
      </c>
      <c r="DH213" s="39">
        <v>230</v>
      </c>
      <c r="DI213" s="39">
        <v>20</v>
      </c>
      <c r="DJ213" s="39" t="s">
        <v>334</v>
      </c>
      <c r="DK213" s="39">
        <v>43770</v>
      </c>
      <c r="DL213" s="39">
        <v>18980</v>
      </c>
      <c r="DM213" s="39">
        <v>11420</v>
      </c>
      <c r="DN213" s="39">
        <v>7700</v>
      </c>
      <c r="DO213" s="39">
        <v>3580</v>
      </c>
      <c r="DP213" s="39">
        <v>1500</v>
      </c>
      <c r="DQ213" s="39">
        <v>490</v>
      </c>
      <c r="DR213" s="39">
        <v>230</v>
      </c>
      <c r="DS213" s="39">
        <v>10</v>
      </c>
      <c r="DT213" s="39" t="s">
        <v>334</v>
      </c>
      <c r="DU213" s="39">
        <v>43910</v>
      </c>
      <c r="DV213" s="39">
        <v>19120</v>
      </c>
      <c r="DW213" s="39">
        <v>11470</v>
      </c>
      <c r="DX213" s="39">
        <v>7850</v>
      </c>
      <c r="DY213" s="39">
        <v>3640</v>
      </c>
      <c r="DZ213" s="39">
        <v>1580</v>
      </c>
      <c r="EA213" s="39">
        <v>500</v>
      </c>
      <c r="EB213" s="39">
        <v>240</v>
      </c>
      <c r="EC213" s="39">
        <v>10</v>
      </c>
      <c r="ED213" s="39" t="s">
        <v>334</v>
      </c>
      <c r="EE213" s="39">
        <v>44410</v>
      </c>
      <c r="EF213" s="39">
        <v>19160</v>
      </c>
      <c r="EG213" s="39">
        <v>11560</v>
      </c>
      <c r="EH213" s="39">
        <v>7970</v>
      </c>
      <c r="EI213" s="39">
        <v>3710</v>
      </c>
      <c r="EJ213" s="39">
        <v>1580</v>
      </c>
      <c r="EK213" s="39">
        <v>500</v>
      </c>
      <c r="EL213" s="39">
        <v>240</v>
      </c>
      <c r="EM213" s="39">
        <v>10</v>
      </c>
      <c r="EN213" s="39" t="s">
        <v>334</v>
      </c>
      <c r="EO213" s="39">
        <v>44740</v>
      </c>
      <c r="EP213" s="39">
        <v>19270</v>
      </c>
      <c r="EQ213" s="39">
        <v>11620</v>
      </c>
      <c r="ER213" s="39">
        <v>8010</v>
      </c>
      <c r="ES213" s="39">
        <v>3740</v>
      </c>
      <c r="ET213" s="39">
        <v>1620</v>
      </c>
      <c r="EU213" s="39">
        <v>500</v>
      </c>
      <c r="EV213" s="39">
        <v>250</v>
      </c>
      <c r="EW213" s="39">
        <v>10</v>
      </c>
      <c r="EX213" s="39" t="s">
        <v>334</v>
      </c>
      <c r="EY213" s="39">
        <v>45020</v>
      </c>
      <c r="EZ213" s="39">
        <v>19430</v>
      </c>
      <c r="FA213" s="39">
        <v>11730</v>
      </c>
      <c r="FB213" s="39">
        <v>8060</v>
      </c>
      <c r="FC213" s="39">
        <v>3800</v>
      </c>
      <c r="FD213" s="39">
        <v>1660</v>
      </c>
      <c r="FE213" s="39">
        <v>520</v>
      </c>
      <c r="FF213" s="39">
        <v>250</v>
      </c>
      <c r="FG213" s="39">
        <v>10</v>
      </c>
      <c r="FH213" s="39" t="s">
        <v>334</v>
      </c>
      <c r="FI213" s="39">
        <v>45450</v>
      </c>
      <c r="FJ213" s="39">
        <v>19590</v>
      </c>
      <c r="FK213" s="39">
        <v>11790</v>
      </c>
      <c r="FL213" s="39">
        <v>8090</v>
      </c>
      <c r="FM213" s="39">
        <v>3810</v>
      </c>
      <c r="FN213" s="39">
        <v>1690</v>
      </c>
      <c r="FO213" s="39">
        <v>530</v>
      </c>
      <c r="FP213" s="39">
        <v>240</v>
      </c>
      <c r="FQ213" s="39">
        <v>10</v>
      </c>
      <c r="FR213" s="39" t="s">
        <v>334</v>
      </c>
      <c r="FS213" s="39">
        <v>45770</v>
      </c>
      <c r="FT213" s="39">
        <v>19740</v>
      </c>
      <c r="FU213" s="39">
        <v>11870</v>
      </c>
      <c r="FV213" s="39">
        <v>8150</v>
      </c>
      <c r="FW213" s="39">
        <v>3840</v>
      </c>
      <c r="FX213" s="39">
        <v>1700</v>
      </c>
      <c r="FY213" s="39">
        <v>540</v>
      </c>
      <c r="FZ213" s="39">
        <v>240</v>
      </c>
      <c r="GA213" s="39">
        <v>10</v>
      </c>
      <c r="GB213" s="39" t="s">
        <v>334</v>
      </c>
      <c r="GC213" s="39">
        <v>46100</v>
      </c>
      <c r="GD213" s="39">
        <v>19780</v>
      </c>
      <c r="GE213" s="39">
        <v>11920</v>
      </c>
      <c r="GF213" s="39">
        <v>8190</v>
      </c>
      <c r="GG213" s="39">
        <v>3870</v>
      </c>
      <c r="GH213" s="39">
        <v>1710</v>
      </c>
      <c r="GI213" s="39">
        <v>540</v>
      </c>
      <c r="GJ213" s="39">
        <v>240</v>
      </c>
      <c r="GK213" s="39">
        <v>10</v>
      </c>
      <c r="GL213" s="39" t="s">
        <v>334</v>
      </c>
      <c r="GM213" s="39">
        <v>46260</v>
      </c>
      <c r="GN213" s="39">
        <v>19860</v>
      </c>
      <c r="GO213" s="39">
        <v>11970</v>
      </c>
      <c r="GP213" s="39">
        <v>8260</v>
      </c>
      <c r="GQ213" s="39">
        <v>3910</v>
      </c>
      <c r="GR213" s="39">
        <v>1750</v>
      </c>
      <c r="GS213" s="39">
        <v>550</v>
      </c>
      <c r="GT213" s="39">
        <v>250</v>
      </c>
      <c r="GU213" s="39">
        <v>10</v>
      </c>
      <c r="GV213" s="39" t="s">
        <v>334</v>
      </c>
      <c r="GW213" s="39">
        <v>46550</v>
      </c>
      <c r="GX213" s="39">
        <v>19980</v>
      </c>
      <c r="GY213" s="39">
        <v>12000</v>
      </c>
      <c r="GZ213" s="39">
        <v>8280</v>
      </c>
      <c r="HA213" s="39">
        <v>3920</v>
      </c>
      <c r="HB213" s="39">
        <v>1770</v>
      </c>
      <c r="HC213" s="39">
        <v>550</v>
      </c>
      <c r="HD213" s="39">
        <v>250</v>
      </c>
      <c r="HE213" s="39">
        <v>10</v>
      </c>
      <c r="HF213" s="39" t="s">
        <v>334</v>
      </c>
      <c r="HG213" s="39">
        <v>46760</v>
      </c>
      <c r="HH213" s="39">
        <v>20020</v>
      </c>
      <c r="HI213" s="39">
        <v>12050</v>
      </c>
      <c r="HJ213" s="39">
        <v>8290</v>
      </c>
      <c r="HK213" s="39">
        <v>3950</v>
      </c>
      <c r="HL213" s="39">
        <v>1780</v>
      </c>
      <c r="HM213" s="39">
        <v>560</v>
      </c>
      <c r="HN213" s="39">
        <v>250</v>
      </c>
      <c r="HO213" s="39">
        <v>20</v>
      </c>
      <c r="HP213" s="39" t="s">
        <v>334</v>
      </c>
      <c r="HQ213" s="39">
        <v>46920</v>
      </c>
      <c r="HR213" s="39">
        <v>20110</v>
      </c>
      <c r="HS213" s="39">
        <v>12070</v>
      </c>
      <c r="HT213" s="39">
        <v>8320</v>
      </c>
      <c r="HU213" s="39">
        <v>3960</v>
      </c>
      <c r="HV213" s="39">
        <v>1800</v>
      </c>
      <c r="HW213" s="39">
        <v>570</v>
      </c>
      <c r="HX213" s="39">
        <v>250</v>
      </c>
      <c r="HY213" s="39">
        <v>20</v>
      </c>
      <c r="HZ213" s="39" t="s">
        <v>334</v>
      </c>
      <c r="IA213" s="39">
        <v>47090</v>
      </c>
      <c r="IB213" s="39">
        <v>20270</v>
      </c>
      <c r="IC213" s="39">
        <v>12120</v>
      </c>
      <c r="ID213" s="39">
        <v>8370</v>
      </c>
      <c r="IE213" s="39">
        <v>3990</v>
      </c>
      <c r="IF213" s="39">
        <v>1830</v>
      </c>
      <c r="IG213" s="39">
        <v>570</v>
      </c>
      <c r="IH213" s="39">
        <v>250</v>
      </c>
      <c r="II213" s="39">
        <v>20</v>
      </c>
      <c r="IJ213" s="39" t="s">
        <v>334</v>
      </c>
      <c r="IK213" s="39">
        <v>47430</v>
      </c>
      <c r="IL213" s="39">
        <v>20330</v>
      </c>
      <c r="IM213" s="39">
        <v>12170</v>
      </c>
      <c r="IN213" s="39">
        <v>8420</v>
      </c>
      <c r="IO213" s="39">
        <v>4020</v>
      </c>
      <c r="IP213" s="39">
        <v>1860</v>
      </c>
      <c r="IQ213" s="39">
        <v>580</v>
      </c>
      <c r="IR213" s="39">
        <v>250</v>
      </c>
      <c r="IS213" s="39">
        <v>20</v>
      </c>
      <c r="IT213" s="39" t="s">
        <v>334</v>
      </c>
      <c r="IU213" s="39">
        <v>47650</v>
      </c>
      <c r="IV213" s="39">
        <v>20340</v>
      </c>
      <c r="IW213" s="39">
        <v>12220</v>
      </c>
      <c r="IX213" s="39">
        <v>8440</v>
      </c>
      <c r="IY213" s="39">
        <v>4040</v>
      </c>
      <c r="IZ213" s="39">
        <v>1880</v>
      </c>
      <c r="JA213" s="39">
        <v>590</v>
      </c>
      <c r="JB213" s="39">
        <v>250</v>
      </c>
      <c r="JC213" s="39">
        <v>20</v>
      </c>
      <c r="JD213" s="39" t="s">
        <v>334</v>
      </c>
      <c r="JE213" s="39">
        <v>47780</v>
      </c>
      <c r="JF213" s="39">
        <v>20310</v>
      </c>
      <c r="JG213" s="39">
        <v>12280</v>
      </c>
      <c r="JH213" s="39">
        <v>8510</v>
      </c>
      <c r="JI213" s="39">
        <v>4090</v>
      </c>
      <c r="JJ213" s="39">
        <v>1900</v>
      </c>
      <c r="JK213" s="39">
        <v>600</v>
      </c>
      <c r="JL213" s="39">
        <v>250</v>
      </c>
      <c r="JM213" s="39">
        <v>20</v>
      </c>
      <c r="JN213" s="39" t="s">
        <v>334</v>
      </c>
      <c r="JO213" s="39">
        <v>47960</v>
      </c>
      <c r="JP213" s="39">
        <v>20320</v>
      </c>
      <c r="JQ213" s="39">
        <v>12360</v>
      </c>
      <c r="JR213" s="39">
        <v>8580</v>
      </c>
      <c r="JS213" s="39">
        <v>4160</v>
      </c>
      <c r="JT213" s="39">
        <v>1920</v>
      </c>
      <c r="JU213" s="39">
        <v>600</v>
      </c>
      <c r="JV213" s="39">
        <v>260</v>
      </c>
      <c r="JW213" s="39">
        <v>20</v>
      </c>
      <c r="JX213" s="39" t="s">
        <v>334</v>
      </c>
      <c r="JY213" s="39">
        <v>48200</v>
      </c>
      <c r="JZ213" s="39">
        <v>20320</v>
      </c>
      <c r="KA213" s="39">
        <v>12520</v>
      </c>
      <c r="KB213" s="39">
        <v>8730</v>
      </c>
      <c r="KC213" s="39">
        <v>4260</v>
      </c>
      <c r="KD213" s="39">
        <v>1940</v>
      </c>
      <c r="KE213" s="39">
        <v>610</v>
      </c>
      <c r="KF213" s="39">
        <v>260</v>
      </c>
      <c r="KG213" s="39">
        <v>20</v>
      </c>
      <c r="KH213" s="39" t="s">
        <v>334</v>
      </c>
      <c r="KI213" s="39">
        <v>48650</v>
      </c>
      <c r="KJ213" s="39">
        <v>20360</v>
      </c>
      <c r="KK213" s="39">
        <v>12570</v>
      </c>
      <c r="KL213" s="39">
        <v>8850</v>
      </c>
      <c r="KM213" s="39">
        <v>4340</v>
      </c>
      <c r="KN213" s="39">
        <v>1970</v>
      </c>
      <c r="KO213" s="39">
        <v>610</v>
      </c>
      <c r="KP213" s="39">
        <v>250</v>
      </c>
      <c r="KQ213" s="39">
        <v>20</v>
      </c>
      <c r="KR213" s="39" t="s">
        <v>334</v>
      </c>
      <c r="KS213" s="39">
        <v>48960</v>
      </c>
      <c r="KT213" s="39">
        <v>20420</v>
      </c>
      <c r="KU213" s="39">
        <v>12660</v>
      </c>
      <c r="KV213" s="39">
        <v>8940</v>
      </c>
      <c r="KW213" s="39">
        <v>4420</v>
      </c>
      <c r="KX213" s="39">
        <v>1990</v>
      </c>
      <c r="KY213" s="39">
        <v>630</v>
      </c>
      <c r="KZ213" s="39">
        <v>250</v>
      </c>
      <c r="LA213" s="39">
        <v>20</v>
      </c>
      <c r="LB213" s="39" t="s">
        <v>334</v>
      </c>
      <c r="LC213" s="39">
        <v>49330</v>
      </c>
      <c r="LD213" t="str">
        <f>INDEX(Lookup!$F$2:$F$375, MATCH(D213,Lookup!$A$2:$A$375,0))</f>
        <v>:</v>
      </c>
    </row>
    <row r="214" spans="2:316" ht="15" customHeight="1" x14ac:dyDescent="0.25">
      <c r="B214" s="1" t="s">
        <v>342</v>
      </c>
      <c r="C214" s="42">
        <v>2635</v>
      </c>
      <c r="D214" s="42" t="s">
        <v>755</v>
      </c>
      <c r="E214" s="37" t="s">
        <v>756</v>
      </c>
      <c r="F214" s="38">
        <v>19980</v>
      </c>
      <c r="G214" s="38">
        <v>14900</v>
      </c>
      <c r="H214" s="38">
        <v>11600</v>
      </c>
      <c r="I214" s="38">
        <v>6410</v>
      </c>
      <c r="J214" s="38">
        <v>3360</v>
      </c>
      <c r="K214" s="38">
        <v>1950</v>
      </c>
      <c r="L214" s="38">
        <v>820</v>
      </c>
      <c r="M214" s="38">
        <v>120</v>
      </c>
      <c r="N214" s="38" t="s">
        <v>334</v>
      </c>
      <c r="O214" s="39">
        <v>59120</v>
      </c>
      <c r="P214" s="39">
        <v>20110</v>
      </c>
      <c r="Q214" s="39">
        <v>14980</v>
      </c>
      <c r="R214" s="39">
        <v>11580</v>
      </c>
      <c r="S214" s="39">
        <v>6450</v>
      </c>
      <c r="T214" s="39">
        <v>3360</v>
      </c>
      <c r="U214" s="39">
        <v>1950</v>
      </c>
      <c r="V214" s="39">
        <v>830</v>
      </c>
      <c r="W214" s="39">
        <v>130</v>
      </c>
      <c r="X214" s="39" t="s">
        <v>334</v>
      </c>
      <c r="Y214" s="39">
        <v>59390</v>
      </c>
      <c r="Z214" s="39">
        <v>20780</v>
      </c>
      <c r="AA214" s="39">
        <v>15150</v>
      </c>
      <c r="AB214" s="39">
        <v>11550</v>
      </c>
      <c r="AC214" s="39">
        <v>6480</v>
      </c>
      <c r="AD214" s="39">
        <v>3230</v>
      </c>
      <c r="AE214" s="39">
        <v>1810</v>
      </c>
      <c r="AF214" s="39">
        <v>770</v>
      </c>
      <c r="AG214" s="39">
        <v>110</v>
      </c>
      <c r="AH214" s="39" t="s">
        <v>334</v>
      </c>
      <c r="AI214" s="39">
        <v>59880</v>
      </c>
      <c r="AJ214" s="39">
        <v>21110</v>
      </c>
      <c r="AK214" s="39">
        <v>15320</v>
      </c>
      <c r="AL214" s="39">
        <v>11600</v>
      </c>
      <c r="AM214" s="39">
        <v>6600</v>
      </c>
      <c r="AN214" s="39">
        <v>3310</v>
      </c>
      <c r="AO214" s="39">
        <v>1770</v>
      </c>
      <c r="AP214" s="39">
        <v>770</v>
      </c>
      <c r="AQ214" s="39">
        <v>100</v>
      </c>
      <c r="AR214" s="39" t="s">
        <v>334</v>
      </c>
      <c r="AS214" s="39">
        <v>60560</v>
      </c>
      <c r="AT214" s="39">
        <v>21320</v>
      </c>
      <c r="AU214" s="39">
        <v>15400</v>
      </c>
      <c r="AV214" s="39">
        <v>11660</v>
      </c>
      <c r="AW214" s="39">
        <v>6780</v>
      </c>
      <c r="AX214" s="39">
        <v>3380</v>
      </c>
      <c r="AY214" s="39">
        <v>1770</v>
      </c>
      <c r="AZ214" s="39">
        <v>760</v>
      </c>
      <c r="BA214" s="39">
        <v>100</v>
      </c>
      <c r="BB214" s="39" t="s">
        <v>334</v>
      </c>
      <c r="BC214" s="39">
        <v>61180</v>
      </c>
      <c r="BD214" s="39">
        <v>21520</v>
      </c>
      <c r="BE214" s="39">
        <v>15430</v>
      </c>
      <c r="BF214" s="39">
        <v>11770</v>
      </c>
      <c r="BG214" s="39">
        <v>7170</v>
      </c>
      <c r="BH214" s="39">
        <v>3550</v>
      </c>
      <c r="BI214" s="39">
        <v>1790</v>
      </c>
      <c r="BJ214" s="39">
        <v>780</v>
      </c>
      <c r="BK214" s="39">
        <v>100</v>
      </c>
      <c r="BL214" s="39" t="s">
        <v>334</v>
      </c>
      <c r="BM214" s="39">
        <v>62110</v>
      </c>
      <c r="BN214" s="39">
        <v>21670</v>
      </c>
      <c r="BO214" s="39">
        <v>15470</v>
      </c>
      <c r="BP214" s="39">
        <v>11970</v>
      </c>
      <c r="BQ214" s="39">
        <v>7230</v>
      </c>
      <c r="BR214" s="39">
        <v>3540</v>
      </c>
      <c r="BS214" s="39">
        <v>1810</v>
      </c>
      <c r="BT214" s="39">
        <v>780</v>
      </c>
      <c r="BU214" s="39">
        <v>100</v>
      </c>
      <c r="BV214" s="39" t="s">
        <v>334</v>
      </c>
      <c r="BW214" s="39">
        <v>62560</v>
      </c>
      <c r="BX214" s="39">
        <v>21740</v>
      </c>
      <c r="BY214" s="39">
        <v>15520</v>
      </c>
      <c r="BZ214" s="39">
        <v>12040</v>
      </c>
      <c r="CA214" s="39">
        <v>7330</v>
      </c>
      <c r="CB214" s="39">
        <v>3590</v>
      </c>
      <c r="CC214" s="39">
        <v>1840</v>
      </c>
      <c r="CD214" s="39">
        <v>780</v>
      </c>
      <c r="CE214" s="39">
        <v>100</v>
      </c>
      <c r="CF214" s="39" t="s">
        <v>334</v>
      </c>
      <c r="CG214" s="39">
        <v>62920</v>
      </c>
      <c r="CH214" s="39">
        <v>21730</v>
      </c>
      <c r="CI214" s="39">
        <v>15550</v>
      </c>
      <c r="CJ214" s="39">
        <v>12160</v>
      </c>
      <c r="CK214" s="39">
        <v>7500</v>
      </c>
      <c r="CL214" s="39">
        <v>3700</v>
      </c>
      <c r="CM214" s="39">
        <v>1870</v>
      </c>
      <c r="CN214" s="39">
        <v>800</v>
      </c>
      <c r="CO214" s="39">
        <v>100</v>
      </c>
      <c r="CP214" s="39" t="s">
        <v>334</v>
      </c>
      <c r="CQ214" s="39">
        <v>63400</v>
      </c>
      <c r="CR214" s="39">
        <v>21730</v>
      </c>
      <c r="CS214" s="39">
        <v>15550</v>
      </c>
      <c r="CT214" s="39">
        <v>12270</v>
      </c>
      <c r="CU214" s="39">
        <v>7690</v>
      </c>
      <c r="CV214" s="39">
        <v>3810</v>
      </c>
      <c r="CW214" s="39">
        <v>1930</v>
      </c>
      <c r="CX214" s="39">
        <v>830</v>
      </c>
      <c r="CY214" s="39">
        <v>100</v>
      </c>
      <c r="CZ214" s="39" t="s">
        <v>334</v>
      </c>
      <c r="DA214" s="39">
        <v>63890</v>
      </c>
      <c r="DB214" s="39">
        <v>21840</v>
      </c>
      <c r="DC214" s="39">
        <v>15600</v>
      </c>
      <c r="DD214" s="39">
        <v>12380</v>
      </c>
      <c r="DE214" s="39">
        <v>7870</v>
      </c>
      <c r="DF214" s="39">
        <v>3950</v>
      </c>
      <c r="DG214" s="39">
        <v>1980</v>
      </c>
      <c r="DH214" s="39">
        <v>850</v>
      </c>
      <c r="DI214" s="39">
        <v>90</v>
      </c>
      <c r="DJ214" s="39" t="s">
        <v>334</v>
      </c>
      <c r="DK214" s="39">
        <v>64550</v>
      </c>
      <c r="DL214" s="39">
        <v>21930</v>
      </c>
      <c r="DM214" s="39">
        <v>15690</v>
      </c>
      <c r="DN214" s="39">
        <v>12440</v>
      </c>
      <c r="DO214" s="39">
        <v>7980</v>
      </c>
      <c r="DP214" s="39">
        <v>4030</v>
      </c>
      <c r="DQ214" s="39">
        <v>2010</v>
      </c>
      <c r="DR214" s="39">
        <v>860</v>
      </c>
      <c r="DS214" s="39">
        <v>90</v>
      </c>
      <c r="DT214" s="39" t="s">
        <v>334</v>
      </c>
      <c r="DU214" s="39">
        <v>65030</v>
      </c>
      <c r="DV214" s="39">
        <v>22030</v>
      </c>
      <c r="DW214" s="39">
        <v>15760</v>
      </c>
      <c r="DX214" s="39">
        <v>12560</v>
      </c>
      <c r="DY214" s="39">
        <v>8110</v>
      </c>
      <c r="DZ214" s="39">
        <v>4140</v>
      </c>
      <c r="EA214" s="39">
        <v>2070</v>
      </c>
      <c r="EB214" s="39">
        <v>890</v>
      </c>
      <c r="EC214" s="39">
        <v>90</v>
      </c>
      <c r="ED214" s="39" t="s">
        <v>334</v>
      </c>
      <c r="EE214" s="39">
        <v>65640</v>
      </c>
      <c r="EF214" s="39">
        <v>22230</v>
      </c>
      <c r="EG214" s="39">
        <v>15910</v>
      </c>
      <c r="EH214" s="39">
        <v>12640</v>
      </c>
      <c r="EI214" s="39">
        <v>8230</v>
      </c>
      <c r="EJ214" s="39">
        <v>4210</v>
      </c>
      <c r="EK214" s="39">
        <v>2130</v>
      </c>
      <c r="EL214" s="39">
        <v>910</v>
      </c>
      <c r="EM214" s="39">
        <v>100</v>
      </c>
      <c r="EN214" s="39" t="s">
        <v>334</v>
      </c>
      <c r="EO214" s="39">
        <v>66370</v>
      </c>
      <c r="EP214" s="39">
        <v>22480</v>
      </c>
      <c r="EQ214" s="39">
        <v>16090</v>
      </c>
      <c r="ER214" s="39">
        <v>12720</v>
      </c>
      <c r="ES214" s="39">
        <v>8400</v>
      </c>
      <c r="ET214" s="39">
        <v>4290</v>
      </c>
      <c r="EU214" s="39">
        <v>2170</v>
      </c>
      <c r="EV214" s="39">
        <v>940</v>
      </c>
      <c r="EW214" s="39">
        <v>100</v>
      </c>
      <c r="EX214" s="39" t="s">
        <v>334</v>
      </c>
      <c r="EY214" s="39">
        <v>67170</v>
      </c>
      <c r="EZ214" s="39">
        <v>22770</v>
      </c>
      <c r="FA214" s="39">
        <v>16320</v>
      </c>
      <c r="FB214" s="39">
        <v>12800</v>
      </c>
      <c r="FC214" s="39">
        <v>8560</v>
      </c>
      <c r="FD214" s="39">
        <v>4360</v>
      </c>
      <c r="FE214" s="39">
        <v>2200</v>
      </c>
      <c r="FF214" s="39">
        <v>960</v>
      </c>
      <c r="FG214" s="39">
        <v>100</v>
      </c>
      <c r="FH214" s="39" t="s">
        <v>334</v>
      </c>
      <c r="FI214" s="39">
        <v>68070</v>
      </c>
      <c r="FJ214" s="39">
        <v>23030</v>
      </c>
      <c r="FK214" s="39">
        <v>16540</v>
      </c>
      <c r="FL214" s="39">
        <v>12930</v>
      </c>
      <c r="FM214" s="39">
        <v>8730</v>
      </c>
      <c r="FN214" s="39">
        <v>4400</v>
      </c>
      <c r="FO214" s="39">
        <v>2240</v>
      </c>
      <c r="FP214" s="39">
        <v>970</v>
      </c>
      <c r="FQ214" s="39">
        <v>100</v>
      </c>
      <c r="FR214" s="39" t="s">
        <v>334</v>
      </c>
      <c r="FS214" s="39">
        <v>68940</v>
      </c>
      <c r="FT214" s="39">
        <v>23200</v>
      </c>
      <c r="FU214" s="39">
        <v>16600</v>
      </c>
      <c r="FV214" s="39">
        <v>12960</v>
      </c>
      <c r="FW214" s="39">
        <v>8810</v>
      </c>
      <c r="FX214" s="39">
        <v>4430</v>
      </c>
      <c r="FY214" s="39">
        <v>2250</v>
      </c>
      <c r="FZ214" s="39">
        <v>980</v>
      </c>
      <c r="GA214" s="39">
        <v>100</v>
      </c>
      <c r="GB214" s="39" t="s">
        <v>334</v>
      </c>
      <c r="GC214" s="39">
        <v>69330</v>
      </c>
      <c r="GD214" s="39">
        <v>23450</v>
      </c>
      <c r="GE214" s="39">
        <v>16720</v>
      </c>
      <c r="GF214" s="39">
        <v>12980</v>
      </c>
      <c r="GG214" s="39">
        <v>8890</v>
      </c>
      <c r="GH214" s="39">
        <v>4480</v>
      </c>
      <c r="GI214" s="39">
        <v>2270</v>
      </c>
      <c r="GJ214" s="39">
        <v>990</v>
      </c>
      <c r="GK214" s="39">
        <v>100</v>
      </c>
      <c r="GL214" s="39" t="s">
        <v>334</v>
      </c>
      <c r="GM214" s="39">
        <v>69870</v>
      </c>
      <c r="GN214" s="39">
        <v>23650</v>
      </c>
      <c r="GO214" s="39">
        <v>16860</v>
      </c>
      <c r="GP214" s="39">
        <v>13060</v>
      </c>
      <c r="GQ214" s="39">
        <v>8970</v>
      </c>
      <c r="GR214" s="39">
        <v>4540</v>
      </c>
      <c r="GS214" s="39">
        <v>2310</v>
      </c>
      <c r="GT214" s="39">
        <v>1000</v>
      </c>
      <c r="GU214" s="39">
        <v>100</v>
      </c>
      <c r="GV214" s="39" t="s">
        <v>334</v>
      </c>
      <c r="GW214" s="39">
        <v>70480</v>
      </c>
      <c r="GX214" s="39">
        <v>23790</v>
      </c>
      <c r="GY214" s="39">
        <v>16960</v>
      </c>
      <c r="GZ214" s="39">
        <v>13120</v>
      </c>
      <c r="HA214" s="39">
        <v>9030</v>
      </c>
      <c r="HB214" s="39">
        <v>4600</v>
      </c>
      <c r="HC214" s="39">
        <v>2320</v>
      </c>
      <c r="HD214" s="39">
        <v>1010</v>
      </c>
      <c r="HE214" s="39">
        <v>100</v>
      </c>
      <c r="HF214" s="39" t="s">
        <v>334</v>
      </c>
      <c r="HG214" s="39">
        <v>70930</v>
      </c>
      <c r="HH214" s="39">
        <v>23780</v>
      </c>
      <c r="HI214" s="39">
        <v>17060</v>
      </c>
      <c r="HJ214" s="39">
        <v>13200</v>
      </c>
      <c r="HK214" s="39">
        <v>9140</v>
      </c>
      <c r="HL214" s="39">
        <v>4620</v>
      </c>
      <c r="HM214" s="39">
        <v>2360</v>
      </c>
      <c r="HN214" s="39">
        <v>1010</v>
      </c>
      <c r="HO214" s="39">
        <v>100</v>
      </c>
      <c r="HP214" s="39" t="s">
        <v>334</v>
      </c>
      <c r="HQ214" s="39">
        <v>71260</v>
      </c>
      <c r="HR214" s="39">
        <v>23900</v>
      </c>
      <c r="HS214" s="39">
        <v>17130</v>
      </c>
      <c r="HT214" s="39">
        <v>13240</v>
      </c>
      <c r="HU214" s="39">
        <v>9210</v>
      </c>
      <c r="HV214" s="39">
        <v>4670</v>
      </c>
      <c r="HW214" s="39">
        <v>2380</v>
      </c>
      <c r="HX214" s="39">
        <v>1020</v>
      </c>
      <c r="HY214" s="39">
        <v>110</v>
      </c>
      <c r="HZ214" s="39" t="s">
        <v>334</v>
      </c>
      <c r="IA214" s="39">
        <v>71650</v>
      </c>
      <c r="IB214" s="39">
        <v>24050</v>
      </c>
      <c r="IC214" s="39">
        <v>17190</v>
      </c>
      <c r="ID214" s="39">
        <v>13300</v>
      </c>
      <c r="IE214" s="39">
        <v>9300</v>
      </c>
      <c r="IF214" s="39">
        <v>4730</v>
      </c>
      <c r="IG214" s="39">
        <v>2380</v>
      </c>
      <c r="IH214" s="39">
        <v>1030</v>
      </c>
      <c r="II214" s="39">
        <v>110</v>
      </c>
      <c r="IJ214" s="39" t="s">
        <v>334</v>
      </c>
      <c r="IK214" s="39">
        <v>72090</v>
      </c>
      <c r="IL214" s="39">
        <v>24070</v>
      </c>
      <c r="IM214" s="39">
        <v>17250</v>
      </c>
      <c r="IN214" s="39">
        <v>13400</v>
      </c>
      <c r="IO214" s="39">
        <v>9370</v>
      </c>
      <c r="IP214" s="39">
        <v>4810</v>
      </c>
      <c r="IQ214" s="39">
        <v>2420</v>
      </c>
      <c r="IR214" s="39">
        <v>1050</v>
      </c>
      <c r="IS214" s="39">
        <v>110</v>
      </c>
      <c r="IT214" s="39" t="s">
        <v>334</v>
      </c>
      <c r="IU214" s="39">
        <v>72470</v>
      </c>
      <c r="IV214" s="39">
        <v>24140</v>
      </c>
      <c r="IW214" s="39">
        <v>17310</v>
      </c>
      <c r="IX214" s="39">
        <v>13450</v>
      </c>
      <c r="IY214" s="39">
        <v>9450</v>
      </c>
      <c r="IZ214" s="39">
        <v>4870</v>
      </c>
      <c r="JA214" s="39">
        <v>2450</v>
      </c>
      <c r="JB214" s="39">
        <v>1090</v>
      </c>
      <c r="JC214" s="39">
        <v>110</v>
      </c>
      <c r="JD214" s="39" t="s">
        <v>334</v>
      </c>
      <c r="JE214" s="39">
        <v>72850</v>
      </c>
      <c r="JF214" s="39">
        <v>24280</v>
      </c>
      <c r="JG214" s="39">
        <v>17450</v>
      </c>
      <c r="JH214" s="39">
        <v>13520</v>
      </c>
      <c r="JI214" s="39">
        <v>9540</v>
      </c>
      <c r="JJ214" s="39">
        <v>4940</v>
      </c>
      <c r="JK214" s="39">
        <v>2490</v>
      </c>
      <c r="JL214" s="39">
        <v>1090</v>
      </c>
      <c r="JM214" s="39">
        <v>110</v>
      </c>
      <c r="JN214" s="39" t="s">
        <v>334</v>
      </c>
      <c r="JO214" s="39">
        <v>73420</v>
      </c>
      <c r="JP214" s="39">
        <v>24350</v>
      </c>
      <c r="JQ214" s="39">
        <v>17640</v>
      </c>
      <c r="JR214" s="39">
        <v>13640</v>
      </c>
      <c r="JS214" s="39">
        <v>9650</v>
      </c>
      <c r="JT214" s="39">
        <v>5010</v>
      </c>
      <c r="JU214" s="39">
        <v>2550</v>
      </c>
      <c r="JV214" s="39">
        <v>1110</v>
      </c>
      <c r="JW214" s="39">
        <v>110</v>
      </c>
      <c r="JX214" s="39" t="s">
        <v>334</v>
      </c>
      <c r="JY214" s="39">
        <v>74040</v>
      </c>
      <c r="JZ214" s="39">
        <v>24380</v>
      </c>
      <c r="KA214" s="39">
        <v>17680</v>
      </c>
      <c r="KB214" s="39">
        <v>13670</v>
      </c>
      <c r="KC214" s="39">
        <v>9710</v>
      </c>
      <c r="KD214" s="39">
        <v>5080</v>
      </c>
      <c r="KE214" s="39">
        <v>2590</v>
      </c>
      <c r="KF214" s="39">
        <v>1130</v>
      </c>
      <c r="KG214" s="39">
        <v>110</v>
      </c>
      <c r="KH214" s="39" t="s">
        <v>334</v>
      </c>
      <c r="KI214" s="39">
        <v>74330</v>
      </c>
      <c r="KJ214" s="39">
        <v>24450</v>
      </c>
      <c r="KK214" s="39">
        <v>17690</v>
      </c>
      <c r="KL214" s="39">
        <v>13700</v>
      </c>
      <c r="KM214" s="39">
        <v>9790</v>
      </c>
      <c r="KN214" s="39">
        <v>5180</v>
      </c>
      <c r="KO214" s="39">
        <v>2630</v>
      </c>
      <c r="KP214" s="39">
        <v>1140</v>
      </c>
      <c r="KQ214" s="39">
        <v>110</v>
      </c>
      <c r="KR214" s="39" t="s">
        <v>334</v>
      </c>
      <c r="KS214" s="39">
        <v>74690</v>
      </c>
      <c r="KT214" s="39">
        <v>24480</v>
      </c>
      <c r="KU214" s="39">
        <v>17720</v>
      </c>
      <c r="KV214" s="39">
        <v>13720</v>
      </c>
      <c r="KW214" s="39">
        <v>9870</v>
      </c>
      <c r="KX214" s="39">
        <v>5260</v>
      </c>
      <c r="KY214" s="39">
        <v>2690</v>
      </c>
      <c r="KZ214" s="39">
        <v>1160</v>
      </c>
      <c r="LA214" s="39">
        <v>110</v>
      </c>
      <c r="LB214" s="39" t="s">
        <v>334</v>
      </c>
      <c r="LC214" s="39">
        <v>74990</v>
      </c>
      <c r="LD214" t="str">
        <f>INDEX(Lookup!$F$2:$F$375, MATCH(D214,Lookup!$A$2:$A$375,0))</f>
        <v>:</v>
      </c>
    </row>
    <row r="215" spans="2:316" ht="15" customHeight="1" x14ac:dyDescent="0.25">
      <c r="B215" s="1" t="s">
        <v>342</v>
      </c>
      <c r="C215" s="42">
        <v>2620</v>
      </c>
      <c r="D215" s="42" t="s">
        <v>757</v>
      </c>
      <c r="E215" s="37" t="s">
        <v>758</v>
      </c>
      <c r="F215" s="38">
        <v>8680</v>
      </c>
      <c r="G215" s="38">
        <v>12720</v>
      </c>
      <c r="H215" s="38">
        <v>10450</v>
      </c>
      <c r="I215" s="38">
        <v>7290</v>
      </c>
      <c r="J215" s="38">
        <v>3660</v>
      </c>
      <c r="K215" s="38">
        <v>1830</v>
      </c>
      <c r="L215" s="38">
        <v>1090</v>
      </c>
      <c r="M215" s="38">
        <v>100</v>
      </c>
      <c r="N215" s="38" t="s">
        <v>334</v>
      </c>
      <c r="O215" s="39">
        <v>45810</v>
      </c>
      <c r="P215" s="39">
        <v>9130</v>
      </c>
      <c r="Q215" s="39">
        <v>12910</v>
      </c>
      <c r="R215" s="39">
        <v>10490</v>
      </c>
      <c r="S215" s="39">
        <v>7290</v>
      </c>
      <c r="T215" s="39">
        <v>3670</v>
      </c>
      <c r="U215" s="39">
        <v>1820</v>
      </c>
      <c r="V215" s="39">
        <v>1070</v>
      </c>
      <c r="W215" s="39">
        <v>100</v>
      </c>
      <c r="X215" s="39" t="s">
        <v>334</v>
      </c>
      <c r="Y215" s="39">
        <v>46470</v>
      </c>
      <c r="Z215" s="39">
        <v>9720</v>
      </c>
      <c r="AA215" s="39">
        <v>13090</v>
      </c>
      <c r="AB215" s="39">
        <v>10440</v>
      </c>
      <c r="AC215" s="39">
        <v>7260</v>
      </c>
      <c r="AD215" s="39">
        <v>3640</v>
      </c>
      <c r="AE215" s="39">
        <v>1720</v>
      </c>
      <c r="AF215" s="39">
        <v>940</v>
      </c>
      <c r="AG215" s="39">
        <v>80</v>
      </c>
      <c r="AH215" s="39" t="s">
        <v>334</v>
      </c>
      <c r="AI215" s="39">
        <v>46910</v>
      </c>
      <c r="AJ215" s="39">
        <v>9890</v>
      </c>
      <c r="AK215" s="39">
        <v>13240</v>
      </c>
      <c r="AL215" s="39">
        <v>10460</v>
      </c>
      <c r="AM215" s="39">
        <v>7420</v>
      </c>
      <c r="AN215" s="39">
        <v>3760</v>
      </c>
      <c r="AO215" s="39">
        <v>1740</v>
      </c>
      <c r="AP215" s="39">
        <v>940</v>
      </c>
      <c r="AQ215" s="39">
        <v>80</v>
      </c>
      <c r="AR215" s="39" t="s">
        <v>334</v>
      </c>
      <c r="AS215" s="39">
        <v>47530</v>
      </c>
      <c r="AT215" s="39">
        <v>10070</v>
      </c>
      <c r="AU215" s="39">
        <v>13350</v>
      </c>
      <c r="AV215" s="39">
        <v>10560</v>
      </c>
      <c r="AW215" s="39">
        <v>7580</v>
      </c>
      <c r="AX215" s="39">
        <v>3860</v>
      </c>
      <c r="AY215" s="39">
        <v>1770</v>
      </c>
      <c r="AZ215" s="39">
        <v>950</v>
      </c>
      <c r="BA215" s="39">
        <v>80</v>
      </c>
      <c r="BB215" s="39" t="s">
        <v>334</v>
      </c>
      <c r="BC215" s="39">
        <v>48230</v>
      </c>
      <c r="BD215" s="39">
        <v>10230</v>
      </c>
      <c r="BE215" s="39">
        <v>13490</v>
      </c>
      <c r="BF215" s="39">
        <v>10660</v>
      </c>
      <c r="BG215" s="39">
        <v>7770</v>
      </c>
      <c r="BH215" s="39">
        <v>3960</v>
      </c>
      <c r="BI215" s="39">
        <v>1780</v>
      </c>
      <c r="BJ215" s="39">
        <v>950</v>
      </c>
      <c r="BK215" s="39">
        <v>80</v>
      </c>
      <c r="BL215" s="39" t="s">
        <v>334</v>
      </c>
      <c r="BM215" s="39">
        <v>48910</v>
      </c>
      <c r="BN215" s="39">
        <v>10410</v>
      </c>
      <c r="BO215" s="39">
        <v>13550</v>
      </c>
      <c r="BP215" s="39">
        <v>10720</v>
      </c>
      <c r="BQ215" s="39">
        <v>7910</v>
      </c>
      <c r="BR215" s="39">
        <v>4040</v>
      </c>
      <c r="BS215" s="39">
        <v>1800</v>
      </c>
      <c r="BT215" s="39">
        <v>950</v>
      </c>
      <c r="BU215" s="39">
        <v>80</v>
      </c>
      <c r="BV215" s="39" t="s">
        <v>334</v>
      </c>
      <c r="BW215" s="39">
        <v>49460</v>
      </c>
      <c r="BX215" s="39">
        <v>10460</v>
      </c>
      <c r="BY215" s="39">
        <v>13540</v>
      </c>
      <c r="BZ215" s="39">
        <v>10760</v>
      </c>
      <c r="CA215" s="39">
        <v>8010</v>
      </c>
      <c r="CB215" s="39">
        <v>4090</v>
      </c>
      <c r="CC215" s="39">
        <v>1820</v>
      </c>
      <c r="CD215" s="39">
        <v>960</v>
      </c>
      <c r="CE215" s="39">
        <v>80</v>
      </c>
      <c r="CF215" s="39" t="s">
        <v>334</v>
      </c>
      <c r="CG215" s="39">
        <v>49720</v>
      </c>
      <c r="CH215" s="39">
        <v>10490</v>
      </c>
      <c r="CI215" s="39">
        <v>13530</v>
      </c>
      <c r="CJ215" s="39">
        <v>10790</v>
      </c>
      <c r="CK215" s="39">
        <v>8100</v>
      </c>
      <c r="CL215" s="39">
        <v>4160</v>
      </c>
      <c r="CM215" s="39">
        <v>1840</v>
      </c>
      <c r="CN215" s="39">
        <v>960</v>
      </c>
      <c r="CO215" s="39">
        <v>80</v>
      </c>
      <c r="CP215" s="39" t="s">
        <v>334</v>
      </c>
      <c r="CQ215" s="39">
        <v>49950</v>
      </c>
      <c r="CR215" s="39">
        <v>10630</v>
      </c>
      <c r="CS215" s="39">
        <v>13520</v>
      </c>
      <c r="CT215" s="39">
        <v>10850</v>
      </c>
      <c r="CU215" s="39">
        <v>8160</v>
      </c>
      <c r="CV215" s="39">
        <v>4200</v>
      </c>
      <c r="CW215" s="39">
        <v>1860</v>
      </c>
      <c r="CX215" s="39">
        <v>980</v>
      </c>
      <c r="CY215" s="39">
        <v>80</v>
      </c>
      <c r="CZ215" s="39" t="s">
        <v>334</v>
      </c>
      <c r="DA215" s="39">
        <v>50290</v>
      </c>
      <c r="DB215" s="39">
        <v>10660</v>
      </c>
      <c r="DC215" s="39">
        <v>13540</v>
      </c>
      <c r="DD215" s="39">
        <v>10880</v>
      </c>
      <c r="DE215" s="39">
        <v>8210</v>
      </c>
      <c r="DF215" s="39">
        <v>4230</v>
      </c>
      <c r="DG215" s="39">
        <v>1900</v>
      </c>
      <c r="DH215" s="39">
        <v>1000</v>
      </c>
      <c r="DI215" s="39">
        <v>80</v>
      </c>
      <c r="DJ215" s="39" t="s">
        <v>334</v>
      </c>
      <c r="DK215" s="39">
        <v>50500</v>
      </c>
      <c r="DL215" s="39">
        <v>10680</v>
      </c>
      <c r="DM215" s="39">
        <v>13520</v>
      </c>
      <c r="DN215" s="39">
        <v>10860</v>
      </c>
      <c r="DO215" s="39">
        <v>8260</v>
      </c>
      <c r="DP215" s="39">
        <v>4260</v>
      </c>
      <c r="DQ215" s="39">
        <v>1930</v>
      </c>
      <c r="DR215" s="39">
        <v>1000</v>
      </c>
      <c r="DS215" s="39">
        <v>80</v>
      </c>
      <c r="DT215" s="39" t="s">
        <v>334</v>
      </c>
      <c r="DU215" s="39">
        <v>50580</v>
      </c>
      <c r="DV215" s="39">
        <v>10710</v>
      </c>
      <c r="DW215" s="39">
        <v>13580</v>
      </c>
      <c r="DX215" s="39">
        <v>10850</v>
      </c>
      <c r="DY215" s="39">
        <v>8300</v>
      </c>
      <c r="DZ215" s="39">
        <v>4320</v>
      </c>
      <c r="EA215" s="39">
        <v>1990</v>
      </c>
      <c r="EB215" s="39">
        <v>1000</v>
      </c>
      <c r="EC215" s="39">
        <v>80</v>
      </c>
      <c r="ED215" s="39" t="s">
        <v>334</v>
      </c>
      <c r="EE215" s="39">
        <v>50820</v>
      </c>
      <c r="EF215" s="39">
        <v>10770</v>
      </c>
      <c r="EG215" s="39">
        <v>13650</v>
      </c>
      <c r="EH215" s="39">
        <v>10870</v>
      </c>
      <c r="EI215" s="39">
        <v>8360</v>
      </c>
      <c r="EJ215" s="39">
        <v>4390</v>
      </c>
      <c r="EK215" s="39">
        <v>2000</v>
      </c>
      <c r="EL215" s="39">
        <v>1000</v>
      </c>
      <c r="EM215" s="39">
        <v>80</v>
      </c>
      <c r="EN215" s="39" t="s">
        <v>334</v>
      </c>
      <c r="EO215" s="39">
        <v>51120</v>
      </c>
      <c r="EP215" s="39">
        <v>10830</v>
      </c>
      <c r="EQ215" s="39">
        <v>13720</v>
      </c>
      <c r="ER215" s="39">
        <v>10910</v>
      </c>
      <c r="ES215" s="39">
        <v>8410</v>
      </c>
      <c r="ET215" s="39">
        <v>4410</v>
      </c>
      <c r="EU215" s="39">
        <v>2030</v>
      </c>
      <c r="EV215" s="39">
        <v>1000</v>
      </c>
      <c r="EW215" s="39">
        <v>80</v>
      </c>
      <c r="EX215" s="39" t="s">
        <v>334</v>
      </c>
      <c r="EY215" s="39">
        <v>51380</v>
      </c>
      <c r="EZ215" s="39">
        <v>10960</v>
      </c>
      <c r="FA215" s="39">
        <v>13800</v>
      </c>
      <c r="FB215" s="39">
        <v>10980</v>
      </c>
      <c r="FC215" s="39">
        <v>8460</v>
      </c>
      <c r="FD215" s="39">
        <v>4460</v>
      </c>
      <c r="FE215" s="39">
        <v>2060</v>
      </c>
      <c r="FF215" s="39">
        <v>1000</v>
      </c>
      <c r="FG215" s="39">
        <v>80</v>
      </c>
      <c r="FH215" s="39" t="s">
        <v>334</v>
      </c>
      <c r="FI215" s="39">
        <v>51810</v>
      </c>
      <c r="FJ215" s="39">
        <v>11030</v>
      </c>
      <c r="FK215" s="39">
        <v>13920</v>
      </c>
      <c r="FL215" s="39">
        <v>11010</v>
      </c>
      <c r="FM215" s="39">
        <v>8470</v>
      </c>
      <c r="FN215" s="39">
        <v>4490</v>
      </c>
      <c r="FO215" s="39">
        <v>2080</v>
      </c>
      <c r="FP215" s="39">
        <v>990</v>
      </c>
      <c r="FQ215" s="39">
        <v>80</v>
      </c>
      <c r="FR215" s="39" t="s">
        <v>334</v>
      </c>
      <c r="FS215" s="39">
        <v>52070</v>
      </c>
      <c r="FT215" s="39">
        <v>11120</v>
      </c>
      <c r="FU215" s="39">
        <v>13980</v>
      </c>
      <c r="FV215" s="39">
        <v>11070</v>
      </c>
      <c r="FW215" s="39">
        <v>8500</v>
      </c>
      <c r="FX215" s="39">
        <v>4530</v>
      </c>
      <c r="FY215" s="39">
        <v>2090</v>
      </c>
      <c r="FZ215" s="39">
        <v>990</v>
      </c>
      <c r="GA215" s="39">
        <v>80</v>
      </c>
      <c r="GB215" s="39" t="s">
        <v>334</v>
      </c>
      <c r="GC215" s="39">
        <v>52350</v>
      </c>
      <c r="GD215" s="39">
        <v>11220</v>
      </c>
      <c r="GE215" s="39">
        <v>13990</v>
      </c>
      <c r="GF215" s="39">
        <v>11090</v>
      </c>
      <c r="GG215" s="39">
        <v>8530</v>
      </c>
      <c r="GH215" s="39">
        <v>4550</v>
      </c>
      <c r="GI215" s="39">
        <v>2090</v>
      </c>
      <c r="GJ215" s="39">
        <v>980</v>
      </c>
      <c r="GK215" s="39">
        <v>80</v>
      </c>
      <c r="GL215" s="39" t="s">
        <v>334</v>
      </c>
      <c r="GM215" s="39">
        <v>52540</v>
      </c>
      <c r="GN215" s="39">
        <v>11320</v>
      </c>
      <c r="GO215" s="39">
        <v>14000</v>
      </c>
      <c r="GP215" s="39">
        <v>11110</v>
      </c>
      <c r="GQ215" s="39">
        <v>8560</v>
      </c>
      <c r="GR215" s="39">
        <v>4570</v>
      </c>
      <c r="GS215" s="39">
        <v>2120</v>
      </c>
      <c r="GT215" s="39">
        <v>990</v>
      </c>
      <c r="GU215" s="39">
        <v>80</v>
      </c>
      <c r="GV215" s="39" t="s">
        <v>334</v>
      </c>
      <c r="GW215" s="39">
        <v>52740</v>
      </c>
      <c r="GX215" s="39">
        <v>11360</v>
      </c>
      <c r="GY215" s="39">
        <v>14030</v>
      </c>
      <c r="GZ215" s="39">
        <v>11150</v>
      </c>
      <c r="HA215" s="39">
        <v>8590</v>
      </c>
      <c r="HB215" s="39">
        <v>4580</v>
      </c>
      <c r="HC215" s="39">
        <v>2120</v>
      </c>
      <c r="HD215" s="39">
        <v>1000</v>
      </c>
      <c r="HE215" s="39">
        <v>80</v>
      </c>
      <c r="HF215" s="39" t="s">
        <v>334</v>
      </c>
      <c r="HG215" s="39">
        <v>52900</v>
      </c>
      <c r="HH215" s="39">
        <v>11430</v>
      </c>
      <c r="HI215" s="39">
        <v>14060</v>
      </c>
      <c r="HJ215" s="39">
        <v>11160</v>
      </c>
      <c r="HK215" s="39">
        <v>8630</v>
      </c>
      <c r="HL215" s="39">
        <v>4620</v>
      </c>
      <c r="HM215" s="39">
        <v>2130</v>
      </c>
      <c r="HN215" s="39">
        <v>1000</v>
      </c>
      <c r="HO215" s="39">
        <v>80</v>
      </c>
      <c r="HP215" s="39" t="s">
        <v>334</v>
      </c>
      <c r="HQ215" s="39">
        <v>53110</v>
      </c>
      <c r="HR215" s="39">
        <v>11490</v>
      </c>
      <c r="HS215" s="39">
        <v>14090</v>
      </c>
      <c r="HT215" s="39">
        <v>11220</v>
      </c>
      <c r="HU215" s="39">
        <v>8680</v>
      </c>
      <c r="HV215" s="39">
        <v>4640</v>
      </c>
      <c r="HW215" s="39">
        <v>2160</v>
      </c>
      <c r="HX215" s="39">
        <v>1000</v>
      </c>
      <c r="HY215" s="39">
        <v>80</v>
      </c>
      <c r="HZ215" s="39" t="s">
        <v>334</v>
      </c>
      <c r="IA215" s="39">
        <v>53380</v>
      </c>
      <c r="IB215" s="39">
        <v>11590</v>
      </c>
      <c r="IC215" s="39">
        <v>14150</v>
      </c>
      <c r="ID215" s="39">
        <v>11280</v>
      </c>
      <c r="IE215" s="39">
        <v>8760</v>
      </c>
      <c r="IF215" s="39">
        <v>4710</v>
      </c>
      <c r="IG215" s="39">
        <v>2190</v>
      </c>
      <c r="IH215" s="39">
        <v>1020</v>
      </c>
      <c r="II215" s="39">
        <v>80</v>
      </c>
      <c r="IJ215" s="39" t="s">
        <v>334</v>
      </c>
      <c r="IK215" s="39">
        <v>53780</v>
      </c>
      <c r="IL215" s="39">
        <v>11700</v>
      </c>
      <c r="IM215" s="39">
        <v>14260</v>
      </c>
      <c r="IN215" s="39">
        <v>11350</v>
      </c>
      <c r="IO215" s="39">
        <v>8820</v>
      </c>
      <c r="IP215" s="39">
        <v>4760</v>
      </c>
      <c r="IQ215" s="39">
        <v>2210</v>
      </c>
      <c r="IR215" s="39">
        <v>1040</v>
      </c>
      <c r="IS215" s="39">
        <v>80</v>
      </c>
      <c r="IT215" s="39" t="s">
        <v>334</v>
      </c>
      <c r="IU215" s="39">
        <v>54220</v>
      </c>
      <c r="IV215" s="39">
        <v>11810</v>
      </c>
      <c r="IW215" s="39">
        <v>14330</v>
      </c>
      <c r="IX215" s="39">
        <v>11440</v>
      </c>
      <c r="IY215" s="39">
        <v>8870</v>
      </c>
      <c r="IZ215" s="39">
        <v>4790</v>
      </c>
      <c r="JA215" s="39">
        <v>2230</v>
      </c>
      <c r="JB215" s="39">
        <v>1050</v>
      </c>
      <c r="JC215" s="39">
        <v>80</v>
      </c>
      <c r="JD215" s="39" t="s">
        <v>334</v>
      </c>
      <c r="JE215" s="39">
        <v>54610</v>
      </c>
      <c r="JF215" s="39">
        <v>11890</v>
      </c>
      <c r="JG215" s="39">
        <v>14410</v>
      </c>
      <c r="JH215" s="39">
        <v>11540</v>
      </c>
      <c r="JI215" s="39">
        <v>8930</v>
      </c>
      <c r="JJ215" s="39">
        <v>4850</v>
      </c>
      <c r="JK215" s="39">
        <v>2260</v>
      </c>
      <c r="JL215" s="39">
        <v>1050</v>
      </c>
      <c r="JM215" s="39">
        <v>80</v>
      </c>
      <c r="JN215" s="39" t="s">
        <v>334</v>
      </c>
      <c r="JO215" s="39">
        <v>55000</v>
      </c>
      <c r="JP215" s="39">
        <v>11890</v>
      </c>
      <c r="JQ215" s="39">
        <v>14460</v>
      </c>
      <c r="JR215" s="39">
        <v>11590</v>
      </c>
      <c r="JS215" s="39">
        <v>8990</v>
      </c>
      <c r="JT215" s="39">
        <v>4890</v>
      </c>
      <c r="JU215" s="39">
        <v>2310</v>
      </c>
      <c r="JV215" s="39">
        <v>1050</v>
      </c>
      <c r="JW215" s="39">
        <v>80</v>
      </c>
      <c r="JX215" s="39" t="s">
        <v>334</v>
      </c>
      <c r="JY215" s="39">
        <v>55260</v>
      </c>
      <c r="JZ215" s="39">
        <v>11910</v>
      </c>
      <c r="KA215" s="39">
        <v>14490</v>
      </c>
      <c r="KB215" s="39">
        <v>11660</v>
      </c>
      <c r="KC215" s="39">
        <v>9050</v>
      </c>
      <c r="KD215" s="39">
        <v>4960</v>
      </c>
      <c r="KE215" s="39">
        <v>2340</v>
      </c>
      <c r="KF215" s="39">
        <v>1060</v>
      </c>
      <c r="KG215" s="39">
        <v>80</v>
      </c>
      <c r="KH215" s="39" t="s">
        <v>334</v>
      </c>
      <c r="KI215" s="39">
        <v>55550</v>
      </c>
      <c r="KJ215" s="39">
        <v>11980</v>
      </c>
      <c r="KK215" s="39">
        <v>14500</v>
      </c>
      <c r="KL215" s="39">
        <v>11740</v>
      </c>
      <c r="KM215" s="39">
        <v>9080</v>
      </c>
      <c r="KN215" s="39">
        <v>5020</v>
      </c>
      <c r="KO215" s="39">
        <v>2370</v>
      </c>
      <c r="KP215" s="39">
        <v>1070</v>
      </c>
      <c r="KQ215" s="39">
        <v>80</v>
      </c>
      <c r="KR215" s="39" t="s">
        <v>334</v>
      </c>
      <c r="KS215" s="39">
        <v>55830</v>
      </c>
      <c r="KT215" s="39">
        <v>11920</v>
      </c>
      <c r="KU215" s="39">
        <v>14480</v>
      </c>
      <c r="KV215" s="39">
        <v>11740</v>
      </c>
      <c r="KW215" s="39">
        <v>9090</v>
      </c>
      <c r="KX215" s="39">
        <v>5030</v>
      </c>
      <c r="KY215" s="39">
        <v>2410</v>
      </c>
      <c r="KZ215" s="39">
        <v>1070</v>
      </c>
      <c r="LA215" s="39">
        <v>80</v>
      </c>
      <c r="LB215" s="39" t="s">
        <v>334</v>
      </c>
      <c r="LC215" s="39">
        <v>55820</v>
      </c>
      <c r="LD215" t="str">
        <f>INDEX(Lookup!$F$2:$F$375, MATCH(D215,Lookup!$A$2:$A$375,0))</f>
        <v>:</v>
      </c>
    </row>
    <row r="216" spans="2:316" ht="15" customHeight="1" x14ac:dyDescent="0.25">
      <c r="B216" s="1" t="s">
        <v>342</v>
      </c>
      <c r="C216" s="42">
        <v>2625</v>
      </c>
      <c r="D216" s="42" t="s">
        <v>759</v>
      </c>
      <c r="E216" s="37" t="s">
        <v>760</v>
      </c>
      <c r="F216" s="38">
        <v>23060</v>
      </c>
      <c r="G216" s="38">
        <v>20510</v>
      </c>
      <c r="H216" s="38">
        <v>6270</v>
      </c>
      <c r="I216" s="38">
        <v>2530</v>
      </c>
      <c r="J216" s="38">
        <v>1600</v>
      </c>
      <c r="K216" s="38">
        <v>690</v>
      </c>
      <c r="L216" s="38">
        <v>700</v>
      </c>
      <c r="M216" s="38">
        <v>100</v>
      </c>
      <c r="N216" s="38" t="s">
        <v>334</v>
      </c>
      <c r="O216" s="39">
        <v>55450</v>
      </c>
      <c r="P216" s="39">
        <v>23580</v>
      </c>
      <c r="Q216" s="39">
        <v>20080</v>
      </c>
      <c r="R216" s="39">
        <v>6230</v>
      </c>
      <c r="S216" s="39">
        <v>2550</v>
      </c>
      <c r="T216" s="39">
        <v>1620</v>
      </c>
      <c r="U216" s="39">
        <v>680</v>
      </c>
      <c r="V216" s="39">
        <v>700</v>
      </c>
      <c r="W216" s="39">
        <v>90</v>
      </c>
      <c r="X216" s="39" t="s">
        <v>334</v>
      </c>
      <c r="Y216" s="39">
        <v>55520</v>
      </c>
      <c r="Z216" s="39">
        <v>24030</v>
      </c>
      <c r="AA216" s="39">
        <v>19910</v>
      </c>
      <c r="AB216" s="39">
        <v>6200</v>
      </c>
      <c r="AC216" s="39">
        <v>2530</v>
      </c>
      <c r="AD216" s="39">
        <v>1640</v>
      </c>
      <c r="AE216" s="39">
        <v>650</v>
      </c>
      <c r="AF216" s="39">
        <v>650</v>
      </c>
      <c r="AG216" s="39">
        <v>90</v>
      </c>
      <c r="AH216" s="39" t="s">
        <v>334</v>
      </c>
      <c r="AI216" s="39">
        <v>55690</v>
      </c>
      <c r="AJ216" s="39">
        <v>24480</v>
      </c>
      <c r="AK216" s="39">
        <v>19770</v>
      </c>
      <c r="AL216" s="39">
        <v>6130</v>
      </c>
      <c r="AM216" s="39">
        <v>2500</v>
      </c>
      <c r="AN216" s="39">
        <v>1650</v>
      </c>
      <c r="AO216" s="39">
        <v>650</v>
      </c>
      <c r="AP216" s="39">
        <v>640</v>
      </c>
      <c r="AQ216" s="39">
        <v>80</v>
      </c>
      <c r="AR216" s="39" t="s">
        <v>334</v>
      </c>
      <c r="AS216" s="39">
        <v>55880</v>
      </c>
      <c r="AT216" s="39">
        <v>24720</v>
      </c>
      <c r="AU216" s="39">
        <v>19840</v>
      </c>
      <c r="AV216" s="39">
        <v>6160</v>
      </c>
      <c r="AW216" s="39">
        <v>2510</v>
      </c>
      <c r="AX216" s="39">
        <v>1650</v>
      </c>
      <c r="AY216" s="39">
        <v>660</v>
      </c>
      <c r="AZ216" s="39">
        <v>640</v>
      </c>
      <c r="BA216" s="39">
        <v>80</v>
      </c>
      <c r="BB216" s="39" t="s">
        <v>334</v>
      </c>
      <c r="BC216" s="39">
        <v>56250</v>
      </c>
      <c r="BD216" s="39">
        <v>24890</v>
      </c>
      <c r="BE216" s="39">
        <v>19930</v>
      </c>
      <c r="BF216" s="39">
        <v>6170</v>
      </c>
      <c r="BG216" s="39">
        <v>2510</v>
      </c>
      <c r="BH216" s="39">
        <v>1660</v>
      </c>
      <c r="BI216" s="39">
        <v>670</v>
      </c>
      <c r="BJ216" s="39">
        <v>630</v>
      </c>
      <c r="BK216" s="39">
        <v>80</v>
      </c>
      <c r="BL216" s="39" t="s">
        <v>334</v>
      </c>
      <c r="BM216" s="39">
        <v>56530</v>
      </c>
      <c r="BN216" s="39">
        <v>25030</v>
      </c>
      <c r="BO216" s="39">
        <v>19880</v>
      </c>
      <c r="BP216" s="39">
        <v>6190</v>
      </c>
      <c r="BQ216" s="39">
        <v>2520</v>
      </c>
      <c r="BR216" s="39">
        <v>1660</v>
      </c>
      <c r="BS216" s="39">
        <v>680</v>
      </c>
      <c r="BT216" s="39">
        <v>630</v>
      </c>
      <c r="BU216" s="39">
        <v>70</v>
      </c>
      <c r="BV216" s="39" t="s">
        <v>334</v>
      </c>
      <c r="BW216" s="39">
        <v>56650</v>
      </c>
      <c r="BX216" s="39">
        <v>25220</v>
      </c>
      <c r="BY216" s="39">
        <v>19920</v>
      </c>
      <c r="BZ216" s="39">
        <v>6190</v>
      </c>
      <c r="CA216" s="39">
        <v>2510</v>
      </c>
      <c r="CB216" s="39">
        <v>1700</v>
      </c>
      <c r="CC216" s="39">
        <v>680</v>
      </c>
      <c r="CD216" s="39">
        <v>630</v>
      </c>
      <c r="CE216" s="39">
        <v>70</v>
      </c>
      <c r="CF216" s="39" t="s">
        <v>334</v>
      </c>
      <c r="CG216" s="39">
        <v>56920</v>
      </c>
      <c r="CH216" s="39">
        <v>25290</v>
      </c>
      <c r="CI216" s="39">
        <v>19930</v>
      </c>
      <c r="CJ216" s="39">
        <v>6200</v>
      </c>
      <c r="CK216" s="39">
        <v>2540</v>
      </c>
      <c r="CL216" s="39">
        <v>1730</v>
      </c>
      <c r="CM216" s="39">
        <v>690</v>
      </c>
      <c r="CN216" s="39">
        <v>630</v>
      </c>
      <c r="CO216" s="39">
        <v>70</v>
      </c>
      <c r="CP216" s="39" t="s">
        <v>334</v>
      </c>
      <c r="CQ216" s="39">
        <v>57080</v>
      </c>
      <c r="CR216" s="39">
        <v>25400</v>
      </c>
      <c r="CS216" s="39">
        <v>20070</v>
      </c>
      <c r="CT216" s="39">
        <v>6290</v>
      </c>
      <c r="CU216" s="39">
        <v>2590</v>
      </c>
      <c r="CV216" s="39">
        <v>1820</v>
      </c>
      <c r="CW216" s="39">
        <v>680</v>
      </c>
      <c r="CX216" s="39">
        <v>620</v>
      </c>
      <c r="CY216" s="39">
        <v>70</v>
      </c>
      <c r="CZ216" s="39" t="s">
        <v>334</v>
      </c>
      <c r="DA216" s="39">
        <v>57540</v>
      </c>
      <c r="DB216" s="39">
        <v>25440</v>
      </c>
      <c r="DC216" s="39">
        <v>20180</v>
      </c>
      <c r="DD216" s="39">
        <v>6430</v>
      </c>
      <c r="DE216" s="39">
        <v>2710</v>
      </c>
      <c r="DF216" s="39">
        <v>1890</v>
      </c>
      <c r="DG216" s="39">
        <v>690</v>
      </c>
      <c r="DH216" s="39">
        <v>620</v>
      </c>
      <c r="DI216" s="39">
        <v>70</v>
      </c>
      <c r="DJ216" s="39" t="s">
        <v>334</v>
      </c>
      <c r="DK216" s="39">
        <v>58030</v>
      </c>
      <c r="DL216" s="39">
        <v>25430</v>
      </c>
      <c r="DM216" s="39">
        <v>20270</v>
      </c>
      <c r="DN216" s="39">
        <v>6580</v>
      </c>
      <c r="DO216" s="39">
        <v>2790</v>
      </c>
      <c r="DP216" s="39">
        <v>1900</v>
      </c>
      <c r="DQ216" s="39">
        <v>690</v>
      </c>
      <c r="DR216" s="39">
        <v>630</v>
      </c>
      <c r="DS216" s="39">
        <v>70</v>
      </c>
      <c r="DT216" s="39" t="s">
        <v>334</v>
      </c>
      <c r="DU216" s="39">
        <v>58350</v>
      </c>
      <c r="DV216" s="39">
        <v>25500</v>
      </c>
      <c r="DW216" s="39">
        <v>20530</v>
      </c>
      <c r="DX216" s="39">
        <v>6780</v>
      </c>
      <c r="DY216" s="39">
        <v>2940</v>
      </c>
      <c r="DZ216" s="39">
        <v>1940</v>
      </c>
      <c r="EA216" s="39">
        <v>710</v>
      </c>
      <c r="EB216" s="39">
        <v>630</v>
      </c>
      <c r="EC216" s="39">
        <v>70</v>
      </c>
      <c r="ED216" s="39" t="s">
        <v>334</v>
      </c>
      <c r="EE216" s="39">
        <v>59100</v>
      </c>
      <c r="EF216" s="39">
        <v>25590</v>
      </c>
      <c r="EG216" s="39">
        <v>20830</v>
      </c>
      <c r="EH216" s="39">
        <v>7000</v>
      </c>
      <c r="EI216" s="39">
        <v>3110</v>
      </c>
      <c r="EJ216" s="39">
        <v>1940</v>
      </c>
      <c r="EK216" s="39">
        <v>720</v>
      </c>
      <c r="EL216" s="39">
        <v>630</v>
      </c>
      <c r="EM216" s="39">
        <v>70</v>
      </c>
      <c r="EN216" s="39" t="s">
        <v>334</v>
      </c>
      <c r="EO216" s="39">
        <v>59890</v>
      </c>
      <c r="EP216" s="39">
        <v>25730</v>
      </c>
      <c r="EQ216" s="39">
        <v>21130</v>
      </c>
      <c r="ER216" s="39">
        <v>7200</v>
      </c>
      <c r="ES216" s="39">
        <v>3200</v>
      </c>
      <c r="ET216" s="39">
        <v>1970</v>
      </c>
      <c r="EU216" s="39">
        <v>750</v>
      </c>
      <c r="EV216" s="39">
        <v>620</v>
      </c>
      <c r="EW216" s="39">
        <v>70</v>
      </c>
      <c r="EX216" s="39" t="s">
        <v>334</v>
      </c>
      <c r="EY216" s="39">
        <v>60690</v>
      </c>
      <c r="EZ216" s="39">
        <v>25910</v>
      </c>
      <c r="FA216" s="39">
        <v>21580</v>
      </c>
      <c r="FB216" s="39">
        <v>7430</v>
      </c>
      <c r="FC216" s="39">
        <v>3250</v>
      </c>
      <c r="FD216" s="39">
        <v>2050</v>
      </c>
      <c r="FE216" s="39">
        <v>760</v>
      </c>
      <c r="FF216" s="39">
        <v>620</v>
      </c>
      <c r="FG216" s="39">
        <v>70</v>
      </c>
      <c r="FH216" s="39" t="s">
        <v>334</v>
      </c>
      <c r="FI216" s="39">
        <v>61670</v>
      </c>
      <c r="FJ216" s="39">
        <v>26120</v>
      </c>
      <c r="FK216" s="39">
        <v>21840</v>
      </c>
      <c r="FL216" s="39">
        <v>7560</v>
      </c>
      <c r="FM216" s="39">
        <v>3290</v>
      </c>
      <c r="FN216" s="39">
        <v>2060</v>
      </c>
      <c r="FO216" s="39">
        <v>780</v>
      </c>
      <c r="FP216" s="39">
        <v>620</v>
      </c>
      <c r="FQ216" s="39">
        <v>70</v>
      </c>
      <c r="FR216" s="39" t="s">
        <v>334</v>
      </c>
      <c r="FS216" s="39">
        <v>62330</v>
      </c>
      <c r="FT216" s="39">
        <v>26460</v>
      </c>
      <c r="FU216" s="39">
        <v>21980</v>
      </c>
      <c r="FV216" s="39">
        <v>7770</v>
      </c>
      <c r="FW216" s="39">
        <v>3350</v>
      </c>
      <c r="FX216" s="39">
        <v>2090</v>
      </c>
      <c r="FY216" s="39">
        <v>800</v>
      </c>
      <c r="FZ216" s="39">
        <v>620</v>
      </c>
      <c r="GA216" s="39">
        <v>70</v>
      </c>
      <c r="GB216" s="39" t="s">
        <v>334</v>
      </c>
      <c r="GC216" s="39">
        <v>63150</v>
      </c>
      <c r="GD216" s="39">
        <v>26510</v>
      </c>
      <c r="GE216" s="39">
        <v>22140</v>
      </c>
      <c r="GF216" s="39">
        <v>7910</v>
      </c>
      <c r="GG216" s="39">
        <v>3390</v>
      </c>
      <c r="GH216" s="39">
        <v>2110</v>
      </c>
      <c r="GI216" s="39">
        <v>810</v>
      </c>
      <c r="GJ216" s="39">
        <v>620</v>
      </c>
      <c r="GK216" s="39">
        <v>70</v>
      </c>
      <c r="GL216" s="39" t="s">
        <v>334</v>
      </c>
      <c r="GM216" s="39">
        <v>63560</v>
      </c>
      <c r="GN216" s="39">
        <v>26570</v>
      </c>
      <c r="GO216" s="39">
        <v>22300</v>
      </c>
      <c r="GP216" s="39">
        <v>7950</v>
      </c>
      <c r="GQ216" s="39">
        <v>3410</v>
      </c>
      <c r="GR216" s="39">
        <v>2110</v>
      </c>
      <c r="GS216" s="39">
        <v>820</v>
      </c>
      <c r="GT216" s="39">
        <v>620</v>
      </c>
      <c r="GU216" s="39">
        <v>70</v>
      </c>
      <c r="GV216" s="39" t="s">
        <v>334</v>
      </c>
      <c r="GW216" s="39">
        <v>63860</v>
      </c>
      <c r="GX216" s="39">
        <v>26720</v>
      </c>
      <c r="GY216" s="39">
        <v>22450</v>
      </c>
      <c r="GZ216" s="39">
        <v>8050</v>
      </c>
      <c r="HA216" s="39">
        <v>3450</v>
      </c>
      <c r="HB216" s="39">
        <v>2120</v>
      </c>
      <c r="HC216" s="39">
        <v>840</v>
      </c>
      <c r="HD216" s="39">
        <v>620</v>
      </c>
      <c r="HE216" s="39">
        <v>70</v>
      </c>
      <c r="HF216" s="39" t="s">
        <v>334</v>
      </c>
      <c r="HG216" s="39">
        <v>64320</v>
      </c>
      <c r="HH216" s="39">
        <v>26860</v>
      </c>
      <c r="HI216" s="39">
        <v>22490</v>
      </c>
      <c r="HJ216" s="39">
        <v>8090</v>
      </c>
      <c r="HK216" s="39">
        <v>3460</v>
      </c>
      <c r="HL216" s="39">
        <v>2130</v>
      </c>
      <c r="HM216" s="39">
        <v>860</v>
      </c>
      <c r="HN216" s="39">
        <v>620</v>
      </c>
      <c r="HO216" s="39">
        <v>70</v>
      </c>
      <c r="HP216" s="39" t="s">
        <v>334</v>
      </c>
      <c r="HQ216" s="39">
        <v>64580</v>
      </c>
      <c r="HR216" s="39">
        <v>27020</v>
      </c>
      <c r="HS216" s="39">
        <v>22550</v>
      </c>
      <c r="HT216" s="39">
        <v>8140</v>
      </c>
      <c r="HU216" s="39">
        <v>3470</v>
      </c>
      <c r="HV216" s="39">
        <v>2150</v>
      </c>
      <c r="HW216" s="39">
        <v>880</v>
      </c>
      <c r="HX216" s="39">
        <v>620</v>
      </c>
      <c r="HY216" s="39">
        <v>70</v>
      </c>
      <c r="HZ216" s="39" t="s">
        <v>334</v>
      </c>
      <c r="IA216" s="39">
        <v>64890</v>
      </c>
      <c r="IB216" s="39">
        <v>27100</v>
      </c>
      <c r="IC216" s="39">
        <v>22590</v>
      </c>
      <c r="ID216" s="39">
        <v>8180</v>
      </c>
      <c r="IE216" s="39">
        <v>3510</v>
      </c>
      <c r="IF216" s="39">
        <v>2200</v>
      </c>
      <c r="IG216" s="39">
        <v>890</v>
      </c>
      <c r="IH216" s="39">
        <v>610</v>
      </c>
      <c r="II216" s="39">
        <v>70</v>
      </c>
      <c r="IJ216" s="39" t="s">
        <v>334</v>
      </c>
      <c r="IK216" s="39">
        <v>65150</v>
      </c>
      <c r="IL216" s="39">
        <v>27280</v>
      </c>
      <c r="IM216" s="39">
        <v>22690</v>
      </c>
      <c r="IN216" s="39">
        <v>8290</v>
      </c>
      <c r="IO216" s="39">
        <v>3530</v>
      </c>
      <c r="IP216" s="39">
        <v>2200</v>
      </c>
      <c r="IQ216" s="39">
        <v>890</v>
      </c>
      <c r="IR216" s="39">
        <v>610</v>
      </c>
      <c r="IS216" s="39">
        <v>70</v>
      </c>
      <c r="IT216" s="39" t="s">
        <v>334</v>
      </c>
      <c r="IU216" s="39">
        <v>65570</v>
      </c>
      <c r="IV216" s="39">
        <v>27350</v>
      </c>
      <c r="IW216" s="39">
        <v>22850</v>
      </c>
      <c r="IX216" s="39">
        <v>8370</v>
      </c>
      <c r="IY216" s="39">
        <v>3560</v>
      </c>
      <c r="IZ216" s="39">
        <v>2220</v>
      </c>
      <c r="JA216" s="39">
        <v>890</v>
      </c>
      <c r="JB216" s="39">
        <v>610</v>
      </c>
      <c r="JC216" s="39">
        <v>70</v>
      </c>
      <c r="JD216" s="39" t="s">
        <v>334</v>
      </c>
      <c r="JE216" s="39">
        <v>65930</v>
      </c>
      <c r="JF216" s="39">
        <v>27620</v>
      </c>
      <c r="JG216" s="39">
        <v>23230</v>
      </c>
      <c r="JH216" s="39">
        <v>8450</v>
      </c>
      <c r="JI216" s="39">
        <v>3590</v>
      </c>
      <c r="JJ216" s="39">
        <v>2230</v>
      </c>
      <c r="JK216" s="39">
        <v>900</v>
      </c>
      <c r="JL216" s="39">
        <v>610</v>
      </c>
      <c r="JM216" s="39">
        <v>70</v>
      </c>
      <c r="JN216" s="39" t="s">
        <v>334</v>
      </c>
      <c r="JO216" s="39">
        <v>66690</v>
      </c>
      <c r="JP216" s="39">
        <v>27780</v>
      </c>
      <c r="JQ216" s="39">
        <v>23380</v>
      </c>
      <c r="JR216" s="39">
        <v>8620</v>
      </c>
      <c r="JS216" s="39">
        <v>3610</v>
      </c>
      <c r="JT216" s="39">
        <v>2210</v>
      </c>
      <c r="JU216" s="39">
        <v>900</v>
      </c>
      <c r="JV216" s="39">
        <v>610</v>
      </c>
      <c r="JW216" s="39">
        <v>70</v>
      </c>
      <c r="JX216" s="39" t="s">
        <v>334</v>
      </c>
      <c r="JY216" s="39">
        <v>67170</v>
      </c>
      <c r="JZ216" s="39">
        <v>28270</v>
      </c>
      <c r="KA216" s="39">
        <v>23440</v>
      </c>
      <c r="KB216" s="39">
        <v>8750</v>
      </c>
      <c r="KC216" s="39">
        <v>3670</v>
      </c>
      <c r="KD216" s="39">
        <v>2280</v>
      </c>
      <c r="KE216" s="39">
        <v>910</v>
      </c>
      <c r="KF216" s="39">
        <v>610</v>
      </c>
      <c r="KG216" s="39">
        <v>70</v>
      </c>
      <c r="KH216" s="39" t="s">
        <v>334</v>
      </c>
      <c r="KI216" s="39">
        <v>68000</v>
      </c>
      <c r="KJ216" s="39">
        <v>28300</v>
      </c>
      <c r="KK216" s="39">
        <v>23530</v>
      </c>
      <c r="KL216" s="39">
        <v>8860</v>
      </c>
      <c r="KM216" s="39">
        <v>3690</v>
      </c>
      <c r="KN216" s="39">
        <v>2290</v>
      </c>
      <c r="KO216" s="39">
        <v>920</v>
      </c>
      <c r="KP216" s="39">
        <v>610</v>
      </c>
      <c r="KQ216" s="39">
        <v>70</v>
      </c>
      <c r="KR216" s="39" t="s">
        <v>334</v>
      </c>
      <c r="KS216" s="39">
        <v>68250</v>
      </c>
      <c r="KT216" s="39">
        <v>28330</v>
      </c>
      <c r="KU216" s="39">
        <v>23630</v>
      </c>
      <c r="KV216" s="39">
        <v>8950</v>
      </c>
      <c r="KW216" s="39">
        <v>3700</v>
      </c>
      <c r="KX216" s="39">
        <v>2300</v>
      </c>
      <c r="KY216" s="39">
        <v>920</v>
      </c>
      <c r="KZ216" s="39">
        <v>610</v>
      </c>
      <c r="LA216" s="39">
        <v>70</v>
      </c>
      <c r="LB216" s="39" t="s">
        <v>334</v>
      </c>
      <c r="LC216" s="39">
        <v>68510</v>
      </c>
      <c r="LD216" t="str">
        <f>INDEX(Lookup!$F$2:$F$375, MATCH(D216,Lookup!$A$2:$A$375,0))</f>
        <v>:</v>
      </c>
    </row>
    <row r="217" spans="2:316" ht="15" customHeight="1" x14ac:dyDescent="0.25">
      <c r="B217" s="1" t="s">
        <v>342</v>
      </c>
      <c r="C217" s="42">
        <v>2630</v>
      </c>
      <c r="D217" s="42" t="s">
        <v>761</v>
      </c>
      <c r="E217" s="37" t="s">
        <v>762</v>
      </c>
      <c r="F217" s="38">
        <v>4560</v>
      </c>
      <c r="G217" s="38">
        <v>13180</v>
      </c>
      <c r="H217" s="38">
        <v>11370</v>
      </c>
      <c r="I217" s="38">
        <v>7470</v>
      </c>
      <c r="J217" s="38">
        <v>4240</v>
      </c>
      <c r="K217" s="38">
        <v>2000</v>
      </c>
      <c r="L217" s="38">
        <v>1520</v>
      </c>
      <c r="M217" s="38">
        <v>180</v>
      </c>
      <c r="N217" s="38" t="s">
        <v>334</v>
      </c>
      <c r="O217" s="39">
        <v>44520</v>
      </c>
      <c r="P217" s="39">
        <v>4640</v>
      </c>
      <c r="Q217" s="39">
        <v>13350</v>
      </c>
      <c r="R217" s="39">
        <v>11380</v>
      </c>
      <c r="S217" s="39">
        <v>7490</v>
      </c>
      <c r="T217" s="39">
        <v>4280</v>
      </c>
      <c r="U217" s="39">
        <v>1980</v>
      </c>
      <c r="V217" s="39">
        <v>1490</v>
      </c>
      <c r="W217" s="39">
        <v>180</v>
      </c>
      <c r="X217" s="39" t="s">
        <v>334</v>
      </c>
      <c r="Y217" s="39">
        <v>44780</v>
      </c>
      <c r="Z217" s="39">
        <v>4890</v>
      </c>
      <c r="AA217" s="39">
        <v>13720</v>
      </c>
      <c r="AB217" s="39">
        <v>11450</v>
      </c>
      <c r="AC217" s="39">
        <v>7580</v>
      </c>
      <c r="AD217" s="39">
        <v>4300</v>
      </c>
      <c r="AE217" s="39">
        <v>1910</v>
      </c>
      <c r="AF217" s="39">
        <v>1320</v>
      </c>
      <c r="AG217" s="39">
        <v>130</v>
      </c>
      <c r="AH217" s="39" t="s">
        <v>334</v>
      </c>
      <c r="AI217" s="39">
        <v>45300</v>
      </c>
      <c r="AJ217" s="39">
        <v>4950</v>
      </c>
      <c r="AK217" s="39">
        <v>13750</v>
      </c>
      <c r="AL217" s="39">
        <v>11490</v>
      </c>
      <c r="AM217" s="39">
        <v>7730</v>
      </c>
      <c r="AN217" s="39">
        <v>4450</v>
      </c>
      <c r="AO217" s="39">
        <v>1940</v>
      </c>
      <c r="AP217" s="39">
        <v>1290</v>
      </c>
      <c r="AQ217" s="39">
        <v>120</v>
      </c>
      <c r="AR217" s="39" t="s">
        <v>334</v>
      </c>
      <c r="AS217" s="39">
        <v>45720</v>
      </c>
      <c r="AT217" s="39">
        <v>5080</v>
      </c>
      <c r="AU217" s="39">
        <v>13820</v>
      </c>
      <c r="AV217" s="39">
        <v>11580</v>
      </c>
      <c r="AW217" s="39">
        <v>7880</v>
      </c>
      <c r="AX217" s="39">
        <v>4560</v>
      </c>
      <c r="AY217" s="39">
        <v>1980</v>
      </c>
      <c r="AZ217" s="39">
        <v>1270</v>
      </c>
      <c r="BA217" s="39">
        <v>120</v>
      </c>
      <c r="BB217" s="39" t="s">
        <v>334</v>
      </c>
      <c r="BC217" s="39">
        <v>46290</v>
      </c>
      <c r="BD217" s="39">
        <v>5090</v>
      </c>
      <c r="BE217" s="39">
        <v>13910</v>
      </c>
      <c r="BF217" s="39">
        <v>11690</v>
      </c>
      <c r="BG217" s="39">
        <v>8030</v>
      </c>
      <c r="BH217" s="39">
        <v>4600</v>
      </c>
      <c r="BI217" s="39">
        <v>2000</v>
      </c>
      <c r="BJ217" s="39">
        <v>1270</v>
      </c>
      <c r="BK217" s="39">
        <v>120</v>
      </c>
      <c r="BL217" s="39" t="s">
        <v>334</v>
      </c>
      <c r="BM217" s="39">
        <v>46710</v>
      </c>
      <c r="BN217" s="39">
        <v>5160</v>
      </c>
      <c r="BO217" s="39">
        <v>14080</v>
      </c>
      <c r="BP217" s="39">
        <v>11870</v>
      </c>
      <c r="BQ217" s="39">
        <v>8210</v>
      </c>
      <c r="BR217" s="39">
        <v>4710</v>
      </c>
      <c r="BS217" s="39">
        <v>2050</v>
      </c>
      <c r="BT217" s="39">
        <v>1280</v>
      </c>
      <c r="BU217" s="39">
        <v>120</v>
      </c>
      <c r="BV217" s="39" t="s">
        <v>334</v>
      </c>
      <c r="BW217" s="39">
        <v>47470</v>
      </c>
      <c r="BX217" s="39">
        <v>5190</v>
      </c>
      <c r="BY217" s="39">
        <v>14230</v>
      </c>
      <c r="BZ217" s="39">
        <v>11970</v>
      </c>
      <c r="CA217" s="39">
        <v>8380</v>
      </c>
      <c r="CB217" s="39">
        <v>4780</v>
      </c>
      <c r="CC217" s="39">
        <v>2090</v>
      </c>
      <c r="CD217" s="39">
        <v>1290</v>
      </c>
      <c r="CE217" s="39">
        <v>120</v>
      </c>
      <c r="CF217" s="39" t="s">
        <v>334</v>
      </c>
      <c r="CG217" s="39">
        <v>48030</v>
      </c>
      <c r="CH217" s="39">
        <v>5220</v>
      </c>
      <c r="CI217" s="39">
        <v>14260</v>
      </c>
      <c r="CJ217" s="39">
        <v>12070</v>
      </c>
      <c r="CK217" s="39">
        <v>8450</v>
      </c>
      <c r="CL217" s="39">
        <v>4890</v>
      </c>
      <c r="CM217" s="39">
        <v>2140</v>
      </c>
      <c r="CN217" s="39">
        <v>1300</v>
      </c>
      <c r="CO217" s="39">
        <v>110</v>
      </c>
      <c r="CP217" s="39" t="s">
        <v>334</v>
      </c>
      <c r="CQ217" s="39">
        <v>48450</v>
      </c>
      <c r="CR217" s="39">
        <v>5230</v>
      </c>
      <c r="CS217" s="39">
        <v>14350</v>
      </c>
      <c r="CT217" s="39">
        <v>12200</v>
      </c>
      <c r="CU217" s="39">
        <v>8510</v>
      </c>
      <c r="CV217" s="39">
        <v>5010</v>
      </c>
      <c r="CW217" s="39">
        <v>2180</v>
      </c>
      <c r="CX217" s="39">
        <v>1290</v>
      </c>
      <c r="CY217" s="39">
        <v>110</v>
      </c>
      <c r="CZ217" s="39" t="s">
        <v>334</v>
      </c>
      <c r="DA217" s="39">
        <v>48890</v>
      </c>
      <c r="DB217" s="39">
        <v>5290</v>
      </c>
      <c r="DC217" s="39">
        <v>14430</v>
      </c>
      <c r="DD217" s="39">
        <v>12340</v>
      </c>
      <c r="DE217" s="39">
        <v>8620</v>
      </c>
      <c r="DF217" s="39">
        <v>5160</v>
      </c>
      <c r="DG217" s="39">
        <v>2230</v>
      </c>
      <c r="DH217" s="39">
        <v>1290</v>
      </c>
      <c r="DI217" s="39">
        <v>110</v>
      </c>
      <c r="DJ217" s="39" t="s">
        <v>334</v>
      </c>
      <c r="DK217" s="39">
        <v>49470</v>
      </c>
      <c r="DL217" s="39">
        <v>5330</v>
      </c>
      <c r="DM217" s="39">
        <v>14480</v>
      </c>
      <c r="DN217" s="39">
        <v>12400</v>
      </c>
      <c r="DO217" s="39">
        <v>8710</v>
      </c>
      <c r="DP217" s="39">
        <v>5290</v>
      </c>
      <c r="DQ217" s="39">
        <v>2270</v>
      </c>
      <c r="DR217" s="39">
        <v>1300</v>
      </c>
      <c r="DS217" s="39">
        <v>110</v>
      </c>
      <c r="DT217" s="39" t="s">
        <v>334</v>
      </c>
      <c r="DU217" s="39">
        <v>49870</v>
      </c>
      <c r="DV217" s="39">
        <v>5380</v>
      </c>
      <c r="DW217" s="39">
        <v>14500</v>
      </c>
      <c r="DX217" s="39">
        <v>12460</v>
      </c>
      <c r="DY217" s="39">
        <v>8740</v>
      </c>
      <c r="DZ217" s="39">
        <v>5370</v>
      </c>
      <c r="EA217" s="39">
        <v>2310</v>
      </c>
      <c r="EB217" s="39">
        <v>1300</v>
      </c>
      <c r="EC217" s="39">
        <v>110</v>
      </c>
      <c r="ED217" s="39" t="s">
        <v>334</v>
      </c>
      <c r="EE217" s="39">
        <v>50170</v>
      </c>
      <c r="EF217" s="39">
        <v>5450</v>
      </c>
      <c r="EG217" s="39">
        <v>14580</v>
      </c>
      <c r="EH217" s="39">
        <v>12490</v>
      </c>
      <c r="EI217" s="39">
        <v>8810</v>
      </c>
      <c r="EJ217" s="39">
        <v>5440</v>
      </c>
      <c r="EK217" s="39">
        <v>2360</v>
      </c>
      <c r="EL217" s="39">
        <v>1310</v>
      </c>
      <c r="EM217" s="39">
        <v>110</v>
      </c>
      <c r="EN217" s="39" t="s">
        <v>334</v>
      </c>
      <c r="EO217" s="39">
        <v>50550</v>
      </c>
      <c r="EP217" s="39">
        <v>5550</v>
      </c>
      <c r="EQ217" s="39">
        <v>14670</v>
      </c>
      <c r="ER217" s="39">
        <v>12660</v>
      </c>
      <c r="ES217" s="39">
        <v>8920</v>
      </c>
      <c r="ET217" s="39">
        <v>5510</v>
      </c>
      <c r="EU217" s="39">
        <v>2380</v>
      </c>
      <c r="EV217" s="39">
        <v>1320</v>
      </c>
      <c r="EW217" s="39">
        <v>110</v>
      </c>
      <c r="EX217" s="39" t="s">
        <v>334</v>
      </c>
      <c r="EY217" s="39">
        <v>51130</v>
      </c>
      <c r="EZ217" s="39">
        <v>5700</v>
      </c>
      <c r="FA217" s="39">
        <v>14960</v>
      </c>
      <c r="FB217" s="39">
        <v>12870</v>
      </c>
      <c r="FC217" s="39">
        <v>9120</v>
      </c>
      <c r="FD217" s="39">
        <v>5620</v>
      </c>
      <c r="FE217" s="39">
        <v>2410</v>
      </c>
      <c r="FF217" s="39">
        <v>1350</v>
      </c>
      <c r="FG217" s="39">
        <v>110</v>
      </c>
      <c r="FH217" s="39" t="s">
        <v>334</v>
      </c>
      <c r="FI217" s="39">
        <v>52150</v>
      </c>
      <c r="FJ217" s="39">
        <v>5870</v>
      </c>
      <c r="FK217" s="39">
        <v>15290</v>
      </c>
      <c r="FL217" s="39">
        <v>13190</v>
      </c>
      <c r="FM217" s="39">
        <v>9270</v>
      </c>
      <c r="FN217" s="39">
        <v>5690</v>
      </c>
      <c r="FO217" s="39">
        <v>2460</v>
      </c>
      <c r="FP217" s="39">
        <v>1360</v>
      </c>
      <c r="FQ217" s="39">
        <v>110</v>
      </c>
      <c r="FR217" s="39" t="s">
        <v>334</v>
      </c>
      <c r="FS217" s="39">
        <v>53240</v>
      </c>
      <c r="FT217" s="39">
        <v>5990</v>
      </c>
      <c r="FU217" s="39">
        <v>15490</v>
      </c>
      <c r="FV217" s="39">
        <v>13370</v>
      </c>
      <c r="FW217" s="39">
        <v>9430</v>
      </c>
      <c r="FX217" s="39">
        <v>5790</v>
      </c>
      <c r="FY217" s="39">
        <v>2490</v>
      </c>
      <c r="FZ217" s="39">
        <v>1370</v>
      </c>
      <c r="GA217" s="39">
        <v>110</v>
      </c>
      <c r="GB217" s="39" t="s">
        <v>334</v>
      </c>
      <c r="GC217" s="39">
        <v>54040</v>
      </c>
      <c r="GD217" s="39">
        <v>6060</v>
      </c>
      <c r="GE217" s="39">
        <v>15630</v>
      </c>
      <c r="GF217" s="39">
        <v>13550</v>
      </c>
      <c r="GG217" s="39">
        <v>9590</v>
      </c>
      <c r="GH217" s="39">
        <v>5870</v>
      </c>
      <c r="GI217" s="39">
        <v>2550</v>
      </c>
      <c r="GJ217" s="39">
        <v>1380</v>
      </c>
      <c r="GK217" s="39">
        <v>110</v>
      </c>
      <c r="GL217" s="39" t="s">
        <v>334</v>
      </c>
      <c r="GM217" s="39">
        <v>54740</v>
      </c>
      <c r="GN217" s="39">
        <v>6200</v>
      </c>
      <c r="GO217" s="39">
        <v>15800</v>
      </c>
      <c r="GP217" s="39">
        <v>13740</v>
      </c>
      <c r="GQ217" s="39">
        <v>9720</v>
      </c>
      <c r="GR217" s="39">
        <v>5980</v>
      </c>
      <c r="GS217" s="39">
        <v>2570</v>
      </c>
      <c r="GT217" s="39">
        <v>1390</v>
      </c>
      <c r="GU217" s="39">
        <v>110</v>
      </c>
      <c r="GV217" s="39" t="s">
        <v>334</v>
      </c>
      <c r="GW217" s="39">
        <v>55500</v>
      </c>
      <c r="GX217" s="39">
        <v>6280</v>
      </c>
      <c r="GY217" s="39">
        <v>15990</v>
      </c>
      <c r="GZ217" s="39">
        <v>13950</v>
      </c>
      <c r="HA217" s="39">
        <v>9870</v>
      </c>
      <c r="HB217" s="39">
        <v>6030</v>
      </c>
      <c r="HC217" s="39">
        <v>2600</v>
      </c>
      <c r="HD217" s="39">
        <v>1400</v>
      </c>
      <c r="HE217" s="39">
        <v>110</v>
      </c>
      <c r="HF217" s="39" t="s">
        <v>334</v>
      </c>
      <c r="HG217" s="39">
        <v>56230</v>
      </c>
      <c r="HH217" s="39">
        <v>6380</v>
      </c>
      <c r="HI217" s="39">
        <v>16150</v>
      </c>
      <c r="HJ217" s="39">
        <v>14200</v>
      </c>
      <c r="HK217" s="39">
        <v>10020</v>
      </c>
      <c r="HL217" s="39">
        <v>6120</v>
      </c>
      <c r="HM217" s="39">
        <v>2640</v>
      </c>
      <c r="HN217" s="39">
        <v>1400</v>
      </c>
      <c r="HO217" s="39">
        <v>110</v>
      </c>
      <c r="HP217" s="39" t="s">
        <v>334</v>
      </c>
      <c r="HQ217" s="39">
        <v>57030</v>
      </c>
      <c r="HR217" s="39">
        <v>6440</v>
      </c>
      <c r="HS217" s="39">
        <v>16320</v>
      </c>
      <c r="HT217" s="39">
        <v>14430</v>
      </c>
      <c r="HU217" s="39">
        <v>10140</v>
      </c>
      <c r="HV217" s="39">
        <v>6230</v>
      </c>
      <c r="HW217" s="39">
        <v>2680</v>
      </c>
      <c r="HX217" s="39">
        <v>1420</v>
      </c>
      <c r="HY217" s="39">
        <v>110</v>
      </c>
      <c r="HZ217" s="39" t="s">
        <v>334</v>
      </c>
      <c r="IA217" s="39">
        <v>57770</v>
      </c>
      <c r="IB217" s="39">
        <v>6530</v>
      </c>
      <c r="IC217" s="39">
        <v>16440</v>
      </c>
      <c r="ID217" s="39">
        <v>14590</v>
      </c>
      <c r="IE217" s="39">
        <v>10250</v>
      </c>
      <c r="IF217" s="39">
        <v>6390</v>
      </c>
      <c r="IG217" s="39">
        <v>2740</v>
      </c>
      <c r="IH217" s="39">
        <v>1430</v>
      </c>
      <c r="II217" s="39">
        <v>110</v>
      </c>
      <c r="IJ217" s="39" t="s">
        <v>334</v>
      </c>
      <c r="IK217" s="39">
        <v>58480</v>
      </c>
      <c r="IL217" s="39">
        <v>6650</v>
      </c>
      <c r="IM217" s="39">
        <v>16620</v>
      </c>
      <c r="IN217" s="39">
        <v>14870</v>
      </c>
      <c r="IO217" s="39">
        <v>10430</v>
      </c>
      <c r="IP217" s="39">
        <v>6580</v>
      </c>
      <c r="IQ217" s="39">
        <v>2800</v>
      </c>
      <c r="IR217" s="39">
        <v>1440</v>
      </c>
      <c r="IS217" s="39">
        <v>120</v>
      </c>
      <c r="IT217" s="39" t="s">
        <v>334</v>
      </c>
      <c r="IU217" s="39">
        <v>59500</v>
      </c>
      <c r="IV217" s="39">
        <v>6750</v>
      </c>
      <c r="IW217" s="39">
        <v>16890</v>
      </c>
      <c r="IX217" s="39">
        <v>15170</v>
      </c>
      <c r="IY217" s="39">
        <v>10720</v>
      </c>
      <c r="IZ217" s="39">
        <v>6760</v>
      </c>
      <c r="JA217" s="39">
        <v>2870</v>
      </c>
      <c r="JB217" s="39">
        <v>1460</v>
      </c>
      <c r="JC217" s="39">
        <v>120</v>
      </c>
      <c r="JD217" s="39" t="s">
        <v>334</v>
      </c>
      <c r="JE217" s="39">
        <v>60740</v>
      </c>
      <c r="JF217" s="39">
        <v>6880</v>
      </c>
      <c r="JG217" s="39">
        <v>17170</v>
      </c>
      <c r="JH217" s="39">
        <v>15480</v>
      </c>
      <c r="JI217" s="39">
        <v>10960</v>
      </c>
      <c r="JJ217" s="39">
        <v>6910</v>
      </c>
      <c r="JK217" s="39">
        <v>2940</v>
      </c>
      <c r="JL217" s="39">
        <v>1470</v>
      </c>
      <c r="JM217" s="39">
        <v>120</v>
      </c>
      <c r="JN217" s="39" t="s">
        <v>334</v>
      </c>
      <c r="JO217" s="39">
        <v>61920</v>
      </c>
      <c r="JP217" s="39">
        <v>6980</v>
      </c>
      <c r="JQ217" s="39">
        <v>17330</v>
      </c>
      <c r="JR217" s="39">
        <v>15730</v>
      </c>
      <c r="JS217" s="39">
        <v>11190</v>
      </c>
      <c r="JT217" s="39">
        <v>7100</v>
      </c>
      <c r="JU217" s="39">
        <v>3020</v>
      </c>
      <c r="JV217" s="39">
        <v>1490</v>
      </c>
      <c r="JW217" s="39">
        <v>120</v>
      </c>
      <c r="JX217" s="39" t="s">
        <v>334</v>
      </c>
      <c r="JY217" s="39">
        <v>62950</v>
      </c>
      <c r="JZ217" s="39">
        <v>7040</v>
      </c>
      <c r="KA217" s="39">
        <v>17500</v>
      </c>
      <c r="KB217" s="39">
        <v>15940</v>
      </c>
      <c r="KC217" s="39">
        <v>11350</v>
      </c>
      <c r="KD217" s="39">
        <v>7320</v>
      </c>
      <c r="KE217" s="39">
        <v>3110</v>
      </c>
      <c r="KF217" s="39">
        <v>1520</v>
      </c>
      <c r="KG217" s="39">
        <v>120</v>
      </c>
      <c r="KH217" s="39" t="s">
        <v>334</v>
      </c>
      <c r="KI217" s="39">
        <v>63900</v>
      </c>
      <c r="KJ217" s="39">
        <v>7070</v>
      </c>
      <c r="KK217" s="39">
        <v>17650</v>
      </c>
      <c r="KL217" s="39">
        <v>16150</v>
      </c>
      <c r="KM217" s="39">
        <v>11520</v>
      </c>
      <c r="KN217" s="39">
        <v>7500</v>
      </c>
      <c r="KO217" s="39">
        <v>3190</v>
      </c>
      <c r="KP217" s="39">
        <v>1530</v>
      </c>
      <c r="KQ217" s="39">
        <v>120</v>
      </c>
      <c r="KR217" s="39" t="s">
        <v>334</v>
      </c>
      <c r="KS217" s="39">
        <v>64730</v>
      </c>
      <c r="KT217" s="39">
        <v>7110</v>
      </c>
      <c r="KU217" s="39">
        <v>17840</v>
      </c>
      <c r="KV217" s="39">
        <v>16320</v>
      </c>
      <c r="KW217" s="39">
        <v>11710</v>
      </c>
      <c r="KX217" s="39">
        <v>7670</v>
      </c>
      <c r="KY217" s="39">
        <v>3260</v>
      </c>
      <c r="KZ217" s="39">
        <v>1550</v>
      </c>
      <c r="LA217" s="39">
        <v>120</v>
      </c>
      <c r="LB217" s="39" t="s">
        <v>334</v>
      </c>
      <c r="LC217" s="39">
        <v>65580</v>
      </c>
      <c r="LD217" t="str">
        <f>INDEX(Lookup!$F$2:$F$375, MATCH(D217,Lookup!$A$2:$A$375,0))</f>
        <v>:</v>
      </c>
    </row>
    <row r="218" spans="2:316" ht="15" customHeight="1" x14ac:dyDescent="0.25">
      <c r="B218" s="1" t="s">
        <v>357</v>
      </c>
      <c r="C218" s="40" t="s">
        <v>331</v>
      </c>
      <c r="D218" s="40" t="s">
        <v>763</v>
      </c>
      <c r="E218" s="41" t="s">
        <v>764</v>
      </c>
      <c r="F218" s="38">
        <v>53070</v>
      </c>
      <c r="G218" s="38">
        <v>89990</v>
      </c>
      <c r="H218" s="38">
        <v>57390</v>
      </c>
      <c r="I218" s="38">
        <v>36950</v>
      </c>
      <c r="J218" s="38">
        <v>19670</v>
      </c>
      <c r="K218" s="38">
        <v>10520</v>
      </c>
      <c r="L218" s="38">
        <v>7510</v>
      </c>
      <c r="M218" s="38">
        <v>730</v>
      </c>
      <c r="N218" s="38" t="s">
        <v>334</v>
      </c>
      <c r="O218" s="39">
        <v>275810</v>
      </c>
      <c r="P218" s="39">
        <v>54010</v>
      </c>
      <c r="Q218" s="39">
        <v>90740</v>
      </c>
      <c r="R218" s="39">
        <v>57610</v>
      </c>
      <c r="S218" s="39">
        <v>37260</v>
      </c>
      <c r="T218" s="39">
        <v>19890</v>
      </c>
      <c r="U218" s="39">
        <v>10460</v>
      </c>
      <c r="V218" s="39">
        <v>7410</v>
      </c>
      <c r="W218" s="39">
        <v>710</v>
      </c>
      <c r="X218" s="39" t="s">
        <v>334</v>
      </c>
      <c r="Y218" s="39">
        <v>278090</v>
      </c>
      <c r="Z218" s="39">
        <v>56290</v>
      </c>
      <c r="AA218" s="39">
        <v>92590</v>
      </c>
      <c r="AB218" s="39">
        <v>57070</v>
      </c>
      <c r="AC218" s="39">
        <v>37610</v>
      </c>
      <c r="AD218" s="39">
        <v>20230</v>
      </c>
      <c r="AE218" s="39">
        <v>10330</v>
      </c>
      <c r="AF218" s="39">
        <v>6790</v>
      </c>
      <c r="AG218" s="39">
        <v>620</v>
      </c>
      <c r="AH218" s="39" t="s">
        <v>334</v>
      </c>
      <c r="AI218" s="39">
        <v>281540</v>
      </c>
      <c r="AJ218" s="39">
        <v>57950</v>
      </c>
      <c r="AK218" s="39">
        <v>92780</v>
      </c>
      <c r="AL218" s="39">
        <v>56920</v>
      </c>
      <c r="AM218" s="39">
        <v>37890</v>
      </c>
      <c r="AN218" s="39">
        <v>20790</v>
      </c>
      <c r="AO218" s="39">
        <v>10360</v>
      </c>
      <c r="AP218" s="39">
        <v>6760</v>
      </c>
      <c r="AQ218" s="39">
        <v>610</v>
      </c>
      <c r="AR218" s="39" t="s">
        <v>334</v>
      </c>
      <c r="AS218" s="39">
        <v>284050</v>
      </c>
      <c r="AT218" s="39">
        <v>58810</v>
      </c>
      <c r="AU218" s="39">
        <v>93020</v>
      </c>
      <c r="AV218" s="39">
        <v>57150</v>
      </c>
      <c r="AW218" s="39">
        <v>38200</v>
      </c>
      <c r="AX218" s="39">
        <v>21350</v>
      </c>
      <c r="AY218" s="39">
        <v>10610</v>
      </c>
      <c r="AZ218" s="39">
        <v>6920</v>
      </c>
      <c r="BA218" s="39">
        <v>620</v>
      </c>
      <c r="BB218" s="39" t="s">
        <v>334</v>
      </c>
      <c r="BC218" s="39">
        <v>286680</v>
      </c>
      <c r="BD218" s="39">
        <v>59890</v>
      </c>
      <c r="BE218" s="39">
        <v>92860</v>
      </c>
      <c r="BF218" s="39">
        <v>57410</v>
      </c>
      <c r="BG218" s="39">
        <v>38700</v>
      </c>
      <c r="BH218" s="39">
        <v>21870</v>
      </c>
      <c r="BI218" s="39">
        <v>10860</v>
      </c>
      <c r="BJ218" s="39">
        <v>7050</v>
      </c>
      <c r="BK218" s="39">
        <v>630</v>
      </c>
      <c r="BL218" s="39" t="s">
        <v>334</v>
      </c>
      <c r="BM218" s="39">
        <v>289260</v>
      </c>
      <c r="BN218" s="39">
        <v>60460</v>
      </c>
      <c r="BO218" s="39">
        <v>92950</v>
      </c>
      <c r="BP218" s="39">
        <v>57520</v>
      </c>
      <c r="BQ218" s="39">
        <v>39100</v>
      </c>
      <c r="BR218" s="39">
        <v>22280</v>
      </c>
      <c r="BS218" s="39">
        <v>11140</v>
      </c>
      <c r="BT218" s="39">
        <v>7180</v>
      </c>
      <c r="BU218" s="39">
        <v>640</v>
      </c>
      <c r="BV218" s="39" t="s">
        <v>334</v>
      </c>
      <c r="BW218" s="39">
        <v>291270</v>
      </c>
      <c r="BX218" s="39">
        <v>60950</v>
      </c>
      <c r="BY218" s="39">
        <v>93300</v>
      </c>
      <c r="BZ218" s="39">
        <v>57820</v>
      </c>
      <c r="CA218" s="39">
        <v>39640</v>
      </c>
      <c r="CB218" s="39">
        <v>22790</v>
      </c>
      <c r="CC218" s="39">
        <v>11370</v>
      </c>
      <c r="CD218" s="39">
        <v>7290</v>
      </c>
      <c r="CE218" s="39">
        <v>640</v>
      </c>
      <c r="CF218" s="39" t="s">
        <v>334</v>
      </c>
      <c r="CG218" s="39">
        <v>293800</v>
      </c>
      <c r="CH218" s="39">
        <v>61150</v>
      </c>
      <c r="CI218" s="39">
        <v>93610</v>
      </c>
      <c r="CJ218" s="39">
        <v>58240</v>
      </c>
      <c r="CK218" s="39">
        <v>40320</v>
      </c>
      <c r="CL218" s="39">
        <v>23210</v>
      </c>
      <c r="CM218" s="39">
        <v>11600</v>
      </c>
      <c r="CN218" s="39">
        <v>7420</v>
      </c>
      <c r="CO218" s="39">
        <v>640</v>
      </c>
      <c r="CP218" s="39" t="s">
        <v>334</v>
      </c>
      <c r="CQ218" s="39">
        <v>296180</v>
      </c>
      <c r="CR218" s="39">
        <v>61360</v>
      </c>
      <c r="CS218" s="39">
        <v>94030</v>
      </c>
      <c r="CT218" s="39">
        <v>58750</v>
      </c>
      <c r="CU218" s="39">
        <v>40900</v>
      </c>
      <c r="CV218" s="39">
        <v>23790</v>
      </c>
      <c r="CW218" s="39">
        <v>11790</v>
      </c>
      <c r="CX218" s="39">
        <v>7510</v>
      </c>
      <c r="CY218" s="39">
        <v>640</v>
      </c>
      <c r="CZ218" s="39" t="s">
        <v>334</v>
      </c>
      <c r="DA218" s="39">
        <v>298780</v>
      </c>
      <c r="DB218" s="39">
        <v>61600</v>
      </c>
      <c r="DC218" s="39">
        <v>94450</v>
      </c>
      <c r="DD218" s="39">
        <v>59490</v>
      </c>
      <c r="DE218" s="39">
        <v>41390</v>
      </c>
      <c r="DF218" s="39">
        <v>24300</v>
      </c>
      <c r="DG218" s="39">
        <v>12030</v>
      </c>
      <c r="DH218" s="39">
        <v>7640</v>
      </c>
      <c r="DI218" s="39">
        <v>650</v>
      </c>
      <c r="DJ218" s="39" t="s">
        <v>334</v>
      </c>
      <c r="DK218" s="39">
        <v>301540</v>
      </c>
      <c r="DL218" s="39">
        <v>61740</v>
      </c>
      <c r="DM218" s="39">
        <v>95050</v>
      </c>
      <c r="DN218" s="39">
        <v>60020</v>
      </c>
      <c r="DO218" s="39">
        <v>42080</v>
      </c>
      <c r="DP218" s="39">
        <v>24730</v>
      </c>
      <c r="DQ218" s="39">
        <v>12130</v>
      </c>
      <c r="DR218" s="39">
        <v>7670</v>
      </c>
      <c r="DS218" s="39">
        <v>650</v>
      </c>
      <c r="DT218" s="39" t="s">
        <v>334</v>
      </c>
      <c r="DU218" s="39">
        <v>304060</v>
      </c>
      <c r="DV218" s="39">
        <v>62040</v>
      </c>
      <c r="DW218" s="39">
        <v>95620</v>
      </c>
      <c r="DX218" s="39">
        <v>60580</v>
      </c>
      <c r="DY218" s="39">
        <v>42710</v>
      </c>
      <c r="DZ218" s="39">
        <v>25130</v>
      </c>
      <c r="EA218" s="39">
        <v>12270</v>
      </c>
      <c r="EB218" s="39">
        <v>7710</v>
      </c>
      <c r="EC218" s="39">
        <v>660</v>
      </c>
      <c r="ED218" s="39" t="s">
        <v>334</v>
      </c>
      <c r="EE218" s="39">
        <v>306710</v>
      </c>
      <c r="EF218" s="39">
        <v>62470</v>
      </c>
      <c r="EG218" s="39">
        <v>96410</v>
      </c>
      <c r="EH218" s="39">
        <v>61350</v>
      </c>
      <c r="EI218" s="39">
        <v>43330</v>
      </c>
      <c r="EJ218" s="39">
        <v>25550</v>
      </c>
      <c r="EK218" s="39">
        <v>12470</v>
      </c>
      <c r="EL218" s="39">
        <v>7800</v>
      </c>
      <c r="EM218" s="39">
        <v>660</v>
      </c>
      <c r="EN218" s="39" t="s">
        <v>334</v>
      </c>
      <c r="EO218" s="39">
        <v>310040</v>
      </c>
      <c r="EP218" s="39">
        <v>62950</v>
      </c>
      <c r="EQ218" s="39">
        <v>97730</v>
      </c>
      <c r="ER218" s="39">
        <v>62210</v>
      </c>
      <c r="ES218" s="39">
        <v>43970</v>
      </c>
      <c r="ET218" s="39">
        <v>26130</v>
      </c>
      <c r="EU218" s="39">
        <v>12610</v>
      </c>
      <c r="EV218" s="39">
        <v>7900</v>
      </c>
      <c r="EW218" s="39">
        <v>670</v>
      </c>
      <c r="EX218" s="39" t="s">
        <v>334</v>
      </c>
      <c r="EY218" s="39">
        <v>314160</v>
      </c>
      <c r="EZ218" s="39">
        <v>63980</v>
      </c>
      <c r="FA218" s="39">
        <v>98980</v>
      </c>
      <c r="FB218" s="39">
        <v>63100</v>
      </c>
      <c r="FC218" s="39">
        <v>44610</v>
      </c>
      <c r="FD218" s="39">
        <v>26450</v>
      </c>
      <c r="FE218" s="39">
        <v>12810</v>
      </c>
      <c r="FF218" s="39">
        <v>7940</v>
      </c>
      <c r="FG218" s="39">
        <v>680</v>
      </c>
      <c r="FH218" s="39" t="s">
        <v>334</v>
      </c>
      <c r="FI218" s="39">
        <v>318560</v>
      </c>
      <c r="FJ218" s="39">
        <v>64820</v>
      </c>
      <c r="FK218" s="39">
        <v>100490</v>
      </c>
      <c r="FL218" s="39">
        <v>63470</v>
      </c>
      <c r="FM218" s="39">
        <v>44970</v>
      </c>
      <c r="FN218" s="39">
        <v>26780</v>
      </c>
      <c r="FO218" s="39">
        <v>12900</v>
      </c>
      <c r="FP218" s="39">
        <v>7980</v>
      </c>
      <c r="FQ218" s="39">
        <v>690</v>
      </c>
      <c r="FR218" s="39" t="s">
        <v>334</v>
      </c>
      <c r="FS218" s="39">
        <v>322090</v>
      </c>
      <c r="FT218" s="39">
        <v>65300</v>
      </c>
      <c r="FU218" s="39">
        <v>101240</v>
      </c>
      <c r="FV218" s="39">
        <v>64040</v>
      </c>
      <c r="FW218" s="39">
        <v>45270</v>
      </c>
      <c r="FX218" s="39">
        <v>27050</v>
      </c>
      <c r="FY218" s="39">
        <v>13020</v>
      </c>
      <c r="FZ218" s="39">
        <v>8010</v>
      </c>
      <c r="GA218" s="39">
        <v>700</v>
      </c>
      <c r="GB218" s="39" t="s">
        <v>334</v>
      </c>
      <c r="GC218" s="39">
        <v>324610</v>
      </c>
      <c r="GD218" s="39">
        <v>65990</v>
      </c>
      <c r="GE218" s="39">
        <v>101390</v>
      </c>
      <c r="GF218" s="39">
        <v>64500</v>
      </c>
      <c r="GG218" s="39">
        <v>45730</v>
      </c>
      <c r="GH218" s="39">
        <v>27570</v>
      </c>
      <c r="GI218" s="39">
        <v>13100</v>
      </c>
      <c r="GJ218" s="39">
        <v>8060</v>
      </c>
      <c r="GK218" s="39">
        <v>700</v>
      </c>
      <c r="GL218" s="39" t="s">
        <v>334</v>
      </c>
      <c r="GM218" s="39">
        <v>327030</v>
      </c>
      <c r="GN218" s="39">
        <v>66340</v>
      </c>
      <c r="GO218" s="39">
        <v>101750</v>
      </c>
      <c r="GP218" s="39">
        <v>64830</v>
      </c>
      <c r="GQ218" s="39">
        <v>46060</v>
      </c>
      <c r="GR218" s="39">
        <v>27850</v>
      </c>
      <c r="GS218" s="39">
        <v>13180</v>
      </c>
      <c r="GT218" s="39">
        <v>8100</v>
      </c>
      <c r="GU218" s="39">
        <v>710</v>
      </c>
      <c r="GV218" s="39" t="s">
        <v>334</v>
      </c>
      <c r="GW218" s="39">
        <v>328820</v>
      </c>
      <c r="GX218" s="39">
        <v>66560</v>
      </c>
      <c r="GY218" s="39">
        <v>102050</v>
      </c>
      <c r="GZ218" s="39">
        <v>65250</v>
      </c>
      <c r="HA218" s="39">
        <v>46300</v>
      </c>
      <c r="HB218" s="39">
        <v>28070</v>
      </c>
      <c r="HC218" s="39">
        <v>13320</v>
      </c>
      <c r="HD218" s="39">
        <v>8140</v>
      </c>
      <c r="HE218" s="39">
        <v>720</v>
      </c>
      <c r="HF218" s="39" t="s">
        <v>334</v>
      </c>
      <c r="HG218" s="39">
        <v>330400</v>
      </c>
      <c r="HH218" s="39">
        <v>66740</v>
      </c>
      <c r="HI218" s="39">
        <v>102440</v>
      </c>
      <c r="HJ218" s="39">
        <v>65690</v>
      </c>
      <c r="HK218" s="39">
        <v>46600</v>
      </c>
      <c r="HL218" s="39">
        <v>28300</v>
      </c>
      <c r="HM218" s="39">
        <v>13420</v>
      </c>
      <c r="HN218" s="39">
        <v>8180</v>
      </c>
      <c r="HO218" s="39">
        <v>730</v>
      </c>
      <c r="HP218" s="39" t="s">
        <v>334</v>
      </c>
      <c r="HQ218" s="39">
        <v>332100</v>
      </c>
      <c r="HR218" s="39">
        <v>67210</v>
      </c>
      <c r="HS218" s="39">
        <v>102970</v>
      </c>
      <c r="HT218" s="39">
        <v>66000</v>
      </c>
      <c r="HU218" s="39">
        <v>46920</v>
      </c>
      <c r="HV218" s="39">
        <v>28590</v>
      </c>
      <c r="HW218" s="39">
        <v>13540</v>
      </c>
      <c r="HX218" s="39">
        <v>8240</v>
      </c>
      <c r="HY218" s="39">
        <v>730</v>
      </c>
      <c r="HZ218" s="39" t="s">
        <v>334</v>
      </c>
      <c r="IA218" s="39">
        <v>334180</v>
      </c>
      <c r="IB218" s="39">
        <v>67610</v>
      </c>
      <c r="IC218" s="39">
        <v>103680</v>
      </c>
      <c r="ID218" s="39">
        <v>66480</v>
      </c>
      <c r="IE218" s="39">
        <v>47180</v>
      </c>
      <c r="IF218" s="39">
        <v>28910</v>
      </c>
      <c r="IG218" s="39">
        <v>13690</v>
      </c>
      <c r="IH218" s="39">
        <v>8300</v>
      </c>
      <c r="II218" s="39">
        <v>730</v>
      </c>
      <c r="IJ218" s="39" t="s">
        <v>334</v>
      </c>
      <c r="IK218" s="39">
        <v>336580</v>
      </c>
      <c r="IL218" s="39">
        <v>68060</v>
      </c>
      <c r="IM218" s="39">
        <v>104090</v>
      </c>
      <c r="IN218" s="39">
        <v>66890</v>
      </c>
      <c r="IO218" s="39">
        <v>47580</v>
      </c>
      <c r="IP218" s="39">
        <v>29240</v>
      </c>
      <c r="IQ218" s="39">
        <v>13890</v>
      </c>
      <c r="IR218" s="39">
        <v>8370</v>
      </c>
      <c r="IS218" s="39">
        <v>740</v>
      </c>
      <c r="IT218" s="39" t="s">
        <v>334</v>
      </c>
      <c r="IU218" s="39">
        <v>338840</v>
      </c>
      <c r="IV218" s="39">
        <v>68400</v>
      </c>
      <c r="IW218" s="39">
        <v>104620</v>
      </c>
      <c r="IX218" s="39">
        <v>67380</v>
      </c>
      <c r="IY218" s="39">
        <v>47940</v>
      </c>
      <c r="IZ218" s="39">
        <v>29510</v>
      </c>
      <c r="JA218" s="39">
        <v>14060</v>
      </c>
      <c r="JB218" s="39">
        <v>8440</v>
      </c>
      <c r="JC218" s="39">
        <v>740</v>
      </c>
      <c r="JD218" s="39" t="s">
        <v>334</v>
      </c>
      <c r="JE218" s="39">
        <v>341080</v>
      </c>
      <c r="JF218" s="39">
        <v>68810</v>
      </c>
      <c r="JG218" s="39">
        <v>105180</v>
      </c>
      <c r="JH218" s="39">
        <v>68060</v>
      </c>
      <c r="JI218" s="39">
        <v>48480</v>
      </c>
      <c r="JJ218" s="39">
        <v>29840</v>
      </c>
      <c r="JK218" s="39">
        <v>14260</v>
      </c>
      <c r="JL218" s="39">
        <v>8500</v>
      </c>
      <c r="JM218" s="39">
        <v>740</v>
      </c>
      <c r="JN218" s="39" t="s">
        <v>334</v>
      </c>
      <c r="JO218" s="39">
        <v>343870</v>
      </c>
      <c r="JP218" s="39">
        <v>69310</v>
      </c>
      <c r="JQ218" s="39">
        <v>105820</v>
      </c>
      <c r="JR218" s="39">
        <v>68820</v>
      </c>
      <c r="JS218" s="39">
        <v>48950</v>
      </c>
      <c r="JT218" s="39">
        <v>30240</v>
      </c>
      <c r="JU218" s="39">
        <v>14480</v>
      </c>
      <c r="JV218" s="39">
        <v>8600</v>
      </c>
      <c r="JW218" s="39">
        <v>750</v>
      </c>
      <c r="JX218" s="39" t="s">
        <v>334</v>
      </c>
      <c r="JY218" s="39">
        <v>346950</v>
      </c>
      <c r="JZ218" s="39">
        <v>69710</v>
      </c>
      <c r="KA218" s="39">
        <v>106470</v>
      </c>
      <c r="KB218" s="39">
        <v>69720</v>
      </c>
      <c r="KC218" s="39">
        <v>49470</v>
      </c>
      <c r="KD218" s="39">
        <v>30620</v>
      </c>
      <c r="KE218" s="39">
        <v>14700</v>
      </c>
      <c r="KF218" s="39">
        <v>8680</v>
      </c>
      <c r="KG218" s="39">
        <v>750</v>
      </c>
      <c r="KH218" s="39" t="s">
        <v>334</v>
      </c>
      <c r="KI218" s="39">
        <v>350120</v>
      </c>
      <c r="KJ218" s="39">
        <v>70210</v>
      </c>
      <c r="KK218" s="39">
        <v>107140</v>
      </c>
      <c r="KL218" s="39">
        <v>70660</v>
      </c>
      <c r="KM218" s="39">
        <v>50040</v>
      </c>
      <c r="KN218" s="39">
        <v>31230</v>
      </c>
      <c r="KO218" s="39">
        <v>14940</v>
      </c>
      <c r="KP218" s="39">
        <v>8790</v>
      </c>
      <c r="KQ218" s="39">
        <v>760</v>
      </c>
      <c r="KR218" s="39" t="s">
        <v>334</v>
      </c>
      <c r="KS218" s="39">
        <v>353770</v>
      </c>
      <c r="KT218" s="39">
        <v>70610</v>
      </c>
      <c r="KU218" s="39">
        <v>107910</v>
      </c>
      <c r="KV218" s="39">
        <v>71500</v>
      </c>
      <c r="KW218" s="39">
        <v>50580</v>
      </c>
      <c r="KX218" s="39">
        <v>31870</v>
      </c>
      <c r="KY218" s="39">
        <v>15210</v>
      </c>
      <c r="KZ218" s="39">
        <v>8900</v>
      </c>
      <c r="LA218" s="39">
        <v>760</v>
      </c>
      <c r="LB218" s="39" t="s">
        <v>334</v>
      </c>
      <c r="LC218" s="39">
        <v>357340</v>
      </c>
      <c r="LD218" t="e">
        <f>INDEX(Lookup!$F$2:$F$375, MATCH(D218,Lookup!$A$2:$A$375,0))</f>
        <v>#N/A</v>
      </c>
    </row>
    <row r="219" spans="2:316" ht="15" customHeight="1" x14ac:dyDescent="0.25">
      <c r="B219" s="1" t="s">
        <v>342</v>
      </c>
      <c r="C219" s="42">
        <v>3505</v>
      </c>
      <c r="D219" s="42" t="s">
        <v>765</v>
      </c>
      <c r="E219" s="37" t="s">
        <v>766</v>
      </c>
      <c r="F219" s="38">
        <v>3300</v>
      </c>
      <c r="G219" s="38">
        <v>10240</v>
      </c>
      <c r="H219" s="38">
        <v>7450</v>
      </c>
      <c r="I219" s="38">
        <v>5960</v>
      </c>
      <c r="J219" s="38">
        <v>3250</v>
      </c>
      <c r="K219" s="38">
        <v>1740</v>
      </c>
      <c r="L219" s="38">
        <v>1480</v>
      </c>
      <c r="M219" s="38">
        <v>170</v>
      </c>
      <c r="N219" s="38" t="s">
        <v>334</v>
      </c>
      <c r="O219" s="39">
        <v>33590</v>
      </c>
      <c r="P219" s="39">
        <v>3370</v>
      </c>
      <c r="Q219" s="39">
        <v>10400</v>
      </c>
      <c r="R219" s="39">
        <v>7440</v>
      </c>
      <c r="S219" s="39">
        <v>5980</v>
      </c>
      <c r="T219" s="39">
        <v>3300</v>
      </c>
      <c r="U219" s="39">
        <v>1760</v>
      </c>
      <c r="V219" s="39">
        <v>1480</v>
      </c>
      <c r="W219" s="39">
        <v>160</v>
      </c>
      <c r="X219" s="39" t="s">
        <v>334</v>
      </c>
      <c r="Y219" s="39">
        <v>33880</v>
      </c>
      <c r="Z219" s="39">
        <v>3810</v>
      </c>
      <c r="AA219" s="39">
        <v>10430</v>
      </c>
      <c r="AB219" s="39">
        <v>7360</v>
      </c>
      <c r="AC219" s="39">
        <v>6030</v>
      </c>
      <c r="AD219" s="39">
        <v>3310</v>
      </c>
      <c r="AE219" s="39">
        <v>1740</v>
      </c>
      <c r="AF219" s="39">
        <v>1370</v>
      </c>
      <c r="AG219" s="39">
        <v>150</v>
      </c>
      <c r="AH219" s="39" t="s">
        <v>334</v>
      </c>
      <c r="AI219" s="39">
        <v>34200</v>
      </c>
      <c r="AJ219" s="39">
        <v>3940</v>
      </c>
      <c r="AK219" s="39">
        <v>10610</v>
      </c>
      <c r="AL219" s="39">
        <v>7210</v>
      </c>
      <c r="AM219" s="39">
        <v>6090</v>
      </c>
      <c r="AN219" s="39">
        <v>3360</v>
      </c>
      <c r="AO219" s="39">
        <v>1770</v>
      </c>
      <c r="AP219" s="39">
        <v>1340</v>
      </c>
      <c r="AQ219" s="39">
        <v>150</v>
      </c>
      <c r="AR219" s="39" t="s">
        <v>334</v>
      </c>
      <c r="AS219" s="39">
        <v>34460</v>
      </c>
      <c r="AT219" s="39">
        <v>3980</v>
      </c>
      <c r="AU219" s="39">
        <v>10660</v>
      </c>
      <c r="AV219" s="39">
        <v>7160</v>
      </c>
      <c r="AW219" s="39">
        <v>6120</v>
      </c>
      <c r="AX219" s="39">
        <v>3480</v>
      </c>
      <c r="AY219" s="39">
        <v>1790</v>
      </c>
      <c r="AZ219" s="39">
        <v>1370</v>
      </c>
      <c r="BA219" s="39">
        <v>150</v>
      </c>
      <c r="BB219" s="39" t="s">
        <v>334</v>
      </c>
      <c r="BC219" s="39">
        <v>34710</v>
      </c>
      <c r="BD219" s="39">
        <v>4000</v>
      </c>
      <c r="BE219" s="39">
        <v>10740</v>
      </c>
      <c r="BF219" s="39">
        <v>7190</v>
      </c>
      <c r="BG219" s="39">
        <v>6210</v>
      </c>
      <c r="BH219" s="39">
        <v>3560</v>
      </c>
      <c r="BI219" s="39">
        <v>1820</v>
      </c>
      <c r="BJ219" s="39">
        <v>1400</v>
      </c>
      <c r="BK219" s="39">
        <v>160</v>
      </c>
      <c r="BL219" s="39" t="s">
        <v>334</v>
      </c>
      <c r="BM219" s="39">
        <v>35070</v>
      </c>
      <c r="BN219" s="39">
        <v>4050</v>
      </c>
      <c r="BO219" s="39">
        <v>10750</v>
      </c>
      <c r="BP219" s="39">
        <v>7210</v>
      </c>
      <c r="BQ219" s="39">
        <v>6300</v>
      </c>
      <c r="BR219" s="39">
        <v>3570</v>
      </c>
      <c r="BS219" s="39">
        <v>1850</v>
      </c>
      <c r="BT219" s="39">
        <v>1420</v>
      </c>
      <c r="BU219" s="39">
        <v>160</v>
      </c>
      <c r="BV219" s="39" t="s">
        <v>334</v>
      </c>
      <c r="BW219" s="39">
        <v>35310</v>
      </c>
      <c r="BX219" s="39">
        <v>4070</v>
      </c>
      <c r="BY219" s="39">
        <v>10860</v>
      </c>
      <c r="BZ219" s="39">
        <v>7250</v>
      </c>
      <c r="CA219" s="39">
        <v>6420</v>
      </c>
      <c r="CB219" s="39">
        <v>3620</v>
      </c>
      <c r="CC219" s="39">
        <v>1880</v>
      </c>
      <c r="CD219" s="39">
        <v>1440</v>
      </c>
      <c r="CE219" s="39">
        <v>170</v>
      </c>
      <c r="CF219" s="39" t="s">
        <v>334</v>
      </c>
      <c r="CG219" s="39">
        <v>35700</v>
      </c>
      <c r="CH219" s="39">
        <v>4070</v>
      </c>
      <c r="CI219" s="39">
        <v>10900</v>
      </c>
      <c r="CJ219" s="39">
        <v>7310</v>
      </c>
      <c r="CK219" s="39">
        <v>6520</v>
      </c>
      <c r="CL219" s="39">
        <v>3680</v>
      </c>
      <c r="CM219" s="39">
        <v>1900</v>
      </c>
      <c r="CN219" s="39">
        <v>1450</v>
      </c>
      <c r="CO219" s="39">
        <v>170</v>
      </c>
      <c r="CP219" s="39" t="s">
        <v>334</v>
      </c>
      <c r="CQ219" s="39">
        <v>36000</v>
      </c>
      <c r="CR219" s="39">
        <v>4080</v>
      </c>
      <c r="CS219" s="39">
        <v>10900</v>
      </c>
      <c r="CT219" s="39">
        <v>7380</v>
      </c>
      <c r="CU219" s="39">
        <v>6550</v>
      </c>
      <c r="CV219" s="39">
        <v>3750</v>
      </c>
      <c r="CW219" s="39">
        <v>1920</v>
      </c>
      <c r="CX219" s="39">
        <v>1480</v>
      </c>
      <c r="CY219" s="39">
        <v>170</v>
      </c>
      <c r="CZ219" s="39" t="s">
        <v>334</v>
      </c>
      <c r="DA219" s="39">
        <v>36240</v>
      </c>
      <c r="DB219" s="39">
        <v>4120</v>
      </c>
      <c r="DC219" s="39">
        <v>10920</v>
      </c>
      <c r="DD219" s="39">
        <v>7600</v>
      </c>
      <c r="DE219" s="39">
        <v>6630</v>
      </c>
      <c r="DF219" s="39">
        <v>3820</v>
      </c>
      <c r="DG219" s="39">
        <v>1960</v>
      </c>
      <c r="DH219" s="39">
        <v>1510</v>
      </c>
      <c r="DI219" s="39">
        <v>170</v>
      </c>
      <c r="DJ219" s="39" t="s">
        <v>334</v>
      </c>
      <c r="DK219" s="39">
        <v>36730</v>
      </c>
      <c r="DL219" s="39">
        <v>4160</v>
      </c>
      <c r="DM219" s="39">
        <v>10970</v>
      </c>
      <c r="DN219" s="39">
        <v>7630</v>
      </c>
      <c r="DO219" s="39">
        <v>6660</v>
      </c>
      <c r="DP219" s="39">
        <v>3850</v>
      </c>
      <c r="DQ219" s="39">
        <v>1970</v>
      </c>
      <c r="DR219" s="39">
        <v>1520</v>
      </c>
      <c r="DS219" s="39">
        <v>170</v>
      </c>
      <c r="DT219" s="39" t="s">
        <v>334</v>
      </c>
      <c r="DU219" s="39">
        <v>36930</v>
      </c>
      <c r="DV219" s="39">
        <v>4220</v>
      </c>
      <c r="DW219" s="39">
        <v>10990</v>
      </c>
      <c r="DX219" s="39">
        <v>7670</v>
      </c>
      <c r="DY219" s="39">
        <v>6690</v>
      </c>
      <c r="DZ219" s="39">
        <v>3880</v>
      </c>
      <c r="EA219" s="39">
        <v>1980</v>
      </c>
      <c r="EB219" s="39">
        <v>1520</v>
      </c>
      <c r="EC219" s="39">
        <v>170</v>
      </c>
      <c r="ED219" s="39" t="s">
        <v>334</v>
      </c>
      <c r="EE219" s="39">
        <v>37120</v>
      </c>
      <c r="EF219" s="39">
        <v>4260</v>
      </c>
      <c r="EG219" s="39">
        <v>11050</v>
      </c>
      <c r="EH219" s="39">
        <v>7700</v>
      </c>
      <c r="EI219" s="39">
        <v>6740</v>
      </c>
      <c r="EJ219" s="39">
        <v>3900</v>
      </c>
      <c r="EK219" s="39">
        <v>2000</v>
      </c>
      <c r="EL219" s="39">
        <v>1540</v>
      </c>
      <c r="EM219" s="39">
        <v>170</v>
      </c>
      <c r="EN219" s="39" t="s">
        <v>334</v>
      </c>
      <c r="EO219" s="39">
        <v>37360</v>
      </c>
      <c r="EP219" s="39">
        <v>4310</v>
      </c>
      <c r="EQ219" s="39">
        <v>11120</v>
      </c>
      <c r="ER219" s="39">
        <v>7750</v>
      </c>
      <c r="ES219" s="39">
        <v>6810</v>
      </c>
      <c r="ET219" s="39">
        <v>3940</v>
      </c>
      <c r="EU219" s="39">
        <v>2030</v>
      </c>
      <c r="EV219" s="39">
        <v>1550</v>
      </c>
      <c r="EW219" s="39">
        <v>170</v>
      </c>
      <c r="EX219" s="39" t="s">
        <v>334</v>
      </c>
      <c r="EY219" s="39">
        <v>37690</v>
      </c>
      <c r="EZ219" s="39">
        <v>4380</v>
      </c>
      <c r="FA219" s="39">
        <v>11190</v>
      </c>
      <c r="FB219" s="39">
        <v>7830</v>
      </c>
      <c r="FC219" s="39">
        <v>6880</v>
      </c>
      <c r="FD219" s="39">
        <v>3950</v>
      </c>
      <c r="FE219" s="39">
        <v>2050</v>
      </c>
      <c r="FF219" s="39">
        <v>1560</v>
      </c>
      <c r="FG219" s="39">
        <v>180</v>
      </c>
      <c r="FH219" s="39" t="s">
        <v>334</v>
      </c>
      <c r="FI219" s="39">
        <v>38020</v>
      </c>
      <c r="FJ219" s="39">
        <v>4430</v>
      </c>
      <c r="FK219" s="39">
        <v>11320</v>
      </c>
      <c r="FL219" s="39">
        <v>7870</v>
      </c>
      <c r="FM219" s="39">
        <v>6930</v>
      </c>
      <c r="FN219" s="39">
        <v>3960</v>
      </c>
      <c r="FO219" s="39">
        <v>2070</v>
      </c>
      <c r="FP219" s="39">
        <v>1580</v>
      </c>
      <c r="FQ219" s="39">
        <v>180</v>
      </c>
      <c r="FR219" s="39" t="s">
        <v>334</v>
      </c>
      <c r="FS219" s="39">
        <v>38340</v>
      </c>
      <c r="FT219" s="39">
        <v>4470</v>
      </c>
      <c r="FU219" s="39">
        <v>11370</v>
      </c>
      <c r="FV219" s="39">
        <v>7900</v>
      </c>
      <c r="FW219" s="39">
        <v>6960</v>
      </c>
      <c r="FX219" s="39">
        <v>4000</v>
      </c>
      <c r="FY219" s="39">
        <v>2110</v>
      </c>
      <c r="FZ219" s="39">
        <v>1580</v>
      </c>
      <c r="GA219" s="39">
        <v>180</v>
      </c>
      <c r="GB219" s="39" t="s">
        <v>334</v>
      </c>
      <c r="GC219" s="39">
        <v>38550</v>
      </c>
      <c r="GD219" s="39">
        <v>4530</v>
      </c>
      <c r="GE219" s="39">
        <v>11440</v>
      </c>
      <c r="GF219" s="39">
        <v>7920</v>
      </c>
      <c r="GG219" s="39">
        <v>6970</v>
      </c>
      <c r="GH219" s="39">
        <v>4030</v>
      </c>
      <c r="GI219" s="39">
        <v>2140</v>
      </c>
      <c r="GJ219" s="39">
        <v>1590</v>
      </c>
      <c r="GK219" s="39">
        <v>180</v>
      </c>
      <c r="GL219" s="39" t="s">
        <v>334</v>
      </c>
      <c r="GM219" s="39">
        <v>38800</v>
      </c>
      <c r="GN219" s="39">
        <v>4560</v>
      </c>
      <c r="GO219" s="39">
        <v>11540</v>
      </c>
      <c r="GP219" s="39">
        <v>7940</v>
      </c>
      <c r="GQ219" s="39">
        <v>6990</v>
      </c>
      <c r="GR219" s="39">
        <v>4060</v>
      </c>
      <c r="GS219" s="39">
        <v>2160</v>
      </c>
      <c r="GT219" s="39">
        <v>1600</v>
      </c>
      <c r="GU219" s="39">
        <v>180</v>
      </c>
      <c r="GV219" s="39" t="s">
        <v>334</v>
      </c>
      <c r="GW219" s="39">
        <v>39010</v>
      </c>
      <c r="GX219" s="39">
        <v>4620</v>
      </c>
      <c r="GY219" s="39">
        <v>11580</v>
      </c>
      <c r="GZ219" s="39">
        <v>7990</v>
      </c>
      <c r="HA219" s="39">
        <v>7000</v>
      </c>
      <c r="HB219" s="39">
        <v>4080</v>
      </c>
      <c r="HC219" s="39">
        <v>2180</v>
      </c>
      <c r="HD219" s="39">
        <v>1600</v>
      </c>
      <c r="HE219" s="39">
        <v>180</v>
      </c>
      <c r="HF219" s="39" t="s">
        <v>334</v>
      </c>
      <c r="HG219" s="39">
        <v>39230</v>
      </c>
      <c r="HH219" s="39">
        <v>4640</v>
      </c>
      <c r="HI219" s="39">
        <v>11670</v>
      </c>
      <c r="HJ219" s="39">
        <v>8040</v>
      </c>
      <c r="HK219" s="39">
        <v>7070</v>
      </c>
      <c r="HL219" s="39">
        <v>4110</v>
      </c>
      <c r="HM219" s="39">
        <v>2200</v>
      </c>
      <c r="HN219" s="39">
        <v>1610</v>
      </c>
      <c r="HO219" s="39">
        <v>190</v>
      </c>
      <c r="HP219" s="39" t="s">
        <v>334</v>
      </c>
      <c r="HQ219" s="39">
        <v>39510</v>
      </c>
      <c r="HR219" s="39">
        <v>4680</v>
      </c>
      <c r="HS219" s="39">
        <v>11700</v>
      </c>
      <c r="HT219" s="39">
        <v>8050</v>
      </c>
      <c r="HU219" s="39">
        <v>7150</v>
      </c>
      <c r="HV219" s="39">
        <v>4150</v>
      </c>
      <c r="HW219" s="39">
        <v>2210</v>
      </c>
      <c r="HX219" s="39">
        <v>1610</v>
      </c>
      <c r="HY219" s="39">
        <v>190</v>
      </c>
      <c r="HZ219" s="39" t="s">
        <v>334</v>
      </c>
      <c r="IA219" s="39">
        <v>39730</v>
      </c>
      <c r="IB219" s="39">
        <v>4720</v>
      </c>
      <c r="IC219" s="39">
        <v>11710</v>
      </c>
      <c r="ID219" s="39">
        <v>8070</v>
      </c>
      <c r="IE219" s="39">
        <v>7160</v>
      </c>
      <c r="IF219" s="39">
        <v>4180</v>
      </c>
      <c r="IG219" s="39">
        <v>2250</v>
      </c>
      <c r="IH219" s="39">
        <v>1620</v>
      </c>
      <c r="II219" s="39">
        <v>190</v>
      </c>
      <c r="IJ219" s="39" t="s">
        <v>334</v>
      </c>
      <c r="IK219" s="39">
        <v>39890</v>
      </c>
      <c r="IL219" s="39">
        <v>4790</v>
      </c>
      <c r="IM219" s="39">
        <v>11750</v>
      </c>
      <c r="IN219" s="39">
        <v>8160</v>
      </c>
      <c r="IO219" s="39">
        <v>7220</v>
      </c>
      <c r="IP219" s="39">
        <v>4210</v>
      </c>
      <c r="IQ219" s="39">
        <v>2270</v>
      </c>
      <c r="IR219" s="39">
        <v>1630</v>
      </c>
      <c r="IS219" s="39">
        <v>190</v>
      </c>
      <c r="IT219" s="39" t="s">
        <v>334</v>
      </c>
      <c r="IU219" s="39">
        <v>40220</v>
      </c>
      <c r="IV219" s="39">
        <v>4830</v>
      </c>
      <c r="IW219" s="39">
        <v>11800</v>
      </c>
      <c r="IX219" s="39">
        <v>8230</v>
      </c>
      <c r="IY219" s="39">
        <v>7270</v>
      </c>
      <c r="IZ219" s="39">
        <v>4260</v>
      </c>
      <c r="JA219" s="39">
        <v>2300</v>
      </c>
      <c r="JB219" s="39">
        <v>1640</v>
      </c>
      <c r="JC219" s="39">
        <v>190</v>
      </c>
      <c r="JD219" s="39" t="s">
        <v>334</v>
      </c>
      <c r="JE219" s="39">
        <v>40510</v>
      </c>
      <c r="JF219" s="39">
        <v>4870</v>
      </c>
      <c r="JG219" s="39">
        <v>11860</v>
      </c>
      <c r="JH219" s="39">
        <v>8340</v>
      </c>
      <c r="JI219" s="39">
        <v>7360</v>
      </c>
      <c r="JJ219" s="39">
        <v>4320</v>
      </c>
      <c r="JK219" s="39">
        <v>2340</v>
      </c>
      <c r="JL219" s="39">
        <v>1660</v>
      </c>
      <c r="JM219" s="39">
        <v>190</v>
      </c>
      <c r="JN219" s="39" t="s">
        <v>334</v>
      </c>
      <c r="JO219" s="39">
        <v>40930</v>
      </c>
      <c r="JP219" s="39">
        <v>4940</v>
      </c>
      <c r="JQ219" s="39">
        <v>11950</v>
      </c>
      <c r="JR219" s="39">
        <v>8450</v>
      </c>
      <c r="JS219" s="39">
        <v>7410</v>
      </c>
      <c r="JT219" s="39">
        <v>4390</v>
      </c>
      <c r="JU219" s="39">
        <v>2400</v>
      </c>
      <c r="JV219" s="39">
        <v>1680</v>
      </c>
      <c r="JW219" s="39">
        <v>190</v>
      </c>
      <c r="JX219" s="39" t="s">
        <v>334</v>
      </c>
      <c r="JY219" s="39">
        <v>41400</v>
      </c>
      <c r="JZ219" s="39">
        <v>4980</v>
      </c>
      <c r="KA219" s="39">
        <v>12000</v>
      </c>
      <c r="KB219" s="39">
        <v>8570</v>
      </c>
      <c r="KC219" s="39">
        <v>7480</v>
      </c>
      <c r="KD219" s="39">
        <v>4480</v>
      </c>
      <c r="KE219" s="39">
        <v>2450</v>
      </c>
      <c r="KF219" s="39">
        <v>1700</v>
      </c>
      <c r="KG219" s="39">
        <v>190</v>
      </c>
      <c r="KH219" s="39" t="s">
        <v>334</v>
      </c>
      <c r="KI219" s="39">
        <v>41850</v>
      </c>
      <c r="KJ219" s="39">
        <v>5040</v>
      </c>
      <c r="KK219" s="39">
        <v>12110</v>
      </c>
      <c r="KL219" s="39">
        <v>8770</v>
      </c>
      <c r="KM219" s="39">
        <v>7570</v>
      </c>
      <c r="KN219" s="39">
        <v>4590</v>
      </c>
      <c r="KO219" s="39">
        <v>2490</v>
      </c>
      <c r="KP219" s="39">
        <v>1720</v>
      </c>
      <c r="KQ219" s="39">
        <v>190</v>
      </c>
      <c r="KR219" s="39" t="s">
        <v>334</v>
      </c>
      <c r="KS219" s="39">
        <v>42480</v>
      </c>
      <c r="KT219" s="39">
        <v>5080</v>
      </c>
      <c r="KU219" s="39">
        <v>12230</v>
      </c>
      <c r="KV219" s="39">
        <v>8950</v>
      </c>
      <c r="KW219" s="39">
        <v>7650</v>
      </c>
      <c r="KX219" s="39">
        <v>4730</v>
      </c>
      <c r="KY219" s="39">
        <v>2540</v>
      </c>
      <c r="KZ219" s="39">
        <v>1760</v>
      </c>
      <c r="LA219" s="39">
        <v>200</v>
      </c>
      <c r="LB219" s="39" t="s">
        <v>334</v>
      </c>
      <c r="LC219" s="39">
        <v>43140</v>
      </c>
      <c r="LD219" t="str">
        <f>INDEX(Lookup!$F$2:$F$375, MATCH(D219,Lookup!$A$2:$A$375,0))</f>
        <v>:</v>
      </c>
    </row>
    <row r="220" spans="2:316" ht="15" collapsed="1" x14ac:dyDescent="0.25">
      <c r="B220" s="1" t="s">
        <v>342</v>
      </c>
      <c r="C220" s="42">
        <v>3540</v>
      </c>
      <c r="D220" s="42" t="s">
        <v>767</v>
      </c>
      <c r="E220" s="37" t="s">
        <v>768</v>
      </c>
      <c r="F220" s="38">
        <v>21470</v>
      </c>
      <c r="G220" s="38">
        <v>27760</v>
      </c>
      <c r="H220" s="38">
        <v>20340</v>
      </c>
      <c r="I220" s="38">
        <v>13760</v>
      </c>
      <c r="J220" s="38">
        <v>7290</v>
      </c>
      <c r="K220" s="38">
        <v>4040</v>
      </c>
      <c r="L220" s="38">
        <v>2590</v>
      </c>
      <c r="M220" s="38">
        <v>240</v>
      </c>
      <c r="N220" s="38" t="s">
        <v>334</v>
      </c>
      <c r="O220" s="39">
        <v>97480</v>
      </c>
      <c r="P220" s="39">
        <v>21560</v>
      </c>
      <c r="Q220" s="39">
        <v>28070</v>
      </c>
      <c r="R220" s="39">
        <v>20380</v>
      </c>
      <c r="S220" s="39">
        <v>14000</v>
      </c>
      <c r="T220" s="39">
        <v>7390</v>
      </c>
      <c r="U220" s="39">
        <v>4000</v>
      </c>
      <c r="V220" s="39">
        <v>2550</v>
      </c>
      <c r="W220" s="39">
        <v>240</v>
      </c>
      <c r="X220" s="39" t="s">
        <v>334</v>
      </c>
      <c r="Y220" s="39">
        <v>98180</v>
      </c>
      <c r="Z220" s="39">
        <v>22580</v>
      </c>
      <c r="AA220" s="39">
        <v>28750</v>
      </c>
      <c r="AB220" s="39">
        <v>19920</v>
      </c>
      <c r="AC220" s="39">
        <v>14320</v>
      </c>
      <c r="AD220" s="39">
        <v>7600</v>
      </c>
      <c r="AE220" s="39">
        <v>3940</v>
      </c>
      <c r="AF220" s="39">
        <v>2350</v>
      </c>
      <c r="AG220" s="39">
        <v>200</v>
      </c>
      <c r="AH220" s="39" t="s">
        <v>334</v>
      </c>
      <c r="AI220" s="39">
        <v>99660</v>
      </c>
      <c r="AJ220" s="39">
        <v>23510</v>
      </c>
      <c r="AK220" s="39">
        <v>28430</v>
      </c>
      <c r="AL220" s="39">
        <v>19940</v>
      </c>
      <c r="AM220" s="39">
        <v>14430</v>
      </c>
      <c r="AN220" s="39">
        <v>7890</v>
      </c>
      <c r="AO220" s="39">
        <v>3900</v>
      </c>
      <c r="AP220" s="39">
        <v>2350</v>
      </c>
      <c r="AQ220" s="39">
        <v>190</v>
      </c>
      <c r="AR220" s="39" t="s">
        <v>334</v>
      </c>
      <c r="AS220" s="39">
        <v>100640</v>
      </c>
      <c r="AT220" s="39">
        <v>23960</v>
      </c>
      <c r="AU220" s="39">
        <v>28350</v>
      </c>
      <c r="AV220" s="39">
        <v>19940</v>
      </c>
      <c r="AW220" s="39">
        <v>14570</v>
      </c>
      <c r="AX220" s="39">
        <v>8020</v>
      </c>
      <c r="AY220" s="39">
        <v>3980</v>
      </c>
      <c r="AZ220" s="39">
        <v>2430</v>
      </c>
      <c r="BA220" s="39">
        <v>190</v>
      </c>
      <c r="BB220" s="39" t="s">
        <v>334</v>
      </c>
      <c r="BC220" s="39">
        <v>101430</v>
      </c>
      <c r="BD220" s="39">
        <v>24710</v>
      </c>
      <c r="BE220" s="39">
        <v>27890</v>
      </c>
      <c r="BF220" s="39">
        <v>19910</v>
      </c>
      <c r="BG220" s="39">
        <v>14700</v>
      </c>
      <c r="BH220" s="39">
        <v>8220</v>
      </c>
      <c r="BI220" s="39">
        <v>4050</v>
      </c>
      <c r="BJ220" s="39">
        <v>2440</v>
      </c>
      <c r="BK220" s="39">
        <v>190</v>
      </c>
      <c r="BL220" s="39" t="s">
        <v>334</v>
      </c>
      <c r="BM220" s="39">
        <v>102110</v>
      </c>
      <c r="BN220" s="39">
        <v>24960</v>
      </c>
      <c r="BO220" s="39">
        <v>27890</v>
      </c>
      <c r="BP220" s="39">
        <v>19990</v>
      </c>
      <c r="BQ220" s="39">
        <v>14830</v>
      </c>
      <c r="BR220" s="39">
        <v>8450</v>
      </c>
      <c r="BS220" s="39">
        <v>4180</v>
      </c>
      <c r="BT220" s="39">
        <v>2510</v>
      </c>
      <c r="BU220" s="39">
        <v>200</v>
      </c>
      <c r="BV220" s="39" t="s">
        <v>334</v>
      </c>
      <c r="BW220" s="39">
        <v>103010</v>
      </c>
      <c r="BX220" s="39">
        <v>25200</v>
      </c>
      <c r="BY220" s="39">
        <v>27860</v>
      </c>
      <c r="BZ220" s="39">
        <v>20100</v>
      </c>
      <c r="CA220" s="39">
        <v>14940</v>
      </c>
      <c r="CB220" s="39">
        <v>8660</v>
      </c>
      <c r="CC220" s="39">
        <v>4280</v>
      </c>
      <c r="CD220" s="39">
        <v>2550</v>
      </c>
      <c r="CE220" s="39">
        <v>200</v>
      </c>
      <c r="CF220" s="39" t="s">
        <v>334</v>
      </c>
      <c r="CG220" s="39">
        <v>103790</v>
      </c>
      <c r="CH220" s="39">
        <v>25240</v>
      </c>
      <c r="CI220" s="39">
        <v>27950</v>
      </c>
      <c r="CJ220" s="39">
        <v>20220</v>
      </c>
      <c r="CK220" s="39">
        <v>15130</v>
      </c>
      <c r="CL220" s="39">
        <v>8810</v>
      </c>
      <c r="CM220" s="39">
        <v>4350</v>
      </c>
      <c r="CN220" s="39">
        <v>2600</v>
      </c>
      <c r="CO220" s="39">
        <v>200</v>
      </c>
      <c r="CP220" s="39" t="s">
        <v>334</v>
      </c>
      <c r="CQ220" s="39">
        <v>104490</v>
      </c>
      <c r="CR220" s="39">
        <v>25300</v>
      </c>
      <c r="CS220" s="39">
        <v>28100</v>
      </c>
      <c r="CT220" s="39">
        <v>20350</v>
      </c>
      <c r="CU220" s="39">
        <v>15390</v>
      </c>
      <c r="CV220" s="39">
        <v>9050</v>
      </c>
      <c r="CW220" s="39">
        <v>4430</v>
      </c>
      <c r="CX220" s="39">
        <v>2610</v>
      </c>
      <c r="CY220" s="39">
        <v>190</v>
      </c>
      <c r="CZ220" s="39" t="s">
        <v>334</v>
      </c>
      <c r="DA220" s="39">
        <v>105420</v>
      </c>
      <c r="DB220" s="39">
        <v>25380</v>
      </c>
      <c r="DC220" s="39">
        <v>28240</v>
      </c>
      <c r="DD220" s="39">
        <v>20550</v>
      </c>
      <c r="DE220" s="39">
        <v>15660</v>
      </c>
      <c r="DF220" s="39">
        <v>9290</v>
      </c>
      <c r="DG220" s="39">
        <v>4530</v>
      </c>
      <c r="DH220" s="39">
        <v>2650</v>
      </c>
      <c r="DI220" s="39">
        <v>190</v>
      </c>
      <c r="DJ220" s="39" t="s">
        <v>334</v>
      </c>
      <c r="DK220" s="39">
        <v>106500</v>
      </c>
      <c r="DL220" s="39">
        <v>25350</v>
      </c>
      <c r="DM220" s="39">
        <v>28400</v>
      </c>
      <c r="DN220" s="39">
        <v>20720</v>
      </c>
      <c r="DO220" s="39">
        <v>16040</v>
      </c>
      <c r="DP220" s="39">
        <v>9490</v>
      </c>
      <c r="DQ220" s="39">
        <v>4540</v>
      </c>
      <c r="DR220" s="39">
        <v>2660</v>
      </c>
      <c r="DS220" s="39">
        <v>200</v>
      </c>
      <c r="DT220" s="39" t="s">
        <v>334</v>
      </c>
      <c r="DU220" s="39">
        <v>107390</v>
      </c>
      <c r="DV220" s="39">
        <v>25450</v>
      </c>
      <c r="DW220" s="39">
        <v>28570</v>
      </c>
      <c r="DX220" s="39">
        <v>20900</v>
      </c>
      <c r="DY220" s="39">
        <v>16300</v>
      </c>
      <c r="DZ220" s="39">
        <v>9620</v>
      </c>
      <c r="EA220" s="39">
        <v>4590</v>
      </c>
      <c r="EB220" s="39">
        <v>2660</v>
      </c>
      <c r="EC220" s="39">
        <v>200</v>
      </c>
      <c r="ED220" s="39" t="s">
        <v>334</v>
      </c>
      <c r="EE220" s="39">
        <v>108290</v>
      </c>
      <c r="EF220" s="39">
        <v>25590</v>
      </c>
      <c r="EG220" s="39">
        <v>28710</v>
      </c>
      <c r="EH220" s="39">
        <v>21160</v>
      </c>
      <c r="EI220" s="39">
        <v>16520</v>
      </c>
      <c r="EJ220" s="39">
        <v>9830</v>
      </c>
      <c r="EK220" s="39">
        <v>4680</v>
      </c>
      <c r="EL220" s="39">
        <v>2680</v>
      </c>
      <c r="EM220" s="39">
        <v>200</v>
      </c>
      <c r="EN220" s="39" t="s">
        <v>334</v>
      </c>
      <c r="EO220" s="39">
        <v>109360</v>
      </c>
      <c r="EP220" s="39">
        <v>25640</v>
      </c>
      <c r="EQ220" s="39">
        <v>29030</v>
      </c>
      <c r="ER220" s="39">
        <v>21360</v>
      </c>
      <c r="ES220" s="39">
        <v>16680</v>
      </c>
      <c r="ET220" s="39">
        <v>10060</v>
      </c>
      <c r="EU220" s="39">
        <v>4720</v>
      </c>
      <c r="EV220" s="39">
        <v>2690</v>
      </c>
      <c r="EW220" s="39">
        <v>210</v>
      </c>
      <c r="EX220" s="39" t="s">
        <v>334</v>
      </c>
      <c r="EY220" s="39">
        <v>110400</v>
      </c>
      <c r="EZ220" s="39">
        <v>25840</v>
      </c>
      <c r="FA220" s="39">
        <v>29170</v>
      </c>
      <c r="FB220" s="39">
        <v>21580</v>
      </c>
      <c r="FC220" s="39">
        <v>16860</v>
      </c>
      <c r="FD220" s="39">
        <v>10180</v>
      </c>
      <c r="FE220" s="39">
        <v>4780</v>
      </c>
      <c r="FF220" s="39">
        <v>2700</v>
      </c>
      <c r="FG220" s="39">
        <v>210</v>
      </c>
      <c r="FH220" s="39" t="s">
        <v>334</v>
      </c>
      <c r="FI220" s="39">
        <v>111320</v>
      </c>
      <c r="FJ220" s="39">
        <v>25970</v>
      </c>
      <c r="FK220" s="39">
        <v>29360</v>
      </c>
      <c r="FL220" s="39">
        <v>21620</v>
      </c>
      <c r="FM220" s="39">
        <v>16950</v>
      </c>
      <c r="FN220" s="39">
        <v>10320</v>
      </c>
      <c r="FO220" s="39">
        <v>4800</v>
      </c>
      <c r="FP220" s="39">
        <v>2690</v>
      </c>
      <c r="FQ220" s="39">
        <v>220</v>
      </c>
      <c r="FR220" s="39" t="s">
        <v>334</v>
      </c>
      <c r="FS220" s="39">
        <v>111920</v>
      </c>
      <c r="FT220" s="39">
        <v>26170</v>
      </c>
      <c r="FU220" s="39">
        <v>29510</v>
      </c>
      <c r="FV220" s="39">
        <v>21720</v>
      </c>
      <c r="FW220" s="39">
        <v>17010</v>
      </c>
      <c r="FX220" s="39">
        <v>10380</v>
      </c>
      <c r="FY220" s="39">
        <v>4840</v>
      </c>
      <c r="FZ220" s="39">
        <v>2690</v>
      </c>
      <c r="GA220" s="39">
        <v>220</v>
      </c>
      <c r="GB220" s="39" t="s">
        <v>334</v>
      </c>
      <c r="GC220" s="39">
        <v>112540</v>
      </c>
      <c r="GD220" s="39">
        <v>26340</v>
      </c>
      <c r="GE220" s="39">
        <v>29550</v>
      </c>
      <c r="GF220" s="39">
        <v>21770</v>
      </c>
      <c r="GG220" s="39">
        <v>17060</v>
      </c>
      <c r="GH220" s="39">
        <v>10430</v>
      </c>
      <c r="GI220" s="39">
        <v>4860</v>
      </c>
      <c r="GJ220" s="39">
        <v>2710</v>
      </c>
      <c r="GK220" s="39">
        <v>220</v>
      </c>
      <c r="GL220" s="39" t="s">
        <v>334</v>
      </c>
      <c r="GM220" s="39">
        <v>112940</v>
      </c>
      <c r="GN220" s="39">
        <v>26400</v>
      </c>
      <c r="GO220" s="39">
        <v>29610</v>
      </c>
      <c r="GP220" s="39">
        <v>21790</v>
      </c>
      <c r="GQ220" s="39">
        <v>17120</v>
      </c>
      <c r="GR220" s="39">
        <v>10510</v>
      </c>
      <c r="GS220" s="39">
        <v>4900</v>
      </c>
      <c r="GT220" s="39">
        <v>2720</v>
      </c>
      <c r="GU220" s="39">
        <v>220</v>
      </c>
      <c r="GV220" s="39" t="s">
        <v>334</v>
      </c>
      <c r="GW220" s="39">
        <v>113270</v>
      </c>
      <c r="GX220" s="39">
        <v>26460</v>
      </c>
      <c r="GY220" s="39">
        <v>29680</v>
      </c>
      <c r="GZ220" s="39">
        <v>21890</v>
      </c>
      <c r="HA220" s="39">
        <v>17190</v>
      </c>
      <c r="HB220" s="39">
        <v>10570</v>
      </c>
      <c r="HC220" s="39">
        <v>4940</v>
      </c>
      <c r="HD220" s="39">
        <v>2740</v>
      </c>
      <c r="HE220" s="39">
        <v>230</v>
      </c>
      <c r="HF220" s="39" t="s">
        <v>334</v>
      </c>
      <c r="HG220" s="39">
        <v>113690</v>
      </c>
      <c r="HH220" s="39">
        <v>26550</v>
      </c>
      <c r="HI220" s="39">
        <v>29700</v>
      </c>
      <c r="HJ220" s="39">
        <v>22030</v>
      </c>
      <c r="HK220" s="39">
        <v>17270</v>
      </c>
      <c r="HL220" s="39">
        <v>10640</v>
      </c>
      <c r="HM220" s="39">
        <v>4970</v>
      </c>
      <c r="HN220" s="39">
        <v>2740</v>
      </c>
      <c r="HO220" s="39">
        <v>230</v>
      </c>
      <c r="HP220" s="39" t="s">
        <v>334</v>
      </c>
      <c r="HQ220" s="39">
        <v>114120</v>
      </c>
      <c r="HR220" s="39">
        <v>26680</v>
      </c>
      <c r="HS220" s="39">
        <v>29760</v>
      </c>
      <c r="HT220" s="39">
        <v>22120</v>
      </c>
      <c r="HU220" s="39">
        <v>17340</v>
      </c>
      <c r="HV220" s="39">
        <v>10730</v>
      </c>
      <c r="HW220" s="39">
        <v>5020</v>
      </c>
      <c r="HX220" s="39">
        <v>2750</v>
      </c>
      <c r="HY220" s="39">
        <v>230</v>
      </c>
      <c r="HZ220" s="39" t="s">
        <v>334</v>
      </c>
      <c r="IA220" s="39">
        <v>114620</v>
      </c>
      <c r="IB220" s="39">
        <v>26750</v>
      </c>
      <c r="IC220" s="39">
        <v>29880</v>
      </c>
      <c r="ID220" s="39">
        <v>22300</v>
      </c>
      <c r="IE220" s="39">
        <v>17470</v>
      </c>
      <c r="IF220" s="39">
        <v>10850</v>
      </c>
      <c r="IG220" s="39">
        <v>5080</v>
      </c>
      <c r="IH220" s="39">
        <v>2790</v>
      </c>
      <c r="II220" s="39">
        <v>230</v>
      </c>
      <c r="IJ220" s="39" t="s">
        <v>334</v>
      </c>
      <c r="IK220" s="39">
        <v>115340</v>
      </c>
      <c r="IL220" s="39">
        <v>26910</v>
      </c>
      <c r="IM220" s="39">
        <v>30020</v>
      </c>
      <c r="IN220" s="39">
        <v>22460</v>
      </c>
      <c r="IO220" s="39">
        <v>17650</v>
      </c>
      <c r="IP220" s="39">
        <v>10980</v>
      </c>
      <c r="IQ220" s="39">
        <v>5150</v>
      </c>
      <c r="IR220" s="39">
        <v>2810</v>
      </c>
      <c r="IS220" s="39">
        <v>230</v>
      </c>
      <c r="IT220" s="39" t="s">
        <v>334</v>
      </c>
      <c r="IU220" s="39">
        <v>116210</v>
      </c>
      <c r="IV220" s="39">
        <v>27080</v>
      </c>
      <c r="IW220" s="39">
        <v>30190</v>
      </c>
      <c r="IX220" s="39">
        <v>22610</v>
      </c>
      <c r="IY220" s="39">
        <v>17780</v>
      </c>
      <c r="IZ220" s="39">
        <v>11080</v>
      </c>
      <c r="JA220" s="39">
        <v>5210</v>
      </c>
      <c r="JB220" s="39">
        <v>2840</v>
      </c>
      <c r="JC220" s="39">
        <v>230</v>
      </c>
      <c r="JD220" s="39" t="s">
        <v>334</v>
      </c>
      <c r="JE220" s="39">
        <v>117020</v>
      </c>
      <c r="JF220" s="39">
        <v>27260</v>
      </c>
      <c r="JG220" s="39">
        <v>30320</v>
      </c>
      <c r="JH220" s="39">
        <v>22790</v>
      </c>
      <c r="JI220" s="39">
        <v>17960</v>
      </c>
      <c r="JJ220" s="39">
        <v>11150</v>
      </c>
      <c r="JK220" s="39">
        <v>5260</v>
      </c>
      <c r="JL220" s="39">
        <v>2870</v>
      </c>
      <c r="JM220" s="39">
        <v>230</v>
      </c>
      <c r="JN220" s="39" t="s">
        <v>334</v>
      </c>
      <c r="JO220" s="39">
        <v>117850</v>
      </c>
      <c r="JP220" s="39">
        <v>27460</v>
      </c>
      <c r="JQ220" s="39">
        <v>30440</v>
      </c>
      <c r="JR220" s="39">
        <v>22970</v>
      </c>
      <c r="JS220" s="39">
        <v>18090</v>
      </c>
      <c r="JT220" s="39">
        <v>11250</v>
      </c>
      <c r="JU220" s="39">
        <v>5320</v>
      </c>
      <c r="JV220" s="39">
        <v>2900</v>
      </c>
      <c r="JW220" s="39">
        <v>240</v>
      </c>
      <c r="JX220" s="39" t="s">
        <v>334</v>
      </c>
      <c r="JY220" s="39">
        <v>118670</v>
      </c>
      <c r="JZ220" s="39">
        <v>27590</v>
      </c>
      <c r="KA220" s="39">
        <v>30570</v>
      </c>
      <c r="KB220" s="39">
        <v>23140</v>
      </c>
      <c r="KC220" s="39">
        <v>18250</v>
      </c>
      <c r="KD220" s="39">
        <v>11310</v>
      </c>
      <c r="KE220" s="39">
        <v>5370</v>
      </c>
      <c r="KF220" s="39">
        <v>2920</v>
      </c>
      <c r="KG220" s="39">
        <v>240</v>
      </c>
      <c r="KH220" s="39" t="s">
        <v>334</v>
      </c>
      <c r="KI220" s="39">
        <v>119390</v>
      </c>
      <c r="KJ220" s="39">
        <v>27740</v>
      </c>
      <c r="KK220" s="39">
        <v>30710</v>
      </c>
      <c r="KL220" s="39">
        <v>23280</v>
      </c>
      <c r="KM220" s="39">
        <v>18400</v>
      </c>
      <c r="KN220" s="39">
        <v>11460</v>
      </c>
      <c r="KO220" s="39">
        <v>5450</v>
      </c>
      <c r="KP220" s="39">
        <v>2970</v>
      </c>
      <c r="KQ220" s="39">
        <v>240</v>
      </c>
      <c r="KR220" s="39" t="s">
        <v>334</v>
      </c>
      <c r="KS220" s="39">
        <v>120240</v>
      </c>
      <c r="KT220" s="39">
        <v>27840</v>
      </c>
      <c r="KU220" s="39">
        <v>30830</v>
      </c>
      <c r="KV220" s="39">
        <v>23430</v>
      </c>
      <c r="KW220" s="39">
        <v>18510</v>
      </c>
      <c r="KX220" s="39">
        <v>11530</v>
      </c>
      <c r="KY220" s="39">
        <v>5530</v>
      </c>
      <c r="KZ220" s="39">
        <v>3000</v>
      </c>
      <c r="LA220" s="39">
        <v>240</v>
      </c>
      <c r="LB220" s="39" t="s">
        <v>334</v>
      </c>
      <c r="LC220" s="39">
        <v>120910</v>
      </c>
      <c r="LD220" t="str">
        <f>INDEX(Lookup!$F$2:$F$375, MATCH(D220,Lookup!$A$2:$A$375,0))</f>
        <v>:</v>
      </c>
    </row>
    <row r="221" spans="2:316" ht="15" x14ac:dyDescent="0.25">
      <c r="B221" s="1" t="s">
        <v>342</v>
      </c>
      <c r="C221" s="42">
        <v>3515</v>
      </c>
      <c r="D221" s="42" t="s">
        <v>769</v>
      </c>
      <c r="E221" s="37" t="s">
        <v>770</v>
      </c>
      <c r="F221" s="38">
        <v>15240</v>
      </c>
      <c r="G221" s="38">
        <v>19020</v>
      </c>
      <c r="H221" s="38">
        <v>9320</v>
      </c>
      <c r="I221" s="38">
        <v>3500</v>
      </c>
      <c r="J221" s="38">
        <v>1690</v>
      </c>
      <c r="K221" s="38">
        <v>860</v>
      </c>
      <c r="L221" s="38">
        <v>310</v>
      </c>
      <c r="M221" s="38">
        <v>10</v>
      </c>
      <c r="N221" s="38" t="s">
        <v>334</v>
      </c>
      <c r="O221" s="39">
        <v>49930</v>
      </c>
      <c r="P221" s="39">
        <v>15530</v>
      </c>
      <c r="Q221" s="39">
        <v>19090</v>
      </c>
      <c r="R221" s="39">
        <v>9440</v>
      </c>
      <c r="S221" s="39">
        <v>3400</v>
      </c>
      <c r="T221" s="39">
        <v>1730</v>
      </c>
      <c r="U221" s="39">
        <v>820</v>
      </c>
      <c r="V221" s="39">
        <v>310</v>
      </c>
      <c r="W221" s="39">
        <v>10</v>
      </c>
      <c r="X221" s="39" t="s">
        <v>334</v>
      </c>
      <c r="Y221" s="39">
        <v>50320</v>
      </c>
      <c r="Z221" s="39">
        <v>15750</v>
      </c>
      <c r="AA221" s="39">
        <v>19210</v>
      </c>
      <c r="AB221" s="39">
        <v>9410</v>
      </c>
      <c r="AC221" s="39">
        <v>3350</v>
      </c>
      <c r="AD221" s="39">
        <v>1710</v>
      </c>
      <c r="AE221" s="39">
        <v>770</v>
      </c>
      <c r="AF221" s="39">
        <v>280</v>
      </c>
      <c r="AG221" s="39">
        <v>10</v>
      </c>
      <c r="AH221" s="39" t="s">
        <v>334</v>
      </c>
      <c r="AI221" s="39">
        <v>50480</v>
      </c>
      <c r="AJ221" s="39">
        <v>16010</v>
      </c>
      <c r="AK221" s="39">
        <v>19160</v>
      </c>
      <c r="AL221" s="39">
        <v>9450</v>
      </c>
      <c r="AM221" s="39">
        <v>3320</v>
      </c>
      <c r="AN221" s="39">
        <v>1730</v>
      </c>
      <c r="AO221" s="39">
        <v>770</v>
      </c>
      <c r="AP221" s="39">
        <v>270</v>
      </c>
      <c r="AQ221" s="39">
        <v>10</v>
      </c>
      <c r="AR221" s="39" t="s">
        <v>334</v>
      </c>
      <c r="AS221" s="39">
        <v>50720</v>
      </c>
      <c r="AT221" s="39">
        <v>16130</v>
      </c>
      <c r="AU221" s="39">
        <v>19080</v>
      </c>
      <c r="AV221" s="39">
        <v>9560</v>
      </c>
      <c r="AW221" s="39">
        <v>3280</v>
      </c>
      <c r="AX221" s="39">
        <v>1790</v>
      </c>
      <c r="AY221" s="39">
        <v>790</v>
      </c>
      <c r="AZ221" s="39">
        <v>290</v>
      </c>
      <c r="BA221" s="39">
        <v>10</v>
      </c>
      <c r="BB221" s="39" t="s">
        <v>334</v>
      </c>
      <c r="BC221" s="39">
        <v>50920</v>
      </c>
      <c r="BD221" s="39">
        <v>16220</v>
      </c>
      <c r="BE221" s="39">
        <v>19050</v>
      </c>
      <c r="BF221" s="39">
        <v>9640</v>
      </c>
      <c r="BG221" s="39">
        <v>3280</v>
      </c>
      <c r="BH221" s="39">
        <v>1810</v>
      </c>
      <c r="BI221" s="39">
        <v>790</v>
      </c>
      <c r="BJ221" s="39">
        <v>290</v>
      </c>
      <c r="BK221" s="39">
        <v>10</v>
      </c>
      <c r="BL221" s="39" t="s">
        <v>334</v>
      </c>
      <c r="BM221" s="39">
        <v>51090</v>
      </c>
      <c r="BN221" s="39">
        <v>16250</v>
      </c>
      <c r="BO221" s="39">
        <v>19010</v>
      </c>
      <c r="BP221" s="39">
        <v>9630</v>
      </c>
      <c r="BQ221" s="39">
        <v>3290</v>
      </c>
      <c r="BR221" s="39">
        <v>1800</v>
      </c>
      <c r="BS221" s="39">
        <v>810</v>
      </c>
      <c r="BT221" s="39">
        <v>300</v>
      </c>
      <c r="BU221" s="39">
        <v>10</v>
      </c>
      <c r="BV221" s="39" t="s">
        <v>334</v>
      </c>
      <c r="BW221" s="39">
        <v>51100</v>
      </c>
      <c r="BX221" s="39">
        <v>16370</v>
      </c>
      <c r="BY221" s="39">
        <v>19180</v>
      </c>
      <c r="BZ221" s="39">
        <v>9600</v>
      </c>
      <c r="CA221" s="39">
        <v>3320</v>
      </c>
      <c r="CB221" s="39">
        <v>1810</v>
      </c>
      <c r="CC221" s="39">
        <v>810</v>
      </c>
      <c r="CD221" s="39">
        <v>300</v>
      </c>
      <c r="CE221" s="39">
        <v>10</v>
      </c>
      <c r="CF221" s="39" t="s">
        <v>334</v>
      </c>
      <c r="CG221" s="39">
        <v>51410</v>
      </c>
      <c r="CH221" s="39">
        <v>16420</v>
      </c>
      <c r="CI221" s="39">
        <v>19250</v>
      </c>
      <c r="CJ221" s="39">
        <v>9720</v>
      </c>
      <c r="CK221" s="39">
        <v>3410</v>
      </c>
      <c r="CL221" s="39">
        <v>1850</v>
      </c>
      <c r="CM221" s="39">
        <v>830</v>
      </c>
      <c r="CN221" s="39">
        <v>310</v>
      </c>
      <c r="CO221" s="39">
        <v>10</v>
      </c>
      <c r="CP221" s="39" t="s">
        <v>334</v>
      </c>
      <c r="CQ221" s="39">
        <v>51800</v>
      </c>
      <c r="CR221" s="39">
        <v>16480</v>
      </c>
      <c r="CS221" s="39">
        <v>19400</v>
      </c>
      <c r="CT221" s="39">
        <v>9760</v>
      </c>
      <c r="CU221" s="39">
        <v>3530</v>
      </c>
      <c r="CV221" s="39">
        <v>1870</v>
      </c>
      <c r="CW221" s="39">
        <v>840</v>
      </c>
      <c r="CX221" s="39">
        <v>310</v>
      </c>
      <c r="CY221" s="39">
        <v>10</v>
      </c>
      <c r="CZ221" s="39" t="s">
        <v>334</v>
      </c>
      <c r="DA221" s="39">
        <v>52190</v>
      </c>
      <c r="DB221" s="39">
        <v>16510</v>
      </c>
      <c r="DC221" s="39">
        <v>19570</v>
      </c>
      <c r="DD221" s="39">
        <v>9900</v>
      </c>
      <c r="DE221" s="39">
        <v>3530</v>
      </c>
      <c r="DF221" s="39">
        <v>1930</v>
      </c>
      <c r="DG221" s="39">
        <v>840</v>
      </c>
      <c r="DH221" s="39">
        <v>320</v>
      </c>
      <c r="DI221" s="39">
        <v>10</v>
      </c>
      <c r="DJ221" s="39" t="s">
        <v>334</v>
      </c>
      <c r="DK221" s="39">
        <v>52610</v>
      </c>
      <c r="DL221" s="39">
        <v>16590</v>
      </c>
      <c r="DM221" s="39">
        <v>19780</v>
      </c>
      <c r="DN221" s="39">
        <v>10000</v>
      </c>
      <c r="DO221" s="39">
        <v>3640</v>
      </c>
      <c r="DP221" s="39">
        <v>1940</v>
      </c>
      <c r="DQ221" s="39">
        <v>860</v>
      </c>
      <c r="DR221" s="39">
        <v>320</v>
      </c>
      <c r="DS221" s="39">
        <v>10</v>
      </c>
      <c r="DT221" s="39" t="s">
        <v>334</v>
      </c>
      <c r="DU221" s="39">
        <v>53140</v>
      </c>
      <c r="DV221" s="39">
        <v>16720</v>
      </c>
      <c r="DW221" s="39">
        <v>20000</v>
      </c>
      <c r="DX221" s="39">
        <v>10150</v>
      </c>
      <c r="DY221" s="39">
        <v>3770</v>
      </c>
      <c r="DZ221" s="39">
        <v>1990</v>
      </c>
      <c r="EA221" s="39">
        <v>870</v>
      </c>
      <c r="EB221" s="39">
        <v>320</v>
      </c>
      <c r="EC221" s="39">
        <v>10</v>
      </c>
      <c r="ED221" s="39" t="s">
        <v>334</v>
      </c>
      <c r="EE221" s="39">
        <v>53820</v>
      </c>
      <c r="EF221" s="39">
        <v>16850</v>
      </c>
      <c r="EG221" s="39">
        <v>20320</v>
      </c>
      <c r="EH221" s="39">
        <v>10320</v>
      </c>
      <c r="EI221" s="39">
        <v>3860</v>
      </c>
      <c r="EJ221" s="39">
        <v>1990</v>
      </c>
      <c r="EK221" s="39">
        <v>870</v>
      </c>
      <c r="EL221" s="39">
        <v>320</v>
      </c>
      <c r="EM221" s="39">
        <v>10</v>
      </c>
      <c r="EN221" s="39" t="s">
        <v>334</v>
      </c>
      <c r="EO221" s="39">
        <v>54550</v>
      </c>
      <c r="EP221" s="39">
        <v>17110</v>
      </c>
      <c r="EQ221" s="39">
        <v>20780</v>
      </c>
      <c r="ER221" s="39">
        <v>10500</v>
      </c>
      <c r="ES221" s="39">
        <v>3940</v>
      </c>
      <c r="ET221" s="39">
        <v>2020</v>
      </c>
      <c r="EU221" s="39">
        <v>880</v>
      </c>
      <c r="EV221" s="39">
        <v>320</v>
      </c>
      <c r="EW221" s="39">
        <v>10</v>
      </c>
      <c r="EX221" s="39" t="s">
        <v>334</v>
      </c>
      <c r="EY221" s="39">
        <v>55560</v>
      </c>
      <c r="EZ221" s="39">
        <v>17650</v>
      </c>
      <c r="FA221" s="39">
        <v>21340</v>
      </c>
      <c r="FB221" s="39">
        <v>10680</v>
      </c>
      <c r="FC221" s="39">
        <v>4030</v>
      </c>
      <c r="FD221" s="39">
        <v>2040</v>
      </c>
      <c r="FE221" s="39">
        <v>880</v>
      </c>
      <c r="FF221" s="39">
        <v>320</v>
      </c>
      <c r="FG221" s="39">
        <v>10</v>
      </c>
      <c r="FH221" s="39" t="s">
        <v>334</v>
      </c>
      <c r="FI221" s="39">
        <v>56950</v>
      </c>
      <c r="FJ221" s="39">
        <v>17980</v>
      </c>
      <c r="FK221" s="39">
        <v>21850</v>
      </c>
      <c r="FL221" s="39">
        <v>10780</v>
      </c>
      <c r="FM221" s="39">
        <v>4050</v>
      </c>
      <c r="FN221" s="39">
        <v>2050</v>
      </c>
      <c r="FO221" s="39">
        <v>870</v>
      </c>
      <c r="FP221" s="39">
        <v>330</v>
      </c>
      <c r="FQ221" s="39">
        <v>10</v>
      </c>
      <c r="FR221" s="39" t="s">
        <v>334</v>
      </c>
      <c r="FS221" s="39">
        <v>57920</v>
      </c>
      <c r="FT221" s="39">
        <v>18120</v>
      </c>
      <c r="FU221" s="39">
        <v>22080</v>
      </c>
      <c r="FV221" s="39">
        <v>10840</v>
      </c>
      <c r="FW221" s="39">
        <v>4100</v>
      </c>
      <c r="FX221" s="39">
        <v>2070</v>
      </c>
      <c r="FY221" s="39">
        <v>870</v>
      </c>
      <c r="FZ221" s="39">
        <v>330</v>
      </c>
      <c r="GA221" s="39">
        <v>10</v>
      </c>
      <c r="GB221" s="39" t="s">
        <v>334</v>
      </c>
      <c r="GC221" s="39">
        <v>58410</v>
      </c>
      <c r="GD221" s="39">
        <v>18390</v>
      </c>
      <c r="GE221" s="39">
        <v>22100</v>
      </c>
      <c r="GF221" s="39">
        <v>10880</v>
      </c>
      <c r="GG221" s="39">
        <v>4150</v>
      </c>
      <c r="GH221" s="39">
        <v>2150</v>
      </c>
      <c r="GI221" s="39">
        <v>870</v>
      </c>
      <c r="GJ221" s="39">
        <v>330</v>
      </c>
      <c r="GK221" s="39">
        <v>10</v>
      </c>
      <c r="GL221" s="39" t="s">
        <v>334</v>
      </c>
      <c r="GM221" s="39">
        <v>58880</v>
      </c>
      <c r="GN221" s="39">
        <v>18520</v>
      </c>
      <c r="GO221" s="39">
        <v>22160</v>
      </c>
      <c r="GP221" s="39">
        <v>10960</v>
      </c>
      <c r="GQ221" s="39">
        <v>4180</v>
      </c>
      <c r="GR221" s="39">
        <v>2160</v>
      </c>
      <c r="GS221" s="39">
        <v>870</v>
      </c>
      <c r="GT221" s="39">
        <v>340</v>
      </c>
      <c r="GU221" s="39">
        <v>10</v>
      </c>
      <c r="GV221" s="39" t="s">
        <v>334</v>
      </c>
      <c r="GW221" s="39">
        <v>59210</v>
      </c>
      <c r="GX221" s="39">
        <v>18540</v>
      </c>
      <c r="GY221" s="39">
        <v>22190</v>
      </c>
      <c r="GZ221" s="39">
        <v>11000</v>
      </c>
      <c r="HA221" s="39">
        <v>4180</v>
      </c>
      <c r="HB221" s="39">
        <v>2170</v>
      </c>
      <c r="HC221" s="39">
        <v>880</v>
      </c>
      <c r="HD221" s="39">
        <v>350</v>
      </c>
      <c r="HE221" s="39">
        <v>20</v>
      </c>
      <c r="HF221" s="39" t="s">
        <v>334</v>
      </c>
      <c r="HG221" s="39">
        <v>59310</v>
      </c>
      <c r="HH221" s="39">
        <v>18540</v>
      </c>
      <c r="HI221" s="39">
        <v>22260</v>
      </c>
      <c r="HJ221" s="39">
        <v>11050</v>
      </c>
      <c r="HK221" s="39">
        <v>4200</v>
      </c>
      <c r="HL221" s="39">
        <v>2180</v>
      </c>
      <c r="HM221" s="39">
        <v>890</v>
      </c>
      <c r="HN221" s="39">
        <v>350</v>
      </c>
      <c r="HO221" s="39">
        <v>20</v>
      </c>
      <c r="HP221" s="39" t="s">
        <v>334</v>
      </c>
      <c r="HQ221" s="39">
        <v>59470</v>
      </c>
      <c r="HR221" s="39">
        <v>18690</v>
      </c>
      <c r="HS221" s="39">
        <v>22420</v>
      </c>
      <c r="HT221" s="39">
        <v>11070</v>
      </c>
      <c r="HU221" s="39">
        <v>4250</v>
      </c>
      <c r="HV221" s="39">
        <v>2220</v>
      </c>
      <c r="HW221" s="39">
        <v>880</v>
      </c>
      <c r="HX221" s="39">
        <v>350</v>
      </c>
      <c r="HY221" s="39">
        <v>20</v>
      </c>
      <c r="HZ221" s="39" t="s">
        <v>334</v>
      </c>
      <c r="IA221" s="39">
        <v>59890</v>
      </c>
      <c r="IB221" s="39">
        <v>18890</v>
      </c>
      <c r="IC221" s="39">
        <v>22740</v>
      </c>
      <c r="ID221" s="39">
        <v>11100</v>
      </c>
      <c r="IE221" s="39">
        <v>4250</v>
      </c>
      <c r="IF221" s="39">
        <v>2230</v>
      </c>
      <c r="IG221" s="39">
        <v>890</v>
      </c>
      <c r="IH221" s="39">
        <v>360</v>
      </c>
      <c r="II221" s="39">
        <v>20</v>
      </c>
      <c r="IJ221" s="39" t="s">
        <v>334</v>
      </c>
      <c r="IK221" s="39">
        <v>60480</v>
      </c>
      <c r="IL221" s="39">
        <v>19010</v>
      </c>
      <c r="IM221" s="39">
        <v>22790</v>
      </c>
      <c r="IN221" s="39">
        <v>11120</v>
      </c>
      <c r="IO221" s="39">
        <v>4280</v>
      </c>
      <c r="IP221" s="39">
        <v>2270</v>
      </c>
      <c r="IQ221" s="39">
        <v>900</v>
      </c>
      <c r="IR221" s="39">
        <v>360</v>
      </c>
      <c r="IS221" s="39">
        <v>20</v>
      </c>
      <c r="IT221" s="39" t="s">
        <v>334</v>
      </c>
      <c r="IU221" s="39">
        <v>60740</v>
      </c>
      <c r="IV221" s="39">
        <v>19050</v>
      </c>
      <c r="IW221" s="39">
        <v>22850</v>
      </c>
      <c r="IX221" s="39">
        <v>11130</v>
      </c>
      <c r="IY221" s="39">
        <v>4290</v>
      </c>
      <c r="IZ221" s="39">
        <v>2280</v>
      </c>
      <c r="JA221" s="39">
        <v>910</v>
      </c>
      <c r="JB221" s="39">
        <v>360</v>
      </c>
      <c r="JC221" s="39">
        <v>20</v>
      </c>
      <c r="JD221" s="39" t="s">
        <v>334</v>
      </c>
      <c r="JE221" s="39">
        <v>60880</v>
      </c>
      <c r="JF221" s="39">
        <v>19080</v>
      </c>
      <c r="JG221" s="39">
        <v>22880</v>
      </c>
      <c r="JH221" s="39">
        <v>11190</v>
      </c>
      <c r="JI221" s="39">
        <v>4350</v>
      </c>
      <c r="JJ221" s="39">
        <v>2280</v>
      </c>
      <c r="JK221" s="39">
        <v>920</v>
      </c>
      <c r="JL221" s="39">
        <v>360</v>
      </c>
      <c r="JM221" s="39">
        <v>20</v>
      </c>
      <c r="JN221" s="39" t="s">
        <v>334</v>
      </c>
      <c r="JO221" s="39">
        <v>61070</v>
      </c>
      <c r="JP221" s="39">
        <v>19130</v>
      </c>
      <c r="JQ221" s="39">
        <v>23000</v>
      </c>
      <c r="JR221" s="39">
        <v>11280</v>
      </c>
      <c r="JS221" s="39">
        <v>4390</v>
      </c>
      <c r="JT221" s="39">
        <v>2310</v>
      </c>
      <c r="JU221" s="39">
        <v>930</v>
      </c>
      <c r="JV221" s="39">
        <v>370</v>
      </c>
      <c r="JW221" s="39">
        <v>20</v>
      </c>
      <c r="JX221" s="39" t="s">
        <v>334</v>
      </c>
      <c r="JY221" s="39">
        <v>61420</v>
      </c>
      <c r="JZ221" s="39">
        <v>19150</v>
      </c>
      <c r="KA221" s="39">
        <v>23070</v>
      </c>
      <c r="KB221" s="39">
        <v>11340</v>
      </c>
      <c r="KC221" s="39">
        <v>4440</v>
      </c>
      <c r="KD221" s="39">
        <v>2320</v>
      </c>
      <c r="KE221" s="39">
        <v>930</v>
      </c>
      <c r="KF221" s="39">
        <v>370</v>
      </c>
      <c r="KG221" s="39">
        <v>20</v>
      </c>
      <c r="KH221" s="39" t="s">
        <v>334</v>
      </c>
      <c r="KI221" s="39">
        <v>61650</v>
      </c>
      <c r="KJ221" s="39">
        <v>19270</v>
      </c>
      <c r="KK221" s="39">
        <v>23100</v>
      </c>
      <c r="KL221" s="39">
        <v>11380</v>
      </c>
      <c r="KM221" s="39">
        <v>4460</v>
      </c>
      <c r="KN221" s="39">
        <v>2330</v>
      </c>
      <c r="KO221" s="39">
        <v>940</v>
      </c>
      <c r="KP221" s="39">
        <v>370</v>
      </c>
      <c r="KQ221" s="39">
        <v>20</v>
      </c>
      <c r="KR221" s="39" t="s">
        <v>334</v>
      </c>
      <c r="KS221" s="39">
        <v>61860</v>
      </c>
      <c r="KT221" s="39">
        <v>19350</v>
      </c>
      <c r="KU221" s="39">
        <v>23120</v>
      </c>
      <c r="KV221" s="39">
        <v>11440</v>
      </c>
      <c r="KW221" s="39">
        <v>4470</v>
      </c>
      <c r="KX221" s="39">
        <v>2350</v>
      </c>
      <c r="KY221" s="39">
        <v>950</v>
      </c>
      <c r="KZ221" s="39">
        <v>380</v>
      </c>
      <c r="LA221" s="39">
        <v>20</v>
      </c>
      <c r="LB221" s="39" t="s">
        <v>334</v>
      </c>
      <c r="LC221" s="39">
        <v>62060</v>
      </c>
      <c r="LD221" t="str">
        <f>INDEX(Lookup!$F$2:$F$375, MATCH(D221,Lookup!$A$2:$A$375,0))</f>
        <v>:</v>
      </c>
    </row>
    <row r="222" spans="2:316" ht="15" x14ac:dyDescent="0.25">
      <c r="B222" s="1" t="s">
        <v>342</v>
      </c>
      <c r="C222" s="42">
        <v>3520</v>
      </c>
      <c r="D222" s="42" t="s">
        <v>771</v>
      </c>
      <c r="E222" s="37" t="s">
        <v>772</v>
      </c>
      <c r="F222" s="38">
        <v>4090</v>
      </c>
      <c r="G222" s="38">
        <v>9140</v>
      </c>
      <c r="H222" s="38">
        <v>8090</v>
      </c>
      <c r="I222" s="38">
        <v>5120</v>
      </c>
      <c r="J222" s="38">
        <v>3470</v>
      </c>
      <c r="K222" s="38">
        <v>1950</v>
      </c>
      <c r="L222" s="38">
        <v>1440</v>
      </c>
      <c r="M222" s="38">
        <v>140</v>
      </c>
      <c r="N222" s="38" t="s">
        <v>334</v>
      </c>
      <c r="O222" s="39">
        <v>33430</v>
      </c>
      <c r="P222" s="39">
        <v>4210</v>
      </c>
      <c r="Q222" s="39">
        <v>9270</v>
      </c>
      <c r="R222" s="39">
        <v>8120</v>
      </c>
      <c r="S222" s="39">
        <v>5170</v>
      </c>
      <c r="T222" s="39">
        <v>3520</v>
      </c>
      <c r="U222" s="39">
        <v>1960</v>
      </c>
      <c r="V222" s="39">
        <v>1410</v>
      </c>
      <c r="W222" s="39">
        <v>120</v>
      </c>
      <c r="X222" s="39" t="s">
        <v>334</v>
      </c>
      <c r="Y222" s="39">
        <v>33780</v>
      </c>
      <c r="Z222" s="39">
        <v>4480</v>
      </c>
      <c r="AA222" s="39">
        <v>9630</v>
      </c>
      <c r="AB222" s="39">
        <v>8050</v>
      </c>
      <c r="AC222" s="39">
        <v>5290</v>
      </c>
      <c r="AD222" s="39">
        <v>3570</v>
      </c>
      <c r="AE222" s="39">
        <v>1970</v>
      </c>
      <c r="AF222" s="39">
        <v>1260</v>
      </c>
      <c r="AG222" s="39">
        <v>100</v>
      </c>
      <c r="AH222" s="39" t="s">
        <v>334</v>
      </c>
      <c r="AI222" s="39">
        <v>34340</v>
      </c>
      <c r="AJ222" s="39">
        <v>4630</v>
      </c>
      <c r="AK222" s="39">
        <v>9770</v>
      </c>
      <c r="AL222" s="39">
        <v>8010</v>
      </c>
      <c r="AM222" s="39">
        <v>5360</v>
      </c>
      <c r="AN222" s="39">
        <v>3660</v>
      </c>
      <c r="AO222" s="39">
        <v>1990</v>
      </c>
      <c r="AP222" s="39">
        <v>1250</v>
      </c>
      <c r="AQ222" s="39">
        <v>100</v>
      </c>
      <c r="AR222" s="39" t="s">
        <v>334</v>
      </c>
      <c r="AS222" s="39">
        <v>34770</v>
      </c>
      <c r="AT222" s="39">
        <v>4660</v>
      </c>
      <c r="AU222" s="39">
        <v>9920</v>
      </c>
      <c r="AV222" s="39">
        <v>7980</v>
      </c>
      <c r="AW222" s="39">
        <v>5470</v>
      </c>
      <c r="AX222" s="39">
        <v>3760</v>
      </c>
      <c r="AY222" s="39">
        <v>2060</v>
      </c>
      <c r="AZ222" s="39">
        <v>1270</v>
      </c>
      <c r="BA222" s="39">
        <v>100</v>
      </c>
      <c r="BB222" s="39" t="s">
        <v>334</v>
      </c>
      <c r="BC222" s="39">
        <v>35220</v>
      </c>
      <c r="BD222" s="39">
        <v>4720</v>
      </c>
      <c r="BE222" s="39">
        <v>10160</v>
      </c>
      <c r="BF222" s="39">
        <v>8010</v>
      </c>
      <c r="BG222" s="39">
        <v>5570</v>
      </c>
      <c r="BH222" s="39">
        <v>3860</v>
      </c>
      <c r="BI222" s="39">
        <v>2150</v>
      </c>
      <c r="BJ222" s="39">
        <v>1290</v>
      </c>
      <c r="BK222" s="39">
        <v>100</v>
      </c>
      <c r="BL222" s="39" t="s">
        <v>334</v>
      </c>
      <c r="BM222" s="39">
        <v>35850</v>
      </c>
      <c r="BN222" s="39">
        <v>4750</v>
      </c>
      <c r="BO222" s="39">
        <v>10260</v>
      </c>
      <c r="BP222" s="39">
        <v>8030</v>
      </c>
      <c r="BQ222" s="39">
        <v>5640</v>
      </c>
      <c r="BR222" s="39">
        <v>3930</v>
      </c>
      <c r="BS222" s="39">
        <v>2210</v>
      </c>
      <c r="BT222" s="39">
        <v>1300</v>
      </c>
      <c r="BU222" s="39">
        <v>100</v>
      </c>
      <c r="BV222" s="39" t="s">
        <v>334</v>
      </c>
      <c r="BW222" s="39">
        <v>36230</v>
      </c>
      <c r="BX222" s="39">
        <v>4760</v>
      </c>
      <c r="BY222" s="39">
        <v>10320</v>
      </c>
      <c r="BZ222" s="39">
        <v>8030</v>
      </c>
      <c r="CA222" s="39">
        <v>5780</v>
      </c>
      <c r="CB222" s="39">
        <v>4050</v>
      </c>
      <c r="CC222" s="39">
        <v>2260</v>
      </c>
      <c r="CD222" s="39">
        <v>1330</v>
      </c>
      <c r="CE222" s="39">
        <v>100</v>
      </c>
      <c r="CF222" s="39" t="s">
        <v>334</v>
      </c>
      <c r="CG222" s="39">
        <v>36620</v>
      </c>
      <c r="CH222" s="39">
        <v>4760</v>
      </c>
      <c r="CI222" s="39">
        <v>10370</v>
      </c>
      <c r="CJ222" s="39">
        <v>8040</v>
      </c>
      <c r="CK222" s="39">
        <v>5860</v>
      </c>
      <c r="CL222" s="39">
        <v>4100</v>
      </c>
      <c r="CM222" s="39">
        <v>2320</v>
      </c>
      <c r="CN222" s="39">
        <v>1360</v>
      </c>
      <c r="CO222" s="39">
        <v>100</v>
      </c>
      <c r="CP222" s="39" t="s">
        <v>334</v>
      </c>
      <c r="CQ222" s="39">
        <v>36910</v>
      </c>
      <c r="CR222" s="39">
        <v>4780</v>
      </c>
      <c r="CS222" s="39">
        <v>10420</v>
      </c>
      <c r="CT222" s="39">
        <v>8100</v>
      </c>
      <c r="CU222" s="39">
        <v>5920</v>
      </c>
      <c r="CV222" s="39">
        <v>4220</v>
      </c>
      <c r="CW222" s="39">
        <v>2360</v>
      </c>
      <c r="CX222" s="39">
        <v>1370</v>
      </c>
      <c r="CY222" s="39">
        <v>100</v>
      </c>
      <c r="CZ222" s="39" t="s">
        <v>334</v>
      </c>
      <c r="DA222" s="39">
        <v>37260</v>
      </c>
      <c r="DB222" s="39">
        <v>4790</v>
      </c>
      <c r="DC222" s="39">
        <v>10440</v>
      </c>
      <c r="DD222" s="39">
        <v>8170</v>
      </c>
      <c r="DE222" s="39">
        <v>6010</v>
      </c>
      <c r="DF222" s="39">
        <v>4260</v>
      </c>
      <c r="DG222" s="39">
        <v>2410</v>
      </c>
      <c r="DH222" s="39">
        <v>1380</v>
      </c>
      <c r="DI222" s="39">
        <v>100</v>
      </c>
      <c r="DJ222" s="39" t="s">
        <v>334</v>
      </c>
      <c r="DK222" s="39">
        <v>37560</v>
      </c>
      <c r="DL222" s="39">
        <v>4830</v>
      </c>
      <c r="DM222" s="39">
        <v>10500</v>
      </c>
      <c r="DN222" s="39">
        <v>8250</v>
      </c>
      <c r="DO222" s="39">
        <v>6050</v>
      </c>
      <c r="DP222" s="39">
        <v>4330</v>
      </c>
      <c r="DQ222" s="39">
        <v>2450</v>
      </c>
      <c r="DR222" s="39">
        <v>1390</v>
      </c>
      <c r="DS222" s="39">
        <v>100</v>
      </c>
      <c r="DT222" s="39" t="s">
        <v>334</v>
      </c>
      <c r="DU222" s="39">
        <v>37910</v>
      </c>
      <c r="DV222" s="39">
        <v>4820</v>
      </c>
      <c r="DW222" s="39">
        <v>10550</v>
      </c>
      <c r="DX222" s="39">
        <v>8370</v>
      </c>
      <c r="DY222" s="39">
        <v>6160</v>
      </c>
      <c r="DZ222" s="39">
        <v>4430</v>
      </c>
      <c r="EA222" s="39">
        <v>2480</v>
      </c>
      <c r="EB222" s="39">
        <v>1410</v>
      </c>
      <c r="EC222" s="39">
        <v>110</v>
      </c>
      <c r="ED222" s="39" t="s">
        <v>334</v>
      </c>
      <c r="EE222" s="39">
        <v>38320</v>
      </c>
      <c r="EF222" s="39">
        <v>4870</v>
      </c>
      <c r="EG222" s="39">
        <v>10600</v>
      </c>
      <c r="EH222" s="39">
        <v>8500</v>
      </c>
      <c r="EI222" s="39">
        <v>6250</v>
      </c>
      <c r="EJ222" s="39">
        <v>4530</v>
      </c>
      <c r="EK222" s="39">
        <v>2520</v>
      </c>
      <c r="EL222" s="39">
        <v>1440</v>
      </c>
      <c r="EM222" s="39">
        <v>110</v>
      </c>
      <c r="EN222" s="39" t="s">
        <v>334</v>
      </c>
      <c r="EO222" s="39">
        <v>38800</v>
      </c>
      <c r="EP222" s="39">
        <v>4940</v>
      </c>
      <c r="EQ222" s="39">
        <v>10800</v>
      </c>
      <c r="ER222" s="39">
        <v>8660</v>
      </c>
      <c r="ES222" s="39">
        <v>6380</v>
      </c>
      <c r="ET222" s="39">
        <v>4670</v>
      </c>
      <c r="EU222" s="39">
        <v>2550</v>
      </c>
      <c r="EV222" s="39">
        <v>1490</v>
      </c>
      <c r="EW222" s="39">
        <v>100</v>
      </c>
      <c r="EX222" s="39" t="s">
        <v>334</v>
      </c>
      <c r="EY222" s="39">
        <v>39590</v>
      </c>
      <c r="EZ222" s="39">
        <v>4990</v>
      </c>
      <c r="FA222" s="39">
        <v>10970</v>
      </c>
      <c r="FB222" s="39">
        <v>8810</v>
      </c>
      <c r="FC222" s="39">
        <v>6500</v>
      </c>
      <c r="FD222" s="39">
        <v>4750</v>
      </c>
      <c r="FE222" s="39">
        <v>2610</v>
      </c>
      <c r="FF222" s="39">
        <v>1500</v>
      </c>
      <c r="FG222" s="39">
        <v>100</v>
      </c>
      <c r="FH222" s="39" t="s">
        <v>334</v>
      </c>
      <c r="FI222" s="39">
        <v>40240</v>
      </c>
      <c r="FJ222" s="39">
        <v>5070</v>
      </c>
      <c r="FK222" s="39">
        <v>11150</v>
      </c>
      <c r="FL222" s="39">
        <v>8890</v>
      </c>
      <c r="FM222" s="39">
        <v>6590</v>
      </c>
      <c r="FN222" s="39">
        <v>4790</v>
      </c>
      <c r="FO222" s="39">
        <v>2650</v>
      </c>
      <c r="FP222" s="39">
        <v>1510</v>
      </c>
      <c r="FQ222" s="39">
        <v>100</v>
      </c>
      <c r="FR222" s="39" t="s">
        <v>334</v>
      </c>
      <c r="FS222" s="39">
        <v>40750</v>
      </c>
      <c r="FT222" s="39">
        <v>5110</v>
      </c>
      <c r="FU222" s="39">
        <v>11240</v>
      </c>
      <c r="FV222" s="39">
        <v>9020</v>
      </c>
      <c r="FW222" s="39">
        <v>6650</v>
      </c>
      <c r="FX222" s="39">
        <v>4860</v>
      </c>
      <c r="FY222" s="39">
        <v>2670</v>
      </c>
      <c r="FZ222" s="39">
        <v>1530</v>
      </c>
      <c r="GA222" s="39">
        <v>100</v>
      </c>
      <c r="GB222" s="39" t="s">
        <v>334</v>
      </c>
      <c r="GC222" s="39">
        <v>41180</v>
      </c>
      <c r="GD222" s="39">
        <v>5140</v>
      </c>
      <c r="GE222" s="39">
        <v>11330</v>
      </c>
      <c r="GF222" s="39">
        <v>9090</v>
      </c>
      <c r="GG222" s="39">
        <v>6710</v>
      </c>
      <c r="GH222" s="39">
        <v>4950</v>
      </c>
      <c r="GI222" s="39">
        <v>2680</v>
      </c>
      <c r="GJ222" s="39">
        <v>1550</v>
      </c>
      <c r="GK222" s="39">
        <v>100</v>
      </c>
      <c r="GL222" s="39" t="s">
        <v>334</v>
      </c>
      <c r="GM222" s="39">
        <v>41550</v>
      </c>
      <c r="GN222" s="39">
        <v>5190</v>
      </c>
      <c r="GO222" s="39">
        <v>11460</v>
      </c>
      <c r="GP222" s="39">
        <v>9170</v>
      </c>
      <c r="GQ222" s="39">
        <v>6750</v>
      </c>
      <c r="GR222" s="39">
        <v>5000</v>
      </c>
      <c r="GS222" s="39">
        <v>2690</v>
      </c>
      <c r="GT222" s="39">
        <v>1560</v>
      </c>
      <c r="GU222" s="39">
        <v>110</v>
      </c>
      <c r="GV222" s="39" t="s">
        <v>334</v>
      </c>
      <c r="GW222" s="39">
        <v>41920</v>
      </c>
      <c r="GX222" s="39">
        <v>5250</v>
      </c>
      <c r="GY222" s="39">
        <v>11540</v>
      </c>
      <c r="GZ222" s="39">
        <v>9270</v>
      </c>
      <c r="HA222" s="39">
        <v>6800</v>
      </c>
      <c r="HB222" s="39">
        <v>5060</v>
      </c>
      <c r="HC222" s="39">
        <v>2730</v>
      </c>
      <c r="HD222" s="39">
        <v>1550</v>
      </c>
      <c r="HE222" s="39">
        <v>110</v>
      </c>
      <c r="HF222" s="39" t="s">
        <v>334</v>
      </c>
      <c r="HG222" s="39">
        <v>42300</v>
      </c>
      <c r="HH222" s="39">
        <v>5270</v>
      </c>
      <c r="HI222" s="39">
        <v>11620</v>
      </c>
      <c r="HJ222" s="39">
        <v>9360</v>
      </c>
      <c r="HK222" s="39">
        <v>6850</v>
      </c>
      <c r="HL222" s="39">
        <v>5130</v>
      </c>
      <c r="HM222" s="39">
        <v>2750</v>
      </c>
      <c r="HN222" s="39">
        <v>1570</v>
      </c>
      <c r="HO222" s="39">
        <v>110</v>
      </c>
      <c r="HP222" s="39" t="s">
        <v>334</v>
      </c>
      <c r="HQ222" s="39">
        <v>42650</v>
      </c>
      <c r="HR222" s="39">
        <v>5300</v>
      </c>
      <c r="HS222" s="39">
        <v>11680</v>
      </c>
      <c r="HT222" s="39">
        <v>9410</v>
      </c>
      <c r="HU222" s="39">
        <v>6890</v>
      </c>
      <c r="HV222" s="39">
        <v>5180</v>
      </c>
      <c r="HW222" s="39">
        <v>2790</v>
      </c>
      <c r="HX222" s="39">
        <v>1580</v>
      </c>
      <c r="HY222" s="39">
        <v>110</v>
      </c>
      <c r="HZ222" s="39" t="s">
        <v>334</v>
      </c>
      <c r="IA222" s="39">
        <v>42940</v>
      </c>
      <c r="IB222" s="39">
        <v>5310</v>
      </c>
      <c r="IC222" s="39">
        <v>11780</v>
      </c>
      <c r="ID222" s="39">
        <v>9490</v>
      </c>
      <c r="IE222" s="39">
        <v>6920</v>
      </c>
      <c r="IF222" s="39">
        <v>5220</v>
      </c>
      <c r="IG222" s="39">
        <v>2820</v>
      </c>
      <c r="IH222" s="39">
        <v>1590</v>
      </c>
      <c r="II222" s="39">
        <v>110</v>
      </c>
      <c r="IJ222" s="39" t="s">
        <v>334</v>
      </c>
      <c r="IK222" s="39">
        <v>43240</v>
      </c>
      <c r="IL222" s="39">
        <v>5360</v>
      </c>
      <c r="IM222" s="39">
        <v>11910</v>
      </c>
      <c r="IN222" s="39">
        <v>9560</v>
      </c>
      <c r="IO222" s="39">
        <v>6970</v>
      </c>
      <c r="IP222" s="39">
        <v>5260</v>
      </c>
      <c r="IQ222" s="39">
        <v>2870</v>
      </c>
      <c r="IR222" s="39">
        <v>1600</v>
      </c>
      <c r="IS222" s="39">
        <v>110</v>
      </c>
      <c r="IT222" s="39" t="s">
        <v>334</v>
      </c>
      <c r="IU222" s="39">
        <v>43650</v>
      </c>
      <c r="IV222" s="39">
        <v>5390</v>
      </c>
      <c r="IW222" s="39">
        <v>12060</v>
      </c>
      <c r="IX222" s="39">
        <v>9670</v>
      </c>
      <c r="IY222" s="39">
        <v>7060</v>
      </c>
      <c r="IZ222" s="39">
        <v>5290</v>
      </c>
      <c r="JA222" s="39">
        <v>2900</v>
      </c>
      <c r="JB222" s="39">
        <v>1610</v>
      </c>
      <c r="JC222" s="39">
        <v>110</v>
      </c>
      <c r="JD222" s="39" t="s">
        <v>334</v>
      </c>
      <c r="JE222" s="39">
        <v>44090</v>
      </c>
      <c r="JF222" s="39">
        <v>5480</v>
      </c>
      <c r="JG222" s="39">
        <v>12220</v>
      </c>
      <c r="JH222" s="39">
        <v>9800</v>
      </c>
      <c r="JI222" s="39">
        <v>7150</v>
      </c>
      <c r="JJ222" s="39">
        <v>5360</v>
      </c>
      <c r="JK222" s="39">
        <v>2940</v>
      </c>
      <c r="JL222" s="39">
        <v>1620</v>
      </c>
      <c r="JM222" s="39">
        <v>110</v>
      </c>
      <c r="JN222" s="39" t="s">
        <v>334</v>
      </c>
      <c r="JO222" s="39">
        <v>44670</v>
      </c>
      <c r="JP222" s="39">
        <v>5540</v>
      </c>
      <c r="JQ222" s="39">
        <v>12360</v>
      </c>
      <c r="JR222" s="39">
        <v>9920</v>
      </c>
      <c r="JS222" s="39">
        <v>7280</v>
      </c>
      <c r="JT222" s="39">
        <v>5470</v>
      </c>
      <c r="JU222" s="39">
        <v>2990</v>
      </c>
      <c r="JV222" s="39">
        <v>1640</v>
      </c>
      <c r="JW222" s="39">
        <v>110</v>
      </c>
      <c r="JX222" s="39" t="s">
        <v>334</v>
      </c>
      <c r="JY222" s="39">
        <v>45320</v>
      </c>
      <c r="JZ222" s="39">
        <v>5610</v>
      </c>
      <c r="KA222" s="39">
        <v>12480</v>
      </c>
      <c r="KB222" s="39">
        <v>10100</v>
      </c>
      <c r="KC222" s="39">
        <v>7420</v>
      </c>
      <c r="KD222" s="39">
        <v>5590</v>
      </c>
      <c r="KE222" s="39">
        <v>3060</v>
      </c>
      <c r="KF222" s="39">
        <v>1660</v>
      </c>
      <c r="KG222" s="39">
        <v>110</v>
      </c>
      <c r="KH222" s="39" t="s">
        <v>334</v>
      </c>
      <c r="KI222" s="39">
        <v>46030</v>
      </c>
      <c r="KJ222" s="39">
        <v>5710</v>
      </c>
      <c r="KK222" s="39">
        <v>12740</v>
      </c>
      <c r="KL222" s="39">
        <v>10350</v>
      </c>
      <c r="KM222" s="39">
        <v>7590</v>
      </c>
      <c r="KN222" s="39">
        <v>5780</v>
      </c>
      <c r="KO222" s="39">
        <v>3120</v>
      </c>
      <c r="KP222" s="39">
        <v>1690</v>
      </c>
      <c r="KQ222" s="39">
        <v>110</v>
      </c>
      <c r="KR222" s="39" t="s">
        <v>334</v>
      </c>
      <c r="KS222" s="39">
        <v>47100</v>
      </c>
      <c r="KT222" s="39">
        <v>5780</v>
      </c>
      <c r="KU222" s="39">
        <v>12980</v>
      </c>
      <c r="KV222" s="39">
        <v>10620</v>
      </c>
      <c r="KW222" s="39">
        <v>7770</v>
      </c>
      <c r="KX222" s="39">
        <v>6030</v>
      </c>
      <c r="KY222" s="39">
        <v>3220</v>
      </c>
      <c r="KZ222" s="39">
        <v>1700</v>
      </c>
      <c r="LA222" s="39">
        <v>110</v>
      </c>
      <c r="LB222" s="39" t="s">
        <v>334</v>
      </c>
      <c r="LC222" s="39">
        <v>48210</v>
      </c>
      <c r="LD222" t="str">
        <f>INDEX(Lookup!$F$2:$F$375, MATCH(D222,Lookup!$A$2:$A$375,0))</f>
        <v>:</v>
      </c>
    </row>
    <row r="223" spans="2:316" ht="15" customHeight="1" x14ac:dyDescent="0.25">
      <c r="B223" s="1" t="s">
        <v>342</v>
      </c>
      <c r="C223" s="42">
        <v>3545</v>
      </c>
      <c r="D223" s="42" t="s">
        <v>773</v>
      </c>
      <c r="E223" s="37" t="s">
        <v>774</v>
      </c>
      <c r="F223" s="38">
        <v>8980</v>
      </c>
      <c r="G223" s="38">
        <v>23830</v>
      </c>
      <c r="H223" s="38">
        <v>12180</v>
      </c>
      <c r="I223" s="38">
        <v>8610</v>
      </c>
      <c r="J223" s="38">
        <v>3970</v>
      </c>
      <c r="K223" s="38">
        <v>1930</v>
      </c>
      <c r="L223" s="38">
        <v>1690</v>
      </c>
      <c r="M223" s="38">
        <v>190</v>
      </c>
      <c r="N223" s="38" t="s">
        <v>334</v>
      </c>
      <c r="O223" s="39">
        <v>61380</v>
      </c>
      <c r="P223" s="39">
        <v>9340</v>
      </c>
      <c r="Q223" s="39">
        <v>23920</v>
      </c>
      <c r="R223" s="39">
        <v>12230</v>
      </c>
      <c r="S223" s="39">
        <v>8710</v>
      </c>
      <c r="T223" s="39">
        <v>3960</v>
      </c>
      <c r="U223" s="39">
        <v>1930</v>
      </c>
      <c r="V223" s="39">
        <v>1670</v>
      </c>
      <c r="W223" s="39">
        <v>180</v>
      </c>
      <c r="X223" s="39" t="s">
        <v>334</v>
      </c>
      <c r="Y223" s="39">
        <v>61930</v>
      </c>
      <c r="Z223" s="39">
        <v>9680</v>
      </c>
      <c r="AA223" s="39">
        <v>24570</v>
      </c>
      <c r="AB223" s="39">
        <v>12340</v>
      </c>
      <c r="AC223" s="39">
        <v>8620</v>
      </c>
      <c r="AD223" s="39">
        <v>4050</v>
      </c>
      <c r="AE223" s="39">
        <v>1920</v>
      </c>
      <c r="AF223" s="39">
        <v>1530</v>
      </c>
      <c r="AG223" s="39">
        <v>160</v>
      </c>
      <c r="AH223" s="39" t="s">
        <v>334</v>
      </c>
      <c r="AI223" s="39">
        <v>62860</v>
      </c>
      <c r="AJ223" s="39">
        <v>9860</v>
      </c>
      <c r="AK223" s="39">
        <v>24810</v>
      </c>
      <c r="AL223" s="39">
        <v>12310</v>
      </c>
      <c r="AM223" s="39">
        <v>8690</v>
      </c>
      <c r="AN223" s="39">
        <v>4140</v>
      </c>
      <c r="AO223" s="39">
        <v>1940</v>
      </c>
      <c r="AP223" s="39">
        <v>1540</v>
      </c>
      <c r="AQ223" s="39">
        <v>160</v>
      </c>
      <c r="AR223" s="39" t="s">
        <v>334</v>
      </c>
      <c r="AS223" s="39">
        <v>63460</v>
      </c>
      <c r="AT223" s="39">
        <v>10090</v>
      </c>
      <c r="AU223" s="39">
        <v>25010</v>
      </c>
      <c r="AV223" s="39">
        <v>12510</v>
      </c>
      <c r="AW223" s="39">
        <v>8770</v>
      </c>
      <c r="AX223" s="39">
        <v>4310</v>
      </c>
      <c r="AY223" s="39">
        <v>2000</v>
      </c>
      <c r="AZ223" s="39">
        <v>1560</v>
      </c>
      <c r="BA223" s="39">
        <v>170</v>
      </c>
      <c r="BB223" s="39" t="s">
        <v>334</v>
      </c>
      <c r="BC223" s="39">
        <v>64410</v>
      </c>
      <c r="BD223" s="39">
        <v>10250</v>
      </c>
      <c r="BE223" s="39">
        <v>25030</v>
      </c>
      <c r="BF223" s="39">
        <v>12660</v>
      </c>
      <c r="BG223" s="39">
        <v>8950</v>
      </c>
      <c r="BH223" s="39">
        <v>4420</v>
      </c>
      <c r="BI223" s="39">
        <v>2060</v>
      </c>
      <c r="BJ223" s="39">
        <v>1620</v>
      </c>
      <c r="BK223" s="39">
        <v>170</v>
      </c>
      <c r="BL223" s="39" t="s">
        <v>334</v>
      </c>
      <c r="BM223" s="39">
        <v>65140</v>
      </c>
      <c r="BN223" s="39">
        <v>10440</v>
      </c>
      <c r="BO223" s="39">
        <v>25040</v>
      </c>
      <c r="BP223" s="39">
        <v>12660</v>
      </c>
      <c r="BQ223" s="39">
        <v>9050</v>
      </c>
      <c r="BR223" s="39">
        <v>4530</v>
      </c>
      <c r="BS223" s="39">
        <v>2090</v>
      </c>
      <c r="BT223" s="39">
        <v>1650</v>
      </c>
      <c r="BU223" s="39">
        <v>170</v>
      </c>
      <c r="BV223" s="39" t="s">
        <v>334</v>
      </c>
      <c r="BW223" s="39">
        <v>65620</v>
      </c>
      <c r="BX223" s="39">
        <v>10560</v>
      </c>
      <c r="BY223" s="39">
        <v>25080</v>
      </c>
      <c r="BZ223" s="39">
        <v>12830</v>
      </c>
      <c r="CA223" s="39">
        <v>9190</v>
      </c>
      <c r="CB223" s="39">
        <v>4670</v>
      </c>
      <c r="CC223" s="39">
        <v>2140</v>
      </c>
      <c r="CD223" s="39">
        <v>1670</v>
      </c>
      <c r="CE223" s="39">
        <v>170</v>
      </c>
      <c r="CF223" s="39" t="s">
        <v>334</v>
      </c>
      <c r="CG223" s="39">
        <v>66290</v>
      </c>
      <c r="CH223" s="39">
        <v>10660</v>
      </c>
      <c r="CI223" s="39">
        <v>25140</v>
      </c>
      <c r="CJ223" s="39">
        <v>12950</v>
      </c>
      <c r="CK223" s="39">
        <v>9400</v>
      </c>
      <c r="CL223" s="39">
        <v>4770</v>
      </c>
      <c r="CM223" s="39">
        <v>2200</v>
      </c>
      <c r="CN223" s="39">
        <v>1710</v>
      </c>
      <c r="CO223" s="39">
        <v>170</v>
      </c>
      <c r="CP223" s="39" t="s">
        <v>334</v>
      </c>
      <c r="CQ223" s="39">
        <v>66990</v>
      </c>
      <c r="CR223" s="39">
        <v>10720</v>
      </c>
      <c r="CS223" s="39">
        <v>25210</v>
      </c>
      <c r="CT223" s="39">
        <v>13160</v>
      </c>
      <c r="CU223" s="39">
        <v>9510</v>
      </c>
      <c r="CV223" s="39">
        <v>4900</v>
      </c>
      <c r="CW223" s="39">
        <v>2250</v>
      </c>
      <c r="CX223" s="39">
        <v>1740</v>
      </c>
      <c r="CY223" s="39">
        <v>170</v>
      </c>
      <c r="CZ223" s="39" t="s">
        <v>334</v>
      </c>
      <c r="DA223" s="39">
        <v>67660</v>
      </c>
      <c r="DB223" s="39">
        <v>10790</v>
      </c>
      <c r="DC223" s="39">
        <v>25280</v>
      </c>
      <c r="DD223" s="39">
        <v>13280</v>
      </c>
      <c r="DE223" s="39">
        <v>9560</v>
      </c>
      <c r="DF223" s="39">
        <v>5000</v>
      </c>
      <c r="DG223" s="39">
        <v>2290</v>
      </c>
      <c r="DH223" s="39">
        <v>1770</v>
      </c>
      <c r="DI223" s="39">
        <v>170</v>
      </c>
      <c r="DJ223" s="39" t="s">
        <v>334</v>
      </c>
      <c r="DK223" s="39">
        <v>68150</v>
      </c>
      <c r="DL223" s="39">
        <v>10810</v>
      </c>
      <c r="DM223" s="39">
        <v>25400</v>
      </c>
      <c r="DN223" s="39">
        <v>13410</v>
      </c>
      <c r="DO223" s="39">
        <v>9690</v>
      </c>
      <c r="DP223" s="39">
        <v>5120</v>
      </c>
      <c r="DQ223" s="39">
        <v>2310</v>
      </c>
      <c r="DR223" s="39">
        <v>1780</v>
      </c>
      <c r="DS223" s="39">
        <v>170</v>
      </c>
      <c r="DT223" s="39" t="s">
        <v>334</v>
      </c>
      <c r="DU223" s="39">
        <v>68690</v>
      </c>
      <c r="DV223" s="39">
        <v>10830</v>
      </c>
      <c r="DW223" s="39">
        <v>25520</v>
      </c>
      <c r="DX223" s="39">
        <v>13500</v>
      </c>
      <c r="DY223" s="39">
        <v>9790</v>
      </c>
      <c r="DZ223" s="39">
        <v>5210</v>
      </c>
      <c r="EA223" s="39">
        <v>2350</v>
      </c>
      <c r="EB223" s="39">
        <v>1800</v>
      </c>
      <c r="EC223" s="39">
        <v>170</v>
      </c>
      <c r="ED223" s="39" t="s">
        <v>334</v>
      </c>
      <c r="EE223" s="39">
        <v>69170</v>
      </c>
      <c r="EF223" s="39">
        <v>10910</v>
      </c>
      <c r="EG223" s="39">
        <v>25730</v>
      </c>
      <c r="EH223" s="39">
        <v>13680</v>
      </c>
      <c r="EI223" s="39">
        <v>9960</v>
      </c>
      <c r="EJ223" s="39">
        <v>5300</v>
      </c>
      <c r="EK223" s="39">
        <v>2400</v>
      </c>
      <c r="EL223" s="39">
        <v>1820</v>
      </c>
      <c r="EM223" s="39">
        <v>170</v>
      </c>
      <c r="EN223" s="39" t="s">
        <v>334</v>
      </c>
      <c r="EO223" s="39">
        <v>69970</v>
      </c>
      <c r="EP223" s="39">
        <v>10950</v>
      </c>
      <c r="EQ223" s="39">
        <v>26000</v>
      </c>
      <c r="ER223" s="39">
        <v>13940</v>
      </c>
      <c r="ES223" s="39">
        <v>10140</v>
      </c>
      <c r="ET223" s="39">
        <v>5440</v>
      </c>
      <c r="EU223" s="39">
        <v>2430</v>
      </c>
      <c r="EV223" s="39">
        <v>1840</v>
      </c>
      <c r="EW223" s="39">
        <v>170</v>
      </c>
      <c r="EX223" s="39" t="s">
        <v>334</v>
      </c>
      <c r="EY223" s="39">
        <v>70920</v>
      </c>
      <c r="EZ223" s="39">
        <v>11130</v>
      </c>
      <c r="FA223" s="39">
        <v>26310</v>
      </c>
      <c r="FB223" s="39">
        <v>14200</v>
      </c>
      <c r="FC223" s="39">
        <v>10330</v>
      </c>
      <c r="FD223" s="39">
        <v>5530</v>
      </c>
      <c r="FE223" s="39">
        <v>2490</v>
      </c>
      <c r="FF223" s="39">
        <v>1860</v>
      </c>
      <c r="FG223" s="39">
        <v>180</v>
      </c>
      <c r="FH223" s="39" t="s">
        <v>334</v>
      </c>
      <c r="FI223" s="39">
        <v>72020</v>
      </c>
      <c r="FJ223" s="39">
        <v>11370</v>
      </c>
      <c r="FK223" s="39">
        <v>26820</v>
      </c>
      <c r="FL223" s="39">
        <v>14320</v>
      </c>
      <c r="FM223" s="39">
        <v>10460</v>
      </c>
      <c r="FN223" s="39">
        <v>5640</v>
      </c>
      <c r="FO223" s="39">
        <v>2510</v>
      </c>
      <c r="FP223" s="39">
        <v>1860</v>
      </c>
      <c r="FQ223" s="39">
        <v>180</v>
      </c>
      <c r="FR223" s="39" t="s">
        <v>334</v>
      </c>
      <c r="FS223" s="39">
        <v>73150</v>
      </c>
      <c r="FT223" s="39">
        <v>11440</v>
      </c>
      <c r="FU223" s="39">
        <v>27050</v>
      </c>
      <c r="FV223" s="39">
        <v>14570</v>
      </c>
      <c r="FW223" s="39">
        <v>10550</v>
      </c>
      <c r="FX223" s="39">
        <v>5740</v>
      </c>
      <c r="FY223" s="39">
        <v>2530</v>
      </c>
      <c r="FZ223" s="39">
        <v>1870</v>
      </c>
      <c r="GA223" s="39">
        <v>180</v>
      </c>
      <c r="GB223" s="39" t="s">
        <v>334</v>
      </c>
      <c r="GC223" s="39">
        <v>73930</v>
      </c>
      <c r="GD223" s="39">
        <v>11590</v>
      </c>
      <c r="GE223" s="39">
        <v>26970</v>
      </c>
      <c r="GF223" s="39">
        <v>14840</v>
      </c>
      <c r="GG223" s="39">
        <v>10850</v>
      </c>
      <c r="GH223" s="39">
        <v>6010</v>
      </c>
      <c r="GI223" s="39">
        <v>2550</v>
      </c>
      <c r="GJ223" s="39">
        <v>1880</v>
      </c>
      <c r="GK223" s="39">
        <v>190</v>
      </c>
      <c r="GL223" s="39" t="s">
        <v>334</v>
      </c>
      <c r="GM223" s="39">
        <v>74860</v>
      </c>
      <c r="GN223" s="39">
        <v>11660</v>
      </c>
      <c r="GO223" s="39">
        <v>26980</v>
      </c>
      <c r="GP223" s="39">
        <v>14980</v>
      </c>
      <c r="GQ223" s="39">
        <v>11030</v>
      </c>
      <c r="GR223" s="39">
        <v>6120</v>
      </c>
      <c r="GS223" s="39">
        <v>2570</v>
      </c>
      <c r="GT223" s="39">
        <v>1890</v>
      </c>
      <c r="GU223" s="39">
        <v>190</v>
      </c>
      <c r="GV223" s="39" t="s">
        <v>334</v>
      </c>
      <c r="GW223" s="39">
        <v>75410</v>
      </c>
      <c r="GX223" s="39">
        <v>11700</v>
      </c>
      <c r="GY223" s="39">
        <v>27060</v>
      </c>
      <c r="GZ223" s="39">
        <v>15110</v>
      </c>
      <c r="HA223" s="39">
        <v>11140</v>
      </c>
      <c r="HB223" s="39">
        <v>6190</v>
      </c>
      <c r="HC223" s="39">
        <v>2600</v>
      </c>
      <c r="HD223" s="39">
        <v>1900</v>
      </c>
      <c r="HE223" s="39">
        <v>190</v>
      </c>
      <c r="HF223" s="39" t="s">
        <v>334</v>
      </c>
      <c r="HG223" s="39">
        <v>75880</v>
      </c>
      <c r="HH223" s="39">
        <v>11750</v>
      </c>
      <c r="HI223" s="39">
        <v>27210</v>
      </c>
      <c r="HJ223" s="39">
        <v>15220</v>
      </c>
      <c r="HK223" s="39">
        <v>11220</v>
      </c>
      <c r="HL223" s="39">
        <v>6240</v>
      </c>
      <c r="HM223" s="39">
        <v>2620</v>
      </c>
      <c r="HN223" s="39">
        <v>1910</v>
      </c>
      <c r="HO223" s="39">
        <v>190</v>
      </c>
      <c r="HP223" s="39" t="s">
        <v>334</v>
      </c>
      <c r="HQ223" s="39">
        <v>76350</v>
      </c>
      <c r="HR223" s="39">
        <v>11860</v>
      </c>
      <c r="HS223" s="39">
        <v>27410</v>
      </c>
      <c r="HT223" s="39">
        <v>15360</v>
      </c>
      <c r="HU223" s="39">
        <v>11290</v>
      </c>
      <c r="HV223" s="39">
        <v>6310</v>
      </c>
      <c r="HW223" s="39">
        <v>2630</v>
      </c>
      <c r="HX223" s="39">
        <v>1940</v>
      </c>
      <c r="HY223" s="39">
        <v>190</v>
      </c>
      <c r="HZ223" s="39" t="s">
        <v>334</v>
      </c>
      <c r="IA223" s="39">
        <v>76980</v>
      </c>
      <c r="IB223" s="39">
        <v>11960</v>
      </c>
      <c r="IC223" s="39">
        <v>27570</v>
      </c>
      <c r="ID223" s="39">
        <v>15520</v>
      </c>
      <c r="IE223" s="39">
        <v>11380</v>
      </c>
      <c r="IF223" s="39">
        <v>6430</v>
      </c>
      <c r="IG223" s="39">
        <v>2660</v>
      </c>
      <c r="IH223" s="39">
        <v>1940</v>
      </c>
      <c r="II223" s="39">
        <v>190</v>
      </c>
      <c r="IJ223" s="39" t="s">
        <v>334</v>
      </c>
      <c r="IK223" s="39">
        <v>77640</v>
      </c>
      <c r="IL223" s="39">
        <v>11990</v>
      </c>
      <c r="IM223" s="39">
        <v>27620</v>
      </c>
      <c r="IN223" s="39">
        <v>15590</v>
      </c>
      <c r="IO223" s="39">
        <v>11460</v>
      </c>
      <c r="IP223" s="39">
        <v>6530</v>
      </c>
      <c r="IQ223" s="39">
        <v>2700</v>
      </c>
      <c r="IR223" s="39">
        <v>1970</v>
      </c>
      <c r="IS223" s="39">
        <v>190</v>
      </c>
      <c r="IT223" s="39" t="s">
        <v>334</v>
      </c>
      <c r="IU223" s="39">
        <v>78030</v>
      </c>
      <c r="IV223" s="39">
        <v>12050</v>
      </c>
      <c r="IW223" s="39">
        <v>27730</v>
      </c>
      <c r="IX223" s="39">
        <v>15740</v>
      </c>
      <c r="IY223" s="39">
        <v>11540</v>
      </c>
      <c r="IZ223" s="39">
        <v>6590</v>
      </c>
      <c r="JA223" s="39">
        <v>2750</v>
      </c>
      <c r="JB223" s="39">
        <v>1990</v>
      </c>
      <c r="JC223" s="39">
        <v>190</v>
      </c>
      <c r="JD223" s="39" t="s">
        <v>334</v>
      </c>
      <c r="JE223" s="39">
        <v>78580</v>
      </c>
      <c r="JF223" s="39">
        <v>12120</v>
      </c>
      <c r="JG223" s="39">
        <v>27900</v>
      </c>
      <c r="JH223" s="39">
        <v>15950</v>
      </c>
      <c r="JI223" s="39">
        <v>11660</v>
      </c>
      <c r="JJ223" s="39">
        <v>6740</v>
      </c>
      <c r="JK223" s="39">
        <v>2800</v>
      </c>
      <c r="JL223" s="39">
        <v>2000</v>
      </c>
      <c r="JM223" s="39">
        <v>190</v>
      </c>
      <c r="JN223" s="39" t="s">
        <v>334</v>
      </c>
      <c r="JO223" s="39">
        <v>79350</v>
      </c>
      <c r="JP223" s="39">
        <v>12230</v>
      </c>
      <c r="JQ223" s="39">
        <v>28070</v>
      </c>
      <c r="JR223" s="39">
        <v>16210</v>
      </c>
      <c r="JS223" s="39">
        <v>11780</v>
      </c>
      <c r="JT223" s="39">
        <v>6820</v>
      </c>
      <c r="JU223" s="39">
        <v>2840</v>
      </c>
      <c r="JV223" s="39">
        <v>2020</v>
      </c>
      <c r="JW223" s="39">
        <v>190</v>
      </c>
      <c r="JX223" s="39" t="s">
        <v>334</v>
      </c>
      <c r="JY223" s="39">
        <v>80150</v>
      </c>
      <c r="JZ223" s="39">
        <v>12380</v>
      </c>
      <c r="KA223" s="39">
        <v>28350</v>
      </c>
      <c r="KB223" s="39">
        <v>16570</v>
      </c>
      <c r="KC223" s="39">
        <v>11880</v>
      </c>
      <c r="KD223" s="39">
        <v>6920</v>
      </c>
      <c r="KE223" s="39">
        <v>2890</v>
      </c>
      <c r="KF223" s="39">
        <v>2030</v>
      </c>
      <c r="KG223" s="39">
        <v>190</v>
      </c>
      <c r="KH223" s="39" t="s">
        <v>334</v>
      </c>
      <c r="KI223" s="39">
        <v>81210</v>
      </c>
      <c r="KJ223" s="39">
        <v>12460</v>
      </c>
      <c r="KK223" s="39">
        <v>28500</v>
      </c>
      <c r="KL223" s="39">
        <v>16880</v>
      </c>
      <c r="KM223" s="39">
        <v>12030</v>
      </c>
      <c r="KN223" s="39">
        <v>7070</v>
      </c>
      <c r="KO223" s="39">
        <v>2940</v>
      </c>
      <c r="KP223" s="39">
        <v>2040</v>
      </c>
      <c r="KQ223" s="39">
        <v>190</v>
      </c>
      <c r="KR223" s="39" t="s">
        <v>334</v>
      </c>
      <c r="KS223" s="39">
        <v>82090</v>
      </c>
      <c r="KT223" s="39">
        <v>12560</v>
      </c>
      <c r="KU223" s="39">
        <v>28760</v>
      </c>
      <c r="KV223" s="39">
        <v>17060</v>
      </c>
      <c r="KW223" s="39">
        <v>12180</v>
      </c>
      <c r="KX223" s="39">
        <v>7240</v>
      </c>
      <c r="KY223" s="39">
        <v>2980</v>
      </c>
      <c r="KZ223" s="39">
        <v>2060</v>
      </c>
      <c r="LA223" s="39">
        <v>190</v>
      </c>
      <c r="LB223" s="39" t="s">
        <v>334</v>
      </c>
      <c r="LC223" s="39">
        <v>83020</v>
      </c>
      <c r="LD223" t="str">
        <f>INDEX(Lookup!$F$2:$F$375, MATCH(D223,Lookup!$A$2:$A$375,0))</f>
        <v>:</v>
      </c>
    </row>
    <row r="224" spans="2:316" ht="15" customHeight="1" x14ac:dyDescent="0.25">
      <c r="B224" s="28" t="s">
        <v>339</v>
      </c>
      <c r="C224" s="44" t="s">
        <v>331</v>
      </c>
      <c r="D224" s="44" t="s">
        <v>775</v>
      </c>
      <c r="E224" s="35" t="s">
        <v>776</v>
      </c>
      <c r="F224" s="38">
        <v>86380</v>
      </c>
      <c r="G224" s="38">
        <v>386340</v>
      </c>
      <c r="H224" s="38">
        <v>793500</v>
      </c>
      <c r="I224" s="38">
        <v>747690</v>
      </c>
      <c r="J224" s="38">
        <v>470730</v>
      </c>
      <c r="K224" s="38">
        <v>232890</v>
      </c>
      <c r="L224" s="38">
        <v>195810</v>
      </c>
      <c r="M224" s="38">
        <v>53050</v>
      </c>
      <c r="N224" s="38" t="s">
        <v>334</v>
      </c>
      <c r="O224" s="32">
        <v>2966370</v>
      </c>
      <c r="P224" s="32">
        <v>87660</v>
      </c>
      <c r="Q224" s="32">
        <v>389160</v>
      </c>
      <c r="R224" s="32">
        <v>799970</v>
      </c>
      <c r="S224" s="32">
        <v>754810</v>
      </c>
      <c r="T224" s="32">
        <v>468710</v>
      </c>
      <c r="U224" s="32">
        <v>230210</v>
      </c>
      <c r="V224" s="32">
        <v>193010</v>
      </c>
      <c r="W224" s="32">
        <v>51940</v>
      </c>
      <c r="X224" s="32" t="s">
        <v>334</v>
      </c>
      <c r="Y224" s="32">
        <v>2975470</v>
      </c>
      <c r="Z224" s="32">
        <v>94680</v>
      </c>
      <c r="AA224" s="32">
        <v>404030</v>
      </c>
      <c r="AB224" s="32">
        <v>807970</v>
      </c>
      <c r="AC224" s="32">
        <v>763200</v>
      </c>
      <c r="AD224" s="32">
        <v>465450</v>
      </c>
      <c r="AE224" s="32">
        <v>225300</v>
      </c>
      <c r="AF224" s="32">
        <v>185400</v>
      </c>
      <c r="AG224" s="32">
        <v>48830</v>
      </c>
      <c r="AH224" s="32" t="s">
        <v>334</v>
      </c>
      <c r="AI224" s="32">
        <v>2994850</v>
      </c>
      <c r="AJ224" s="32">
        <v>99120</v>
      </c>
      <c r="AK224" s="32">
        <v>412440</v>
      </c>
      <c r="AL224" s="32">
        <v>814210</v>
      </c>
      <c r="AM224" s="32">
        <v>767360</v>
      </c>
      <c r="AN224" s="32">
        <v>465310</v>
      </c>
      <c r="AO224" s="32">
        <v>225290</v>
      </c>
      <c r="AP224" s="32">
        <v>184900</v>
      </c>
      <c r="AQ224" s="32">
        <v>48820</v>
      </c>
      <c r="AR224" s="32" t="s">
        <v>334</v>
      </c>
      <c r="AS224" s="32">
        <v>3017450</v>
      </c>
      <c r="AT224" s="32">
        <v>102380</v>
      </c>
      <c r="AU224" s="32">
        <v>416690</v>
      </c>
      <c r="AV224" s="32">
        <v>818880</v>
      </c>
      <c r="AW224" s="32">
        <v>772920</v>
      </c>
      <c r="AX224" s="32">
        <v>464970</v>
      </c>
      <c r="AY224" s="32">
        <v>225990</v>
      </c>
      <c r="AZ224" s="32">
        <v>185860</v>
      </c>
      <c r="BA224" s="32">
        <v>49160</v>
      </c>
      <c r="BB224" s="32" t="s">
        <v>334</v>
      </c>
      <c r="BC224" s="32">
        <v>3036840</v>
      </c>
      <c r="BD224" s="32">
        <v>107320</v>
      </c>
      <c r="BE224" s="32">
        <v>416110</v>
      </c>
      <c r="BF224" s="32">
        <v>821030</v>
      </c>
      <c r="BG224" s="32">
        <v>776760</v>
      </c>
      <c r="BH224" s="32">
        <v>466420</v>
      </c>
      <c r="BI224" s="32">
        <v>227650</v>
      </c>
      <c r="BJ224" s="32">
        <v>188330</v>
      </c>
      <c r="BK224" s="32">
        <v>49850</v>
      </c>
      <c r="BL224" s="32" t="s">
        <v>334</v>
      </c>
      <c r="BM224" s="32">
        <v>3053460</v>
      </c>
      <c r="BN224" s="32">
        <v>107390</v>
      </c>
      <c r="BO224" s="32">
        <v>419410</v>
      </c>
      <c r="BP224" s="32">
        <v>823780</v>
      </c>
      <c r="BQ224" s="32">
        <v>781200</v>
      </c>
      <c r="BR224" s="32">
        <v>468530</v>
      </c>
      <c r="BS224" s="32">
        <v>229880</v>
      </c>
      <c r="BT224" s="32">
        <v>190450</v>
      </c>
      <c r="BU224" s="32">
        <v>50880</v>
      </c>
      <c r="BV224" s="32" t="s">
        <v>334</v>
      </c>
      <c r="BW224" s="32">
        <v>3071520</v>
      </c>
      <c r="BX224" s="32">
        <v>109220</v>
      </c>
      <c r="BY224" s="32">
        <v>421850</v>
      </c>
      <c r="BZ224" s="32">
        <v>825920</v>
      </c>
      <c r="CA224" s="32">
        <v>785070</v>
      </c>
      <c r="CB224" s="32">
        <v>471940</v>
      </c>
      <c r="CC224" s="32">
        <v>232480</v>
      </c>
      <c r="CD224" s="32">
        <v>192210</v>
      </c>
      <c r="CE224" s="32">
        <v>51770</v>
      </c>
      <c r="CF224" s="32" t="s">
        <v>334</v>
      </c>
      <c r="CG224" s="32">
        <v>3090450</v>
      </c>
      <c r="CH224" s="32">
        <v>109850</v>
      </c>
      <c r="CI224" s="32">
        <v>423210</v>
      </c>
      <c r="CJ224" s="32">
        <v>828760</v>
      </c>
      <c r="CK224" s="32">
        <v>789590</v>
      </c>
      <c r="CL224" s="32">
        <v>475110</v>
      </c>
      <c r="CM224" s="32">
        <v>235260</v>
      </c>
      <c r="CN224" s="32">
        <v>193810</v>
      </c>
      <c r="CO224" s="32">
        <v>52370</v>
      </c>
      <c r="CP224" s="32" t="s">
        <v>334</v>
      </c>
      <c r="CQ224" s="32">
        <v>3107950</v>
      </c>
      <c r="CR224" s="32">
        <v>109220</v>
      </c>
      <c r="CS224" s="32">
        <v>424580</v>
      </c>
      <c r="CT224" s="32">
        <v>832400</v>
      </c>
      <c r="CU224" s="32">
        <v>794520</v>
      </c>
      <c r="CV224" s="32">
        <v>478880</v>
      </c>
      <c r="CW224" s="32">
        <v>237740</v>
      </c>
      <c r="CX224" s="32">
        <v>195450</v>
      </c>
      <c r="CY224" s="32">
        <v>52910</v>
      </c>
      <c r="CZ224" s="32" t="s">
        <v>334</v>
      </c>
      <c r="DA224" s="32">
        <v>3125690</v>
      </c>
      <c r="DB224" s="32">
        <v>107980</v>
      </c>
      <c r="DC224" s="32">
        <v>426990</v>
      </c>
      <c r="DD224" s="32">
        <v>838320</v>
      </c>
      <c r="DE224" s="32">
        <v>799630</v>
      </c>
      <c r="DF224" s="32">
        <v>482020</v>
      </c>
      <c r="DG224" s="32">
        <v>240140</v>
      </c>
      <c r="DH224" s="32">
        <v>196840</v>
      </c>
      <c r="DI224" s="32">
        <v>53470</v>
      </c>
      <c r="DJ224" s="32" t="s">
        <v>334</v>
      </c>
      <c r="DK224" s="32">
        <v>3145380</v>
      </c>
      <c r="DL224" s="32">
        <v>108770</v>
      </c>
      <c r="DM224" s="32">
        <v>429630</v>
      </c>
      <c r="DN224" s="32">
        <v>844770</v>
      </c>
      <c r="DO224" s="32">
        <v>805680</v>
      </c>
      <c r="DP224" s="32">
        <v>485270</v>
      </c>
      <c r="DQ224" s="32">
        <v>242530</v>
      </c>
      <c r="DR224" s="32">
        <v>198570</v>
      </c>
      <c r="DS224" s="32">
        <v>54140</v>
      </c>
      <c r="DT224" s="32" t="s">
        <v>334</v>
      </c>
      <c r="DU224" s="32">
        <v>3169350</v>
      </c>
      <c r="DV224" s="32">
        <v>108350</v>
      </c>
      <c r="DW224" s="32">
        <v>432290</v>
      </c>
      <c r="DX224" s="32">
        <v>852950</v>
      </c>
      <c r="DY224" s="32">
        <v>812150</v>
      </c>
      <c r="DZ224" s="32">
        <v>489720</v>
      </c>
      <c r="EA224" s="32">
        <v>244700</v>
      </c>
      <c r="EB224" s="32">
        <v>199280</v>
      </c>
      <c r="EC224" s="32">
        <v>54750</v>
      </c>
      <c r="ED224" s="32" t="s">
        <v>334</v>
      </c>
      <c r="EE224" s="32">
        <v>3194180</v>
      </c>
      <c r="EF224" s="32">
        <v>109510</v>
      </c>
      <c r="EG224" s="32">
        <v>436580</v>
      </c>
      <c r="EH224" s="32">
        <v>861700</v>
      </c>
      <c r="EI224" s="32">
        <v>818940</v>
      </c>
      <c r="EJ224" s="32">
        <v>492450</v>
      </c>
      <c r="EK224" s="32">
        <v>246650</v>
      </c>
      <c r="EL224" s="32">
        <v>200250</v>
      </c>
      <c r="EM224" s="32">
        <v>55390</v>
      </c>
      <c r="EN224" s="32" t="s">
        <v>334</v>
      </c>
      <c r="EO224" s="32">
        <v>3221470</v>
      </c>
      <c r="EP224" s="32">
        <v>110490</v>
      </c>
      <c r="EQ224" s="32">
        <v>440840</v>
      </c>
      <c r="ER224" s="32">
        <v>872540</v>
      </c>
      <c r="ES224" s="32">
        <v>826940</v>
      </c>
      <c r="ET224" s="32">
        <v>495790</v>
      </c>
      <c r="EU224" s="32">
        <v>248440</v>
      </c>
      <c r="EV224" s="32">
        <v>200660</v>
      </c>
      <c r="EW224" s="32">
        <v>55780</v>
      </c>
      <c r="EX224" s="32" t="s">
        <v>334</v>
      </c>
      <c r="EY224" s="32">
        <v>3251480</v>
      </c>
      <c r="EZ224" s="32">
        <v>112440</v>
      </c>
      <c r="FA224" s="32">
        <v>445200</v>
      </c>
      <c r="FB224" s="32">
        <v>883820</v>
      </c>
      <c r="FC224" s="32">
        <v>834400</v>
      </c>
      <c r="FD224" s="32">
        <v>498740</v>
      </c>
      <c r="FE224" s="32">
        <v>249740</v>
      </c>
      <c r="FF224" s="32">
        <v>201040</v>
      </c>
      <c r="FG224" s="32">
        <v>56220</v>
      </c>
      <c r="FH224" s="32" t="s">
        <v>334</v>
      </c>
      <c r="FI224" s="32">
        <v>3281600</v>
      </c>
      <c r="FJ224" s="32">
        <v>114040</v>
      </c>
      <c r="FK224" s="32">
        <v>449950</v>
      </c>
      <c r="FL224" s="32">
        <v>895120</v>
      </c>
      <c r="FM224" s="32">
        <v>843820</v>
      </c>
      <c r="FN224" s="32">
        <v>502090</v>
      </c>
      <c r="FO224" s="32">
        <v>251040</v>
      </c>
      <c r="FP224" s="32">
        <v>201290</v>
      </c>
      <c r="FQ224" s="32">
        <v>56750</v>
      </c>
      <c r="FR224" s="32" t="s">
        <v>334</v>
      </c>
      <c r="FS224" s="32">
        <v>3314110</v>
      </c>
      <c r="FT224" s="32">
        <v>116460</v>
      </c>
      <c r="FU224" s="32">
        <v>454150</v>
      </c>
      <c r="FV224" s="32">
        <v>904880</v>
      </c>
      <c r="FW224" s="32">
        <v>852110</v>
      </c>
      <c r="FX224" s="32">
        <v>505980</v>
      </c>
      <c r="FY224" s="32">
        <v>253060</v>
      </c>
      <c r="FZ224" s="32">
        <v>202360</v>
      </c>
      <c r="GA224" s="32">
        <v>57370</v>
      </c>
      <c r="GB224" s="32" t="s">
        <v>334</v>
      </c>
      <c r="GC224" s="32">
        <v>3346370</v>
      </c>
      <c r="GD224" s="32">
        <v>118720</v>
      </c>
      <c r="GE224" s="32">
        <v>457490</v>
      </c>
      <c r="GF224" s="32">
        <v>911530</v>
      </c>
      <c r="GG224" s="32">
        <v>858100</v>
      </c>
      <c r="GH224" s="32">
        <v>508680</v>
      </c>
      <c r="GI224" s="32">
        <v>254410</v>
      </c>
      <c r="GJ224" s="32">
        <v>202850</v>
      </c>
      <c r="GK224" s="32">
        <v>58010</v>
      </c>
      <c r="GL224" s="32" t="s">
        <v>334</v>
      </c>
      <c r="GM224" s="32">
        <v>3369780</v>
      </c>
      <c r="GN224" s="32">
        <v>121080</v>
      </c>
      <c r="GO224" s="32">
        <v>461180</v>
      </c>
      <c r="GP224" s="32">
        <v>919340</v>
      </c>
      <c r="GQ224" s="32">
        <v>865350</v>
      </c>
      <c r="GR224" s="32">
        <v>512180</v>
      </c>
      <c r="GS224" s="32">
        <v>256110</v>
      </c>
      <c r="GT224" s="32">
        <v>203410</v>
      </c>
      <c r="GU224" s="32">
        <v>58610</v>
      </c>
      <c r="GV224" s="32" t="s">
        <v>334</v>
      </c>
      <c r="GW224" s="32">
        <v>3397250</v>
      </c>
      <c r="GX224" s="32">
        <v>125150</v>
      </c>
      <c r="GY224" s="32">
        <v>465360</v>
      </c>
      <c r="GZ224" s="32">
        <v>928980</v>
      </c>
      <c r="HA224" s="32">
        <v>872720</v>
      </c>
      <c r="HB224" s="32">
        <v>515990</v>
      </c>
      <c r="HC224" s="32">
        <v>257790</v>
      </c>
      <c r="HD224" s="32">
        <v>204200</v>
      </c>
      <c r="HE224" s="32">
        <v>59140</v>
      </c>
      <c r="HF224" s="32" t="s">
        <v>334</v>
      </c>
      <c r="HG224" s="32">
        <v>3429320</v>
      </c>
      <c r="HH224" s="32">
        <v>127120</v>
      </c>
      <c r="HI224" s="32">
        <v>467890</v>
      </c>
      <c r="HJ224" s="32">
        <v>935730</v>
      </c>
      <c r="HK224" s="32">
        <v>880920</v>
      </c>
      <c r="HL224" s="32">
        <v>520390</v>
      </c>
      <c r="HM224" s="32">
        <v>260370</v>
      </c>
      <c r="HN224" s="32">
        <v>205290</v>
      </c>
      <c r="HO224" s="32">
        <v>59860</v>
      </c>
      <c r="HP224" s="32" t="s">
        <v>334</v>
      </c>
      <c r="HQ224" s="32">
        <v>3457560</v>
      </c>
      <c r="HR224" s="32">
        <v>129280</v>
      </c>
      <c r="HS224" s="32">
        <v>471280</v>
      </c>
      <c r="HT224" s="32">
        <v>943610</v>
      </c>
      <c r="HU224" s="32">
        <v>889870</v>
      </c>
      <c r="HV224" s="32">
        <v>523910</v>
      </c>
      <c r="HW224" s="32">
        <v>262410</v>
      </c>
      <c r="HX224" s="32">
        <v>206710</v>
      </c>
      <c r="HY224" s="32">
        <v>60720</v>
      </c>
      <c r="HZ224" s="32" t="s">
        <v>334</v>
      </c>
      <c r="IA224" s="32">
        <v>3487800</v>
      </c>
      <c r="IB224" s="32">
        <v>133590</v>
      </c>
      <c r="IC224" s="32">
        <v>475330</v>
      </c>
      <c r="ID224" s="32">
        <v>954700</v>
      </c>
      <c r="IE224" s="32">
        <v>899500</v>
      </c>
      <c r="IF224" s="32">
        <v>529730</v>
      </c>
      <c r="IG224" s="32">
        <v>265460</v>
      </c>
      <c r="IH224" s="32">
        <v>208400</v>
      </c>
      <c r="II224" s="32">
        <v>61630</v>
      </c>
      <c r="IJ224" s="32" t="s">
        <v>334</v>
      </c>
      <c r="IK224" s="32">
        <v>3528330</v>
      </c>
      <c r="IL224" s="32">
        <v>136830</v>
      </c>
      <c r="IM224" s="32">
        <v>477770</v>
      </c>
      <c r="IN224" s="32">
        <v>964150</v>
      </c>
      <c r="IO224" s="32">
        <v>908440</v>
      </c>
      <c r="IP224" s="32">
        <v>536090</v>
      </c>
      <c r="IQ224" s="32">
        <v>268910</v>
      </c>
      <c r="IR224" s="32">
        <v>210650</v>
      </c>
      <c r="IS224" s="32">
        <v>62490</v>
      </c>
      <c r="IT224" s="32" t="s">
        <v>334</v>
      </c>
      <c r="IU224" s="32">
        <v>3565340</v>
      </c>
      <c r="IV224" s="32">
        <v>139490</v>
      </c>
      <c r="IW224" s="32">
        <v>480570</v>
      </c>
      <c r="IX224" s="32">
        <v>972680</v>
      </c>
      <c r="IY224" s="32">
        <v>917380</v>
      </c>
      <c r="IZ224" s="32">
        <v>543390</v>
      </c>
      <c r="JA224" s="32">
        <v>272760</v>
      </c>
      <c r="JB224" s="32">
        <v>212860</v>
      </c>
      <c r="JC224" s="32">
        <v>63600</v>
      </c>
      <c r="JD224" s="32" t="s">
        <v>334</v>
      </c>
      <c r="JE224" s="32">
        <v>3602730</v>
      </c>
      <c r="JF224" s="32">
        <v>140770</v>
      </c>
      <c r="JG224" s="32">
        <v>483450</v>
      </c>
      <c r="JH224" s="32">
        <v>983880</v>
      </c>
      <c r="JI224" s="32">
        <v>928640</v>
      </c>
      <c r="JJ224" s="32">
        <v>550340</v>
      </c>
      <c r="JK224" s="32">
        <v>276580</v>
      </c>
      <c r="JL224" s="32">
        <v>214570</v>
      </c>
      <c r="JM224" s="32">
        <v>64410</v>
      </c>
      <c r="JN224" s="32" t="s">
        <v>334</v>
      </c>
      <c r="JO224" s="32">
        <v>3642640</v>
      </c>
      <c r="JP224" s="32">
        <v>141800</v>
      </c>
      <c r="JQ224" s="32">
        <v>485920</v>
      </c>
      <c r="JR224" s="32">
        <v>994360</v>
      </c>
      <c r="JS224" s="32">
        <v>937940</v>
      </c>
      <c r="JT224" s="32">
        <v>557080</v>
      </c>
      <c r="JU224" s="32">
        <v>281190</v>
      </c>
      <c r="JV224" s="32">
        <v>216560</v>
      </c>
      <c r="JW224" s="32">
        <v>65050</v>
      </c>
      <c r="JX224" s="32" t="s">
        <v>334</v>
      </c>
      <c r="JY224" s="32">
        <v>3679910</v>
      </c>
      <c r="JZ224" s="32">
        <v>143060</v>
      </c>
      <c r="KA224" s="32">
        <v>488540</v>
      </c>
      <c r="KB224" s="32">
        <v>1002940</v>
      </c>
      <c r="KC224" s="32">
        <v>946090</v>
      </c>
      <c r="KD224" s="32">
        <v>563590</v>
      </c>
      <c r="KE224" s="32">
        <v>285080</v>
      </c>
      <c r="KF224" s="32">
        <v>218390</v>
      </c>
      <c r="KG224" s="32">
        <v>65780</v>
      </c>
      <c r="KH224" s="32" t="s">
        <v>334</v>
      </c>
      <c r="KI224" s="32">
        <v>3713460</v>
      </c>
      <c r="KJ224" s="32">
        <v>144830</v>
      </c>
      <c r="KK224" s="32">
        <v>491840</v>
      </c>
      <c r="KL224" s="32">
        <v>1013450</v>
      </c>
      <c r="KM224" s="32">
        <v>954540</v>
      </c>
      <c r="KN224" s="32">
        <v>570040</v>
      </c>
      <c r="KO224" s="32">
        <v>288740</v>
      </c>
      <c r="KP224" s="32">
        <v>220170</v>
      </c>
      <c r="KQ224" s="32">
        <v>66360</v>
      </c>
      <c r="KR224" s="32" t="s">
        <v>334</v>
      </c>
      <c r="KS224" s="32">
        <v>3749970</v>
      </c>
      <c r="KT224" s="32">
        <v>148210</v>
      </c>
      <c r="KU224" s="32">
        <v>494830</v>
      </c>
      <c r="KV224" s="32">
        <v>1023410</v>
      </c>
      <c r="KW224" s="32">
        <v>963110</v>
      </c>
      <c r="KX224" s="32">
        <v>575290</v>
      </c>
      <c r="KY224" s="32">
        <v>292270</v>
      </c>
      <c r="KZ224" s="32">
        <v>222150</v>
      </c>
      <c r="LA224" s="32">
        <v>67280</v>
      </c>
      <c r="LB224" s="32" t="s">
        <v>334</v>
      </c>
      <c r="LC224" s="32">
        <v>3786550</v>
      </c>
      <c r="LD224" t="e">
        <f>INDEX(Lookup!$F$2:$F$375, MATCH(D224,Lookup!$A$2:$A$375,0))</f>
        <v>#N/A</v>
      </c>
    </row>
    <row r="225" spans="2:316" ht="15" customHeight="1" collapsed="1" x14ac:dyDescent="0.25">
      <c r="B225" s="1" t="s">
        <v>357</v>
      </c>
      <c r="C225" s="42" t="s">
        <v>331</v>
      </c>
      <c r="D225" s="42" t="s">
        <v>777</v>
      </c>
      <c r="E225" s="41" t="s">
        <v>778</v>
      </c>
      <c r="F225" s="38">
        <v>36710</v>
      </c>
      <c r="G225" s="38">
        <v>223370</v>
      </c>
      <c r="H225" s="38">
        <v>330350</v>
      </c>
      <c r="I225" s="38">
        <v>248670</v>
      </c>
      <c r="J225" s="38">
        <v>145100</v>
      </c>
      <c r="K225" s="38">
        <v>88660</v>
      </c>
      <c r="L225" s="38">
        <v>97030</v>
      </c>
      <c r="M225" s="38">
        <v>38260</v>
      </c>
      <c r="N225" s="38" t="s">
        <v>334</v>
      </c>
      <c r="O225" s="39">
        <v>1208150</v>
      </c>
      <c r="P225" s="39">
        <v>37990</v>
      </c>
      <c r="Q225" s="39">
        <v>223410</v>
      </c>
      <c r="R225" s="39">
        <v>331970</v>
      </c>
      <c r="S225" s="39">
        <v>250640</v>
      </c>
      <c r="T225" s="39">
        <v>145300</v>
      </c>
      <c r="U225" s="39">
        <v>87890</v>
      </c>
      <c r="V225" s="39">
        <v>95340</v>
      </c>
      <c r="W225" s="39">
        <v>37320</v>
      </c>
      <c r="X225" s="39" t="s">
        <v>334</v>
      </c>
      <c r="Y225" s="39">
        <v>1209860</v>
      </c>
      <c r="Z225" s="39">
        <v>41650</v>
      </c>
      <c r="AA225" s="39">
        <v>230290</v>
      </c>
      <c r="AB225" s="39">
        <v>337020</v>
      </c>
      <c r="AC225" s="39">
        <v>253380</v>
      </c>
      <c r="AD225" s="39">
        <v>145710</v>
      </c>
      <c r="AE225" s="39">
        <v>85850</v>
      </c>
      <c r="AF225" s="39">
        <v>90530</v>
      </c>
      <c r="AG225" s="39">
        <v>34890</v>
      </c>
      <c r="AH225" s="39" t="s">
        <v>334</v>
      </c>
      <c r="AI225" s="39">
        <v>1219320</v>
      </c>
      <c r="AJ225" s="39">
        <v>43480</v>
      </c>
      <c r="AK225" s="39">
        <v>234690</v>
      </c>
      <c r="AL225" s="39">
        <v>341620</v>
      </c>
      <c r="AM225" s="39">
        <v>253310</v>
      </c>
      <c r="AN225" s="39">
        <v>146390</v>
      </c>
      <c r="AO225" s="39">
        <v>85860</v>
      </c>
      <c r="AP225" s="39">
        <v>90250</v>
      </c>
      <c r="AQ225" s="39">
        <v>34820</v>
      </c>
      <c r="AR225" s="39" t="s">
        <v>334</v>
      </c>
      <c r="AS225" s="39">
        <v>1230430</v>
      </c>
      <c r="AT225" s="39">
        <v>45850</v>
      </c>
      <c r="AU225" s="39">
        <v>236710</v>
      </c>
      <c r="AV225" s="39">
        <v>343370</v>
      </c>
      <c r="AW225" s="39">
        <v>255610</v>
      </c>
      <c r="AX225" s="39">
        <v>146930</v>
      </c>
      <c r="AY225" s="39">
        <v>86300</v>
      </c>
      <c r="AZ225" s="39">
        <v>90520</v>
      </c>
      <c r="BA225" s="39">
        <v>34920</v>
      </c>
      <c r="BB225" s="39" t="s">
        <v>334</v>
      </c>
      <c r="BC225" s="39">
        <v>1240200</v>
      </c>
      <c r="BD225" s="39">
        <v>50920</v>
      </c>
      <c r="BE225" s="39">
        <v>234220</v>
      </c>
      <c r="BF225" s="39">
        <v>343650</v>
      </c>
      <c r="BG225" s="39">
        <v>257640</v>
      </c>
      <c r="BH225" s="39">
        <v>147940</v>
      </c>
      <c r="BI225" s="39">
        <v>87400</v>
      </c>
      <c r="BJ225" s="39">
        <v>92280</v>
      </c>
      <c r="BK225" s="39">
        <v>35450</v>
      </c>
      <c r="BL225" s="39" t="s">
        <v>334</v>
      </c>
      <c r="BM225" s="39">
        <v>1249490</v>
      </c>
      <c r="BN225" s="39">
        <v>51560</v>
      </c>
      <c r="BO225" s="39">
        <v>235620</v>
      </c>
      <c r="BP225" s="39">
        <v>344870</v>
      </c>
      <c r="BQ225" s="39">
        <v>259430</v>
      </c>
      <c r="BR225" s="39">
        <v>149580</v>
      </c>
      <c r="BS225" s="39">
        <v>88750</v>
      </c>
      <c r="BT225" s="39">
        <v>93780</v>
      </c>
      <c r="BU225" s="39">
        <v>36240</v>
      </c>
      <c r="BV225" s="39" t="s">
        <v>334</v>
      </c>
      <c r="BW225" s="39">
        <v>1259810</v>
      </c>
      <c r="BX225" s="39">
        <v>52070</v>
      </c>
      <c r="BY225" s="39">
        <v>237300</v>
      </c>
      <c r="BZ225" s="39">
        <v>346570</v>
      </c>
      <c r="CA225" s="39">
        <v>260800</v>
      </c>
      <c r="CB225" s="39">
        <v>152030</v>
      </c>
      <c r="CC225" s="39">
        <v>90690</v>
      </c>
      <c r="CD225" s="39">
        <v>94960</v>
      </c>
      <c r="CE225" s="39">
        <v>36840</v>
      </c>
      <c r="CF225" s="39" t="s">
        <v>334</v>
      </c>
      <c r="CG225" s="39">
        <v>1271270</v>
      </c>
      <c r="CH225" s="39">
        <v>52800</v>
      </c>
      <c r="CI225" s="39">
        <v>238410</v>
      </c>
      <c r="CJ225" s="39">
        <v>347750</v>
      </c>
      <c r="CK225" s="39">
        <v>262590</v>
      </c>
      <c r="CL225" s="39">
        <v>154030</v>
      </c>
      <c r="CM225" s="39">
        <v>92590</v>
      </c>
      <c r="CN225" s="39">
        <v>96170</v>
      </c>
      <c r="CO225" s="39">
        <v>37250</v>
      </c>
      <c r="CP225" s="39" t="s">
        <v>334</v>
      </c>
      <c r="CQ225" s="39">
        <v>1281590</v>
      </c>
      <c r="CR225" s="39">
        <v>52950</v>
      </c>
      <c r="CS225" s="39">
        <v>238870</v>
      </c>
      <c r="CT225" s="39">
        <v>349620</v>
      </c>
      <c r="CU225" s="39">
        <v>264940</v>
      </c>
      <c r="CV225" s="39">
        <v>156370</v>
      </c>
      <c r="CW225" s="39">
        <v>94420</v>
      </c>
      <c r="CX225" s="39">
        <v>97310</v>
      </c>
      <c r="CY225" s="39">
        <v>37640</v>
      </c>
      <c r="CZ225" s="39" t="s">
        <v>334</v>
      </c>
      <c r="DA225" s="39">
        <v>1292120</v>
      </c>
      <c r="DB225" s="39">
        <v>53260</v>
      </c>
      <c r="DC225" s="39">
        <v>240250</v>
      </c>
      <c r="DD225" s="39">
        <v>352320</v>
      </c>
      <c r="DE225" s="39">
        <v>267270</v>
      </c>
      <c r="DF225" s="39">
        <v>158130</v>
      </c>
      <c r="DG225" s="39">
        <v>95720</v>
      </c>
      <c r="DH225" s="39">
        <v>98170</v>
      </c>
      <c r="DI225" s="39">
        <v>38010</v>
      </c>
      <c r="DJ225" s="39" t="s">
        <v>334</v>
      </c>
      <c r="DK225" s="39">
        <v>1303130</v>
      </c>
      <c r="DL225" s="39">
        <v>53700</v>
      </c>
      <c r="DM225" s="39">
        <v>241540</v>
      </c>
      <c r="DN225" s="39">
        <v>354970</v>
      </c>
      <c r="DO225" s="39">
        <v>270230</v>
      </c>
      <c r="DP225" s="39">
        <v>160330</v>
      </c>
      <c r="DQ225" s="39">
        <v>97320</v>
      </c>
      <c r="DR225" s="39">
        <v>99510</v>
      </c>
      <c r="DS225" s="39">
        <v>38500</v>
      </c>
      <c r="DT225" s="39" t="s">
        <v>334</v>
      </c>
      <c r="DU225" s="39">
        <v>1316100</v>
      </c>
      <c r="DV225" s="39">
        <v>53720</v>
      </c>
      <c r="DW225" s="39">
        <v>242390</v>
      </c>
      <c r="DX225" s="39">
        <v>358210</v>
      </c>
      <c r="DY225" s="39">
        <v>273970</v>
      </c>
      <c r="DZ225" s="39">
        <v>163400</v>
      </c>
      <c r="EA225" s="39">
        <v>98580</v>
      </c>
      <c r="EB225" s="39">
        <v>99990</v>
      </c>
      <c r="EC225" s="39">
        <v>38980</v>
      </c>
      <c r="ED225" s="39" t="s">
        <v>334</v>
      </c>
      <c r="EE225" s="39">
        <v>1329240</v>
      </c>
      <c r="EF225" s="39">
        <v>54800</v>
      </c>
      <c r="EG225" s="39">
        <v>244650</v>
      </c>
      <c r="EH225" s="39">
        <v>361670</v>
      </c>
      <c r="EI225" s="39">
        <v>278150</v>
      </c>
      <c r="EJ225" s="39">
        <v>165120</v>
      </c>
      <c r="EK225" s="39">
        <v>99860</v>
      </c>
      <c r="EL225" s="39">
        <v>100620</v>
      </c>
      <c r="EM225" s="39">
        <v>39450</v>
      </c>
      <c r="EN225" s="39" t="s">
        <v>334</v>
      </c>
      <c r="EO225" s="39">
        <v>1344320</v>
      </c>
      <c r="EP225" s="39">
        <v>55790</v>
      </c>
      <c r="EQ225" s="39">
        <v>246540</v>
      </c>
      <c r="ER225" s="39">
        <v>365970</v>
      </c>
      <c r="ES225" s="39">
        <v>282730</v>
      </c>
      <c r="ET225" s="39">
        <v>167420</v>
      </c>
      <c r="EU225" s="39">
        <v>101010</v>
      </c>
      <c r="EV225" s="39">
        <v>100890</v>
      </c>
      <c r="EW225" s="39">
        <v>39660</v>
      </c>
      <c r="EX225" s="39" t="s">
        <v>334</v>
      </c>
      <c r="EY225" s="39">
        <v>1360000</v>
      </c>
      <c r="EZ225" s="39">
        <v>57990</v>
      </c>
      <c r="FA225" s="39">
        <v>248560</v>
      </c>
      <c r="FB225" s="39">
        <v>370730</v>
      </c>
      <c r="FC225" s="39">
        <v>287420</v>
      </c>
      <c r="FD225" s="39">
        <v>169320</v>
      </c>
      <c r="FE225" s="39">
        <v>101850</v>
      </c>
      <c r="FF225" s="39">
        <v>101050</v>
      </c>
      <c r="FG225" s="39">
        <v>39840</v>
      </c>
      <c r="FH225" s="39" t="s">
        <v>334</v>
      </c>
      <c r="FI225" s="39">
        <v>1376740</v>
      </c>
      <c r="FJ225" s="39">
        <v>59240</v>
      </c>
      <c r="FK225" s="39">
        <v>250410</v>
      </c>
      <c r="FL225" s="39">
        <v>375690</v>
      </c>
      <c r="FM225" s="39">
        <v>292510</v>
      </c>
      <c r="FN225" s="39">
        <v>172440</v>
      </c>
      <c r="FO225" s="39">
        <v>102860</v>
      </c>
      <c r="FP225" s="39">
        <v>101190</v>
      </c>
      <c r="FQ225" s="39">
        <v>40180</v>
      </c>
      <c r="FR225" s="39" t="s">
        <v>334</v>
      </c>
      <c r="FS225" s="39">
        <v>1394530</v>
      </c>
      <c r="FT225" s="39">
        <v>60920</v>
      </c>
      <c r="FU225" s="39">
        <v>251590</v>
      </c>
      <c r="FV225" s="39">
        <v>379740</v>
      </c>
      <c r="FW225" s="39">
        <v>298290</v>
      </c>
      <c r="FX225" s="39">
        <v>176450</v>
      </c>
      <c r="FY225" s="39">
        <v>104390</v>
      </c>
      <c r="FZ225" s="39">
        <v>101880</v>
      </c>
      <c r="GA225" s="39">
        <v>40610</v>
      </c>
      <c r="GB225" s="39" t="s">
        <v>334</v>
      </c>
      <c r="GC225" s="39">
        <v>1413850</v>
      </c>
      <c r="GD225" s="39">
        <v>62260</v>
      </c>
      <c r="GE225" s="39">
        <v>252560</v>
      </c>
      <c r="GF225" s="39">
        <v>381950</v>
      </c>
      <c r="GG225" s="39">
        <v>302240</v>
      </c>
      <c r="GH225" s="39">
        <v>178820</v>
      </c>
      <c r="GI225" s="39">
        <v>105290</v>
      </c>
      <c r="GJ225" s="39">
        <v>102260</v>
      </c>
      <c r="GK225" s="39">
        <v>41000</v>
      </c>
      <c r="GL225" s="39" t="s">
        <v>334</v>
      </c>
      <c r="GM225" s="39">
        <v>1426370</v>
      </c>
      <c r="GN225" s="39">
        <v>63590</v>
      </c>
      <c r="GO225" s="39">
        <v>254190</v>
      </c>
      <c r="GP225" s="39">
        <v>384940</v>
      </c>
      <c r="GQ225" s="39">
        <v>306580</v>
      </c>
      <c r="GR225" s="39">
        <v>181480</v>
      </c>
      <c r="GS225" s="39">
        <v>106420</v>
      </c>
      <c r="GT225" s="39">
        <v>102520</v>
      </c>
      <c r="GU225" s="39">
        <v>41390</v>
      </c>
      <c r="GV225" s="39" t="s">
        <v>334</v>
      </c>
      <c r="GW225" s="39">
        <v>1441100</v>
      </c>
      <c r="GX225" s="39">
        <v>66150</v>
      </c>
      <c r="GY225" s="39">
        <v>256220</v>
      </c>
      <c r="GZ225" s="39">
        <v>389270</v>
      </c>
      <c r="HA225" s="39">
        <v>310520</v>
      </c>
      <c r="HB225" s="39">
        <v>184130</v>
      </c>
      <c r="HC225" s="39">
        <v>107420</v>
      </c>
      <c r="HD225" s="39">
        <v>103000</v>
      </c>
      <c r="HE225" s="39">
        <v>41730</v>
      </c>
      <c r="HF225" s="39" t="s">
        <v>334</v>
      </c>
      <c r="HG225" s="39">
        <v>1458430</v>
      </c>
      <c r="HH225" s="39">
        <v>67420</v>
      </c>
      <c r="HI225" s="39">
        <v>257440</v>
      </c>
      <c r="HJ225" s="39">
        <v>392160</v>
      </c>
      <c r="HK225" s="39">
        <v>315700</v>
      </c>
      <c r="HL225" s="39">
        <v>187600</v>
      </c>
      <c r="HM225" s="39">
        <v>108760</v>
      </c>
      <c r="HN225" s="39">
        <v>103620</v>
      </c>
      <c r="HO225" s="39">
        <v>42240</v>
      </c>
      <c r="HP225" s="39" t="s">
        <v>334</v>
      </c>
      <c r="HQ225" s="39">
        <v>1474930</v>
      </c>
      <c r="HR225" s="39">
        <v>68930</v>
      </c>
      <c r="HS225" s="39">
        <v>258900</v>
      </c>
      <c r="HT225" s="39">
        <v>394790</v>
      </c>
      <c r="HU225" s="39">
        <v>320980</v>
      </c>
      <c r="HV225" s="39">
        <v>190300</v>
      </c>
      <c r="HW225" s="39">
        <v>109870</v>
      </c>
      <c r="HX225" s="39">
        <v>104590</v>
      </c>
      <c r="HY225" s="39">
        <v>42870</v>
      </c>
      <c r="HZ225" s="39" t="s">
        <v>334</v>
      </c>
      <c r="IA225" s="39">
        <v>1491230</v>
      </c>
      <c r="IB225" s="39">
        <v>70700</v>
      </c>
      <c r="IC225" s="39">
        <v>260480</v>
      </c>
      <c r="ID225" s="39">
        <v>398330</v>
      </c>
      <c r="IE225" s="39">
        <v>325350</v>
      </c>
      <c r="IF225" s="39">
        <v>193930</v>
      </c>
      <c r="IG225" s="39">
        <v>111960</v>
      </c>
      <c r="IH225" s="39">
        <v>105680</v>
      </c>
      <c r="II225" s="39">
        <v>43520</v>
      </c>
      <c r="IJ225" s="39" t="s">
        <v>334</v>
      </c>
      <c r="IK225" s="39">
        <v>1509950</v>
      </c>
      <c r="IL225" s="39">
        <v>71420</v>
      </c>
      <c r="IM225" s="39">
        <v>261110</v>
      </c>
      <c r="IN225" s="39">
        <v>401810</v>
      </c>
      <c r="IO225" s="39">
        <v>330190</v>
      </c>
      <c r="IP225" s="39">
        <v>198060</v>
      </c>
      <c r="IQ225" s="39">
        <v>114220</v>
      </c>
      <c r="IR225" s="39">
        <v>107320</v>
      </c>
      <c r="IS225" s="39">
        <v>44180</v>
      </c>
      <c r="IT225" s="39" t="s">
        <v>334</v>
      </c>
      <c r="IU225" s="39">
        <v>1528300</v>
      </c>
      <c r="IV225" s="39">
        <v>72060</v>
      </c>
      <c r="IW225" s="39">
        <v>261960</v>
      </c>
      <c r="IX225" s="39">
        <v>404800</v>
      </c>
      <c r="IY225" s="39">
        <v>335190</v>
      </c>
      <c r="IZ225" s="39">
        <v>202900</v>
      </c>
      <c r="JA225" s="39">
        <v>117010</v>
      </c>
      <c r="JB225" s="39">
        <v>108950</v>
      </c>
      <c r="JC225" s="39">
        <v>45050</v>
      </c>
      <c r="JD225" s="39" t="s">
        <v>334</v>
      </c>
      <c r="JE225" s="39">
        <v>1547930</v>
      </c>
      <c r="JF225" s="39">
        <v>72780</v>
      </c>
      <c r="JG225" s="39">
        <v>263330</v>
      </c>
      <c r="JH225" s="39">
        <v>408590</v>
      </c>
      <c r="JI225" s="39">
        <v>340990</v>
      </c>
      <c r="JJ225" s="39">
        <v>207240</v>
      </c>
      <c r="JK225" s="39">
        <v>119850</v>
      </c>
      <c r="JL225" s="39">
        <v>110330</v>
      </c>
      <c r="JM225" s="39">
        <v>45730</v>
      </c>
      <c r="JN225" s="39" t="s">
        <v>334</v>
      </c>
      <c r="JO225" s="39">
        <v>1568830</v>
      </c>
      <c r="JP225" s="39">
        <v>73510</v>
      </c>
      <c r="JQ225" s="39">
        <v>263950</v>
      </c>
      <c r="JR225" s="39">
        <v>411470</v>
      </c>
      <c r="JS225" s="39">
        <v>344960</v>
      </c>
      <c r="JT225" s="39">
        <v>211490</v>
      </c>
      <c r="JU225" s="39">
        <v>122990</v>
      </c>
      <c r="JV225" s="39">
        <v>111800</v>
      </c>
      <c r="JW225" s="39">
        <v>46160</v>
      </c>
      <c r="JX225" s="39" t="s">
        <v>334</v>
      </c>
      <c r="JY225" s="39">
        <v>1586350</v>
      </c>
      <c r="JZ225" s="39">
        <v>74090</v>
      </c>
      <c r="KA225" s="39">
        <v>264210</v>
      </c>
      <c r="KB225" s="39">
        <v>413440</v>
      </c>
      <c r="KC225" s="39">
        <v>348190</v>
      </c>
      <c r="KD225" s="39">
        <v>215930</v>
      </c>
      <c r="KE225" s="39">
        <v>126300</v>
      </c>
      <c r="KF225" s="39">
        <v>113170</v>
      </c>
      <c r="KG225" s="39">
        <v>46690</v>
      </c>
      <c r="KH225" s="39" t="s">
        <v>334</v>
      </c>
      <c r="KI225" s="39">
        <v>1602020</v>
      </c>
      <c r="KJ225" s="39">
        <v>74290</v>
      </c>
      <c r="KK225" s="39">
        <v>264880</v>
      </c>
      <c r="KL225" s="39">
        <v>416250</v>
      </c>
      <c r="KM225" s="39">
        <v>352040</v>
      </c>
      <c r="KN225" s="39">
        <v>220080</v>
      </c>
      <c r="KO225" s="39">
        <v>128930</v>
      </c>
      <c r="KP225" s="39">
        <v>114340</v>
      </c>
      <c r="KQ225" s="39">
        <v>47060</v>
      </c>
      <c r="KR225" s="39" t="s">
        <v>334</v>
      </c>
      <c r="KS225" s="39">
        <v>1617860</v>
      </c>
      <c r="KT225" s="39">
        <v>75800</v>
      </c>
      <c r="KU225" s="39">
        <v>265570</v>
      </c>
      <c r="KV225" s="39">
        <v>418190</v>
      </c>
      <c r="KW225" s="39">
        <v>355490</v>
      </c>
      <c r="KX225" s="39">
        <v>223150</v>
      </c>
      <c r="KY225" s="39">
        <v>131380</v>
      </c>
      <c r="KZ225" s="39">
        <v>115690</v>
      </c>
      <c r="LA225" s="39">
        <v>47760</v>
      </c>
      <c r="LB225" s="39" t="s">
        <v>334</v>
      </c>
      <c r="LC225" s="39">
        <v>1633040</v>
      </c>
      <c r="LD225" t="e">
        <f>INDEX(Lookup!$F$2:$F$375, MATCH(D225,Lookup!$A$2:$A$375,0))</f>
        <v>#N/A</v>
      </c>
    </row>
    <row r="226" spans="2:316" s="28" customFormat="1" ht="15" x14ac:dyDescent="0.25">
      <c r="B226" s="1" t="s">
        <v>342</v>
      </c>
      <c r="C226" s="42">
        <v>5210</v>
      </c>
      <c r="D226" s="42" t="s">
        <v>779</v>
      </c>
      <c r="E226" s="37" t="s">
        <v>780</v>
      </c>
      <c r="F226" s="38">
        <v>220</v>
      </c>
      <c r="G226" s="38">
        <v>7370</v>
      </c>
      <c r="H226" s="38">
        <v>16010</v>
      </c>
      <c r="I226" s="38">
        <v>23470</v>
      </c>
      <c r="J226" s="38">
        <v>15380</v>
      </c>
      <c r="K226" s="38">
        <v>9210</v>
      </c>
      <c r="L226" s="38">
        <v>11950</v>
      </c>
      <c r="M226" s="38">
        <v>4020</v>
      </c>
      <c r="N226" s="38" t="s">
        <v>334</v>
      </c>
      <c r="O226" s="39">
        <v>87620</v>
      </c>
      <c r="P226" s="39">
        <v>510</v>
      </c>
      <c r="Q226" s="39">
        <v>7380</v>
      </c>
      <c r="R226" s="39">
        <v>16040</v>
      </c>
      <c r="S226" s="39">
        <v>23600</v>
      </c>
      <c r="T226" s="39">
        <v>15320</v>
      </c>
      <c r="U226" s="39">
        <v>9200</v>
      </c>
      <c r="V226" s="39">
        <v>11650</v>
      </c>
      <c r="W226" s="39">
        <v>3920</v>
      </c>
      <c r="X226" s="39" t="s">
        <v>334</v>
      </c>
      <c r="Y226" s="39">
        <v>87620</v>
      </c>
      <c r="Z226" s="39">
        <v>870</v>
      </c>
      <c r="AA226" s="39">
        <v>7950</v>
      </c>
      <c r="AB226" s="39">
        <v>16860</v>
      </c>
      <c r="AC226" s="39">
        <v>23980</v>
      </c>
      <c r="AD226" s="39">
        <v>15610</v>
      </c>
      <c r="AE226" s="39">
        <v>9220</v>
      </c>
      <c r="AF226" s="39">
        <v>11240</v>
      </c>
      <c r="AG226" s="39">
        <v>3570</v>
      </c>
      <c r="AH226" s="39" t="s">
        <v>334</v>
      </c>
      <c r="AI226" s="39">
        <v>89300</v>
      </c>
      <c r="AJ226" s="39">
        <v>1230</v>
      </c>
      <c r="AK226" s="39">
        <v>8490</v>
      </c>
      <c r="AL226" s="39">
        <v>17520</v>
      </c>
      <c r="AM226" s="39">
        <v>23510</v>
      </c>
      <c r="AN226" s="39">
        <v>15850</v>
      </c>
      <c r="AO226" s="39">
        <v>9380</v>
      </c>
      <c r="AP226" s="39">
        <v>11100</v>
      </c>
      <c r="AQ226" s="39">
        <v>3590</v>
      </c>
      <c r="AR226" s="39" t="s">
        <v>334</v>
      </c>
      <c r="AS226" s="39">
        <v>90670</v>
      </c>
      <c r="AT226" s="39">
        <v>1340</v>
      </c>
      <c r="AU226" s="39">
        <v>8700</v>
      </c>
      <c r="AV226" s="39">
        <v>17620</v>
      </c>
      <c r="AW226" s="39">
        <v>23830</v>
      </c>
      <c r="AX226" s="39">
        <v>15860</v>
      </c>
      <c r="AY226" s="39">
        <v>9490</v>
      </c>
      <c r="AZ226" s="39">
        <v>11110</v>
      </c>
      <c r="BA226" s="39">
        <v>3590</v>
      </c>
      <c r="BB226" s="39" t="s">
        <v>334</v>
      </c>
      <c r="BC226" s="39">
        <v>91540</v>
      </c>
      <c r="BD226" s="39">
        <v>1410</v>
      </c>
      <c r="BE226" s="39">
        <v>8790</v>
      </c>
      <c r="BF226" s="39">
        <v>17780</v>
      </c>
      <c r="BG226" s="39">
        <v>23950</v>
      </c>
      <c r="BH226" s="39">
        <v>15890</v>
      </c>
      <c r="BI226" s="39">
        <v>9590</v>
      </c>
      <c r="BJ226" s="39">
        <v>11310</v>
      </c>
      <c r="BK226" s="39">
        <v>3660</v>
      </c>
      <c r="BL226" s="39" t="s">
        <v>334</v>
      </c>
      <c r="BM226" s="39">
        <v>92380</v>
      </c>
      <c r="BN226" s="39">
        <v>1500</v>
      </c>
      <c r="BO226" s="39">
        <v>8970</v>
      </c>
      <c r="BP226" s="39">
        <v>17830</v>
      </c>
      <c r="BQ226" s="39">
        <v>23960</v>
      </c>
      <c r="BR226" s="39">
        <v>15960</v>
      </c>
      <c r="BS226" s="39">
        <v>9670</v>
      </c>
      <c r="BT226" s="39">
        <v>11440</v>
      </c>
      <c r="BU226" s="39">
        <v>3790</v>
      </c>
      <c r="BV226" s="39" t="s">
        <v>334</v>
      </c>
      <c r="BW226" s="39">
        <v>93120</v>
      </c>
      <c r="BX226" s="39">
        <v>1870</v>
      </c>
      <c r="BY226" s="39">
        <v>9220</v>
      </c>
      <c r="BZ226" s="39">
        <v>18250</v>
      </c>
      <c r="CA226" s="39">
        <v>23540</v>
      </c>
      <c r="CB226" s="39">
        <v>15910</v>
      </c>
      <c r="CC226" s="39">
        <v>9750</v>
      </c>
      <c r="CD226" s="39">
        <v>11350</v>
      </c>
      <c r="CE226" s="39">
        <v>3830</v>
      </c>
      <c r="CF226" s="39" t="s">
        <v>334</v>
      </c>
      <c r="CG226" s="39">
        <v>93730</v>
      </c>
      <c r="CH226" s="39">
        <v>1930</v>
      </c>
      <c r="CI226" s="39">
        <v>9450</v>
      </c>
      <c r="CJ226" s="39">
        <v>18480</v>
      </c>
      <c r="CK226" s="39">
        <v>23410</v>
      </c>
      <c r="CL226" s="39">
        <v>15960</v>
      </c>
      <c r="CM226" s="39">
        <v>9780</v>
      </c>
      <c r="CN226" s="39">
        <v>11440</v>
      </c>
      <c r="CO226" s="39">
        <v>3870</v>
      </c>
      <c r="CP226" s="39" t="s">
        <v>334</v>
      </c>
      <c r="CQ226" s="39">
        <v>94330</v>
      </c>
      <c r="CR226" s="39">
        <v>1920</v>
      </c>
      <c r="CS226" s="39">
        <v>9420</v>
      </c>
      <c r="CT226" s="39">
        <v>18580</v>
      </c>
      <c r="CU226" s="39">
        <v>23430</v>
      </c>
      <c r="CV226" s="39">
        <v>16020</v>
      </c>
      <c r="CW226" s="39">
        <v>9860</v>
      </c>
      <c r="CX226" s="39">
        <v>11500</v>
      </c>
      <c r="CY226" s="39">
        <v>3910</v>
      </c>
      <c r="CZ226" s="39" t="s">
        <v>334</v>
      </c>
      <c r="DA226" s="39">
        <v>94640</v>
      </c>
      <c r="DB226" s="39">
        <v>1930</v>
      </c>
      <c r="DC226" s="39">
        <v>9480</v>
      </c>
      <c r="DD226" s="39">
        <v>18650</v>
      </c>
      <c r="DE226" s="39">
        <v>23500</v>
      </c>
      <c r="DF226" s="39">
        <v>16060</v>
      </c>
      <c r="DG226" s="39">
        <v>9890</v>
      </c>
      <c r="DH226" s="39">
        <v>11580</v>
      </c>
      <c r="DI226" s="39">
        <v>3950</v>
      </c>
      <c r="DJ226" s="39" t="s">
        <v>334</v>
      </c>
      <c r="DK226" s="39">
        <v>95040</v>
      </c>
      <c r="DL226" s="39">
        <v>1990</v>
      </c>
      <c r="DM226" s="39">
        <v>9570</v>
      </c>
      <c r="DN226" s="39">
        <v>18760</v>
      </c>
      <c r="DO226" s="39">
        <v>23570</v>
      </c>
      <c r="DP226" s="39">
        <v>16120</v>
      </c>
      <c r="DQ226" s="39">
        <v>9940</v>
      </c>
      <c r="DR226" s="39">
        <v>11590</v>
      </c>
      <c r="DS226" s="39">
        <v>3960</v>
      </c>
      <c r="DT226" s="39" t="s">
        <v>334</v>
      </c>
      <c r="DU226" s="39">
        <v>95500</v>
      </c>
      <c r="DV226" s="39">
        <v>2140</v>
      </c>
      <c r="DW226" s="39">
        <v>9640</v>
      </c>
      <c r="DX226" s="39">
        <v>18840</v>
      </c>
      <c r="DY226" s="39">
        <v>23640</v>
      </c>
      <c r="DZ226" s="39">
        <v>16210</v>
      </c>
      <c r="EA226" s="39">
        <v>10060</v>
      </c>
      <c r="EB226" s="39">
        <v>11660</v>
      </c>
      <c r="EC226" s="39">
        <v>4000</v>
      </c>
      <c r="ED226" s="39" t="s">
        <v>334</v>
      </c>
      <c r="EE226" s="39">
        <v>96170</v>
      </c>
      <c r="EF226" s="39">
        <v>2260</v>
      </c>
      <c r="EG226" s="39">
        <v>9830</v>
      </c>
      <c r="EH226" s="39">
        <v>18930</v>
      </c>
      <c r="EI226" s="39">
        <v>23740</v>
      </c>
      <c r="EJ226" s="39">
        <v>16230</v>
      </c>
      <c r="EK226" s="39">
        <v>10210</v>
      </c>
      <c r="EL226" s="39">
        <v>11670</v>
      </c>
      <c r="EM226" s="39">
        <v>4020</v>
      </c>
      <c r="EN226" s="39" t="s">
        <v>334</v>
      </c>
      <c r="EO226" s="39">
        <v>96870</v>
      </c>
      <c r="EP226" s="39">
        <v>2580</v>
      </c>
      <c r="EQ226" s="39">
        <v>9990</v>
      </c>
      <c r="ER226" s="39">
        <v>19000</v>
      </c>
      <c r="ES226" s="39">
        <v>23920</v>
      </c>
      <c r="ET226" s="39">
        <v>16440</v>
      </c>
      <c r="EU226" s="39">
        <v>10290</v>
      </c>
      <c r="EV226" s="39">
        <v>11660</v>
      </c>
      <c r="EW226" s="39">
        <v>4050</v>
      </c>
      <c r="EX226" s="39" t="s">
        <v>334</v>
      </c>
      <c r="EY226" s="39">
        <v>97920</v>
      </c>
      <c r="EZ226" s="39">
        <v>2880</v>
      </c>
      <c r="FA226" s="39">
        <v>10280</v>
      </c>
      <c r="FB226" s="39">
        <v>19160</v>
      </c>
      <c r="FC226" s="39">
        <v>24060</v>
      </c>
      <c r="FD226" s="39">
        <v>16520</v>
      </c>
      <c r="FE226" s="39">
        <v>10380</v>
      </c>
      <c r="FF226" s="39">
        <v>11670</v>
      </c>
      <c r="FG226" s="39">
        <v>4060</v>
      </c>
      <c r="FH226" s="39" t="s">
        <v>334</v>
      </c>
      <c r="FI226" s="39">
        <v>99020</v>
      </c>
      <c r="FJ226" s="39">
        <v>3560</v>
      </c>
      <c r="FK226" s="39">
        <v>10770</v>
      </c>
      <c r="FL226" s="39">
        <v>19410</v>
      </c>
      <c r="FM226" s="39">
        <v>24360</v>
      </c>
      <c r="FN226" s="39">
        <v>16740</v>
      </c>
      <c r="FO226" s="39">
        <v>10450</v>
      </c>
      <c r="FP226" s="39">
        <v>11690</v>
      </c>
      <c r="FQ226" s="39">
        <v>4120</v>
      </c>
      <c r="FR226" s="39" t="s">
        <v>334</v>
      </c>
      <c r="FS226" s="39">
        <v>101090</v>
      </c>
      <c r="FT226" s="39">
        <v>3800</v>
      </c>
      <c r="FU226" s="39">
        <v>10860</v>
      </c>
      <c r="FV226" s="39">
        <v>19640</v>
      </c>
      <c r="FW226" s="39">
        <v>24590</v>
      </c>
      <c r="FX226" s="39">
        <v>16870</v>
      </c>
      <c r="FY226" s="39">
        <v>10560</v>
      </c>
      <c r="FZ226" s="39">
        <v>11730</v>
      </c>
      <c r="GA226" s="39">
        <v>4200</v>
      </c>
      <c r="GB226" s="39" t="s">
        <v>334</v>
      </c>
      <c r="GC226" s="39">
        <v>102230</v>
      </c>
      <c r="GD226" s="39">
        <v>3940</v>
      </c>
      <c r="GE226" s="39">
        <v>10900</v>
      </c>
      <c r="GF226" s="39">
        <v>19780</v>
      </c>
      <c r="GG226" s="39">
        <v>24640</v>
      </c>
      <c r="GH226" s="39">
        <v>16970</v>
      </c>
      <c r="GI226" s="39">
        <v>10620</v>
      </c>
      <c r="GJ226" s="39">
        <v>11880</v>
      </c>
      <c r="GK226" s="39">
        <v>4270</v>
      </c>
      <c r="GL226" s="39" t="s">
        <v>334</v>
      </c>
      <c r="GM226" s="39">
        <v>102990</v>
      </c>
      <c r="GN226" s="39">
        <v>3840</v>
      </c>
      <c r="GO226" s="39">
        <v>11030</v>
      </c>
      <c r="GP226" s="39">
        <v>19780</v>
      </c>
      <c r="GQ226" s="39">
        <v>24770</v>
      </c>
      <c r="GR226" s="39">
        <v>17100</v>
      </c>
      <c r="GS226" s="39">
        <v>10630</v>
      </c>
      <c r="GT226" s="39">
        <v>11830</v>
      </c>
      <c r="GU226" s="39">
        <v>4330</v>
      </c>
      <c r="GV226" s="39" t="s">
        <v>334</v>
      </c>
      <c r="GW226" s="39">
        <v>103310</v>
      </c>
      <c r="GX226" s="39">
        <v>3880</v>
      </c>
      <c r="GY226" s="39">
        <v>11140</v>
      </c>
      <c r="GZ226" s="39">
        <v>19980</v>
      </c>
      <c r="HA226" s="39">
        <v>25050</v>
      </c>
      <c r="HB226" s="39">
        <v>17270</v>
      </c>
      <c r="HC226" s="39">
        <v>10740</v>
      </c>
      <c r="HD226" s="39">
        <v>11870</v>
      </c>
      <c r="HE226" s="39">
        <v>4380</v>
      </c>
      <c r="HF226" s="39" t="s">
        <v>334</v>
      </c>
      <c r="HG226" s="39">
        <v>104310</v>
      </c>
      <c r="HH226" s="39">
        <v>3830</v>
      </c>
      <c r="HI226" s="39">
        <v>11590</v>
      </c>
      <c r="HJ226" s="39">
        <v>20090</v>
      </c>
      <c r="HK226" s="39">
        <v>25210</v>
      </c>
      <c r="HL226" s="39">
        <v>17530</v>
      </c>
      <c r="HM226" s="39">
        <v>10910</v>
      </c>
      <c r="HN226" s="39">
        <v>11950</v>
      </c>
      <c r="HO226" s="39">
        <v>4400</v>
      </c>
      <c r="HP226" s="39" t="s">
        <v>334</v>
      </c>
      <c r="HQ226" s="39">
        <v>105520</v>
      </c>
      <c r="HR226" s="39">
        <v>3640</v>
      </c>
      <c r="HS226" s="39">
        <v>11950</v>
      </c>
      <c r="HT226" s="39">
        <v>20110</v>
      </c>
      <c r="HU226" s="39">
        <v>25380</v>
      </c>
      <c r="HV226" s="39">
        <v>17710</v>
      </c>
      <c r="HW226" s="39">
        <v>11040</v>
      </c>
      <c r="HX226" s="39">
        <v>12090</v>
      </c>
      <c r="HY226" s="39">
        <v>4450</v>
      </c>
      <c r="HZ226" s="39" t="s">
        <v>334</v>
      </c>
      <c r="IA226" s="39">
        <v>106380</v>
      </c>
      <c r="IB226" s="39">
        <v>3670</v>
      </c>
      <c r="IC226" s="39">
        <v>11940</v>
      </c>
      <c r="ID226" s="39">
        <v>20150</v>
      </c>
      <c r="IE226" s="39">
        <v>25520</v>
      </c>
      <c r="IF226" s="39">
        <v>17870</v>
      </c>
      <c r="IG226" s="39">
        <v>11270</v>
      </c>
      <c r="IH226" s="39">
        <v>12220</v>
      </c>
      <c r="II226" s="39">
        <v>4540</v>
      </c>
      <c r="IJ226" s="39" t="s">
        <v>334</v>
      </c>
      <c r="IK226" s="39">
        <v>107190</v>
      </c>
      <c r="IL226" s="39">
        <v>3680</v>
      </c>
      <c r="IM226" s="39">
        <v>12000</v>
      </c>
      <c r="IN226" s="39">
        <v>20370</v>
      </c>
      <c r="IO226" s="39">
        <v>25700</v>
      </c>
      <c r="IP226" s="39">
        <v>18040</v>
      </c>
      <c r="IQ226" s="39">
        <v>11370</v>
      </c>
      <c r="IR226" s="39">
        <v>12250</v>
      </c>
      <c r="IS226" s="39">
        <v>4570</v>
      </c>
      <c r="IT226" s="39" t="s">
        <v>334</v>
      </c>
      <c r="IU226" s="39">
        <v>107960</v>
      </c>
      <c r="IV226" s="39">
        <v>3690</v>
      </c>
      <c r="IW226" s="39">
        <v>11720</v>
      </c>
      <c r="IX226" s="39">
        <v>20490</v>
      </c>
      <c r="IY226" s="39">
        <v>25870</v>
      </c>
      <c r="IZ226" s="39">
        <v>18460</v>
      </c>
      <c r="JA226" s="39">
        <v>11780</v>
      </c>
      <c r="JB226" s="39">
        <v>12390</v>
      </c>
      <c r="JC226" s="39">
        <v>4630</v>
      </c>
      <c r="JD226" s="39" t="s">
        <v>334</v>
      </c>
      <c r="JE226" s="39">
        <v>109040</v>
      </c>
      <c r="JF226" s="39">
        <v>3660</v>
      </c>
      <c r="JG226" s="39">
        <v>11920</v>
      </c>
      <c r="JH226" s="39">
        <v>20620</v>
      </c>
      <c r="JI226" s="39">
        <v>26150</v>
      </c>
      <c r="JJ226" s="39">
        <v>18770</v>
      </c>
      <c r="JK226" s="39">
        <v>12010</v>
      </c>
      <c r="JL226" s="39">
        <v>12490</v>
      </c>
      <c r="JM226" s="39">
        <v>4670</v>
      </c>
      <c r="JN226" s="39" t="s">
        <v>334</v>
      </c>
      <c r="JO226" s="39">
        <v>110280</v>
      </c>
      <c r="JP226" s="39">
        <v>3640</v>
      </c>
      <c r="JQ226" s="39">
        <v>12260</v>
      </c>
      <c r="JR226" s="39">
        <v>20720</v>
      </c>
      <c r="JS226" s="39">
        <v>26200</v>
      </c>
      <c r="JT226" s="39">
        <v>18970</v>
      </c>
      <c r="JU226" s="39">
        <v>12330</v>
      </c>
      <c r="JV226" s="39">
        <v>12690</v>
      </c>
      <c r="JW226" s="39">
        <v>4720</v>
      </c>
      <c r="JX226" s="39" t="s">
        <v>334</v>
      </c>
      <c r="JY226" s="39">
        <v>111530</v>
      </c>
      <c r="JZ226" s="39">
        <v>3630</v>
      </c>
      <c r="KA226" s="39">
        <v>12230</v>
      </c>
      <c r="KB226" s="39">
        <v>20680</v>
      </c>
      <c r="KC226" s="39">
        <v>26200</v>
      </c>
      <c r="KD226" s="39">
        <v>19080</v>
      </c>
      <c r="KE226" s="39">
        <v>12410</v>
      </c>
      <c r="KF226" s="39">
        <v>12780</v>
      </c>
      <c r="KG226" s="39">
        <v>4740</v>
      </c>
      <c r="KH226" s="39" t="s">
        <v>334</v>
      </c>
      <c r="KI226" s="39">
        <v>111770</v>
      </c>
      <c r="KJ226" s="39">
        <v>3640</v>
      </c>
      <c r="KK226" s="39">
        <v>12320</v>
      </c>
      <c r="KL226" s="39">
        <v>20770</v>
      </c>
      <c r="KM226" s="39">
        <v>26230</v>
      </c>
      <c r="KN226" s="39">
        <v>19240</v>
      </c>
      <c r="KO226" s="39">
        <v>12560</v>
      </c>
      <c r="KP226" s="39">
        <v>12920</v>
      </c>
      <c r="KQ226" s="39">
        <v>4810</v>
      </c>
      <c r="KR226" s="39" t="s">
        <v>334</v>
      </c>
      <c r="KS226" s="39">
        <v>112470</v>
      </c>
      <c r="KT226" s="39">
        <v>3660</v>
      </c>
      <c r="KU226" s="39">
        <v>12380</v>
      </c>
      <c r="KV226" s="39">
        <v>20810</v>
      </c>
      <c r="KW226" s="39">
        <v>26310</v>
      </c>
      <c r="KX226" s="39">
        <v>19280</v>
      </c>
      <c r="KY226" s="39">
        <v>12630</v>
      </c>
      <c r="KZ226" s="39">
        <v>13000</v>
      </c>
      <c r="LA226" s="39">
        <v>4830</v>
      </c>
      <c r="LB226" s="39" t="s">
        <v>334</v>
      </c>
      <c r="LC226" s="39">
        <v>112910</v>
      </c>
      <c r="LD226" t="str">
        <f>INDEX(Lookup!$F$2:$F$375, MATCH(D226,Lookup!$A$2:$A$375,0))</f>
        <v>Greater London Authority</v>
      </c>
    </row>
    <row r="227" spans="2:316" ht="15" x14ac:dyDescent="0.25">
      <c r="B227" s="1" t="s">
        <v>342</v>
      </c>
      <c r="C227" s="42">
        <v>5030</v>
      </c>
      <c r="D227" s="42" t="s">
        <v>781</v>
      </c>
      <c r="E227" s="37" t="s">
        <v>782</v>
      </c>
      <c r="F227" s="38">
        <v>0</v>
      </c>
      <c r="G227" s="38">
        <v>120</v>
      </c>
      <c r="H227" s="38">
        <v>210</v>
      </c>
      <c r="I227" s="38">
        <v>520</v>
      </c>
      <c r="J227" s="38">
        <v>1250</v>
      </c>
      <c r="K227" s="38">
        <v>320</v>
      </c>
      <c r="L227" s="38">
        <v>510</v>
      </c>
      <c r="M227" s="38">
        <v>70</v>
      </c>
      <c r="N227" s="38" t="s">
        <v>334</v>
      </c>
      <c r="O227" s="39">
        <v>3000</v>
      </c>
      <c r="P227" s="39">
        <v>0</v>
      </c>
      <c r="Q227" s="39">
        <v>120</v>
      </c>
      <c r="R227" s="39">
        <v>220</v>
      </c>
      <c r="S227" s="39">
        <v>520</v>
      </c>
      <c r="T227" s="39">
        <v>1260</v>
      </c>
      <c r="U227" s="39">
        <v>300</v>
      </c>
      <c r="V227" s="39">
        <v>510</v>
      </c>
      <c r="W227" s="39">
        <v>70</v>
      </c>
      <c r="X227" s="39" t="s">
        <v>334</v>
      </c>
      <c r="Y227" s="39">
        <v>2990</v>
      </c>
      <c r="Z227" s="39">
        <v>20</v>
      </c>
      <c r="AA227" s="39">
        <v>200</v>
      </c>
      <c r="AB227" s="39">
        <v>630</v>
      </c>
      <c r="AC227" s="39">
        <v>670</v>
      </c>
      <c r="AD227" s="39">
        <v>1430</v>
      </c>
      <c r="AE227" s="39">
        <v>310</v>
      </c>
      <c r="AF227" s="39">
        <v>510</v>
      </c>
      <c r="AG227" s="39">
        <v>70</v>
      </c>
      <c r="AH227" s="39" t="s">
        <v>334</v>
      </c>
      <c r="AI227" s="39">
        <v>3830</v>
      </c>
      <c r="AJ227" s="39">
        <v>20</v>
      </c>
      <c r="AK227" s="39">
        <v>210</v>
      </c>
      <c r="AL227" s="39">
        <v>640</v>
      </c>
      <c r="AM227" s="39">
        <v>680</v>
      </c>
      <c r="AN227" s="39">
        <v>1440</v>
      </c>
      <c r="AO227" s="39">
        <v>310</v>
      </c>
      <c r="AP227" s="39">
        <v>510</v>
      </c>
      <c r="AQ227" s="39">
        <v>70</v>
      </c>
      <c r="AR227" s="39" t="s">
        <v>334</v>
      </c>
      <c r="AS227" s="39">
        <v>3880</v>
      </c>
      <c r="AT227" s="39">
        <v>20</v>
      </c>
      <c r="AU227" s="39">
        <v>220</v>
      </c>
      <c r="AV227" s="39">
        <v>640</v>
      </c>
      <c r="AW227" s="39">
        <v>690</v>
      </c>
      <c r="AX227" s="39">
        <v>1460</v>
      </c>
      <c r="AY227" s="39">
        <v>440</v>
      </c>
      <c r="AZ227" s="39">
        <v>570</v>
      </c>
      <c r="BA227" s="39">
        <v>70</v>
      </c>
      <c r="BB227" s="39" t="s">
        <v>334</v>
      </c>
      <c r="BC227" s="39">
        <v>4110</v>
      </c>
      <c r="BD227" s="39">
        <v>10</v>
      </c>
      <c r="BE227" s="39">
        <v>230</v>
      </c>
      <c r="BF227" s="39">
        <v>650</v>
      </c>
      <c r="BG227" s="39">
        <v>700</v>
      </c>
      <c r="BH227" s="39">
        <v>1470</v>
      </c>
      <c r="BI227" s="39">
        <v>540</v>
      </c>
      <c r="BJ227" s="39">
        <v>600</v>
      </c>
      <c r="BK227" s="39">
        <v>70</v>
      </c>
      <c r="BL227" s="39" t="s">
        <v>334</v>
      </c>
      <c r="BM227" s="39">
        <v>4270</v>
      </c>
      <c r="BN227" s="39">
        <v>10</v>
      </c>
      <c r="BO227" s="39">
        <v>230</v>
      </c>
      <c r="BP227" s="39">
        <v>630</v>
      </c>
      <c r="BQ227" s="39">
        <v>700</v>
      </c>
      <c r="BR227" s="39">
        <v>1500</v>
      </c>
      <c r="BS227" s="39">
        <v>590</v>
      </c>
      <c r="BT227" s="39">
        <v>730</v>
      </c>
      <c r="BU227" s="39">
        <v>90</v>
      </c>
      <c r="BV227" s="39" t="s">
        <v>334</v>
      </c>
      <c r="BW227" s="39">
        <v>4470</v>
      </c>
      <c r="BX227" s="39">
        <v>10</v>
      </c>
      <c r="BY227" s="39">
        <v>240</v>
      </c>
      <c r="BZ227" s="39">
        <v>630</v>
      </c>
      <c r="CA227" s="39">
        <v>720</v>
      </c>
      <c r="CB227" s="39">
        <v>1570</v>
      </c>
      <c r="CC227" s="39">
        <v>680</v>
      </c>
      <c r="CD227" s="39">
        <v>770</v>
      </c>
      <c r="CE227" s="39">
        <v>90</v>
      </c>
      <c r="CF227" s="39" t="s">
        <v>334</v>
      </c>
      <c r="CG227" s="39">
        <v>4700</v>
      </c>
      <c r="CH227" s="39">
        <v>10</v>
      </c>
      <c r="CI227" s="39">
        <v>240</v>
      </c>
      <c r="CJ227" s="39">
        <v>630</v>
      </c>
      <c r="CK227" s="39">
        <v>730</v>
      </c>
      <c r="CL227" s="39">
        <v>1680</v>
      </c>
      <c r="CM227" s="39">
        <v>760</v>
      </c>
      <c r="CN227" s="39">
        <v>760</v>
      </c>
      <c r="CO227" s="39">
        <v>90</v>
      </c>
      <c r="CP227" s="39" t="s">
        <v>334</v>
      </c>
      <c r="CQ227" s="39">
        <v>4900</v>
      </c>
      <c r="CR227" s="39">
        <v>10</v>
      </c>
      <c r="CS227" s="39">
        <v>240</v>
      </c>
      <c r="CT227" s="39">
        <v>630</v>
      </c>
      <c r="CU227" s="39">
        <v>730</v>
      </c>
      <c r="CV227" s="39">
        <v>1750</v>
      </c>
      <c r="CW227" s="39">
        <v>830</v>
      </c>
      <c r="CX227" s="39">
        <v>800</v>
      </c>
      <c r="CY227" s="39">
        <v>90</v>
      </c>
      <c r="CZ227" s="39" t="s">
        <v>334</v>
      </c>
      <c r="DA227" s="39">
        <v>5090</v>
      </c>
      <c r="DB227" s="39">
        <v>10</v>
      </c>
      <c r="DC227" s="39">
        <v>240</v>
      </c>
      <c r="DD227" s="39">
        <v>630</v>
      </c>
      <c r="DE227" s="39">
        <v>730</v>
      </c>
      <c r="DF227" s="39">
        <v>1820</v>
      </c>
      <c r="DG227" s="39">
        <v>860</v>
      </c>
      <c r="DH227" s="39">
        <v>770</v>
      </c>
      <c r="DI227" s="39">
        <v>90</v>
      </c>
      <c r="DJ227" s="39" t="s">
        <v>334</v>
      </c>
      <c r="DK227" s="39">
        <v>5160</v>
      </c>
      <c r="DL227" s="39">
        <v>10</v>
      </c>
      <c r="DM227" s="39">
        <v>240</v>
      </c>
      <c r="DN227" s="39">
        <v>630</v>
      </c>
      <c r="DO227" s="39">
        <v>790</v>
      </c>
      <c r="DP227" s="39">
        <v>2090</v>
      </c>
      <c r="DQ227" s="39">
        <v>920</v>
      </c>
      <c r="DR227" s="39">
        <v>840</v>
      </c>
      <c r="DS227" s="39">
        <v>100</v>
      </c>
      <c r="DT227" s="39" t="s">
        <v>334</v>
      </c>
      <c r="DU227" s="39">
        <v>5610</v>
      </c>
      <c r="DV227" s="39">
        <v>10</v>
      </c>
      <c r="DW227" s="39">
        <v>240</v>
      </c>
      <c r="DX227" s="39">
        <v>640</v>
      </c>
      <c r="DY227" s="39">
        <v>800</v>
      </c>
      <c r="DZ227" s="39">
        <v>2120</v>
      </c>
      <c r="EA227" s="39">
        <v>930</v>
      </c>
      <c r="EB227" s="39">
        <v>840</v>
      </c>
      <c r="EC227" s="39">
        <v>100</v>
      </c>
      <c r="ED227" s="39" t="s">
        <v>334</v>
      </c>
      <c r="EE227" s="39">
        <v>5660</v>
      </c>
      <c r="EF227" s="39">
        <v>10</v>
      </c>
      <c r="EG227" s="39">
        <v>240</v>
      </c>
      <c r="EH227" s="39">
        <v>640</v>
      </c>
      <c r="EI227" s="39">
        <v>800</v>
      </c>
      <c r="EJ227" s="39">
        <v>2160</v>
      </c>
      <c r="EK227" s="39">
        <v>940</v>
      </c>
      <c r="EL227" s="39">
        <v>850</v>
      </c>
      <c r="EM227" s="39">
        <v>100</v>
      </c>
      <c r="EN227" s="39" t="s">
        <v>334</v>
      </c>
      <c r="EO227" s="39">
        <v>5730</v>
      </c>
      <c r="EP227" s="39">
        <v>10</v>
      </c>
      <c r="EQ227" s="39">
        <v>240</v>
      </c>
      <c r="ER227" s="39">
        <v>640</v>
      </c>
      <c r="ES227" s="39">
        <v>820</v>
      </c>
      <c r="ET227" s="39">
        <v>2200</v>
      </c>
      <c r="EU227" s="39">
        <v>960</v>
      </c>
      <c r="EV227" s="39">
        <v>860</v>
      </c>
      <c r="EW227" s="39">
        <v>100</v>
      </c>
      <c r="EX227" s="39" t="s">
        <v>334</v>
      </c>
      <c r="EY227" s="39">
        <v>5820</v>
      </c>
      <c r="EZ227" s="39">
        <v>10</v>
      </c>
      <c r="FA227" s="39">
        <v>240</v>
      </c>
      <c r="FB227" s="39">
        <v>660</v>
      </c>
      <c r="FC227" s="39">
        <v>800</v>
      </c>
      <c r="FD227" s="39">
        <v>2190</v>
      </c>
      <c r="FE227" s="39">
        <v>960</v>
      </c>
      <c r="FF227" s="39">
        <v>870</v>
      </c>
      <c r="FG227" s="39">
        <v>110</v>
      </c>
      <c r="FH227" s="39" t="s">
        <v>334</v>
      </c>
      <c r="FI227" s="39">
        <v>5840</v>
      </c>
      <c r="FJ227" s="39">
        <v>10</v>
      </c>
      <c r="FK227" s="39">
        <v>240</v>
      </c>
      <c r="FL227" s="39">
        <v>660</v>
      </c>
      <c r="FM227" s="39">
        <v>810</v>
      </c>
      <c r="FN227" s="39">
        <v>2270</v>
      </c>
      <c r="FO227" s="39">
        <v>980</v>
      </c>
      <c r="FP227" s="39">
        <v>880</v>
      </c>
      <c r="FQ227" s="39">
        <v>110</v>
      </c>
      <c r="FR227" s="39" t="s">
        <v>334</v>
      </c>
      <c r="FS227" s="39">
        <v>5950</v>
      </c>
      <c r="FT227" s="39">
        <v>10</v>
      </c>
      <c r="FU227" s="39">
        <v>240</v>
      </c>
      <c r="FV227" s="39">
        <v>660</v>
      </c>
      <c r="FW227" s="39">
        <v>810</v>
      </c>
      <c r="FX227" s="39">
        <v>2270</v>
      </c>
      <c r="FY227" s="39">
        <v>980</v>
      </c>
      <c r="FZ227" s="39">
        <v>870</v>
      </c>
      <c r="GA227" s="39">
        <v>110</v>
      </c>
      <c r="GB227" s="39" t="s">
        <v>334</v>
      </c>
      <c r="GC227" s="39">
        <v>5960</v>
      </c>
      <c r="GD227" s="39">
        <v>10</v>
      </c>
      <c r="GE227" s="39">
        <v>240</v>
      </c>
      <c r="GF227" s="39">
        <v>660</v>
      </c>
      <c r="GG227" s="39">
        <v>860</v>
      </c>
      <c r="GH227" s="39">
        <v>2340</v>
      </c>
      <c r="GI227" s="39">
        <v>1000</v>
      </c>
      <c r="GJ227" s="39">
        <v>890</v>
      </c>
      <c r="GK227" s="39">
        <v>120</v>
      </c>
      <c r="GL227" s="39" t="s">
        <v>334</v>
      </c>
      <c r="GM227" s="39">
        <v>6120</v>
      </c>
      <c r="GN227" s="39">
        <v>10</v>
      </c>
      <c r="GO227" s="39">
        <v>240</v>
      </c>
      <c r="GP227" s="39">
        <v>660</v>
      </c>
      <c r="GQ227" s="39">
        <v>870</v>
      </c>
      <c r="GR227" s="39">
        <v>2370</v>
      </c>
      <c r="GS227" s="39">
        <v>1000</v>
      </c>
      <c r="GT227" s="39">
        <v>900</v>
      </c>
      <c r="GU227" s="39">
        <v>120</v>
      </c>
      <c r="GV227" s="39" t="s">
        <v>334</v>
      </c>
      <c r="GW227" s="39">
        <v>6160</v>
      </c>
      <c r="GX227" s="39">
        <v>10</v>
      </c>
      <c r="GY227" s="39">
        <v>290</v>
      </c>
      <c r="GZ227" s="39">
        <v>670</v>
      </c>
      <c r="HA227" s="39">
        <v>860</v>
      </c>
      <c r="HB227" s="39">
        <v>2400</v>
      </c>
      <c r="HC227" s="39">
        <v>1020</v>
      </c>
      <c r="HD227" s="39">
        <v>920</v>
      </c>
      <c r="HE227" s="39">
        <v>120</v>
      </c>
      <c r="HF227" s="39" t="s">
        <v>334</v>
      </c>
      <c r="HG227" s="39">
        <v>6290</v>
      </c>
      <c r="HH227" s="39">
        <v>10</v>
      </c>
      <c r="HI227" s="39">
        <v>310</v>
      </c>
      <c r="HJ227" s="39">
        <v>670</v>
      </c>
      <c r="HK227" s="39">
        <v>860</v>
      </c>
      <c r="HL227" s="39">
        <v>2520</v>
      </c>
      <c r="HM227" s="39">
        <v>1070</v>
      </c>
      <c r="HN227" s="39">
        <v>990</v>
      </c>
      <c r="HO227" s="39">
        <v>140</v>
      </c>
      <c r="HP227" s="39" t="s">
        <v>334</v>
      </c>
      <c r="HQ227" s="39">
        <v>6550</v>
      </c>
      <c r="HR227" s="39">
        <v>10</v>
      </c>
      <c r="HS227" s="39">
        <v>310</v>
      </c>
      <c r="HT227" s="39">
        <v>670</v>
      </c>
      <c r="HU227" s="39">
        <v>880</v>
      </c>
      <c r="HV227" s="39">
        <v>2650</v>
      </c>
      <c r="HW227" s="39">
        <v>1100</v>
      </c>
      <c r="HX227" s="39">
        <v>1030</v>
      </c>
      <c r="HY227" s="39">
        <v>160</v>
      </c>
      <c r="HZ227" s="39" t="s">
        <v>334</v>
      </c>
      <c r="IA227" s="39">
        <v>6790</v>
      </c>
      <c r="IB227" s="39">
        <v>10</v>
      </c>
      <c r="IC227" s="39">
        <v>300</v>
      </c>
      <c r="ID227" s="39">
        <v>660</v>
      </c>
      <c r="IE227" s="39">
        <v>860</v>
      </c>
      <c r="IF227" s="39">
        <v>2690</v>
      </c>
      <c r="IG227" s="39">
        <v>1120</v>
      </c>
      <c r="IH227" s="39">
        <v>1050</v>
      </c>
      <c r="II227" s="39">
        <v>160</v>
      </c>
      <c r="IJ227" s="39" t="s">
        <v>334</v>
      </c>
      <c r="IK227" s="39">
        <v>6850</v>
      </c>
      <c r="IL227" s="39" t="s">
        <v>390</v>
      </c>
      <c r="IM227" s="39">
        <v>290</v>
      </c>
      <c r="IN227" s="39">
        <v>660</v>
      </c>
      <c r="IO227" s="39">
        <v>860</v>
      </c>
      <c r="IP227" s="39">
        <v>2710</v>
      </c>
      <c r="IQ227" s="39">
        <v>1120</v>
      </c>
      <c r="IR227" s="39">
        <v>1060</v>
      </c>
      <c r="IS227" s="39">
        <v>160</v>
      </c>
      <c r="IT227" s="39" t="s">
        <v>334</v>
      </c>
      <c r="IU227" s="39">
        <v>6870</v>
      </c>
      <c r="IV227" s="39" t="s">
        <v>390</v>
      </c>
      <c r="IW227" s="39">
        <v>290</v>
      </c>
      <c r="IX227" s="39">
        <v>670</v>
      </c>
      <c r="IY227" s="39">
        <v>860</v>
      </c>
      <c r="IZ227" s="39">
        <v>2720</v>
      </c>
      <c r="JA227" s="39">
        <v>1210</v>
      </c>
      <c r="JB227" s="39">
        <v>1130</v>
      </c>
      <c r="JC227" s="39">
        <v>180</v>
      </c>
      <c r="JD227" s="39" t="s">
        <v>334</v>
      </c>
      <c r="JE227" s="39">
        <v>7070</v>
      </c>
      <c r="JF227" s="39" t="s">
        <v>390</v>
      </c>
      <c r="JG227" s="39">
        <v>290</v>
      </c>
      <c r="JH227" s="39">
        <v>670</v>
      </c>
      <c r="JI227" s="39">
        <v>870</v>
      </c>
      <c r="JJ227" s="39">
        <v>2810</v>
      </c>
      <c r="JK227" s="39">
        <v>1300</v>
      </c>
      <c r="JL227" s="39">
        <v>1250</v>
      </c>
      <c r="JM227" s="39">
        <v>220</v>
      </c>
      <c r="JN227" s="39" t="s">
        <v>334</v>
      </c>
      <c r="JO227" s="39">
        <v>7410</v>
      </c>
      <c r="JP227" s="39" t="s">
        <v>390</v>
      </c>
      <c r="JQ227" s="39">
        <v>300</v>
      </c>
      <c r="JR227" s="39">
        <v>670</v>
      </c>
      <c r="JS227" s="39">
        <v>870</v>
      </c>
      <c r="JT227" s="39">
        <v>2820</v>
      </c>
      <c r="JU227" s="39">
        <v>1310</v>
      </c>
      <c r="JV227" s="39">
        <v>1260</v>
      </c>
      <c r="JW227" s="39">
        <v>220</v>
      </c>
      <c r="JX227" s="39" t="s">
        <v>334</v>
      </c>
      <c r="JY227" s="39">
        <v>7460</v>
      </c>
      <c r="JZ227" s="39" t="s">
        <v>390</v>
      </c>
      <c r="KA227" s="39">
        <v>300</v>
      </c>
      <c r="KB227" s="39">
        <v>670</v>
      </c>
      <c r="KC227" s="39">
        <v>870</v>
      </c>
      <c r="KD227" s="39">
        <v>2830</v>
      </c>
      <c r="KE227" s="39">
        <v>1320</v>
      </c>
      <c r="KF227" s="39">
        <v>1320</v>
      </c>
      <c r="KG227" s="39">
        <v>220</v>
      </c>
      <c r="KH227" s="39" t="s">
        <v>334</v>
      </c>
      <c r="KI227" s="39">
        <v>7540</v>
      </c>
      <c r="KJ227" s="39" t="s">
        <v>390</v>
      </c>
      <c r="KK227" s="39">
        <v>330</v>
      </c>
      <c r="KL227" s="39">
        <v>680</v>
      </c>
      <c r="KM227" s="39">
        <v>890</v>
      </c>
      <c r="KN227" s="39">
        <v>2830</v>
      </c>
      <c r="KO227" s="39">
        <v>1370</v>
      </c>
      <c r="KP227" s="39">
        <v>1380</v>
      </c>
      <c r="KQ227" s="39">
        <v>220</v>
      </c>
      <c r="KR227" s="39" t="s">
        <v>334</v>
      </c>
      <c r="KS227" s="39">
        <v>7710</v>
      </c>
      <c r="KT227" s="39" t="s">
        <v>390</v>
      </c>
      <c r="KU227" s="39">
        <v>350</v>
      </c>
      <c r="KV227" s="39">
        <v>690</v>
      </c>
      <c r="KW227" s="39">
        <v>950</v>
      </c>
      <c r="KX227" s="39">
        <v>2870</v>
      </c>
      <c r="KY227" s="39">
        <v>1360</v>
      </c>
      <c r="KZ227" s="39">
        <v>1470</v>
      </c>
      <c r="LA227" s="39">
        <v>290</v>
      </c>
      <c r="LB227" s="39" t="s">
        <v>334</v>
      </c>
      <c r="LC227" s="39">
        <v>7980</v>
      </c>
      <c r="LD227" t="str">
        <f>INDEX(Lookup!$F$2:$F$375, MATCH(D227,Lookup!$A$2:$A$375,0))</f>
        <v>Greater London Authority</v>
      </c>
    </row>
    <row r="228" spans="2:316" ht="15" customHeight="1" x14ac:dyDescent="0.25">
      <c r="B228" s="45" t="s">
        <v>342</v>
      </c>
      <c r="C228" s="46">
        <v>5360</v>
      </c>
      <c r="D228" s="46" t="s">
        <v>783</v>
      </c>
      <c r="E228" s="37" t="s">
        <v>784</v>
      </c>
      <c r="F228" s="31">
        <v>1460</v>
      </c>
      <c r="G228" s="31">
        <v>31830</v>
      </c>
      <c r="H228" s="31">
        <v>26190</v>
      </c>
      <c r="I228" s="31">
        <v>10700</v>
      </c>
      <c r="J228" s="31">
        <v>6920</v>
      </c>
      <c r="K228" s="31">
        <v>3580</v>
      </c>
      <c r="L228" s="31">
        <v>1430</v>
      </c>
      <c r="M228" s="31">
        <v>20</v>
      </c>
      <c r="N228" s="31" t="s">
        <v>334</v>
      </c>
      <c r="O228" s="39">
        <v>82130</v>
      </c>
      <c r="P228" s="39">
        <v>1800</v>
      </c>
      <c r="Q228" s="39">
        <v>31280</v>
      </c>
      <c r="R228" s="39">
        <v>26250</v>
      </c>
      <c r="S228" s="39">
        <v>10760</v>
      </c>
      <c r="T228" s="39">
        <v>6880</v>
      </c>
      <c r="U228" s="39">
        <v>3640</v>
      </c>
      <c r="V228" s="39">
        <v>1380</v>
      </c>
      <c r="W228" s="39">
        <v>20</v>
      </c>
      <c r="X228" s="39" t="s">
        <v>334</v>
      </c>
      <c r="Y228" s="39">
        <v>82010</v>
      </c>
      <c r="Z228" s="39">
        <v>2220</v>
      </c>
      <c r="AA228" s="39">
        <v>31510</v>
      </c>
      <c r="AB228" s="39">
        <v>26340</v>
      </c>
      <c r="AC228" s="39">
        <v>10870</v>
      </c>
      <c r="AD228" s="39">
        <v>7120</v>
      </c>
      <c r="AE228" s="39">
        <v>3540</v>
      </c>
      <c r="AF228" s="39">
        <v>1180</v>
      </c>
      <c r="AG228" s="39">
        <v>20</v>
      </c>
      <c r="AH228" s="39" t="s">
        <v>334</v>
      </c>
      <c r="AI228" s="39">
        <v>82800</v>
      </c>
      <c r="AJ228" s="39">
        <v>2090</v>
      </c>
      <c r="AK228" s="39">
        <v>31580</v>
      </c>
      <c r="AL228" s="39">
        <v>26860</v>
      </c>
      <c r="AM228" s="39">
        <v>11040</v>
      </c>
      <c r="AN228" s="39">
        <v>7300</v>
      </c>
      <c r="AO228" s="39">
        <v>3550</v>
      </c>
      <c r="AP228" s="39">
        <v>1120</v>
      </c>
      <c r="AQ228" s="39">
        <v>40</v>
      </c>
      <c r="AR228" s="39" t="s">
        <v>334</v>
      </c>
      <c r="AS228" s="39">
        <v>83580</v>
      </c>
      <c r="AT228" s="39">
        <v>2490</v>
      </c>
      <c r="AU228" s="39">
        <v>31250</v>
      </c>
      <c r="AV228" s="39">
        <v>27220</v>
      </c>
      <c r="AW228" s="39">
        <v>11330</v>
      </c>
      <c r="AX228" s="39">
        <v>7370</v>
      </c>
      <c r="AY228" s="39">
        <v>3510</v>
      </c>
      <c r="AZ228" s="39">
        <v>1120</v>
      </c>
      <c r="BA228" s="39">
        <v>40</v>
      </c>
      <c r="BB228" s="39" t="s">
        <v>334</v>
      </c>
      <c r="BC228" s="39">
        <v>84320</v>
      </c>
      <c r="BD228" s="39">
        <v>2490</v>
      </c>
      <c r="BE228" s="39">
        <v>31300</v>
      </c>
      <c r="BF228" s="39">
        <v>27420</v>
      </c>
      <c r="BG228" s="39">
        <v>11620</v>
      </c>
      <c r="BH228" s="39">
        <v>7560</v>
      </c>
      <c r="BI228" s="39">
        <v>3690</v>
      </c>
      <c r="BJ228" s="39">
        <v>1140</v>
      </c>
      <c r="BK228" s="39">
        <v>40</v>
      </c>
      <c r="BL228" s="39" t="s">
        <v>334</v>
      </c>
      <c r="BM228" s="39">
        <v>85250</v>
      </c>
      <c r="BN228" s="39">
        <v>2630</v>
      </c>
      <c r="BO228" s="39">
        <v>31410</v>
      </c>
      <c r="BP228" s="39">
        <v>27320</v>
      </c>
      <c r="BQ228" s="39">
        <v>11790</v>
      </c>
      <c r="BR228" s="39">
        <v>7680</v>
      </c>
      <c r="BS228" s="39">
        <v>3730</v>
      </c>
      <c r="BT228" s="39">
        <v>1130</v>
      </c>
      <c r="BU228" s="39">
        <v>50</v>
      </c>
      <c r="BV228" s="39" t="s">
        <v>334</v>
      </c>
      <c r="BW228" s="39">
        <v>85740</v>
      </c>
      <c r="BX228" s="39">
        <v>2980</v>
      </c>
      <c r="BY228" s="39">
        <v>31490</v>
      </c>
      <c r="BZ228" s="39">
        <v>27150</v>
      </c>
      <c r="CA228" s="39">
        <v>12180</v>
      </c>
      <c r="CB228" s="39">
        <v>7970</v>
      </c>
      <c r="CC228" s="39">
        <v>3800</v>
      </c>
      <c r="CD228" s="39">
        <v>1090</v>
      </c>
      <c r="CE228" s="39">
        <v>40</v>
      </c>
      <c r="CF228" s="39" t="s">
        <v>334</v>
      </c>
      <c r="CG228" s="39">
        <v>86700</v>
      </c>
      <c r="CH228" s="39">
        <v>4160</v>
      </c>
      <c r="CI228" s="39">
        <v>30770</v>
      </c>
      <c r="CJ228" s="39">
        <v>27020</v>
      </c>
      <c r="CK228" s="39">
        <v>12680</v>
      </c>
      <c r="CL228" s="39">
        <v>8160</v>
      </c>
      <c r="CM228" s="39">
        <v>3800</v>
      </c>
      <c r="CN228" s="39">
        <v>1100</v>
      </c>
      <c r="CO228" s="39">
        <v>40</v>
      </c>
      <c r="CP228" s="39" t="s">
        <v>334</v>
      </c>
      <c r="CQ228" s="39">
        <v>87730</v>
      </c>
      <c r="CR228" s="39">
        <v>4270</v>
      </c>
      <c r="CS228" s="39">
        <v>30450</v>
      </c>
      <c r="CT228" s="39">
        <v>27220</v>
      </c>
      <c r="CU228" s="39">
        <v>13140</v>
      </c>
      <c r="CV228" s="39">
        <v>8330</v>
      </c>
      <c r="CW228" s="39">
        <v>3870</v>
      </c>
      <c r="CX228" s="39">
        <v>1150</v>
      </c>
      <c r="CY228" s="39">
        <v>40</v>
      </c>
      <c r="CZ228" s="39" t="s">
        <v>334</v>
      </c>
      <c r="DA228" s="39">
        <v>88470</v>
      </c>
      <c r="DB228" s="39">
        <v>4360</v>
      </c>
      <c r="DC228" s="39">
        <v>30680</v>
      </c>
      <c r="DD228" s="39">
        <v>27790</v>
      </c>
      <c r="DE228" s="39">
        <v>13640</v>
      </c>
      <c r="DF228" s="39">
        <v>8530</v>
      </c>
      <c r="DG228" s="39">
        <v>3860</v>
      </c>
      <c r="DH228" s="39">
        <v>1140</v>
      </c>
      <c r="DI228" s="39">
        <v>40</v>
      </c>
      <c r="DJ228" s="39" t="s">
        <v>334</v>
      </c>
      <c r="DK228" s="39">
        <v>90030</v>
      </c>
      <c r="DL228" s="39">
        <v>4490</v>
      </c>
      <c r="DM228" s="39">
        <v>30720</v>
      </c>
      <c r="DN228" s="39">
        <v>27980</v>
      </c>
      <c r="DO228" s="39">
        <v>14160</v>
      </c>
      <c r="DP228" s="39">
        <v>8670</v>
      </c>
      <c r="DQ228" s="39">
        <v>3860</v>
      </c>
      <c r="DR228" s="39">
        <v>1130</v>
      </c>
      <c r="DS228" s="39">
        <v>50</v>
      </c>
      <c r="DT228" s="39" t="s">
        <v>334</v>
      </c>
      <c r="DU228" s="39">
        <v>91040</v>
      </c>
      <c r="DV228" s="39">
        <v>4540</v>
      </c>
      <c r="DW228" s="39">
        <v>30950</v>
      </c>
      <c r="DX228" s="39">
        <v>28410</v>
      </c>
      <c r="DY228" s="39">
        <v>14610</v>
      </c>
      <c r="DZ228" s="39">
        <v>8810</v>
      </c>
      <c r="EA228" s="39">
        <v>3870</v>
      </c>
      <c r="EB228" s="39">
        <v>1130</v>
      </c>
      <c r="EC228" s="39">
        <v>50</v>
      </c>
      <c r="ED228" s="39" t="s">
        <v>334</v>
      </c>
      <c r="EE228" s="39">
        <v>92360</v>
      </c>
      <c r="EF228" s="39">
        <v>4750</v>
      </c>
      <c r="EG228" s="39">
        <v>31300</v>
      </c>
      <c r="EH228" s="39">
        <v>29020</v>
      </c>
      <c r="EI228" s="39">
        <v>15120</v>
      </c>
      <c r="EJ228" s="39">
        <v>8870</v>
      </c>
      <c r="EK228" s="39">
        <v>3880</v>
      </c>
      <c r="EL228" s="39">
        <v>1120</v>
      </c>
      <c r="EM228" s="39">
        <v>50</v>
      </c>
      <c r="EN228" s="39" t="s">
        <v>334</v>
      </c>
      <c r="EO228" s="39">
        <v>94090</v>
      </c>
      <c r="EP228" s="39">
        <v>4860</v>
      </c>
      <c r="EQ228" s="39">
        <v>31330</v>
      </c>
      <c r="ER228" s="39">
        <v>29370</v>
      </c>
      <c r="ES228" s="39">
        <v>15820</v>
      </c>
      <c r="ET228" s="39">
        <v>9030</v>
      </c>
      <c r="EU228" s="39">
        <v>3910</v>
      </c>
      <c r="EV228" s="39">
        <v>1120</v>
      </c>
      <c r="EW228" s="39">
        <v>40</v>
      </c>
      <c r="EX228" s="39" t="s">
        <v>334</v>
      </c>
      <c r="EY228" s="39">
        <v>95480</v>
      </c>
      <c r="EZ228" s="39">
        <v>4930</v>
      </c>
      <c r="FA228" s="39">
        <v>31170</v>
      </c>
      <c r="FB228" s="39">
        <v>29850</v>
      </c>
      <c r="FC228" s="39">
        <v>16450</v>
      </c>
      <c r="FD228" s="39">
        <v>9040</v>
      </c>
      <c r="FE228" s="39">
        <v>3950</v>
      </c>
      <c r="FF228" s="39">
        <v>1100</v>
      </c>
      <c r="FG228" s="39">
        <v>40</v>
      </c>
      <c r="FH228" s="39" t="s">
        <v>334</v>
      </c>
      <c r="FI228" s="39">
        <v>96530</v>
      </c>
      <c r="FJ228" s="39">
        <v>5000</v>
      </c>
      <c r="FK228" s="39">
        <v>31250</v>
      </c>
      <c r="FL228" s="39">
        <v>30610</v>
      </c>
      <c r="FM228" s="39">
        <v>17050</v>
      </c>
      <c r="FN228" s="39">
        <v>9330</v>
      </c>
      <c r="FO228" s="39">
        <v>4000</v>
      </c>
      <c r="FP228" s="39">
        <v>1100</v>
      </c>
      <c r="FQ228" s="39">
        <v>40</v>
      </c>
      <c r="FR228" s="39" t="s">
        <v>334</v>
      </c>
      <c r="FS228" s="39">
        <v>98380</v>
      </c>
      <c r="FT228" s="39">
        <v>5120</v>
      </c>
      <c r="FU228" s="39">
        <v>31210</v>
      </c>
      <c r="FV228" s="39">
        <v>31190</v>
      </c>
      <c r="FW228" s="39">
        <v>17900</v>
      </c>
      <c r="FX228" s="39">
        <v>9590</v>
      </c>
      <c r="FY228" s="39">
        <v>3990</v>
      </c>
      <c r="FZ228" s="39">
        <v>1110</v>
      </c>
      <c r="GA228" s="39">
        <v>40</v>
      </c>
      <c r="GB228" s="39" t="s">
        <v>334</v>
      </c>
      <c r="GC228" s="39">
        <v>100150</v>
      </c>
      <c r="GD228" s="39">
        <v>5300</v>
      </c>
      <c r="GE228" s="39">
        <v>31320</v>
      </c>
      <c r="GF228" s="39">
        <v>31440</v>
      </c>
      <c r="GG228" s="39">
        <v>18290</v>
      </c>
      <c r="GH228" s="39">
        <v>9700</v>
      </c>
      <c r="GI228" s="39">
        <v>3990</v>
      </c>
      <c r="GJ228" s="39">
        <v>1100</v>
      </c>
      <c r="GK228" s="39">
        <v>40</v>
      </c>
      <c r="GL228" s="39" t="s">
        <v>334</v>
      </c>
      <c r="GM228" s="39">
        <v>101180</v>
      </c>
      <c r="GN228" s="39">
        <v>5410</v>
      </c>
      <c r="GO228" s="39">
        <v>31380</v>
      </c>
      <c r="GP228" s="39">
        <v>31960</v>
      </c>
      <c r="GQ228" s="39">
        <v>19050</v>
      </c>
      <c r="GR228" s="39">
        <v>9930</v>
      </c>
      <c r="GS228" s="39">
        <v>4010</v>
      </c>
      <c r="GT228" s="39">
        <v>1120</v>
      </c>
      <c r="GU228" s="39">
        <v>50</v>
      </c>
      <c r="GV228" s="39" t="s">
        <v>334</v>
      </c>
      <c r="GW228" s="39">
        <v>102900</v>
      </c>
      <c r="GX228" s="39">
        <v>6440</v>
      </c>
      <c r="GY228" s="39">
        <v>31480</v>
      </c>
      <c r="GZ228" s="39">
        <v>32430</v>
      </c>
      <c r="HA228" s="39">
        <v>19820</v>
      </c>
      <c r="HB228" s="39">
        <v>10310</v>
      </c>
      <c r="HC228" s="39">
        <v>4000</v>
      </c>
      <c r="HD228" s="39">
        <v>1090</v>
      </c>
      <c r="HE228" s="39">
        <v>50</v>
      </c>
      <c r="HF228" s="39" t="s">
        <v>334</v>
      </c>
      <c r="HG228" s="39">
        <v>105620</v>
      </c>
      <c r="HH228" s="39">
        <v>6570</v>
      </c>
      <c r="HI228" s="39">
        <v>31530</v>
      </c>
      <c r="HJ228" s="39">
        <v>32800</v>
      </c>
      <c r="HK228" s="39">
        <v>20460</v>
      </c>
      <c r="HL228" s="39">
        <v>10620</v>
      </c>
      <c r="HM228" s="39">
        <v>4080</v>
      </c>
      <c r="HN228" s="39">
        <v>1100</v>
      </c>
      <c r="HO228" s="39">
        <v>50</v>
      </c>
      <c r="HP228" s="39" t="s">
        <v>334</v>
      </c>
      <c r="HQ228" s="39">
        <v>107200</v>
      </c>
      <c r="HR228" s="39">
        <v>6730</v>
      </c>
      <c r="HS228" s="39">
        <v>31520</v>
      </c>
      <c r="HT228" s="39">
        <v>33200</v>
      </c>
      <c r="HU228" s="39">
        <v>21210</v>
      </c>
      <c r="HV228" s="39">
        <v>10800</v>
      </c>
      <c r="HW228" s="39">
        <v>4100</v>
      </c>
      <c r="HX228" s="39">
        <v>1110</v>
      </c>
      <c r="HY228" s="39">
        <v>50</v>
      </c>
      <c r="HZ228" s="39" t="s">
        <v>334</v>
      </c>
      <c r="IA228" s="39">
        <v>108720</v>
      </c>
      <c r="IB228" s="39">
        <v>7500</v>
      </c>
      <c r="IC228" s="39">
        <v>31670</v>
      </c>
      <c r="ID228" s="39">
        <v>33570</v>
      </c>
      <c r="IE228" s="39">
        <v>21810</v>
      </c>
      <c r="IF228" s="39">
        <v>11140</v>
      </c>
      <c r="IG228" s="39">
        <v>4260</v>
      </c>
      <c r="IH228" s="39">
        <v>1130</v>
      </c>
      <c r="II228" s="39">
        <v>50</v>
      </c>
      <c r="IJ228" s="39" t="s">
        <v>334</v>
      </c>
      <c r="IK228" s="39">
        <v>111120</v>
      </c>
      <c r="IL228" s="39">
        <v>7600</v>
      </c>
      <c r="IM228" s="39">
        <v>31650</v>
      </c>
      <c r="IN228" s="39">
        <v>33920</v>
      </c>
      <c r="IO228" s="39">
        <v>22400</v>
      </c>
      <c r="IP228" s="39">
        <v>11500</v>
      </c>
      <c r="IQ228" s="39">
        <v>4300</v>
      </c>
      <c r="IR228" s="39">
        <v>1140</v>
      </c>
      <c r="IS228" s="39">
        <v>50</v>
      </c>
      <c r="IT228" s="39" t="s">
        <v>334</v>
      </c>
      <c r="IU228" s="39">
        <v>112570</v>
      </c>
      <c r="IV228" s="39">
        <v>7680</v>
      </c>
      <c r="IW228" s="39">
        <v>31680</v>
      </c>
      <c r="IX228" s="39">
        <v>34360</v>
      </c>
      <c r="IY228" s="39">
        <v>23010</v>
      </c>
      <c r="IZ228" s="39">
        <v>11640</v>
      </c>
      <c r="JA228" s="39">
        <v>4300</v>
      </c>
      <c r="JB228" s="39">
        <v>1150</v>
      </c>
      <c r="JC228" s="39">
        <v>50</v>
      </c>
      <c r="JD228" s="39" t="s">
        <v>334</v>
      </c>
      <c r="JE228" s="39">
        <v>113860</v>
      </c>
      <c r="JF228" s="39">
        <v>7850</v>
      </c>
      <c r="JG228" s="39">
        <v>31740</v>
      </c>
      <c r="JH228" s="39">
        <v>34700</v>
      </c>
      <c r="JI228" s="39">
        <v>23580</v>
      </c>
      <c r="JJ228" s="39">
        <v>11920</v>
      </c>
      <c r="JK228" s="39">
        <v>4320</v>
      </c>
      <c r="JL228" s="39">
        <v>1150</v>
      </c>
      <c r="JM228" s="39">
        <v>50</v>
      </c>
      <c r="JN228" s="39" t="s">
        <v>334</v>
      </c>
      <c r="JO228" s="39">
        <v>115300</v>
      </c>
      <c r="JP228" s="39">
        <v>7930</v>
      </c>
      <c r="JQ228" s="39">
        <v>31740</v>
      </c>
      <c r="JR228" s="39">
        <v>34890</v>
      </c>
      <c r="JS228" s="39">
        <v>23830</v>
      </c>
      <c r="JT228" s="39">
        <v>12300</v>
      </c>
      <c r="JU228" s="39">
        <v>4570</v>
      </c>
      <c r="JV228" s="39">
        <v>1220</v>
      </c>
      <c r="JW228" s="39">
        <v>50</v>
      </c>
      <c r="JX228" s="39" t="s">
        <v>334</v>
      </c>
      <c r="JY228" s="39">
        <v>116510</v>
      </c>
      <c r="JZ228" s="39">
        <v>8160</v>
      </c>
      <c r="KA228" s="39">
        <v>31720</v>
      </c>
      <c r="KB228" s="39">
        <v>35280</v>
      </c>
      <c r="KC228" s="39">
        <v>24280</v>
      </c>
      <c r="KD228" s="39">
        <v>12630</v>
      </c>
      <c r="KE228" s="39">
        <v>4670</v>
      </c>
      <c r="KF228" s="39">
        <v>1230</v>
      </c>
      <c r="KG228" s="39">
        <v>50</v>
      </c>
      <c r="KH228" s="39" t="s">
        <v>334</v>
      </c>
      <c r="KI228" s="39">
        <v>118020</v>
      </c>
      <c r="KJ228" s="39">
        <v>8130</v>
      </c>
      <c r="KK228" s="39">
        <v>31690</v>
      </c>
      <c r="KL228" s="39">
        <v>35570</v>
      </c>
      <c r="KM228" s="39">
        <v>24700</v>
      </c>
      <c r="KN228" s="39">
        <v>12990</v>
      </c>
      <c r="KO228" s="39">
        <v>4780</v>
      </c>
      <c r="KP228" s="39">
        <v>1240</v>
      </c>
      <c r="KQ228" s="39">
        <v>50</v>
      </c>
      <c r="KR228" s="39" t="s">
        <v>334</v>
      </c>
      <c r="KS228" s="39">
        <v>119140</v>
      </c>
      <c r="KT228" s="39">
        <v>8150</v>
      </c>
      <c r="KU228" s="39">
        <v>31710</v>
      </c>
      <c r="KV228" s="39">
        <v>35720</v>
      </c>
      <c r="KW228" s="39">
        <v>24860</v>
      </c>
      <c r="KX228" s="39">
        <v>13050</v>
      </c>
      <c r="KY228" s="39">
        <v>4780</v>
      </c>
      <c r="KZ228" s="39">
        <v>1250</v>
      </c>
      <c r="LA228" s="39">
        <v>50</v>
      </c>
      <c r="LB228" s="39" t="s">
        <v>334</v>
      </c>
      <c r="LC228" s="39">
        <v>119560</v>
      </c>
      <c r="LD228" t="str">
        <f>INDEX(Lookup!$F$2:$F$375, MATCH(D228,Lookup!$A$2:$A$375,0))</f>
        <v>Greater London Authority</v>
      </c>
    </row>
    <row r="229" spans="2:316" ht="15" customHeight="1" x14ac:dyDescent="0.25">
      <c r="B229" s="1" t="s">
        <v>342</v>
      </c>
      <c r="C229" s="40">
        <v>5390</v>
      </c>
      <c r="D229" s="40" t="s">
        <v>785</v>
      </c>
      <c r="E229" s="37" t="s">
        <v>786</v>
      </c>
      <c r="F229" s="38">
        <v>2570</v>
      </c>
      <c r="G229" s="38">
        <v>4520</v>
      </c>
      <c r="H229" s="38">
        <v>11760</v>
      </c>
      <c r="I229" s="38">
        <v>20440</v>
      </c>
      <c r="J229" s="38">
        <v>13990</v>
      </c>
      <c r="K229" s="38">
        <v>8270</v>
      </c>
      <c r="L229" s="38">
        <v>10770</v>
      </c>
      <c r="M229" s="38">
        <v>2190</v>
      </c>
      <c r="N229" s="38" t="s">
        <v>334</v>
      </c>
      <c r="O229" s="39">
        <v>74500</v>
      </c>
      <c r="P229" s="39">
        <v>2580</v>
      </c>
      <c r="Q229" s="39">
        <v>4560</v>
      </c>
      <c r="R229" s="39">
        <v>11940</v>
      </c>
      <c r="S229" s="39">
        <v>20820</v>
      </c>
      <c r="T229" s="39">
        <v>13880</v>
      </c>
      <c r="U229" s="39">
        <v>8320</v>
      </c>
      <c r="V229" s="39">
        <v>10580</v>
      </c>
      <c r="W229" s="39">
        <v>2020</v>
      </c>
      <c r="X229" s="39" t="s">
        <v>334</v>
      </c>
      <c r="Y229" s="39">
        <v>74700</v>
      </c>
      <c r="Z229" s="39">
        <v>2660</v>
      </c>
      <c r="AA229" s="39">
        <v>4870</v>
      </c>
      <c r="AB229" s="39">
        <v>12360</v>
      </c>
      <c r="AC229" s="39">
        <v>21160</v>
      </c>
      <c r="AD229" s="39">
        <v>13580</v>
      </c>
      <c r="AE229" s="39">
        <v>8420</v>
      </c>
      <c r="AF229" s="39">
        <v>10140</v>
      </c>
      <c r="AG229" s="39">
        <v>1840</v>
      </c>
      <c r="AH229" s="39" t="s">
        <v>334</v>
      </c>
      <c r="AI229" s="39">
        <v>75030</v>
      </c>
      <c r="AJ229" s="39">
        <v>2690</v>
      </c>
      <c r="AK229" s="39">
        <v>5000</v>
      </c>
      <c r="AL229" s="39">
        <v>12710</v>
      </c>
      <c r="AM229" s="39">
        <v>21420</v>
      </c>
      <c r="AN229" s="39">
        <v>13580</v>
      </c>
      <c r="AO229" s="39">
        <v>8510</v>
      </c>
      <c r="AP229" s="39">
        <v>10140</v>
      </c>
      <c r="AQ229" s="39">
        <v>1810</v>
      </c>
      <c r="AR229" s="39" t="s">
        <v>334</v>
      </c>
      <c r="AS229" s="39">
        <v>75850</v>
      </c>
      <c r="AT229" s="39">
        <v>2670</v>
      </c>
      <c r="AU229" s="39">
        <v>4890</v>
      </c>
      <c r="AV229" s="39">
        <v>12830</v>
      </c>
      <c r="AW229" s="39">
        <v>21540</v>
      </c>
      <c r="AX229" s="39">
        <v>13500</v>
      </c>
      <c r="AY229" s="39">
        <v>8470</v>
      </c>
      <c r="AZ229" s="39">
        <v>10090</v>
      </c>
      <c r="BA229" s="39">
        <v>1780</v>
      </c>
      <c r="BB229" s="39" t="s">
        <v>334</v>
      </c>
      <c r="BC229" s="39">
        <v>75750</v>
      </c>
      <c r="BD229" s="39">
        <v>2620</v>
      </c>
      <c r="BE229" s="39">
        <v>4990</v>
      </c>
      <c r="BF229" s="39">
        <v>12700</v>
      </c>
      <c r="BG229" s="39">
        <v>21650</v>
      </c>
      <c r="BH229" s="39">
        <v>13620</v>
      </c>
      <c r="BI229" s="39">
        <v>8460</v>
      </c>
      <c r="BJ229" s="39">
        <v>10130</v>
      </c>
      <c r="BK229" s="39">
        <v>1770</v>
      </c>
      <c r="BL229" s="39" t="s">
        <v>334</v>
      </c>
      <c r="BM229" s="39">
        <v>75940</v>
      </c>
      <c r="BN229" s="39">
        <v>2650</v>
      </c>
      <c r="BO229" s="39">
        <v>5020</v>
      </c>
      <c r="BP229" s="39">
        <v>12750</v>
      </c>
      <c r="BQ229" s="39">
        <v>21860</v>
      </c>
      <c r="BR229" s="39">
        <v>13610</v>
      </c>
      <c r="BS229" s="39">
        <v>8600</v>
      </c>
      <c r="BT229" s="39">
        <v>10100</v>
      </c>
      <c r="BU229" s="39">
        <v>1770</v>
      </c>
      <c r="BV229" s="39" t="s">
        <v>334</v>
      </c>
      <c r="BW229" s="39">
        <v>76340</v>
      </c>
      <c r="BX229" s="39">
        <v>2630</v>
      </c>
      <c r="BY229" s="39">
        <v>5170</v>
      </c>
      <c r="BZ229" s="39">
        <v>13010</v>
      </c>
      <c r="CA229" s="39">
        <v>21600</v>
      </c>
      <c r="CB229" s="39">
        <v>13670</v>
      </c>
      <c r="CC229" s="39">
        <v>8620</v>
      </c>
      <c r="CD229" s="39">
        <v>10110</v>
      </c>
      <c r="CE229" s="39">
        <v>1780</v>
      </c>
      <c r="CF229" s="39" t="s">
        <v>334</v>
      </c>
      <c r="CG229" s="39">
        <v>76570</v>
      </c>
      <c r="CH229" s="39">
        <v>2680</v>
      </c>
      <c r="CI229" s="39">
        <v>5280</v>
      </c>
      <c r="CJ229" s="39">
        <v>13030</v>
      </c>
      <c r="CK229" s="39">
        <v>21590</v>
      </c>
      <c r="CL229" s="39">
        <v>13730</v>
      </c>
      <c r="CM229" s="39">
        <v>8620</v>
      </c>
      <c r="CN229" s="39">
        <v>10130</v>
      </c>
      <c r="CO229" s="39">
        <v>1790</v>
      </c>
      <c r="CP229" s="39" t="s">
        <v>334</v>
      </c>
      <c r="CQ229" s="39">
        <v>76840</v>
      </c>
      <c r="CR229" s="39">
        <v>2650</v>
      </c>
      <c r="CS229" s="39">
        <v>5250</v>
      </c>
      <c r="CT229" s="39">
        <v>13010</v>
      </c>
      <c r="CU229" s="39">
        <v>21650</v>
      </c>
      <c r="CV229" s="39">
        <v>13720</v>
      </c>
      <c r="CW229" s="39">
        <v>8610</v>
      </c>
      <c r="CX229" s="39">
        <v>10120</v>
      </c>
      <c r="CY229" s="39">
        <v>1800</v>
      </c>
      <c r="CZ229" s="39" t="s">
        <v>334</v>
      </c>
      <c r="DA229" s="39">
        <v>76810</v>
      </c>
      <c r="DB229" s="39">
        <v>2660</v>
      </c>
      <c r="DC229" s="39">
        <v>5290</v>
      </c>
      <c r="DD229" s="39">
        <v>13130</v>
      </c>
      <c r="DE229" s="39">
        <v>21730</v>
      </c>
      <c r="DF229" s="39">
        <v>13790</v>
      </c>
      <c r="DG229" s="39">
        <v>8670</v>
      </c>
      <c r="DH229" s="39">
        <v>10120</v>
      </c>
      <c r="DI229" s="39">
        <v>1820</v>
      </c>
      <c r="DJ229" s="39" t="s">
        <v>334</v>
      </c>
      <c r="DK229" s="39">
        <v>77190</v>
      </c>
      <c r="DL229" s="39">
        <v>2660</v>
      </c>
      <c r="DM229" s="39">
        <v>5280</v>
      </c>
      <c r="DN229" s="39">
        <v>13190</v>
      </c>
      <c r="DO229" s="39">
        <v>21860</v>
      </c>
      <c r="DP229" s="39">
        <v>13890</v>
      </c>
      <c r="DQ229" s="39">
        <v>8780</v>
      </c>
      <c r="DR229" s="39">
        <v>10270</v>
      </c>
      <c r="DS229" s="39">
        <v>1850</v>
      </c>
      <c r="DT229" s="39" t="s">
        <v>334</v>
      </c>
      <c r="DU229" s="39">
        <v>77780</v>
      </c>
      <c r="DV229" s="39">
        <v>2720</v>
      </c>
      <c r="DW229" s="39">
        <v>5300</v>
      </c>
      <c r="DX229" s="39">
        <v>13170</v>
      </c>
      <c r="DY229" s="39">
        <v>22000</v>
      </c>
      <c r="DZ229" s="39">
        <v>14010</v>
      </c>
      <c r="EA229" s="39">
        <v>8800</v>
      </c>
      <c r="EB229" s="39">
        <v>10290</v>
      </c>
      <c r="EC229" s="39">
        <v>1860</v>
      </c>
      <c r="ED229" s="39" t="s">
        <v>334</v>
      </c>
      <c r="EE229" s="39">
        <v>78140</v>
      </c>
      <c r="EF229" s="39">
        <v>2890</v>
      </c>
      <c r="EG229" s="39">
        <v>5350</v>
      </c>
      <c r="EH229" s="39">
        <v>13220</v>
      </c>
      <c r="EI229" s="39">
        <v>22100</v>
      </c>
      <c r="EJ229" s="39">
        <v>14110</v>
      </c>
      <c r="EK229" s="39">
        <v>8800</v>
      </c>
      <c r="EL229" s="39">
        <v>10400</v>
      </c>
      <c r="EM229" s="39">
        <v>1890</v>
      </c>
      <c r="EN229" s="39" t="s">
        <v>334</v>
      </c>
      <c r="EO229" s="39">
        <v>78750</v>
      </c>
      <c r="EP229" s="39">
        <v>2960</v>
      </c>
      <c r="EQ229" s="39">
        <v>5380</v>
      </c>
      <c r="ER229" s="39">
        <v>13440</v>
      </c>
      <c r="ES229" s="39">
        <v>22340</v>
      </c>
      <c r="ET229" s="39">
        <v>14130</v>
      </c>
      <c r="EU229" s="39">
        <v>8860</v>
      </c>
      <c r="EV229" s="39">
        <v>10390</v>
      </c>
      <c r="EW229" s="39">
        <v>1940</v>
      </c>
      <c r="EX229" s="39" t="s">
        <v>334</v>
      </c>
      <c r="EY229" s="39">
        <v>79440</v>
      </c>
      <c r="EZ229" s="39">
        <v>3070</v>
      </c>
      <c r="FA229" s="39">
        <v>5400</v>
      </c>
      <c r="FB229" s="39">
        <v>13700</v>
      </c>
      <c r="FC229" s="39">
        <v>22660</v>
      </c>
      <c r="FD229" s="39">
        <v>14200</v>
      </c>
      <c r="FE229" s="39">
        <v>8860</v>
      </c>
      <c r="FF229" s="39">
        <v>10480</v>
      </c>
      <c r="FG229" s="39">
        <v>1950</v>
      </c>
      <c r="FH229" s="39" t="s">
        <v>334</v>
      </c>
      <c r="FI229" s="39">
        <v>80330</v>
      </c>
      <c r="FJ229" s="39">
        <v>3100</v>
      </c>
      <c r="FK229" s="39">
        <v>5460</v>
      </c>
      <c r="FL229" s="39">
        <v>13740</v>
      </c>
      <c r="FM229" s="39">
        <v>22920</v>
      </c>
      <c r="FN229" s="39">
        <v>14350</v>
      </c>
      <c r="FO229" s="39">
        <v>8840</v>
      </c>
      <c r="FP229" s="39">
        <v>10500</v>
      </c>
      <c r="FQ229" s="39">
        <v>1980</v>
      </c>
      <c r="FR229" s="39" t="s">
        <v>334</v>
      </c>
      <c r="FS229" s="39">
        <v>80890</v>
      </c>
      <c r="FT229" s="39">
        <v>3190</v>
      </c>
      <c r="FU229" s="39">
        <v>5510</v>
      </c>
      <c r="FV229" s="39">
        <v>13840</v>
      </c>
      <c r="FW229" s="39">
        <v>23320</v>
      </c>
      <c r="FX229" s="39">
        <v>14480</v>
      </c>
      <c r="FY229" s="39">
        <v>8850</v>
      </c>
      <c r="FZ229" s="39">
        <v>10510</v>
      </c>
      <c r="GA229" s="39">
        <v>2000</v>
      </c>
      <c r="GB229" s="39" t="s">
        <v>334</v>
      </c>
      <c r="GC229" s="39">
        <v>81700</v>
      </c>
      <c r="GD229" s="39">
        <v>3220</v>
      </c>
      <c r="GE229" s="39">
        <v>5540</v>
      </c>
      <c r="GF229" s="39">
        <v>13940</v>
      </c>
      <c r="GG229" s="39">
        <v>23520</v>
      </c>
      <c r="GH229" s="39">
        <v>14590</v>
      </c>
      <c r="GI229" s="39">
        <v>8830</v>
      </c>
      <c r="GJ229" s="39">
        <v>10510</v>
      </c>
      <c r="GK229" s="39">
        <v>2010</v>
      </c>
      <c r="GL229" s="39" t="s">
        <v>334</v>
      </c>
      <c r="GM229" s="39">
        <v>82140</v>
      </c>
      <c r="GN229" s="39">
        <v>3410</v>
      </c>
      <c r="GO229" s="39">
        <v>5560</v>
      </c>
      <c r="GP229" s="39">
        <v>14050</v>
      </c>
      <c r="GQ229" s="39">
        <v>23770</v>
      </c>
      <c r="GR229" s="39">
        <v>14640</v>
      </c>
      <c r="GS229" s="39">
        <v>8840</v>
      </c>
      <c r="GT229" s="39">
        <v>10510</v>
      </c>
      <c r="GU229" s="39">
        <v>2030</v>
      </c>
      <c r="GV229" s="39" t="s">
        <v>334</v>
      </c>
      <c r="GW229" s="39">
        <v>82810</v>
      </c>
      <c r="GX229" s="39">
        <v>3450</v>
      </c>
      <c r="GY229" s="39">
        <v>5640</v>
      </c>
      <c r="GZ229" s="39">
        <v>14130</v>
      </c>
      <c r="HA229" s="39">
        <v>23980</v>
      </c>
      <c r="HB229" s="39">
        <v>14710</v>
      </c>
      <c r="HC229" s="39">
        <v>8840</v>
      </c>
      <c r="HD229" s="39">
        <v>10600</v>
      </c>
      <c r="HE229" s="39">
        <v>2050</v>
      </c>
      <c r="HF229" s="39" t="s">
        <v>334</v>
      </c>
      <c r="HG229" s="39">
        <v>83400</v>
      </c>
      <c r="HH229" s="39">
        <v>3500</v>
      </c>
      <c r="HI229" s="39">
        <v>5670</v>
      </c>
      <c r="HJ229" s="39">
        <v>14150</v>
      </c>
      <c r="HK229" s="39">
        <v>24190</v>
      </c>
      <c r="HL229" s="39">
        <v>14860</v>
      </c>
      <c r="HM229" s="39">
        <v>8880</v>
      </c>
      <c r="HN229" s="39">
        <v>10610</v>
      </c>
      <c r="HO229" s="39">
        <v>2110</v>
      </c>
      <c r="HP229" s="39" t="s">
        <v>334</v>
      </c>
      <c r="HQ229" s="39">
        <v>83980</v>
      </c>
      <c r="HR229" s="39">
        <v>3800</v>
      </c>
      <c r="HS229" s="39">
        <v>5740</v>
      </c>
      <c r="HT229" s="39">
        <v>14240</v>
      </c>
      <c r="HU229" s="39">
        <v>24310</v>
      </c>
      <c r="HV229" s="39">
        <v>15060</v>
      </c>
      <c r="HW229" s="39">
        <v>9020</v>
      </c>
      <c r="HX229" s="39">
        <v>10760</v>
      </c>
      <c r="HY229" s="39">
        <v>2160</v>
      </c>
      <c r="HZ229" s="39" t="s">
        <v>334</v>
      </c>
      <c r="IA229" s="39">
        <v>85090</v>
      </c>
      <c r="IB229" s="39">
        <v>3800</v>
      </c>
      <c r="IC229" s="39">
        <v>6360</v>
      </c>
      <c r="ID229" s="39">
        <v>14200</v>
      </c>
      <c r="IE229" s="39">
        <v>24430</v>
      </c>
      <c r="IF229" s="39">
        <v>15290</v>
      </c>
      <c r="IG229" s="39">
        <v>9150</v>
      </c>
      <c r="IH229" s="39">
        <v>10960</v>
      </c>
      <c r="II229" s="39">
        <v>2270</v>
      </c>
      <c r="IJ229" s="39" t="s">
        <v>334</v>
      </c>
      <c r="IK229" s="39">
        <v>86460</v>
      </c>
      <c r="IL229" s="39">
        <v>3810</v>
      </c>
      <c r="IM229" s="39">
        <v>6380</v>
      </c>
      <c r="IN229" s="39">
        <v>14300</v>
      </c>
      <c r="IO229" s="39">
        <v>24650</v>
      </c>
      <c r="IP229" s="39">
        <v>15530</v>
      </c>
      <c r="IQ229" s="39">
        <v>9310</v>
      </c>
      <c r="IR229" s="39">
        <v>11020</v>
      </c>
      <c r="IS229" s="39">
        <v>2370</v>
      </c>
      <c r="IT229" s="39" t="s">
        <v>334</v>
      </c>
      <c r="IU229" s="39">
        <v>87370</v>
      </c>
      <c r="IV229" s="39">
        <v>3820</v>
      </c>
      <c r="IW229" s="39">
        <v>6410</v>
      </c>
      <c r="IX229" s="39">
        <v>14250</v>
      </c>
      <c r="IY229" s="39">
        <v>24780</v>
      </c>
      <c r="IZ229" s="39">
        <v>15840</v>
      </c>
      <c r="JA229" s="39">
        <v>9480</v>
      </c>
      <c r="JB229" s="39">
        <v>11150</v>
      </c>
      <c r="JC229" s="39">
        <v>2440</v>
      </c>
      <c r="JD229" s="39" t="s">
        <v>334</v>
      </c>
      <c r="JE229" s="39">
        <v>88180</v>
      </c>
      <c r="JF229" s="39">
        <v>4090</v>
      </c>
      <c r="JG229" s="39">
        <v>6440</v>
      </c>
      <c r="JH229" s="39">
        <v>14280</v>
      </c>
      <c r="JI229" s="39">
        <v>24930</v>
      </c>
      <c r="JJ229" s="39">
        <v>16180</v>
      </c>
      <c r="JK229" s="39">
        <v>9960</v>
      </c>
      <c r="JL229" s="39">
        <v>11410</v>
      </c>
      <c r="JM229" s="39">
        <v>2600</v>
      </c>
      <c r="JN229" s="39" t="s">
        <v>334</v>
      </c>
      <c r="JO229" s="39">
        <v>89880</v>
      </c>
      <c r="JP229" s="39">
        <v>4100</v>
      </c>
      <c r="JQ229" s="39">
        <v>6640</v>
      </c>
      <c r="JR229" s="39">
        <v>14300</v>
      </c>
      <c r="JS229" s="39">
        <v>25060</v>
      </c>
      <c r="JT229" s="39">
        <v>16280</v>
      </c>
      <c r="JU229" s="39">
        <v>10010</v>
      </c>
      <c r="JV229" s="39">
        <v>11490</v>
      </c>
      <c r="JW229" s="39">
        <v>2650</v>
      </c>
      <c r="JX229" s="39" t="s">
        <v>334</v>
      </c>
      <c r="JY229" s="39">
        <v>90520</v>
      </c>
      <c r="JZ229" s="39">
        <v>4100</v>
      </c>
      <c r="KA229" s="39">
        <v>6630</v>
      </c>
      <c r="KB229" s="39">
        <v>14260</v>
      </c>
      <c r="KC229" s="39">
        <v>25160</v>
      </c>
      <c r="KD229" s="39">
        <v>16490</v>
      </c>
      <c r="KE229" s="39">
        <v>10400</v>
      </c>
      <c r="KF229" s="39">
        <v>11690</v>
      </c>
      <c r="KG229" s="39">
        <v>2780</v>
      </c>
      <c r="KH229" s="39" t="s">
        <v>334</v>
      </c>
      <c r="KI229" s="39">
        <v>91500</v>
      </c>
      <c r="KJ229" s="39">
        <v>4100</v>
      </c>
      <c r="KK229" s="39">
        <v>6650</v>
      </c>
      <c r="KL229" s="39">
        <v>14410</v>
      </c>
      <c r="KM229" s="39">
        <v>25580</v>
      </c>
      <c r="KN229" s="39">
        <v>16740</v>
      </c>
      <c r="KO229" s="39">
        <v>10610</v>
      </c>
      <c r="KP229" s="39">
        <v>11730</v>
      </c>
      <c r="KQ229" s="39">
        <v>2810</v>
      </c>
      <c r="KR229" s="39" t="s">
        <v>334</v>
      </c>
      <c r="KS229" s="39">
        <v>92620</v>
      </c>
      <c r="KT229" s="39">
        <v>4120</v>
      </c>
      <c r="KU229" s="39">
        <v>6660</v>
      </c>
      <c r="KV229" s="39">
        <v>14420</v>
      </c>
      <c r="KW229" s="39">
        <v>25870</v>
      </c>
      <c r="KX229" s="39">
        <v>16960</v>
      </c>
      <c r="KY229" s="39">
        <v>10900</v>
      </c>
      <c r="KZ229" s="39">
        <v>11870</v>
      </c>
      <c r="LA229" s="39">
        <v>2860</v>
      </c>
      <c r="LB229" s="39" t="s">
        <v>334</v>
      </c>
      <c r="LC229" s="39">
        <v>93650</v>
      </c>
      <c r="LD229" t="str">
        <f>INDEX(Lookup!$F$2:$F$375, MATCH(D229,Lookup!$A$2:$A$375,0))</f>
        <v>Greater London Authority</v>
      </c>
    </row>
    <row r="230" spans="2:316" ht="15" customHeight="1" x14ac:dyDescent="0.25">
      <c r="B230" s="1" t="s">
        <v>342</v>
      </c>
      <c r="C230" s="42">
        <v>5420</v>
      </c>
      <c r="D230" s="42" t="s">
        <v>787</v>
      </c>
      <c r="E230" s="37" t="s">
        <v>788</v>
      </c>
      <c r="F230" s="38">
        <v>3360</v>
      </c>
      <c r="G230" s="38">
        <v>11790</v>
      </c>
      <c r="H230" s="38">
        <v>27700</v>
      </c>
      <c r="I230" s="38">
        <v>24800</v>
      </c>
      <c r="J230" s="38">
        <v>11550</v>
      </c>
      <c r="K230" s="38">
        <v>6180</v>
      </c>
      <c r="L230" s="38">
        <v>4400</v>
      </c>
      <c r="M230" s="38">
        <v>700</v>
      </c>
      <c r="N230" s="38" t="s">
        <v>334</v>
      </c>
      <c r="O230" s="39">
        <v>90490</v>
      </c>
      <c r="P230" s="39">
        <v>3540</v>
      </c>
      <c r="Q230" s="39">
        <v>12010</v>
      </c>
      <c r="R230" s="39">
        <v>27800</v>
      </c>
      <c r="S230" s="39">
        <v>24770</v>
      </c>
      <c r="T230" s="39">
        <v>11550</v>
      </c>
      <c r="U230" s="39">
        <v>6080</v>
      </c>
      <c r="V230" s="39">
        <v>4400</v>
      </c>
      <c r="W230" s="39">
        <v>680</v>
      </c>
      <c r="X230" s="39" t="s">
        <v>334</v>
      </c>
      <c r="Y230" s="39">
        <v>90820</v>
      </c>
      <c r="Z230" s="39">
        <v>3750</v>
      </c>
      <c r="AA230" s="39">
        <v>12750</v>
      </c>
      <c r="AB230" s="39">
        <v>28240</v>
      </c>
      <c r="AC230" s="39">
        <v>24650</v>
      </c>
      <c r="AD230" s="39">
        <v>11400</v>
      </c>
      <c r="AE230" s="39">
        <v>5600</v>
      </c>
      <c r="AF230" s="39">
        <v>4510</v>
      </c>
      <c r="AG230" s="39">
        <v>580</v>
      </c>
      <c r="AH230" s="39" t="s">
        <v>334</v>
      </c>
      <c r="AI230" s="39">
        <v>91470</v>
      </c>
      <c r="AJ230" s="39">
        <v>4050</v>
      </c>
      <c r="AK230" s="39">
        <v>13500</v>
      </c>
      <c r="AL230" s="39">
        <v>28680</v>
      </c>
      <c r="AM230" s="39">
        <v>24510</v>
      </c>
      <c r="AN230" s="39">
        <v>11060</v>
      </c>
      <c r="AO230" s="39">
        <v>5450</v>
      </c>
      <c r="AP230" s="39">
        <v>4540</v>
      </c>
      <c r="AQ230" s="39">
        <v>560</v>
      </c>
      <c r="AR230" s="39" t="s">
        <v>334</v>
      </c>
      <c r="AS230" s="39">
        <v>92350</v>
      </c>
      <c r="AT230" s="39">
        <v>4120</v>
      </c>
      <c r="AU230" s="39">
        <v>13910</v>
      </c>
      <c r="AV230" s="39">
        <v>28790</v>
      </c>
      <c r="AW230" s="39">
        <v>24540</v>
      </c>
      <c r="AX230" s="39">
        <v>10950</v>
      </c>
      <c r="AY230" s="39">
        <v>5420</v>
      </c>
      <c r="AZ230" s="39">
        <v>4520</v>
      </c>
      <c r="BA230" s="39">
        <v>570</v>
      </c>
      <c r="BB230" s="39" t="s">
        <v>334</v>
      </c>
      <c r="BC230" s="39">
        <v>92830</v>
      </c>
      <c r="BD230" s="39">
        <v>4220</v>
      </c>
      <c r="BE230" s="39">
        <v>14290</v>
      </c>
      <c r="BF230" s="39">
        <v>28900</v>
      </c>
      <c r="BG230" s="39">
        <v>24630</v>
      </c>
      <c r="BH230" s="39">
        <v>10890</v>
      </c>
      <c r="BI230" s="39">
        <v>5410</v>
      </c>
      <c r="BJ230" s="39">
        <v>4570</v>
      </c>
      <c r="BK230" s="39">
        <v>580</v>
      </c>
      <c r="BL230" s="39" t="s">
        <v>334</v>
      </c>
      <c r="BM230" s="39">
        <v>93490</v>
      </c>
      <c r="BN230" s="39">
        <v>4300</v>
      </c>
      <c r="BO230" s="39">
        <v>14650</v>
      </c>
      <c r="BP230" s="39">
        <v>28940</v>
      </c>
      <c r="BQ230" s="39">
        <v>24610</v>
      </c>
      <c r="BR230" s="39">
        <v>10780</v>
      </c>
      <c r="BS230" s="39">
        <v>5380</v>
      </c>
      <c r="BT230" s="39">
        <v>4580</v>
      </c>
      <c r="BU230" s="39">
        <v>580</v>
      </c>
      <c r="BV230" s="39" t="s">
        <v>334</v>
      </c>
      <c r="BW230" s="39">
        <v>93830</v>
      </c>
      <c r="BX230" s="39">
        <v>4350</v>
      </c>
      <c r="BY230" s="39">
        <v>14770</v>
      </c>
      <c r="BZ230" s="39">
        <v>29160</v>
      </c>
      <c r="CA230" s="39">
        <v>24580</v>
      </c>
      <c r="CB230" s="39">
        <v>10770</v>
      </c>
      <c r="CC230" s="39">
        <v>5360</v>
      </c>
      <c r="CD230" s="39">
        <v>4580</v>
      </c>
      <c r="CE230" s="39">
        <v>580</v>
      </c>
      <c r="CF230" s="39" t="s">
        <v>334</v>
      </c>
      <c r="CG230" s="39">
        <v>94160</v>
      </c>
      <c r="CH230" s="39">
        <v>4350</v>
      </c>
      <c r="CI230" s="39">
        <v>14840</v>
      </c>
      <c r="CJ230" s="39">
        <v>29200</v>
      </c>
      <c r="CK230" s="39">
        <v>24580</v>
      </c>
      <c r="CL230" s="39">
        <v>10770</v>
      </c>
      <c r="CM230" s="39">
        <v>5360</v>
      </c>
      <c r="CN230" s="39">
        <v>4610</v>
      </c>
      <c r="CO230" s="39">
        <v>580</v>
      </c>
      <c r="CP230" s="39" t="s">
        <v>334</v>
      </c>
      <c r="CQ230" s="39">
        <v>94310</v>
      </c>
      <c r="CR230" s="39">
        <v>4430</v>
      </c>
      <c r="CS230" s="39">
        <v>14970</v>
      </c>
      <c r="CT230" s="39">
        <v>29300</v>
      </c>
      <c r="CU230" s="39">
        <v>24610</v>
      </c>
      <c r="CV230" s="39">
        <v>10790</v>
      </c>
      <c r="CW230" s="39">
        <v>5370</v>
      </c>
      <c r="CX230" s="39">
        <v>4610</v>
      </c>
      <c r="CY230" s="39">
        <v>590</v>
      </c>
      <c r="CZ230" s="39" t="s">
        <v>334</v>
      </c>
      <c r="DA230" s="39">
        <v>94660</v>
      </c>
      <c r="DB230" s="39">
        <v>4620</v>
      </c>
      <c r="DC230" s="39">
        <v>15360</v>
      </c>
      <c r="DD230" s="39">
        <v>29550</v>
      </c>
      <c r="DE230" s="39">
        <v>24730</v>
      </c>
      <c r="DF230" s="39">
        <v>10740</v>
      </c>
      <c r="DG230" s="39">
        <v>5380</v>
      </c>
      <c r="DH230" s="39">
        <v>4610</v>
      </c>
      <c r="DI230" s="39">
        <v>600</v>
      </c>
      <c r="DJ230" s="39" t="s">
        <v>334</v>
      </c>
      <c r="DK230" s="39">
        <v>95580</v>
      </c>
      <c r="DL230" s="39">
        <v>4690</v>
      </c>
      <c r="DM230" s="39">
        <v>15550</v>
      </c>
      <c r="DN230" s="39">
        <v>29660</v>
      </c>
      <c r="DO230" s="39">
        <v>24790</v>
      </c>
      <c r="DP230" s="39">
        <v>10760</v>
      </c>
      <c r="DQ230" s="39">
        <v>5390</v>
      </c>
      <c r="DR230" s="39">
        <v>4620</v>
      </c>
      <c r="DS230" s="39">
        <v>610</v>
      </c>
      <c r="DT230" s="39" t="s">
        <v>334</v>
      </c>
      <c r="DU230" s="39">
        <v>96060</v>
      </c>
      <c r="DV230" s="39">
        <v>4720</v>
      </c>
      <c r="DW230" s="39">
        <v>15780</v>
      </c>
      <c r="DX230" s="39">
        <v>30040</v>
      </c>
      <c r="DY230" s="39">
        <v>25060</v>
      </c>
      <c r="DZ230" s="39">
        <v>10880</v>
      </c>
      <c r="EA230" s="39">
        <v>5390</v>
      </c>
      <c r="EB230" s="39">
        <v>4620</v>
      </c>
      <c r="EC230" s="39">
        <v>620</v>
      </c>
      <c r="ED230" s="39" t="s">
        <v>334</v>
      </c>
      <c r="EE230" s="39">
        <v>97100</v>
      </c>
      <c r="EF230" s="39">
        <v>5020</v>
      </c>
      <c r="EG230" s="39">
        <v>16090</v>
      </c>
      <c r="EH230" s="39">
        <v>30420</v>
      </c>
      <c r="EI230" s="39">
        <v>25160</v>
      </c>
      <c r="EJ230" s="39">
        <v>10820</v>
      </c>
      <c r="EK230" s="39">
        <v>5370</v>
      </c>
      <c r="EL230" s="39">
        <v>4630</v>
      </c>
      <c r="EM230" s="39">
        <v>630</v>
      </c>
      <c r="EN230" s="39" t="s">
        <v>334</v>
      </c>
      <c r="EO230" s="39">
        <v>98130</v>
      </c>
      <c r="EP230" s="39">
        <v>5230</v>
      </c>
      <c r="EQ230" s="39">
        <v>16380</v>
      </c>
      <c r="ER230" s="39">
        <v>30720</v>
      </c>
      <c r="ES230" s="39">
        <v>25370</v>
      </c>
      <c r="ET230" s="39">
        <v>10900</v>
      </c>
      <c r="EU230" s="39">
        <v>5410</v>
      </c>
      <c r="EV230" s="39">
        <v>4610</v>
      </c>
      <c r="EW230" s="39">
        <v>630</v>
      </c>
      <c r="EX230" s="39" t="s">
        <v>334</v>
      </c>
      <c r="EY230" s="39">
        <v>99250</v>
      </c>
      <c r="EZ230" s="39">
        <v>5560</v>
      </c>
      <c r="FA230" s="39">
        <v>16800</v>
      </c>
      <c r="FB230" s="39">
        <v>31100</v>
      </c>
      <c r="FC230" s="39">
        <v>25520</v>
      </c>
      <c r="FD230" s="39">
        <v>10850</v>
      </c>
      <c r="FE230" s="39">
        <v>5380</v>
      </c>
      <c r="FF230" s="39">
        <v>4610</v>
      </c>
      <c r="FG230" s="39">
        <v>630</v>
      </c>
      <c r="FH230" s="39" t="s">
        <v>334</v>
      </c>
      <c r="FI230" s="39">
        <v>100440</v>
      </c>
      <c r="FJ230" s="39">
        <v>5830</v>
      </c>
      <c r="FK230" s="39">
        <v>17040</v>
      </c>
      <c r="FL230" s="39">
        <v>31580</v>
      </c>
      <c r="FM230" s="39">
        <v>25400</v>
      </c>
      <c r="FN230" s="39">
        <v>10760</v>
      </c>
      <c r="FO230" s="39">
        <v>5380</v>
      </c>
      <c r="FP230" s="39">
        <v>4620</v>
      </c>
      <c r="FQ230" s="39">
        <v>640</v>
      </c>
      <c r="FR230" s="39" t="s">
        <v>334</v>
      </c>
      <c r="FS230" s="39">
        <v>101260</v>
      </c>
      <c r="FT230" s="39">
        <v>5920</v>
      </c>
      <c r="FU230" s="39">
        <v>17300</v>
      </c>
      <c r="FV230" s="39">
        <v>31900</v>
      </c>
      <c r="FW230" s="39">
        <v>25500</v>
      </c>
      <c r="FX230" s="39">
        <v>10740</v>
      </c>
      <c r="FY230" s="39">
        <v>5390</v>
      </c>
      <c r="FZ230" s="39">
        <v>4630</v>
      </c>
      <c r="GA230" s="39">
        <v>650</v>
      </c>
      <c r="GB230" s="39" t="s">
        <v>334</v>
      </c>
      <c r="GC230" s="39">
        <v>102030</v>
      </c>
      <c r="GD230" s="39">
        <v>6140</v>
      </c>
      <c r="GE230" s="39">
        <v>17450</v>
      </c>
      <c r="GF230" s="39">
        <v>32100</v>
      </c>
      <c r="GG230" s="39">
        <v>25690</v>
      </c>
      <c r="GH230" s="39">
        <v>10600</v>
      </c>
      <c r="GI230" s="39">
        <v>5390</v>
      </c>
      <c r="GJ230" s="39">
        <v>4640</v>
      </c>
      <c r="GK230" s="39">
        <v>660</v>
      </c>
      <c r="GL230" s="39" t="s">
        <v>334</v>
      </c>
      <c r="GM230" s="39">
        <v>102670</v>
      </c>
      <c r="GN230" s="39">
        <v>6450</v>
      </c>
      <c r="GO230" s="39">
        <v>17700</v>
      </c>
      <c r="GP230" s="39">
        <v>32430</v>
      </c>
      <c r="GQ230" s="39">
        <v>25800</v>
      </c>
      <c r="GR230" s="39">
        <v>10680</v>
      </c>
      <c r="GS230" s="39">
        <v>5410</v>
      </c>
      <c r="GT230" s="39">
        <v>4650</v>
      </c>
      <c r="GU230" s="39">
        <v>660</v>
      </c>
      <c r="GV230" s="39" t="s">
        <v>334</v>
      </c>
      <c r="GW230" s="39">
        <v>103760</v>
      </c>
      <c r="GX230" s="39">
        <v>6810</v>
      </c>
      <c r="GY230" s="39">
        <v>18050</v>
      </c>
      <c r="GZ230" s="39">
        <v>32900</v>
      </c>
      <c r="HA230" s="39">
        <v>25880</v>
      </c>
      <c r="HB230" s="39">
        <v>10760</v>
      </c>
      <c r="HC230" s="39">
        <v>5390</v>
      </c>
      <c r="HD230" s="39">
        <v>4630</v>
      </c>
      <c r="HE230" s="39">
        <v>660</v>
      </c>
      <c r="HF230" s="39" t="s">
        <v>334</v>
      </c>
      <c r="HG230" s="39">
        <v>105080</v>
      </c>
      <c r="HH230" s="39">
        <v>7350</v>
      </c>
      <c r="HI230" s="39">
        <v>18200</v>
      </c>
      <c r="HJ230" s="39">
        <v>33010</v>
      </c>
      <c r="HK230" s="39">
        <v>25930</v>
      </c>
      <c r="HL230" s="39">
        <v>10730</v>
      </c>
      <c r="HM230" s="39">
        <v>5390</v>
      </c>
      <c r="HN230" s="39">
        <v>4620</v>
      </c>
      <c r="HO230" s="39">
        <v>680</v>
      </c>
      <c r="HP230" s="39" t="s">
        <v>334</v>
      </c>
      <c r="HQ230" s="39">
        <v>105920</v>
      </c>
      <c r="HR230" s="39">
        <v>7540</v>
      </c>
      <c r="HS230" s="39">
        <v>18420</v>
      </c>
      <c r="HT230" s="39">
        <v>33130</v>
      </c>
      <c r="HU230" s="39">
        <v>26000</v>
      </c>
      <c r="HV230" s="39">
        <v>10730</v>
      </c>
      <c r="HW230" s="39">
        <v>5380</v>
      </c>
      <c r="HX230" s="39">
        <v>4620</v>
      </c>
      <c r="HY230" s="39">
        <v>680</v>
      </c>
      <c r="HZ230" s="39" t="s">
        <v>334</v>
      </c>
      <c r="IA230" s="39">
        <v>106510</v>
      </c>
      <c r="IB230" s="39">
        <v>7680</v>
      </c>
      <c r="IC230" s="39">
        <v>18640</v>
      </c>
      <c r="ID230" s="39">
        <v>33500</v>
      </c>
      <c r="IE230" s="39">
        <v>26090</v>
      </c>
      <c r="IF230" s="39">
        <v>10740</v>
      </c>
      <c r="IG230" s="39">
        <v>5370</v>
      </c>
      <c r="IH230" s="39">
        <v>4620</v>
      </c>
      <c r="II230" s="39">
        <v>690</v>
      </c>
      <c r="IJ230" s="39" t="s">
        <v>334</v>
      </c>
      <c r="IK230" s="39">
        <v>107330</v>
      </c>
      <c r="IL230" s="39">
        <v>7900</v>
      </c>
      <c r="IM230" s="39">
        <v>18900</v>
      </c>
      <c r="IN230" s="39">
        <v>33750</v>
      </c>
      <c r="IO230" s="39">
        <v>26190</v>
      </c>
      <c r="IP230" s="39">
        <v>10760</v>
      </c>
      <c r="IQ230" s="39">
        <v>5370</v>
      </c>
      <c r="IR230" s="39">
        <v>4630</v>
      </c>
      <c r="IS230" s="39">
        <v>710</v>
      </c>
      <c r="IT230" s="39" t="s">
        <v>334</v>
      </c>
      <c r="IU230" s="39">
        <v>108210</v>
      </c>
      <c r="IV230" s="39">
        <v>8010</v>
      </c>
      <c r="IW230" s="39">
        <v>18980</v>
      </c>
      <c r="IX230" s="39">
        <v>33870</v>
      </c>
      <c r="IY230" s="39">
        <v>26310</v>
      </c>
      <c r="IZ230" s="39">
        <v>11000</v>
      </c>
      <c r="JA230" s="39">
        <v>5390</v>
      </c>
      <c r="JB230" s="39">
        <v>4650</v>
      </c>
      <c r="JC230" s="39">
        <v>710</v>
      </c>
      <c r="JD230" s="39" t="s">
        <v>334</v>
      </c>
      <c r="JE230" s="39">
        <v>108910</v>
      </c>
      <c r="JF230" s="39">
        <v>7980</v>
      </c>
      <c r="JG230" s="39">
        <v>19110</v>
      </c>
      <c r="JH230" s="39">
        <v>34130</v>
      </c>
      <c r="JI230" s="39">
        <v>26570</v>
      </c>
      <c r="JJ230" s="39">
        <v>11050</v>
      </c>
      <c r="JK230" s="39">
        <v>5390</v>
      </c>
      <c r="JL230" s="39">
        <v>4680</v>
      </c>
      <c r="JM230" s="39">
        <v>720</v>
      </c>
      <c r="JN230" s="39" t="s">
        <v>334</v>
      </c>
      <c r="JO230" s="39">
        <v>109630</v>
      </c>
      <c r="JP230" s="39">
        <v>8010</v>
      </c>
      <c r="JQ230" s="39">
        <v>19200</v>
      </c>
      <c r="JR230" s="39">
        <v>34290</v>
      </c>
      <c r="JS230" s="39">
        <v>26650</v>
      </c>
      <c r="JT230" s="39">
        <v>11070</v>
      </c>
      <c r="JU230" s="39">
        <v>5390</v>
      </c>
      <c r="JV230" s="39">
        <v>4690</v>
      </c>
      <c r="JW230" s="39">
        <v>720</v>
      </c>
      <c r="JX230" s="39" t="s">
        <v>334</v>
      </c>
      <c r="JY230" s="39">
        <v>110020</v>
      </c>
      <c r="JZ230" s="39">
        <v>8100</v>
      </c>
      <c r="KA230" s="39">
        <v>19370</v>
      </c>
      <c r="KB230" s="39">
        <v>34560</v>
      </c>
      <c r="KC230" s="39">
        <v>26840</v>
      </c>
      <c r="KD230" s="39">
        <v>11100</v>
      </c>
      <c r="KE230" s="39">
        <v>5400</v>
      </c>
      <c r="KF230" s="39">
        <v>4700</v>
      </c>
      <c r="KG230" s="39">
        <v>730</v>
      </c>
      <c r="KH230" s="39" t="s">
        <v>334</v>
      </c>
      <c r="KI230" s="39">
        <v>110800</v>
      </c>
      <c r="KJ230" s="39">
        <v>8090</v>
      </c>
      <c r="KK230" s="39">
        <v>19510</v>
      </c>
      <c r="KL230" s="39">
        <v>35140</v>
      </c>
      <c r="KM230" s="39">
        <v>27490</v>
      </c>
      <c r="KN230" s="39">
        <v>11230</v>
      </c>
      <c r="KO230" s="39">
        <v>5420</v>
      </c>
      <c r="KP230" s="39">
        <v>4720</v>
      </c>
      <c r="KQ230" s="39">
        <v>740</v>
      </c>
      <c r="KR230" s="39" t="s">
        <v>334</v>
      </c>
      <c r="KS230" s="39">
        <v>112330</v>
      </c>
      <c r="KT230" s="39">
        <v>8070</v>
      </c>
      <c r="KU230" s="39">
        <v>19480</v>
      </c>
      <c r="KV230" s="39">
        <v>35390</v>
      </c>
      <c r="KW230" s="39">
        <v>27780</v>
      </c>
      <c r="KX230" s="39">
        <v>11420</v>
      </c>
      <c r="KY230" s="39">
        <v>5490</v>
      </c>
      <c r="KZ230" s="39">
        <v>4770</v>
      </c>
      <c r="LA230" s="39">
        <v>750</v>
      </c>
      <c r="LB230" s="39" t="s">
        <v>334</v>
      </c>
      <c r="LC230" s="39">
        <v>113150</v>
      </c>
      <c r="LD230" t="str">
        <f>INDEX(Lookup!$F$2:$F$375, MATCH(D230,Lookup!$A$2:$A$375,0))</f>
        <v>Greater London Authority</v>
      </c>
    </row>
    <row r="231" spans="2:316" ht="15" customHeight="1" x14ac:dyDescent="0.25">
      <c r="B231" s="1" t="s">
        <v>342</v>
      </c>
      <c r="C231" s="42">
        <v>5570</v>
      </c>
      <c r="D231" s="42" t="s">
        <v>789</v>
      </c>
      <c r="E231" s="37" t="s">
        <v>790</v>
      </c>
      <c r="F231" s="38">
        <v>90</v>
      </c>
      <c r="G231" s="38">
        <v>2840</v>
      </c>
      <c r="H231" s="38">
        <v>23480</v>
      </c>
      <c r="I231" s="38">
        <v>27860</v>
      </c>
      <c r="J231" s="38">
        <v>11670</v>
      </c>
      <c r="K231" s="38">
        <v>5310</v>
      </c>
      <c r="L231" s="38">
        <v>6110</v>
      </c>
      <c r="M231" s="38">
        <v>740</v>
      </c>
      <c r="N231" s="38" t="s">
        <v>334</v>
      </c>
      <c r="O231" s="39">
        <v>78100</v>
      </c>
      <c r="P231" s="39">
        <v>100</v>
      </c>
      <c r="Q231" s="39">
        <v>2870</v>
      </c>
      <c r="R231" s="39">
        <v>23730</v>
      </c>
      <c r="S231" s="39">
        <v>27930</v>
      </c>
      <c r="T231" s="39">
        <v>11660</v>
      </c>
      <c r="U231" s="39">
        <v>5260</v>
      </c>
      <c r="V231" s="39">
        <v>6030</v>
      </c>
      <c r="W231" s="39">
        <v>740</v>
      </c>
      <c r="X231" s="39" t="s">
        <v>334</v>
      </c>
      <c r="Y231" s="39">
        <v>78310</v>
      </c>
      <c r="Z231" s="39">
        <v>210</v>
      </c>
      <c r="AA231" s="39">
        <v>3630</v>
      </c>
      <c r="AB231" s="39">
        <v>24440</v>
      </c>
      <c r="AC231" s="39">
        <v>26920</v>
      </c>
      <c r="AD231" s="39">
        <v>11440</v>
      </c>
      <c r="AE231" s="39">
        <v>5230</v>
      </c>
      <c r="AF231" s="39">
        <v>5730</v>
      </c>
      <c r="AG231" s="39">
        <v>700</v>
      </c>
      <c r="AH231" s="39" t="s">
        <v>334</v>
      </c>
      <c r="AI231" s="39">
        <v>78310</v>
      </c>
      <c r="AJ231" s="39">
        <v>260</v>
      </c>
      <c r="AK231" s="39">
        <v>3930</v>
      </c>
      <c r="AL231" s="39">
        <v>25080</v>
      </c>
      <c r="AM231" s="39">
        <v>26270</v>
      </c>
      <c r="AN231" s="39">
        <v>11130</v>
      </c>
      <c r="AO231" s="39">
        <v>5210</v>
      </c>
      <c r="AP231" s="39">
        <v>5720</v>
      </c>
      <c r="AQ231" s="39">
        <v>710</v>
      </c>
      <c r="AR231" s="39" t="s">
        <v>334</v>
      </c>
      <c r="AS231" s="39">
        <v>78300</v>
      </c>
      <c r="AT231" s="39">
        <v>360</v>
      </c>
      <c r="AU231" s="39">
        <v>4380</v>
      </c>
      <c r="AV231" s="39">
        <v>25310</v>
      </c>
      <c r="AW231" s="39">
        <v>26200</v>
      </c>
      <c r="AX231" s="39">
        <v>11180</v>
      </c>
      <c r="AY231" s="39">
        <v>5360</v>
      </c>
      <c r="AZ231" s="39">
        <v>5750</v>
      </c>
      <c r="BA231" s="39">
        <v>730</v>
      </c>
      <c r="BB231" s="39" t="s">
        <v>334</v>
      </c>
      <c r="BC231" s="39">
        <v>79260</v>
      </c>
      <c r="BD231" s="39">
        <v>380</v>
      </c>
      <c r="BE231" s="39">
        <v>4690</v>
      </c>
      <c r="BF231" s="39">
        <v>25700</v>
      </c>
      <c r="BG231" s="39">
        <v>26030</v>
      </c>
      <c r="BH231" s="39">
        <v>11100</v>
      </c>
      <c r="BI231" s="39">
        <v>5460</v>
      </c>
      <c r="BJ231" s="39">
        <v>5990</v>
      </c>
      <c r="BK231" s="39">
        <v>760</v>
      </c>
      <c r="BL231" s="39" t="s">
        <v>334</v>
      </c>
      <c r="BM231" s="39">
        <v>80100</v>
      </c>
      <c r="BN231" s="39">
        <v>430</v>
      </c>
      <c r="BO231" s="39">
        <v>5100</v>
      </c>
      <c r="BP231" s="39">
        <v>25910</v>
      </c>
      <c r="BQ231" s="39">
        <v>25790</v>
      </c>
      <c r="BR231" s="39">
        <v>11040</v>
      </c>
      <c r="BS231" s="39">
        <v>5560</v>
      </c>
      <c r="BT231" s="39">
        <v>5980</v>
      </c>
      <c r="BU231" s="39">
        <v>770</v>
      </c>
      <c r="BV231" s="39" t="s">
        <v>334</v>
      </c>
      <c r="BW231" s="39">
        <v>80570</v>
      </c>
      <c r="BX231" s="39">
        <v>650</v>
      </c>
      <c r="BY231" s="39">
        <v>5330</v>
      </c>
      <c r="BZ231" s="39">
        <v>25960</v>
      </c>
      <c r="CA231" s="39">
        <v>25850</v>
      </c>
      <c r="CB231" s="39">
        <v>11590</v>
      </c>
      <c r="CC231" s="39">
        <v>5910</v>
      </c>
      <c r="CD231" s="39">
        <v>6060</v>
      </c>
      <c r="CE231" s="39">
        <v>780</v>
      </c>
      <c r="CF231" s="39" t="s">
        <v>334</v>
      </c>
      <c r="CG231" s="39">
        <v>82120</v>
      </c>
      <c r="CH231" s="39">
        <v>670</v>
      </c>
      <c r="CI231" s="39">
        <v>5380</v>
      </c>
      <c r="CJ231" s="39">
        <v>26210</v>
      </c>
      <c r="CK231" s="39">
        <v>26070</v>
      </c>
      <c r="CL231" s="39">
        <v>11940</v>
      </c>
      <c r="CM231" s="39">
        <v>6170</v>
      </c>
      <c r="CN231" s="39">
        <v>6160</v>
      </c>
      <c r="CO231" s="39">
        <v>790</v>
      </c>
      <c r="CP231" s="39" t="s">
        <v>334</v>
      </c>
      <c r="CQ231" s="39">
        <v>83390</v>
      </c>
      <c r="CR231" s="39">
        <v>670</v>
      </c>
      <c r="CS231" s="39">
        <v>5530</v>
      </c>
      <c r="CT231" s="39">
        <v>26390</v>
      </c>
      <c r="CU231" s="39">
        <v>26340</v>
      </c>
      <c r="CV231" s="39">
        <v>12330</v>
      </c>
      <c r="CW231" s="39">
        <v>6520</v>
      </c>
      <c r="CX231" s="39">
        <v>6210</v>
      </c>
      <c r="CY231" s="39">
        <v>800</v>
      </c>
      <c r="CZ231" s="39" t="s">
        <v>334</v>
      </c>
      <c r="DA231" s="39">
        <v>84790</v>
      </c>
      <c r="DB231" s="39">
        <v>710</v>
      </c>
      <c r="DC231" s="39">
        <v>5570</v>
      </c>
      <c r="DD231" s="39">
        <v>26680</v>
      </c>
      <c r="DE231" s="39">
        <v>26570</v>
      </c>
      <c r="DF231" s="39">
        <v>12530</v>
      </c>
      <c r="DG231" s="39">
        <v>6680</v>
      </c>
      <c r="DH231" s="39">
        <v>6300</v>
      </c>
      <c r="DI231" s="39">
        <v>810</v>
      </c>
      <c r="DJ231" s="39" t="s">
        <v>334</v>
      </c>
      <c r="DK231" s="39">
        <v>85840</v>
      </c>
      <c r="DL231" s="39">
        <v>730</v>
      </c>
      <c r="DM231" s="39">
        <v>5670</v>
      </c>
      <c r="DN231" s="39">
        <v>27050</v>
      </c>
      <c r="DO231" s="39">
        <v>26900</v>
      </c>
      <c r="DP231" s="39">
        <v>12790</v>
      </c>
      <c r="DQ231" s="39">
        <v>6830</v>
      </c>
      <c r="DR231" s="39">
        <v>6400</v>
      </c>
      <c r="DS231" s="39">
        <v>830</v>
      </c>
      <c r="DT231" s="39" t="s">
        <v>334</v>
      </c>
      <c r="DU231" s="39">
        <v>87200</v>
      </c>
      <c r="DV231" s="39">
        <v>700</v>
      </c>
      <c r="DW231" s="39">
        <v>5650</v>
      </c>
      <c r="DX231" s="39">
        <v>27230</v>
      </c>
      <c r="DY231" s="39">
        <v>27100</v>
      </c>
      <c r="DZ231" s="39">
        <v>12950</v>
      </c>
      <c r="EA231" s="39">
        <v>6920</v>
      </c>
      <c r="EB231" s="39">
        <v>6400</v>
      </c>
      <c r="EC231" s="39">
        <v>830</v>
      </c>
      <c r="ED231" s="39" t="s">
        <v>334</v>
      </c>
      <c r="EE231" s="39">
        <v>87770</v>
      </c>
      <c r="EF231" s="39">
        <v>900</v>
      </c>
      <c r="EG231" s="39">
        <v>5680</v>
      </c>
      <c r="EH231" s="39">
        <v>27470</v>
      </c>
      <c r="EI231" s="39">
        <v>27630</v>
      </c>
      <c r="EJ231" s="39">
        <v>13240</v>
      </c>
      <c r="EK231" s="39">
        <v>7020</v>
      </c>
      <c r="EL231" s="39">
        <v>6420</v>
      </c>
      <c r="EM231" s="39">
        <v>840</v>
      </c>
      <c r="EN231" s="39" t="s">
        <v>334</v>
      </c>
      <c r="EO231" s="39">
        <v>89200</v>
      </c>
      <c r="EP231" s="39">
        <v>1060</v>
      </c>
      <c r="EQ231" s="39">
        <v>5770</v>
      </c>
      <c r="ER231" s="39">
        <v>27900</v>
      </c>
      <c r="ES231" s="39">
        <v>28270</v>
      </c>
      <c r="ET231" s="39">
        <v>13690</v>
      </c>
      <c r="EU231" s="39">
        <v>7180</v>
      </c>
      <c r="EV231" s="39">
        <v>6460</v>
      </c>
      <c r="EW231" s="39">
        <v>840</v>
      </c>
      <c r="EX231" s="39" t="s">
        <v>334</v>
      </c>
      <c r="EY231" s="39">
        <v>91170</v>
      </c>
      <c r="EZ231" s="39">
        <v>2130</v>
      </c>
      <c r="FA231" s="39">
        <v>5750</v>
      </c>
      <c r="FB231" s="39">
        <v>28210</v>
      </c>
      <c r="FC231" s="39">
        <v>28660</v>
      </c>
      <c r="FD231" s="39">
        <v>14120</v>
      </c>
      <c r="FE231" s="39">
        <v>7270</v>
      </c>
      <c r="FF231" s="39">
        <v>6460</v>
      </c>
      <c r="FG231" s="39">
        <v>850</v>
      </c>
      <c r="FH231" s="39" t="s">
        <v>334</v>
      </c>
      <c r="FI231" s="39">
        <v>93440</v>
      </c>
      <c r="FJ231" s="39">
        <v>2350</v>
      </c>
      <c r="FK231" s="39">
        <v>5800</v>
      </c>
      <c r="FL231" s="39">
        <v>28490</v>
      </c>
      <c r="FM231" s="39">
        <v>29470</v>
      </c>
      <c r="FN231" s="39">
        <v>14700</v>
      </c>
      <c r="FO231" s="39">
        <v>7550</v>
      </c>
      <c r="FP231" s="39">
        <v>6480</v>
      </c>
      <c r="FQ231" s="39">
        <v>850</v>
      </c>
      <c r="FR231" s="39" t="s">
        <v>334</v>
      </c>
      <c r="FS231" s="39">
        <v>95690</v>
      </c>
      <c r="FT231" s="39">
        <v>2750</v>
      </c>
      <c r="FU231" s="39">
        <v>5870</v>
      </c>
      <c r="FV231" s="39">
        <v>28780</v>
      </c>
      <c r="FW231" s="39">
        <v>30280</v>
      </c>
      <c r="FX231" s="39">
        <v>15290</v>
      </c>
      <c r="FY231" s="39">
        <v>7730</v>
      </c>
      <c r="FZ231" s="39">
        <v>6500</v>
      </c>
      <c r="GA231" s="39">
        <v>850</v>
      </c>
      <c r="GB231" s="39" t="s">
        <v>334</v>
      </c>
      <c r="GC231" s="39">
        <v>98050</v>
      </c>
      <c r="GD231" s="39">
        <v>3280</v>
      </c>
      <c r="GE231" s="39">
        <v>5910</v>
      </c>
      <c r="GF231" s="39">
        <v>28800</v>
      </c>
      <c r="GG231" s="39">
        <v>30540</v>
      </c>
      <c r="GH231" s="39">
        <v>15680</v>
      </c>
      <c r="GI231" s="39">
        <v>7890</v>
      </c>
      <c r="GJ231" s="39">
        <v>6540</v>
      </c>
      <c r="GK231" s="39">
        <v>860</v>
      </c>
      <c r="GL231" s="39" t="s">
        <v>334</v>
      </c>
      <c r="GM231" s="39">
        <v>99510</v>
      </c>
      <c r="GN231" s="39">
        <v>3450</v>
      </c>
      <c r="GO231" s="39">
        <v>5930</v>
      </c>
      <c r="GP231" s="39">
        <v>28940</v>
      </c>
      <c r="GQ231" s="39">
        <v>30790</v>
      </c>
      <c r="GR231" s="39">
        <v>15970</v>
      </c>
      <c r="GS231" s="39">
        <v>8170</v>
      </c>
      <c r="GT231" s="39">
        <v>6570</v>
      </c>
      <c r="GU231" s="39">
        <v>860</v>
      </c>
      <c r="GV231" s="39" t="s">
        <v>334</v>
      </c>
      <c r="GW231" s="39">
        <v>100680</v>
      </c>
      <c r="GX231" s="39">
        <v>3620</v>
      </c>
      <c r="GY231" s="39">
        <v>5960</v>
      </c>
      <c r="GZ231" s="39">
        <v>29120</v>
      </c>
      <c r="HA231" s="39">
        <v>31220</v>
      </c>
      <c r="HB231" s="39">
        <v>16640</v>
      </c>
      <c r="HC231" s="39">
        <v>8470</v>
      </c>
      <c r="HD231" s="39">
        <v>6610</v>
      </c>
      <c r="HE231" s="39">
        <v>870</v>
      </c>
      <c r="HF231" s="39" t="s">
        <v>334</v>
      </c>
      <c r="HG231" s="39">
        <v>102500</v>
      </c>
      <c r="HH231" s="39">
        <v>3800</v>
      </c>
      <c r="HI231" s="39">
        <v>6000</v>
      </c>
      <c r="HJ231" s="39">
        <v>29260</v>
      </c>
      <c r="HK231" s="39">
        <v>31580</v>
      </c>
      <c r="HL231" s="39">
        <v>17050</v>
      </c>
      <c r="HM231" s="39">
        <v>8560</v>
      </c>
      <c r="HN231" s="39">
        <v>6630</v>
      </c>
      <c r="HO231" s="39">
        <v>880</v>
      </c>
      <c r="HP231" s="39" t="s">
        <v>334</v>
      </c>
      <c r="HQ231" s="39">
        <v>103750</v>
      </c>
      <c r="HR231" s="39">
        <v>4360</v>
      </c>
      <c r="HS231" s="39">
        <v>6100</v>
      </c>
      <c r="HT231" s="39">
        <v>29380</v>
      </c>
      <c r="HU231" s="39">
        <v>31870</v>
      </c>
      <c r="HV231" s="39">
        <v>17420</v>
      </c>
      <c r="HW231" s="39">
        <v>8650</v>
      </c>
      <c r="HX231" s="39">
        <v>6690</v>
      </c>
      <c r="HY231" s="39">
        <v>900</v>
      </c>
      <c r="HZ231" s="39" t="s">
        <v>334</v>
      </c>
      <c r="IA231" s="39">
        <v>105360</v>
      </c>
      <c r="IB231" s="39">
        <v>4420</v>
      </c>
      <c r="IC231" s="39">
        <v>6140</v>
      </c>
      <c r="ID231" s="39">
        <v>29480</v>
      </c>
      <c r="IE231" s="39">
        <v>32060</v>
      </c>
      <c r="IF231" s="39">
        <v>17610</v>
      </c>
      <c r="IG231" s="39">
        <v>8770</v>
      </c>
      <c r="IH231" s="39">
        <v>6730</v>
      </c>
      <c r="II231" s="39">
        <v>910</v>
      </c>
      <c r="IJ231" s="39" t="s">
        <v>334</v>
      </c>
      <c r="IK231" s="39">
        <v>106130</v>
      </c>
      <c r="IL231" s="39">
        <v>4580</v>
      </c>
      <c r="IM231" s="39">
        <v>6150</v>
      </c>
      <c r="IN231" s="39">
        <v>29590</v>
      </c>
      <c r="IO231" s="39">
        <v>32420</v>
      </c>
      <c r="IP231" s="39">
        <v>17990</v>
      </c>
      <c r="IQ231" s="39">
        <v>9060</v>
      </c>
      <c r="IR231" s="39">
        <v>6870</v>
      </c>
      <c r="IS231" s="39">
        <v>910</v>
      </c>
      <c r="IT231" s="39" t="s">
        <v>334</v>
      </c>
      <c r="IU231" s="39">
        <v>107560</v>
      </c>
      <c r="IV231" s="39">
        <v>4630</v>
      </c>
      <c r="IW231" s="39">
        <v>6160</v>
      </c>
      <c r="IX231" s="39">
        <v>29640</v>
      </c>
      <c r="IY231" s="39">
        <v>32470</v>
      </c>
      <c r="IZ231" s="39">
        <v>18060</v>
      </c>
      <c r="JA231" s="39">
        <v>9120</v>
      </c>
      <c r="JB231" s="39">
        <v>6900</v>
      </c>
      <c r="JC231" s="39">
        <v>910</v>
      </c>
      <c r="JD231" s="39" t="s">
        <v>334</v>
      </c>
      <c r="JE231" s="39">
        <v>107890</v>
      </c>
      <c r="JF231" s="39">
        <v>4820</v>
      </c>
      <c r="JG231" s="39">
        <v>6160</v>
      </c>
      <c r="JH231" s="39">
        <v>29690</v>
      </c>
      <c r="JI231" s="39">
        <v>32930</v>
      </c>
      <c r="JJ231" s="39">
        <v>18410</v>
      </c>
      <c r="JK231" s="39">
        <v>9360</v>
      </c>
      <c r="JL231" s="39">
        <v>6990</v>
      </c>
      <c r="JM231" s="39">
        <v>910</v>
      </c>
      <c r="JN231" s="39" t="s">
        <v>334</v>
      </c>
      <c r="JO231" s="39">
        <v>109270</v>
      </c>
      <c r="JP231" s="39">
        <v>4830</v>
      </c>
      <c r="JQ231" s="39">
        <v>6160</v>
      </c>
      <c r="JR231" s="39">
        <v>29710</v>
      </c>
      <c r="JS231" s="39">
        <v>33060</v>
      </c>
      <c r="JT231" s="39">
        <v>18690</v>
      </c>
      <c r="JU231" s="39">
        <v>9500</v>
      </c>
      <c r="JV231" s="39">
        <v>7030</v>
      </c>
      <c r="JW231" s="39">
        <v>930</v>
      </c>
      <c r="JX231" s="39" t="s">
        <v>334</v>
      </c>
      <c r="JY231" s="39">
        <v>109910</v>
      </c>
      <c r="JZ231" s="39">
        <v>4860</v>
      </c>
      <c r="KA231" s="39">
        <v>6150</v>
      </c>
      <c r="KB231" s="39">
        <v>29690</v>
      </c>
      <c r="KC231" s="39">
        <v>33310</v>
      </c>
      <c r="KD231" s="39">
        <v>18950</v>
      </c>
      <c r="KE231" s="39">
        <v>9800</v>
      </c>
      <c r="KF231" s="39">
        <v>7100</v>
      </c>
      <c r="KG231" s="39">
        <v>930</v>
      </c>
      <c r="KH231" s="39" t="s">
        <v>334</v>
      </c>
      <c r="KI231" s="39">
        <v>110790</v>
      </c>
      <c r="KJ231" s="39">
        <v>4890</v>
      </c>
      <c r="KK231" s="39">
        <v>6190</v>
      </c>
      <c r="KL231" s="39">
        <v>29720</v>
      </c>
      <c r="KM231" s="39">
        <v>33310</v>
      </c>
      <c r="KN231" s="39">
        <v>18990</v>
      </c>
      <c r="KO231" s="39">
        <v>9920</v>
      </c>
      <c r="KP231" s="39">
        <v>7150</v>
      </c>
      <c r="KQ231" s="39">
        <v>940</v>
      </c>
      <c r="KR231" s="39" t="s">
        <v>334</v>
      </c>
      <c r="KS231" s="39">
        <v>111090</v>
      </c>
      <c r="KT231" s="39">
        <v>4910</v>
      </c>
      <c r="KU231" s="39">
        <v>6190</v>
      </c>
      <c r="KV231" s="39">
        <v>29750</v>
      </c>
      <c r="KW231" s="39">
        <v>33400</v>
      </c>
      <c r="KX231" s="39">
        <v>19100</v>
      </c>
      <c r="KY231" s="39">
        <v>10000</v>
      </c>
      <c r="KZ231" s="39">
        <v>7170</v>
      </c>
      <c r="LA231" s="39">
        <v>940</v>
      </c>
      <c r="LB231" s="39" t="s">
        <v>334</v>
      </c>
      <c r="LC231" s="39">
        <v>111450</v>
      </c>
      <c r="LD231" t="str">
        <f>INDEX(Lookup!$F$2:$F$375, MATCH(D231,Lookup!$A$2:$A$375,0))</f>
        <v>Greater London Authority</v>
      </c>
    </row>
    <row r="232" spans="2:316" ht="15" customHeight="1" x14ac:dyDescent="0.25">
      <c r="B232" s="1" t="s">
        <v>342</v>
      </c>
      <c r="C232" s="42">
        <v>5600</v>
      </c>
      <c r="D232" s="42" t="s">
        <v>791</v>
      </c>
      <c r="E232" s="37" t="s">
        <v>792</v>
      </c>
      <c r="F232" s="38">
        <v>410</v>
      </c>
      <c r="G232" s="38">
        <v>2650</v>
      </c>
      <c r="H232" s="38">
        <v>7720</v>
      </c>
      <c r="I232" s="38">
        <v>11080</v>
      </c>
      <c r="J232" s="38">
        <v>11730</v>
      </c>
      <c r="K232" s="38">
        <v>11350</v>
      </c>
      <c r="L232" s="38">
        <v>21490</v>
      </c>
      <c r="M232" s="38">
        <v>14380</v>
      </c>
      <c r="N232" s="38" t="s">
        <v>334</v>
      </c>
      <c r="O232" s="39">
        <v>80810</v>
      </c>
      <c r="P232" s="39">
        <v>420</v>
      </c>
      <c r="Q232" s="39">
        <v>2700</v>
      </c>
      <c r="R232" s="39">
        <v>7920</v>
      </c>
      <c r="S232" s="39">
        <v>11300</v>
      </c>
      <c r="T232" s="39">
        <v>12080</v>
      </c>
      <c r="U232" s="39">
        <v>11270</v>
      </c>
      <c r="V232" s="39">
        <v>20890</v>
      </c>
      <c r="W232" s="39">
        <v>14020</v>
      </c>
      <c r="X232" s="39" t="s">
        <v>334</v>
      </c>
      <c r="Y232" s="39">
        <v>80600</v>
      </c>
      <c r="Z232" s="39">
        <v>510</v>
      </c>
      <c r="AA232" s="39">
        <v>2890</v>
      </c>
      <c r="AB232" s="39">
        <v>8360</v>
      </c>
      <c r="AC232" s="39">
        <v>12010</v>
      </c>
      <c r="AD232" s="39">
        <v>12560</v>
      </c>
      <c r="AE232" s="39">
        <v>11410</v>
      </c>
      <c r="AF232" s="39">
        <v>19820</v>
      </c>
      <c r="AG232" s="39">
        <v>13330</v>
      </c>
      <c r="AH232" s="39" t="s">
        <v>334</v>
      </c>
      <c r="AI232" s="39">
        <v>80880</v>
      </c>
      <c r="AJ232" s="39">
        <v>500</v>
      </c>
      <c r="AK232" s="39">
        <v>2900</v>
      </c>
      <c r="AL232" s="39">
        <v>8490</v>
      </c>
      <c r="AM232" s="39">
        <v>12420</v>
      </c>
      <c r="AN232" s="39">
        <v>12770</v>
      </c>
      <c r="AO232" s="39">
        <v>11540</v>
      </c>
      <c r="AP232" s="39">
        <v>19600</v>
      </c>
      <c r="AQ232" s="39">
        <v>13260</v>
      </c>
      <c r="AR232" s="39" t="s">
        <v>334</v>
      </c>
      <c r="AS232" s="39">
        <v>81480</v>
      </c>
      <c r="AT232" s="39">
        <v>540</v>
      </c>
      <c r="AU232" s="39">
        <v>3160</v>
      </c>
      <c r="AV232" s="39">
        <v>8720</v>
      </c>
      <c r="AW232" s="39">
        <v>12640</v>
      </c>
      <c r="AX232" s="39">
        <v>12920</v>
      </c>
      <c r="AY232" s="39">
        <v>11590</v>
      </c>
      <c r="AZ232" s="39">
        <v>19490</v>
      </c>
      <c r="BA232" s="39">
        <v>13280</v>
      </c>
      <c r="BB232" s="39" t="s">
        <v>334</v>
      </c>
      <c r="BC232" s="39">
        <v>82340</v>
      </c>
      <c r="BD232" s="39">
        <v>530</v>
      </c>
      <c r="BE232" s="39">
        <v>3180</v>
      </c>
      <c r="BF232" s="39">
        <v>8750</v>
      </c>
      <c r="BG232" s="39">
        <v>12740</v>
      </c>
      <c r="BH232" s="39">
        <v>12930</v>
      </c>
      <c r="BI232" s="39">
        <v>11580</v>
      </c>
      <c r="BJ232" s="39">
        <v>19560</v>
      </c>
      <c r="BK232" s="39">
        <v>13400</v>
      </c>
      <c r="BL232" s="39" t="s">
        <v>334</v>
      </c>
      <c r="BM232" s="39">
        <v>82680</v>
      </c>
      <c r="BN232" s="39">
        <v>540</v>
      </c>
      <c r="BO232" s="39">
        <v>3210</v>
      </c>
      <c r="BP232" s="39">
        <v>8800</v>
      </c>
      <c r="BQ232" s="39">
        <v>12810</v>
      </c>
      <c r="BR232" s="39">
        <v>12970</v>
      </c>
      <c r="BS232" s="39">
        <v>11570</v>
      </c>
      <c r="BT232" s="39">
        <v>19640</v>
      </c>
      <c r="BU232" s="39">
        <v>13610</v>
      </c>
      <c r="BV232" s="39" t="s">
        <v>334</v>
      </c>
      <c r="BW232" s="39">
        <v>83140</v>
      </c>
      <c r="BX232" s="39">
        <v>530</v>
      </c>
      <c r="BY232" s="39">
        <v>3220</v>
      </c>
      <c r="BZ232" s="39">
        <v>8800</v>
      </c>
      <c r="CA232" s="39">
        <v>12950</v>
      </c>
      <c r="CB232" s="39">
        <v>13080</v>
      </c>
      <c r="CC232" s="39">
        <v>11600</v>
      </c>
      <c r="CD232" s="39">
        <v>19770</v>
      </c>
      <c r="CE232" s="39">
        <v>13740</v>
      </c>
      <c r="CF232" s="39" t="s">
        <v>334</v>
      </c>
      <c r="CG232" s="39">
        <v>83680</v>
      </c>
      <c r="CH232" s="39">
        <v>540</v>
      </c>
      <c r="CI232" s="39">
        <v>3220</v>
      </c>
      <c r="CJ232" s="39">
        <v>8850</v>
      </c>
      <c r="CK232" s="39">
        <v>13020</v>
      </c>
      <c r="CL232" s="39">
        <v>13090</v>
      </c>
      <c r="CM232" s="39">
        <v>11640</v>
      </c>
      <c r="CN232" s="39">
        <v>19690</v>
      </c>
      <c r="CO232" s="39">
        <v>13730</v>
      </c>
      <c r="CP232" s="39" t="s">
        <v>334</v>
      </c>
      <c r="CQ232" s="39">
        <v>83780</v>
      </c>
      <c r="CR232" s="39">
        <v>560</v>
      </c>
      <c r="CS232" s="39">
        <v>3240</v>
      </c>
      <c r="CT232" s="39">
        <v>8840</v>
      </c>
      <c r="CU232" s="39">
        <v>13120</v>
      </c>
      <c r="CV232" s="39">
        <v>13060</v>
      </c>
      <c r="CW232" s="39">
        <v>11720</v>
      </c>
      <c r="CX232" s="39">
        <v>19770</v>
      </c>
      <c r="CY232" s="39">
        <v>13860</v>
      </c>
      <c r="CZ232" s="39" t="s">
        <v>334</v>
      </c>
      <c r="DA232" s="39">
        <v>84160</v>
      </c>
      <c r="DB232" s="39">
        <v>610</v>
      </c>
      <c r="DC232" s="39">
        <v>3250</v>
      </c>
      <c r="DD232" s="39">
        <v>8830</v>
      </c>
      <c r="DE232" s="39">
        <v>13130</v>
      </c>
      <c r="DF232" s="39">
        <v>13080</v>
      </c>
      <c r="DG232" s="39">
        <v>11770</v>
      </c>
      <c r="DH232" s="39">
        <v>19850</v>
      </c>
      <c r="DI232" s="39">
        <v>13920</v>
      </c>
      <c r="DJ232" s="39" t="s">
        <v>334</v>
      </c>
      <c r="DK232" s="39">
        <v>84430</v>
      </c>
      <c r="DL232" s="39">
        <v>640</v>
      </c>
      <c r="DM232" s="39">
        <v>3260</v>
      </c>
      <c r="DN232" s="39">
        <v>8870</v>
      </c>
      <c r="DO232" s="39">
        <v>13190</v>
      </c>
      <c r="DP232" s="39">
        <v>13130</v>
      </c>
      <c r="DQ232" s="39">
        <v>11870</v>
      </c>
      <c r="DR232" s="39">
        <v>20020</v>
      </c>
      <c r="DS232" s="39">
        <v>14030</v>
      </c>
      <c r="DT232" s="39" t="s">
        <v>334</v>
      </c>
      <c r="DU232" s="39">
        <v>85020</v>
      </c>
      <c r="DV232" s="39">
        <v>700</v>
      </c>
      <c r="DW232" s="39">
        <v>3300</v>
      </c>
      <c r="DX232" s="39">
        <v>8940</v>
      </c>
      <c r="DY232" s="39">
        <v>13270</v>
      </c>
      <c r="DZ232" s="39">
        <v>13170</v>
      </c>
      <c r="EA232" s="39">
        <v>11840</v>
      </c>
      <c r="EB232" s="39">
        <v>19960</v>
      </c>
      <c r="EC232" s="39">
        <v>14090</v>
      </c>
      <c r="ED232" s="39" t="s">
        <v>334</v>
      </c>
      <c r="EE232" s="39">
        <v>85250</v>
      </c>
      <c r="EF232" s="39">
        <v>760</v>
      </c>
      <c r="EG232" s="39">
        <v>3300</v>
      </c>
      <c r="EH232" s="39">
        <v>8940</v>
      </c>
      <c r="EI232" s="39">
        <v>13310</v>
      </c>
      <c r="EJ232" s="39">
        <v>13200</v>
      </c>
      <c r="EK232" s="39">
        <v>11880</v>
      </c>
      <c r="EL232" s="39">
        <v>19910</v>
      </c>
      <c r="EM232" s="39">
        <v>14190</v>
      </c>
      <c r="EN232" s="39" t="s">
        <v>334</v>
      </c>
      <c r="EO232" s="39">
        <v>85480</v>
      </c>
      <c r="EP232" s="39">
        <v>940</v>
      </c>
      <c r="EQ232" s="39">
        <v>3350</v>
      </c>
      <c r="ER232" s="39">
        <v>9000</v>
      </c>
      <c r="ES232" s="39">
        <v>13410</v>
      </c>
      <c r="ET232" s="39">
        <v>13230</v>
      </c>
      <c r="EU232" s="39">
        <v>11900</v>
      </c>
      <c r="EV232" s="39">
        <v>19900</v>
      </c>
      <c r="EW232" s="39">
        <v>14250</v>
      </c>
      <c r="EX232" s="39" t="s">
        <v>334</v>
      </c>
      <c r="EY232" s="39">
        <v>85990</v>
      </c>
      <c r="EZ232" s="39">
        <v>1020</v>
      </c>
      <c r="FA232" s="39">
        <v>3410</v>
      </c>
      <c r="FB232" s="39">
        <v>9060</v>
      </c>
      <c r="FC232" s="39">
        <v>13390</v>
      </c>
      <c r="FD232" s="39">
        <v>13190</v>
      </c>
      <c r="FE232" s="39">
        <v>11880</v>
      </c>
      <c r="FF232" s="39">
        <v>19840</v>
      </c>
      <c r="FG232" s="39">
        <v>14300</v>
      </c>
      <c r="FH232" s="39" t="s">
        <v>334</v>
      </c>
      <c r="FI232" s="39">
        <v>86080</v>
      </c>
      <c r="FJ232" s="39">
        <v>1120</v>
      </c>
      <c r="FK232" s="39">
        <v>3450</v>
      </c>
      <c r="FL232" s="39">
        <v>9160</v>
      </c>
      <c r="FM232" s="39">
        <v>13460</v>
      </c>
      <c r="FN232" s="39">
        <v>13190</v>
      </c>
      <c r="FO232" s="39">
        <v>11850</v>
      </c>
      <c r="FP232" s="39">
        <v>19750</v>
      </c>
      <c r="FQ232" s="39">
        <v>14390</v>
      </c>
      <c r="FR232" s="39" t="s">
        <v>334</v>
      </c>
      <c r="FS232" s="39">
        <v>86370</v>
      </c>
      <c r="FT232" s="39">
        <v>1310</v>
      </c>
      <c r="FU232" s="39">
        <v>3550</v>
      </c>
      <c r="FV232" s="39">
        <v>9210</v>
      </c>
      <c r="FW232" s="39">
        <v>13540</v>
      </c>
      <c r="FX232" s="39">
        <v>13230</v>
      </c>
      <c r="FY232" s="39">
        <v>11840</v>
      </c>
      <c r="FZ232" s="39">
        <v>19650</v>
      </c>
      <c r="GA232" s="39">
        <v>14450</v>
      </c>
      <c r="GB232" s="39" t="s">
        <v>334</v>
      </c>
      <c r="GC232" s="39">
        <v>86780</v>
      </c>
      <c r="GD232" s="39">
        <v>1370</v>
      </c>
      <c r="GE232" s="39">
        <v>3560</v>
      </c>
      <c r="GF232" s="39">
        <v>9220</v>
      </c>
      <c r="GG232" s="39">
        <v>13600</v>
      </c>
      <c r="GH232" s="39">
        <v>13250</v>
      </c>
      <c r="GI232" s="39">
        <v>11820</v>
      </c>
      <c r="GJ232" s="39">
        <v>19590</v>
      </c>
      <c r="GK232" s="39">
        <v>14490</v>
      </c>
      <c r="GL232" s="39" t="s">
        <v>334</v>
      </c>
      <c r="GM232" s="39">
        <v>86880</v>
      </c>
      <c r="GN232" s="39">
        <v>1730</v>
      </c>
      <c r="GO232" s="39">
        <v>3590</v>
      </c>
      <c r="GP232" s="39">
        <v>9270</v>
      </c>
      <c r="GQ232" s="39">
        <v>13640</v>
      </c>
      <c r="GR232" s="39">
        <v>13250</v>
      </c>
      <c r="GS232" s="39">
        <v>11800</v>
      </c>
      <c r="GT232" s="39">
        <v>19540</v>
      </c>
      <c r="GU232" s="39">
        <v>14570</v>
      </c>
      <c r="GV232" s="39" t="s">
        <v>334</v>
      </c>
      <c r="GW232" s="39">
        <v>87380</v>
      </c>
      <c r="GX232" s="39">
        <v>1850</v>
      </c>
      <c r="GY232" s="39">
        <v>3600</v>
      </c>
      <c r="GZ232" s="39">
        <v>9340</v>
      </c>
      <c r="HA232" s="39">
        <v>13570</v>
      </c>
      <c r="HB232" s="39">
        <v>13220</v>
      </c>
      <c r="HC232" s="39">
        <v>11810</v>
      </c>
      <c r="HD232" s="39">
        <v>19430</v>
      </c>
      <c r="HE232" s="39">
        <v>14590</v>
      </c>
      <c r="HF232" s="39" t="s">
        <v>334</v>
      </c>
      <c r="HG232" s="39">
        <v>87400</v>
      </c>
      <c r="HH232" s="39">
        <v>1860</v>
      </c>
      <c r="HI232" s="39">
        <v>3540</v>
      </c>
      <c r="HJ232" s="39">
        <v>9390</v>
      </c>
      <c r="HK232" s="39">
        <v>13600</v>
      </c>
      <c r="HL232" s="39">
        <v>13180</v>
      </c>
      <c r="HM232" s="39">
        <v>11840</v>
      </c>
      <c r="HN232" s="39">
        <v>19420</v>
      </c>
      <c r="HO232" s="39">
        <v>14680</v>
      </c>
      <c r="HP232" s="39" t="s">
        <v>334</v>
      </c>
      <c r="HQ232" s="39">
        <v>87510</v>
      </c>
      <c r="HR232" s="39">
        <v>1890</v>
      </c>
      <c r="HS232" s="39">
        <v>3550</v>
      </c>
      <c r="HT232" s="39">
        <v>9470</v>
      </c>
      <c r="HU232" s="39">
        <v>13770</v>
      </c>
      <c r="HV232" s="39">
        <v>13180</v>
      </c>
      <c r="HW232" s="39">
        <v>11890</v>
      </c>
      <c r="HX232" s="39">
        <v>19570</v>
      </c>
      <c r="HY232" s="39">
        <v>14830</v>
      </c>
      <c r="HZ232" s="39" t="s">
        <v>334</v>
      </c>
      <c r="IA232" s="39">
        <v>88150</v>
      </c>
      <c r="IB232" s="39">
        <v>1850</v>
      </c>
      <c r="IC232" s="39">
        <v>3570</v>
      </c>
      <c r="ID232" s="39">
        <v>9480</v>
      </c>
      <c r="IE232" s="39">
        <v>13860</v>
      </c>
      <c r="IF232" s="39">
        <v>13220</v>
      </c>
      <c r="IG232" s="39">
        <v>11950</v>
      </c>
      <c r="IH232" s="39">
        <v>19620</v>
      </c>
      <c r="II232" s="39">
        <v>14980</v>
      </c>
      <c r="IJ232" s="39" t="s">
        <v>334</v>
      </c>
      <c r="IK232" s="39">
        <v>88530</v>
      </c>
      <c r="IL232" s="39">
        <v>1740</v>
      </c>
      <c r="IM232" s="39">
        <v>3550</v>
      </c>
      <c r="IN232" s="39">
        <v>9540</v>
      </c>
      <c r="IO232" s="39">
        <v>13900</v>
      </c>
      <c r="IP232" s="39">
        <v>13260</v>
      </c>
      <c r="IQ232" s="39">
        <v>11990</v>
      </c>
      <c r="IR232" s="39">
        <v>19670</v>
      </c>
      <c r="IS232" s="39">
        <v>15080</v>
      </c>
      <c r="IT232" s="39" t="s">
        <v>334</v>
      </c>
      <c r="IU232" s="39">
        <v>88740</v>
      </c>
      <c r="IV232" s="39">
        <v>1730</v>
      </c>
      <c r="IW232" s="39">
        <v>3470</v>
      </c>
      <c r="IX232" s="39">
        <v>9430</v>
      </c>
      <c r="IY232" s="39">
        <v>13950</v>
      </c>
      <c r="IZ232" s="39">
        <v>13270</v>
      </c>
      <c r="JA232" s="39">
        <v>12090</v>
      </c>
      <c r="JB232" s="39">
        <v>19720</v>
      </c>
      <c r="JC232" s="39">
        <v>15180</v>
      </c>
      <c r="JD232" s="39" t="s">
        <v>334</v>
      </c>
      <c r="JE232" s="39">
        <v>88840</v>
      </c>
      <c r="JF232" s="39">
        <v>1700</v>
      </c>
      <c r="JG232" s="39">
        <v>3480</v>
      </c>
      <c r="JH232" s="39">
        <v>9470</v>
      </c>
      <c r="JI232" s="39">
        <v>14000</v>
      </c>
      <c r="JJ232" s="39">
        <v>13320</v>
      </c>
      <c r="JK232" s="39">
        <v>12110</v>
      </c>
      <c r="JL232" s="39">
        <v>19770</v>
      </c>
      <c r="JM232" s="39">
        <v>15300</v>
      </c>
      <c r="JN232" s="39" t="s">
        <v>334</v>
      </c>
      <c r="JO232" s="39">
        <v>89160</v>
      </c>
      <c r="JP232" s="39">
        <v>1730</v>
      </c>
      <c r="JQ232" s="39">
        <v>3500</v>
      </c>
      <c r="JR232" s="39">
        <v>9500</v>
      </c>
      <c r="JS232" s="39">
        <v>14020</v>
      </c>
      <c r="JT232" s="39">
        <v>13360</v>
      </c>
      <c r="JU232" s="39">
        <v>12140</v>
      </c>
      <c r="JV232" s="39">
        <v>19770</v>
      </c>
      <c r="JW232" s="39">
        <v>15260</v>
      </c>
      <c r="JX232" s="39" t="s">
        <v>334</v>
      </c>
      <c r="JY232" s="39">
        <v>89260</v>
      </c>
      <c r="JZ232" s="39">
        <v>1730</v>
      </c>
      <c r="KA232" s="39">
        <v>3460</v>
      </c>
      <c r="KB232" s="39">
        <v>9510</v>
      </c>
      <c r="KC232" s="39">
        <v>14060</v>
      </c>
      <c r="KD232" s="39">
        <v>13380</v>
      </c>
      <c r="KE232" s="39">
        <v>12160</v>
      </c>
      <c r="KF232" s="39">
        <v>19780</v>
      </c>
      <c r="KG232" s="39">
        <v>15300</v>
      </c>
      <c r="KH232" s="39" t="s">
        <v>334</v>
      </c>
      <c r="KI232" s="39">
        <v>89360</v>
      </c>
      <c r="KJ232" s="39">
        <v>1740</v>
      </c>
      <c r="KK232" s="39">
        <v>3490</v>
      </c>
      <c r="KL232" s="39">
        <v>9510</v>
      </c>
      <c r="KM232" s="39">
        <v>14080</v>
      </c>
      <c r="KN232" s="39">
        <v>13420</v>
      </c>
      <c r="KO232" s="39">
        <v>12200</v>
      </c>
      <c r="KP232" s="39">
        <v>19890</v>
      </c>
      <c r="KQ232" s="39">
        <v>15350</v>
      </c>
      <c r="KR232" s="39" t="s">
        <v>334</v>
      </c>
      <c r="KS232" s="39">
        <v>89670</v>
      </c>
      <c r="KT232" s="39">
        <v>1750</v>
      </c>
      <c r="KU232" s="39">
        <v>3470</v>
      </c>
      <c r="KV232" s="39">
        <v>9490</v>
      </c>
      <c r="KW232" s="39">
        <v>14130</v>
      </c>
      <c r="KX232" s="39">
        <v>13410</v>
      </c>
      <c r="KY232" s="39">
        <v>12200</v>
      </c>
      <c r="KZ232" s="39">
        <v>19910</v>
      </c>
      <c r="LA232" s="39">
        <v>15380</v>
      </c>
      <c r="LB232" s="39" t="s">
        <v>334</v>
      </c>
      <c r="LC232" s="39">
        <v>89740</v>
      </c>
      <c r="LD232" t="str">
        <f>INDEX(Lookup!$F$2:$F$375, MATCH(D232,Lookup!$A$2:$A$375,0))</f>
        <v>Greater London Authority</v>
      </c>
    </row>
    <row r="233" spans="2:316" ht="15" customHeight="1" x14ac:dyDescent="0.25">
      <c r="B233" s="1" t="s">
        <v>342</v>
      </c>
      <c r="C233" s="42">
        <v>5660</v>
      </c>
      <c r="D233" s="42" t="s">
        <v>793</v>
      </c>
      <c r="E233" s="37" t="s">
        <v>794</v>
      </c>
      <c r="F233" s="38">
        <v>3770</v>
      </c>
      <c r="G233" s="38">
        <v>30730</v>
      </c>
      <c r="H233" s="38">
        <v>33950</v>
      </c>
      <c r="I233" s="38">
        <v>24250</v>
      </c>
      <c r="J233" s="38">
        <v>11660</v>
      </c>
      <c r="K233" s="38">
        <v>9000</v>
      </c>
      <c r="L233" s="38">
        <v>4610</v>
      </c>
      <c r="M233" s="38">
        <v>250</v>
      </c>
      <c r="N233" s="38" t="s">
        <v>334</v>
      </c>
      <c r="O233" s="39">
        <v>118220</v>
      </c>
      <c r="P233" s="39">
        <v>3840</v>
      </c>
      <c r="Q233" s="39">
        <v>30600</v>
      </c>
      <c r="R233" s="39">
        <v>33790</v>
      </c>
      <c r="S233" s="39">
        <v>24040</v>
      </c>
      <c r="T233" s="39">
        <v>11840</v>
      </c>
      <c r="U233" s="39">
        <v>8750</v>
      </c>
      <c r="V233" s="39">
        <v>4610</v>
      </c>
      <c r="W233" s="39">
        <v>260</v>
      </c>
      <c r="X233" s="39" t="s">
        <v>334</v>
      </c>
      <c r="Y233" s="39">
        <v>117720</v>
      </c>
      <c r="Z233" s="39">
        <v>4180</v>
      </c>
      <c r="AA233" s="39">
        <v>30890</v>
      </c>
      <c r="AB233" s="39">
        <v>33540</v>
      </c>
      <c r="AC233" s="39">
        <v>23770</v>
      </c>
      <c r="AD233" s="39">
        <v>11890</v>
      </c>
      <c r="AE233" s="39">
        <v>8050</v>
      </c>
      <c r="AF233" s="39">
        <v>4280</v>
      </c>
      <c r="AG233" s="39">
        <v>270</v>
      </c>
      <c r="AH233" s="39" t="s">
        <v>334</v>
      </c>
      <c r="AI233" s="39">
        <v>116880</v>
      </c>
      <c r="AJ233" s="39">
        <v>4320</v>
      </c>
      <c r="AK233" s="39">
        <v>31220</v>
      </c>
      <c r="AL233" s="39">
        <v>33670</v>
      </c>
      <c r="AM233" s="39">
        <v>23870</v>
      </c>
      <c r="AN233" s="39">
        <v>11790</v>
      </c>
      <c r="AO233" s="39">
        <v>7870</v>
      </c>
      <c r="AP233" s="39">
        <v>4180</v>
      </c>
      <c r="AQ233" s="39">
        <v>280</v>
      </c>
      <c r="AR233" s="39" t="s">
        <v>334</v>
      </c>
      <c r="AS233" s="39">
        <v>117190</v>
      </c>
      <c r="AT233" s="39">
        <v>4430</v>
      </c>
      <c r="AU233" s="39">
        <v>31280</v>
      </c>
      <c r="AV233" s="39">
        <v>34050</v>
      </c>
      <c r="AW233" s="39">
        <v>24000</v>
      </c>
      <c r="AX233" s="39">
        <v>11700</v>
      </c>
      <c r="AY233" s="39">
        <v>7930</v>
      </c>
      <c r="AZ233" s="39">
        <v>4300</v>
      </c>
      <c r="BA233" s="39">
        <v>290</v>
      </c>
      <c r="BB233" s="39" t="s">
        <v>334</v>
      </c>
      <c r="BC233" s="39">
        <v>117990</v>
      </c>
      <c r="BD233" s="39">
        <v>4560</v>
      </c>
      <c r="BE233" s="39">
        <v>31320</v>
      </c>
      <c r="BF233" s="39">
        <v>34270</v>
      </c>
      <c r="BG233" s="39">
        <v>24180</v>
      </c>
      <c r="BH233" s="39">
        <v>11810</v>
      </c>
      <c r="BI233" s="39">
        <v>7990</v>
      </c>
      <c r="BJ233" s="39">
        <v>4460</v>
      </c>
      <c r="BK233" s="39">
        <v>340</v>
      </c>
      <c r="BL233" s="39" t="s">
        <v>334</v>
      </c>
      <c r="BM233" s="39">
        <v>118920</v>
      </c>
      <c r="BN233" s="39">
        <v>4650</v>
      </c>
      <c r="BO233" s="39">
        <v>31520</v>
      </c>
      <c r="BP233" s="39">
        <v>34210</v>
      </c>
      <c r="BQ233" s="39">
        <v>24310</v>
      </c>
      <c r="BR233" s="39">
        <v>11920</v>
      </c>
      <c r="BS233" s="39">
        <v>8080</v>
      </c>
      <c r="BT233" s="39">
        <v>4690</v>
      </c>
      <c r="BU233" s="39">
        <v>340</v>
      </c>
      <c r="BV233" s="39" t="s">
        <v>334</v>
      </c>
      <c r="BW233" s="39">
        <v>119720</v>
      </c>
      <c r="BX233" s="39">
        <v>4650</v>
      </c>
      <c r="BY233" s="39">
        <v>31490</v>
      </c>
      <c r="BZ233" s="39">
        <v>34220</v>
      </c>
      <c r="CA233" s="39">
        <v>24500</v>
      </c>
      <c r="CB233" s="39">
        <v>11950</v>
      </c>
      <c r="CC233" s="39">
        <v>8140</v>
      </c>
      <c r="CD233" s="39">
        <v>4720</v>
      </c>
      <c r="CE233" s="39">
        <v>370</v>
      </c>
      <c r="CF233" s="39" t="s">
        <v>334</v>
      </c>
      <c r="CG233" s="39">
        <v>120050</v>
      </c>
      <c r="CH233" s="39">
        <v>4560</v>
      </c>
      <c r="CI233" s="39">
        <v>31470</v>
      </c>
      <c r="CJ233" s="39">
        <v>34440</v>
      </c>
      <c r="CK233" s="39">
        <v>24750</v>
      </c>
      <c r="CL233" s="39">
        <v>12250</v>
      </c>
      <c r="CM233" s="39">
        <v>8370</v>
      </c>
      <c r="CN233" s="39">
        <v>4830</v>
      </c>
      <c r="CO233" s="39">
        <v>400</v>
      </c>
      <c r="CP233" s="39" t="s">
        <v>334</v>
      </c>
      <c r="CQ233" s="39">
        <v>121050</v>
      </c>
      <c r="CR233" s="39">
        <v>4580</v>
      </c>
      <c r="CS233" s="39">
        <v>31630</v>
      </c>
      <c r="CT233" s="39">
        <v>34760</v>
      </c>
      <c r="CU233" s="39">
        <v>24970</v>
      </c>
      <c r="CV233" s="39">
        <v>12440</v>
      </c>
      <c r="CW233" s="39">
        <v>8470</v>
      </c>
      <c r="CX233" s="39">
        <v>5020</v>
      </c>
      <c r="CY233" s="39">
        <v>430</v>
      </c>
      <c r="CZ233" s="39" t="s">
        <v>334</v>
      </c>
      <c r="DA233" s="39">
        <v>122300</v>
      </c>
      <c r="DB233" s="39">
        <v>4650</v>
      </c>
      <c r="DC233" s="39">
        <v>31740</v>
      </c>
      <c r="DD233" s="39">
        <v>34940</v>
      </c>
      <c r="DE233" s="39">
        <v>25110</v>
      </c>
      <c r="DF233" s="39">
        <v>12560</v>
      </c>
      <c r="DG233" s="39">
        <v>8560</v>
      </c>
      <c r="DH233" s="39">
        <v>5170</v>
      </c>
      <c r="DI233" s="39">
        <v>490</v>
      </c>
      <c r="DJ233" s="39" t="s">
        <v>334</v>
      </c>
      <c r="DK233" s="39">
        <v>123220</v>
      </c>
      <c r="DL233" s="39">
        <v>4650</v>
      </c>
      <c r="DM233" s="39">
        <v>31820</v>
      </c>
      <c r="DN233" s="39">
        <v>35350</v>
      </c>
      <c r="DO233" s="39">
        <v>25490</v>
      </c>
      <c r="DP233" s="39">
        <v>12640</v>
      </c>
      <c r="DQ233" s="39">
        <v>8650</v>
      </c>
      <c r="DR233" s="39">
        <v>5230</v>
      </c>
      <c r="DS233" s="39">
        <v>550</v>
      </c>
      <c r="DT233" s="39" t="s">
        <v>334</v>
      </c>
      <c r="DU233" s="39">
        <v>124360</v>
      </c>
      <c r="DV233" s="39">
        <v>4640</v>
      </c>
      <c r="DW233" s="39">
        <v>31790</v>
      </c>
      <c r="DX233" s="39">
        <v>35640</v>
      </c>
      <c r="DY233" s="39">
        <v>25680</v>
      </c>
      <c r="DZ233" s="39">
        <v>12760</v>
      </c>
      <c r="EA233" s="39">
        <v>8620</v>
      </c>
      <c r="EB233" s="39">
        <v>5250</v>
      </c>
      <c r="EC233" s="39">
        <v>570</v>
      </c>
      <c r="ED233" s="39" t="s">
        <v>334</v>
      </c>
      <c r="EE233" s="39">
        <v>124940</v>
      </c>
      <c r="EF233" s="39">
        <v>4690</v>
      </c>
      <c r="EG233" s="39">
        <v>31900</v>
      </c>
      <c r="EH233" s="39">
        <v>36100</v>
      </c>
      <c r="EI233" s="39">
        <v>26220</v>
      </c>
      <c r="EJ233" s="39">
        <v>12900</v>
      </c>
      <c r="EK233" s="39">
        <v>8630</v>
      </c>
      <c r="EL233" s="39">
        <v>5270</v>
      </c>
      <c r="EM233" s="39">
        <v>600</v>
      </c>
      <c r="EN233" s="39" t="s">
        <v>334</v>
      </c>
      <c r="EO233" s="39">
        <v>126310</v>
      </c>
      <c r="EP233" s="39">
        <v>4710</v>
      </c>
      <c r="EQ233" s="39">
        <v>32020</v>
      </c>
      <c r="ER233" s="39">
        <v>36840</v>
      </c>
      <c r="ES233" s="39">
        <v>26570</v>
      </c>
      <c r="ET233" s="39">
        <v>12940</v>
      </c>
      <c r="EU233" s="39">
        <v>8570</v>
      </c>
      <c r="EV233" s="39">
        <v>5270</v>
      </c>
      <c r="EW233" s="39">
        <v>610</v>
      </c>
      <c r="EX233" s="39" t="s">
        <v>334</v>
      </c>
      <c r="EY233" s="39">
        <v>127530</v>
      </c>
      <c r="EZ233" s="39">
        <v>4720</v>
      </c>
      <c r="FA233" s="39">
        <v>32090</v>
      </c>
      <c r="FB233" s="39">
        <v>37440</v>
      </c>
      <c r="FC233" s="39">
        <v>26980</v>
      </c>
      <c r="FD233" s="39">
        <v>13010</v>
      </c>
      <c r="FE233" s="39">
        <v>8540</v>
      </c>
      <c r="FF233" s="39">
        <v>5270</v>
      </c>
      <c r="FG233" s="39">
        <v>610</v>
      </c>
      <c r="FH233" s="39" t="s">
        <v>334</v>
      </c>
      <c r="FI233" s="39">
        <v>128660</v>
      </c>
      <c r="FJ233" s="39">
        <v>4750</v>
      </c>
      <c r="FK233" s="39">
        <v>32140</v>
      </c>
      <c r="FL233" s="39">
        <v>38180</v>
      </c>
      <c r="FM233" s="39">
        <v>27450</v>
      </c>
      <c r="FN233" s="39">
        <v>13090</v>
      </c>
      <c r="FO233" s="39">
        <v>8510</v>
      </c>
      <c r="FP233" s="39">
        <v>5260</v>
      </c>
      <c r="FQ233" s="39">
        <v>630</v>
      </c>
      <c r="FR233" s="39" t="s">
        <v>334</v>
      </c>
      <c r="FS233" s="39">
        <v>130010</v>
      </c>
      <c r="FT233" s="39">
        <v>4790</v>
      </c>
      <c r="FU233" s="39">
        <v>32280</v>
      </c>
      <c r="FV233" s="39">
        <v>38730</v>
      </c>
      <c r="FW233" s="39">
        <v>27960</v>
      </c>
      <c r="FX233" s="39">
        <v>13380</v>
      </c>
      <c r="FY233" s="39">
        <v>8600</v>
      </c>
      <c r="FZ233" s="39">
        <v>5250</v>
      </c>
      <c r="GA233" s="39">
        <v>640</v>
      </c>
      <c r="GB233" s="39" t="s">
        <v>334</v>
      </c>
      <c r="GC233" s="39">
        <v>131630</v>
      </c>
      <c r="GD233" s="39">
        <v>4760</v>
      </c>
      <c r="GE233" s="39">
        <v>32360</v>
      </c>
      <c r="GF233" s="39">
        <v>38970</v>
      </c>
      <c r="GG233" s="39">
        <v>28490</v>
      </c>
      <c r="GH233" s="39">
        <v>13660</v>
      </c>
      <c r="GI233" s="39">
        <v>8710</v>
      </c>
      <c r="GJ233" s="39">
        <v>5230</v>
      </c>
      <c r="GK233" s="39">
        <v>640</v>
      </c>
      <c r="GL233" s="39" t="s">
        <v>334</v>
      </c>
      <c r="GM233" s="39">
        <v>132810</v>
      </c>
      <c r="GN233" s="39">
        <v>4780</v>
      </c>
      <c r="GO233" s="39">
        <v>32420</v>
      </c>
      <c r="GP233" s="39">
        <v>39210</v>
      </c>
      <c r="GQ233" s="39">
        <v>28920</v>
      </c>
      <c r="GR233" s="39">
        <v>13830</v>
      </c>
      <c r="GS233" s="39">
        <v>8780</v>
      </c>
      <c r="GT233" s="39">
        <v>5250</v>
      </c>
      <c r="GU233" s="39">
        <v>630</v>
      </c>
      <c r="GV233" s="39" t="s">
        <v>334</v>
      </c>
      <c r="GW233" s="39">
        <v>133820</v>
      </c>
      <c r="GX233" s="39">
        <v>4730</v>
      </c>
      <c r="GY233" s="39">
        <v>32580</v>
      </c>
      <c r="GZ233" s="39">
        <v>39590</v>
      </c>
      <c r="HA233" s="39">
        <v>29350</v>
      </c>
      <c r="HB233" s="39">
        <v>13880</v>
      </c>
      <c r="HC233" s="39">
        <v>8790</v>
      </c>
      <c r="HD233" s="39">
        <v>5270</v>
      </c>
      <c r="HE233" s="39">
        <v>630</v>
      </c>
      <c r="HF233" s="39" t="s">
        <v>334</v>
      </c>
      <c r="HG233" s="39">
        <v>134820</v>
      </c>
      <c r="HH233" s="39">
        <v>4760</v>
      </c>
      <c r="HI233" s="39">
        <v>32910</v>
      </c>
      <c r="HJ233" s="39">
        <v>39870</v>
      </c>
      <c r="HK233" s="39">
        <v>29780</v>
      </c>
      <c r="HL233" s="39">
        <v>14200</v>
      </c>
      <c r="HM233" s="39">
        <v>8830</v>
      </c>
      <c r="HN233" s="39">
        <v>5320</v>
      </c>
      <c r="HO233" s="39">
        <v>730</v>
      </c>
      <c r="HP233" s="39" t="s">
        <v>334</v>
      </c>
      <c r="HQ233" s="39">
        <v>136390</v>
      </c>
      <c r="HR233" s="39">
        <v>4800</v>
      </c>
      <c r="HS233" s="39">
        <v>32990</v>
      </c>
      <c r="HT233" s="39">
        <v>40060</v>
      </c>
      <c r="HU233" s="39">
        <v>30510</v>
      </c>
      <c r="HV233" s="39">
        <v>14420</v>
      </c>
      <c r="HW233" s="39">
        <v>8940</v>
      </c>
      <c r="HX233" s="39">
        <v>5330</v>
      </c>
      <c r="HY233" s="39">
        <v>810</v>
      </c>
      <c r="HZ233" s="39" t="s">
        <v>334</v>
      </c>
      <c r="IA233" s="39">
        <v>137860</v>
      </c>
      <c r="IB233" s="39">
        <v>4850</v>
      </c>
      <c r="IC233" s="39">
        <v>33030</v>
      </c>
      <c r="ID233" s="39">
        <v>40460</v>
      </c>
      <c r="IE233" s="39">
        <v>31090</v>
      </c>
      <c r="IF233" s="39">
        <v>14700</v>
      </c>
      <c r="IG233" s="39">
        <v>9020</v>
      </c>
      <c r="IH233" s="39">
        <v>5300</v>
      </c>
      <c r="II233" s="39">
        <v>810</v>
      </c>
      <c r="IJ233" s="39" t="s">
        <v>334</v>
      </c>
      <c r="IK233" s="39">
        <v>139250</v>
      </c>
      <c r="IL233" s="39">
        <v>4900</v>
      </c>
      <c r="IM233" s="39">
        <v>32870</v>
      </c>
      <c r="IN233" s="39">
        <v>40870</v>
      </c>
      <c r="IO233" s="39">
        <v>31450</v>
      </c>
      <c r="IP233" s="39">
        <v>14820</v>
      </c>
      <c r="IQ233" s="39">
        <v>9200</v>
      </c>
      <c r="IR233" s="39">
        <v>5330</v>
      </c>
      <c r="IS233" s="39">
        <v>820</v>
      </c>
      <c r="IT233" s="39" t="s">
        <v>334</v>
      </c>
      <c r="IU233" s="39">
        <v>140260</v>
      </c>
      <c r="IV233" s="39">
        <v>4920</v>
      </c>
      <c r="IW233" s="39">
        <v>32940</v>
      </c>
      <c r="IX233" s="39">
        <v>41110</v>
      </c>
      <c r="IY233" s="39">
        <v>31810</v>
      </c>
      <c r="IZ233" s="39">
        <v>15220</v>
      </c>
      <c r="JA233" s="39">
        <v>9480</v>
      </c>
      <c r="JB233" s="39">
        <v>5380</v>
      </c>
      <c r="JC233" s="39">
        <v>880</v>
      </c>
      <c r="JD233" s="39" t="s">
        <v>334</v>
      </c>
      <c r="JE233" s="39">
        <v>141720</v>
      </c>
      <c r="JF233" s="39">
        <v>4950</v>
      </c>
      <c r="JG233" s="39">
        <v>33390</v>
      </c>
      <c r="JH233" s="39">
        <v>41430</v>
      </c>
      <c r="JI233" s="39">
        <v>32170</v>
      </c>
      <c r="JJ233" s="39">
        <v>15560</v>
      </c>
      <c r="JK233" s="39">
        <v>9620</v>
      </c>
      <c r="JL233" s="39">
        <v>5480</v>
      </c>
      <c r="JM233" s="39">
        <v>940</v>
      </c>
      <c r="JN233" s="39" t="s">
        <v>334</v>
      </c>
      <c r="JO233" s="39">
        <v>143540</v>
      </c>
      <c r="JP233" s="39">
        <v>5010</v>
      </c>
      <c r="JQ233" s="39">
        <v>33420</v>
      </c>
      <c r="JR233" s="39">
        <v>41690</v>
      </c>
      <c r="JS233" s="39">
        <v>32460</v>
      </c>
      <c r="JT233" s="39">
        <v>15800</v>
      </c>
      <c r="JU233" s="39">
        <v>9870</v>
      </c>
      <c r="JV233" s="39">
        <v>5550</v>
      </c>
      <c r="JW233" s="39">
        <v>970</v>
      </c>
      <c r="JX233" s="39" t="s">
        <v>334</v>
      </c>
      <c r="JY233" s="39">
        <v>144770</v>
      </c>
      <c r="JZ233" s="39">
        <v>5060</v>
      </c>
      <c r="KA233" s="39">
        <v>33390</v>
      </c>
      <c r="KB233" s="39">
        <v>42030</v>
      </c>
      <c r="KC233" s="39">
        <v>32610</v>
      </c>
      <c r="KD233" s="39">
        <v>15970</v>
      </c>
      <c r="KE233" s="39">
        <v>10300</v>
      </c>
      <c r="KF233" s="39">
        <v>5860</v>
      </c>
      <c r="KG233" s="39">
        <v>1100</v>
      </c>
      <c r="KH233" s="39" t="s">
        <v>334</v>
      </c>
      <c r="KI233" s="39">
        <v>146310</v>
      </c>
      <c r="KJ233" s="39">
        <v>5110</v>
      </c>
      <c r="KK233" s="39">
        <v>33380</v>
      </c>
      <c r="KL233" s="39">
        <v>42080</v>
      </c>
      <c r="KM233" s="39">
        <v>32740</v>
      </c>
      <c r="KN233" s="39">
        <v>16080</v>
      </c>
      <c r="KO233" s="39">
        <v>10390</v>
      </c>
      <c r="KP233" s="39">
        <v>5900</v>
      </c>
      <c r="KQ233" s="39">
        <v>1130</v>
      </c>
      <c r="KR233" s="39" t="s">
        <v>334</v>
      </c>
      <c r="KS233" s="39">
        <v>146800</v>
      </c>
      <c r="KT233" s="39">
        <v>5140</v>
      </c>
      <c r="KU233" s="39">
        <v>33380</v>
      </c>
      <c r="KV233" s="39">
        <v>42120</v>
      </c>
      <c r="KW233" s="39">
        <v>32800</v>
      </c>
      <c r="KX233" s="39">
        <v>16250</v>
      </c>
      <c r="KY233" s="39">
        <v>10610</v>
      </c>
      <c r="KZ233" s="39">
        <v>5950</v>
      </c>
      <c r="LA233" s="39">
        <v>1170</v>
      </c>
      <c r="LB233" s="39" t="s">
        <v>334</v>
      </c>
      <c r="LC233" s="39">
        <v>147410</v>
      </c>
      <c r="LD233" t="str">
        <f>INDEX(Lookup!$F$2:$F$375, MATCH(D233,Lookup!$A$2:$A$375,0))</f>
        <v>Greater London Authority</v>
      </c>
    </row>
    <row r="234" spans="2:316" ht="15" customHeight="1" x14ac:dyDescent="0.25">
      <c r="B234" s="1" t="s">
        <v>342</v>
      </c>
      <c r="C234" s="42">
        <v>5690</v>
      </c>
      <c r="D234" s="42" t="s">
        <v>795</v>
      </c>
      <c r="E234" s="37" t="s">
        <v>796</v>
      </c>
      <c r="F234" s="38">
        <v>6370</v>
      </c>
      <c r="G234" s="38">
        <v>26960</v>
      </c>
      <c r="H234" s="38">
        <v>36740</v>
      </c>
      <c r="I234" s="38">
        <v>23610</v>
      </c>
      <c r="J234" s="38">
        <v>7710</v>
      </c>
      <c r="K234" s="38">
        <v>3330</v>
      </c>
      <c r="L234" s="38">
        <v>1380</v>
      </c>
      <c r="M234" s="38">
        <v>190</v>
      </c>
      <c r="N234" s="38" t="s">
        <v>334</v>
      </c>
      <c r="O234" s="39">
        <v>106280</v>
      </c>
      <c r="P234" s="39">
        <v>6360</v>
      </c>
      <c r="Q234" s="39">
        <v>27020</v>
      </c>
      <c r="R234" s="39">
        <v>36850</v>
      </c>
      <c r="S234" s="39">
        <v>23580</v>
      </c>
      <c r="T234" s="39">
        <v>7670</v>
      </c>
      <c r="U234" s="39">
        <v>3320</v>
      </c>
      <c r="V234" s="39">
        <v>1390</v>
      </c>
      <c r="W234" s="39">
        <v>170</v>
      </c>
      <c r="X234" s="39" t="s">
        <v>334</v>
      </c>
      <c r="Y234" s="39">
        <v>106360</v>
      </c>
      <c r="Z234" s="39">
        <v>6610</v>
      </c>
      <c r="AA234" s="39">
        <v>28120</v>
      </c>
      <c r="AB234" s="39">
        <v>36800</v>
      </c>
      <c r="AC234" s="39">
        <v>23930</v>
      </c>
      <c r="AD234" s="39">
        <v>7440</v>
      </c>
      <c r="AE234" s="39">
        <v>3050</v>
      </c>
      <c r="AF234" s="39">
        <v>1320</v>
      </c>
      <c r="AG234" s="39">
        <v>150</v>
      </c>
      <c r="AH234" s="39" t="s">
        <v>334</v>
      </c>
      <c r="AI234" s="39">
        <v>107410</v>
      </c>
      <c r="AJ234" s="39">
        <v>6770</v>
      </c>
      <c r="AK234" s="39">
        <v>28760</v>
      </c>
      <c r="AL234" s="39">
        <v>37320</v>
      </c>
      <c r="AM234" s="39">
        <v>23830</v>
      </c>
      <c r="AN234" s="39">
        <v>7410</v>
      </c>
      <c r="AO234" s="39">
        <v>2940</v>
      </c>
      <c r="AP234" s="39">
        <v>1290</v>
      </c>
      <c r="AQ234" s="39">
        <v>160</v>
      </c>
      <c r="AR234" s="39" t="s">
        <v>334</v>
      </c>
      <c r="AS234" s="39">
        <v>108470</v>
      </c>
      <c r="AT234" s="39">
        <v>6860</v>
      </c>
      <c r="AU234" s="39">
        <v>29260</v>
      </c>
      <c r="AV234" s="39">
        <v>37910</v>
      </c>
      <c r="AW234" s="39">
        <v>23840</v>
      </c>
      <c r="AX234" s="39">
        <v>7070</v>
      </c>
      <c r="AY234" s="39">
        <v>2750</v>
      </c>
      <c r="AZ234" s="39">
        <v>1270</v>
      </c>
      <c r="BA234" s="39">
        <v>160</v>
      </c>
      <c r="BB234" s="39" t="s">
        <v>334</v>
      </c>
      <c r="BC234" s="39">
        <v>109110</v>
      </c>
      <c r="BD234" s="39">
        <v>6820</v>
      </c>
      <c r="BE234" s="39">
        <v>29200</v>
      </c>
      <c r="BF234" s="39">
        <v>38080</v>
      </c>
      <c r="BG234" s="39">
        <v>24010</v>
      </c>
      <c r="BH234" s="39">
        <v>7070</v>
      </c>
      <c r="BI234" s="39">
        <v>2750</v>
      </c>
      <c r="BJ234" s="39">
        <v>1260</v>
      </c>
      <c r="BK234" s="39">
        <v>160</v>
      </c>
      <c r="BL234" s="39" t="s">
        <v>334</v>
      </c>
      <c r="BM234" s="39">
        <v>109340</v>
      </c>
      <c r="BN234" s="39">
        <v>6810</v>
      </c>
      <c r="BO234" s="39">
        <v>29330</v>
      </c>
      <c r="BP234" s="39">
        <v>38280</v>
      </c>
      <c r="BQ234" s="39">
        <v>24170</v>
      </c>
      <c r="BR234" s="39">
        <v>7090</v>
      </c>
      <c r="BS234" s="39">
        <v>2770</v>
      </c>
      <c r="BT234" s="39">
        <v>1280</v>
      </c>
      <c r="BU234" s="39">
        <v>160</v>
      </c>
      <c r="BV234" s="39" t="s">
        <v>334</v>
      </c>
      <c r="BW234" s="39">
        <v>109880</v>
      </c>
      <c r="BX234" s="39">
        <v>6880</v>
      </c>
      <c r="BY234" s="39">
        <v>29410</v>
      </c>
      <c r="BZ234" s="39">
        <v>38290</v>
      </c>
      <c r="CA234" s="39">
        <v>24270</v>
      </c>
      <c r="CB234" s="39">
        <v>7120</v>
      </c>
      <c r="CC234" s="39">
        <v>2800</v>
      </c>
      <c r="CD234" s="39">
        <v>1290</v>
      </c>
      <c r="CE234" s="39">
        <v>170</v>
      </c>
      <c r="CF234" s="39" t="s">
        <v>334</v>
      </c>
      <c r="CG234" s="39">
        <v>110210</v>
      </c>
      <c r="CH234" s="39">
        <v>6880</v>
      </c>
      <c r="CI234" s="39">
        <v>29570</v>
      </c>
      <c r="CJ234" s="39">
        <v>38390</v>
      </c>
      <c r="CK234" s="39">
        <v>24360</v>
      </c>
      <c r="CL234" s="39">
        <v>7170</v>
      </c>
      <c r="CM234" s="39">
        <v>2790</v>
      </c>
      <c r="CN234" s="39">
        <v>1300</v>
      </c>
      <c r="CO234" s="39">
        <v>170</v>
      </c>
      <c r="CP234" s="39" t="s">
        <v>334</v>
      </c>
      <c r="CQ234" s="39">
        <v>110620</v>
      </c>
      <c r="CR234" s="39">
        <v>6840</v>
      </c>
      <c r="CS234" s="39">
        <v>29500</v>
      </c>
      <c r="CT234" s="39">
        <v>38530</v>
      </c>
      <c r="CU234" s="39">
        <v>24460</v>
      </c>
      <c r="CV234" s="39">
        <v>7160</v>
      </c>
      <c r="CW234" s="39">
        <v>2790</v>
      </c>
      <c r="CX234" s="39">
        <v>1290</v>
      </c>
      <c r="CY234" s="39">
        <v>170</v>
      </c>
      <c r="CZ234" s="39" t="s">
        <v>334</v>
      </c>
      <c r="DA234" s="39">
        <v>110740</v>
      </c>
      <c r="DB234" s="39">
        <v>6830</v>
      </c>
      <c r="DC234" s="39">
        <v>29560</v>
      </c>
      <c r="DD234" s="39">
        <v>38730</v>
      </c>
      <c r="DE234" s="39">
        <v>24550</v>
      </c>
      <c r="DF234" s="39">
        <v>7180</v>
      </c>
      <c r="DG234" s="39">
        <v>2780</v>
      </c>
      <c r="DH234" s="39">
        <v>1300</v>
      </c>
      <c r="DI234" s="39">
        <v>170</v>
      </c>
      <c r="DJ234" s="39" t="s">
        <v>334</v>
      </c>
      <c r="DK234" s="39">
        <v>111090</v>
      </c>
      <c r="DL234" s="39">
        <v>6920</v>
      </c>
      <c r="DM234" s="39">
        <v>29830</v>
      </c>
      <c r="DN234" s="39">
        <v>38920</v>
      </c>
      <c r="DO234" s="39">
        <v>24720</v>
      </c>
      <c r="DP234" s="39">
        <v>7180</v>
      </c>
      <c r="DQ234" s="39">
        <v>2790</v>
      </c>
      <c r="DR234" s="39">
        <v>1300</v>
      </c>
      <c r="DS234" s="39">
        <v>170</v>
      </c>
      <c r="DT234" s="39" t="s">
        <v>334</v>
      </c>
      <c r="DU234" s="39">
        <v>111840</v>
      </c>
      <c r="DV234" s="39">
        <v>6900</v>
      </c>
      <c r="DW234" s="39">
        <v>30020</v>
      </c>
      <c r="DX234" s="39">
        <v>39200</v>
      </c>
      <c r="DY234" s="39">
        <v>24840</v>
      </c>
      <c r="DZ234" s="39">
        <v>7230</v>
      </c>
      <c r="EA234" s="39">
        <v>2790</v>
      </c>
      <c r="EB234" s="39">
        <v>1300</v>
      </c>
      <c r="EC234" s="39">
        <v>170</v>
      </c>
      <c r="ED234" s="39" t="s">
        <v>334</v>
      </c>
      <c r="EE234" s="39">
        <v>112440</v>
      </c>
      <c r="EF234" s="39">
        <v>6950</v>
      </c>
      <c r="EG234" s="39">
        <v>30500</v>
      </c>
      <c r="EH234" s="39">
        <v>39400</v>
      </c>
      <c r="EI234" s="39">
        <v>24970</v>
      </c>
      <c r="EJ234" s="39">
        <v>7210</v>
      </c>
      <c r="EK234" s="39">
        <v>2780</v>
      </c>
      <c r="EL234" s="39">
        <v>1300</v>
      </c>
      <c r="EM234" s="39">
        <v>170</v>
      </c>
      <c r="EN234" s="39" t="s">
        <v>334</v>
      </c>
      <c r="EO234" s="39">
        <v>113290</v>
      </c>
      <c r="EP234" s="39">
        <v>6960</v>
      </c>
      <c r="EQ234" s="39">
        <v>30850</v>
      </c>
      <c r="ER234" s="39">
        <v>39850</v>
      </c>
      <c r="ES234" s="39">
        <v>25040</v>
      </c>
      <c r="ET234" s="39">
        <v>7240</v>
      </c>
      <c r="EU234" s="39">
        <v>2780</v>
      </c>
      <c r="EV234" s="39">
        <v>1290</v>
      </c>
      <c r="EW234" s="39">
        <v>170</v>
      </c>
      <c r="EX234" s="39" t="s">
        <v>334</v>
      </c>
      <c r="EY234" s="39">
        <v>114180</v>
      </c>
      <c r="EZ234" s="39">
        <v>6970</v>
      </c>
      <c r="FA234" s="39">
        <v>31280</v>
      </c>
      <c r="FB234" s="39">
        <v>40300</v>
      </c>
      <c r="FC234" s="39">
        <v>25100</v>
      </c>
      <c r="FD234" s="39">
        <v>7200</v>
      </c>
      <c r="FE234" s="39">
        <v>2770</v>
      </c>
      <c r="FF234" s="39">
        <v>1290</v>
      </c>
      <c r="FG234" s="39">
        <v>170</v>
      </c>
      <c r="FH234" s="39" t="s">
        <v>334</v>
      </c>
      <c r="FI234" s="39">
        <v>115080</v>
      </c>
      <c r="FJ234" s="39">
        <v>7000</v>
      </c>
      <c r="FK234" s="39">
        <v>31560</v>
      </c>
      <c r="FL234" s="39">
        <v>40730</v>
      </c>
      <c r="FM234" s="39">
        <v>25130</v>
      </c>
      <c r="FN234" s="39">
        <v>7200</v>
      </c>
      <c r="FO234" s="39">
        <v>2770</v>
      </c>
      <c r="FP234" s="39">
        <v>1290</v>
      </c>
      <c r="FQ234" s="39">
        <v>180</v>
      </c>
      <c r="FR234" s="39" t="s">
        <v>334</v>
      </c>
      <c r="FS234" s="39">
        <v>115860</v>
      </c>
      <c r="FT234" s="39">
        <v>7110</v>
      </c>
      <c r="FU234" s="39">
        <v>31800</v>
      </c>
      <c r="FV234" s="39">
        <v>40930</v>
      </c>
      <c r="FW234" s="39">
        <v>25160</v>
      </c>
      <c r="FX234" s="39">
        <v>7170</v>
      </c>
      <c r="FY234" s="39">
        <v>2750</v>
      </c>
      <c r="FZ234" s="39">
        <v>1290</v>
      </c>
      <c r="GA234" s="39">
        <v>180</v>
      </c>
      <c r="GB234" s="39" t="s">
        <v>334</v>
      </c>
      <c r="GC234" s="39">
        <v>116390</v>
      </c>
      <c r="GD234" s="39">
        <v>7220</v>
      </c>
      <c r="GE234" s="39">
        <v>32220</v>
      </c>
      <c r="GF234" s="39">
        <v>41360</v>
      </c>
      <c r="GG234" s="39">
        <v>25200</v>
      </c>
      <c r="GH234" s="39">
        <v>7170</v>
      </c>
      <c r="GI234" s="39">
        <v>2750</v>
      </c>
      <c r="GJ234" s="39">
        <v>1290</v>
      </c>
      <c r="GK234" s="39">
        <v>180</v>
      </c>
      <c r="GL234" s="39" t="s">
        <v>334</v>
      </c>
      <c r="GM234" s="39">
        <v>117380</v>
      </c>
      <c r="GN234" s="39">
        <v>7280</v>
      </c>
      <c r="GO234" s="39">
        <v>32590</v>
      </c>
      <c r="GP234" s="39">
        <v>41640</v>
      </c>
      <c r="GQ234" s="39">
        <v>25250</v>
      </c>
      <c r="GR234" s="39">
        <v>7160</v>
      </c>
      <c r="GS234" s="39">
        <v>2760</v>
      </c>
      <c r="GT234" s="39">
        <v>1300</v>
      </c>
      <c r="GU234" s="39">
        <v>170</v>
      </c>
      <c r="GV234" s="39" t="s">
        <v>334</v>
      </c>
      <c r="GW234" s="39">
        <v>118150</v>
      </c>
      <c r="GX234" s="39">
        <v>7390</v>
      </c>
      <c r="GY234" s="39">
        <v>33330</v>
      </c>
      <c r="GZ234" s="39">
        <v>42530</v>
      </c>
      <c r="HA234" s="39">
        <v>25490</v>
      </c>
      <c r="HB234" s="39">
        <v>7200</v>
      </c>
      <c r="HC234" s="39">
        <v>2750</v>
      </c>
      <c r="HD234" s="39">
        <v>1310</v>
      </c>
      <c r="HE234" s="39">
        <v>180</v>
      </c>
      <c r="HF234" s="39" t="s">
        <v>334</v>
      </c>
      <c r="HG234" s="39">
        <v>120160</v>
      </c>
      <c r="HH234" s="39">
        <v>7500</v>
      </c>
      <c r="HI234" s="39">
        <v>33560</v>
      </c>
      <c r="HJ234" s="39">
        <v>42940</v>
      </c>
      <c r="HK234" s="39">
        <v>25620</v>
      </c>
      <c r="HL234" s="39">
        <v>7300</v>
      </c>
      <c r="HM234" s="39">
        <v>2760</v>
      </c>
      <c r="HN234" s="39">
        <v>1300</v>
      </c>
      <c r="HO234" s="39">
        <v>180</v>
      </c>
      <c r="HP234" s="39" t="s">
        <v>334</v>
      </c>
      <c r="HQ234" s="39">
        <v>121160</v>
      </c>
      <c r="HR234" s="39">
        <v>7620</v>
      </c>
      <c r="HS234" s="39">
        <v>33780</v>
      </c>
      <c r="HT234" s="39">
        <v>43300</v>
      </c>
      <c r="HU234" s="39">
        <v>25790</v>
      </c>
      <c r="HV234" s="39">
        <v>7400</v>
      </c>
      <c r="HW234" s="39">
        <v>2760</v>
      </c>
      <c r="HX234" s="39">
        <v>1300</v>
      </c>
      <c r="HY234" s="39">
        <v>180</v>
      </c>
      <c r="HZ234" s="39" t="s">
        <v>334</v>
      </c>
      <c r="IA234" s="39">
        <v>122130</v>
      </c>
      <c r="IB234" s="39">
        <v>7880</v>
      </c>
      <c r="IC234" s="39">
        <v>34220</v>
      </c>
      <c r="ID234" s="39">
        <v>44250</v>
      </c>
      <c r="IE234" s="39">
        <v>26070</v>
      </c>
      <c r="IF234" s="39">
        <v>7510</v>
      </c>
      <c r="IG234" s="39">
        <v>2760</v>
      </c>
      <c r="IH234" s="39">
        <v>1310</v>
      </c>
      <c r="II234" s="39">
        <v>180</v>
      </c>
      <c r="IJ234" s="39" t="s">
        <v>334</v>
      </c>
      <c r="IK234" s="39">
        <v>124160</v>
      </c>
      <c r="IL234" s="39">
        <v>8080</v>
      </c>
      <c r="IM234" s="39">
        <v>34750</v>
      </c>
      <c r="IN234" s="39">
        <v>44970</v>
      </c>
      <c r="IO234" s="39">
        <v>26250</v>
      </c>
      <c r="IP234" s="39">
        <v>7560</v>
      </c>
      <c r="IQ234" s="39">
        <v>2760</v>
      </c>
      <c r="IR234" s="39">
        <v>1320</v>
      </c>
      <c r="IS234" s="39">
        <v>180</v>
      </c>
      <c r="IT234" s="39" t="s">
        <v>334</v>
      </c>
      <c r="IU234" s="39">
        <v>125870</v>
      </c>
      <c r="IV234" s="39">
        <v>8460</v>
      </c>
      <c r="IW234" s="39">
        <v>35140</v>
      </c>
      <c r="IX234" s="39">
        <v>45510</v>
      </c>
      <c r="IY234" s="39">
        <v>26490</v>
      </c>
      <c r="IZ234" s="39">
        <v>7670</v>
      </c>
      <c r="JA234" s="39">
        <v>2780</v>
      </c>
      <c r="JB234" s="39">
        <v>1320</v>
      </c>
      <c r="JC234" s="39">
        <v>180</v>
      </c>
      <c r="JD234" s="39" t="s">
        <v>334</v>
      </c>
      <c r="JE234" s="39">
        <v>127540</v>
      </c>
      <c r="JF234" s="39">
        <v>8680</v>
      </c>
      <c r="JG234" s="39">
        <v>35360</v>
      </c>
      <c r="JH234" s="39">
        <v>46250</v>
      </c>
      <c r="JI234" s="39">
        <v>26760</v>
      </c>
      <c r="JJ234" s="39">
        <v>7760</v>
      </c>
      <c r="JK234" s="39">
        <v>2780</v>
      </c>
      <c r="JL234" s="39">
        <v>1330</v>
      </c>
      <c r="JM234" s="39">
        <v>180</v>
      </c>
      <c r="JN234" s="39" t="s">
        <v>334</v>
      </c>
      <c r="JO234" s="39">
        <v>129090</v>
      </c>
      <c r="JP234" s="39">
        <v>8780</v>
      </c>
      <c r="JQ234" s="39">
        <v>35300</v>
      </c>
      <c r="JR234" s="39">
        <v>46640</v>
      </c>
      <c r="JS234" s="39">
        <v>27020</v>
      </c>
      <c r="JT234" s="39">
        <v>7820</v>
      </c>
      <c r="JU234" s="39">
        <v>2780</v>
      </c>
      <c r="JV234" s="39">
        <v>1350</v>
      </c>
      <c r="JW234" s="39">
        <v>180</v>
      </c>
      <c r="JX234" s="39" t="s">
        <v>334</v>
      </c>
      <c r="JY234" s="39">
        <v>129870</v>
      </c>
      <c r="JZ234" s="39">
        <v>8900</v>
      </c>
      <c r="KA234" s="39">
        <v>35410</v>
      </c>
      <c r="KB234" s="39">
        <v>46760</v>
      </c>
      <c r="KC234" s="39">
        <v>27160</v>
      </c>
      <c r="KD234" s="39">
        <v>7890</v>
      </c>
      <c r="KE234" s="39">
        <v>2790</v>
      </c>
      <c r="KF234" s="39">
        <v>1360</v>
      </c>
      <c r="KG234" s="39">
        <v>180</v>
      </c>
      <c r="KH234" s="39" t="s">
        <v>334</v>
      </c>
      <c r="KI234" s="39">
        <v>130450</v>
      </c>
      <c r="KJ234" s="39">
        <v>8970</v>
      </c>
      <c r="KK234" s="39">
        <v>35530</v>
      </c>
      <c r="KL234" s="39">
        <v>46870</v>
      </c>
      <c r="KM234" s="39">
        <v>27220</v>
      </c>
      <c r="KN234" s="39">
        <v>7900</v>
      </c>
      <c r="KO234" s="39">
        <v>2780</v>
      </c>
      <c r="KP234" s="39">
        <v>1360</v>
      </c>
      <c r="KQ234" s="39">
        <v>180</v>
      </c>
      <c r="KR234" s="39" t="s">
        <v>334</v>
      </c>
      <c r="KS234" s="39">
        <v>130800</v>
      </c>
      <c r="KT234" s="39">
        <v>8980</v>
      </c>
      <c r="KU234" s="39">
        <v>35570</v>
      </c>
      <c r="KV234" s="39">
        <v>46940</v>
      </c>
      <c r="KW234" s="39">
        <v>27320</v>
      </c>
      <c r="KX234" s="39">
        <v>7910</v>
      </c>
      <c r="KY234" s="39">
        <v>2800</v>
      </c>
      <c r="KZ234" s="39">
        <v>1360</v>
      </c>
      <c r="LA234" s="39">
        <v>180</v>
      </c>
      <c r="LB234" s="39" t="s">
        <v>334</v>
      </c>
      <c r="LC234" s="39">
        <v>131060</v>
      </c>
      <c r="LD234" t="str">
        <f>INDEX(Lookup!$F$2:$F$375, MATCH(D234,Lookup!$A$2:$A$375,0))</f>
        <v>Greater London Authority</v>
      </c>
    </row>
    <row r="235" spans="2:316" ht="15" customHeight="1" x14ac:dyDescent="0.25">
      <c r="B235" s="1" t="s">
        <v>342</v>
      </c>
      <c r="C235" s="42">
        <v>5750</v>
      </c>
      <c r="D235" s="42" t="s">
        <v>797</v>
      </c>
      <c r="E235" s="37" t="s">
        <v>798</v>
      </c>
      <c r="F235" s="38">
        <v>4230</v>
      </c>
      <c r="G235" s="38">
        <v>26380</v>
      </c>
      <c r="H235" s="38">
        <v>41090</v>
      </c>
      <c r="I235" s="38">
        <v>13140</v>
      </c>
      <c r="J235" s="38">
        <v>1530</v>
      </c>
      <c r="K235" s="38">
        <v>340</v>
      </c>
      <c r="L235" s="38">
        <v>30</v>
      </c>
      <c r="M235" s="38">
        <v>10</v>
      </c>
      <c r="N235" s="38" t="s">
        <v>334</v>
      </c>
      <c r="O235" s="39">
        <v>86750</v>
      </c>
      <c r="P235" s="39">
        <v>4250</v>
      </c>
      <c r="Q235" s="39">
        <v>26520</v>
      </c>
      <c r="R235" s="39">
        <v>41520</v>
      </c>
      <c r="S235" s="39">
        <v>13130</v>
      </c>
      <c r="T235" s="39">
        <v>1550</v>
      </c>
      <c r="U235" s="39">
        <v>320</v>
      </c>
      <c r="V235" s="39">
        <v>30</v>
      </c>
      <c r="W235" s="39">
        <v>10</v>
      </c>
      <c r="X235" s="39" t="s">
        <v>334</v>
      </c>
      <c r="Y235" s="39">
        <v>87340</v>
      </c>
      <c r="Z235" s="39">
        <v>4500</v>
      </c>
      <c r="AA235" s="39">
        <v>27080</v>
      </c>
      <c r="AB235" s="39">
        <v>41630</v>
      </c>
      <c r="AC235" s="39">
        <v>13310</v>
      </c>
      <c r="AD235" s="39">
        <v>1530</v>
      </c>
      <c r="AE235" s="39">
        <v>150</v>
      </c>
      <c r="AF235" s="39">
        <v>20</v>
      </c>
      <c r="AG235" s="39">
        <v>10</v>
      </c>
      <c r="AH235" s="39" t="s">
        <v>334</v>
      </c>
      <c r="AI235" s="39">
        <v>88220</v>
      </c>
      <c r="AJ235" s="39">
        <v>4640</v>
      </c>
      <c r="AK235" s="39">
        <v>27470</v>
      </c>
      <c r="AL235" s="39">
        <v>41920</v>
      </c>
      <c r="AM235" s="39">
        <v>13290</v>
      </c>
      <c r="AN235" s="39">
        <v>1510</v>
      </c>
      <c r="AO235" s="39">
        <v>150</v>
      </c>
      <c r="AP235" s="39">
        <v>20</v>
      </c>
      <c r="AQ235" s="39">
        <v>20</v>
      </c>
      <c r="AR235" s="39" t="s">
        <v>334</v>
      </c>
      <c r="AS235" s="39">
        <v>89010</v>
      </c>
      <c r="AT235" s="39">
        <v>4680</v>
      </c>
      <c r="AU235" s="39">
        <v>27890</v>
      </c>
      <c r="AV235" s="39">
        <v>42240</v>
      </c>
      <c r="AW235" s="39">
        <v>13430</v>
      </c>
      <c r="AX235" s="39">
        <v>1540</v>
      </c>
      <c r="AY235" s="39">
        <v>180</v>
      </c>
      <c r="AZ235" s="39">
        <v>20</v>
      </c>
      <c r="BA235" s="39">
        <v>20</v>
      </c>
      <c r="BB235" s="39" t="s">
        <v>334</v>
      </c>
      <c r="BC235" s="39">
        <v>90000</v>
      </c>
      <c r="BD235" s="39">
        <v>4910</v>
      </c>
      <c r="BE235" s="39">
        <v>28050</v>
      </c>
      <c r="BF235" s="39">
        <v>42360</v>
      </c>
      <c r="BG235" s="39">
        <v>13520</v>
      </c>
      <c r="BH235" s="39">
        <v>1540</v>
      </c>
      <c r="BI235" s="39">
        <v>190</v>
      </c>
      <c r="BJ235" s="39">
        <v>20</v>
      </c>
      <c r="BK235" s="39">
        <v>20</v>
      </c>
      <c r="BL235" s="39" t="s">
        <v>334</v>
      </c>
      <c r="BM235" s="39">
        <v>90610</v>
      </c>
      <c r="BN235" s="39">
        <v>4960</v>
      </c>
      <c r="BO235" s="39">
        <v>28130</v>
      </c>
      <c r="BP235" s="39">
        <v>42690</v>
      </c>
      <c r="BQ235" s="39">
        <v>13670</v>
      </c>
      <c r="BR235" s="39">
        <v>1580</v>
      </c>
      <c r="BS235" s="39">
        <v>190</v>
      </c>
      <c r="BT235" s="39">
        <v>20</v>
      </c>
      <c r="BU235" s="39">
        <v>20</v>
      </c>
      <c r="BV235" s="39" t="s">
        <v>334</v>
      </c>
      <c r="BW235" s="39">
        <v>91270</v>
      </c>
      <c r="BX235" s="39">
        <v>4890</v>
      </c>
      <c r="BY235" s="39">
        <v>28260</v>
      </c>
      <c r="BZ235" s="39">
        <v>42940</v>
      </c>
      <c r="CA235" s="39">
        <v>13790</v>
      </c>
      <c r="CB235" s="39">
        <v>1680</v>
      </c>
      <c r="CC235" s="39">
        <v>190</v>
      </c>
      <c r="CD235" s="39">
        <v>20</v>
      </c>
      <c r="CE235" s="39">
        <v>20</v>
      </c>
      <c r="CF235" s="39" t="s">
        <v>334</v>
      </c>
      <c r="CG235" s="39">
        <v>91790</v>
      </c>
      <c r="CH235" s="39">
        <v>4910</v>
      </c>
      <c r="CI235" s="39">
        <v>28690</v>
      </c>
      <c r="CJ235" s="39">
        <v>43220</v>
      </c>
      <c r="CK235" s="39">
        <v>13910</v>
      </c>
      <c r="CL235" s="39">
        <v>1890</v>
      </c>
      <c r="CM235" s="39">
        <v>200</v>
      </c>
      <c r="CN235" s="39">
        <v>20</v>
      </c>
      <c r="CO235" s="39">
        <v>20</v>
      </c>
      <c r="CP235" s="39" t="s">
        <v>334</v>
      </c>
      <c r="CQ235" s="39">
        <v>92850</v>
      </c>
      <c r="CR235" s="39">
        <v>4910</v>
      </c>
      <c r="CS235" s="39">
        <v>29030</v>
      </c>
      <c r="CT235" s="39">
        <v>43670</v>
      </c>
      <c r="CU235" s="39">
        <v>14020</v>
      </c>
      <c r="CV235" s="39">
        <v>2120</v>
      </c>
      <c r="CW235" s="39">
        <v>230</v>
      </c>
      <c r="CX235" s="39">
        <v>20</v>
      </c>
      <c r="CY235" s="39">
        <v>20</v>
      </c>
      <c r="CZ235" s="39" t="s">
        <v>334</v>
      </c>
      <c r="DA235" s="39">
        <v>94030</v>
      </c>
      <c r="DB235" s="39">
        <v>4930</v>
      </c>
      <c r="DC235" s="39">
        <v>29270</v>
      </c>
      <c r="DD235" s="39">
        <v>44120</v>
      </c>
      <c r="DE235" s="39">
        <v>14160</v>
      </c>
      <c r="DF235" s="39">
        <v>2330</v>
      </c>
      <c r="DG235" s="39">
        <v>270</v>
      </c>
      <c r="DH235" s="39">
        <v>30</v>
      </c>
      <c r="DI235" s="39">
        <v>20</v>
      </c>
      <c r="DJ235" s="39" t="s">
        <v>334</v>
      </c>
      <c r="DK235" s="39">
        <v>95120</v>
      </c>
      <c r="DL235" s="39">
        <v>4930</v>
      </c>
      <c r="DM235" s="39">
        <v>29660</v>
      </c>
      <c r="DN235" s="39">
        <v>44480</v>
      </c>
      <c r="DO235" s="39">
        <v>14310</v>
      </c>
      <c r="DP235" s="39">
        <v>2450</v>
      </c>
      <c r="DQ235" s="39">
        <v>380</v>
      </c>
      <c r="DR235" s="39">
        <v>30</v>
      </c>
      <c r="DS235" s="39">
        <v>20</v>
      </c>
      <c r="DT235" s="39" t="s">
        <v>334</v>
      </c>
      <c r="DU235" s="39">
        <v>96260</v>
      </c>
      <c r="DV235" s="39">
        <v>4920</v>
      </c>
      <c r="DW235" s="39">
        <v>29960</v>
      </c>
      <c r="DX235" s="39">
        <v>44890</v>
      </c>
      <c r="DY235" s="39">
        <v>14480</v>
      </c>
      <c r="DZ235" s="39">
        <v>2480</v>
      </c>
      <c r="EA235" s="39">
        <v>410</v>
      </c>
      <c r="EB235" s="39">
        <v>40</v>
      </c>
      <c r="EC235" s="39">
        <v>20</v>
      </c>
      <c r="ED235" s="39" t="s">
        <v>334</v>
      </c>
      <c r="EE235" s="39">
        <v>97190</v>
      </c>
      <c r="EF235" s="39">
        <v>4940</v>
      </c>
      <c r="EG235" s="39">
        <v>30320</v>
      </c>
      <c r="EH235" s="39">
        <v>45020</v>
      </c>
      <c r="EI235" s="39">
        <v>14700</v>
      </c>
      <c r="EJ235" s="39">
        <v>2600</v>
      </c>
      <c r="EK235" s="39">
        <v>560</v>
      </c>
      <c r="EL235" s="39">
        <v>90</v>
      </c>
      <c r="EM235" s="39">
        <v>20</v>
      </c>
      <c r="EN235" s="39" t="s">
        <v>334</v>
      </c>
      <c r="EO235" s="39">
        <v>98240</v>
      </c>
      <c r="EP235" s="39">
        <v>4880</v>
      </c>
      <c r="EQ235" s="39">
        <v>30610</v>
      </c>
      <c r="ER235" s="39">
        <v>45230</v>
      </c>
      <c r="ES235" s="39">
        <v>14970</v>
      </c>
      <c r="ET235" s="39">
        <v>2670</v>
      </c>
      <c r="EU235" s="39">
        <v>600</v>
      </c>
      <c r="EV235" s="39">
        <v>90</v>
      </c>
      <c r="EW235" s="39">
        <v>20</v>
      </c>
      <c r="EX235" s="39" t="s">
        <v>334</v>
      </c>
      <c r="EY235" s="39">
        <v>99080</v>
      </c>
      <c r="EZ235" s="39">
        <v>4960</v>
      </c>
      <c r="FA235" s="39">
        <v>30920</v>
      </c>
      <c r="FB235" s="39">
        <v>45610</v>
      </c>
      <c r="FC235" s="39">
        <v>15320</v>
      </c>
      <c r="FD235" s="39">
        <v>2790</v>
      </c>
      <c r="FE235" s="39">
        <v>650</v>
      </c>
      <c r="FF235" s="39">
        <v>110</v>
      </c>
      <c r="FG235" s="39">
        <v>20</v>
      </c>
      <c r="FH235" s="39" t="s">
        <v>334</v>
      </c>
      <c r="FI235" s="39">
        <v>100370</v>
      </c>
      <c r="FJ235" s="39">
        <v>4820</v>
      </c>
      <c r="FK235" s="39">
        <v>31290</v>
      </c>
      <c r="FL235" s="39">
        <v>46210</v>
      </c>
      <c r="FM235" s="39">
        <v>15750</v>
      </c>
      <c r="FN235" s="39">
        <v>2900</v>
      </c>
      <c r="FO235" s="39">
        <v>700</v>
      </c>
      <c r="FP235" s="39">
        <v>110</v>
      </c>
      <c r="FQ235" s="39">
        <v>20</v>
      </c>
      <c r="FR235" s="39" t="s">
        <v>334</v>
      </c>
      <c r="FS235" s="39">
        <v>101800</v>
      </c>
      <c r="FT235" s="39">
        <v>4860</v>
      </c>
      <c r="FU235" s="39">
        <v>31430</v>
      </c>
      <c r="FV235" s="39">
        <v>46740</v>
      </c>
      <c r="FW235" s="39">
        <v>16000</v>
      </c>
      <c r="FX235" s="39">
        <v>2970</v>
      </c>
      <c r="FY235" s="39">
        <v>720</v>
      </c>
      <c r="FZ235" s="39">
        <v>110</v>
      </c>
      <c r="GA235" s="39">
        <v>30</v>
      </c>
      <c r="GB235" s="39" t="s">
        <v>334</v>
      </c>
      <c r="GC235" s="39">
        <v>102860</v>
      </c>
      <c r="GD235" s="39">
        <v>4980</v>
      </c>
      <c r="GE235" s="39">
        <v>31620</v>
      </c>
      <c r="GF235" s="39">
        <v>47090</v>
      </c>
      <c r="GG235" s="39">
        <v>16310</v>
      </c>
      <c r="GH235" s="39">
        <v>3000</v>
      </c>
      <c r="GI235" s="39">
        <v>710</v>
      </c>
      <c r="GJ235" s="39">
        <v>110</v>
      </c>
      <c r="GK235" s="39">
        <v>30</v>
      </c>
      <c r="GL235" s="39" t="s">
        <v>334</v>
      </c>
      <c r="GM235" s="39">
        <v>103840</v>
      </c>
      <c r="GN235" s="39">
        <v>5020</v>
      </c>
      <c r="GO235" s="39">
        <v>31730</v>
      </c>
      <c r="GP235" s="39">
        <v>47310</v>
      </c>
      <c r="GQ235" s="39">
        <v>16550</v>
      </c>
      <c r="GR235" s="39">
        <v>3050</v>
      </c>
      <c r="GS235" s="39">
        <v>710</v>
      </c>
      <c r="GT235" s="39">
        <v>110</v>
      </c>
      <c r="GU235" s="39">
        <v>20</v>
      </c>
      <c r="GV235" s="39" t="s">
        <v>334</v>
      </c>
      <c r="GW235" s="39">
        <v>104500</v>
      </c>
      <c r="GX235" s="39">
        <v>5020</v>
      </c>
      <c r="GY235" s="39">
        <v>31990</v>
      </c>
      <c r="GZ235" s="39">
        <v>47970</v>
      </c>
      <c r="HA235" s="39">
        <v>16770</v>
      </c>
      <c r="HB235" s="39">
        <v>3130</v>
      </c>
      <c r="HC235" s="39">
        <v>720</v>
      </c>
      <c r="HD235" s="39">
        <v>110</v>
      </c>
      <c r="HE235" s="39">
        <v>20</v>
      </c>
      <c r="HF235" s="39" t="s">
        <v>334</v>
      </c>
      <c r="HG235" s="39">
        <v>105720</v>
      </c>
      <c r="HH235" s="39">
        <v>5030</v>
      </c>
      <c r="HI235" s="39">
        <v>31990</v>
      </c>
      <c r="HJ235" s="39">
        <v>48440</v>
      </c>
      <c r="HK235" s="39">
        <v>18210</v>
      </c>
      <c r="HL235" s="39">
        <v>3250</v>
      </c>
      <c r="HM235" s="39">
        <v>720</v>
      </c>
      <c r="HN235" s="39">
        <v>110</v>
      </c>
      <c r="HO235" s="39">
        <v>20</v>
      </c>
      <c r="HP235" s="39" t="s">
        <v>334</v>
      </c>
      <c r="HQ235" s="39">
        <v>107770</v>
      </c>
      <c r="HR235" s="39">
        <v>5120</v>
      </c>
      <c r="HS235" s="39">
        <v>32100</v>
      </c>
      <c r="HT235" s="39">
        <v>48840</v>
      </c>
      <c r="HU235" s="39">
        <v>19510</v>
      </c>
      <c r="HV235" s="39">
        <v>3280</v>
      </c>
      <c r="HW235" s="39">
        <v>720</v>
      </c>
      <c r="HX235" s="39">
        <v>110</v>
      </c>
      <c r="HY235" s="39">
        <v>20</v>
      </c>
      <c r="HZ235" s="39" t="s">
        <v>334</v>
      </c>
      <c r="IA235" s="39">
        <v>109690</v>
      </c>
      <c r="IB235" s="39">
        <v>5170</v>
      </c>
      <c r="IC235" s="39">
        <v>32270</v>
      </c>
      <c r="ID235" s="39">
        <v>49350</v>
      </c>
      <c r="IE235" s="39">
        <v>19940</v>
      </c>
      <c r="IF235" s="39">
        <v>3330</v>
      </c>
      <c r="IG235" s="39">
        <v>730</v>
      </c>
      <c r="IH235" s="39">
        <v>110</v>
      </c>
      <c r="II235" s="39">
        <v>20</v>
      </c>
      <c r="IJ235" s="39" t="s">
        <v>334</v>
      </c>
      <c r="IK235" s="39">
        <v>110930</v>
      </c>
      <c r="IL235" s="39">
        <v>5200</v>
      </c>
      <c r="IM235" s="39">
        <v>32550</v>
      </c>
      <c r="IN235" s="39">
        <v>49890</v>
      </c>
      <c r="IO235" s="39">
        <v>20450</v>
      </c>
      <c r="IP235" s="39">
        <v>3570</v>
      </c>
      <c r="IQ235" s="39">
        <v>750</v>
      </c>
      <c r="IR235" s="39">
        <v>120</v>
      </c>
      <c r="IS235" s="39">
        <v>20</v>
      </c>
      <c r="IT235" s="39" t="s">
        <v>334</v>
      </c>
      <c r="IU235" s="39">
        <v>112540</v>
      </c>
      <c r="IV235" s="39">
        <v>5200</v>
      </c>
      <c r="IW235" s="39">
        <v>32780</v>
      </c>
      <c r="IX235" s="39">
        <v>50680</v>
      </c>
      <c r="IY235" s="39">
        <v>21410</v>
      </c>
      <c r="IZ235" s="39">
        <v>4010</v>
      </c>
      <c r="JA235" s="39">
        <v>940</v>
      </c>
      <c r="JB235" s="39">
        <v>180</v>
      </c>
      <c r="JC235" s="39">
        <v>20</v>
      </c>
      <c r="JD235" s="39" t="s">
        <v>334</v>
      </c>
      <c r="JE235" s="39">
        <v>115220</v>
      </c>
      <c r="JF235" s="39">
        <v>5220</v>
      </c>
      <c r="JG235" s="39">
        <v>33030</v>
      </c>
      <c r="JH235" s="39">
        <v>51640</v>
      </c>
      <c r="JI235" s="39">
        <v>22660</v>
      </c>
      <c r="JJ235" s="39">
        <v>4580</v>
      </c>
      <c r="JK235" s="39">
        <v>1210</v>
      </c>
      <c r="JL235" s="39">
        <v>200</v>
      </c>
      <c r="JM235" s="39">
        <v>20</v>
      </c>
      <c r="JN235" s="39" t="s">
        <v>334</v>
      </c>
      <c r="JO235" s="39">
        <v>118540</v>
      </c>
      <c r="JP235" s="39">
        <v>5350</v>
      </c>
      <c r="JQ235" s="39">
        <v>33250</v>
      </c>
      <c r="JR235" s="39">
        <v>52360</v>
      </c>
      <c r="JS235" s="39">
        <v>23370</v>
      </c>
      <c r="JT235" s="39">
        <v>4950</v>
      </c>
      <c r="JU235" s="39">
        <v>1420</v>
      </c>
      <c r="JV235" s="39">
        <v>240</v>
      </c>
      <c r="JW235" s="39">
        <v>40</v>
      </c>
      <c r="JX235" s="39" t="s">
        <v>334</v>
      </c>
      <c r="JY235" s="39">
        <v>120980</v>
      </c>
      <c r="JZ235" s="39">
        <v>5380</v>
      </c>
      <c r="KA235" s="39">
        <v>33450</v>
      </c>
      <c r="KB235" s="39">
        <v>52780</v>
      </c>
      <c r="KC235" s="39">
        <v>24030</v>
      </c>
      <c r="KD235" s="39">
        <v>5700</v>
      </c>
      <c r="KE235" s="39">
        <v>1710</v>
      </c>
      <c r="KF235" s="39">
        <v>240</v>
      </c>
      <c r="KG235" s="39">
        <v>40</v>
      </c>
      <c r="KH235" s="39" t="s">
        <v>334</v>
      </c>
      <c r="KI235" s="39">
        <v>123320</v>
      </c>
      <c r="KJ235" s="39">
        <v>5430</v>
      </c>
      <c r="KK235" s="39">
        <v>33570</v>
      </c>
      <c r="KL235" s="39">
        <v>53590</v>
      </c>
      <c r="KM235" s="39">
        <v>24700</v>
      </c>
      <c r="KN235" s="39">
        <v>6370</v>
      </c>
      <c r="KO235" s="39">
        <v>1770</v>
      </c>
      <c r="KP235" s="39">
        <v>240</v>
      </c>
      <c r="KQ235" s="39">
        <v>40</v>
      </c>
      <c r="KR235" s="39" t="s">
        <v>334</v>
      </c>
      <c r="KS235" s="39">
        <v>125700</v>
      </c>
      <c r="KT235" s="39">
        <v>5630</v>
      </c>
      <c r="KU235" s="39">
        <v>33910</v>
      </c>
      <c r="KV235" s="39">
        <v>54430</v>
      </c>
      <c r="KW235" s="39">
        <v>25380</v>
      </c>
      <c r="KX235" s="39">
        <v>6550</v>
      </c>
      <c r="KY235" s="39">
        <v>1820</v>
      </c>
      <c r="KZ235" s="39">
        <v>240</v>
      </c>
      <c r="LA235" s="39">
        <v>40</v>
      </c>
      <c r="LB235" s="39" t="s">
        <v>334</v>
      </c>
      <c r="LC235" s="39">
        <v>127990</v>
      </c>
      <c r="LD235" t="str">
        <f>INDEX(Lookup!$F$2:$F$375, MATCH(D235,Lookup!$A$2:$A$375,0))</f>
        <v>Greater London Authority</v>
      </c>
    </row>
    <row r="236" spans="2:316" ht="15" customHeight="1" x14ac:dyDescent="0.25">
      <c r="B236" s="1" t="s">
        <v>342</v>
      </c>
      <c r="C236" s="42">
        <v>5840</v>
      </c>
      <c r="D236" s="42" t="s">
        <v>799</v>
      </c>
      <c r="E236" s="37" t="s">
        <v>800</v>
      </c>
      <c r="F236" s="38">
        <v>6220</v>
      </c>
      <c r="G236" s="38">
        <v>38390</v>
      </c>
      <c r="H236" s="38">
        <v>33040</v>
      </c>
      <c r="I236" s="38">
        <v>14220</v>
      </c>
      <c r="J236" s="38">
        <v>8120</v>
      </c>
      <c r="K236" s="38">
        <v>3500</v>
      </c>
      <c r="L236" s="38">
        <v>2840</v>
      </c>
      <c r="M236" s="38">
        <v>340</v>
      </c>
      <c r="N236" s="38" t="s">
        <v>334</v>
      </c>
      <c r="O236" s="39">
        <v>106670</v>
      </c>
      <c r="P236" s="39">
        <v>6660</v>
      </c>
      <c r="Q236" s="39">
        <v>38180</v>
      </c>
      <c r="R236" s="39">
        <v>33030</v>
      </c>
      <c r="S236" s="39">
        <v>14600</v>
      </c>
      <c r="T236" s="39">
        <v>8130</v>
      </c>
      <c r="U236" s="39">
        <v>3450</v>
      </c>
      <c r="V236" s="39">
        <v>2860</v>
      </c>
      <c r="W236" s="39">
        <v>350</v>
      </c>
      <c r="X236" s="39" t="s">
        <v>334</v>
      </c>
      <c r="Y236" s="39">
        <v>107250</v>
      </c>
      <c r="Z236" s="39">
        <v>7330</v>
      </c>
      <c r="AA236" s="39">
        <v>39120</v>
      </c>
      <c r="AB236" s="39">
        <v>32640</v>
      </c>
      <c r="AC236" s="39">
        <v>14900</v>
      </c>
      <c r="AD236" s="39">
        <v>8300</v>
      </c>
      <c r="AE236" s="39">
        <v>3420</v>
      </c>
      <c r="AF236" s="39">
        <v>2730</v>
      </c>
      <c r="AG236" s="39">
        <v>320</v>
      </c>
      <c r="AH236" s="39" t="s">
        <v>334</v>
      </c>
      <c r="AI236" s="39">
        <v>108770</v>
      </c>
      <c r="AJ236" s="39">
        <v>7840</v>
      </c>
      <c r="AK236" s="39">
        <v>39690</v>
      </c>
      <c r="AL236" s="39">
        <v>32240</v>
      </c>
      <c r="AM236" s="39">
        <v>15030</v>
      </c>
      <c r="AN236" s="39">
        <v>8800</v>
      </c>
      <c r="AO236" s="39">
        <v>3490</v>
      </c>
      <c r="AP236" s="39">
        <v>2800</v>
      </c>
      <c r="AQ236" s="39">
        <v>320</v>
      </c>
      <c r="AR236" s="39" t="s">
        <v>334</v>
      </c>
      <c r="AS236" s="39">
        <v>110220</v>
      </c>
      <c r="AT236" s="39">
        <v>9110</v>
      </c>
      <c r="AU236" s="39">
        <v>39730</v>
      </c>
      <c r="AV236" s="39">
        <v>30910</v>
      </c>
      <c r="AW236" s="39">
        <v>15150</v>
      </c>
      <c r="AX236" s="39">
        <v>9090</v>
      </c>
      <c r="AY236" s="39">
        <v>3580</v>
      </c>
      <c r="AZ236" s="39">
        <v>2780</v>
      </c>
      <c r="BA236" s="39">
        <v>320</v>
      </c>
      <c r="BB236" s="39" t="s">
        <v>334</v>
      </c>
      <c r="BC236" s="39">
        <v>110680</v>
      </c>
      <c r="BD236" s="39">
        <v>13470</v>
      </c>
      <c r="BE236" s="39">
        <v>36480</v>
      </c>
      <c r="BF236" s="39">
        <v>29530</v>
      </c>
      <c r="BG236" s="39">
        <v>15500</v>
      </c>
      <c r="BH236" s="39">
        <v>9370</v>
      </c>
      <c r="BI236" s="39">
        <v>3820</v>
      </c>
      <c r="BJ236" s="39">
        <v>2960</v>
      </c>
      <c r="BK236" s="39">
        <v>360</v>
      </c>
      <c r="BL236" s="39" t="s">
        <v>334</v>
      </c>
      <c r="BM236" s="39">
        <v>111480</v>
      </c>
      <c r="BN236" s="39">
        <v>13810</v>
      </c>
      <c r="BO236" s="39">
        <v>36210</v>
      </c>
      <c r="BP236" s="39">
        <v>29600</v>
      </c>
      <c r="BQ236" s="39">
        <v>15850</v>
      </c>
      <c r="BR236" s="39">
        <v>9770</v>
      </c>
      <c r="BS236" s="39">
        <v>3950</v>
      </c>
      <c r="BT236" s="39">
        <v>3070</v>
      </c>
      <c r="BU236" s="39">
        <v>390</v>
      </c>
      <c r="BV236" s="39" t="s">
        <v>334</v>
      </c>
      <c r="BW236" s="39">
        <v>112640</v>
      </c>
      <c r="BX236" s="39">
        <v>13400</v>
      </c>
      <c r="BY236" s="39">
        <v>36210</v>
      </c>
      <c r="BZ236" s="39">
        <v>29680</v>
      </c>
      <c r="CA236" s="39">
        <v>16100</v>
      </c>
      <c r="CB236" s="39">
        <v>10090</v>
      </c>
      <c r="CC236" s="39">
        <v>4100</v>
      </c>
      <c r="CD236" s="39">
        <v>3170</v>
      </c>
      <c r="CE236" s="39">
        <v>390</v>
      </c>
      <c r="CF236" s="39" t="s">
        <v>334</v>
      </c>
      <c r="CG236" s="39">
        <v>113130</v>
      </c>
      <c r="CH236" s="39">
        <v>13060</v>
      </c>
      <c r="CI236" s="39">
        <v>36370</v>
      </c>
      <c r="CJ236" s="39">
        <v>29450</v>
      </c>
      <c r="CK236" s="39">
        <v>16460</v>
      </c>
      <c r="CL236" s="39">
        <v>10220</v>
      </c>
      <c r="CM236" s="39">
        <v>4330</v>
      </c>
      <c r="CN236" s="39">
        <v>3290</v>
      </c>
      <c r="CO236" s="39">
        <v>400</v>
      </c>
      <c r="CP236" s="39" t="s">
        <v>334</v>
      </c>
      <c r="CQ236" s="39">
        <v>113570</v>
      </c>
      <c r="CR236" s="39">
        <v>13040</v>
      </c>
      <c r="CS236" s="39">
        <v>36670</v>
      </c>
      <c r="CT236" s="39">
        <v>29400</v>
      </c>
      <c r="CU236" s="39">
        <v>16650</v>
      </c>
      <c r="CV236" s="39">
        <v>10620</v>
      </c>
      <c r="CW236" s="39">
        <v>4700</v>
      </c>
      <c r="CX236" s="39">
        <v>3470</v>
      </c>
      <c r="CY236" s="39">
        <v>440</v>
      </c>
      <c r="CZ236" s="39" t="s">
        <v>334</v>
      </c>
      <c r="DA236" s="39">
        <v>115000</v>
      </c>
      <c r="DB236" s="39">
        <v>12920</v>
      </c>
      <c r="DC236" s="39">
        <v>36700</v>
      </c>
      <c r="DD236" s="39">
        <v>29580</v>
      </c>
      <c r="DE236" s="39">
        <v>16840</v>
      </c>
      <c r="DF236" s="39">
        <v>10800</v>
      </c>
      <c r="DG236" s="39">
        <v>4910</v>
      </c>
      <c r="DH236" s="39">
        <v>3540</v>
      </c>
      <c r="DI236" s="39">
        <v>440</v>
      </c>
      <c r="DJ236" s="39" t="s">
        <v>334</v>
      </c>
      <c r="DK236" s="39">
        <v>115730</v>
      </c>
      <c r="DL236" s="39">
        <v>12890</v>
      </c>
      <c r="DM236" s="39">
        <v>36860</v>
      </c>
      <c r="DN236" s="39">
        <v>29860</v>
      </c>
      <c r="DO236" s="39">
        <v>17010</v>
      </c>
      <c r="DP236" s="39">
        <v>10960</v>
      </c>
      <c r="DQ236" s="39">
        <v>5040</v>
      </c>
      <c r="DR236" s="39">
        <v>3710</v>
      </c>
      <c r="DS236" s="39">
        <v>480</v>
      </c>
      <c r="DT236" s="39" t="s">
        <v>334</v>
      </c>
      <c r="DU236" s="39">
        <v>116820</v>
      </c>
      <c r="DV236" s="39">
        <v>12510</v>
      </c>
      <c r="DW236" s="39">
        <v>36800</v>
      </c>
      <c r="DX236" s="39">
        <v>30570</v>
      </c>
      <c r="DY236" s="39">
        <v>17630</v>
      </c>
      <c r="DZ236" s="39">
        <v>11360</v>
      </c>
      <c r="EA236" s="39">
        <v>5270</v>
      </c>
      <c r="EB236" s="39">
        <v>3790</v>
      </c>
      <c r="EC236" s="39">
        <v>500</v>
      </c>
      <c r="ED236" s="39" t="s">
        <v>334</v>
      </c>
      <c r="EE236" s="39">
        <v>118420</v>
      </c>
      <c r="EF236" s="39">
        <v>12390</v>
      </c>
      <c r="EG236" s="39">
        <v>36710</v>
      </c>
      <c r="EH236" s="39">
        <v>30970</v>
      </c>
      <c r="EI236" s="39">
        <v>17950</v>
      </c>
      <c r="EJ236" s="39">
        <v>11600</v>
      </c>
      <c r="EK236" s="39">
        <v>5290</v>
      </c>
      <c r="EL236" s="39">
        <v>3790</v>
      </c>
      <c r="EM236" s="39">
        <v>500</v>
      </c>
      <c r="EN236" s="39" t="s">
        <v>334</v>
      </c>
      <c r="EO236" s="39">
        <v>119190</v>
      </c>
      <c r="EP236" s="39">
        <v>12380</v>
      </c>
      <c r="EQ236" s="39">
        <v>36910</v>
      </c>
      <c r="ER236" s="39">
        <v>31410</v>
      </c>
      <c r="ES236" s="39">
        <v>18360</v>
      </c>
      <c r="ET236" s="39">
        <v>11790</v>
      </c>
      <c r="EU236" s="39">
        <v>5310</v>
      </c>
      <c r="EV236" s="39">
        <v>3800</v>
      </c>
      <c r="EW236" s="39">
        <v>500</v>
      </c>
      <c r="EX236" s="39" t="s">
        <v>334</v>
      </c>
      <c r="EY236" s="39">
        <v>120450</v>
      </c>
      <c r="EZ236" s="39">
        <v>12470</v>
      </c>
      <c r="FA236" s="39">
        <v>37210</v>
      </c>
      <c r="FB236" s="39">
        <v>32200</v>
      </c>
      <c r="FC236" s="39">
        <v>18890</v>
      </c>
      <c r="FD236" s="39">
        <v>12050</v>
      </c>
      <c r="FE236" s="39">
        <v>5370</v>
      </c>
      <c r="FF236" s="39">
        <v>3790</v>
      </c>
      <c r="FG236" s="39">
        <v>500</v>
      </c>
      <c r="FH236" s="39" t="s">
        <v>334</v>
      </c>
      <c r="FI236" s="39">
        <v>122470</v>
      </c>
      <c r="FJ236" s="39">
        <v>12400</v>
      </c>
      <c r="FK236" s="39">
        <v>37240</v>
      </c>
      <c r="FL236" s="39">
        <v>32750</v>
      </c>
      <c r="FM236" s="39">
        <v>19380</v>
      </c>
      <c r="FN236" s="39">
        <v>12440</v>
      </c>
      <c r="FO236" s="39">
        <v>5430</v>
      </c>
      <c r="FP236" s="39">
        <v>3810</v>
      </c>
      <c r="FQ236" s="39">
        <v>500</v>
      </c>
      <c r="FR236" s="39" t="s">
        <v>334</v>
      </c>
      <c r="FS236" s="39">
        <v>123950</v>
      </c>
      <c r="FT236" s="39">
        <v>12410</v>
      </c>
      <c r="FU236" s="39">
        <v>37320</v>
      </c>
      <c r="FV236" s="39">
        <v>32960</v>
      </c>
      <c r="FW236" s="39">
        <v>19820</v>
      </c>
      <c r="FX236" s="39">
        <v>12880</v>
      </c>
      <c r="FY236" s="39">
        <v>5550</v>
      </c>
      <c r="FZ236" s="39">
        <v>3830</v>
      </c>
      <c r="GA236" s="39">
        <v>510</v>
      </c>
      <c r="GB236" s="39" t="s">
        <v>334</v>
      </c>
      <c r="GC236" s="39">
        <v>125280</v>
      </c>
      <c r="GD236" s="39">
        <v>12500</v>
      </c>
      <c r="GE236" s="39">
        <v>37300</v>
      </c>
      <c r="GF236" s="39">
        <v>33120</v>
      </c>
      <c r="GG236" s="39">
        <v>20640</v>
      </c>
      <c r="GH236" s="39">
        <v>13500</v>
      </c>
      <c r="GI236" s="39">
        <v>5670</v>
      </c>
      <c r="GJ236" s="39">
        <v>3920</v>
      </c>
      <c r="GK236" s="39">
        <v>540</v>
      </c>
      <c r="GL236" s="39" t="s">
        <v>334</v>
      </c>
      <c r="GM236" s="39">
        <v>127180</v>
      </c>
      <c r="GN236" s="39">
        <v>11690</v>
      </c>
      <c r="GO236" s="39">
        <v>37570</v>
      </c>
      <c r="GP236" s="39">
        <v>33430</v>
      </c>
      <c r="GQ236" s="39">
        <v>21140</v>
      </c>
      <c r="GR236" s="39">
        <v>14090</v>
      </c>
      <c r="GS236" s="39">
        <v>5770</v>
      </c>
      <c r="GT236" s="39">
        <v>3960</v>
      </c>
      <c r="GU236" s="39">
        <v>560</v>
      </c>
      <c r="GV236" s="39" t="s">
        <v>334</v>
      </c>
      <c r="GW236" s="39">
        <v>128190</v>
      </c>
      <c r="GX236" s="39">
        <v>11680</v>
      </c>
      <c r="GY236" s="39">
        <v>37750</v>
      </c>
      <c r="GZ236" s="39">
        <v>33650</v>
      </c>
      <c r="HA236" s="39">
        <v>21450</v>
      </c>
      <c r="HB236" s="39">
        <v>14320</v>
      </c>
      <c r="HC236" s="39">
        <v>5900</v>
      </c>
      <c r="HD236" s="39">
        <v>4080</v>
      </c>
      <c r="HE236" s="39">
        <v>590</v>
      </c>
      <c r="HF236" s="39" t="s">
        <v>334</v>
      </c>
      <c r="HG236" s="39">
        <v>129410</v>
      </c>
      <c r="HH236" s="39">
        <v>11610</v>
      </c>
      <c r="HI236" s="39">
        <v>37710</v>
      </c>
      <c r="HJ236" s="39">
        <v>33880</v>
      </c>
      <c r="HK236" s="39">
        <v>22200</v>
      </c>
      <c r="HL236" s="39">
        <v>15070</v>
      </c>
      <c r="HM236" s="39">
        <v>6090</v>
      </c>
      <c r="HN236" s="39">
        <v>4080</v>
      </c>
      <c r="HO236" s="39">
        <v>600</v>
      </c>
      <c r="HP236" s="39" t="s">
        <v>334</v>
      </c>
      <c r="HQ236" s="39">
        <v>131240</v>
      </c>
      <c r="HR236" s="39">
        <v>11680</v>
      </c>
      <c r="HS236" s="39">
        <v>37910</v>
      </c>
      <c r="HT236" s="39">
        <v>34050</v>
      </c>
      <c r="HU236" s="39">
        <v>22590</v>
      </c>
      <c r="HV236" s="39">
        <v>15500</v>
      </c>
      <c r="HW236" s="39">
        <v>6190</v>
      </c>
      <c r="HX236" s="39">
        <v>4100</v>
      </c>
      <c r="HY236" s="39">
        <v>610</v>
      </c>
      <c r="HZ236" s="39" t="s">
        <v>334</v>
      </c>
      <c r="IA236" s="39">
        <v>132630</v>
      </c>
      <c r="IB236" s="39">
        <v>11690</v>
      </c>
      <c r="IC236" s="39">
        <v>37950</v>
      </c>
      <c r="ID236" s="39">
        <v>34190</v>
      </c>
      <c r="IE236" s="39">
        <v>23180</v>
      </c>
      <c r="IF236" s="39">
        <v>16210</v>
      </c>
      <c r="IG236" s="39">
        <v>6380</v>
      </c>
      <c r="IH236" s="39">
        <v>4190</v>
      </c>
      <c r="II236" s="39">
        <v>630</v>
      </c>
      <c r="IJ236" s="39" t="s">
        <v>334</v>
      </c>
      <c r="IK236" s="39">
        <v>134410</v>
      </c>
      <c r="IL236" s="39">
        <v>11750</v>
      </c>
      <c r="IM236" s="39">
        <v>38020</v>
      </c>
      <c r="IN236" s="39">
        <v>34320</v>
      </c>
      <c r="IO236" s="39">
        <v>23760</v>
      </c>
      <c r="IP236" s="39">
        <v>16800</v>
      </c>
      <c r="IQ236" s="39">
        <v>6560</v>
      </c>
      <c r="IR236" s="39">
        <v>4240</v>
      </c>
      <c r="IS236" s="39">
        <v>650</v>
      </c>
      <c r="IT236" s="39" t="s">
        <v>334</v>
      </c>
      <c r="IU236" s="39">
        <v>136110</v>
      </c>
      <c r="IV236" s="39">
        <v>11740</v>
      </c>
      <c r="IW236" s="39">
        <v>38290</v>
      </c>
      <c r="IX236" s="39">
        <v>34610</v>
      </c>
      <c r="IY236" s="39">
        <v>25100</v>
      </c>
      <c r="IZ236" s="39">
        <v>18120</v>
      </c>
      <c r="JA236" s="39">
        <v>6910</v>
      </c>
      <c r="JB236" s="39">
        <v>4350</v>
      </c>
      <c r="JC236" s="39">
        <v>700</v>
      </c>
      <c r="JD236" s="39" t="s">
        <v>334</v>
      </c>
      <c r="JE236" s="39">
        <v>139820</v>
      </c>
      <c r="JF236" s="39">
        <v>11610</v>
      </c>
      <c r="JG236" s="39">
        <v>38280</v>
      </c>
      <c r="JH236" s="39">
        <v>34770</v>
      </c>
      <c r="JI236" s="39">
        <v>25880</v>
      </c>
      <c r="JJ236" s="39">
        <v>18820</v>
      </c>
      <c r="JK236" s="39">
        <v>7180</v>
      </c>
      <c r="JL236" s="39">
        <v>4440</v>
      </c>
      <c r="JM236" s="39">
        <v>750</v>
      </c>
      <c r="JN236" s="39" t="s">
        <v>334</v>
      </c>
      <c r="JO236" s="39">
        <v>141740</v>
      </c>
      <c r="JP236" s="39">
        <v>11550</v>
      </c>
      <c r="JQ236" s="39">
        <v>38100</v>
      </c>
      <c r="JR236" s="39">
        <v>35040</v>
      </c>
      <c r="JS236" s="39">
        <v>26320</v>
      </c>
      <c r="JT236" s="39">
        <v>19250</v>
      </c>
      <c r="JU236" s="39">
        <v>7360</v>
      </c>
      <c r="JV236" s="39">
        <v>4510</v>
      </c>
      <c r="JW236" s="39">
        <v>800</v>
      </c>
      <c r="JX236" s="39" t="s">
        <v>334</v>
      </c>
      <c r="JY236" s="39">
        <v>142930</v>
      </c>
      <c r="JZ236" s="39">
        <v>11570</v>
      </c>
      <c r="KA236" s="39">
        <v>38140</v>
      </c>
      <c r="KB236" s="39">
        <v>35180</v>
      </c>
      <c r="KC236" s="39">
        <v>26750</v>
      </c>
      <c r="KD236" s="39">
        <v>19650</v>
      </c>
      <c r="KE236" s="39">
        <v>7440</v>
      </c>
      <c r="KF236" s="39">
        <v>4510</v>
      </c>
      <c r="KG236" s="39">
        <v>800</v>
      </c>
      <c r="KH236" s="39" t="s">
        <v>334</v>
      </c>
      <c r="KI236" s="39">
        <v>144040</v>
      </c>
      <c r="KJ236" s="39">
        <v>11570</v>
      </c>
      <c r="KK236" s="39">
        <v>38160</v>
      </c>
      <c r="KL236" s="39">
        <v>35310</v>
      </c>
      <c r="KM236" s="39">
        <v>27100</v>
      </c>
      <c r="KN236" s="39">
        <v>20000</v>
      </c>
      <c r="KO236" s="39">
        <v>7530</v>
      </c>
      <c r="KP236" s="39">
        <v>4510</v>
      </c>
      <c r="KQ236" s="39">
        <v>800</v>
      </c>
      <c r="KR236" s="39" t="s">
        <v>334</v>
      </c>
      <c r="KS236" s="39">
        <v>144990</v>
      </c>
      <c r="KT236" s="39">
        <v>12540</v>
      </c>
      <c r="KU236" s="39">
        <v>38200</v>
      </c>
      <c r="KV236" s="39">
        <v>35400</v>
      </c>
      <c r="KW236" s="39">
        <v>27580</v>
      </c>
      <c r="KX236" s="39">
        <v>20530</v>
      </c>
      <c r="KY236" s="39">
        <v>7670</v>
      </c>
      <c r="KZ236" s="39">
        <v>4530</v>
      </c>
      <c r="LA236" s="39">
        <v>800</v>
      </c>
      <c r="LB236" s="39" t="s">
        <v>334</v>
      </c>
      <c r="LC236" s="39">
        <v>147240</v>
      </c>
      <c r="LD236" t="str">
        <f>INDEX(Lookup!$F$2:$F$375, MATCH(D236,Lookup!$A$2:$A$375,0))</f>
        <v>Greater London Authority</v>
      </c>
    </row>
    <row r="237" spans="2:316" ht="15" customHeight="1" x14ac:dyDescent="0.25">
      <c r="B237" s="1" t="s">
        <v>342</v>
      </c>
      <c r="C237" s="42">
        <v>5900</v>
      </c>
      <c r="D237" s="42" t="s">
        <v>801</v>
      </c>
      <c r="E237" s="37" t="s">
        <v>802</v>
      </c>
      <c r="F237" s="38">
        <v>1570</v>
      </c>
      <c r="G237" s="38">
        <v>25980</v>
      </c>
      <c r="H237" s="38">
        <v>27320</v>
      </c>
      <c r="I237" s="38">
        <v>6960</v>
      </c>
      <c r="J237" s="38">
        <v>5960</v>
      </c>
      <c r="K237" s="38">
        <v>2180</v>
      </c>
      <c r="L237" s="38">
        <v>890</v>
      </c>
      <c r="M237" s="38">
        <v>170</v>
      </c>
      <c r="N237" s="38" t="s">
        <v>334</v>
      </c>
      <c r="O237" s="39">
        <v>71020</v>
      </c>
      <c r="P237" s="39">
        <v>1650</v>
      </c>
      <c r="Q237" s="39">
        <v>26260</v>
      </c>
      <c r="R237" s="39">
        <v>27420</v>
      </c>
      <c r="S237" s="39">
        <v>7390</v>
      </c>
      <c r="T237" s="39">
        <v>5970</v>
      </c>
      <c r="U237" s="39">
        <v>2130</v>
      </c>
      <c r="V237" s="39">
        <v>890</v>
      </c>
      <c r="W237" s="39">
        <v>170</v>
      </c>
      <c r="X237" s="39" t="s">
        <v>334</v>
      </c>
      <c r="Y237" s="39">
        <v>71860</v>
      </c>
      <c r="Z237" s="39">
        <v>2260</v>
      </c>
      <c r="AA237" s="39">
        <v>26230</v>
      </c>
      <c r="AB237" s="39">
        <v>27490</v>
      </c>
      <c r="AC237" s="39">
        <v>7670</v>
      </c>
      <c r="AD237" s="39">
        <v>5980</v>
      </c>
      <c r="AE237" s="39">
        <v>2090</v>
      </c>
      <c r="AF237" s="39">
        <v>860</v>
      </c>
      <c r="AG237" s="39">
        <v>160</v>
      </c>
      <c r="AH237" s="39" t="s">
        <v>334</v>
      </c>
      <c r="AI237" s="39">
        <v>72730</v>
      </c>
      <c r="AJ237" s="39">
        <v>2370</v>
      </c>
      <c r="AK237" s="39">
        <v>26250</v>
      </c>
      <c r="AL237" s="39">
        <v>27740</v>
      </c>
      <c r="AM237" s="39">
        <v>8170</v>
      </c>
      <c r="AN237" s="39">
        <v>6230</v>
      </c>
      <c r="AO237" s="39">
        <v>2120</v>
      </c>
      <c r="AP237" s="39">
        <v>890</v>
      </c>
      <c r="AQ237" s="39">
        <v>150</v>
      </c>
      <c r="AR237" s="39" t="s">
        <v>334</v>
      </c>
      <c r="AS237" s="39">
        <v>73910</v>
      </c>
      <c r="AT237" s="39">
        <v>2390</v>
      </c>
      <c r="AU237" s="39">
        <v>26160</v>
      </c>
      <c r="AV237" s="39">
        <v>28150</v>
      </c>
      <c r="AW237" s="39">
        <v>8610</v>
      </c>
      <c r="AX237" s="39">
        <v>6680</v>
      </c>
      <c r="AY237" s="39">
        <v>2250</v>
      </c>
      <c r="AZ237" s="39">
        <v>950</v>
      </c>
      <c r="BA237" s="39">
        <v>160</v>
      </c>
      <c r="BB237" s="39" t="s">
        <v>334</v>
      </c>
      <c r="BC237" s="39">
        <v>75330</v>
      </c>
      <c r="BD237" s="39">
        <v>2330</v>
      </c>
      <c r="BE237" s="39">
        <v>26040</v>
      </c>
      <c r="BF237" s="39">
        <v>28350</v>
      </c>
      <c r="BG237" s="39">
        <v>9160</v>
      </c>
      <c r="BH237" s="39">
        <v>6920</v>
      </c>
      <c r="BI237" s="39">
        <v>2520</v>
      </c>
      <c r="BJ237" s="39">
        <v>1120</v>
      </c>
      <c r="BK237" s="39">
        <v>170</v>
      </c>
      <c r="BL237" s="39" t="s">
        <v>334</v>
      </c>
      <c r="BM237" s="39">
        <v>76600</v>
      </c>
      <c r="BN237" s="39">
        <v>1950</v>
      </c>
      <c r="BO237" s="39">
        <v>25790</v>
      </c>
      <c r="BP237" s="39">
        <v>28620</v>
      </c>
      <c r="BQ237" s="39">
        <v>9750</v>
      </c>
      <c r="BR237" s="39">
        <v>7690</v>
      </c>
      <c r="BS237" s="39">
        <v>3060</v>
      </c>
      <c r="BT237" s="39">
        <v>1410</v>
      </c>
      <c r="BU237" s="39">
        <v>200</v>
      </c>
      <c r="BV237" s="39" t="s">
        <v>334</v>
      </c>
      <c r="BW237" s="39">
        <v>78470</v>
      </c>
      <c r="BX237" s="39">
        <v>1830</v>
      </c>
      <c r="BY237" s="39">
        <v>25560</v>
      </c>
      <c r="BZ237" s="39">
        <v>28980</v>
      </c>
      <c r="CA237" s="39">
        <v>10600</v>
      </c>
      <c r="CB237" s="39">
        <v>8490</v>
      </c>
      <c r="CC237" s="39">
        <v>3820</v>
      </c>
      <c r="CD237" s="39">
        <v>1870</v>
      </c>
      <c r="CE237" s="39">
        <v>250</v>
      </c>
      <c r="CF237" s="39" t="s">
        <v>334</v>
      </c>
      <c r="CG237" s="39">
        <v>81410</v>
      </c>
      <c r="CH237" s="39">
        <v>1570</v>
      </c>
      <c r="CI237" s="39">
        <v>25390</v>
      </c>
      <c r="CJ237" s="39">
        <v>29210</v>
      </c>
      <c r="CK237" s="39">
        <v>11190</v>
      </c>
      <c r="CL237" s="39">
        <v>9210</v>
      </c>
      <c r="CM237" s="39">
        <v>4280</v>
      </c>
      <c r="CN237" s="39">
        <v>2240</v>
      </c>
      <c r="CO237" s="39">
        <v>320</v>
      </c>
      <c r="CP237" s="39" t="s">
        <v>334</v>
      </c>
      <c r="CQ237" s="39">
        <v>83410</v>
      </c>
      <c r="CR237" s="39">
        <v>1580</v>
      </c>
      <c r="CS237" s="39">
        <v>25130</v>
      </c>
      <c r="CT237" s="39">
        <v>29540</v>
      </c>
      <c r="CU237" s="39">
        <v>11690</v>
      </c>
      <c r="CV237" s="39">
        <v>9840</v>
      </c>
      <c r="CW237" s="39">
        <v>4670</v>
      </c>
      <c r="CX237" s="39">
        <v>2440</v>
      </c>
      <c r="CY237" s="39">
        <v>340</v>
      </c>
      <c r="CZ237" s="39" t="s">
        <v>334</v>
      </c>
      <c r="DA237" s="39">
        <v>85230</v>
      </c>
      <c r="DB237" s="39">
        <v>1540</v>
      </c>
      <c r="DC237" s="39">
        <v>25270</v>
      </c>
      <c r="DD237" s="39">
        <v>29830</v>
      </c>
      <c r="DE237" s="39">
        <v>12190</v>
      </c>
      <c r="DF237" s="39">
        <v>10350</v>
      </c>
      <c r="DG237" s="39">
        <v>5030</v>
      </c>
      <c r="DH237" s="39">
        <v>2490</v>
      </c>
      <c r="DI237" s="39">
        <v>350</v>
      </c>
      <c r="DJ237" s="39" t="s">
        <v>334</v>
      </c>
      <c r="DK237" s="39">
        <v>87050</v>
      </c>
      <c r="DL237" s="39">
        <v>1630</v>
      </c>
      <c r="DM237" s="39">
        <v>25160</v>
      </c>
      <c r="DN237" s="39">
        <v>30140</v>
      </c>
      <c r="DO237" s="39">
        <v>12760</v>
      </c>
      <c r="DP237" s="39">
        <v>10920</v>
      </c>
      <c r="DQ237" s="39">
        <v>5370</v>
      </c>
      <c r="DR237" s="39">
        <v>2560</v>
      </c>
      <c r="DS237" s="39">
        <v>370</v>
      </c>
      <c r="DT237" s="39" t="s">
        <v>334</v>
      </c>
      <c r="DU237" s="39">
        <v>88900</v>
      </c>
      <c r="DV237" s="39">
        <v>1620</v>
      </c>
      <c r="DW237" s="39">
        <v>25050</v>
      </c>
      <c r="DX237" s="39">
        <v>30470</v>
      </c>
      <c r="DY237" s="39">
        <v>13870</v>
      </c>
      <c r="DZ237" s="39">
        <v>11980</v>
      </c>
      <c r="EA237" s="39">
        <v>5810</v>
      </c>
      <c r="EB237" s="39">
        <v>2610</v>
      </c>
      <c r="EC237" s="39">
        <v>420</v>
      </c>
      <c r="ED237" s="39" t="s">
        <v>334</v>
      </c>
      <c r="EE237" s="39">
        <v>91830</v>
      </c>
      <c r="EF237" s="39">
        <v>1630</v>
      </c>
      <c r="EG237" s="39">
        <v>25290</v>
      </c>
      <c r="EH237" s="39">
        <v>30960</v>
      </c>
      <c r="EI237" s="39">
        <v>14930</v>
      </c>
      <c r="EJ237" s="39">
        <v>12360</v>
      </c>
      <c r="EK237" s="39">
        <v>5920</v>
      </c>
      <c r="EL237" s="39">
        <v>2540</v>
      </c>
      <c r="EM237" s="39">
        <v>410</v>
      </c>
      <c r="EN237" s="39" t="s">
        <v>334</v>
      </c>
      <c r="EO237" s="39">
        <v>94030</v>
      </c>
      <c r="EP237" s="39">
        <v>1570</v>
      </c>
      <c r="EQ237" s="39">
        <v>25410</v>
      </c>
      <c r="ER237" s="39">
        <v>31690</v>
      </c>
      <c r="ES237" s="39">
        <v>16020</v>
      </c>
      <c r="ET237" s="39">
        <v>12850</v>
      </c>
      <c r="EU237" s="39">
        <v>6090</v>
      </c>
      <c r="EV237" s="39">
        <v>2540</v>
      </c>
      <c r="EW237" s="39">
        <v>410</v>
      </c>
      <c r="EX237" s="39" t="s">
        <v>334</v>
      </c>
      <c r="EY237" s="39">
        <v>96580</v>
      </c>
      <c r="EZ237" s="39">
        <v>1570</v>
      </c>
      <c r="FA237" s="39">
        <v>25490</v>
      </c>
      <c r="FB237" s="39">
        <v>32410</v>
      </c>
      <c r="FC237" s="39">
        <v>17240</v>
      </c>
      <c r="FD237" s="39">
        <v>13300</v>
      </c>
      <c r="FE237" s="39">
        <v>6250</v>
      </c>
      <c r="FF237" s="39">
        <v>2530</v>
      </c>
      <c r="FG237" s="39">
        <v>410</v>
      </c>
      <c r="FH237" s="39" t="s">
        <v>334</v>
      </c>
      <c r="FI237" s="39">
        <v>99190</v>
      </c>
      <c r="FJ237" s="39">
        <v>1540</v>
      </c>
      <c r="FK237" s="39">
        <v>25400</v>
      </c>
      <c r="FL237" s="39">
        <v>32940</v>
      </c>
      <c r="FM237" s="39">
        <v>18440</v>
      </c>
      <c r="FN237" s="39">
        <v>13950</v>
      </c>
      <c r="FO237" s="39">
        <v>6530</v>
      </c>
      <c r="FP237" s="39">
        <v>2620</v>
      </c>
      <c r="FQ237" s="39">
        <v>410</v>
      </c>
      <c r="FR237" s="39" t="s">
        <v>334</v>
      </c>
      <c r="FS237" s="39">
        <v>101820</v>
      </c>
      <c r="FT237" s="39">
        <v>1860</v>
      </c>
      <c r="FU237" s="39">
        <v>25280</v>
      </c>
      <c r="FV237" s="39">
        <v>33730</v>
      </c>
      <c r="FW237" s="39">
        <v>19900</v>
      </c>
      <c r="FX237" s="39">
        <v>15240</v>
      </c>
      <c r="FY237" s="39">
        <v>7150</v>
      </c>
      <c r="FZ237" s="39">
        <v>3100</v>
      </c>
      <c r="GA237" s="39">
        <v>450</v>
      </c>
      <c r="GB237" s="39" t="s">
        <v>334</v>
      </c>
      <c r="GC237" s="39">
        <v>106720</v>
      </c>
      <c r="GD237" s="39">
        <v>1800</v>
      </c>
      <c r="GE237" s="39">
        <v>25050</v>
      </c>
      <c r="GF237" s="39">
        <v>33910</v>
      </c>
      <c r="GG237" s="39">
        <v>20710</v>
      </c>
      <c r="GH237" s="39">
        <v>15860</v>
      </c>
      <c r="GI237" s="39">
        <v>7400</v>
      </c>
      <c r="GJ237" s="39">
        <v>2990</v>
      </c>
      <c r="GK237" s="39">
        <v>460</v>
      </c>
      <c r="GL237" s="39" t="s">
        <v>334</v>
      </c>
      <c r="GM237" s="39">
        <v>108190</v>
      </c>
      <c r="GN237" s="39">
        <v>2320</v>
      </c>
      <c r="GO237" s="39">
        <v>25300</v>
      </c>
      <c r="GP237" s="39">
        <v>34620</v>
      </c>
      <c r="GQ237" s="39">
        <v>21940</v>
      </c>
      <c r="GR237" s="39">
        <v>16490</v>
      </c>
      <c r="GS237" s="39">
        <v>7700</v>
      </c>
      <c r="GT237" s="39">
        <v>3050</v>
      </c>
      <c r="GU237" s="39">
        <v>450</v>
      </c>
      <c r="GV237" s="39" t="s">
        <v>334</v>
      </c>
      <c r="GW237" s="39">
        <v>111860</v>
      </c>
      <c r="GX237" s="39">
        <v>2910</v>
      </c>
      <c r="GY237" s="39">
        <v>25290</v>
      </c>
      <c r="GZ237" s="39">
        <v>35250</v>
      </c>
      <c r="HA237" s="39">
        <v>22800</v>
      </c>
      <c r="HB237" s="39">
        <v>17020</v>
      </c>
      <c r="HC237" s="39">
        <v>7860</v>
      </c>
      <c r="HD237" s="39">
        <v>3080</v>
      </c>
      <c r="HE237" s="39">
        <v>450</v>
      </c>
      <c r="HF237" s="39" t="s">
        <v>334</v>
      </c>
      <c r="HG237" s="39">
        <v>114650</v>
      </c>
      <c r="HH237" s="39">
        <v>3240</v>
      </c>
      <c r="HI237" s="39">
        <v>25290</v>
      </c>
      <c r="HJ237" s="39">
        <v>35810</v>
      </c>
      <c r="HK237" s="39">
        <v>23530</v>
      </c>
      <c r="HL237" s="39">
        <v>17680</v>
      </c>
      <c r="HM237" s="39">
        <v>8180</v>
      </c>
      <c r="HN237" s="39">
        <v>3210</v>
      </c>
      <c r="HO237" s="39">
        <v>480</v>
      </c>
      <c r="HP237" s="39" t="s">
        <v>334</v>
      </c>
      <c r="HQ237" s="39">
        <v>117410</v>
      </c>
      <c r="HR237" s="39">
        <v>3430</v>
      </c>
      <c r="HS237" s="39">
        <v>25340</v>
      </c>
      <c r="HT237" s="39">
        <v>36300</v>
      </c>
      <c r="HU237" s="39">
        <v>24240</v>
      </c>
      <c r="HV237" s="39">
        <v>18100</v>
      </c>
      <c r="HW237" s="39">
        <v>8310</v>
      </c>
      <c r="HX237" s="39">
        <v>3210</v>
      </c>
      <c r="HY237" s="39">
        <v>510</v>
      </c>
      <c r="HZ237" s="39" t="s">
        <v>334</v>
      </c>
      <c r="IA237" s="39">
        <v>119440</v>
      </c>
      <c r="IB237" s="39">
        <v>3840</v>
      </c>
      <c r="IC237" s="39">
        <v>25180</v>
      </c>
      <c r="ID237" s="39">
        <v>36810</v>
      </c>
      <c r="IE237" s="39">
        <v>25210</v>
      </c>
      <c r="IF237" s="39">
        <v>18780</v>
      </c>
      <c r="IG237" s="39">
        <v>8660</v>
      </c>
      <c r="IH237" s="39">
        <v>3300</v>
      </c>
      <c r="II237" s="39">
        <v>540</v>
      </c>
      <c r="IJ237" s="39" t="s">
        <v>334</v>
      </c>
      <c r="IK237" s="39">
        <v>122330</v>
      </c>
      <c r="IL237" s="39">
        <v>3850</v>
      </c>
      <c r="IM237" s="39">
        <v>25000</v>
      </c>
      <c r="IN237" s="39">
        <v>37360</v>
      </c>
      <c r="IO237" s="39">
        <v>26410</v>
      </c>
      <c r="IP237" s="39">
        <v>19840</v>
      </c>
      <c r="IQ237" s="39">
        <v>9290</v>
      </c>
      <c r="IR237" s="39">
        <v>3750</v>
      </c>
      <c r="IS237" s="39">
        <v>610</v>
      </c>
      <c r="IT237" s="39" t="s">
        <v>334</v>
      </c>
      <c r="IU237" s="39">
        <v>126100</v>
      </c>
      <c r="IV237" s="39">
        <v>3860</v>
      </c>
      <c r="IW237" s="39">
        <v>25050</v>
      </c>
      <c r="IX237" s="39">
        <v>37790</v>
      </c>
      <c r="IY237" s="39">
        <v>27090</v>
      </c>
      <c r="IZ237" s="39">
        <v>20400</v>
      </c>
      <c r="JA237" s="39">
        <v>9710</v>
      </c>
      <c r="JB237" s="39">
        <v>4030</v>
      </c>
      <c r="JC237" s="39">
        <v>690</v>
      </c>
      <c r="JD237" s="39" t="s">
        <v>334</v>
      </c>
      <c r="JE237" s="39">
        <v>128610</v>
      </c>
      <c r="JF237" s="39">
        <v>3890</v>
      </c>
      <c r="JG237" s="39">
        <v>25050</v>
      </c>
      <c r="JH237" s="39">
        <v>38310</v>
      </c>
      <c r="JI237" s="39">
        <v>28120</v>
      </c>
      <c r="JJ237" s="39">
        <v>21090</v>
      </c>
      <c r="JK237" s="39">
        <v>10050</v>
      </c>
      <c r="JL237" s="39">
        <v>4180</v>
      </c>
      <c r="JM237" s="39">
        <v>670</v>
      </c>
      <c r="JN237" s="39" t="s">
        <v>334</v>
      </c>
      <c r="JO237" s="39">
        <v>131350</v>
      </c>
      <c r="JP237" s="39">
        <v>4330</v>
      </c>
      <c r="JQ237" s="39">
        <v>25080</v>
      </c>
      <c r="JR237" s="39">
        <v>39020</v>
      </c>
      <c r="JS237" s="39">
        <v>29440</v>
      </c>
      <c r="JT237" s="39">
        <v>22380</v>
      </c>
      <c r="JU237" s="39">
        <v>10700</v>
      </c>
      <c r="JV237" s="39">
        <v>4450</v>
      </c>
      <c r="JW237" s="39">
        <v>680</v>
      </c>
      <c r="JX237" s="39" t="s">
        <v>334</v>
      </c>
      <c r="JY237" s="39">
        <v>136070</v>
      </c>
      <c r="JZ237" s="39">
        <v>4330</v>
      </c>
      <c r="KA237" s="39">
        <v>25070</v>
      </c>
      <c r="KB237" s="39">
        <v>39320</v>
      </c>
      <c r="KC237" s="39">
        <v>30070</v>
      </c>
      <c r="KD237" s="39">
        <v>23980</v>
      </c>
      <c r="KE237" s="39">
        <v>11920</v>
      </c>
      <c r="KF237" s="39">
        <v>4810</v>
      </c>
      <c r="KG237" s="39">
        <v>710</v>
      </c>
      <c r="KH237" s="39" t="s">
        <v>334</v>
      </c>
      <c r="KI237" s="39">
        <v>140210</v>
      </c>
      <c r="KJ237" s="39">
        <v>4340</v>
      </c>
      <c r="KK237" s="39">
        <v>25100</v>
      </c>
      <c r="KL237" s="39">
        <v>39790</v>
      </c>
      <c r="KM237" s="39">
        <v>30830</v>
      </c>
      <c r="KN237" s="39">
        <v>25330</v>
      </c>
      <c r="KO237" s="39">
        <v>12930</v>
      </c>
      <c r="KP237" s="39">
        <v>5190</v>
      </c>
      <c r="KQ237" s="39">
        <v>740</v>
      </c>
      <c r="KR237" s="39" t="s">
        <v>334</v>
      </c>
      <c r="KS237" s="39">
        <v>144240</v>
      </c>
      <c r="KT237" s="39">
        <v>4510</v>
      </c>
      <c r="KU237" s="39">
        <v>24920</v>
      </c>
      <c r="KV237" s="39">
        <v>40150</v>
      </c>
      <c r="KW237" s="39">
        <v>31550</v>
      </c>
      <c r="KX237" s="39">
        <v>25920</v>
      </c>
      <c r="KY237" s="39">
        <v>13310</v>
      </c>
      <c r="KZ237" s="39">
        <v>5350</v>
      </c>
      <c r="LA237" s="39">
        <v>770</v>
      </c>
      <c r="LB237" s="39" t="s">
        <v>334</v>
      </c>
      <c r="LC237" s="39">
        <v>146480</v>
      </c>
      <c r="LD237" t="str">
        <f>INDEX(Lookup!$F$2:$F$375, MATCH(D237,Lookup!$A$2:$A$375,0))</f>
        <v>Greater London Authority</v>
      </c>
    </row>
    <row r="238" spans="2:316" ht="15" customHeight="1" x14ac:dyDescent="0.25">
      <c r="B238" s="1" t="s">
        <v>342</v>
      </c>
      <c r="C238" s="42">
        <v>5960</v>
      </c>
      <c r="D238" s="42" t="s">
        <v>803</v>
      </c>
      <c r="E238" s="37" t="s">
        <v>804</v>
      </c>
      <c r="F238" s="38">
        <v>5300</v>
      </c>
      <c r="G238" s="38">
        <v>10990</v>
      </c>
      <c r="H238" s="38">
        <v>32780</v>
      </c>
      <c r="I238" s="38">
        <v>27460</v>
      </c>
      <c r="J238" s="38">
        <v>17630</v>
      </c>
      <c r="K238" s="38">
        <v>10760</v>
      </c>
      <c r="L238" s="38">
        <v>10350</v>
      </c>
      <c r="M238" s="38">
        <v>1670</v>
      </c>
      <c r="N238" s="38" t="s">
        <v>334</v>
      </c>
      <c r="O238" s="39">
        <v>116940</v>
      </c>
      <c r="P238" s="39">
        <v>5260</v>
      </c>
      <c r="Q238" s="39">
        <v>11000</v>
      </c>
      <c r="R238" s="39">
        <v>32850</v>
      </c>
      <c r="S238" s="39">
        <v>27520</v>
      </c>
      <c r="T238" s="39">
        <v>17500</v>
      </c>
      <c r="U238" s="39">
        <v>10710</v>
      </c>
      <c r="V238" s="39">
        <v>10340</v>
      </c>
      <c r="W238" s="39">
        <v>1680</v>
      </c>
      <c r="X238" s="39" t="s">
        <v>334</v>
      </c>
      <c r="Y238" s="39">
        <v>116850</v>
      </c>
      <c r="Z238" s="39">
        <v>5360</v>
      </c>
      <c r="AA238" s="39">
        <v>11410</v>
      </c>
      <c r="AB238" s="39">
        <v>33390</v>
      </c>
      <c r="AC238" s="39">
        <v>28030</v>
      </c>
      <c r="AD238" s="39">
        <v>17220</v>
      </c>
      <c r="AE238" s="39">
        <v>11040</v>
      </c>
      <c r="AF238" s="39">
        <v>9770</v>
      </c>
      <c r="AG238" s="39">
        <v>1590</v>
      </c>
      <c r="AH238" s="39" t="s">
        <v>334</v>
      </c>
      <c r="AI238" s="39">
        <v>117790</v>
      </c>
      <c r="AJ238" s="39">
        <v>5400</v>
      </c>
      <c r="AK238" s="39">
        <v>11660</v>
      </c>
      <c r="AL238" s="39">
        <v>33610</v>
      </c>
      <c r="AM238" s="39">
        <v>28080</v>
      </c>
      <c r="AN238" s="39">
        <v>17420</v>
      </c>
      <c r="AO238" s="39">
        <v>11020</v>
      </c>
      <c r="AP238" s="39">
        <v>9850</v>
      </c>
      <c r="AQ238" s="39">
        <v>1600</v>
      </c>
      <c r="AR238" s="39" t="s">
        <v>334</v>
      </c>
      <c r="AS238" s="39">
        <v>118640</v>
      </c>
      <c r="AT238" s="39">
        <v>5500</v>
      </c>
      <c r="AU238" s="39">
        <v>11760</v>
      </c>
      <c r="AV238" s="39">
        <v>33710</v>
      </c>
      <c r="AW238" s="39">
        <v>28310</v>
      </c>
      <c r="AX238" s="39">
        <v>17430</v>
      </c>
      <c r="AY238" s="39">
        <v>11020</v>
      </c>
      <c r="AZ238" s="39">
        <v>10030</v>
      </c>
      <c r="BA238" s="39">
        <v>1640</v>
      </c>
      <c r="BB238" s="39" t="s">
        <v>334</v>
      </c>
      <c r="BC238" s="39">
        <v>119400</v>
      </c>
      <c r="BD238" s="39">
        <v>5830</v>
      </c>
      <c r="BE238" s="39">
        <v>11570</v>
      </c>
      <c r="BF238" s="39">
        <v>33790</v>
      </c>
      <c r="BG238" s="39">
        <v>28360</v>
      </c>
      <c r="BH238" s="39">
        <v>17510</v>
      </c>
      <c r="BI238" s="39">
        <v>11110</v>
      </c>
      <c r="BJ238" s="39">
        <v>10200</v>
      </c>
      <c r="BK238" s="39">
        <v>1640</v>
      </c>
      <c r="BL238" s="39" t="s">
        <v>334</v>
      </c>
      <c r="BM238" s="39">
        <v>120010</v>
      </c>
      <c r="BN238" s="39">
        <v>5970</v>
      </c>
      <c r="BO238" s="39">
        <v>11620</v>
      </c>
      <c r="BP238" s="39">
        <v>33890</v>
      </c>
      <c r="BQ238" s="39">
        <v>28570</v>
      </c>
      <c r="BR238" s="39">
        <v>17520</v>
      </c>
      <c r="BS238" s="39">
        <v>11240</v>
      </c>
      <c r="BT238" s="39">
        <v>10350</v>
      </c>
      <c r="BU238" s="39">
        <v>1700</v>
      </c>
      <c r="BV238" s="39" t="s">
        <v>334</v>
      </c>
      <c r="BW238" s="39">
        <v>120860</v>
      </c>
      <c r="BX238" s="39">
        <v>5990</v>
      </c>
      <c r="BY238" s="39">
        <v>11730</v>
      </c>
      <c r="BZ238" s="39">
        <v>34210</v>
      </c>
      <c r="CA238" s="39">
        <v>28580</v>
      </c>
      <c r="CB238" s="39">
        <v>17660</v>
      </c>
      <c r="CC238" s="39">
        <v>11500</v>
      </c>
      <c r="CD238" s="39">
        <v>10530</v>
      </c>
      <c r="CE238" s="39">
        <v>1820</v>
      </c>
      <c r="CF238" s="39" t="s">
        <v>334</v>
      </c>
      <c r="CG238" s="39">
        <v>122030</v>
      </c>
      <c r="CH238" s="39">
        <v>5990</v>
      </c>
      <c r="CI238" s="39">
        <v>11750</v>
      </c>
      <c r="CJ238" s="39">
        <v>34260</v>
      </c>
      <c r="CK238" s="39">
        <v>28670</v>
      </c>
      <c r="CL238" s="39">
        <v>17720</v>
      </c>
      <c r="CM238" s="39">
        <v>11680</v>
      </c>
      <c r="CN238" s="39">
        <v>10660</v>
      </c>
      <c r="CO238" s="39">
        <v>1860</v>
      </c>
      <c r="CP238" s="39" t="s">
        <v>334</v>
      </c>
      <c r="CQ238" s="39">
        <v>122600</v>
      </c>
      <c r="CR238" s="39">
        <v>6000</v>
      </c>
      <c r="CS238" s="39">
        <v>11760</v>
      </c>
      <c r="CT238" s="39">
        <v>34360</v>
      </c>
      <c r="CU238" s="39">
        <v>28790</v>
      </c>
      <c r="CV238" s="39">
        <v>17800</v>
      </c>
      <c r="CW238" s="39">
        <v>11850</v>
      </c>
      <c r="CX238" s="39">
        <v>10750</v>
      </c>
      <c r="CY238" s="39">
        <v>1880</v>
      </c>
      <c r="CZ238" s="39" t="s">
        <v>334</v>
      </c>
      <c r="DA238" s="39">
        <v>123190</v>
      </c>
      <c r="DB238" s="39">
        <v>6000</v>
      </c>
      <c r="DC238" s="39">
        <v>11770</v>
      </c>
      <c r="DD238" s="39">
        <v>34480</v>
      </c>
      <c r="DE238" s="39">
        <v>29000</v>
      </c>
      <c r="DF238" s="39">
        <v>17870</v>
      </c>
      <c r="DG238" s="39">
        <v>12010</v>
      </c>
      <c r="DH238" s="39">
        <v>10860</v>
      </c>
      <c r="DI238" s="39">
        <v>1890</v>
      </c>
      <c r="DJ238" s="39" t="s">
        <v>334</v>
      </c>
      <c r="DK238" s="39">
        <v>123880</v>
      </c>
      <c r="DL238" s="39">
        <v>5980</v>
      </c>
      <c r="DM238" s="39">
        <v>11820</v>
      </c>
      <c r="DN238" s="39">
        <v>34570</v>
      </c>
      <c r="DO238" s="39">
        <v>29150</v>
      </c>
      <c r="DP238" s="39">
        <v>18010</v>
      </c>
      <c r="DQ238" s="39">
        <v>12220</v>
      </c>
      <c r="DR238" s="39">
        <v>11010</v>
      </c>
      <c r="DS238" s="39">
        <v>1960</v>
      </c>
      <c r="DT238" s="39" t="s">
        <v>334</v>
      </c>
      <c r="DU238" s="39">
        <v>124720</v>
      </c>
      <c r="DV238" s="39">
        <v>6070</v>
      </c>
      <c r="DW238" s="39">
        <v>11810</v>
      </c>
      <c r="DX238" s="39">
        <v>34710</v>
      </c>
      <c r="DY238" s="39">
        <v>29370</v>
      </c>
      <c r="DZ238" s="39">
        <v>18520</v>
      </c>
      <c r="EA238" s="39">
        <v>12510</v>
      </c>
      <c r="EB238" s="39">
        <v>11220</v>
      </c>
      <c r="EC238" s="39">
        <v>2150</v>
      </c>
      <c r="ED238" s="39" t="s">
        <v>334</v>
      </c>
      <c r="EE238" s="39">
        <v>126340</v>
      </c>
      <c r="EF238" s="39">
        <v>6050</v>
      </c>
      <c r="EG238" s="39">
        <v>11830</v>
      </c>
      <c r="EH238" s="39">
        <v>34950</v>
      </c>
      <c r="EI238" s="39">
        <v>29680</v>
      </c>
      <c r="EJ238" s="39">
        <v>18620</v>
      </c>
      <c r="EK238" s="39">
        <v>12840</v>
      </c>
      <c r="EL238" s="39">
        <v>11370</v>
      </c>
      <c r="EM238" s="39">
        <v>2220</v>
      </c>
      <c r="EN238" s="39" t="s">
        <v>334</v>
      </c>
      <c r="EO238" s="39">
        <v>127570</v>
      </c>
      <c r="EP238" s="39">
        <v>6080</v>
      </c>
      <c r="EQ238" s="39">
        <v>11890</v>
      </c>
      <c r="ER238" s="39">
        <v>35080</v>
      </c>
      <c r="ES238" s="39">
        <v>29940</v>
      </c>
      <c r="ET238" s="39">
        <v>18990</v>
      </c>
      <c r="EU238" s="39">
        <v>13190</v>
      </c>
      <c r="EV238" s="39">
        <v>11550</v>
      </c>
      <c r="EW238" s="39">
        <v>2270</v>
      </c>
      <c r="EX238" s="39" t="s">
        <v>334</v>
      </c>
      <c r="EY238" s="39">
        <v>128990</v>
      </c>
      <c r="EZ238" s="39">
        <v>6070</v>
      </c>
      <c r="FA238" s="39">
        <v>11920</v>
      </c>
      <c r="FB238" s="39">
        <v>35200</v>
      </c>
      <c r="FC238" s="39">
        <v>30350</v>
      </c>
      <c r="FD238" s="39">
        <v>19470</v>
      </c>
      <c r="FE238" s="39">
        <v>13510</v>
      </c>
      <c r="FF238" s="39">
        <v>11740</v>
      </c>
      <c r="FG238" s="39">
        <v>2320</v>
      </c>
      <c r="FH238" s="39" t="s">
        <v>334</v>
      </c>
      <c r="FI238" s="39">
        <v>130580</v>
      </c>
      <c r="FJ238" s="39">
        <v>6050</v>
      </c>
      <c r="FK238" s="39">
        <v>11970</v>
      </c>
      <c r="FL238" s="39">
        <v>35450</v>
      </c>
      <c r="FM238" s="39">
        <v>30810</v>
      </c>
      <c r="FN238" s="39">
        <v>19970</v>
      </c>
      <c r="FO238" s="39">
        <v>13680</v>
      </c>
      <c r="FP238" s="39">
        <v>11790</v>
      </c>
      <c r="FQ238" s="39">
        <v>2350</v>
      </c>
      <c r="FR238" s="39" t="s">
        <v>334</v>
      </c>
      <c r="FS238" s="39">
        <v>132080</v>
      </c>
      <c r="FT238" s="39">
        <v>6030</v>
      </c>
      <c r="FU238" s="39">
        <v>12160</v>
      </c>
      <c r="FV238" s="39">
        <v>35580</v>
      </c>
      <c r="FW238" s="39">
        <v>31250</v>
      </c>
      <c r="FX238" s="39">
        <v>20500</v>
      </c>
      <c r="FY238" s="39">
        <v>13830</v>
      </c>
      <c r="FZ238" s="39">
        <v>11870</v>
      </c>
      <c r="GA238" s="39">
        <v>2410</v>
      </c>
      <c r="GB238" s="39" t="s">
        <v>334</v>
      </c>
      <c r="GC238" s="39">
        <v>133630</v>
      </c>
      <c r="GD238" s="39">
        <v>6010</v>
      </c>
      <c r="GE238" s="39">
        <v>12280</v>
      </c>
      <c r="GF238" s="39">
        <v>35690</v>
      </c>
      <c r="GG238" s="39">
        <v>31390</v>
      </c>
      <c r="GH238" s="39">
        <v>20490</v>
      </c>
      <c r="GI238" s="39">
        <v>13830</v>
      </c>
      <c r="GJ238" s="39">
        <v>11960</v>
      </c>
      <c r="GK238" s="39">
        <v>2440</v>
      </c>
      <c r="GL238" s="39" t="s">
        <v>334</v>
      </c>
      <c r="GM238" s="39">
        <v>134100</v>
      </c>
      <c r="GN238" s="39">
        <v>6480</v>
      </c>
      <c r="GO238" s="39">
        <v>12350</v>
      </c>
      <c r="GP238" s="39">
        <v>35810</v>
      </c>
      <c r="GQ238" s="39">
        <v>31610</v>
      </c>
      <c r="GR238" s="39">
        <v>20750</v>
      </c>
      <c r="GS238" s="39">
        <v>14060</v>
      </c>
      <c r="GT238" s="39">
        <v>12050</v>
      </c>
      <c r="GU238" s="39">
        <v>2500</v>
      </c>
      <c r="GV238" s="39" t="s">
        <v>334</v>
      </c>
      <c r="GW238" s="39">
        <v>135620</v>
      </c>
      <c r="GX238" s="39">
        <v>6610</v>
      </c>
      <c r="GY238" s="39">
        <v>12330</v>
      </c>
      <c r="GZ238" s="39">
        <v>35880</v>
      </c>
      <c r="HA238" s="39">
        <v>31740</v>
      </c>
      <c r="HB238" s="39">
        <v>20960</v>
      </c>
      <c r="HC238" s="39">
        <v>14210</v>
      </c>
      <c r="HD238" s="39">
        <v>12190</v>
      </c>
      <c r="HE238" s="39">
        <v>2540</v>
      </c>
      <c r="HF238" s="39" t="s">
        <v>334</v>
      </c>
      <c r="HG238" s="39">
        <v>136460</v>
      </c>
      <c r="HH238" s="39">
        <v>6600</v>
      </c>
      <c r="HI238" s="39">
        <v>12340</v>
      </c>
      <c r="HJ238" s="39">
        <v>35970</v>
      </c>
      <c r="HK238" s="39">
        <v>31980</v>
      </c>
      <c r="HL238" s="39">
        <v>21260</v>
      </c>
      <c r="HM238" s="39">
        <v>14500</v>
      </c>
      <c r="HN238" s="39">
        <v>12400</v>
      </c>
      <c r="HO238" s="39">
        <v>2590</v>
      </c>
      <c r="HP238" s="39" t="s">
        <v>334</v>
      </c>
      <c r="HQ238" s="39">
        <v>137640</v>
      </c>
      <c r="HR238" s="39">
        <v>6590</v>
      </c>
      <c r="HS238" s="39">
        <v>12370</v>
      </c>
      <c r="HT238" s="39">
        <v>36130</v>
      </c>
      <c r="HU238" s="39">
        <v>32290</v>
      </c>
      <c r="HV238" s="39">
        <v>21570</v>
      </c>
      <c r="HW238" s="39">
        <v>14660</v>
      </c>
      <c r="HX238" s="39">
        <v>12590</v>
      </c>
      <c r="HY238" s="39">
        <v>2630</v>
      </c>
      <c r="HZ238" s="39" t="s">
        <v>334</v>
      </c>
      <c r="IA238" s="39">
        <v>138820</v>
      </c>
      <c r="IB238" s="39">
        <v>6600</v>
      </c>
      <c r="IC238" s="39">
        <v>12390</v>
      </c>
      <c r="ID238" s="39">
        <v>36300</v>
      </c>
      <c r="IE238" s="39">
        <v>32590</v>
      </c>
      <c r="IF238" s="39">
        <v>22220</v>
      </c>
      <c r="IG238" s="39">
        <v>15200</v>
      </c>
      <c r="IH238" s="39">
        <v>12890</v>
      </c>
      <c r="II238" s="39">
        <v>2670</v>
      </c>
      <c r="IJ238" s="39" t="s">
        <v>334</v>
      </c>
      <c r="IK238" s="39">
        <v>140860</v>
      </c>
      <c r="IL238" s="39">
        <v>6600</v>
      </c>
      <c r="IM238" s="39">
        <v>12370</v>
      </c>
      <c r="IN238" s="39">
        <v>36350</v>
      </c>
      <c r="IO238" s="39">
        <v>33000</v>
      </c>
      <c r="IP238" s="39">
        <v>22830</v>
      </c>
      <c r="IQ238" s="39">
        <v>15580</v>
      </c>
      <c r="IR238" s="39">
        <v>13250</v>
      </c>
      <c r="IS238" s="39">
        <v>2720</v>
      </c>
      <c r="IT238" s="39" t="s">
        <v>334</v>
      </c>
      <c r="IU238" s="39">
        <v>142690</v>
      </c>
      <c r="IV238" s="39">
        <v>6610</v>
      </c>
      <c r="IW238" s="39">
        <v>12380</v>
      </c>
      <c r="IX238" s="39">
        <v>36450</v>
      </c>
      <c r="IY238" s="39">
        <v>33230</v>
      </c>
      <c r="IZ238" s="39">
        <v>23390</v>
      </c>
      <c r="JA238" s="39">
        <v>16130</v>
      </c>
      <c r="JB238" s="39">
        <v>13570</v>
      </c>
      <c r="JC238" s="39">
        <v>2780</v>
      </c>
      <c r="JD238" s="39" t="s">
        <v>334</v>
      </c>
      <c r="JE238" s="39">
        <v>144530</v>
      </c>
      <c r="JF238" s="39">
        <v>6620</v>
      </c>
      <c r="JG238" s="39">
        <v>12410</v>
      </c>
      <c r="JH238" s="39">
        <v>36650</v>
      </c>
      <c r="JI238" s="39">
        <v>33540</v>
      </c>
      <c r="JJ238" s="39">
        <v>23830</v>
      </c>
      <c r="JK238" s="39">
        <v>16700</v>
      </c>
      <c r="JL238" s="39">
        <v>13760</v>
      </c>
      <c r="JM238" s="39">
        <v>2800</v>
      </c>
      <c r="JN238" s="39" t="s">
        <v>334</v>
      </c>
      <c r="JO238" s="39">
        <v>146290</v>
      </c>
      <c r="JP238" s="39">
        <v>6560</v>
      </c>
      <c r="JQ238" s="39">
        <v>12390</v>
      </c>
      <c r="JR238" s="39">
        <v>36830</v>
      </c>
      <c r="JS238" s="39">
        <v>33850</v>
      </c>
      <c r="JT238" s="39">
        <v>24300</v>
      </c>
      <c r="JU238" s="39">
        <v>17270</v>
      </c>
      <c r="JV238" s="39">
        <v>13980</v>
      </c>
      <c r="JW238" s="39">
        <v>2820</v>
      </c>
      <c r="JX238" s="39" t="s">
        <v>334</v>
      </c>
      <c r="JY238" s="39">
        <v>147990</v>
      </c>
      <c r="JZ238" s="39">
        <v>6570</v>
      </c>
      <c r="KA238" s="39">
        <v>12440</v>
      </c>
      <c r="KB238" s="39">
        <v>36940</v>
      </c>
      <c r="KC238" s="39">
        <v>34040</v>
      </c>
      <c r="KD238" s="39">
        <v>24630</v>
      </c>
      <c r="KE238" s="39">
        <v>17460</v>
      </c>
      <c r="KF238" s="39">
        <v>14080</v>
      </c>
      <c r="KG238" s="39">
        <v>2830</v>
      </c>
      <c r="KH238" s="39" t="s">
        <v>334</v>
      </c>
      <c r="KI238" s="39">
        <v>148980</v>
      </c>
      <c r="KJ238" s="39">
        <v>6570</v>
      </c>
      <c r="KK238" s="39">
        <v>12460</v>
      </c>
      <c r="KL238" s="39">
        <v>37020</v>
      </c>
      <c r="KM238" s="39">
        <v>34310</v>
      </c>
      <c r="KN238" s="39">
        <v>25000</v>
      </c>
      <c r="KO238" s="39">
        <v>17910</v>
      </c>
      <c r="KP238" s="39">
        <v>14230</v>
      </c>
      <c r="KQ238" s="39">
        <v>2860</v>
      </c>
      <c r="KR238" s="39" t="s">
        <v>334</v>
      </c>
      <c r="KS238" s="39">
        <v>150360</v>
      </c>
      <c r="KT238" s="39">
        <v>6570</v>
      </c>
      <c r="KU238" s="39">
        <v>12810</v>
      </c>
      <c r="KV238" s="39">
        <v>37110</v>
      </c>
      <c r="KW238" s="39">
        <v>34570</v>
      </c>
      <c r="KX238" s="39">
        <v>25670</v>
      </c>
      <c r="KY238" s="39">
        <v>18810</v>
      </c>
      <c r="KZ238" s="39">
        <v>14660</v>
      </c>
      <c r="LA238" s="39">
        <v>2930</v>
      </c>
      <c r="LB238" s="39" t="s">
        <v>334</v>
      </c>
      <c r="LC238" s="39">
        <v>153140</v>
      </c>
      <c r="LD238" t="str">
        <f>INDEX(Lookup!$F$2:$F$375, MATCH(D238,Lookup!$A$2:$A$375,0))</f>
        <v>Greater London Authority</v>
      </c>
    </row>
    <row r="239" spans="2:316" ht="15" customHeight="1" x14ac:dyDescent="0.25">
      <c r="B239" s="1" t="s">
        <v>342</v>
      </c>
      <c r="C239" s="42">
        <v>5990</v>
      </c>
      <c r="D239" s="42" t="s">
        <v>805</v>
      </c>
      <c r="E239" s="37" t="s">
        <v>806</v>
      </c>
      <c r="F239" s="38">
        <v>1140</v>
      </c>
      <c r="G239" s="38">
        <v>2840</v>
      </c>
      <c r="H239" s="38">
        <v>12360</v>
      </c>
      <c r="I239" s="38">
        <v>20160</v>
      </c>
      <c r="J239" s="38">
        <v>20010</v>
      </c>
      <c r="K239" s="38">
        <v>15320</v>
      </c>
      <c r="L239" s="38">
        <v>20280</v>
      </c>
      <c r="M239" s="38">
        <v>13510</v>
      </c>
      <c r="N239" s="38" t="s">
        <v>334</v>
      </c>
      <c r="O239" s="39">
        <v>105620</v>
      </c>
      <c r="P239" s="39">
        <v>1040</v>
      </c>
      <c r="Q239" s="39">
        <v>2920</v>
      </c>
      <c r="R239" s="39">
        <v>12620</v>
      </c>
      <c r="S239" s="39">
        <v>20680</v>
      </c>
      <c r="T239" s="39">
        <v>20030</v>
      </c>
      <c r="U239" s="39">
        <v>15140</v>
      </c>
      <c r="V239" s="39">
        <v>19780</v>
      </c>
      <c r="W239" s="39">
        <v>13240</v>
      </c>
      <c r="X239" s="39" t="s">
        <v>334</v>
      </c>
      <c r="Y239" s="39">
        <v>105440</v>
      </c>
      <c r="Z239" s="39">
        <v>1180</v>
      </c>
      <c r="AA239" s="39">
        <v>3650</v>
      </c>
      <c r="AB239" s="39">
        <v>14310</v>
      </c>
      <c r="AC239" s="39">
        <v>21520</v>
      </c>
      <c r="AD239" s="39">
        <v>20230</v>
      </c>
      <c r="AE239" s="39">
        <v>14350</v>
      </c>
      <c r="AF239" s="39">
        <v>18420</v>
      </c>
      <c r="AG239" s="39">
        <v>12260</v>
      </c>
      <c r="AH239" s="39" t="s">
        <v>334</v>
      </c>
      <c r="AI239" s="39">
        <v>105920</v>
      </c>
      <c r="AJ239" s="39">
        <v>1310</v>
      </c>
      <c r="AK239" s="39">
        <v>4040</v>
      </c>
      <c r="AL239" s="39">
        <v>15130</v>
      </c>
      <c r="AM239" s="39">
        <v>21210</v>
      </c>
      <c r="AN239" s="39">
        <v>20100</v>
      </c>
      <c r="AO239" s="39">
        <v>14330</v>
      </c>
      <c r="AP239" s="39">
        <v>18490</v>
      </c>
      <c r="AQ239" s="39">
        <v>12270</v>
      </c>
      <c r="AR239" s="39" t="s">
        <v>334</v>
      </c>
      <c r="AS239" s="39">
        <v>106870</v>
      </c>
      <c r="AT239" s="39">
        <v>1350</v>
      </c>
      <c r="AU239" s="39">
        <v>4110</v>
      </c>
      <c r="AV239" s="39">
        <v>15270</v>
      </c>
      <c r="AW239" s="39">
        <v>21510</v>
      </c>
      <c r="AX239" s="39">
        <v>20190</v>
      </c>
      <c r="AY239" s="39">
        <v>14300</v>
      </c>
      <c r="AZ239" s="39">
        <v>18540</v>
      </c>
      <c r="BA239" s="39">
        <v>12280</v>
      </c>
      <c r="BB239" s="39" t="s">
        <v>334</v>
      </c>
      <c r="BC239" s="39">
        <v>107550</v>
      </c>
      <c r="BD239" s="39">
        <v>1340</v>
      </c>
      <c r="BE239" s="39">
        <v>4100</v>
      </c>
      <c r="BF239" s="39">
        <v>15380</v>
      </c>
      <c r="BG239" s="39">
        <v>21600</v>
      </c>
      <c r="BH239" s="39">
        <v>20280</v>
      </c>
      <c r="BI239" s="39">
        <v>14290</v>
      </c>
      <c r="BJ239" s="39">
        <v>18970</v>
      </c>
      <c r="BK239" s="39">
        <v>12490</v>
      </c>
      <c r="BL239" s="39" t="s">
        <v>334</v>
      </c>
      <c r="BM239" s="39">
        <v>108440</v>
      </c>
      <c r="BN239" s="39">
        <v>1350</v>
      </c>
      <c r="BO239" s="39">
        <v>4420</v>
      </c>
      <c r="BP239" s="39">
        <v>15410</v>
      </c>
      <c r="BQ239" s="39">
        <v>21590</v>
      </c>
      <c r="BR239" s="39">
        <v>20480</v>
      </c>
      <c r="BS239" s="39">
        <v>14390</v>
      </c>
      <c r="BT239" s="39">
        <v>19350</v>
      </c>
      <c r="BU239" s="39">
        <v>12790</v>
      </c>
      <c r="BV239" s="39" t="s">
        <v>334</v>
      </c>
      <c r="BW239" s="39">
        <v>109770</v>
      </c>
      <c r="BX239" s="39">
        <v>1400</v>
      </c>
      <c r="BY239" s="39">
        <v>5220</v>
      </c>
      <c r="BZ239" s="39">
        <v>15290</v>
      </c>
      <c r="CA239" s="39">
        <v>21540</v>
      </c>
      <c r="CB239" s="39">
        <v>20490</v>
      </c>
      <c r="CC239" s="39">
        <v>14440</v>
      </c>
      <c r="CD239" s="39">
        <v>19630</v>
      </c>
      <c r="CE239" s="39">
        <v>12970</v>
      </c>
      <c r="CF239" s="39" t="s">
        <v>334</v>
      </c>
      <c r="CG239" s="39">
        <v>110990</v>
      </c>
      <c r="CH239" s="39">
        <v>1490</v>
      </c>
      <c r="CI239" s="39">
        <v>6020</v>
      </c>
      <c r="CJ239" s="39">
        <v>15360</v>
      </c>
      <c r="CK239" s="39">
        <v>21180</v>
      </c>
      <c r="CL239" s="39">
        <v>20220</v>
      </c>
      <c r="CM239" s="39">
        <v>14810</v>
      </c>
      <c r="CN239" s="39">
        <v>19950</v>
      </c>
      <c r="CO239" s="39">
        <v>13190</v>
      </c>
      <c r="CP239" s="39" t="s">
        <v>334</v>
      </c>
      <c r="CQ239" s="39">
        <v>112210</v>
      </c>
      <c r="CR239" s="39">
        <v>1480</v>
      </c>
      <c r="CS239" s="39">
        <v>6050</v>
      </c>
      <c r="CT239" s="39">
        <v>15400</v>
      </c>
      <c r="CU239" s="39">
        <v>21330</v>
      </c>
      <c r="CV239" s="39">
        <v>20410</v>
      </c>
      <c r="CW239" s="39">
        <v>14910</v>
      </c>
      <c r="CX239" s="39">
        <v>20170</v>
      </c>
      <c r="CY239" s="39">
        <v>13270</v>
      </c>
      <c r="CZ239" s="39" t="s">
        <v>334</v>
      </c>
      <c r="DA239" s="39">
        <v>113020</v>
      </c>
      <c r="DB239" s="39">
        <v>1500</v>
      </c>
      <c r="DC239" s="39">
        <v>6090</v>
      </c>
      <c r="DD239" s="39">
        <v>15410</v>
      </c>
      <c r="DE239" s="39">
        <v>21390</v>
      </c>
      <c r="DF239" s="39">
        <v>20500</v>
      </c>
      <c r="DG239" s="39">
        <v>15050</v>
      </c>
      <c r="DH239" s="39">
        <v>20440</v>
      </c>
      <c r="DI239" s="39">
        <v>13390</v>
      </c>
      <c r="DJ239" s="39" t="s">
        <v>334</v>
      </c>
      <c r="DK239" s="39">
        <v>113760</v>
      </c>
      <c r="DL239" s="39">
        <v>1480</v>
      </c>
      <c r="DM239" s="39">
        <v>6120</v>
      </c>
      <c r="DN239" s="39">
        <v>15520</v>
      </c>
      <c r="DO239" s="39">
        <v>21540</v>
      </c>
      <c r="DP239" s="39">
        <v>20740</v>
      </c>
      <c r="DQ239" s="39">
        <v>15280</v>
      </c>
      <c r="DR239" s="39">
        <v>20790</v>
      </c>
      <c r="DS239" s="39">
        <v>13540</v>
      </c>
      <c r="DT239" s="39" t="s">
        <v>334</v>
      </c>
      <c r="DU239" s="39">
        <v>115000</v>
      </c>
      <c r="DV239" s="39">
        <v>1530</v>
      </c>
      <c r="DW239" s="39">
        <v>6130</v>
      </c>
      <c r="DX239" s="39">
        <v>15500</v>
      </c>
      <c r="DY239" s="39">
        <v>21630</v>
      </c>
      <c r="DZ239" s="39">
        <v>20940</v>
      </c>
      <c r="EA239" s="39">
        <v>15370</v>
      </c>
      <c r="EB239" s="39">
        <v>20900</v>
      </c>
      <c r="EC239" s="39">
        <v>13610</v>
      </c>
      <c r="ED239" s="39" t="s">
        <v>334</v>
      </c>
      <c r="EE239" s="39">
        <v>115620</v>
      </c>
      <c r="EF239" s="39">
        <v>1570</v>
      </c>
      <c r="EG239" s="39">
        <v>6320</v>
      </c>
      <c r="EH239" s="39">
        <v>15640</v>
      </c>
      <c r="EI239" s="39">
        <v>21830</v>
      </c>
      <c r="EJ239" s="39">
        <v>21220</v>
      </c>
      <c r="EK239" s="39">
        <v>15770</v>
      </c>
      <c r="EL239" s="39">
        <v>21270</v>
      </c>
      <c r="EM239" s="39">
        <v>13810</v>
      </c>
      <c r="EN239" s="39" t="s">
        <v>334</v>
      </c>
      <c r="EO239" s="39">
        <v>117440</v>
      </c>
      <c r="EP239" s="39">
        <v>1570</v>
      </c>
      <c r="EQ239" s="39">
        <v>6410</v>
      </c>
      <c r="ER239" s="39">
        <v>15780</v>
      </c>
      <c r="ES239" s="39">
        <v>21900</v>
      </c>
      <c r="ET239" s="39">
        <v>21340</v>
      </c>
      <c r="EU239" s="39">
        <v>15970</v>
      </c>
      <c r="EV239" s="39">
        <v>21340</v>
      </c>
      <c r="EW239" s="39">
        <v>13840</v>
      </c>
      <c r="EX239" s="39" t="s">
        <v>334</v>
      </c>
      <c r="EY239" s="39">
        <v>118140</v>
      </c>
      <c r="EZ239" s="39">
        <v>1620</v>
      </c>
      <c r="FA239" s="39">
        <v>6600</v>
      </c>
      <c r="FB239" s="39">
        <v>15830</v>
      </c>
      <c r="FC239" s="39">
        <v>22000</v>
      </c>
      <c r="FD239" s="39">
        <v>21410</v>
      </c>
      <c r="FE239" s="39">
        <v>16080</v>
      </c>
      <c r="FF239" s="39">
        <v>21310</v>
      </c>
      <c r="FG239" s="39">
        <v>13870</v>
      </c>
      <c r="FH239" s="39" t="s">
        <v>334</v>
      </c>
      <c r="FI239" s="39">
        <v>118720</v>
      </c>
      <c r="FJ239" s="39">
        <v>1720</v>
      </c>
      <c r="FK239" s="39">
        <v>6800</v>
      </c>
      <c r="FL239" s="39">
        <v>15780</v>
      </c>
      <c r="FM239" s="39">
        <v>22080</v>
      </c>
      <c r="FN239" s="39">
        <v>21550</v>
      </c>
      <c r="FO239" s="39">
        <v>16190</v>
      </c>
      <c r="FP239" s="39">
        <v>21300</v>
      </c>
      <c r="FQ239" s="39">
        <v>13970</v>
      </c>
      <c r="FR239" s="39" t="s">
        <v>334</v>
      </c>
      <c r="FS239" s="39">
        <v>119390</v>
      </c>
      <c r="FT239" s="39">
        <v>1750</v>
      </c>
      <c r="FU239" s="39">
        <v>6790</v>
      </c>
      <c r="FV239" s="39">
        <v>15840</v>
      </c>
      <c r="FW239" s="39">
        <v>22270</v>
      </c>
      <c r="FX239" s="39">
        <v>21850</v>
      </c>
      <c r="FY239" s="39">
        <v>16440</v>
      </c>
      <c r="FZ239" s="39">
        <v>21410</v>
      </c>
      <c r="GA239" s="39">
        <v>14100</v>
      </c>
      <c r="GB239" s="39" t="s">
        <v>334</v>
      </c>
      <c r="GC239" s="39">
        <v>120440</v>
      </c>
      <c r="GD239" s="39">
        <v>1740</v>
      </c>
      <c r="GE239" s="39">
        <v>6810</v>
      </c>
      <c r="GF239" s="39">
        <v>15860</v>
      </c>
      <c r="GG239" s="39">
        <v>22380</v>
      </c>
      <c r="GH239" s="39">
        <v>22010</v>
      </c>
      <c r="GI239" s="39">
        <v>16670</v>
      </c>
      <c r="GJ239" s="39">
        <v>21610</v>
      </c>
      <c r="GK239" s="39">
        <v>14290</v>
      </c>
      <c r="GL239" s="39" t="s">
        <v>334</v>
      </c>
      <c r="GM239" s="39">
        <v>121380</v>
      </c>
      <c r="GN239" s="39">
        <v>1750</v>
      </c>
      <c r="GO239" s="39">
        <v>6830</v>
      </c>
      <c r="GP239" s="39">
        <v>15830</v>
      </c>
      <c r="GQ239" s="39">
        <v>22490</v>
      </c>
      <c r="GR239" s="39">
        <v>22190</v>
      </c>
      <c r="GS239" s="39">
        <v>16770</v>
      </c>
      <c r="GT239" s="39">
        <v>21680</v>
      </c>
      <c r="GU239" s="39">
        <v>14440</v>
      </c>
      <c r="GV239" s="39" t="s">
        <v>334</v>
      </c>
      <c r="GW239" s="39">
        <v>121960</v>
      </c>
      <c r="GX239" s="39">
        <v>1740</v>
      </c>
      <c r="GY239" s="39">
        <v>6800</v>
      </c>
      <c r="GZ239" s="39">
        <v>15850</v>
      </c>
      <c r="HA239" s="39">
        <v>22560</v>
      </c>
      <c r="HB239" s="39">
        <v>22340</v>
      </c>
      <c r="HC239" s="39">
        <v>16930</v>
      </c>
      <c r="HD239" s="39">
        <v>21810</v>
      </c>
      <c r="HE239" s="39">
        <v>14580</v>
      </c>
      <c r="HF239" s="39" t="s">
        <v>334</v>
      </c>
      <c r="HG239" s="39">
        <v>122610</v>
      </c>
      <c r="HH239" s="39">
        <v>1750</v>
      </c>
      <c r="HI239" s="39">
        <v>6800</v>
      </c>
      <c r="HJ239" s="39">
        <v>15890</v>
      </c>
      <c r="HK239" s="39">
        <v>22560</v>
      </c>
      <c r="HL239" s="39">
        <v>22360</v>
      </c>
      <c r="HM239" s="39">
        <v>16970</v>
      </c>
      <c r="HN239" s="39">
        <v>21870</v>
      </c>
      <c r="HO239" s="39">
        <v>14700</v>
      </c>
      <c r="HP239" s="39" t="s">
        <v>334</v>
      </c>
      <c r="HQ239" s="39">
        <v>122900</v>
      </c>
      <c r="HR239" s="39">
        <v>1730</v>
      </c>
      <c r="HS239" s="39">
        <v>6810</v>
      </c>
      <c r="HT239" s="39">
        <v>15900</v>
      </c>
      <c r="HU239" s="39">
        <v>22640</v>
      </c>
      <c r="HV239" s="39">
        <v>22490</v>
      </c>
      <c r="HW239" s="39">
        <v>17120</v>
      </c>
      <c r="HX239" s="39">
        <v>22070</v>
      </c>
      <c r="HY239" s="39">
        <v>14900</v>
      </c>
      <c r="HZ239" s="39" t="s">
        <v>334</v>
      </c>
      <c r="IA239" s="39">
        <v>123650</v>
      </c>
      <c r="IB239" s="39">
        <v>1740</v>
      </c>
      <c r="IC239" s="39">
        <v>6820</v>
      </c>
      <c r="ID239" s="39">
        <v>15930</v>
      </c>
      <c r="IE239" s="39">
        <v>22650</v>
      </c>
      <c r="IF239" s="39">
        <v>22620</v>
      </c>
      <c r="IG239" s="39">
        <v>17320</v>
      </c>
      <c r="IH239" s="39">
        <v>22260</v>
      </c>
      <c r="II239" s="39">
        <v>15070</v>
      </c>
      <c r="IJ239" s="39" t="s">
        <v>334</v>
      </c>
      <c r="IK239" s="39">
        <v>124410</v>
      </c>
      <c r="IL239" s="39">
        <v>1730</v>
      </c>
      <c r="IM239" s="39">
        <v>6640</v>
      </c>
      <c r="IN239" s="39">
        <v>15930</v>
      </c>
      <c r="IO239" s="39">
        <v>22750</v>
      </c>
      <c r="IP239" s="39">
        <v>22850</v>
      </c>
      <c r="IQ239" s="39">
        <v>17550</v>
      </c>
      <c r="IR239" s="39">
        <v>22680</v>
      </c>
      <c r="IS239" s="39">
        <v>15340</v>
      </c>
      <c r="IT239" s="39" t="s">
        <v>334</v>
      </c>
      <c r="IU239" s="39">
        <v>125460</v>
      </c>
      <c r="IV239" s="39">
        <v>1720</v>
      </c>
      <c r="IW239" s="39">
        <v>6670</v>
      </c>
      <c r="IX239" s="39">
        <v>15960</v>
      </c>
      <c r="IY239" s="39">
        <v>22810</v>
      </c>
      <c r="IZ239" s="39">
        <v>23100</v>
      </c>
      <c r="JA239" s="39">
        <v>17700</v>
      </c>
      <c r="JB239" s="39">
        <v>23040</v>
      </c>
      <c r="JC239" s="39">
        <v>15710</v>
      </c>
      <c r="JD239" s="39" t="s">
        <v>334</v>
      </c>
      <c r="JE239" s="39">
        <v>126700</v>
      </c>
      <c r="JF239" s="39">
        <v>1710</v>
      </c>
      <c r="JG239" s="39">
        <v>6670</v>
      </c>
      <c r="JH239" s="39">
        <v>15980</v>
      </c>
      <c r="JI239" s="39">
        <v>22840</v>
      </c>
      <c r="JJ239" s="39">
        <v>23160</v>
      </c>
      <c r="JK239" s="39">
        <v>17850</v>
      </c>
      <c r="JL239" s="39">
        <v>23220</v>
      </c>
      <c r="JM239" s="39">
        <v>15910</v>
      </c>
      <c r="JN239" s="39" t="s">
        <v>334</v>
      </c>
      <c r="JO239" s="39">
        <v>127340</v>
      </c>
      <c r="JP239" s="39">
        <v>1700</v>
      </c>
      <c r="JQ239" s="39">
        <v>6630</v>
      </c>
      <c r="JR239" s="39">
        <v>15820</v>
      </c>
      <c r="JS239" s="39">
        <v>22820</v>
      </c>
      <c r="JT239" s="39">
        <v>23510</v>
      </c>
      <c r="JU239" s="39">
        <v>18350</v>
      </c>
      <c r="JV239" s="39">
        <v>23560</v>
      </c>
      <c r="JW239" s="39">
        <v>16140</v>
      </c>
      <c r="JX239" s="39" t="s">
        <v>334</v>
      </c>
      <c r="JY239" s="39">
        <v>128520</v>
      </c>
      <c r="JZ239" s="39">
        <v>1700</v>
      </c>
      <c r="KA239" s="39">
        <v>6460</v>
      </c>
      <c r="KB239" s="39">
        <v>15780</v>
      </c>
      <c r="KC239" s="39">
        <v>22830</v>
      </c>
      <c r="KD239" s="39">
        <v>23680</v>
      </c>
      <c r="KE239" s="39">
        <v>18530</v>
      </c>
      <c r="KF239" s="39">
        <v>23710</v>
      </c>
      <c r="KG239" s="39">
        <v>16270</v>
      </c>
      <c r="KH239" s="39" t="s">
        <v>334</v>
      </c>
      <c r="KI239" s="39">
        <v>128950</v>
      </c>
      <c r="KJ239" s="39">
        <v>1740</v>
      </c>
      <c r="KK239" s="39">
        <v>6500</v>
      </c>
      <c r="KL239" s="39">
        <v>15810</v>
      </c>
      <c r="KM239" s="39">
        <v>22880</v>
      </c>
      <c r="KN239" s="39">
        <v>23960</v>
      </c>
      <c r="KO239" s="39">
        <v>18770</v>
      </c>
      <c r="KP239" s="39">
        <v>23880</v>
      </c>
      <c r="KQ239" s="39">
        <v>16400</v>
      </c>
      <c r="KR239" s="39" t="s">
        <v>334</v>
      </c>
      <c r="KS239" s="39">
        <v>129940</v>
      </c>
      <c r="KT239" s="39">
        <v>1770</v>
      </c>
      <c r="KU239" s="39">
        <v>6550</v>
      </c>
      <c r="KV239" s="39">
        <v>15770</v>
      </c>
      <c r="KW239" s="39">
        <v>23000</v>
      </c>
      <c r="KX239" s="39">
        <v>24240</v>
      </c>
      <c r="KY239" s="39">
        <v>19020</v>
      </c>
      <c r="KZ239" s="39">
        <v>24170</v>
      </c>
      <c r="LA239" s="39">
        <v>16760</v>
      </c>
      <c r="LB239" s="39" t="s">
        <v>334</v>
      </c>
      <c r="LC239" s="39">
        <v>131270</v>
      </c>
      <c r="LD239" t="str">
        <f>INDEX(Lookup!$F$2:$F$375, MATCH(D239,Lookup!$A$2:$A$375,0))</f>
        <v>Greater London Authority</v>
      </c>
    </row>
    <row r="240" spans="2:316" ht="15" customHeight="1" x14ac:dyDescent="0.25">
      <c r="B240" s="1" t="s">
        <v>357</v>
      </c>
      <c r="C240" s="42" t="s">
        <v>331</v>
      </c>
      <c r="D240" s="42" t="s">
        <v>807</v>
      </c>
      <c r="E240" s="41" t="s">
        <v>808</v>
      </c>
      <c r="F240" s="38">
        <v>49670</v>
      </c>
      <c r="G240" s="38">
        <v>162970</v>
      </c>
      <c r="H240" s="38">
        <v>463150</v>
      </c>
      <c r="I240" s="38">
        <v>499010</v>
      </c>
      <c r="J240" s="38">
        <v>325630</v>
      </c>
      <c r="K240" s="38">
        <v>144240</v>
      </c>
      <c r="L240" s="38">
        <v>98780</v>
      </c>
      <c r="M240" s="38">
        <v>14790</v>
      </c>
      <c r="N240" s="38" t="s">
        <v>334</v>
      </c>
      <c r="O240" s="39">
        <v>1758220</v>
      </c>
      <c r="P240" s="39">
        <v>49680</v>
      </c>
      <c r="Q240" s="39">
        <v>165750</v>
      </c>
      <c r="R240" s="39">
        <v>468000</v>
      </c>
      <c r="S240" s="39">
        <v>504170</v>
      </c>
      <c r="T240" s="39">
        <v>323420</v>
      </c>
      <c r="U240" s="39">
        <v>142320</v>
      </c>
      <c r="V240" s="39">
        <v>97670</v>
      </c>
      <c r="W240" s="39">
        <v>14630</v>
      </c>
      <c r="X240" s="39" t="s">
        <v>334</v>
      </c>
      <c r="Y240" s="39">
        <v>1765610</v>
      </c>
      <c r="Z240" s="39">
        <v>53030</v>
      </c>
      <c r="AA240" s="39">
        <v>173740</v>
      </c>
      <c r="AB240" s="39">
        <v>470940</v>
      </c>
      <c r="AC240" s="39">
        <v>509820</v>
      </c>
      <c r="AD240" s="39">
        <v>319740</v>
      </c>
      <c r="AE240" s="39">
        <v>139450</v>
      </c>
      <c r="AF240" s="39">
        <v>94870</v>
      </c>
      <c r="AG240" s="39">
        <v>13940</v>
      </c>
      <c r="AH240" s="39" t="s">
        <v>334</v>
      </c>
      <c r="AI240" s="39">
        <v>1775530</v>
      </c>
      <c r="AJ240" s="39">
        <v>55640</v>
      </c>
      <c r="AK240" s="39">
        <v>177750</v>
      </c>
      <c r="AL240" s="39">
        <v>472580</v>
      </c>
      <c r="AM240" s="39">
        <v>514040</v>
      </c>
      <c r="AN240" s="39">
        <v>318920</v>
      </c>
      <c r="AO240" s="39">
        <v>139430</v>
      </c>
      <c r="AP240" s="39">
        <v>94660</v>
      </c>
      <c r="AQ240" s="39">
        <v>13990</v>
      </c>
      <c r="AR240" s="39" t="s">
        <v>334</v>
      </c>
      <c r="AS240" s="39">
        <v>1787020</v>
      </c>
      <c r="AT240" s="39">
        <v>56530</v>
      </c>
      <c r="AU240" s="39">
        <v>179980</v>
      </c>
      <c r="AV240" s="39">
        <v>475510</v>
      </c>
      <c r="AW240" s="39">
        <v>517300</v>
      </c>
      <c r="AX240" s="39">
        <v>318040</v>
      </c>
      <c r="AY240" s="39">
        <v>139690</v>
      </c>
      <c r="AZ240" s="39">
        <v>95340</v>
      </c>
      <c r="BA240" s="39">
        <v>14240</v>
      </c>
      <c r="BB240" s="39" t="s">
        <v>334</v>
      </c>
      <c r="BC240" s="39">
        <v>1796630</v>
      </c>
      <c r="BD240" s="39">
        <v>56410</v>
      </c>
      <c r="BE240" s="39">
        <v>181890</v>
      </c>
      <c r="BF240" s="39">
        <v>477390</v>
      </c>
      <c r="BG240" s="39">
        <v>519120</v>
      </c>
      <c r="BH240" s="39">
        <v>318470</v>
      </c>
      <c r="BI240" s="39">
        <v>140250</v>
      </c>
      <c r="BJ240" s="39">
        <v>96050</v>
      </c>
      <c r="BK240" s="39">
        <v>14390</v>
      </c>
      <c r="BL240" s="39" t="s">
        <v>334</v>
      </c>
      <c r="BM240" s="39">
        <v>1803970</v>
      </c>
      <c r="BN240" s="39">
        <v>55830</v>
      </c>
      <c r="BO240" s="39">
        <v>183790</v>
      </c>
      <c r="BP240" s="39">
        <v>478910</v>
      </c>
      <c r="BQ240" s="39">
        <v>521770</v>
      </c>
      <c r="BR240" s="39">
        <v>318960</v>
      </c>
      <c r="BS240" s="39">
        <v>141130</v>
      </c>
      <c r="BT240" s="39">
        <v>96680</v>
      </c>
      <c r="BU240" s="39">
        <v>14640</v>
      </c>
      <c r="BV240" s="39" t="s">
        <v>334</v>
      </c>
      <c r="BW240" s="39">
        <v>1811710</v>
      </c>
      <c r="BX240" s="39">
        <v>57150</v>
      </c>
      <c r="BY240" s="39">
        <v>184550</v>
      </c>
      <c r="BZ240" s="39">
        <v>479350</v>
      </c>
      <c r="CA240" s="39">
        <v>524270</v>
      </c>
      <c r="CB240" s="39">
        <v>319900</v>
      </c>
      <c r="CC240" s="39">
        <v>141790</v>
      </c>
      <c r="CD240" s="39">
        <v>97250</v>
      </c>
      <c r="CE240" s="39">
        <v>14930</v>
      </c>
      <c r="CF240" s="39" t="s">
        <v>334</v>
      </c>
      <c r="CG240" s="39">
        <v>1819180</v>
      </c>
      <c r="CH240" s="39">
        <v>57050</v>
      </c>
      <c r="CI240" s="39">
        <v>184800</v>
      </c>
      <c r="CJ240" s="39">
        <v>481010</v>
      </c>
      <c r="CK240" s="39">
        <v>527000</v>
      </c>
      <c r="CL240" s="39">
        <v>321080</v>
      </c>
      <c r="CM240" s="39">
        <v>142670</v>
      </c>
      <c r="CN240" s="39">
        <v>97650</v>
      </c>
      <c r="CO240" s="39">
        <v>15110</v>
      </c>
      <c r="CP240" s="39" t="s">
        <v>334</v>
      </c>
      <c r="CQ240" s="39">
        <v>1826370</v>
      </c>
      <c r="CR240" s="39">
        <v>56270</v>
      </c>
      <c r="CS240" s="39">
        <v>185710</v>
      </c>
      <c r="CT240" s="39">
        <v>482780</v>
      </c>
      <c r="CU240" s="39">
        <v>529580</v>
      </c>
      <c r="CV240" s="39">
        <v>322500</v>
      </c>
      <c r="CW240" s="39">
        <v>143320</v>
      </c>
      <c r="CX240" s="39">
        <v>98140</v>
      </c>
      <c r="CY240" s="39">
        <v>15270</v>
      </c>
      <c r="CZ240" s="39" t="s">
        <v>334</v>
      </c>
      <c r="DA240" s="39">
        <v>1833570</v>
      </c>
      <c r="DB240" s="39">
        <v>54720</v>
      </c>
      <c r="DC240" s="39">
        <v>186740</v>
      </c>
      <c r="DD240" s="39">
        <v>485990</v>
      </c>
      <c r="DE240" s="39">
        <v>532360</v>
      </c>
      <c r="DF240" s="39">
        <v>323890</v>
      </c>
      <c r="DG240" s="39">
        <v>144420</v>
      </c>
      <c r="DH240" s="39">
        <v>98670</v>
      </c>
      <c r="DI240" s="39">
        <v>15460</v>
      </c>
      <c r="DJ240" s="39" t="s">
        <v>334</v>
      </c>
      <c r="DK240" s="39">
        <v>1842260</v>
      </c>
      <c r="DL240" s="39">
        <v>55070</v>
      </c>
      <c r="DM240" s="39">
        <v>188090</v>
      </c>
      <c r="DN240" s="39">
        <v>489800</v>
      </c>
      <c r="DO240" s="39">
        <v>535450</v>
      </c>
      <c r="DP240" s="39">
        <v>324940</v>
      </c>
      <c r="DQ240" s="39">
        <v>145210</v>
      </c>
      <c r="DR240" s="39">
        <v>99060</v>
      </c>
      <c r="DS240" s="39">
        <v>15640</v>
      </c>
      <c r="DT240" s="39" t="s">
        <v>334</v>
      </c>
      <c r="DU240" s="39">
        <v>1853250</v>
      </c>
      <c r="DV240" s="39">
        <v>54630</v>
      </c>
      <c r="DW240" s="39">
        <v>189900</v>
      </c>
      <c r="DX240" s="39">
        <v>494730</v>
      </c>
      <c r="DY240" s="39">
        <v>538180</v>
      </c>
      <c r="DZ240" s="39">
        <v>326320</v>
      </c>
      <c r="EA240" s="39">
        <v>146130</v>
      </c>
      <c r="EB240" s="39">
        <v>99290</v>
      </c>
      <c r="EC240" s="39">
        <v>15770</v>
      </c>
      <c r="ED240" s="39" t="s">
        <v>334</v>
      </c>
      <c r="EE240" s="39">
        <v>1864940</v>
      </c>
      <c r="EF240" s="39">
        <v>54710</v>
      </c>
      <c r="EG240" s="39">
        <v>191930</v>
      </c>
      <c r="EH240" s="39">
        <v>500030</v>
      </c>
      <c r="EI240" s="39">
        <v>540790</v>
      </c>
      <c r="EJ240" s="39">
        <v>327330</v>
      </c>
      <c r="EK240" s="39">
        <v>146780</v>
      </c>
      <c r="EL240" s="39">
        <v>99630</v>
      </c>
      <c r="EM240" s="39">
        <v>15940</v>
      </c>
      <c r="EN240" s="39" t="s">
        <v>334</v>
      </c>
      <c r="EO240" s="39">
        <v>1877150</v>
      </c>
      <c r="EP240" s="39">
        <v>54700</v>
      </c>
      <c r="EQ240" s="39">
        <v>194300</v>
      </c>
      <c r="ER240" s="39">
        <v>506570</v>
      </c>
      <c r="ES240" s="39">
        <v>544210</v>
      </c>
      <c r="ET240" s="39">
        <v>328370</v>
      </c>
      <c r="EU240" s="39">
        <v>147430</v>
      </c>
      <c r="EV240" s="39">
        <v>99770</v>
      </c>
      <c r="EW240" s="39">
        <v>16110</v>
      </c>
      <c r="EX240" s="39" t="s">
        <v>334</v>
      </c>
      <c r="EY240" s="39">
        <v>1891480</v>
      </c>
      <c r="EZ240" s="39">
        <v>54460</v>
      </c>
      <c r="FA240" s="39">
        <v>196640</v>
      </c>
      <c r="FB240" s="39">
        <v>513090</v>
      </c>
      <c r="FC240" s="39">
        <v>546980</v>
      </c>
      <c r="FD240" s="39">
        <v>329420</v>
      </c>
      <c r="FE240" s="39">
        <v>147900</v>
      </c>
      <c r="FF240" s="39">
        <v>99990</v>
      </c>
      <c r="FG240" s="39">
        <v>16380</v>
      </c>
      <c r="FH240" s="39" t="s">
        <v>334</v>
      </c>
      <c r="FI240" s="39">
        <v>1904850</v>
      </c>
      <c r="FJ240" s="39">
        <v>54800</v>
      </c>
      <c r="FK240" s="39">
        <v>199540</v>
      </c>
      <c r="FL240" s="39">
        <v>519430</v>
      </c>
      <c r="FM240" s="39">
        <v>551320</v>
      </c>
      <c r="FN240" s="39">
        <v>329650</v>
      </c>
      <c r="FO240" s="39">
        <v>148180</v>
      </c>
      <c r="FP240" s="39">
        <v>100100</v>
      </c>
      <c r="FQ240" s="39">
        <v>16570</v>
      </c>
      <c r="FR240" s="39" t="s">
        <v>334</v>
      </c>
      <c r="FS240" s="39">
        <v>1919580</v>
      </c>
      <c r="FT240" s="39">
        <v>55540</v>
      </c>
      <c r="FU240" s="39">
        <v>202560</v>
      </c>
      <c r="FV240" s="39">
        <v>525150</v>
      </c>
      <c r="FW240" s="39">
        <v>553820</v>
      </c>
      <c r="FX240" s="39">
        <v>329540</v>
      </c>
      <c r="FY240" s="39">
        <v>148670</v>
      </c>
      <c r="FZ240" s="39">
        <v>100480</v>
      </c>
      <c r="GA240" s="39">
        <v>16770</v>
      </c>
      <c r="GB240" s="39" t="s">
        <v>334</v>
      </c>
      <c r="GC240" s="39">
        <v>1932520</v>
      </c>
      <c r="GD240" s="39">
        <v>56460</v>
      </c>
      <c r="GE240" s="39">
        <v>204940</v>
      </c>
      <c r="GF240" s="39">
        <v>529580</v>
      </c>
      <c r="GG240" s="39">
        <v>555860</v>
      </c>
      <c r="GH240" s="39">
        <v>329870</v>
      </c>
      <c r="GI240" s="39">
        <v>149120</v>
      </c>
      <c r="GJ240" s="39">
        <v>100580</v>
      </c>
      <c r="GK240" s="39">
        <v>17010</v>
      </c>
      <c r="GL240" s="39" t="s">
        <v>334</v>
      </c>
      <c r="GM240" s="39">
        <v>1943410</v>
      </c>
      <c r="GN240" s="39">
        <v>57480</v>
      </c>
      <c r="GO240" s="39">
        <v>206990</v>
      </c>
      <c r="GP240" s="39">
        <v>534400</v>
      </c>
      <c r="GQ240" s="39">
        <v>558770</v>
      </c>
      <c r="GR240" s="39">
        <v>330700</v>
      </c>
      <c r="GS240" s="39">
        <v>149700</v>
      </c>
      <c r="GT240" s="39">
        <v>100890</v>
      </c>
      <c r="GU240" s="39">
        <v>17220</v>
      </c>
      <c r="GV240" s="39" t="s">
        <v>334</v>
      </c>
      <c r="GW240" s="39">
        <v>1956150</v>
      </c>
      <c r="GX240" s="39">
        <v>59010</v>
      </c>
      <c r="GY240" s="39">
        <v>209140</v>
      </c>
      <c r="GZ240" s="39">
        <v>539700</v>
      </c>
      <c r="HA240" s="39">
        <v>562200</v>
      </c>
      <c r="HB240" s="39">
        <v>331860</v>
      </c>
      <c r="HC240" s="39">
        <v>150370</v>
      </c>
      <c r="HD240" s="39">
        <v>101200</v>
      </c>
      <c r="HE240" s="39">
        <v>17410</v>
      </c>
      <c r="HF240" s="39" t="s">
        <v>334</v>
      </c>
      <c r="HG240" s="39">
        <v>1970890</v>
      </c>
      <c r="HH240" s="39">
        <v>59700</v>
      </c>
      <c r="HI240" s="39">
        <v>210450</v>
      </c>
      <c r="HJ240" s="39">
        <v>543570</v>
      </c>
      <c r="HK240" s="39">
        <v>565220</v>
      </c>
      <c r="HL240" s="39">
        <v>332800</v>
      </c>
      <c r="HM240" s="39">
        <v>151610</v>
      </c>
      <c r="HN240" s="39">
        <v>101670</v>
      </c>
      <c r="HO240" s="39">
        <v>17620</v>
      </c>
      <c r="HP240" s="39" t="s">
        <v>334</v>
      </c>
      <c r="HQ240" s="39">
        <v>1982630</v>
      </c>
      <c r="HR240" s="39">
        <v>60350</v>
      </c>
      <c r="HS240" s="39">
        <v>212380</v>
      </c>
      <c r="HT240" s="39">
        <v>548820</v>
      </c>
      <c r="HU240" s="39">
        <v>568890</v>
      </c>
      <c r="HV240" s="39">
        <v>333620</v>
      </c>
      <c r="HW240" s="39">
        <v>152540</v>
      </c>
      <c r="HX240" s="39">
        <v>102120</v>
      </c>
      <c r="HY240" s="39">
        <v>17860</v>
      </c>
      <c r="HZ240" s="39" t="s">
        <v>334</v>
      </c>
      <c r="IA240" s="39">
        <v>1996570</v>
      </c>
      <c r="IB240" s="39">
        <v>62890</v>
      </c>
      <c r="IC240" s="39">
        <v>214840</v>
      </c>
      <c r="ID240" s="39">
        <v>556370</v>
      </c>
      <c r="IE240" s="39">
        <v>574150</v>
      </c>
      <c r="IF240" s="39">
        <v>335810</v>
      </c>
      <c r="IG240" s="39">
        <v>153500</v>
      </c>
      <c r="IH240" s="39">
        <v>102720</v>
      </c>
      <c r="II240" s="39">
        <v>18100</v>
      </c>
      <c r="IJ240" s="39" t="s">
        <v>334</v>
      </c>
      <c r="IK240" s="39">
        <v>2018380</v>
      </c>
      <c r="IL240" s="39">
        <v>65410</v>
      </c>
      <c r="IM240" s="39">
        <v>216650</v>
      </c>
      <c r="IN240" s="39">
        <v>562350</v>
      </c>
      <c r="IO240" s="39">
        <v>578250</v>
      </c>
      <c r="IP240" s="39">
        <v>338040</v>
      </c>
      <c r="IQ240" s="39">
        <v>154690</v>
      </c>
      <c r="IR240" s="39">
        <v>103330</v>
      </c>
      <c r="IS240" s="39">
        <v>18320</v>
      </c>
      <c r="IT240" s="39" t="s">
        <v>334</v>
      </c>
      <c r="IU240" s="39">
        <v>2037040</v>
      </c>
      <c r="IV240" s="39">
        <v>67430</v>
      </c>
      <c r="IW240" s="39">
        <v>218610</v>
      </c>
      <c r="IX240" s="39">
        <v>567880</v>
      </c>
      <c r="IY240" s="39">
        <v>582190</v>
      </c>
      <c r="IZ240" s="39">
        <v>340490</v>
      </c>
      <c r="JA240" s="39">
        <v>155740</v>
      </c>
      <c r="JB240" s="39">
        <v>103910</v>
      </c>
      <c r="JC240" s="39">
        <v>18550</v>
      </c>
      <c r="JD240" s="39" t="s">
        <v>334</v>
      </c>
      <c r="JE240" s="39">
        <v>2054790</v>
      </c>
      <c r="JF240" s="39">
        <v>67990</v>
      </c>
      <c r="JG240" s="39">
        <v>220120</v>
      </c>
      <c r="JH240" s="39">
        <v>575290</v>
      </c>
      <c r="JI240" s="39">
        <v>587650</v>
      </c>
      <c r="JJ240" s="39">
        <v>343090</v>
      </c>
      <c r="JK240" s="39">
        <v>156740</v>
      </c>
      <c r="JL240" s="39">
        <v>104240</v>
      </c>
      <c r="JM240" s="39">
        <v>18690</v>
      </c>
      <c r="JN240" s="39" t="s">
        <v>334</v>
      </c>
      <c r="JO240" s="39">
        <v>2073800</v>
      </c>
      <c r="JP240" s="39">
        <v>68290</v>
      </c>
      <c r="JQ240" s="39">
        <v>221970</v>
      </c>
      <c r="JR240" s="39">
        <v>582890</v>
      </c>
      <c r="JS240" s="39">
        <v>592980</v>
      </c>
      <c r="JT240" s="39">
        <v>345590</v>
      </c>
      <c r="JU240" s="39">
        <v>158200</v>
      </c>
      <c r="JV240" s="39">
        <v>104760</v>
      </c>
      <c r="JW240" s="39">
        <v>18890</v>
      </c>
      <c r="JX240" s="39" t="s">
        <v>334</v>
      </c>
      <c r="JY240" s="39">
        <v>2093560</v>
      </c>
      <c r="JZ240" s="39">
        <v>68970</v>
      </c>
      <c r="KA240" s="39">
        <v>224330</v>
      </c>
      <c r="KB240" s="39">
        <v>589500</v>
      </c>
      <c r="KC240" s="39">
        <v>597900</v>
      </c>
      <c r="KD240" s="39">
        <v>347660</v>
      </c>
      <c r="KE240" s="39">
        <v>158770</v>
      </c>
      <c r="KF240" s="39">
        <v>105220</v>
      </c>
      <c r="KG240" s="39">
        <v>19100</v>
      </c>
      <c r="KH240" s="39" t="s">
        <v>334</v>
      </c>
      <c r="KI240" s="39">
        <v>2111440</v>
      </c>
      <c r="KJ240" s="39">
        <v>70540</v>
      </c>
      <c r="KK240" s="39">
        <v>226960</v>
      </c>
      <c r="KL240" s="39">
        <v>597210</v>
      </c>
      <c r="KM240" s="39">
        <v>602500</v>
      </c>
      <c r="KN240" s="39">
        <v>349960</v>
      </c>
      <c r="KO240" s="39">
        <v>159810</v>
      </c>
      <c r="KP240" s="39">
        <v>105840</v>
      </c>
      <c r="KQ240" s="39">
        <v>19300</v>
      </c>
      <c r="KR240" s="39" t="s">
        <v>334</v>
      </c>
      <c r="KS240" s="39">
        <v>2132110</v>
      </c>
      <c r="KT240" s="39">
        <v>72410</v>
      </c>
      <c r="KU240" s="39">
        <v>229260</v>
      </c>
      <c r="KV240" s="39">
        <v>605220</v>
      </c>
      <c r="KW240" s="39">
        <v>607620</v>
      </c>
      <c r="KX240" s="39">
        <v>352140</v>
      </c>
      <c r="KY240" s="39">
        <v>160890</v>
      </c>
      <c r="KZ240" s="39">
        <v>106450</v>
      </c>
      <c r="LA240" s="39">
        <v>19520</v>
      </c>
      <c r="LB240" s="39" t="s">
        <v>334</v>
      </c>
      <c r="LC240" s="39">
        <v>2153510</v>
      </c>
      <c r="LD240" t="e">
        <f>INDEX(Lookup!$F$2:$F$375, MATCH(D240,Lookup!$A$2:$A$375,0))</f>
        <v>#N/A</v>
      </c>
    </row>
    <row r="241" spans="2:316" ht="15" customHeight="1" x14ac:dyDescent="0.25">
      <c r="B241" s="1" t="s">
        <v>342</v>
      </c>
      <c r="C241" s="42">
        <v>5060</v>
      </c>
      <c r="D241" s="42" t="s">
        <v>809</v>
      </c>
      <c r="E241" s="37" t="s">
        <v>810</v>
      </c>
      <c r="F241" s="38">
        <v>7690</v>
      </c>
      <c r="G241" s="38">
        <v>8420</v>
      </c>
      <c r="H241" s="38">
        <v>36670</v>
      </c>
      <c r="I241" s="38">
        <v>6230</v>
      </c>
      <c r="J241" s="38">
        <v>1470</v>
      </c>
      <c r="K241" s="38">
        <v>300</v>
      </c>
      <c r="L241" s="38">
        <v>40</v>
      </c>
      <c r="M241" s="38">
        <v>10</v>
      </c>
      <c r="N241" s="38" t="s">
        <v>334</v>
      </c>
      <c r="O241" s="39">
        <v>60820</v>
      </c>
      <c r="P241" s="39">
        <v>7480</v>
      </c>
      <c r="Q241" s="39">
        <v>8510</v>
      </c>
      <c r="R241" s="39">
        <v>36840</v>
      </c>
      <c r="S241" s="39">
        <v>6260</v>
      </c>
      <c r="T241" s="39">
        <v>1460</v>
      </c>
      <c r="U241" s="39">
        <v>300</v>
      </c>
      <c r="V241" s="39">
        <v>40</v>
      </c>
      <c r="W241" s="39">
        <v>10</v>
      </c>
      <c r="X241" s="39" t="s">
        <v>334</v>
      </c>
      <c r="Y241" s="39">
        <v>60890</v>
      </c>
      <c r="Z241" s="39">
        <v>7560</v>
      </c>
      <c r="AA241" s="39">
        <v>9470</v>
      </c>
      <c r="AB241" s="39">
        <v>39720</v>
      </c>
      <c r="AC241" s="39">
        <v>6710</v>
      </c>
      <c r="AD241" s="39">
        <v>1510</v>
      </c>
      <c r="AE241" s="39">
        <v>290</v>
      </c>
      <c r="AF241" s="39">
        <v>50</v>
      </c>
      <c r="AG241" s="39">
        <v>20</v>
      </c>
      <c r="AH241" s="39" t="s">
        <v>334</v>
      </c>
      <c r="AI241" s="39">
        <v>65320</v>
      </c>
      <c r="AJ241" s="39">
        <v>7640</v>
      </c>
      <c r="AK241" s="39">
        <v>9520</v>
      </c>
      <c r="AL241" s="39">
        <v>39660</v>
      </c>
      <c r="AM241" s="39">
        <v>6700</v>
      </c>
      <c r="AN241" s="39">
        <v>1570</v>
      </c>
      <c r="AO241" s="39">
        <v>290</v>
      </c>
      <c r="AP241" s="39">
        <v>50</v>
      </c>
      <c r="AQ241" s="39">
        <v>20</v>
      </c>
      <c r="AR241" s="39" t="s">
        <v>334</v>
      </c>
      <c r="AS241" s="39">
        <v>65450</v>
      </c>
      <c r="AT241" s="39">
        <v>7700</v>
      </c>
      <c r="AU241" s="39">
        <v>9560</v>
      </c>
      <c r="AV241" s="39">
        <v>39790</v>
      </c>
      <c r="AW241" s="39">
        <v>6880</v>
      </c>
      <c r="AX241" s="39">
        <v>1610</v>
      </c>
      <c r="AY241" s="39">
        <v>290</v>
      </c>
      <c r="AZ241" s="39">
        <v>50</v>
      </c>
      <c r="BA241" s="39">
        <v>20</v>
      </c>
      <c r="BB241" s="39" t="s">
        <v>334</v>
      </c>
      <c r="BC241" s="39">
        <v>65900</v>
      </c>
      <c r="BD241" s="39">
        <v>7720</v>
      </c>
      <c r="BE241" s="39">
        <v>9740</v>
      </c>
      <c r="BF241" s="39">
        <v>39900</v>
      </c>
      <c r="BG241" s="39">
        <v>6910</v>
      </c>
      <c r="BH241" s="39">
        <v>1560</v>
      </c>
      <c r="BI241" s="39">
        <v>290</v>
      </c>
      <c r="BJ241" s="39">
        <v>50</v>
      </c>
      <c r="BK241" s="39">
        <v>20</v>
      </c>
      <c r="BL241" s="39" t="s">
        <v>334</v>
      </c>
      <c r="BM241" s="39">
        <v>66180</v>
      </c>
      <c r="BN241" s="39">
        <v>7480</v>
      </c>
      <c r="BO241" s="39">
        <v>9870</v>
      </c>
      <c r="BP241" s="39">
        <v>40040</v>
      </c>
      <c r="BQ241" s="39">
        <v>7050</v>
      </c>
      <c r="BR241" s="39">
        <v>1660</v>
      </c>
      <c r="BS241" s="39">
        <v>300</v>
      </c>
      <c r="BT241" s="39">
        <v>50</v>
      </c>
      <c r="BU241" s="39">
        <v>20</v>
      </c>
      <c r="BV241" s="39" t="s">
        <v>334</v>
      </c>
      <c r="BW241" s="39">
        <v>66470</v>
      </c>
      <c r="BX241" s="39">
        <v>7500</v>
      </c>
      <c r="BY241" s="39">
        <v>9950</v>
      </c>
      <c r="BZ241" s="39">
        <v>40160</v>
      </c>
      <c r="CA241" s="39">
        <v>7220</v>
      </c>
      <c r="CB241" s="39">
        <v>1680</v>
      </c>
      <c r="CC241" s="39">
        <v>300</v>
      </c>
      <c r="CD241" s="39">
        <v>50</v>
      </c>
      <c r="CE241" s="39">
        <v>20</v>
      </c>
      <c r="CF241" s="39" t="s">
        <v>334</v>
      </c>
      <c r="CG241" s="39">
        <v>66890</v>
      </c>
      <c r="CH241" s="39">
        <v>7490</v>
      </c>
      <c r="CI241" s="39">
        <v>9940</v>
      </c>
      <c r="CJ241" s="39">
        <v>40330</v>
      </c>
      <c r="CK241" s="39">
        <v>7490</v>
      </c>
      <c r="CL241" s="39">
        <v>1750</v>
      </c>
      <c r="CM241" s="39">
        <v>310</v>
      </c>
      <c r="CN241" s="39">
        <v>50</v>
      </c>
      <c r="CO241" s="39">
        <v>20</v>
      </c>
      <c r="CP241" s="39" t="s">
        <v>334</v>
      </c>
      <c r="CQ241" s="39">
        <v>67380</v>
      </c>
      <c r="CR241" s="39">
        <v>7500</v>
      </c>
      <c r="CS241" s="39">
        <v>9980</v>
      </c>
      <c r="CT241" s="39">
        <v>40460</v>
      </c>
      <c r="CU241" s="39">
        <v>7630</v>
      </c>
      <c r="CV241" s="39">
        <v>1750</v>
      </c>
      <c r="CW241" s="39">
        <v>320</v>
      </c>
      <c r="CX241" s="39">
        <v>50</v>
      </c>
      <c r="CY241" s="39">
        <v>20</v>
      </c>
      <c r="CZ241" s="39" t="s">
        <v>334</v>
      </c>
      <c r="DA241" s="39">
        <v>67690</v>
      </c>
      <c r="DB241" s="39">
        <v>7500</v>
      </c>
      <c r="DC241" s="39">
        <v>9980</v>
      </c>
      <c r="DD241" s="39">
        <v>40680</v>
      </c>
      <c r="DE241" s="39">
        <v>7740</v>
      </c>
      <c r="DF241" s="39">
        <v>1750</v>
      </c>
      <c r="DG241" s="39">
        <v>310</v>
      </c>
      <c r="DH241" s="39">
        <v>50</v>
      </c>
      <c r="DI241" s="39">
        <v>20</v>
      </c>
      <c r="DJ241" s="39" t="s">
        <v>334</v>
      </c>
      <c r="DK241" s="39">
        <v>68040</v>
      </c>
      <c r="DL241" s="39">
        <v>7460</v>
      </c>
      <c r="DM241" s="39">
        <v>10050</v>
      </c>
      <c r="DN241" s="39">
        <v>40920</v>
      </c>
      <c r="DO241" s="39">
        <v>7840</v>
      </c>
      <c r="DP241" s="39">
        <v>1750</v>
      </c>
      <c r="DQ241" s="39">
        <v>310</v>
      </c>
      <c r="DR241" s="39">
        <v>50</v>
      </c>
      <c r="DS241" s="39">
        <v>20</v>
      </c>
      <c r="DT241" s="39" t="s">
        <v>334</v>
      </c>
      <c r="DU241" s="39">
        <v>68400</v>
      </c>
      <c r="DV241" s="39">
        <v>7340</v>
      </c>
      <c r="DW241" s="39">
        <v>10160</v>
      </c>
      <c r="DX241" s="39">
        <v>41320</v>
      </c>
      <c r="DY241" s="39">
        <v>7920</v>
      </c>
      <c r="DZ241" s="39">
        <v>1730</v>
      </c>
      <c r="EA241" s="39">
        <v>320</v>
      </c>
      <c r="EB241" s="39">
        <v>50</v>
      </c>
      <c r="EC241" s="39">
        <v>20</v>
      </c>
      <c r="ED241" s="39" t="s">
        <v>334</v>
      </c>
      <c r="EE241" s="39">
        <v>68850</v>
      </c>
      <c r="EF241" s="39">
        <v>7350</v>
      </c>
      <c r="EG241" s="39">
        <v>10230</v>
      </c>
      <c r="EH241" s="39">
        <v>41540</v>
      </c>
      <c r="EI241" s="39">
        <v>7970</v>
      </c>
      <c r="EJ241" s="39">
        <v>1700</v>
      </c>
      <c r="EK241" s="39">
        <v>320</v>
      </c>
      <c r="EL241" s="39">
        <v>50</v>
      </c>
      <c r="EM241" s="39">
        <v>20</v>
      </c>
      <c r="EN241" s="39" t="s">
        <v>334</v>
      </c>
      <c r="EO241" s="39">
        <v>69180</v>
      </c>
      <c r="EP241" s="39">
        <v>7360</v>
      </c>
      <c r="EQ241" s="39">
        <v>10400</v>
      </c>
      <c r="ER241" s="39">
        <v>41890</v>
      </c>
      <c r="ES241" s="39">
        <v>8060</v>
      </c>
      <c r="ET241" s="39">
        <v>1700</v>
      </c>
      <c r="EU241" s="39">
        <v>320</v>
      </c>
      <c r="EV241" s="39">
        <v>50</v>
      </c>
      <c r="EW241" s="39">
        <v>20</v>
      </c>
      <c r="EX241" s="39" t="s">
        <v>334</v>
      </c>
      <c r="EY241" s="39">
        <v>69790</v>
      </c>
      <c r="EZ241" s="39">
        <v>7070</v>
      </c>
      <c r="FA241" s="39">
        <v>10520</v>
      </c>
      <c r="FB241" s="39">
        <v>42220</v>
      </c>
      <c r="FC241" s="39">
        <v>8150</v>
      </c>
      <c r="FD241" s="39">
        <v>1690</v>
      </c>
      <c r="FE241" s="39">
        <v>320</v>
      </c>
      <c r="FF241" s="39">
        <v>50</v>
      </c>
      <c r="FG241" s="39">
        <v>20</v>
      </c>
      <c r="FH241" s="39" t="s">
        <v>334</v>
      </c>
      <c r="FI241" s="39">
        <v>70030</v>
      </c>
      <c r="FJ241" s="39">
        <v>7140</v>
      </c>
      <c r="FK241" s="39">
        <v>10510</v>
      </c>
      <c r="FL241" s="39">
        <v>42610</v>
      </c>
      <c r="FM241" s="39">
        <v>8190</v>
      </c>
      <c r="FN241" s="39">
        <v>1670</v>
      </c>
      <c r="FO241" s="39">
        <v>330</v>
      </c>
      <c r="FP241" s="39">
        <v>40</v>
      </c>
      <c r="FQ241" s="39">
        <v>20</v>
      </c>
      <c r="FR241" s="39" t="s">
        <v>334</v>
      </c>
      <c r="FS241" s="39">
        <v>70520</v>
      </c>
      <c r="FT241" s="39">
        <v>7130</v>
      </c>
      <c r="FU241" s="39">
        <v>10570</v>
      </c>
      <c r="FV241" s="39">
        <v>42880</v>
      </c>
      <c r="FW241" s="39">
        <v>8190</v>
      </c>
      <c r="FX241" s="39">
        <v>1660</v>
      </c>
      <c r="FY241" s="39">
        <v>330</v>
      </c>
      <c r="FZ241" s="39">
        <v>40</v>
      </c>
      <c r="GA241" s="39">
        <v>20</v>
      </c>
      <c r="GB241" s="39" t="s">
        <v>334</v>
      </c>
      <c r="GC241" s="39">
        <v>70820</v>
      </c>
      <c r="GD241" s="39">
        <v>7160</v>
      </c>
      <c r="GE241" s="39">
        <v>10700</v>
      </c>
      <c r="GF241" s="39">
        <v>43140</v>
      </c>
      <c r="GG241" s="39">
        <v>8260</v>
      </c>
      <c r="GH241" s="39">
        <v>1660</v>
      </c>
      <c r="GI241" s="39">
        <v>330</v>
      </c>
      <c r="GJ241" s="39">
        <v>40</v>
      </c>
      <c r="GK241" s="39">
        <v>20</v>
      </c>
      <c r="GL241" s="39" t="s">
        <v>334</v>
      </c>
      <c r="GM241" s="39">
        <v>71310</v>
      </c>
      <c r="GN241" s="39">
        <v>7160</v>
      </c>
      <c r="GO241" s="39">
        <v>10810</v>
      </c>
      <c r="GP241" s="39">
        <v>43350</v>
      </c>
      <c r="GQ241" s="39">
        <v>8470</v>
      </c>
      <c r="GR241" s="39">
        <v>1680</v>
      </c>
      <c r="GS241" s="39">
        <v>330</v>
      </c>
      <c r="GT241" s="39">
        <v>40</v>
      </c>
      <c r="GU241" s="39">
        <v>20</v>
      </c>
      <c r="GV241" s="39" t="s">
        <v>334</v>
      </c>
      <c r="GW241" s="39">
        <v>71860</v>
      </c>
      <c r="GX241" s="39">
        <v>7200</v>
      </c>
      <c r="GY241" s="39">
        <v>10910</v>
      </c>
      <c r="GZ241" s="39">
        <v>43540</v>
      </c>
      <c r="HA241" s="39">
        <v>8570</v>
      </c>
      <c r="HB241" s="39">
        <v>1720</v>
      </c>
      <c r="HC241" s="39">
        <v>330</v>
      </c>
      <c r="HD241" s="39">
        <v>40</v>
      </c>
      <c r="HE241" s="39">
        <v>20</v>
      </c>
      <c r="HF241" s="39" t="s">
        <v>334</v>
      </c>
      <c r="HG241" s="39">
        <v>72330</v>
      </c>
      <c r="HH241" s="39">
        <v>6700</v>
      </c>
      <c r="HI241" s="39">
        <v>10970</v>
      </c>
      <c r="HJ241" s="39">
        <v>43640</v>
      </c>
      <c r="HK241" s="39">
        <v>8940</v>
      </c>
      <c r="HL241" s="39">
        <v>1670</v>
      </c>
      <c r="HM241" s="39">
        <v>330</v>
      </c>
      <c r="HN241" s="39">
        <v>40</v>
      </c>
      <c r="HO241" s="39">
        <v>20</v>
      </c>
      <c r="HP241" s="39" t="s">
        <v>334</v>
      </c>
      <c r="HQ241" s="39">
        <v>72320</v>
      </c>
      <c r="HR241" s="39">
        <v>6740</v>
      </c>
      <c r="HS241" s="39">
        <v>11260</v>
      </c>
      <c r="HT241" s="39">
        <v>44120</v>
      </c>
      <c r="HU241" s="39">
        <v>9170</v>
      </c>
      <c r="HV241" s="39">
        <v>1690</v>
      </c>
      <c r="HW241" s="39">
        <v>330</v>
      </c>
      <c r="HX241" s="39">
        <v>40</v>
      </c>
      <c r="HY241" s="39">
        <v>20</v>
      </c>
      <c r="HZ241" s="39" t="s">
        <v>334</v>
      </c>
      <c r="IA241" s="39">
        <v>73360</v>
      </c>
      <c r="IB241" s="39">
        <v>6710</v>
      </c>
      <c r="IC241" s="39">
        <v>11440</v>
      </c>
      <c r="ID241" s="39">
        <v>44770</v>
      </c>
      <c r="IE241" s="39">
        <v>9330</v>
      </c>
      <c r="IF241" s="39">
        <v>1700</v>
      </c>
      <c r="IG241" s="39">
        <v>330</v>
      </c>
      <c r="IH241" s="39">
        <v>40</v>
      </c>
      <c r="II241" s="39">
        <v>20</v>
      </c>
      <c r="IJ241" s="39" t="s">
        <v>334</v>
      </c>
      <c r="IK241" s="39">
        <v>74350</v>
      </c>
      <c r="IL241" s="39">
        <v>6510</v>
      </c>
      <c r="IM241" s="39">
        <v>11500</v>
      </c>
      <c r="IN241" s="39">
        <v>45000</v>
      </c>
      <c r="IO241" s="39">
        <v>9470</v>
      </c>
      <c r="IP241" s="39">
        <v>1740</v>
      </c>
      <c r="IQ241" s="39">
        <v>340</v>
      </c>
      <c r="IR241" s="39">
        <v>40</v>
      </c>
      <c r="IS241" s="39">
        <v>20</v>
      </c>
      <c r="IT241" s="39" t="s">
        <v>334</v>
      </c>
      <c r="IU241" s="39">
        <v>74620</v>
      </c>
      <c r="IV241" s="39">
        <v>6510</v>
      </c>
      <c r="IW241" s="39">
        <v>11700</v>
      </c>
      <c r="IX241" s="39">
        <v>45350</v>
      </c>
      <c r="IY241" s="39">
        <v>9560</v>
      </c>
      <c r="IZ241" s="39">
        <v>1750</v>
      </c>
      <c r="JA241" s="39">
        <v>340</v>
      </c>
      <c r="JB241" s="39">
        <v>40</v>
      </c>
      <c r="JC241" s="39">
        <v>20</v>
      </c>
      <c r="JD241" s="39" t="s">
        <v>334</v>
      </c>
      <c r="JE241" s="39">
        <v>75270</v>
      </c>
      <c r="JF241" s="39">
        <v>6270</v>
      </c>
      <c r="JG241" s="39">
        <v>11700</v>
      </c>
      <c r="JH241" s="39">
        <v>45910</v>
      </c>
      <c r="JI241" s="39">
        <v>9740</v>
      </c>
      <c r="JJ241" s="39">
        <v>1750</v>
      </c>
      <c r="JK241" s="39">
        <v>350</v>
      </c>
      <c r="JL241" s="39">
        <v>40</v>
      </c>
      <c r="JM241" s="39">
        <v>20</v>
      </c>
      <c r="JN241" s="39" t="s">
        <v>334</v>
      </c>
      <c r="JO241" s="39">
        <v>75770</v>
      </c>
      <c r="JP241" s="39">
        <v>6190</v>
      </c>
      <c r="JQ241" s="39">
        <v>11780</v>
      </c>
      <c r="JR241" s="39">
        <v>46220</v>
      </c>
      <c r="JS241" s="39">
        <v>9930</v>
      </c>
      <c r="JT241" s="39">
        <v>1740</v>
      </c>
      <c r="JU241" s="39">
        <v>350</v>
      </c>
      <c r="JV241" s="39">
        <v>40</v>
      </c>
      <c r="JW241" s="39">
        <v>20</v>
      </c>
      <c r="JX241" s="39" t="s">
        <v>334</v>
      </c>
      <c r="JY241" s="39">
        <v>76260</v>
      </c>
      <c r="JZ241" s="39">
        <v>6220</v>
      </c>
      <c r="KA241" s="39">
        <v>11840</v>
      </c>
      <c r="KB241" s="39">
        <v>46640</v>
      </c>
      <c r="KC241" s="39">
        <v>10090</v>
      </c>
      <c r="KD241" s="39">
        <v>1770</v>
      </c>
      <c r="KE241" s="39">
        <v>350</v>
      </c>
      <c r="KF241" s="39">
        <v>40</v>
      </c>
      <c r="KG241" s="39">
        <v>20</v>
      </c>
      <c r="KH241" s="39" t="s">
        <v>334</v>
      </c>
      <c r="KI241" s="39">
        <v>76980</v>
      </c>
      <c r="KJ241" s="39">
        <v>6240</v>
      </c>
      <c r="KK241" s="39">
        <v>12060</v>
      </c>
      <c r="KL241" s="39">
        <v>47600</v>
      </c>
      <c r="KM241" s="39">
        <v>10150</v>
      </c>
      <c r="KN241" s="39">
        <v>1750</v>
      </c>
      <c r="KO241" s="39">
        <v>360</v>
      </c>
      <c r="KP241" s="39">
        <v>50</v>
      </c>
      <c r="KQ241" s="39">
        <v>20</v>
      </c>
      <c r="KR241" s="39" t="s">
        <v>334</v>
      </c>
      <c r="KS241" s="39">
        <v>78220</v>
      </c>
      <c r="KT241" s="39">
        <v>6160</v>
      </c>
      <c r="KU241" s="39">
        <v>12190</v>
      </c>
      <c r="KV241" s="39">
        <v>48450</v>
      </c>
      <c r="KW241" s="39">
        <v>10380</v>
      </c>
      <c r="KX241" s="39">
        <v>1780</v>
      </c>
      <c r="KY241" s="39">
        <v>380</v>
      </c>
      <c r="KZ241" s="39">
        <v>50</v>
      </c>
      <c r="LA241" s="39">
        <v>10</v>
      </c>
      <c r="LB241" s="39" t="s">
        <v>334</v>
      </c>
      <c r="LC241" s="39">
        <v>79400</v>
      </c>
      <c r="LD241" t="str">
        <f>INDEX(Lookup!$F$2:$F$375, MATCH(D241,Lookup!$A$2:$A$375,0))</f>
        <v>Greater London Authority</v>
      </c>
    </row>
    <row r="242" spans="2:316" ht="15" customHeight="1" x14ac:dyDescent="0.25">
      <c r="B242" s="1" t="s">
        <v>342</v>
      </c>
      <c r="C242" s="42">
        <v>5090</v>
      </c>
      <c r="D242" s="42" t="s">
        <v>811</v>
      </c>
      <c r="E242" s="37" t="s">
        <v>812</v>
      </c>
      <c r="F242" s="38">
        <v>990</v>
      </c>
      <c r="G242" s="38">
        <v>7580</v>
      </c>
      <c r="H242" s="38">
        <v>23900</v>
      </c>
      <c r="I242" s="38">
        <v>27390</v>
      </c>
      <c r="J242" s="38">
        <v>27000</v>
      </c>
      <c r="K242" s="38">
        <v>17810</v>
      </c>
      <c r="L242" s="38">
        <v>15380</v>
      </c>
      <c r="M242" s="38">
        <v>3600</v>
      </c>
      <c r="N242" s="38" t="s">
        <v>334</v>
      </c>
      <c r="O242" s="39">
        <v>123650</v>
      </c>
      <c r="P242" s="39">
        <v>1000</v>
      </c>
      <c r="Q242" s="39">
        <v>7610</v>
      </c>
      <c r="R242" s="39">
        <v>24180</v>
      </c>
      <c r="S242" s="39">
        <v>27800</v>
      </c>
      <c r="T242" s="39">
        <v>27290</v>
      </c>
      <c r="U242" s="39">
        <v>17700</v>
      </c>
      <c r="V242" s="39">
        <v>15230</v>
      </c>
      <c r="W242" s="39">
        <v>3560</v>
      </c>
      <c r="X242" s="39" t="s">
        <v>334</v>
      </c>
      <c r="Y242" s="39">
        <v>124370</v>
      </c>
      <c r="Z242" s="39">
        <v>1160</v>
      </c>
      <c r="AA242" s="39">
        <v>8080</v>
      </c>
      <c r="AB242" s="39">
        <v>24500</v>
      </c>
      <c r="AC242" s="39">
        <v>28020</v>
      </c>
      <c r="AD242" s="39">
        <v>27340</v>
      </c>
      <c r="AE242" s="39">
        <v>17510</v>
      </c>
      <c r="AF242" s="39">
        <v>14880</v>
      </c>
      <c r="AG242" s="39">
        <v>3460</v>
      </c>
      <c r="AH242" s="39" t="s">
        <v>334</v>
      </c>
      <c r="AI242" s="39">
        <v>124950</v>
      </c>
      <c r="AJ242" s="39">
        <v>1470</v>
      </c>
      <c r="AK242" s="39">
        <v>8310</v>
      </c>
      <c r="AL242" s="39">
        <v>24470</v>
      </c>
      <c r="AM242" s="39">
        <v>28360</v>
      </c>
      <c r="AN242" s="39">
        <v>27520</v>
      </c>
      <c r="AO242" s="39">
        <v>17510</v>
      </c>
      <c r="AP242" s="39">
        <v>14790</v>
      </c>
      <c r="AQ242" s="39">
        <v>3480</v>
      </c>
      <c r="AR242" s="39" t="s">
        <v>334</v>
      </c>
      <c r="AS242" s="39">
        <v>125920</v>
      </c>
      <c r="AT242" s="39">
        <v>1550</v>
      </c>
      <c r="AU242" s="39">
        <v>8410</v>
      </c>
      <c r="AV242" s="39">
        <v>24750</v>
      </c>
      <c r="AW242" s="39">
        <v>28490</v>
      </c>
      <c r="AX242" s="39">
        <v>27640</v>
      </c>
      <c r="AY242" s="39">
        <v>17620</v>
      </c>
      <c r="AZ242" s="39">
        <v>14820</v>
      </c>
      <c r="BA242" s="39">
        <v>3490</v>
      </c>
      <c r="BB242" s="39" t="s">
        <v>334</v>
      </c>
      <c r="BC242" s="39">
        <v>126750</v>
      </c>
      <c r="BD242" s="39">
        <v>1600</v>
      </c>
      <c r="BE242" s="39">
        <v>8490</v>
      </c>
      <c r="BF242" s="39">
        <v>24950</v>
      </c>
      <c r="BG242" s="39">
        <v>28560</v>
      </c>
      <c r="BH242" s="39">
        <v>27720</v>
      </c>
      <c r="BI242" s="39">
        <v>17730</v>
      </c>
      <c r="BJ242" s="39">
        <v>14850</v>
      </c>
      <c r="BK242" s="39">
        <v>3530</v>
      </c>
      <c r="BL242" s="39" t="s">
        <v>334</v>
      </c>
      <c r="BM242" s="39">
        <v>127420</v>
      </c>
      <c r="BN242" s="39">
        <v>1590</v>
      </c>
      <c r="BO242" s="39">
        <v>8510</v>
      </c>
      <c r="BP242" s="39">
        <v>25040</v>
      </c>
      <c r="BQ242" s="39">
        <v>28660</v>
      </c>
      <c r="BR242" s="39">
        <v>27820</v>
      </c>
      <c r="BS242" s="39">
        <v>17820</v>
      </c>
      <c r="BT242" s="39">
        <v>14920</v>
      </c>
      <c r="BU242" s="39">
        <v>3550</v>
      </c>
      <c r="BV242" s="39" t="s">
        <v>334</v>
      </c>
      <c r="BW242" s="39">
        <v>127910</v>
      </c>
      <c r="BX242" s="39">
        <v>1630</v>
      </c>
      <c r="BY242" s="39">
        <v>8550</v>
      </c>
      <c r="BZ242" s="39">
        <v>25110</v>
      </c>
      <c r="CA242" s="39">
        <v>28970</v>
      </c>
      <c r="CB242" s="39">
        <v>27940</v>
      </c>
      <c r="CC242" s="39">
        <v>18020</v>
      </c>
      <c r="CD242" s="39">
        <v>15090</v>
      </c>
      <c r="CE242" s="39">
        <v>3590</v>
      </c>
      <c r="CF242" s="39" t="s">
        <v>334</v>
      </c>
      <c r="CG242" s="39">
        <v>128900</v>
      </c>
      <c r="CH242" s="39">
        <v>1650</v>
      </c>
      <c r="CI242" s="39">
        <v>8590</v>
      </c>
      <c r="CJ242" s="39">
        <v>25200</v>
      </c>
      <c r="CK242" s="39">
        <v>29130</v>
      </c>
      <c r="CL242" s="39">
        <v>28170</v>
      </c>
      <c r="CM242" s="39">
        <v>18150</v>
      </c>
      <c r="CN242" s="39">
        <v>15140</v>
      </c>
      <c r="CO242" s="39">
        <v>3600</v>
      </c>
      <c r="CP242" s="39" t="s">
        <v>334</v>
      </c>
      <c r="CQ242" s="39">
        <v>129620</v>
      </c>
      <c r="CR242" s="39">
        <v>1650</v>
      </c>
      <c r="CS242" s="39">
        <v>8580</v>
      </c>
      <c r="CT242" s="39">
        <v>25310</v>
      </c>
      <c r="CU242" s="39">
        <v>29420</v>
      </c>
      <c r="CV242" s="39">
        <v>28410</v>
      </c>
      <c r="CW242" s="39">
        <v>18260</v>
      </c>
      <c r="CX242" s="39">
        <v>15200</v>
      </c>
      <c r="CY242" s="39">
        <v>3640</v>
      </c>
      <c r="CZ242" s="39" t="s">
        <v>334</v>
      </c>
      <c r="DA242" s="39">
        <v>130470</v>
      </c>
      <c r="DB242" s="39">
        <v>1660</v>
      </c>
      <c r="DC242" s="39">
        <v>8650</v>
      </c>
      <c r="DD242" s="39">
        <v>25500</v>
      </c>
      <c r="DE242" s="39">
        <v>29510</v>
      </c>
      <c r="DF242" s="39">
        <v>28440</v>
      </c>
      <c r="DG242" s="39">
        <v>18350</v>
      </c>
      <c r="DH242" s="39">
        <v>15310</v>
      </c>
      <c r="DI242" s="39">
        <v>3660</v>
      </c>
      <c r="DJ242" s="39" t="s">
        <v>334</v>
      </c>
      <c r="DK242" s="39">
        <v>131070</v>
      </c>
      <c r="DL242" s="39">
        <v>1770</v>
      </c>
      <c r="DM242" s="39">
        <v>8750</v>
      </c>
      <c r="DN242" s="39">
        <v>25560</v>
      </c>
      <c r="DO242" s="39">
        <v>29610</v>
      </c>
      <c r="DP242" s="39">
        <v>28680</v>
      </c>
      <c r="DQ242" s="39">
        <v>18500</v>
      </c>
      <c r="DR242" s="39">
        <v>15450</v>
      </c>
      <c r="DS242" s="39">
        <v>3710</v>
      </c>
      <c r="DT242" s="39" t="s">
        <v>334</v>
      </c>
      <c r="DU242" s="39">
        <v>132020</v>
      </c>
      <c r="DV242" s="39">
        <v>1860</v>
      </c>
      <c r="DW242" s="39">
        <v>8820</v>
      </c>
      <c r="DX242" s="39">
        <v>25780</v>
      </c>
      <c r="DY242" s="39">
        <v>29920</v>
      </c>
      <c r="DZ242" s="39">
        <v>28950</v>
      </c>
      <c r="EA242" s="39">
        <v>18630</v>
      </c>
      <c r="EB242" s="39">
        <v>15440</v>
      </c>
      <c r="EC242" s="39">
        <v>3730</v>
      </c>
      <c r="ED242" s="39" t="s">
        <v>334</v>
      </c>
      <c r="EE242" s="39">
        <v>133120</v>
      </c>
      <c r="EF242" s="39">
        <v>1870</v>
      </c>
      <c r="EG242" s="39">
        <v>8920</v>
      </c>
      <c r="EH242" s="39">
        <v>26010</v>
      </c>
      <c r="EI242" s="39">
        <v>30200</v>
      </c>
      <c r="EJ242" s="39">
        <v>29190</v>
      </c>
      <c r="EK242" s="39">
        <v>18700</v>
      </c>
      <c r="EL242" s="39">
        <v>15520</v>
      </c>
      <c r="EM242" s="39">
        <v>3750</v>
      </c>
      <c r="EN242" s="39" t="s">
        <v>334</v>
      </c>
      <c r="EO242" s="39">
        <v>134140</v>
      </c>
      <c r="EP242" s="39">
        <v>1850</v>
      </c>
      <c r="EQ242" s="39">
        <v>8890</v>
      </c>
      <c r="ER242" s="39">
        <v>26050</v>
      </c>
      <c r="ES242" s="39">
        <v>30400</v>
      </c>
      <c r="ET242" s="39">
        <v>29430</v>
      </c>
      <c r="EU242" s="39">
        <v>18730</v>
      </c>
      <c r="EV242" s="39">
        <v>15510</v>
      </c>
      <c r="EW242" s="39">
        <v>3750</v>
      </c>
      <c r="EX242" s="39" t="s">
        <v>334</v>
      </c>
      <c r="EY242" s="39">
        <v>134610</v>
      </c>
      <c r="EZ242" s="39">
        <v>1880</v>
      </c>
      <c r="FA242" s="39">
        <v>9050</v>
      </c>
      <c r="FB242" s="39">
        <v>26290</v>
      </c>
      <c r="FC242" s="39">
        <v>30720</v>
      </c>
      <c r="FD242" s="39">
        <v>29580</v>
      </c>
      <c r="FE242" s="39">
        <v>18770</v>
      </c>
      <c r="FF242" s="39">
        <v>15530</v>
      </c>
      <c r="FG242" s="39">
        <v>3810</v>
      </c>
      <c r="FH242" s="39" t="s">
        <v>334</v>
      </c>
      <c r="FI242" s="39">
        <v>135620</v>
      </c>
      <c r="FJ242" s="39">
        <v>1960</v>
      </c>
      <c r="FK242" s="39">
        <v>9230</v>
      </c>
      <c r="FL242" s="39">
        <v>26710</v>
      </c>
      <c r="FM242" s="39">
        <v>31290</v>
      </c>
      <c r="FN242" s="39">
        <v>29620</v>
      </c>
      <c r="FO242" s="39">
        <v>18780</v>
      </c>
      <c r="FP242" s="39">
        <v>15550</v>
      </c>
      <c r="FQ242" s="39">
        <v>3850</v>
      </c>
      <c r="FR242" s="39" t="s">
        <v>334</v>
      </c>
      <c r="FS242" s="39">
        <v>136990</v>
      </c>
      <c r="FT242" s="39">
        <v>2030</v>
      </c>
      <c r="FU242" s="39">
        <v>9290</v>
      </c>
      <c r="FV242" s="39">
        <v>26940</v>
      </c>
      <c r="FW242" s="39">
        <v>31500</v>
      </c>
      <c r="FX242" s="39">
        <v>29650</v>
      </c>
      <c r="FY242" s="39">
        <v>18850</v>
      </c>
      <c r="FZ242" s="39">
        <v>15560</v>
      </c>
      <c r="GA242" s="39">
        <v>3880</v>
      </c>
      <c r="GB242" s="39" t="s">
        <v>334</v>
      </c>
      <c r="GC242" s="39">
        <v>137680</v>
      </c>
      <c r="GD242" s="39">
        <v>2120</v>
      </c>
      <c r="GE242" s="39">
        <v>9410</v>
      </c>
      <c r="GF242" s="39">
        <v>27040</v>
      </c>
      <c r="GG242" s="39">
        <v>31710</v>
      </c>
      <c r="GH242" s="39">
        <v>29740</v>
      </c>
      <c r="GI242" s="39">
        <v>18910</v>
      </c>
      <c r="GJ242" s="39">
        <v>15590</v>
      </c>
      <c r="GK242" s="39">
        <v>3940</v>
      </c>
      <c r="GL242" s="39" t="s">
        <v>334</v>
      </c>
      <c r="GM242" s="39">
        <v>138450</v>
      </c>
      <c r="GN242" s="39">
        <v>2520</v>
      </c>
      <c r="GO242" s="39">
        <v>9600</v>
      </c>
      <c r="GP242" s="39">
        <v>27250</v>
      </c>
      <c r="GQ242" s="39">
        <v>32200</v>
      </c>
      <c r="GR242" s="39">
        <v>29880</v>
      </c>
      <c r="GS242" s="39">
        <v>18980</v>
      </c>
      <c r="GT242" s="39">
        <v>15640</v>
      </c>
      <c r="GU242" s="39">
        <v>3980</v>
      </c>
      <c r="GV242" s="39" t="s">
        <v>334</v>
      </c>
      <c r="GW242" s="39">
        <v>140050</v>
      </c>
      <c r="GX242" s="39">
        <v>3040</v>
      </c>
      <c r="GY242" s="39">
        <v>9810</v>
      </c>
      <c r="GZ242" s="39">
        <v>27580</v>
      </c>
      <c r="HA242" s="39">
        <v>32460</v>
      </c>
      <c r="HB242" s="39">
        <v>29950</v>
      </c>
      <c r="HC242" s="39">
        <v>19000</v>
      </c>
      <c r="HD242" s="39">
        <v>15640</v>
      </c>
      <c r="HE242" s="39">
        <v>4010</v>
      </c>
      <c r="HF242" s="39" t="s">
        <v>334</v>
      </c>
      <c r="HG242" s="39">
        <v>141480</v>
      </c>
      <c r="HH242" s="39">
        <v>3430</v>
      </c>
      <c r="HI242" s="39">
        <v>9900</v>
      </c>
      <c r="HJ242" s="39">
        <v>27960</v>
      </c>
      <c r="HK242" s="39">
        <v>32960</v>
      </c>
      <c r="HL242" s="39">
        <v>29980</v>
      </c>
      <c r="HM242" s="39">
        <v>19070</v>
      </c>
      <c r="HN242" s="39">
        <v>15640</v>
      </c>
      <c r="HO242" s="39">
        <v>4030</v>
      </c>
      <c r="HP242" s="39" t="s">
        <v>334</v>
      </c>
      <c r="HQ242" s="39">
        <v>142950</v>
      </c>
      <c r="HR242" s="39">
        <v>3490</v>
      </c>
      <c r="HS242" s="39">
        <v>9960</v>
      </c>
      <c r="HT242" s="39">
        <v>28230</v>
      </c>
      <c r="HU242" s="39">
        <v>33450</v>
      </c>
      <c r="HV242" s="39">
        <v>30140</v>
      </c>
      <c r="HW242" s="39">
        <v>19220</v>
      </c>
      <c r="HX242" s="39">
        <v>15740</v>
      </c>
      <c r="HY242" s="39">
        <v>4060</v>
      </c>
      <c r="HZ242" s="39" t="s">
        <v>334</v>
      </c>
      <c r="IA242" s="39">
        <v>144290</v>
      </c>
      <c r="IB242" s="39">
        <v>3800</v>
      </c>
      <c r="IC242" s="39">
        <v>10100</v>
      </c>
      <c r="ID242" s="39">
        <v>28660</v>
      </c>
      <c r="IE242" s="39">
        <v>33910</v>
      </c>
      <c r="IF242" s="39">
        <v>30360</v>
      </c>
      <c r="IG242" s="39">
        <v>19320</v>
      </c>
      <c r="IH242" s="39">
        <v>15840</v>
      </c>
      <c r="II242" s="39">
        <v>4090</v>
      </c>
      <c r="IJ242" s="39" t="s">
        <v>334</v>
      </c>
      <c r="IK242" s="39">
        <v>146090</v>
      </c>
      <c r="IL242" s="39">
        <v>4030</v>
      </c>
      <c r="IM242" s="39">
        <v>9930</v>
      </c>
      <c r="IN242" s="39">
        <v>29140</v>
      </c>
      <c r="IO242" s="39">
        <v>34680</v>
      </c>
      <c r="IP242" s="39">
        <v>30890</v>
      </c>
      <c r="IQ242" s="39">
        <v>19480</v>
      </c>
      <c r="IR242" s="39">
        <v>15990</v>
      </c>
      <c r="IS242" s="39">
        <v>4110</v>
      </c>
      <c r="IT242" s="39" t="s">
        <v>334</v>
      </c>
      <c r="IU242" s="39">
        <v>148240</v>
      </c>
      <c r="IV242" s="39">
        <v>4120</v>
      </c>
      <c r="IW242" s="39">
        <v>9940</v>
      </c>
      <c r="IX242" s="39">
        <v>29490</v>
      </c>
      <c r="IY242" s="39">
        <v>35160</v>
      </c>
      <c r="IZ242" s="39">
        <v>31390</v>
      </c>
      <c r="JA242" s="39">
        <v>19640</v>
      </c>
      <c r="JB242" s="39">
        <v>16130</v>
      </c>
      <c r="JC242" s="39">
        <v>4150</v>
      </c>
      <c r="JD242" s="39" t="s">
        <v>334</v>
      </c>
      <c r="JE242" s="39">
        <v>150020</v>
      </c>
      <c r="JF242" s="39">
        <v>4170</v>
      </c>
      <c r="JG242" s="39">
        <v>9980</v>
      </c>
      <c r="JH242" s="39">
        <v>29900</v>
      </c>
      <c r="JI242" s="39">
        <v>35800</v>
      </c>
      <c r="JJ242" s="39">
        <v>31870</v>
      </c>
      <c r="JK242" s="39">
        <v>19750</v>
      </c>
      <c r="JL242" s="39">
        <v>16210</v>
      </c>
      <c r="JM242" s="39">
        <v>4180</v>
      </c>
      <c r="JN242" s="39" t="s">
        <v>334</v>
      </c>
      <c r="JO242" s="39">
        <v>151860</v>
      </c>
      <c r="JP242" s="39">
        <v>4170</v>
      </c>
      <c r="JQ242" s="39">
        <v>9830</v>
      </c>
      <c r="JR242" s="39">
        <v>30490</v>
      </c>
      <c r="JS242" s="39">
        <v>36590</v>
      </c>
      <c r="JT242" s="39">
        <v>32290</v>
      </c>
      <c r="JU242" s="39">
        <v>19910</v>
      </c>
      <c r="JV242" s="39">
        <v>16310</v>
      </c>
      <c r="JW242" s="39">
        <v>4220</v>
      </c>
      <c r="JX242" s="39" t="s">
        <v>334</v>
      </c>
      <c r="JY242" s="39">
        <v>153810</v>
      </c>
      <c r="JZ242" s="39">
        <v>4180</v>
      </c>
      <c r="KA242" s="39">
        <v>9790</v>
      </c>
      <c r="KB242" s="39">
        <v>30820</v>
      </c>
      <c r="KC242" s="39">
        <v>36940</v>
      </c>
      <c r="KD242" s="39">
        <v>32530</v>
      </c>
      <c r="KE242" s="39">
        <v>20070</v>
      </c>
      <c r="KF242" s="39">
        <v>16420</v>
      </c>
      <c r="KG242" s="39">
        <v>4260</v>
      </c>
      <c r="KH242" s="39" t="s">
        <v>334</v>
      </c>
      <c r="KI242" s="39">
        <v>155000</v>
      </c>
      <c r="KJ242" s="39">
        <v>4210</v>
      </c>
      <c r="KK242" s="39">
        <v>9640</v>
      </c>
      <c r="KL242" s="39">
        <v>31260</v>
      </c>
      <c r="KM242" s="39">
        <v>37670</v>
      </c>
      <c r="KN242" s="39">
        <v>32980</v>
      </c>
      <c r="KO242" s="39">
        <v>20190</v>
      </c>
      <c r="KP242" s="39">
        <v>16560</v>
      </c>
      <c r="KQ242" s="39">
        <v>4290</v>
      </c>
      <c r="KR242" s="39" t="s">
        <v>334</v>
      </c>
      <c r="KS242" s="39">
        <v>156790</v>
      </c>
      <c r="KT242" s="39">
        <v>4230</v>
      </c>
      <c r="KU242" s="39">
        <v>9630</v>
      </c>
      <c r="KV242" s="39">
        <v>31530</v>
      </c>
      <c r="KW242" s="39">
        <v>38250</v>
      </c>
      <c r="KX242" s="39">
        <v>33430</v>
      </c>
      <c r="KY242" s="39">
        <v>20260</v>
      </c>
      <c r="KZ242" s="39">
        <v>16600</v>
      </c>
      <c r="LA242" s="39">
        <v>4300</v>
      </c>
      <c r="LB242" s="39" t="s">
        <v>334</v>
      </c>
      <c r="LC242" s="39">
        <v>158230</v>
      </c>
      <c r="LD242" t="str">
        <f>INDEX(Lookup!$F$2:$F$375, MATCH(D242,Lookup!$A$2:$A$375,0))</f>
        <v>Greater London Authority</v>
      </c>
    </row>
    <row r="243" spans="2:316" ht="15" customHeight="1" x14ac:dyDescent="0.25">
      <c r="B243" s="1" t="s">
        <v>342</v>
      </c>
      <c r="C243" s="42">
        <v>5120</v>
      </c>
      <c r="D243" s="42" t="s">
        <v>813</v>
      </c>
      <c r="E243" s="37" t="s">
        <v>814</v>
      </c>
      <c r="F243" s="38">
        <v>4160</v>
      </c>
      <c r="G243" s="38">
        <v>8310</v>
      </c>
      <c r="H243" s="38">
        <v>26260</v>
      </c>
      <c r="I243" s="38">
        <v>23400</v>
      </c>
      <c r="J243" s="38">
        <v>20140</v>
      </c>
      <c r="K243" s="38">
        <v>5200</v>
      </c>
      <c r="L243" s="38">
        <v>1760</v>
      </c>
      <c r="M243" s="38">
        <v>40</v>
      </c>
      <c r="N243" s="38" t="s">
        <v>334</v>
      </c>
      <c r="O243" s="39">
        <v>89270</v>
      </c>
      <c r="P243" s="39">
        <v>4210</v>
      </c>
      <c r="Q243" s="39">
        <v>8360</v>
      </c>
      <c r="R243" s="39">
        <v>26320</v>
      </c>
      <c r="S243" s="39">
        <v>23610</v>
      </c>
      <c r="T243" s="39">
        <v>20110</v>
      </c>
      <c r="U243" s="39">
        <v>5070</v>
      </c>
      <c r="V243" s="39">
        <v>1740</v>
      </c>
      <c r="W243" s="39">
        <v>40</v>
      </c>
      <c r="X243" s="39" t="s">
        <v>334</v>
      </c>
      <c r="Y243" s="39">
        <v>89460</v>
      </c>
      <c r="Z243" s="39">
        <v>4350</v>
      </c>
      <c r="AA243" s="39">
        <v>9030</v>
      </c>
      <c r="AB243" s="39">
        <v>26450</v>
      </c>
      <c r="AC243" s="39">
        <v>24380</v>
      </c>
      <c r="AD243" s="39">
        <v>19620</v>
      </c>
      <c r="AE243" s="39">
        <v>4630</v>
      </c>
      <c r="AF243" s="39">
        <v>1680</v>
      </c>
      <c r="AG243" s="39">
        <v>30</v>
      </c>
      <c r="AH243" s="39" t="s">
        <v>334</v>
      </c>
      <c r="AI243" s="39">
        <v>90160</v>
      </c>
      <c r="AJ243" s="39">
        <v>4520</v>
      </c>
      <c r="AK243" s="39">
        <v>9160</v>
      </c>
      <c r="AL243" s="39">
        <v>26590</v>
      </c>
      <c r="AM243" s="39">
        <v>24590</v>
      </c>
      <c r="AN243" s="39">
        <v>19480</v>
      </c>
      <c r="AO243" s="39">
        <v>4580</v>
      </c>
      <c r="AP243" s="39">
        <v>1650</v>
      </c>
      <c r="AQ243" s="39">
        <v>30</v>
      </c>
      <c r="AR243" s="39" t="s">
        <v>334</v>
      </c>
      <c r="AS243" s="39">
        <v>90600</v>
      </c>
      <c r="AT243" s="39">
        <v>4540</v>
      </c>
      <c r="AU243" s="39">
        <v>9320</v>
      </c>
      <c r="AV243" s="39">
        <v>26620</v>
      </c>
      <c r="AW243" s="39">
        <v>25030</v>
      </c>
      <c r="AX243" s="39">
        <v>19130</v>
      </c>
      <c r="AY243" s="39">
        <v>4480</v>
      </c>
      <c r="AZ243" s="39">
        <v>1660</v>
      </c>
      <c r="BA243" s="39">
        <v>40</v>
      </c>
      <c r="BB243" s="39" t="s">
        <v>334</v>
      </c>
      <c r="BC243" s="39">
        <v>90820</v>
      </c>
      <c r="BD243" s="39">
        <v>4550</v>
      </c>
      <c r="BE243" s="39">
        <v>9400</v>
      </c>
      <c r="BF243" s="39">
        <v>26800</v>
      </c>
      <c r="BG243" s="39">
        <v>25130</v>
      </c>
      <c r="BH243" s="39">
        <v>19160</v>
      </c>
      <c r="BI243" s="39">
        <v>4470</v>
      </c>
      <c r="BJ243" s="39">
        <v>1660</v>
      </c>
      <c r="BK243" s="39">
        <v>40</v>
      </c>
      <c r="BL243" s="39" t="s">
        <v>334</v>
      </c>
      <c r="BM243" s="39">
        <v>91210</v>
      </c>
      <c r="BN243" s="39">
        <v>4620</v>
      </c>
      <c r="BO243" s="39">
        <v>9570</v>
      </c>
      <c r="BP243" s="39">
        <v>26740</v>
      </c>
      <c r="BQ243" s="39">
        <v>25440</v>
      </c>
      <c r="BR243" s="39">
        <v>19130</v>
      </c>
      <c r="BS243" s="39">
        <v>4460</v>
      </c>
      <c r="BT243" s="39">
        <v>1660</v>
      </c>
      <c r="BU243" s="39">
        <v>40</v>
      </c>
      <c r="BV243" s="39" t="s">
        <v>334</v>
      </c>
      <c r="BW243" s="39">
        <v>91650</v>
      </c>
      <c r="BX243" s="39">
        <v>4700</v>
      </c>
      <c r="BY243" s="39">
        <v>9520</v>
      </c>
      <c r="BZ243" s="39">
        <v>26880</v>
      </c>
      <c r="CA243" s="39">
        <v>25560</v>
      </c>
      <c r="CB243" s="39">
        <v>19170</v>
      </c>
      <c r="CC243" s="39">
        <v>4470</v>
      </c>
      <c r="CD243" s="39">
        <v>1670</v>
      </c>
      <c r="CE243" s="39">
        <v>40</v>
      </c>
      <c r="CF243" s="39" t="s">
        <v>334</v>
      </c>
      <c r="CG243" s="39">
        <v>92010</v>
      </c>
      <c r="CH243" s="39">
        <v>4760</v>
      </c>
      <c r="CI243" s="39">
        <v>9570</v>
      </c>
      <c r="CJ243" s="39">
        <v>26900</v>
      </c>
      <c r="CK243" s="39">
        <v>25620</v>
      </c>
      <c r="CL243" s="39">
        <v>19140</v>
      </c>
      <c r="CM243" s="39">
        <v>4490</v>
      </c>
      <c r="CN243" s="39">
        <v>1670</v>
      </c>
      <c r="CO243" s="39">
        <v>40</v>
      </c>
      <c r="CP243" s="39" t="s">
        <v>334</v>
      </c>
      <c r="CQ243" s="39">
        <v>92190</v>
      </c>
      <c r="CR243" s="39">
        <v>4810</v>
      </c>
      <c r="CS243" s="39">
        <v>9600</v>
      </c>
      <c r="CT243" s="39">
        <v>26980</v>
      </c>
      <c r="CU243" s="39">
        <v>25740</v>
      </c>
      <c r="CV243" s="39">
        <v>19150</v>
      </c>
      <c r="CW243" s="39">
        <v>4490</v>
      </c>
      <c r="CX243" s="39">
        <v>1680</v>
      </c>
      <c r="CY243" s="39">
        <v>40</v>
      </c>
      <c r="CZ243" s="39" t="s">
        <v>334</v>
      </c>
      <c r="DA243" s="39">
        <v>92500</v>
      </c>
      <c r="DB243" s="39">
        <v>4830</v>
      </c>
      <c r="DC243" s="39">
        <v>9670</v>
      </c>
      <c r="DD243" s="39">
        <v>27180</v>
      </c>
      <c r="DE243" s="39">
        <v>25880</v>
      </c>
      <c r="DF243" s="39">
        <v>19230</v>
      </c>
      <c r="DG243" s="39">
        <v>4500</v>
      </c>
      <c r="DH243" s="39">
        <v>1680</v>
      </c>
      <c r="DI243" s="39">
        <v>50</v>
      </c>
      <c r="DJ243" s="39" t="s">
        <v>334</v>
      </c>
      <c r="DK243" s="39">
        <v>93020</v>
      </c>
      <c r="DL243" s="39">
        <v>4820</v>
      </c>
      <c r="DM243" s="39">
        <v>9700</v>
      </c>
      <c r="DN243" s="39">
        <v>27330</v>
      </c>
      <c r="DO243" s="39">
        <v>26040</v>
      </c>
      <c r="DP243" s="39">
        <v>19260</v>
      </c>
      <c r="DQ243" s="39">
        <v>4520</v>
      </c>
      <c r="DR243" s="39">
        <v>1700</v>
      </c>
      <c r="DS243" s="39">
        <v>50</v>
      </c>
      <c r="DT243" s="39" t="s">
        <v>334</v>
      </c>
      <c r="DU243" s="39">
        <v>93410</v>
      </c>
      <c r="DV243" s="39">
        <v>4820</v>
      </c>
      <c r="DW243" s="39">
        <v>9730</v>
      </c>
      <c r="DX243" s="39">
        <v>27380</v>
      </c>
      <c r="DY243" s="39">
        <v>26120</v>
      </c>
      <c r="DZ243" s="39">
        <v>19270</v>
      </c>
      <c r="EA243" s="39">
        <v>4530</v>
      </c>
      <c r="EB243" s="39">
        <v>1690</v>
      </c>
      <c r="EC243" s="39">
        <v>50</v>
      </c>
      <c r="ED243" s="39" t="s">
        <v>334</v>
      </c>
      <c r="EE243" s="39">
        <v>93590</v>
      </c>
      <c r="EF243" s="39">
        <v>4820</v>
      </c>
      <c r="EG243" s="39">
        <v>9740</v>
      </c>
      <c r="EH243" s="39">
        <v>27510</v>
      </c>
      <c r="EI243" s="39">
        <v>26160</v>
      </c>
      <c r="EJ243" s="39">
        <v>19290</v>
      </c>
      <c r="EK243" s="39">
        <v>4520</v>
      </c>
      <c r="EL243" s="39">
        <v>1690</v>
      </c>
      <c r="EM243" s="39">
        <v>50</v>
      </c>
      <c r="EN243" s="39" t="s">
        <v>334</v>
      </c>
      <c r="EO243" s="39">
        <v>93780</v>
      </c>
      <c r="EP243" s="39">
        <v>4810</v>
      </c>
      <c r="EQ243" s="39">
        <v>9740</v>
      </c>
      <c r="ER243" s="39">
        <v>27600</v>
      </c>
      <c r="ES243" s="39">
        <v>26230</v>
      </c>
      <c r="ET243" s="39">
        <v>19270</v>
      </c>
      <c r="EU243" s="39">
        <v>4570</v>
      </c>
      <c r="EV243" s="39">
        <v>1680</v>
      </c>
      <c r="EW243" s="39">
        <v>50</v>
      </c>
      <c r="EX243" s="39" t="s">
        <v>334</v>
      </c>
      <c r="EY243" s="39">
        <v>93950</v>
      </c>
      <c r="EZ243" s="39">
        <v>4820</v>
      </c>
      <c r="FA243" s="39">
        <v>9830</v>
      </c>
      <c r="FB243" s="39">
        <v>27740</v>
      </c>
      <c r="FC243" s="39">
        <v>26320</v>
      </c>
      <c r="FD243" s="39">
        <v>19260</v>
      </c>
      <c r="FE243" s="39">
        <v>4590</v>
      </c>
      <c r="FF243" s="39">
        <v>1670</v>
      </c>
      <c r="FG243" s="39">
        <v>50</v>
      </c>
      <c r="FH243" s="39" t="s">
        <v>334</v>
      </c>
      <c r="FI243" s="39">
        <v>94280</v>
      </c>
      <c r="FJ243" s="39">
        <v>4810</v>
      </c>
      <c r="FK243" s="39">
        <v>9890</v>
      </c>
      <c r="FL243" s="39">
        <v>27930</v>
      </c>
      <c r="FM243" s="39">
        <v>26490</v>
      </c>
      <c r="FN243" s="39">
        <v>19210</v>
      </c>
      <c r="FO243" s="39">
        <v>4590</v>
      </c>
      <c r="FP243" s="39">
        <v>1670</v>
      </c>
      <c r="FQ243" s="39">
        <v>50</v>
      </c>
      <c r="FR243" s="39" t="s">
        <v>334</v>
      </c>
      <c r="FS243" s="39">
        <v>94620</v>
      </c>
      <c r="FT243" s="39">
        <v>4830</v>
      </c>
      <c r="FU243" s="39">
        <v>9970</v>
      </c>
      <c r="FV243" s="39">
        <v>28000</v>
      </c>
      <c r="FW243" s="39">
        <v>26610</v>
      </c>
      <c r="FX243" s="39">
        <v>19170</v>
      </c>
      <c r="FY243" s="39">
        <v>4600</v>
      </c>
      <c r="FZ243" s="39">
        <v>1660</v>
      </c>
      <c r="GA243" s="39">
        <v>40</v>
      </c>
      <c r="GB243" s="39" t="s">
        <v>334</v>
      </c>
      <c r="GC243" s="39">
        <v>94890</v>
      </c>
      <c r="GD243" s="39">
        <v>4840</v>
      </c>
      <c r="GE243" s="39">
        <v>10100</v>
      </c>
      <c r="GF243" s="39">
        <v>28040</v>
      </c>
      <c r="GG243" s="39">
        <v>26670</v>
      </c>
      <c r="GH243" s="39">
        <v>19160</v>
      </c>
      <c r="GI243" s="39">
        <v>4600</v>
      </c>
      <c r="GJ243" s="39">
        <v>1660</v>
      </c>
      <c r="GK243" s="39">
        <v>50</v>
      </c>
      <c r="GL243" s="39" t="s">
        <v>334</v>
      </c>
      <c r="GM243" s="39">
        <v>95100</v>
      </c>
      <c r="GN243" s="39">
        <v>4870</v>
      </c>
      <c r="GO243" s="39">
        <v>10220</v>
      </c>
      <c r="GP243" s="39">
        <v>28100</v>
      </c>
      <c r="GQ243" s="39">
        <v>26710</v>
      </c>
      <c r="GR243" s="39">
        <v>19130</v>
      </c>
      <c r="GS243" s="39">
        <v>4620</v>
      </c>
      <c r="GT243" s="39">
        <v>1660</v>
      </c>
      <c r="GU243" s="39">
        <v>50</v>
      </c>
      <c r="GV243" s="39" t="s">
        <v>334</v>
      </c>
      <c r="GW243" s="39">
        <v>95350</v>
      </c>
      <c r="GX243" s="39">
        <v>4430</v>
      </c>
      <c r="GY243" s="39">
        <v>10350</v>
      </c>
      <c r="GZ243" s="39">
        <v>28570</v>
      </c>
      <c r="HA243" s="39">
        <v>26860</v>
      </c>
      <c r="HB243" s="39">
        <v>19120</v>
      </c>
      <c r="HC243" s="39">
        <v>4620</v>
      </c>
      <c r="HD243" s="39">
        <v>1670</v>
      </c>
      <c r="HE243" s="39">
        <v>50</v>
      </c>
      <c r="HF243" s="39" t="s">
        <v>334</v>
      </c>
      <c r="HG243" s="39">
        <v>95660</v>
      </c>
      <c r="HH243" s="39">
        <v>4350</v>
      </c>
      <c r="HI243" s="39">
        <v>10390</v>
      </c>
      <c r="HJ243" s="39">
        <v>28640</v>
      </c>
      <c r="HK243" s="39">
        <v>26960</v>
      </c>
      <c r="HL243" s="39">
        <v>19200</v>
      </c>
      <c r="HM243" s="39">
        <v>4710</v>
      </c>
      <c r="HN243" s="39">
        <v>1680</v>
      </c>
      <c r="HO243" s="39">
        <v>50</v>
      </c>
      <c r="HP243" s="39" t="s">
        <v>334</v>
      </c>
      <c r="HQ243" s="39">
        <v>95990</v>
      </c>
      <c r="HR243" s="39">
        <v>4240</v>
      </c>
      <c r="HS243" s="39">
        <v>10420</v>
      </c>
      <c r="HT243" s="39">
        <v>28960</v>
      </c>
      <c r="HU243" s="39">
        <v>27050</v>
      </c>
      <c r="HV243" s="39">
        <v>19260</v>
      </c>
      <c r="HW243" s="39">
        <v>4770</v>
      </c>
      <c r="HX243" s="39">
        <v>1680</v>
      </c>
      <c r="HY243" s="39">
        <v>50</v>
      </c>
      <c r="HZ243" s="39" t="s">
        <v>334</v>
      </c>
      <c r="IA243" s="39">
        <v>96430</v>
      </c>
      <c r="IB243" s="39">
        <v>4340</v>
      </c>
      <c r="IC243" s="39">
        <v>10510</v>
      </c>
      <c r="ID243" s="39">
        <v>29270</v>
      </c>
      <c r="IE243" s="39">
        <v>27220</v>
      </c>
      <c r="IF243" s="39">
        <v>19300</v>
      </c>
      <c r="IG243" s="39">
        <v>4830</v>
      </c>
      <c r="IH243" s="39">
        <v>1690</v>
      </c>
      <c r="II243" s="39">
        <v>50</v>
      </c>
      <c r="IJ243" s="39" t="s">
        <v>334</v>
      </c>
      <c r="IK243" s="39">
        <v>97200</v>
      </c>
      <c r="IL243" s="39">
        <v>4690</v>
      </c>
      <c r="IM243" s="39">
        <v>10540</v>
      </c>
      <c r="IN243" s="39">
        <v>29320</v>
      </c>
      <c r="IO243" s="39">
        <v>27360</v>
      </c>
      <c r="IP243" s="39">
        <v>19330</v>
      </c>
      <c r="IQ243" s="39">
        <v>4910</v>
      </c>
      <c r="IR243" s="39">
        <v>1690</v>
      </c>
      <c r="IS243" s="39">
        <v>50</v>
      </c>
      <c r="IT243" s="39" t="s">
        <v>334</v>
      </c>
      <c r="IU243" s="39">
        <v>97880</v>
      </c>
      <c r="IV243" s="39">
        <v>4750</v>
      </c>
      <c r="IW243" s="39">
        <v>10620</v>
      </c>
      <c r="IX243" s="39">
        <v>29710</v>
      </c>
      <c r="IY243" s="39">
        <v>27440</v>
      </c>
      <c r="IZ243" s="39">
        <v>19320</v>
      </c>
      <c r="JA243" s="39">
        <v>4930</v>
      </c>
      <c r="JB243" s="39">
        <v>1700</v>
      </c>
      <c r="JC243" s="39">
        <v>50</v>
      </c>
      <c r="JD243" s="39" t="s">
        <v>334</v>
      </c>
      <c r="JE243" s="39">
        <v>98510</v>
      </c>
      <c r="JF243" s="39">
        <v>4640</v>
      </c>
      <c r="JG243" s="39">
        <v>10670</v>
      </c>
      <c r="JH243" s="39">
        <v>29890</v>
      </c>
      <c r="JI243" s="39">
        <v>27600</v>
      </c>
      <c r="JJ243" s="39">
        <v>19360</v>
      </c>
      <c r="JK243" s="39">
        <v>4950</v>
      </c>
      <c r="JL243" s="39">
        <v>1700</v>
      </c>
      <c r="JM243" s="39">
        <v>50</v>
      </c>
      <c r="JN243" s="39" t="s">
        <v>334</v>
      </c>
      <c r="JO243" s="39">
        <v>98840</v>
      </c>
      <c r="JP243" s="39">
        <v>4490</v>
      </c>
      <c r="JQ243" s="39">
        <v>10800</v>
      </c>
      <c r="JR243" s="39">
        <v>30110</v>
      </c>
      <c r="JS243" s="39">
        <v>27660</v>
      </c>
      <c r="JT243" s="39">
        <v>19370</v>
      </c>
      <c r="JU243" s="39">
        <v>4990</v>
      </c>
      <c r="JV243" s="39">
        <v>1700</v>
      </c>
      <c r="JW243" s="39">
        <v>50</v>
      </c>
      <c r="JX243" s="39" t="s">
        <v>334</v>
      </c>
      <c r="JY243" s="39">
        <v>99170</v>
      </c>
      <c r="JZ243" s="39">
        <v>4350</v>
      </c>
      <c r="KA243" s="39">
        <v>10840</v>
      </c>
      <c r="KB243" s="39">
        <v>30250</v>
      </c>
      <c r="KC243" s="39">
        <v>27800</v>
      </c>
      <c r="KD243" s="39">
        <v>19400</v>
      </c>
      <c r="KE243" s="39">
        <v>5030</v>
      </c>
      <c r="KF243" s="39">
        <v>1700</v>
      </c>
      <c r="KG243" s="39">
        <v>50</v>
      </c>
      <c r="KH243" s="39" t="s">
        <v>334</v>
      </c>
      <c r="KI243" s="39">
        <v>99430</v>
      </c>
      <c r="KJ243" s="39">
        <v>4350</v>
      </c>
      <c r="KK243" s="39">
        <v>11040</v>
      </c>
      <c r="KL243" s="39">
        <v>30530</v>
      </c>
      <c r="KM243" s="39">
        <v>27930</v>
      </c>
      <c r="KN243" s="39">
        <v>19470</v>
      </c>
      <c r="KO243" s="39">
        <v>5100</v>
      </c>
      <c r="KP243" s="39">
        <v>1720</v>
      </c>
      <c r="KQ243" s="39">
        <v>50</v>
      </c>
      <c r="KR243" s="39" t="s">
        <v>334</v>
      </c>
      <c r="KS243" s="39">
        <v>100190</v>
      </c>
      <c r="KT243" s="39">
        <v>4350</v>
      </c>
      <c r="KU243" s="39">
        <v>11300</v>
      </c>
      <c r="KV243" s="39">
        <v>30940</v>
      </c>
      <c r="KW243" s="39">
        <v>28020</v>
      </c>
      <c r="KX243" s="39">
        <v>19490</v>
      </c>
      <c r="KY243" s="39">
        <v>5180</v>
      </c>
      <c r="KZ243" s="39">
        <v>1740</v>
      </c>
      <c r="LA243" s="39">
        <v>50</v>
      </c>
      <c r="LB243" s="39" t="s">
        <v>334</v>
      </c>
      <c r="LC243" s="39">
        <v>101070</v>
      </c>
      <c r="LD243" t="str">
        <f>INDEX(Lookup!$F$2:$F$375, MATCH(D243,Lookup!$A$2:$A$375,0))</f>
        <v>Greater London Authority</v>
      </c>
    </row>
    <row r="244" spans="2:316" ht="15" customHeight="1" x14ac:dyDescent="0.25">
      <c r="B244" s="1" t="s">
        <v>342</v>
      </c>
      <c r="C244" s="40">
        <v>5150</v>
      </c>
      <c r="D244" s="40" t="s">
        <v>815</v>
      </c>
      <c r="E244" s="37" t="s">
        <v>816</v>
      </c>
      <c r="F244" s="38">
        <v>2050</v>
      </c>
      <c r="G244" s="38">
        <v>10390</v>
      </c>
      <c r="H244" s="38">
        <v>28480</v>
      </c>
      <c r="I244" s="38">
        <v>28100</v>
      </c>
      <c r="J244" s="38">
        <v>21990</v>
      </c>
      <c r="K244" s="38">
        <v>5930</v>
      </c>
      <c r="L244" s="38">
        <v>3560</v>
      </c>
      <c r="M244" s="38">
        <v>270</v>
      </c>
      <c r="N244" s="38" t="s">
        <v>334</v>
      </c>
      <c r="O244" s="39">
        <v>100750</v>
      </c>
      <c r="P244" s="39">
        <v>1990</v>
      </c>
      <c r="Q244" s="39">
        <v>10610</v>
      </c>
      <c r="R244" s="39">
        <v>29340</v>
      </c>
      <c r="S244" s="39">
        <v>28160</v>
      </c>
      <c r="T244" s="39">
        <v>21820</v>
      </c>
      <c r="U244" s="39">
        <v>5900</v>
      </c>
      <c r="V244" s="39">
        <v>3520</v>
      </c>
      <c r="W244" s="39">
        <v>270</v>
      </c>
      <c r="X244" s="39" t="s">
        <v>334</v>
      </c>
      <c r="Y244" s="39">
        <v>101600</v>
      </c>
      <c r="Z244" s="39">
        <v>2230</v>
      </c>
      <c r="AA244" s="39">
        <v>10990</v>
      </c>
      <c r="AB244" s="39">
        <v>28890</v>
      </c>
      <c r="AC244" s="39">
        <v>27180</v>
      </c>
      <c r="AD244" s="39">
        <v>20840</v>
      </c>
      <c r="AE244" s="39">
        <v>5820</v>
      </c>
      <c r="AF244" s="39">
        <v>3400</v>
      </c>
      <c r="AG244" s="39">
        <v>250</v>
      </c>
      <c r="AH244" s="39" t="s">
        <v>334</v>
      </c>
      <c r="AI244" s="39">
        <v>99590</v>
      </c>
      <c r="AJ244" s="39">
        <v>2290</v>
      </c>
      <c r="AK244" s="39">
        <v>11060</v>
      </c>
      <c r="AL244" s="39">
        <v>29050</v>
      </c>
      <c r="AM244" s="39">
        <v>27310</v>
      </c>
      <c r="AN244" s="39">
        <v>20770</v>
      </c>
      <c r="AO244" s="39">
        <v>5830</v>
      </c>
      <c r="AP244" s="39">
        <v>3380</v>
      </c>
      <c r="AQ244" s="39">
        <v>240</v>
      </c>
      <c r="AR244" s="39" t="s">
        <v>334</v>
      </c>
      <c r="AS244" s="39">
        <v>99930</v>
      </c>
      <c r="AT244" s="39">
        <v>2310</v>
      </c>
      <c r="AU244" s="39">
        <v>11140</v>
      </c>
      <c r="AV244" s="39">
        <v>29450</v>
      </c>
      <c r="AW244" s="39">
        <v>27390</v>
      </c>
      <c r="AX244" s="39">
        <v>20720</v>
      </c>
      <c r="AY244" s="39">
        <v>5820</v>
      </c>
      <c r="AZ244" s="39">
        <v>3380</v>
      </c>
      <c r="BA244" s="39">
        <v>240</v>
      </c>
      <c r="BB244" s="39" t="s">
        <v>334</v>
      </c>
      <c r="BC244" s="39">
        <v>100460</v>
      </c>
      <c r="BD244" s="39">
        <v>2230</v>
      </c>
      <c r="BE244" s="39">
        <v>11150</v>
      </c>
      <c r="BF244" s="39">
        <v>29670</v>
      </c>
      <c r="BG244" s="39">
        <v>27520</v>
      </c>
      <c r="BH244" s="39">
        <v>20750</v>
      </c>
      <c r="BI244" s="39">
        <v>5840</v>
      </c>
      <c r="BJ244" s="39">
        <v>3380</v>
      </c>
      <c r="BK244" s="39">
        <v>250</v>
      </c>
      <c r="BL244" s="39" t="s">
        <v>334</v>
      </c>
      <c r="BM244" s="39">
        <v>100790</v>
      </c>
      <c r="BN244" s="39">
        <v>2260</v>
      </c>
      <c r="BO244" s="39">
        <v>11230</v>
      </c>
      <c r="BP244" s="39">
        <v>29850</v>
      </c>
      <c r="BQ244" s="39">
        <v>27650</v>
      </c>
      <c r="BR244" s="39">
        <v>20780</v>
      </c>
      <c r="BS244" s="39">
        <v>5840</v>
      </c>
      <c r="BT244" s="39">
        <v>3380</v>
      </c>
      <c r="BU244" s="39">
        <v>250</v>
      </c>
      <c r="BV244" s="39" t="s">
        <v>334</v>
      </c>
      <c r="BW244" s="39">
        <v>101230</v>
      </c>
      <c r="BX244" s="39">
        <v>3560</v>
      </c>
      <c r="BY244" s="39">
        <v>10730</v>
      </c>
      <c r="BZ244" s="39">
        <v>29400</v>
      </c>
      <c r="CA244" s="39">
        <v>27940</v>
      </c>
      <c r="CB244" s="39">
        <v>20870</v>
      </c>
      <c r="CC244" s="39">
        <v>5960</v>
      </c>
      <c r="CD244" s="39">
        <v>3380</v>
      </c>
      <c r="CE244" s="39">
        <v>250</v>
      </c>
      <c r="CF244" s="39" t="s">
        <v>334</v>
      </c>
      <c r="CG244" s="39">
        <v>102080</v>
      </c>
      <c r="CH244" s="39">
        <v>3700</v>
      </c>
      <c r="CI244" s="39">
        <v>10720</v>
      </c>
      <c r="CJ244" s="39">
        <v>29570</v>
      </c>
      <c r="CK244" s="39">
        <v>28220</v>
      </c>
      <c r="CL244" s="39">
        <v>20920</v>
      </c>
      <c r="CM244" s="39">
        <v>6040</v>
      </c>
      <c r="CN244" s="39">
        <v>3380</v>
      </c>
      <c r="CO244" s="39">
        <v>250</v>
      </c>
      <c r="CP244" s="39" t="s">
        <v>334</v>
      </c>
      <c r="CQ244" s="39">
        <v>102790</v>
      </c>
      <c r="CR244" s="39">
        <v>3700</v>
      </c>
      <c r="CS244" s="39">
        <v>10730</v>
      </c>
      <c r="CT244" s="39">
        <v>29620</v>
      </c>
      <c r="CU244" s="39">
        <v>28300</v>
      </c>
      <c r="CV244" s="39">
        <v>20950</v>
      </c>
      <c r="CW244" s="39">
        <v>6040</v>
      </c>
      <c r="CX244" s="39">
        <v>3380</v>
      </c>
      <c r="CY244" s="39">
        <v>250</v>
      </c>
      <c r="CZ244" s="39" t="s">
        <v>334</v>
      </c>
      <c r="DA244" s="39">
        <v>102970</v>
      </c>
      <c r="DB244" s="39">
        <v>2550</v>
      </c>
      <c r="DC244" s="39">
        <v>10860</v>
      </c>
      <c r="DD244" s="39">
        <v>29840</v>
      </c>
      <c r="DE244" s="39">
        <v>28680</v>
      </c>
      <c r="DF244" s="39">
        <v>21080</v>
      </c>
      <c r="DG244" s="39">
        <v>6070</v>
      </c>
      <c r="DH244" s="39">
        <v>3380</v>
      </c>
      <c r="DI244" s="39">
        <v>250</v>
      </c>
      <c r="DJ244" s="39" t="s">
        <v>334</v>
      </c>
      <c r="DK244" s="39">
        <v>102710</v>
      </c>
      <c r="DL244" s="39">
        <v>2670</v>
      </c>
      <c r="DM244" s="39">
        <v>11030</v>
      </c>
      <c r="DN244" s="39">
        <v>30430</v>
      </c>
      <c r="DO244" s="39">
        <v>29130</v>
      </c>
      <c r="DP244" s="39">
        <v>21170</v>
      </c>
      <c r="DQ244" s="39">
        <v>6110</v>
      </c>
      <c r="DR244" s="39">
        <v>3370</v>
      </c>
      <c r="DS244" s="39">
        <v>250</v>
      </c>
      <c r="DT244" s="39" t="s">
        <v>334</v>
      </c>
      <c r="DU244" s="39">
        <v>104150</v>
      </c>
      <c r="DV244" s="39">
        <v>2360</v>
      </c>
      <c r="DW244" s="39">
        <v>11270</v>
      </c>
      <c r="DX244" s="39">
        <v>30900</v>
      </c>
      <c r="DY244" s="39">
        <v>29210</v>
      </c>
      <c r="DZ244" s="39">
        <v>21200</v>
      </c>
      <c r="EA244" s="39">
        <v>6160</v>
      </c>
      <c r="EB244" s="39">
        <v>3360</v>
      </c>
      <c r="EC244" s="39">
        <v>250</v>
      </c>
      <c r="ED244" s="39" t="s">
        <v>334</v>
      </c>
      <c r="EE244" s="39">
        <v>104700</v>
      </c>
      <c r="EF244" s="39">
        <v>2450</v>
      </c>
      <c r="EG244" s="39">
        <v>11330</v>
      </c>
      <c r="EH244" s="39">
        <v>31170</v>
      </c>
      <c r="EI244" s="39">
        <v>29520</v>
      </c>
      <c r="EJ244" s="39">
        <v>21250</v>
      </c>
      <c r="EK244" s="39">
        <v>6140</v>
      </c>
      <c r="EL244" s="39">
        <v>3350</v>
      </c>
      <c r="EM244" s="39">
        <v>260</v>
      </c>
      <c r="EN244" s="39" t="s">
        <v>334</v>
      </c>
      <c r="EO244" s="39">
        <v>105450</v>
      </c>
      <c r="EP244" s="39">
        <v>2550</v>
      </c>
      <c r="EQ244" s="39">
        <v>11420</v>
      </c>
      <c r="ER244" s="39">
        <v>31520</v>
      </c>
      <c r="ES244" s="39">
        <v>29890</v>
      </c>
      <c r="ET244" s="39">
        <v>21430</v>
      </c>
      <c r="EU244" s="39">
        <v>6170</v>
      </c>
      <c r="EV244" s="39">
        <v>3330</v>
      </c>
      <c r="EW244" s="39">
        <v>260</v>
      </c>
      <c r="EX244" s="39" t="s">
        <v>334</v>
      </c>
      <c r="EY244" s="39">
        <v>106570</v>
      </c>
      <c r="EZ244" s="39">
        <v>2540</v>
      </c>
      <c r="FA244" s="39">
        <v>11540</v>
      </c>
      <c r="FB244" s="39">
        <v>31910</v>
      </c>
      <c r="FC244" s="39">
        <v>30120</v>
      </c>
      <c r="FD244" s="39">
        <v>21630</v>
      </c>
      <c r="FE244" s="39">
        <v>6170</v>
      </c>
      <c r="FF244" s="39">
        <v>3330</v>
      </c>
      <c r="FG244" s="39">
        <v>260</v>
      </c>
      <c r="FH244" s="39" t="s">
        <v>334</v>
      </c>
      <c r="FI244" s="39">
        <v>107500</v>
      </c>
      <c r="FJ244" s="39">
        <v>2370</v>
      </c>
      <c r="FK244" s="39">
        <v>11800</v>
      </c>
      <c r="FL244" s="39">
        <v>32450</v>
      </c>
      <c r="FM244" s="39">
        <v>30520</v>
      </c>
      <c r="FN244" s="39">
        <v>21640</v>
      </c>
      <c r="FO244" s="39">
        <v>6190</v>
      </c>
      <c r="FP244" s="39">
        <v>3330</v>
      </c>
      <c r="FQ244" s="39">
        <v>260</v>
      </c>
      <c r="FR244" s="39" t="s">
        <v>334</v>
      </c>
      <c r="FS244" s="39">
        <v>108550</v>
      </c>
      <c r="FT244" s="39">
        <v>2340</v>
      </c>
      <c r="FU244" s="39">
        <v>12190</v>
      </c>
      <c r="FV244" s="39">
        <v>32840</v>
      </c>
      <c r="FW244" s="39">
        <v>30690</v>
      </c>
      <c r="FX244" s="39">
        <v>21630</v>
      </c>
      <c r="FY244" s="39">
        <v>6210</v>
      </c>
      <c r="FZ244" s="39">
        <v>3330</v>
      </c>
      <c r="GA244" s="39">
        <v>250</v>
      </c>
      <c r="GB244" s="39" t="s">
        <v>334</v>
      </c>
      <c r="GC244" s="39">
        <v>109480</v>
      </c>
      <c r="GD244" s="39">
        <v>2530</v>
      </c>
      <c r="GE244" s="39">
        <v>12340</v>
      </c>
      <c r="GF244" s="39">
        <v>33160</v>
      </c>
      <c r="GG244" s="39">
        <v>30950</v>
      </c>
      <c r="GH244" s="39">
        <v>21640</v>
      </c>
      <c r="GI244" s="39">
        <v>6220</v>
      </c>
      <c r="GJ244" s="39">
        <v>3330</v>
      </c>
      <c r="GK244" s="39">
        <v>250</v>
      </c>
      <c r="GL244" s="39" t="s">
        <v>334</v>
      </c>
      <c r="GM244" s="39">
        <v>110420</v>
      </c>
      <c r="GN244" s="39">
        <v>2920</v>
      </c>
      <c r="GO244" s="39">
        <v>12550</v>
      </c>
      <c r="GP244" s="39">
        <v>33500</v>
      </c>
      <c r="GQ244" s="39">
        <v>31430</v>
      </c>
      <c r="GR244" s="39">
        <v>21650</v>
      </c>
      <c r="GS244" s="39">
        <v>6240</v>
      </c>
      <c r="GT244" s="39">
        <v>3310</v>
      </c>
      <c r="GU244" s="39">
        <v>250</v>
      </c>
      <c r="GV244" s="39" t="s">
        <v>334</v>
      </c>
      <c r="GW244" s="39">
        <v>111840</v>
      </c>
      <c r="GX244" s="39">
        <v>3580</v>
      </c>
      <c r="GY244" s="39">
        <v>12640</v>
      </c>
      <c r="GZ244" s="39">
        <v>34000</v>
      </c>
      <c r="HA244" s="39">
        <v>31900</v>
      </c>
      <c r="HB244" s="39">
        <v>21680</v>
      </c>
      <c r="HC244" s="39">
        <v>6230</v>
      </c>
      <c r="HD244" s="39">
        <v>3310</v>
      </c>
      <c r="HE244" s="39">
        <v>250</v>
      </c>
      <c r="HF244" s="39" t="s">
        <v>334</v>
      </c>
      <c r="HG244" s="39">
        <v>113590</v>
      </c>
      <c r="HH244" s="39">
        <v>3720</v>
      </c>
      <c r="HI244" s="39">
        <v>12440</v>
      </c>
      <c r="HJ244" s="39">
        <v>34150</v>
      </c>
      <c r="HK244" s="39">
        <v>32090</v>
      </c>
      <c r="HL244" s="39">
        <v>21740</v>
      </c>
      <c r="HM244" s="39">
        <v>6210</v>
      </c>
      <c r="HN244" s="39">
        <v>3320</v>
      </c>
      <c r="HO244" s="39">
        <v>250</v>
      </c>
      <c r="HP244" s="39" t="s">
        <v>334</v>
      </c>
      <c r="HQ244" s="39">
        <v>113910</v>
      </c>
      <c r="HR244" s="39">
        <v>3970</v>
      </c>
      <c r="HS244" s="39">
        <v>12580</v>
      </c>
      <c r="HT244" s="39">
        <v>34470</v>
      </c>
      <c r="HU244" s="39">
        <v>32470</v>
      </c>
      <c r="HV244" s="39">
        <v>21670</v>
      </c>
      <c r="HW244" s="39">
        <v>6230</v>
      </c>
      <c r="HX244" s="39">
        <v>3340</v>
      </c>
      <c r="HY244" s="39">
        <v>250</v>
      </c>
      <c r="HZ244" s="39" t="s">
        <v>334</v>
      </c>
      <c r="IA244" s="39">
        <v>114960</v>
      </c>
      <c r="IB244" s="39">
        <v>4490</v>
      </c>
      <c r="IC244" s="39">
        <v>12860</v>
      </c>
      <c r="ID244" s="39">
        <v>35070</v>
      </c>
      <c r="IE244" s="39">
        <v>33570</v>
      </c>
      <c r="IF244" s="39">
        <v>21900</v>
      </c>
      <c r="IG244" s="39">
        <v>6270</v>
      </c>
      <c r="IH244" s="39">
        <v>3350</v>
      </c>
      <c r="II244" s="39">
        <v>250</v>
      </c>
      <c r="IJ244" s="39" t="s">
        <v>334</v>
      </c>
      <c r="IK244" s="39">
        <v>117750</v>
      </c>
      <c r="IL244" s="39">
        <v>5110</v>
      </c>
      <c r="IM244" s="39">
        <v>13060</v>
      </c>
      <c r="IN244" s="39">
        <v>35760</v>
      </c>
      <c r="IO244" s="39">
        <v>34130</v>
      </c>
      <c r="IP244" s="39">
        <v>21940</v>
      </c>
      <c r="IQ244" s="39">
        <v>6360</v>
      </c>
      <c r="IR244" s="39">
        <v>3360</v>
      </c>
      <c r="IS244" s="39">
        <v>260</v>
      </c>
      <c r="IT244" s="39" t="s">
        <v>334</v>
      </c>
      <c r="IU244" s="39">
        <v>119960</v>
      </c>
      <c r="IV244" s="39">
        <v>5550</v>
      </c>
      <c r="IW244" s="39">
        <v>12930</v>
      </c>
      <c r="IX244" s="39">
        <v>36140</v>
      </c>
      <c r="IY244" s="39">
        <v>34510</v>
      </c>
      <c r="IZ244" s="39">
        <v>22040</v>
      </c>
      <c r="JA244" s="39">
        <v>6390</v>
      </c>
      <c r="JB244" s="39">
        <v>3380</v>
      </c>
      <c r="JC244" s="39">
        <v>260</v>
      </c>
      <c r="JD244" s="39" t="s">
        <v>334</v>
      </c>
      <c r="JE244" s="39">
        <v>121180</v>
      </c>
      <c r="JF244" s="39">
        <v>5700</v>
      </c>
      <c r="JG244" s="39">
        <v>13050</v>
      </c>
      <c r="JH244" s="39">
        <v>36640</v>
      </c>
      <c r="JI244" s="39">
        <v>35020</v>
      </c>
      <c r="JJ244" s="39">
        <v>22210</v>
      </c>
      <c r="JK244" s="39">
        <v>6420</v>
      </c>
      <c r="JL244" s="39">
        <v>3390</v>
      </c>
      <c r="JM244" s="39">
        <v>250</v>
      </c>
      <c r="JN244" s="39" t="s">
        <v>334</v>
      </c>
      <c r="JO244" s="39">
        <v>122670</v>
      </c>
      <c r="JP244" s="39">
        <v>5810</v>
      </c>
      <c r="JQ244" s="39">
        <v>13210</v>
      </c>
      <c r="JR244" s="39">
        <v>37490</v>
      </c>
      <c r="JS244" s="39">
        <v>35620</v>
      </c>
      <c r="JT244" s="39">
        <v>22290</v>
      </c>
      <c r="JU244" s="39">
        <v>6430</v>
      </c>
      <c r="JV244" s="39">
        <v>3420</v>
      </c>
      <c r="JW244" s="39">
        <v>250</v>
      </c>
      <c r="JX244" s="39" t="s">
        <v>334</v>
      </c>
      <c r="JY244" s="39">
        <v>124530</v>
      </c>
      <c r="JZ244" s="39">
        <v>5880</v>
      </c>
      <c r="KA244" s="39">
        <v>13380</v>
      </c>
      <c r="KB244" s="39">
        <v>38250</v>
      </c>
      <c r="KC244" s="39">
        <v>36690</v>
      </c>
      <c r="KD244" s="39">
        <v>22540</v>
      </c>
      <c r="KE244" s="39">
        <v>6430</v>
      </c>
      <c r="KF244" s="39">
        <v>3420</v>
      </c>
      <c r="KG244" s="39">
        <v>250</v>
      </c>
      <c r="KH244" s="39" t="s">
        <v>334</v>
      </c>
      <c r="KI244" s="39">
        <v>126840</v>
      </c>
      <c r="KJ244" s="39">
        <v>5950</v>
      </c>
      <c r="KK244" s="39">
        <v>13480</v>
      </c>
      <c r="KL244" s="39">
        <v>39490</v>
      </c>
      <c r="KM244" s="39">
        <v>37650</v>
      </c>
      <c r="KN244" s="39">
        <v>22830</v>
      </c>
      <c r="KO244" s="39">
        <v>6440</v>
      </c>
      <c r="KP244" s="39">
        <v>3430</v>
      </c>
      <c r="KQ244" s="39">
        <v>250</v>
      </c>
      <c r="KR244" s="39" t="s">
        <v>334</v>
      </c>
      <c r="KS244" s="39">
        <v>129520</v>
      </c>
      <c r="KT244" s="39">
        <v>6060</v>
      </c>
      <c r="KU244" s="39">
        <v>13920</v>
      </c>
      <c r="KV244" s="39">
        <v>40760</v>
      </c>
      <c r="KW244" s="39">
        <v>38530</v>
      </c>
      <c r="KX244" s="39">
        <v>23020</v>
      </c>
      <c r="KY244" s="39">
        <v>6500</v>
      </c>
      <c r="KZ244" s="39">
        <v>3440</v>
      </c>
      <c r="LA244" s="39">
        <v>250</v>
      </c>
      <c r="LB244" s="39" t="s">
        <v>334</v>
      </c>
      <c r="LC244" s="39">
        <v>132480</v>
      </c>
      <c r="LD244" t="str">
        <f>INDEX(Lookup!$F$2:$F$375, MATCH(D244,Lookup!$A$2:$A$375,0))</f>
        <v>Greater London Authority</v>
      </c>
    </row>
    <row r="245" spans="2:316" ht="15" customHeight="1" x14ac:dyDescent="0.25">
      <c r="B245" s="1" t="s">
        <v>342</v>
      </c>
      <c r="C245" s="42">
        <v>5180</v>
      </c>
      <c r="D245" s="42" t="s">
        <v>817</v>
      </c>
      <c r="E245" s="37" t="s">
        <v>818</v>
      </c>
      <c r="F245" s="38">
        <v>610</v>
      </c>
      <c r="G245" s="38">
        <v>7910</v>
      </c>
      <c r="H245" s="38">
        <v>25060</v>
      </c>
      <c r="I245" s="38">
        <v>32840</v>
      </c>
      <c r="J245" s="38">
        <v>28530</v>
      </c>
      <c r="K245" s="38">
        <v>16660</v>
      </c>
      <c r="L245" s="38">
        <v>13720</v>
      </c>
      <c r="M245" s="38">
        <v>840</v>
      </c>
      <c r="N245" s="38" t="s">
        <v>334</v>
      </c>
      <c r="O245" s="39">
        <v>126170</v>
      </c>
      <c r="P245" s="39">
        <v>630</v>
      </c>
      <c r="Q245" s="39">
        <v>8030</v>
      </c>
      <c r="R245" s="39">
        <v>25400</v>
      </c>
      <c r="S245" s="39">
        <v>33440</v>
      </c>
      <c r="T245" s="39">
        <v>28080</v>
      </c>
      <c r="U245" s="39">
        <v>16370</v>
      </c>
      <c r="V245" s="39">
        <v>13520</v>
      </c>
      <c r="W245" s="39">
        <v>830</v>
      </c>
      <c r="X245" s="39" t="s">
        <v>334</v>
      </c>
      <c r="Y245" s="39">
        <v>126290</v>
      </c>
      <c r="Z245" s="39">
        <v>1220</v>
      </c>
      <c r="AA245" s="39">
        <v>8680</v>
      </c>
      <c r="AB245" s="39">
        <v>25990</v>
      </c>
      <c r="AC245" s="39">
        <v>33320</v>
      </c>
      <c r="AD245" s="39">
        <v>27910</v>
      </c>
      <c r="AE245" s="39">
        <v>16200</v>
      </c>
      <c r="AF245" s="39">
        <v>12930</v>
      </c>
      <c r="AG245" s="39">
        <v>770</v>
      </c>
      <c r="AH245" s="39" t="s">
        <v>334</v>
      </c>
      <c r="AI245" s="39">
        <v>127020</v>
      </c>
      <c r="AJ245" s="39">
        <v>1350</v>
      </c>
      <c r="AK245" s="39">
        <v>8860</v>
      </c>
      <c r="AL245" s="39">
        <v>26130</v>
      </c>
      <c r="AM245" s="39">
        <v>33360</v>
      </c>
      <c r="AN245" s="39">
        <v>27740</v>
      </c>
      <c r="AO245" s="39">
        <v>16210</v>
      </c>
      <c r="AP245" s="39">
        <v>12870</v>
      </c>
      <c r="AQ245" s="39">
        <v>790</v>
      </c>
      <c r="AR245" s="39" t="s">
        <v>334</v>
      </c>
      <c r="AS245" s="39">
        <v>127300</v>
      </c>
      <c r="AT245" s="39">
        <v>1460</v>
      </c>
      <c r="AU245" s="39">
        <v>8960</v>
      </c>
      <c r="AV245" s="39">
        <v>26440</v>
      </c>
      <c r="AW245" s="39">
        <v>33450</v>
      </c>
      <c r="AX245" s="39">
        <v>27610</v>
      </c>
      <c r="AY245" s="39">
        <v>16270</v>
      </c>
      <c r="AZ245" s="39">
        <v>12890</v>
      </c>
      <c r="BA245" s="39">
        <v>800</v>
      </c>
      <c r="BB245" s="39" t="s">
        <v>334</v>
      </c>
      <c r="BC245" s="39">
        <v>127880</v>
      </c>
      <c r="BD245" s="39">
        <v>1490</v>
      </c>
      <c r="BE245" s="39">
        <v>9020</v>
      </c>
      <c r="BF245" s="39">
        <v>26510</v>
      </c>
      <c r="BG245" s="39">
        <v>33500</v>
      </c>
      <c r="BH245" s="39">
        <v>27590</v>
      </c>
      <c r="BI245" s="39">
        <v>16310</v>
      </c>
      <c r="BJ245" s="39">
        <v>12930</v>
      </c>
      <c r="BK245" s="39">
        <v>820</v>
      </c>
      <c r="BL245" s="39" t="s">
        <v>334</v>
      </c>
      <c r="BM245" s="39">
        <v>128170</v>
      </c>
      <c r="BN245" s="39">
        <v>1560</v>
      </c>
      <c r="BO245" s="39">
        <v>9030</v>
      </c>
      <c r="BP245" s="39">
        <v>26430</v>
      </c>
      <c r="BQ245" s="39">
        <v>33520</v>
      </c>
      <c r="BR245" s="39">
        <v>27710</v>
      </c>
      <c r="BS245" s="39">
        <v>16370</v>
      </c>
      <c r="BT245" s="39">
        <v>13000</v>
      </c>
      <c r="BU245" s="39">
        <v>830</v>
      </c>
      <c r="BV245" s="39" t="s">
        <v>334</v>
      </c>
      <c r="BW245" s="39">
        <v>128450</v>
      </c>
      <c r="BX245" s="39">
        <v>1580</v>
      </c>
      <c r="BY245" s="39">
        <v>9040</v>
      </c>
      <c r="BZ245" s="39">
        <v>26400</v>
      </c>
      <c r="CA245" s="39">
        <v>33750</v>
      </c>
      <c r="CB245" s="39">
        <v>27600</v>
      </c>
      <c r="CC245" s="39">
        <v>16400</v>
      </c>
      <c r="CD245" s="39">
        <v>13030</v>
      </c>
      <c r="CE245" s="39">
        <v>870</v>
      </c>
      <c r="CF245" s="39" t="s">
        <v>334</v>
      </c>
      <c r="CG245" s="39">
        <v>128660</v>
      </c>
      <c r="CH245" s="39">
        <v>1620</v>
      </c>
      <c r="CI245" s="39">
        <v>9010</v>
      </c>
      <c r="CJ245" s="39">
        <v>26460</v>
      </c>
      <c r="CK245" s="39">
        <v>33940</v>
      </c>
      <c r="CL245" s="39">
        <v>27630</v>
      </c>
      <c r="CM245" s="39">
        <v>16480</v>
      </c>
      <c r="CN245" s="39">
        <v>13050</v>
      </c>
      <c r="CO245" s="39">
        <v>930</v>
      </c>
      <c r="CP245" s="39" t="s">
        <v>334</v>
      </c>
      <c r="CQ245" s="39">
        <v>129110</v>
      </c>
      <c r="CR245" s="39">
        <v>1660</v>
      </c>
      <c r="CS245" s="39">
        <v>9070</v>
      </c>
      <c r="CT245" s="39">
        <v>26470</v>
      </c>
      <c r="CU245" s="39">
        <v>33980</v>
      </c>
      <c r="CV245" s="39">
        <v>27720</v>
      </c>
      <c r="CW245" s="39">
        <v>16580</v>
      </c>
      <c r="CX245" s="39">
        <v>13130</v>
      </c>
      <c r="CY245" s="39">
        <v>970</v>
      </c>
      <c r="CZ245" s="39" t="s">
        <v>334</v>
      </c>
      <c r="DA245" s="39">
        <v>129560</v>
      </c>
      <c r="DB245" s="39">
        <v>1680</v>
      </c>
      <c r="DC245" s="39">
        <v>9120</v>
      </c>
      <c r="DD245" s="39">
        <v>26550</v>
      </c>
      <c r="DE245" s="39">
        <v>34030</v>
      </c>
      <c r="DF245" s="39">
        <v>27800</v>
      </c>
      <c r="DG245" s="39">
        <v>16680</v>
      </c>
      <c r="DH245" s="39">
        <v>13120</v>
      </c>
      <c r="DI245" s="39">
        <v>1000</v>
      </c>
      <c r="DJ245" s="39" t="s">
        <v>334</v>
      </c>
      <c r="DK245" s="39">
        <v>129980</v>
      </c>
      <c r="DL245" s="39">
        <v>1710</v>
      </c>
      <c r="DM245" s="39">
        <v>9200</v>
      </c>
      <c r="DN245" s="39">
        <v>26610</v>
      </c>
      <c r="DO245" s="39">
        <v>34070</v>
      </c>
      <c r="DP245" s="39">
        <v>27870</v>
      </c>
      <c r="DQ245" s="39">
        <v>16790</v>
      </c>
      <c r="DR245" s="39">
        <v>13150</v>
      </c>
      <c r="DS245" s="39">
        <v>1040</v>
      </c>
      <c r="DT245" s="39" t="s">
        <v>334</v>
      </c>
      <c r="DU245" s="39">
        <v>130430</v>
      </c>
      <c r="DV245" s="39">
        <v>1730</v>
      </c>
      <c r="DW245" s="39">
        <v>9300</v>
      </c>
      <c r="DX245" s="39">
        <v>26670</v>
      </c>
      <c r="DY245" s="39">
        <v>34180</v>
      </c>
      <c r="DZ245" s="39">
        <v>28030</v>
      </c>
      <c r="EA245" s="39">
        <v>16970</v>
      </c>
      <c r="EB245" s="39">
        <v>13190</v>
      </c>
      <c r="EC245" s="39">
        <v>1060</v>
      </c>
      <c r="ED245" s="39" t="s">
        <v>334</v>
      </c>
      <c r="EE245" s="39">
        <v>131130</v>
      </c>
      <c r="EF245" s="39">
        <v>1730</v>
      </c>
      <c r="EG245" s="39">
        <v>9350</v>
      </c>
      <c r="EH245" s="39">
        <v>26820</v>
      </c>
      <c r="EI245" s="39">
        <v>34210</v>
      </c>
      <c r="EJ245" s="39">
        <v>28270</v>
      </c>
      <c r="EK245" s="39">
        <v>17060</v>
      </c>
      <c r="EL245" s="39">
        <v>13220</v>
      </c>
      <c r="EM245" s="39">
        <v>1090</v>
      </c>
      <c r="EN245" s="39" t="s">
        <v>334</v>
      </c>
      <c r="EO245" s="39">
        <v>131750</v>
      </c>
      <c r="EP245" s="39">
        <v>1750</v>
      </c>
      <c r="EQ245" s="39">
        <v>9470</v>
      </c>
      <c r="ER245" s="39">
        <v>27030</v>
      </c>
      <c r="ES245" s="39">
        <v>34400</v>
      </c>
      <c r="ET245" s="39">
        <v>28450</v>
      </c>
      <c r="EU245" s="39">
        <v>17240</v>
      </c>
      <c r="EV245" s="39">
        <v>13250</v>
      </c>
      <c r="EW245" s="39">
        <v>1120</v>
      </c>
      <c r="EX245" s="39" t="s">
        <v>334</v>
      </c>
      <c r="EY245" s="39">
        <v>132710</v>
      </c>
      <c r="EZ245" s="39">
        <v>1750</v>
      </c>
      <c r="FA245" s="39">
        <v>9530</v>
      </c>
      <c r="FB245" s="39">
        <v>27260</v>
      </c>
      <c r="FC245" s="39">
        <v>34590</v>
      </c>
      <c r="FD245" s="39">
        <v>28470</v>
      </c>
      <c r="FE245" s="39">
        <v>17290</v>
      </c>
      <c r="FF245" s="39">
        <v>13260</v>
      </c>
      <c r="FG245" s="39">
        <v>1150</v>
      </c>
      <c r="FH245" s="39" t="s">
        <v>334</v>
      </c>
      <c r="FI245" s="39">
        <v>133300</v>
      </c>
      <c r="FJ245" s="39">
        <v>1760</v>
      </c>
      <c r="FK245" s="39">
        <v>9660</v>
      </c>
      <c r="FL245" s="39">
        <v>27440</v>
      </c>
      <c r="FM245" s="39">
        <v>34770</v>
      </c>
      <c r="FN245" s="39">
        <v>28470</v>
      </c>
      <c r="FO245" s="39">
        <v>17340</v>
      </c>
      <c r="FP245" s="39">
        <v>13300</v>
      </c>
      <c r="FQ245" s="39">
        <v>1160</v>
      </c>
      <c r="FR245" s="39" t="s">
        <v>334</v>
      </c>
      <c r="FS245" s="39">
        <v>133900</v>
      </c>
      <c r="FT245" s="39">
        <v>1780</v>
      </c>
      <c r="FU245" s="39">
        <v>9680</v>
      </c>
      <c r="FV245" s="39">
        <v>27660</v>
      </c>
      <c r="FW245" s="39">
        <v>35020</v>
      </c>
      <c r="FX245" s="39">
        <v>28440</v>
      </c>
      <c r="FY245" s="39">
        <v>17390</v>
      </c>
      <c r="FZ245" s="39">
        <v>13350</v>
      </c>
      <c r="GA245" s="39">
        <v>1210</v>
      </c>
      <c r="GB245" s="39" t="s">
        <v>334</v>
      </c>
      <c r="GC245" s="39">
        <v>134530</v>
      </c>
      <c r="GD245" s="39">
        <v>1810</v>
      </c>
      <c r="GE245" s="39">
        <v>9780</v>
      </c>
      <c r="GF245" s="39">
        <v>27810</v>
      </c>
      <c r="GG245" s="39">
        <v>35170</v>
      </c>
      <c r="GH245" s="39">
        <v>28460</v>
      </c>
      <c r="GI245" s="39">
        <v>17430</v>
      </c>
      <c r="GJ245" s="39">
        <v>13360</v>
      </c>
      <c r="GK245" s="39">
        <v>1250</v>
      </c>
      <c r="GL245" s="39" t="s">
        <v>334</v>
      </c>
      <c r="GM245" s="39">
        <v>135060</v>
      </c>
      <c r="GN245" s="39">
        <v>1800</v>
      </c>
      <c r="GO245" s="39">
        <v>9790</v>
      </c>
      <c r="GP245" s="39">
        <v>28030</v>
      </c>
      <c r="GQ245" s="39">
        <v>35250</v>
      </c>
      <c r="GR245" s="39">
        <v>28530</v>
      </c>
      <c r="GS245" s="39">
        <v>17490</v>
      </c>
      <c r="GT245" s="39">
        <v>13390</v>
      </c>
      <c r="GU245" s="39">
        <v>1310</v>
      </c>
      <c r="GV245" s="39" t="s">
        <v>334</v>
      </c>
      <c r="GW245" s="39">
        <v>135600</v>
      </c>
      <c r="GX245" s="39">
        <v>1810</v>
      </c>
      <c r="GY245" s="39">
        <v>9910</v>
      </c>
      <c r="GZ245" s="39">
        <v>28220</v>
      </c>
      <c r="HA245" s="39">
        <v>35460</v>
      </c>
      <c r="HB245" s="39">
        <v>28700</v>
      </c>
      <c r="HC245" s="39">
        <v>17570</v>
      </c>
      <c r="HD245" s="39">
        <v>13430</v>
      </c>
      <c r="HE245" s="39">
        <v>1360</v>
      </c>
      <c r="HF245" s="39" t="s">
        <v>334</v>
      </c>
      <c r="HG245" s="39">
        <v>136440</v>
      </c>
      <c r="HH245" s="39">
        <v>1860</v>
      </c>
      <c r="HI245" s="39">
        <v>9960</v>
      </c>
      <c r="HJ245" s="39">
        <v>28440</v>
      </c>
      <c r="HK245" s="39">
        <v>35540</v>
      </c>
      <c r="HL245" s="39">
        <v>28840</v>
      </c>
      <c r="HM245" s="39">
        <v>17710</v>
      </c>
      <c r="HN245" s="39">
        <v>13470</v>
      </c>
      <c r="HO245" s="39">
        <v>1410</v>
      </c>
      <c r="HP245" s="39" t="s">
        <v>334</v>
      </c>
      <c r="HQ245" s="39">
        <v>137230</v>
      </c>
      <c r="HR245" s="39">
        <v>1870</v>
      </c>
      <c r="HS245" s="39">
        <v>9970</v>
      </c>
      <c r="HT245" s="39">
        <v>28700</v>
      </c>
      <c r="HU245" s="39">
        <v>35690</v>
      </c>
      <c r="HV245" s="39">
        <v>28780</v>
      </c>
      <c r="HW245" s="39">
        <v>17810</v>
      </c>
      <c r="HX245" s="39">
        <v>13460</v>
      </c>
      <c r="HY245" s="39">
        <v>1440</v>
      </c>
      <c r="HZ245" s="39" t="s">
        <v>334</v>
      </c>
      <c r="IA245" s="39">
        <v>137710</v>
      </c>
      <c r="IB245" s="39">
        <v>1920</v>
      </c>
      <c r="IC245" s="39">
        <v>10070</v>
      </c>
      <c r="ID245" s="39">
        <v>28960</v>
      </c>
      <c r="IE245" s="39">
        <v>35850</v>
      </c>
      <c r="IF245" s="39">
        <v>28860</v>
      </c>
      <c r="IG245" s="39">
        <v>17870</v>
      </c>
      <c r="IH245" s="39">
        <v>13560</v>
      </c>
      <c r="II245" s="39">
        <v>1490</v>
      </c>
      <c r="IJ245" s="39" t="s">
        <v>334</v>
      </c>
      <c r="IK245" s="39">
        <v>138570</v>
      </c>
      <c r="IL245" s="39">
        <v>1960</v>
      </c>
      <c r="IM245" s="39">
        <v>10150</v>
      </c>
      <c r="IN245" s="39">
        <v>29260</v>
      </c>
      <c r="IO245" s="39">
        <v>35930</v>
      </c>
      <c r="IP245" s="39">
        <v>28960</v>
      </c>
      <c r="IQ245" s="39">
        <v>17960</v>
      </c>
      <c r="IR245" s="39">
        <v>13640</v>
      </c>
      <c r="IS245" s="39">
        <v>1530</v>
      </c>
      <c r="IT245" s="39" t="s">
        <v>334</v>
      </c>
      <c r="IU245" s="39">
        <v>139400</v>
      </c>
      <c r="IV245" s="39">
        <v>2000</v>
      </c>
      <c r="IW245" s="39">
        <v>10240</v>
      </c>
      <c r="IX245" s="39">
        <v>29480</v>
      </c>
      <c r="IY245" s="39">
        <v>36010</v>
      </c>
      <c r="IZ245" s="39">
        <v>29070</v>
      </c>
      <c r="JA245" s="39">
        <v>18020</v>
      </c>
      <c r="JB245" s="39">
        <v>13680</v>
      </c>
      <c r="JC245" s="39">
        <v>1560</v>
      </c>
      <c r="JD245" s="39" t="s">
        <v>334</v>
      </c>
      <c r="JE245" s="39">
        <v>140060</v>
      </c>
      <c r="JF245" s="39">
        <v>2010</v>
      </c>
      <c r="JG245" s="39">
        <v>10290</v>
      </c>
      <c r="JH245" s="39">
        <v>29740</v>
      </c>
      <c r="JI245" s="39">
        <v>36200</v>
      </c>
      <c r="JJ245" s="39">
        <v>29210</v>
      </c>
      <c r="JK245" s="39">
        <v>18100</v>
      </c>
      <c r="JL245" s="39">
        <v>13680</v>
      </c>
      <c r="JM245" s="39">
        <v>1580</v>
      </c>
      <c r="JN245" s="39" t="s">
        <v>334</v>
      </c>
      <c r="JO245" s="39">
        <v>140800</v>
      </c>
      <c r="JP245" s="39">
        <v>1990</v>
      </c>
      <c r="JQ245" s="39">
        <v>10340</v>
      </c>
      <c r="JR245" s="39">
        <v>29880</v>
      </c>
      <c r="JS245" s="39">
        <v>36280</v>
      </c>
      <c r="JT245" s="39">
        <v>29370</v>
      </c>
      <c r="JU245" s="39">
        <v>18180</v>
      </c>
      <c r="JV245" s="39">
        <v>13750</v>
      </c>
      <c r="JW245" s="39">
        <v>1610</v>
      </c>
      <c r="JX245" s="39" t="s">
        <v>334</v>
      </c>
      <c r="JY245" s="39">
        <v>141400</v>
      </c>
      <c r="JZ245" s="39">
        <v>2010</v>
      </c>
      <c r="KA245" s="39">
        <v>10390</v>
      </c>
      <c r="KB245" s="39">
        <v>30070</v>
      </c>
      <c r="KC245" s="39">
        <v>36320</v>
      </c>
      <c r="KD245" s="39">
        <v>29450</v>
      </c>
      <c r="KE245" s="39">
        <v>18250</v>
      </c>
      <c r="KF245" s="39">
        <v>13800</v>
      </c>
      <c r="KG245" s="39">
        <v>1640</v>
      </c>
      <c r="KH245" s="39" t="s">
        <v>334</v>
      </c>
      <c r="KI245" s="39">
        <v>141910</v>
      </c>
      <c r="KJ245" s="39">
        <v>2030</v>
      </c>
      <c r="KK245" s="39">
        <v>10400</v>
      </c>
      <c r="KL245" s="39">
        <v>30130</v>
      </c>
      <c r="KM245" s="39">
        <v>36260</v>
      </c>
      <c r="KN245" s="39">
        <v>29490</v>
      </c>
      <c r="KO245" s="39">
        <v>18360</v>
      </c>
      <c r="KP245" s="39">
        <v>13860</v>
      </c>
      <c r="KQ245" s="39">
        <v>1670</v>
      </c>
      <c r="KR245" s="39" t="s">
        <v>334</v>
      </c>
      <c r="KS245" s="39">
        <v>142200</v>
      </c>
      <c r="KT245" s="39">
        <v>2150</v>
      </c>
      <c r="KU245" s="39">
        <v>10430</v>
      </c>
      <c r="KV245" s="39">
        <v>30240</v>
      </c>
      <c r="KW245" s="39">
        <v>36350</v>
      </c>
      <c r="KX245" s="39">
        <v>29480</v>
      </c>
      <c r="KY245" s="39">
        <v>18470</v>
      </c>
      <c r="KZ245" s="39">
        <v>13960</v>
      </c>
      <c r="LA245" s="39">
        <v>1700</v>
      </c>
      <c r="LB245" s="39" t="s">
        <v>334</v>
      </c>
      <c r="LC245" s="39">
        <v>142790</v>
      </c>
      <c r="LD245" t="str">
        <f>INDEX(Lookup!$F$2:$F$375, MATCH(D245,Lookup!$A$2:$A$375,0))</f>
        <v>Greater London Authority</v>
      </c>
    </row>
    <row r="246" spans="2:316" ht="15" customHeight="1" x14ac:dyDescent="0.25">
      <c r="B246" s="1" t="s">
        <v>342</v>
      </c>
      <c r="C246" s="42">
        <v>5240</v>
      </c>
      <c r="D246" s="42" t="s">
        <v>819</v>
      </c>
      <c r="E246" s="37" t="s">
        <v>820</v>
      </c>
      <c r="F246" s="38">
        <v>450</v>
      </c>
      <c r="G246" s="38">
        <v>15980</v>
      </c>
      <c r="H246" s="38">
        <v>39870</v>
      </c>
      <c r="I246" s="38">
        <v>34300</v>
      </c>
      <c r="J246" s="38">
        <v>21310</v>
      </c>
      <c r="K246" s="38">
        <v>11820</v>
      </c>
      <c r="L246" s="38">
        <v>7760</v>
      </c>
      <c r="M246" s="38">
        <v>650</v>
      </c>
      <c r="N246" s="38" t="s">
        <v>334</v>
      </c>
      <c r="O246" s="39">
        <v>132140</v>
      </c>
      <c r="P246" s="39">
        <v>510</v>
      </c>
      <c r="Q246" s="39">
        <v>16350</v>
      </c>
      <c r="R246" s="39">
        <v>40450</v>
      </c>
      <c r="S246" s="39">
        <v>34250</v>
      </c>
      <c r="T246" s="39">
        <v>21390</v>
      </c>
      <c r="U246" s="39">
        <v>11580</v>
      </c>
      <c r="V246" s="39">
        <v>7590</v>
      </c>
      <c r="W246" s="39">
        <v>640</v>
      </c>
      <c r="X246" s="39" t="s">
        <v>334</v>
      </c>
      <c r="Y246" s="39">
        <v>132760</v>
      </c>
      <c r="Z246" s="39">
        <v>1090</v>
      </c>
      <c r="AA246" s="39">
        <v>16980</v>
      </c>
      <c r="AB246" s="39">
        <v>40570</v>
      </c>
      <c r="AC246" s="39">
        <v>34740</v>
      </c>
      <c r="AD246" s="39">
        <v>21200</v>
      </c>
      <c r="AE246" s="39">
        <v>11350</v>
      </c>
      <c r="AF246" s="39">
        <v>7300</v>
      </c>
      <c r="AG246" s="39">
        <v>590</v>
      </c>
      <c r="AH246" s="39" t="s">
        <v>334</v>
      </c>
      <c r="AI246" s="39">
        <v>133830</v>
      </c>
      <c r="AJ246" s="39">
        <v>1260</v>
      </c>
      <c r="AK246" s="39">
        <v>17360</v>
      </c>
      <c r="AL246" s="39">
        <v>40730</v>
      </c>
      <c r="AM246" s="39">
        <v>35170</v>
      </c>
      <c r="AN246" s="39">
        <v>21000</v>
      </c>
      <c r="AO246" s="39">
        <v>11280</v>
      </c>
      <c r="AP246" s="39">
        <v>7250</v>
      </c>
      <c r="AQ246" s="39">
        <v>580</v>
      </c>
      <c r="AR246" s="39" t="s">
        <v>334</v>
      </c>
      <c r="AS246" s="39">
        <v>134630</v>
      </c>
      <c r="AT246" s="39">
        <v>1300</v>
      </c>
      <c r="AU246" s="39">
        <v>17610</v>
      </c>
      <c r="AV246" s="39">
        <v>40800</v>
      </c>
      <c r="AW246" s="39">
        <v>35360</v>
      </c>
      <c r="AX246" s="39">
        <v>21020</v>
      </c>
      <c r="AY246" s="39">
        <v>11280</v>
      </c>
      <c r="AZ246" s="39">
        <v>7260</v>
      </c>
      <c r="BA246" s="39">
        <v>580</v>
      </c>
      <c r="BB246" s="39" t="s">
        <v>334</v>
      </c>
      <c r="BC246" s="39">
        <v>135220</v>
      </c>
      <c r="BD246" s="39">
        <v>1590</v>
      </c>
      <c r="BE246" s="39">
        <v>17910</v>
      </c>
      <c r="BF246" s="39">
        <v>40440</v>
      </c>
      <c r="BG246" s="39">
        <v>35620</v>
      </c>
      <c r="BH246" s="39">
        <v>21120</v>
      </c>
      <c r="BI246" s="39">
        <v>11300</v>
      </c>
      <c r="BJ246" s="39">
        <v>7270</v>
      </c>
      <c r="BK246" s="39">
        <v>590</v>
      </c>
      <c r="BL246" s="39" t="s">
        <v>334</v>
      </c>
      <c r="BM246" s="39">
        <v>135830</v>
      </c>
      <c r="BN246" s="39">
        <v>1690</v>
      </c>
      <c r="BO246" s="39">
        <v>18040</v>
      </c>
      <c r="BP246" s="39">
        <v>40520</v>
      </c>
      <c r="BQ246" s="39">
        <v>35730</v>
      </c>
      <c r="BR246" s="39">
        <v>21170</v>
      </c>
      <c r="BS246" s="39">
        <v>11310</v>
      </c>
      <c r="BT246" s="39">
        <v>7270</v>
      </c>
      <c r="BU246" s="39">
        <v>590</v>
      </c>
      <c r="BV246" s="39" t="s">
        <v>334</v>
      </c>
      <c r="BW246" s="39">
        <v>136320</v>
      </c>
      <c r="BX246" s="39">
        <v>1730</v>
      </c>
      <c r="BY246" s="39">
        <v>18260</v>
      </c>
      <c r="BZ246" s="39">
        <v>40330</v>
      </c>
      <c r="CA246" s="39">
        <v>35940</v>
      </c>
      <c r="CB246" s="39">
        <v>21140</v>
      </c>
      <c r="CC246" s="39">
        <v>11300</v>
      </c>
      <c r="CD246" s="39">
        <v>7310</v>
      </c>
      <c r="CE246" s="39">
        <v>600</v>
      </c>
      <c r="CF246" s="39" t="s">
        <v>334</v>
      </c>
      <c r="CG246" s="39">
        <v>136600</v>
      </c>
      <c r="CH246" s="39">
        <v>1760</v>
      </c>
      <c r="CI246" s="39">
        <v>18310</v>
      </c>
      <c r="CJ246" s="39">
        <v>40430</v>
      </c>
      <c r="CK246" s="39">
        <v>35970</v>
      </c>
      <c r="CL246" s="39">
        <v>21160</v>
      </c>
      <c r="CM246" s="39">
        <v>11300</v>
      </c>
      <c r="CN246" s="39">
        <v>7330</v>
      </c>
      <c r="CO246" s="39">
        <v>610</v>
      </c>
      <c r="CP246" s="39" t="s">
        <v>334</v>
      </c>
      <c r="CQ246" s="39">
        <v>136850</v>
      </c>
      <c r="CR246" s="39">
        <v>1780</v>
      </c>
      <c r="CS246" s="39">
        <v>18450</v>
      </c>
      <c r="CT246" s="39">
        <v>40590</v>
      </c>
      <c r="CU246" s="39">
        <v>36090</v>
      </c>
      <c r="CV246" s="39">
        <v>21230</v>
      </c>
      <c r="CW246" s="39">
        <v>11300</v>
      </c>
      <c r="CX246" s="39">
        <v>7350</v>
      </c>
      <c r="CY246" s="39">
        <v>610</v>
      </c>
      <c r="CZ246" s="39" t="s">
        <v>334</v>
      </c>
      <c r="DA246" s="39">
        <v>137400</v>
      </c>
      <c r="DB246" s="39">
        <v>1800</v>
      </c>
      <c r="DC246" s="39">
        <v>18530</v>
      </c>
      <c r="DD246" s="39">
        <v>40770</v>
      </c>
      <c r="DE246" s="39">
        <v>36250</v>
      </c>
      <c r="DF246" s="39">
        <v>21370</v>
      </c>
      <c r="DG246" s="39">
        <v>11340</v>
      </c>
      <c r="DH246" s="39">
        <v>7350</v>
      </c>
      <c r="DI246" s="39">
        <v>610</v>
      </c>
      <c r="DJ246" s="39" t="s">
        <v>334</v>
      </c>
      <c r="DK246" s="39">
        <v>138020</v>
      </c>
      <c r="DL246" s="39">
        <v>1830</v>
      </c>
      <c r="DM246" s="39">
        <v>18620</v>
      </c>
      <c r="DN246" s="39">
        <v>41050</v>
      </c>
      <c r="DO246" s="39">
        <v>36310</v>
      </c>
      <c r="DP246" s="39">
        <v>21360</v>
      </c>
      <c r="DQ246" s="39">
        <v>11360</v>
      </c>
      <c r="DR246" s="39">
        <v>7350</v>
      </c>
      <c r="DS246" s="39">
        <v>610</v>
      </c>
      <c r="DT246" s="39" t="s">
        <v>334</v>
      </c>
      <c r="DU246" s="39">
        <v>138490</v>
      </c>
      <c r="DV246" s="39">
        <v>1850</v>
      </c>
      <c r="DW246" s="39">
        <v>18770</v>
      </c>
      <c r="DX246" s="39">
        <v>41240</v>
      </c>
      <c r="DY246" s="39">
        <v>36390</v>
      </c>
      <c r="DZ246" s="39">
        <v>21380</v>
      </c>
      <c r="EA246" s="39">
        <v>11420</v>
      </c>
      <c r="EB246" s="39">
        <v>7360</v>
      </c>
      <c r="EC246" s="39">
        <v>620</v>
      </c>
      <c r="ED246" s="39" t="s">
        <v>334</v>
      </c>
      <c r="EE246" s="39">
        <v>139010</v>
      </c>
      <c r="EF246" s="39">
        <v>1880</v>
      </c>
      <c r="EG246" s="39">
        <v>19030</v>
      </c>
      <c r="EH246" s="39">
        <v>41610</v>
      </c>
      <c r="EI246" s="39">
        <v>36380</v>
      </c>
      <c r="EJ246" s="39">
        <v>21410</v>
      </c>
      <c r="EK246" s="39">
        <v>11440</v>
      </c>
      <c r="EL246" s="39">
        <v>7350</v>
      </c>
      <c r="EM246" s="39">
        <v>620</v>
      </c>
      <c r="EN246" s="39" t="s">
        <v>334</v>
      </c>
      <c r="EO246" s="39">
        <v>139710</v>
      </c>
      <c r="EP246" s="39">
        <v>1940</v>
      </c>
      <c r="EQ246" s="39">
        <v>19290</v>
      </c>
      <c r="ER246" s="39">
        <v>42140</v>
      </c>
      <c r="ES246" s="39">
        <v>36600</v>
      </c>
      <c r="ET246" s="39">
        <v>21290</v>
      </c>
      <c r="EU246" s="39">
        <v>11440</v>
      </c>
      <c r="EV246" s="39">
        <v>7340</v>
      </c>
      <c r="EW246" s="39">
        <v>620</v>
      </c>
      <c r="EX246" s="39" t="s">
        <v>334</v>
      </c>
      <c r="EY246" s="39">
        <v>140660</v>
      </c>
      <c r="EZ246" s="39">
        <v>1990</v>
      </c>
      <c r="FA246" s="39">
        <v>19520</v>
      </c>
      <c r="FB246" s="39">
        <v>42780</v>
      </c>
      <c r="FC246" s="39">
        <v>36800</v>
      </c>
      <c r="FD246" s="39">
        <v>21350</v>
      </c>
      <c r="FE246" s="39">
        <v>11450</v>
      </c>
      <c r="FF246" s="39">
        <v>7370</v>
      </c>
      <c r="FG246" s="39">
        <v>620</v>
      </c>
      <c r="FH246" s="39" t="s">
        <v>334</v>
      </c>
      <c r="FI246" s="39">
        <v>141870</v>
      </c>
      <c r="FJ246" s="39">
        <v>2130</v>
      </c>
      <c r="FK246" s="39">
        <v>20090</v>
      </c>
      <c r="FL246" s="39">
        <v>43260</v>
      </c>
      <c r="FM246" s="39">
        <v>37020</v>
      </c>
      <c r="FN246" s="39">
        <v>21370</v>
      </c>
      <c r="FO246" s="39">
        <v>11410</v>
      </c>
      <c r="FP246" s="39">
        <v>7360</v>
      </c>
      <c r="FQ246" s="39">
        <v>620</v>
      </c>
      <c r="FR246" s="39" t="s">
        <v>334</v>
      </c>
      <c r="FS246" s="39">
        <v>143270</v>
      </c>
      <c r="FT246" s="39">
        <v>2230</v>
      </c>
      <c r="FU246" s="39">
        <v>20390</v>
      </c>
      <c r="FV246" s="39">
        <v>44270</v>
      </c>
      <c r="FW246" s="39">
        <v>37230</v>
      </c>
      <c r="FX246" s="39">
        <v>21390</v>
      </c>
      <c r="FY246" s="39">
        <v>11440</v>
      </c>
      <c r="FZ246" s="39">
        <v>7350</v>
      </c>
      <c r="GA246" s="39">
        <v>630</v>
      </c>
      <c r="GB246" s="39" t="s">
        <v>334</v>
      </c>
      <c r="GC246" s="39">
        <v>144930</v>
      </c>
      <c r="GD246" s="39">
        <v>2310</v>
      </c>
      <c r="GE246" s="39">
        <v>20820</v>
      </c>
      <c r="GF246" s="39">
        <v>45140</v>
      </c>
      <c r="GG246" s="39">
        <v>37330</v>
      </c>
      <c r="GH246" s="39">
        <v>21440</v>
      </c>
      <c r="GI246" s="39">
        <v>11410</v>
      </c>
      <c r="GJ246" s="39">
        <v>7330</v>
      </c>
      <c r="GK246" s="39">
        <v>630</v>
      </c>
      <c r="GL246" s="39" t="s">
        <v>334</v>
      </c>
      <c r="GM246" s="39">
        <v>146400</v>
      </c>
      <c r="GN246" s="39">
        <v>2440</v>
      </c>
      <c r="GO246" s="39">
        <v>21060</v>
      </c>
      <c r="GP246" s="39">
        <v>45640</v>
      </c>
      <c r="GQ246" s="39">
        <v>37300</v>
      </c>
      <c r="GR246" s="39">
        <v>21490</v>
      </c>
      <c r="GS246" s="39">
        <v>11410</v>
      </c>
      <c r="GT246" s="39">
        <v>7350</v>
      </c>
      <c r="GU246" s="39">
        <v>630</v>
      </c>
      <c r="GV246" s="39" t="s">
        <v>334</v>
      </c>
      <c r="GW246" s="39">
        <v>147310</v>
      </c>
      <c r="GX246" s="39">
        <v>2520</v>
      </c>
      <c r="GY246" s="39">
        <v>21300</v>
      </c>
      <c r="GZ246" s="39">
        <v>46030</v>
      </c>
      <c r="HA246" s="39">
        <v>37510</v>
      </c>
      <c r="HB246" s="39">
        <v>21530</v>
      </c>
      <c r="HC246" s="39">
        <v>11440</v>
      </c>
      <c r="HD246" s="39">
        <v>7370</v>
      </c>
      <c r="HE246" s="39">
        <v>630</v>
      </c>
      <c r="HF246" s="39" t="s">
        <v>334</v>
      </c>
      <c r="HG246" s="39">
        <v>148330</v>
      </c>
      <c r="HH246" s="39">
        <v>2640</v>
      </c>
      <c r="HI246" s="39">
        <v>21480</v>
      </c>
      <c r="HJ246" s="39">
        <v>46550</v>
      </c>
      <c r="HK246" s="39">
        <v>37650</v>
      </c>
      <c r="HL246" s="39">
        <v>21580</v>
      </c>
      <c r="HM246" s="39">
        <v>11460</v>
      </c>
      <c r="HN246" s="39">
        <v>7400</v>
      </c>
      <c r="HO246" s="39">
        <v>630</v>
      </c>
      <c r="HP246" s="39" t="s">
        <v>334</v>
      </c>
      <c r="HQ246" s="39">
        <v>149380</v>
      </c>
      <c r="HR246" s="39">
        <v>2930</v>
      </c>
      <c r="HS246" s="39">
        <v>21700</v>
      </c>
      <c r="HT246" s="39">
        <v>46970</v>
      </c>
      <c r="HU246" s="39">
        <v>37950</v>
      </c>
      <c r="HV246" s="39">
        <v>21640</v>
      </c>
      <c r="HW246" s="39">
        <v>11450</v>
      </c>
      <c r="HX246" s="39">
        <v>7400</v>
      </c>
      <c r="HY246" s="39">
        <v>630</v>
      </c>
      <c r="HZ246" s="39" t="s">
        <v>334</v>
      </c>
      <c r="IA246" s="39">
        <v>150660</v>
      </c>
      <c r="IB246" s="39">
        <v>3500</v>
      </c>
      <c r="IC246" s="39">
        <v>22020</v>
      </c>
      <c r="ID246" s="39">
        <v>47690</v>
      </c>
      <c r="IE246" s="39">
        <v>38290</v>
      </c>
      <c r="IF246" s="39">
        <v>21840</v>
      </c>
      <c r="IG246" s="39">
        <v>11480</v>
      </c>
      <c r="IH246" s="39">
        <v>7420</v>
      </c>
      <c r="II246" s="39">
        <v>640</v>
      </c>
      <c r="IJ246" s="39" t="s">
        <v>334</v>
      </c>
      <c r="IK246" s="39">
        <v>152890</v>
      </c>
      <c r="IL246" s="39">
        <v>3630</v>
      </c>
      <c r="IM246" s="39">
        <v>22260</v>
      </c>
      <c r="IN246" s="39">
        <v>48120</v>
      </c>
      <c r="IO246" s="39">
        <v>38640</v>
      </c>
      <c r="IP246" s="39">
        <v>22070</v>
      </c>
      <c r="IQ246" s="39">
        <v>11530</v>
      </c>
      <c r="IR246" s="39">
        <v>7450</v>
      </c>
      <c r="IS246" s="39">
        <v>640</v>
      </c>
      <c r="IT246" s="39" t="s">
        <v>334</v>
      </c>
      <c r="IU246" s="39">
        <v>154340</v>
      </c>
      <c r="IV246" s="39">
        <v>3760</v>
      </c>
      <c r="IW246" s="39">
        <v>22510</v>
      </c>
      <c r="IX246" s="39">
        <v>48580</v>
      </c>
      <c r="IY246" s="39">
        <v>39090</v>
      </c>
      <c r="IZ246" s="39">
        <v>22460</v>
      </c>
      <c r="JA246" s="39">
        <v>11660</v>
      </c>
      <c r="JB246" s="39">
        <v>7470</v>
      </c>
      <c r="JC246" s="39">
        <v>640</v>
      </c>
      <c r="JD246" s="39" t="s">
        <v>334</v>
      </c>
      <c r="JE246" s="39">
        <v>156180</v>
      </c>
      <c r="JF246" s="39">
        <v>3820</v>
      </c>
      <c r="JG246" s="39">
        <v>22800</v>
      </c>
      <c r="JH246" s="39">
        <v>49470</v>
      </c>
      <c r="JI246" s="39">
        <v>39640</v>
      </c>
      <c r="JJ246" s="39">
        <v>22610</v>
      </c>
      <c r="JK246" s="39">
        <v>11790</v>
      </c>
      <c r="JL246" s="39">
        <v>7470</v>
      </c>
      <c r="JM246" s="39">
        <v>640</v>
      </c>
      <c r="JN246" s="39" t="s">
        <v>334</v>
      </c>
      <c r="JO246" s="39">
        <v>158230</v>
      </c>
      <c r="JP246" s="39">
        <v>3860</v>
      </c>
      <c r="JQ246" s="39">
        <v>23140</v>
      </c>
      <c r="JR246" s="39">
        <v>50260</v>
      </c>
      <c r="JS246" s="39">
        <v>39930</v>
      </c>
      <c r="JT246" s="39">
        <v>22790</v>
      </c>
      <c r="JU246" s="39">
        <v>11930</v>
      </c>
      <c r="JV246" s="39">
        <v>7490</v>
      </c>
      <c r="JW246" s="39">
        <v>650</v>
      </c>
      <c r="JX246" s="39" t="s">
        <v>334</v>
      </c>
      <c r="JY246" s="39">
        <v>160040</v>
      </c>
      <c r="JZ246" s="39">
        <v>4010</v>
      </c>
      <c r="KA246" s="39">
        <v>23370</v>
      </c>
      <c r="KB246" s="39">
        <v>50820</v>
      </c>
      <c r="KC246" s="39">
        <v>40690</v>
      </c>
      <c r="KD246" s="39">
        <v>23360</v>
      </c>
      <c r="KE246" s="39">
        <v>11800</v>
      </c>
      <c r="KF246" s="39">
        <v>7490</v>
      </c>
      <c r="KG246" s="39">
        <v>650</v>
      </c>
      <c r="KH246" s="39" t="s">
        <v>334</v>
      </c>
      <c r="KI246" s="39">
        <v>162190</v>
      </c>
      <c r="KJ246" s="39">
        <v>4100</v>
      </c>
      <c r="KK246" s="39">
        <v>23560</v>
      </c>
      <c r="KL246" s="39">
        <v>51250</v>
      </c>
      <c r="KM246" s="39">
        <v>41110</v>
      </c>
      <c r="KN246" s="39">
        <v>23620</v>
      </c>
      <c r="KO246" s="39">
        <v>11760</v>
      </c>
      <c r="KP246" s="39">
        <v>7490</v>
      </c>
      <c r="KQ246" s="39">
        <v>650</v>
      </c>
      <c r="KR246" s="39" t="s">
        <v>334</v>
      </c>
      <c r="KS246" s="39">
        <v>163540</v>
      </c>
      <c r="KT246" s="39">
        <v>4190</v>
      </c>
      <c r="KU246" s="39">
        <v>23800</v>
      </c>
      <c r="KV246" s="39">
        <v>51900</v>
      </c>
      <c r="KW246" s="39">
        <v>41610</v>
      </c>
      <c r="KX246" s="39">
        <v>23810</v>
      </c>
      <c r="KY246" s="39">
        <v>11780</v>
      </c>
      <c r="KZ246" s="39">
        <v>7500</v>
      </c>
      <c r="LA246" s="39">
        <v>650</v>
      </c>
      <c r="LB246" s="39" t="s">
        <v>334</v>
      </c>
      <c r="LC246" s="39">
        <v>165240</v>
      </c>
      <c r="LD246" t="str">
        <f>INDEX(Lookup!$F$2:$F$375, MATCH(D246,Lookup!$A$2:$A$375,0))</f>
        <v>Greater London Authority</v>
      </c>
    </row>
    <row r="247" spans="2:316" ht="15" customHeight="1" x14ac:dyDescent="0.25">
      <c r="B247" s="1" t="s">
        <v>342</v>
      </c>
      <c r="C247" s="42">
        <v>5270</v>
      </c>
      <c r="D247" s="42" t="s">
        <v>821</v>
      </c>
      <c r="E247" s="37" t="s">
        <v>822</v>
      </c>
      <c r="F247" s="38">
        <v>2280</v>
      </c>
      <c r="G247" s="38">
        <v>9980</v>
      </c>
      <c r="H247" s="38">
        <v>26410</v>
      </c>
      <c r="I247" s="38">
        <v>37010</v>
      </c>
      <c r="J247" s="38">
        <v>22010</v>
      </c>
      <c r="K247" s="38">
        <v>9740</v>
      </c>
      <c r="L247" s="38">
        <v>6520</v>
      </c>
      <c r="M247" s="38">
        <v>820</v>
      </c>
      <c r="N247" s="38" t="s">
        <v>334</v>
      </c>
      <c r="O247" s="39">
        <v>114760</v>
      </c>
      <c r="P247" s="39">
        <v>2210</v>
      </c>
      <c r="Q247" s="39">
        <v>10020</v>
      </c>
      <c r="R247" s="39">
        <v>26540</v>
      </c>
      <c r="S247" s="39">
        <v>37620</v>
      </c>
      <c r="T247" s="39">
        <v>21740</v>
      </c>
      <c r="U247" s="39">
        <v>9390</v>
      </c>
      <c r="V247" s="39">
        <v>6420</v>
      </c>
      <c r="W247" s="39">
        <v>830</v>
      </c>
      <c r="X247" s="39" t="s">
        <v>334</v>
      </c>
      <c r="Y247" s="39">
        <v>114790</v>
      </c>
      <c r="Z247" s="39">
        <v>2250</v>
      </c>
      <c r="AA247" s="39">
        <v>10620</v>
      </c>
      <c r="AB247" s="39">
        <v>26980</v>
      </c>
      <c r="AC247" s="39">
        <v>39080</v>
      </c>
      <c r="AD247" s="39">
        <v>21580</v>
      </c>
      <c r="AE247" s="39">
        <v>9020</v>
      </c>
      <c r="AF247" s="39">
        <v>6350</v>
      </c>
      <c r="AG247" s="39">
        <v>840</v>
      </c>
      <c r="AH247" s="39" t="s">
        <v>334</v>
      </c>
      <c r="AI247" s="39">
        <v>116700</v>
      </c>
      <c r="AJ247" s="39">
        <v>2310</v>
      </c>
      <c r="AK247" s="39">
        <v>11080</v>
      </c>
      <c r="AL247" s="39">
        <v>26990</v>
      </c>
      <c r="AM247" s="39">
        <v>39410</v>
      </c>
      <c r="AN247" s="39">
        <v>21420</v>
      </c>
      <c r="AO247" s="39">
        <v>9070</v>
      </c>
      <c r="AP247" s="39">
        <v>6350</v>
      </c>
      <c r="AQ247" s="39">
        <v>840</v>
      </c>
      <c r="AR247" s="39" t="s">
        <v>334</v>
      </c>
      <c r="AS247" s="39">
        <v>117470</v>
      </c>
      <c r="AT247" s="39">
        <v>2330</v>
      </c>
      <c r="AU247" s="39">
        <v>11120</v>
      </c>
      <c r="AV247" s="39">
        <v>27130</v>
      </c>
      <c r="AW247" s="39">
        <v>39400</v>
      </c>
      <c r="AX247" s="39">
        <v>21440</v>
      </c>
      <c r="AY247" s="39">
        <v>9080</v>
      </c>
      <c r="AZ247" s="39">
        <v>6370</v>
      </c>
      <c r="BA247" s="39">
        <v>840</v>
      </c>
      <c r="BB247" s="39" t="s">
        <v>334</v>
      </c>
      <c r="BC247" s="39">
        <v>117710</v>
      </c>
      <c r="BD247" s="39">
        <v>2350</v>
      </c>
      <c r="BE247" s="39">
        <v>11270</v>
      </c>
      <c r="BF247" s="39">
        <v>27110</v>
      </c>
      <c r="BG247" s="39">
        <v>39480</v>
      </c>
      <c r="BH247" s="39">
        <v>21460</v>
      </c>
      <c r="BI247" s="39">
        <v>9160</v>
      </c>
      <c r="BJ247" s="39">
        <v>6460</v>
      </c>
      <c r="BK247" s="39">
        <v>860</v>
      </c>
      <c r="BL247" s="39" t="s">
        <v>334</v>
      </c>
      <c r="BM247" s="39">
        <v>118140</v>
      </c>
      <c r="BN247" s="39">
        <v>2390</v>
      </c>
      <c r="BO247" s="39">
        <v>11430</v>
      </c>
      <c r="BP247" s="39">
        <v>27240</v>
      </c>
      <c r="BQ247" s="39">
        <v>39810</v>
      </c>
      <c r="BR247" s="39">
        <v>21280</v>
      </c>
      <c r="BS247" s="39">
        <v>9190</v>
      </c>
      <c r="BT247" s="39">
        <v>6450</v>
      </c>
      <c r="BU247" s="39">
        <v>910</v>
      </c>
      <c r="BV247" s="39" t="s">
        <v>334</v>
      </c>
      <c r="BW247" s="39">
        <v>118700</v>
      </c>
      <c r="BX247" s="39">
        <v>2400</v>
      </c>
      <c r="BY247" s="39">
        <v>11410</v>
      </c>
      <c r="BZ247" s="39">
        <v>27490</v>
      </c>
      <c r="CA247" s="39">
        <v>39740</v>
      </c>
      <c r="CB247" s="39">
        <v>21400</v>
      </c>
      <c r="CC247" s="39">
        <v>9210</v>
      </c>
      <c r="CD247" s="39">
        <v>6470</v>
      </c>
      <c r="CE247" s="39">
        <v>910</v>
      </c>
      <c r="CF247" s="39" t="s">
        <v>334</v>
      </c>
      <c r="CG247" s="39">
        <v>119020</v>
      </c>
      <c r="CH247" s="39">
        <v>2450</v>
      </c>
      <c r="CI247" s="39">
        <v>11480</v>
      </c>
      <c r="CJ247" s="39">
        <v>27620</v>
      </c>
      <c r="CK247" s="39">
        <v>39870</v>
      </c>
      <c r="CL247" s="39">
        <v>21440</v>
      </c>
      <c r="CM247" s="39">
        <v>9180</v>
      </c>
      <c r="CN247" s="39">
        <v>6500</v>
      </c>
      <c r="CO247" s="39">
        <v>900</v>
      </c>
      <c r="CP247" s="39" t="s">
        <v>334</v>
      </c>
      <c r="CQ247" s="39">
        <v>119450</v>
      </c>
      <c r="CR247" s="39">
        <v>2430</v>
      </c>
      <c r="CS247" s="39">
        <v>11570</v>
      </c>
      <c r="CT247" s="39">
        <v>27630</v>
      </c>
      <c r="CU247" s="39">
        <v>39970</v>
      </c>
      <c r="CV247" s="39">
        <v>21470</v>
      </c>
      <c r="CW247" s="39">
        <v>9180</v>
      </c>
      <c r="CX247" s="39">
        <v>6560</v>
      </c>
      <c r="CY247" s="39">
        <v>900</v>
      </c>
      <c r="CZ247" s="39" t="s">
        <v>334</v>
      </c>
      <c r="DA247" s="39">
        <v>119700</v>
      </c>
      <c r="DB247" s="39">
        <v>2450</v>
      </c>
      <c r="DC247" s="39">
        <v>11660</v>
      </c>
      <c r="DD247" s="39">
        <v>27750</v>
      </c>
      <c r="DE247" s="39">
        <v>40040</v>
      </c>
      <c r="DF247" s="39">
        <v>21510</v>
      </c>
      <c r="DG247" s="39">
        <v>9190</v>
      </c>
      <c r="DH247" s="39">
        <v>6590</v>
      </c>
      <c r="DI247" s="39">
        <v>900</v>
      </c>
      <c r="DJ247" s="39" t="s">
        <v>334</v>
      </c>
      <c r="DK247" s="39">
        <v>120090</v>
      </c>
      <c r="DL247" s="39">
        <v>2480</v>
      </c>
      <c r="DM247" s="39">
        <v>11840</v>
      </c>
      <c r="DN247" s="39">
        <v>27990</v>
      </c>
      <c r="DO247" s="39">
        <v>40400</v>
      </c>
      <c r="DP247" s="39">
        <v>21520</v>
      </c>
      <c r="DQ247" s="39">
        <v>9190</v>
      </c>
      <c r="DR247" s="39">
        <v>6600</v>
      </c>
      <c r="DS247" s="39">
        <v>900</v>
      </c>
      <c r="DT247" s="39" t="s">
        <v>334</v>
      </c>
      <c r="DU247" s="39">
        <v>120910</v>
      </c>
      <c r="DV247" s="39">
        <v>2490</v>
      </c>
      <c r="DW247" s="39">
        <v>11930</v>
      </c>
      <c r="DX247" s="39">
        <v>28150</v>
      </c>
      <c r="DY247" s="39">
        <v>40590</v>
      </c>
      <c r="DZ247" s="39">
        <v>21530</v>
      </c>
      <c r="EA247" s="39">
        <v>9260</v>
      </c>
      <c r="EB247" s="39">
        <v>6620</v>
      </c>
      <c r="EC247" s="39">
        <v>910</v>
      </c>
      <c r="ED247" s="39" t="s">
        <v>334</v>
      </c>
      <c r="EE247" s="39">
        <v>121480</v>
      </c>
      <c r="EF247" s="39">
        <v>2510</v>
      </c>
      <c r="EG247" s="39">
        <v>12030</v>
      </c>
      <c r="EH247" s="39">
        <v>28550</v>
      </c>
      <c r="EI247" s="39">
        <v>40920</v>
      </c>
      <c r="EJ247" s="39">
        <v>21610</v>
      </c>
      <c r="EK247" s="39">
        <v>9340</v>
      </c>
      <c r="EL247" s="39">
        <v>6630</v>
      </c>
      <c r="EM247" s="39">
        <v>910</v>
      </c>
      <c r="EN247" s="39" t="s">
        <v>334</v>
      </c>
      <c r="EO247" s="39">
        <v>122500</v>
      </c>
      <c r="EP247" s="39">
        <v>2550</v>
      </c>
      <c r="EQ247" s="39">
        <v>12160</v>
      </c>
      <c r="ER247" s="39">
        <v>29230</v>
      </c>
      <c r="ES247" s="39">
        <v>41450</v>
      </c>
      <c r="ET247" s="39">
        <v>21750</v>
      </c>
      <c r="EU247" s="39">
        <v>9440</v>
      </c>
      <c r="EV247" s="39">
        <v>6640</v>
      </c>
      <c r="EW247" s="39">
        <v>910</v>
      </c>
      <c r="EX247" s="39" t="s">
        <v>334</v>
      </c>
      <c r="EY247" s="39">
        <v>124130</v>
      </c>
      <c r="EZ247" s="39">
        <v>2720</v>
      </c>
      <c r="FA247" s="39">
        <v>12330</v>
      </c>
      <c r="FB247" s="39">
        <v>29530</v>
      </c>
      <c r="FC247" s="39">
        <v>41670</v>
      </c>
      <c r="FD247" s="39">
        <v>22030</v>
      </c>
      <c r="FE247" s="39">
        <v>9510</v>
      </c>
      <c r="FF247" s="39">
        <v>6660</v>
      </c>
      <c r="FG247" s="39">
        <v>920</v>
      </c>
      <c r="FH247" s="39" t="s">
        <v>334</v>
      </c>
      <c r="FI247" s="39">
        <v>125360</v>
      </c>
      <c r="FJ247" s="39">
        <v>2960</v>
      </c>
      <c r="FK247" s="39">
        <v>12440</v>
      </c>
      <c r="FL247" s="39">
        <v>29970</v>
      </c>
      <c r="FM247" s="39">
        <v>42020</v>
      </c>
      <c r="FN247" s="39">
        <v>22000</v>
      </c>
      <c r="FO247" s="39">
        <v>9530</v>
      </c>
      <c r="FP247" s="39">
        <v>6650</v>
      </c>
      <c r="FQ247" s="39">
        <v>930</v>
      </c>
      <c r="FR247" s="39" t="s">
        <v>334</v>
      </c>
      <c r="FS247" s="39">
        <v>126490</v>
      </c>
      <c r="FT247" s="39">
        <v>3180</v>
      </c>
      <c r="FU247" s="39">
        <v>12590</v>
      </c>
      <c r="FV247" s="39">
        <v>30150</v>
      </c>
      <c r="FW247" s="39">
        <v>42240</v>
      </c>
      <c r="FX247" s="39">
        <v>22030</v>
      </c>
      <c r="FY247" s="39">
        <v>9550</v>
      </c>
      <c r="FZ247" s="39">
        <v>6650</v>
      </c>
      <c r="GA247" s="39">
        <v>930</v>
      </c>
      <c r="GB247" s="39" t="s">
        <v>334</v>
      </c>
      <c r="GC247" s="39">
        <v>127310</v>
      </c>
      <c r="GD247" s="39">
        <v>3350</v>
      </c>
      <c r="GE247" s="39">
        <v>12600</v>
      </c>
      <c r="GF247" s="39">
        <v>30280</v>
      </c>
      <c r="GG247" s="39">
        <v>42370</v>
      </c>
      <c r="GH247" s="39">
        <v>22040</v>
      </c>
      <c r="GI247" s="39">
        <v>9600</v>
      </c>
      <c r="GJ247" s="39">
        <v>6640</v>
      </c>
      <c r="GK247" s="39">
        <v>930</v>
      </c>
      <c r="GL247" s="39" t="s">
        <v>334</v>
      </c>
      <c r="GM247" s="39">
        <v>127800</v>
      </c>
      <c r="GN247" s="39">
        <v>3550</v>
      </c>
      <c r="GO247" s="39">
        <v>12610</v>
      </c>
      <c r="GP247" s="39">
        <v>30640</v>
      </c>
      <c r="GQ247" s="39">
        <v>42570</v>
      </c>
      <c r="GR247" s="39">
        <v>22070</v>
      </c>
      <c r="GS247" s="39">
        <v>9650</v>
      </c>
      <c r="GT247" s="39">
        <v>6670</v>
      </c>
      <c r="GU247" s="39">
        <v>930</v>
      </c>
      <c r="GV247" s="39" t="s">
        <v>334</v>
      </c>
      <c r="GW247" s="39">
        <v>128680</v>
      </c>
      <c r="GX247" s="39">
        <v>3890</v>
      </c>
      <c r="GY247" s="39">
        <v>12810</v>
      </c>
      <c r="GZ247" s="39">
        <v>30980</v>
      </c>
      <c r="HA247" s="39">
        <v>43020</v>
      </c>
      <c r="HB247" s="39">
        <v>22340</v>
      </c>
      <c r="HC247" s="39">
        <v>9720</v>
      </c>
      <c r="HD247" s="39">
        <v>6680</v>
      </c>
      <c r="HE247" s="39">
        <v>940</v>
      </c>
      <c r="HF247" s="39" t="s">
        <v>334</v>
      </c>
      <c r="HG247" s="39">
        <v>130390</v>
      </c>
      <c r="HH247" s="39">
        <v>3980</v>
      </c>
      <c r="HI247" s="39">
        <v>13090</v>
      </c>
      <c r="HJ247" s="39">
        <v>31310</v>
      </c>
      <c r="HK247" s="39">
        <v>43190</v>
      </c>
      <c r="HL247" s="39">
        <v>22370</v>
      </c>
      <c r="HM247" s="39">
        <v>9750</v>
      </c>
      <c r="HN247" s="39">
        <v>6760</v>
      </c>
      <c r="HO247" s="39">
        <v>940</v>
      </c>
      <c r="HP247" s="39" t="s">
        <v>334</v>
      </c>
      <c r="HQ247" s="39">
        <v>131390</v>
      </c>
      <c r="HR247" s="39">
        <v>4140</v>
      </c>
      <c r="HS247" s="39">
        <v>13160</v>
      </c>
      <c r="HT247" s="39">
        <v>31540</v>
      </c>
      <c r="HU247" s="39">
        <v>43490</v>
      </c>
      <c r="HV247" s="39">
        <v>22370</v>
      </c>
      <c r="HW247" s="39">
        <v>9790</v>
      </c>
      <c r="HX247" s="39">
        <v>6800</v>
      </c>
      <c r="HY247" s="39">
        <v>960</v>
      </c>
      <c r="HZ247" s="39" t="s">
        <v>334</v>
      </c>
      <c r="IA247" s="39">
        <v>132240</v>
      </c>
      <c r="IB247" s="39">
        <v>4250</v>
      </c>
      <c r="IC247" s="39">
        <v>13110</v>
      </c>
      <c r="ID247" s="39">
        <v>31750</v>
      </c>
      <c r="IE247" s="39">
        <v>43730</v>
      </c>
      <c r="IF247" s="39">
        <v>22660</v>
      </c>
      <c r="IG247" s="39">
        <v>9890</v>
      </c>
      <c r="IH247" s="39">
        <v>6890</v>
      </c>
      <c r="II247" s="39">
        <v>960</v>
      </c>
      <c r="IJ247" s="39" t="s">
        <v>334</v>
      </c>
      <c r="IK247" s="39">
        <v>133240</v>
      </c>
      <c r="IL247" s="39">
        <v>4420</v>
      </c>
      <c r="IM247" s="39">
        <v>12990</v>
      </c>
      <c r="IN247" s="39">
        <v>32040</v>
      </c>
      <c r="IO247" s="39">
        <v>44030</v>
      </c>
      <c r="IP247" s="39">
        <v>22760</v>
      </c>
      <c r="IQ247" s="39">
        <v>9950</v>
      </c>
      <c r="IR247" s="39">
        <v>6920</v>
      </c>
      <c r="IS247" s="39">
        <v>980</v>
      </c>
      <c r="IT247" s="39" t="s">
        <v>334</v>
      </c>
      <c r="IU247" s="39">
        <v>134090</v>
      </c>
      <c r="IV247" s="39">
        <v>4650</v>
      </c>
      <c r="IW247" s="39">
        <v>12950</v>
      </c>
      <c r="IX247" s="39">
        <v>32440</v>
      </c>
      <c r="IY247" s="39">
        <v>44430</v>
      </c>
      <c r="IZ247" s="39">
        <v>23120</v>
      </c>
      <c r="JA247" s="39">
        <v>10020</v>
      </c>
      <c r="JB247" s="39">
        <v>6950</v>
      </c>
      <c r="JC247" s="39">
        <v>1000</v>
      </c>
      <c r="JD247" s="39" t="s">
        <v>334</v>
      </c>
      <c r="JE247" s="39">
        <v>135540</v>
      </c>
      <c r="JF247" s="39">
        <v>4730</v>
      </c>
      <c r="JG247" s="39">
        <v>12810</v>
      </c>
      <c r="JH247" s="39">
        <v>33110</v>
      </c>
      <c r="JI247" s="39">
        <v>45010</v>
      </c>
      <c r="JJ247" s="39">
        <v>23260</v>
      </c>
      <c r="JK247" s="39">
        <v>10110</v>
      </c>
      <c r="JL247" s="39">
        <v>6970</v>
      </c>
      <c r="JM247" s="39">
        <v>1010</v>
      </c>
      <c r="JN247" s="39" t="s">
        <v>334</v>
      </c>
      <c r="JO247" s="39">
        <v>137010</v>
      </c>
      <c r="JP247" s="39">
        <v>4920</v>
      </c>
      <c r="JQ247" s="39">
        <v>12830</v>
      </c>
      <c r="JR247" s="39">
        <v>33940</v>
      </c>
      <c r="JS247" s="39">
        <v>45620</v>
      </c>
      <c r="JT247" s="39">
        <v>23690</v>
      </c>
      <c r="JU247" s="39">
        <v>10220</v>
      </c>
      <c r="JV247" s="39">
        <v>6990</v>
      </c>
      <c r="JW247" s="39">
        <v>1020</v>
      </c>
      <c r="JX247" s="39" t="s">
        <v>334</v>
      </c>
      <c r="JY247" s="39">
        <v>139230</v>
      </c>
      <c r="JZ247" s="39">
        <v>5200</v>
      </c>
      <c r="KA247" s="39">
        <v>13350</v>
      </c>
      <c r="KB247" s="39">
        <v>34550</v>
      </c>
      <c r="KC247" s="39">
        <v>46110</v>
      </c>
      <c r="KD247" s="39">
        <v>23900</v>
      </c>
      <c r="KE247" s="39">
        <v>10240</v>
      </c>
      <c r="KF247" s="39">
        <v>7020</v>
      </c>
      <c r="KG247" s="39">
        <v>1020</v>
      </c>
      <c r="KH247" s="39" t="s">
        <v>334</v>
      </c>
      <c r="KI247" s="39">
        <v>141380</v>
      </c>
      <c r="KJ247" s="39">
        <v>5450</v>
      </c>
      <c r="KK247" s="39">
        <v>14020</v>
      </c>
      <c r="KL247" s="39">
        <v>35480</v>
      </c>
      <c r="KM247" s="39">
        <v>46960</v>
      </c>
      <c r="KN247" s="39">
        <v>24150</v>
      </c>
      <c r="KO247" s="39">
        <v>10350</v>
      </c>
      <c r="KP247" s="39">
        <v>7070</v>
      </c>
      <c r="KQ247" s="39">
        <v>1020</v>
      </c>
      <c r="KR247" s="39" t="s">
        <v>334</v>
      </c>
      <c r="KS247" s="39">
        <v>144500</v>
      </c>
      <c r="KT247" s="39">
        <v>5840</v>
      </c>
      <c r="KU247" s="39">
        <v>14270</v>
      </c>
      <c r="KV247" s="39">
        <v>36220</v>
      </c>
      <c r="KW247" s="39">
        <v>47880</v>
      </c>
      <c r="KX247" s="39">
        <v>24930</v>
      </c>
      <c r="KY247" s="39">
        <v>10430</v>
      </c>
      <c r="KZ247" s="39">
        <v>7130</v>
      </c>
      <c r="LA247" s="39">
        <v>1030</v>
      </c>
      <c r="LB247" s="39" t="s">
        <v>334</v>
      </c>
      <c r="LC247" s="39">
        <v>147730</v>
      </c>
      <c r="LD247" t="str">
        <f>INDEX(Lookup!$F$2:$F$375, MATCH(D247,Lookup!$A$2:$A$375,0))</f>
        <v>Greater London Authority</v>
      </c>
    </row>
    <row r="248" spans="2:316" ht="15" customHeight="1" x14ac:dyDescent="0.25">
      <c r="B248" s="1" t="s">
        <v>342</v>
      </c>
      <c r="C248" s="42">
        <v>5300</v>
      </c>
      <c r="D248" s="42" t="s">
        <v>823</v>
      </c>
      <c r="E248" s="37" t="s">
        <v>824</v>
      </c>
      <c r="F248" s="38">
        <v>4390</v>
      </c>
      <c r="G248" s="38">
        <v>8530</v>
      </c>
      <c r="H248" s="38">
        <v>27740</v>
      </c>
      <c r="I248" s="38">
        <v>32320</v>
      </c>
      <c r="J248" s="38">
        <v>20250</v>
      </c>
      <c r="K248" s="38">
        <v>8060</v>
      </c>
      <c r="L248" s="38">
        <v>6060</v>
      </c>
      <c r="M248" s="38">
        <v>770</v>
      </c>
      <c r="N248" s="38" t="s">
        <v>334</v>
      </c>
      <c r="O248" s="39">
        <v>108110</v>
      </c>
      <c r="P248" s="39">
        <v>4410</v>
      </c>
      <c r="Q248" s="39">
        <v>8800</v>
      </c>
      <c r="R248" s="39">
        <v>28330</v>
      </c>
      <c r="S248" s="39">
        <v>32670</v>
      </c>
      <c r="T248" s="39">
        <v>20170</v>
      </c>
      <c r="U248" s="39">
        <v>8060</v>
      </c>
      <c r="V248" s="39">
        <v>6050</v>
      </c>
      <c r="W248" s="39">
        <v>780</v>
      </c>
      <c r="X248" s="39" t="s">
        <v>334</v>
      </c>
      <c r="Y248" s="39">
        <v>109270</v>
      </c>
      <c r="Z248" s="39">
        <v>4630</v>
      </c>
      <c r="AA248" s="39">
        <v>9550</v>
      </c>
      <c r="AB248" s="39">
        <v>28690</v>
      </c>
      <c r="AC248" s="39">
        <v>32670</v>
      </c>
      <c r="AD248" s="39">
        <v>19970</v>
      </c>
      <c r="AE248" s="39">
        <v>8070</v>
      </c>
      <c r="AF248" s="39">
        <v>5770</v>
      </c>
      <c r="AG248" s="39">
        <v>750</v>
      </c>
      <c r="AH248" s="39" t="s">
        <v>334</v>
      </c>
      <c r="AI248" s="39">
        <v>110100</v>
      </c>
      <c r="AJ248" s="39">
        <v>4890</v>
      </c>
      <c r="AK248" s="39">
        <v>10030</v>
      </c>
      <c r="AL248" s="39">
        <v>28850</v>
      </c>
      <c r="AM248" s="39">
        <v>32890</v>
      </c>
      <c r="AN248" s="39">
        <v>19850</v>
      </c>
      <c r="AO248" s="39">
        <v>8110</v>
      </c>
      <c r="AP248" s="39">
        <v>5710</v>
      </c>
      <c r="AQ248" s="39">
        <v>760</v>
      </c>
      <c r="AR248" s="39" t="s">
        <v>334</v>
      </c>
      <c r="AS248" s="39">
        <v>111080</v>
      </c>
      <c r="AT248" s="39">
        <v>5050</v>
      </c>
      <c r="AU248" s="39">
        <v>10310</v>
      </c>
      <c r="AV248" s="39">
        <v>28940</v>
      </c>
      <c r="AW248" s="39">
        <v>33040</v>
      </c>
      <c r="AX248" s="39">
        <v>19790</v>
      </c>
      <c r="AY248" s="39">
        <v>8080</v>
      </c>
      <c r="AZ248" s="39">
        <v>5710</v>
      </c>
      <c r="BA248" s="39">
        <v>770</v>
      </c>
      <c r="BB248" s="39" t="s">
        <v>334</v>
      </c>
      <c r="BC248" s="39">
        <v>111690</v>
      </c>
      <c r="BD248" s="39">
        <v>5060</v>
      </c>
      <c r="BE248" s="39">
        <v>10320</v>
      </c>
      <c r="BF248" s="39">
        <v>29160</v>
      </c>
      <c r="BG248" s="39">
        <v>33260</v>
      </c>
      <c r="BH248" s="39">
        <v>19660</v>
      </c>
      <c r="BI248" s="39">
        <v>8150</v>
      </c>
      <c r="BJ248" s="39">
        <v>5750</v>
      </c>
      <c r="BK248" s="39">
        <v>770</v>
      </c>
      <c r="BL248" s="39" t="s">
        <v>334</v>
      </c>
      <c r="BM248" s="39">
        <v>112130</v>
      </c>
      <c r="BN248" s="39">
        <v>5120</v>
      </c>
      <c r="BO248" s="39">
        <v>10370</v>
      </c>
      <c r="BP248" s="39">
        <v>29480</v>
      </c>
      <c r="BQ248" s="39">
        <v>33420</v>
      </c>
      <c r="BR248" s="39">
        <v>19700</v>
      </c>
      <c r="BS248" s="39">
        <v>8280</v>
      </c>
      <c r="BT248" s="39">
        <v>5750</v>
      </c>
      <c r="BU248" s="39">
        <v>780</v>
      </c>
      <c r="BV248" s="39" t="s">
        <v>334</v>
      </c>
      <c r="BW248" s="39">
        <v>112890</v>
      </c>
      <c r="BX248" s="39">
        <v>5150</v>
      </c>
      <c r="BY248" s="39">
        <v>10400</v>
      </c>
      <c r="BZ248" s="39">
        <v>29670</v>
      </c>
      <c r="CA248" s="39">
        <v>33520</v>
      </c>
      <c r="CB248" s="39">
        <v>19700</v>
      </c>
      <c r="CC248" s="39">
        <v>8280</v>
      </c>
      <c r="CD248" s="39">
        <v>5780</v>
      </c>
      <c r="CE248" s="39">
        <v>780</v>
      </c>
      <c r="CF248" s="39" t="s">
        <v>334</v>
      </c>
      <c r="CG248" s="39">
        <v>113270</v>
      </c>
      <c r="CH248" s="39">
        <v>5160</v>
      </c>
      <c r="CI248" s="39">
        <v>10450</v>
      </c>
      <c r="CJ248" s="39">
        <v>29810</v>
      </c>
      <c r="CK248" s="39">
        <v>33840</v>
      </c>
      <c r="CL248" s="39">
        <v>19880</v>
      </c>
      <c r="CM248" s="39">
        <v>8370</v>
      </c>
      <c r="CN248" s="39">
        <v>5790</v>
      </c>
      <c r="CO248" s="39">
        <v>780</v>
      </c>
      <c r="CP248" s="39" t="s">
        <v>334</v>
      </c>
      <c r="CQ248" s="39">
        <v>114090</v>
      </c>
      <c r="CR248" s="39">
        <v>4990</v>
      </c>
      <c r="CS248" s="39">
        <v>10500</v>
      </c>
      <c r="CT248" s="39">
        <v>29950</v>
      </c>
      <c r="CU248" s="39">
        <v>34200</v>
      </c>
      <c r="CV248" s="39">
        <v>20150</v>
      </c>
      <c r="CW248" s="39">
        <v>8530</v>
      </c>
      <c r="CX248" s="39">
        <v>5810</v>
      </c>
      <c r="CY248" s="39">
        <v>790</v>
      </c>
      <c r="CZ248" s="39" t="s">
        <v>334</v>
      </c>
      <c r="DA248" s="39">
        <v>114910</v>
      </c>
      <c r="DB248" s="39">
        <v>4930</v>
      </c>
      <c r="DC248" s="39">
        <v>10630</v>
      </c>
      <c r="DD248" s="39">
        <v>30230</v>
      </c>
      <c r="DE248" s="39">
        <v>34600</v>
      </c>
      <c r="DF248" s="39">
        <v>20380</v>
      </c>
      <c r="DG248" s="39">
        <v>8630</v>
      </c>
      <c r="DH248" s="39">
        <v>5810</v>
      </c>
      <c r="DI248" s="39">
        <v>800</v>
      </c>
      <c r="DJ248" s="39" t="s">
        <v>334</v>
      </c>
      <c r="DK248" s="39">
        <v>116020</v>
      </c>
      <c r="DL248" s="39">
        <v>4860</v>
      </c>
      <c r="DM248" s="39">
        <v>10760</v>
      </c>
      <c r="DN248" s="39">
        <v>30390</v>
      </c>
      <c r="DO248" s="39">
        <v>34960</v>
      </c>
      <c r="DP248" s="39">
        <v>20430</v>
      </c>
      <c r="DQ248" s="39">
        <v>8750</v>
      </c>
      <c r="DR248" s="39">
        <v>5810</v>
      </c>
      <c r="DS248" s="39">
        <v>810</v>
      </c>
      <c r="DT248" s="39" t="s">
        <v>334</v>
      </c>
      <c r="DU248" s="39">
        <v>116760</v>
      </c>
      <c r="DV248" s="39">
        <v>4850</v>
      </c>
      <c r="DW248" s="39">
        <v>10780</v>
      </c>
      <c r="DX248" s="39">
        <v>30600</v>
      </c>
      <c r="DY248" s="39">
        <v>35000</v>
      </c>
      <c r="DZ248" s="39">
        <v>20530</v>
      </c>
      <c r="EA248" s="39">
        <v>8760</v>
      </c>
      <c r="EB248" s="39">
        <v>5810</v>
      </c>
      <c r="EC248" s="39">
        <v>810</v>
      </c>
      <c r="ED248" s="39" t="s">
        <v>334</v>
      </c>
      <c r="EE248" s="39">
        <v>117140</v>
      </c>
      <c r="EF248" s="39">
        <v>4850</v>
      </c>
      <c r="EG248" s="39">
        <v>10730</v>
      </c>
      <c r="EH248" s="39">
        <v>30910</v>
      </c>
      <c r="EI248" s="39">
        <v>35130</v>
      </c>
      <c r="EJ248" s="39">
        <v>20580</v>
      </c>
      <c r="EK248" s="39">
        <v>8780</v>
      </c>
      <c r="EL248" s="39">
        <v>5820</v>
      </c>
      <c r="EM248" s="39">
        <v>820</v>
      </c>
      <c r="EN248" s="39" t="s">
        <v>334</v>
      </c>
      <c r="EO248" s="39">
        <v>117620</v>
      </c>
      <c r="EP248" s="39">
        <v>4870</v>
      </c>
      <c r="EQ248" s="39">
        <v>10800</v>
      </c>
      <c r="ER248" s="39">
        <v>31530</v>
      </c>
      <c r="ES248" s="39">
        <v>35310</v>
      </c>
      <c r="ET248" s="39">
        <v>20590</v>
      </c>
      <c r="EU248" s="39">
        <v>8820</v>
      </c>
      <c r="EV248" s="39">
        <v>5820</v>
      </c>
      <c r="EW248" s="39">
        <v>820</v>
      </c>
      <c r="EX248" s="39" t="s">
        <v>334</v>
      </c>
      <c r="EY248" s="39">
        <v>118550</v>
      </c>
      <c r="EZ248" s="39">
        <v>4900</v>
      </c>
      <c r="FA248" s="39">
        <v>10870</v>
      </c>
      <c r="FB248" s="39">
        <v>32170</v>
      </c>
      <c r="FC248" s="39">
        <v>35460</v>
      </c>
      <c r="FD248" s="39">
        <v>20620</v>
      </c>
      <c r="FE248" s="39">
        <v>8850</v>
      </c>
      <c r="FF248" s="39">
        <v>5810</v>
      </c>
      <c r="FG248" s="39">
        <v>830</v>
      </c>
      <c r="FH248" s="39" t="s">
        <v>334</v>
      </c>
      <c r="FI248" s="39">
        <v>119500</v>
      </c>
      <c r="FJ248" s="39">
        <v>4920</v>
      </c>
      <c r="FK248" s="39">
        <v>10980</v>
      </c>
      <c r="FL248" s="39">
        <v>32490</v>
      </c>
      <c r="FM248" s="39">
        <v>35530</v>
      </c>
      <c r="FN248" s="39">
        <v>20690</v>
      </c>
      <c r="FO248" s="39">
        <v>8910</v>
      </c>
      <c r="FP248" s="39">
        <v>5810</v>
      </c>
      <c r="FQ248" s="39">
        <v>840</v>
      </c>
      <c r="FR248" s="39" t="s">
        <v>334</v>
      </c>
      <c r="FS248" s="39">
        <v>120160</v>
      </c>
      <c r="FT248" s="39">
        <v>4960</v>
      </c>
      <c r="FU248" s="39">
        <v>11060</v>
      </c>
      <c r="FV248" s="39">
        <v>32650</v>
      </c>
      <c r="FW248" s="39">
        <v>35630</v>
      </c>
      <c r="FX248" s="39">
        <v>20740</v>
      </c>
      <c r="FY248" s="39">
        <v>8900</v>
      </c>
      <c r="FZ248" s="39">
        <v>5820</v>
      </c>
      <c r="GA248" s="39">
        <v>850</v>
      </c>
      <c r="GB248" s="39" t="s">
        <v>334</v>
      </c>
      <c r="GC248" s="39">
        <v>120600</v>
      </c>
      <c r="GD248" s="39">
        <v>5010</v>
      </c>
      <c r="GE248" s="39">
        <v>11240</v>
      </c>
      <c r="GF248" s="39">
        <v>32840</v>
      </c>
      <c r="GG248" s="39">
        <v>35740</v>
      </c>
      <c r="GH248" s="39">
        <v>20750</v>
      </c>
      <c r="GI248" s="39">
        <v>8920</v>
      </c>
      <c r="GJ248" s="39">
        <v>5820</v>
      </c>
      <c r="GK248" s="39">
        <v>860</v>
      </c>
      <c r="GL248" s="39" t="s">
        <v>334</v>
      </c>
      <c r="GM248" s="39">
        <v>121170</v>
      </c>
      <c r="GN248" s="39">
        <v>4990</v>
      </c>
      <c r="GO248" s="39">
        <v>11340</v>
      </c>
      <c r="GP248" s="39">
        <v>33200</v>
      </c>
      <c r="GQ248" s="39">
        <v>35840</v>
      </c>
      <c r="GR248" s="39">
        <v>20800</v>
      </c>
      <c r="GS248" s="39">
        <v>8950</v>
      </c>
      <c r="GT248" s="39">
        <v>5820</v>
      </c>
      <c r="GU248" s="39">
        <v>870</v>
      </c>
      <c r="GV248" s="39" t="s">
        <v>334</v>
      </c>
      <c r="GW248" s="39">
        <v>121800</v>
      </c>
      <c r="GX248" s="39">
        <v>5030</v>
      </c>
      <c r="GY248" s="39">
        <v>11320</v>
      </c>
      <c r="GZ248" s="39">
        <v>33280</v>
      </c>
      <c r="HA248" s="39">
        <v>35950</v>
      </c>
      <c r="HB248" s="39">
        <v>20780</v>
      </c>
      <c r="HC248" s="39">
        <v>8980</v>
      </c>
      <c r="HD248" s="39">
        <v>5820</v>
      </c>
      <c r="HE248" s="39">
        <v>870</v>
      </c>
      <c r="HF248" s="39" t="s">
        <v>334</v>
      </c>
      <c r="HG248" s="39">
        <v>122020</v>
      </c>
      <c r="HH248" s="39">
        <v>5250</v>
      </c>
      <c r="HI248" s="39">
        <v>11440</v>
      </c>
      <c r="HJ248" s="39">
        <v>33400</v>
      </c>
      <c r="HK248" s="39">
        <v>36160</v>
      </c>
      <c r="HL248" s="39">
        <v>20810</v>
      </c>
      <c r="HM248" s="39">
        <v>9020</v>
      </c>
      <c r="HN248" s="39">
        <v>5820</v>
      </c>
      <c r="HO248" s="39">
        <v>880</v>
      </c>
      <c r="HP248" s="39" t="s">
        <v>334</v>
      </c>
      <c r="HQ248" s="39">
        <v>122780</v>
      </c>
      <c r="HR248" s="39">
        <v>5220</v>
      </c>
      <c r="HS248" s="39">
        <v>11480</v>
      </c>
      <c r="HT248" s="39">
        <v>33500</v>
      </c>
      <c r="HU248" s="39">
        <v>36250</v>
      </c>
      <c r="HV248" s="39">
        <v>20820</v>
      </c>
      <c r="HW248" s="39">
        <v>9030</v>
      </c>
      <c r="HX248" s="39">
        <v>5840</v>
      </c>
      <c r="HY248" s="39">
        <v>890</v>
      </c>
      <c r="HZ248" s="39" t="s">
        <v>334</v>
      </c>
      <c r="IA248" s="39">
        <v>123030</v>
      </c>
      <c r="IB248" s="39">
        <v>5240</v>
      </c>
      <c r="IC248" s="39">
        <v>11570</v>
      </c>
      <c r="ID248" s="39">
        <v>33600</v>
      </c>
      <c r="IE248" s="39">
        <v>36360</v>
      </c>
      <c r="IF248" s="39">
        <v>20910</v>
      </c>
      <c r="IG248" s="39">
        <v>9090</v>
      </c>
      <c r="IH248" s="39">
        <v>5870</v>
      </c>
      <c r="II248" s="39">
        <v>890</v>
      </c>
      <c r="IJ248" s="39" t="s">
        <v>334</v>
      </c>
      <c r="IK248" s="39">
        <v>123530</v>
      </c>
      <c r="IL248" s="39">
        <v>5180</v>
      </c>
      <c r="IM248" s="39">
        <v>11610</v>
      </c>
      <c r="IN248" s="39">
        <v>33780</v>
      </c>
      <c r="IO248" s="39">
        <v>36470</v>
      </c>
      <c r="IP248" s="39">
        <v>20980</v>
      </c>
      <c r="IQ248" s="39">
        <v>9190</v>
      </c>
      <c r="IR248" s="39">
        <v>5860</v>
      </c>
      <c r="IS248" s="39">
        <v>900</v>
      </c>
      <c r="IT248" s="39" t="s">
        <v>334</v>
      </c>
      <c r="IU248" s="39">
        <v>123970</v>
      </c>
      <c r="IV248" s="39">
        <v>5240</v>
      </c>
      <c r="IW248" s="39">
        <v>11710</v>
      </c>
      <c r="IX248" s="39">
        <v>33950</v>
      </c>
      <c r="IY248" s="39">
        <v>36520</v>
      </c>
      <c r="IZ248" s="39">
        <v>21150</v>
      </c>
      <c r="JA248" s="39">
        <v>9250</v>
      </c>
      <c r="JB248" s="39">
        <v>5890</v>
      </c>
      <c r="JC248" s="39">
        <v>920</v>
      </c>
      <c r="JD248" s="39" t="s">
        <v>334</v>
      </c>
      <c r="JE248" s="39">
        <v>124630</v>
      </c>
      <c r="JF248" s="39">
        <v>5280</v>
      </c>
      <c r="JG248" s="39">
        <v>11780</v>
      </c>
      <c r="JH248" s="39">
        <v>34060</v>
      </c>
      <c r="JI248" s="39">
        <v>36620</v>
      </c>
      <c r="JJ248" s="39">
        <v>21260</v>
      </c>
      <c r="JK248" s="39">
        <v>9290</v>
      </c>
      <c r="JL248" s="39">
        <v>5890</v>
      </c>
      <c r="JM248" s="39">
        <v>930</v>
      </c>
      <c r="JN248" s="39" t="s">
        <v>334</v>
      </c>
      <c r="JO248" s="39">
        <v>125110</v>
      </c>
      <c r="JP248" s="39">
        <v>5360</v>
      </c>
      <c r="JQ248" s="39">
        <v>11910</v>
      </c>
      <c r="JR248" s="39">
        <v>34270</v>
      </c>
      <c r="JS248" s="39">
        <v>36720</v>
      </c>
      <c r="JT248" s="39">
        <v>21250</v>
      </c>
      <c r="JU248" s="39">
        <v>9360</v>
      </c>
      <c r="JV248" s="39">
        <v>5900</v>
      </c>
      <c r="JW248" s="39">
        <v>950</v>
      </c>
      <c r="JX248" s="39" t="s">
        <v>334</v>
      </c>
      <c r="JY248" s="39">
        <v>125700</v>
      </c>
      <c r="JZ248" s="39">
        <v>5240</v>
      </c>
      <c r="KA248" s="39">
        <v>11910</v>
      </c>
      <c r="KB248" s="39">
        <v>34460</v>
      </c>
      <c r="KC248" s="39">
        <v>36850</v>
      </c>
      <c r="KD248" s="39">
        <v>21340</v>
      </c>
      <c r="KE248" s="39">
        <v>9390</v>
      </c>
      <c r="KF248" s="39">
        <v>5920</v>
      </c>
      <c r="KG248" s="39">
        <v>950</v>
      </c>
      <c r="KH248" s="39" t="s">
        <v>334</v>
      </c>
      <c r="KI248" s="39">
        <v>126050</v>
      </c>
      <c r="KJ248" s="39">
        <v>5280</v>
      </c>
      <c r="KK248" s="39">
        <v>12030</v>
      </c>
      <c r="KL248" s="39">
        <v>34670</v>
      </c>
      <c r="KM248" s="39">
        <v>36910</v>
      </c>
      <c r="KN248" s="39">
        <v>21440</v>
      </c>
      <c r="KO248" s="39">
        <v>9470</v>
      </c>
      <c r="KP248" s="39">
        <v>5960</v>
      </c>
      <c r="KQ248" s="39">
        <v>970</v>
      </c>
      <c r="KR248" s="39" t="s">
        <v>334</v>
      </c>
      <c r="KS248" s="39">
        <v>126720</v>
      </c>
      <c r="KT248" s="39">
        <v>5290</v>
      </c>
      <c r="KU248" s="39">
        <v>12210</v>
      </c>
      <c r="KV248" s="39">
        <v>34760</v>
      </c>
      <c r="KW248" s="39">
        <v>37060</v>
      </c>
      <c r="KX248" s="39">
        <v>21510</v>
      </c>
      <c r="KY248" s="39">
        <v>9530</v>
      </c>
      <c r="KZ248" s="39">
        <v>5990</v>
      </c>
      <c r="LA248" s="39">
        <v>1000</v>
      </c>
      <c r="LB248" s="39" t="s">
        <v>334</v>
      </c>
      <c r="LC248" s="39">
        <v>127350</v>
      </c>
      <c r="LD248" t="str">
        <f>INDEX(Lookup!$F$2:$F$375, MATCH(D248,Lookup!$A$2:$A$375,0))</f>
        <v>Greater London Authority</v>
      </c>
    </row>
    <row r="249" spans="2:316" ht="15" customHeight="1" x14ac:dyDescent="0.25">
      <c r="B249" s="1" t="s">
        <v>342</v>
      </c>
      <c r="C249" s="42">
        <v>5330</v>
      </c>
      <c r="D249" s="42" t="s">
        <v>825</v>
      </c>
      <c r="E249" s="37" t="s">
        <v>826</v>
      </c>
      <c r="F249" s="38">
        <v>11340</v>
      </c>
      <c r="G249" s="38">
        <v>16560</v>
      </c>
      <c r="H249" s="38">
        <v>29840</v>
      </c>
      <c r="I249" s="38">
        <v>16540</v>
      </c>
      <c r="J249" s="38">
        <v>10740</v>
      </c>
      <c r="K249" s="38">
        <v>2770</v>
      </c>
      <c r="L249" s="38">
        <v>1810</v>
      </c>
      <c r="M249" s="38">
        <v>290</v>
      </c>
      <c r="N249" s="38" t="s">
        <v>334</v>
      </c>
      <c r="O249" s="39">
        <v>89880</v>
      </c>
      <c r="P249" s="39">
        <v>11440</v>
      </c>
      <c r="Q249" s="39">
        <v>16580</v>
      </c>
      <c r="R249" s="39">
        <v>29880</v>
      </c>
      <c r="S249" s="39">
        <v>16710</v>
      </c>
      <c r="T249" s="39">
        <v>10550</v>
      </c>
      <c r="U249" s="39">
        <v>2710</v>
      </c>
      <c r="V249" s="39">
        <v>1820</v>
      </c>
      <c r="W249" s="39">
        <v>290</v>
      </c>
      <c r="X249" s="39" t="s">
        <v>334</v>
      </c>
      <c r="Y249" s="39">
        <v>89990</v>
      </c>
      <c r="Z249" s="39">
        <v>11640</v>
      </c>
      <c r="AA249" s="39">
        <v>16700</v>
      </c>
      <c r="AB249" s="39">
        <v>29990</v>
      </c>
      <c r="AC249" s="39">
        <v>16860</v>
      </c>
      <c r="AD249" s="39">
        <v>10080</v>
      </c>
      <c r="AE249" s="39">
        <v>2610</v>
      </c>
      <c r="AF249" s="39">
        <v>1780</v>
      </c>
      <c r="AG249" s="39">
        <v>270</v>
      </c>
      <c r="AH249" s="39" t="s">
        <v>334</v>
      </c>
      <c r="AI249" s="39">
        <v>89930</v>
      </c>
      <c r="AJ249" s="39">
        <v>12260</v>
      </c>
      <c r="AK249" s="39">
        <v>16480</v>
      </c>
      <c r="AL249" s="39">
        <v>30040</v>
      </c>
      <c r="AM249" s="39">
        <v>17020</v>
      </c>
      <c r="AN249" s="39">
        <v>10040</v>
      </c>
      <c r="AO249" s="39">
        <v>2590</v>
      </c>
      <c r="AP249" s="39">
        <v>1770</v>
      </c>
      <c r="AQ249" s="39">
        <v>270</v>
      </c>
      <c r="AR249" s="39" t="s">
        <v>334</v>
      </c>
      <c r="AS249" s="39">
        <v>90460</v>
      </c>
      <c r="AT249" s="39">
        <v>12740</v>
      </c>
      <c r="AU249" s="39">
        <v>16690</v>
      </c>
      <c r="AV249" s="39">
        <v>30260</v>
      </c>
      <c r="AW249" s="39">
        <v>17070</v>
      </c>
      <c r="AX249" s="39">
        <v>9490</v>
      </c>
      <c r="AY249" s="39">
        <v>2560</v>
      </c>
      <c r="AZ249" s="39">
        <v>1760</v>
      </c>
      <c r="BA249" s="39">
        <v>260</v>
      </c>
      <c r="BB249" s="39" t="s">
        <v>334</v>
      </c>
      <c r="BC249" s="39">
        <v>90830</v>
      </c>
      <c r="BD249" s="39">
        <v>12780</v>
      </c>
      <c r="BE249" s="39">
        <v>16780</v>
      </c>
      <c r="BF249" s="39">
        <v>30390</v>
      </c>
      <c r="BG249" s="39">
        <v>17170</v>
      </c>
      <c r="BH249" s="39">
        <v>9500</v>
      </c>
      <c r="BI249" s="39">
        <v>2570</v>
      </c>
      <c r="BJ249" s="39">
        <v>1760</v>
      </c>
      <c r="BK249" s="39">
        <v>260</v>
      </c>
      <c r="BL249" s="39" t="s">
        <v>334</v>
      </c>
      <c r="BM249" s="39">
        <v>91210</v>
      </c>
      <c r="BN249" s="39">
        <v>12650</v>
      </c>
      <c r="BO249" s="39">
        <v>16830</v>
      </c>
      <c r="BP249" s="39">
        <v>30710</v>
      </c>
      <c r="BQ249" s="39">
        <v>17260</v>
      </c>
      <c r="BR249" s="39">
        <v>9540</v>
      </c>
      <c r="BS249" s="39">
        <v>2580</v>
      </c>
      <c r="BT249" s="39">
        <v>1780</v>
      </c>
      <c r="BU249" s="39">
        <v>270</v>
      </c>
      <c r="BV249" s="39" t="s">
        <v>334</v>
      </c>
      <c r="BW249" s="39">
        <v>91620</v>
      </c>
      <c r="BX249" s="39">
        <v>12730</v>
      </c>
      <c r="BY249" s="39">
        <v>16980</v>
      </c>
      <c r="BZ249" s="39">
        <v>30910</v>
      </c>
      <c r="CA249" s="39">
        <v>17530</v>
      </c>
      <c r="CB249" s="39">
        <v>9700</v>
      </c>
      <c r="CC249" s="39">
        <v>2590</v>
      </c>
      <c r="CD249" s="39">
        <v>1800</v>
      </c>
      <c r="CE249" s="39">
        <v>280</v>
      </c>
      <c r="CF249" s="39" t="s">
        <v>334</v>
      </c>
      <c r="CG249" s="39">
        <v>92520</v>
      </c>
      <c r="CH249" s="39">
        <v>12440</v>
      </c>
      <c r="CI249" s="39">
        <v>17030</v>
      </c>
      <c r="CJ249" s="39">
        <v>31070</v>
      </c>
      <c r="CK249" s="39">
        <v>17730</v>
      </c>
      <c r="CL249" s="39">
        <v>9910</v>
      </c>
      <c r="CM249" s="39">
        <v>2660</v>
      </c>
      <c r="CN249" s="39">
        <v>1820</v>
      </c>
      <c r="CO249" s="39">
        <v>290</v>
      </c>
      <c r="CP249" s="39" t="s">
        <v>334</v>
      </c>
      <c r="CQ249" s="39">
        <v>92930</v>
      </c>
      <c r="CR249" s="39">
        <v>12250</v>
      </c>
      <c r="CS249" s="39">
        <v>17150</v>
      </c>
      <c r="CT249" s="39">
        <v>31550</v>
      </c>
      <c r="CU249" s="39">
        <v>18130</v>
      </c>
      <c r="CV249" s="39">
        <v>10080</v>
      </c>
      <c r="CW249" s="39">
        <v>2690</v>
      </c>
      <c r="CX249" s="39">
        <v>1830</v>
      </c>
      <c r="CY249" s="39">
        <v>280</v>
      </c>
      <c r="CZ249" s="39" t="s">
        <v>334</v>
      </c>
      <c r="DA249" s="39">
        <v>93950</v>
      </c>
      <c r="DB249" s="39">
        <v>12250</v>
      </c>
      <c r="DC249" s="39">
        <v>17220</v>
      </c>
      <c r="DD249" s="39">
        <v>31990</v>
      </c>
      <c r="DE249" s="39">
        <v>18570</v>
      </c>
      <c r="DF249" s="39">
        <v>10220</v>
      </c>
      <c r="DG249" s="39">
        <v>2760</v>
      </c>
      <c r="DH249" s="39">
        <v>1840</v>
      </c>
      <c r="DI249" s="39">
        <v>290</v>
      </c>
      <c r="DJ249" s="39" t="s">
        <v>334</v>
      </c>
      <c r="DK249" s="39">
        <v>95140</v>
      </c>
      <c r="DL249" s="39">
        <v>12270</v>
      </c>
      <c r="DM249" s="39">
        <v>17450</v>
      </c>
      <c r="DN249" s="39">
        <v>32850</v>
      </c>
      <c r="DO249" s="39">
        <v>18960</v>
      </c>
      <c r="DP249" s="39">
        <v>10160</v>
      </c>
      <c r="DQ249" s="39">
        <v>2770</v>
      </c>
      <c r="DR249" s="39">
        <v>1840</v>
      </c>
      <c r="DS249" s="39">
        <v>290</v>
      </c>
      <c r="DT249" s="39" t="s">
        <v>334</v>
      </c>
      <c r="DU249" s="39">
        <v>96590</v>
      </c>
      <c r="DV249" s="39">
        <v>12270</v>
      </c>
      <c r="DW249" s="39">
        <v>17770</v>
      </c>
      <c r="DX249" s="39">
        <v>33760</v>
      </c>
      <c r="DY249" s="39">
        <v>19370</v>
      </c>
      <c r="DZ249" s="39">
        <v>10170</v>
      </c>
      <c r="EA249" s="39">
        <v>2780</v>
      </c>
      <c r="EB249" s="39">
        <v>1850</v>
      </c>
      <c r="EC249" s="39">
        <v>300</v>
      </c>
      <c r="ED249" s="39" t="s">
        <v>334</v>
      </c>
      <c r="EE249" s="39">
        <v>98270</v>
      </c>
      <c r="EF249" s="39">
        <v>11990</v>
      </c>
      <c r="EG249" s="39">
        <v>17930</v>
      </c>
      <c r="EH249" s="39">
        <v>34610</v>
      </c>
      <c r="EI249" s="39">
        <v>19660</v>
      </c>
      <c r="EJ249" s="39">
        <v>10100</v>
      </c>
      <c r="EK249" s="39">
        <v>2780</v>
      </c>
      <c r="EL249" s="39">
        <v>1870</v>
      </c>
      <c r="EM249" s="39">
        <v>300</v>
      </c>
      <c r="EN249" s="39" t="s">
        <v>334</v>
      </c>
      <c r="EO249" s="39">
        <v>99240</v>
      </c>
      <c r="EP249" s="39">
        <v>11860</v>
      </c>
      <c r="EQ249" s="39">
        <v>18170</v>
      </c>
      <c r="ER249" s="39">
        <v>35370</v>
      </c>
      <c r="ES249" s="39">
        <v>19880</v>
      </c>
      <c r="ET249" s="39">
        <v>10120</v>
      </c>
      <c r="EU249" s="39">
        <v>2790</v>
      </c>
      <c r="EV249" s="39">
        <v>1870</v>
      </c>
      <c r="EW249" s="39">
        <v>300</v>
      </c>
      <c r="EX249" s="39" t="s">
        <v>334</v>
      </c>
      <c r="EY249" s="39">
        <v>100350</v>
      </c>
      <c r="EZ249" s="39">
        <v>11510</v>
      </c>
      <c r="FA249" s="39">
        <v>18390</v>
      </c>
      <c r="FB249" s="39">
        <v>36170</v>
      </c>
      <c r="FC249" s="39">
        <v>19990</v>
      </c>
      <c r="FD249" s="39">
        <v>10110</v>
      </c>
      <c r="FE249" s="39">
        <v>2800</v>
      </c>
      <c r="FF249" s="39">
        <v>1870</v>
      </c>
      <c r="FG249" s="39">
        <v>320</v>
      </c>
      <c r="FH249" s="39" t="s">
        <v>334</v>
      </c>
      <c r="FI249" s="39">
        <v>101150</v>
      </c>
      <c r="FJ249" s="39">
        <v>11260</v>
      </c>
      <c r="FK249" s="39">
        <v>18530</v>
      </c>
      <c r="FL249" s="39">
        <v>36690</v>
      </c>
      <c r="FM249" s="39">
        <v>20080</v>
      </c>
      <c r="FN249" s="39">
        <v>10080</v>
      </c>
      <c r="FO249" s="39">
        <v>2780</v>
      </c>
      <c r="FP249" s="39">
        <v>1870</v>
      </c>
      <c r="FQ249" s="39">
        <v>320</v>
      </c>
      <c r="FR249" s="39" t="s">
        <v>334</v>
      </c>
      <c r="FS249" s="39">
        <v>101620</v>
      </c>
      <c r="FT249" s="39">
        <v>11200</v>
      </c>
      <c r="FU249" s="39">
        <v>18780</v>
      </c>
      <c r="FV249" s="39">
        <v>37400</v>
      </c>
      <c r="FW249" s="39">
        <v>20150</v>
      </c>
      <c r="FX249" s="39">
        <v>9960</v>
      </c>
      <c r="FY249" s="39">
        <v>2770</v>
      </c>
      <c r="FZ249" s="39">
        <v>1880</v>
      </c>
      <c r="GA249" s="39">
        <v>320</v>
      </c>
      <c r="GB249" s="39" t="s">
        <v>334</v>
      </c>
      <c r="GC249" s="39">
        <v>102450</v>
      </c>
      <c r="GD249" s="39">
        <v>10930</v>
      </c>
      <c r="GE249" s="39">
        <v>19330</v>
      </c>
      <c r="GF249" s="39">
        <v>37950</v>
      </c>
      <c r="GG249" s="39">
        <v>20300</v>
      </c>
      <c r="GH249" s="39">
        <v>10070</v>
      </c>
      <c r="GI249" s="39">
        <v>2770</v>
      </c>
      <c r="GJ249" s="39">
        <v>1890</v>
      </c>
      <c r="GK249" s="39">
        <v>320</v>
      </c>
      <c r="GL249" s="39" t="s">
        <v>334</v>
      </c>
      <c r="GM249" s="39">
        <v>103550</v>
      </c>
      <c r="GN249" s="39">
        <v>10520</v>
      </c>
      <c r="GO249" s="39">
        <v>19640</v>
      </c>
      <c r="GP249" s="39">
        <v>38720</v>
      </c>
      <c r="GQ249" s="39">
        <v>20490</v>
      </c>
      <c r="GR249" s="39">
        <v>10070</v>
      </c>
      <c r="GS249" s="39">
        <v>2780</v>
      </c>
      <c r="GT249" s="39">
        <v>1890</v>
      </c>
      <c r="GU249" s="39">
        <v>320</v>
      </c>
      <c r="GV249" s="39" t="s">
        <v>334</v>
      </c>
      <c r="GW249" s="39">
        <v>104420</v>
      </c>
      <c r="GX249" s="39">
        <v>10480</v>
      </c>
      <c r="GY249" s="39">
        <v>20020</v>
      </c>
      <c r="GZ249" s="39">
        <v>39090</v>
      </c>
      <c r="HA249" s="39">
        <v>20570</v>
      </c>
      <c r="HB249" s="39">
        <v>10140</v>
      </c>
      <c r="HC249" s="39">
        <v>2800</v>
      </c>
      <c r="HD249" s="39">
        <v>1910</v>
      </c>
      <c r="HE249" s="39">
        <v>330</v>
      </c>
      <c r="HF249" s="39" t="s">
        <v>334</v>
      </c>
      <c r="HG249" s="39">
        <v>105340</v>
      </c>
      <c r="HH249" s="39">
        <v>10500</v>
      </c>
      <c r="HI249" s="39">
        <v>20350</v>
      </c>
      <c r="HJ249" s="39">
        <v>39270</v>
      </c>
      <c r="HK249" s="39">
        <v>20900</v>
      </c>
      <c r="HL249" s="39">
        <v>10460</v>
      </c>
      <c r="HM249" s="39">
        <v>3150</v>
      </c>
      <c r="HN249" s="39">
        <v>2040</v>
      </c>
      <c r="HO249" s="39">
        <v>330</v>
      </c>
      <c r="HP249" s="39" t="s">
        <v>334</v>
      </c>
      <c r="HQ249" s="39">
        <v>107020</v>
      </c>
      <c r="HR249" s="39">
        <v>10230</v>
      </c>
      <c r="HS249" s="39">
        <v>20920</v>
      </c>
      <c r="HT249" s="39">
        <v>40010</v>
      </c>
      <c r="HU249" s="39">
        <v>21400</v>
      </c>
      <c r="HV249" s="39">
        <v>10640</v>
      </c>
      <c r="HW249" s="39">
        <v>3210</v>
      </c>
      <c r="HX249" s="39">
        <v>2050</v>
      </c>
      <c r="HY249" s="39">
        <v>340</v>
      </c>
      <c r="HZ249" s="39" t="s">
        <v>334</v>
      </c>
      <c r="IA249" s="39">
        <v>108780</v>
      </c>
      <c r="IB249" s="39">
        <v>10410</v>
      </c>
      <c r="IC249" s="39">
        <v>21210</v>
      </c>
      <c r="ID249" s="39">
        <v>41050</v>
      </c>
      <c r="IE249" s="39">
        <v>22210</v>
      </c>
      <c r="IF249" s="39">
        <v>10780</v>
      </c>
      <c r="IG249" s="39">
        <v>3220</v>
      </c>
      <c r="IH249" s="39">
        <v>2080</v>
      </c>
      <c r="II249" s="39">
        <v>340</v>
      </c>
      <c r="IJ249" s="39" t="s">
        <v>334</v>
      </c>
      <c r="IK249" s="39">
        <v>111300</v>
      </c>
      <c r="IL249" s="39">
        <v>10980</v>
      </c>
      <c r="IM249" s="39">
        <v>21480</v>
      </c>
      <c r="IN249" s="39">
        <v>41760</v>
      </c>
      <c r="IO249" s="39">
        <v>22640</v>
      </c>
      <c r="IP249" s="39">
        <v>11170</v>
      </c>
      <c r="IQ249" s="39">
        <v>3320</v>
      </c>
      <c r="IR249" s="39">
        <v>2130</v>
      </c>
      <c r="IS249" s="39">
        <v>340</v>
      </c>
      <c r="IT249" s="39" t="s">
        <v>334</v>
      </c>
      <c r="IU249" s="39">
        <v>113820</v>
      </c>
      <c r="IV249" s="39">
        <v>11090</v>
      </c>
      <c r="IW249" s="39">
        <v>21720</v>
      </c>
      <c r="IX249" s="39">
        <v>42320</v>
      </c>
      <c r="IY249" s="39">
        <v>23260</v>
      </c>
      <c r="IZ249" s="39">
        <v>11350</v>
      </c>
      <c r="JA249" s="39">
        <v>3410</v>
      </c>
      <c r="JB249" s="39">
        <v>2150</v>
      </c>
      <c r="JC249" s="39">
        <v>340</v>
      </c>
      <c r="JD249" s="39" t="s">
        <v>334</v>
      </c>
      <c r="JE249" s="39">
        <v>115640</v>
      </c>
      <c r="JF249" s="39">
        <v>11220</v>
      </c>
      <c r="JG249" s="39">
        <v>21840</v>
      </c>
      <c r="JH249" s="39">
        <v>43040</v>
      </c>
      <c r="JI249" s="39">
        <v>24090</v>
      </c>
      <c r="JJ249" s="39">
        <v>11770</v>
      </c>
      <c r="JK249" s="39">
        <v>3520</v>
      </c>
      <c r="JL249" s="39">
        <v>2170</v>
      </c>
      <c r="JM249" s="39">
        <v>340</v>
      </c>
      <c r="JN249" s="39" t="s">
        <v>334</v>
      </c>
      <c r="JO249" s="39">
        <v>117990</v>
      </c>
      <c r="JP249" s="39">
        <v>10980</v>
      </c>
      <c r="JQ249" s="39">
        <v>21820</v>
      </c>
      <c r="JR249" s="39">
        <v>43450</v>
      </c>
      <c r="JS249" s="39">
        <v>25020</v>
      </c>
      <c r="JT249" s="39">
        <v>12270</v>
      </c>
      <c r="JU249" s="39">
        <v>3800</v>
      </c>
      <c r="JV249" s="39">
        <v>2240</v>
      </c>
      <c r="JW249" s="39">
        <v>350</v>
      </c>
      <c r="JX249" s="39" t="s">
        <v>334</v>
      </c>
      <c r="JY249" s="39">
        <v>119910</v>
      </c>
      <c r="JZ249" s="39">
        <v>10940</v>
      </c>
      <c r="KA249" s="39">
        <v>21920</v>
      </c>
      <c r="KB249" s="39">
        <v>43930</v>
      </c>
      <c r="KC249" s="39">
        <v>25430</v>
      </c>
      <c r="KD249" s="39">
        <v>12290</v>
      </c>
      <c r="KE249" s="39">
        <v>3810</v>
      </c>
      <c r="KF249" s="39">
        <v>2240</v>
      </c>
      <c r="KG249" s="39">
        <v>350</v>
      </c>
      <c r="KH249" s="39" t="s">
        <v>334</v>
      </c>
      <c r="KI249" s="39">
        <v>120900</v>
      </c>
      <c r="KJ249" s="39">
        <v>10940</v>
      </c>
      <c r="KK249" s="39">
        <v>22050</v>
      </c>
      <c r="KL249" s="39">
        <v>44290</v>
      </c>
      <c r="KM249" s="39">
        <v>25880</v>
      </c>
      <c r="KN249" s="39">
        <v>12450</v>
      </c>
      <c r="KO249" s="39">
        <v>3890</v>
      </c>
      <c r="KP249" s="39">
        <v>2260</v>
      </c>
      <c r="KQ249" s="39">
        <v>350</v>
      </c>
      <c r="KR249" s="39" t="s">
        <v>334</v>
      </c>
      <c r="KS249" s="39">
        <v>122100</v>
      </c>
      <c r="KT249" s="39">
        <v>11080</v>
      </c>
      <c r="KU249" s="39">
        <v>22100</v>
      </c>
      <c r="KV249" s="39">
        <v>44610</v>
      </c>
      <c r="KW249" s="39">
        <v>26350</v>
      </c>
      <c r="KX249" s="39">
        <v>12520</v>
      </c>
      <c r="KY249" s="39">
        <v>3910</v>
      </c>
      <c r="KZ249" s="39">
        <v>2270</v>
      </c>
      <c r="LA249" s="39">
        <v>350</v>
      </c>
      <c r="LB249" s="39" t="s">
        <v>334</v>
      </c>
      <c r="LC249" s="39">
        <v>123180</v>
      </c>
      <c r="LD249" t="str">
        <f>INDEX(Lookup!$F$2:$F$375, MATCH(D249,Lookup!$A$2:$A$375,0))</f>
        <v>Greater London Authority</v>
      </c>
    </row>
    <row r="250" spans="2:316" ht="15" customHeight="1" x14ac:dyDescent="0.25">
      <c r="B250" s="1" t="s">
        <v>342</v>
      </c>
      <c r="C250" s="42">
        <v>5450</v>
      </c>
      <c r="D250" s="42" t="s">
        <v>827</v>
      </c>
      <c r="E250" s="37" t="s">
        <v>828</v>
      </c>
      <c r="F250" s="38">
        <v>100</v>
      </c>
      <c r="G250" s="38">
        <v>2190</v>
      </c>
      <c r="H250" s="38">
        <v>16690</v>
      </c>
      <c r="I250" s="38">
        <v>25270</v>
      </c>
      <c r="J250" s="38">
        <v>20860</v>
      </c>
      <c r="K250" s="38">
        <v>7370</v>
      </c>
      <c r="L250" s="38">
        <v>5800</v>
      </c>
      <c r="M250" s="38">
        <v>1030</v>
      </c>
      <c r="N250" s="38" t="s">
        <v>334</v>
      </c>
      <c r="O250" s="39">
        <v>79310</v>
      </c>
      <c r="P250" s="39">
        <v>120</v>
      </c>
      <c r="Q250" s="39">
        <v>2170</v>
      </c>
      <c r="R250" s="39">
        <v>16900</v>
      </c>
      <c r="S250" s="39">
        <v>25440</v>
      </c>
      <c r="T250" s="39">
        <v>20850</v>
      </c>
      <c r="U250" s="39">
        <v>7260</v>
      </c>
      <c r="V250" s="39">
        <v>5750</v>
      </c>
      <c r="W250" s="39">
        <v>1020</v>
      </c>
      <c r="X250" s="39" t="s">
        <v>334</v>
      </c>
      <c r="Y250" s="39">
        <v>79510</v>
      </c>
      <c r="Z250" s="39">
        <v>180</v>
      </c>
      <c r="AA250" s="39">
        <v>2450</v>
      </c>
      <c r="AB250" s="39">
        <v>16820</v>
      </c>
      <c r="AC250" s="39">
        <v>26190</v>
      </c>
      <c r="AD250" s="39">
        <v>21130</v>
      </c>
      <c r="AE250" s="39">
        <v>7100</v>
      </c>
      <c r="AF250" s="39">
        <v>5620</v>
      </c>
      <c r="AG250" s="39">
        <v>960</v>
      </c>
      <c r="AH250" s="39" t="s">
        <v>334</v>
      </c>
      <c r="AI250" s="39">
        <v>80450</v>
      </c>
      <c r="AJ250" s="39">
        <v>230</v>
      </c>
      <c r="AK250" s="39">
        <v>2480</v>
      </c>
      <c r="AL250" s="39">
        <v>16900</v>
      </c>
      <c r="AM250" s="39">
        <v>26220</v>
      </c>
      <c r="AN250" s="39">
        <v>21180</v>
      </c>
      <c r="AO250" s="39">
        <v>7060</v>
      </c>
      <c r="AP250" s="39">
        <v>5640</v>
      </c>
      <c r="AQ250" s="39">
        <v>980</v>
      </c>
      <c r="AR250" s="39" t="s">
        <v>334</v>
      </c>
      <c r="AS250" s="39">
        <v>80680</v>
      </c>
      <c r="AT250" s="39">
        <v>230</v>
      </c>
      <c r="AU250" s="39">
        <v>2520</v>
      </c>
      <c r="AV250" s="39">
        <v>16930</v>
      </c>
      <c r="AW250" s="39">
        <v>26240</v>
      </c>
      <c r="AX250" s="39">
        <v>21190</v>
      </c>
      <c r="AY250" s="39">
        <v>7060</v>
      </c>
      <c r="AZ250" s="39">
        <v>5650</v>
      </c>
      <c r="BA250" s="39">
        <v>990</v>
      </c>
      <c r="BB250" s="39" t="s">
        <v>334</v>
      </c>
      <c r="BC250" s="39">
        <v>80820</v>
      </c>
      <c r="BD250" s="39">
        <v>230</v>
      </c>
      <c r="BE250" s="39">
        <v>2530</v>
      </c>
      <c r="BF250" s="39">
        <v>16930</v>
      </c>
      <c r="BG250" s="39">
        <v>26290</v>
      </c>
      <c r="BH250" s="39">
        <v>21280</v>
      </c>
      <c r="BI250" s="39">
        <v>7050</v>
      </c>
      <c r="BJ250" s="39">
        <v>5660</v>
      </c>
      <c r="BK250" s="39">
        <v>990</v>
      </c>
      <c r="BL250" s="39" t="s">
        <v>334</v>
      </c>
      <c r="BM250" s="39">
        <v>80950</v>
      </c>
      <c r="BN250" s="39">
        <v>230</v>
      </c>
      <c r="BO250" s="39">
        <v>2760</v>
      </c>
      <c r="BP250" s="39">
        <v>16850</v>
      </c>
      <c r="BQ250" s="39">
        <v>26340</v>
      </c>
      <c r="BR250" s="39">
        <v>21220</v>
      </c>
      <c r="BS250" s="39">
        <v>7080</v>
      </c>
      <c r="BT250" s="39">
        <v>5690</v>
      </c>
      <c r="BU250" s="39">
        <v>1010</v>
      </c>
      <c r="BV250" s="39" t="s">
        <v>334</v>
      </c>
      <c r="BW250" s="39">
        <v>81170</v>
      </c>
      <c r="BX250" s="39">
        <v>260</v>
      </c>
      <c r="BY250" s="39">
        <v>2830</v>
      </c>
      <c r="BZ250" s="39">
        <v>16720</v>
      </c>
      <c r="CA250" s="39">
        <v>26380</v>
      </c>
      <c r="CB250" s="39">
        <v>21220</v>
      </c>
      <c r="CC250" s="39">
        <v>7100</v>
      </c>
      <c r="CD250" s="39">
        <v>5700</v>
      </c>
      <c r="CE250" s="39">
        <v>1050</v>
      </c>
      <c r="CF250" s="39" t="s">
        <v>334</v>
      </c>
      <c r="CG250" s="39">
        <v>81270</v>
      </c>
      <c r="CH250" s="39">
        <v>260</v>
      </c>
      <c r="CI250" s="39">
        <v>2850</v>
      </c>
      <c r="CJ250" s="39">
        <v>16710</v>
      </c>
      <c r="CK250" s="39">
        <v>26460</v>
      </c>
      <c r="CL250" s="39">
        <v>21240</v>
      </c>
      <c r="CM250" s="39">
        <v>7110</v>
      </c>
      <c r="CN250" s="39">
        <v>5720</v>
      </c>
      <c r="CO250" s="39">
        <v>1040</v>
      </c>
      <c r="CP250" s="39" t="s">
        <v>334</v>
      </c>
      <c r="CQ250" s="39">
        <v>81390</v>
      </c>
      <c r="CR250" s="39">
        <v>250</v>
      </c>
      <c r="CS250" s="39">
        <v>2850</v>
      </c>
      <c r="CT250" s="39">
        <v>16710</v>
      </c>
      <c r="CU250" s="39">
        <v>26520</v>
      </c>
      <c r="CV250" s="39">
        <v>21320</v>
      </c>
      <c r="CW250" s="39">
        <v>7170</v>
      </c>
      <c r="CX250" s="39">
        <v>5730</v>
      </c>
      <c r="CY250" s="39">
        <v>1040</v>
      </c>
      <c r="CZ250" s="39" t="s">
        <v>334</v>
      </c>
      <c r="DA250" s="39">
        <v>81590</v>
      </c>
      <c r="DB250" s="39">
        <v>250</v>
      </c>
      <c r="DC250" s="39">
        <v>2850</v>
      </c>
      <c r="DD250" s="39">
        <v>16750</v>
      </c>
      <c r="DE250" s="39">
        <v>26610</v>
      </c>
      <c r="DF250" s="39">
        <v>21400</v>
      </c>
      <c r="DG250" s="39">
        <v>7290</v>
      </c>
      <c r="DH250" s="39">
        <v>5780</v>
      </c>
      <c r="DI250" s="39">
        <v>1050</v>
      </c>
      <c r="DJ250" s="39" t="s">
        <v>334</v>
      </c>
      <c r="DK250" s="39">
        <v>81990</v>
      </c>
      <c r="DL250" s="39">
        <v>260</v>
      </c>
      <c r="DM250" s="39">
        <v>2890</v>
      </c>
      <c r="DN250" s="39">
        <v>16860</v>
      </c>
      <c r="DO250" s="39">
        <v>26720</v>
      </c>
      <c r="DP250" s="39">
        <v>21520</v>
      </c>
      <c r="DQ250" s="39">
        <v>7370</v>
      </c>
      <c r="DR250" s="39">
        <v>5850</v>
      </c>
      <c r="DS250" s="39">
        <v>1050</v>
      </c>
      <c r="DT250" s="39" t="s">
        <v>334</v>
      </c>
      <c r="DU250" s="39">
        <v>82510</v>
      </c>
      <c r="DV250" s="39">
        <v>260</v>
      </c>
      <c r="DW250" s="39">
        <v>2940</v>
      </c>
      <c r="DX250" s="39">
        <v>17030</v>
      </c>
      <c r="DY250" s="39">
        <v>26770</v>
      </c>
      <c r="DZ250" s="39">
        <v>21590</v>
      </c>
      <c r="EA250" s="39">
        <v>7390</v>
      </c>
      <c r="EB250" s="39">
        <v>5860</v>
      </c>
      <c r="EC250" s="39">
        <v>1050</v>
      </c>
      <c r="ED250" s="39" t="s">
        <v>334</v>
      </c>
      <c r="EE250" s="39">
        <v>82900</v>
      </c>
      <c r="EF250" s="39">
        <v>270</v>
      </c>
      <c r="EG250" s="39">
        <v>3080</v>
      </c>
      <c r="EH250" s="39">
        <v>17240</v>
      </c>
      <c r="EI250" s="39">
        <v>26880</v>
      </c>
      <c r="EJ250" s="39">
        <v>21580</v>
      </c>
      <c r="EK250" s="39">
        <v>7530</v>
      </c>
      <c r="EL250" s="39">
        <v>5930</v>
      </c>
      <c r="EM250" s="39">
        <v>1080</v>
      </c>
      <c r="EN250" s="39" t="s">
        <v>334</v>
      </c>
      <c r="EO250" s="39">
        <v>83580</v>
      </c>
      <c r="EP250" s="39">
        <v>280</v>
      </c>
      <c r="EQ250" s="39">
        <v>3130</v>
      </c>
      <c r="ER250" s="39">
        <v>17500</v>
      </c>
      <c r="ES250" s="39">
        <v>27030</v>
      </c>
      <c r="ET250" s="39">
        <v>21590</v>
      </c>
      <c r="EU250" s="39">
        <v>7560</v>
      </c>
      <c r="EV250" s="39">
        <v>5990</v>
      </c>
      <c r="EW250" s="39">
        <v>1120</v>
      </c>
      <c r="EX250" s="39" t="s">
        <v>334</v>
      </c>
      <c r="EY250" s="39">
        <v>84200</v>
      </c>
      <c r="EZ250" s="39">
        <v>280</v>
      </c>
      <c r="FA250" s="39">
        <v>3160</v>
      </c>
      <c r="FB250" s="39">
        <v>17700</v>
      </c>
      <c r="FC250" s="39">
        <v>27010</v>
      </c>
      <c r="FD250" s="39">
        <v>21700</v>
      </c>
      <c r="FE250" s="39">
        <v>7610</v>
      </c>
      <c r="FF250" s="39">
        <v>6020</v>
      </c>
      <c r="FG250" s="39">
        <v>1130</v>
      </c>
      <c r="FH250" s="39" t="s">
        <v>334</v>
      </c>
      <c r="FI250" s="39">
        <v>84610</v>
      </c>
      <c r="FJ250" s="39">
        <v>290</v>
      </c>
      <c r="FK250" s="39">
        <v>3230</v>
      </c>
      <c r="FL250" s="39">
        <v>18120</v>
      </c>
      <c r="FM250" s="39">
        <v>27260</v>
      </c>
      <c r="FN250" s="39">
        <v>21700</v>
      </c>
      <c r="FO250" s="39">
        <v>7620</v>
      </c>
      <c r="FP250" s="39">
        <v>6030</v>
      </c>
      <c r="FQ250" s="39">
        <v>1140</v>
      </c>
      <c r="FR250" s="39" t="s">
        <v>334</v>
      </c>
      <c r="FS250" s="39">
        <v>85390</v>
      </c>
      <c r="FT250" s="39">
        <v>370</v>
      </c>
      <c r="FU250" s="39">
        <v>3360</v>
      </c>
      <c r="FV250" s="39">
        <v>18340</v>
      </c>
      <c r="FW250" s="39">
        <v>27440</v>
      </c>
      <c r="FX250" s="39">
        <v>21620</v>
      </c>
      <c r="FY250" s="39">
        <v>7650</v>
      </c>
      <c r="FZ250" s="39">
        <v>6040</v>
      </c>
      <c r="GA250" s="39">
        <v>1150</v>
      </c>
      <c r="GB250" s="39" t="s">
        <v>334</v>
      </c>
      <c r="GC250" s="39">
        <v>85950</v>
      </c>
      <c r="GD250" s="39">
        <v>490</v>
      </c>
      <c r="GE250" s="39">
        <v>3390</v>
      </c>
      <c r="GF250" s="39">
        <v>18670</v>
      </c>
      <c r="GG250" s="39">
        <v>27550</v>
      </c>
      <c r="GH250" s="39">
        <v>21660</v>
      </c>
      <c r="GI250" s="39">
        <v>7710</v>
      </c>
      <c r="GJ250" s="39">
        <v>6040</v>
      </c>
      <c r="GK250" s="39">
        <v>1150</v>
      </c>
      <c r="GL250" s="39" t="s">
        <v>334</v>
      </c>
      <c r="GM250" s="39">
        <v>86660</v>
      </c>
      <c r="GN250" s="39">
        <v>500</v>
      </c>
      <c r="GO250" s="39">
        <v>3420</v>
      </c>
      <c r="GP250" s="39">
        <v>18820</v>
      </c>
      <c r="GQ250" s="39">
        <v>27680</v>
      </c>
      <c r="GR250" s="39">
        <v>21710</v>
      </c>
      <c r="GS250" s="39">
        <v>7730</v>
      </c>
      <c r="GT250" s="39">
        <v>6050</v>
      </c>
      <c r="GU250" s="39">
        <v>1160</v>
      </c>
      <c r="GV250" s="39" t="s">
        <v>334</v>
      </c>
      <c r="GW250" s="39">
        <v>87070</v>
      </c>
      <c r="GX250" s="39">
        <v>540</v>
      </c>
      <c r="GY250" s="39">
        <v>3430</v>
      </c>
      <c r="GZ250" s="39">
        <v>19050</v>
      </c>
      <c r="HA250" s="39">
        <v>27950</v>
      </c>
      <c r="HB250" s="39">
        <v>21790</v>
      </c>
      <c r="HC250" s="39">
        <v>7770</v>
      </c>
      <c r="HD250" s="39">
        <v>6060</v>
      </c>
      <c r="HE250" s="39">
        <v>1150</v>
      </c>
      <c r="HF250" s="39" t="s">
        <v>334</v>
      </c>
      <c r="HG250" s="39">
        <v>87730</v>
      </c>
      <c r="HH250" s="39">
        <v>580</v>
      </c>
      <c r="HI250" s="39">
        <v>3440</v>
      </c>
      <c r="HJ250" s="39">
        <v>19180</v>
      </c>
      <c r="HK250" s="39">
        <v>28030</v>
      </c>
      <c r="HL250" s="39">
        <v>21810</v>
      </c>
      <c r="HM250" s="39">
        <v>7800</v>
      </c>
      <c r="HN250" s="39">
        <v>6070</v>
      </c>
      <c r="HO250" s="39">
        <v>1150</v>
      </c>
      <c r="HP250" s="39" t="s">
        <v>334</v>
      </c>
      <c r="HQ250" s="39">
        <v>88060</v>
      </c>
      <c r="HR250" s="39">
        <v>590</v>
      </c>
      <c r="HS250" s="39">
        <v>3450</v>
      </c>
      <c r="HT250" s="39">
        <v>19330</v>
      </c>
      <c r="HU250" s="39">
        <v>28110</v>
      </c>
      <c r="HV250" s="39">
        <v>21740</v>
      </c>
      <c r="HW250" s="39">
        <v>7830</v>
      </c>
      <c r="HX250" s="39">
        <v>6100</v>
      </c>
      <c r="HY250" s="39">
        <v>1180</v>
      </c>
      <c r="HZ250" s="39" t="s">
        <v>334</v>
      </c>
      <c r="IA250" s="39">
        <v>88320</v>
      </c>
      <c r="IB250" s="39">
        <v>650</v>
      </c>
      <c r="IC250" s="39">
        <v>3540</v>
      </c>
      <c r="ID250" s="39">
        <v>19910</v>
      </c>
      <c r="IE250" s="39">
        <v>28560</v>
      </c>
      <c r="IF250" s="39">
        <v>21850</v>
      </c>
      <c r="IG250" s="39">
        <v>7880</v>
      </c>
      <c r="IH250" s="39">
        <v>6140</v>
      </c>
      <c r="II250" s="39">
        <v>1210</v>
      </c>
      <c r="IJ250" s="39" t="s">
        <v>334</v>
      </c>
      <c r="IK250" s="39">
        <v>89740</v>
      </c>
      <c r="IL250" s="39">
        <v>690</v>
      </c>
      <c r="IM250" s="39">
        <v>3630</v>
      </c>
      <c r="IN250" s="39">
        <v>20220</v>
      </c>
      <c r="IO250" s="39">
        <v>28750</v>
      </c>
      <c r="IP250" s="39">
        <v>21940</v>
      </c>
      <c r="IQ250" s="39">
        <v>7930</v>
      </c>
      <c r="IR250" s="39">
        <v>6150</v>
      </c>
      <c r="IS250" s="39">
        <v>1220</v>
      </c>
      <c r="IT250" s="39" t="s">
        <v>334</v>
      </c>
      <c r="IU250" s="39">
        <v>90530</v>
      </c>
      <c r="IV250" s="39">
        <v>720</v>
      </c>
      <c r="IW250" s="39">
        <v>3740</v>
      </c>
      <c r="IX250" s="39">
        <v>20470</v>
      </c>
      <c r="IY250" s="39">
        <v>28790</v>
      </c>
      <c r="IZ250" s="39">
        <v>22010</v>
      </c>
      <c r="JA250" s="39">
        <v>8040</v>
      </c>
      <c r="JB250" s="39">
        <v>6160</v>
      </c>
      <c r="JC250" s="39">
        <v>1220</v>
      </c>
      <c r="JD250" s="39" t="s">
        <v>334</v>
      </c>
      <c r="JE250" s="39">
        <v>91140</v>
      </c>
      <c r="JF250" s="39">
        <v>760</v>
      </c>
      <c r="JG250" s="39">
        <v>3860</v>
      </c>
      <c r="JH250" s="39">
        <v>21060</v>
      </c>
      <c r="JI250" s="39">
        <v>29090</v>
      </c>
      <c r="JJ250" s="39">
        <v>22210</v>
      </c>
      <c r="JK250" s="39">
        <v>8100</v>
      </c>
      <c r="JL250" s="39">
        <v>6150</v>
      </c>
      <c r="JM250" s="39">
        <v>1220</v>
      </c>
      <c r="JN250" s="39" t="s">
        <v>334</v>
      </c>
      <c r="JO250" s="39">
        <v>92450</v>
      </c>
      <c r="JP250" s="39">
        <v>840</v>
      </c>
      <c r="JQ250" s="39">
        <v>4000</v>
      </c>
      <c r="JR250" s="39">
        <v>21430</v>
      </c>
      <c r="JS250" s="39">
        <v>29370</v>
      </c>
      <c r="JT250" s="39">
        <v>22250</v>
      </c>
      <c r="JU250" s="39">
        <v>8220</v>
      </c>
      <c r="JV250" s="39">
        <v>6150</v>
      </c>
      <c r="JW250" s="39">
        <v>1230</v>
      </c>
      <c r="JX250" s="39" t="s">
        <v>334</v>
      </c>
      <c r="JY250" s="39">
        <v>93490</v>
      </c>
      <c r="JZ250" s="39">
        <v>850</v>
      </c>
      <c r="KA250" s="39">
        <v>4100</v>
      </c>
      <c r="KB250" s="39">
        <v>21740</v>
      </c>
      <c r="KC250" s="39">
        <v>29530</v>
      </c>
      <c r="KD250" s="39">
        <v>22390</v>
      </c>
      <c r="KE250" s="39">
        <v>8380</v>
      </c>
      <c r="KF250" s="39">
        <v>6180</v>
      </c>
      <c r="KG250" s="39">
        <v>1300</v>
      </c>
      <c r="KH250" s="39" t="s">
        <v>334</v>
      </c>
      <c r="KI250" s="39">
        <v>94450</v>
      </c>
      <c r="KJ250" s="39">
        <v>900</v>
      </c>
      <c r="KK250" s="39">
        <v>4370</v>
      </c>
      <c r="KL250" s="39">
        <v>21970</v>
      </c>
      <c r="KM250" s="39">
        <v>29630</v>
      </c>
      <c r="KN250" s="39">
        <v>22510</v>
      </c>
      <c r="KO250" s="39">
        <v>8430</v>
      </c>
      <c r="KP250" s="39">
        <v>6190</v>
      </c>
      <c r="KQ250" s="39">
        <v>1300</v>
      </c>
      <c r="KR250" s="39" t="s">
        <v>334</v>
      </c>
      <c r="KS250" s="39">
        <v>95280</v>
      </c>
      <c r="KT250" s="39">
        <v>1010</v>
      </c>
      <c r="KU250" s="39">
        <v>4440</v>
      </c>
      <c r="KV250" s="39">
        <v>22200</v>
      </c>
      <c r="KW250" s="39">
        <v>29790</v>
      </c>
      <c r="KX250" s="39">
        <v>22560</v>
      </c>
      <c r="KY250" s="39">
        <v>8500</v>
      </c>
      <c r="KZ250" s="39">
        <v>6200</v>
      </c>
      <c r="LA250" s="39">
        <v>1300</v>
      </c>
      <c r="LB250" s="39" t="s">
        <v>334</v>
      </c>
      <c r="LC250" s="39">
        <v>95980</v>
      </c>
      <c r="LD250" t="str">
        <f>INDEX(Lookup!$F$2:$F$375, MATCH(D250,Lookup!$A$2:$A$375,0))</f>
        <v>Greater London Authority</v>
      </c>
    </row>
    <row r="251" spans="2:316" ht="15" customHeight="1" x14ac:dyDescent="0.25">
      <c r="B251" s="1" t="s">
        <v>342</v>
      </c>
      <c r="C251" s="42">
        <v>5480</v>
      </c>
      <c r="D251" s="42" t="s">
        <v>829</v>
      </c>
      <c r="E251" s="37" t="s">
        <v>830</v>
      </c>
      <c r="F251" s="38">
        <v>5090</v>
      </c>
      <c r="G251" s="38">
        <v>8830</v>
      </c>
      <c r="H251" s="38">
        <v>22640</v>
      </c>
      <c r="I251" s="38">
        <v>32170</v>
      </c>
      <c r="J251" s="38">
        <v>14820</v>
      </c>
      <c r="K251" s="38">
        <v>5920</v>
      </c>
      <c r="L251" s="38">
        <v>2900</v>
      </c>
      <c r="M251" s="38">
        <v>200</v>
      </c>
      <c r="N251" s="38" t="s">
        <v>334</v>
      </c>
      <c r="O251" s="39">
        <v>92560</v>
      </c>
      <c r="P251" s="39">
        <v>4850</v>
      </c>
      <c r="Q251" s="39">
        <v>9150</v>
      </c>
      <c r="R251" s="39">
        <v>22550</v>
      </c>
      <c r="S251" s="39">
        <v>32280</v>
      </c>
      <c r="T251" s="39">
        <v>14870</v>
      </c>
      <c r="U251" s="39">
        <v>5930</v>
      </c>
      <c r="V251" s="39">
        <v>2860</v>
      </c>
      <c r="W251" s="39">
        <v>210</v>
      </c>
      <c r="X251" s="39" t="s">
        <v>334</v>
      </c>
      <c r="Y251" s="39">
        <v>92690</v>
      </c>
      <c r="Z251" s="39">
        <v>5030</v>
      </c>
      <c r="AA251" s="39">
        <v>9310</v>
      </c>
      <c r="AB251" s="39">
        <v>22860</v>
      </c>
      <c r="AC251" s="39">
        <v>32400</v>
      </c>
      <c r="AD251" s="39">
        <v>14750</v>
      </c>
      <c r="AE251" s="39">
        <v>5870</v>
      </c>
      <c r="AF251" s="39">
        <v>2820</v>
      </c>
      <c r="AG251" s="39">
        <v>220</v>
      </c>
      <c r="AH251" s="39" t="s">
        <v>334</v>
      </c>
      <c r="AI251" s="39">
        <v>93260</v>
      </c>
      <c r="AJ251" s="39">
        <v>5090</v>
      </c>
      <c r="AK251" s="39">
        <v>9360</v>
      </c>
      <c r="AL251" s="39">
        <v>22880</v>
      </c>
      <c r="AM251" s="39">
        <v>32500</v>
      </c>
      <c r="AN251" s="39">
        <v>14640</v>
      </c>
      <c r="AO251" s="39">
        <v>5910</v>
      </c>
      <c r="AP251" s="39">
        <v>2830</v>
      </c>
      <c r="AQ251" s="39">
        <v>220</v>
      </c>
      <c r="AR251" s="39" t="s">
        <v>334</v>
      </c>
      <c r="AS251" s="39">
        <v>93440</v>
      </c>
      <c r="AT251" s="39">
        <v>5180</v>
      </c>
      <c r="AU251" s="39">
        <v>9310</v>
      </c>
      <c r="AV251" s="39">
        <v>22970</v>
      </c>
      <c r="AW251" s="39">
        <v>32400</v>
      </c>
      <c r="AX251" s="39">
        <v>14730</v>
      </c>
      <c r="AY251" s="39">
        <v>5920</v>
      </c>
      <c r="AZ251" s="39">
        <v>2950</v>
      </c>
      <c r="BA251" s="39">
        <v>230</v>
      </c>
      <c r="BB251" s="39" t="s">
        <v>334</v>
      </c>
      <c r="BC251" s="39">
        <v>93690</v>
      </c>
      <c r="BD251" s="39">
        <v>5210</v>
      </c>
      <c r="BE251" s="39">
        <v>9370</v>
      </c>
      <c r="BF251" s="39">
        <v>23110</v>
      </c>
      <c r="BG251" s="39">
        <v>32440</v>
      </c>
      <c r="BH251" s="39">
        <v>14680</v>
      </c>
      <c r="BI251" s="39">
        <v>5960</v>
      </c>
      <c r="BJ251" s="39">
        <v>2950</v>
      </c>
      <c r="BK251" s="39">
        <v>230</v>
      </c>
      <c r="BL251" s="39" t="s">
        <v>334</v>
      </c>
      <c r="BM251" s="39">
        <v>93940</v>
      </c>
      <c r="BN251" s="39">
        <v>5250</v>
      </c>
      <c r="BO251" s="39">
        <v>9410</v>
      </c>
      <c r="BP251" s="39">
        <v>23090</v>
      </c>
      <c r="BQ251" s="39">
        <v>32520</v>
      </c>
      <c r="BR251" s="39">
        <v>14710</v>
      </c>
      <c r="BS251" s="39">
        <v>6030</v>
      </c>
      <c r="BT251" s="39">
        <v>2950</v>
      </c>
      <c r="BU251" s="39">
        <v>230</v>
      </c>
      <c r="BV251" s="39" t="s">
        <v>334</v>
      </c>
      <c r="BW251" s="39">
        <v>94180</v>
      </c>
      <c r="BX251" s="39">
        <v>5280</v>
      </c>
      <c r="BY251" s="39">
        <v>9440</v>
      </c>
      <c r="BZ251" s="39">
        <v>23110</v>
      </c>
      <c r="CA251" s="39">
        <v>32610</v>
      </c>
      <c r="CB251" s="39">
        <v>14770</v>
      </c>
      <c r="CC251" s="39">
        <v>6060</v>
      </c>
      <c r="CD251" s="39">
        <v>3000</v>
      </c>
      <c r="CE251" s="39">
        <v>230</v>
      </c>
      <c r="CF251" s="39" t="s">
        <v>334</v>
      </c>
      <c r="CG251" s="39">
        <v>94490</v>
      </c>
      <c r="CH251" s="39">
        <v>5290</v>
      </c>
      <c r="CI251" s="39">
        <v>9480</v>
      </c>
      <c r="CJ251" s="39">
        <v>23160</v>
      </c>
      <c r="CK251" s="39">
        <v>32730</v>
      </c>
      <c r="CL251" s="39">
        <v>14740</v>
      </c>
      <c r="CM251" s="39">
        <v>6060</v>
      </c>
      <c r="CN251" s="39">
        <v>3010</v>
      </c>
      <c r="CO251" s="39">
        <v>230</v>
      </c>
      <c r="CP251" s="39" t="s">
        <v>334</v>
      </c>
      <c r="CQ251" s="39">
        <v>94710</v>
      </c>
      <c r="CR251" s="39">
        <v>5300</v>
      </c>
      <c r="CS251" s="39">
        <v>9550</v>
      </c>
      <c r="CT251" s="39">
        <v>23300</v>
      </c>
      <c r="CU251" s="39">
        <v>32860</v>
      </c>
      <c r="CV251" s="39">
        <v>14770</v>
      </c>
      <c r="CW251" s="39">
        <v>6100</v>
      </c>
      <c r="CX251" s="39">
        <v>3030</v>
      </c>
      <c r="CY251" s="39">
        <v>240</v>
      </c>
      <c r="CZ251" s="39" t="s">
        <v>334</v>
      </c>
      <c r="DA251" s="39">
        <v>95130</v>
      </c>
      <c r="DB251" s="39">
        <v>5310</v>
      </c>
      <c r="DC251" s="39">
        <v>9580</v>
      </c>
      <c r="DD251" s="39">
        <v>23490</v>
      </c>
      <c r="DE251" s="39">
        <v>33050</v>
      </c>
      <c r="DF251" s="39">
        <v>14790</v>
      </c>
      <c r="DG251" s="39">
        <v>6130</v>
      </c>
      <c r="DH251" s="39">
        <v>3030</v>
      </c>
      <c r="DI251" s="39">
        <v>240</v>
      </c>
      <c r="DJ251" s="39" t="s">
        <v>334</v>
      </c>
      <c r="DK251" s="39">
        <v>95600</v>
      </c>
      <c r="DL251" s="39">
        <v>5420</v>
      </c>
      <c r="DM251" s="39">
        <v>9550</v>
      </c>
      <c r="DN251" s="39">
        <v>23610</v>
      </c>
      <c r="DO251" s="39">
        <v>33180</v>
      </c>
      <c r="DP251" s="39">
        <v>14810</v>
      </c>
      <c r="DQ251" s="39">
        <v>6120</v>
      </c>
      <c r="DR251" s="39">
        <v>3020</v>
      </c>
      <c r="DS251" s="39">
        <v>240</v>
      </c>
      <c r="DT251" s="39" t="s">
        <v>334</v>
      </c>
      <c r="DU251" s="39">
        <v>95950</v>
      </c>
      <c r="DV251" s="39">
        <v>5430</v>
      </c>
      <c r="DW251" s="39">
        <v>9580</v>
      </c>
      <c r="DX251" s="39">
        <v>23970</v>
      </c>
      <c r="DY251" s="39">
        <v>33400</v>
      </c>
      <c r="DZ251" s="39">
        <v>14790</v>
      </c>
      <c r="EA251" s="39">
        <v>6120</v>
      </c>
      <c r="EB251" s="39">
        <v>3030</v>
      </c>
      <c r="EC251" s="39">
        <v>230</v>
      </c>
      <c r="ED251" s="39" t="s">
        <v>334</v>
      </c>
      <c r="EE251" s="39">
        <v>96550</v>
      </c>
      <c r="EF251" s="39">
        <v>5450</v>
      </c>
      <c r="EG251" s="39">
        <v>9650</v>
      </c>
      <c r="EH251" s="39">
        <v>24090</v>
      </c>
      <c r="EI251" s="39">
        <v>33600</v>
      </c>
      <c r="EJ251" s="39">
        <v>14820</v>
      </c>
      <c r="EK251" s="39">
        <v>6140</v>
      </c>
      <c r="EL251" s="39">
        <v>3040</v>
      </c>
      <c r="EM251" s="39">
        <v>240</v>
      </c>
      <c r="EN251" s="39" t="s">
        <v>334</v>
      </c>
      <c r="EO251" s="39">
        <v>97020</v>
      </c>
      <c r="EP251" s="39">
        <v>5470</v>
      </c>
      <c r="EQ251" s="39">
        <v>9880</v>
      </c>
      <c r="ER251" s="39">
        <v>24370</v>
      </c>
      <c r="ES251" s="39">
        <v>33950</v>
      </c>
      <c r="ET251" s="39">
        <v>14890</v>
      </c>
      <c r="EU251" s="39">
        <v>6150</v>
      </c>
      <c r="EV251" s="39">
        <v>3030</v>
      </c>
      <c r="EW251" s="39">
        <v>250</v>
      </c>
      <c r="EX251" s="39" t="s">
        <v>334</v>
      </c>
      <c r="EY251" s="39">
        <v>97980</v>
      </c>
      <c r="EZ251" s="39">
        <v>5470</v>
      </c>
      <c r="FA251" s="39">
        <v>10030</v>
      </c>
      <c r="FB251" s="39">
        <v>24710</v>
      </c>
      <c r="FC251" s="39">
        <v>34120</v>
      </c>
      <c r="FD251" s="39">
        <v>14930</v>
      </c>
      <c r="FE251" s="39">
        <v>6170</v>
      </c>
      <c r="FF251" s="39">
        <v>3030</v>
      </c>
      <c r="FG251" s="39">
        <v>270</v>
      </c>
      <c r="FH251" s="39" t="s">
        <v>334</v>
      </c>
      <c r="FI251" s="39">
        <v>98730</v>
      </c>
      <c r="FJ251" s="39">
        <v>5480</v>
      </c>
      <c r="FK251" s="39">
        <v>10100</v>
      </c>
      <c r="FL251" s="39">
        <v>24880</v>
      </c>
      <c r="FM251" s="39">
        <v>34450</v>
      </c>
      <c r="FN251" s="39">
        <v>14930</v>
      </c>
      <c r="FO251" s="39">
        <v>6170</v>
      </c>
      <c r="FP251" s="39">
        <v>3020</v>
      </c>
      <c r="FQ251" s="39">
        <v>270</v>
      </c>
      <c r="FR251" s="39" t="s">
        <v>334</v>
      </c>
      <c r="FS251" s="39">
        <v>99300</v>
      </c>
      <c r="FT251" s="39">
        <v>5480</v>
      </c>
      <c r="FU251" s="39">
        <v>10270</v>
      </c>
      <c r="FV251" s="39">
        <v>25100</v>
      </c>
      <c r="FW251" s="39">
        <v>34530</v>
      </c>
      <c r="FX251" s="39">
        <v>14940</v>
      </c>
      <c r="FY251" s="39">
        <v>6170</v>
      </c>
      <c r="FZ251" s="39">
        <v>3020</v>
      </c>
      <c r="GA251" s="39">
        <v>280</v>
      </c>
      <c r="GB251" s="39" t="s">
        <v>334</v>
      </c>
      <c r="GC251" s="39">
        <v>99790</v>
      </c>
      <c r="GD251" s="39">
        <v>5380</v>
      </c>
      <c r="GE251" s="39">
        <v>10250</v>
      </c>
      <c r="GF251" s="39">
        <v>25230</v>
      </c>
      <c r="GG251" s="39">
        <v>34550</v>
      </c>
      <c r="GH251" s="39">
        <v>14940</v>
      </c>
      <c r="GI251" s="39">
        <v>6180</v>
      </c>
      <c r="GJ251" s="39">
        <v>3010</v>
      </c>
      <c r="GK251" s="39">
        <v>290</v>
      </c>
      <c r="GL251" s="39" t="s">
        <v>334</v>
      </c>
      <c r="GM251" s="39">
        <v>99820</v>
      </c>
      <c r="GN251" s="39">
        <v>5260</v>
      </c>
      <c r="GO251" s="39">
        <v>10360</v>
      </c>
      <c r="GP251" s="39">
        <v>25480</v>
      </c>
      <c r="GQ251" s="39">
        <v>34660</v>
      </c>
      <c r="GR251" s="39">
        <v>14980</v>
      </c>
      <c r="GS251" s="39">
        <v>6190</v>
      </c>
      <c r="GT251" s="39">
        <v>3010</v>
      </c>
      <c r="GU251" s="39">
        <v>290</v>
      </c>
      <c r="GV251" s="39" t="s">
        <v>334</v>
      </c>
      <c r="GW251" s="39">
        <v>100230</v>
      </c>
      <c r="GX251" s="39">
        <v>5250</v>
      </c>
      <c r="GY251" s="39">
        <v>10490</v>
      </c>
      <c r="GZ251" s="39">
        <v>25770</v>
      </c>
      <c r="HA251" s="39">
        <v>34810</v>
      </c>
      <c r="HB251" s="39">
        <v>15020</v>
      </c>
      <c r="HC251" s="39">
        <v>6210</v>
      </c>
      <c r="HD251" s="39">
        <v>3000</v>
      </c>
      <c r="HE251" s="39">
        <v>290</v>
      </c>
      <c r="HF251" s="39" t="s">
        <v>334</v>
      </c>
      <c r="HG251" s="39">
        <v>100850</v>
      </c>
      <c r="HH251" s="39">
        <v>5140</v>
      </c>
      <c r="HI251" s="39">
        <v>10560</v>
      </c>
      <c r="HJ251" s="39">
        <v>26090</v>
      </c>
      <c r="HK251" s="39">
        <v>35210</v>
      </c>
      <c r="HL251" s="39">
        <v>15020</v>
      </c>
      <c r="HM251" s="39">
        <v>6270</v>
      </c>
      <c r="HN251" s="39">
        <v>3020</v>
      </c>
      <c r="HO251" s="39">
        <v>300</v>
      </c>
      <c r="HP251" s="39" t="s">
        <v>334</v>
      </c>
      <c r="HQ251" s="39">
        <v>101620</v>
      </c>
      <c r="HR251" s="39">
        <v>5160</v>
      </c>
      <c r="HS251" s="39">
        <v>10700</v>
      </c>
      <c r="HT251" s="39">
        <v>26690</v>
      </c>
      <c r="HU251" s="39">
        <v>35410</v>
      </c>
      <c r="HV251" s="39">
        <v>15040</v>
      </c>
      <c r="HW251" s="39">
        <v>6320</v>
      </c>
      <c r="HX251" s="39">
        <v>3030</v>
      </c>
      <c r="HY251" s="39">
        <v>310</v>
      </c>
      <c r="HZ251" s="39" t="s">
        <v>334</v>
      </c>
      <c r="IA251" s="39">
        <v>102650</v>
      </c>
      <c r="IB251" s="39">
        <v>5310</v>
      </c>
      <c r="IC251" s="39">
        <v>10840</v>
      </c>
      <c r="ID251" s="39">
        <v>27290</v>
      </c>
      <c r="IE251" s="39">
        <v>35670</v>
      </c>
      <c r="IF251" s="39">
        <v>15140</v>
      </c>
      <c r="IG251" s="39">
        <v>6350</v>
      </c>
      <c r="IH251" s="39">
        <v>3030</v>
      </c>
      <c r="II251" s="39">
        <v>310</v>
      </c>
      <c r="IJ251" s="39" t="s">
        <v>334</v>
      </c>
      <c r="IK251" s="39">
        <v>103940</v>
      </c>
      <c r="IL251" s="39">
        <v>5440</v>
      </c>
      <c r="IM251" s="39">
        <v>10880</v>
      </c>
      <c r="IN251" s="39">
        <v>27480</v>
      </c>
      <c r="IO251" s="39">
        <v>35850</v>
      </c>
      <c r="IP251" s="39">
        <v>15200</v>
      </c>
      <c r="IQ251" s="39">
        <v>6370</v>
      </c>
      <c r="IR251" s="39">
        <v>3040</v>
      </c>
      <c r="IS251" s="39">
        <v>320</v>
      </c>
      <c r="IT251" s="39" t="s">
        <v>334</v>
      </c>
      <c r="IU251" s="39">
        <v>104570</v>
      </c>
      <c r="IV251" s="39">
        <v>5470</v>
      </c>
      <c r="IW251" s="39">
        <v>10920</v>
      </c>
      <c r="IX251" s="39">
        <v>27660</v>
      </c>
      <c r="IY251" s="39">
        <v>35880</v>
      </c>
      <c r="IZ251" s="39">
        <v>15240</v>
      </c>
      <c r="JA251" s="39">
        <v>6400</v>
      </c>
      <c r="JB251" s="39">
        <v>3040</v>
      </c>
      <c r="JC251" s="39">
        <v>320</v>
      </c>
      <c r="JD251" s="39" t="s">
        <v>334</v>
      </c>
      <c r="JE251" s="39">
        <v>104930</v>
      </c>
      <c r="JF251" s="39">
        <v>5500</v>
      </c>
      <c r="JG251" s="39">
        <v>10970</v>
      </c>
      <c r="JH251" s="39">
        <v>27870</v>
      </c>
      <c r="JI251" s="39">
        <v>35900</v>
      </c>
      <c r="JJ251" s="39">
        <v>15270</v>
      </c>
      <c r="JK251" s="39">
        <v>6410</v>
      </c>
      <c r="JL251" s="39">
        <v>3050</v>
      </c>
      <c r="JM251" s="39">
        <v>330</v>
      </c>
      <c r="JN251" s="39" t="s">
        <v>334</v>
      </c>
      <c r="JO251" s="39">
        <v>105300</v>
      </c>
      <c r="JP251" s="39">
        <v>5460</v>
      </c>
      <c r="JQ251" s="39">
        <v>11030</v>
      </c>
      <c r="JR251" s="39">
        <v>28080</v>
      </c>
      <c r="JS251" s="39">
        <v>35970</v>
      </c>
      <c r="JT251" s="39">
        <v>15340</v>
      </c>
      <c r="JU251" s="39">
        <v>6420</v>
      </c>
      <c r="JV251" s="39">
        <v>3060</v>
      </c>
      <c r="JW251" s="39">
        <v>340</v>
      </c>
      <c r="JX251" s="39" t="s">
        <v>334</v>
      </c>
      <c r="JY251" s="39">
        <v>105690</v>
      </c>
      <c r="JZ251" s="39">
        <v>5470</v>
      </c>
      <c r="KA251" s="39">
        <v>11120</v>
      </c>
      <c r="KB251" s="39">
        <v>28410</v>
      </c>
      <c r="KC251" s="39">
        <v>36160</v>
      </c>
      <c r="KD251" s="39">
        <v>15520</v>
      </c>
      <c r="KE251" s="39">
        <v>6450</v>
      </c>
      <c r="KF251" s="39">
        <v>3060</v>
      </c>
      <c r="KG251" s="39">
        <v>340</v>
      </c>
      <c r="KH251" s="39" t="s">
        <v>334</v>
      </c>
      <c r="KI251" s="39">
        <v>106510</v>
      </c>
      <c r="KJ251" s="39">
        <v>5510</v>
      </c>
      <c r="KK251" s="39">
        <v>10900</v>
      </c>
      <c r="KL251" s="39">
        <v>28600</v>
      </c>
      <c r="KM251" s="39">
        <v>36200</v>
      </c>
      <c r="KN251" s="39">
        <v>15650</v>
      </c>
      <c r="KO251" s="39">
        <v>6500</v>
      </c>
      <c r="KP251" s="39">
        <v>3070</v>
      </c>
      <c r="KQ251" s="39">
        <v>350</v>
      </c>
      <c r="KR251" s="39" t="s">
        <v>334</v>
      </c>
      <c r="KS251" s="39">
        <v>106780</v>
      </c>
      <c r="KT251" s="39">
        <v>5550</v>
      </c>
      <c r="KU251" s="39">
        <v>10990</v>
      </c>
      <c r="KV251" s="39">
        <v>29230</v>
      </c>
      <c r="KW251" s="39">
        <v>36220</v>
      </c>
      <c r="KX251" s="39">
        <v>15740</v>
      </c>
      <c r="KY251" s="39">
        <v>6540</v>
      </c>
      <c r="KZ251" s="39">
        <v>3080</v>
      </c>
      <c r="LA251" s="39">
        <v>360</v>
      </c>
      <c r="LB251" s="39" t="s">
        <v>334</v>
      </c>
      <c r="LC251" s="39">
        <v>107700</v>
      </c>
      <c r="LD251" t="str">
        <f>INDEX(Lookup!$F$2:$F$375, MATCH(D251,Lookup!$A$2:$A$375,0))</f>
        <v>Greater London Authority</v>
      </c>
    </row>
    <row r="252" spans="2:316" ht="15" customHeight="1" x14ac:dyDescent="0.25">
      <c r="B252" s="1" t="s">
        <v>342</v>
      </c>
      <c r="C252" s="42">
        <v>5510</v>
      </c>
      <c r="D252" s="42" t="s">
        <v>831</v>
      </c>
      <c r="E252" s="37" t="s">
        <v>832</v>
      </c>
      <c r="F252" s="38">
        <v>650</v>
      </c>
      <c r="G252" s="38">
        <v>4440</v>
      </c>
      <c r="H252" s="38">
        <v>18450</v>
      </c>
      <c r="I252" s="38">
        <v>40990</v>
      </c>
      <c r="J252" s="38">
        <v>17260</v>
      </c>
      <c r="K252" s="38">
        <v>9260</v>
      </c>
      <c r="L252" s="38">
        <v>4130</v>
      </c>
      <c r="M252" s="38">
        <v>330</v>
      </c>
      <c r="N252" s="38" t="s">
        <v>334</v>
      </c>
      <c r="O252" s="39">
        <v>95510</v>
      </c>
      <c r="P252" s="39">
        <v>560</v>
      </c>
      <c r="Q252" s="39">
        <v>4500</v>
      </c>
      <c r="R252" s="39">
        <v>18670</v>
      </c>
      <c r="S252" s="39">
        <v>41610</v>
      </c>
      <c r="T252" s="39">
        <v>16780</v>
      </c>
      <c r="U252" s="39">
        <v>9300</v>
      </c>
      <c r="V252" s="39">
        <v>4140</v>
      </c>
      <c r="W252" s="39">
        <v>340</v>
      </c>
      <c r="X252" s="39" t="s">
        <v>334</v>
      </c>
      <c r="Y252" s="39">
        <v>95900</v>
      </c>
      <c r="Z252" s="39">
        <v>620</v>
      </c>
      <c r="AA252" s="39">
        <v>4760</v>
      </c>
      <c r="AB252" s="39">
        <v>18950</v>
      </c>
      <c r="AC252" s="39">
        <v>42120</v>
      </c>
      <c r="AD252" s="39">
        <v>16660</v>
      </c>
      <c r="AE252" s="39">
        <v>9050</v>
      </c>
      <c r="AF252" s="39">
        <v>4150</v>
      </c>
      <c r="AG252" s="39">
        <v>320</v>
      </c>
      <c r="AH252" s="39" t="s">
        <v>334</v>
      </c>
      <c r="AI252" s="39">
        <v>96620</v>
      </c>
      <c r="AJ252" s="39">
        <v>700</v>
      </c>
      <c r="AK252" s="39">
        <v>4900</v>
      </c>
      <c r="AL252" s="39">
        <v>19280</v>
      </c>
      <c r="AM252" s="39">
        <v>42350</v>
      </c>
      <c r="AN252" s="39">
        <v>16710</v>
      </c>
      <c r="AO252" s="39">
        <v>9010</v>
      </c>
      <c r="AP252" s="39">
        <v>4230</v>
      </c>
      <c r="AQ252" s="39">
        <v>320</v>
      </c>
      <c r="AR252" s="39" t="s">
        <v>334</v>
      </c>
      <c r="AS252" s="39">
        <v>97500</v>
      </c>
      <c r="AT252" s="39">
        <v>760</v>
      </c>
      <c r="AU252" s="39">
        <v>4930</v>
      </c>
      <c r="AV252" s="39">
        <v>19350</v>
      </c>
      <c r="AW252" s="39">
        <v>42540</v>
      </c>
      <c r="AX252" s="39">
        <v>16790</v>
      </c>
      <c r="AY252" s="39">
        <v>9060</v>
      </c>
      <c r="AZ252" s="39">
        <v>4290</v>
      </c>
      <c r="BA252" s="39">
        <v>330</v>
      </c>
      <c r="BB252" s="39" t="s">
        <v>334</v>
      </c>
      <c r="BC252" s="39">
        <v>98050</v>
      </c>
      <c r="BD252" s="39">
        <v>700</v>
      </c>
      <c r="BE252" s="39">
        <v>4970</v>
      </c>
      <c r="BF252" s="39">
        <v>19530</v>
      </c>
      <c r="BG252" s="39">
        <v>42580</v>
      </c>
      <c r="BH252" s="39">
        <v>16860</v>
      </c>
      <c r="BI252" s="39">
        <v>9110</v>
      </c>
      <c r="BJ252" s="39">
        <v>4360</v>
      </c>
      <c r="BK252" s="39">
        <v>340</v>
      </c>
      <c r="BL252" s="39" t="s">
        <v>334</v>
      </c>
      <c r="BM252" s="39">
        <v>98440</v>
      </c>
      <c r="BN252" s="39">
        <v>700</v>
      </c>
      <c r="BO252" s="39">
        <v>5100</v>
      </c>
      <c r="BP252" s="39">
        <v>19690</v>
      </c>
      <c r="BQ252" s="39">
        <v>42740</v>
      </c>
      <c r="BR252" s="39">
        <v>16820</v>
      </c>
      <c r="BS252" s="39">
        <v>9110</v>
      </c>
      <c r="BT252" s="39">
        <v>4360</v>
      </c>
      <c r="BU252" s="39">
        <v>340</v>
      </c>
      <c r="BV252" s="39" t="s">
        <v>334</v>
      </c>
      <c r="BW252" s="39">
        <v>98850</v>
      </c>
      <c r="BX252" s="39">
        <v>670</v>
      </c>
      <c r="BY252" s="39">
        <v>5160</v>
      </c>
      <c r="BZ252" s="39">
        <v>19740</v>
      </c>
      <c r="CA252" s="39">
        <v>42900</v>
      </c>
      <c r="CB252" s="39">
        <v>16870</v>
      </c>
      <c r="CC252" s="39">
        <v>9100</v>
      </c>
      <c r="CD252" s="39">
        <v>4370</v>
      </c>
      <c r="CE252" s="39">
        <v>350</v>
      </c>
      <c r="CF252" s="39" t="s">
        <v>334</v>
      </c>
      <c r="CG252" s="39">
        <v>99170</v>
      </c>
      <c r="CH252" s="39">
        <v>670</v>
      </c>
      <c r="CI252" s="39">
        <v>5190</v>
      </c>
      <c r="CJ252" s="39">
        <v>19950</v>
      </c>
      <c r="CK252" s="39">
        <v>42970</v>
      </c>
      <c r="CL252" s="39">
        <v>16960</v>
      </c>
      <c r="CM252" s="39">
        <v>9120</v>
      </c>
      <c r="CN252" s="39">
        <v>4410</v>
      </c>
      <c r="CO252" s="39">
        <v>360</v>
      </c>
      <c r="CP252" s="39" t="s">
        <v>334</v>
      </c>
      <c r="CQ252" s="39">
        <v>99620</v>
      </c>
      <c r="CR252" s="39">
        <v>660</v>
      </c>
      <c r="CS252" s="39">
        <v>5170</v>
      </c>
      <c r="CT252" s="39">
        <v>20020</v>
      </c>
      <c r="CU252" s="39">
        <v>43110</v>
      </c>
      <c r="CV252" s="39">
        <v>17090</v>
      </c>
      <c r="CW252" s="39">
        <v>9140</v>
      </c>
      <c r="CX252" s="39">
        <v>4430</v>
      </c>
      <c r="CY252" s="39">
        <v>360</v>
      </c>
      <c r="CZ252" s="39" t="s">
        <v>334</v>
      </c>
      <c r="DA252" s="39">
        <v>99980</v>
      </c>
      <c r="DB252" s="39">
        <v>670</v>
      </c>
      <c r="DC252" s="39">
        <v>5190</v>
      </c>
      <c r="DD252" s="39">
        <v>20220</v>
      </c>
      <c r="DE252" s="39">
        <v>43200</v>
      </c>
      <c r="DF252" s="39">
        <v>17190</v>
      </c>
      <c r="DG252" s="39">
        <v>9180</v>
      </c>
      <c r="DH252" s="39">
        <v>4470</v>
      </c>
      <c r="DI252" s="39">
        <v>370</v>
      </c>
      <c r="DJ252" s="39" t="s">
        <v>334</v>
      </c>
      <c r="DK252" s="39">
        <v>100480</v>
      </c>
      <c r="DL252" s="39">
        <v>670</v>
      </c>
      <c r="DM252" s="39">
        <v>5230</v>
      </c>
      <c r="DN252" s="39">
        <v>20410</v>
      </c>
      <c r="DO252" s="39">
        <v>43350</v>
      </c>
      <c r="DP252" s="39">
        <v>17260</v>
      </c>
      <c r="DQ252" s="39">
        <v>9240</v>
      </c>
      <c r="DR252" s="39">
        <v>4460</v>
      </c>
      <c r="DS252" s="39">
        <v>370</v>
      </c>
      <c r="DT252" s="39" t="s">
        <v>334</v>
      </c>
      <c r="DU252" s="39">
        <v>100980</v>
      </c>
      <c r="DV252" s="39">
        <v>670</v>
      </c>
      <c r="DW252" s="39">
        <v>5250</v>
      </c>
      <c r="DX252" s="39">
        <v>20510</v>
      </c>
      <c r="DY252" s="39">
        <v>43480</v>
      </c>
      <c r="DZ252" s="39">
        <v>17320</v>
      </c>
      <c r="EA252" s="39">
        <v>9200</v>
      </c>
      <c r="EB252" s="39">
        <v>4460</v>
      </c>
      <c r="EC252" s="39">
        <v>370</v>
      </c>
      <c r="ED252" s="39" t="s">
        <v>334</v>
      </c>
      <c r="EE252" s="39">
        <v>101250</v>
      </c>
      <c r="EF252" s="39">
        <v>700</v>
      </c>
      <c r="EG252" s="39">
        <v>5310</v>
      </c>
      <c r="EH252" s="39">
        <v>20780</v>
      </c>
      <c r="EI252" s="39">
        <v>43550</v>
      </c>
      <c r="EJ252" s="39">
        <v>17360</v>
      </c>
      <c r="EK252" s="39">
        <v>9240</v>
      </c>
      <c r="EL252" s="39">
        <v>4470</v>
      </c>
      <c r="EM252" s="39">
        <v>380</v>
      </c>
      <c r="EN252" s="39" t="s">
        <v>334</v>
      </c>
      <c r="EO252" s="39">
        <v>101790</v>
      </c>
      <c r="EP252" s="39">
        <v>700</v>
      </c>
      <c r="EQ252" s="39">
        <v>5350</v>
      </c>
      <c r="ER252" s="39">
        <v>20850</v>
      </c>
      <c r="ES252" s="39">
        <v>43670</v>
      </c>
      <c r="ET252" s="39">
        <v>17390</v>
      </c>
      <c r="EU252" s="39">
        <v>9250</v>
      </c>
      <c r="EV252" s="39">
        <v>4510</v>
      </c>
      <c r="EW252" s="39">
        <v>380</v>
      </c>
      <c r="EX252" s="39" t="s">
        <v>334</v>
      </c>
      <c r="EY252" s="39">
        <v>102090</v>
      </c>
      <c r="EZ252" s="39">
        <v>680</v>
      </c>
      <c r="FA252" s="39">
        <v>5400</v>
      </c>
      <c r="FB252" s="39">
        <v>21010</v>
      </c>
      <c r="FC252" s="39">
        <v>43830</v>
      </c>
      <c r="FD252" s="39">
        <v>17420</v>
      </c>
      <c r="FE252" s="39">
        <v>9260</v>
      </c>
      <c r="FF252" s="39">
        <v>4510</v>
      </c>
      <c r="FG252" s="39">
        <v>380</v>
      </c>
      <c r="FH252" s="39" t="s">
        <v>334</v>
      </c>
      <c r="FI252" s="39">
        <v>102500</v>
      </c>
      <c r="FJ252" s="39">
        <v>730</v>
      </c>
      <c r="FK252" s="39">
        <v>5420</v>
      </c>
      <c r="FL252" s="39">
        <v>21320</v>
      </c>
      <c r="FM252" s="39">
        <v>44190</v>
      </c>
      <c r="FN252" s="39">
        <v>17480</v>
      </c>
      <c r="FO252" s="39">
        <v>9300</v>
      </c>
      <c r="FP252" s="39">
        <v>4510</v>
      </c>
      <c r="FQ252" s="39">
        <v>390</v>
      </c>
      <c r="FR252" s="39" t="s">
        <v>334</v>
      </c>
      <c r="FS252" s="39">
        <v>103320</v>
      </c>
      <c r="FT252" s="39">
        <v>760</v>
      </c>
      <c r="FU252" s="39">
        <v>5570</v>
      </c>
      <c r="FV252" s="39">
        <v>21700</v>
      </c>
      <c r="FW252" s="39">
        <v>44320</v>
      </c>
      <c r="FX252" s="39">
        <v>17600</v>
      </c>
      <c r="FY252" s="39">
        <v>9360</v>
      </c>
      <c r="FZ252" s="39">
        <v>4800</v>
      </c>
      <c r="GA252" s="39">
        <v>390</v>
      </c>
      <c r="GB252" s="39" t="s">
        <v>334</v>
      </c>
      <c r="GC252" s="39">
        <v>104500</v>
      </c>
      <c r="GD252" s="39">
        <v>830</v>
      </c>
      <c r="GE252" s="39">
        <v>5590</v>
      </c>
      <c r="GF252" s="39">
        <v>21990</v>
      </c>
      <c r="GG252" s="39">
        <v>44420</v>
      </c>
      <c r="GH252" s="39">
        <v>17650</v>
      </c>
      <c r="GI252" s="39">
        <v>9460</v>
      </c>
      <c r="GJ252" s="39">
        <v>4810</v>
      </c>
      <c r="GK252" s="39">
        <v>400</v>
      </c>
      <c r="GL252" s="39" t="s">
        <v>334</v>
      </c>
      <c r="GM252" s="39">
        <v>105130</v>
      </c>
      <c r="GN252" s="39">
        <v>860</v>
      </c>
      <c r="GO252" s="39">
        <v>5630</v>
      </c>
      <c r="GP252" s="39">
        <v>22360</v>
      </c>
      <c r="GQ252" s="39">
        <v>44640</v>
      </c>
      <c r="GR252" s="39">
        <v>17830</v>
      </c>
      <c r="GS252" s="39">
        <v>9530</v>
      </c>
      <c r="GT252" s="39">
        <v>4860</v>
      </c>
      <c r="GU252" s="39">
        <v>400</v>
      </c>
      <c r="GV252" s="39" t="s">
        <v>334</v>
      </c>
      <c r="GW252" s="39">
        <v>106120</v>
      </c>
      <c r="GX252" s="39">
        <v>860</v>
      </c>
      <c r="GY252" s="39">
        <v>5680</v>
      </c>
      <c r="GZ252" s="39">
        <v>23040</v>
      </c>
      <c r="HA252" s="39">
        <v>44860</v>
      </c>
      <c r="HB252" s="39">
        <v>18020</v>
      </c>
      <c r="HC252" s="39">
        <v>9600</v>
      </c>
      <c r="HD252" s="39">
        <v>4900</v>
      </c>
      <c r="HE252" s="39">
        <v>410</v>
      </c>
      <c r="HF252" s="39" t="s">
        <v>334</v>
      </c>
      <c r="HG252" s="39">
        <v>107360</v>
      </c>
      <c r="HH252" s="39">
        <v>870</v>
      </c>
      <c r="HI252" s="39">
        <v>5700</v>
      </c>
      <c r="HJ252" s="39">
        <v>23260</v>
      </c>
      <c r="HK252" s="39">
        <v>45070</v>
      </c>
      <c r="HL252" s="39">
        <v>18160</v>
      </c>
      <c r="HM252" s="39">
        <v>9650</v>
      </c>
      <c r="HN252" s="39">
        <v>4930</v>
      </c>
      <c r="HO252" s="39">
        <v>410</v>
      </c>
      <c r="HP252" s="39" t="s">
        <v>334</v>
      </c>
      <c r="HQ252" s="39">
        <v>108030</v>
      </c>
      <c r="HR252" s="39">
        <v>900</v>
      </c>
      <c r="HS252" s="39">
        <v>5720</v>
      </c>
      <c r="HT252" s="39">
        <v>23410</v>
      </c>
      <c r="HU252" s="39">
        <v>45160</v>
      </c>
      <c r="HV252" s="39">
        <v>18250</v>
      </c>
      <c r="HW252" s="39">
        <v>9680</v>
      </c>
      <c r="HX252" s="39">
        <v>4970</v>
      </c>
      <c r="HY252" s="39">
        <v>430</v>
      </c>
      <c r="HZ252" s="39" t="s">
        <v>334</v>
      </c>
      <c r="IA252" s="39">
        <v>108510</v>
      </c>
      <c r="IB252" s="39">
        <v>950</v>
      </c>
      <c r="IC252" s="39">
        <v>5720</v>
      </c>
      <c r="ID252" s="39">
        <v>23770</v>
      </c>
      <c r="IE252" s="39">
        <v>45500</v>
      </c>
      <c r="IF252" s="39">
        <v>18350</v>
      </c>
      <c r="IG252" s="39">
        <v>9750</v>
      </c>
      <c r="IH252" s="39">
        <v>5000</v>
      </c>
      <c r="II252" s="39">
        <v>440</v>
      </c>
      <c r="IJ252" s="39" t="s">
        <v>334</v>
      </c>
      <c r="IK252" s="39">
        <v>109480</v>
      </c>
      <c r="IL252" s="39">
        <v>970</v>
      </c>
      <c r="IM252" s="39">
        <v>5950</v>
      </c>
      <c r="IN252" s="39">
        <v>24050</v>
      </c>
      <c r="IO252" s="39">
        <v>45640</v>
      </c>
      <c r="IP252" s="39">
        <v>18470</v>
      </c>
      <c r="IQ252" s="39">
        <v>9820</v>
      </c>
      <c r="IR252" s="39">
        <v>5080</v>
      </c>
      <c r="IS252" s="39">
        <v>450</v>
      </c>
      <c r="IT252" s="39" t="s">
        <v>334</v>
      </c>
      <c r="IU252" s="39">
        <v>110420</v>
      </c>
      <c r="IV252" s="39">
        <v>980</v>
      </c>
      <c r="IW252" s="39">
        <v>6010</v>
      </c>
      <c r="IX252" s="39">
        <v>24450</v>
      </c>
      <c r="IY252" s="39">
        <v>45980</v>
      </c>
      <c r="IZ252" s="39">
        <v>18500</v>
      </c>
      <c r="JA252" s="39">
        <v>9860</v>
      </c>
      <c r="JB252" s="39">
        <v>5130</v>
      </c>
      <c r="JC252" s="39">
        <v>460</v>
      </c>
      <c r="JD252" s="39" t="s">
        <v>334</v>
      </c>
      <c r="JE252" s="39">
        <v>111380</v>
      </c>
      <c r="JF252" s="39">
        <v>1030</v>
      </c>
      <c r="JG252" s="39">
        <v>6110</v>
      </c>
      <c r="JH252" s="39">
        <v>25050</v>
      </c>
      <c r="JI252" s="39">
        <v>46270</v>
      </c>
      <c r="JJ252" s="39">
        <v>18540</v>
      </c>
      <c r="JK252" s="39">
        <v>9880</v>
      </c>
      <c r="JL252" s="39">
        <v>5150</v>
      </c>
      <c r="JM252" s="39">
        <v>460</v>
      </c>
      <c r="JN252" s="39" t="s">
        <v>334</v>
      </c>
      <c r="JO252" s="39">
        <v>112490</v>
      </c>
      <c r="JP252" s="39">
        <v>1080</v>
      </c>
      <c r="JQ252" s="39">
        <v>6170</v>
      </c>
      <c r="JR252" s="39">
        <v>25680</v>
      </c>
      <c r="JS252" s="39">
        <v>46650</v>
      </c>
      <c r="JT252" s="39">
        <v>18630</v>
      </c>
      <c r="JU252" s="39">
        <v>9940</v>
      </c>
      <c r="JV252" s="39">
        <v>5180</v>
      </c>
      <c r="JW252" s="39">
        <v>460</v>
      </c>
      <c r="JX252" s="39" t="s">
        <v>334</v>
      </c>
      <c r="JY252" s="39">
        <v>113780</v>
      </c>
      <c r="JZ252" s="39">
        <v>1140</v>
      </c>
      <c r="KA252" s="39">
        <v>6290</v>
      </c>
      <c r="KB252" s="39">
        <v>26260</v>
      </c>
      <c r="KC252" s="39">
        <v>46850</v>
      </c>
      <c r="KD252" s="39">
        <v>18690</v>
      </c>
      <c r="KE252" s="39">
        <v>9950</v>
      </c>
      <c r="KF252" s="39">
        <v>5220</v>
      </c>
      <c r="KG252" s="39">
        <v>470</v>
      </c>
      <c r="KH252" s="39" t="s">
        <v>334</v>
      </c>
      <c r="KI252" s="39">
        <v>114860</v>
      </c>
      <c r="KJ252" s="39">
        <v>1200</v>
      </c>
      <c r="KK252" s="39">
        <v>6350</v>
      </c>
      <c r="KL252" s="39">
        <v>26960</v>
      </c>
      <c r="KM252" s="39">
        <v>47130</v>
      </c>
      <c r="KN252" s="39">
        <v>18770</v>
      </c>
      <c r="KO252" s="39">
        <v>9980</v>
      </c>
      <c r="KP252" s="39">
        <v>5250</v>
      </c>
      <c r="KQ252" s="39">
        <v>470</v>
      </c>
      <c r="KR252" s="39" t="s">
        <v>334</v>
      </c>
      <c r="KS252" s="39">
        <v>116120</v>
      </c>
      <c r="KT252" s="39">
        <v>1610</v>
      </c>
      <c r="KU252" s="39">
        <v>6450</v>
      </c>
      <c r="KV252" s="39">
        <v>27500</v>
      </c>
      <c r="KW252" s="39">
        <v>47120</v>
      </c>
      <c r="KX252" s="39">
        <v>18750</v>
      </c>
      <c r="KY252" s="39">
        <v>10020</v>
      </c>
      <c r="KZ252" s="39">
        <v>5270</v>
      </c>
      <c r="LA252" s="39">
        <v>480</v>
      </c>
      <c r="LB252" s="39" t="s">
        <v>334</v>
      </c>
      <c r="LC252" s="39">
        <v>117200</v>
      </c>
      <c r="LD252" t="str">
        <f>INDEX(Lookup!$F$2:$F$375, MATCH(D252,Lookup!$A$2:$A$375,0))</f>
        <v>Greater London Authority</v>
      </c>
    </row>
    <row r="253" spans="2:316" ht="15" customHeight="1" x14ac:dyDescent="0.25">
      <c r="B253" s="1" t="s">
        <v>342</v>
      </c>
      <c r="C253" s="42">
        <v>5540</v>
      </c>
      <c r="D253" s="42" t="s">
        <v>833</v>
      </c>
      <c r="E253" s="37" t="s">
        <v>834</v>
      </c>
      <c r="F253" s="38">
        <v>1030</v>
      </c>
      <c r="G253" s="38">
        <v>5410</v>
      </c>
      <c r="H253" s="38">
        <v>20400</v>
      </c>
      <c r="I253" s="38">
        <v>32480</v>
      </c>
      <c r="J253" s="38">
        <v>14260</v>
      </c>
      <c r="K253" s="38">
        <v>5260</v>
      </c>
      <c r="L253" s="38">
        <v>3540</v>
      </c>
      <c r="M253" s="38">
        <v>900</v>
      </c>
      <c r="N253" s="38" t="s">
        <v>334</v>
      </c>
      <c r="O253" s="39">
        <v>83280</v>
      </c>
      <c r="P253" s="39">
        <v>990</v>
      </c>
      <c r="Q253" s="39">
        <v>5640</v>
      </c>
      <c r="R253" s="39">
        <v>20730</v>
      </c>
      <c r="S253" s="39">
        <v>32870</v>
      </c>
      <c r="T253" s="39">
        <v>14080</v>
      </c>
      <c r="U253" s="39">
        <v>5030</v>
      </c>
      <c r="V253" s="39">
        <v>3530</v>
      </c>
      <c r="W253" s="39">
        <v>830</v>
      </c>
      <c r="X253" s="39" t="s">
        <v>334</v>
      </c>
      <c r="Y253" s="39">
        <v>83700</v>
      </c>
      <c r="Z253" s="39">
        <v>1030</v>
      </c>
      <c r="AA253" s="39">
        <v>6310</v>
      </c>
      <c r="AB253" s="39">
        <v>20620</v>
      </c>
      <c r="AC253" s="39">
        <v>33080</v>
      </c>
      <c r="AD253" s="39">
        <v>13130</v>
      </c>
      <c r="AE253" s="39">
        <v>4710</v>
      </c>
      <c r="AF253" s="39">
        <v>3280</v>
      </c>
      <c r="AG253" s="39">
        <v>640</v>
      </c>
      <c r="AH253" s="39" t="s">
        <v>334</v>
      </c>
      <c r="AI253" s="39">
        <v>82790</v>
      </c>
      <c r="AJ253" s="39">
        <v>1170</v>
      </c>
      <c r="AK253" s="39">
        <v>6830</v>
      </c>
      <c r="AL253" s="39">
        <v>20740</v>
      </c>
      <c r="AM253" s="39">
        <v>33380</v>
      </c>
      <c r="AN253" s="39">
        <v>13110</v>
      </c>
      <c r="AO253" s="39">
        <v>4710</v>
      </c>
      <c r="AP253" s="39">
        <v>3300</v>
      </c>
      <c r="AQ253" s="39">
        <v>640</v>
      </c>
      <c r="AR253" s="39" t="s">
        <v>334</v>
      </c>
      <c r="AS253" s="39">
        <v>83870</v>
      </c>
      <c r="AT253" s="39">
        <v>1240</v>
      </c>
      <c r="AU253" s="39">
        <v>7060</v>
      </c>
      <c r="AV253" s="39">
        <v>21140</v>
      </c>
      <c r="AW253" s="39">
        <v>33740</v>
      </c>
      <c r="AX253" s="39">
        <v>13200</v>
      </c>
      <c r="AY253" s="39">
        <v>4760</v>
      </c>
      <c r="AZ253" s="39">
        <v>3410</v>
      </c>
      <c r="BA253" s="39">
        <v>680</v>
      </c>
      <c r="BB253" s="39" t="s">
        <v>334</v>
      </c>
      <c r="BC253" s="39">
        <v>85210</v>
      </c>
      <c r="BD253" s="39">
        <v>1270</v>
      </c>
      <c r="BE253" s="39">
        <v>7300</v>
      </c>
      <c r="BF253" s="39">
        <v>21230</v>
      </c>
      <c r="BG253" s="39">
        <v>33810</v>
      </c>
      <c r="BH253" s="39">
        <v>13200</v>
      </c>
      <c r="BI253" s="39">
        <v>4770</v>
      </c>
      <c r="BJ253" s="39">
        <v>3440</v>
      </c>
      <c r="BK253" s="39">
        <v>690</v>
      </c>
      <c r="BL253" s="39" t="s">
        <v>334</v>
      </c>
      <c r="BM253" s="39">
        <v>85720</v>
      </c>
      <c r="BN253" s="39">
        <v>1290</v>
      </c>
      <c r="BO253" s="39">
        <v>7510</v>
      </c>
      <c r="BP253" s="39">
        <v>21180</v>
      </c>
      <c r="BQ253" s="39">
        <v>34220</v>
      </c>
      <c r="BR253" s="39">
        <v>13160</v>
      </c>
      <c r="BS253" s="39">
        <v>4810</v>
      </c>
      <c r="BT253" s="39">
        <v>3600</v>
      </c>
      <c r="BU253" s="39">
        <v>700</v>
      </c>
      <c r="BV253" s="39" t="s">
        <v>334</v>
      </c>
      <c r="BW253" s="39">
        <v>86460</v>
      </c>
      <c r="BX253" s="39">
        <v>1290</v>
      </c>
      <c r="BY253" s="39">
        <v>7840</v>
      </c>
      <c r="BZ253" s="39">
        <v>21080</v>
      </c>
      <c r="CA253" s="39">
        <v>34250</v>
      </c>
      <c r="CB253" s="39">
        <v>13230</v>
      </c>
      <c r="CC253" s="39">
        <v>4820</v>
      </c>
      <c r="CD253" s="39">
        <v>3590</v>
      </c>
      <c r="CE253" s="39">
        <v>730</v>
      </c>
      <c r="CF253" s="39" t="s">
        <v>334</v>
      </c>
      <c r="CG253" s="39">
        <v>86830</v>
      </c>
      <c r="CH253" s="39">
        <v>1250</v>
      </c>
      <c r="CI253" s="39">
        <v>7920</v>
      </c>
      <c r="CJ253" s="39">
        <v>21200</v>
      </c>
      <c r="CK253" s="39">
        <v>34290</v>
      </c>
      <c r="CL253" s="39">
        <v>13250</v>
      </c>
      <c r="CM253" s="39">
        <v>4960</v>
      </c>
      <c r="CN253" s="39">
        <v>3580</v>
      </c>
      <c r="CO253" s="39">
        <v>760</v>
      </c>
      <c r="CP253" s="39" t="s">
        <v>334</v>
      </c>
      <c r="CQ253" s="39">
        <v>87210</v>
      </c>
      <c r="CR253" s="39">
        <v>1260</v>
      </c>
      <c r="CS253" s="39">
        <v>7960</v>
      </c>
      <c r="CT253" s="39">
        <v>21290</v>
      </c>
      <c r="CU253" s="39">
        <v>34420</v>
      </c>
      <c r="CV253" s="39">
        <v>13280</v>
      </c>
      <c r="CW253" s="39">
        <v>4990</v>
      </c>
      <c r="CX253" s="39">
        <v>3600</v>
      </c>
      <c r="CY253" s="39">
        <v>760</v>
      </c>
      <c r="CZ253" s="39" t="s">
        <v>334</v>
      </c>
      <c r="DA253" s="39">
        <v>87560</v>
      </c>
      <c r="DB253" s="39">
        <v>1300</v>
      </c>
      <c r="DC253" s="39">
        <v>8000</v>
      </c>
      <c r="DD253" s="39">
        <v>21440</v>
      </c>
      <c r="DE253" s="39">
        <v>34530</v>
      </c>
      <c r="DF253" s="39">
        <v>13410</v>
      </c>
      <c r="DG253" s="39">
        <v>5120</v>
      </c>
      <c r="DH253" s="39">
        <v>3660</v>
      </c>
      <c r="DI253" s="39">
        <v>760</v>
      </c>
      <c r="DJ253" s="39" t="s">
        <v>334</v>
      </c>
      <c r="DK253" s="39">
        <v>88220</v>
      </c>
      <c r="DL253" s="39">
        <v>1330</v>
      </c>
      <c r="DM253" s="39">
        <v>8070</v>
      </c>
      <c r="DN253" s="39">
        <v>21650</v>
      </c>
      <c r="DO253" s="39">
        <v>34690</v>
      </c>
      <c r="DP253" s="39">
        <v>13620</v>
      </c>
      <c r="DQ253" s="39">
        <v>5080</v>
      </c>
      <c r="DR253" s="39">
        <v>3690</v>
      </c>
      <c r="DS253" s="39">
        <v>770</v>
      </c>
      <c r="DT253" s="39" t="s">
        <v>334</v>
      </c>
      <c r="DU253" s="39">
        <v>88890</v>
      </c>
      <c r="DV253" s="39">
        <v>1120</v>
      </c>
      <c r="DW253" s="39">
        <v>8110</v>
      </c>
      <c r="DX253" s="39">
        <v>22090</v>
      </c>
      <c r="DY253" s="39">
        <v>35020</v>
      </c>
      <c r="DZ253" s="39">
        <v>13900</v>
      </c>
      <c r="EA253" s="39">
        <v>5200</v>
      </c>
      <c r="EB253" s="39">
        <v>3670</v>
      </c>
      <c r="EC253" s="39">
        <v>770</v>
      </c>
      <c r="ED253" s="39" t="s">
        <v>334</v>
      </c>
      <c r="EE253" s="39">
        <v>89880</v>
      </c>
      <c r="EF253" s="39">
        <v>1200</v>
      </c>
      <c r="EG253" s="39">
        <v>8190</v>
      </c>
      <c r="EH253" s="39">
        <v>22360</v>
      </c>
      <c r="EI253" s="39">
        <v>35100</v>
      </c>
      <c r="EJ253" s="39">
        <v>13950</v>
      </c>
      <c r="EK253" s="39">
        <v>5230</v>
      </c>
      <c r="EL253" s="39">
        <v>3670</v>
      </c>
      <c r="EM253" s="39">
        <v>770</v>
      </c>
      <c r="EN253" s="39" t="s">
        <v>334</v>
      </c>
      <c r="EO253" s="39">
        <v>90470</v>
      </c>
      <c r="EP253" s="39">
        <v>1270</v>
      </c>
      <c r="EQ253" s="39">
        <v>8300</v>
      </c>
      <c r="ER253" s="39">
        <v>23090</v>
      </c>
      <c r="ES253" s="39">
        <v>35210</v>
      </c>
      <c r="ET253" s="39">
        <v>14110</v>
      </c>
      <c r="EU253" s="39">
        <v>5250</v>
      </c>
      <c r="EV253" s="39">
        <v>3700</v>
      </c>
      <c r="EW253" s="39">
        <v>770</v>
      </c>
      <c r="EX253" s="39" t="s">
        <v>334</v>
      </c>
      <c r="EY253" s="39">
        <v>91710</v>
      </c>
      <c r="EZ253" s="39">
        <v>1330</v>
      </c>
      <c r="FA253" s="39">
        <v>8370</v>
      </c>
      <c r="FB253" s="39">
        <v>23760</v>
      </c>
      <c r="FC253" s="39">
        <v>35600</v>
      </c>
      <c r="FD253" s="39">
        <v>14190</v>
      </c>
      <c r="FE253" s="39">
        <v>5240</v>
      </c>
      <c r="FF253" s="39">
        <v>3730</v>
      </c>
      <c r="FG253" s="39">
        <v>780</v>
      </c>
      <c r="FH253" s="39" t="s">
        <v>334</v>
      </c>
      <c r="FI253" s="39">
        <v>93010</v>
      </c>
      <c r="FJ253" s="39">
        <v>1400</v>
      </c>
      <c r="FK253" s="39">
        <v>8400</v>
      </c>
      <c r="FL253" s="39">
        <v>24160</v>
      </c>
      <c r="FM253" s="39">
        <v>36020</v>
      </c>
      <c r="FN253" s="39">
        <v>14290</v>
      </c>
      <c r="FO253" s="39">
        <v>5290</v>
      </c>
      <c r="FP253" s="39">
        <v>3750</v>
      </c>
      <c r="FQ253" s="39">
        <v>780</v>
      </c>
      <c r="FR253" s="39" t="s">
        <v>334</v>
      </c>
      <c r="FS253" s="39">
        <v>94100</v>
      </c>
      <c r="FT253" s="39">
        <v>1480</v>
      </c>
      <c r="FU253" s="39">
        <v>8490</v>
      </c>
      <c r="FV253" s="39">
        <v>24550</v>
      </c>
      <c r="FW253" s="39">
        <v>36450</v>
      </c>
      <c r="FX253" s="39">
        <v>14340</v>
      </c>
      <c r="FY253" s="39">
        <v>5430</v>
      </c>
      <c r="FZ253" s="39">
        <v>3750</v>
      </c>
      <c r="GA253" s="39">
        <v>790</v>
      </c>
      <c r="GB253" s="39" t="s">
        <v>334</v>
      </c>
      <c r="GC253" s="39">
        <v>95280</v>
      </c>
      <c r="GD253" s="39">
        <v>1580</v>
      </c>
      <c r="GE253" s="39">
        <v>8510</v>
      </c>
      <c r="GF253" s="39">
        <v>24950</v>
      </c>
      <c r="GG253" s="39">
        <v>36750</v>
      </c>
      <c r="GH253" s="39">
        <v>14400</v>
      </c>
      <c r="GI253" s="39">
        <v>5450</v>
      </c>
      <c r="GJ253" s="39">
        <v>3750</v>
      </c>
      <c r="GK253" s="39">
        <v>810</v>
      </c>
      <c r="GL253" s="39" t="s">
        <v>334</v>
      </c>
      <c r="GM253" s="39">
        <v>96200</v>
      </c>
      <c r="GN253" s="39">
        <v>1760</v>
      </c>
      <c r="GO253" s="39">
        <v>8570</v>
      </c>
      <c r="GP253" s="39">
        <v>25130</v>
      </c>
      <c r="GQ253" s="39">
        <v>36980</v>
      </c>
      <c r="GR253" s="39">
        <v>14460</v>
      </c>
      <c r="GS253" s="39">
        <v>5480</v>
      </c>
      <c r="GT253" s="39">
        <v>3770</v>
      </c>
      <c r="GU253" s="39">
        <v>830</v>
      </c>
      <c r="GV253" s="39" t="s">
        <v>334</v>
      </c>
      <c r="GW253" s="39">
        <v>96980</v>
      </c>
      <c r="GX253" s="39">
        <v>1900</v>
      </c>
      <c r="GY253" s="39">
        <v>8620</v>
      </c>
      <c r="GZ253" s="39">
        <v>25310</v>
      </c>
      <c r="HA253" s="39">
        <v>37100</v>
      </c>
      <c r="HB253" s="39">
        <v>14510</v>
      </c>
      <c r="HC253" s="39">
        <v>5540</v>
      </c>
      <c r="HD253" s="39">
        <v>3790</v>
      </c>
      <c r="HE253" s="39">
        <v>840</v>
      </c>
      <c r="HF253" s="39" t="s">
        <v>334</v>
      </c>
      <c r="HG253" s="39">
        <v>97600</v>
      </c>
      <c r="HH253" s="39">
        <v>2010</v>
      </c>
      <c r="HI253" s="39">
        <v>8680</v>
      </c>
      <c r="HJ253" s="39">
        <v>25620</v>
      </c>
      <c r="HK253" s="39">
        <v>37130</v>
      </c>
      <c r="HL253" s="39">
        <v>14560</v>
      </c>
      <c r="HM253" s="39">
        <v>5590</v>
      </c>
      <c r="HN253" s="39">
        <v>3820</v>
      </c>
      <c r="HO253" s="39">
        <v>860</v>
      </c>
      <c r="HP253" s="39" t="s">
        <v>334</v>
      </c>
      <c r="HQ253" s="39">
        <v>98260</v>
      </c>
      <c r="HR253" s="39">
        <v>2040</v>
      </c>
      <c r="HS253" s="39">
        <v>8670</v>
      </c>
      <c r="HT253" s="39">
        <v>25850</v>
      </c>
      <c r="HU253" s="39">
        <v>37420</v>
      </c>
      <c r="HV253" s="39">
        <v>14760</v>
      </c>
      <c r="HW253" s="39">
        <v>5670</v>
      </c>
      <c r="HX253" s="39">
        <v>3830</v>
      </c>
      <c r="HY253" s="39">
        <v>880</v>
      </c>
      <c r="HZ253" s="39" t="s">
        <v>334</v>
      </c>
      <c r="IA253" s="39">
        <v>99120</v>
      </c>
      <c r="IB253" s="39">
        <v>2130</v>
      </c>
      <c r="IC253" s="39">
        <v>8740</v>
      </c>
      <c r="ID253" s="39">
        <v>26240</v>
      </c>
      <c r="IE253" s="39">
        <v>37690</v>
      </c>
      <c r="IF253" s="39">
        <v>15060</v>
      </c>
      <c r="IG253" s="39">
        <v>5750</v>
      </c>
      <c r="IH253" s="39">
        <v>3870</v>
      </c>
      <c r="II253" s="39">
        <v>900</v>
      </c>
      <c r="IJ253" s="39" t="s">
        <v>334</v>
      </c>
      <c r="IK253" s="39">
        <v>100380</v>
      </c>
      <c r="IL253" s="39">
        <v>2240</v>
      </c>
      <c r="IM253" s="39">
        <v>8790</v>
      </c>
      <c r="IN253" s="39">
        <v>26720</v>
      </c>
      <c r="IO253" s="39">
        <v>37950</v>
      </c>
      <c r="IP253" s="39">
        <v>15270</v>
      </c>
      <c r="IQ253" s="39">
        <v>5810</v>
      </c>
      <c r="IR253" s="39">
        <v>3900</v>
      </c>
      <c r="IS253" s="39">
        <v>930</v>
      </c>
      <c r="IT253" s="39" t="s">
        <v>334</v>
      </c>
      <c r="IU253" s="39">
        <v>101610</v>
      </c>
      <c r="IV253" s="39">
        <v>2310</v>
      </c>
      <c r="IW253" s="39">
        <v>8980</v>
      </c>
      <c r="IX253" s="39">
        <v>26930</v>
      </c>
      <c r="IY253" s="39">
        <v>38220</v>
      </c>
      <c r="IZ253" s="39">
        <v>15430</v>
      </c>
      <c r="JA253" s="39">
        <v>5870</v>
      </c>
      <c r="JB253" s="39">
        <v>3940</v>
      </c>
      <c r="JC253" s="39">
        <v>960</v>
      </c>
      <c r="JD253" s="39" t="s">
        <v>334</v>
      </c>
      <c r="JE253" s="39">
        <v>102660</v>
      </c>
      <c r="JF253" s="39">
        <v>2310</v>
      </c>
      <c r="JG253" s="39">
        <v>9040</v>
      </c>
      <c r="JH253" s="39">
        <v>27300</v>
      </c>
      <c r="JI253" s="39">
        <v>38560</v>
      </c>
      <c r="JJ253" s="39">
        <v>15630</v>
      </c>
      <c r="JK253" s="39">
        <v>6000</v>
      </c>
      <c r="JL253" s="39">
        <v>4000</v>
      </c>
      <c r="JM253" s="39">
        <v>990</v>
      </c>
      <c r="JN253" s="39" t="s">
        <v>334</v>
      </c>
      <c r="JO253" s="39">
        <v>103820</v>
      </c>
      <c r="JP253" s="39">
        <v>2390</v>
      </c>
      <c r="JQ253" s="39">
        <v>9270</v>
      </c>
      <c r="JR253" s="39">
        <v>27860</v>
      </c>
      <c r="JS253" s="39">
        <v>38990</v>
      </c>
      <c r="JT253" s="39">
        <v>15750</v>
      </c>
      <c r="JU253" s="39">
        <v>6120</v>
      </c>
      <c r="JV253" s="39">
        <v>4040</v>
      </c>
      <c r="JW253" s="39">
        <v>1000</v>
      </c>
      <c r="JX253" s="39" t="s">
        <v>334</v>
      </c>
      <c r="JY253" s="39">
        <v>105400</v>
      </c>
      <c r="JZ253" s="39">
        <v>2440</v>
      </c>
      <c r="KA253" s="39">
        <v>9350</v>
      </c>
      <c r="KB253" s="39">
        <v>28250</v>
      </c>
      <c r="KC253" s="39">
        <v>39340</v>
      </c>
      <c r="KD253" s="39">
        <v>15780</v>
      </c>
      <c r="KE253" s="39">
        <v>6150</v>
      </c>
      <c r="KF253" s="39">
        <v>4060</v>
      </c>
      <c r="KG253" s="39">
        <v>1000</v>
      </c>
      <c r="KH253" s="39" t="s">
        <v>334</v>
      </c>
      <c r="KI253" s="39">
        <v>106370</v>
      </c>
      <c r="KJ253" s="39">
        <v>2510</v>
      </c>
      <c r="KK253" s="39">
        <v>9510</v>
      </c>
      <c r="KL253" s="39">
        <v>28820</v>
      </c>
      <c r="KM253" s="39">
        <v>39560</v>
      </c>
      <c r="KN253" s="39">
        <v>15860</v>
      </c>
      <c r="KO253" s="39">
        <v>6200</v>
      </c>
      <c r="KP253" s="39">
        <v>4060</v>
      </c>
      <c r="KQ253" s="39">
        <v>1000</v>
      </c>
      <c r="KR253" s="39" t="s">
        <v>334</v>
      </c>
      <c r="KS253" s="39">
        <v>107510</v>
      </c>
      <c r="KT253" s="39">
        <v>2730</v>
      </c>
      <c r="KU253" s="39">
        <v>9580</v>
      </c>
      <c r="KV253" s="39">
        <v>29700</v>
      </c>
      <c r="KW253" s="39">
        <v>40170</v>
      </c>
      <c r="KX253" s="39">
        <v>16010</v>
      </c>
      <c r="KY253" s="39">
        <v>6260</v>
      </c>
      <c r="KZ253" s="39">
        <v>4080</v>
      </c>
      <c r="LA253" s="39">
        <v>1010</v>
      </c>
      <c r="LB253" s="39" t="s">
        <v>334</v>
      </c>
      <c r="LC253" s="39">
        <v>109530</v>
      </c>
      <c r="LD253" t="str">
        <f>INDEX(Lookup!$F$2:$F$375, MATCH(D253,Lookup!$A$2:$A$375,0))</f>
        <v>Greater London Authority</v>
      </c>
    </row>
    <row r="254" spans="2:316" ht="15" customHeight="1" x14ac:dyDescent="0.25">
      <c r="B254" s="1" t="s">
        <v>342</v>
      </c>
      <c r="C254" s="42">
        <v>5630</v>
      </c>
      <c r="D254" s="42" t="s">
        <v>835</v>
      </c>
      <c r="E254" s="37" t="s">
        <v>836</v>
      </c>
      <c r="F254" s="38">
        <v>80</v>
      </c>
      <c r="G254" s="38">
        <v>2030</v>
      </c>
      <c r="H254" s="38">
        <v>13210</v>
      </c>
      <c r="I254" s="38">
        <v>17560</v>
      </c>
      <c r="J254" s="38">
        <v>12790</v>
      </c>
      <c r="K254" s="38">
        <v>7170</v>
      </c>
      <c r="L254" s="38">
        <v>3700</v>
      </c>
      <c r="M254" s="38">
        <v>890</v>
      </c>
      <c r="N254" s="38" t="s">
        <v>334</v>
      </c>
      <c r="O254" s="39">
        <v>57440</v>
      </c>
      <c r="P254" s="39">
        <v>90</v>
      </c>
      <c r="Q254" s="39">
        <v>2100</v>
      </c>
      <c r="R254" s="39">
        <v>13330</v>
      </c>
      <c r="S254" s="39">
        <v>17750</v>
      </c>
      <c r="T254" s="39">
        <v>12950</v>
      </c>
      <c r="U254" s="39">
        <v>6990</v>
      </c>
      <c r="V254" s="39">
        <v>3610</v>
      </c>
      <c r="W254" s="39">
        <v>890</v>
      </c>
      <c r="X254" s="39" t="s">
        <v>334</v>
      </c>
      <c r="Y254" s="39">
        <v>57700</v>
      </c>
      <c r="Z254" s="39">
        <v>140</v>
      </c>
      <c r="AA254" s="39">
        <v>2270</v>
      </c>
      <c r="AB254" s="39">
        <v>13060</v>
      </c>
      <c r="AC254" s="39">
        <v>18310</v>
      </c>
      <c r="AD254" s="39">
        <v>13010</v>
      </c>
      <c r="AE254" s="39">
        <v>6850</v>
      </c>
      <c r="AF254" s="39">
        <v>3470</v>
      </c>
      <c r="AG254" s="39">
        <v>840</v>
      </c>
      <c r="AH254" s="39" t="s">
        <v>334</v>
      </c>
      <c r="AI254" s="39">
        <v>57950</v>
      </c>
      <c r="AJ254" s="39">
        <v>160</v>
      </c>
      <c r="AK254" s="39">
        <v>2380</v>
      </c>
      <c r="AL254" s="39">
        <v>13190</v>
      </c>
      <c r="AM254" s="39">
        <v>18460</v>
      </c>
      <c r="AN254" s="39">
        <v>13200</v>
      </c>
      <c r="AO254" s="39">
        <v>6980</v>
      </c>
      <c r="AP254" s="39">
        <v>3490</v>
      </c>
      <c r="AQ254" s="39">
        <v>830</v>
      </c>
      <c r="AR254" s="39" t="s">
        <v>334</v>
      </c>
      <c r="AS254" s="39">
        <v>58700</v>
      </c>
      <c r="AT254" s="39">
        <v>170</v>
      </c>
      <c r="AU254" s="39">
        <v>2400</v>
      </c>
      <c r="AV254" s="39">
        <v>13300</v>
      </c>
      <c r="AW254" s="39">
        <v>18710</v>
      </c>
      <c r="AX254" s="39">
        <v>13320</v>
      </c>
      <c r="AY254" s="39">
        <v>7070</v>
      </c>
      <c r="AZ254" s="39">
        <v>3630</v>
      </c>
      <c r="BA254" s="39">
        <v>840</v>
      </c>
      <c r="BB254" s="39" t="s">
        <v>334</v>
      </c>
      <c r="BC254" s="39">
        <v>59440</v>
      </c>
      <c r="BD254" s="39">
        <v>170</v>
      </c>
      <c r="BE254" s="39">
        <v>2420</v>
      </c>
      <c r="BF254" s="39">
        <v>13550</v>
      </c>
      <c r="BG254" s="39">
        <v>18880</v>
      </c>
      <c r="BH254" s="39">
        <v>13440</v>
      </c>
      <c r="BI254" s="39">
        <v>7120</v>
      </c>
      <c r="BJ254" s="39">
        <v>3730</v>
      </c>
      <c r="BK254" s="39">
        <v>840</v>
      </c>
      <c r="BL254" s="39" t="s">
        <v>334</v>
      </c>
      <c r="BM254" s="39">
        <v>60130</v>
      </c>
      <c r="BN254" s="39">
        <v>160</v>
      </c>
      <c r="BO254" s="39">
        <v>2450</v>
      </c>
      <c r="BP254" s="39">
        <v>13640</v>
      </c>
      <c r="BQ254" s="39">
        <v>18900</v>
      </c>
      <c r="BR254" s="39">
        <v>13480</v>
      </c>
      <c r="BS254" s="39">
        <v>7220</v>
      </c>
      <c r="BT254" s="39">
        <v>3780</v>
      </c>
      <c r="BU254" s="39">
        <v>840</v>
      </c>
      <c r="BV254" s="39" t="s">
        <v>334</v>
      </c>
      <c r="BW254" s="39">
        <v>60460</v>
      </c>
      <c r="BX254" s="39">
        <v>160</v>
      </c>
      <c r="BY254" s="39">
        <v>2480</v>
      </c>
      <c r="BZ254" s="39">
        <v>13660</v>
      </c>
      <c r="CA254" s="39">
        <v>18980</v>
      </c>
      <c r="CB254" s="39">
        <v>13540</v>
      </c>
      <c r="CC254" s="39">
        <v>7300</v>
      </c>
      <c r="CD254" s="39">
        <v>3800</v>
      </c>
      <c r="CE254" s="39">
        <v>850</v>
      </c>
      <c r="CF254" s="39" t="s">
        <v>334</v>
      </c>
      <c r="CG254" s="39">
        <v>60770</v>
      </c>
      <c r="CH254" s="39">
        <v>170</v>
      </c>
      <c r="CI254" s="39">
        <v>2510</v>
      </c>
      <c r="CJ254" s="39">
        <v>13740</v>
      </c>
      <c r="CK254" s="39">
        <v>19100</v>
      </c>
      <c r="CL254" s="39">
        <v>13600</v>
      </c>
      <c r="CM254" s="39">
        <v>7440</v>
      </c>
      <c r="CN254" s="39">
        <v>3830</v>
      </c>
      <c r="CO254" s="39">
        <v>850</v>
      </c>
      <c r="CP254" s="39" t="s">
        <v>334</v>
      </c>
      <c r="CQ254" s="39">
        <v>61240</v>
      </c>
      <c r="CR254" s="39">
        <v>160</v>
      </c>
      <c r="CS254" s="39">
        <v>2510</v>
      </c>
      <c r="CT254" s="39">
        <v>13740</v>
      </c>
      <c r="CU254" s="39">
        <v>19140</v>
      </c>
      <c r="CV254" s="39">
        <v>13740</v>
      </c>
      <c r="CW254" s="39">
        <v>7420</v>
      </c>
      <c r="CX254" s="39">
        <v>3840</v>
      </c>
      <c r="CY254" s="39">
        <v>850</v>
      </c>
      <c r="CZ254" s="39" t="s">
        <v>334</v>
      </c>
      <c r="DA254" s="39">
        <v>61410</v>
      </c>
      <c r="DB254" s="39">
        <v>170</v>
      </c>
      <c r="DC254" s="39">
        <v>2550</v>
      </c>
      <c r="DD254" s="39">
        <v>13810</v>
      </c>
      <c r="DE254" s="39">
        <v>19180</v>
      </c>
      <c r="DF254" s="39">
        <v>13770</v>
      </c>
      <c r="DG254" s="39">
        <v>7520</v>
      </c>
      <c r="DH254" s="39">
        <v>3880</v>
      </c>
      <c r="DI254" s="39">
        <v>870</v>
      </c>
      <c r="DJ254" s="39" t="s">
        <v>334</v>
      </c>
      <c r="DK254" s="39">
        <v>61750</v>
      </c>
      <c r="DL254" s="39">
        <v>180</v>
      </c>
      <c r="DM254" s="39">
        <v>2590</v>
      </c>
      <c r="DN254" s="39">
        <v>13860</v>
      </c>
      <c r="DO254" s="39">
        <v>19250</v>
      </c>
      <c r="DP254" s="39">
        <v>13930</v>
      </c>
      <c r="DQ254" s="39">
        <v>7570</v>
      </c>
      <c r="DR254" s="39">
        <v>3880</v>
      </c>
      <c r="DS254" s="39">
        <v>870</v>
      </c>
      <c r="DT254" s="39" t="s">
        <v>334</v>
      </c>
      <c r="DU254" s="39">
        <v>62130</v>
      </c>
      <c r="DV254" s="39">
        <v>190</v>
      </c>
      <c r="DW254" s="39">
        <v>2620</v>
      </c>
      <c r="DX254" s="39">
        <v>13930</v>
      </c>
      <c r="DY254" s="39">
        <v>19450</v>
      </c>
      <c r="DZ254" s="39">
        <v>14100</v>
      </c>
      <c r="EA254" s="39">
        <v>7630</v>
      </c>
      <c r="EB254" s="39">
        <v>3900</v>
      </c>
      <c r="EC254" s="39">
        <v>880</v>
      </c>
      <c r="ED254" s="39" t="s">
        <v>334</v>
      </c>
      <c r="EE254" s="39">
        <v>62700</v>
      </c>
      <c r="EF254" s="39">
        <v>200</v>
      </c>
      <c r="EG254" s="39">
        <v>2650</v>
      </c>
      <c r="EH254" s="39">
        <v>13970</v>
      </c>
      <c r="EI254" s="39">
        <v>19510</v>
      </c>
      <c r="EJ254" s="39">
        <v>14180</v>
      </c>
      <c r="EK254" s="39">
        <v>7660</v>
      </c>
      <c r="EL254" s="39">
        <v>3920</v>
      </c>
      <c r="EM254" s="39">
        <v>880</v>
      </c>
      <c r="EN254" s="39" t="s">
        <v>334</v>
      </c>
      <c r="EO254" s="39">
        <v>62980</v>
      </c>
      <c r="EP254" s="39">
        <v>210</v>
      </c>
      <c r="EQ254" s="39">
        <v>2700</v>
      </c>
      <c r="ER254" s="39">
        <v>14080</v>
      </c>
      <c r="ES254" s="39">
        <v>19540</v>
      </c>
      <c r="ET254" s="39">
        <v>14260</v>
      </c>
      <c r="EU254" s="39">
        <v>7690</v>
      </c>
      <c r="EV254" s="39">
        <v>3920</v>
      </c>
      <c r="EW254" s="39">
        <v>890</v>
      </c>
      <c r="EX254" s="39" t="s">
        <v>334</v>
      </c>
      <c r="EY254" s="39">
        <v>63290</v>
      </c>
      <c r="EZ254" s="39">
        <v>220</v>
      </c>
      <c r="FA254" s="39">
        <v>2730</v>
      </c>
      <c r="FB254" s="39">
        <v>14230</v>
      </c>
      <c r="FC254" s="39">
        <v>19610</v>
      </c>
      <c r="FD254" s="39">
        <v>14300</v>
      </c>
      <c r="FE254" s="39">
        <v>7740</v>
      </c>
      <c r="FF254" s="39">
        <v>3950</v>
      </c>
      <c r="FG254" s="39">
        <v>890</v>
      </c>
      <c r="FH254" s="39" t="s">
        <v>334</v>
      </c>
      <c r="FI254" s="39">
        <v>63680</v>
      </c>
      <c r="FJ254" s="39">
        <v>220</v>
      </c>
      <c r="FK254" s="39">
        <v>2760</v>
      </c>
      <c r="FL254" s="39">
        <v>14320</v>
      </c>
      <c r="FM254" s="39">
        <v>19690</v>
      </c>
      <c r="FN254" s="39">
        <v>14350</v>
      </c>
      <c r="FO254" s="39">
        <v>7780</v>
      </c>
      <c r="FP254" s="39">
        <v>3950</v>
      </c>
      <c r="FQ254" s="39">
        <v>900</v>
      </c>
      <c r="FR254" s="39" t="s">
        <v>334</v>
      </c>
      <c r="FS254" s="39">
        <v>63960</v>
      </c>
      <c r="FT254" s="39">
        <v>330</v>
      </c>
      <c r="FU254" s="39">
        <v>2830</v>
      </c>
      <c r="FV254" s="39">
        <v>14380</v>
      </c>
      <c r="FW254" s="39">
        <v>19710</v>
      </c>
      <c r="FX254" s="39">
        <v>14330</v>
      </c>
      <c r="FY254" s="39">
        <v>7790</v>
      </c>
      <c r="FZ254" s="39">
        <v>3950</v>
      </c>
      <c r="GA254" s="39">
        <v>910</v>
      </c>
      <c r="GB254" s="39" t="s">
        <v>334</v>
      </c>
      <c r="GC254" s="39">
        <v>64240</v>
      </c>
      <c r="GD254" s="39">
        <v>470</v>
      </c>
      <c r="GE254" s="39">
        <v>2870</v>
      </c>
      <c r="GF254" s="39">
        <v>14420</v>
      </c>
      <c r="GG254" s="39">
        <v>19740</v>
      </c>
      <c r="GH254" s="39">
        <v>14350</v>
      </c>
      <c r="GI254" s="39">
        <v>7830</v>
      </c>
      <c r="GJ254" s="39">
        <v>3950</v>
      </c>
      <c r="GK254" s="39">
        <v>910</v>
      </c>
      <c r="GL254" s="39" t="s">
        <v>334</v>
      </c>
      <c r="GM254" s="39">
        <v>64550</v>
      </c>
      <c r="GN254" s="39">
        <v>490</v>
      </c>
      <c r="GO254" s="39">
        <v>2890</v>
      </c>
      <c r="GP254" s="39">
        <v>14470</v>
      </c>
      <c r="GQ254" s="39">
        <v>19780</v>
      </c>
      <c r="GR254" s="39">
        <v>14400</v>
      </c>
      <c r="GS254" s="39">
        <v>7860</v>
      </c>
      <c r="GT254" s="39">
        <v>3960</v>
      </c>
      <c r="GU254" s="39">
        <v>920</v>
      </c>
      <c r="GV254" s="39" t="s">
        <v>334</v>
      </c>
      <c r="GW254" s="39">
        <v>64770</v>
      </c>
      <c r="GX254" s="39">
        <v>550</v>
      </c>
      <c r="GY254" s="39">
        <v>2930</v>
      </c>
      <c r="GZ254" s="39">
        <v>14510</v>
      </c>
      <c r="HA254" s="39">
        <v>19790</v>
      </c>
      <c r="HB254" s="39">
        <v>14440</v>
      </c>
      <c r="HC254" s="39">
        <v>7930</v>
      </c>
      <c r="HD254" s="39">
        <v>3970</v>
      </c>
      <c r="HE254" s="39">
        <v>920</v>
      </c>
      <c r="HF254" s="39" t="s">
        <v>334</v>
      </c>
      <c r="HG254" s="39">
        <v>65040</v>
      </c>
      <c r="HH254" s="39">
        <v>550</v>
      </c>
      <c r="HI254" s="39">
        <v>2940</v>
      </c>
      <c r="HJ254" s="39">
        <v>14600</v>
      </c>
      <c r="HK254" s="39">
        <v>19850</v>
      </c>
      <c r="HL254" s="39">
        <v>14430</v>
      </c>
      <c r="HM254" s="39">
        <v>8030</v>
      </c>
      <c r="HN254" s="39">
        <v>3990</v>
      </c>
      <c r="HO254" s="39">
        <v>930</v>
      </c>
      <c r="HP254" s="39" t="s">
        <v>334</v>
      </c>
      <c r="HQ254" s="39">
        <v>65320</v>
      </c>
      <c r="HR254" s="39">
        <v>560</v>
      </c>
      <c r="HS254" s="39">
        <v>3000</v>
      </c>
      <c r="HT254" s="39">
        <v>14740</v>
      </c>
      <c r="HU254" s="39">
        <v>20020</v>
      </c>
      <c r="HV254" s="39">
        <v>14510</v>
      </c>
      <c r="HW254" s="39">
        <v>8170</v>
      </c>
      <c r="HX254" s="39">
        <v>4040</v>
      </c>
      <c r="HY254" s="39">
        <v>940</v>
      </c>
      <c r="HZ254" s="39" t="s">
        <v>334</v>
      </c>
      <c r="IA254" s="39">
        <v>65970</v>
      </c>
      <c r="IB254" s="39">
        <v>570</v>
      </c>
      <c r="IC254" s="39">
        <v>3050</v>
      </c>
      <c r="ID254" s="39">
        <v>14870</v>
      </c>
      <c r="IE254" s="39">
        <v>19990</v>
      </c>
      <c r="IF254" s="39">
        <v>14550</v>
      </c>
      <c r="IG254" s="39">
        <v>8230</v>
      </c>
      <c r="IH254" s="39">
        <v>4070</v>
      </c>
      <c r="II254" s="39">
        <v>960</v>
      </c>
      <c r="IJ254" s="39" t="s">
        <v>334</v>
      </c>
      <c r="IK254" s="39">
        <v>66290</v>
      </c>
      <c r="IL254" s="39">
        <v>580</v>
      </c>
      <c r="IM254" s="39">
        <v>3190</v>
      </c>
      <c r="IN254" s="39">
        <v>15000</v>
      </c>
      <c r="IO254" s="39">
        <v>20050</v>
      </c>
      <c r="IP254" s="39">
        <v>14570</v>
      </c>
      <c r="IQ254" s="39">
        <v>8270</v>
      </c>
      <c r="IR254" s="39">
        <v>4080</v>
      </c>
      <c r="IS254" s="39">
        <v>970</v>
      </c>
      <c r="IT254" s="39" t="s">
        <v>334</v>
      </c>
      <c r="IU254" s="39">
        <v>66710</v>
      </c>
      <c r="IV254" s="39">
        <v>590</v>
      </c>
      <c r="IW254" s="39">
        <v>3430</v>
      </c>
      <c r="IX254" s="39">
        <v>15080</v>
      </c>
      <c r="IY254" s="39">
        <v>20110</v>
      </c>
      <c r="IZ254" s="39">
        <v>14590</v>
      </c>
      <c r="JA254" s="39">
        <v>8280</v>
      </c>
      <c r="JB254" s="39">
        <v>4130</v>
      </c>
      <c r="JC254" s="39">
        <v>980</v>
      </c>
      <c r="JD254" s="39" t="s">
        <v>334</v>
      </c>
      <c r="JE254" s="39">
        <v>67190</v>
      </c>
      <c r="JF254" s="39">
        <v>600</v>
      </c>
      <c r="JG254" s="39">
        <v>3440</v>
      </c>
      <c r="JH254" s="39">
        <v>15290</v>
      </c>
      <c r="JI254" s="39">
        <v>20260</v>
      </c>
      <c r="JJ254" s="39">
        <v>14730</v>
      </c>
      <c r="JK254" s="39">
        <v>8340</v>
      </c>
      <c r="JL254" s="39">
        <v>4160</v>
      </c>
      <c r="JM254" s="39">
        <v>990</v>
      </c>
      <c r="JN254" s="39" t="s">
        <v>334</v>
      </c>
      <c r="JO254" s="39">
        <v>67800</v>
      </c>
      <c r="JP254" s="39">
        <v>610</v>
      </c>
      <c r="JQ254" s="39">
        <v>3450</v>
      </c>
      <c r="JR254" s="39">
        <v>15420</v>
      </c>
      <c r="JS254" s="39">
        <v>20410</v>
      </c>
      <c r="JT254" s="39">
        <v>14880</v>
      </c>
      <c r="JU254" s="39">
        <v>8400</v>
      </c>
      <c r="JV254" s="39">
        <v>4180</v>
      </c>
      <c r="JW254" s="39">
        <v>1030</v>
      </c>
      <c r="JX254" s="39" t="s">
        <v>334</v>
      </c>
      <c r="JY254" s="39">
        <v>68390</v>
      </c>
      <c r="JZ254" s="39">
        <v>630</v>
      </c>
      <c r="KA254" s="39">
        <v>3460</v>
      </c>
      <c r="KB254" s="39">
        <v>15450</v>
      </c>
      <c r="KC254" s="39">
        <v>20450</v>
      </c>
      <c r="KD254" s="39">
        <v>14920</v>
      </c>
      <c r="KE254" s="39">
        <v>8420</v>
      </c>
      <c r="KF254" s="39">
        <v>4220</v>
      </c>
      <c r="KG254" s="39">
        <v>1030</v>
      </c>
      <c r="KH254" s="39" t="s">
        <v>334</v>
      </c>
      <c r="KI254" s="39">
        <v>68580</v>
      </c>
      <c r="KJ254" s="39">
        <v>650</v>
      </c>
      <c r="KK254" s="39">
        <v>3510</v>
      </c>
      <c r="KL254" s="39">
        <v>15490</v>
      </c>
      <c r="KM254" s="39">
        <v>20520</v>
      </c>
      <c r="KN254" s="39">
        <v>14950</v>
      </c>
      <c r="KO254" s="39">
        <v>8480</v>
      </c>
      <c r="KP254" s="39">
        <v>4280</v>
      </c>
      <c r="KQ254" s="39">
        <v>1040</v>
      </c>
      <c r="KR254" s="39" t="s">
        <v>334</v>
      </c>
      <c r="KS254" s="39">
        <v>68910</v>
      </c>
      <c r="KT254" s="39">
        <v>670</v>
      </c>
      <c r="KU254" s="39">
        <v>3480</v>
      </c>
      <c r="KV254" s="39">
        <v>15590</v>
      </c>
      <c r="KW254" s="39">
        <v>20680</v>
      </c>
      <c r="KX254" s="39">
        <v>14940</v>
      </c>
      <c r="KY254" s="39">
        <v>8570</v>
      </c>
      <c r="KZ254" s="39">
        <v>4380</v>
      </c>
      <c r="LA254" s="39">
        <v>1060</v>
      </c>
      <c r="LB254" s="39" t="s">
        <v>334</v>
      </c>
      <c r="LC254" s="39">
        <v>69370</v>
      </c>
      <c r="LD254" t="str">
        <f>INDEX(Lookup!$F$2:$F$375, MATCH(D254,Lookup!$A$2:$A$375,0))</f>
        <v>Greater London Authority</v>
      </c>
    </row>
    <row r="255" spans="2:316" ht="15" customHeight="1" x14ac:dyDescent="0.25">
      <c r="B255" s="1" t="s">
        <v>342</v>
      </c>
      <c r="C255" s="42">
        <v>5720</v>
      </c>
      <c r="D255" s="42" t="s">
        <v>837</v>
      </c>
      <c r="E255" s="37" t="s">
        <v>838</v>
      </c>
      <c r="F255" s="38">
        <v>780</v>
      </c>
      <c r="G255" s="38">
        <v>6610</v>
      </c>
      <c r="H255" s="38">
        <v>19040</v>
      </c>
      <c r="I255" s="38">
        <v>25380</v>
      </c>
      <c r="J255" s="38">
        <v>12660</v>
      </c>
      <c r="K255" s="38">
        <v>4380</v>
      </c>
      <c r="L255" s="38">
        <v>3760</v>
      </c>
      <c r="M255" s="38">
        <v>1340</v>
      </c>
      <c r="N255" s="38" t="s">
        <v>334</v>
      </c>
      <c r="O255" s="39">
        <v>73950</v>
      </c>
      <c r="P255" s="39">
        <v>1010</v>
      </c>
      <c r="Q255" s="39">
        <v>6560</v>
      </c>
      <c r="R255" s="39">
        <v>19170</v>
      </c>
      <c r="S255" s="39">
        <v>25540</v>
      </c>
      <c r="T255" s="39">
        <v>12770</v>
      </c>
      <c r="U255" s="39">
        <v>4300</v>
      </c>
      <c r="V255" s="39">
        <v>3760</v>
      </c>
      <c r="W255" s="39">
        <v>1340</v>
      </c>
      <c r="X255" s="39" t="s">
        <v>334</v>
      </c>
      <c r="Y255" s="39">
        <v>74460</v>
      </c>
      <c r="Z255" s="39">
        <v>1180</v>
      </c>
      <c r="AA255" s="39">
        <v>7000</v>
      </c>
      <c r="AB255" s="39">
        <v>19210</v>
      </c>
      <c r="AC255" s="39">
        <v>25700</v>
      </c>
      <c r="AD255" s="39">
        <v>12610</v>
      </c>
      <c r="AE255" s="39">
        <v>4220</v>
      </c>
      <c r="AF255" s="39">
        <v>3690</v>
      </c>
      <c r="AG255" s="39">
        <v>1310</v>
      </c>
      <c r="AH255" s="39" t="s">
        <v>334</v>
      </c>
      <c r="AI255" s="39">
        <v>74910</v>
      </c>
      <c r="AJ255" s="39">
        <v>1360</v>
      </c>
      <c r="AK255" s="39">
        <v>7540</v>
      </c>
      <c r="AL255" s="39">
        <v>18960</v>
      </c>
      <c r="AM255" s="39">
        <v>25790</v>
      </c>
      <c r="AN255" s="39">
        <v>12560</v>
      </c>
      <c r="AO255" s="39">
        <v>4260</v>
      </c>
      <c r="AP255" s="39">
        <v>3690</v>
      </c>
      <c r="AQ255" s="39">
        <v>1300</v>
      </c>
      <c r="AR255" s="39" t="s">
        <v>334</v>
      </c>
      <c r="AS255" s="39">
        <v>75460</v>
      </c>
      <c r="AT255" s="39">
        <v>1390</v>
      </c>
      <c r="AU255" s="39">
        <v>7680</v>
      </c>
      <c r="AV255" s="39">
        <v>19010</v>
      </c>
      <c r="AW255" s="39">
        <v>25890</v>
      </c>
      <c r="AX255" s="39">
        <v>12690</v>
      </c>
      <c r="AY255" s="39">
        <v>4300</v>
      </c>
      <c r="AZ255" s="39">
        <v>3680</v>
      </c>
      <c r="BA255" s="39">
        <v>1300</v>
      </c>
      <c r="BB255" s="39" t="s">
        <v>334</v>
      </c>
      <c r="BC255" s="39">
        <v>75950</v>
      </c>
      <c r="BD255" s="39">
        <v>1240</v>
      </c>
      <c r="BE255" s="39">
        <v>7680</v>
      </c>
      <c r="BF255" s="39">
        <v>19040</v>
      </c>
      <c r="BG255" s="39">
        <v>25890</v>
      </c>
      <c r="BH255" s="39">
        <v>12670</v>
      </c>
      <c r="BI255" s="39">
        <v>4340</v>
      </c>
      <c r="BJ255" s="39">
        <v>3760</v>
      </c>
      <c r="BK255" s="39">
        <v>1320</v>
      </c>
      <c r="BL255" s="39" t="s">
        <v>334</v>
      </c>
      <c r="BM255" s="39">
        <v>75940</v>
      </c>
      <c r="BN255" s="39">
        <v>1080</v>
      </c>
      <c r="BO255" s="39">
        <v>7710</v>
      </c>
      <c r="BP255" s="39">
        <v>19080</v>
      </c>
      <c r="BQ255" s="39">
        <v>25960</v>
      </c>
      <c r="BR255" s="39">
        <v>12700</v>
      </c>
      <c r="BS255" s="39">
        <v>4450</v>
      </c>
      <c r="BT255" s="39">
        <v>3790</v>
      </c>
      <c r="BU255" s="39">
        <v>1340</v>
      </c>
      <c r="BV255" s="39" t="s">
        <v>334</v>
      </c>
      <c r="BW255" s="39">
        <v>76120</v>
      </c>
      <c r="BX255" s="39">
        <v>1070</v>
      </c>
      <c r="BY255" s="39">
        <v>7770</v>
      </c>
      <c r="BZ255" s="39">
        <v>19150</v>
      </c>
      <c r="CA255" s="39">
        <v>26120</v>
      </c>
      <c r="CB255" s="39">
        <v>12780</v>
      </c>
      <c r="CC255" s="39">
        <v>4490</v>
      </c>
      <c r="CD255" s="39">
        <v>3800</v>
      </c>
      <c r="CE255" s="39">
        <v>1360</v>
      </c>
      <c r="CF255" s="39" t="s">
        <v>334</v>
      </c>
      <c r="CG255" s="39">
        <v>76530</v>
      </c>
      <c r="CH255" s="39">
        <v>1050</v>
      </c>
      <c r="CI255" s="39">
        <v>7740</v>
      </c>
      <c r="CJ255" s="39">
        <v>19160</v>
      </c>
      <c r="CK255" s="39">
        <v>26150</v>
      </c>
      <c r="CL255" s="39">
        <v>12780</v>
      </c>
      <c r="CM255" s="39">
        <v>4500</v>
      </c>
      <c r="CN255" s="39">
        <v>3810</v>
      </c>
      <c r="CO255" s="39">
        <v>1380</v>
      </c>
      <c r="CP255" s="39" t="s">
        <v>334</v>
      </c>
      <c r="CQ255" s="39">
        <v>76560</v>
      </c>
      <c r="CR255" s="39">
        <v>1050</v>
      </c>
      <c r="CS255" s="39">
        <v>7700</v>
      </c>
      <c r="CT255" s="39">
        <v>19200</v>
      </c>
      <c r="CU255" s="39">
        <v>26250</v>
      </c>
      <c r="CV255" s="39">
        <v>12830</v>
      </c>
      <c r="CW255" s="39">
        <v>4530</v>
      </c>
      <c r="CX255" s="39">
        <v>3810</v>
      </c>
      <c r="CY255" s="39">
        <v>1390</v>
      </c>
      <c r="CZ255" s="39" t="s">
        <v>334</v>
      </c>
      <c r="DA255" s="39">
        <v>76740</v>
      </c>
      <c r="DB255" s="39">
        <v>1050</v>
      </c>
      <c r="DC255" s="39">
        <v>7690</v>
      </c>
      <c r="DD255" s="39">
        <v>19260</v>
      </c>
      <c r="DE255" s="39">
        <v>26350</v>
      </c>
      <c r="DF255" s="39">
        <v>12840</v>
      </c>
      <c r="DG255" s="39">
        <v>4610</v>
      </c>
      <c r="DH255" s="39">
        <v>3850</v>
      </c>
      <c r="DI255" s="39">
        <v>1400</v>
      </c>
      <c r="DJ255" s="39" t="s">
        <v>334</v>
      </c>
      <c r="DK255" s="39">
        <v>77040</v>
      </c>
      <c r="DL255" s="39">
        <v>1030</v>
      </c>
      <c r="DM255" s="39">
        <v>7640</v>
      </c>
      <c r="DN255" s="39">
        <v>19320</v>
      </c>
      <c r="DO255" s="39">
        <v>26400</v>
      </c>
      <c r="DP255" s="39">
        <v>12850</v>
      </c>
      <c r="DQ255" s="39">
        <v>4650</v>
      </c>
      <c r="DR255" s="39">
        <v>3850</v>
      </c>
      <c r="DS255" s="39">
        <v>1410</v>
      </c>
      <c r="DT255" s="39" t="s">
        <v>334</v>
      </c>
      <c r="DU255" s="39">
        <v>77150</v>
      </c>
      <c r="DV255" s="39">
        <v>1050</v>
      </c>
      <c r="DW255" s="39">
        <v>7680</v>
      </c>
      <c r="DX255" s="39">
        <v>19540</v>
      </c>
      <c r="DY255" s="39">
        <v>26490</v>
      </c>
      <c r="DZ255" s="39">
        <v>12920</v>
      </c>
      <c r="EA255" s="39">
        <v>4680</v>
      </c>
      <c r="EB255" s="39">
        <v>3840</v>
      </c>
      <c r="EC255" s="39">
        <v>1420</v>
      </c>
      <c r="ED255" s="39" t="s">
        <v>334</v>
      </c>
      <c r="EE255" s="39">
        <v>77630</v>
      </c>
      <c r="EF255" s="39">
        <v>1050</v>
      </c>
      <c r="EG255" s="39">
        <v>7730</v>
      </c>
      <c r="EH255" s="39">
        <v>19880</v>
      </c>
      <c r="EI255" s="39">
        <v>26650</v>
      </c>
      <c r="EJ255" s="39">
        <v>12980</v>
      </c>
      <c r="EK255" s="39">
        <v>4750</v>
      </c>
      <c r="EL255" s="39">
        <v>3860</v>
      </c>
      <c r="EM255" s="39">
        <v>1430</v>
      </c>
      <c r="EN255" s="39" t="s">
        <v>334</v>
      </c>
      <c r="EO255" s="39">
        <v>78330</v>
      </c>
      <c r="EP255" s="39">
        <v>1050</v>
      </c>
      <c r="EQ255" s="39">
        <v>7800</v>
      </c>
      <c r="ER255" s="39">
        <v>20100</v>
      </c>
      <c r="ES255" s="39">
        <v>26750</v>
      </c>
      <c r="ET255" s="39">
        <v>12980</v>
      </c>
      <c r="EU255" s="39">
        <v>4790</v>
      </c>
      <c r="EV255" s="39">
        <v>3860</v>
      </c>
      <c r="EW255" s="39">
        <v>1450</v>
      </c>
      <c r="EX255" s="39" t="s">
        <v>334</v>
      </c>
      <c r="EY255" s="39">
        <v>78780</v>
      </c>
      <c r="EZ255" s="39">
        <v>1050</v>
      </c>
      <c r="FA255" s="39">
        <v>7830</v>
      </c>
      <c r="FB255" s="39">
        <v>20400</v>
      </c>
      <c r="FC255" s="39">
        <v>26820</v>
      </c>
      <c r="FD255" s="39">
        <v>12990</v>
      </c>
      <c r="FE255" s="39">
        <v>4850</v>
      </c>
      <c r="FF255" s="39">
        <v>3890</v>
      </c>
      <c r="FG255" s="39">
        <v>1500</v>
      </c>
      <c r="FH255" s="39" t="s">
        <v>334</v>
      </c>
      <c r="FI255" s="39">
        <v>79330</v>
      </c>
      <c r="FJ255" s="39">
        <v>1050</v>
      </c>
      <c r="FK255" s="39">
        <v>7940</v>
      </c>
      <c r="FL255" s="39">
        <v>20800</v>
      </c>
      <c r="FM255" s="39">
        <v>27050</v>
      </c>
      <c r="FN255" s="39">
        <v>12960</v>
      </c>
      <c r="FO255" s="39">
        <v>4870</v>
      </c>
      <c r="FP255" s="39">
        <v>3890</v>
      </c>
      <c r="FQ255" s="39">
        <v>1520</v>
      </c>
      <c r="FR255" s="39" t="s">
        <v>334</v>
      </c>
      <c r="FS255" s="39">
        <v>80070</v>
      </c>
      <c r="FT255" s="39">
        <v>1050</v>
      </c>
      <c r="FU255" s="39">
        <v>7980</v>
      </c>
      <c r="FV255" s="39">
        <v>20970</v>
      </c>
      <c r="FW255" s="39">
        <v>27190</v>
      </c>
      <c r="FX255" s="39">
        <v>12970</v>
      </c>
      <c r="FY255" s="39">
        <v>4930</v>
      </c>
      <c r="FZ255" s="39">
        <v>3900</v>
      </c>
      <c r="GA255" s="39">
        <v>1530</v>
      </c>
      <c r="GB255" s="39" t="s">
        <v>334</v>
      </c>
      <c r="GC255" s="39">
        <v>80520</v>
      </c>
      <c r="GD255" s="39">
        <v>1060</v>
      </c>
      <c r="GE255" s="39">
        <v>8030</v>
      </c>
      <c r="GF255" s="39">
        <v>21160</v>
      </c>
      <c r="GG255" s="39">
        <v>27250</v>
      </c>
      <c r="GH255" s="39">
        <v>12920</v>
      </c>
      <c r="GI255" s="39">
        <v>4970</v>
      </c>
      <c r="GJ255" s="39">
        <v>3900</v>
      </c>
      <c r="GK255" s="39">
        <v>1560</v>
      </c>
      <c r="GL255" s="39" t="s">
        <v>334</v>
      </c>
      <c r="GM255" s="39">
        <v>80860</v>
      </c>
      <c r="GN255" s="39">
        <v>1060</v>
      </c>
      <c r="GO255" s="39">
        <v>8090</v>
      </c>
      <c r="GP255" s="39">
        <v>21460</v>
      </c>
      <c r="GQ255" s="39">
        <v>27340</v>
      </c>
      <c r="GR255" s="39">
        <v>12930</v>
      </c>
      <c r="GS255" s="39">
        <v>5050</v>
      </c>
      <c r="GT255" s="39">
        <v>3920</v>
      </c>
      <c r="GU255" s="39">
        <v>1590</v>
      </c>
      <c r="GV255" s="39" t="s">
        <v>334</v>
      </c>
      <c r="GW255" s="39">
        <v>81430</v>
      </c>
      <c r="GX255" s="39">
        <v>1000</v>
      </c>
      <c r="GY255" s="39">
        <v>8110</v>
      </c>
      <c r="GZ255" s="39">
        <v>21880</v>
      </c>
      <c r="HA255" s="39">
        <v>27470</v>
      </c>
      <c r="HB255" s="39">
        <v>12920</v>
      </c>
      <c r="HC255" s="39">
        <v>5130</v>
      </c>
      <c r="HD255" s="39">
        <v>3930</v>
      </c>
      <c r="HE255" s="39">
        <v>1610</v>
      </c>
      <c r="HF255" s="39" t="s">
        <v>334</v>
      </c>
      <c r="HG255" s="39">
        <v>82070</v>
      </c>
      <c r="HH255" s="39">
        <v>1020</v>
      </c>
      <c r="HI255" s="39">
        <v>8140</v>
      </c>
      <c r="HJ255" s="39">
        <v>22060</v>
      </c>
      <c r="HK255" s="39">
        <v>27500</v>
      </c>
      <c r="HL255" s="39">
        <v>12990</v>
      </c>
      <c r="HM255" s="39">
        <v>5200</v>
      </c>
      <c r="HN255" s="39">
        <v>3940</v>
      </c>
      <c r="HO255" s="39">
        <v>1630</v>
      </c>
      <c r="HP255" s="39" t="s">
        <v>334</v>
      </c>
      <c r="HQ255" s="39">
        <v>82480</v>
      </c>
      <c r="HR255" s="39">
        <v>1030</v>
      </c>
      <c r="HS255" s="39">
        <v>8140</v>
      </c>
      <c r="HT255" s="39">
        <v>22200</v>
      </c>
      <c r="HU255" s="39">
        <v>27510</v>
      </c>
      <c r="HV255" s="39">
        <v>13040</v>
      </c>
      <c r="HW255" s="39">
        <v>5280</v>
      </c>
      <c r="HX255" s="39">
        <v>3960</v>
      </c>
      <c r="HY255" s="39">
        <v>1660</v>
      </c>
      <c r="HZ255" s="39" t="s">
        <v>334</v>
      </c>
      <c r="IA255" s="39">
        <v>82820</v>
      </c>
      <c r="IB255" s="39">
        <v>1060</v>
      </c>
      <c r="IC255" s="39">
        <v>8250</v>
      </c>
      <c r="ID255" s="39">
        <v>22580</v>
      </c>
      <c r="IE255" s="39">
        <v>27560</v>
      </c>
      <c r="IF255" s="39">
        <v>13060</v>
      </c>
      <c r="IG255" s="39">
        <v>5350</v>
      </c>
      <c r="IH255" s="39">
        <v>3980</v>
      </c>
      <c r="II255" s="39">
        <v>1670</v>
      </c>
      <c r="IJ255" s="39" t="s">
        <v>334</v>
      </c>
      <c r="IK255" s="39">
        <v>83510</v>
      </c>
      <c r="IL255" s="39">
        <v>1080</v>
      </c>
      <c r="IM255" s="39">
        <v>8310</v>
      </c>
      <c r="IN255" s="39">
        <v>22740</v>
      </c>
      <c r="IO255" s="39">
        <v>27570</v>
      </c>
      <c r="IP255" s="39">
        <v>13110</v>
      </c>
      <c r="IQ255" s="39">
        <v>5420</v>
      </c>
      <c r="IR255" s="39">
        <v>3990</v>
      </c>
      <c r="IS255" s="39">
        <v>1700</v>
      </c>
      <c r="IT255" s="39" t="s">
        <v>334</v>
      </c>
      <c r="IU255" s="39">
        <v>83920</v>
      </c>
      <c r="IV255" s="39">
        <v>1100</v>
      </c>
      <c r="IW255" s="39">
        <v>8400</v>
      </c>
      <c r="IX255" s="39">
        <v>23000</v>
      </c>
      <c r="IY255" s="39">
        <v>27710</v>
      </c>
      <c r="IZ255" s="39">
        <v>13170</v>
      </c>
      <c r="JA255" s="39">
        <v>5490</v>
      </c>
      <c r="JB255" s="39">
        <v>4020</v>
      </c>
      <c r="JC255" s="39">
        <v>1730</v>
      </c>
      <c r="JD255" s="39" t="s">
        <v>334</v>
      </c>
      <c r="JE255" s="39">
        <v>84630</v>
      </c>
      <c r="JF255" s="39">
        <v>1110</v>
      </c>
      <c r="JG255" s="39">
        <v>8460</v>
      </c>
      <c r="JH255" s="39">
        <v>23200</v>
      </c>
      <c r="JI255" s="39">
        <v>27790</v>
      </c>
      <c r="JJ255" s="39">
        <v>13200</v>
      </c>
      <c r="JK255" s="39">
        <v>5540</v>
      </c>
      <c r="JL255" s="39">
        <v>4040</v>
      </c>
      <c r="JM255" s="39">
        <v>1740</v>
      </c>
      <c r="JN255" s="39" t="s">
        <v>334</v>
      </c>
      <c r="JO255" s="39">
        <v>85080</v>
      </c>
      <c r="JP255" s="39">
        <v>1130</v>
      </c>
      <c r="JQ255" s="39">
        <v>8480</v>
      </c>
      <c r="JR255" s="39">
        <v>23340</v>
      </c>
      <c r="JS255" s="39">
        <v>27840</v>
      </c>
      <c r="JT255" s="39">
        <v>13220</v>
      </c>
      <c r="JU255" s="39">
        <v>5600</v>
      </c>
      <c r="JV255" s="39">
        <v>4050</v>
      </c>
      <c r="JW255" s="39">
        <v>1760</v>
      </c>
      <c r="JX255" s="39" t="s">
        <v>334</v>
      </c>
      <c r="JY255" s="39">
        <v>85410</v>
      </c>
      <c r="JZ255" s="39">
        <v>1140</v>
      </c>
      <c r="KA255" s="39">
        <v>8520</v>
      </c>
      <c r="KB255" s="39">
        <v>23510</v>
      </c>
      <c r="KC255" s="39">
        <v>28000</v>
      </c>
      <c r="KD255" s="39">
        <v>13240</v>
      </c>
      <c r="KE255" s="39">
        <v>5660</v>
      </c>
      <c r="KF255" s="39">
        <v>4080</v>
      </c>
      <c r="KG255" s="39">
        <v>1780</v>
      </c>
      <c r="KH255" s="39" t="s">
        <v>334</v>
      </c>
      <c r="KI255" s="39">
        <v>85920</v>
      </c>
      <c r="KJ255" s="39">
        <v>1240</v>
      </c>
      <c r="KK255" s="39">
        <v>8580</v>
      </c>
      <c r="KL255" s="39">
        <v>23720</v>
      </c>
      <c r="KM255" s="39">
        <v>28140</v>
      </c>
      <c r="KN255" s="39">
        <v>13380</v>
      </c>
      <c r="KO255" s="39">
        <v>5760</v>
      </c>
      <c r="KP255" s="39">
        <v>4130</v>
      </c>
      <c r="KQ255" s="39">
        <v>1810</v>
      </c>
      <c r="KR255" s="39" t="s">
        <v>334</v>
      </c>
      <c r="KS255" s="39">
        <v>86740</v>
      </c>
      <c r="KT255" s="39">
        <v>1310</v>
      </c>
      <c r="KU255" s="39">
        <v>8610</v>
      </c>
      <c r="KV255" s="39">
        <v>23950</v>
      </c>
      <c r="KW255" s="39">
        <v>28250</v>
      </c>
      <c r="KX255" s="39">
        <v>13490</v>
      </c>
      <c r="KY255" s="39">
        <v>5840</v>
      </c>
      <c r="KZ255" s="39">
        <v>4140</v>
      </c>
      <c r="LA255" s="39">
        <v>1820</v>
      </c>
      <c r="LB255" s="39" t="s">
        <v>334</v>
      </c>
      <c r="LC255" s="39">
        <v>87420</v>
      </c>
      <c r="LD255" t="str">
        <f>INDEX(Lookup!$F$2:$F$375, MATCH(D255,Lookup!$A$2:$A$375,0))</f>
        <v>Greater London Authority</v>
      </c>
    </row>
    <row r="256" spans="2:316" ht="15" customHeight="1" x14ac:dyDescent="0.25">
      <c r="B256" s="1" t="s">
        <v>342</v>
      </c>
      <c r="C256" s="42">
        <v>5780</v>
      </c>
      <c r="D256" s="42" t="s">
        <v>839</v>
      </c>
      <c r="E256" s="37" t="s">
        <v>840</v>
      </c>
      <c r="F256" s="38">
        <v>1410</v>
      </c>
      <c r="G256" s="38">
        <v>9710</v>
      </c>
      <c r="H256" s="38">
        <v>23770</v>
      </c>
      <c r="I256" s="38">
        <v>28260</v>
      </c>
      <c r="J256" s="38">
        <v>19130</v>
      </c>
      <c r="K256" s="38">
        <v>7170</v>
      </c>
      <c r="L256" s="38">
        <v>2830</v>
      </c>
      <c r="M256" s="38">
        <v>120</v>
      </c>
      <c r="N256" s="38" t="s">
        <v>334</v>
      </c>
      <c r="O256" s="39">
        <v>92390</v>
      </c>
      <c r="P256" s="39">
        <v>1430</v>
      </c>
      <c r="Q256" s="39">
        <v>9890</v>
      </c>
      <c r="R256" s="39">
        <v>24280</v>
      </c>
      <c r="S256" s="39">
        <v>28410</v>
      </c>
      <c r="T256" s="39">
        <v>19180</v>
      </c>
      <c r="U256" s="39">
        <v>7140</v>
      </c>
      <c r="V256" s="39">
        <v>2820</v>
      </c>
      <c r="W256" s="39">
        <v>120</v>
      </c>
      <c r="X256" s="39" t="s">
        <v>334</v>
      </c>
      <c r="Y256" s="39">
        <v>93260</v>
      </c>
      <c r="Z256" s="39">
        <v>1490</v>
      </c>
      <c r="AA256" s="39">
        <v>9680</v>
      </c>
      <c r="AB256" s="39">
        <v>21710</v>
      </c>
      <c r="AC256" s="39">
        <v>28420</v>
      </c>
      <c r="AD256" s="39">
        <v>19250</v>
      </c>
      <c r="AE256" s="39">
        <v>7110</v>
      </c>
      <c r="AF256" s="39">
        <v>2720</v>
      </c>
      <c r="AG256" s="39">
        <v>110</v>
      </c>
      <c r="AH256" s="39" t="s">
        <v>334</v>
      </c>
      <c r="AI256" s="39">
        <v>90470</v>
      </c>
      <c r="AJ256" s="39">
        <v>1580</v>
      </c>
      <c r="AK256" s="39">
        <v>9970</v>
      </c>
      <c r="AL256" s="39">
        <v>22040</v>
      </c>
      <c r="AM256" s="39">
        <v>28980</v>
      </c>
      <c r="AN256" s="39">
        <v>19390</v>
      </c>
      <c r="AO256" s="39">
        <v>7070</v>
      </c>
      <c r="AP256" s="39">
        <v>2700</v>
      </c>
      <c r="AQ256" s="39">
        <v>130</v>
      </c>
      <c r="AR256" s="39" t="s">
        <v>334</v>
      </c>
      <c r="AS256" s="39">
        <v>91850</v>
      </c>
      <c r="AT256" s="39">
        <v>1600</v>
      </c>
      <c r="AU256" s="39">
        <v>10180</v>
      </c>
      <c r="AV256" s="39">
        <v>22030</v>
      </c>
      <c r="AW256" s="39">
        <v>29610</v>
      </c>
      <c r="AX256" s="39">
        <v>18960</v>
      </c>
      <c r="AY256" s="39">
        <v>7020</v>
      </c>
      <c r="AZ256" s="39">
        <v>2740</v>
      </c>
      <c r="BA256" s="39">
        <v>130</v>
      </c>
      <c r="BB256" s="39" t="s">
        <v>334</v>
      </c>
      <c r="BC256" s="39">
        <v>92270</v>
      </c>
      <c r="BD256" s="39">
        <v>1570</v>
      </c>
      <c r="BE256" s="39">
        <v>10250</v>
      </c>
      <c r="BF256" s="39">
        <v>22240</v>
      </c>
      <c r="BG256" s="39">
        <v>29720</v>
      </c>
      <c r="BH256" s="39">
        <v>18980</v>
      </c>
      <c r="BI256" s="39">
        <v>7010</v>
      </c>
      <c r="BJ256" s="39">
        <v>2780</v>
      </c>
      <c r="BK256" s="39">
        <v>120</v>
      </c>
      <c r="BL256" s="39" t="s">
        <v>334</v>
      </c>
      <c r="BM256" s="39">
        <v>92680</v>
      </c>
      <c r="BN256" s="39">
        <v>1590</v>
      </c>
      <c r="BO256" s="39">
        <v>10340</v>
      </c>
      <c r="BP256" s="39">
        <v>22240</v>
      </c>
      <c r="BQ256" s="39">
        <v>29780</v>
      </c>
      <c r="BR256" s="39">
        <v>19010</v>
      </c>
      <c r="BS256" s="39">
        <v>7030</v>
      </c>
      <c r="BT256" s="39">
        <v>2800</v>
      </c>
      <c r="BU256" s="39">
        <v>120</v>
      </c>
      <c r="BV256" s="39" t="s">
        <v>334</v>
      </c>
      <c r="BW256" s="39">
        <v>92910</v>
      </c>
      <c r="BX256" s="39">
        <v>1630</v>
      </c>
      <c r="BY256" s="39">
        <v>10350</v>
      </c>
      <c r="BZ256" s="39">
        <v>22350</v>
      </c>
      <c r="CA256" s="39">
        <v>29860</v>
      </c>
      <c r="CB256" s="39">
        <v>19090</v>
      </c>
      <c r="CC256" s="39">
        <v>7060</v>
      </c>
      <c r="CD256" s="39">
        <v>2800</v>
      </c>
      <c r="CE256" s="39">
        <v>130</v>
      </c>
      <c r="CF256" s="39" t="s">
        <v>334</v>
      </c>
      <c r="CG256" s="39">
        <v>93260</v>
      </c>
      <c r="CH256" s="39">
        <v>1610</v>
      </c>
      <c r="CI256" s="39">
        <v>10330</v>
      </c>
      <c r="CJ256" s="39">
        <v>22330</v>
      </c>
      <c r="CK256" s="39">
        <v>29950</v>
      </c>
      <c r="CL256" s="39">
        <v>19200</v>
      </c>
      <c r="CM256" s="39">
        <v>7090</v>
      </c>
      <c r="CN256" s="39">
        <v>2840</v>
      </c>
      <c r="CO256" s="39">
        <v>160</v>
      </c>
      <c r="CP256" s="39" t="s">
        <v>334</v>
      </c>
      <c r="CQ256" s="39">
        <v>93510</v>
      </c>
      <c r="CR256" s="39">
        <v>1590</v>
      </c>
      <c r="CS256" s="39">
        <v>10590</v>
      </c>
      <c r="CT256" s="39">
        <v>22390</v>
      </c>
      <c r="CU256" s="39">
        <v>30050</v>
      </c>
      <c r="CV256" s="39">
        <v>19200</v>
      </c>
      <c r="CW256" s="39">
        <v>7140</v>
      </c>
      <c r="CX256" s="39">
        <v>2930</v>
      </c>
      <c r="CY256" s="39">
        <v>210</v>
      </c>
      <c r="CZ256" s="39" t="s">
        <v>334</v>
      </c>
      <c r="DA256" s="39">
        <v>94080</v>
      </c>
      <c r="DB256" s="39">
        <v>1600</v>
      </c>
      <c r="DC256" s="39">
        <v>10670</v>
      </c>
      <c r="DD256" s="39">
        <v>22650</v>
      </c>
      <c r="DE256" s="39">
        <v>30150</v>
      </c>
      <c r="DF256" s="39">
        <v>19240</v>
      </c>
      <c r="DG256" s="39">
        <v>7190</v>
      </c>
      <c r="DH256" s="39">
        <v>3040</v>
      </c>
      <c r="DI256" s="39">
        <v>180</v>
      </c>
      <c r="DJ256" s="39" t="s">
        <v>334</v>
      </c>
      <c r="DK256" s="39">
        <v>94720</v>
      </c>
      <c r="DL256" s="39">
        <v>1590</v>
      </c>
      <c r="DM256" s="39">
        <v>10770</v>
      </c>
      <c r="DN256" s="39">
        <v>22800</v>
      </c>
      <c r="DO256" s="39">
        <v>30280</v>
      </c>
      <c r="DP256" s="39">
        <v>19240</v>
      </c>
      <c r="DQ256" s="39">
        <v>7200</v>
      </c>
      <c r="DR256" s="39">
        <v>3060</v>
      </c>
      <c r="DS256" s="39">
        <v>180</v>
      </c>
      <c r="DT256" s="39" t="s">
        <v>334</v>
      </c>
      <c r="DU256" s="39">
        <v>95120</v>
      </c>
      <c r="DV256" s="39">
        <v>1570</v>
      </c>
      <c r="DW256" s="39">
        <v>10970</v>
      </c>
      <c r="DX256" s="39">
        <v>23210</v>
      </c>
      <c r="DY256" s="39">
        <v>30320</v>
      </c>
      <c r="DZ256" s="39">
        <v>19250</v>
      </c>
      <c r="EA256" s="39">
        <v>7250</v>
      </c>
      <c r="EB256" s="39">
        <v>3090</v>
      </c>
      <c r="EC256" s="39">
        <v>190</v>
      </c>
      <c r="ED256" s="39" t="s">
        <v>334</v>
      </c>
      <c r="EE256" s="39">
        <v>95850</v>
      </c>
      <c r="EF256" s="39">
        <v>1580</v>
      </c>
      <c r="EG256" s="39">
        <v>11200</v>
      </c>
      <c r="EH256" s="39">
        <v>23670</v>
      </c>
      <c r="EI256" s="39">
        <v>30560</v>
      </c>
      <c r="EJ256" s="39">
        <v>19280</v>
      </c>
      <c r="EK256" s="39">
        <v>7250</v>
      </c>
      <c r="EL256" s="39">
        <v>3090</v>
      </c>
      <c r="EM256" s="39">
        <v>190</v>
      </c>
      <c r="EN256" s="39" t="s">
        <v>334</v>
      </c>
      <c r="EO256" s="39">
        <v>96800</v>
      </c>
      <c r="EP256" s="39">
        <v>1570</v>
      </c>
      <c r="EQ256" s="39">
        <v>11430</v>
      </c>
      <c r="ER256" s="39">
        <v>24150</v>
      </c>
      <c r="ES256" s="39">
        <v>30860</v>
      </c>
      <c r="ET256" s="39">
        <v>19350</v>
      </c>
      <c r="EU256" s="39">
        <v>7250</v>
      </c>
      <c r="EV256" s="39">
        <v>3080</v>
      </c>
      <c r="EW256" s="39">
        <v>190</v>
      </c>
      <c r="EX256" s="39" t="s">
        <v>334</v>
      </c>
      <c r="EY256" s="39">
        <v>97880</v>
      </c>
      <c r="EZ256" s="39">
        <v>1580</v>
      </c>
      <c r="FA256" s="39">
        <v>11600</v>
      </c>
      <c r="FB256" s="39">
        <v>24440</v>
      </c>
      <c r="FC256" s="39">
        <v>30950</v>
      </c>
      <c r="FD256" s="39">
        <v>19370</v>
      </c>
      <c r="FE256" s="39">
        <v>7230</v>
      </c>
      <c r="FF256" s="39">
        <v>3070</v>
      </c>
      <c r="FG256" s="39">
        <v>190</v>
      </c>
      <c r="FH256" s="39" t="s">
        <v>334</v>
      </c>
      <c r="FI256" s="39">
        <v>98430</v>
      </c>
      <c r="FJ256" s="39">
        <v>1610</v>
      </c>
      <c r="FK256" s="39">
        <v>11820</v>
      </c>
      <c r="FL256" s="39">
        <v>24850</v>
      </c>
      <c r="FM256" s="39">
        <v>31230</v>
      </c>
      <c r="FN256" s="39">
        <v>19380</v>
      </c>
      <c r="FO256" s="39">
        <v>7230</v>
      </c>
      <c r="FP256" s="39">
        <v>3080</v>
      </c>
      <c r="FQ256" s="39">
        <v>190</v>
      </c>
      <c r="FR256" s="39" t="s">
        <v>334</v>
      </c>
      <c r="FS256" s="39">
        <v>99390</v>
      </c>
      <c r="FT256" s="39">
        <v>1640</v>
      </c>
      <c r="FU256" s="39">
        <v>12140</v>
      </c>
      <c r="FV256" s="39">
        <v>25430</v>
      </c>
      <c r="FW256" s="39">
        <v>31440</v>
      </c>
      <c r="FX256" s="39">
        <v>19330</v>
      </c>
      <c r="FY256" s="39">
        <v>7240</v>
      </c>
      <c r="FZ256" s="39">
        <v>3080</v>
      </c>
      <c r="GA256" s="39">
        <v>200</v>
      </c>
      <c r="GB256" s="39" t="s">
        <v>334</v>
      </c>
      <c r="GC256" s="39">
        <v>100490</v>
      </c>
      <c r="GD256" s="39">
        <v>1670</v>
      </c>
      <c r="GE256" s="39">
        <v>12270</v>
      </c>
      <c r="GF256" s="39">
        <v>25580</v>
      </c>
      <c r="GG256" s="39">
        <v>31570</v>
      </c>
      <c r="GH256" s="39">
        <v>19290</v>
      </c>
      <c r="GI256" s="39">
        <v>7260</v>
      </c>
      <c r="GJ256" s="39">
        <v>3100</v>
      </c>
      <c r="GK256" s="39">
        <v>190</v>
      </c>
      <c r="GL256" s="39" t="s">
        <v>334</v>
      </c>
      <c r="GM256" s="39">
        <v>100920</v>
      </c>
      <c r="GN256" s="39">
        <v>1710</v>
      </c>
      <c r="GO256" s="39">
        <v>12340</v>
      </c>
      <c r="GP256" s="39">
        <v>25640</v>
      </c>
      <c r="GQ256" s="39">
        <v>31650</v>
      </c>
      <c r="GR256" s="39">
        <v>19300</v>
      </c>
      <c r="GS256" s="39">
        <v>7270</v>
      </c>
      <c r="GT256" s="39">
        <v>3100</v>
      </c>
      <c r="GU256" s="39">
        <v>200</v>
      </c>
      <c r="GV256" s="39" t="s">
        <v>334</v>
      </c>
      <c r="GW256" s="39">
        <v>101200</v>
      </c>
      <c r="GX256" s="39">
        <v>1730</v>
      </c>
      <c r="GY256" s="39">
        <v>12450</v>
      </c>
      <c r="GZ256" s="39">
        <v>25760</v>
      </c>
      <c r="HA256" s="39">
        <v>31780</v>
      </c>
      <c r="HB256" s="39">
        <v>19320</v>
      </c>
      <c r="HC256" s="39">
        <v>7260</v>
      </c>
      <c r="HD256" s="39">
        <v>3140</v>
      </c>
      <c r="HE256" s="39">
        <v>200</v>
      </c>
      <c r="HF256" s="39" t="s">
        <v>334</v>
      </c>
      <c r="HG256" s="39">
        <v>101630</v>
      </c>
      <c r="HH256" s="39">
        <v>1790</v>
      </c>
      <c r="HI256" s="39">
        <v>12530</v>
      </c>
      <c r="HJ256" s="39">
        <v>25810</v>
      </c>
      <c r="HK256" s="39">
        <v>31760</v>
      </c>
      <c r="HL256" s="39">
        <v>19230</v>
      </c>
      <c r="HM256" s="39">
        <v>7290</v>
      </c>
      <c r="HN256" s="39">
        <v>3150</v>
      </c>
      <c r="HO256" s="39">
        <v>200</v>
      </c>
      <c r="HP256" s="39" t="s">
        <v>334</v>
      </c>
      <c r="HQ256" s="39">
        <v>101770</v>
      </c>
      <c r="HR256" s="39">
        <v>1870</v>
      </c>
      <c r="HS256" s="39">
        <v>12620</v>
      </c>
      <c r="HT256" s="39">
        <v>25970</v>
      </c>
      <c r="HU256" s="39">
        <v>31800</v>
      </c>
      <c r="HV256" s="39">
        <v>19250</v>
      </c>
      <c r="HW256" s="39">
        <v>7350</v>
      </c>
      <c r="HX256" s="39">
        <v>3160</v>
      </c>
      <c r="HY256" s="39">
        <v>200</v>
      </c>
      <c r="HZ256" s="39" t="s">
        <v>334</v>
      </c>
      <c r="IA256" s="39">
        <v>102220</v>
      </c>
      <c r="IB256" s="39">
        <v>1940</v>
      </c>
      <c r="IC256" s="39">
        <v>12790</v>
      </c>
      <c r="ID256" s="39">
        <v>26080</v>
      </c>
      <c r="IE256" s="39">
        <v>31770</v>
      </c>
      <c r="IF256" s="39">
        <v>19300</v>
      </c>
      <c r="IG256" s="39">
        <v>7380</v>
      </c>
      <c r="IH256" s="39">
        <v>3170</v>
      </c>
      <c r="II256" s="39">
        <v>200</v>
      </c>
      <c r="IJ256" s="39" t="s">
        <v>334</v>
      </c>
      <c r="IK256" s="39">
        <v>102620</v>
      </c>
      <c r="IL256" s="39">
        <v>2140</v>
      </c>
      <c r="IM256" s="39">
        <v>12920</v>
      </c>
      <c r="IN256" s="39">
        <v>26220</v>
      </c>
      <c r="IO256" s="39">
        <v>31700</v>
      </c>
      <c r="IP256" s="39">
        <v>19340</v>
      </c>
      <c r="IQ256" s="39">
        <v>7430</v>
      </c>
      <c r="IR256" s="39">
        <v>3180</v>
      </c>
      <c r="IS256" s="39">
        <v>200</v>
      </c>
      <c r="IT256" s="39" t="s">
        <v>334</v>
      </c>
      <c r="IU256" s="39">
        <v>103110</v>
      </c>
      <c r="IV256" s="39">
        <v>2250</v>
      </c>
      <c r="IW256" s="39">
        <v>13010</v>
      </c>
      <c r="IX256" s="39">
        <v>26460</v>
      </c>
      <c r="IY256" s="39">
        <v>31820</v>
      </c>
      <c r="IZ256" s="39">
        <v>19440</v>
      </c>
      <c r="JA256" s="39">
        <v>7470</v>
      </c>
      <c r="JB256" s="39">
        <v>3200</v>
      </c>
      <c r="JC256" s="39">
        <v>200</v>
      </c>
      <c r="JD256" s="39" t="s">
        <v>334</v>
      </c>
      <c r="JE256" s="39">
        <v>103840</v>
      </c>
      <c r="JF256" s="39">
        <v>2410</v>
      </c>
      <c r="JG256" s="39">
        <v>13150</v>
      </c>
      <c r="JH256" s="39">
        <v>26900</v>
      </c>
      <c r="JI256" s="39">
        <v>32100</v>
      </c>
      <c r="JJ256" s="39">
        <v>19570</v>
      </c>
      <c r="JK256" s="39">
        <v>7480</v>
      </c>
      <c r="JL256" s="39">
        <v>3210</v>
      </c>
      <c r="JM256" s="39">
        <v>190</v>
      </c>
      <c r="JN256" s="39" t="s">
        <v>334</v>
      </c>
      <c r="JO256" s="39">
        <v>105020</v>
      </c>
      <c r="JP256" s="39">
        <v>2540</v>
      </c>
      <c r="JQ256" s="39">
        <v>13270</v>
      </c>
      <c r="JR256" s="39">
        <v>27240</v>
      </c>
      <c r="JS256" s="39">
        <v>32120</v>
      </c>
      <c r="JT256" s="39">
        <v>19590</v>
      </c>
      <c r="JU256" s="39">
        <v>7560</v>
      </c>
      <c r="JV256" s="39">
        <v>3230</v>
      </c>
      <c r="JW256" s="39">
        <v>200</v>
      </c>
      <c r="JX256" s="39" t="s">
        <v>334</v>
      </c>
      <c r="JY256" s="39">
        <v>105740</v>
      </c>
      <c r="JZ256" s="39">
        <v>2720</v>
      </c>
      <c r="KA256" s="39">
        <v>13600</v>
      </c>
      <c r="KB256" s="39">
        <v>27570</v>
      </c>
      <c r="KC256" s="39">
        <v>32110</v>
      </c>
      <c r="KD256" s="39">
        <v>19610</v>
      </c>
      <c r="KE256" s="39">
        <v>7600</v>
      </c>
      <c r="KF256" s="39">
        <v>3240</v>
      </c>
      <c r="KG256" s="39">
        <v>200</v>
      </c>
      <c r="KH256" s="39" t="s">
        <v>334</v>
      </c>
      <c r="KI256" s="39">
        <v>106660</v>
      </c>
      <c r="KJ256" s="39">
        <v>3080</v>
      </c>
      <c r="KK256" s="39">
        <v>13780</v>
      </c>
      <c r="KL256" s="39">
        <v>27640</v>
      </c>
      <c r="KM256" s="39">
        <v>32070</v>
      </c>
      <c r="KN256" s="39">
        <v>19640</v>
      </c>
      <c r="KO256" s="39">
        <v>7680</v>
      </c>
      <c r="KP256" s="39">
        <v>3260</v>
      </c>
      <c r="KQ256" s="39">
        <v>200</v>
      </c>
      <c r="KR256" s="39" t="s">
        <v>334</v>
      </c>
      <c r="KS256" s="39">
        <v>107360</v>
      </c>
      <c r="KT256" s="39">
        <v>3180</v>
      </c>
      <c r="KU256" s="39">
        <v>13890</v>
      </c>
      <c r="KV256" s="39">
        <v>27670</v>
      </c>
      <c r="KW256" s="39">
        <v>32000</v>
      </c>
      <c r="KX256" s="39">
        <v>19680</v>
      </c>
      <c r="KY256" s="39">
        <v>7730</v>
      </c>
      <c r="KZ256" s="39">
        <v>3290</v>
      </c>
      <c r="LA256" s="39">
        <v>210</v>
      </c>
      <c r="LB256" s="39" t="s">
        <v>334</v>
      </c>
      <c r="LC256" s="39">
        <v>107650</v>
      </c>
      <c r="LD256" t="str">
        <f>INDEX(Lookup!$F$2:$F$375, MATCH(D256,Lookup!$A$2:$A$375,0))</f>
        <v>Greater London Authority</v>
      </c>
    </row>
    <row r="257" spans="2:316" ht="15" customHeight="1" x14ac:dyDescent="0.25">
      <c r="B257" s="1" t="s">
        <v>342</v>
      </c>
      <c r="C257" s="42">
        <v>5810</v>
      </c>
      <c r="D257" s="42" t="s">
        <v>841</v>
      </c>
      <c r="E257" s="37" t="s">
        <v>842</v>
      </c>
      <c r="F257" s="38">
        <v>140</v>
      </c>
      <c r="G257" s="38">
        <v>1070</v>
      </c>
      <c r="H257" s="38">
        <v>9560</v>
      </c>
      <c r="I257" s="38">
        <v>18220</v>
      </c>
      <c r="J257" s="38">
        <v>20450</v>
      </c>
      <c r="K257" s="38">
        <v>10670</v>
      </c>
      <c r="L257" s="38">
        <v>11420</v>
      </c>
      <c r="M257" s="38">
        <v>2460</v>
      </c>
      <c r="N257" s="38" t="s">
        <v>334</v>
      </c>
      <c r="O257" s="39">
        <v>73990</v>
      </c>
      <c r="P257" s="39">
        <v>150</v>
      </c>
      <c r="Q257" s="39">
        <v>1310</v>
      </c>
      <c r="R257" s="39">
        <v>9850</v>
      </c>
      <c r="S257" s="39">
        <v>18640</v>
      </c>
      <c r="T257" s="39">
        <v>19790</v>
      </c>
      <c r="U257" s="39">
        <v>10700</v>
      </c>
      <c r="V257" s="39">
        <v>11190</v>
      </c>
      <c r="W257" s="39">
        <v>2410</v>
      </c>
      <c r="X257" s="39" t="s">
        <v>334</v>
      </c>
      <c r="Y257" s="39">
        <v>74010</v>
      </c>
      <c r="Z257" s="39">
        <v>300</v>
      </c>
      <c r="AA257" s="39">
        <v>1820</v>
      </c>
      <c r="AB257" s="39">
        <v>10580</v>
      </c>
      <c r="AC257" s="39">
        <v>19030</v>
      </c>
      <c r="AD257" s="39">
        <v>19720</v>
      </c>
      <c r="AE257" s="39">
        <v>10700</v>
      </c>
      <c r="AF257" s="39">
        <v>11000</v>
      </c>
      <c r="AG257" s="39">
        <v>2320</v>
      </c>
      <c r="AH257" s="39" t="s">
        <v>334</v>
      </c>
      <c r="AI257" s="39">
        <v>75470</v>
      </c>
      <c r="AJ257" s="39">
        <v>660</v>
      </c>
      <c r="AK257" s="39">
        <v>1730</v>
      </c>
      <c r="AL257" s="39">
        <v>10810</v>
      </c>
      <c r="AM257" s="39">
        <v>19270</v>
      </c>
      <c r="AN257" s="39">
        <v>19390</v>
      </c>
      <c r="AO257" s="39">
        <v>10700</v>
      </c>
      <c r="AP257" s="39">
        <v>10960</v>
      </c>
      <c r="AQ257" s="39">
        <v>2320</v>
      </c>
      <c r="AR257" s="39" t="s">
        <v>334</v>
      </c>
      <c r="AS257" s="39">
        <v>75820</v>
      </c>
      <c r="AT257" s="39">
        <v>620</v>
      </c>
      <c r="AU257" s="39">
        <v>1750</v>
      </c>
      <c r="AV257" s="39">
        <v>11060</v>
      </c>
      <c r="AW257" s="39">
        <v>19310</v>
      </c>
      <c r="AX257" s="39">
        <v>19330</v>
      </c>
      <c r="AY257" s="39">
        <v>10710</v>
      </c>
      <c r="AZ257" s="39">
        <v>11100</v>
      </c>
      <c r="BA257" s="39">
        <v>2430</v>
      </c>
      <c r="BB257" s="39" t="s">
        <v>334</v>
      </c>
      <c r="BC257" s="39">
        <v>76310</v>
      </c>
      <c r="BD257" s="39">
        <v>630</v>
      </c>
      <c r="BE257" s="39">
        <v>1870</v>
      </c>
      <c r="BF257" s="39">
        <v>11120</v>
      </c>
      <c r="BG257" s="39">
        <v>19250</v>
      </c>
      <c r="BH257" s="39">
        <v>19320</v>
      </c>
      <c r="BI257" s="39">
        <v>10760</v>
      </c>
      <c r="BJ257" s="39">
        <v>11250</v>
      </c>
      <c r="BK257" s="39">
        <v>2480</v>
      </c>
      <c r="BL257" s="39" t="s">
        <v>334</v>
      </c>
      <c r="BM257" s="39">
        <v>76670</v>
      </c>
      <c r="BN257" s="39">
        <v>620</v>
      </c>
      <c r="BO257" s="39">
        <v>1900</v>
      </c>
      <c r="BP257" s="39">
        <v>11240</v>
      </c>
      <c r="BQ257" s="39">
        <v>19190</v>
      </c>
      <c r="BR257" s="39">
        <v>19400</v>
      </c>
      <c r="BS257" s="39">
        <v>10960</v>
      </c>
      <c r="BT257" s="39">
        <v>11440</v>
      </c>
      <c r="BU257" s="39">
        <v>2530</v>
      </c>
      <c r="BV257" s="39" t="s">
        <v>334</v>
      </c>
      <c r="BW257" s="39">
        <v>77290</v>
      </c>
      <c r="BX257" s="39">
        <v>590</v>
      </c>
      <c r="BY257" s="39">
        <v>1910</v>
      </c>
      <c r="BZ257" s="39">
        <v>11280</v>
      </c>
      <c r="CA257" s="39">
        <v>19200</v>
      </c>
      <c r="CB257" s="39">
        <v>19450</v>
      </c>
      <c r="CC257" s="39">
        <v>11030</v>
      </c>
      <c r="CD257" s="39">
        <v>11580</v>
      </c>
      <c r="CE257" s="39">
        <v>2610</v>
      </c>
      <c r="CF257" s="39" t="s">
        <v>334</v>
      </c>
      <c r="CG257" s="39">
        <v>77650</v>
      </c>
      <c r="CH257" s="39">
        <v>590</v>
      </c>
      <c r="CI257" s="39">
        <v>1900</v>
      </c>
      <c r="CJ257" s="39">
        <v>11330</v>
      </c>
      <c r="CK257" s="39">
        <v>19240</v>
      </c>
      <c r="CL257" s="39">
        <v>19480</v>
      </c>
      <c r="CM257" s="39">
        <v>11060</v>
      </c>
      <c r="CN257" s="39">
        <v>11660</v>
      </c>
      <c r="CO257" s="39">
        <v>2630</v>
      </c>
      <c r="CP257" s="39" t="s">
        <v>334</v>
      </c>
      <c r="CQ257" s="39">
        <v>77890</v>
      </c>
      <c r="CR257" s="39">
        <v>600</v>
      </c>
      <c r="CS257" s="39">
        <v>1920</v>
      </c>
      <c r="CT257" s="39">
        <v>11360</v>
      </c>
      <c r="CU257" s="39">
        <v>19250</v>
      </c>
      <c r="CV257" s="39">
        <v>19480</v>
      </c>
      <c r="CW257" s="39">
        <v>11080</v>
      </c>
      <c r="CX257" s="39">
        <v>11690</v>
      </c>
      <c r="CY257" s="39">
        <v>2660</v>
      </c>
      <c r="CZ257" s="39" t="s">
        <v>334</v>
      </c>
      <c r="DA257" s="39">
        <v>78040</v>
      </c>
      <c r="DB257" s="39">
        <v>610</v>
      </c>
      <c r="DC257" s="39">
        <v>1940</v>
      </c>
      <c r="DD257" s="39">
        <v>11410</v>
      </c>
      <c r="DE257" s="39">
        <v>19300</v>
      </c>
      <c r="DF257" s="39">
        <v>19510</v>
      </c>
      <c r="DG257" s="39">
        <v>11170</v>
      </c>
      <c r="DH257" s="39">
        <v>11740</v>
      </c>
      <c r="DI257" s="39">
        <v>2740</v>
      </c>
      <c r="DJ257" s="39" t="s">
        <v>334</v>
      </c>
      <c r="DK257" s="39">
        <v>78410</v>
      </c>
      <c r="DL257" s="39">
        <v>610</v>
      </c>
      <c r="DM257" s="39">
        <v>1940</v>
      </c>
      <c r="DN257" s="39">
        <v>11500</v>
      </c>
      <c r="DO257" s="39">
        <v>19420</v>
      </c>
      <c r="DP257" s="39">
        <v>19590</v>
      </c>
      <c r="DQ257" s="39">
        <v>11300</v>
      </c>
      <c r="DR257" s="39">
        <v>11860</v>
      </c>
      <c r="DS257" s="39">
        <v>2790</v>
      </c>
      <c r="DT257" s="39" t="s">
        <v>334</v>
      </c>
      <c r="DU257" s="39">
        <v>79000</v>
      </c>
      <c r="DV257" s="39">
        <v>610</v>
      </c>
      <c r="DW257" s="39">
        <v>1960</v>
      </c>
      <c r="DX257" s="39">
        <v>11600</v>
      </c>
      <c r="DY257" s="39">
        <v>19490</v>
      </c>
      <c r="DZ257" s="39">
        <v>19640</v>
      </c>
      <c r="EA257" s="39">
        <v>11340</v>
      </c>
      <c r="EB257" s="39">
        <v>11990</v>
      </c>
      <c r="EC257" s="39">
        <v>2830</v>
      </c>
      <c r="ED257" s="39" t="s">
        <v>334</v>
      </c>
      <c r="EE257" s="39">
        <v>79460</v>
      </c>
      <c r="EF257" s="39">
        <v>600</v>
      </c>
      <c r="EG257" s="39">
        <v>2000</v>
      </c>
      <c r="EH257" s="39">
        <v>11720</v>
      </c>
      <c r="EI257" s="39">
        <v>19570</v>
      </c>
      <c r="EJ257" s="39">
        <v>19770</v>
      </c>
      <c r="EK257" s="39">
        <v>11380</v>
      </c>
      <c r="EL257" s="39">
        <v>12100</v>
      </c>
      <c r="EM257" s="39">
        <v>2890</v>
      </c>
      <c r="EN257" s="39" t="s">
        <v>334</v>
      </c>
      <c r="EO257" s="39">
        <v>80030</v>
      </c>
      <c r="EP257" s="39">
        <v>530</v>
      </c>
      <c r="EQ257" s="39">
        <v>2040</v>
      </c>
      <c r="ER257" s="39">
        <v>11870</v>
      </c>
      <c r="ES257" s="39">
        <v>19640</v>
      </c>
      <c r="ET257" s="39">
        <v>19720</v>
      </c>
      <c r="EU257" s="39">
        <v>11440</v>
      </c>
      <c r="EV257" s="39">
        <v>12140</v>
      </c>
      <c r="EW257" s="39">
        <v>2940</v>
      </c>
      <c r="EX257" s="39" t="s">
        <v>334</v>
      </c>
      <c r="EY257" s="39">
        <v>80310</v>
      </c>
      <c r="EZ257" s="39">
        <v>520</v>
      </c>
      <c r="FA257" s="39">
        <v>2030</v>
      </c>
      <c r="FB257" s="39">
        <v>12040</v>
      </c>
      <c r="FC257" s="39">
        <v>19640</v>
      </c>
      <c r="FD257" s="39">
        <v>19650</v>
      </c>
      <c r="FE257" s="39">
        <v>11510</v>
      </c>
      <c r="FF257" s="39">
        <v>12200</v>
      </c>
      <c r="FG257" s="39">
        <v>3010</v>
      </c>
      <c r="FH257" s="39" t="s">
        <v>334</v>
      </c>
      <c r="FI257" s="39">
        <v>80590</v>
      </c>
      <c r="FJ257" s="39">
        <v>520</v>
      </c>
      <c r="FK257" s="39">
        <v>2080</v>
      </c>
      <c r="FL257" s="39">
        <v>12200</v>
      </c>
      <c r="FM257" s="39">
        <v>19760</v>
      </c>
      <c r="FN257" s="39">
        <v>19670</v>
      </c>
      <c r="FO257" s="39">
        <v>11570</v>
      </c>
      <c r="FP257" s="39">
        <v>12220</v>
      </c>
      <c r="FQ257" s="39">
        <v>3050</v>
      </c>
      <c r="FR257" s="39" t="s">
        <v>334</v>
      </c>
      <c r="FS257" s="39">
        <v>81070</v>
      </c>
      <c r="FT257" s="39">
        <v>520</v>
      </c>
      <c r="FU257" s="39">
        <v>2090</v>
      </c>
      <c r="FV257" s="39">
        <v>12370</v>
      </c>
      <c r="FW257" s="39">
        <v>19820</v>
      </c>
      <c r="FX257" s="39">
        <v>19640</v>
      </c>
      <c r="FY257" s="39">
        <v>11580</v>
      </c>
      <c r="FZ257" s="39">
        <v>12240</v>
      </c>
      <c r="GA257" s="39">
        <v>3120</v>
      </c>
      <c r="GB257" s="39" t="s">
        <v>334</v>
      </c>
      <c r="GC257" s="39">
        <v>81380</v>
      </c>
      <c r="GD257" s="39">
        <v>550</v>
      </c>
      <c r="GE257" s="39">
        <v>2100</v>
      </c>
      <c r="GF257" s="39">
        <v>12500</v>
      </c>
      <c r="GG257" s="39">
        <v>19880</v>
      </c>
      <c r="GH257" s="39">
        <v>19570</v>
      </c>
      <c r="GI257" s="39">
        <v>11610</v>
      </c>
      <c r="GJ257" s="39">
        <v>12310</v>
      </c>
      <c r="GK257" s="39">
        <v>3170</v>
      </c>
      <c r="GL257" s="39" t="s">
        <v>334</v>
      </c>
      <c r="GM257" s="39">
        <v>81680</v>
      </c>
      <c r="GN257" s="39">
        <v>540</v>
      </c>
      <c r="GO257" s="39">
        <v>2120</v>
      </c>
      <c r="GP257" s="39">
        <v>12600</v>
      </c>
      <c r="GQ257" s="39">
        <v>19920</v>
      </c>
      <c r="GR257" s="39">
        <v>19580</v>
      </c>
      <c r="GS257" s="39">
        <v>11600</v>
      </c>
      <c r="GT257" s="39">
        <v>12380</v>
      </c>
      <c r="GU257" s="39">
        <v>3210</v>
      </c>
      <c r="GV257" s="39" t="s">
        <v>334</v>
      </c>
      <c r="GW257" s="39">
        <v>81940</v>
      </c>
      <c r="GX257" s="39">
        <v>550</v>
      </c>
      <c r="GY257" s="39">
        <v>2120</v>
      </c>
      <c r="GZ257" s="39">
        <v>12760</v>
      </c>
      <c r="HA257" s="39">
        <v>20130</v>
      </c>
      <c r="HB257" s="39">
        <v>19670</v>
      </c>
      <c r="HC257" s="39">
        <v>11650</v>
      </c>
      <c r="HD257" s="39">
        <v>12450</v>
      </c>
      <c r="HE257" s="39">
        <v>3250</v>
      </c>
      <c r="HF257" s="39" t="s">
        <v>334</v>
      </c>
      <c r="HG257" s="39">
        <v>82550</v>
      </c>
      <c r="HH257" s="39">
        <v>590</v>
      </c>
      <c r="HI257" s="39">
        <v>2120</v>
      </c>
      <c r="HJ257" s="39">
        <v>12810</v>
      </c>
      <c r="HK257" s="39">
        <v>20140</v>
      </c>
      <c r="HL257" s="39">
        <v>19640</v>
      </c>
      <c r="HM257" s="39">
        <v>11740</v>
      </c>
      <c r="HN257" s="39">
        <v>12470</v>
      </c>
      <c r="HO257" s="39">
        <v>3310</v>
      </c>
      <c r="HP257" s="39" t="s">
        <v>334</v>
      </c>
      <c r="HQ257" s="39">
        <v>82820</v>
      </c>
      <c r="HR257" s="39">
        <v>590</v>
      </c>
      <c r="HS257" s="39">
        <v>2120</v>
      </c>
      <c r="HT257" s="39">
        <v>12890</v>
      </c>
      <c r="HU257" s="39">
        <v>20200</v>
      </c>
      <c r="HV257" s="39">
        <v>19620</v>
      </c>
      <c r="HW257" s="39">
        <v>11770</v>
      </c>
      <c r="HX257" s="39">
        <v>12550</v>
      </c>
      <c r="HY257" s="39">
        <v>3360</v>
      </c>
      <c r="HZ257" s="39" t="s">
        <v>334</v>
      </c>
      <c r="IA257" s="39">
        <v>83080</v>
      </c>
      <c r="IB257" s="39">
        <v>600</v>
      </c>
      <c r="IC257" s="39">
        <v>2130</v>
      </c>
      <c r="ID257" s="39">
        <v>13030</v>
      </c>
      <c r="IE257" s="39">
        <v>20310</v>
      </c>
      <c r="IF257" s="39">
        <v>19630</v>
      </c>
      <c r="IG257" s="39">
        <v>11840</v>
      </c>
      <c r="IH257" s="39">
        <v>12600</v>
      </c>
      <c r="II257" s="39">
        <v>3390</v>
      </c>
      <c r="IJ257" s="39" t="s">
        <v>334</v>
      </c>
      <c r="IK257" s="39">
        <v>83540</v>
      </c>
      <c r="IL257" s="39">
        <v>610</v>
      </c>
      <c r="IM257" s="39">
        <v>2160</v>
      </c>
      <c r="IN257" s="39">
        <v>13190</v>
      </c>
      <c r="IO257" s="39">
        <v>20520</v>
      </c>
      <c r="IP257" s="39">
        <v>19670</v>
      </c>
      <c r="IQ257" s="39">
        <v>11900</v>
      </c>
      <c r="IR257" s="39">
        <v>12670</v>
      </c>
      <c r="IS257" s="39">
        <v>3410</v>
      </c>
      <c r="IT257" s="39" t="s">
        <v>334</v>
      </c>
      <c r="IU257" s="39">
        <v>84130</v>
      </c>
      <c r="IV257" s="39">
        <v>610</v>
      </c>
      <c r="IW257" s="39">
        <v>2160</v>
      </c>
      <c r="IX257" s="39">
        <v>13220</v>
      </c>
      <c r="IY257" s="39">
        <v>20580</v>
      </c>
      <c r="IZ257" s="39">
        <v>19730</v>
      </c>
      <c r="JA257" s="39">
        <v>11950</v>
      </c>
      <c r="JB257" s="39">
        <v>12760</v>
      </c>
      <c r="JC257" s="39">
        <v>3450</v>
      </c>
      <c r="JD257" s="39" t="s">
        <v>334</v>
      </c>
      <c r="JE257" s="39">
        <v>84460</v>
      </c>
      <c r="JF257" s="39">
        <v>600</v>
      </c>
      <c r="JG257" s="39">
        <v>2170</v>
      </c>
      <c r="JH257" s="39">
        <v>13280</v>
      </c>
      <c r="JI257" s="39">
        <v>20690</v>
      </c>
      <c r="JJ257" s="39">
        <v>19820</v>
      </c>
      <c r="JK257" s="39">
        <v>11970</v>
      </c>
      <c r="JL257" s="39">
        <v>12820</v>
      </c>
      <c r="JM257" s="39">
        <v>3470</v>
      </c>
      <c r="JN257" s="39" t="s">
        <v>334</v>
      </c>
      <c r="JO257" s="39">
        <v>84810</v>
      </c>
      <c r="JP257" s="39">
        <v>580</v>
      </c>
      <c r="JQ257" s="39">
        <v>2170</v>
      </c>
      <c r="JR257" s="39">
        <v>13320</v>
      </c>
      <c r="JS257" s="39">
        <v>20710</v>
      </c>
      <c r="JT257" s="39">
        <v>19830</v>
      </c>
      <c r="JU257" s="39">
        <v>11990</v>
      </c>
      <c r="JV257" s="39">
        <v>12880</v>
      </c>
      <c r="JW257" s="39">
        <v>3490</v>
      </c>
      <c r="JX257" s="39" t="s">
        <v>334</v>
      </c>
      <c r="JY257" s="39">
        <v>84960</v>
      </c>
      <c r="JZ257" s="39">
        <v>580</v>
      </c>
      <c r="KA257" s="39">
        <v>2180</v>
      </c>
      <c r="KB257" s="39">
        <v>13370</v>
      </c>
      <c r="KC257" s="39">
        <v>20740</v>
      </c>
      <c r="KD257" s="39">
        <v>19860</v>
      </c>
      <c r="KE257" s="39">
        <v>12000</v>
      </c>
      <c r="KF257" s="39">
        <v>12950</v>
      </c>
      <c r="KG257" s="39">
        <v>3510</v>
      </c>
      <c r="KH257" s="39" t="s">
        <v>334</v>
      </c>
      <c r="KI257" s="39">
        <v>85180</v>
      </c>
      <c r="KJ257" s="39">
        <v>590</v>
      </c>
      <c r="KK257" s="39">
        <v>2180</v>
      </c>
      <c r="KL257" s="39">
        <v>13390</v>
      </c>
      <c r="KM257" s="39">
        <v>20740</v>
      </c>
      <c r="KN257" s="39">
        <v>19850</v>
      </c>
      <c r="KO257" s="39">
        <v>12050</v>
      </c>
      <c r="KP257" s="39">
        <v>13040</v>
      </c>
      <c r="KQ257" s="39">
        <v>3550</v>
      </c>
      <c r="KR257" s="39" t="s">
        <v>334</v>
      </c>
      <c r="KS257" s="39">
        <v>85370</v>
      </c>
      <c r="KT257" s="39">
        <v>600</v>
      </c>
      <c r="KU257" s="39">
        <v>2180</v>
      </c>
      <c r="KV257" s="39">
        <v>13440</v>
      </c>
      <c r="KW257" s="39">
        <v>20740</v>
      </c>
      <c r="KX257" s="39">
        <v>19800</v>
      </c>
      <c r="KY257" s="39">
        <v>12100</v>
      </c>
      <c r="KZ257" s="39">
        <v>13150</v>
      </c>
      <c r="LA257" s="39">
        <v>3590</v>
      </c>
      <c r="LB257" s="39" t="s">
        <v>334</v>
      </c>
      <c r="LC257" s="39">
        <v>85600</v>
      </c>
      <c r="LD257" t="str">
        <f>INDEX(Lookup!$F$2:$F$375, MATCH(D257,Lookup!$A$2:$A$375,0))</f>
        <v>Greater London Authority</v>
      </c>
    </row>
    <row r="258" spans="2:316" ht="15" customHeight="1" x14ac:dyDescent="0.25">
      <c r="B258" s="1" t="s">
        <v>342</v>
      </c>
      <c r="C258" s="42">
        <v>5870</v>
      </c>
      <c r="D258" s="42" t="s">
        <v>843</v>
      </c>
      <c r="E258" s="37" t="s">
        <v>844</v>
      </c>
      <c r="F258" s="38">
        <v>140</v>
      </c>
      <c r="G258" s="38">
        <v>5710</v>
      </c>
      <c r="H258" s="38">
        <v>23690</v>
      </c>
      <c r="I258" s="38">
        <v>20470</v>
      </c>
      <c r="J258" s="38">
        <v>11830</v>
      </c>
      <c r="K258" s="38">
        <v>6800</v>
      </c>
      <c r="L258" s="38">
        <v>3680</v>
      </c>
      <c r="M258" s="38">
        <v>210</v>
      </c>
      <c r="N258" s="38" t="s">
        <v>334</v>
      </c>
      <c r="O258" s="39">
        <v>72520</v>
      </c>
      <c r="P258" s="39">
        <v>290</v>
      </c>
      <c r="Q258" s="39">
        <v>6020</v>
      </c>
      <c r="R258" s="39">
        <v>23630</v>
      </c>
      <c r="S258" s="39">
        <v>20990</v>
      </c>
      <c r="T258" s="39">
        <v>11410</v>
      </c>
      <c r="U258" s="39">
        <v>6670</v>
      </c>
      <c r="V258" s="39">
        <v>3640</v>
      </c>
      <c r="W258" s="39">
        <v>220</v>
      </c>
      <c r="X258" s="39" t="s">
        <v>334</v>
      </c>
      <c r="Y258" s="39">
        <v>72860</v>
      </c>
      <c r="Z258" s="39">
        <v>400</v>
      </c>
      <c r="AA258" s="39">
        <v>6260</v>
      </c>
      <c r="AB258" s="39">
        <v>23670</v>
      </c>
      <c r="AC258" s="39">
        <v>21360</v>
      </c>
      <c r="AD258" s="39">
        <v>11410</v>
      </c>
      <c r="AE258" s="39">
        <v>6500</v>
      </c>
      <c r="AF258" s="39">
        <v>3580</v>
      </c>
      <c r="AG258" s="39">
        <v>220</v>
      </c>
      <c r="AH258" s="39" t="s">
        <v>334</v>
      </c>
      <c r="AI258" s="39">
        <v>73410</v>
      </c>
      <c r="AJ258" s="39">
        <v>440</v>
      </c>
      <c r="AK258" s="39">
        <v>6570</v>
      </c>
      <c r="AL258" s="39">
        <v>23810</v>
      </c>
      <c r="AM258" s="39">
        <v>21650</v>
      </c>
      <c r="AN258" s="39">
        <v>11360</v>
      </c>
      <c r="AO258" s="39">
        <v>6470</v>
      </c>
      <c r="AP258" s="39">
        <v>3570</v>
      </c>
      <c r="AQ258" s="39">
        <v>210</v>
      </c>
      <c r="AR258" s="39" t="s">
        <v>334</v>
      </c>
      <c r="AS258" s="39">
        <v>74080</v>
      </c>
      <c r="AT258" s="39">
        <v>450</v>
      </c>
      <c r="AU258" s="39">
        <v>6700</v>
      </c>
      <c r="AV258" s="39">
        <v>23930</v>
      </c>
      <c r="AW258" s="39">
        <v>21890</v>
      </c>
      <c r="AX258" s="39">
        <v>11430</v>
      </c>
      <c r="AY258" s="39">
        <v>6510</v>
      </c>
      <c r="AZ258" s="39">
        <v>3560</v>
      </c>
      <c r="BA258" s="39">
        <v>230</v>
      </c>
      <c r="BB258" s="39" t="s">
        <v>334</v>
      </c>
      <c r="BC258" s="39">
        <v>74690</v>
      </c>
      <c r="BD258" s="39">
        <v>490</v>
      </c>
      <c r="BE258" s="39">
        <v>6820</v>
      </c>
      <c r="BF258" s="39">
        <v>24050</v>
      </c>
      <c r="BG258" s="39">
        <v>21960</v>
      </c>
      <c r="BH258" s="39">
        <v>11570</v>
      </c>
      <c r="BI258" s="39">
        <v>6520</v>
      </c>
      <c r="BJ258" s="39">
        <v>3570</v>
      </c>
      <c r="BK258" s="39">
        <v>240</v>
      </c>
      <c r="BL258" s="39" t="s">
        <v>334</v>
      </c>
      <c r="BM258" s="39">
        <v>75200</v>
      </c>
      <c r="BN258" s="39">
        <v>520</v>
      </c>
      <c r="BO258" s="39">
        <v>6910</v>
      </c>
      <c r="BP258" s="39">
        <v>24100</v>
      </c>
      <c r="BQ258" s="39">
        <v>21990</v>
      </c>
      <c r="BR258" s="39">
        <v>11630</v>
      </c>
      <c r="BS258" s="39">
        <v>6520</v>
      </c>
      <c r="BT258" s="39">
        <v>3570</v>
      </c>
      <c r="BU258" s="39">
        <v>260</v>
      </c>
      <c r="BV258" s="39" t="s">
        <v>334</v>
      </c>
      <c r="BW258" s="39">
        <v>75490</v>
      </c>
      <c r="BX258" s="39">
        <v>520</v>
      </c>
      <c r="BY258" s="39">
        <v>7030</v>
      </c>
      <c r="BZ258" s="39">
        <v>24100</v>
      </c>
      <c r="CA258" s="39">
        <v>22120</v>
      </c>
      <c r="CB258" s="39">
        <v>11690</v>
      </c>
      <c r="CC258" s="39">
        <v>6520</v>
      </c>
      <c r="CD258" s="39">
        <v>3600</v>
      </c>
      <c r="CE258" s="39">
        <v>250</v>
      </c>
      <c r="CF258" s="39" t="s">
        <v>334</v>
      </c>
      <c r="CG258" s="39">
        <v>75810</v>
      </c>
      <c r="CH258" s="39">
        <v>520</v>
      </c>
      <c r="CI258" s="39">
        <v>6810</v>
      </c>
      <c r="CJ258" s="39">
        <v>24120</v>
      </c>
      <c r="CK258" s="39">
        <v>22370</v>
      </c>
      <c r="CL258" s="39">
        <v>11740</v>
      </c>
      <c r="CM258" s="39">
        <v>6550</v>
      </c>
      <c r="CN258" s="39">
        <v>3620</v>
      </c>
      <c r="CO258" s="39">
        <v>250</v>
      </c>
      <c r="CP258" s="39" t="s">
        <v>334</v>
      </c>
      <c r="CQ258" s="39">
        <v>75980</v>
      </c>
      <c r="CR258" s="39">
        <v>580</v>
      </c>
      <c r="CS258" s="39">
        <v>6750</v>
      </c>
      <c r="CT258" s="39">
        <v>24180</v>
      </c>
      <c r="CU258" s="39">
        <v>22470</v>
      </c>
      <c r="CV258" s="39">
        <v>11770</v>
      </c>
      <c r="CW258" s="39">
        <v>6570</v>
      </c>
      <c r="CX258" s="39">
        <v>3660</v>
      </c>
      <c r="CY258" s="39">
        <v>250</v>
      </c>
      <c r="CZ258" s="39" t="s">
        <v>334</v>
      </c>
      <c r="DA258" s="39">
        <v>76220</v>
      </c>
      <c r="DB258" s="39">
        <v>570</v>
      </c>
      <c r="DC258" s="39">
        <v>6750</v>
      </c>
      <c r="DD258" s="39">
        <v>24300</v>
      </c>
      <c r="DE258" s="39">
        <v>22540</v>
      </c>
      <c r="DF258" s="39">
        <v>11810</v>
      </c>
      <c r="DG258" s="39">
        <v>6580</v>
      </c>
      <c r="DH258" s="39">
        <v>3670</v>
      </c>
      <c r="DI258" s="39">
        <v>250</v>
      </c>
      <c r="DJ258" s="39" t="s">
        <v>334</v>
      </c>
      <c r="DK258" s="39">
        <v>76470</v>
      </c>
      <c r="DL258" s="39">
        <v>600</v>
      </c>
      <c r="DM258" s="39">
        <v>6650</v>
      </c>
      <c r="DN258" s="39">
        <v>24440</v>
      </c>
      <c r="DO258" s="39">
        <v>22680</v>
      </c>
      <c r="DP258" s="39">
        <v>11790</v>
      </c>
      <c r="DQ258" s="39">
        <v>6600</v>
      </c>
      <c r="DR258" s="39">
        <v>3660</v>
      </c>
      <c r="DS258" s="39">
        <v>250</v>
      </c>
      <c r="DT258" s="39" t="s">
        <v>334</v>
      </c>
      <c r="DU258" s="39">
        <v>76660</v>
      </c>
      <c r="DV258" s="39">
        <v>620</v>
      </c>
      <c r="DW258" s="39">
        <v>6590</v>
      </c>
      <c r="DX258" s="39">
        <v>24730</v>
      </c>
      <c r="DY258" s="39">
        <v>22900</v>
      </c>
      <c r="DZ258" s="39">
        <v>11870</v>
      </c>
      <c r="EA258" s="39">
        <v>6690</v>
      </c>
      <c r="EB258" s="39">
        <v>3650</v>
      </c>
      <c r="EC258" s="39">
        <v>250</v>
      </c>
      <c r="ED258" s="39" t="s">
        <v>334</v>
      </c>
      <c r="EE258" s="39">
        <v>77300</v>
      </c>
      <c r="EF258" s="39">
        <v>660</v>
      </c>
      <c r="EG258" s="39">
        <v>6520</v>
      </c>
      <c r="EH258" s="39">
        <v>25010</v>
      </c>
      <c r="EI258" s="39">
        <v>23060</v>
      </c>
      <c r="EJ258" s="39">
        <v>11900</v>
      </c>
      <c r="EK258" s="39">
        <v>6720</v>
      </c>
      <c r="EL258" s="39">
        <v>3640</v>
      </c>
      <c r="EM258" s="39">
        <v>250</v>
      </c>
      <c r="EN258" s="39" t="s">
        <v>334</v>
      </c>
      <c r="EO258" s="39">
        <v>77760</v>
      </c>
      <c r="EP258" s="39">
        <v>690</v>
      </c>
      <c r="EQ258" s="39">
        <v>6500</v>
      </c>
      <c r="ER258" s="39">
        <v>25270</v>
      </c>
      <c r="ES258" s="39">
        <v>23150</v>
      </c>
      <c r="ET258" s="39">
        <v>11940</v>
      </c>
      <c r="EU258" s="39">
        <v>6750</v>
      </c>
      <c r="EV258" s="39">
        <v>3620</v>
      </c>
      <c r="EW258" s="39">
        <v>250</v>
      </c>
      <c r="EX258" s="39" t="s">
        <v>334</v>
      </c>
      <c r="EY258" s="39">
        <v>78170</v>
      </c>
      <c r="EZ258" s="39">
        <v>720</v>
      </c>
      <c r="FA258" s="39">
        <v>6570</v>
      </c>
      <c r="FB258" s="39">
        <v>25510</v>
      </c>
      <c r="FC258" s="39">
        <v>23370</v>
      </c>
      <c r="FD258" s="39">
        <v>12040</v>
      </c>
      <c r="FE258" s="39">
        <v>6730</v>
      </c>
      <c r="FF258" s="39">
        <v>3620</v>
      </c>
      <c r="FG258" s="39">
        <v>250</v>
      </c>
      <c r="FH258" s="39" t="s">
        <v>334</v>
      </c>
      <c r="FI258" s="39">
        <v>78790</v>
      </c>
      <c r="FJ258" s="39">
        <v>730</v>
      </c>
      <c r="FK258" s="39">
        <v>6680</v>
      </c>
      <c r="FL258" s="39">
        <v>25780</v>
      </c>
      <c r="FM258" s="39">
        <v>23530</v>
      </c>
      <c r="FN258" s="39">
        <v>12040</v>
      </c>
      <c r="FO258" s="39">
        <v>6730</v>
      </c>
      <c r="FP258" s="39">
        <v>3630</v>
      </c>
      <c r="FQ258" s="39">
        <v>250</v>
      </c>
      <c r="FR258" s="39" t="s">
        <v>334</v>
      </c>
      <c r="FS258" s="39">
        <v>79370</v>
      </c>
      <c r="FT258" s="39">
        <v>730</v>
      </c>
      <c r="FU258" s="39">
        <v>6860</v>
      </c>
      <c r="FV258" s="39">
        <v>25960</v>
      </c>
      <c r="FW258" s="39">
        <v>23400</v>
      </c>
      <c r="FX258" s="39">
        <v>12050</v>
      </c>
      <c r="FY258" s="39">
        <v>6700</v>
      </c>
      <c r="FZ258" s="39">
        <v>3630</v>
      </c>
      <c r="GA258" s="39">
        <v>250</v>
      </c>
      <c r="GB258" s="39" t="s">
        <v>334</v>
      </c>
      <c r="GC258" s="39">
        <v>79580</v>
      </c>
      <c r="GD258" s="39">
        <v>740</v>
      </c>
      <c r="GE258" s="39">
        <v>6920</v>
      </c>
      <c r="GF258" s="39">
        <v>26040</v>
      </c>
      <c r="GG258" s="39">
        <v>23420</v>
      </c>
      <c r="GH258" s="39">
        <v>12060</v>
      </c>
      <c r="GI258" s="39">
        <v>6700</v>
      </c>
      <c r="GJ258" s="39">
        <v>3630</v>
      </c>
      <c r="GK258" s="39">
        <v>250</v>
      </c>
      <c r="GL258" s="39" t="s">
        <v>334</v>
      </c>
      <c r="GM258" s="39">
        <v>79760</v>
      </c>
      <c r="GN258" s="39">
        <v>790</v>
      </c>
      <c r="GO258" s="39">
        <v>7050</v>
      </c>
      <c r="GP258" s="39">
        <v>26180</v>
      </c>
      <c r="GQ258" s="39">
        <v>23570</v>
      </c>
      <c r="GR258" s="39">
        <v>12110</v>
      </c>
      <c r="GS258" s="39">
        <v>6760</v>
      </c>
      <c r="GT258" s="39">
        <v>3650</v>
      </c>
      <c r="GU258" s="39">
        <v>260</v>
      </c>
      <c r="GV258" s="39" t="s">
        <v>334</v>
      </c>
      <c r="GW258" s="39">
        <v>80370</v>
      </c>
      <c r="GX258" s="39">
        <v>810</v>
      </c>
      <c r="GY258" s="39">
        <v>7180</v>
      </c>
      <c r="GZ258" s="39">
        <v>26260</v>
      </c>
      <c r="HA258" s="39">
        <v>23600</v>
      </c>
      <c r="HB258" s="39">
        <v>12120</v>
      </c>
      <c r="HC258" s="39">
        <v>6810</v>
      </c>
      <c r="HD258" s="39">
        <v>3660</v>
      </c>
      <c r="HE258" s="39">
        <v>260</v>
      </c>
      <c r="HF258" s="39" t="s">
        <v>334</v>
      </c>
      <c r="HG258" s="39">
        <v>80700</v>
      </c>
      <c r="HH258" s="39">
        <v>810</v>
      </c>
      <c r="HI258" s="39">
        <v>7190</v>
      </c>
      <c r="HJ258" s="39">
        <v>26360</v>
      </c>
      <c r="HK258" s="39">
        <v>23660</v>
      </c>
      <c r="HL258" s="39">
        <v>12200</v>
      </c>
      <c r="HM258" s="39">
        <v>6840</v>
      </c>
      <c r="HN258" s="39">
        <v>3670</v>
      </c>
      <c r="HO258" s="39">
        <v>270</v>
      </c>
      <c r="HP258" s="39" t="s">
        <v>334</v>
      </c>
      <c r="HQ258" s="39">
        <v>81000</v>
      </c>
      <c r="HR258" s="39">
        <v>810</v>
      </c>
      <c r="HS258" s="39">
        <v>7260</v>
      </c>
      <c r="HT258" s="39">
        <v>26510</v>
      </c>
      <c r="HU258" s="39">
        <v>23700</v>
      </c>
      <c r="HV258" s="39">
        <v>12260</v>
      </c>
      <c r="HW258" s="39">
        <v>6870</v>
      </c>
      <c r="HX258" s="39">
        <v>3690</v>
      </c>
      <c r="HY258" s="39">
        <v>260</v>
      </c>
      <c r="HZ258" s="39" t="s">
        <v>334</v>
      </c>
      <c r="IA258" s="39">
        <v>81350</v>
      </c>
      <c r="IB258" s="39">
        <v>810</v>
      </c>
      <c r="IC258" s="39">
        <v>7350</v>
      </c>
      <c r="ID258" s="39">
        <v>26530</v>
      </c>
      <c r="IE258" s="39">
        <v>23770</v>
      </c>
      <c r="IF258" s="39">
        <v>12320</v>
      </c>
      <c r="IG258" s="39">
        <v>6880</v>
      </c>
      <c r="IH258" s="39">
        <v>3700</v>
      </c>
      <c r="II258" s="39">
        <v>260</v>
      </c>
      <c r="IJ258" s="39" t="s">
        <v>334</v>
      </c>
      <c r="IK258" s="39">
        <v>81620</v>
      </c>
      <c r="IL258" s="39">
        <v>850</v>
      </c>
      <c r="IM258" s="39">
        <v>7510</v>
      </c>
      <c r="IN258" s="39">
        <v>26880</v>
      </c>
      <c r="IO258" s="39">
        <v>23980</v>
      </c>
      <c r="IP258" s="39">
        <v>12370</v>
      </c>
      <c r="IQ258" s="39">
        <v>6910</v>
      </c>
      <c r="IR258" s="39">
        <v>3710</v>
      </c>
      <c r="IS258" s="39">
        <v>270</v>
      </c>
      <c r="IT258" s="39" t="s">
        <v>334</v>
      </c>
      <c r="IU258" s="39">
        <v>82480</v>
      </c>
      <c r="IV258" s="39">
        <v>860</v>
      </c>
      <c r="IW258" s="39">
        <v>7650</v>
      </c>
      <c r="IX258" s="39">
        <v>27160</v>
      </c>
      <c r="IY258" s="39">
        <v>24150</v>
      </c>
      <c r="IZ258" s="39">
        <v>12420</v>
      </c>
      <c r="JA258" s="39">
        <v>6920</v>
      </c>
      <c r="JB258" s="39">
        <v>3720</v>
      </c>
      <c r="JC258" s="39">
        <v>270</v>
      </c>
      <c r="JD258" s="39" t="s">
        <v>334</v>
      </c>
      <c r="JE258" s="39">
        <v>83150</v>
      </c>
      <c r="JF258" s="39">
        <v>910</v>
      </c>
      <c r="JG258" s="39">
        <v>7720</v>
      </c>
      <c r="JH258" s="39">
        <v>27360</v>
      </c>
      <c r="JI258" s="39">
        <v>24220</v>
      </c>
      <c r="JJ258" s="39">
        <v>12540</v>
      </c>
      <c r="JK258" s="39">
        <v>6940</v>
      </c>
      <c r="JL258" s="39">
        <v>3720</v>
      </c>
      <c r="JM258" s="39">
        <v>270</v>
      </c>
      <c r="JN258" s="39" t="s">
        <v>334</v>
      </c>
      <c r="JO258" s="39">
        <v>83680</v>
      </c>
      <c r="JP258" s="39">
        <v>940</v>
      </c>
      <c r="JQ258" s="39">
        <v>7800</v>
      </c>
      <c r="JR258" s="39">
        <v>27700</v>
      </c>
      <c r="JS258" s="39">
        <v>24390</v>
      </c>
      <c r="JT258" s="39">
        <v>12740</v>
      </c>
      <c r="JU258" s="39">
        <v>6960</v>
      </c>
      <c r="JV258" s="39">
        <v>3730</v>
      </c>
      <c r="JW258" s="39">
        <v>280</v>
      </c>
      <c r="JX258" s="39" t="s">
        <v>334</v>
      </c>
      <c r="JY258" s="39">
        <v>84530</v>
      </c>
      <c r="JZ258" s="39">
        <v>970</v>
      </c>
      <c r="KA258" s="39">
        <v>7870</v>
      </c>
      <c r="KB258" s="39">
        <v>27810</v>
      </c>
      <c r="KC258" s="39">
        <v>24600</v>
      </c>
      <c r="KD258" s="39">
        <v>12740</v>
      </c>
      <c r="KE258" s="39">
        <v>6990</v>
      </c>
      <c r="KF258" s="39">
        <v>3730</v>
      </c>
      <c r="KG258" s="39">
        <v>280</v>
      </c>
      <c r="KH258" s="39" t="s">
        <v>334</v>
      </c>
      <c r="KI258" s="39">
        <v>84990</v>
      </c>
      <c r="KJ258" s="39">
        <v>1020</v>
      </c>
      <c r="KK258" s="39">
        <v>7940</v>
      </c>
      <c r="KL258" s="39">
        <v>28020</v>
      </c>
      <c r="KM258" s="39">
        <v>24650</v>
      </c>
      <c r="KN258" s="39">
        <v>12830</v>
      </c>
      <c r="KO258" s="39">
        <v>7000</v>
      </c>
      <c r="KP258" s="39">
        <v>3750</v>
      </c>
      <c r="KQ258" s="39">
        <v>290</v>
      </c>
      <c r="KR258" s="39" t="s">
        <v>334</v>
      </c>
      <c r="KS258" s="39">
        <v>85500</v>
      </c>
      <c r="KT258" s="39">
        <v>1070</v>
      </c>
      <c r="KU258" s="39">
        <v>7980</v>
      </c>
      <c r="KV258" s="39">
        <v>28160</v>
      </c>
      <c r="KW258" s="39">
        <v>24800</v>
      </c>
      <c r="KX258" s="39">
        <v>12860</v>
      </c>
      <c r="KY258" s="39">
        <v>7050</v>
      </c>
      <c r="KZ258" s="39">
        <v>3760</v>
      </c>
      <c r="LA258" s="39">
        <v>290</v>
      </c>
      <c r="LB258" s="39" t="s">
        <v>334</v>
      </c>
      <c r="LC258" s="39">
        <v>85970</v>
      </c>
      <c r="LD258" t="str">
        <f>INDEX(Lookup!$F$2:$F$375, MATCH(D258,Lookup!$A$2:$A$375,0))</f>
        <v>Greater London Authority</v>
      </c>
    </row>
    <row r="259" spans="2:316" ht="15" customHeight="1" x14ac:dyDescent="0.25">
      <c r="B259" s="1" t="s">
        <v>342</v>
      </c>
      <c r="C259" s="42">
        <v>5930</v>
      </c>
      <c r="D259" s="42" t="s">
        <v>845</v>
      </c>
      <c r="E259" s="37" t="s">
        <v>846</v>
      </c>
      <c r="F259" s="38">
        <v>6300</v>
      </c>
      <c r="G259" s="38">
        <v>23310</v>
      </c>
      <c r="H259" s="38">
        <v>31480</v>
      </c>
      <c r="I259" s="38">
        <v>20080</v>
      </c>
      <c r="J259" s="38">
        <v>8140</v>
      </c>
      <c r="K259" s="38">
        <v>1960</v>
      </c>
      <c r="L259" s="38">
        <v>440</v>
      </c>
      <c r="M259" s="38">
        <v>20</v>
      </c>
      <c r="N259" s="38" t="s">
        <v>334</v>
      </c>
      <c r="O259" s="39">
        <v>91740</v>
      </c>
      <c r="P259" s="39">
        <v>6300</v>
      </c>
      <c r="Q259" s="39">
        <v>23530</v>
      </c>
      <c r="R259" s="39">
        <v>31620</v>
      </c>
      <c r="S259" s="39">
        <v>20130</v>
      </c>
      <c r="T259" s="39">
        <v>8130</v>
      </c>
      <c r="U259" s="39">
        <v>1940</v>
      </c>
      <c r="V259" s="39">
        <v>440</v>
      </c>
      <c r="W259" s="39">
        <v>20</v>
      </c>
      <c r="X259" s="39" t="s">
        <v>334</v>
      </c>
      <c r="Y259" s="39">
        <v>92110</v>
      </c>
      <c r="Z259" s="39">
        <v>6520</v>
      </c>
      <c r="AA259" s="39">
        <v>23800</v>
      </c>
      <c r="AB259" s="39">
        <v>31690</v>
      </c>
      <c r="AC259" s="39">
        <v>20270</v>
      </c>
      <c r="AD259" s="39">
        <v>8040</v>
      </c>
      <c r="AE259" s="39">
        <v>1850</v>
      </c>
      <c r="AF259" s="39">
        <v>420</v>
      </c>
      <c r="AG259" s="39">
        <v>20</v>
      </c>
      <c r="AH259" s="39" t="s">
        <v>334</v>
      </c>
      <c r="AI259" s="39">
        <v>92610</v>
      </c>
      <c r="AJ259" s="39">
        <v>6280</v>
      </c>
      <c r="AK259" s="39">
        <v>24150</v>
      </c>
      <c r="AL259" s="39">
        <v>31480</v>
      </c>
      <c r="AM259" s="39">
        <v>20650</v>
      </c>
      <c r="AN259" s="39">
        <v>7980</v>
      </c>
      <c r="AO259" s="39">
        <v>1800</v>
      </c>
      <c r="AP259" s="39">
        <v>430</v>
      </c>
      <c r="AQ259" s="39">
        <v>20</v>
      </c>
      <c r="AR259" s="39" t="s">
        <v>334</v>
      </c>
      <c r="AS259" s="39">
        <v>92790</v>
      </c>
      <c r="AT259" s="39">
        <v>5910</v>
      </c>
      <c r="AU259" s="39">
        <v>24310</v>
      </c>
      <c r="AV259" s="39">
        <v>31630</v>
      </c>
      <c r="AW259" s="39">
        <v>20880</v>
      </c>
      <c r="AX259" s="39">
        <v>7970</v>
      </c>
      <c r="AY259" s="39">
        <v>1790</v>
      </c>
      <c r="AZ259" s="39">
        <v>440</v>
      </c>
      <c r="BA259" s="39">
        <v>20</v>
      </c>
      <c r="BB259" s="39" t="s">
        <v>334</v>
      </c>
      <c r="BC259" s="39">
        <v>92950</v>
      </c>
      <c r="BD259" s="39">
        <v>5550</v>
      </c>
      <c r="BE259" s="39">
        <v>24620</v>
      </c>
      <c r="BF259" s="39">
        <v>31660</v>
      </c>
      <c r="BG259" s="39">
        <v>21180</v>
      </c>
      <c r="BH259" s="39">
        <v>7970</v>
      </c>
      <c r="BI259" s="39">
        <v>1790</v>
      </c>
      <c r="BJ259" s="39">
        <v>440</v>
      </c>
      <c r="BK259" s="39">
        <v>20</v>
      </c>
      <c r="BL259" s="39" t="s">
        <v>334</v>
      </c>
      <c r="BM259" s="39">
        <v>93230</v>
      </c>
      <c r="BN259" s="39">
        <v>5030</v>
      </c>
      <c r="BO259" s="39">
        <v>24850</v>
      </c>
      <c r="BP259" s="39">
        <v>31760</v>
      </c>
      <c r="BQ259" s="39">
        <v>21610</v>
      </c>
      <c r="BR259" s="39">
        <v>8030</v>
      </c>
      <c r="BS259" s="39">
        <v>1790</v>
      </c>
      <c r="BT259" s="39">
        <v>450</v>
      </c>
      <c r="BU259" s="39">
        <v>30</v>
      </c>
      <c r="BV259" s="39" t="s">
        <v>334</v>
      </c>
      <c r="BW259" s="39">
        <v>93540</v>
      </c>
      <c r="BX259" s="39">
        <v>4720</v>
      </c>
      <c r="BY259" s="39">
        <v>24900</v>
      </c>
      <c r="BZ259" s="39">
        <v>31820</v>
      </c>
      <c r="CA259" s="39">
        <v>21690</v>
      </c>
      <c r="CB259" s="39">
        <v>8050</v>
      </c>
      <c r="CC259" s="39">
        <v>1800</v>
      </c>
      <c r="CD259" s="39">
        <v>450</v>
      </c>
      <c r="CE259" s="39">
        <v>30</v>
      </c>
      <c r="CF259" s="39" t="s">
        <v>334</v>
      </c>
      <c r="CG259" s="39">
        <v>93460</v>
      </c>
      <c r="CH259" s="39">
        <v>4610</v>
      </c>
      <c r="CI259" s="39">
        <v>25000</v>
      </c>
      <c r="CJ259" s="39">
        <v>31940</v>
      </c>
      <c r="CK259" s="39">
        <v>21920</v>
      </c>
      <c r="CL259" s="39">
        <v>8110</v>
      </c>
      <c r="CM259" s="39">
        <v>1800</v>
      </c>
      <c r="CN259" s="39">
        <v>440</v>
      </c>
      <c r="CO259" s="39">
        <v>30</v>
      </c>
      <c r="CP259" s="39" t="s">
        <v>334</v>
      </c>
      <c r="CQ259" s="39">
        <v>93850</v>
      </c>
      <c r="CR259" s="39">
        <v>4070</v>
      </c>
      <c r="CS259" s="39">
        <v>25110</v>
      </c>
      <c r="CT259" s="39">
        <v>32030</v>
      </c>
      <c r="CU259" s="39">
        <v>22060</v>
      </c>
      <c r="CV259" s="39">
        <v>8120</v>
      </c>
      <c r="CW259" s="39">
        <v>1810</v>
      </c>
      <c r="CX259" s="39">
        <v>440</v>
      </c>
      <c r="CY259" s="39">
        <v>30</v>
      </c>
      <c r="CZ259" s="39" t="s">
        <v>334</v>
      </c>
      <c r="DA259" s="39">
        <v>93660</v>
      </c>
      <c r="DB259" s="39">
        <v>3540</v>
      </c>
      <c r="DC259" s="39">
        <v>25220</v>
      </c>
      <c r="DD259" s="39">
        <v>32180</v>
      </c>
      <c r="DE259" s="39">
        <v>22140</v>
      </c>
      <c r="DF259" s="39">
        <v>8150</v>
      </c>
      <c r="DG259" s="39">
        <v>1800</v>
      </c>
      <c r="DH259" s="39">
        <v>440</v>
      </c>
      <c r="DI259" s="39">
        <v>30</v>
      </c>
      <c r="DJ259" s="39" t="s">
        <v>334</v>
      </c>
      <c r="DK259" s="39">
        <v>93490</v>
      </c>
      <c r="DL259" s="39">
        <v>3540</v>
      </c>
      <c r="DM259" s="39">
        <v>25380</v>
      </c>
      <c r="DN259" s="39">
        <v>32250</v>
      </c>
      <c r="DO259" s="39">
        <v>22150</v>
      </c>
      <c r="DP259" s="39">
        <v>8140</v>
      </c>
      <c r="DQ259" s="39">
        <v>1800</v>
      </c>
      <c r="DR259" s="39">
        <v>440</v>
      </c>
      <c r="DS259" s="39">
        <v>30</v>
      </c>
      <c r="DT259" s="39" t="s">
        <v>334</v>
      </c>
      <c r="DU259" s="39">
        <v>93710</v>
      </c>
      <c r="DV259" s="39">
        <v>3540</v>
      </c>
      <c r="DW259" s="39">
        <v>25670</v>
      </c>
      <c r="DX259" s="39">
        <v>32330</v>
      </c>
      <c r="DY259" s="39">
        <v>22180</v>
      </c>
      <c r="DZ259" s="39">
        <v>8140</v>
      </c>
      <c r="EA259" s="39">
        <v>1800</v>
      </c>
      <c r="EB259" s="39">
        <v>440</v>
      </c>
      <c r="EC259" s="39">
        <v>30</v>
      </c>
      <c r="ED259" s="39" t="s">
        <v>334</v>
      </c>
      <c r="EE259" s="39">
        <v>94120</v>
      </c>
      <c r="EF259" s="39">
        <v>3560</v>
      </c>
      <c r="EG259" s="39">
        <v>26300</v>
      </c>
      <c r="EH259" s="39">
        <v>32590</v>
      </c>
      <c r="EI259" s="39">
        <v>22190</v>
      </c>
      <c r="EJ259" s="39">
        <v>8130</v>
      </c>
      <c r="EK259" s="39">
        <v>1800</v>
      </c>
      <c r="EL259" s="39">
        <v>440</v>
      </c>
      <c r="EM259" s="39">
        <v>30</v>
      </c>
      <c r="EN259" s="39" t="s">
        <v>334</v>
      </c>
      <c r="EO259" s="39">
        <v>95030</v>
      </c>
      <c r="EP259" s="39">
        <v>3400</v>
      </c>
      <c r="EQ259" s="39">
        <v>26810</v>
      </c>
      <c r="ER259" s="39">
        <v>32940</v>
      </c>
      <c r="ES259" s="39">
        <v>22220</v>
      </c>
      <c r="ET259" s="39">
        <v>8130</v>
      </c>
      <c r="EU259" s="39">
        <v>1790</v>
      </c>
      <c r="EV259" s="39">
        <v>440</v>
      </c>
      <c r="EW259" s="39">
        <v>30</v>
      </c>
      <c r="EX259" s="39" t="s">
        <v>334</v>
      </c>
      <c r="EY259" s="39">
        <v>95750</v>
      </c>
      <c r="EZ259" s="39">
        <v>3450</v>
      </c>
      <c r="FA259" s="39">
        <v>27360</v>
      </c>
      <c r="FB259" s="39">
        <v>33220</v>
      </c>
      <c r="FC259" s="39">
        <v>22200</v>
      </c>
      <c r="FD259" s="39">
        <v>8110</v>
      </c>
      <c r="FE259" s="39">
        <v>1790</v>
      </c>
      <c r="FF259" s="39">
        <v>430</v>
      </c>
      <c r="FG259" s="39">
        <v>30</v>
      </c>
      <c r="FH259" s="39" t="s">
        <v>334</v>
      </c>
      <c r="FI259" s="39">
        <v>96580</v>
      </c>
      <c r="FJ259" s="39">
        <v>3500</v>
      </c>
      <c r="FK259" s="39">
        <v>27960</v>
      </c>
      <c r="FL259" s="39">
        <v>33460</v>
      </c>
      <c r="FM259" s="39">
        <v>22240</v>
      </c>
      <c r="FN259" s="39">
        <v>8100</v>
      </c>
      <c r="FO259" s="39">
        <v>1780</v>
      </c>
      <c r="FP259" s="39">
        <v>440</v>
      </c>
      <c r="FQ259" s="39">
        <v>30</v>
      </c>
      <c r="FR259" s="39" t="s">
        <v>334</v>
      </c>
      <c r="FS259" s="39">
        <v>97520</v>
      </c>
      <c r="FT259" s="39">
        <v>3500</v>
      </c>
      <c r="FU259" s="39">
        <v>28450</v>
      </c>
      <c r="FV259" s="39">
        <v>33540</v>
      </c>
      <c r="FW259" s="39">
        <v>22260</v>
      </c>
      <c r="FX259" s="39">
        <v>8070</v>
      </c>
      <c r="FY259" s="39">
        <v>1790</v>
      </c>
      <c r="FZ259" s="39">
        <v>430</v>
      </c>
      <c r="GA259" s="39">
        <v>30</v>
      </c>
      <c r="GB259" s="39" t="s">
        <v>334</v>
      </c>
      <c r="GC259" s="39">
        <v>98080</v>
      </c>
      <c r="GD259" s="39">
        <v>3650</v>
      </c>
      <c r="GE259" s="39">
        <v>28700</v>
      </c>
      <c r="GF259" s="39">
        <v>33660</v>
      </c>
      <c r="GG259" s="39">
        <v>22240</v>
      </c>
      <c r="GH259" s="39">
        <v>8090</v>
      </c>
      <c r="GI259" s="39">
        <v>1780</v>
      </c>
      <c r="GJ259" s="39">
        <v>430</v>
      </c>
      <c r="GK259" s="39">
        <v>30</v>
      </c>
      <c r="GL259" s="39" t="s">
        <v>334</v>
      </c>
      <c r="GM259" s="39">
        <v>98570</v>
      </c>
      <c r="GN259" s="39">
        <v>3750</v>
      </c>
      <c r="GO259" s="39">
        <v>28910</v>
      </c>
      <c r="GP259" s="39">
        <v>33830</v>
      </c>
      <c r="GQ259" s="39">
        <v>22300</v>
      </c>
      <c r="GR259" s="39">
        <v>8100</v>
      </c>
      <c r="GS259" s="39">
        <v>1780</v>
      </c>
      <c r="GT259" s="39">
        <v>430</v>
      </c>
      <c r="GU259" s="39">
        <v>30</v>
      </c>
      <c r="GV259" s="39" t="s">
        <v>334</v>
      </c>
      <c r="GW259" s="39">
        <v>99130</v>
      </c>
      <c r="GX259" s="39">
        <v>3850</v>
      </c>
      <c r="GY259" s="39">
        <v>29090</v>
      </c>
      <c r="GZ259" s="39">
        <v>34100</v>
      </c>
      <c r="HA259" s="39">
        <v>22410</v>
      </c>
      <c r="HB259" s="39">
        <v>8100</v>
      </c>
      <c r="HC259" s="39">
        <v>1780</v>
      </c>
      <c r="HD259" s="39">
        <v>430</v>
      </c>
      <c r="HE259" s="39">
        <v>30</v>
      </c>
      <c r="HF259" s="39" t="s">
        <v>334</v>
      </c>
      <c r="HG259" s="39">
        <v>99800</v>
      </c>
      <c r="HH259" s="39">
        <v>3940</v>
      </c>
      <c r="HI259" s="39">
        <v>29140</v>
      </c>
      <c r="HJ259" s="39">
        <v>34410</v>
      </c>
      <c r="HK259" s="39">
        <v>22510</v>
      </c>
      <c r="HL259" s="39">
        <v>8110</v>
      </c>
      <c r="HM259" s="39">
        <v>1790</v>
      </c>
      <c r="HN259" s="39">
        <v>420</v>
      </c>
      <c r="HO259" s="39">
        <v>30</v>
      </c>
      <c r="HP259" s="39" t="s">
        <v>334</v>
      </c>
      <c r="HQ259" s="39">
        <v>100340</v>
      </c>
      <c r="HR259" s="39">
        <v>4010</v>
      </c>
      <c r="HS259" s="39">
        <v>29250</v>
      </c>
      <c r="HT259" s="39">
        <v>34770</v>
      </c>
      <c r="HU259" s="39">
        <v>22670</v>
      </c>
      <c r="HV259" s="39">
        <v>8150</v>
      </c>
      <c r="HW259" s="39">
        <v>1790</v>
      </c>
      <c r="HX259" s="39">
        <v>420</v>
      </c>
      <c r="HY259" s="39">
        <v>30</v>
      </c>
      <c r="HZ259" s="39" t="s">
        <v>334</v>
      </c>
      <c r="IA259" s="39">
        <v>101090</v>
      </c>
      <c r="IB259" s="39">
        <v>4220</v>
      </c>
      <c r="IC259" s="39">
        <v>29550</v>
      </c>
      <c r="ID259" s="39">
        <v>35270</v>
      </c>
      <c r="IE259" s="39">
        <v>22860</v>
      </c>
      <c r="IF259" s="39">
        <v>8220</v>
      </c>
      <c r="IG259" s="39">
        <v>1790</v>
      </c>
      <c r="IH259" s="39">
        <v>430</v>
      </c>
      <c r="II259" s="39">
        <v>30</v>
      </c>
      <c r="IJ259" s="39" t="s">
        <v>334</v>
      </c>
      <c r="IK259" s="39">
        <v>102360</v>
      </c>
      <c r="IL259" s="39">
        <v>4310</v>
      </c>
      <c r="IM259" s="39">
        <v>29800</v>
      </c>
      <c r="IN259" s="39">
        <v>35670</v>
      </c>
      <c r="IO259" s="39">
        <v>22920</v>
      </c>
      <c r="IP259" s="39">
        <v>8260</v>
      </c>
      <c r="IQ259" s="39">
        <v>1790</v>
      </c>
      <c r="IR259" s="39">
        <v>430</v>
      </c>
      <c r="IS259" s="39">
        <v>30</v>
      </c>
      <c r="IT259" s="39" t="s">
        <v>334</v>
      </c>
      <c r="IU259" s="39">
        <v>103220</v>
      </c>
      <c r="IV259" s="39">
        <v>4890</v>
      </c>
      <c r="IW259" s="39">
        <v>30010</v>
      </c>
      <c r="IX259" s="39">
        <v>35990</v>
      </c>
      <c r="IY259" s="39">
        <v>22970</v>
      </c>
      <c r="IZ259" s="39">
        <v>8290</v>
      </c>
      <c r="JA259" s="39">
        <v>1800</v>
      </c>
      <c r="JB259" s="39">
        <v>430</v>
      </c>
      <c r="JC259" s="39">
        <v>30</v>
      </c>
      <c r="JD259" s="39" t="s">
        <v>334</v>
      </c>
      <c r="JE259" s="39">
        <v>104410</v>
      </c>
      <c r="JF259" s="39">
        <v>4940</v>
      </c>
      <c r="JG259" s="39">
        <v>30280</v>
      </c>
      <c r="JH259" s="39">
        <v>36230</v>
      </c>
      <c r="JI259" s="39">
        <v>23060</v>
      </c>
      <c r="JJ259" s="39">
        <v>8300</v>
      </c>
      <c r="JK259" s="39">
        <v>1810</v>
      </c>
      <c r="JL259" s="39">
        <v>430</v>
      </c>
      <c r="JM259" s="39">
        <v>30</v>
      </c>
      <c r="JN259" s="39" t="s">
        <v>334</v>
      </c>
      <c r="JO259" s="39">
        <v>105060</v>
      </c>
      <c r="JP259" s="39">
        <v>4960</v>
      </c>
      <c r="JQ259" s="39">
        <v>30670</v>
      </c>
      <c r="JR259" s="39">
        <v>36750</v>
      </c>
      <c r="JS259" s="39">
        <v>23180</v>
      </c>
      <c r="JT259" s="39">
        <v>8300</v>
      </c>
      <c r="JU259" s="39">
        <v>1820</v>
      </c>
      <c r="JV259" s="39">
        <v>430</v>
      </c>
      <c r="JW259" s="39">
        <v>30</v>
      </c>
      <c r="JX259" s="39" t="s">
        <v>334</v>
      </c>
      <c r="JY259" s="39">
        <v>106120</v>
      </c>
      <c r="JZ259" s="39">
        <v>5020</v>
      </c>
      <c r="KA259" s="39">
        <v>31080</v>
      </c>
      <c r="KB259" s="39">
        <v>37340</v>
      </c>
      <c r="KC259" s="39">
        <v>23220</v>
      </c>
      <c r="KD259" s="39">
        <v>8340</v>
      </c>
      <c r="KE259" s="39">
        <v>1820</v>
      </c>
      <c r="KF259" s="39">
        <v>430</v>
      </c>
      <c r="KG259" s="39">
        <v>30</v>
      </c>
      <c r="KH259" s="39" t="s">
        <v>334</v>
      </c>
      <c r="KI259" s="39">
        <v>107270</v>
      </c>
      <c r="KJ259" s="39">
        <v>5310</v>
      </c>
      <c r="KK259" s="39">
        <v>31550</v>
      </c>
      <c r="KL259" s="39">
        <v>37920</v>
      </c>
      <c r="KM259" s="39">
        <v>23340</v>
      </c>
      <c r="KN259" s="39">
        <v>8360</v>
      </c>
      <c r="KO259" s="39">
        <v>1820</v>
      </c>
      <c r="KP259" s="39">
        <v>430</v>
      </c>
      <c r="KQ259" s="39">
        <v>30</v>
      </c>
      <c r="KR259" s="39" t="s">
        <v>334</v>
      </c>
      <c r="KS259" s="39">
        <v>108760</v>
      </c>
      <c r="KT259" s="39">
        <v>5350</v>
      </c>
      <c r="KU259" s="39">
        <v>31830</v>
      </c>
      <c r="KV259" s="39">
        <v>38370</v>
      </c>
      <c r="KW259" s="39">
        <v>23420</v>
      </c>
      <c r="KX259" s="39">
        <v>8370</v>
      </c>
      <c r="KY259" s="39">
        <v>1840</v>
      </c>
      <c r="KZ259" s="39">
        <v>430</v>
      </c>
      <c r="LA259" s="39">
        <v>30</v>
      </c>
      <c r="LB259" s="39" t="s">
        <v>334</v>
      </c>
      <c r="LC259" s="39">
        <v>109630</v>
      </c>
      <c r="LD259" t="str">
        <f>INDEX(Lookup!$F$2:$F$375, MATCH(D259,Lookup!$A$2:$A$375,0))</f>
        <v>Greater London Authority</v>
      </c>
    </row>
    <row r="260" spans="2:316" ht="15" customHeight="1" x14ac:dyDescent="0.25">
      <c r="B260" s="28" t="s">
        <v>339</v>
      </c>
      <c r="C260" s="44" t="s">
        <v>331</v>
      </c>
      <c r="D260" s="44" t="s">
        <v>847</v>
      </c>
      <c r="E260" s="35" t="s">
        <v>848</v>
      </c>
      <c r="F260" s="38">
        <v>262770</v>
      </c>
      <c r="G260" s="38">
        <v>513500</v>
      </c>
      <c r="H260" s="38">
        <v>839850</v>
      </c>
      <c r="I260" s="38">
        <v>635860</v>
      </c>
      <c r="J260" s="38">
        <v>430610</v>
      </c>
      <c r="K260" s="38">
        <v>258460</v>
      </c>
      <c r="L260" s="38">
        <v>213490</v>
      </c>
      <c r="M260" s="38">
        <v>30650</v>
      </c>
      <c r="N260" s="38" t="s">
        <v>334</v>
      </c>
      <c r="O260" s="32">
        <v>3185200</v>
      </c>
      <c r="P260" s="32">
        <v>267660</v>
      </c>
      <c r="Q260" s="32">
        <v>523070</v>
      </c>
      <c r="R260" s="32">
        <v>842310</v>
      </c>
      <c r="S260" s="32">
        <v>640340</v>
      </c>
      <c r="T260" s="32">
        <v>430400</v>
      </c>
      <c r="U260" s="32">
        <v>256020</v>
      </c>
      <c r="V260" s="32">
        <v>211210</v>
      </c>
      <c r="W260" s="32">
        <v>29910</v>
      </c>
      <c r="X260" s="32" t="s">
        <v>334</v>
      </c>
      <c r="Y260" s="32">
        <v>3200910</v>
      </c>
      <c r="Z260" s="32">
        <v>277420</v>
      </c>
      <c r="AA260" s="32">
        <v>535320</v>
      </c>
      <c r="AB260" s="32">
        <v>850740</v>
      </c>
      <c r="AC260" s="32">
        <v>648990</v>
      </c>
      <c r="AD260" s="32">
        <v>431050</v>
      </c>
      <c r="AE260" s="32">
        <v>253130</v>
      </c>
      <c r="AF260" s="32">
        <v>204840</v>
      </c>
      <c r="AG260" s="32">
        <v>27710</v>
      </c>
      <c r="AH260" s="32" t="s">
        <v>334</v>
      </c>
      <c r="AI260" s="32">
        <v>3229200</v>
      </c>
      <c r="AJ260" s="32">
        <v>284130</v>
      </c>
      <c r="AK260" s="32">
        <v>542450</v>
      </c>
      <c r="AL260" s="32">
        <v>857150</v>
      </c>
      <c r="AM260" s="32">
        <v>652940</v>
      </c>
      <c r="AN260" s="32">
        <v>434010</v>
      </c>
      <c r="AO260" s="32">
        <v>255780</v>
      </c>
      <c r="AP260" s="32">
        <v>206520</v>
      </c>
      <c r="AQ260" s="32">
        <v>27710</v>
      </c>
      <c r="AR260" s="32" t="s">
        <v>334</v>
      </c>
      <c r="AS260" s="32">
        <v>3260670</v>
      </c>
      <c r="AT260" s="32">
        <v>287950</v>
      </c>
      <c r="AU260" s="32">
        <v>547410</v>
      </c>
      <c r="AV260" s="32">
        <v>861830</v>
      </c>
      <c r="AW260" s="32">
        <v>656910</v>
      </c>
      <c r="AX260" s="32">
        <v>437170</v>
      </c>
      <c r="AY260" s="32">
        <v>259050</v>
      </c>
      <c r="AZ260" s="32">
        <v>209140</v>
      </c>
      <c r="BA260" s="32">
        <v>28060</v>
      </c>
      <c r="BB260" s="32" t="s">
        <v>334</v>
      </c>
      <c r="BC260" s="32">
        <v>3287510</v>
      </c>
      <c r="BD260" s="32">
        <v>290590</v>
      </c>
      <c r="BE260" s="32">
        <v>551130</v>
      </c>
      <c r="BF260" s="32">
        <v>866600</v>
      </c>
      <c r="BG260" s="32">
        <v>661620</v>
      </c>
      <c r="BH260" s="32">
        <v>441690</v>
      </c>
      <c r="BI260" s="32">
        <v>262660</v>
      </c>
      <c r="BJ260" s="32">
        <v>212300</v>
      </c>
      <c r="BK260" s="32">
        <v>28470</v>
      </c>
      <c r="BL260" s="32" t="s">
        <v>334</v>
      </c>
      <c r="BM260" s="32">
        <v>3315050</v>
      </c>
      <c r="BN260" s="32">
        <v>293240</v>
      </c>
      <c r="BO260" s="32">
        <v>554350</v>
      </c>
      <c r="BP260" s="32">
        <v>870560</v>
      </c>
      <c r="BQ260" s="32">
        <v>666490</v>
      </c>
      <c r="BR260" s="32">
        <v>446500</v>
      </c>
      <c r="BS260" s="32">
        <v>266130</v>
      </c>
      <c r="BT260" s="32">
        <v>215190</v>
      </c>
      <c r="BU260" s="32">
        <v>28890</v>
      </c>
      <c r="BV260" s="32" t="s">
        <v>334</v>
      </c>
      <c r="BW260" s="32">
        <v>3341350</v>
      </c>
      <c r="BX260" s="32">
        <v>294700</v>
      </c>
      <c r="BY260" s="32">
        <v>556930</v>
      </c>
      <c r="BZ260" s="32">
        <v>874590</v>
      </c>
      <c r="CA260" s="32">
        <v>671580</v>
      </c>
      <c r="CB260" s="32">
        <v>450430</v>
      </c>
      <c r="CC260" s="32">
        <v>270050</v>
      </c>
      <c r="CD260" s="32">
        <v>218230</v>
      </c>
      <c r="CE260" s="32">
        <v>29290</v>
      </c>
      <c r="CF260" s="32" t="s">
        <v>334</v>
      </c>
      <c r="CG260" s="32">
        <v>3365800</v>
      </c>
      <c r="CH260" s="32">
        <v>295660</v>
      </c>
      <c r="CI260" s="32">
        <v>559010</v>
      </c>
      <c r="CJ260" s="32">
        <v>878670</v>
      </c>
      <c r="CK260" s="32">
        <v>676520</v>
      </c>
      <c r="CL260" s="32">
        <v>454760</v>
      </c>
      <c r="CM260" s="32">
        <v>273020</v>
      </c>
      <c r="CN260" s="32">
        <v>220900</v>
      </c>
      <c r="CO260" s="32">
        <v>29720</v>
      </c>
      <c r="CP260" s="32" t="s">
        <v>334</v>
      </c>
      <c r="CQ260" s="32">
        <v>3388260</v>
      </c>
      <c r="CR260" s="32">
        <v>297110</v>
      </c>
      <c r="CS260" s="32">
        <v>561370</v>
      </c>
      <c r="CT260" s="32">
        <v>883400</v>
      </c>
      <c r="CU260" s="32">
        <v>681630</v>
      </c>
      <c r="CV260" s="32">
        <v>459240</v>
      </c>
      <c r="CW260" s="32">
        <v>276050</v>
      </c>
      <c r="CX260" s="32">
        <v>223650</v>
      </c>
      <c r="CY260" s="32">
        <v>30090</v>
      </c>
      <c r="CZ260" s="32" t="s">
        <v>334</v>
      </c>
      <c r="DA260" s="32">
        <v>3412530</v>
      </c>
      <c r="DB260" s="32">
        <v>299180</v>
      </c>
      <c r="DC260" s="32">
        <v>564810</v>
      </c>
      <c r="DD260" s="32">
        <v>889390</v>
      </c>
      <c r="DE260" s="32">
        <v>687430</v>
      </c>
      <c r="DF260" s="32">
        <v>463540</v>
      </c>
      <c r="DG260" s="32">
        <v>279350</v>
      </c>
      <c r="DH260" s="32">
        <v>225800</v>
      </c>
      <c r="DI260" s="32">
        <v>30580</v>
      </c>
      <c r="DJ260" s="32" t="s">
        <v>334</v>
      </c>
      <c r="DK260" s="32">
        <v>3440060</v>
      </c>
      <c r="DL260" s="32">
        <v>302110</v>
      </c>
      <c r="DM260" s="32">
        <v>569580</v>
      </c>
      <c r="DN260" s="32">
        <v>895070</v>
      </c>
      <c r="DO260" s="32">
        <v>693630</v>
      </c>
      <c r="DP260" s="32">
        <v>466860</v>
      </c>
      <c r="DQ260" s="32">
        <v>281700</v>
      </c>
      <c r="DR260" s="32">
        <v>227450</v>
      </c>
      <c r="DS260" s="32">
        <v>30920</v>
      </c>
      <c r="DT260" s="32" t="s">
        <v>334</v>
      </c>
      <c r="DU260" s="32">
        <v>3467310</v>
      </c>
      <c r="DV260" s="32">
        <v>304450</v>
      </c>
      <c r="DW260" s="32">
        <v>574700</v>
      </c>
      <c r="DX260" s="32">
        <v>902940</v>
      </c>
      <c r="DY260" s="32">
        <v>701060</v>
      </c>
      <c r="DZ260" s="32">
        <v>470610</v>
      </c>
      <c r="EA260" s="32">
        <v>284190</v>
      </c>
      <c r="EB260" s="32">
        <v>228880</v>
      </c>
      <c r="EC260" s="32">
        <v>31230</v>
      </c>
      <c r="ED260" s="32" t="s">
        <v>334</v>
      </c>
      <c r="EE260" s="32">
        <v>3498040</v>
      </c>
      <c r="EF260" s="32">
        <v>308170</v>
      </c>
      <c r="EG260" s="32">
        <v>579990</v>
      </c>
      <c r="EH260" s="32">
        <v>911410</v>
      </c>
      <c r="EI260" s="32">
        <v>708200</v>
      </c>
      <c r="EJ260" s="32">
        <v>474640</v>
      </c>
      <c r="EK260" s="32">
        <v>286370</v>
      </c>
      <c r="EL260" s="32">
        <v>230350</v>
      </c>
      <c r="EM260" s="32">
        <v>31590</v>
      </c>
      <c r="EN260" s="32" t="s">
        <v>334</v>
      </c>
      <c r="EO260" s="32">
        <v>3530720</v>
      </c>
      <c r="EP260" s="32">
        <v>312220</v>
      </c>
      <c r="EQ260" s="32">
        <v>587460</v>
      </c>
      <c r="ER260" s="32">
        <v>920500</v>
      </c>
      <c r="ES260" s="32">
        <v>715790</v>
      </c>
      <c r="ET260" s="32">
        <v>478140</v>
      </c>
      <c r="EU260" s="32">
        <v>288750</v>
      </c>
      <c r="EV260" s="32">
        <v>231520</v>
      </c>
      <c r="EW260" s="32">
        <v>31930</v>
      </c>
      <c r="EX260" s="32" t="s">
        <v>334</v>
      </c>
      <c r="EY260" s="32">
        <v>3566290</v>
      </c>
      <c r="EZ260" s="32">
        <v>316410</v>
      </c>
      <c r="FA260" s="32">
        <v>596510</v>
      </c>
      <c r="FB260" s="32">
        <v>930370</v>
      </c>
      <c r="FC260" s="32">
        <v>723080</v>
      </c>
      <c r="FD260" s="32">
        <v>480780</v>
      </c>
      <c r="FE260" s="32">
        <v>290690</v>
      </c>
      <c r="FF260" s="32">
        <v>232580</v>
      </c>
      <c r="FG260" s="32">
        <v>32350</v>
      </c>
      <c r="FH260" s="32" t="s">
        <v>334</v>
      </c>
      <c r="FI260" s="32">
        <v>3602770</v>
      </c>
      <c r="FJ260" s="32">
        <v>320280</v>
      </c>
      <c r="FK260" s="32">
        <v>604050</v>
      </c>
      <c r="FL260" s="32">
        <v>939690</v>
      </c>
      <c r="FM260" s="32">
        <v>730500</v>
      </c>
      <c r="FN260" s="32">
        <v>483270</v>
      </c>
      <c r="FO260" s="32">
        <v>291950</v>
      </c>
      <c r="FP260" s="32">
        <v>233410</v>
      </c>
      <c r="FQ260" s="32">
        <v>32820</v>
      </c>
      <c r="FR260" s="32" t="s">
        <v>334</v>
      </c>
      <c r="FS260" s="32">
        <v>3635950</v>
      </c>
      <c r="FT260" s="32">
        <v>323750</v>
      </c>
      <c r="FU260" s="32">
        <v>610110</v>
      </c>
      <c r="FV260" s="32">
        <v>947220</v>
      </c>
      <c r="FW260" s="32">
        <v>735810</v>
      </c>
      <c r="FX260" s="32">
        <v>485350</v>
      </c>
      <c r="FY260" s="32">
        <v>293220</v>
      </c>
      <c r="FZ260" s="32">
        <v>234490</v>
      </c>
      <c r="GA260" s="32">
        <v>33230</v>
      </c>
      <c r="GB260" s="32" t="s">
        <v>334</v>
      </c>
      <c r="GC260" s="32">
        <v>3663180</v>
      </c>
      <c r="GD260" s="32">
        <v>326210</v>
      </c>
      <c r="GE260" s="32">
        <v>614370</v>
      </c>
      <c r="GF260" s="32">
        <v>953380</v>
      </c>
      <c r="GG260" s="32">
        <v>740610</v>
      </c>
      <c r="GH260" s="32">
        <v>487680</v>
      </c>
      <c r="GI260" s="32">
        <v>294640</v>
      </c>
      <c r="GJ260" s="32">
        <v>235610</v>
      </c>
      <c r="GK260" s="32">
        <v>33660</v>
      </c>
      <c r="GL260" s="32" t="s">
        <v>334</v>
      </c>
      <c r="GM260" s="32">
        <v>3686140</v>
      </c>
      <c r="GN260" s="32">
        <v>329030</v>
      </c>
      <c r="GO260" s="32">
        <v>618840</v>
      </c>
      <c r="GP260" s="32">
        <v>959920</v>
      </c>
      <c r="GQ260" s="32">
        <v>745690</v>
      </c>
      <c r="GR260" s="32">
        <v>490270</v>
      </c>
      <c r="GS260" s="32">
        <v>296330</v>
      </c>
      <c r="GT260" s="32">
        <v>236980</v>
      </c>
      <c r="GU260" s="32">
        <v>34130</v>
      </c>
      <c r="GV260" s="32" t="s">
        <v>334</v>
      </c>
      <c r="GW260" s="32">
        <v>3711180</v>
      </c>
      <c r="GX260" s="32">
        <v>330890</v>
      </c>
      <c r="GY260" s="32">
        <v>623310</v>
      </c>
      <c r="GZ260" s="32">
        <v>966290</v>
      </c>
      <c r="HA260" s="32">
        <v>750820</v>
      </c>
      <c r="HB260" s="32">
        <v>492900</v>
      </c>
      <c r="HC260" s="32">
        <v>297970</v>
      </c>
      <c r="HD260" s="32">
        <v>238360</v>
      </c>
      <c r="HE260" s="32">
        <v>34550</v>
      </c>
      <c r="HF260" s="32" t="s">
        <v>334</v>
      </c>
      <c r="HG260" s="32">
        <v>3735090</v>
      </c>
      <c r="HH260" s="32">
        <v>332840</v>
      </c>
      <c r="HI260" s="32">
        <v>626930</v>
      </c>
      <c r="HJ260" s="32">
        <v>971570</v>
      </c>
      <c r="HK260" s="32">
        <v>756180</v>
      </c>
      <c r="HL260" s="32">
        <v>495650</v>
      </c>
      <c r="HM260" s="32">
        <v>300010</v>
      </c>
      <c r="HN260" s="32">
        <v>239980</v>
      </c>
      <c r="HO260" s="32">
        <v>35110</v>
      </c>
      <c r="HP260" s="32" t="s">
        <v>334</v>
      </c>
      <c r="HQ260" s="32">
        <v>3758250</v>
      </c>
      <c r="HR260" s="32">
        <v>335170</v>
      </c>
      <c r="HS260" s="32">
        <v>630920</v>
      </c>
      <c r="HT260" s="32">
        <v>978150</v>
      </c>
      <c r="HU260" s="32">
        <v>761620</v>
      </c>
      <c r="HV260" s="32">
        <v>499070</v>
      </c>
      <c r="HW260" s="32">
        <v>302010</v>
      </c>
      <c r="HX260" s="32">
        <v>241970</v>
      </c>
      <c r="HY260" s="32">
        <v>35660</v>
      </c>
      <c r="HZ260" s="32" t="s">
        <v>334</v>
      </c>
      <c r="IA260" s="32">
        <v>3784560</v>
      </c>
      <c r="IB260" s="32">
        <v>339320</v>
      </c>
      <c r="IC260" s="32">
        <v>636730</v>
      </c>
      <c r="ID260" s="32">
        <v>987280</v>
      </c>
      <c r="IE260" s="32">
        <v>768460</v>
      </c>
      <c r="IF260" s="32">
        <v>503410</v>
      </c>
      <c r="IG260" s="32">
        <v>304550</v>
      </c>
      <c r="IH260" s="32">
        <v>244260</v>
      </c>
      <c r="II260" s="32">
        <v>36230</v>
      </c>
      <c r="IJ260" s="32" t="s">
        <v>334</v>
      </c>
      <c r="IK260" s="32">
        <v>3820250</v>
      </c>
      <c r="IL260" s="32">
        <v>342880</v>
      </c>
      <c r="IM260" s="32">
        <v>642760</v>
      </c>
      <c r="IN260" s="32">
        <v>996280</v>
      </c>
      <c r="IO260" s="32">
        <v>775250</v>
      </c>
      <c r="IP260" s="32">
        <v>508500</v>
      </c>
      <c r="IQ260" s="32">
        <v>307480</v>
      </c>
      <c r="IR260" s="32">
        <v>246580</v>
      </c>
      <c r="IS260" s="32">
        <v>36750</v>
      </c>
      <c r="IT260" s="32" t="s">
        <v>334</v>
      </c>
      <c r="IU260" s="32">
        <v>3856480</v>
      </c>
      <c r="IV260" s="32">
        <v>347040</v>
      </c>
      <c r="IW260" s="32">
        <v>648280</v>
      </c>
      <c r="IX260" s="32">
        <v>1005720</v>
      </c>
      <c r="IY260" s="32">
        <v>783230</v>
      </c>
      <c r="IZ260" s="32">
        <v>513170</v>
      </c>
      <c r="JA260" s="32">
        <v>310470</v>
      </c>
      <c r="JB260" s="32">
        <v>248620</v>
      </c>
      <c r="JC260" s="32">
        <v>37230</v>
      </c>
      <c r="JD260" s="32" t="s">
        <v>334</v>
      </c>
      <c r="JE260" s="32">
        <v>3893750</v>
      </c>
      <c r="JF260" s="32">
        <v>350940</v>
      </c>
      <c r="JG260" s="32">
        <v>653860</v>
      </c>
      <c r="JH260" s="32">
        <v>1016270</v>
      </c>
      <c r="JI260" s="32">
        <v>792500</v>
      </c>
      <c r="JJ260" s="32">
        <v>518990</v>
      </c>
      <c r="JK260" s="32">
        <v>313990</v>
      </c>
      <c r="JL260" s="32">
        <v>250740</v>
      </c>
      <c r="JM260" s="32">
        <v>37660</v>
      </c>
      <c r="JN260" s="32" t="s">
        <v>334</v>
      </c>
      <c r="JO260" s="32">
        <v>3934940</v>
      </c>
      <c r="JP260" s="32">
        <v>354080</v>
      </c>
      <c r="JQ260" s="32">
        <v>659840</v>
      </c>
      <c r="JR260" s="32">
        <v>1028030</v>
      </c>
      <c r="JS260" s="32">
        <v>801470</v>
      </c>
      <c r="JT260" s="32">
        <v>525070</v>
      </c>
      <c r="JU260" s="32">
        <v>318050</v>
      </c>
      <c r="JV260" s="32">
        <v>253450</v>
      </c>
      <c r="JW260" s="32">
        <v>38060</v>
      </c>
      <c r="JX260" s="32" t="s">
        <v>334</v>
      </c>
      <c r="JY260" s="32">
        <v>3978060</v>
      </c>
      <c r="JZ260" s="32">
        <v>357000</v>
      </c>
      <c r="KA260" s="32">
        <v>665180</v>
      </c>
      <c r="KB260" s="32">
        <v>1036810</v>
      </c>
      <c r="KC260" s="32">
        <v>809500</v>
      </c>
      <c r="KD260" s="32">
        <v>530320</v>
      </c>
      <c r="KE260" s="32">
        <v>321910</v>
      </c>
      <c r="KF260" s="32">
        <v>255810</v>
      </c>
      <c r="KG260" s="32">
        <v>38480</v>
      </c>
      <c r="KH260" s="32" t="s">
        <v>334</v>
      </c>
      <c r="KI260" s="32">
        <v>4015010</v>
      </c>
      <c r="KJ260" s="32">
        <v>359820</v>
      </c>
      <c r="KK260" s="32">
        <v>671040</v>
      </c>
      <c r="KL260" s="32">
        <v>1047330</v>
      </c>
      <c r="KM260" s="32">
        <v>818810</v>
      </c>
      <c r="KN260" s="32">
        <v>536620</v>
      </c>
      <c r="KO260" s="32">
        <v>326670</v>
      </c>
      <c r="KP260" s="32">
        <v>258650</v>
      </c>
      <c r="KQ260" s="32">
        <v>38920</v>
      </c>
      <c r="KR260" s="32" t="s">
        <v>334</v>
      </c>
      <c r="KS260" s="32">
        <v>4057840</v>
      </c>
      <c r="KT260" s="32">
        <v>363710</v>
      </c>
      <c r="KU260" s="32">
        <v>677360</v>
      </c>
      <c r="KV260" s="32">
        <v>1057990</v>
      </c>
      <c r="KW260" s="32">
        <v>828320</v>
      </c>
      <c r="KX260" s="32">
        <v>542720</v>
      </c>
      <c r="KY260" s="32">
        <v>330910</v>
      </c>
      <c r="KZ260" s="32">
        <v>261640</v>
      </c>
      <c r="LA260" s="32">
        <v>39480</v>
      </c>
      <c r="LB260" s="32" t="s">
        <v>334</v>
      </c>
      <c r="LC260" s="32">
        <v>4102140</v>
      </c>
      <c r="LD260" t="e">
        <f>INDEX(Lookup!$F$2:$F$375, MATCH(D260,Lookup!$A$2:$A$375,0))</f>
        <v>#N/A</v>
      </c>
    </row>
    <row r="261" spans="2:316" ht="15" customHeight="1" x14ac:dyDescent="0.25">
      <c r="B261" s="1" t="s">
        <v>342</v>
      </c>
      <c r="C261" s="42">
        <v>335</v>
      </c>
      <c r="D261" s="42" t="s">
        <v>849</v>
      </c>
      <c r="E261" s="37" t="s">
        <v>850</v>
      </c>
      <c r="F261" s="38">
        <v>1550</v>
      </c>
      <c r="G261" s="38">
        <v>3270</v>
      </c>
      <c r="H261" s="38">
        <v>15830</v>
      </c>
      <c r="I261" s="38">
        <v>6700</v>
      </c>
      <c r="J261" s="38">
        <v>6260</v>
      </c>
      <c r="K261" s="38">
        <v>3230</v>
      </c>
      <c r="L261" s="38">
        <v>1510</v>
      </c>
      <c r="M261" s="38">
        <v>220</v>
      </c>
      <c r="N261" s="38" t="s">
        <v>334</v>
      </c>
      <c r="O261" s="39">
        <v>38560</v>
      </c>
      <c r="P261" s="39">
        <v>1580</v>
      </c>
      <c r="Q261" s="39">
        <v>3360</v>
      </c>
      <c r="R261" s="39">
        <v>15990</v>
      </c>
      <c r="S261" s="39">
        <v>6940</v>
      </c>
      <c r="T261" s="39">
        <v>6450</v>
      </c>
      <c r="U261" s="39">
        <v>3420</v>
      </c>
      <c r="V261" s="39">
        <v>1550</v>
      </c>
      <c r="W261" s="39">
        <v>220</v>
      </c>
      <c r="X261" s="39" t="s">
        <v>334</v>
      </c>
      <c r="Y261" s="39">
        <v>39510</v>
      </c>
      <c r="Z261" s="39">
        <v>1500</v>
      </c>
      <c r="AA261" s="39">
        <v>3510</v>
      </c>
      <c r="AB261" s="39">
        <v>16130</v>
      </c>
      <c r="AC261" s="39">
        <v>7190</v>
      </c>
      <c r="AD261" s="39">
        <v>6710</v>
      </c>
      <c r="AE261" s="39">
        <v>3690</v>
      </c>
      <c r="AF261" s="39">
        <v>1600</v>
      </c>
      <c r="AG261" s="39">
        <v>210</v>
      </c>
      <c r="AH261" s="39" t="s">
        <v>334</v>
      </c>
      <c r="AI261" s="39">
        <v>40540</v>
      </c>
      <c r="AJ261" s="39">
        <v>1550</v>
      </c>
      <c r="AK261" s="39">
        <v>3550</v>
      </c>
      <c r="AL261" s="39">
        <v>16200</v>
      </c>
      <c r="AM261" s="39">
        <v>7340</v>
      </c>
      <c r="AN261" s="39">
        <v>6910</v>
      </c>
      <c r="AO261" s="39">
        <v>3840</v>
      </c>
      <c r="AP261" s="39">
        <v>1690</v>
      </c>
      <c r="AQ261" s="39">
        <v>210</v>
      </c>
      <c r="AR261" s="39" t="s">
        <v>334</v>
      </c>
      <c r="AS261" s="39">
        <v>41290</v>
      </c>
      <c r="AT261" s="39">
        <v>1550</v>
      </c>
      <c r="AU261" s="39">
        <v>3620</v>
      </c>
      <c r="AV261" s="39">
        <v>16340</v>
      </c>
      <c r="AW261" s="39">
        <v>7490</v>
      </c>
      <c r="AX261" s="39">
        <v>7130</v>
      </c>
      <c r="AY261" s="39">
        <v>4030</v>
      </c>
      <c r="AZ261" s="39">
        <v>1820</v>
      </c>
      <c r="BA261" s="39">
        <v>210</v>
      </c>
      <c r="BB261" s="39" t="s">
        <v>334</v>
      </c>
      <c r="BC261" s="39">
        <v>42180</v>
      </c>
      <c r="BD261" s="39">
        <v>1540</v>
      </c>
      <c r="BE261" s="39">
        <v>3640</v>
      </c>
      <c r="BF261" s="39">
        <v>16380</v>
      </c>
      <c r="BG261" s="39">
        <v>7630</v>
      </c>
      <c r="BH261" s="39">
        <v>7200</v>
      </c>
      <c r="BI261" s="39">
        <v>4190</v>
      </c>
      <c r="BJ261" s="39">
        <v>1870</v>
      </c>
      <c r="BK261" s="39">
        <v>210</v>
      </c>
      <c r="BL261" s="39" t="s">
        <v>334</v>
      </c>
      <c r="BM261" s="39">
        <v>42650</v>
      </c>
      <c r="BN261" s="39">
        <v>1540</v>
      </c>
      <c r="BO261" s="39">
        <v>3760</v>
      </c>
      <c r="BP261" s="39">
        <v>16370</v>
      </c>
      <c r="BQ261" s="39">
        <v>7740</v>
      </c>
      <c r="BR261" s="39">
        <v>7240</v>
      </c>
      <c r="BS261" s="39">
        <v>4250</v>
      </c>
      <c r="BT261" s="39">
        <v>1870</v>
      </c>
      <c r="BU261" s="39">
        <v>220</v>
      </c>
      <c r="BV261" s="39" t="s">
        <v>334</v>
      </c>
      <c r="BW261" s="39">
        <v>43000</v>
      </c>
      <c r="BX261" s="39">
        <v>1560</v>
      </c>
      <c r="BY261" s="39">
        <v>3830</v>
      </c>
      <c r="BZ261" s="39">
        <v>16330</v>
      </c>
      <c r="CA261" s="39">
        <v>7840</v>
      </c>
      <c r="CB261" s="39">
        <v>7250</v>
      </c>
      <c r="CC261" s="39">
        <v>4280</v>
      </c>
      <c r="CD261" s="39">
        <v>1890</v>
      </c>
      <c r="CE261" s="39">
        <v>220</v>
      </c>
      <c r="CF261" s="39" t="s">
        <v>334</v>
      </c>
      <c r="CG261" s="39">
        <v>43210</v>
      </c>
      <c r="CH261" s="39">
        <v>1590</v>
      </c>
      <c r="CI261" s="39">
        <v>3860</v>
      </c>
      <c r="CJ261" s="39">
        <v>16360</v>
      </c>
      <c r="CK261" s="39">
        <v>7830</v>
      </c>
      <c r="CL261" s="39">
        <v>7260</v>
      </c>
      <c r="CM261" s="39">
        <v>4290</v>
      </c>
      <c r="CN261" s="39">
        <v>1910</v>
      </c>
      <c r="CO261" s="39">
        <v>230</v>
      </c>
      <c r="CP261" s="39" t="s">
        <v>334</v>
      </c>
      <c r="CQ261" s="39">
        <v>43330</v>
      </c>
      <c r="CR261" s="39">
        <v>1610</v>
      </c>
      <c r="CS261" s="39">
        <v>3880</v>
      </c>
      <c r="CT261" s="39">
        <v>16460</v>
      </c>
      <c r="CU261" s="39">
        <v>7950</v>
      </c>
      <c r="CV261" s="39">
        <v>7300</v>
      </c>
      <c r="CW261" s="39">
        <v>4300</v>
      </c>
      <c r="CX261" s="39">
        <v>1940</v>
      </c>
      <c r="CY261" s="39">
        <v>230</v>
      </c>
      <c r="CZ261" s="39" t="s">
        <v>334</v>
      </c>
      <c r="DA261" s="39">
        <v>43660</v>
      </c>
      <c r="DB261" s="39">
        <v>1630</v>
      </c>
      <c r="DC261" s="39">
        <v>3880</v>
      </c>
      <c r="DD261" s="39">
        <v>16630</v>
      </c>
      <c r="DE261" s="39">
        <v>8110</v>
      </c>
      <c r="DF261" s="39">
        <v>7340</v>
      </c>
      <c r="DG261" s="39">
        <v>4340</v>
      </c>
      <c r="DH261" s="39">
        <v>1990</v>
      </c>
      <c r="DI261" s="39">
        <v>230</v>
      </c>
      <c r="DJ261" s="39" t="s">
        <v>334</v>
      </c>
      <c r="DK261" s="39">
        <v>44140</v>
      </c>
      <c r="DL261" s="39">
        <v>1670</v>
      </c>
      <c r="DM261" s="39">
        <v>3880</v>
      </c>
      <c r="DN261" s="39">
        <v>16710</v>
      </c>
      <c r="DO261" s="39">
        <v>8120</v>
      </c>
      <c r="DP261" s="39">
        <v>7370</v>
      </c>
      <c r="DQ261" s="39">
        <v>4350</v>
      </c>
      <c r="DR261" s="39">
        <v>2010</v>
      </c>
      <c r="DS261" s="39">
        <v>230</v>
      </c>
      <c r="DT261" s="39" t="s">
        <v>334</v>
      </c>
      <c r="DU261" s="39">
        <v>44340</v>
      </c>
      <c r="DV261" s="39">
        <v>1690</v>
      </c>
      <c r="DW261" s="39">
        <v>3900</v>
      </c>
      <c r="DX261" s="39">
        <v>16910</v>
      </c>
      <c r="DY261" s="39">
        <v>8110</v>
      </c>
      <c r="DZ261" s="39">
        <v>7370</v>
      </c>
      <c r="EA261" s="39">
        <v>4370</v>
      </c>
      <c r="EB261" s="39">
        <v>2020</v>
      </c>
      <c r="EC261" s="39">
        <v>240</v>
      </c>
      <c r="ED261" s="39" t="s">
        <v>334</v>
      </c>
      <c r="EE261" s="39">
        <v>44600</v>
      </c>
      <c r="EF261" s="39">
        <v>1710</v>
      </c>
      <c r="EG261" s="39">
        <v>3960</v>
      </c>
      <c r="EH261" s="39">
        <v>16980</v>
      </c>
      <c r="EI261" s="39">
        <v>8180</v>
      </c>
      <c r="EJ261" s="39">
        <v>7410</v>
      </c>
      <c r="EK261" s="39">
        <v>4380</v>
      </c>
      <c r="EL261" s="39">
        <v>2040</v>
      </c>
      <c r="EM261" s="39">
        <v>240</v>
      </c>
      <c r="EN261" s="39" t="s">
        <v>334</v>
      </c>
      <c r="EO261" s="39">
        <v>44890</v>
      </c>
      <c r="EP261" s="39">
        <v>1720</v>
      </c>
      <c r="EQ261" s="39">
        <v>3970</v>
      </c>
      <c r="ER261" s="39">
        <v>17070</v>
      </c>
      <c r="ES261" s="39">
        <v>8300</v>
      </c>
      <c r="ET261" s="39">
        <v>7470</v>
      </c>
      <c r="EU261" s="39">
        <v>4390</v>
      </c>
      <c r="EV261" s="39">
        <v>2040</v>
      </c>
      <c r="EW261" s="39">
        <v>250</v>
      </c>
      <c r="EX261" s="39" t="s">
        <v>334</v>
      </c>
      <c r="EY261" s="39">
        <v>45210</v>
      </c>
      <c r="EZ261" s="39">
        <v>1740</v>
      </c>
      <c r="FA261" s="39">
        <v>4070</v>
      </c>
      <c r="FB261" s="39">
        <v>17150</v>
      </c>
      <c r="FC261" s="39">
        <v>8390</v>
      </c>
      <c r="FD261" s="39">
        <v>7470</v>
      </c>
      <c r="FE261" s="39">
        <v>4390</v>
      </c>
      <c r="FF261" s="39">
        <v>2060</v>
      </c>
      <c r="FG261" s="39">
        <v>250</v>
      </c>
      <c r="FH261" s="39" t="s">
        <v>334</v>
      </c>
      <c r="FI261" s="39">
        <v>45500</v>
      </c>
      <c r="FJ261" s="39">
        <v>1760</v>
      </c>
      <c r="FK261" s="39">
        <v>4190</v>
      </c>
      <c r="FL261" s="39">
        <v>17330</v>
      </c>
      <c r="FM261" s="39">
        <v>8570</v>
      </c>
      <c r="FN261" s="39">
        <v>7530</v>
      </c>
      <c r="FO261" s="39">
        <v>4440</v>
      </c>
      <c r="FP261" s="39">
        <v>2060</v>
      </c>
      <c r="FQ261" s="39">
        <v>250</v>
      </c>
      <c r="FR261" s="39" t="s">
        <v>334</v>
      </c>
      <c r="FS261" s="39">
        <v>46120</v>
      </c>
      <c r="FT261" s="39">
        <v>1770</v>
      </c>
      <c r="FU261" s="39">
        <v>4220</v>
      </c>
      <c r="FV261" s="39">
        <v>17420</v>
      </c>
      <c r="FW261" s="39">
        <v>8680</v>
      </c>
      <c r="FX261" s="39">
        <v>7590</v>
      </c>
      <c r="FY261" s="39">
        <v>4470</v>
      </c>
      <c r="FZ261" s="39">
        <v>2080</v>
      </c>
      <c r="GA261" s="39">
        <v>250</v>
      </c>
      <c r="GB261" s="39" t="s">
        <v>334</v>
      </c>
      <c r="GC261" s="39">
        <v>46470</v>
      </c>
      <c r="GD261" s="39">
        <v>1660</v>
      </c>
      <c r="GE261" s="39">
        <v>4270</v>
      </c>
      <c r="GF261" s="39">
        <v>17490</v>
      </c>
      <c r="GG261" s="39">
        <v>8780</v>
      </c>
      <c r="GH261" s="39">
        <v>7670</v>
      </c>
      <c r="GI261" s="39">
        <v>4530</v>
      </c>
      <c r="GJ261" s="39">
        <v>2110</v>
      </c>
      <c r="GK261" s="39">
        <v>250</v>
      </c>
      <c r="GL261" s="39" t="s">
        <v>334</v>
      </c>
      <c r="GM261" s="39">
        <v>46750</v>
      </c>
      <c r="GN261" s="39">
        <v>1680</v>
      </c>
      <c r="GO261" s="39">
        <v>4290</v>
      </c>
      <c r="GP261" s="39">
        <v>17530</v>
      </c>
      <c r="GQ261" s="39">
        <v>8850</v>
      </c>
      <c r="GR261" s="39">
        <v>7730</v>
      </c>
      <c r="GS261" s="39">
        <v>4590</v>
      </c>
      <c r="GT261" s="39">
        <v>2130</v>
      </c>
      <c r="GU261" s="39">
        <v>250</v>
      </c>
      <c r="GV261" s="39" t="s">
        <v>334</v>
      </c>
      <c r="GW261" s="39">
        <v>47060</v>
      </c>
      <c r="GX261" s="39">
        <v>1710</v>
      </c>
      <c r="GY261" s="39">
        <v>4310</v>
      </c>
      <c r="GZ261" s="39">
        <v>17590</v>
      </c>
      <c r="HA261" s="39">
        <v>8990</v>
      </c>
      <c r="HB261" s="39">
        <v>7740</v>
      </c>
      <c r="HC261" s="39">
        <v>4680</v>
      </c>
      <c r="HD261" s="39">
        <v>2170</v>
      </c>
      <c r="HE261" s="39">
        <v>260</v>
      </c>
      <c r="HF261" s="39" t="s">
        <v>334</v>
      </c>
      <c r="HG261" s="39">
        <v>47430</v>
      </c>
      <c r="HH261" s="39">
        <v>1700</v>
      </c>
      <c r="HI261" s="39">
        <v>4330</v>
      </c>
      <c r="HJ261" s="39">
        <v>17590</v>
      </c>
      <c r="HK261" s="39">
        <v>9130</v>
      </c>
      <c r="HL261" s="39">
        <v>7790</v>
      </c>
      <c r="HM261" s="39">
        <v>4750</v>
      </c>
      <c r="HN261" s="39">
        <v>2210</v>
      </c>
      <c r="HO261" s="39">
        <v>260</v>
      </c>
      <c r="HP261" s="39" t="s">
        <v>334</v>
      </c>
      <c r="HQ261" s="39">
        <v>47750</v>
      </c>
      <c r="HR261" s="39">
        <v>1710</v>
      </c>
      <c r="HS261" s="39">
        <v>4330</v>
      </c>
      <c r="HT261" s="39">
        <v>17670</v>
      </c>
      <c r="HU261" s="39">
        <v>9210</v>
      </c>
      <c r="HV261" s="39">
        <v>7850</v>
      </c>
      <c r="HW261" s="39">
        <v>4830</v>
      </c>
      <c r="HX261" s="39">
        <v>2250</v>
      </c>
      <c r="HY261" s="39">
        <v>260</v>
      </c>
      <c r="HZ261" s="39" t="s">
        <v>334</v>
      </c>
      <c r="IA261" s="39">
        <v>48110</v>
      </c>
      <c r="IB261" s="39">
        <v>1680</v>
      </c>
      <c r="IC261" s="39">
        <v>4360</v>
      </c>
      <c r="ID261" s="39">
        <v>17820</v>
      </c>
      <c r="IE261" s="39">
        <v>9290</v>
      </c>
      <c r="IF261" s="39">
        <v>7880</v>
      </c>
      <c r="IG261" s="39">
        <v>4890</v>
      </c>
      <c r="IH261" s="39">
        <v>2280</v>
      </c>
      <c r="II261" s="39">
        <v>270</v>
      </c>
      <c r="IJ261" s="39" t="s">
        <v>334</v>
      </c>
      <c r="IK261" s="39">
        <v>48460</v>
      </c>
      <c r="IL261" s="39">
        <v>1630</v>
      </c>
      <c r="IM261" s="39">
        <v>4480</v>
      </c>
      <c r="IN261" s="39">
        <v>18010</v>
      </c>
      <c r="IO261" s="39">
        <v>9370</v>
      </c>
      <c r="IP261" s="39">
        <v>7930</v>
      </c>
      <c r="IQ261" s="39">
        <v>4910</v>
      </c>
      <c r="IR261" s="39">
        <v>2300</v>
      </c>
      <c r="IS261" s="39">
        <v>280</v>
      </c>
      <c r="IT261" s="39" t="s">
        <v>334</v>
      </c>
      <c r="IU261" s="39">
        <v>48920</v>
      </c>
      <c r="IV261" s="39">
        <v>1640</v>
      </c>
      <c r="IW261" s="39">
        <v>4520</v>
      </c>
      <c r="IX261" s="39">
        <v>18170</v>
      </c>
      <c r="IY261" s="39">
        <v>9450</v>
      </c>
      <c r="IZ261" s="39">
        <v>7950</v>
      </c>
      <c r="JA261" s="39">
        <v>4930</v>
      </c>
      <c r="JB261" s="39">
        <v>2330</v>
      </c>
      <c r="JC261" s="39">
        <v>280</v>
      </c>
      <c r="JD261" s="39" t="s">
        <v>334</v>
      </c>
      <c r="JE261" s="39">
        <v>49280</v>
      </c>
      <c r="JF261" s="39">
        <v>1650</v>
      </c>
      <c r="JG261" s="39">
        <v>4590</v>
      </c>
      <c r="JH261" s="39">
        <v>18370</v>
      </c>
      <c r="JI261" s="39">
        <v>9580</v>
      </c>
      <c r="JJ261" s="39">
        <v>8010</v>
      </c>
      <c r="JK261" s="39">
        <v>4960</v>
      </c>
      <c r="JL261" s="39">
        <v>2370</v>
      </c>
      <c r="JM261" s="39">
        <v>280</v>
      </c>
      <c r="JN261" s="39" t="s">
        <v>334</v>
      </c>
      <c r="JO261" s="39">
        <v>49790</v>
      </c>
      <c r="JP261" s="39">
        <v>1650</v>
      </c>
      <c r="JQ261" s="39">
        <v>4960</v>
      </c>
      <c r="JR261" s="39">
        <v>18910</v>
      </c>
      <c r="JS261" s="39">
        <v>9770</v>
      </c>
      <c r="JT261" s="39">
        <v>8110</v>
      </c>
      <c r="JU261" s="39">
        <v>5060</v>
      </c>
      <c r="JV261" s="39">
        <v>2420</v>
      </c>
      <c r="JW261" s="39">
        <v>280</v>
      </c>
      <c r="JX261" s="39" t="s">
        <v>334</v>
      </c>
      <c r="JY261" s="39">
        <v>51150</v>
      </c>
      <c r="JZ261" s="39">
        <v>1650</v>
      </c>
      <c r="KA261" s="39">
        <v>5130</v>
      </c>
      <c r="KB261" s="39">
        <v>19170</v>
      </c>
      <c r="KC261" s="39">
        <v>9930</v>
      </c>
      <c r="KD261" s="39">
        <v>8250</v>
      </c>
      <c r="KE261" s="39">
        <v>5170</v>
      </c>
      <c r="KF261" s="39">
        <v>2470</v>
      </c>
      <c r="KG261" s="39">
        <v>290</v>
      </c>
      <c r="KH261" s="39" t="s">
        <v>334</v>
      </c>
      <c r="KI261" s="39">
        <v>52060</v>
      </c>
      <c r="KJ261" s="39">
        <v>1670</v>
      </c>
      <c r="KK261" s="39">
        <v>5340</v>
      </c>
      <c r="KL261" s="39">
        <v>19410</v>
      </c>
      <c r="KM261" s="39">
        <v>10060</v>
      </c>
      <c r="KN261" s="39">
        <v>8410</v>
      </c>
      <c r="KO261" s="39">
        <v>5250</v>
      </c>
      <c r="KP261" s="39">
        <v>2540</v>
      </c>
      <c r="KQ261" s="39">
        <v>310</v>
      </c>
      <c r="KR261" s="39" t="s">
        <v>334</v>
      </c>
      <c r="KS261" s="39">
        <v>52990</v>
      </c>
      <c r="KT261" s="39">
        <v>1660</v>
      </c>
      <c r="KU261" s="39">
        <v>5460</v>
      </c>
      <c r="KV261" s="39">
        <v>19520</v>
      </c>
      <c r="KW261" s="39">
        <v>10170</v>
      </c>
      <c r="KX261" s="39">
        <v>8540</v>
      </c>
      <c r="KY261" s="39">
        <v>5350</v>
      </c>
      <c r="KZ261" s="39">
        <v>2590</v>
      </c>
      <c r="LA261" s="39">
        <v>310</v>
      </c>
      <c r="LB261" s="39" t="s">
        <v>334</v>
      </c>
      <c r="LC261" s="39">
        <v>53600</v>
      </c>
      <c r="LD261" t="str">
        <f>INDEX(Lookup!$F$2:$F$375, MATCH(D261,Lookup!$A$2:$A$375,0))</f>
        <v>:</v>
      </c>
    </row>
    <row r="262" spans="2:316" s="28" customFormat="1" ht="15" customHeight="1" x14ac:dyDescent="0.25">
      <c r="B262" s="1" t="s">
        <v>342</v>
      </c>
      <c r="C262" s="42">
        <v>1445</v>
      </c>
      <c r="D262" s="42" t="s">
        <v>851</v>
      </c>
      <c r="E262" s="37" t="s">
        <v>852</v>
      </c>
      <c r="F262" s="38">
        <v>23050</v>
      </c>
      <c r="G262" s="38">
        <v>25990</v>
      </c>
      <c r="H262" s="38">
        <v>31980</v>
      </c>
      <c r="I262" s="38">
        <v>17090</v>
      </c>
      <c r="J262" s="38">
        <v>9720</v>
      </c>
      <c r="K262" s="38">
        <v>4000</v>
      </c>
      <c r="L262" s="38">
        <v>2620</v>
      </c>
      <c r="M262" s="38">
        <v>210</v>
      </c>
      <c r="N262" s="38" t="s">
        <v>334</v>
      </c>
      <c r="O262" s="39">
        <v>114660</v>
      </c>
      <c r="P262" s="39">
        <v>23170</v>
      </c>
      <c r="Q262" s="39">
        <v>26110</v>
      </c>
      <c r="R262" s="39">
        <v>31890</v>
      </c>
      <c r="S262" s="39">
        <v>17120</v>
      </c>
      <c r="T262" s="39">
        <v>9650</v>
      </c>
      <c r="U262" s="39">
        <v>3930</v>
      </c>
      <c r="V262" s="39">
        <v>2560</v>
      </c>
      <c r="W262" s="39">
        <v>190</v>
      </c>
      <c r="X262" s="39" t="s">
        <v>334</v>
      </c>
      <c r="Y262" s="39">
        <v>114610</v>
      </c>
      <c r="Z262" s="39">
        <v>24170</v>
      </c>
      <c r="AA262" s="39">
        <v>26310</v>
      </c>
      <c r="AB262" s="39">
        <v>31940</v>
      </c>
      <c r="AC262" s="39">
        <v>17220</v>
      </c>
      <c r="AD262" s="39">
        <v>9500</v>
      </c>
      <c r="AE262" s="39">
        <v>3850</v>
      </c>
      <c r="AF262" s="39">
        <v>2460</v>
      </c>
      <c r="AG262" s="39">
        <v>180</v>
      </c>
      <c r="AH262" s="39" t="s">
        <v>334</v>
      </c>
      <c r="AI262" s="39">
        <v>115620</v>
      </c>
      <c r="AJ262" s="39">
        <v>24600</v>
      </c>
      <c r="AK262" s="39">
        <v>26360</v>
      </c>
      <c r="AL262" s="39">
        <v>32140</v>
      </c>
      <c r="AM262" s="39">
        <v>17520</v>
      </c>
      <c r="AN262" s="39">
        <v>9620</v>
      </c>
      <c r="AO262" s="39">
        <v>3870</v>
      </c>
      <c r="AP262" s="39">
        <v>2480</v>
      </c>
      <c r="AQ262" s="39">
        <v>170</v>
      </c>
      <c r="AR262" s="39" t="s">
        <v>334</v>
      </c>
      <c r="AS262" s="39">
        <v>116760</v>
      </c>
      <c r="AT262" s="39">
        <v>24710</v>
      </c>
      <c r="AU262" s="39">
        <v>26450</v>
      </c>
      <c r="AV262" s="39">
        <v>32170</v>
      </c>
      <c r="AW262" s="39">
        <v>17690</v>
      </c>
      <c r="AX262" s="39">
        <v>9750</v>
      </c>
      <c r="AY262" s="39">
        <v>3900</v>
      </c>
      <c r="AZ262" s="39">
        <v>2490</v>
      </c>
      <c r="BA262" s="39">
        <v>170</v>
      </c>
      <c r="BB262" s="39" t="s">
        <v>334</v>
      </c>
      <c r="BC262" s="39">
        <v>117320</v>
      </c>
      <c r="BD262" s="39">
        <v>24900</v>
      </c>
      <c r="BE262" s="39">
        <v>26530</v>
      </c>
      <c r="BF262" s="39">
        <v>32290</v>
      </c>
      <c r="BG262" s="39">
        <v>17860</v>
      </c>
      <c r="BH262" s="39">
        <v>9910</v>
      </c>
      <c r="BI262" s="39">
        <v>3920</v>
      </c>
      <c r="BJ262" s="39">
        <v>2530</v>
      </c>
      <c r="BK262" s="39">
        <v>180</v>
      </c>
      <c r="BL262" s="39" t="s">
        <v>334</v>
      </c>
      <c r="BM262" s="39">
        <v>118110</v>
      </c>
      <c r="BN262" s="39">
        <v>24910</v>
      </c>
      <c r="BO262" s="39">
        <v>26570</v>
      </c>
      <c r="BP262" s="39">
        <v>32300</v>
      </c>
      <c r="BQ262" s="39">
        <v>17970</v>
      </c>
      <c r="BR262" s="39">
        <v>10030</v>
      </c>
      <c r="BS262" s="39">
        <v>3970</v>
      </c>
      <c r="BT262" s="39">
        <v>2540</v>
      </c>
      <c r="BU262" s="39">
        <v>170</v>
      </c>
      <c r="BV262" s="39" t="s">
        <v>334</v>
      </c>
      <c r="BW262" s="39">
        <v>118460</v>
      </c>
      <c r="BX262" s="39">
        <v>25200</v>
      </c>
      <c r="BY262" s="39">
        <v>26590</v>
      </c>
      <c r="BZ262" s="39">
        <v>32330</v>
      </c>
      <c r="CA262" s="39">
        <v>18090</v>
      </c>
      <c r="CB262" s="39">
        <v>10180</v>
      </c>
      <c r="CC262" s="39">
        <v>4030</v>
      </c>
      <c r="CD262" s="39">
        <v>2600</v>
      </c>
      <c r="CE262" s="39">
        <v>180</v>
      </c>
      <c r="CF262" s="39" t="s">
        <v>334</v>
      </c>
      <c r="CG262" s="39">
        <v>119190</v>
      </c>
      <c r="CH262" s="39">
        <v>24860</v>
      </c>
      <c r="CI262" s="39">
        <v>26640</v>
      </c>
      <c r="CJ262" s="39">
        <v>32350</v>
      </c>
      <c r="CK262" s="39">
        <v>18190</v>
      </c>
      <c r="CL262" s="39">
        <v>10300</v>
      </c>
      <c r="CM262" s="39">
        <v>4090</v>
      </c>
      <c r="CN262" s="39">
        <v>2640</v>
      </c>
      <c r="CO262" s="39">
        <v>170</v>
      </c>
      <c r="CP262" s="39" t="s">
        <v>334</v>
      </c>
      <c r="CQ262" s="39">
        <v>119240</v>
      </c>
      <c r="CR262" s="39">
        <v>24910</v>
      </c>
      <c r="CS262" s="39">
        <v>26810</v>
      </c>
      <c r="CT262" s="39">
        <v>32380</v>
      </c>
      <c r="CU262" s="39">
        <v>18280</v>
      </c>
      <c r="CV262" s="39">
        <v>10400</v>
      </c>
      <c r="CW262" s="39">
        <v>4130</v>
      </c>
      <c r="CX262" s="39">
        <v>2660</v>
      </c>
      <c r="CY262" s="39">
        <v>170</v>
      </c>
      <c r="CZ262" s="39" t="s">
        <v>334</v>
      </c>
      <c r="DA262" s="39">
        <v>119730</v>
      </c>
      <c r="DB262" s="39">
        <v>25050</v>
      </c>
      <c r="DC262" s="39">
        <v>26930</v>
      </c>
      <c r="DD262" s="39">
        <v>32450</v>
      </c>
      <c r="DE262" s="39">
        <v>18420</v>
      </c>
      <c r="DF262" s="39">
        <v>10470</v>
      </c>
      <c r="DG262" s="39">
        <v>4170</v>
      </c>
      <c r="DH262" s="39">
        <v>2650</v>
      </c>
      <c r="DI262" s="39">
        <v>170</v>
      </c>
      <c r="DJ262" s="39" t="s">
        <v>334</v>
      </c>
      <c r="DK262" s="39">
        <v>120310</v>
      </c>
      <c r="DL262" s="39">
        <v>25200</v>
      </c>
      <c r="DM262" s="39">
        <v>26940</v>
      </c>
      <c r="DN262" s="39">
        <v>32620</v>
      </c>
      <c r="DO262" s="39">
        <v>18460</v>
      </c>
      <c r="DP262" s="39">
        <v>10520</v>
      </c>
      <c r="DQ262" s="39">
        <v>4190</v>
      </c>
      <c r="DR262" s="39">
        <v>2650</v>
      </c>
      <c r="DS262" s="39">
        <v>170</v>
      </c>
      <c r="DT262" s="39" t="s">
        <v>334</v>
      </c>
      <c r="DU262" s="39">
        <v>120750</v>
      </c>
      <c r="DV262" s="39">
        <v>25390</v>
      </c>
      <c r="DW262" s="39">
        <v>27150</v>
      </c>
      <c r="DX262" s="39">
        <v>32720</v>
      </c>
      <c r="DY262" s="39">
        <v>18620</v>
      </c>
      <c r="DZ262" s="39">
        <v>10570</v>
      </c>
      <c r="EA262" s="39">
        <v>4240</v>
      </c>
      <c r="EB262" s="39">
        <v>2640</v>
      </c>
      <c r="EC262" s="39">
        <v>170</v>
      </c>
      <c r="ED262" s="39" t="s">
        <v>334</v>
      </c>
      <c r="EE262" s="39">
        <v>121510</v>
      </c>
      <c r="EF262" s="39">
        <v>25630</v>
      </c>
      <c r="EG262" s="39">
        <v>27210</v>
      </c>
      <c r="EH262" s="39">
        <v>32840</v>
      </c>
      <c r="EI262" s="39">
        <v>18740</v>
      </c>
      <c r="EJ262" s="39">
        <v>10620</v>
      </c>
      <c r="EK262" s="39">
        <v>4270</v>
      </c>
      <c r="EL262" s="39">
        <v>2640</v>
      </c>
      <c r="EM262" s="39">
        <v>170</v>
      </c>
      <c r="EN262" s="39" t="s">
        <v>334</v>
      </c>
      <c r="EO262" s="39">
        <v>122110</v>
      </c>
      <c r="EP262" s="39">
        <v>25830</v>
      </c>
      <c r="EQ262" s="39">
        <v>27360</v>
      </c>
      <c r="ER262" s="39">
        <v>32990</v>
      </c>
      <c r="ES262" s="39">
        <v>18880</v>
      </c>
      <c r="ET262" s="39">
        <v>10700</v>
      </c>
      <c r="EU262" s="39">
        <v>4310</v>
      </c>
      <c r="EV262" s="39">
        <v>2630</v>
      </c>
      <c r="EW262" s="39">
        <v>170</v>
      </c>
      <c r="EX262" s="39" t="s">
        <v>334</v>
      </c>
      <c r="EY262" s="39">
        <v>122860</v>
      </c>
      <c r="EZ262" s="39">
        <v>26020</v>
      </c>
      <c r="FA262" s="39">
        <v>27760</v>
      </c>
      <c r="FB262" s="39">
        <v>33100</v>
      </c>
      <c r="FC262" s="39">
        <v>18890</v>
      </c>
      <c r="FD262" s="39">
        <v>10780</v>
      </c>
      <c r="FE262" s="39">
        <v>4360</v>
      </c>
      <c r="FF262" s="39">
        <v>2620</v>
      </c>
      <c r="FG262" s="39">
        <v>170</v>
      </c>
      <c r="FH262" s="39" t="s">
        <v>334</v>
      </c>
      <c r="FI262" s="39">
        <v>123700</v>
      </c>
      <c r="FJ262" s="39">
        <v>26180</v>
      </c>
      <c r="FK262" s="39">
        <v>27940</v>
      </c>
      <c r="FL262" s="39">
        <v>33120</v>
      </c>
      <c r="FM262" s="39">
        <v>18970</v>
      </c>
      <c r="FN262" s="39">
        <v>10850</v>
      </c>
      <c r="FO262" s="39">
        <v>4390</v>
      </c>
      <c r="FP262" s="39">
        <v>2620</v>
      </c>
      <c r="FQ262" s="39">
        <v>170</v>
      </c>
      <c r="FR262" s="39" t="s">
        <v>334</v>
      </c>
      <c r="FS262" s="39">
        <v>124250</v>
      </c>
      <c r="FT262" s="39">
        <v>26480</v>
      </c>
      <c r="FU262" s="39">
        <v>28140</v>
      </c>
      <c r="FV262" s="39">
        <v>33260</v>
      </c>
      <c r="FW262" s="39">
        <v>19100</v>
      </c>
      <c r="FX262" s="39">
        <v>10840</v>
      </c>
      <c r="FY262" s="39">
        <v>4400</v>
      </c>
      <c r="FZ262" s="39">
        <v>2630</v>
      </c>
      <c r="GA262" s="39">
        <v>180</v>
      </c>
      <c r="GB262" s="39" t="s">
        <v>334</v>
      </c>
      <c r="GC262" s="39">
        <v>125020</v>
      </c>
      <c r="GD262" s="39">
        <v>26700</v>
      </c>
      <c r="GE262" s="39">
        <v>28250</v>
      </c>
      <c r="GF262" s="39">
        <v>33280</v>
      </c>
      <c r="GG262" s="39">
        <v>19140</v>
      </c>
      <c r="GH262" s="39">
        <v>10850</v>
      </c>
      <c r="GI262" s="39">
        <v>4420</v>
      </c>
      <c r="GJ262" s="39">
        <v>2650</v>
      </c>
      <c r="GK262" s="39">
        <v>180</v>
      </c>
      <c r="GL262" s="39" t="s">
        <v>334</v>
      </c>
      <c r="GM262" s="39">
        <v>125460</v>
      </c>
      <c r="GN262" s="39">
        <v>26910</v>
      </c>
      <c r="GO262" s="39">
        <v>28330</v>
      </c>
      <c r="GP262" s="39">
        <v>33520</v>
      </c>
      <c r="GQ262" s="39">
        <v>19170</v>
      </c>
      <c r="GR262" s="39">
        <v>10870</v>
      </c>
      <c r="GS262" s="39">
        <v>4430</v>
      </c>
      <c r="GT262" s="39">
        <v>2660</v>
      </c>
      <c r="GU262" s="39">
        <v>180</v>
      </c>
      <c r="GV262" s="39" t="s">
        <v>334</v>
      </c>
      <c r="GW262" s="39">
        <v>126060</v>
      </c>
      <c r="GX262" s="39">
        <v>27050</v>
      </c>
      <c r="GY262" s="39">
        <v>28360</v>
      </c>
      <c r="GZ262" s="39">
        <v>33640</v>
      </c>
      <c r="HA262" s="39">
        <v>19220</v>
      </c>
      <c r="HB262" s="39">
        <v>10870</v>
      </c>
      <c r="HC262" s="39">
        <v>4450</v>
      </c>
      <c r="HD262" s="39">
        <v>2660</v>
      </c>
      <c r="HE262" s="39">
        <v>180</v>
      </c>
      <c r="HF262" s="39" t="s">
        <v>334</v>
      </c>
      <c r="HG262" s="39">
        <v>126430</v>
      </c>
      <c r="HH262" s="39">
        <v>27340</v>
      </c>
      <c r="HI262" s="39">
        <v>28510</v>
      </c>
      <c r="HJ262" s="39">
        <v>33720</v>
      </c>
      <c r="HK262" s="39">
        <v>19290</v>
      </c>
      <c r="HL262" s="39">
        <v>10870</v>
      </c>
      <c r="HM262" s="39">
        <v>4500</v>
      </c>
      <c r="HN262" s="39">
        <v>2670</v>
      </c>
      <c r="HO262" s="39">
        <v>180</v>
      </c>
      <c r="HP262" s="39" t="s">
        <v>334</v>
      </c>
      <c r="HQ262" s="39">
        <v>127080</v>
      </c>
      <c r="HR262" s="39">
        <v>27420</v>
      </c>
      <c r="HS262" s="39">
        <v>28600</v>
      </c>
      <c r="HT262" s="39">
        <v>34070</v>
      </c>
      <c r="HU262" s="39">
        <v>19390</v>
      </c>
      <c r="HV262" s="39">
        <v>10930</v>
      </c>
      <c r="HW262" s="39">
        <v>4550</v>
      </c>
      <c r="HX262" s="39">
        <v>2690</v>
      </c>
      <c r="HY262" s="39">
        <v>190</v>
      </c>
      <c r="HZ262" s="39" t="s">
        <v>334</v>
      </c>
      <c r="IA262" s="39">
        <v>127850</v>
      </c>
      <c r="IB262" s="39">
        <v>27770</v>
      </c>
      <c r="IC262" s="39">
        <v>28760</v>
      </c>
      <c r="ID262" s="39">
        <v>34200</v>
      </c>
      <c r="IE262" s="39">
        <v>19430</v>
      </c>
      <c r="IF262" s="39">
        <v>10990</v>
      </c>
      <c r="IG262" s="39">
        <v>4580</v>
      </c>
      <c r="IH262" s="39">
        <v>2720</v>
      </c>
      <c r="II262" s="39">
        <v>190</v>
      </c>
      <c r="IJ262" s="39" t="s">
        <v>334</v>
      </c>
      <c r="IK262" s="39">
        <v>128630</v>
      </c>
      <c r="IL262" s="39">
        <v>27910</v>
      </c>
      <c r="IM262" s="39">
        <v>28920</v>
      </c>
      <c r="IN262" s="39">
        <v>34230</v>
      </c>
      <c r="IO262" s="39">
        <v>19500</v>
      </c>
      <c r="IP262" s="39">
        <v>11230</v>
      </c>
      <c r="IQ262" s="39">
        <v>4620</v>
      </c>
      <c r="IR262" s="39">
        <v>2740</v>
      </c>
      <c r="IS262" s="39">
        <v>190</v>
      </c>
      <c r="IT262" s="39" t="s">
        <v>334</v>
      </c>
      <c r="IU262" s="39">
        <v>129330</v>
      </c>
      <c r="IV262" s="39">
        <v>28170</v>
      </c>
      <c r="IW262" s="39">
        <v>29070</v>
      </c>
      <c r="IX262" s="39">
        <v>34240</v>
      </c>
      <c r="IY262" s="39">
        <v>19520</v>
      </c>
      <c r="IZ262" s="39">
        <v>11230</v>
      </c>
      <c r="JA262" s="39">
        <v>4630</v>
      </c>
      <c r="JB262" s="39">
        <v>2760</v>
      </c>
      <c r="JC262" s="39">
        <v>190</v>
      </c>
      <c r="JD262" s="39" t="s">
        <v>334</v>
      </c>
      <c r="JE262" s="39">
        <v>129800</v>
      </c>
      <c r="JF262" s="39">
        <v>28270</v>
      </c>
      <c r="JG262" s="39">
        <v>29170</v>
      </c>
      <c r="JH262" s="39">
        <v>34330</v>
      </c>
      <c r="JI262" s="39">
        <v>19600</v>
      </c>
      <c r="JJ262" s="39">
        <v>11250</v>
      </c>
      <c r="JK262" s="39">
        <v>4620</v>
      </c>
      <c r="JL262" s="39">
        <v>2760</v>
      </c>
      <c r="JM262" s="39">
        <v>200</v>
      </c>
      <c r="JN262" s="39" t="s">
        <v>334</v>
      </c>
      <c r="JO262" s="39">
        <v>130210</v>
      </c>
      <c r="JP262" s="39">
        <v>28340</v>
      </c>
      <c r="JQ262" s="39">
        <v>29270</v>
      </c>
      <c r="JR262" s="39">
        <v>34470</v>
      </c>
      <c r="JS262" s="39">
        <v>19710</v>
      </c>
      <c r="JT262" s="39">
        <v>11290</v>
      </c>
      <c r="JU262" s="39">
        <v>4640</v>
      </c>
      <c r="JV262" s="39">
        <v>2780</v>
      </c>
      <c r="JW262" s="39">
        <v>200</v>
      </c>
      <c r="JX262" s="39" t="s">
        <v>334</v>
      </c>
      <c r="JY262" s="39">
        <v>130690</v>
      </c>
      <c r="JZ262" s="39">
        <v>28640</v>
      </c>
      <c r="KA262" s="39">
        <v>29370</v>
      </c>
      <c r="KB262" s="39">
        <v>34540</v>
      </c>
      <c r="KC262" s="39">
        <v>19740</v>
      </c>
      <c r="KD262" s="39">
        <v>11320</v>
      </c>
      <c r="KE262" s="39">
        <v>4650</v>
      </c>
      <c r="KF262" s="39">
        <v>2780</v>
      </c>
      <c r="KG262" s="39">
        <v>200</v>
      </c>
      <c r="KH262" s="39" t="s">
        <v>334</v>
      </c>
      <c r="KI262" s="39">
        <v>131240</v>
      </c>
      <c r="KJ262" s="39">
        <v>28760</v>
      </c>
      <c r="KK262" s="39">
        <v>29510</v>
      </c>
      <c r="KL262" s="39">
        <v>34860</v>
      </c>
      <c r="KM262" s="39">
        <v>19890</v>
      </c>
      <c r="KN262" s="39">
        <v>11450</v>
      </c>
      <c r="KO262" s="39">
        <v>4680</v>
      </c>
      <c r="KP262" s="39">
        <v>2810</v>
      </c>
      <c r="KQ262" s="39">
        <v>210</v>
      </c>
      <c r="KR262" s="39" t="s">
        <v>334</v>
      </c>
      <c r="KS262" s="39">
        <v>132170</v>
      </c>
      <c r="KT262" s="39">
        <v>29470</v>
      </c>
      <c r="KU262" s="39">
        <v>29600</v>
      </c>
      <c r="KV262" s="39">
        <v>35050</v>
      </c>
      <c r="KW262" s="39">
        <v>20040</v>
      </c>
      <c r="KX262" s="39">
        <v>11570</v>
      </c>
      <c r="KY262" s="39">
        <v>4740</v>
      </c>
      <c r="KZ262" s="39">
        <v>2830</v>
      </c>
      <c r="LA262" s="39">
        <v>210</v>
      </c>
      <c r="LB262" s="39" t="s">
        <v>334</v>
      </c>
      <c r="LC262" s="39">
        <v>133500</v>
      </c>
      <c r="LD262" t="str">
        <f>INDEX(Lookup!$F$2:$F$375, MATCH(D262,Lookup!$A$2:$A$375,0))</f>
        <v>:</v>
      </c>
    </row>
    <row r="263" spans="2:316" ht="15" customHeight="1" x14ac:dyDescent="0.25">
      <c r="B263" s="1" t="s">
        <v>342</v>
      </c>
      <c r="C263" s="42" t="s">
        <v>331</v>
      </c>
      <c r="D263" s="42" t="s">
        <v>853</v>
      </c>
      <c r="E263" s="37" t="s">
        <v>854</v>
      </c>
      <c r="F263" s="38">
        <v>3530</v>
      </c>
      <c r="G263" s="38">
        <v>17520</v>
      </c>
      <c r="H263" s="38">
        <v>40300</v>
      </c>
      <c r="I263" s="38">
        <v>36350</v>
      </c>
      <c r="J263" s="38">
        <v>30040</v>
      </c>
      <c r="K263" s="38">
        <v>24030</v>
      </c>
      <c r="L263" s="38">
        <v>26520</v>
      </c>
      <c r="M263" s="38">
        <v>4640</v>
      </c>
      <c r="N263" s="38" t="s">
        <v>334</v>
      </c>
      <c r="O263" s="39">
        <v>182940</v>
      </c>
      <c r="P263" s="39">
        <v>3670</v>
      </c>
      <c r="Q263" s="39">
        <v>17880</v>
      </c>
      <c r="R263" s="39">
        <v>40900</v>
      </c>
      <c r="S263" s="39">
        <v>36730</v>
      </c>
      <c r="T263" s="39">
        <v>30180</v>
      </c>
      <c r="U263" s="39">
        <v>23910</v>
      </c>
      <c r="V263" s="39">
        <v>26470</v>
      </c>
      <c r="W263" s="39">
        <v>4540</v>
      </c>
      <c r="X263" s="39" t="s">
        <v>334</v>
      </c>
      <c r="Y263" s="39">
        <v>184300</v>
      </c>
      <c r="Z263" s="39">
        <v>4140</v>
      </c>
      <c r="AA263" s="39">
        <v>18580</v>
      </c>
      <c r="AB263" s="39">
        <v>41580</v>
      </c>
      <c r="AC263" s="39">
        <v>37380</v>
      </c>
      <c r="AD263" s="39">
        <v>30330</v>
      </c>
      <c r="AE263" s="39">
        <v>23800</v>
      </c>
      <c r="AF263" s="39">
        <v>25790</v>
      </c>
      <c r="AG263" s="39">
        <v>4220</v>
      </c>
      <c r="AH263" s="39" t="s">
        <v>334</v>
      </c>
      <c r="AI263" s="39">
        <v>185810</v>
      </c>
      <c r="AJ263" s="39">
        <v>4350</v>
      </c>
      <c r="AK263" s="39">
        <v>18700</v>
      </c>
      <c r="AL263" s="39">
        <v>41470</v>
      </c>
      <c r="AM263" s="39">
        <v>37420</v>
      </c>
      <c r="AN263" s="39">
        <v>30380</v>
      </c>
      <c r="AO263" s="39">
        <v>23950</v>
      </c>
      <c r="AP263" s="39">
        <v>25840</v>
      </c>
      <c r="AQ263" s="39">
        <v>4200</v>
      </c>
      <c r="AR263" s="39" t="s">
        <v>334</v>
      </c>
      <c r="AS263" s="39">
        <v>186310</v>
      </c>
      <c r="AT263" s="39">
        <v>4380</v>
      </c>
      <c r="AU263" s="39">
        <v>18840</v>
      </c>
      <c r="AV263" s="39">
        <v>41760</v>
      </c>
      <c r="AW263" s="39">
        <v>37560</v>
      </c>
      <c r="AX263" s="39">
        <v>30440</v>
      </c>
      <c r="AY263" s="39">
        <v>24110</v>
      </c>
      <c r="AZ263" s="39">
        <v>26140</v>
      </c>
      <c r="BA263" s="39">
        <v>4250</v>
      </c>
      <c r="BB263" s="39" t="s">
        <v>334</v>
      </c>
      <c r="BC263" s="39">
        <v>187470</v>
      </c>
      <c r="BD263" s="39">
        <v>4470</v>
      </c>
      <c r="BE263" s="39">
        <v>19060</v>
      </c>
      <c r="BF263" s="39">
        <v>41990</v>
      </c>
      <c r="BG263" s="39">
        <v>37640</v>
      </c>
      <c r="BH263" s="39">
        <v>30560</v>
      </c>
      <c r="BI263" s="39">
        <v>24390</v>
      </c>
      <c r="BJ263" s="39">
        <v>26380</v>
      </c>
      <c r="BK263" s="39">
        <v>4300</v>
      </c>
      <c r="BL263" s="39" t="s">
        <v>334</v>
      </c>
      <c r="BM263" s="39">
        <v>188780</v>
      </c>
      <c r="BN263" s="39">
        <v>4540</v>
      </c>
      <c r="BO263" s="39">
        <v>19250</v>
      </c>
      <c r="BP263" s="39">
        <v>42080</v>
      </c>
      <c r="BQ263" s="39">
        <v>37850</v>
      </c>
      <c r="BR263" s="39">
        <v>30700</v>
      </c>
      <c r="BS263" s="39">
        <v>24560</v>
      </c>
      <c r="BT263" s="39">
        <v>26670</v>
      </c>
      <c r="BU263" s="39">
        <v>4340</v>
      </c>
      <c r="BV263" s="39" t="s">
        <v>334</v>
      </c>
      <c r="BW263" s="39">
        <v>189980</v>
      </c>
      <c r="BX263" s="39">
        <v>4550</v>
      </c>
      <c r="BY263" s="39">
        <v>19390</v>
      </c>
      <c r="BZ263" s="39">
        <v>42260</v>
      </c>
      <c r="CA263" s="39">
        <v>38100</v>
      </c>
      <c r="CB263" s="39">
        <v>30870</v>
      </c>
      <c r="CC263" s="39">
        <v>24750</v>
      </c>
      <c r="CD263" s="39">
        <v>26900</v>
      </c>
      <c r="CE263" s="39">
        <v>4370</v>
      </c>
      <c r="CF263" s="39" t="s">
        <v>334</v>
      </c>
      <c r="CG263" s="39">
        <v>191190</v>
      </c>
      <c r="CH263" s="39">
        <v>4540</v>
      </c>
      <c r="CI263" s="39">
        <v>19520</v>
      </c>
      <c r="CJ263" s="39">
        <v>42420</v>
      </c>
      <c r="CK263" s="39">
        <v>38380</v>
      </c>
      <c r="CL263" s="39">
        <v>31060</v>
      </c>
      <c r="CM263" s="39">
        <v>24910</v>
      </c>
      <c r="CN263" s="39">
        <v>27030</v>
      </c>
      <c r="CO263" s="39">
        <v>4380</v>
      </c>
      <c r="CP263" s="39" t="s">
        <v>334</v>
      </c>
      <c r="CQ263" s="39">
        <v>192230</v>
      </c>
      <c r="CR263" s="39">
        <v>4540</v>
      </c>
      <c r="CS263" s="39">
        <v>19730</v>
      </c>
      <c r="CT263" s="39">
        <v>42590</v>
      </c>
      <c r="CU263" s="39">
        <v>38590</v>
      </c>
      <c r="CV263" s="39">
        <v>31300</v>
      </c>
      <c r="CW263" s="39">
        <v>25060</v>
      </c>
      <c r="CX263" s="39">
        <v>27270</v>
      </c>
      <c r="CY263" s="39">
        <v>4500</v>
      </c>
      <c r="CZ263" s="39" t="s">
        <v>334</v>
      </c>
      <c r="DA263" s="39">
        <v>193570</v>
      </c>
      <c r="DB263" s="39">
        <v>4630</v>
      </c>
      <c r="DC263" s="39">
        <v>19860</v>
      </c>
      <c r="DD263" s="39">
        <v>42960</v>
      </c>
      <c r="DE263" s="39">
        <v>38720</v>
      </c>
      <c r="DF263" s="39">
        <v>31460</v>
      </c>
      <c r="DG263" s="39">
        <v>25220</v>
      </c>
      <c r="DH263" s="39">
        <v>27390</v>
      </c>
      <c r="DI263" s="39">
        <v>4610</v>
      </c>
      <c r="DJ263" s="39" t="s">
        <v>334</v>
      </c>
      <c r="DK263" s="39">
        <v>194850</v>
      </c>
      <c r="DL263" s="39">
        <v>4720</v>
      </c>
      <c r="DM263" s="39">
        <v>20300</v>
      </c>
      <c r="DN263" s="39">
        <v>43020</v>
      </c>
      <c r="DO263" s="39">
        <v>39030</v>
      </c>
      <c r="DP263" s="39">
        <v>31600</v>
      </c>
      <c r="DQ263" s="39">
        <v>25280</v>
      </c>
      <c r="DR263" s="39">
        <v>27450</v>
      </c>
      <c r="DS263" s="39">
        <v>4690</v>
      </c>
      <c r="DT263" s="39" t="s">
        <v>334</v>
      </c>
      <c r="DU263" s="39">
        <v>196080</v>
      </c>
      <c r="DV263" s="39">
        <v>4820</v>
      </c>
      <c r="DW263" s="39">
        <v>20570</v>
      </c>
      <c r="DX263" s="39">
        <v>43310</v>
      </c>
      <c r="DY263" s="39">
        <v>39270</v>
      </c>
      <c r="DZ263" s="39">
        <v>31810</v>
      </c>
      <c r="EA263" s="39">
        <v>25350</v>
      </c>
      <c r="EB263" s="39">
        <v>27560</v>
      </c>
      <c r="EC263" s="39">
        <v>4770</v>
      </c>
      <c r="ED263" s="39" t="s">
        <v>334</v>
      </c>
      <c r="EE263" s="39">
        <v>197450</v>
      </c>
      <c r="EF263" s="39">
        <v>4970</v>
      </c>
      <c r="EG263" s="39">
        <v>20640</v>
      </c>
      <c r="EH263" s="39">
        <v>43620</v>
      </c>
      <c r="EI263" s="39">
        <v>39520</v>
      </c>
      <c r="EJ263" s="39">
        <v>31910</v>
      </c>
      <c r="EK263" s="39">
        <v>25490</v>
      </c>
      <c r="EL263" s="39">
        <v>27690</v>
      </c>
      <c r="EM263" s="39">
        <v>4810</v>
      </c>
      <c r="EN263" s="39" t="s">
        <v>334</v>
      </c>
      <c r="EO263" s="39">
        <v>198660</v>
      </c>
      <c r="EP263" s="39">
        <v>5060</v>
      </c>
      <c r="EQ263" s="39">
        <v>20800</v>
      </c>
      <c r="ER263" s="39">
        <v>44150</v>
      </c>
      <c r="ES263" s="39">
        <v>39810</v>
      </c>
      <c r="ET263" s="39">
        <v>32070</v>
      </c>
      <c r="EU263" s="39">
        <v>25560</v>
      </c>
      <c r="EV263" s="39">
        <v>27760</v>
      </c>
      <c r="EW263" s="39">
        <v>4870</v>
      </c>
      <c r="EX263" s="39" t="s">
        <v>334</v>
      </c>
      <c r="EY263" s="39">
        <v>200090</v>
      </c>
      <c r="EZ263" s="39">
        <v>5170</v>
      </c>
      <c r="FA263" s="39">
        <v>21210</v>
      </c>
      <c r="FB263" s="39">
        <v>44860</v>
      </c>
      <c r="FC263" s="39">
        <v>40070</v>
      </c>
      <c r="FD263" s="39">
        <v>32180</v>
      </c>
      <c r="FE263" s="39">
        <v>25700</v>
      </c>
      <c r="FF263" s="39">
        <v>27910</v>
      </c>
      <c r="FG263" s="39">
        <v>4910</v>
      </c>
      <c r="FH263" s="39" t="s">
        <v>334</v>
      </c>
      <c r="FI263" s="39">
        <v>202000</v>
      </c>
      <c r="FJ263" s="39">
        <v>5320</v>
      </c>
      <c r="FK263" s="39">
        <v>21540</v>
      </c>
      <c r="FL263" s="39">
        <v>45640</v>
      </c>
      <c r="FM263" s="39">
        <v>40340</v>
      </c>
      <c r="FN263" s="39">
        <v>32320</v>
      </c>
      <c r="FO263" s="39">
        <v>25760</v>
      </c>
      <c r="FP263" s="39">
        <v>28020</v>
      </c>
      <c r="FQ263" s="39">
        <v>4970</v>
      </c>
      <c r="FR263" s="39" t="s">
        <v>334</v>
      </c>
      <c r="FS263" s="39">
        <v>203910</v>
      </c>
      <c r="FT263" s="39">
        <v>5480</v>
      </c>
      <c r="FU263" s="39">
        <v>21790</v>
      </c>
      <c r="FV263" s="39">
        <v>46110</v>
      </c>
      <c r="FW263" s="39">
        <v>40700</v>
      </c>
      <c r="FX263" s="39">
        <v>32450</v>
      </c>
      <c r="FY263" s="39">
        <v>25930</v>
      </c>
      <c r="FZ263" s="39">
        <v>28140</v>
      </c>
      <c r="GA263" s="39">
        <v>5020</v>
      </c>
      <c r="GB263" s="39" t="s">
        <v>334</v>
      </c>
      <c r="GC263" s="39">
        <v>205620</v>
      </c>
      <c r="GD263" s="39">
        <v>5590</v>
      </c>
      <c r="GE263" s="39">
        <v>22000</v>
      </c>
      <c r="GF263" s="39">
        <v>46550</v>
      </c>
      <c r="GG263" s="39">
        <v>41020</v>
      </c>
      <c r="GH263" s="39">
        <v>32590</v>
      </c>
      <c r="GI263" s="39">
        <v>26020</v>
      </c>
      <c r="GJ263" s="39">
        <v>28250</v>
      </c>
      <c r="GK263" s="39">
        <v>5060</v>
      </c>
      <c r="GL263" s="39" t="s">
        <v>334</v>
      </c>
      <c r="GM263" s="39">
        <v>207060</v>
      </c>
      <c r="GN263" s="39">
        <v>5700</v>
      </c>
      <c r="GO263" s="39">
        <v>22280</v>
      </c>
      <c r="GP263" s="39">
        <v>47320</v>
      </c>
      <c r="GQ263" s="39">
        <v>41360</v>
      </c>
      <c r="GR263" s="39">
        <v>32790</v>
      </c>
      <c r="GS263" s="39">
        <v>26100</v>
      </c>
      <c r="GT263" s="39">
        <v>28390</v>
      </c>
      <c r="GU263" s="39">
        <v>5110</v>
      </c>
      <c r="GV263" s="39" t="s">
        <v>334</v>
      </c>
      <c r="GW263" s="39">
        <v>209050</v>
      </c>
      <c r="GX263" s="39">
        <v>5780</v>
      </c>
      <c r="GY263" s="39">
        <v>22530</v>
      </c>
      <c r="GZ263" s="39">
        <v>47950</v>
      </c>
      <c r="HA263" s="39">
        <v>41760</v>
      </c>
      <c r="HB263" s="39">
        <v>32920</v>
      </c>
      <c r="HC263" s="39">
        <v>26250</v>
      </c>
      <c r="HD263" s="39">
        <v>28530</v>
      </c>
      <c r="HE263" s="39">
        <v>5180</v>
      </c>
      <c r="HF263" s="39" t="s">
        <v>334</v>
      </c>
      <c r="HG263" s="39">
        <v>210880</v>
      </c>
      <c r="HH263" s="39">
        <v>5870</v>
      </c>
      <c r="HI263" s="39">
        <v>22750</v>
      </c>
      <c r="HJ263" s="39">
        <v>48340</v>
      </c>
      <c r="HK263" s="39">
        <v>42200</v>
      </c>
      <c r="HL263" s="39">
        <v>33100</v>
      </c>
      <c r="HM263" s="39">
        <v>26410</v>
      </c>
      <c r="HN263" s="39">
        <v>28720</v>
      </c>
      <c r="HO263" s="39">
        <v>5260</v>
      </c>
      <c r="HP263" s="39" t="s">
        <v>334</v>
      </c>
      <c r="HQ263" s="39">
        <v>212650</v>
      </c>
      <c r="HR263" s="39">
        <v>6010</v>
      </c>
      <c r="HS263" s="39">
        <v>23010</v>
      </c>
      <c r="HT263" s="39">
        <v>48860</v>
      </c>
      <c r="HU263" s="39">
        <v>42530</v>
      </c>
      <c r="HV263" s="39">
        <v>33380</v>
      </c>
      <c r="HW263" s="39">
        <v>26560</v>
      </c>
      <c r="HX263" s="39">
        <v>28940</v>
      </c>
      <c r="HY263" s="39">
        <v>5350</v>
      </c>
      <c r="HZ263" s="39" t="s">
        <v>334</v>
      </c>
      <c r="IA263" s="39">
        <v>214630</v>
      </c>
      <c r="IB263" s="39">
        <v>6130</v>
      </c>
      <c r="IC263" s="39">
        <v>23220</v>
      </c>
      <c r="ID263" s="39">
        <v>49360</v>
      </c>
      <c r="IE263" s="39">
        <v>42930</v>
      </c>
      <c r="IF263" s="39">
        <v>33670</v>
      </c>
      <c r="IG263" s="39">
        <v>26770</v>
      </c>
      <c r="IH263" s="39">
        <v>29200</v>
      </c>
      <c r="II263" s="39">
        <v>5430</v>
      </c>
      <c r="IJ263" s="39" t="s">
        <v>334</v>
      </c>
      <c r="IK263" s="39">
        <v>216700</v>
      </c>
      <c r="IL263" s="39">
        <v>6210</v>
      </c>
      <c r="IM263" s="39">
        <v>23520</v>
      </c>
      <c r="IN263" s="39">
        <v>49900</v>
      </c>
      <c r="IO263" s="39">
        <v>43340</v>
      </c>
      <c r="IP263" s="39">
        <v>33990</v>
      </c>
      <c r="IQ263" s="39">
        <v>27000</v>
      </c>
      <c r="IR263" s="39">
        <v>29450</v>
      </c>
      <c r="IS263" s="39">
        <v>5510</v>
      </c>
      <c r="IT263" s="39" t="s">
        <v>334</v>
      </c>
      <c r="IU263" s="39">
        <v>218910</v>
      </c>
      <c r="IV263" s="39">
        <v>6300</v>
      </c>
      <c r="IW263" s="39">
        <v>23840</v>
      </c>
      <c r="IX263" s="39">
        <v>50540</v>
      </c>
      <c r="IY263" s="39">
        <v>43810</v>
      </c>
      <c r="IZ263" s="39">
        <v>34310</v>
      </c>
      <c r="JA263" s="39">
        <v>27220</v>
      </c>
      <c r="JB263" s="39">
        <v>29630</v>
      </c>
      <c r="JC263" s="39">
        <v>5550</v>
      </c>
      <c r="JD263" s="39" t="s">
        <v>334</v>
      </c>
      <c r="JE263" s="39">
        <v>221210</v>
      </c>
      <c r="JF263" s="39">
        <v>6350</v>
      </c>
      <c r="JG263" s="39">
        <v>24270</v>
      </c>
      <c r="JH263" s="39">
        <v>51360</v>
      </c>
      <c r="JI263" s="39">
        <v>44510</v>
      </c>
      <c r="JJ263" s="39">
        <v>34830</v>
      </c>
      <c r="JK263" s="39">
        <v>27490</v>
      </c>
      <c r="JL263" s="39">
        <v>29890</v>
      </c>
      <c r="JM263" s="39">
        <v>5630</v>
      </c>
      <c r="JN263" s="39" t="s">
        <v>334</v>
      </c>
      <c r="JO263" s="39">
        <v>224330</v>
      </c>
      <c r="JP263" s="39">
        <v>6480</v>
      </c>
      <c r="JQ263" s="39">
        <v>24650</v>
      </c>
      <c r="JR263" s="39">
        <v>51950</v>
      </c>
      <c r="JS263" s="39">
        <v>45190</v>
      </c>
      <c r="JT263" s="39">
        <v>35270</v>
      </c>
      <c r="JU263" s="39">
        <v>27920</v>
      </c>
      <c r="JV263" s="39">
        <v>30240</v>
      </c>
      <c r="JW263" s="39">
        <v>5710</v>
      </c>
      <c r="JX263" s="39" t="s">
        <v>334</v>
      </c>
      <c r="JY263" s="39">
        <v>227400</v>
      </c>
      <c r="JZ263" s="39">
        <v>6540</v>
      </c>
      <c r="KA263" s="39">
        <v>24830</v>
      </c>
      <c r="KB263" s="39">
        <v>52370</v>
      </c>
      <c r="KC263" s="39">
        <v>45610</v>
      </c>
      <c r="KD263" s="39">
        <v>35550</v>
      </c>
      <c r="KE263" s="39">
        <v>28170</v>
      </c>
      <c r="KF263" s="39">
        <v>30500</v>
      </c>
      <c r="KG263" s="39">
        <v>5790</v>
      </c>
      <c r="KH263" s="39" t="s">
        <v>334</v>
      </c>
      <c r="KI263" s="39">
        <v>229360</v>
      </c>
      <c r="KJ263" s="39">
        <v>6690</v>
      </c>
      <c r="KK263" s="39">
        <v>25240</v>
      </c>
      <c r="KL263" s="39">
        <v>52930</v>
      </c>
      <c r="KM263" s="39">
        <v>46080</v>
      </c>
      <c r="KN263" s="39">
        <v>35770</v>
      </c>
      <c r="KO263" s="39">
        <v>28490</v>
      </c>
      <c r="KP263" s="39">
        <v>30840</v>
      </c>
      <c r="KQ263" s="39">
        <v>5860</v>
      </c>
      <c r="KR263" s="39" t="s">
        <v>334</v>
      </c>
      <c r="KS263" s="39">
        <v>231900</v>
      </c>
      <c r="KT263" s="39">
        <v>6800</v>
      </c>
      <c r="KU263" s="39">
        <v>25610</v>
      </c>
      <c r="KV263" s="39">
        <v>53590</v>
      </c>
      <c r="KW263" s="39">
        <v>46540</v>
      </c>
      <c r="KX263" s="39">
        <v>36170</v>
      </c>
      <c r="KY263" s="39">
        <v>28770</v>
      </c>
      <c r="KZ263" s="39">
        <v>31170</v>
      </c>
      <c r="LA263" s="39">
        <v>5970</v>
      </c>
      <c r="LB263" s="39" t="s">
        <v>334</v>
      </c>
      <c r="LC263" s="39">
        <v>234620</v>
      </c>
      <c r="LD263" t="str">
        <f>INDEX(Lookup!$F$2:$F$375, MATCH(D263,Lookup!$A$2:$A$375,0))</f>
        <v>:</v>
      </c>
    </row>
    <row r="264" spans="2:316" ht="15" customHeight="1" outlineLevel="1" x14ac:dyDescent="0.25">
      <c r="B264" s="45" t="s">
        <v>342</v>
      </c>
      <c r="C264" s="46">
        <v>405</v>
      </c>
      <c r="D264" s="46" t="s">
        <v>855</v>
      </c>
      <c r="E264" s="43" t="s">
        <v>856</v>
      </c>
      <c r="F264" s="31">
        <v>2020</v>
      </c>
      <c r="G264" s="31">
        <v>9350</v>
      </c>
      <c r="H264" s="31">
        <v>17350</v>
      </c>
      <c r="I264" s="31">
        <v>9680</v>
      </c>
      <c r="J264" s="31">
        <v>8800</v>
      </c>
      <c r="K264" s="31">
        <v>6120</v>
      </c>
      <c r="L264" s="31">
        <v>5030</v>
      </c>
      <c r="M264" s="31">
        <v>400</v>
      </c>
      <c r="N264" s="31" t="s">
        <v>334</v>
      </c>
      <c r="O264" s="39">
        <v>58750</v>
      </c>
      <c r="P264" s="39">
        <v>2110</v>
      </c>
      <c r="Q264" s="39">
        <v>9560</v>
      </c>
      <c r="R264" s="39">
        <v>17470</v>
      </c>
      <c r="S264" s="39">
        <v>9830</v>
      </c>
      <c r="T264" s="39">
        <v>8790</v>
      </c>
      <c r="U264" s="39">
        <v>6030</v>
      </c>
      <c r="V264" s="39">
        <v>4980</v>
      </c>
      <c r="W264" s="39">
        <v>390</v>
      </c>
      <c r="X264" s="39" t="s">
        <v>334</v>
      </c>
      <c r="Y264" s="39">
        <v>59150</v>
      </c>
      <c r="Z264" s="39">
        <v>2300</v>
      </c>
      <c r="AA264" s="39">
        <v>9820</v>
      </c>
      <c r="AB264" s="39">
        <v>17710</v>
      </c>
      <c r="AC264" s="39">
        <v>10110</v>
      </c>
      <c r="AD264" s="39">
        <v>8840</v>
      </c>
      <c r="AE264" s="39">
        <v>6110</v>
      </c>
      <c r="AF264" s="39">
        <v>4680</v>
      </c>
      <c r="AG264" s="39">
        <v>350</v>
      </c>
      <c r="AH264" s="39" t="s">
        <v>334</v>
      </c>
      <c r="AI264" s="39">
        <v>59920</v>
      </c>
      <c r="AJ264" s="39">
        <v>2400</v>
      </c>
      <c r="AK264" s="39">
        <v>10020</v>
      </c>
      <c r="AL264" s="39">
        <v>17920</v>
      </c>
      <c r="AM264" s="39">
        <v>10270</v>
      </c>
      <c r="AN264" s="39">
        <v>8910</v>
      </c>
      <c r="AO264" s="39">
        <v>6290</v>
      </c>
      <c r="AP264" s="39">
        <v>4730</v>
      </c>
      <c r="AQ264" s="39">
        <v>340</v>
      </c>
      <c r="AR264" s="39" t="s">
        <v>334</v>
      </c>
      <c r="AS264" s="39">
        <v>60870</v>
      </c>
      <c r="AT264" s="39">
        <v>2420</v>
      </c>
      <c r="AU264" s="39">
        <v>10160</v>
      </c>
      <c r="AV264" s="39">
        <v>18050</v>
      </c>
      <c r="AW264" s="39">
        <v>10330</v>
      </c>
      <c r="AX264" s="39">
        <v>8960</v>
      </c>
      <c r="AY264" s="39">
        <v>6380</v>
      </c>
      <c r="AZ264" s="39">
        <v>4840</v>
      </c>
      <c r="BA264" s="39">
        <v>340</v>
      </c>
      <c r="BB264" s="39" t="s">
        <v>334</v>
      </c>
      <c r="BC264" s="39">
        <v>61490</v>
      </c>
      <c r="BD264" s="39">
        <v>2460</v>
      </c>
      <c r="BE264" s="39">
        <v>10310</v>
      </c>
      <c r="BF264" s="39">
        <v>18180</v>
      </c>
      <c r="BG264" s="39">
        <v>10410</v>
      </c>
      <c r="BH264" s="39">
        <v>9070</v>
      </c>
      <c r="BI264" s="39">
        <v>6560</v>
      </c>
      <c r="BJ264" s="39">
        <v>4980</v>
      </c>
      <c r="BK264" s="39">
        <v>340</v>
      </c>
      <c r="BL264" s="39" t="s">
        <v>334</v>
      </c>
      <c r="BM264" s="39">
        <v>62310</v>
      </c>
      <c r="BN264" s="39">
        <v>2480</v>
      </c>
      <c r="BO264" s="39">
        <v>10350</v>
      </c>
      <c r="BP264" s="39">
        <v>18330</v>
      </c>
      <c r="BQ264" s="39">
        <v>10560</v>
      </c>
      <c r="BR264" s="39">
        <v>9170</v>
      </c>
      <c r="BS264" s="39">
        <v>6640</v>
      </c>
      <c r="BT264" s="39">
        <v>5070</v>
      </c>
      <c r="BU264" s="39">
        <v>350</v>
      </c>
      <c r="BV264" s="39" t="s">
        <v>334</v>
      </c>
      <c r="BW264" s="39">
        <v>62940</v>
      </c>
      <c r="BX264" s="39">
        <v>2490</v>
      </c>
      <c r="BY264" s="39">
        <v>10410</v>
      </c>
      <c r="BZ264" s="39">
        <v>18500</v>
      </c>
      <c r="CA264" s="39">
        <v>10760</v>
      </c>
      <c r="CB264" s="39">
        <v>9280</v>
      </c>
      <c r="CC264" s="39">
        <v>6780</v>
      </c>
      <c r="CD264" s="39">
        <v>5180</v>
      </c>
      <c r="CE264" s="39">
        <v>350</v>
      </c>
      <c r="CF264" s="39" t="s">
        <v>334</v>
      </c>
      <c r="CG264" s="39">
        <v>63740</v>
      </c>
      <c r="CH264" s="39">
        <v>2490</v>
      </c>
      <c r="CI264" s="39">
        <v>10490</v>
      </c>
      <c r="CJ264" s="39">
        <v>18640</v>
      </c>
      <c r="CK264" s="39">
        <v>10940</v>
      </c>
      <c r="CL264" s="39">
        <v>9400</v>
      </c>
      <c r="CM264" s="39">
        <v>6900</v>
      </c>
      <c r="CN264" s="39">
        <v>5260</v>
      </c>
      <c r="CO264" s="39">
        <v>350</v>
      </c>
      <c r="CP264" s="39" t="s">
        <v>334</v>
      </c>
      <c r="CQ264" s="39">
        <v>64460</v>
      </c>
      <c r="CR264" s="39">
        <v>2490</v>
      </c>
      <c r="CS264" s="39">
        <v>10560</v>
      </c>
      <c r="CT264" s="39">
        <v>18750</v>
      </c>
      <c r="CU264" s="39">
        <v>11050</v>
      </c>
      <c r="CV264" s="39">
        <v>9530</v>
      </c>
      <c r="CW264" s="39">
        <v>7010</v>
      </c>
      <c r="CX264" s="39">
        <v>5360</v>
      </c>
      <c r="CY264" s="39">
        <v>350</v>
      </c>
      <c r="CZ264" s="39" t="s">
        <v>334</v>
      </c>
      <c r="DA264" s="39">
        <v>65110</v>
      </c>
      <c r="DB264" s="39">
        <v>2540</v>
      </c>
      <c r="DC264" s="39">
        <v>10630</v>
      </c>
      <c r="DD264" s="39">
        <v>18910</v>
      </c>
      <c r="DE264" s="39">
        <v>11130</v>
      </c>
      <c r="DF264" s="39">
        <v>9630</v>
      </c>
      <c r="DG264" s="39">
        <v>7110</v>
      </c>
      <c r="DH264" s="39">
        <v>5400</v>
      </c>
      <c r="DI264" s="39">
        <v>360</v>
      </c>
      <c r="DJ264" s="39" t="s">
        <v>334</v>
      </c>
      <c r="DK264" s="39">
        <v>65710</v>
      </c>
      <c r="DL264" s="39">
        <v>2600</v>
      </c>
      <c r="DM264" s="39">
        <v>10870</v>
      </c>
      <c r="DN264" s="39">
        <v>18970</v>
      </c>
      <c r="DO264" s="39">
        <v>11380</v>
      </c>
      <c r="DP264" s="39">
        <v>9740</v>
      </c>
      <c r="DQ264" s="39">
        <v>7150</v>
      </c>
      <c r="DR264" s="39">
        <v>5420</v>
      </c>
      <c r="DS264" s="39">
        <v>360</v>
      </c>
      <c r="DT264" s="39" t="s">
        <v>334</v>
      </c>
      <c r="DU264" s="39">
        <v>66470</v>
      </c>
      <c r="DV264" s="39">
        <v>2630</v>
      </c>
      <c r="DW264" s="39">
        <v>11050</v>
      </c>
      <c r="DX264" s="39">
        <v>19120</v>
      </c>
      <c r="DY264" s="39">
        <v>11600</v>
      </c>
      <c r="DZ264" s="39">
        <v>9870</v>
      </c>
      <c r="EA264" s="39">
        <v>7190</v>
      </c>
      <c r="EB264" s="39">
        <v>5450</v>
      </c>
      <c r="EC264" s="39">
        <v>370</v>
      </c>
      <c r="ED264" s="39" t="s">
        <v>334</v>
      </c>
      <c r="EE264" s="39">
        <v>67270</v>
      </c>
      <c r="EF264" s="39">
        <v>2700</v>
      </c>
      <c r="EG264" s="39">
        <v>11140</v>
      </c>
      <c r="EH264" s="39">
        <v>19290</v>
      </c>
      <c r="EI264" s="39">
        <v>11690</v>
      </c>
      <c r="EJ264" s="39">
        <v>9940</v>
      </c>
      <c r="EK264" s="39">
        <v>7250</v>
      </c>
      <c r="EL264" s="39">
        <v>5510</v>
      </c>
      <c r="EM264" s="39">
        <v>370</v>
      </c>
      <c r="EN264" s="39" t="s">
        <v>334</v>
      </c>
      <c r="EO264" s="39">
        <v>67890</v>
      </c>
      <c r="EP264" s="39">
        <v>2740</v>
      </c>
      <c r="EQ264" s="39">
        <v>11220</v>
      </c>
      <c r="ER264" s="39">
        <v>19460</v>
      </c>
      <c r="ES264" s="39">
        <v>11780</v>
      </c>
      <c r="ET264" s="39">
        <v>10030</v>
      </c>
      <c r="EU264" s="39">
        <v>7270</v>
      </c>
      <c r="EV264" s="39">
        <v>5570</v>
      </c>
      <c r="EW264" s="39">
        <v>370</v>
      </c>
      <c r="EX264" s="39" t="s">
        <v>334</v>
      </c>
      <c r="EY264" s="39">
        <v>68430</v>
      </c>
      <c r="EZ264" s="39">
        <v>2820</v>
      </c>
      <c r="FA264" s="39">
        <v>11390</v>
      </c>
      <c r="FB264" s="39">
        <v>19820</v>
      </c>
      <c r="FC264" s="39">
        <v>11850</v>
      </c>
      <c r="FD264" s="39">
        <v>10070</v>
      </c>
      <c r="FE264" s="39">
        <v>7300</v>
      </c>
      <c r="FF264" s="39">
        <v>5650</v>
      </c>
      <c r="FG264" s="39">
        <v>370</v>
      </c>
      <c r="FH264" s="39" t="s">
        <v>334</v>
      </c>
      <c r="FI264" s="39">
        <v>69260</v>
      </c>
      <c r="FJ264" s="39">
        <v>2930</v>
      </c>
      <c r="FK264" s="39">
        <v>11540</v>
      </c>
      <c r="FL264" s="39">
        <v>20290</v>
      </c>
      <c r="FM264" s="39">
        <v>11990</v>
      </c>
      <c r="FN264" s="39">
        <v>10160</v>
      </c>
      <c r="FO264" s="39">
        <v>7310</v>
      </c>
      <c r="FP264" s="39">
        <v>5710</v>
      </c>
      <c r="FQ264" s="39">
        <v>370</v>
      </c>
      <c r="FR264" s="39" t="s">
        <v>334</v>
      </c>
      <c r="FS264" s="39">
        <v>70300</v>
      </c>
      <c r="FT264" s="39">
        <v>3030</v>
      </c>
      <c r="FU264" s="39">
        <v>11700</v>
      </c>
      <c r="FV264" s="39">
        <v>20490</v>
      </c>
      <c r="FW264" s="39">
        <v>12090</v>
      </c>
      <c r="FX264" s="39">
        <v>10250</v>
      </c>
      <c r="FY264" s="39">
        <v>7350</v>
      </c>
      <c r="FZ264" s="39">
        <v>5740</v>
      </c>
      <c r="GA264" s="39">
        <v>380</v>
      </c>
      <c r="GB264" s="39" t="s">
        <v>334</v>
      </c>
      <c r="GC264" s="39">
        <v>71020</v>
      </c>
      <c r="GD264" s="39">
        <v>3060</v>
      </c>
      <c r="GE264" s="39">
        <v>11800</v>
      </c>
      <c r="GF264" s="39">
        <v>20740</v>
      </c>
      <c r="GG264" s="39">
        <v>12290</v>
      </c>
      <c r="GH264" s="39">
        <v>10350</v>
      </c>
      <c r="GI264" s="39">
        <v>7410</v>
      </c>
      <c r="GJ264" s="39">
        <v>5780</v>
      </c>
      <c r="GK264" s="39">
        <v>380</v>
      </c>
      <c r="GL264" s="39" t="s">
        <v>334</v>
      </c>
      <c r="GM264" s="39">
        <v>71800</v>
      </c>
      <c r="GN264" s="39">
        <v>3110</v>
      </c>
      <c r="GO264" s="39">
        <v>11980</v>
      </c>
      <c r="GP264" s="39">
        <v>21100</v>
      </c>
      <c r="GQ264" s="39">
        <v>12560</v>
      </c>
      <c r="GR264" s="39">
        <v>10460</v>
      </c>
      <c r="GS264" s="39">
        <v>7460</v>
      </c>
      <c r="GT264" s="39">
        <v>5830</v>
      </c>
      <c r="GU264" s="39">
        <v>380</v>
      </c>
      <c r="GV264" s="39" t="s">
        <v>334</v>
      </c>
      <c r="GW264" s="39">
        <v>72890</v>
      </c>
      <c r="GX264" s="39">
        <v>3130</v>
      </c>
      <c r="GY264" s="39">
        <v>12160</v>
      </c>
      <c r="GZ264" s="39">
        <v>21470</v>
      </c>
      <c r="HA264" s="39">
        <v>12850</v>
      </c>
      <c r="HB264" s="39">
        <v>10540</v>
      </c>
      <c r="HC264" s="39">
        <v>7530</v>
      </c>
      <c r="HD264" s="39">
        <v>5880</v>
      </c>
      <c r="HE264" s="39">
        <v>390</v>
      </c>
      <c r="HF264" s="39" t="s">
        <v>334</v>
      </c>
      <c r="HG264" s="39">
        <v>73960</v>
      </c>
      <c r="HH264" s="39">
        <v>3160</v>
      </c>
      <c r="HI264" s="39">
        <v>12320</v>
      </c>
      <c r="HJ264" s="39">
        <v>21710</v>
      </c>
      <c r="HK264" s="39">
        <v>13170</v>
      </c>
      <c r="HL264" s="39">
        <v>10700</v>
      </c>
      <c r="HM264" s="39">
        <v>7620</v>
      </c>
      <c r="HN264" s="39">
        <v>5940</v>
      </c>
      <c r="HO264" s="39">
        <v>390</v>
      </c>
      <c r="HP264" s="39" t="s">
        <v>334</v>
      </c>
      <c r="HQ264" s="39">
        <v>75020</v>
      </c>
      <c r="HR264" s="39">
        <v>3250</v>
      </c>
      <c r="HS264" s="39">
        <v>12480</v>
      </c>
      <c r="HT264" s="39">
        <v>22070</v>
      </c>
      <c r="HU264" s="39">
        <v>13440</v>
      </c>
      <c r="HV264" s="39">
        <v>10920</v>
      </c>
      <c r="HW264" s="39">
        <v>7730</v>
      </c>
      <c r="HX264" s="39">
        <v>6030</v>
      </c>
      <c r="HY264" s="39">
        <v>410</v>
      </c>
      <c r="HZ264" s="39" t="s">
        <v>334</v>
      </c>
      <c r="IA264" s="39">
        <v>76330</v>
      </c>
      <c r="IB264" s="39">
        <v>3290</v>
      </c>
      <c r="IC264" s="39">
        <v>12580</v>
      </c>
      <c r="ID264" s="39">
        <v>22400</v>
      </c>
      <c r="IE264" s="39">
        <v>13770</v>
      </c>
      <c r="IF264" s="39">
        <v>11150</v>
      </c>
      <c r="IG264" s="39">
        <v>7890</v>
      </c>
      <c r="IH264" s="39">
        <v>6150</v>
      </c>
      <c r="II264" s="39">
        <v>410</v>
      </c>
      <c r="IJ264" s="39" t="s">
        <v>334</v>
      </c>
      <c r="IK264" s="39">
        <v>77630</v>
      </c>
      <c r="IL264" s="39">
        <v>3340</v>
      </c>
      <c r="IM264" s="39">
        <v>12730</v>
      </c>
      <c r="IN264" s="39">
        <v>22670</v>
      </c>
      <c r="IO264" s="39">
        <v>14040</v>
      </c>
      <c r="IP264" s="39">
        <v>11320</v>
      </c>
      <c r="IQ264" s="39">
        <v>8050</v>
      </c>
      <c r="IR264" s="39">
        <v>6270</v>
      </c>
      <c r="IS264" s="39">
        <v>410</v>
      </c>
      <c r="IT264" s="39" t="s">
        <v>334</v>
      </c>
      <c r="IU264" s="39">
        <v>78840</v>
      </c>
      <c r="IV264" s="39">
        <v>3370</v>
      </c>
      <c r="IW264" s="39">
        <v>12890</v>
      </c>
      <c r="IX264" s="39">
        <v>23050</v>
      </c>
      <c r="IY264" s="39">
        <v>14380</v>
      </c>
      <c r="IZ264" s="39">
        <v>11500</v>
      </c>
      <c r="JA264" s="39">
        <v>8230</v>
      </c>
      <c r="JB264" s="39">
        <v>6370</v>
      </c>
      <c r="JC264" s="39">
        <v>420</v>
      </c>
      <c r="JD264" s="39" t="s">
        <v>334</v>
      </c>
      <c r="JE264" s="39">
        <v>80200</v>
      </c>
      <c r="JF264" s="39">
        <v>3400</v>
      </c>
      <c r="JG264" s="39">
        <v>13070</v>
      </c>
      <c r="JH264" s="39">
        <v>23460</v>
      </c>
      <c r="JI264" s="39">
        <v>14790</v>
      </c>
      <c r="JJ264" s="39">
        <v>11810</v>
      </c>
      <c r="JK264" s="39">
        <v>8480</v>
      </c>
      <c r="JL264" s="39">
        <v>6540</v>
      </c>
      <c r="JM264" s="39">
        <v>420</v>
      </c>
      <c r="JN264" s="39" t="s">
        <v>334</v>
      </c>
      <c r="JO264" s="39">
        <v>81960</v>
      </c>
      <c r="JP264" s="39">
        <v>3440</v>
      </c>
      <c r="JQ264" s="39">
        <v>13300</v>
      </c>
      <c r="JR264" s="39">
        <v>23880</v>
      </c>
      <c r="JS264" s="39">
        <v>15240</v>
      </c>
      <c r="JT264" s="39">
        <v>12060</v>
      </c>
      <c r="JU264" s="39">
        <v>8740</v>
      </c>
      <c r="JV264" s="39">
        <v>6720</v>
      </c>
      <c r="JW264" s="39">
        <v>420</v>
      </c>
      <c r="JX264" s="39" t="s">
        <v>334</v>
      </c>
      <c r="JY264" s="39">
        <v>83790</v>
      </c>
      <c r="JZ264" s="39">
        <v>3460</v>
      </c>
      <c r="KA264" s="39">
        <v>13380</v>
      </c>
      <c r="KB264" s="39">
        <v>24160</v>
      </c>
      <c r="KC264" s="39">
        <v>15540</v>
      </c>
      <c r="KD264" s="39">
        <v>12240</v>
      </c>
      <c r="KE264" s="39">
        <v>8890</v>
      </c>
      <c r="KF264" s="39">
        <v>6820</v>
      </c>
      <c r="KG264" s="39">
        <v>430</v>
      </c>
      <c r="KH264" s="39" t="s">
        <v>334</v>
      </c>
      <c r="KI264" s="39">
        <v>84920</v>
      </c>
      <c r="KJ264" s="39">
        <v>3550</v>
      </c>
      <c r="KK264" s="39">
        <v>13540</v>
      </c>
      <c r="KL264" s="39">
        <v>24470</v>
      </c>
      <c r="KM264" s="39">
        <v>15920</v>
      </c>
      <c r="KN264" s="39">
        <v>12420</v>
      </c>
      <c r="KO264" s="39">
        <v>9050</v>
      </c>
      <c r="KP264" s="39">
        <v>6950</v>
      </c>
      <c r="KQ264" s="39">
        <v>430</v>
      </c>
      <c r="KR264" s="39" t="s">
        <v>334</v>
      </c>
      <c r="KS264" s="39">
        <v>86330</v>
      </c>
      <c r="KT264" s="39">
        <v>3620</v>
      </c>
      <c r="KU264" s="39">
        <v>13630</v>
      </c>
      <c r="KV264" s="39">
        <v>24860</v>
      </c>
      <c r="KW264" s="39">
        <v>16340</v>
      </c>
      <c r="KX264" s="39">
        <v>12720</v>
      </c>
      <c r="KY264" s="39">
        <v>9270</v>
      </c>
      <c r="KZ264" s="39">
        <v>7130</v>
      </c>
      <c r="LA264" s="39">
        <v>440</v>
      </c>
      <c r="LB264" s="39" t="s">
        <v>334</v>
      </c>
      <c r="LC264" s="39">
        <v>88000</v>
      </c>
      <c r="LD264" t="e">
        <f>INDEX(Lookup!$F$2:$F$375, MATCH(D264,Lookup!$A$2:$A$375,0))</f>
        <v>#N/A</v>
      </c>
    </row>
    <row r="265" spans="2:316" ht="15" customHeight="1" outlineLevel="1" x14ac:dyDescent="0.25">
      <c r="B265" s="1" t="s">
        <v>342</v>
      </c>
      <c r="C265" s="36">
        <v>415</v>
      </c>
      <c r="D265" s="36" t="s">
        <v>857</v>
      </c>
      <c r="E265" s="43" t="s">
        <v>858</v>
      </c>
      <c r="F265" s="38">
        <v>400</v>
      </c>
      <c r="G265" s="38">
        <v>1550</v>
      </c>
      <c r="H265" s="38">
        <v>4800</v>
      </c>
      <c r="I265" s="38">
        <v>6030</v>
      </c>
      <c r="J265" s="38">
        <v>6240</v>
      </c>
      <c r="K265" s="38">
        <v>6500</v>
      </c>
      <c r="L265" s="38">
        <v>8510</v>
      </c>
      <c r="M265" s="38">
        <v>1680</v>
      </c>
      <c r="N265" s="38" t="s">
        <v>334</v>
      </c>
      <c r="O265" s="39">
        <v>35710</v>
      </c>
      <c r="P265" s="39">
        <v>440</v>
      </c>
      <c r="Q265" s="39">
        <v>1530</v>
      </c>
      <c r="R265" s="39">
        <v>4840</v>
      </c>
      <c r="S265" s="39">
        <v>6110</v>
      </c>
      <c r="T265" s="39">
        <v>6240</v>
      </c>
      <c r="U265" s="39">
        <v>6510</v>
      </c>
      <c r="V265" s="39">
        <v>8510</v>
      </c>
      <c r="W265" s="39">
        <v>1650</v>
      </c>
      <c r="X265" s="39" t="s">
        <v>334</v>
      </c>
      <c r="Y265" s="39">
        <v>35820</v>
      </c>
      <c r="Z265" s="39">
        <v>510</v>
      </c>
      <c r="AA265" s="39">
        <v>1570</v>
      </c>
      <c r="AB265" s="39">
        <v>4910</v>
      </c>
      <c r="AC265" s="39">
        <v>6300</v>
      </c>
      <c r="AD265" s="39">
        <v>6340</v>
      </c>
      <c r="AE265" s="39">
        <v>6390</v>
      </c>
      <c r="AF265" s="39">
        <v>8410</v>
      </c>
      <c r="AG265" s="39">
        <v>1510</v>
      </c>
      <c r="AH265" s="39" t="s">
        <v>334</v>
      </c>
      <c r="AI265" s="39">
        <v>35930</v>
      </c>
      <c r="AJ265" s="39">
        <v>520</v>
      </c>
      <c r="AK265" s="39">
        <v>1630</v>
      </c>
      <c r="AL265" s="39">
        <v>4920</v>
      </c>
      <c r="AM265" s="39">
        <v>6360</v>
      </c>
      <c r="AN265" s="39">
        <v>6370</v>
      </c>
      <c r="AO265" s="39">
        <v>6380</v>
      </c>
      <c r="AP265" s="39">
        <v>8460</v>
      </c>
      <c r="AQ265" s="39">
        <v>1490</v>
      </c>
      <c r="AR265" s="39" t="s">
        <v>334</v>
      </c>
      <c r="AS265" s="39">
        <v>36120</v>
      </c>
      <c r="AT265" s="39">
        <v>530</v>
      </c>
      <c r="AU265" s="39">
        <v>1550</v>
      </c>
      <c r="AV265" s="39">
        <v>5020</v>
      </c>
      <c r="AW265" s="39">
        <v>6380</v>
      </c>
      <c r="AX265" s="39">
        <v>6370</v>
      </c>
      <c r="AY265" s="39">
        <v>6400</v>
      </c>
      <c r="AZ265" s="39">
        <v>8510</v>
      </c>
      <c r="BA265" s="39">
        <v>1510</v>
      </c>
      <c r="BB265" s="39" t="s">
        <v>334</v>
      </c>
      <c r="BC265" s="39">
        <v>36260</v>
      </c>
      <c r="BD265" s="39">
        <v>550</v>
      </c>
      <c r="BE265" s="39">
        <v>1590</v>
      </c>
      <c r="BF265" s="39">
        <v>5090</v>
      </c>
      <c r="BG265" s="39">
        <v>6360</v>
      </c>
      <c r="BH265" s="39">
        <v>6380</v>
      </c>
      <c r="BI265" s="39">
        <v>6440</v>
      </c>
      <c r="BJ265" s="39">
        <v>8540</v>
      </c>
      <c r="BK265" s="39">
        <v>1530</v>
      </c>
      <c r="BL265" s="39" t="s">
        <v>334</v>
      </c>
      <c r="BM265" s="39">
        <v>36480</v>
      </c>
      <c r="BN265" s="39">
        <v>560</v>
      </c>
      <c r="BO265" s="39">
        <v>1700</v>
      </c>
      <c r="BP265" s="39">
        <v>5000</v>
      </c>
      <c r="BQ265" s="39">
        <v>6380</v>
      </c>
      <c r="BR265" s="39">
        <v>6390</v>
      </c>
      <c r="BS265" s="39">
        <v>6440</v>
      </c>
      <c r="BT265" s="39">
        <v>8580</v>
      </c>
      <c r="BU265" s="39">
        <v>1540</v>
      </c>
      <c r="BV265" s="39" t="s">
        <v>334</v>
      </c>
      <c r="BW265" s="39">
        <v>36590</v>
      </c>
      <c r="BX265" s="39">
        <v>540</v>
      </c>
      <c r="BY265" s="39">
        <v>1710</v>
      </c>
      <c r="BZ265" s="39">
        <v>5010</v>
      </c>
      <c r="CA265" s="39">
        <v>6370</v>
      </c>
      <c r="CB265" s="39">
        <v>6390</v>
      </c>
      <c r="CC265" s="39">
        <v>6440</v>
      </c>
      <c r="CD265" s="39">
        <v>8610</v>
      </c>
      <c r="CE265" s="39">
        <v>1550</v>
      </c>
      <c r="CF265" s="39" t="s">
        <v>334</v>
      </c>
      <c r="CG265" s="39">
        <v>36620</v>
      </c>
      <c r="CH265" s="39">
        <v>540</v>
      </c>
      <c r="CI265" s="39">
        <v>1740</v>
      </c>
      <c r="CJ265" s="39">
        <v>4990</v>
      </c>
      <c r="CK265" s="39">
        <v>6380</v>
      </c>
      <c r="CL265" s="39">
        <v>6410</v>
      </c>
      <c r="CM265" s="39">
        <v>6450</v>
      </c>
      <c r="CN265" s="39">
        <v>8620</v>
      </c>
      <c r="CO265" s="39">
        <v>1560</v>
      </c>
      <c r="CP265" s="39" t="s">
        <v>334</v>
      </c>
      <c r="CQ265" s="39">
        <v>36680</v>
      </c>
      <c r="CR265" s="39">
        <v>530</v>
      </c>
      <c r="CS265" s="39">
        <v>1720</v>
      </c>
      <c r="CT265" s="39">
        <v>4980</v>
      </c>
      <c r="CU265" s="39">
        <v>6410</v>
      </c>
      <c r="CV265" s="39">
        <v>6410</v>
      </c>
      <c r="CW265" s="39">
        <v>6460</v>
      </c>
      <c r="CX265" s="39">
        <v>8670</v>
      </c>
      <c r="CY265" s="39">
        <v>1580</v>
      </c>
      <c r="CZ265" s="39" t="s">
        <v>334</v>
      </c>
      <c r="DA265" s="39">
        <v>36750</v>
      </c>
      <c r="DB265" s="39">
        <v>550</v>
      </c>
      <c r="DC265" s="39">
        <v>1760</v>
      </c>
      <c r="DD265" s="39">
        <v>5060</v>
      </c>
      <c r="DE265" s="39">
        <v>6380</v>
      </c>
      <c r="DF265" s="39">
        <v>6410</v>
      </c>
      <c r="DG265" s="39">
        <v>6480</v>
      </c>
      <c r="DH265" s="39">
        <v>8690</v>
      </c>
      <c r="DI265" s="39">
        <v>1640</v>
      </c>
      <c r="DJ265" s="39" t="s">
        <v>334</v>
      </c>
      <c r="DK265" s="39">
        <v>36970</v>
      </c>
      <c r="DL265" s="39">
        <v>560</v>
      </c>
      <c r="DM265" s="39">
        <v>1810</v>
      </c>
      <c r="DN265" s="39">
        <v>5100</v>
      </c>
      <c r="DO265" s="39">
        <v>6390</v>
      </c>
      <c r="DP265" s="39">
        <v>6440</v>
      </c>
      <c r="DQ265" s="39">
        <v>6480</v>
      </c>
      <c r="DR265" s="39">
        <v>8710</v>
      </c>
      <c r="DS265" s="39">
        <v>1660</v>
      </c>
      <c r="DT265" s="39" t="s">
        <v>334</v>
      </c>
      <c r="DU265" s="39">
        <v>37130</v>
      </c>
      <c r="DV265" s="39">
        <v>590</v>
      </c>
      <c r="DW265" s="39">
        <v>1830</v>
      </c>
      <c r="DX265" s="39">
        <v>5130</v>
      </c>
      <c r="DY265" s="39">
        <v>6390</v>
      </c>
      <c r="DZ265" s="39">
        <v>6440</v>
      </c>
      <c r="EA265" s="39">
        <v>6480</v>
      </c>
      <c r="EB265" s="39">
        <v>8720</v>
      </c>
      <c r="EC265" s="39">
        <v>1680</v>
      </c>
      <c r="ED265" s="39" t="s">
        <v>334</v>
      </c>
      <c r="EE265" s="39">
        <v>37250</v>
      </c>
      <c r="EF265" s="39">
        <v>630</v>
      </c>
      <c r="EG265" s="39">
        <v>1860</v>
      </c>
      <c r="EH265" s="39">
        <v>5240</v>
      </c>
      <c r="EI265" s="39">
        <v>6480</v>
      </c>
      <c r="EJ265" s="39">
        <v>6450</v>
      </c>
      <c r="EK265" s="39">
        <v>6490</v>
      </c>
      <c r="EL265" s="39">
        <v>8760</v>
      </c>
      <c r="EM265" s="39">
        <v>1700</v>
      </c>
      <c r="EN265" s="39" t="s">
        <v>334</v>
      </c>
      <c r="EO265" s="39">
        <v>37610</v>
      </c>
      <c r="EP265" s="39">
        <v>640</v>
      </c>
      <c r="EQ265" s="39">
        <v>1870</v>
      </c>
      <c r="ER265" s="39">
        <v>5270</v>
      </c>
      <c r="ES265" s="39">
        <v>6530</v>
      </c>
      <c r="ET265" s="39">
        <v>6470</v>
      </c>
      <c r="EU265" s="39">
        <v>6500</v>
      </c>
      <c r="EV265" s="39">
        <v>8780</v>
      </c>
      <c r="EW265" s="39">
        <v>1720</v>
      </c>
      <c r="EX265" s="39" t="s">
        <v>334</v>
      </c>
      <c r="EY265" s="39">
        <v>37790</v>
      </c>
      <c r="EZ265" s="39">
        <v>640</v>
      </c>
      <c r="FA265" s="39">
        <v>1930</v>
      </c>
      <c r="FB265" s="39">
        <v>5300</v>
      </c>
      <c r="FC265" s="39">
        <v>6550</v>
      </c>
      <c r="FD265" s="39">
        <v>6500</v>
      </c>
      <c r="FE265" s="39">
        <v>6560</v>
      </c>
      <c r="FF265" s="39">
        <v>8810</v>
      </c>
      <c r="FG265" s="39">
        <v>1750</v>
      </c>
      <c r="FH265" s="39" t="s">
        <v>334</v>
      </c>
      <c r="FI265" s="39">
        <v>38040</v>
      </c>
      <c r="FJ265" s="39">
        <v>650</v>
      </c>
      <c r="FK265" s="39">
        <v>1930</v>
      </c>
      <c r="FL265" s="39">
        <v>5310</v>
      </c>
      <c r="FM265" s="39">
        <v>6570</v>
      </c>
      <c r="FN265" s="39">
        <v>6510</v>
      </c>
      <c r="FO265" s="39">
        <v>6560</v>
      </c>
      <c r="FP265" s="39">
        <v>8830</v>
      </c>
      <c r="FQ265" s="39">
        <v>1780</v>
      </c>
      <c r="FR265" s="39" t="s">
        <v>334</v>
      </c>
      <c r="FS265" s="39">
        <v>38140</v>
      </c>
      <c r="FT265" s="39">
        <v>660</v>
      </c>
      <c r="FU265" s="39">
        <v>1940</v>
      </c>
      <c r="FV265" s="39">
        <v>5300</v>
      </c>
      <c r="FW265" s="39">
        <v>6590</v>
      </c>
      <c r="FX265" s="39">
        <v>6520</v>
      </c>
      <c r="FY265" s="39">
        <v>6570</v>
      </c>
      <c r="FZ265" s="39">
        <v>8830</v>
      </c>
      <c r="GA265" s="39">
        <v>1800</v>
      </c>
      <c r="GB265" s="39" t="s">
        <v>334</v>
      </c>
      <c r="GC265" s="39">
        <v>38220</v>
      </c>
      <c r="GD265" s="39">
        <v>670</v>
      </c>
      <c r="GE265" s="39">
        <v>1950</v>
      </c>
      <c r="GF265" s="39">
        <v>5330</v>
      </c>
      <c r="GG265" s="39">
        <v>6620</v>
      </c>
      <c r="GH265" s="39">
        <v>6550</v>
      </c>
      <c r="GI265" s="39">
        <v>6560</v>
      </c>
      <c r="GJ265" s="39">
        <v>8840</v>
      </c>
      <c r="GK265" s="39">
        <v>1810</v>
      </c>
      <c r="GL265" s="39" t="s">
        <v>334</v>
      </c>
      <c r="GM265" s="39">
        <v>38330</v>
      </c>
      <c r="GN265" s="39">
        <v>680</v>
      </c>
      <c r="GO265" s="39">
        <v>1960</v>
      </c>
      <c r="GP265" s="39">
        <v>5380</v>
      </c>
      <c r="GQ265" s="39">
        <v>6630</v>
      </c>
      <c r="GR265" s="39">
        <v>6590</v>
      </c>
      <c r="GS265" s="39">
        <v>6560</v>
      </c>
      <c r="GT265" s="39">
        <v>8860</v>
      </c>
      <c r="GU265" s="39">
        <v>1830</v>
      </c>
      <c r="GV265" s="39" t="s">
        <v>334</v>
      </c>
      <c r="GW265" s="39">
        <v>38480</v>
      </c>
      <c r="GX265" s="39">
        <v>690</v>
      </c>
      <c r="GY265" s="39">
        <v>1990</v>
      </c>
      <c r="GZ265" s="39">
        <v>5410</v>
      </c>
      <c r="HA265" s="39">
        <v>6660</v>
      </c>
      <c r="HB265" s="39">
        <v>6600</v>
      </c>
      <c r="HC265" s="39">
        <v>6580</v>
      </c>
      <c r="HD265" s="39">
        <v>8890</v>
      </c>
      <c r="HE265" s="39">
        <v>1840</v>
      </c>
      <c r="HF265" s="39" t="s">
        <v>334</v>
      </c>
      <c r="HG265" s="39">
        <v>38650</v>
      </c>
      <c r="HH265" s="39">
        <v>700</v>
      </c>
      <c r="HI265" s="39">
        <v>1990</v>
      </c>
      <c r="HJ265" s="39">
        <v>5460</v>
      </c>
      <c r="HK265" s="39">
        <v>6670</v>
      </c>
      <c r="HL265" s="39">
        <v>6590</v>
      </c>
      <c r="HM265" s="39">
        <v>6590</v>
      </c>
      <c r="HN265" s="39">
        <v>8930</v>
      </c>
      <c r="HO265" s="39">
        <v>1860</v>
      </c>
      <c r="HP265" s="39" t="s">
        <v>334</v>
      </c>
      <c r="HQ265" s="39">
        <v>38800</v>
      </c>
      <c r="HR265" s="39">
        <v>710</v>
      </c>
      <c r="HS265" s="39">
        <v>2030</v>
      </c>
      <c r="HT265" s="39">
        <v>5490</v>
      </c>
      <c r="HU265" s="39">
        <v>6680</v>
      </c>
      <c r="HV265" s="39">
        <v>6600</v>
      </c>
      <c r="HW265" s="39">
        <v>6590</v>
      </c>
      <c r="HX265" s="39">
        <v>8960</v>
      </c>
      <c r="HY265" s="39">
        <v>1880</v>
      </c>
      <c r="HZ265" s="39" t="s">
        <v>334</v>
      </c>
      <c r="IA265" s="39">
        <v>38930</v>
      </c>
      <c r="IB265" s="39">
        <v>750</v>
      </c>
      <c r="IC265" s="39">
        <v>2070</v>
      </c>
      <c r="ID265" s="39">
        <v>5570</v>
      </c>
      <c r="IE265" s="39">
        <v>6690</v>
      </c>
      <c r="IF265" s="39">
        <v>6630</v>
      </c>
      <c r="IG265" s="39">
        <v>6610</v>
      </c>
      <c r="IH265" s="39">
        <v>9010</v>
      </c>
      <c r="II265" s="39">
        <v>1920</v>
      </c>
      <c r="IJ265" s="39" t="s">
        <v>334</v>
      </c>
      <c r="IK265" s="39">
        <v>39250</v>
      </c>
      <c r="IL265" s="39">
        <v>740</v>
      </c>
      <c r="IM265" s="39">
        <v>2100</v>
      </c>
      <c r="IN265" s="39">
        <v>5610</v>
      </c>
      <c r="IO265" s="39">
        <v>6720</v>
      </c>
      <c r="IP265" s="39">
        <v>6640</v>
      </c>
      <c r="IQ265" s="39">
        <v>6630</v>
      </c>
      <c r="IR265" s="39">
        <v>9040</v>
      </c>
      <c r="IS265" s="39">
        <v>1950</v>
      </c>
      <c r="IT265" s="39" t="s">
        <v>334</v>
      </c>
      <c r="IU265" s="39">
        <v>39420</v>
      </c>
      <c r="IV265" s="39">
        <v>760</v>
      </c>
      <c r="IW265" s="39">
        <v>2120</v>
      </c>
      <c r="IX265" s="39">
        <v>5630</v>
      </c>
      <c r="IY265" s="39">
        <v>6770</v>
      </c>
      <c r="IZ265" s="39">
        <v>6680</v>
      </c>
      <c r="JA265" s="39">
        <v>6620</v>
      </c>
      <c r="JB265" s="39">
        <v>9090</v>
      </c>
      <c r="JC265" s="39">
        <v>1960</v>
      </c>
      <c r="JD265" s="39" t="s">
        <v>334</v>
      </c>
      <c r="JE265" s="39">
        <v>39630</v>
      </c>
      <c r="JF265" s="39">
        <v>780</v>
      </c>
      <c r="JG265" s="39">
        <v>2150</v>
      </c>
      <c r="JH265" s="39">
        <v>5700</v>
      </c>
      <c r="JI265" s="39">
        <v>6880</v>
      </c>
      <c r="JJ265" s="39">
        <v>6750</v>
      </c>
      <c r="JK265" s="39">
        <v>6620</v>
      </c>
      <c r="JL265" s="39">
        <v>9130</v>
      </c>
      <c r="JM265" s="39">
        <v>1990</v>
      </c>
      <c r="JN265" s="39" t="s">
        <v>334</v>
      </c>
      <c r="JO265" s="39">
        <v>39990</v>
      </c>
      <c r="JP265" s="39">
        <v>780</v>
      </c>
      <c r="JQ265" s="39">
        <v>2160</v>
      </c>
      <c r="JR265" s="39">
        <v>5740</v>
      </c>
      <c r="JS265" s="39">
        <v>6900</v>
      </c>
      <c r="JT265" s="39">
        <v>6810</v>
      </c>
      <c r="JU265" s="39">
        <v>6630</v>
      </c>
      <c r="JV265" s="39">
        <v>9140</v>
      </c>
      <c r="JW265" s="39">
        <v>2000</v>
      </c>
      <c r="JX265" s="39" t="s">
        <v>334</v>
      </c>
      <c r="JY265" s="39">
        <v>40160</v>
      </c>
      <c r="JZ265" s="39">
        <v>790</v>
      </c>
      <c r="KA265" s="39">
        <v>2170</v>
      </c>
      <c r="KB265" s="39">
        <v>5740</v>
      </c>
      <c r="KC265" s="39">
        <v>6910</v>
      </c>
      <c r="KD265" s="39">
        <v>6830</v>
      </c>
      <c r="KE265" s="39">
        <v>6660</v>
      </c>
      <c r="KF265" s="39">
        <v>9170</v>
      </c>
      <c r="KG265" s="39">
        <v>2030</v>
      </c>
      <c r="KH265" s="39" t="s">
        <v>334</v>
      </c>
      <c r="KI265" s="39">
        <v>40290</v>
      </c>
      <c r="KJ265" s="39">
        <v>810</v>
      </c>
      <c r="KK265" s="39">
        <v>2200</v>
      </c>
      <c r="KL265" s="39">
        <v>5810</v>
      </c>
      <c r="KM265" s="39">
        <v>6930</v>
      </c>
      <c r="KN265" s="39">
        <v>6810</v>
      </c>
      <c r="KO265" s="39">
        <v>6700</v>
      </c>
      <c r="KP265" s="39">
        <v>9240</v>
      </c>
      <c r="KQ265" s="39">
        <v>2050</v>
      </c>
      <c r="KR265" s="39" t="s">
        <v>334</v>
      </c>
      <c r="KS265" s="39">
        <v>40550</v>
      </c>
      <c r="KT265" s="39">
        <v>810</v>
      </c>
      <c r="KU265" s="39">
        <v>2220</v>
      </c>
      <c r="KV265" s="39">
        <v>5880</v>
      </c>
      <c r="KW265" s="39">
        <v>6930</v>
      </c>
      <c r="KX265" s="39">
        <v>6800</v>
      </c>
      <c r="KY265" s="39">
        <v>6720</v>
      </c>
      <c r="KZ265" s="39">
        <v>9300</v>
      </c>
      <c r="LA265" s="39">
        <v>2110</v>
      </c>
      <c r="LB265" s="39" t="s">
        <v>334</v>
      </c>
      <c r="LC265" s="39">
        <v>40750</v>
      </c>
      <c r="LD265" t="e">
        <f>INDEX(Lookup!$F$2:$F$375, MATCH(D265,Lookup!$A$2:$A$375,0))</f>
        <v>#N/A</v>
      </c>
    </row>
    <row r="266" spans="2:316" ht="15" customHeight="1" outlineLevel="1" x14ac:dyDescent="0.25">
      <c r="B266" s="1" t="s">
        <v>342</v>
      </c>
      <c r="C266" s="36">
        <v>410</v>
      </c>
      <c r="D266" s="36" t="s">
        <v>859</v>
      </c>
      <c r="E266" s="43" t="s">
        <v>860</v>
      </c>
      <c r="F266" s="38">
        <v>450</v>
      </c>
      <c r="G266" s="38">
        <v>700</v>
      </c>
      <c r="H266" s="38">
        <v>3410</v>
      </c>
      <c r="I266" s="38">
        <v>5130</v>
      </c>
      <c r="J266" s="38">
        <v>4970</v>
      </c>
      <c r="K266" s="38">
        <v>3130</v>
      </c>
      <c r="L266" s="38">
        <v>6500</v>
      </c>
      <c r="M266" s="38">
        <v>1530</v>
      </c>
      <c r="N266" s="38" t="s">
        <v>334</v>
      </c>
      <c r="O266" s="39">
        <v>25820</v>
      </c>
      <c r="P266" s="39">
        <v>470</v>
      </c>
      <c r="Q266" s="39">
        <v>700</v>
      </c>
      <c r="R266" s="39">
        <v>3630</v>
      </c>
      <c r="S266" s="39">
        <v>5240</v>
      </c>
      <c r="T266" s="39">
        <v>4980</v>
      </c>
      <c r="U266" s="39">
        <v>3130</v>
      </c>
      <c r="V266" s="39">
        <v>6530</v>
      </c>
      <c r="W266" s="39">
        <v>1500</v>
      </c>
      <c r="X266" s="39" t="s">
        <v>334</v>
      </c>
      <c r="Y266" s="39">
        <v>26160</v>
      </c>
      <c r="Z266" s="39">
        <v>540</v>
      </c>
      <c r="AA266" s="39">
        <v>740</v>
      </c>
      <c r="AB266" s="39">
        <v>3780</v>
      </c>
      <c r="AC266" s="39">
        <v>5310</v>
      </c>
      <c r="AD266" s="39">
        <v>4920</v>
      </c>
      <c r="AE266" s="39">
        <v>3130</v>
      </c>
      <c r="AF266" s="39">
        <v>6450</v>
      </c>
      <c r="AG266" s="39">
        <v>1480</v>
      </c>
      <c r="AH266" s="39" t="s">
        <v>334</v>
      </c>
      <c r="AI266" s="39">
        <v>26340</v>
      </c>
      <c r="AJ266" s="39">
        <v>540</v>
      </c>
      <c r="AK266" s="39">
        <v>650</v>
      </c>
      <c r="AL266" s="39">
        <v>3500</v>
      </c>
      <c r="AM266" s="39">
        <v>5100</v>
      </c>
      <c r="AN266" s="39">
        <v>4870</v>
      </c>
      <c r="AO266" s="39">
        <v>3110</v>
      </c>
      <c r="AP266" s="39">
        <v>6450</v>
      </c>
      <c r="AQ266" s="39">
        <v>1510</v>
      </c>
      <c r="AR266" s="39" t="s">
        <v>334</v>
      </c>
      <c r="AS266" s="39">
        <v>25740</v>
      </c>
      <c r="AT266" s="39">
        <v>550</v>
      </c>
      <c r="AU266" s="39">
        <v>640</v>
      </c>
      <c r="AV266" s="39">
        <v>3540</v>
      </c>
      <c r="AW266" s="39">
        <v>5130</v>
      </c>
      <c r="AX266" s="39">
        <v>4840</v>
      </c>
      <c r="AY266" s="39">
        <v>3110</v>
      </c>
      <c r="AZ266" s="39">
        <v>6520</v>
      </c>
      <c r="BA266" s="39">
        <v>1540</v>
      </c>
      <c r="BB266" s="39" t="s">
        <v>334</v>
      </c>
      <c r="BC266" s="39">
        <v>25850</v>
      </c>
      <c r="BD266" s="39">
        <v>550</v>
      </c>
      <c r="BE266" s="39">
        <v>640</v>
      </c>
      <c r="BF266" s="39">
        <v>3540</v>
      </c>
      <c r="BG266" s="39">
        <v>5140</v>
      </c>
      <c r="BH266" s="39">
        <v>4810</v>
      </c>
      <c r="BI266" s="39">
        <v>3120</v>
      </c>
      <c r="BJ266" s="39">
        <v>6540</v>
      </c>
      <c r="BK266" s="39">
        <v>1570</v>
      </c>
      <c r="BL266" s="39" t="s">
        <v>334</v>
      </c>
      <c r="BM266" s="39">
        <v>25900</v>
      </c>
      <c r="BN266" s="39">
        <v>560</v>
      </c>
      <c r="BO266" s="39">
        <v>680</v>
      </c>
      <c r="BP266" s="39">
        <v>3540</v>
      </c>
      <c r="BQ266" s="39">
        <v>5120</v>
      </c>
      <c r="BR266" s="39">
        <v>4810</v>
      </c>
      <c r="BS266" s="39">
        <v>3130</v>
      </c>
      <c r="BT266" s="39">
        <v>6590</v>
      </c>
      <c r="BU266" s="39">
        <v>1580</v>
      </c>
      <c r="BV266" s="39" t="s">
        <v>334</v>
      </c>
      <c r="BW266" s="39">
        <v>25990</v>
      </c>
      <c r="BX266" s="39">
        <v>570</v>
      </c>
      <c r="BY266" s="39">
        <v>700</v>
      </c>
      <c r="BZ266" s="39">
        <v>3520</v>
      </c>
      <c r="CA266" s="39">
        <v>5130</v>
      </c>
      <c r="CB266" s="39">
        <v>4810</v>
      </c>
      <c r="CC266" s="39">
        <v>3120</v>
      </c>
      <c r="CD266" s="39">
        <v>6600</v>
      </c>
      <c r="CE266" s="39">
        <v>1600</v>
      </c>
      <c r="CF266" s="39" t="s">
        <v>334</v>
      </c>
      <c r="CG266" s="39">
        <v>26050</v>
      </c>
      <c r="CH266" s="39">
        <v>550</v>
      </c>
      <c r="CI266" s="39">
        <v>710</v>
      </c>
      <c r="CJ266" s="39">
        <v>3530</v>
      </c>
      <c r="CK266" s="39">
        <v>5170</v>
      </c>
      <c r="CL266" s="39">
        <v>4840</v>
      </c>
      <c r="CM266" s="39">
        <v>3130</v>
      </c>
      <c r="CN266" s="39">
        <v>6610</v>
      </c>
      <c r="CO266" s="39">
        <v>1600</v>
      </c>
      <c r="CP266" s="39" t="s">
        <v>334</v>
      </c>
      <c r="CQ266" s="39">
        <v>26130</v>
      </c>
      <c r="CR266" s="39">
        <v>560</v>
      </c>
      <c r="CS266" s="39">
        <v>810</v>
      </c>
      <c r="CT266" s="39">
        <v>3460</v>
      </c>
      <c r="CU266" s="39">
        <v>5160</v>
      </c>
      <c r="CV266" s="39">
        <v>4850</v>
      </c>
      <c r="CW266" s="39">
        <v>3140</v>
      </c>
      <c r="CX266" s="39">
        <v>6660</v>
      </c>
      <c r="CY266" s="39">
        <v>1690</v>
      </c>
      <c r="CZ266" s="39" t="s">
        <v>334</v>
      </c>
      <c r="DA266" s="39">
        <v>26310</v>
      </c>
      <c r="DB266" s="39">
        <v>530</v>
      </c>
      <c r="DC266" s="39">
        <v>800</v>
      </c>
      <c r="DD266" s="39">
        <v>3460</v>
      </c>
      <c r="DE266" s="39">
        <v>5160</v>
      </c>
      <c r="DF266" s="39">
        <v>4830</v>
      </c>
      <c r="DG266" s="39">
        <v>3150</v>
      </c>
      <c r="DH266" s="39">
        <v>6670</v>
      </c>
      <c r="DI266" s="39">
        <v>1710</v>
      </c>
      <c r="DJ266" s="39" t="s">
        <v>334</v>
      </c>
      <c r="DK266" s="39">
        <v>26310</v>
      </c>
      <c r="DL266" s="39">
        <v>530</v>
      </c>
      <c r="DM266" s="39">
        <v>820</v>
      </c>
      <c r="DN266" s="39">
        <v>3410</v>
      </c>
      <c r="DO266" s="39">
        <v>5200</v>
      </c>
      <c r="DP266" s="39">
        <v>4820</v>
      </c>
      <c r="DQ266" s="39">
        <v>3160</v>
      </c>
      <c r="DR266" s="39">
        <v>6690</v>
      </c>
      <c r="DS266" s="39">
        <v>1760</v>
      </c>
      <c r="DT266" s="39" t="s">
        <v>334</v>
      </c>
      <c r="DU266" s="39">
        <v>26380</v>
      </c>
      <c r="DV266" s="39">
        <v>540</v>
      </c>
      <c r="DW266" s="39">
        <v>830</v>
      </c>
      <c r="DX266" s="39">
        <v>3420</v>
      </c>
      <c r="DY266" s="39">
        <v>5210</v>
      </c>
      <c r="DZ266" s="39">
        <v>4830</v>
      </c>
      <c r="EA266" s="39">
        <v>3180</v>
      </c>
      <c r="EB266" s="39">
        <v>6720</v>
      </c>
      <c r="EC266" s="39">
        <v>1790</v>
      </c>
      <c r="ED266" s="39" t="s">
        <v>334</v>
      </c>
      <c r="EE266" s="39">
        <v>26510</v>
      </c>
      <c r="EF266" s="39">
        <v>550</v>
      </c>
      <c r="EG266" s="39">
        <v>840</v>
      </c>
      <c r="EH266" s="39">
        <v>3430</v>
      </c>
      <c r="EI266" s="39">
        <v>5240</v>
      </c>
      <c r="EJ266" s="39">
        <v>4880</v>
      </c>
      <c r="EK266" s="39">
        <v>3200</v>
      </c>
      <c r="EL266" s="39">
        <v>6730</v>
      </c>
      <c r="EM266" s="39">
        <v>1810</v>
      </c>
      <c r="EN266" s="39" t="s">
        <v>334</v>
      </c>
      <c r="EO266" s="39">
        <v>26690</v>
      </c>
      <c r="EP266" s="39">
        <v>570</v>
      </c>
      <c r="EQ266" s="39">
        <v>860</v>
      </c>
      <c r="ER266" s="39">
        <v>3420</v>
      </c>
      <c r="ES266" s="39">
        <v>5340</v>
      </c>
      <c r="ET266" s="39">
        <v>4920</v>
      </c>
      <c r="EU266" s="39">
        <v>3210</v>
      </c>
      <c r="EV266" s="39">
        <v>6730</v>
      </c>
      <c r="EW266" s="39">
        <v>1840</v>
      </c>
      <c r="EX266" s="39" t="s">
        <v>334</v>
      </c>
      <c r="EY266" s="39">
        <v>26880</v>
      </c>
      <c r="EZ266" s="39">
        <v>580</v>
      </c>
      <c r="FA266" s="39">
        <v>870</v>
      </c>
      <c r="FB266" s="39">
        <v>3390</v>
      </c>
      <c r="FC266" s="39">
        <v>5460</v>
      </c>
      <c r="FD266" s="39">
        <v>4920</v>
      </c>
      <c r="FE266" s="39">
        <v>3250</v>
      </c>
      <c r="FF266" s="39">
        <v>6750</v>
      </c>
      <c r="FG266" s="39">
        <v>1850</v>
      </c>
      <c r="FH266" s="39" t="s">
        <v>334</v>
      </c>
      <c r="FI266" s="39">
        <v>27060</v>
      </c>
      <c r="FJ266" s="39">
        <v>580</v>
      </c>
      <c r="FK266" s="39">
        <v>880</v>
      </c>
      <c r="FL266" s="39">
        <v>3380</v>
      </c>
      <c r="FM266" s="39">
        <v>5500</v>
      </c>
      <c r="FN266" s="39">
        <v>4970</v>
      </c>
      <c r="FO266" s="39">
        <v>3290</v>
      </c>
      <c r="FP266" s="39">
        <v>6770</v>
      </c>
      <c r="FQ266" s="39">
        <v>1870</v>
      </c>
      <c r="FR266" s="39" t="s">
        <v>334</v>
      </c>
      <c r="FS266" s="39">
        <v>27230</v>
      </c>
      <c r="FT266" s="39">
        <v>590</v>
      </c>
      <c r="FU266" s="39">
        <v>860</v>
      </c>
      <c r="FV266" s="39">
        <v>3390</v>
      </c>
      <c r="FW266" s="39">
        <v>5630</v>
      </c>
      <c r="FX266" s="39">
        <v>4980</v>
      </c>
      <c r="FY266" s="39">
        <v>3380</v>
      </c>
      <c r="FZ266" s="39">
        <v>6820</v>
      </c>
      <c r="GA266" s="39">
        <v>1890</v>
      </c>
      <c r="GB266" s="39" t="s">
        <v>334</v>
      </c>
      <c r="GC266" s="39">
        <v>27540</v>
      </c>
      <c r="GD266" s="39">
        <v>620</v>
      </c>
      <c r="GE266" s="39">
        <v>870</v>
      </c>
      <c r="GF266" s="39">
        <v>3390</v>
      </c>
      <c r="GG266" s="39">
        <v>5660</v>
      </c>
      <c r="GH266" s="39">
        <v>4990</v>
      </c>
      <c r="GI266" s="39">
        <v>3400</v>
      </c>
      <c r="GJ266" s="39">
        <v>6860</v>
      </c>
      <c r="GK266" s="39">
        <v>1900</v>
      </c>
      <c r="GL266" s="39" t="s">
        <v>334</v>
      </c>
      <c r="GM266" s="39">
        <v>27680</v>
      </c>
      <c r="GN266" s="39">
        <v>630</v>
      </c>
      <c r="GO266" s="39">
        <v>870</v>
      </c>
      <c r="GP266" s="39">
        <v>3420</v>
      </c>
      <c r="GQ266" s="39">
        <v>5660</v>
      </c>
      <c r="GR266" s="39">
        <v>4990</v>
      </c>
      <c r="GS266" s="39">
        <v>3410</v>
      </c>
      <c r="GT266" s="39">
        <v>6900</v>
      </c>
      <c r="GU266" s="39">
        <v>1930</v>
      </c>
      <c r="GV266" s="39" t="s">
        <v>334</v>
      </c>
      <c r="GW266" s="39">
        <v>27810</v>
      </c>
      <c r="GX266" s="39">
        <v>640</v>
      </c>
      <c r="GY266" s="39">
        <v>860</v>
      </c>
      <c r="GZ266" s="39">
        <v>3490</v>
      </c>
      <c r="HA266" s="39">
        <v>5690</v>
      </c>
      <c r="HB266" s="39">
        <v>5000</v>
      </c>
      <c r="HC266" s="39">
        <v>3420</v>
      </c>
      <c r="HD266" s="39">
        <v>6950</v>
      </c>
      <c r="HE266" s="39">
        <v>1960</v>
      </c>
      <c r="HF266" s="39" t="s">
        <v>334</v>
      </c>
      <c r="HG266" s="39">
        <v>28000</v>
      </c>
      <c r="HH266" s="39">
        <v>660</v>
      </c>
      <c r="HI266" s="39">
        <v>860</v>
      </c>
      <c r="HJ266" s="39">
        <v>3530</v>
      </c>
      <c r="HK266" s="39">
        <v>5720</v>
      </c>
      <c r="HL266" s="39">
        <v>5000</v>
      </c>
      <c r="HM266" s="39">
        <v>3430</v>
      </c>
      <c r="HN266" s="39">
        <v>6960</v>
      </c>
      <c r="HO266" s="39">
        <v>2000</v>
      </c>
      <c r="HP266" s="39" t="s">
        <v>334</v>
      </c>
      <c r="HQ266" s="39">
        <v>28150</v>
      </c>
      <c r="HR266" s="39">
        <v>680</v>
      </c>
      <c r="HS266" s="39">
        <v>870</v>
      </c>
      <c r="HT266" s="39">
        <v>3560</v>
      </c>
      <c r="HU266" s="39">
        <v>5730</v>
      </c>
      <c r="HV266" s="39">
        <v>5020</v>
      </c>
      <c r="HW266" s="39">
        <v>3450</v>
      </c>
      <c r="HX266" s="39">
        <v>7020</v>
      </c>
      <c r="HY266" s="39">
        <v>2040</v>
      </c>
      <c r="HZ266" s="39" t="s">
        <v>334</v>
      </c>
      <c r="IA266" s="39">
        <v>28360</v>
      </c>
      <c r="IB266" s="39">
        <v>700</v>
      </c>
      <c r="IC266" s="39">
        <v>880</v>
      </c>
      <c r="ID266" s="39">
        <v>3580</v>
      </c>
      <c r="IE266" s="39">
        <v>5740</v>
      </c>
      <c r="IF266" s="39">
        <v>5020</v>
      </c>
      <c r="IG266" s="39">
        <v>3460</v>
      </c>
      <c r="IH266" s="39">
        <v>7050</v>
      </c>
      <c r="II266" s="39">
        <v>2070</v>
      </c>
      <c r="IJ266" s="39" t="s">
        <v>334</v>
      </c>
      <c r="IK266" s="39">
        <v>28500</v>
      </c>
      <c r="IL266" s="39">
        <v>720</v>
      </c>
      <c r="IM266" s="39">
        <v>890</v>
      </c>
      <c r="IN266" s="39">
        <v>3630</v>
      </c>
      <c r="IO266" s="39">
        <v>5770</v>
      </c>
      <c r="IP266" s="39">
        <v>5050</v>
      </c>
      <c r="IQ266" s="39">
        <v>3480</v>
      </c>
      <c r="IR266" s="39">
        <v>7080</v>
      </c>
      <c r="IS266" s="39">
        <v>2090</v>
      </c>
      <c r="IT266" s="39" t="s">
        <v>334</v>
      </c>
      <c r="IU266" s="39">
        <v>28700</v>
      </c>
      <c r="IV266" s="39">
        <v>720</v>
      </c>
      <c r="IW266" s="39">
        <v>920</v>
      </c>
      <c r="IX266" s="39">
        <v>3680</v>
      </c>
      <c r="IY266" s="39">
        <v>5800</v>
      </c>
      <c r="IZ266" s="39">
        <v>5080</v>
      </c>
      <c r="JA266" s="39">
        <v>3490</v>
      </c>
      <c r="JB266" s="39">
        <v>7090</v>
      </c>
      <c r="JC266" s="39">
        <v>2120</v>
      </c>
      <c r="JD266" s="39" t="s">
        <v>334</v>
      </c>
      <c r="JE266" s="39">
        <v>28890</v>
      </c>
      <c r="JF266" s="39">
        <v>730</v>
      </c>
      <c r="JG266" s="39">
        <v>940</v>
      </c>
      <c r="JH266" s="39">
        <v>3740</v>
      </c>
      <c r="JI266" s="39">
        <v>5850</v>
      </c>
      <c r="JJ266" s="39">
        <v>5110</v>
      </c>
      <c r="JK266" s="39">
        <v>3490</v>
      </c>
      <c r="JL266" s="39">
        <v>7110</v>
      </c>
      <c r="JM266" s="39">
        <v>2160</v>
      </c>
      <c r="JN266" s="39" t="s">
        <v>334</v>
      </c>
      <c r="JO266" s="39">
        <v>29130</v>
      </c>
      <c r="JP266" s="39">
        <v>740</v>
      </c>
      <c r="JQ266" s="39">
        <v>950</v>
      </c>
      <c r="JR266" s="39">
        <v>3810</v>
      </c>
      <c r="JS266" s="39">
        <v>5960</v>
      </c>
      <c r="JT266" s="39">
        <v>5170</v>
      </c>
      <c r="JU266" s="39">
        <v>3550</v>
      </c>
      <c r="JV266" s="39">
        <v>7200</v>
      </c>
      <c r="JW266" s="39">
        <v>2210</v>
      </c>
      <c r="JX266" s="39" t="s">
        <v>334</v>
      </c>
      <c r="JY266" s="39">
        <v>29600</v>
      </c>
      <c r="JZ266" s="39">
        <v>750</v>
      </c>
      <c r="KA266" s="39">
        <v>960</v>
      </c>
      <c r="KB266" s="39">
        <v>3850</v>
      </c>
      <c r="KC266" s="39">
        <v>6020</v>
      </c>
      <c r="KD266" s="39">
        <v>5190</v>
      </c>
      <c r="KE266" s="39">
        <v>3570</v>
      </c>
      <c r="KF266" s="39">
        <v>7260</v>
      </c>
      <c r="KG266" s="39">
        <v>2240</v>
      </c>
      <c r="KH266" s="39" t="s">
        <v>334</v>
      </c>
      <c r="KI266" s="39">
        <v>29830</v>
      </c>
      <c r="KJ266" s="39">
        <v>770</v>
      </c>
      <c r="KK266" s="39">
        <v>970</v>
      </c>
      <c r="KL266" s="39">
        <v>3860</v>
      </c>
      <c r="KM266" s="39">
        <v>6040</v>
      </c>
      <c r="KN266" s="39">
        <v>5180</v>
      </c>
      <c r="KO266" s="39">
        <v>3600</v>
      </c>
      <c r="KP266" s="39">
        <v>7300</v>
      </c>
      <c r="KQ266" s="39">
        <v>2270</v>
      </c>
      <c r="KR266" s="39" t="s">
        <v>334</v>
      </c>
      <c r="KS266" s="39">
        <v>29990</v>
      </c>
      <c r="KT266" s="39">
        <v>780</v>
      </c>
      <c r="KU266" s="39">
        <v>970</v>
      </c>
      <c r="KV266" s="39">
        <v>3910</v>
      </c>
      <c r="KW266" s="39">
        <v>6060</v>
      </c>
      <c r="KX266" s="39">
        <v>5230</v>
      </c>
      <c r="KY266" s="39">
        <v>3620</v>
      </c>
      <c r="KZ266" s="39">
        <v>7350</v>
      </c>
      <c r="LA266" s="39">
        <v>2300</v>
      </c>
      <c r="LB266" s="39" t="s">
        <v>334</v>
      </c>
      <c r="LC266" s="39">
        <v>30210</v>
      </c>
      <c r="LD266" t="e">
        <f>INDEX(Lookup!$F$2:$F$375, MATCH(D266,Lookup!$A$2:$A$375,0))</f>
        <v>#N/A</v>
      </c>
    </row>
    <row r="267" spans="2:316" ht="15" customHeight="1" outlineLevel="1" x14ac:dyDescent="0.25">
      <c r="B267" s="1" t="s">
        <v>342</v>
      </c>
      <c r="C267" s="36">
        <v>425</v>
      </c>
      <c r="D267" s="36" t="s">
        <v>861</v>
      </c>
      <c r="E267" s="43" t="s">
        <v>862</v>
      </c>
      <c r="F267" s="38">
        <v>670</v>
      </c>
      <c r="G267" s="38">
        <v>5930</v>
      </c>
      <c r="H267" s="38">
        <v>14740</v>
      </c>
      <c r="I267" s="38">
        <v>15500</v>
      </c>
      <c r="J267" s="38">
        <v>10030</v>
      </c>
      <c r="K267" s="38">
        <v>8290</v>
      </c>
      <c r="L267" s="38">
        <v>6470</v>
      </c>
      <c r="M267" s="38">
        <v>1030</v>
      </c>
      <c r="N267" s="38" t="s">
        <v>334</v>
      </c>
      <c r="O267" s="39">
        <v>62660</v>
      </c>
      <c r="P267" s="39">
        <v>660</v>
      </c>
      <c r="Q267" s="39">
        <v>6100</v>
      </c>
      <c r="R267" s="39">
        <v>14970</v>
      </c>
      <c r="S267" s="39">
        <v>15560</v>
      </c>
      <c r="T267" s="39">
        <v>10180</v>
      </c>
      <c r="U267" s="39">
        <v>8250</v>
      </c>
      <c r="V267" s="39">
        <v>6460</v>
      </c>
      <c r="W267" s="39">
        <v>1000</v>
      </c>
      <c r="X267" s="39" t="s">
        <v>334</v>
      </c>
      <c r="Y267" s="39">
        <v>63170</v>
      </c>
      <c r="Z267" s="39">
        <v>790</v>
      </c>
      <c r="AA267" s="39">
        <v>6450</v>
      </c>
      <c r="AB267" s="39">
        <v>15180</v>
      </c>
      <c r="AC267" s="39">
        <v>15670</v>
      </c>
      <c r="AD267" s="39">
        <v>10240</v>
      </c>
      <c r="AE267" s="39">
        <v>8170</v>
      </c>
      <c r="AF267" s="39">
        <v>6260</v>
      </c>
      <c r="AG267" s="39">
        <v>880</v>
      </c>
      <c r="AH267" s="39" t="s">
        <v>334</v>
      </c>
      <c r="AI267" s="39">
        <v>63630</v>
      </c>
      <c r="AJ267" s="39">
        <v>880</v>
      </c>
      <c r="AK267" s="39">
        <v>6410</v>
      </c>
      <c r="AL267" s="39">
        <v>15130</v>
      </c>
      <c r="AM267" s="39">
        <v>15680</v>
      </c>
      <c r="AN267" s="39">
        <v>10240</v>
      </c>
      <c r="AO267" s="39">
        <v>8160</v>
      </c>
      <c r="AP267" s="39">
        <v>6210</v>
      </c>
      <c r="AQ267" s="39">
        <v>860</v>
      </c>
      <c r="AR267" s="39" t="s">
        <v>334</v>
      </c>
      <c r="AS267" s="39">
        <v>63570</v>
      </c>
      <c r="AT267" s="39">
        <v>880</v>
      </c>
      <c r="AU267" s="39">
        <v>6500</v>
      </c>
      <c r="AV267" s="39">
        <v>15150</v>
      </c>
      <c r="AW267" s="39">
        <v>15730</v>
      </c>
      <c r="AX267" s="39">
        <v>10270</v>
      </c>
      <c r="AY267" s="39">
        <v>8210</v>
      </c>
      <c r="AZ267" s="39">
        <v>6280</v>
      </c>
      <c r="BA267" s="39">
        <v>860</v>
      </c>
      <c r="BB267" s="39" t="s">
        <v>334</v>
      </c>
      <c r="BC267" s="39">
        <v>63880</v>
      </c>
      <c r="BD267" s="39">
        <v>910</v>
      </c>
      <c r="BE267" s="39">
        <v>6520</v>
      </c>
      <c r="BF267" s="39">
        <v>15180</v>
      </c>
      <c r="BG267" s="39">
        <v>15720</v>
      </c>
      <c r="BH267" s="39">
        <v>10310</v>
      </c>
      <c r="BI267" s="39">
        <v>8270</v>
      </c>
      <c r="BJ267" s="39">
        <v>6330</v>
      </c>
      <c r="BK267" s="39">
        <v>860</v>
      </c>
      <c r="BL267" s="39" t="s">
        <v>334</v>
      </c>
      <c r="BM267" s="39">
        <v>64090</v>
      </c>
      <c r="BN267" s="39">
        <v>950</v>
      </c>
      <c r="BO267" s="39">
        <v>6520</v>
      </c>
      <c r="BP267" s="39">
        <v>15210</v>
      </c>
      <c r="BQ267" s="39">
        <v>15780</v>
      </c>
      <c r="BR267" s="39">
        <v>10340</v>
      </c>
      <c r="BS267" s="39">
        <v>8360</v>
      </c>
      <c r="BT267" s="39">
        <v>6420</v>
      </c>
      <c r="BU267" s="39">
        <v>880</v>
      </c>
      <c r="BV267" s="39" t="s">
        <v>334</v>
      </c>
      <c r="BW267" s="39">
        <v>64460</v>
      </c>
      <c r="BX267" s="39">
        <v>950</v>
      </c>
      <c r="BY267" s="39">
        <v>6570</v>
      </c>
      <c r="BZ267" s="39">
        <v>15240</v>
      </c>
      <c r="CA267" s="39">
        <v>15840</v>
      </c>
      <c r="CB267" s="39">
        <v>10390</v>
      </c>
      <c r="CC267" s="39">
        <v>8410</v>
      </c>
      <c r="CD267" s="39">
        <v>6510</v>
      </c>
      <c r="CE267" s="39">
        <v>870</v>
      </c>
      <c r="CF267" s="39" t="s">
        <v>334</v>
      </c>
      <c r="CG267" s="39">
        <v>64780</v>
      </c>
      <c r="CH267" s="39">
        <v>950</v>
      </c>
      <c r="CI267" s="39">
        <v>6580</v>
      </c>
      <c r="CJ267" s="39">
        <v>15260</v>
      </c>
      <c r="CK267" s="39">
        <v>15900</v>
      </c>
      <c r="CL267" s="39">
        <v>10410</v>
      </c>
      <c r="CM267" s="39">
        <v>8430</v>
      </c>
      <c r="CN267" s="39">
        <v>6530</v>
      </c>
      <c r="CO267" s="39">
        <v>880</v>
      </c>
      <c r="CP267" s="39" t="s">
        <v>334</v>
      </c>
      <c r="CQ267" s="39">
        <v>64960</v>
      </c>
      <c r="CR267" s="39">
        <v>960</v>
      </c>
      <c r="CS267" s="39">
        <v>6650</v>
      </c>
      <c r="CT267" s="39">
        <v>15400</v>
      </c>
      <c r="CU267" s="39">
        <v>15970</v>
      </c>
      <c r="CV267" s="39">
        <v>10510</v>
      </c>
      <c r="CW267" s="39">
        <v>8450</v>
      </c>
      <c r="CX267" s="39">
        <v>6580</v>
      </c>
      <c r="CY267" s="39">
        <v>890</v>
      </c>
      <c r="CZ267" s="39" t="s">
        <v>334</v>
      </c>
      <c r="DA267" s="39">
        <v>65410</v>
      </c>
      <c r="DB267" s="39">
        <v>1010</v>
      </c>
      <c r="DC267" s="39">
        <v>6670</v>
      </c>
      <c r="DD267" s="39">
        <v>15530</v>
      </c>
      <c r="DE267" s="39">
        <v>16040</v>
      </c>
      <c r="DF267" s="39">
        <v>10600</v>
      </c>
      <c r="DG267" s="39">
        <v>8480</v>
      </c>
      <c r="DH267" s="39">
        <v>6630</v>
      </c>
      <c r="DI267" s="39">
        <v>900</v>
      </c>
      <c r="DJ267" s="39" t="s">
        <v>334</v>
      </c>
      <c r="DK267" s="39">
        <v>65850</v>
      </c>
      <c r="DL267" s="39">
        <v>1030</v>
      </c>
      <c r="DM267" s="39">
        <v>6800</v>
      </c>
      <c r="DN267" s="39">
        <v>15540</v>
      </c>
      <c r="DO267" s="39">
        <v>16070</v>
      </c>
      <c r="DP267" s="39">
        <v>10610</v>
      </c>
      <c r="DQ267" s="39">
        <v>8500</v>
      </c>
      <c r="DR267" s="39">
        <v>6640</v>
      </c>
      <c r="DS267" s="39">
        <v>920</v>
      </c>
      <c r="DT267" s="39" t="s">
        <v>334</v>
      </c>
      <c r="DU267" s="39">
        <v>66100</v>
      </c>
      <c r="DV267" s="39">
        <v>1060</v>
      </c>
      <c r="DW267" s="39">
        <v>6860</v>
      </c>
      <c r="DX267" s="39">
        <v>15650</v>
      </c>
      <c r="DY267" s="39">
        <v>16080</v>
      </c>
      <c r="DZ267" s="39">
        <v>10680</v>
      </c>
      <c r="EA267" s="39">
        <v>8510</v>
      </c>
      <c r="EB267" s="39">
        <v>6660</v>
      </c>
      <c r="EC267" s="39">
        <v>920</v>
      </c>
      <c r="ED267" s="39" t="s">
        <v>334</v>
      </c>
      <c r="EE267" s="39">
        <v>66420</v>
      </c>
      <c r="EF267" s="39">
        <v>1090</v>
      </c>
      <c r="EG267" s="39">
        <v>6800</v>
      </c>
      <c r="EH267" s="39">
        <v>15650</v>
      </c>
      <c r="EI267" s="39">
        <v>16110</v>
      </c>
      <c r="EJ267" s="39">
        <v>10650</v>
      </c>
      <c r="EK267" s="39">
        <v>8560</v>
      </c>
      <c r="EL267" s="39">
        <v>6690</v>
      </c>
      <c r="EM267" s="39">
        <v>930</v>
      </c>
      <c r="EN267" s="39" t="s">
        <v>334</v>
      </c>
      <c r="EO267" s="39">
        <v>66480</v>
      </c>
      <c r="EP267" s="39">
        <v>1120</v>
      </c>
      <c r="EQ267" s="39">
        <v>6850</v>
      </c>
      <c r="ER267" s="39">
        <v>16010</v>
      </c>
      <c r="ES267" s="39">
        <v>16160</v>
      </c>
      <c r="ET267" s="39">
        <v>10650</v>
      </c>
      <c r="EU267" s="39">
        <v>8580</v>
      </c>
      <c r="EV267" s="39">
        <v>6690</v>
      </c>
      <c r="EW267" s="39">
        <v>940</v>
      </c>
      <c r="EX267" s="39" t="s">
        <v>334</v>
      </c>
      <c r="EY267" s="39">
        <v>66980</v>
      </c>
      <c r="EZ267" s="39">
        <v>1130</v>
      </c>
      <c r="FA267" s="39">
        <v>7020</v>
      </c>
      <c r="FB267" s="39">
        <v>16350</v>
      </c>
      <c r="FC267" s="39">
        <v>16210</v>
      </c>
      <c r="FD267" s="39">
        <v>10680</v>
      </c>
      <c r="FE267" s="39">
        <v>8590</v>
      </c>
      <c r="FF267" s="39">
        <v>6710</v>
      </c>
      <c r="FG267" s="39">
        <v>940</v>
      </c>
      <c r="FH267" s="39" t="s">
        <v>334</v>
      </c>
      <c r="FI267" s="39">
        <v>67640</v>
      </c>
      <c r="FJ267" s="39">
        <v>1150</v>
      </c>
      <c r="FK267" s="39">
        <v>7190</v>
      </c>
      <c r="FL267" s="39">
        <v>16660</v>
      </c>
      <c r="FM267" s="39">
        <v>16280</v>
      </c>
      <c r="FN267" s="39">
        <v>10690</v>
      </c>
      <c r="FO267" s="39">
        <v>8600</v>
      </c>
      <c r="FP267" s="39">
        <v>6720</v>
      </c>
      <c r="FQ267" s="39">
        <v>950</v>
      </c>
      <c r="FR267" s="39" t="s">
        <v>334</v>
      </c>
      <c r="FS267" s="39">
        <v>68240</v>
      </c>
      <c r="FT267" s="39">
        <v>1210</v>
      </c>
      <c r="FU267" s="39">
        <v>7290</v>
      </c>
      <c r="FV267" s="39">
        <v>16940</v>
      </c>
      <c r="FW267" s="39">
        <v>16380</v>
      </c>
      <c r="FX267" s="39">
        <v>10690</v>
      </c>
      <c r="FY267" s="39">
        <v>8630</v>
      </c>
      <c r="FZ267" s="39">
        <v>6750</v>
      </c>
      <c r="GA267" s="39">
        <v>950</v>
      </c>
      <c r="GB267" s="39" t="s">
        <v>334</v>
      </c>
      <c r="GC267" s="39">
        <v>68840</v>
      </c>
      <c r="GD267" s="39">
        <v>1250</v>
      </c>
      <c r="GE267" s="39">
        <v>7380</v>
      </c>
      <c r="GF267" s="39">
        <v>17090</v>
      </c>
      <c r="GG267" s="39">
        <v>16450</v>
      </c>
      <c r="GH267" s="39">
        <v>10710</v>
      </c>
      <c r="GI267" s="39">
        <v>8660</v>
      </c>
      <c r="GJ267" s="39">
        <v>6760</v>
      </c>
      <c r="GK267" s="39">
        <v>960</v>
      </c>
      <c r="GL267" s="39" t="s">
        <v>334</v>
      </c>
      <c r="GM267" s="39">
        <v>69250</v>
      </c>
      <c r="GN267" s="39">
        <v>1280</v>
      </c>
      <c r="GO267" s="39">
        <v>7470</v>
      </c>
      <c r="GP267" s="39">
        <v>17410</v>
      </c>
      <c r="GQ267" s="39">
        <v>16510</v>
      </c>
      <c r="GR267" s="39">
        <v>10750</v>
      </c>
      <c r="GS267" s="39">
        <v>8680</v>
      </c>
      <c r="GT267" s="39">
        <v>6800</v>
      </c>
      <c r="GU267" s="39">
        <v>970</v>
      </c>
      <c r="GV267" s="39" t="s">
        <v>334</v>
      </c>
      <c r="GW267" s="39">
        <v>69870</v>
      </c>
      <c r="GX267" s="39">
        <v>1320</v>
      </c>
      <c r="GY267" s="39">
        <v>7520</v>
      </c>
      <c r="GZ267" s="39">
        <v>17580</v>
      </c>
      <c r="HA267" s="39">
        <v>16550</v>
      </c>
      <c r="HB267" s="39">
        <v>10780</v>
      </c>
      <c r="HC267" s="39">
        <v>8730</v>
      </c>
      <c r="HD267" s="39">
        <v>6810</v>
      </c>
      <c r="HE267" s="39">
        <v>980</v>
      </c>
      <c r="HF267" s="39" t="s">
        <v>334</v>
      </c>
      <c r="HG267" s="39">
        <v>70280</v>
      </c>
      <c r="HH267" s="39">
        <v>1360</v>
      </c>
      <c r="HI267" s="39">
        <v>7590</v>
      </c>
      <c r="HJ267" s="39">
        <v>17640</v>
      </c>
      <c r="HK267" s="39">
        <v>16630</v>
      </c>
      <c r="HL267" s="39">
        <v>10810</v>
      </c>
      <c r="HM267" s="39">
        <v>8770</v>
      </c>
      <c r="HN267" s="39">
        <v>6880</v>
      </c>
      <c r="HO267" s="39">
        <v>1000</v>
      </c>
      <c r="HP267" s="39" t="s">
        <v>334</v>
      </c>
      <c r="HQ267" s="39">
        <v>70680</v>
      </c>
      <c r="HR267" s="39">
        <v>1370</v>
      </c>
      <c r="HS267" s="39">
        <v>7630</v>
      </c>
      <c r="HT267" s="39">
        <v>17740</v>
      </c>
      <c r="HU267" s="39">
        <v>16690</v>
      </c>
      <c r="HV267" s="39">
        <v>10830</v>
      </c>
      <c r="HW267" s="39">
        <v>8790</v>
      </c>
      <c r="HX267" s="39">
        <v>6930</v>
      </c>
      <c r="HY267" s="39">
        <v>1020</v>
      </c>
      <c r="HZ267" s="39" t="s">
        <v>334</v>
      </c>
      <c r="IA267" s="39">
        <v>71000</v>
      </c>
      <c r="IB267" s="39">
        <v>1400</v>
      </c>
      <c r="IC267" s="39">
        <v>7680</v>
      </c>
      <c r="ID267" s="39">
        <v>17810</v>
      </c>
      <c r="IE267" s="39">
        <v>16740</v>
      </c>
      <c r="IF267" s="39">
        <v>10870</v>
      </c>
      <c r="IG267" s="39">
        <v>8810</v>
      </c>
      <c r="IH267" s="39">
        <v>6990</v>
      </c>
      <c r="II267" s="39">
        <v>1030</v>
      </c>
      <c r="IJ267" s="39" t="s">
        <v>334</v>
      </c>
      <c r="IK267" s="39">
        <v>71330</v>
      </c>
      <c r="IL267" s="39">
        <v>1410</v>
      </c>
      <c r="IM267" s="39">
        <v>7800</v>
      </c>
      <c r="IN267" s="39">
        <v>18000</v>
      </c>
      <c r="IO267" s="39">
        <v>16810</v>
      </c>
      <c r="IP267" s="39">
        <v>10980</v>
      </c>
      <c r="IQ267" s="39">
        <v>8850</v>
      </c>
      <c r="IR267" s="39">
        <v>7060</v>
      </c>
      <c r="IS267" s="39">
        <v>1050</v>
      </c>
      <c r="IT267" s="39" t="s">
        <v>334</v>
      </c>
      <c r="IU267" s="39">
        <v>71950</v>
      </c>
      <c r="IV267" s="39">
        <v>1470</v>
      </c>
      <c r="IW267" s="39">
        <v>7900</v>
      </c>
      <c r="IX267" s="39">
        <v>18180</v>
      </c>
      <c r="IY267" s="39">
        <v>16870</v>
      </c>
      <c r="IZ267" s="39">
        <v>11040</v>
      </c>
      <c r="JA267" s="39">
        <v>8880</v>
      </c>
      <c r="JB267" s="39">
        <v>7090</v>
      </c>
      <c r="JC267" s="39">
        <v>1060</v>
      </c>
      <c r="JD267" s="39" t="s">
        <v>334</v>
      </c>
      <c r="JE267" s="39">
        <v>72480</v>
      </c>
      <c r="JF267" s="39">
        <v>1440</v>
      </c>
      <c r="JG267" s="39">
        <v>8120</v>
      </c>
      <c r="JH267" s="39">
        <v>18450</v>
      </c>
      <c r="JI267" s="39">
        <v>17000</v>
      </c>
      <c r="JJ267" s="39">
        <v>11150</v>
      </c>
      <c r="JK267" s="39">
        <v>8910</v>
      </c>
      <c r="JL267" s="39">
        <v>7110</v>
      </c>
      <c r="JM267" s="39">
        <v>1060</v>
      </c>
      <c r="JN267" s="39" t="s">
        <v>334</v>
      </c>
      <c r="JO267" s="39">
        <v>73250</v>
      </c>
      <c r="JP267" s="39">
        <v>1510</v>
      </c>
      <c r="JQ267" s="39">
        <v>8240</v>
      </c>
      <c r="JR267" s="39">
        <v>18520</v>
      </c>
      <c r="JS267" s="39">
        <v>17090</v>
      </c>
      <c r="JT267" s="39">
        <v>11220</v>
      </c>
      <c r="JU267" s="39">
        <v>9010</v>
      </c>
      <c r="JV267" s="39">
        <v>7180</v>
      </c>
      <c r="JW267" s="39">
        <v>1080</v>
      </c>
      <c r="JX267" s="39" t="s">
        <v>334</v>
      </c>
      <c r="JY267" s="39">
        <v>73850</v>
      </c>
      <c r="JZ267" s="39">
        <v>1540</v>
      </c>
      <c r="KA267" s="39">
        <v>8320</v>
      </c>
      <c r="KB267" s="39">
        <v>18620</v>
      </c>
      <c r="KC267" s="39">
        <v>17150</v>
      </c>
      <c r="KD267" s="39">
        <v>11300</v>
      </c>
      <c r="KE267" s="39">
        <v>9050</v>
      </c>
      <c r="KF267" s="39">
        <v>7250</v>
      </c>
      <c r="KG267" s="39">
        <v>1090</v>
      </c>
      <c r="KH267" s="39" t="s">
        <v>334</v>
      </c>
      <c r="KI267" s="39">
        <v>74320</v>
      </c>
      <c r="KJ267" s="39">
        <v>1560</v>
      </c>
      <c r="KK267" s="39">
        <v>8530</v>
      </c>
      <c r="KL267" s="39">
        <v>18800</v>
      </c>
      <c r="KM267" s="39">
        <v>17190</v>
      </c>
      <c r="KN267" s="39">
        <v>11370</v>
      </c>
      <c r="KO267" s="39">
        <v>9140</v>
      </c>
      <c r="KP267" s="39">
        <v>7350</v>
      </c>
      <c r="KQ267" s="39">
        <v>1110</v>
      </c>
      <c r="KR267" s="39" t="s">
        <v>334</v>
      </c>
      <c r="KS267" s="39">
        <v>75030</v>
      </c>
      <c r="KT267" s="39">
        <v>1590</v>
      </c>
      <c r="KU267" s="39">
        <v>8790</v>
      </c>
      <c r="KV267" s="39">
        <v>18950</v>
      </c>
      <c r="KW267" s="39">
        <v>17220</v>
      </c>
      <c r="KX267" s="39">
        <v>11420</v>
      </c>
      <c r="KY267" s="39">
        <v>9170</v>
      </c>
      <c r="KZ267" s="39">
        <v>7400</v>
      </c>
      <c r="LA267" s="39">
        <v>1130</v>
      </c>
      <c r="LB267" s="39" t="s">
        <v>334</v>
      </c>
      <c r="LC267" s="39">
        <v>75660</v>
      </c>
      <c r="LD267" t="e">
        <f>INDEX(Lookup!$F$2:$F$375, MATCH(D267,Lookup!$A$2:$A$375,0))</f>
        <v>#N/A</v>
      </c>
    </row>
    <row r="268" spans="2:316" ht="15" customHeight="1" x14ac:dyDescent="0.25">
      <c r="B268" s="1" t="s">
        <v>342</v>
      </c>
      <c r="C268" s="36">
        <v>2100</v>
      </c>
      <c r="D268" s="36" t="s">
        <v>863</v>
      </c>
      <c r="E268" s="37" t="s">
        <v>864</v>
      </c>
      <c r="F268" s="38">
        <v>7140</v>
      </c>
      <c r="G268" s="38">
        <v>14060</v>
      </c>
      <c r="H268" s="38">
        <v>14200</v>
      </c>
      <c r="I268" s="38">
        <v>11500</v>
      </c>
      <c r="J268" s="38">
        <v>6430</v>
      </c>
      <c r="K268" s="38">
        <v>2990</v>
      </c>
      <c r="L268" s="38">
        <v>1560</v>
      </c>
      <c r="M268" s="38">
        <v>150</v>
      </c>
      <c r="N268" s="38" t="s">
        <v>334</v>
      </c>
      <c r="O268" s="39">
        <v>58020</v>
      </c>
      <c r="P268" s="39">
        <v>7310</v>
      </c>
      <c r="Q268" s="39">
        <v>14190</v>
      </c>
      <c r="R268" s="39">
        <v>14280</v>
      </c>
      <c r="S268" s="39">
        <v>11560</v>
      </c>
      <c r="T268" s="39">
        <v>6310</v>
      </c>
      <c r="U268" s="39">
        <v>2910</v>
      </c>
      <c r="V268" s="39">
        <v>1490</v>
      </c>
      <c r="W268" s="39">
        <v>150</v>
      </c>
      <c r="X268" s="39" t="s">
        <v>334</v>
      </c>
      <c r="Y268" s="39">
        <v>58200</v>
      </c>
      <c r="Z268" s="39">
        <v>7500</v>
      </c>
      <c r="AA268" s="39">
        <v>14460</v>
      </c>
      <c r="AB268" s="39">
        <v>14460</v>
      </c>
      <c r="AC268" s="39">
        <v>11680</v>
      </c>
      <c r="AD268" s="39">
        <v>6210</v>
      </c>
      <c r="AE268" s="39">
        <v>2740</v>
      </c>
      <c r="AF268" s="39">
        <v>1360</v>
      </c>
      <c r="AG268" s="39">
        <v>140</v>
      </c>
      <c r="AH268" s="39" t="s">
        <v>334</v>
      </c>
      <c r="AI268" s="39">
        <v>58550</v>
      </c>
      <c r="AJ268" s="39">
        <v>7680</v>
      </c>
      <c r="AK268" s="39">
        <v>14720</v>
      </c>
      <c r="AL268" s="39">
        <v>14590</v>
      </c>
      <c r="AM268" s="39">
        <v>11740</v>
      </c>
      <c r="AN268" s="39">
        <v>6200</v>
      </c>
      <c r="AO268" s="39">
        <v>2690</v>
      </c>
      <c r="AP268" s="39">
        <v>1330</v>
      </c>
      <c r="AQ268" s="39">
        <v>130</v>
      </c>
      <c r="AR268" s="39" t="s">
        <v>334</v>
      </c>
      <c r="AS268" s="39">
        <v>59080</v>
      </c>
      <c r="AT268" s="39">
        <v>7830</v>
      </c>
      <c r="AU268" s="39">
        <v>14830</v>
      </c>
      <c r="AV268" s="39">
        <v>14820</v>
      </c>
      <c r="AW268" s="39">
        <v>11770</v>
      </c>
      <c r="AX268" s="39">
        <v>6220</v>
      </c>
      <c r="AY268" s="39">
        <v>2690</v>
      </c>
      <c r="AZ268" s="39">
        <v>1310</v>
      </c>
      <c r="BA268" s="39">
        <v>130</v>
      </c>
      <c r="BB268" s="39" t="s">
        <v>334</v>
      </c>
      <c r="BC268" s="39">
        <v>59600</v>
      </c>
      <c r="BD268" s="39">
        <v>7970</v>
      </c>
      <c r="BE268" s="39">
        <v>14910</v>
      </c>
      <c r="BF268" s="39">
        <v>14910</v>
      </c>
      <c r="BG268" s="39">
        <v>11850</v>
      </c>
      <c r="BH268" s="39">
        <v>6260</v>
      </c>
      <c r="BI268" s="39">
        <v>2670</v>
      </c>
      <c r="BJ268" s="39">
        <v>1320</v>
      </c>
      <c r="BK268" s="39">
        <v>130</v>
      </c>
      <c r="BL268" s="39" t="s">
        <v>334</v>
      </c>
      <c r="BM268" s="39">
        <v>60020</v>
      </c>
      <c r="BN268" s="39">
        <v>8140</v>
      </c>
      <c r="BO268" s="39">
        <v>15090</v>
      </c>
      <c r="BP268" s="39">
        <v>15030</v>
      </c>
      <c r="BQ268" s="39">
        <v>11910</v>
      </c>
      <c r="BR268" s="39">
        <v>6300</v>
      </c>
      <c r="BS268" s="39">
        <v>2730</v>
      </c>
      <c r="BT268" s="39">
        <v>1350</v>
      </c>
      <c r="BU268" s="39">
        <v>130</v>
      </c>
      <c r="BV268" s="39" t="s">
        <v>334</v>
      </c>
      <c r="BW268" s="39">
        <v>60670</v>
      </c>
      <c r="BX268" s="39">
        <v>8250</v>
      </c>
      <c r="BY268" s="39">
        <v>15180</v>
      </c>
      <c r="BZ268" s="39">
        <v>15110</v>
      </c>
      <c r="CA268" s="39">
        <v>11990</v>
      </c>
      <c r="CB268" s="39">
        <v>6350</v>
      </c>
      <c r="CC268" s="39">
        <v>2750</v>
      </c>
      <c r="CD268" s="39">
        <v>1360</v>
      </c>
      <c r="CE268" s="39">
        <v>130</v>
      </c>
      <c r="CF268" s="39" t="s">
        <v>334</v>
      </c>
      <c r="CG268" s="39">
        <v>61110</v>
      </c>
      <c r="CH268" s="39">
        <v>8350</v>
      </c>
      <c r="CI268" s="39">
        <v>15210</v>
      </c>
      <c r="CJ268" s="39">
        <v>15240</v>
      </c>
      <c r="CK268" s="39">
        <v>12040</v>
      </c>
      <c r="CL268" s="39">
        <v>6390</v>
      </c>
      <c r="CM268" s="39">
        <v>2770</v>
      </c>
      <c r="CN268" s="39">
        <v>1370</v>
      </c>
      <c r="CO268" s="39">
        <v>130</v>
      </c>
      <c r="CP268" s="39" t="s">
        <v>334</v>
      </c>
      <c r="CQ268" s="39">
        <v>61490</v>
      </c>
      <c r="CR268" s="39">
        <v>8490</v>
      </c>
      <c r="CS268" s="39">
        <v>15320</v>
      </c>
      <c r="CT268" s="39">
        <v>15340</v>
      </c>
      <c r="CU268" s="39">
        <v>12120</v>
      </c>
      <c r="CV268" s="39">
        <v>6490</v>
      </c>
      <c r="CW268" s="39">
        <v>2780</v>
      </c>
      <c r="CX268" s="39">
        <v>1390</v>
      </c>
      <c r="CY268" s="39">
        <v>130</v>
      </c>
      <c r="CZ268" s="39" t="s">
        <v>334</v>
      </c>
      <c r="DA268" s="39">
        <v>62060</v>
      </c>
      <c r="DB268" s="39">
        <v>8670</v>
      </c>
      <c r="DC268" s="39">
        <v>15490</v>
      </c>
      <c r="DD268" s="39">
        <v>15510</v>
      </c>
      <c r="DE268" s="39">
        <v>12210</v>
      </c>
      <c r="DF268" s="39">
        <v>6610</v>
      </c>
      <c r="DG268" s="39">
        <v>2810</v>
      </c>
      <c r="DH268" s="39">
        <v>1400</v>
      </c>
      <c r="DI268" s="39">
        <v>130</v>
      </c>
      <c r="DJ268" s="39" t="s">
        <v>334</v>
      </c>
      <c r="DK268" s="39">
        <v>62810</v>
      </c>
      <c r="DL268" s="39">
        <v>8960</v>
      </c>
      <c r="DM268" s="39">
        <v>15680</v>
      </c>
      <c r="DN268" s="39">
        <v>15720</v>
      </c>
      <c r="DO268" s="39">
        <v>12320</v>
      </c>
      <c r="DP268" s="39">
        <v>6670</v>
      </c>
      <c r="DQ268" s="39">
        <v>2780</v>
      </c>
      <c r="DR268" s="39">
        <v>1390</v>
      </c>
      <c r="DS268" s="39">
        <v>120</v>
      </c>
      <c r="DT268" s="39" t="s">
        <v>334</v>
      </c>
      <c r="DU268" s="39">
        <v>63640</v>
      </c>
      <c r="DV268" s="39">
        <v>9060</v>
      </c>
      <c r="DW268" s="39">
        <v>15860</v>
      </c>
      <c r="DX268" s="39">
        <v>15830</v>
      </c>
      <c r="DY268" s="39">
        <v>12470</v>
      </c>
      <c r="DZ268" s="39">
        <v>6710</v>
      </c>
      <c r="EA268" s="39">
        <v>2800</v>
      </c>
      <c r="EB268" s="39">
        <v>1380</v>
      </c>
      <c r="EC268" s="39">
        <v>120</v>
      </c>
      <c r="ED268" s="39" t="s">
        <v>334</v>
      </c>
      <c r="EE268" s="39">
        <v>64240</v>
      </c>
      <c r="EF268" s="39">
        <v>9200</v>
      </c>
      <c r="EG268" s="39">
        <v>16020</v>
      </c>
      <c r="EH268" s="39">
        <v>15960</v>
      </c>
      <c r="EI268" s="39">
        <v>12540</v>
      </c>
      <c r="EJ268" s="39">
        <v>6760</v>
      </c>
      <c r="EK268" s="39">
        <v>2830</v>
      </c>
      <c r="EL268" s="39">
        <v>1380</v>
      </c>
      <c r="EM268" s="39">
        <v>130</v>
      </c>
      <c r="EN268" s="39" t="s">
        <v>334</v>
      </c>
      <c r="EO268" s="39">
        <v>64820</v>
      </c>
      <c r="EP268" s="39">
        <v>9420</v>
      </c>
      <c r="EQ268" s="39">
        <v>16450</v>
      </c>
      <c r="ER268" s="39">
        <v>16120</v>
      </c>
      <c r="ES268" s="39">
        <v>12670</v>
      </c>
      <c r="ET268" s="39">
        <v>6780</v>
      </c>
      <c r="EU268" s="39">
        <v>2870</v>
      </c>
      <c r="EV268" s="39">
        <v>1390</v>
      </c>
      <c r="EW268" s="39">
        <v>130</v>
      </c>
      <c r="EX268" s="39" t="s">
        <v>334</v>
      </c>
      <c r="EY268" s="39">
        <v>65810</v>
      </c>
      <c r="EZ268" s="39">
        <v>9550</v>
      </c>
      <c r="FA268" s="39">
        <v>16750</v>
      </c>
      <c r="FB268" s="39">
        <v>16180</v>
      </c>
      <c r="FC268" s="39">
        <v>12750</v>
      </c>
      <c r="FD268" s="39">
        <v>6850</v>
      </c>
      <c r="FE268" s="39">
        <v>2920</v>
      </c>
      <c r="FF268" s="39">
        <v>1410</v>
      </c>
      <c r="FG268" s="39">
        <v>130</v>
      </c>
      <c r="FH268" s="39" t="s">
        <v>334</v>
      </c>
      <c r="FI268" s="39">
        <v>66550</v>
      </c>
      <c r="FJ268" s="39">
        <v>9670</v>
      </c>
      <c r="FK268" s="39">
        <v>17080</v>
      </c>
      <c r="FL268" s="39">
        <v>16310</v>
      </c>
      <c r="FM268" s="39">
        <v>12880</v>
      </c>
      <c r="FN268" s="39">
        <v>6850</v>
      </c>
      <c r="FO268" s="39">
        <v>2970</v>
      </c>
      <c r="FP268" s="39">
        <v>1430</v>
      </c>
      <c r="FQ268" s="39">
        <v>140</v>
      </c>
      <c r="FR268" s="39" t="s">
        <v>334</v>
      </c>
      <c r="FS268" s="39">
        <v>67320</v>
      </c>
      <c r="FT268" s="39">
        <v>9780</v>
      </c>
      <c r="FU268" s="39">
        <v>17300</v>
      </c>
      <c r="FV268" s="39">
        <v>16420</v>
      </c>
      <c r="FW268" s="39">
        <v>12890</v>
      </c>
      <c r="FX268" s="39">
        <v>6850</v>
      </c>
      <c r="FY268" s="39">
        <v>3020</v>
      </c>
      <c r="FZ268" s="39">
        <v>1430</v>
      </c>
      <c r="GA268" s="39">
        <v>140</v>
      </c>
      <c r="GB268" s="39" t="s">
        <v>334</v>
      </c>
      <c r="GC268" s="39">
        <v>67830</v>
      </c>
      <c r="GD268" s="39">
        <v>9850</v>
      </c>
      <c r="GE268" s="39">
        <v>17420</v>
      </c>
      <c r="GF268" s="39">
        <v>16480</v>
      </c>
      <c r="GG268" s="39">
        <v>12950</v>
      </c>
      <c r="GH268" s="39">
        <v>6870</v>
      </c>
      <c r="GI268" s="39">
        <v>3050</v>
      </c>
      <c r="GJ268" s="39">
        <v>1430</v>
      </c>
      <c r="GK268" s="39">
        <v>140</v>
      </c>
      <c r="GL268" s="39" t="s">
        <v>334</v>
      </c>
      <c r="GM268" s="39">
        <v>68190</v>
      </c>
      <c r="GN268" s="39">
        <v>9890</v>
      </c>
      <c r="GO268" s="39">
        <v>17530</v>
      </c>
      <c r="GP268" s="39">
        <v>16600</v>
      </c>
      <c r="GQ268" s="39">
        <v>12970</v>
      </c>
      <c r="GR268" s="39">
        <v>6910</v>
      </c>
      <c r="GS268" s="39">
        <v>3080</v>
      </c>
      <c r="GT268" s="39">
        <v>1460</v>
      </c>
      <c r="GU268" s="39">
        <v>150</v>
      </c>
      <c r="GV268" s="39" t="s">
        <v>334</v>
      </c>
      <c r="GW268" s="39">
        <v>68580</v>
      </c>
      <c r="GX268" s="39">
        <v>9970</v>
      </c>
      <c r="GY268" s="39">
        <v>17620</v>
      </c>
      <c r="GZ268" s="39">
        <v>16730</v>
      </c>
      <c r="HA268" s="39">
        <v>13010</v>
      </c>
      <c r="HB268" s="39">
        <v>6950</v>
      </c>
      <c r="HC268" s="39">
        <v>3080</v>
      </c>
      <c r="HD268" s="39">
        <v>1480</v>
      </c>
      <c r="HE268" s="39">
        <v>140</v>
      </c>
      <c r="HF268" s="39" t="s">
        <v>334</v>
      </c>
      <c r="HG268" s="39">
        <v>68980</v>
      </c>
      <c r="HH268" s="39">
        <v>9950</v>
      </c>
      <c r="HI268" s="39">
        <v>17830</v>
      </c>
      <c r="HJ268" s="39">
        <v>16870</v>
      </c>
      <c r="HK268" s="39">
        <v>13050</v>
      </c>
      <c r="HL268" s="39">
        <v>6970</v>
      </c>
      <c r="HM268" s="39">
        <v>3100</v>
      </c>
      <c r="HN268" s="39">
        <v>1490</v>
      </c>
      <c r="HO268" s="39">
        <v>140</v>
      </c>
      <c r="HP268" s="39" t="s">
        <v>334</v>
      </c>
      <c r="HQ268" s="39">
        <v>69400</v>
      </c>
      <c r="HR268" s="39">
        <v>9970</v>
      </c>
      <c r="HS268" s="39">
        <v>17970</v>
      </c>
      <c r="HT268" s="39">
        <v>17000</v>
      </c>
      <c r="HU268" s="39">
        <v>13070</v>
      </c>
      <c r="HV268" s="39">
        <v>7020</v>
      </c>
      <c r="HW268" s="39">
        <v>3090</v>
      </c>
      <c r="HX268" s="39">
        <v>1490</v>
      </c>
      <c r="HY268" s="39">
        <v>140</v>
      </c>
      <c r="HZ268" s="39" t="s">
        <v>334</v>
      </c>
      <c r="IA268" s="39">
        <v>69760</v>
      </c>
      <c r="IB268" s="39">
        <v>10210</v>
      </c>
      <c r="IC268" s="39">
        <v>18030</v>
      </c>
      <c r="ID268" s="39">
        <v>17160</v>
      </c>
      <c r="IE268" s="39">
        <v>13140</v>
      </c>
      <c r="IF268" s="39">
        <v>7040</v>
      </c>
      <c r="IG268" s="39">
        <v>3120</v>
      </c>
      <c r="IH268" s="39">
        <v>1490</v>
      </c>
      <c r="II268" s="39">
        <v>140</v>
      </c>
      <c r="IJ268" s="39" t="s">
        <v>334</v>
      </c>
      <c r="IK268" s="39">
        <v>70330</v>
      </c>
      <c r="IL268" s="39">
        <v>10240</v>
      </c>
      <c r="IM268" s="39">
        <v>18150</v>
      </c>
      <c r="IN268" s="39">
        <v>17270</v>
      </c>
      <c r="IO268" s="39">
        <v>13160</v>
      </c>
      <c r="IP268" s="39">
        <v>7080</v>
      </c>
      <c r="IQ268" s="39">
        <v>3130</v>
      </c>
      <c r="IR268" s="39">
        <v>1510</v>
      </c>
      <c r="IS268" s="39">
        <v>140</v>
      </c>
      <c r="IT268" s="39" t="s">
        <v>334</v>
      </c>
      <c r="IU268" s="39">
        <v>70690</v>
      </c>
      <c r="IV268" s="39">
        <v>10330</v>
      </c>
      <c r="IW268" s="39">
        <v>18230</v>
      </c>
      <c r="IX268" s="39">
        <v>17340</v>
      </c>
      <c r="IY268" s="39">
        <v>13210</v>
      </c>
      <c r="IZ268" s="39">
        <v>7120</v>
      </c>
      <c r="JA268" s="39">
        <v>3140</v>
      </c>
      <c r="JB268" s="39">
        <v>1500</v>
      </c>
      <c r="JC268" s="39">
        <v>150</v>
      </c>
      <c r="JD268" s="39" t="s">
        <v>334</v>
      </c>
      <c r="JE268" s="39">
        <v>71030</v>
      </c>
      <c r="JF268" s="39">
        <v>10350</v>
      </c>
      <c r="JG268" s="39">
        <v>18310</v>
      </c>
      <c r="JH268" s="39">
        <v>17440</v>
      </c>
      <c r="JI268" s="39">
        <v>13250</v>
      </c>
      <c r="JJ268" s="39">
        <v>7150</v>
      </c>
      <c r="JK268" s="39">
        <v>3150</v>
      </c>
      <c r="JL268" s="39">
        <v>1510</v>
      </c>
      <c r="JM268" s="39">
        <v>150</v>
      </c>
      <c r="JN268" s="39" t="s">
        <v>334</v>
      </c>
      <c r="JO268" s="39">
        <v>71300</v>
      </c>
      <c r="JP268" s="39">
        <v>10370</v>
      </c>
      <c r="JQ268" s="39">
        <v>18350</v>
      </c>
      <c r="JR268" s="39">
        <v>17550</v>
      </c>
      <c r="JS268" s="39">
        <v>13290</v>
      </c>
      <c r="JT268" s="39">
        <v>7150</v>
      </c>
      <c r="JU268" s="39">
        <v>3160</v>
      </c>
      <c r="JV268" s="39">
        <v>1510</v>
      </c>
      <c r="JW268" s="39">
        <v>140</v>
      </c>
      <c r="JX268" s="39" t="s">
        <v>334</v>
      </c>
      <c r="JY268" s="39">
        <v>71530</v>
      </c>
      <c r="JZ268" s="39">
        <v>10430</v>
      </c>
      <c r="KA268" s="39">
        <v>18380</v>
      </c>
      <c r="KB268" s="39">
        <v>17660</v>
      </c>
      <c r="KC268" s="39">
        <v>13300</v>
      </c>
      <c r="KD268" s="39">
        <v>7170</v>
      </c>
      <c r="KE268" s="39">
        <v>3160</v>
      </c>
      <c r="KF268" s="39">
        <v>1510</v>
      </c>
      <c r="KG268" s="39">
        <v>150</v>
      </c>
      <c r="KH268" s="39" t="s">
        <v>334</v>
      </c>
      <c r="KI268" s="39">
        <v>71760</v>
      </c>
      <c r="KJ268" s="39">
        <v>10390</v>
      </c>
      <c r="KK268" s="39">
        <v>18540</v>
      </c>
      <c r="KL268" s="39">
        <v>17750</v>
      </c>
      <c r="KM268" s="39">
        <v>13340</v>
      </c>
      <c r="KN268" s="39">
        <v>7200</v>
      </c>
      <c r="KO268" s="39">
        <v>3220</v>
      </c>
      <c r="KP268" s="39">
        <v>1520</v>
      </c>
      <c r="KQ268" s="39">
        <v>150</v>
      </c>
      <c r="KR268" s="39" t="s">
        <v>334</v>
      </c>
      <c r="KS268" s="39">
        <v>72110</v>
      </c>
      <c r="KT268" s="39">
        <v>10370</v>
      </c>
      <c r="KU268" s="39">
        <v>18600</v>
      </c>
      <c r="KV268" s="39">
        <v>17870</v>
      </c>
      <c r="KW268" s="39">
        <v>13370</v>
      </c>
      <c r="KX268" s="39">
        <v>7260</v>
      </c>
      <c r="KY268" s="39">
        <v>3250</v>
      </c>
      <c r="KZ268" s="39">
        <v>1540</v>
      </c>
      <c r="LA268" s="39">
        <v>150</v>
      </c>
      <c r="LB268" s="39" t="s">
        <v>334</v>
      </c>
      <c r="LC268" s="39">
        <v>72400</v>
      </c>
      <c r="LD268" t="str">
        <f>INDEX(Lookup!$F$2:$F$375, MATCH(D268,Lookup!$A$2:$A$375,0))</f>
        <v>:</v>
      </c>
    </row>
    <row r="269" spans="2:316" ht="15" customHeight="1" x14ac:dyDescent="0.25">
      <c r="B269" s="1" t="s">
        <v>342</v>
      </c>
      <c r="C269" s="36">
        <v>2280</v>
      </c>
      <c r="D269" s="36" t="s">
        <v>865</v>
      </c>
      <c r="E269" s="37" t="s">
        <v>866</v>
      </c>
      <c r="F269" s="38">
        <v>9430</v>
      </c>
      <c r="G269" s="38">
        <v>34790</v>
      </c>
      <c r="H269" s="38">
        <v>29990</v>
      </c>
      <c r="I269" s="38">
        <v>14080</v>
      </c>
      <c r="J269" s="38">
        <v>6140</v>
      </c>
      <c r="K269" s="38">
        <v>2270</v>
      </c>
      <c r="L269" s="38">
        <v>840</v>
      </c>
      <c r="M269" s="38">
        <v>50</v>
      </c>
      <c r="N269" s="38" t="s">
        <v>334</v>
      </c>
      <c r="O269" s="39">
        <v>97570</v>
      </c>
      <c r="P269" s="39">
        <v>9530</v>
      </c>
      <c r="Q269" s="39">
        <v>35400</v>
      </c>
      <c r="R269" s="39">
        <v>29990</v>
      </c>
      <c r="S269" s="39">
        <v>14130</v>
      </c>
      <c r="T269" s="39">
        <v>6220</v>
      </c>
      <c r="U269" s="39">
        <v>2250</v>
      </c>
      <c r="V269" s="39">
        <v>820</v>
      </c>
      <c r="W269" s="39">
        <v>50</v>
      </c>
      <c r="X269" s="39" t="s">
        <v>334</v>
      </c>
      <c r="Y269" s="39">
        <v>98380</v>
      </c>
      <c r="Z269" s="39">
        <v>9470</v>
      </c>
      <c r="AA269" s="39">
        <v>35660</v>
      </c>
      <c r="AB269" s="39">
        <v>30200</v>
      </c>
      <c r="AC269" s="39">
        <v>14090</v>
      </c>
      <c r="AD269" s="39">
        <v>6340</v>
      </c>
      <c r="AE269" s="39">
        <v>2240</v>
      </c>
      <c r="AF269" s="39">
        <v>850</v>
      </c>
      <c r="AG269" s="39">
        <v>60</v>
      </c>
      <c r="AH269" s="39" t="s">
        <v>334</v>
      </c>
      <c r="AI269" s="39">
        <v>98900</v>
      </c>
      <c r="AJ269" s="39">
        <v>9630</v>
      </c>
      <c r="AK269" s="39">
        <v>35780</v>
      </c>
      <c r="AL269" s="39">
        <v>30250</v>
      </c>
      <c r="AM269" s="39">
        <v>14210</v>
      </c>
      <c r="AN269" s="39">
        <v>6390</v>
      </c>
      <c r="AO269" s="39">
        <v>2320</v>
      </c>
      <c r="AP269" s="39">
        <v>870</v>
      </c>
      <c r="AQ269" s="39">
        <v>70</v>
      </c>
      <c r="AR269" s="39" t="s">
        <v>334</v>
      </c>
      <c r="AS269" s="39">
        <v>99500</v>
      </c>
      <c r="AT269" s="39">
        <v>9690</v>
      </c>
      <c r="AU269" s="39">
        <v>35840</v>
      </c>
      <c r="AV269" s="39">
        <v>30400</v>
      </c>
      <c r="AW269" s="39">
        <v>14240</v>
      </c>
      <c r="AX269" s="39">
        <v>6450</v>
      </c>
      <c r="AY269" s="39">
        <v>2360</v>
      </c>
      <c r="AZ269" s="39">
        <v>890</v>
      </c>
      <c r="BA269" s="39">
        <v>70</v>
      </c>
      <c r="BB269" s="39" t="s">
        <v>334</v>
      </c>
      <c r="BC269" s="39">
        <v>99940</v>
      </c>
      <c r="BD269" s="39">
        <v>9700</v>
      </c>
      <c r="BE269" s="39">
        <v>35890</v>
      </c>
      <c r="BF269" s="39">
        <v>30650</v>
      </c>
      <c r="BG269" s="39">
        <v>14410</v>
      </c>
      <c r="BH269" s="39">
        <v>6580</v>
      </c>
      <c r="BI269" s="39">
        <v>2450</v>
      </c>
      <c r="BJ269" s="39">
        <v>930</v>
      </c>
      <c r="BK269" s="39">
        <v>70</v>
      </c>
      <c r="BL269" s="39" t="s">
        <v>334</v>
      </c>
      <c r="BM269" s="39">
        <v>100690</v>
      </c>
      <c r="BN269" s="39">
        <v>9780</v>
      </c>
      <c r="BO269" s="39">
        <v>35940</v>
      </c>
      <c r="BP269" s="39">
        <v>30870</v>
      </c>
      <c r="BQ269" s="39">
        <v>14510</v>
      </c>
      <c r="BR269" s="39">
        <v>6710</v>
      </c>
      <c r="BS269" s="39">
        <v>2550</v>
      </c>
      <c r="BT269" s="39">
        <v>970</v>
      </c>
      <c r="BU269" s="39">
        <v>70</v>
      </c>
      <c r="BV269" s="39" t="s">
        <v>334</v>
      </c>
      <c r="BW269" s="39">
        <v>101420</v>
      </c>
      <c r="BX269" s="39">
        <v>9870</v>
      </c>
      <c r="BY269" s="39">
        <v>35770</v>
      </c>
      <c r="BZ269" s="39">
        <v>31150</v>
      </c>
      <c r="CA269" s="39">
        <v>14640</v>
      </c>
      <c r="CB269" s="39">
        <v>6940</v>
      </c>
      <c r="CC269" s="39">
        <v>2660</v>
      </c>
      <c r="CD269" s="39">
        <v>990</v>
      </c>
      <c r="CE269" s="39">
        <v>70</v>
      </c>
      <c r="CF269" s="39" t="s">
        <v>334</v>
      </c>
      <c r="CG269" s="39">
        <v>102090</v>
      </c>
      <c r="CH269" s="39">
        <v>9990</v>
      </c>
      <c r="CI269" s="39">
        <v>35780</v>
      </c>
      <c r="CJ269" s="39">
        <v>31240</v>
      </c>
      <c r="CK269" s="39">
        <v>14780</v>
      </c>
      <c r="CL269" s="39">
        <v>7100</v>
      </c>
      <c r="CM269" s="39">
        <v>2790</v>
      </c>
      <c r="CN269" s="39">
        <v>1020</v>
      </c>
      <c r="CO269" s="39">
        <v>70</v>
      </c>
      <c r="CP269" s="39" t="s">
        <v>334</v>
      </c>
      <c r="CQ269" s="39">
        <v>102780</v>
      </c>
      <c r="CR269" s="39">
        <v>10030</v>
      </c>
      <c r="CS269" s="39">
        <v>35790</v>
      </c>
      <c r="CT269" s="39">
        <v>31420</v>
      </c>
      <c r="CU269" s="39">
        <v>14980</v>
      </c>
      <c r="CV269" s="39">
        <v>7370</v>
      </c>
      <c r="CW269" s="39">
        <v>2950</v>
      </c>
      <c r="CX269" s="39">
        <v>1080</v>
      </c>
      <c r="CY269" s="39">
        <v>70</v>
      </c>
      <c r="CZ269" s="39" t="s">
        <v>334</v>
      </c>
      <c r="DA269" s="39">
        <v>103690</v>
      </c>
      <c r="DB269" s="39">
        <v>10090</v>
      </c>
      <c r="DC269" s="39">
        <v>35880</v>
      </c>
      <c r="DD269" s="39">
        <v>31590</v>
      </c>
      <c r="DE269" s="39">
        <v>15070</v>
      </c>
      <c r="DF269" s="39">
        <v>7470</v>
      </c>
      <c r="DG269" s="39">
        <v>2990</v>
      </c>
      <c r="DH269" s="39">
        <v>1120</v>
      </c>
      <c r="DI269" s="39">
        <v>70</v>
      </c>
      <c r="DJ269" s="39" t="s">
        <v>334</v>
      </c>
      <c r="DK269" s="39">
        <v>104280</v>
      </c>
      <c r="DL269" s="39">
        <v>10180</v>
      </c>
      <c r="DM269" s="39">
        <v>35990</v>
      </c>
      <c r="DN269" s="39">
        <v>31690</v>
      </c>
      <c r="DO269" s="39">
        <v>15220</v>
      </c>
      <c r="DP269" s="39">
        <v>7560</v>
      </c>
      <c r="DQ269" s="39">
        <v>3050</v>
      </c>
      <c r="DR269" s="39">
        <v>1150</v>
      </c>
      <c r="DS269" s="39">
        <v>70</v>
      </c>
      <c r="DT269" s="39" t="s">
        <v>334</v>
      </c>
      <c r="DU269" s="39">
        <v>104910</v>
      </c>
      <c r="DV269" s="39">
        <v>10290</v>
      </c>
      <c r="DW269" s="39">
        <v>36210</v>
      </c>
      <c r="DX269" s="39">
        <v>31740</v>
      </c>
      <c r="DY269" s="39">
        <v>15300</v>
      </c>
      <c r="DZ269" s="39">
        <v>7600</v>
      </c>
      <c r="EA269" s="39">
        <v>3140</v>
      </c>
      <c r="EB269" s="39">
        <v>1160</v>
      </c>
      <c r="EC269" s="39">
        <v>70</v>
      </c>
      <c r="ED269" s="39" t="s">
        <v>334</v>
      </c>
      <c r="EE269" s="39">
        <v>105510</v>
      </c>
      <c r="EF269" s="39">
        <v>10450</v>
      </c>
      <c r="EG269" s="39">
        <v>36500</v>
      </c>
      <c r="EH269" s="39">
        <v>31830</v>
      </c>
      <c r="EI269" s="39">
        <v>15550</v>
      </c>
      <c r="EJ269" s="39">
        <v>7650</v>
      </c>
      <c r="EK269" s="39">
        <v>3160</v>
      </c>
      <c r="EL269" s="39">
        <v>1180</v>
      </c>
      <c r="EM269" s="39">
        <v>70</v>
      </c>
      <c r="EN269" s="39" t="s">
        <v>334</v>
      </c>
      <c r="EO269" s="39">
        <v>106390</v>
      </c>
      <c r="EP269" s="39">
        <v>10570</v>
      </c>
      <c r="EQ269" s="39">
        <v>36690</v>
      </c>
      <c r="ER269" s="39">
        <v>31910</v>
      </c>
      <c r="ES269" s="39">
        <v>15640</v>
      </c>
      <c r="ET269" s="39">
        <v>7700</v>
      </c>
      <c r="EU269" s="39">
        <v>3190</v>
      </c>
      <c r="EV269" s="39">
        <v>1190</v>
      </c>
      <c r="EW269" s="39">
        <v>70</v>
      </c>
      <c r="EX269" s="39" t="s">
        <v>334</v>
      </c>
      <c r="EY269" s="39">
        <v>106960</v>
      </c>
      <c r="EZ269" s="39">
        <v>10610</v>
      </c>
      <c r="FA269" s="39">
        <v>36870</v>
      </c>
      <c r="FB269" s="39">
        <v>31950</v>
      </c>
      <c r="FC269" s="39">
        <v>15890</v>
      </c>
      <c r="FD269" s="39">
        <v>7770</v>
      </c>
      <c r="FE269" s="39">
        <v>3250</v>
      </c>
      <c r="FF269" s="39">
        <v>1190</v>
      </c>
      <c r="FG269" s="39">
        <v>70</v>
      </c>
      <c r="FH269" s="39" t="s">
        <v>334</v>
      </c>
      <c r="FI269" s="39">
        <v>107590</v>
      </c>
      <c r="FJ269" s="39">
        <v>10680</v>
      </c>
      <c r="FK269" s="39">
        <v>37030</v>
      </c>
      <c r="FL269" s="39">
        <v>32210</v>
      </c>
      <c r="FM269" s="39">
        <v>16070</v>
      </c>
      <c r="FN269" s="39">
        <v>7850</v>
      </c>
      <c r="FO269" s="39">
        <v>3290</v>
      </c>
      <c r="FP269" s="39">
        <v>1200</v>
      </c>
      <c r="FQ269" s="39">
        <v>70</v>
      </c>
      <c r="FR269" s="39" t="s">
        <v>334</v>
      </c>
      <c r="FS269" s="39">
        <v>108390</v>
      </c>
      <c r="FT269" s="39">
        <v>10890</v>
      </c>
      <c r="FU269" s="39">
        <v>37190</v>
      </c>
      <c r="FV269" s="39">
        <v>32500</v>
      </c>
      <c r="FW269" s="39">
        <v>16380</v>
      </c>
      <c r="FX269" s="39">
        <v>8050</v>
      </c>
      <c r="FY269" s="39">
        <v>3340</v>
      </c>
      <c r="FZ269" s="39">
        <v>1220</v>
      </c>
      <c r="GA269" s="39">
        <v>70</v>
      </c>
      <c r="GB269" s="39" t="s">
        <v>334</v>
      </c>
      <c r="GC269" s="39">
        <v>109630</v>
      </c>
      <c r="GD269" s="39">
        <v>11020</v>
      </c>
      <c r="GE269" s="39">
        <v>37370</v>
      </c>
      <c r="GF269" s="39">
        <v>32650</v>
      </c>
      <c r="GG269" s="39">
        <v>16530</v>
      </c>
      <c r="GH269" s="39">
        <v>8110</v>
      </c>
      <c r="GI269" s="39">
        <v>3380</v>
      </c>
      <c r="GJ269" s="39">
        <v>1250</v>
      </c>
      <c r="GK269" s="39">
        <v>60</v>
      </c>
      <c r="GL269" s="39" t="s">
        <v>334</v>
      </c>
      <c r="GM269" s="39">
        <v>110370</v>
      </c>
      <c r="GN269" s="39">
        <v>11120</v>
      </c>
      <c r="GO269" s="39">
        <v>37560</v>
      </c>
      <c r="GP269" s="39">
        <v>32790</v>
      </c>
      <c r="GQ269" s="39">
        <v>16700</v>
      </c>
      <c r="GR269" s="39">
        <v>8210</v>
      </c>
      <c r="GS269" s="39">
        <v>3430</v>
      </c>
      <c r="GT269" s="39">
        <v>1290</v>
      </c>
      <c r="GU269" s="39">
        <v>60</v>
      </c>
      <c r="GV269" s="39" t="s">
        <v>334</v>
      </c>
      <c r="GW269" s="39">
        <v>111160</v>
      </c>
      <c r="GX269" s="39">
        <v>11140</v>
      </c>
      <c r="GY269" s="39">
        <v>37740</v>
      </c>
      <c r="GZ269" s="39">
        <v>32850</v>
      </c>
      <c r="HA269" s="39">
        <v>16850</v>
      </c>
      <c r="HB269" s="39">
        <v>8280</v>
      </c>
      <c r="HC269" s="39">
        <v>3500</v>
      </c>
      <c r="HD269" s="39">
        <v>1310</v>
      </c>
      <c r="HE269" s="39">
        <v>70</v>
      </c>
      <c r="HF269" s="39" t="s">
        <v>334</v>
      </c>
      <c r="HG269" s="39">
        <v>111730</v>
      </c>
      <c r="HH269" s="39">
        <v>11190</v>
      </c>
      <c r="HI269" s="39">
        <v>37860</v>
      </c>
      <c r="HJ269" s="39">
        <v>33080</v>
      </c>
      <c r="HK269" s="39">
        <v>16980</v>
      </c>
      <c r="HL269" s="39">
        <v>8460</v>
      </c>
      <c r="HM269" s="39">
        <v>3580</v>
      </c>
      <c r="HN269" s="39">
        <v>1330</v>
      </c>
      <c r="HO269" s="39">
        <v>60</v>
      </c>
      <c r="HP269" s="39" t="s">
        <v>334</v>
      </c>
      <c r="HQ269" s="39">
        <v>112540</v>
      </c>
      <c r="HR269" s="39">
        <v>11170</v>
      </c>
      <c r="HS269" s="39">
        <v>37870</v>
      </c>
      <c r="HT269" s="39">
        <v>33240</v>
      </c>
      <c r="HU269" s="39">
        <v>17070</v>
      </c>
      <c r="HV269" s="39">
        <v>8630</v>
      </c>
      <c r="HW269" s="39">
        <v>3650</v>
      </c>
      <c r="HX269" s="39">
        <v>1340</v>
      </c>
      <c r="HY269" s="39">
        <v>70</v>
      </c>
      <c r="HZ269" s="39" t="s">
        <v>334</v>
      </c>
      <c r="IA269" s="39">
        <v>113040</v>
      </c>
      <c r="IB269" s="39">
        <v>11140</v>
      </c>
      <c r="IC269" s="39">
        <v>37990</v>
      </c>
      <c r="ID269" s="39">
        <v>33400</v>
      </c>
      <c r="IE269" s="39">
        <v>17240</v>
      </c>
      <c r="IF269" s="39">
        <v>8740</v>
      </c>
      <c r="IG269" s="39">
        <v>3720</v>
      </c>
      <c r="IH269" s="39">
        <v>1350</v>
      </c>
      <c r="II269" s="39">
        <v>70</v>
      </c>
      <c r="IJ269" s="39" t="s">
        <v>334</v>
      </c>
      <c r="IK269" s="39">
        <v>113650</v>
      </c>
      <c r="IL269" s="39">
        <v>11190</v>
      </c>
      <c r="IM269" s="39">
        <v>38060</v>
      </c>
      <c r="IN269" s="39">
        <v>33450</v>
      </c>
      <c r="IO269" s="39">
        <v>17300</v>
      </c>
      <c r="IP269" s="39">
        <v>8830</v>
      </c>
      <c r="IQ269" s="39">
        <v>3790</v>
      </c>
      <c r="IR269" s="39">
        <v>1380</v>
      </c>
      <c r="IS269" s="39">
        <v>70</v>
      </c>
      <c r="IT269" s="39" t="s">
        <v>334</v>
      </c>
      <c r="IU269" s="39">
        <v>114050</v>
      </c>
      <c r="IV269" s="39">
        <v>11200</v>
      </c>
      <c r="IW269" s="39">
        <v>38170</v>
      </c>
      <c r="IX269" s="39">
        <v>33710</v>
      </c>
      <c r="IY269" s="39">
        <v>17500</v>
      </c>
      <c r="IZ269" s="39">
        <v>8950</v>
      </c>
      <c r="JA269" s="39">
        <v>3860</v>
      </c>
      <c r="JB269" s="39">
        <v>1390</v>
      </c>
      <c r="JC269" s="39">
        <v>70</v>
      </c>
      <c r="JD269" s="39" t="s">
        <v>334</v>
      </c>
      <c r="JE269" s="39">
        <v>114850</v>
      </c>
      <c r="JF269" s="39">
        <v>11250</v>
      </c>
      <c r="JG269" s="39">
        <v>38280</v>
      </c>
      <c r="JH269" s="39">
        <v>33850</v>
      </c>
      <c r="JI269" s="39">
        <v>17640</v>
      </c>
      <c r="JJ269" s="39">
        <v>9060</v>
      </c>
      <c r="JK269" s="39">
        <v>3940</v>
      </c>
      <c r="JL269" s="39">
        <v>1400</v>
      </c>
      <c r="JM269" s="39">
        <v>70</v>
      </c>
      <c r="JN269" s="39" t="s">
        <v>334</v>
      </c>
      <c r="JO269" s="39">
        <v>115480</v>
      </c>
      <c r="JP269" s="39">
        <v>11400</v>
      </c>
      <c r="JQ269" s="39">
        <v>38360</v>
      </c>
      <c r="JR269" s="39">
        <v>34200</v>
      </c>
      <c r="JS269" s="39">
        <v>17870</v>
      </c>
      <c r="JT269" s="39">
        <v>9320</v>
      </c>
      <c r="JU269" s="39">
        <v>4010</v>
      </c>
      <c r="JV269" s="39">
        <v>1430</v>
      </c>
      <c r="JW269" s="39">
        <v>70</v>
      </c>
      <c r="JX269" s="39" t="s">
        <v>334</v>
      </c>
      <c r="JY269" s="39">
        <v>116650</v>
      </c>
      <c r="JZ269" s="39">
        <v>11400</v>
      </c>
      <c r="KA269" s="39">
        <v>38410</v>
      </c>
      <c r="KB269" s="39">
        <v>34380</v>
      </c>
      <c r="KC269" s="39">
        <v>18090</v>
      </c>
      <c r="KD269" s="39">
        <v>9480</v>
      </c>
      <c r="KE269" s="39">
        <v>4070</v>
      </c>
      <c r="KF269" s="39">
        <v>1460</v>
      </c>
      <c r="KG269" s="39">
        <v>70</v>
      </c>
      <c r="KH269" s="39" t="s">
        <v>334</v>
      </c>
      <c r="KI269" s="39">
        <v>117350</v>
      </c>
      <c r="KJ269" s="39">
        <v>11310</v>
      </c>
      <c r="KK269" s="39">
        <v>38440</v>
      </c>
      <c r="KL269" s="39">
        <v>34820</v>
      </c>
      <c r="KM269" s="39">
        <v>18640</v>
      </c>
      <c r="KN269" s="39">
        <v>9780</v>
      </c>
      <c r="KO269" s="39">
        <v>4190</v>
      </c>
      <c r="KP269" s="39">
        <v>1500</v>
      </c>
      <c r="KQ269" s="39">
        <v>70</v>
      </c>
      <c r="KR269" s="39" t="s">
        <v>334</v>
      </c>
      <c r="KS269" s="39">
        <v>118750</v>
      </c>
      <c r="KT269" s="39">
        <v>11340</v>
      </c>
      <c r="KU269" s="39">
        <v>38540</v>
      </c>
      <c r="KV269" s="39">
        <v>35060</v>
      </c>
      <c r="KW269" s="39">
        <v>18890</v>
      </c>
      <c r="KX269" s="39">
        <v>9960</v>
      </c>
      <c r="KY269" s="39">
        <v>4260</v>
      </c>
      <c r="KZ269" s="39">
        <v>1530</v>
      </c>
      <c r="LA269" s="39">
        <v>60</v>
      </c>
      <c r="LB269" s="39" t="s">
        <v>334</v>
      </c>
      <c r="LC269" s="39">
        <v>119630</v>
      </c>
      <c r="LD269" t="str">
        <f>INDEX(Lookup!$F$2:$F$375, MATCH(D269,Lookup!$A$2:$A$375,0))</f>
        <v>:</v>
      </c>
    </row>
    <row r="270" spans="2:316" ht="15" customHeight="1" x14ac:dyDescent="0.25">
      <c r="B270" s="1" t="s">
        <v>342</v>
      </c>
      <c r="C270" s="36">
        <v>435</v>
      </c>
      <c r="D270" s="36" t="s">
        <v>867</v>
      </c>
      <c r="E270" s="37" t="s">
        <v>868</v>
      </c>
      <c r="F270" s="38">
        <v>13080</v>
      </c>
      <c r="G270" s="38">
        <v>21690</v>
      </c>
      <c r="H270" s="38">
        <v>21470</v>
      </c>
      <c r="I270" s="38">
        <v>8160</v>
      </c>
      <c r="J270" s="38">
        <v>6000</v>
      </c>
      <c r="K270" s="38">
        <v>2530</v>
      </c>
      <c r="L270" s="38">
        <v>1720</v>
      </c>
      <c r="M270" s="38">
        <v>160</v>
      </c>
      <c r="N270" s="38" t="s">
        <v>334</v>
      </c>
      <c r="O270" s="39">
        <v>74810</v>
      </c>
      <c r="P270" s="39">
        <v>13270</v>
      </c>
      <c r="Q270" s="39">
        <v>21980</v>
      </c>
      <c r="R270" s="39">
        <v>21590</v>
      </c>
      <c r="S270" s="39">
        <v>8260</v>
      </c>
      <c r="T270" s="39">
        <v>5990</v>
      </c>
      <c r="U270" s="39">
        <v>2500</v>
      </c>
      <c r="V270" s="39">
        <v>1650</v>
      </c>
      <c r="W270" s="39">
        <v>160</v>
      </c>
      <c r="X270" s="39" t="s">
        <v>334</v>
      </c>
      <c r="Y270" s="39">
        <v>75390</v>
      </c>
      <c r="Z270" s="39">
        <v>13530</v>
      </c>
      <c r="AA270" s="39">
        <v>22540</v>
      </c>
      <c r="AB270" s="39">
        <v>22320</v>
      </c>
      <c r="AC270" s="39">
        <v>8550</v>
      </c>
      <c r="AD270" s="39">
        <v>6310</v>
      </c>
      <c r="AE270" s="39">
        <v>2750</v>
      </c>
      <c r="AF270" s="39">
        <v>1640</v>
      </c>
      <c r="AG270" s="39">
        <v>120</v>
      </c>
      <c r="AH270" s="39" t="s">
        <v>334</v>
      </c>
      <c r="AI270" s="39">
        <v>77760</v>
      </c>
      <c r="AJ270" s="39">
        <v>13730</v>
      </c>
      <c r="AK270" s="39">
        <v>23210</v>
      </c>
      <c r="AL270" s="39">
        <v>22720</v>
      </c>
      <c r="AM270" s="39">
        <v>8750</v>
      </c>
      <c r="AN270" s="39">
        <v>6650</v>
      </c>
      <c r="AO270" s="39">
        <v>2870</v>
      </c>
      <c r="AP270" s="39">
        <v>1640</v>
      </c>
      <c r="AQ270" s="39">
        <v>110</v>
      </c>
      <c r="AR270" s="39" t="s">
        <v>334</v>
      </c>
      <c r="AS270" s="39">
        <v>79680</v>
      </c>
      <c r="AT270" s="39">
        <v>13970</v>
      </c>
      <c r="AU270" s="39">
        <v>23520</v>
      </c>
      <c r="AV270" s="39">
        <v>23110</v>
      </c>
      <c r="AW270" s="39">
        <v>9060</v>
      </c>
      <c r="AX270" s="39">
        <v>6850</v>
      </c>
      <c r="AY270" s="39">
        <v>3000</v>
      </c>
      <c r="AZ270" s="39">
        <v>1720</v>
      </c>
      <c r="BA270" s="39">
        <v>110</v>
      </c>
      <c r="BB270" s="39" t="s">
        <v>334</v>
      </c>
      <c r="BC270" s="39">
        <v>81330</v>
      </c>
      <c r="BD270" s="39">
        <v>14060</v>
      </c>
      <c r="BE270" s="39">
        <v>23710</v>
      </c>
      <c r="BF270" s="39">
        <v>23380</v>
      </c>
      <c r="BG270" s="39">
        <v>9350</v>
      </c>
      <c r="BH270" s="39">
        <v>7260</v>
      </c>
      <c r="BI270" s="39">
        <v>3160</v>
      </c>
      <c r="BJ270" s="39">
        <v>1810</v>
      </c>
      <c r="BK270" s="39">
        <v>120</v>
      </c>
      <c r="BL270" s="39" t="s">
        <v>334</v>
      </c>
      <c r="BM270" s="39">
        <v>82840</v>
      </c>
      <c r="BN270" s="39">
        <v>14110</v>
      </c>
      <c r="BO270" s="39">
        <v>23790</v>
      </c>
      <c r="BP270" s="39">
        <v>23810</v>
      </c>
      <c r="BQ270" s="39">
        <v>9610</v>
      </c>
      <c r="BR270" s="39">
        <v>7650</v>
      </c>
      <c r="BS270" s="39">
        <v>3500</v>
      </c>
      <c r="BT270" s="39">
        <v>1920</v>
      </c>
      <c r="BU270" s="39">
        <v>120</v>
      </c>
      <c r="BV270" s="39" t="s">
        <v>334</v>
      </c>
      <c r="BW270" s="39">
        <v>84490</v>
      </c>
      <c r="BX270" s="39">
        <v>14090</v>
      </c>
      <c r="BY270" s="39">
        <v>23900</v>
      </c>
      <c r="BZ270" s="39">
        <v>24150</v>
      </c>
      <c r="CA270" s="39">
        <v>9760</v>
      </c>
      <c r="CB270" s="39">
        <v>7890</v>
      </c>
      <c r="CC270" s="39">
        <v>3710</v>
      </c>
      <c r="CD270" s="39">
        <v>2070</v>
      </c>
      <c r="CE270" s="39">
        <v>120</v>
      </c>
      <c r="CF270" s="39" t="s">
        <v>334</v>
      </c>
      <c r="CG270" s="39">
        <v>85680</v>
      </c>
      <c r="CH270" s="39">
        <v>14130</v>
      </c>
      <c r="CI270" s="39">
        <v>24040</v>
      </c>
      <c r="CJ270" s="39">
        <v>24410</v>
      </c>
      <c r="CK270" s="39">
        <v>9930</v>
      </c>
      <c r="CL270" s="39">
        <v>8090</v>
      </c>
      <c r="CM270" s="39">
        <v>3850</v>
      </c>
      <c r="CN270" s="39">
        <v>2170</v>
      </c>
      <c r="CO270" s="39">
        <v>120</v>
      </c>
      <c r="CP270" s="39" t="s">
        <v>334</v>
      </c>
      <c r="CQ270" s="39">
        <v>86730</v>
      </c>
      <c r="CR270" s="39">
        <v>14280</v>
      </c>
      <c r="CS270" s="39">
        <v>24060</v>
      </c>
      <c r="CT270" s="39">
        <v>24690</v>
      </c>
      <c r="CU270" s="39">
        <v>10210</v>
      </c>
      <c r="CV270" s="39">
        <v>8380</v>
      </c>
      <c r="CW270" s="39">
        <v>4080</v>
      </c>
      <c r="CX270" s="39">
        <v>2310</v>
      </c>
      <c r="CY270" s="39">
        <v>120</v>
      </c>
      <c r="CZ270" s="39" t="s">
        <v>334</v>
      </c>
      <c r="DA270" s="39">
        <v>88130</v>
      </c>
      <c r="DB270" s="39">
        <v>14290</v>
      </c>
      <c r="DC270" s="39">
        <v>24260</v>
      </c>
      <c r="DD270" s="39">
        <v>24930</v>
      </c>
      <c r="DE270" s="39">
        <v>10580</v>
      </c>
      <c r="DF270" s="39">
        <v>8650</v>
      </c>
      <c r="DG270" s="39">
        <v>4300</v>
      </c>
      <c r="DH270" s="39">
        <v>2400</v>
      </c>
      <c r="DI270" s="39">
        <v>130</v>
      </c>
      <c r="DJ270" s="39" t="s">
        <v>334</v>
      </c>
      <c r="DK270" s="39">
        <v>89510</v>
      </c>
      <c r="DL270" s="39">
        <v>14660</v>
      </c>
      <c r="DM270" s="39">
        <v>24410</v>
      </c>
      <c r="DN270" s="39">
        <v>24980</v>
      </c>
      <c r="DO270" s="39">
        <v>10740</v>
      </c>
      <c r="DP270" s="39">
        <v>8790</v>
      </c>
      <c r="DQ270" s="39">
        <v>4440</v>
      </c>
      <c r="DR270" s="39">
        <v>2460</v>
      </c>
      <c r="DS270" s="39">
        <v>130</v>
      </c>
      <c r="DT270" s="39" t="s">
        <v>334</v>
      </c>
      <c r="DU270" s="39">
        <v>90590</v>
      </c>
      <c r="DV270" s="39">
        <v>14710</v>
      </c>
      <c r="DW270" s="39">
        <v>24750</v>
      </c>
      <c r="DX270" s="39">
        <v>25100</v>
      </c>
      <c r="DY270" s="39">
        <v>10910</v>
      </c>
      <c r="DZ270" s="39">
        <v>8910</v>
      </c>
      <c r="EA270" s="39">
        <v>4520</v>
      </c>
      <c r="EB270" s="39">
        <v>2510</v>
      </c>
      <c r="EC270" s="39">
        <v>130</v>
      </c>
      <c r="ED270" s="39" t="s">
        <v>334</v>
      </c>
      <c r="EE270" s="39">
        <v>91540</v>
      </c>
      <c r="EF270" s="39">
        <v>14820</v>
      </c>
      <c r="EG270" s="39">
        <v>25200</v>
      </c>
      <c r="EH270" s="39">
        <v>25390</v>
      </c>
      <c r="EI270" s="39">
        <v>11140</v>
      </c>
      <c r="EJ270" s="39">
        <v>9060</v>
      </c>
      <c r="EK270" s="39">
        <v>4650</v>
      </c>
      <c r="EL270" s="39">
        <v>2550</v>
      </c>
      <c r="EM270" s="39">
        <v>130</v>
      </c>
      <c r="EN270" s="39" t="s">
        <v>334</v>
      </c>
      <c r="EO270" s="39">
        <v>92950</v>
      </c>
      <c r="EP270" s="39">
        <v>15000</v>
      </c>
      <c r="EQ270" s="39">
        <v>25900</v>
      </c>
      <c r="ER270" s="39">
        <v>25670</v>
      </c>
      <c r="ES270" s="39">
        <v>11360</v>
      </c>
      <c r="ET270" s="39">
        <v>9250</v>
      </c>
      <c r="EU270" s="39">
        <v>4800</v>
      </c>
      <c r="EV270" s="39">
        <v>2600</v>
      </c>
      <c r="EW270" s="39">
        <v>130</v>
      </c>
      <c r="EX270" s="39" t="s">
        <v>334</v>
      </c>
      <c r="EY270" s="39">
        <v>94700</v>
      </c>
      <c r="EZ270" s="39">
        <v>15230</v>
      </c>
      <c r="FA270" s="39">
        <v>26880</v>
      </c>
      <c r="FB270" s="39">
        <v>26100</v>
      </c>
      <c r="FC270" s="39">
        <v>11600</v>
      </c>
      <c r="FD270" s="39">
        <v>9410</v>
      </c>
      <c r="FE270" s="39">
        <v>4860</v>
      </c>
      <c r="FF270" s="39">
        <v>2620</v>
      </c>
      <c r="FG270" s="39">
        <v>130</v>
      </c>
      <c r="FH270" s="39" t="s">
        <v>334</v>
      </c>
      <c r="FI270" s="39">
        <v>96830</v>
      </c>
      <c r="FJ270" s="39">
        <v>15480</v>
      </c>
      <c r="FK270" s="39">
        <v>27570</v>
      </c>
      <c r="FL270" s="39">
        <v>26450</v>
      </c>
      <c r="FM270" s="39">
        <v>11790</v>
      </c>
      <c r="FN270" s="39">
        <v>9600</v>
      </c>
      <c r="FO270" s="39">
        <v>4960</v>
      </c>
      <c r="FP270" s="39">
        <v>2630</v>
      </c>
      <c r="FQ270" s="39">
        <v>130</v>
      </c>
      <c r="FR270" s="39" t="s">
        <v>334</v>
      </c>
      <c r="FS270" s="39">
        <v>98610</v>
      </c>
      <c r="FT270" s="39">
        <v>15720</v>
      </c>
      <c r="FU270" s="39">
        <v>28270</v>
      </c>
      <c r="FV270" s="39">
        <v>26760</v>
      </c>
      <c r="FW270" s="39">
        <v>12050</v>
      </c>
      <c r="FX270" s="39">
        <v>9800</v>
      </c>
      <c r="FY270" s="39">
        <v>5040</v>
      </c>
      <c r="FZ270" s="39">
        <v>2650</v>
      </c>
      <c r="GA270" s="39">
        <v>130</v>
      </c>
      <c r="GB270" s="39" t="s">
        <v>334</v>
      </c>
      <c r="GC270" s="39">
        <v>100420</v>
      </c>
      <c r="GD270" s="39">
        <v>15800</v>
      </c>
      <c r="GE270" s="39">
        <v>28790</v>
      </c>
      <c r="GF270" s="39">
        <v>27090</v>
      </c>
      <c r="GG270" s="39">
        <v>12300</v>
      </c>
      <c r="GH270" s="39">
        <v>10000</v>
      </c>
      <c r="GI270" s="39">
        <v>5140</v>
      </c>
      <c r="GJ270" s="39">
        <v>2670</v>
      </c>
      <c r="GK270" s="39">
        <v>130</v>
      </c>
      <c r="GL270" s="39" t="s">
        <v>334</v>
      </c>
      <c r="GM270" s="39">
        <v>101910</v>
      </c>
      <c r="GN270" s="39">
        <v>15990</v>
      </c>
      <c r="GO270" s="39">
        <v>29280</v>
      </c>
      <c r="GP270" s="39">
        <v>27250</v>
      </c>
      <c r="GQ270" s="39">
        <v>12500</v>
      </c>
      <c r="GR270" s="39">
        <v>10210</v>
      </c>
      <c r="GS270" s="39">
        <v>5200</v>
      </c>
      <c r="GT270" s="39">
        <v>2690</v>
      </c>
      <c r="GU270" s="39">
        <v>130</v>
      </c>
      <c r="GV270" s="39" t="s">
        <v>334</v>
      </c>
      <c r="GW270" s="39">
        <v>103240</v>
      </c>
      <c r="GX270" s="39">
        <v>16120</v>
      </c>
      <c r="GY270" s="39">
        <v>29870</v>
      </c>
      <c r="GZ270" s="39">
        <v>27630</v>
      </c>
      <c r="HA270" s="39">
        <v>12800</v>
      </c>
      <c r="HB270" s="39">
        <v>10400</v>
      </c>
      <c r="HC270" s="39">
        <v>5260</v>
      </c>
      <c r="HD270" s="39">
        <v>2700</v>
      </c>
      <c r="HE270" s="39">
        <v>140</v>
      </c>
      <c r="HF270" s="39" t="s">
        <v>334</v>
      </c>
      <c r="HG270" s="39">
        <v>104920</v>
      </c>
      <c r="HH270" s="39">
        <v>16260</v>
      </c>
      <c r="HI270" s="39">
        <v>30310</v>
      </c>
      <c r="HJ270" s="39">
        <v>27710</v>
      </c>
      <c r="HK270" s="39">
        <v>13070</v>
      </c>
      <c r="HL270" s="39">
        <v>10590</v>
      </c>
      <c r="HM270" s="39">
        <v>5340</v>
      </c>
      <c r="HN270" s="39">
        <v>2720</v>
      </c>
      <c r="HO270" s="39">
        <v>140</v>
      </c>
      <c r="HP270" s="39" t="s">
        <v>334</v>
      </c>
      <c r="HQ270" s="39">
        <v>106140</v>
      </c>
      <c r="HR270" s="39">
        <v>16390</v>
      </c>
      <c r="HS270" s="39">
        <v>30760</v>
      </c>
      <c r="HT270" s="39">
        <v>27750</v>
      </c>
      <c r="HU270" s="39">
        <v>13310</v>
      </c>
      <c r="HV270" s="39">
        <v>10710</v>
      </c>
      <c r="HW270" s="39">
        <v>5400</v>
      </c>
      <c r="HX270" s="39">
        <v>2740</v>
      </c>
      <c r="HY270" s="39">
        <v>150</v>
      </c>
      <c r="HZ270" s="39" t="s">
        <v>334</v>
      </c>
      <c r="IA270" s="39">
        <v>107200</v>
      </c>
      <c r="IB270" s="39">
        <v>16560</v>
      </c>
      <c r="IC270" s="39">
        <v>31120</v>
      </c>
      <c r="ID270" s="39">
        <v>27940</v>
      </c>
      <c r="IE270" s="39">
        <v>13550</v>
      </c>
      <c r="IF270" s="39">
        <v>10890</v>
      </c>
      <c r="IG270" s="39">
        <v>5500</v>
      </c>
      <c r="IH270" s="39">
        <v>2770</v>
      </c>
      <c r="II270" s="39">
        <v>150</v>
      </c>
      <c r="IJ270" s="39" t="s">
        <v>334</v>
      </c>
      <c r="IK270" s="39">
        <v>108480</v>
      </c>
      <c r="IL270" s="39">
        <v>16700</v>
      </c>
      <c r="IM270" s="39">
        <v>31440</v>
      </c>
      <c r="IN270" s="39">
        <v>28160</v>
      </c>
      <c r="IO270" s="39">
        <v>13730</v>
      </c>
      <c r="IP270" s="39">
        <v>11080</v>
      </c>
      <c r="IQ270" s="39">
        <v>5610</v>
      </c>
      <c r="IR270" s="39">
        <v>2820</v>
      </c>
      <c r="IS270" s="39">
        <v>150</v>
      </c>
      <c r="IT270" s="39" t="s">
        <v>334</v>
      </c>
      <c r="IU270" s="39">
        <v>109700</v>
      </c>
      <c r="IV270" s="39">
        <v>16840</v>
      </c>
      <c r="IW270" s="39">
        <v>31830</v>
      </c>
      <c r="IX270" s="39">
        <v>28470</v>
      </c>
      <c r="IY270" s="39">
        <v>14010</v>
      </c>
      <c r="IZ270" s="39">
        <v>11210</v>
      </c>
      <c r="JA270" s="39">
        <v>5730</v>
      </c>
      <c r="JB270" s="39">
        <v>2840</v>
      </c>
      <c r="JC270" s="39">
        <v>150</v>
      </c>
      <c r="JD270" s="39" t="s">
        <v>334</v>
      </c>
      <c r="JE270" s="39">
        <v>111080</v>
      </c>
      <c r="JF270" s="39">
        <v>17060</v>
      </c>
      <c r="JG270" s="39">
        <v>32280</v>
      </c>
      <c r="JH270" s="39">
        <v>28790</v>
      </c>
      <c r="JI270" s="39">
        <v>14370</v>
      </c>
      <c r="JJ270" s="39">
        <v>11440</v>
      </c>
      <c r="JK270" s="39">
        <v>5890</v>
      </c>
      <c r="JL270" s="39">
        <v>2880</v>
      </c>
      <c r="JM270" s="39">
        <v>150</v>
      </c>
      <c r="JN270" s="39" t="s">
        <v>334</v>
      </c>
      <c r="JO270" s="39">
        <v>112860</v>
      </c>
      <c r="JP270" s="39">
        <v>17230</v>
      </c>
      <c r="JQ270" s="39">
        <v>32630</v>
      </c>
      <c r="JR270" s="39">
        <v>29060</v>
      </c>
      <c r="JS270" s="39">
        <v>14670</v>
      </c>
      <c r="JT270" s="39">
        <v>11680</v>
      </c>
      <c r="JU270" s="39">
        <v>6080</v>
      </c>
      <c r="JV270" s="39">
        <v>2920</v>
      </c>
      <c r="JW270" s="39">
        <v>150</v>
      </c>
      <c r="JX270" s="39" t="s">
        <v>334</v>
      </c>
      <c r="JY270" s="39">
        <v>114420</v>
      </c>
      <c r="JZ270" s="39">
        <v>17330</v>
      </c>
      <c r="KA270" s="39">
        <v>33090</v>
      </c>
      <c r="KB270" s="39">
        <v>29540</v>
      </c>
      <c r="KC270" s="39">
        <v>15060</v>
      </c>
      <c r="KD270" s="39">
        <v>11970</v>
      </c>
      <c r="KE270" s="39">
        <v>6320</v>
      </c>
      <c r="KF270" s="39">
        <v>3010</v>
      </c>
      <c r="KG270" s="39">
        <v>160</v>
      </c>
      <c r="KH270" s="39" t="s">
        <v>334</v>
      </c>
      <c r="KI270" s="39">
        <v>116480</v>
      </c>
      <c r="KJ270" s="39">
        <v>17620</v>
      </c>
      <c r="KK270" s="39">
        <v>33590</v>
      </c>
      <c r="KL270" s="39">
        <v>30160</v>
      </c>
      <c r="KM270" s="39">
        <v>15510</v>
      </c>
      <c r="KN270" s="39">
        <v>12340</v>
      </c>
      <c r="KO270" s="39">
        <v>6640</v>
      </c>
      <c r="KP270" s="39">
        <v>3100</v>
      </c>
      <c r="KQ270" s="39">
        <v>170</v>
      </c>
      <c r="KR270" s="39" t="s">
        <v>334</v>
      </c>
      <c r="KS270" s="39">
        <v>119130</v>
      </c>
      <c r="KT270" s="39">
        <v>17600</v>
      </c>
      <c r="KU270" s="39">
        <v>34390</v>
      </c>
      <c r="KV270" s="39">
        <v>31030</v>
      </c>
      <c r="KW270" s="39">
        <v>15880</v>
      </c>
      <c r="KX270" s="39">
        <v>12740</v>
      </c>
      <c r="KY270" s="39">
        <v>6860</v>
      </c>
      <c r="KZ270" s="39">
        <v>3170</v>
      </c>
      <c r="LA270" s="39">
        <v>170</v>
      </c>
      <c r="LB270" s="39" t="s">
        <v>334</v>
      </c>
      <c r="LC270" s="39">
        <v>121840</v>
      </c>
      <c r="LD270" t="str">
        <f>INDEX(Lookup!$F$2:$F$375, MATCH(D270,Lookup!$A$2:$A$375,0))</f>
        <v>:</v>
      </c>
    </row>
    <row r="271" spans="2:316" ht="15" customHeight="1" x14ac:dyDescent="0.25">
      <c r="B271" s="1" t="s">
        <v>342</v>
      </c>
      <c r="C271" s="36">
        <v>1775</v>
      </c>
      <c r="D271" s="36" t="s">
        <v>869</v>
      </c>
      <c r="E271" s="37" t="s">
        <v>870</v>
      </c>
      <c r="F271" s="38">
        <v>21150</v>
      </c>
      <c r="G271" s="38">
        <v>27590</v>
      </c>
      <c r="H271" s="38">
        <v>19250</v>
      </c>
      <c r="I271" s="38">
        <v>4580</v>
      </c>
      <c r="J271" s="38">
        <v>2770</v>
      </c>
      <c r="K271" s="38">
        <v>1450</v>
      </c>
      <c r="L271" s="38">
        <v>640</v>
      </c>
      <c r="M271" s="38">
        <v>70</v>
      </c>
      <c r="N271" s="38" t="s">
        <v>334</v>
      </c>
      <c r="O271" s="39">
        <v>77500</v>
      </c>
      <c r="P271" s="39">
        <v>21420</v>
      </c>
      <c r="Q271" s="39">
        <v>27640</v>
      </c>
      <c r="R271" s="39">
        <v>19200</v>
      </c>
      <c r="S271" s="39">
        <v>4610</v>
      </c>
      <c r="T271" s="39">
        <v>2810</v>
      </c>
      <c r="U271" s="39">
        <v>1410</v>
      </c>
      <c r="V271" s="39">
        <v>640</v>
      </c>
      <c r="W271" s="39">
        <v>70</v>
      </c>
      <c r="X271" s="39" t="s">
        <v>334</v>
      </c>
      <c r="Y271" s="39">
        <v>77810</v>
      </c>
      <c r="Z271" s="39">
        <v>21860</v>
      </c>
      <c r="AA271" s="39">
        <v>27730</v>
      </c>
      <c r="AB271" s="39">
        <v>19120</v>
      </c>
      <c r="AC271" s="39">
        <v>4680</v>
      </c>
      <c r="AD271" s="39">
        <v>2800</v>
      </c>
      <c r="AE271" s="39">
        <v>1350</v>
      </c>
      <c r="AF271" s="39">
        <v>610</v>
      </c>
      <c r="AG271" s="39">
        <v>60</v>
      </c>
      <c r="AH271" s="39" t="s">
        <v>334</v>
      </c>
      <c r="AI271" s="39">
        <v>78210</v>
      </c>
      <c r="AJ271" s="39">
        <v>22100</v>
      </c>
      <c r="AK271" s="39">
        <v>27740</v>
      </c>
      <c r="AL271" s="39">
        <v>19290</v>
      </c>
      <c r="AM271" s="39">
        <v>4730</v>
      </c>
      <c r="AN271" s="39">
        <v>2900</v>
      </c>
      <c r="AO271" s="39">
        <v>1390</v>
      </c>
      <c r="AP271" s="39">
        <v>600</v>
      </c>
      <c r="AQ271" s="39">
        <v>60</v>
      </c>
      <c r="AR271" s="39" t="s">
        <v>334</v>
      </c>
      <c r="AS271" s="39">
        <v>78820</v>
      </c>
      <c r="AT271" s="39">
        <v>22200</v>
      </c>
      <c r="AU271" s="39">
        <v>27760</v>
      </c>
      <c r="AV271" s="39">
        <v>19330</v>
      </c>
      <c r="AW271" s="39">
        <v>4790</v>
      </c>
      <c r="AX271" s="39">
        <v>2940</v>
      </c>
      <c r="AY271" s="39">
        <v>1400</v>
      </c>
      <c r="AZ271" s="39">
        <v>630</v>
      </c>
      <c r="BA271" s="39">
        <v>60</v>
      </c>
      <c r="BB271" s="39" t="s">
        <v>334</v>
      </c>
      <c r="BC271" s="39">
        <v>79100</v>
      </c>
      <c r="BD271" s="39">
        <v>22160</v>
      </c>
      <c r="BE271" s="39">
        <v>27720</v>
      </c>
      <c r="BF271" s="39">
        <v>19550</v>
      </c>
      <c r="BG271" s="39">
        <v>4920</v>
      </c>
      <c r="BH271" s="39">
        <v>2970</v>
      </c>
      <c r="BI271" s="39">
        <v>1450</v>
      </c>
      <c r="BJ271" s="39">
        <v>640</v>
      </c>
      <c r="BK271" s="39">
        <v>60</v>
      </c>
      <c r="BL271" s="39" t="s">
        <v>334</v>
      </c>
      <c r="BM271" s="39">
        <v>79480</v>
      </c>
      <c r="BN271" s="39">
        <v>22380</v>
      </c>
      <c r="BO271" s="39">
        <v>27890</v>
      </c>
      <c r="BP271" s="39">
        <v>19710</v>
      </c>
      <c r="BQ271" s="39">
        <v>5000</v>
      </c>
      <c r="BR271" s="39">
        <v>3050</v>
      </c>
      <c r="BS271" s="39">
        <v>1490</v>
      </c>
      <c r="BT271" s="39">
        <v>670</v>
      </c>
      <c r="BU271" s="39">
        <v>60</v>
      </c>
      <c r="BV271" s="39" t="s">
        <v>334</v>
      </c>
      <c r="BW271" s="39">
        <v>80250</v>
      </c>
      <c r="BX271" s="39">
        <v>22480</v>
      </c>
      <c r="BY271" s="39">
        <v>27930</v>
      </c>
      <c r="BZ271" s="39">
        <v>19770</v>
      </c>
      <c r="CA271" s="39">
        <v>5040</v>
      </c>
      <c r="CB271" s="39">
        <v>3100</v>
      </c>
      <c r="CC271" s="39">
        <v>1550</v>
      </c>
      <c r="CD271" s="39">
        <v>660</v>
      </c>
      <c r="CE271" s="39">
        <v>60</v>
      </c>
      <c r="CF271" s="39" t="s">
        <v>334</v>
      </c>
      <c r="CG271" s="39">
        <v>80570</v>
      </c>
      <c r="CH271" s="39">
        <v>22660</v>
      </c>
      <c r="CI271" s="39">
        <v>27980</v>
      </c>
      <c r="CJ271" s="39">
        <v>19870</v>
      </c>
      <c r="CK271" s="39">
        <v>5150</v>
      </c>
      <c r="CL271" s="39">
        <v>3170</v>
      </c>
      <c r="CM271" s="39">
        <v>1590</v>
      </c>
      <c r="CN271" s="39">
        <v>680</v>
      </c>
      <c r="CO271" s="39">
        <v>60</v>
      </c>
      <c r="CP271" s="39" t="s">
        <v>334</v>
      </c>
      <c r="CQ271" s="39">
        <v>81150</v>
      </c>
      <c r="CR271" s="39">
        <v>22900</v>
      </c>
      <c r="CS271" s="39">
        <v>28060</v>
      </c>
      <c r="CT271" s="39">
        <v>19940</v>
      </c>
      <c r="CU271" s="39">
        <v>5200</v>
      </c>
      <c r="CV271" s="39">
        <v>3200</v>
      </c>
      <c r="CW271" s="39">
        <v>1600</v>
      </c>
      <c r="CX271" s="39">
        <v>670</v>
      </c>
      <c r="CY271" s="39">
        <v>60</v>
      </c>
      <c r="CZ271" s="39" t="s">
        <v>334</v>
      </c>
      <c r="DA271" s="39">
        <v>81620</v>
      </c>
      <c r="DB271" s="39">
        <v>22940</v>
      </c>
      <c r="DC271" s="39">
        <v>28230</v>
      </c>
      <c r="DD271" s="39">
        <v>20160</v>
      </c>
      <c r="DE271" s="39">
        <v>5280</v>
      </c>
      <c r="DF271" s="39">
        <v>3330</v>
      </c>
      <c r="DG271" s="39">
        <v>1620</v>
      </c>
      <c r="DH271" s="39">
        <v>680</v>
      </c>
      <c r="DI271" s="39">
        <v>60</v>
      </c>
      <c r="DJ271" s="39" t="s">
        <v>334</v>
      </c>
      <c r="DK271" s="39">
        <v>82290</v>
      </c>
      <c r="DL271" s="39">
        <v>23070</v>
      </c>
      <c r="DM271" s="39">
        <v>28520</v>
      </c>
      <c r="DN271" s="39">
        <v>20340</v>
      </c>
      <c r="DO271" s="39">
        <v>5290</v>
      </c>
      <c r="DP271" s="39">
        <v>3370</v>
      </c>
      <c r="DQ271" s="39">
        <v>1630</v>
      </c>
      <c r="DR271" s="39">
        <v>680</v>
      </c>
      <c r="DS271" s="39">
        <v>60</v>
      </c>
      <c r="DT271" s="39" t="s">
        <v>334</v>
      </c>
      <c r="DU271" s="39">
        <v>82960</v>
      </c>
      <c r="DV271" s="39">
        <v>23210</v>
      </c>
      <c r="DW271" s="39">
        <v>28690</v>
      </c>
      <c r="DX271" s="39">
        <v>20530</v>
      </c>
      <c r="DY271" s="39">
        <v>5380</v>
      </c>
      <c r="DZ271" s="39">
        <v>3430</v>
      </c>
      <c r="EA271" s="39">
        <v>1640</v>
      </c>
      <c r="EB271" s="39">
        <v>680</v>
      </c>
      <c r="EC271" s="39">
        <v>60</v>
      </c>
      <c r="ED271" s="39" t="s">
        <v>334</v>
      </c>
      <c r="EE271" s="39">
        <v>83630</v>
      </c>
      <c r="EF271" s="39">
        <v>23400</v>
      </c>
      <c r="EG271" s="39">
        <v>28990</v>
      </c>
      <c r="EH271" s="39">
        <v>20770</v>
      </c>
      <c r="EI271" s="39">
        <v>5410</v>
      </c>
      <c r="EJ271" s="39">
        <v>3470</v>
      </c>
      <c r="EK271" s="39">
        <v>1640</v>
      </c>
      <c r="EL271" s="39">
        <v>680</v>
      </c>
      <c r="EM271" s="39">
        <v>60</v>
      </c>
      <c r="EN271" s="39" t="s">
        <v>334</v>
      </c>
      <c r="EO271" s="39">
        <v>84420</v>
      </c>
      <c r="EP271" s="39">
        <v>23710</v>
      </c>
      <c r="EQ271" s="39">
        <v>29090</v>
      </c>
      <c r="ER271" s="39">
        <v>20860</v>
      </c>
      <c r="ES271" s="39">
        <v>5460</v>
      </c>
      <c r="ET271" s="39">
        <v>3530</v>
      </c>
      <c r="EU271" s="39">
        <v>1620</v>
      </c>
      <c r="EV271" s="39">
        <v>690</v>
      </c>
      <c r="EW271" s="39">
        <v>60</v>
      </c>
      <c r="EX271" s="39" t="s">
        <v>334</v>
      </c>
      <c r="EY271" s="39">
        <v>85010</v>
      </c>
      <c r="EZ271" s="39">
        <v>23960</v>
      </c>
      <c r="FA271" s="39">
        <v>29600</v>
      </c>
      <c r="FB271" s="39">
        <v>20940</v>
      </c>
      <c r="FC271" s="39">
        <v>5650</v>
      </c>
      <c r="FD271" s="39">
        <v>3520</v>
      </c>
      <c r="FE271" s="39">
        <v>1640</v>
      </c>
      <c r="FF271" s="39">
        <v>680</v>
      </c>
      <c r="FG271" s="39">
        <v>60</v>
      </c>
      <c r="FH271" s="39" t="s">
        <v>334</v>
      </c>
      <c r="FI271" s="39">
        <v>86030</v>
      </c>
      <c r="FJ271" s="39">
        <v>24210</v>
      </c>
      <c r="FK271" s="39">
        <v>29990</v>
      </c>
      <c r="FL271" s="39">
        <v>21140</v>
      </c>
      <c r="FM271" s="39">
        <v>5780</v>
      </c>
      <c r="FN271" s="39">
        <v>3570</v>
      </c>
      <c r="FO271" s="39">
        <v>1630</v>
      </c>
      <c r="FP271" s="39">
        <v>680</v>
      </c>
      <c r="FQ271" s="39">
        <v>60</v>
      </c>
      <c r="FR271" s="39" t="s">
        <v>334</v>
      </c>
      <c r="FS271" s="39">
        <v>87060</v>
      </c>
      <c r="FT271" s="39">
        <v>24400</v>
      </c>
      <c r="FU271" s="39">
        <v>30300</v>
      </c>
      <c r="FV271" s="39">
        <v>21250</v>
      </c>
      <c r="FW271" s="39">
        <v>5840</v>
      </c>
      <c r="FX271" s="39">
        <v>3580</v>
      </c>
      <c r="FY271" s="39">
        <v>1640</v>
      </c>
      <c r="FZ271" s="39">
        <v>680</v>
      </c>
      <c r="GA271" s="39">
        <v>60</v>
      </c>
      <c r="GB271" s="39" t="s">
        <v>334</v>
      </c>
      <c r="GC271" s="39">
        <v>87770</v>
      </c>
      <c r="GD271" s="39">
        <v>24490</v>
      </c>
      <c r="GE271" s="39">
        <v>30460</v>
      </c>
      <c r="GF271" s="39">
        <v>21310</v>
      </c>
      <c r="GG271" s="39">
        <v>5870</v>
      </c>
      <c r="GH271" s="39">
        <v>3580</v>
      </c>
      <c r="GI271" s="39">
        <v>1640</v>
      </c>
      <c r="GJ271" s="39">
        <v>680</v>
      </c>
      <c r="GK271" s="39">
        <v>70</v>
      </c>
      <c r="GL271" s="39" t="s">
        <v>334</v>
      </c>
      <c r="GM271" s="39">
        <v>88100</v>
      </c>
      <c r="GN271" s="39">
        <v>24640</v>
      </c>
      <c r="GO271" s="39">
        <v>30650</v>
      </c>
      <c r="GP271" s="39">
        <v>21350</v>
      </c>
      <c r="GQ271" s="39">
        <v>5890</v>
      </c>
      <c r="GR271" s="39">
        <v>3590</v>
      </c>
      <c r="GS271" s="39">
        <v>1640</v>
      </c>
      <c r="GT271" s="39">
        <v>680</v>
      </c>
      <c r="GU271" s="39">
        <v>60</v>
      </c>
      <c r="GV271" s="39" t="s">
        <v>334</v>
      </c>
      <c r="GW271" s="39">
        <v>88490</v>
      </c>
      <c r="GX271" s="39">
        <v>24690</v>
      </c>
      <c r="GY271" s="39">
        <v>30910</v>
      </c>
      <c r="GZ271" s="39">
        <v>21320</v>
      </c>
      <c r="HA271" s="39">
        <v>5930</v>
      </c>
      <c r="HB271" s="39">
        <v>3580</v>
      </c>
      <c r="HC271" s="39">
        <v>1630</v>
      </c>
      <c r="HD271" s="39">
        <v>680</v>
      </c>
      <c r="HE271" s="39">
        <v>70</v>
      </c>
      <c r="HF271" s="39" t="s">
        <v>334</v>
      </c>
      <c r="HG271" s="39">
        <v>88810</v>
      </c>
      <c r="HH271" s="39">
        <v>24760</v>
      </c>
      <c r="HI271" s="39">
        <v>31040</v>
      </c>
      <c r="HJ271" s="39">
        <v>21400</v>
      </c>
      <c r="HK271" s="39">
        <v>5960</v>
      </c>
      <c r="HL271" s="39">
        <v>3580</v>
      </c>
      <c r="HM271" s="39">
        <v>1630</v>
      </c>
      <c r="HN271" s="39">
        <v>680</v>
      </c>
      <c r="HO271" s="39">
        <v>60</v>
      </c>
      <c r="HP271" s="39" t="s">
        <v>334</v>
      </c>
      <c r="HQ271" s="39">
        <v>89110</v>
      </c>
      <c r="HR271" s="39">
        <v>24920</v>
      </c>
      <c r="HS271" s="39">
        <v>31210</v>
      </c>
      <c r="HT271" s="39">
        <v>21410</v>
      </c>
      <c r="HU271" s="39">
        <v>6000</v>
      </c>
      <c r="HV271" s="39">
        <v>3620</v>
      </c>
      <c r="HW271" s="39">
        <v>1630</v>
      </c>
      <c r="HX271" s="39">
        <v>660</v>
      </c>
      <c r="HY271" s="39">
        <v>70</v>
      </c>
      <c r="HZ271" s="39" t="s">
        <v>334</v>
      </c>
      <c r="IA271" s="39">
        <v>89510</v>
      </c>
      <c r="IB271" s="39">
        <v>25050</v>
      </c>
      <c r="IC271" s="39">
        <v>31350</v>
      </c>
      <c r="ID271" s="39">
        <v>21570</v>
      </c>
      <c r="IE271" s="39">
        <v>6030</v>
      </c>
      <c r="IF271" s="39">
        <v>3670</v>
      </c>
      <c r="IG271" s="39">
        <v>1630</v>
      </c>
      <c r="IH271" s="39">
        <v>660</v>
      </c>
      <c r="II271" s="39">
        <v>60</v>
      </c>
      <c r="IJ271" s="39" t="s">
        <v>334</v>
      </c>
      <c r="IK271" s="39">
        <v>90020</v>
      </c>
      <c r="IL271" s="39">
        <v>25350</v>
      </c>
      <c r="IM271" s="39">
        <v>31420</v>
      </c>
      <c r="IN271" s="39">
        <v>21790</v>
      </c>
      <c r="IO271" s="39">
        <v>6050</v>
      </c>
      <c r="IP271" s="39">
        <v>3680</v>
      </c>
      <c r="IQ271" s="39">
        <v>1640</v>
      </c>
      <c r="IR271" s="39">
        <v>660</v>
      </c>
      <c r="IS271" s="39">
        <v>70</v>
      </c>
      <c r="IT271" s="39" t="s">
        <v>334</v>
      </c>
      <c r="IU271" s="39">
        <v>90670</v>
      </c>
      <c r="IV271" s="39">
        <v>26210</v>
      </c>
      <c r="IW271" s="39">
        <v>31470</v>
      </c>
      <c r="IX271" s="39">
        <v>22090</v>
      </c>
      <c r="IY271" s="39">
        <v>6120</v>
      </c>
      <c r="IZ271" s="39">
        <v>3710</v>
      </c>
      <c r="JA271" s="39">
        <v>1640</v>
      </c>
      <c r="JB271" s="39">
        <v>660</v>
      </c>
      <c r="JC271" s="39">
        <v>60</v>
      </c>
      <c r="JD271" s="39" t="s">
        <v>334</v>
      </c>
      <c r="JE271" s="39">
        <v>91960</v>
      </c>
      <c r="JF271" s="39">
        <v>26610</v>
      </c>
      <c r="JG271" s="39">
        <v>31560</v>
      </c>
      <c r="JH271" s="39">
        <v>22140</v>
      </c>
      <c r="JI271" s="39">
        <v>6170</v>
      </c>
      <c r="JJ271" s="39">
        <v>3730</v>
      </c>
      <c r="JK271" s="39">
        <v>1650</v>
      </c>
      <c r="JL271" s="39">
        <v>660</v>
      </c>
      <c r="JM271" s="39">
        <v>70</v>
      </c>
      <c r="JN271" s="39" t="s">
        <v>334</v>
      </c>
      <c r="JO271" s="39">
        <v>92580</v>
      </c>
      <c r="JP271" s="39">
        <v>26840</v>
      </c>
      <c r="JQ271" s="39">
        <v>31640</v>
      </c>
      <c r="JR271" s="39">
        <v>22160</v>
      </c>
      <c r="JS271" s="39">
        <v>6190</v>
      </c>
      <c r="JT271" s="39">
        <v>3730</v>
      </c>
      <c r="JU271" s="39">
        <v>1650</v>
      </c>
      <c r="JV271" s="39">
        <v>660</v>
      </c>
      <c r="JW271" s="39">
        <v>60</v>
      </c>
      <c r="JX271" s="39" t="s">
        <v>334</v>
      </c>
      <c r="JY271" s="39">
        <v>92930</v>
      </c>
      <c r="JZ271" s="39">
        <v>27010</v>
      </c>
      <c r="KA271" s="39">
        <v>31650</v>
      </c>
      <c r="KB271" s="39">
        <v>22180</v>
      </c>
      <c r="KC271" s="39">
        <v>6180</v>
      </c>
      <c r="KD271" s="39">
        <v>3740</v>
      </c>
      <c r="KE271" s="39">
        <v>1650</v>
      </c>
      <c r="KF271" s="39">
        <v>660</v>
      </c>
      <c r="KG271" s="39">
        <v>60</v>
      </c>
      <c r="KH271" s="39" t="s">
        <v>334</v>
      </c>
      <c r="KI271" s="39">
        <v>93130</v>
      </c>
      <c r="KJ271" s="39">
        <v>27300</v>
      </c>
      <c r="KK271" s="39">
        <v>31710</v>
      </c>
      <c r="KL271" s="39">
        <v>22210</v>
      </c>
      <c r="KM271" s="39">
        <v>6220</v>
      </c>
      <c r="KN271" s="39">
        <v>3760</v>
      </c>
      <c r="KO271" s="39">
        <v>1650</v>
      </c>
      <c r="KP271" s="39">
        <v>660</v>
      </c>
      <c r="KQ271" s="39">
        <v>60</v>
      </c>
      <c r="KR271" s="39" t="s">
        <v>334</v>
      </c>
      <c r="KS271" s="39">
        <v>93560</v>
      </c>
      <c r="KT271" s="39">
        <v>27610</v>
      </c>
      <c r="KU271" s="39">
        <v>31750</v>
      </c>
      <c r="KV271" s="39">
        <v>22280</v>
      </c>
      <c r="KW271" s="39">
        <v>6260</v>
      </c>
      <c r="KX271" s="39">
        <v>3780</v>
      </c>
      <c r="KY271" s="39">
        <v>1650</v>
      </c>
      <c r="KZ271" s="39">
        <v>660</v>
      </c>
      <c r="LA271" s="39">
        <v>60</v>
      </c>
      <c r="LB271" s="39" t="s">
        <v>334</v>
      </c>
      <c r="LC271" s="39">
        <v>94060</v>
      </c>
      <c r="LD271" t="str">
        <f>INDEX(Lookup!$F$2:$F$375, MATCH(D271,Lookup!$A$2:$A$375,0))</f>
        <v>:</v>
      </c>
    </row>
    <row r="272" spans="2:316" ht="15" customHeight="1" x14ac:dyDescent="0.25">
      <c r="B272" s="1" t="s">
        <v>342</v>
      </c>
      <c r="C272" s="36">
        <v>345</v>
      </c>
      <c r="D272" s="36" t="s">
        <v>871</v>
      </c>
      <c r="E272" s="37" t="s">
        <v>872</v>
      </c>
      <c r="F272" s="38">
        <v>3360</v>
      </c>
      <c r="G272" s="38">
        <v>8770</v>
      </c>
      <c r="H272" s="38">
        <v>25190</v>
      </c>
      <c r="I272" s="38">
        <v>8170</v>
      </c>
      <c r="J272" s="38">
        <v>4480</v>
      </c>
      <c r="K272" s="38">
        <v>3020</v>
      </c>
      <c r="L272" s="38">
        <v>1620</v>
      </c>
      <c r="M272" s="38">
        <v>70</v>
      </c>
      <c r="N272" s="38" t="s">
        <v>334</v>
      </c>
      <c r="O272" s="39">
        <v>54670</v>
      </c>
      <c r="P272" s="39">
        <v>3390</v>
      </c>
      <c r="Q272" s="39">
        <v>10010</v>
      </c>
      <c r="R272" s="39">
        <v>24170</v>
      </c>
      <c r="S272" s="39">
        <v>8170</v>
      </c>
      <c r="T272" s="39">
        <v>4530</v>
      </c>
      <c r="U272" s="39">
        <v>2960</v>
      </c>
      <c r="V272" s="39">
        <v>1550</v>
      </c>
      <c r="W272" s="39">
        <v>70</v>
      </c>
      <c r="X272" s="39" t="s">
        <v>334</v>
      </c>
      <c r="Y272" s="39">
        <v>54860</v>
      </c>
      <c r="Z272" s="39">
        <v>3800</v>
      </c>
      <c r="AA272" s="39">
        <v>10860</v>
      </c>
      <c r="AB272" s="39">
        <v>23560</v>
      </c>
      <c r="AC272" s="39">
        <v>8370</v>
      </c>
      <c r="AD272" s="39">
        <v>4510</v>
      </c>
      <c r="AE272" s="39">
        <v>2890</v>
      </c>
      <c r="AF272" s="39">
        <v>1510</v>
      </c>
      <c r="AG272" s="39">
        <v>70</v>
      </c>
      <c r="AH272" s="39" t="s">
        <v>334</v>
      </c>
      <c r="AI272" s="39">
        <v>55570</v>
      </c>
      <c r="AJ272" s="39">
        <v>4030</v>
      </c>
      <c r="AK272" s="39">
        <v>11250</v>
      </c>
      <c r="AL272" s="39">
        <v>23640</v>
      </c>
      <c r="AM272" s="39">
        <v>8270</v>
      </c>
      <c r="AN272" s="39">
        <v>4540</v>
      </c>
      <c r="AO272" s="39">
        <v>2890</v>
      </c>
      <c r="AP272" s="39">
        <v>1590</v>
      </c>
      <c r="AQ272" s="39">
        <v>70</v>
      </c>
      <c r="AR272" s="39" t="s">
        <v>334</v>
      </c>
      <c r="AS272" s="39">
        <v>56290</v>
      </c>
      <c r="AT272" s="39">
        <v>4230</v>
      </c>
      <c r="AU272" s="39">
        <v>11850</v>
      </c>
      <c r="AV272" s="39">
        <v>23490</v>
      </c>
      <c r="AW272" s="39">
        <v>8230</v>
      </c>
      <c r="AX272" s="39">
        <v>4580</v>
      </c>
      <c r="AY272" s="39">
        <v>2920</v>
      </c>
      <c r="AZ272" s="39">
        <v>1620</v>
      </c>
      <c r="BA272" s="39">
        <v>70</v>
      </c>
      <c r="BB272" s="39" t="s">
        <v>334</v>
      </c>
      <c r="BC272" s="39">
        <v>57000</v>
      </c>
      <c r="BD272" s="39">
        <v>4400</v>
      </c>
      <c r="BE272" s="39">
        <v>12030</v>
      </c>
      <c r="BF272" s="39">
        <v>23440</v>
      </c>
      <c r="BG272" s="39">
        <v>8270</v>
      </c>
      <c r="BH272" s="39">
        <v>4600</v>
      </c>
      <c r="BI272" s="39">
        <v>2980</v>
      </c>
      <c r="BJ272" s="39">
        <v>1650</v>
      </c>
      <c r="BK272" s="39">
        <v>70</v>
      </c>
      <c r="BL272" s="39" t="s">
        <v>334</v>
      </c>
      <c r="BM272" s="39">
        <v>57420</v>
      </c>
      <c r="BN272" s="39">
        <v>4550</v>
      </c>
      <c r="BO272" s="39">
        <v>12130</v>
      </c>
      <c r="BP272" s="39">
        <v>23590</v>
      </c>
      <c r="BQ272" s="39">
        <v>8350</v>
      </c>
      <c r="BR272" s="39">
        <v>4660</v>
      </c>
      <c r="BS272" s="39">
        <v>3010</v>
      </c>
      <c r="BT272" s="39">
        <v>1640</v>
      </c>
      <c r="BU272" s="39">
        <v>70</v>
      </c>
      <c r="BV272" s="39" t="s">
        <v>334</v>
      </c>
      <c r="BW272" s="39">
        <v>58000</v>
      </c>
      <c r="BX272" s="39">
        <v>4600</v>
      </c>
      <c r="BY272" s="39">
        <v>12170</v>
      </c>
      <c r="BZ272" s="39">
        <v>23820</v>
      </c>
      <c r="CA272" s="39">
        <v>8450</v>
      </c>
      <c r="CB272" s="39">
        <v>4750</v>
      </c>
      <c r="CC272" s="39">
        <v>3000</v>
      </c>
      <c r="CD272" s="39">
        <v>1660</v>
      </c>
      <c r="CE272" s="39">
        <v>70</v>
      </c>
      <c r="CF272" s="39" t="s">
        <v>334</v>
      </c>
      <c r="CG272" s="39">
        <v>58510</v>
      </c>
      <c r="CH272" s="39">
        <v>4690</v>
      </c>
      <c r="CI272" s="39">
        <v>12260</v>
      </c>
      <c r="CJ272" s="39">
        <v>24080</v>
      </c>
      <c r="CK272" s="39">
        <v>8670</v>
      </c>
      <c r="CL272" s="39">
        <v>4800</v>
      </c>
      <c r="CM272" s="39">
        <v>3040</v>
      </c>
      <c r="CN272" s="39">
        <v>1690</v>
      </c>
      <c r="CO272" s="39">
        <v>70</v>
      </c>
      <c r="CP272" s="39" t="s">
        <v>334</v>
      </c>
      <c r="CQ272" s="39">
        <v>59310</v>
      </c>
      <c r="CR272" s="39">
        <v>4770</v>
      </c>
      <c r="CS272" s="39">
        <v>12340</v>
      </c>
      <c r="CT272" s="39">
        <v>24370</v>
      </c>
      <c r="CU272" s="39">
        <v>8750</v>
      </c>
      <c r="CV272" s="39">
        <v>4840</v>
      </c>
      <c r="CW272" s="39">
        <v>3040</v>
      </c>
      <c r="CX272" s="39">
        <v>1700</v>
      </c>
      <c r="CY272" s="39">
        <v>70</v>
      </c>
      <c r="CZ272" s="39" t="s">
        <v>334</v>
      </c>
      <c r="DA272" s="39">
        <v>59880</v>
      </c>
      <c r="DB272" s="39">
        <v>4850</v>
      </c>
      <c r="DC272" s="39">
        <v>12400</v>
      </c>
      <c r="DD272" s="39">
        <v>24460</v>
      </c>
      <c r="DE272" s="39">
        <v>9030</v>
      </c>
      <c r="DF272" s="39">
        <v>4880</v>
      </c>
      <c r="DG272" s="39">
        <v>3060</v>
      </c>
      <c r="DH272" s="39">
        <v>1710</v>
      </c>
      <c r="DI272" s="39">
        <v>80</v>
      </c>
      <c r="DJ272" s="39" t="s">
        <v>334</v>
      </c>
      <c r="DK272" s="39">
        <v>60480</v>
      </c>
      <c r="DL272" s="39">
        <v>4960</v>
      </c>
      <c r="DM272" s="39">
        <v>12500</v>
      </c>
      <c r="DN272" s="39">
        <v>24740</v>
      </c>
      <c r="DO272" s="39">
        <v>9200</v>
      </c>
      <c r="DP272" s="39">
        <v>4890</v>
      </c>
      <c r="DQ272" s="39">
        <v>3060</v>
      </c>
      <c r="DR272" s="39">
        <v>1720</v>
      </c>
      <c r="DS272" s="39">
        <v>90</v>
      </c>
      <c r="DT272" s="39" t="s">
        <v>334</v>
      </c>
      <c r="DU272" s="39">
        <v>61160</v>
      </c>
      <c r="DV272" s="39">
        <v>5100</v>
      </c>
      <c r="DW272" s="39">
        <v>12630</v>
      </c>
      <c r="DX272" s="39">
        <v>25410</v>
      </c>
      <c r="DY272" s="39">
        <v>9450</v>
      </c>
      <c r="DZ272" s="39">
        <v>4980</v>
      </c>
      <c r="EA272" s="39">
        <v>3060</v>
      </c>
      <c r="EB272" s="39">
        <v>1720</v>
      </c>
      <c r="EC272" s="39">
        <v>80</v>
      </c>
      <c r="ED272" s="39" t="s">
        <v>334</v>
      </c>
      <c r="EE272" s="39">
        <v>62430</v>
      </c>
      <c r="EF272" s="39">
        <v>5140</v>
      </c>
      <c r="EG272" s="39">
        <v>12730</v>
      </c>
      <c r="EH272" s="39">
        <v>25710</v>
      </c>
      <c r="EI272" s="39">
        <v>9630</v>
      </c>
      <c r="EJ272" s="39">
        <v>5040</v>
      </c>
      <c r="EK272" s="39">
        <v>3090</v>
      </c>
      <c r="EL272" s="39">
        <v>1730</v>
      </c>
      <c r="EM272" s="39">
        <v>80</v>
      </c>
      <c r="EN272" s="39" t="s">
        <v>334</v>
      </c>
      <c r="EO272" s="39">
        <v>63140</v>
      </c>
      <c r="EP272" s="39">
        <v>5250</v>
      </c>
      <c r="EQ272" s="39">
        <v>12900</v>
      </c>
      <c r="ER272" s="39">
        <v>26120</v>
      </c>
      <c r="ES272" s="39">
        <v>9550</v>
      </c>
      <c r="ET272" s="39">
        <v>5060</v>
      </c>
      <c r="EU272" s="39">
        <v>3120</v>
      </c>
      <c r="EV272" s="39">
        <v>1730</v>
      </c>
      <c r="EW272" s="39">
        <v>80</v>
      </c>
      <c r="EX272" s="39" t="s">
        <v>334</v>
      </c>
      <c r="EY272" s="39">
        <v>63810</v>
      </c>
      <c r="EZ272" s="39">
        <v>5310</v>
      </c>
      <c r="FA272" s="39">
        <v>13040</v>
      </c>
      <c r="FB272" s="39">
        <v>26510</v>
      </c>
      <c r="FC272" s="39">
        <v>9560</v>
      </c>
      <c r="FD272" s="39">
        <v>5070</v>
      </c>
      <c r="FE272" s="39">
        <v>3160</v>
      </c>
      <c r="FF272" s="39">
        <v>1740</v>
      </c>
      <c r="FG272" s="39">
        <v>80</v>
      </c>
      <c r="FH272" s="39" t="s">
        <v>334</v>
      </c>
      <c r="FI272" s="39">
        <v>64470</v>
      </c>
      <c r="FJ272" s="39">
        <v>5470</v>
      </c>
      <c r="FK272" s="39">
        <v>13230</v>
      </c>
      <c r="FL272" s="39">
        <v>26840</v>
      </c>
      <c r="FM272" s="39">
        <v>9770</v>
      </c>
      <c r="FN272" s="39">
        <v>5160</v>
      </c>
      <c r="FO272" s="39">
        <v>3180</v>
      </c>
      <c r="FP272" s="39">
        <v>1760</v>
      </c>
      <c r="FQ272" s="39">
        <v>80</v>
      </c>
      <c r="FR272" s="39" t="s">
        <v>334</v>
      </c>
      <c r="FS272" s="39">
        <v>65480</v>
      </c>
      <c r="FT272" s="39">
        <v>5580</v>
      </c>
      <c r="FU272" s="39">
        <v>13270</v>
      </c>
      <c r="FV272" s="39">
        <v>27120</v>
      </c>
      <c r="FW272" s="39">
        <v>9940</v>
      </c>
      <c r="FX272" s="39">
        <v>5200</v>
      </c>
      <c r="FY272" s="39">
        <v>3200</v>
      </c>
      <c r="FZ272" s="39">
        <v>1770</v>
      </c>
      <c r="GA272" s="39">
        <v>80</v>
      </c>
      <c r="GB272" s="39" t="s">
        <v>334</v>
      </c>
      <c r="GC272" s="39">
        <v>66170</v>
      </c>
      <c r="GD272" s="39">
        <v>5590</v>
      </c>
      <c r="GE272" s="39">
        <v>13270</v>
      </c>
      <c r="GF272" s="39">
        <v>27220</v>
      </c>
      <c r="GG272" s="39">
        <v>10110</v>
      </c>
      <c r="GH272" s="39">
        <v>5240</v>
      </c>
      <c r="GI272" s="39">
        <v>3210</v>
      </c>
      <c r="GJ272" s="39">
        <v>1780</v>
      </c>
      <c r="GK272" s="39">
        <v>80</v>
      </c>
      <c r="GL272" s="39" t="s">
        <v>334</v>
      </c>
      <c r="GM272" s="39">
        <v>66500</v>
      </c>
      <c r="GN272" s="39">
        <v>5550</v>
      </c>
      <c r="GO272" s="39">
        <v>13310</v>
      </c>
      <c r="GP272" s="39">
        <v>27510</v>
      </c>
      <c r="GQ272" s="39">
        <v>10290</v>
      </c>
      <c r="GR272" s="39">
        <v>5250</v>
      </c>
      <c r="GS272" s="39">
        <v>3230</v>
      </c>
      <c r="GT272" s="39">
        <v>1790</v>
      </c>
      <c r="GU272" s="39">
        <v>80</v>
      </c>
      <c r="GV272" s="39" t="s">
        <v>334</v>
      </c>
      <c r="GW272" s="39">
        <v>67000</v>
      </c>
      <c r="GX272" s="39">
        <v>5580</v>
      </c>
      <c r="GY272" s="39">
        <v>13340</v>
      </c>
      <c r="GZ272" s="39">
        <v>27700</v>
      </c>
      <c r="HA272" s="39">
        <v>10340</v>
      </c>
      <c r="HB272" s="39">
        <v>5270</v>
      </c>
      <c r="HC272" s="39">
        <v>3240</v>
      </c>
      <c r="HD272" s="39">
        <v>1790</v>
      </c>
      <c r="HE272" s="39">
        <v>80</v>
      </c>
      <c r="HF272" s="39" t="s">
        <v>334</v>
      </c>
      <c r="HG272" s="39">
        <v>67350</v>
      </c>
      <c r="HH272" s="39">
        <v>5660</v>
      </c>
      <c r="HI272" s="39">
        <v>13470</v>
      </c>
      <c r="HJ272" s="39">
        <v>27940</v>
      </c>
      <c r="HK272" s="39">
        <v>10470</v>
      </c>
      <c r="HL272" s="39">
        <v>5330</v>
      </c>
      <c r="HM272" s="39">
        <v>3250</v>
      </c>
      <c r="HN272" s="39">
        <v>1810</v>
      </c>
      <c r="HO272" s="39">
        <v>80</v>
      </c>
      <c r="HP272" s="39" t="s">
        <v>334</v>
      </c>
      <c r="HQ272" s="39">
        <v>68000</v>
      </c>
      <c r="HR272" s="39">
        <v>5830</v>
      </c>
      <c r="HS272" s="39">
        <v>13600</v>
      </c>
      <c r="HT272" s="39">
        <v>28140</v>
      </c>
      <c r="HU272" s="39">
        <v>10570</v>
      </c>
      <c r="HV272" s="39">
        <v>5370</v>
      </c>
      <c r="HW272" s="39">
        <v>3260</v>
      </c>
      <c r="HX272" s="39">
        <v>1820</v>
      </c>
      <c r="HY272" s="39">
        <v>80</v>
      </c>
      <c r="HZ272" s="39" t="s">
        <v>334</v>
      </c>
      <c r="IA272" s="39">
        <v>68670</v>
      </c>
      <c r="IB272" s="39">
        <v>6170</v>
      </c>
      <c r="IC272" s="39">
        <v>13710</v>
      </c>
      <c r="ID272" s="39">
        <v>28340</v>
      </c>
      <c r="IE272" s="39">
        <v>10750</v>
      </c>
      <c r="IF272" s="39">
        <v>5400</v>
      </c>
      <c r="IG272" s="39">
        <v>3270</v>
      </c>
      <c r="IH272" s="39">
        <v>1820</v>
      </c>
      <c r="II272" s="39">
        <v>80</v>
      </c>
      <c r="IJ272" s="39" t="s">
        <v>334</v>
      </c>
      <c r="IK272" s="39">
        <v>69540</v>
      </c>
      <c r="IL272" s="39">
        <v>6440</v>
      </c>
      <c r="IM272" s="39">
        <v>14000</v>
      </c>
      <c r="IN272" s="39">
        <v>28670</v>
      </c>
      <c r="IO272" s="39">
        <v>10860</v>
      </c>
      <c r="IP272" s="39">
        <v>5430</v>
      </c>
      <c r="IQ272" s="39">
        <v>3270</v>
      </c>
      <c r="IR272" s="39">
        <v>1840</v>
      </c>
      <c r="IS272" s="39">
        <v>80</v>
      </c>
      <c r="IT272" s="39" t="s">
        <v>334</v>
      </c>
      <c r="IU272" s="39">
        <v>70590</v>
      </c>
      <c r="IV272" s="39">
        <v>6780</v>
      </c>
      <c r="IW272" s="39">
        <v>14170</v>
      </c>
      <c r="IX272" s="39">
        <v>28890</v>
      </c>
      <c r="IY272" s="39">
        <v>10930</v>
      </c>
      <c r="IZ272" s="39">
        <v>5460</v>
      </c>
      <c r="JA272" s="39">
        <v>3280</v>
      </c>
      <c r="JB272" s="39">
        <v>1850</v>
      </c>
      <c r="JC272" s="39">
        <v>80</v>
      </c>
      <c r="JD272" s="39" t="s">
        <v>334</v>
      </c>
      <c r="JE272" s="39">
        <v>71440</v>
      </c>
      <c r="JF272" s="39">
        <v>7060</v>
      </c>
      <c r="JG272" s="39">
        <v>14270</v>
      </c>
      <c r="JH272" s="39">
        <v>29340</v>
      </c>
      <c r="JI272" s="39">
        <v>11010</v>
      </c>
      <c r="JJ272" s="39">
        <v>5620</v>
      </c>
      <c r="JK272" s="39">
        <v>3290</v>
      </c>
      <c r="JL272" s="39">
        <v>1850</v>
      </c>
      <c r="JM272" s="39">
        <v>80</v>
      </c>
      <c r="JN272" s="39" t="s">
        <v>334</v>
      </c>
      <c r="JO272" s="39">
        <v>72510</v>
      </c>
      <c r="JP272" s="39">
        <v>7400</v>
      </c>
      <c r="JQ272" s="39">
        <v>14310</v>
      </c>
      <c r="JR272" s="39">
        <v>29610</v>
      </c>
      <c r="JS272" s="39">
        <v>11220</v>
      </c>
      <c r="JT272" s="39">
        <v>5690</v>
      </c>
      <c r="JU272" s="39">
        <v>3300</v>
      </c>
      <c r="JV272" s="39">
        <v>1860</v>
      </c>
      <c r="JW272" s="39">
        <v>90</v>
      </c>
      <c r="JX272" s="39" t="s">
        <v>334</v>
      </c>
      <c r="JY272" s="39">
        <v>73460</v>
      </c>
      <c r="JZ272" s="39">
        <v>7580</v>
      </c>
      <c r="KA272" s="39">
        <v>14470</v>
      </c>
      <c r="KB272" s="39">
        <v>29790</v>
      </c>
      <c r="KC272" s="39">
        <v>11290</v>
      </c>
      <c r="KD272" s="39">
        <v>5720</v>
      </c>
      <c r="KE272" s="39">
        <v>3320</v>
      </c>
      <c r="KF272" s="39">
        <v>1870</v>
      </c>
      <c r="KG272" s="39">
        <v>90</v>
      </c>
      <c r="KH272" s="39" t="s">
        <v>334</v>
      </c>
      <c r="KI272" s="39">
        <v>74120</v>
      </c>
      <c r="KJ272" s="39">
        <v>7680</v>
      </c>
      <c r="KK272" s="39">
        <v>14680</v>
      </c>
      <c r="KL272" s="39">
        <v>30050</v>
      </c>
      <c r="KM272" s="39">
        <v>11520</v>
      </c>
      <c r="KN272" s="39">
        <v>5750</v>
      </c>
      <c r="KO272" s="39">
        <v>3340</v>
      </c>
      <c r="KP272" s="39">
        <v>1880</v>
      </c>
      <c r="KQ272" s="39">
        <v>90</v>
      </c>
      <c r="KR272" s="39" t="s">
        <v>334</v>
      </c>
      <c r="KS272" s="39">
        <v>74980</v>
      </c>
      <c r="KT272" s="39">
        <v>7740</v>
      </c>
      <c r="KU272" s="39">
        <v>14830</v>
      </c>
      <c r="KV272" s="39">
        <v>30430</v>
      </c>
      <c r="KW272" s="39">
        <v>11730</v>
      </c>
      <c r="KX272" s="39">
        <v>5860</v>
      </c>
      <c r="KY272" s="39">
        <v>3360</v>
      </c>
      <c r="KZ272" s="39">
        <v>1890</v>
      </c>
      <c r="LA272" s="39">
        <v>90</v>
      </c>
      <c r="LB272" s="39" t="s">
        <v>334</v>
      </c>
      <c r="LC272" s="39">
        <v>75910</v>
      </c>
      <c r="LD272" t="str">
        <f>INDEX(Lookup!$F$2:$F$375, MATCH(D272,Lookup!$A$2:$A$375,0))</f>
        <v>:</v>
      </c>
    </row>
    <row r="273" spans="2:316" ht="15" customHeight="1" x14ac:dyDescent="0.25">
      <c r="B273" s="1" t="s">
        <v>342</v>
      </c>
      <c r="C273" s="36">
        <v>350</v>
      </c>
      <c r="D273" s="36" t="s">
        <v>873</v>
      </c>
      <c r="E273" s="37" t="s">
        <v>874</v>
      </c>
      <c r="F273" s="38">
        <v>840</v>
      </c>
      <c r="G273" s="38">
        <v>7540</v>
      </c>
      <c r="H273" s="38">
        <v>17400</v>
      </c>
      <c r="I273" s="38">
        <v>9880</v>
      </c>
      <c r="J273" s="38">
        <v>3450</v>
      </c>
      <c r="K273" s="38">
        <v>1380</v>
      </c>
      <c r="L273" s="38">
        <v>260</v>
      </c>
      <c r="M273" s="38">
        <v>10</v>
      </c>
      <c r="N273" s="38" t="s">
        <v>334</v>
      </c>
      <c r="O273" s="39">
        <v>40760</v>
      </c>
      <c r="P273" s="39">
        <v>850</v>
      </c>
      <c r="Q273" s="39">
        <v>7800</v>
      </c>
      <c r="R273" s="39">
        <v>17450</v>
      </c>
      <c r="S273" s="39">
        <v>9900</v>
      </c>
      <c r="T273" s="39">
        <v>3420</v>
      </c>
      <c r="U273" s="39">
        <v>1390</v>
      </c>
      <c r="V273" s="39">
        <v>250</v>
      </c>
      <c r="W273" s="39">
        <v>10</v>
      </c>
      <c r="X273" s="39" t="s">
        <v>334</v>
      </c>
      <c r="Y273" s="39">
        <v>41060</v>
      </c>
      <c r="Z273" s="39">
        <v>820</v>
      </c>
      <c r="AA273" s="39">
        <v>8100</v>
      </c>
      <c r="AB273" s="39">
        <v>17590</v>
      </c>
      <c r="AC273" s="39">
        <v>10010</v>
      </c>
      <c r="AD273" s="39">
        <v>3410</v>
      </c>
      <c r="AE273" s="39">
        <v>1390</v>
      </c>
      <c r="AF273" s="39">
        <v>250</v>
      </c>
      <c r="AG273" s="39">
        <v>10</v>
      </c>
      <c r="AH273" s="39" t="s">
        <v>334</v>
      </c>
      <c r="AI273" s="39">
        <v>41570</v>
      </c>
      <c r="AJ273" s="39">
        <v>810</v>
      </c>
      <c r="AK273" s="39">
        <v>8460</v>
      </c>
      <c r="AL273" s="39">
        <v>18390</v>
      </c>
      <c r="AM273" s="39">
        <v>10480</v>
      </c>
      <c r="AN273" s="39">
        <v>3470</v>
      </c>
      <c r="AO273" s="39">
        <v>1400</v>
      </c>
      <c r="AP273" s="39">
        <v>260</v>
      </c>
      <c r="AQ273" s="39">
        <v>10</v>
      </c>
      <c r="AR273" s="39" t="s">
        <v>334</v>
      </c>
      <c r="AS273" s="39">
        <v>43280</v>
      </c>
      <c r="AT273" s="39">
        <v>820</v>
      </c>
      <c r="AU273" s="39">
        <v>8630</v>
      </c>
      <c r="AV273" s="39">
        <v>18450</v>
      </c>
      <c r="AW273" s="39">
        <v>10560</v>
      </c>
      <c r="AX273" s="39">
        <v>3490</v>
      </c>
      <c r="AY273" s="39">
        <v>1380</v>
      </c>
      <c r="AZ273" s="39">
        <v>260</v>
      </c>
      <c r="BA273" s="39">
        <v>10</v>
      </c>
      <c r="BB273" s="39" t="s">
        <v>334</v>
      </c>
      <c r="BC273" s="39">
        <v>43600</v>
      </c>
      <c r="BD273" s="39">
        <v>890</v>
      </c>
      <c r="BE273" s="39">
        <v>8680</v>
      </c>
      <c r="BF273" s="39">
        <v>18560</v>
      </c>
      <c r="BG273" s="39">
        <v>10650</v>
      </c>
      <c r="BH273" s="39">
        <v>3550</v>
      </c>
      <c r="BI273" s="39">
        <v>1410</v>
      </c>
      <c r="BJ273" s="39">
        <v>270</v>
      </c>
      <c r="BK273" s="39">
        <v>10</v>
      </c>
      <c r="BL273" s="39" t="s">
        <v>334</v>
      </c>
      <c r="BM273" s="39">
        <v>44010</v>
      </c>
      <c r="BN273" s="39">
        <v>890</v>
      </c>
      <c r="BO273" s="39">
        <v>8730</v>
      </c>
      <c r="BP273" s="39">
        <v>18650</v>
      </c>
      <c r="BQ273" s="39">
        <v>10750</v>
      </c>
      <c r="BR273" s="39">
        <v>3640</v>
      </c>
      <c r="BS273" s="39">
        <v>1420</v>
      </c>
      <c r="BT273" s="39">
        <v>270</v>
      </c>
      <c r="BU273" s="39">
        <v>10</v>
      </c>
      <c r="BV273" s="39" t="s">
        <v>334</v>
      </c>
      <c r="BW273" s="39">
        <v>44350</v>
      </c>
      <c r="BX273" s="39">
        <v>900</v>
      </c>
      <c r="BY273" s="39">
        <v>8790</v>
      </c>
      <c r="BZ273" s="39">
        <v>18830</v>
      </c>
      <c r="CA273" s="39">
        <v>10890</v>
      </c>
      <c r="CB273" s="39">
        <v>3710</v>
      </c>
      <c r="CC273" s="39">
        <v>1450</v>
      </c>
      <c r="CD273" s="39">
        <v>270</v>
      </c>
      <c r="CE273" s="39">
        <v>10</v>
      </c>
      <c r="CF273" s="39" t="s">
        <v>334</v>
      </c>
      <c r="CG273" s="39">
        <v>44840</v>
      </c>
      <c r="CH273" s="39">
        <v>900</v>
      </c>
      <c r="CI273" s="39">
        <v>8980</v>
      </c>
      <c r="CJ273" s="39">
        <v>19030</v>
      </c>
      <c r="CK273" s="39">
        <v>11100</v>
      </c>
      <c r="CL273" s="39">
        <v>3770</v>
      </c>
      <c r="CM273" s="39">
        <v>1470</v>
      </c>
      <c r="CN273" s="39">
        <v>270</v>
      </c>
      <c r="CO273" s="39">
        <v>10</v>
      </c>
      <c r="CP273" s="39" t="s">
        <v>334</v>
      </c>
      <c r="CQ273" s="39">
        <v>45520</v>
      </c>
      <c r="CR273" s="39">
        <v>910</v>
      </c>
      <c r="CS273" s="39">
        <v>9110</v>
      </c>
      <c r="CT273" s="39">
        <v>19310</v>
      </c>
      <c r="CU273" s="39">
        <v>11190</v>
      </c>
      <c r="CV273" s="39">
        <v>3830</v>
      </c>
      <c r="CW273" s="39">
        <v>1500</v>
      </c>
      <c r="CX273" s="39">
        <v>270</v>
      </c>
      <c r="CY273" s="39">
        <v>10</v>
      </c>
      <c r="CZ273" s="39" t="s">
        <v>334</v>
      </c>
      <c r="DA273" s="39">
        <v>46120</v>
      </c>
      <c r="DB273" s="39">
        <v>900</v>
      </c>
      <c r="DC273" s="39">
        <v>9180</v>
      </c>
      <c r="DD273" s="39">
        <v>19440</v>
      </c>
      <c r="DE273" s="39">
        <v>11270</v>
      </c>
      <c r="DF273" s="39">
        <v>3830</v>
      </c>
      <c r="DG273" s="39">
        <v>1510</v>
      </c>
      <c r="DH273" s="39">
        <v>270</v>
      </c>
      <c r="DI273" s="39">
        <v>10</v>
      </c>
      <c r="DJ273" s="39" t="s">
        <v>334</v>
      </c>
      <c r="DK273" s="39">
        <v>46410</v>
      </c>
      <c r="DL273" s="39">
        <v>910</v>
      </c>
      <c r="DM273" s="39">
        <v>9220</v>
      </c>
      <c r="DN273" s="39">
        <v>19530</v>
      </c>
      <c r="DO273" s="39">
        <v>11390</v>
      </c>
      <c r="DP273" s="39">
        <v>3780</v>
      </c>
      <c r="DQ273" s="39">
        <v>1510</v>
      </c>
      <c r="DR273" s="39">
        <v>280</v>
      </c>
      <c r="DS273" s="39">
        <v>10</v>
      </c>
      <c r="DT273" s="39" t="s">
        <v>334</v>
      </c>
      <c r="DU273" s="39">
        <v>46620</v>
      </c>
      <c r="DV273" s="39">
        <v>1050</v>
      </c>
      <c r="DW273" s="39">
        <v>9200</v>
      </c>
      <c r="DX273" s="39">
        <v>19880</v>
      </c>
      <c r="DY273" s="39">
        <v>11500</v>
      </c>
      <c r="DZ273" s="39">
        <v>3830</v>
      </c>
      <c r="EA273" s="39">
        <v>1530</v>
      </c>
      <c r="EB273" s="39">
        <v>300</v>
      </c>
      <c r="EC273" s="39">
        <v>10</v>
      </c>
      <c r="ED273" s="39" t="s">
        <v>334</v>
      </c>
      <c r="EE273" s="39">
        <v>47290</v>
      </c>
      <c r="EF273" s="39">
        <v>1100</v>
      </c>
      <c r="EG273" s="39">
        <v>9020</v>
      </c>
      <c r="EH273" s="39">
        <v>20220</v>
      </c>
      <c r="EI273" s="39">
        <v>11610</v>
      </c>
      <c r="EJ273" s="39">
        <v>3880</v>
      </c>
      <c r="EK273" s="39">
        <v>1550</v>
      </c>
      <c r="EL273" s="39">
        <v>300</v>
      </c>
      <c r="EM273" s="39">
        <v>10</v>
      </c>
      <c r="EN273" s="39" t="s">
        <v>334</v>
      </c>
      <c r="EO273" s="39">
        <v>47700</v>
      </c>
      <c r="EP273" s="39">
        <v>1110</v>
      </c>
      <c r="EQ273" s="39">
        <v>9110</v>
      </c>
      <c r="ER273" s="39">
        <v>20430</v>
      </c>
      <c r="ES273" s="39">
        <v>11750</v>
      </c>
      <c r="ET273" s="39">
        <v>3920</v>
      </c>
      <c r="EU273" s="39">
        <v>1540</v>
      </c>
      <c r="EV273" s="39">
        <v>310</v>
      </c>
      <c r="EW273" s="39">
        <v>10</v>
      </c>
      <c r="EX273" s="39" t="s">
        <v>334</v>
      </c>
      <c r="EY273" s="39">
        <v>48170</v>
      </c>
      <c r="EZ273" s="39">
        <v>1120</v>
      </c>
      <c r="FA273" s="39">
        <v>9210</v>
      </c>
      <c r="FB273" s="39">
        <v>20810</v>
      </c>
      <c r="FC273" s="39">
        <v>11940</v>
      </c>
      <c r="FD273" s="39">
        <v>3930</v>
      </c>
      <c r="FE273" s="39">
        <v>1550</v>
      </c>
      <c r="FF273" s="39">
        <v>310</v>
      </c>
      <c r="FG273" s="39">
        <v>10</v>
      </c>
      <c r="FH273" s="39" t="s">
        <v>334</v>
      </c>
      <c r="FI273" s="39">
        <v>48860</v>
      </c>
      <c r="FJ273" s="39">
        <v>1140</v>
      </c>
      <c r="FK273" s="39">
        <v>9250</v>
      </c>
      <c r="FL273" s="39">
        <v>21280</v>
      </c>
      <c r="FM273" s="39">
        <v>12210</v>
      </c>
      <c r="FN273" s="39">
        <v>3960</v>
      </c>
      <c r="FO273" s="39">
        <v>1550</v>
      </c>
      <c r="FP273" s="39">
        <v>310</v>
      </c>
      <c r="FQ273" s="39">
        <v>10</v>
      </c>
      <c r="FR273" s="39" t="s">
        <v>334</v>
      </c>
      <c r="FS273" s="39">
        <v>49720</v>
      </c>
      <c r="FT273" s="39">
        <v>1170</v>
      </c>
      <c r="FU273" s="39">
        <v>9340</v>
      </c>
      <c r="FV273" s="39">
        <v>21420</v>
      </c>
      <c r="FW273" s="39">
        <v>12380</v>
      </c>
      <c r="FX273" s="39">
        <v>3990</v>
      </c>
      <c r="FY273" s="39">
        <v>1570</v>
      </c>
      <c r="FZ273" s="39">
        <v>320</v>
      </c>
      <c r="GA273" s="39">
        <v>10</v>
      </c>
      <c r="GB273" s="39" t="s">
        <v>334</v>
      </c>
      <c r="GC273" s="39">
        <v>50180</v>
      </c>
      <c r="GD273" s="39">
        <v>1240</v>
      </c>
      <c r="GE273" s="39">
        <v>9360</v>
      </c>
      <c r="GF273" s="39">
        <v>21570</v>
      </c>
      <c r="GG273" s="39">
        <v>12430</v>
      </c>
      <c r="GH273" s="39">
        <v>4030</v>
      </c>
      <c r="GI273" s="39">
        <v>1580</v>
      </c>
      <c r="GJ273" s="39">
        <v>320</v>
      </c>
      <c r="GK273" s="39">
        <v>10</v>
      </c>
      <c r="GL273" s="39" t="s">
        <v>334</v>
      </c>
      <c r="GM273" s="39">
        <v>50530</v>
      </c>
      <c r="GN273" s="39">
        <v>1270</v>
      </c>
      <c r="GO273" s="39">
        <v>9360</v>
      </c>
      <c r="GP273" s="39">
        <v>21600</v>
      </c>
      <c r="GQ273" s="39">
        <v>12490</v>
      </c>
      <c r="GR273" s="39">
        <v>4110</v>
      </c>
      <c r="GS273" s="39">
        <v>1580</v>
      </c>
      <c r="GT273" s="39">
        <v>320</v>
      </c>
      <c r="GU273" s="39">
        <v>10</v>
      </c>
      <c r="GV273" s="39" t="s">
        <v>334</v>
      </c>
      <c r="GW273" s="39">
        <v>50740</v>
      </c>
      <c r="GX273" s="39">
        <v>1270</v>
      </c>
      <c r="GY273" s="39">
        <v>9360</v>
      </c>
      <c r="GZ273" s="39">
        <v>21600</v>
      </c>
      <c r="HA273" s="39">
        <v>12560</v>
      </c>
      <c r="HB273" s="39">
        <v>4190</v>
      </c>
      <c r="HC273" s="39">
        <v>1590</v>
      </c>
      <c r="HD273" s="39">
        <v>330</v>
      </c>
      <c r="HE273" s="39">
        <v>10</v>
      </c>
      <c r="HF273" s="39" t="s">
        <v>334</v>
      </c>
      <c r="HG273" s="39">
        <v>50910</v>
      </c>
      <c r="HH273" s="39">
        <v>1290</v>
      </c>
      <c r="HI273" s="39">
        <v>9330</v>
      </c>
      <c r="HJ273" s="39">
        <v>21680</v>
      </c>
      <c r="HK273" s="39">
        <v>12640</v>
      </c>
      <c r="HL273" s="39">
        <v>4270</v>
      </c>
      <c r="HM273" s="39">
        <v>1610</v>
      </c>
      <c r="HN273" s="39">
        <v>320</v>
      </c>
      <c r="HO273" s="39">
        <v>10</v>
      </c>
      <c r="HP273" s="39" t="s">
        <v>334</v>
      </c>
      <c r="HQ273" s="39">
        <v>51150</v>
      </c>
      <c r="HR273" s="39">
        <v>1340</v>
      </c>
      <c r="HS273" s="39">
        <v>9370</v>
      </c>
      <c r="HT273" s="39">
        <v>21950</v>
      </c>
      <c r="HU273" s="39">
        <v>12730</v>
      </c>
      <c r="HV273" s="39">
        <v>4350</v>
      </c>
      <c r="HW273" s="39">
        <v>1640</v>
      </c>
      <c r="HX273" s="39">
        <v>330</v>
      </c>
      <c r="HY273" s="39">
        <v>10</v>
      </c>
      <c r="HZ273" s="39" t="s">
        <v>334</v>
      </c>
      <c r="IA273" s="39">
        <v>51720</v>
      </c>
      <c r="IB273" s="39">
        <v>1390</v>
      </c>
      <c r="IC273" s="39">
        <v>9530</v>
      </c>
      <c r="ID273" s="39">
        <v>22290</v>
      </c>
      <c r="IE273" s="39">
        <v>12870</v>
      </c>
      <c r="IF273" s="39">
        <v>4440</v>
      </c>
      <c r="IG273" s="39">
        <v>1670</v>
      </c>
      <c r="IH273" s="39">
        <v>330</v>
      </c>
      <c r="II273" s="39">
        <v>10</v>
      </c>
      <c r="IJ273" s="39" t="s">
        <v>334</v>
      </c>
      <c r="IK273" s="39">
        <v>52520</v>
      </c>
      <c r="IL273" s="39">
        <v>1480</v>
      </c>
      <c r="IM273" s="39">
        <v>9740</v>
      </c>
      <c r="IN273" s="39">
        <v>22450</v>
      </c>
      <c r="IO273" s="39">
        <v>12910</v>
      </c>
      <c r="IP273" s="39">
        <v>4490</v>
      </c>
      <c r="IQ273" s="39">
        <v>1700</v>
      </c>
      <c r="IR273" s="39">
        <v>330</v>
      </c>
      <c r="IS273" s="39">
        <v>10</v>
      </c>
      <c r="IT273" s="39" t="s">
        <v>334</v>
      </c>
      <c r="IU273" s="39">
        <v>53110</v>
      </c>
      <c r="IV273" s="39">
        <v>1540</v>
      </c>
      <c r="IW273" s="39">
        <v>9920</v>
      </c>
      <c r="IX273" s="39">
        <v>22720</v>
      </c>
      <c r="IY273" s="39">
        <v>13020</v>
      </c>
      <c r="IZ273" s="39">
        <v>4530</v>
      </c>
      <c r="JA273" s="39">
        <v>1700</v>
      </c>
      <c r="JB273" s="39">
        <v>340</v>
      </c>
      <c r="JC273" s="39">
        <v>10</v>
      </c>
      <c r="JD273" s="39" t="s">
        <v>334</v>
      </c>
      <c r="JE273" s="39">
        <v>53790</v>
      </c>
      <c r="JF273" s="39">
        <v>1590</v>
      </c>
      <c r="JG273" s="39">
        <v>10140</v>
      </c>
      <c r="JH273" s="39">
        <v>22930</v>
      </c>
      <c r="JI273" s="39">
        <v>13100</v>
      </c>
      <c r="JJ273" s="39">
        <v>4560</v>
      </c>
      <c r="JK273" s="39">
        <v>1710</v>
      </c>
      <c r="JL273" s="39">
        <v>340</v>
      </c>
      <c r="JM273" s="39">
        <v>10</v>
      </c>
      <c r="JN273" s="39" t="s">
        <v>334</v>
      </c>
      <c r="JO273" s="39">
        <v>54360</v>
      </c>
      <c r="JP273" s="39">
        <v>1620</v>
      </c>
      <c r="JQ273" s="39">
        <v>10280</v>
      </c>
      <c r="JR273" s="39">
        <v>23230</v>
      </c>
      <c r="JS273" s="39">
        <v>13120</v>
      </c>
      <c r="JT273" s="39">
        <v>4610</v>
      </c>
      <c r="JU273" s="39">
        <v>1710</v>
      </c>
      <c r="JV273" s="39">
        <v>340</v>
      </c>
      <c r="JW273" s="39">
        <v>10</v>
      </c>
      <c r="JX273" s="39" t="s">
        <v>334</v>
      </c>
      <c r="JY273" s="39">
        <v>54900</v>
      </c>
      <c r="JZ273" s="39">
        <v>1560</v>
      </c>
      <c r="KA273" s="39">
        <v>10490</v>
      </c>
      <c r="KB273" s="39">
        <v>23430</v>
      </c>
      <c r="KC273" s="39">
        <v>13150</v>
      </c>
      <c r="KD273" s="39">
        <v>4620</v>
      </c>
      <c r="KE273" s="39">
        <v>1710</v>
      </c>
      <c r="KF273" s="39">
        <v>340</v>
      </c>
      <c r="KG273" s="39">
        <v>10</v>
      </c>
      <c r="KH273" s="39" t="s">
        <v>334</v>
      </c>
      <c r="KI273" s="39">
        <v>55300</v>
      </c>
      <c r="KJ273" s="39">
        <v>1570</v>
      </c>
      <c r="KK273" s="39">
        <v>10620</v>
      </c>
      <c r="KL273" s="39">
        <v>23650</v>
      </c>
      <c r="KM273" s="39">
        <v>13180</v>
      </c>
      <c r="KN273" s="39">
        <v>4630</v>
      </c>
      <c r="KO273" s="39">
        <v>1720</v>
      </c>
      <c r="KP273" s="39">
        <v>340</v>
      </c>
      <c r="KQ273" s="39">
        <v>10</v>
      </c>
      <c r="KR273" s="39" t="s">
        <v>334</v>
      </c>
      <c r="KS273" s="39">
        <v>55720</v>
      </c>
      <c r="KT273" s="39">
        <v>1630</v>
      </c>
      <c r="KU273" s="39">
        <v>10670</v>
      </c>
      <c r="KV273" s="39">
        <v>23800</v>
      </c>
      <c r="KW273" s="39">
        <v>13300</v>
      </c>
      <c r="KX273" s="39">
        <v>4640</v>
      </c>
      <c r="KY273" s="39">
        <v>1710</v>
      </c>
      <c r="KZ273" s="39">
        <v>350</v>
      </c>
      <c r="LA273" s="39">
        <v>10</v>
      </c>
      <c r="LB273" s="39" t="s">
        <v>334</v>
      </c>
      <c r="LC273" s="39">
        <v>56110</v>
      </c>
      <c r="LD273" t="str">
        <f>INDEX(Lookup!$F$2:$F$375, MATCH(D273,Lookup!$A$2:$A$375,0))</f>
        <v>:</v>
      </c>
    </row>
    <row r="274" spans="2:316" ht="15" customHeight="1" x14ac:dyDescent="0.25">
      <c r="B274" s="1" t="s">
        <v>342</v>
      </c>
      <c r="C274" s="36">
        <v>1780</v>
      </c>
      <c r="D274" s="36" t="s">
        <v>875</v>
      </c>
      <c r="E274" s="37" t="s">
        <v>876</v>
      </c>
      <c r="F274" s="38">
        <v>24120</v>
      </c>
      <c r="G274" s="38">
        <v>29610</v>
      </c>
      <c r="H274" s="38">
        <v>19390</v>
      </c>
      <c r="I274" s="38">
        <v>8580</v>
      </c>
      <c r="J274" s="38">
        <v>2790</v>
      </c>
      <c r="K274" s="38">
        <v>1390</v>
      </c>
      <c r="L274" s="38">
        <v>480</v>
      </c>
      <c r="M274" s="38">
        <v>20</v>
      </c>
      <c r="N274" s="38" t="s">
        <v>334</v>
      </c>
      <c r="O274" s="39">
        <v>86370</v>
      </c>
      <c r="P274" s="39">
        <v>24540</v>
      </c>
      <c r="Q274" s="39">
        <v>29820</v>
      </c>
      <c r="R274" s="39">
        <v>19450</v>
      </c>
      <c r="S274" s="39">
        <v>8510</v>
      </c>
      <c r="T274" s="39">
        <v>2790</v>
      </c>
      <c r="U274" s="39">
        <v>1350</v>
      </c>
      <c r="V274" s="39">
        <v>470</v>
      </c>
      <c r="W274" s="39">
        <v>20</v>
      </c>
      <c r="X274" s="39" t="s">
        <v>334</v>
      </c>
      <c r="Y274" s="39">
        <v>86960</v>
      </c>
      <c r="Z274" s="39">
        <v>24870</v>
      </c>
      <c r="AA274" s="39">
        <v>29950</v>
      </c>
      <c r="AB274" s="39">
        <v>19480</v>
      </c>
      <c r="AC274" s="39">
        <v>8380</v>
      </c>
      <c r="AD274" s="39">
        <v>2700</v>
      </c>
      <c r="AE274" s="39">
        <v>1330</v>
      </c>
      <c r="AF274" s="39">
        <v>470</v>
      </c>
      <c r="AG274" s="39">
        <v>20</v>
      </c>
      <c r="AH274" s="39" t="s">
        <v>334</v>
      </c>
      <c r="AI274" s="39">
        <v>87200</v>
      </c>
      <c r="AJ274" s="39">
        <v>25710</v>
      </c>
      <c r="AK274" s="39">
        <v>29830</v>
      </c>
      <c r="AL274" s="39">
        <v>19510</v>
      </c>
      <c r="AM274" s="39">
        <v>8340</v>
      </c>
      <c r="AN274" s="39">
        <v>2750</v>
      </c>
      <c r="AO274" s="39">
        <v>1300</v>
      </c>
      <c r="AP274" s="39">
        <v>460</v>
      </c>
      <c r="AQ274" s="39">
        <v>20</v>
      </c>
      <c r="AR274" s="39" t="s">
        <v>334</v>
      </c>
      <c r="AS274" s="39">
        <v>87900</v>
      </c>
      <c r="AT274" s="39">
        <v>26430</v>
      </c>
      <c r="AU274" s="39">
        <v>29750</v>
      </c>
      <c r="AV274" s="39">
        <v>19560</v>
      </c>
      <c r="AW274" s="39">
        <v>8390</v>
      </c>
      <c r="AX274" s="39">
        <v>2740</v>
      </c>
      <c r="AY274" s="39">
        <v>1290</v>
      </c>
      <c r="AZ274" s="39">
        <v>450</v>
      </c>
      <c r="BA274" s="39">
        <v>30</v>
      </c>
      <c r="BB274" s="39" t="s">
        <v>334</v>
      </c>
      <c r="BC274" s="39">
        <v>88630</v>
      </c>
      <c r="BD274" s="39">
        <v>26630</v>
      </c>
      <c r="BE274" s="39">
        <v>29870</v>
      </c>
      <c r="BF274" s="39">
        <v>19690</v>
      </c>
      <c r="BG274" s="39">
        <v>8380</v>
      </c>
      <c r="BH274" s="39">
        <v>2770</v>
      </c>
      <c r="BI274" s="39">
        <v>1290</v>
      </c>
      <c r="BJ274" s="39">
        <v>460</v>
      </c>
      <c r="BK274" s="39">
        <v>30</v>
      </c>
      <c r="BL274" s="39" t="s">
        <v>334</v>
      </c>
      <c r="BM274" s="39">
        <v>89110</v>
      </c>
      <c r="BN274" s="39">
        <v>26840</v>
      </c>
      <c r="BO274" s="39">
        <v>29960</v>
      </c>
      <c r="BP274" s="39">
        <v>19830</v>
      </c>
      <c r="BQ274" s="39">
        <v>8440</v>
      </c>
      <c r="BR274" s="39">
        <v>2840</v>
      </c>
      <c r="BS274" s="39">
        <v>1300</v>
      </c>
      <c r="BT274" s="39">
        <v>450</v>
      </c>
      <c r="BU274" s="39">
        <v>30</v>
      </c>
      <c r="BV274" s="39" t="s">
        <v>334</v>
      </c>
      <c r="BW274" s="39">
        <v>89690</v>
      </c>
      <c r="BX274" s="39">
        <v>27090</v>
      </c>
      <c r="BY274" s="39">
        <v>29970</v>
      </c>
      <c r="BZ274" s="39">
        <v>19960</v>
      </c>
      <c r="CA274" s="39">
        <v>8460</v>
      </c>
      <c r="CB274" s="39">
        <v>2880</v>
      </c>
      <c r="CC274" s="39">
        <v>1310</v>
      </c>
      <c r="CD274" s="39">
        <v>450</v>
      </c>
      <c r="CE274" s="39">
        <v>30</v>
      </c>
      <c r="CF274" s="39" t="s">
        <v>334</v>
      </c>
      <c r="CG274" s="39">
        <v>90140</v>
      </c>
      <c r="CH274" s="39">
        <v>27320</v>
      </c>
      <c r="CI274" s="39">
        <v>30030</v>
      </c>
      <c r="CJ274" s="39">
        <v>20130</v>
      </c>
      <c r="CK274" s="39">
        <v>8600</v>
      </c>
      <c r="CL274" s="39">
        <v>2910</v>
      </c>
      <c r="CM274" s="39">
        <v>1310</v>
      </c>
      <c r="CN274" s="39">
        <v>450</v>
      </c>
      <c r="CO274" s="39">
        <v>30</v>
      </c>
      <c r="CP274" s="39" t="s">
        <v>334</v>
      </c>
      <c r="CQ274" s="39">
        <v>90780</v>
      </c>
      <c r="CR274" s="39">
        <v>27480</v>
      </c>
      <c r="CS274" s="39">
        <v>30150</v>
      </c>
      <c r="CT274" s="39">
        <v>20230</v>
      </c>
      <c r="CU274" s="39">
        <v>8790</v>
      </c>
      <c r="CV274" s="39">
        <v>2960</v>
      </c>
      <c r="CW274" s="39">
        <v>1310</v>
      </c>
      <c r="CX274" s="39">
        <v>460</v>
      </c>
      <c r="CY274" s="39">
        <v>30</v>
      </c>
      <c r="CZ274" s="39" t="s">
        <v>334</v>
      </c>
      <c r="DA274" s="39">
        <v>91420</v>
      </c>
      <c r="DB274" s="39">
        <v>27740</v>
      </c>
      <c r="DC274" s="39">
        <v>30420</v>
      </c>
      <c r="DD274" s="39">
        <v>20510</v>
      </c>
      <c r="DE274" s="39">
        <v>8900</v>
      </c>
      <c r="DF274" s="39">
        <v>2980</v>
      </c>
      <c r="DG274" s="39">
        <v>1330</v>
      </c>
      <c r="DH274" s="39">
        <v>460</v>
      </c>
      <c r="DI274" s="39">
        <v>30</v>
      </c>
      <c r="DJ274" s="39" t="s">
        <v>334</v>
      </c>
      <c r="DK274" s="39">
        <v>92380</v>
      </c>
      <c r="DL274" s="39">
        <v>28160</v>
      </c>
      <c r="DM274" s="39">
        <v>30800</v>
      </c>
      <c r="DN274" s="39">
        <v>20880</v>
      </c>
      <c r="DO274" s="39">
        <v>8990</v>
      </c>
      <c r="DP274" s="39">
        <v>3000</v>
      </c>
      <c r="DQ274" s="39">
        <v>1330</v>
      </c>
      <c r="DR274" s="39">
        <v>460</v>
      </c>
      <c r="DS274" s="39">
        <v>30</v>
      </c>
      <c r="DT274" s="39" t="s">
        <v>334</v>
      </c>
      <c r="DU274" s="39">
        <v>93650</v>
      </c>
      <c r="DV274" s="39">
        <v>28480</v>
      </c>
      <c r="DW274" s="39">
        <v>31060</v>
      </c>
      <c r="DX274" s="39">
        <v>21110</v>
      </c>
      <c r="DY274" s="39">
        <v>9160</v>
      </c>
      <c r="DZ274" s="39">
        <v>3050</v>
      </c>
      <c r="EA274" s="39">
        <v>1330</v>
      </c>
      <c r="EB274" s="39">
        <v>460</v>
      </c>
      <c r="EC274" s="39">
        <v>30</v>
      </c>
      <c r="ED274" s="39" t="s">
        <v>334</v>
      </c>
      <c r="EE274" s="39">
        <v>94680</v>
      </c>
      <c r="EF274" s="39">
        <v>28840</v>
      </c>
      <c r="EG274" s="39">
        <v>31320</v>
      </c>
      <c r="EH274" s="39">
        <v>21330</v>
      </c>
      <c r="EI274" s="39">
        <v>9200</v>
      </c>
      <c r="EJ274" s="39">
        <v>3030</v>
      </c>
      <c r="EK274" s="39">
        <v>1340</v>
      </c>
      <c r="EL274" s="39">
        <v>470</v>
      </c>
      <c r="EM274" s="39">
        <v>30</v>
      </c>
      <c r="EN274" s="39" t="s">
        <v>334</v>
      </c>
      <c r="EO274" s="39">
        <v>95550</v>
      </c>
      <c r="EP274" s="39">
        <v>29440</v>
      </c>
      <c r="EQ274" s="39">
        <v>31710</v>
      </c>
      <c r="ER274" s="39">
        <v>21540</v>
      </c>
      <c r="ES274" s="39">
        <v>9190</v>
      </c>
      <c r="ET274" s="39">
        <v>3030</v>
      </c>
      <c r="EU274" s="39">
        <v>1340</v>
      </c>
      <c r="EV274" s="39">
        <v>460</v>
      </c>
      <c r="EW274" s="39">
        <v>30</v>
      </c>
      <c r="EX274" s="39" t="s">
        <v>334</v>
      </c>
      <c r="EY274" s="39">
        <v>96740</v>
      </c>
      <c r="EZ274" s="39">
        <v>30130</v>
      </c>
      <c r="FA274" s="39">
        <v>32110</v>
      </c>
      <c r="FB274" s="39">
        <v>21800</v>
      </c>
      <c r="FC274" s="39">
        <v>9190</v>
      </c>
      <c r="FD274" s="39">
        <v>3000</v>
      </c>
      <c r="FE274" s="39">
        <v>1350</v>
      </c>
      <c r="FF274" s="39">
        <v>460</v>
      </c>
      <c r="FG274" s="39">
        <v>30</v>
      </c>
      <c r="FH274" s="39" t="s">
        <v>334</v>
      </c>
      <c r="FI274" s="39">
        <v>98070</v>
      </c>
      <c r="FJ274" s="39">
        <v>30770</v>
      </c>
      <c r="FK274" s="39">
        <v>32420</v>
      </c>
      <c r="FL274" s="39">
        <v>21890</v>
      </c>
      <c r="FM274" s="39">
        <v>9060</v>
      </c>
      <c r="FN274" s="39">
        <v>2980</v>
      </c>
      <c r="FO274" s="39">
        <v>1360</v>
      </c>
      <c r="FP274" s="39">
        <v>460</v>
      </c>
      <c r="FQ274" s="39">
        <v>40</v>
      </c>
      <c r="FR274" s="39" t="s">
        <v>334</v>
      </c>
      <c r="FS274" s="39">
        <v>98970</v>
      </c>
      <c r="FT274" s="39">
        <v>31240</v>
      </c>
      <c r="FU274" s="39">
        <v>32600</v>
      </c>
      <c r="FV274" s="39">
        <v>21880</v>
      </c>
      <c r="FW274" s="39">
        <v>9060</v>
      </c>
      <c r="FX274" s="39">
        <v>2970</v>
      </c>
      <c r="FY274" s="39">
        <v>1370</v>
      </c>
      <c r="FZ274" s="39">
        <v>450</v>
      </c>
      <c r="GA274" s="39">
        <v>30</v>
      </c>
      <c r="GB274" s="39" t="s">
        <v>334</v>
      </c>
      <c r="GC274" s="39">
        <v>99610</v>
      </c>
      <c r="GD274" s="39">
        <v>31730</v>
      </c>
      <c r="GE274" s="39">
        <v>32800</v>
      </c>
      <c r="GF274" s="39">
        <v>22010</v>
      </c>
      <c r="GG274" s="39">
        <v>9120</v>
      </c>
      <c r="GH274" s="39">
        <v>2990</v>
      </c>
      <c r="GI274" s="39">
        <v>1370</v>
      </c>
      <c r="GJ274" s="39">
        <v>440</v>
      </c>
      <c r="GK274" s="39">
        <v>30</v>
      </c>
      <c r="GL274" s="39" t="s">
        <v>334</v>
      </c>
      <c r="GM274" s="39">
        <v>100490</v>
      </c>
      <c r="GN274" s="39">
        <v>32120</v>
      </c>
      <c r="GO274" s="39">
        <v>33120</v>
      </c>
      <c r="GP274" s="39">
        <v>22100</v>
      </c>
      <c r="GQ274" s="39">
        <v>9180</v>
      </c>
      <c r="GR274" s="39">
        <v>3000</v>
      </c>
      <c r="GS274" s="39">
        <v>1370</v>
      </c>
      <c r="GT274" s="39">
        <v>440</v>
      </c>
      <c r="GU274" s="39">
        <v>30</v>
      </c>
      <c r="GV274" s="39" t="s">
        <v>334</v>
      </c>
      <c r="GW274" s="39">
        <v>101350</v>
      </c>
      <c r="GX274" s="39">
        <v>32360</v>
      </c>
      <c r="GY274" s="39">
        <v>33310</v>
      </c>
      <c r="GZ274" s="39">
        <v>22060</v>
      </c>
      <c r="HA274" s="39">
        <v>9150</v>
      </c>
      <c r="HB274" s="39">
        <v>3000</v>
      </c>
      <c r="HC274" s="39">
        <v>1370</v>
      </c>
      <c r="HD274" s="39">
        <v>440</v>
      </c>
      <c r="HE274" s="39">
        <v>30</v>
      </c>
      <c r="HF274" s="39" t="s">
        <v>334</v>
      </c>
      <c r="HG274" s="39">
        <v>101720</v>
      </c>
      <c r="HH274" s="39">
        <v>32690</v>
      </c>
      <c r="HI274" s="39">
        <v>33540</v>
      </c>
      <c r="HJ274" s="39">
        <v>22160</v>
      </c>
      <c r="HK274" s="39">
        <v>9150</v>
      </c>
      <c r="HL274" s="39">
        <v>2970</v>
      </c>
      <c r="HM274" s="39">
        <v>1380</v>
      </c>
      <c r="HN274" s="39">
        <v>440</v>
      </c>
      <c r="HO274" s="39">
        <v>30</v>
      </c>
      <c r="HP274" s="39" t="s">
        <v>334</v>
      </c>
      <c r="HQ274" s="39">
        <v>102350</v>
      </c>
      <c r="HR274" s="39">
        <v>33300</v>
      </c>
      <c r="HS274" s="39">
        <v>33870</v>
      </c>
      <c r="HT274" s="39">
        <v>22320</v>
      </c>
      <c r="HU274" s="39">
        <v>9230</v>
      </c>
      <c r="HV274" s="39">
        <v>2990</v>
      </c>
      <c r="HW274" s="39">
        <v>1380</v>
      </c>
      <c r="HX274" s="39">
        <v>440</v>
      </c>
      <c r="HY274" s="39">
        <v>30</v>
      </c>
      <c r="HZ274" s="39" t="s">
        <v>334</v>
      </c>
      <c r="IA274" s="39">
        <v>103560</v>
      </c>
      <c r="IB274" s="39">
        <v>33940</v>
      </c>
      <c r="IC274" s="39">
        <v>34220</v>
      </c>
      <c r="ID274" s="39">
        <v>22670</v>
      </c>
      <c r="IE274" s="39">
        <v>9320</v>
      </c>
      <c r="IF274" s="39">
        <v>3070</v>
      </c>
      <c r="IG274" s="39">
        <v>1390</v>
      </c>
      <c r="IH274" s="39">
        <v>440</v>
      </c>
      <c r="II274" s="39">
        <v>30</v>
      </c>
      <c r="IJ274" s="39" t="s">
        <v>334</v>
      </c>
      <c r="IK274" s="39">
        <v>105070</v>
      </c>
      <c r="IL274" s="39">
        <v>34790</v>
      </c>
      <c r="IM274" s="39">
        <v>34490</v>
      </c>
      <c r="IN274" s="39">
        <v>22880</v>
      </c>
      <c r="IO274" s="39">
        <v>9380</v>
      </c>
      <c r="IP274" s="39">
        <v>3130</v>
      </c>
      <c r="IQ274" s="39">
        <v>1390</v>
      </c>
      <c r="IR274" s="39">
        <v>440</v>
      </c>
      <c r="IS274" s="39">
        <v>30</v>
      </c>
      <c r="IT274" s="39" t="s">
        <v>334</v>
      </c>
      <c r="IU274" s="39">
        <v>106540</v>
      </c>
      <c r="IV274" s="39">
        <v>35230</v>
      </c>
      <c r="IW274" s="39">
        <v>34740</v>
      </c>
      <c r="IX274" s="39">
        <v>23050</v>
      </c>
      <c r="IY274" s="39">
        <v>9480</v>
      </c>
      <c r="IZ274" s="39">
        <v>3120</v>
      </c>
      <c r="JA274" s="39">
        <v>1390</v>
      </c>
      <c r="JB274" s="39">
        <v>440</v>
      </c>
      <c r="JC274" s="39">
        <v>30</v>
      </c>
      <c r="JD274" s="39" t="s">
        <v>334</v>
      </c>
      <c r="JE274" s="39">
        <v>107490</v>
      </c>
      <c r="JF274" s="39">
        <v>35750</v>
      </c>
      <c r="JG274" s="39">
        <v>34950</v>
      </c>
      <c r="JH274" s="39">
        <v>23290</v>
      </c>
      <c r="JI274" s="39">
        <v>9520</v>
      </c>
      <c r="JJ274" s="39">
        <v>3170</v>
      </c>
      <c r="JK274" s="39">
        <v>1400</v>
      </c>
      <c r="JL274" s="39">
        <v>440</v>
      </c>
      <c r="JM274" s="39">
        <v>30</v>
      </c>
      <c r="JN274" s="39" t="s">
        <v>334</v>
      </c>
      <c r="JO274" s="39">
        <v>108550</v>
      </c>
      <c r="JP274" s="39">
        <v>36010</v>
      </c>
      <c r="JQ274" s="39">
        <v>35150</v>
      </c>
      <c r="JR274" s="39">
        <v>23450</v>
      </c>
      <c r="JS274" s="39">
        <v>9550</v>
      </c>
      <c r="JT274" s="39">
        <v>3170</v>
      </c>
      <c r="JU274" s="39">
        <v>1410</v>
      </c>
      <c r="JV274" s="39">
        <v>440</v>
      </c>
      <c r="JW274" s="39">
        <v>30</v>
      </c>
      <c r="JX274" s="39" t="s">
        <v>334</v>
      </c>
      <c r="JY274" s="39">
        <v>109210</v>
      </c>
      <c r="JZ274" s="39">
        <v>36300</v>
      </c>
      <c r="KA274" s="39">
        <v>35320</v>
      </c>
      <c r="KB274" s="39">
        <v>23470</v>
      </c>
      <c r="KC274" s="39">
        <v>9570</v>
      </c>
      <c r="KD274" s="39">
        <v>3170</v>
      </c>
      <c r="KE274" s="39">
        <v>1410</v>
      </c>
      <c r="KF274" s="39">
        <v>440</v>
      </c>
      <c r="KG274" s="39">
        <v>30</v>
      </c>
      <c r="KH274" s="39" t="s">
        <v>334</v>
      </c>
      <c r="KI274" s="39">
        <v>109720</v>
      </c>
      <c r="KJ274" s="39">
        <v>36520</v>
      </c>
      <c r="KK274" s="39">
        <v>35490</v>
      </c>
      <c r="KL274" s="39">
        <v>23520</v>
      </c>
      <c r="KM274" s="39">
        <v>9660</v>
      </c>
      <c r="KN274" s="39">
        <v>3180</v>
      </c>
      <c r="KO274" s="39">
        <v>1410</v>
      </c>
      <c r="KP274" s="39">
        <v>440</v>
      </c>
      <c r="KQ274" s="39">
        <v>30</v>
      </c>
      <c r="KR274" s="39" t="s">
        <v>334</v>
      </c>
      <c r="KS274" s="39">
        <v>110250</v>
      </c>
      <c r="KT274" s="39">
        <v>36460</v>
      </c>
      <c r="KU274" s="39">
        <v>35720</v>
      </c>
      <c r="KV274" s="39">
        <v>23630</v>
      </c>
      <c r="KW274" s="39">
        <v>9700</v>
      </c>
      <c r="KX274" s="39">
        <v>3180</v>
      </c>
      <c r="KY274" s="39">
        <v>1410</v>
      </c>
      <c r="KZ274" s="39">
        <v>450</v>
      </c>
      <c r="LA274" s="39">
        <v>30</v>
      </c>
      <c r="LB274" s="39" t="s">
        <v>334</v>
      </c>
      <c r="LC274" s="39">
        <v>110580</v>
      </c>
      <c r="LD274" t="str">
        <f>INDEX(Lookup!$F$2:$F$375, MATCH(D274,Lookup!$A$2:$A$375,0))</f>
        <v>:</v>
      </c>
    </row>
    <row r="275" spans="2:316" ht="15" customHeight="1" x14ac:dyDescent="0.25">
      <c r="B275" s="1" t="s">
        <v>342</v>
      </c>
      <c r="C275" s="36">
        <v>340</v>
      </c>
      <c r="D275" s="36" t="s">
        <v>877</v>
      </c>
      <c r="E275" s="37" t="s">
        <v>878</v>
      </c>
      <c r="F275" s="38">
        <v>1940</v>
      </c>
      <c r="G275" s="38">
        <v>4830</v>
      </c>
      <c r="H275" s="38">
        <v>14420</v>
      </c>
      <c r="I275" s="38">
        <v>15620</v>
      </c>
      <c r="J275" s="38">
        <v>9020</v>
      </c>
      <c r="K275" s="38">
        <v>5210</v>
      </c>
      <c r="L275" s="38">
        <v>2820</v>
      </c>
      <c r="M275" s="38">
        <v>670</v>
      </c>
      <c r="N275" s="38" t="s">
        <v>334</v>
      </c>
      <c r="O275" s="39">
        <v>54520</v>
      </c>
      <c r="P275" s="39">
        <v>1930</v>
      </c>
      <c r="Q275" s="39">
        <v>4910</v>
      </c>
      <c r="R275" s="39">
        <v>14600</v>
      </c>
      <c r="S275" s="39">
        <v>15560</v>
      </c>
      <c r="T275" s="39">
        <v>8950</v>
      </c>
      <c r="U275" s="39">
        <v>5180</v>
      </c>
      <c r="V275" s="39">
        <v>2800</v>
      </c>
      <c r="W275" s="39">
        <v>640</v>
      </c>
      <c r="X275" s="39" t="s">
        <v>334</v>
      </c>
      <c r="Y275" s="39">
        <v>54560</v>
      </c>
      <c r="Z275" s="39">
        <v>2120</v>
      </c>
      <c r="AA275" s="39">
        <v>5100</v>
      </c>
      <c r="AB275" s="39">
        <v>15040</v>
      </c>
      <c r="AC275" s="39">
        <v>15640</v>
      </c>
      <c r="AD275" s="39">
        <v>8880</v>
      </c>
      <c r="AE275" s="39">
        <v>5170</v>
      </c>
      <c r="AF275" s="39">
        <v>2910</v>
      </c>
      <c r="AG275" s="39">
        <v>560</v>
      </c>
      <c r="AH275" s="39" t="s">
        <v>334</v>
      </c>
      <c r="AI275" s="39">
        <v>55420</v>
      </c>
      <c r="AJ275" s="39">
        <v>2170</v>
      </c>
      <c r="AK275" s="39">
        <v>5210</v>
      </c>
      <c r="AL275" s="39">
        <v>15340</v>
      </c>
      <c r="AM275" s="39">
        <v>15530</v>
      </c>
      <c r="AN275" s="39">
        <v>8900</v>
      </c>
      <c r="AO275" s="39">
        <v>5270</v>
      </c>
      <c r="AP275" s="39">
        <v>3010</v>
      </c>
      <c r="AQ275" s="39">
        <v>550</v>
      </c>
      <c r="AR275" s="39" t="s">
        <v>334</v>
      </c>
      <c r="AS275" s="39">
        <v>55970</v>
      </c>
      <c r="AT275" s="39">
        <v>2220</v>
      </c>
      <c r="AU275" s="39">
        <v>5290</v>
      </c>
      <c r="AV275" s="39">
        <v>15700</v>
      </c>
      <c r="AW275" s="39">
        <v>15450</v>
      </c>
      <c r="AX275" s="39">
        <v>8990</v>
      </c>
      <c r="AY275" s="39">
        <v>5410</v>
      </c>
      <c r="AZ275" s="39">
        <v>3120</v>
      </c>
      <c r="BA275" s="39">
        <v>560</v>
      </c>
      <c r="BB275" s="39" t="s">
        <v>334</v>
      </c>
      <c r="BC275" s="39">
        <v>56730</v>
      </c>
      <c r="BD275" s="39">
        <v>2230</v>
      </c>
      <c r="BE275" s="39">
        <v>5330</v>
      </c>
      <c r="BF275" s="39">
        <v>15830</v>
      </c>
      <c r="BG275" s="39">
        <v>15510</v>
      </c>
      <c r="BH275" s="39">
        <v>9080</v>
      </c>
      <c r="BI275" s="39">
        <v>5550</v>
      </c>
      <c r="BJ275" s="39">
        <v>3200</v>
      </c>
      <c r="BK275" s="39">
        <v>560</v>
      </c>
      <c r="BL275" s="39" t="s">
        <v>334</v>
      </c>
      <c r="BM275" s="39">
        <v>57290</v>
      </c>
      <c r="BN275" s="39">
        <v>2200</v>
      </c>
      <c r="BO275" s="39">
        <v>5470</v>
      </c>
      <c r="BP275" s="39">
        <v>16010</v>
      </c>
      <c r="BQ275" s="39">
        <v>15450</v>
      </c>
      <c r="BR275" s="39">
        <v>9120</v>
      </c>
      <c r="BS275" s="39">
        <v>5600</v>
      </c>
      <c r="BT275" s="39">
        <v>3240</v>
      </c>
      <c r="BU275" s="39">
        <v>560</v>
      </c>
      <c r="BV275" s="39" t="s">
        <v>334</v>
      </c>
      <c r="BW275" s="39">
        <v>57640</v>
      </c>
      <c r="BX275" s="39">
        <v>2190</v>
      </c>
      <c r="BY275" s="39">
        <v>5530</v>
      </c>
      <c r="BZ275" s="39">
        <v>16120</v>
      </c>
      <c r="CA275" s="39">
        <v>15500</v>
      </c>
      <c r="CB275" s="39">
        <v>9130</v>
      </c>
      <c r="CC275" s="39">
        <v>5670</v>
      </c>
      <c r="CD275" s="39">
        <v>3280</v>
      </c>
      <c r="CE275" s="39">
        <v>560</v>
      </c>
      <c r="CF275" s="39" t="s">
        <v>334</v>
      </c>
      <c r="CG275" s="39">
        <v>57980</v>
      </c>
      <c r="CH275" s="39">
        <v>2200</v>
      </c>
      <c r="CI275" s="39">
        <v>5530</v>
      </c>
      <c r="CJ275" s="39">
        <v>16290</v>
      </c>
      <c r="CK275" s="39">
        <v>15520</v>
      </c>
      <c r="CL275" s="39">
        <v>9150</v>
      </c>
      <c r="CM275" s="39">
        <v>5710</v>
      </c>
      <c r="CN275" s="39">
        <v>3310</v>
      </c>
      <c r="CO275" s="39">
        <v>560</v>
      </c>
      <c r="CP275" s="39" t="s">
        <v>334</v>
      </c>
      <c r="CQ275" s="39">
        <v>58250</v>
      </c>
      <c r="CR275" s="39">
        <v>2220</v>
      </c>
      <c r="CS275" s="39">
        <v>5580</v>
      </c>
      <c r="CT275" s="39">
        <v>16670</v>
      </c>
      <c r="CU275" s="39">
        <v>15490</v>
      </c>
      <c r="CV275" s="39">
        <v>9220</v>
      </c>
      <c r="CW275" s="39">
        <v>5790</v>
      </c>
      <c r="CX275" s="39">
        <v>3410</v>
      </c>
      <c r="CY275" s="39">
        <v>570</v>
      </c>
      <c r="CZ275" s="39" t="s">
        <v>334</v>
      </c>
      <c r="DA275" s="39">
        <v>58950</v>
      </c>
      <c r="DB275" s="39">
        <v>2240</v>
      </c>
      <c r="DC275" s="39">
        <v>5630</v>
      </c>
      <c r="DD275" s="39">
        <v>16740</v>
      </c>
      <c r="DE275" s="39">
        <v>15540</v>
      </c>
      <c r="DF275" s="39">
        <v>9300</v>
      </c>
      <c r="DG275" s="39">
        <v>5840</v>
      </c>
      <c r="DH275" s="39">
        <v>3480</v>
      </c>
      <c r="DI275" s="39">
        <v>570</v>
      </c>
      <c r="DJ275" s="39" t="s">
        <v>334</v>
      </c>
      <c r="DK275" s="39">
        <v>59330</v>
      </c>
      <c r="DL275" s="39">
        <v>2260</v>
      </c>
      <c r="DM275" s="39">
        <v>5710</v>
      </c>
      <c r="DN275" s="39">
        <v>16920</v>
      </c>
      <c r="DO275" s="39">
        <v>15600</v>
      </c>
      <c r="DP275" s="39">
        <v>9380</v>
      </c>
      <c r="DQ275" s="39">
        <v>5910</v>
      </c>
      <c r="DR275" s="39">
        <v>3530</v>
      </c>
      <c r="DS275" s="39">
        <v>580</v>
      </c>
      <c r="DT275" s="39" t="s">
        <v>334</v>
      </c>
      <c r="DU275" s="39">
        <v>59890</v>
      </c>
      <c r="DV275" s="39">
        <v>2270</v>
      </c>
      <c r="DW275" s="39">
        <v>5790</v>
      </c>
      <c r="DX275" s="39">
        <v>17260</v>
      </c>
      <c r="DY275" s="39">
        <v>15760</v>
      </c>
      <c r="DZ275" s="39">
        <v>9460</v>
      </c>
      <c r="EA275" s="39">
        <v>5970</v>
      </c>
      <c r="EB275" s="39">
        <v>3610</v>
      </c>
      <c r="EC275" s="39">
        <v>580</v>
      </c>
      <c r="ED275" s="39" t="s">
        <v>334</v>
      </c>
      <c r="EE275" s="39">
        <v>60700</v>
      </c>
      <c r="EF275" s="39">
        <v>2230</v>
      </c>
      <c r="EG275" s="39">
        <v>5820</v>
      </c>
      <c r="EH275" s="39">
        <v>17620</v>
      </c>
      <c r="EI275" s="39">
        <v>15960</v>
      </c>
      <c r="EJ275" s="39">
        <v>9580</v>
      </c>
      <c r="EK275" s="39">
        <v>6050</v>
      </c>
      <c r="EL275" s="39">
        <v>3670</v>
      </c>
      <c r="EM275" s="39">
        <v>590</v>
      </c>
      <c r="EN275" s="39" t="s">
        <v>334</v>
      </c>
      <c r="EO275" s="39">
        <v>61530</v>
      </c>
      <c r="EP275" s="39">
        <v>2230</v>
      </c>
      <c r="EQ275" s="39">
        <v>5880</v>
      </c>
      <c r="ER275" s="39">
        <v>17940</v>
      </c>
      <c r="ES275" s="39">
        <v>16260</v>
      </c>
      <c r="ET275" s="39">
        <v>9770</v>
      </c>
      <c r="EU275" s="39">
        <v>6160</v>
      </c>
      <c r="EV275" s="39">
        <v>3820</v>
      </c>
      <c r="EW275" s="39">
        <v>600</v>
      </c>
      <c r="EX275" s="39" t="s">
        <v>334</v>
      </c>
      <c r="EY275" s="39">
        <v>62670</v>
      </c>
      <c r="EZ275" s="39">
        <v>2230</v>
      </c>
      <c r="FA275" s="39">
        <v>6000</v>
      </c>
      <c r="FB275" s="39">
        <v>18180</v>
      </c>
      <c r="FC275" s="39">
        <v>16480</v>
      </c>
      <c r="FD275" s="39">
        <v>9880</v>
      </c>
      <c r="FE275" s="39">
        <v>6290</v>
      </c>
      <c r="FF275" s="39">
        <v>3940</v>
      </c>
      <c r="FG275" s="39">
        <v>610</v>
      </c>
      <c r="FH275" s="39" t="s">
        <v>334</v>
      </c>
      <c r="FI275" s="39">
        <v>63610</v>
      </c>
      <c r="FJ275" s="39">
        <v>2250</v>
      </c>
      <c r="FK275" s="39">
        <v>6070</v>
      </c>
      <c r="FL275" s="39">
        <v>18340</v>
      </c>
      <c r="FM275" s="39">
        <v>16640</v>
      </c>
      <c r="FN275" s="39">
        <v>9990</v>
      </c>
      <c r="FO275" s="39">
        <v>6290</v>
      </c>
      <c r="FP275" s="39">
        <v>4030</v>
      </c>
      <c r="FQ275" s="39">
        <v>630</v>
      </c>
      <c r="FR275" s="39" t="s">
        <v>334</v>
      </c>
      <c r="FS275" s="39">
        <v>64250</v>
      </c>
      <c r="FT275" s="39">
        <v>2290</v>
      </c>
      <c r="FU275" s="39">
        <v>6140</v>
      </c>
      <c r="FV275" s="39">
        <v>18410</v>
      </c>
      <c r="FW275" s="39">
        <v>16710</v>
      </c>
      <c r="FX275" s="39">
        <v>10040</v>
      </c>
      <c r="FY275" s="39">
        <v>6330</v>
      </c>
      <c r="FZ275" s="39">
        <v>4120</v>
      </c>
      <c r="GA275" s="39">
        <v>640</v>
      </c>
      <c r="GB275" s="39" t="s">
        <v>334</v>
      </c>
      <c r="GC275" s="39">
        <v>64680</v>
      </c>
      <c r="GD275" s="39">
        <v>2330</v>
      </c>
      <c r="GE275" s="39">
        <v>6110</v>
      </c>
      <c r="GF275" s="39">
        <v>18440</v>
      </c>
      <c r="GG275" s="39">
        <v>16710</v>
      </c>
      <c r="GH275" s="39">
        <v>10070</v>
      </c>
      <c r="GI275" s="39">
        <v>6350</v>
      </c>
      <c r="GJ275" s="39">
        <v>4160</v>
      </c>
      <c r="GK275" s="39">
        <v>660</v>
      </c>
      <c r="GL275" s="39" t="s">
        <v>334</v>
      </c>
      <c r="GM275" s="39">
        <v>64830</v>
      </c>
      <c r="GN275" s="39">
        <v>2360</v>
      </c>
      <c r="GO275" s="39">
        <v>6160</v>
      </c>
      <c r="GP275" s="39">
        <v>18480</v>
      </c>
      <c r="GQ275" s="39">
        <v>16730</v>
      </c>
      <c r="GR275" s="39">
        <v>10080</v>
      </c>
      <c r="GS275" s="39">
        <v>6410</v>
      </c>
      <c r="GT275" s="39">
        <v>4230</v>
      </c>
      <c r="GU275" s="39">
        <v>670</v>
      </c>
      <c r="GV275" s="39" t="s">
        <v>334</v>
      </c>
      <c r="GW275" s="39">
        <v>65110</v>
      </c>
      <c r="GX275" s="39">
        <v>2390</v>
      </c>
      <c r="GY275" s="39">
        <v>6300</v>
      </c>
      <c r="GZ275" s="39">
        <v>18700</v>
      </c>
      <c r="HA275" s="39">
        <v>16760</v>
      </c>
      <c r="HB275" s="39">
        <v>10080</v>
      </c>
      <c r="HC275" s="39">
        <v>6450</v>
      </c>
      <c r="HD275" s="39">
        <v>4270</v>
      </c>
      <c r="HE275" s="39">
        <v>680</v>
      </c>
      <c r="HF275" s="39" t="s">
        <v>334</v>
      </c>
      <c r="HG275" s="39">
        <v>65630</v>
      </c>
      <c r="HH275" s="39">
        <v>2420</v>
      </c>
      <c r="HI275" s="39">
        <v>6370</v>
      </c>
      <c r="HJ275" s="39">
        <v>18800</v>
      </c>
      <c r="HK275" s="39">
        <v>16860</v>
      </c>
      <c r="HL275" s="39">
        <v>10140</v>
      </c>
      <c r="HM275" s="39">
        <v>6520</v>
      </c>
      <c r="HN275" s="39">
        <v>4310</v>
      </c>
      <c r="HO275" s="39">
        <v>690</v>
      </c>
      <c r="HP275" s="39" t="s">
        <v>334</v>
      </c>
      <c r="HQ275" s="39">
        <v>66100</v>
      </c>
      <c r="HR275" s="39">
        <v>2430</v>
      </c>
      <c r="HS275" s="39">
        <v>6340</v>
      </c>
      <c r="HT275" s="39">
        <v>18920</v>
      </c>
      <c r="HU275" s="39">
        <v>16950</v>
      </c>
      <c r="HV275" s="39">
        <v>10180</v>
      </c>
      <c r="HW275" s="39">
        <v>6570</v>
      </c>
      <c r="HX275" s="39">
        <v>4370</v>
      </c>
      <c r="HY275" s="39">
        <v>690</v>
      </c>
      <c r="HZ275" s="39" t="s">
        <v>334</v>
      </c>
      <c r="IA275" s="39">
        <v>66440</v>
      </c>
      <c r="IB275" s="39">
        <v>2460</v>
      </c>
      <c r="IC275" s="39">
        <v>6400</v>
      </c>
      <c r="ID275" s="39">
        <v>19190</v>
      </c>
      <c r="IE275" s="39">
        <v>17050</v>
      </c>
      <c r="IF275" s="39">
        <v>10230</v>
      </c>
      <c r="IG275" s="39">
        <v>6620</v>
      </c>
      <c r="IH275" s="39">
        <v>4450</v>
      </c>
      <c r="II275" s="39">
        <v>710</v>
      </c>
      <c r="IJ275" s="39" t="s">
        <v>334</v>
      </c>
      <c r="IK275" s="39">
        <v>67100</v>
      </c>
      <c r="IL275" s="39">
        <v>2470</v>
      </c>
      <c r="IM275" s="39">
        <v>6480</v>
      </c>
      <c r="IN275" s="39">
        <v>19290</v>
      </c>
      <c r="IO275" s="39">
        <v>17080</v>
      </c>
      <c r="IP275" s="39">
        <v>10290</v>
      </c>
      <c r="IQ275" s="39">
        <v>6690</v>
      </c>
      <c r="IR275" s="39">
        <v>4480</v>
      </c>
      <c r="IS275" s="39">
        <v>710</v>
      </c>
      <c r="IT275" s="39" t="s">
        <v>334</v>
      </c>
      <c r="IU275" s="39">
        <v>67500</v>
      </c>
      <c r="IV275" s="39">
        <v>2520</v>
      </c>
      <c r="IW275" s="39">
        <v>6570</v>
      </c>
      <c r="IX275" s="39">
        <v>19440</v>
      </c>
      <c r="IY275" s="39">
        <v>17220</v>
      </c>
      <c r="IZ275" s="39">
        <v>10370</v>
      </c>
      <c r="JA275" s="39">
        <v>6730</v>
      </c>
      <c r="JB275" s="39">
        <v>4520</v>
      </c>
      <c r="JC275" s="39">
        <v>710</v>
      </c>
      <c r="JD275" s="39" t="s">
        <v>334</v>
      </c>
      <c r="JE275" s="39">
        <v>68090</v>
      </c>
      <c r="JF275" s="39">
        <v>2580</v>
      </c>
      <c r="JG275" s="39">
        <v>6620</v>
      </c>
      <c r="JH275" s="39">
        <v>19640</v>
      </c>
      <c r="JI275" s="39">
        <v>17290</v>
      </c>
      <c r="JJ275" s="39">
        <v>10440</v>
      </c>
      <c r="JK275" s="39">
        <v>6780</v>
      </c>
      <c r="JL275" s="39">
        <v>4530</v>
      </c>
      <c r="JM275" s="39">
        <v>720</v>
      </c>
      <c r="JN275" s="39" t="s">
        <v>334</v>
      </c>
      <c r="JO275" s="39">
        <v>68600</v>
      </c>
      <c r="JP275" s="39">
        <v>2570</v>
      </c>
      <c r="JQ275" s="39">
        <v>6650</v>
      </c>
      <c r="JR275" s="39">
        <v>19740</v>
      </c>
      <c r="JS275" s="39">
        <v>17410</v>
      </c>
      <c r="JT275" s="39">
        <v>10540</v>
      </c>
      <c r="JU275" s="39">
        <v>6810</v>
      </c>
      <c r="JV275" s="39">
        <v>4580</v>
      </c>
      <c r="JW275" s="39">
        <v>740</v>
      </c>
      <c r="JX275" s="39" t="s">
        <v>334</v>
      </c>
      <c r="JY275" s="39">
        <v>69050</v>
      </c>
      <c r="JZ275" s="39">
        <v>2600</v>
      </c>
      <c r="KA275" s="39">
        <v>6760</v>
      </c>
      <c r="KB275" s="39">
        <v>19900</v>
      </c>
      <c r="KC275" s="39">
        <v>17470</v>
      </c>
      <c r="KD275" s="39">
        <v>10590</v>
      </c>
      <c r="KE275" s="39">
        <v>6870</v>
      </c>
      <c r="KF275" s="39">
        <v>4620</v>
      </c>
      <c r="KG275" s="39">
        <v>750</v>
      </c>
      <c r="KH275" s="39" t="s">
        <v>334</v>
      </c>
      <c r="KI275" s="39">
        <v>69550</v>
      </c>
      <c r="KJ275" s="39">
        <v>2660</v>
      </c>
      <c r="KK275" s="39">
        <v>6870</v>
      </c>
      <c r="KL275" s="39">
        <v>20080</v>
      </c>
      <c r="KM275" s="39">
        <v>17590</v>
      </c>
      <c r="KN275" s="39">
        <v>10720</v>
      </c>
      <c r="KO275" s="39">
        <v>6960</v>
      </c>
      <c r="KP275" s="39">
        <v>4690</v>
      </c>
      <c r="KQ275" s="39">
        <v>760</v>
      </c>
      <c r="KR275" s="39" t="s">
        <v>334</v>
      </c>
      <c r="KS275" s="39">
        <v>70320</v>
      </c>
      <c r="KT275" s="39">
        <v>2700</v>
      </c>
      <c r="KU275" s="39">
        <v>7040</v>
      </c>
      <c r="KV275" s="39">
        <v>20210</v>
      </c>
      <c r="KW275" s="39">
        <v>17710</v>
      </c>
      <c r="KX275" s="39">
        <v>10800</v>
      </c>
      <c r="KY275" s="39">
        <v>7010</v>
      </c>
      <c r="KZ275" s="39">
        <v>4800</v>
      </c>
      <c r="LA275" s="39">
        <v>760</v>
      </c>
      <c r="LB275" s="39" t="s">
        <v>334</v>
      </c>
      <c r="LC275" s="39">
        <v>71030</v>
      </c>
      <c r="LD275" t="str">
        <f>INDEX(Lookup!$F$2:$F$375, MATCH(D275,Lookup!$A$2:$A$375,0))</f>
        <v>:</v>
      </c>
    </row>
    <row r="276" spans="2:316" ht="15" customHeight="1" x14ac:dyDescent="0.25">
      <c r="B276" s="1" t="s">
        <v>342</v>
      </c>
      <c r="C276" s="36">
        <v>355</v>
      </c>
      <c r="D276" s="36" t="s">
        <v>879</v>
      </c>
      <c r="E276" s="37" t="s">
        <v>880</v>
      </c>
      <c r="F276" s="38">
        <v>1340</v>
      </c>
      <c r="G276" s="38">
        <v>2430</v>
      </c>
      <c r="H276" s="38">
        <v>8260</v>
      </c>
      <c r="I276" s="38">
        <v>13970</v>
      </c>
      <c r="J276" s="38">
        <v>12270</v>
      </c>
      <c r="K276" s="38">
        <v>7330</v>
      </c>
      <c r="L276" s="38">
        <v>8830</v>
      </c>
      <c r="M276" s="38">
        <v>1150</v>
      </c>
      <c r="N276" s="38" t="s">
        <v>334</v>
      </c>
      <c r="O276" s="39">
        <v>55550</v>
      </c>
      <c r="P276" s="39">
        <v>1440</v>
      </c>
      <c r="Q276" s="39">
        <v>2490</v>
      </c>
      <c r="R276" s="39">
        <v>8210</v>
      </c>
      <c r="S276" s="39">
        <v>14050</v>
      </c>
      <c r="T276" s="39">
        <v>12250</v>
      </c>
      <c r="U276" s="39">
        <v>7300</v>
      </c>
      <c r="V276" s="39">
        <v>8740</v>
      </c>
      <c r="W276" s="39">
        <v>1130</v>
      </c>
      <c r="X276" s="39" t="s">
        <v>334</v>
      </c>
      <c r="Y276" s="39">
        <v>55600</v>
      </c>
      <c r="Z276" s="39">
        <v>1480</v>
      </c>
      <c r="AA276" s="39">
        <v>2720</v>
      </c>
      <c r="AB276" s="39">
        <v>8210</v>
      </c>
      <c r="AC276" s="39">
        <v>14320</v>
      </c>
      <c r="AD276" s="39">
        <v>12230</v>
      </c>
      <c r="AE276" s="39">
        <v>7230</v>
      </c>
      <c r="AF276" s="39">
        <v>8560</v>
      </c>
      <c r="AG276" s="39">
        <v>1090</v>
      </c>
      <c r="AH276" s="39" t="s">
        <v>334</v>
      </c>
      <c r="AI276" s="39">
        <v>55850</v>
      </c>
      <c r="AJ276" s="39">
        <v>1650</v>
      </c>
      <c r="AK276" s="39">
        <v>2640</v>
      </c>
      <c r="AL276" s="39">
        <v>8260</v>
      </c>
      <c r="AM276" s="39">
        <v>14380</v>
      </c>
      <c r="AN276" s="39">
        <v>12100</v>
      </c>
      <c r="AO276" s="39">
        <v>7260</v>
      </c>
      <c r="AP276" s="39">
        <v>8570</v>
      </c>
      <c r="AQ276" s="39">
        <v>1100</v>
      </c>
      <c r="AR276" s="39" t="s">
        <v>334</v>
      </c>
      <c r="AS276" s="39">
        <v>55960</v>
      </c>
      <c r="AT276" s="39">
        <v>1660</v>
      </c>
      <c r="AU276" s="39">
        <v>2700</v>
      </c>
      <c r="AV276" s="39">
        <v>8290</v>
      </c>
      <c r="AW276" s="39">
        <v>14430</v>
      </c>
      <c r="AX276" s="39">
        <v>12100</v>
      </c>
      <c r="AY276" s="39">
        <v>7300</v>
      </c>
      <c r="AZ276" s="39">
        <v>8600</v>
      </c>
      <c r="BA276" s="39">
        <v>1130</v>
      </c>
      <c r="BB276" s="39" t="s">
        <v>334</v>
      </c>
      <c r="BC276" s="39">
        <v>56210</v>
      </c>
      <c r="BD276" s="39">
        <v>1680</v>
      </c>
      <c r="BE276" s="39">
        <v>2830</v>
      </c>
      <c r="BF276" s="39">
        <v>8270</v>
      </c>
      <c r="BG276" s="39">
        <v>14540</v>
      </c>
      <c r="BH276" s="39">
        <v>12160</v>
      </c>
      <c r="BI276" s="39">
        <v>7380</v>
      </c>
      <c r="BJ276" s="39">
        <v>8660</v>
      </c>
      <c r="BK276" s="39">
        <v>1160</v>
      </c>
      <c r="BL276" s="39" t="s">
        <v>334</v>
      </c>
      <c r="BM276" s="39">
        <v>56680</v>
      </c>
      <c r="BN276" s="39">
        <v>1650</v>
      </c>
      <c r="BO276" s="39">
        <v>2950</v>
      </c>
      <c r="BP276" s="39">
        <v>8240</v>
      </c>
      <c r="BQ276" s="39">
        <v>14600</v>
      </c>
      <c r="BR276" s="39">
        <v>12150</v>
      </c>
      <c r="BS276" s="39">
        <v>7390</v>
      </c>
      <c r="BT276" s="39">
        <v>8750</v>
      </c>
      <c r="BU276" s="39">
        <v>1180</v>
      </c>
      <c r="BV276" s="39" t="s">
        <v>334</v>
      </c>
      <c r="BW276" s="39">
        <v>56890</v>
      </c>
      <c r="BX276" s="39">
        <v>1660</v>
      </c>
      <c r="BY276" s="39">
        <v>3110</v>
      </c>
      <c r="BZ276" s="39">
        <v>8200</v>
      </c>
      <c r="CA276" s="39">
        <v>14620</v>
      </c>
      <c r="CB276" s="39">
        <v>12150</v>
      </c>
      <c r="CC276" s="39">
        <v>7410</v>
      </c>
      <c r="CD276" s="39">
        <v>8820</v>
      </c>
      <c r="CE276" s="39">
        <v>1200</v>
      </c>
      <c r="CF276" s="39" t="s">
        <v>334</v>
      </c>
      <c r="CG276" s="39">
        <v>57170</v>
      </c>
      <c r="CH276" s="39">
        <v>1640</v>
      </c>
      <c r="CI276" s="39">
        <v>3180</v>
      </c>
      <c r="CJ276" s="39">
        <v>8260</v>
      </c>
      <c r="CK276" s="39">
        <v>14660</v>
      </c>
      <c r="CL276" s="39">
        <v>12150</v>
      </c>
      <c r="CM276" s="39">
        <v>7410</v>
      </c>
      <c r="CN276" s="39">
        <v>8860</v>
      </c>
      <c r="CO276" s="39">
        <v>1230</v>
      </c>
      <c r="CP276" s="39" t="s">
        <v>334</v>
      </c>
      <c r="CQ276" s="39">
        <v>57380</v>
      </c>
      <c r="CR276" s="39">
        <v>1620</v>
      </c>
      <c r="CS276" s="39">
        <v>3210</v>
      </c>
      <c r="CT276" s="39">
        <v>8320</v>
      </c>
      <c r="CU276" s="39">
        <v>14730</v>
      </c>
      <c r="CV276" s="39">
        <v>12160</v>
      </c>
      <c r="CW276" s="39">
        <v>7440</v>
      </c>
      <c r="CX276" s="39">
        <v>8920</v>
      </c>
      <c r="CY276" s="39">
        <v>1270</v>
      </c>
      <c r="CZ276" s="39" t="s">
        <v>334</v>
      </c>
      <c r="DA276" s="39">
        <v>57650</v>
      </c>
      <c r="DB276" s="39">
        <v>1640</v>
      </c>
      <c r="DC276" s="39">
        <v>3250</v>
      </c>
      <c r="DD276" s="39">
        <v>8420</v>
      </c>
      <c r="DE276" s="39">
        <v>14710</v>
      </c>
      <c r="DF276" s="39">
        <v>12210</v>
      </c>
      <c r="DG276" s="39">
        <v>7470</v>
      </c>
      <c r="DH276" s="39">
        <v>8970</v>
      </c>
      <c r="DI276" s="39">
        <v>1310</v>
      </c>
      <c r="DJ276" s="39" t="s">
        <v>334</v>
      </c>
      <c r="DK276" s="39">
        <v>57980</v>
      </c>
      <c r="DL276" s="39">
        <v>1630</v>
      </c>
      <c r="DM276" s="39">
        <v>3270</v>
      </c>
      <c r="DN276" s="39">
        <v>8470</v>
      </c>
      <c r="DO276" s="39">
        <v>14810</v>
      </c>
      <c r="DP276" s="39">
        <v>12220</v>
      </c>
      <c r="DQ276" s="39">
        <v>7530</v>
      </c>
      <c r="DR276" s="39">
        <v>9030</v>
      </c>
      <c r="DS276" s="39">
        <v>1340</v>
      </c>
      <c r="DT276" s="39" t="s">
        <v>334</v>
      </c>
      <c r="DU276" s="39">
        <v>58290</v>
      </c>
      <c r="DV276" s="39">
        <v>1630</v>
      </c>
      <c r="DW276" s="39">
        <v>3280</v>
      </c>
      <c r="DX276" s="39">
        <v>8570</v>
      </c>
      <c r="DY276" s="39">
        <v>14890</v>
      </c>
      <c r="DZ276" s="39">
        <v>12280</v>
      </c>
      <c r="EA276" s="39">
        <v>7610</v>
      </c>
      <c r="EB276" s="39">
        <v>9020</v>
      </c>
      <c r="EC276" s="39">
        <v>1370</v>
      </c>
      <c r="ED276" s="39" t="s">
        <v>334</v>
      </c>
      <c r="EE276" s="39">
        <v>58650</v>
      </c>
      <c r="EF276" s="39">
        <v>1620</v>
      </c>
      <c r="EG276" s="39">
        <v>3390</v>
      </c>
      <c r="EH276" s="39">
        <v>8610</v>
      </c>
      <c r="EI276" s="39">
        <v>14990</v>
      </c>
      <c r="EJ276" s="39">
        <v>12410</v>
      </c>
      <c r="EK276" s="39">
        <v>7670</v>
      </c>
      <c r="EL276" s="39">
        <v>9050</v>
      </c>
      <c r="EM276" s="39">
        <v>1410</v>
      </c>
      <c r="EN276" s="39" t="s">
        <v>334</v>
      </c>
      <c r="EO276" s="39">
        <v>59140</v>
      </c>
      <c r="EP276" s="39">
        <v>1620</v>
      </c>
      <c r="EQ276" s="39">
        <v>3470</v>
      </c>
      <c r="ER276" s="39">
        <v>8600</v>
      </c>
      <c r="ES276" s="39">
        <v>15140</v>
      </c>
      <c r="ET276" s="39">
        <v>12500</v>
      </c>
      <c r="EU276" s="39">
        <v>7730</v>
      </c>
      <c r="EV276" s="39">
        <v>9060</v>
      </c>
      <c r="EW276" s="39">
        <v>1450</v>
      </c>
      <c r="EX276" s="39" t="s">
        <v>334</v>
      </c>
      <c r="EY276" s="39">
        <v>59580</v>
      </c>
      <c r="EZ276" s="39">
        <v>1670</v>
      </c>
      <c r="FA276" s="39">
        <v>3480</v>
      </c>
      <c r="FB276" s="39">
        <v>8710</v>
      </c>
      <c r="FC276" s="39">
        <v>15260</v>
      </c>
      <c r="FD276" s="39">
        <v>12610</v>
      </c>
      <c r="FE276" s="39">
        <v>7740</v>
      </c>
      <c r="FF276" s="39">
        <v>9090</v>
      </c>
      <c r="FG276" s="39">
        <v>1480</v>
      </c>
      <c r="FH276" s="39" t="s">
        <v>334</v>
      </c>
      <c r="FI276" s="39">
        <v>60040</v>
      </c>
      <c r="FJ276" s="39">
        <v>1750</v>
      </c>
      <c r="FK276" s="39">
        <v>3510</v>
      </c>
      <c r="FL276" s="39">
        <v>8890</v>
      </c>
      <c r="FM276" s="39">
        <v>15460</v>
      </c>
      <c r="FN276" s="39">
        <v>12640</v>
      </c>
      <c r="FO276" s="39">
        <v>7750</v>
      </c>
      <c r="FP276" s="39">
        <v>9110</v>
      </c>
      <c r="FQ276" s="39">
        <v>1540</v>
      </c>
      <c r="FR276" s="39" t="s">
        <v>334</v>
      </c>
      <c r="FS276" s="39">
        <v>60650</v>
      </c>
      <c r="FT276" s="39">
        <v>1770</v>
      </c>
      <c r="FU276" s="39">
        <v>3510</v>
      </c>
      <c r="FV276" s="39">
        <v>9000</v>
      </c>
      <c r="FW276" s="39">
        <v>15620</v>
      </c>
      <c r="FX276" s="39">
        <v>12680</v>
      </c>
      <c r="FY276" s="39">
        <v>7800</v>
      </c>
      <c r="FZ276" s="39">
        <v>9110</v>
      </c>
      <c r="GA276" s="39">
        <v>1570</v>
      </c>
      <c r="GB276" s="39" t="s">
        <v>334</v>
      </c>
      <c r="GC276" s="39">
        <v>61050</v>
      </c>
      <c r="GD276" s="39">
        <v>1780</v>
      </c>
      <c r="GE276" s="39">
        <v>3520</v>
      </c>
      <c r="GF276" s="39">
        <v>9020</v>
      </c>
      <c r="GG276" s="39">
        <v>15670</v>
      </c>
      <c r="GH276" s="39">
        <v>12680</v>
      </c>
      <c r="GI276" s="39">
        <v>7840</v>
      </c>
      <c r="GJ276" s="39">
        <v>9150</v>
      </c>
      <c r="GK276" s="39">
        <v>1590</v>
      </c>
      <c r="GL276" s="39" t="s">
        <v>334</v>
      </c>
      <c r="GM276" s="39">
        <v>61250</v>
      </c>
      <c r="GN276" s="39">
        <v>1790</v>
      </c>
      <c r="GO276" s="39">
        <v>3540</v>
      </c>
      <c r="GP276" s="39">
        <v>9040</v>
      </c>
      <c r="GQ276" s="39">
        <v>15730</v>
      </c>
      <c r="GR276" s="39">
        <v>12730</v>
      </c>
      <c r="GS276" s="39">
        <v>7910</v>
      </c>
      <c r="GT276" s="39">
        <v>9160</v>
      </c>
      <c r="GU276" s="39">
        <v>1620</v>
      </c>
      <c r="GV276" s="39" t="s">
        <v>334</v>
      </c>
      <c r="GW276" s="39">
        <v>61520</v>
      </c>
      <c r="GX276" s="39">
        <v>1810</v>
      </c>
      <c r="GY276" s="39">
        <v>3550</v>
      </c>
      <c r="GZ276" s="39">
        <v>9060</v>
      </c>
      <c r="HA276" s="39">
        <v>15750</v>
      </c>
      <c r="HB276" s="39">
        <v>12790</v>
      </c>
      <c r="HC276" s="39">
        <v>7920</v>
      </c>
      <c r="HD276" s="39">
        <v>9220</v>
      </c>
      <c r="HE276" s="39">
        <v>1640</v>
      </c>
      <c r="HF276" s="39" t="s">
        <v>334</v>
      </c>
      <c r="HG276" s="39">
        <v>61740</v>
      </c>
      <c r="HH276" s="39">
        <v>1830</v>
      </c>
      <c r="HI276" s="39">
        <v>3600</v>
      </c>
      <c r="HJ276" s="39">
        <v>9120</v>
      </c>
      <c r="HK276" s="39">
        <v>15850</v>
      </c>
      <c r="HL276" s="39">
        <v>12830</v>
      </c>
      <c r="HM276" s="39">
        <v>7970</v>
      </c>
      <c r="HN276" s="39">
        <v>9260</v>
      </c>
      <c r="HO276" s="39">
        <v>1680</v>
      </c>
      <c r="HP276" s="39" t="s">
        <v>334</v>
      </c>
      <c r="HQ276" s="39">
        <v>62130</v>
      </c>
      <c r="HR276" s="39">
        <v>1890</v>
      </c>
      <c r="HS276" s="39">
        <v>3610</v>
      </c>
      <c r="HT276" s="39">
        <v>9140</v>
      </c>
      <c r="HU276" s="39">
        <v>15940</v>
      </c>
      <c r="HV276" s="39">
        <v>12950</v>
      </c>
      <c r="HW276" s="39">
        <v>8030</v>
      </c>
      <c r="HX276" s="39">
        <v>9330</v>
      </c>
      <c r="HY276" s="39">
        <v>1700</v>
      </c>
      <c r="HZ276" s="39" t="s">
        <v>334</v>
      </c>
      <c r="IA276" s="39">
        <v>62580</v>
      </c>
      <c r="IB276" s="39">
        <v>1900</v>
      </c>
      <c r="IC276" s="39">
        <v>3730</v>
      </c>
      <c r="ID276" s="39">
        <v>9210</v>
      </c>
      <c r="IE276" s="39">
        <v>16070</v>
      </c>
      <c r="IF276" s="39">
        <v>13080</v>
      </c>
      <c r="IG276" s="39">
        <v>8130</v>
      </c>
      <c r="IH276" s="39">
        <v>9430</v>
      </c>
      <c r="II276" s="39">
        <v>1760</v>
      </c>
      <c r="IJ276" s="39" t="s">
        <v>334</v>
      </c>
      <c r="IK276" s="39">
        <v>63300</v>
      </c>
      <c r="IL276" s="39">
        <v>1930</v>
      </c>
      <c r="IM276" s="39">
        <v>3780</v>
      </c>
      <c r="IN276" s="39">
        <v>9310</v>
      </c>
      <c r="IO276" s="39">
        <v>16140</v>
      </c>
      <c r="IP276" s="39">
        <v>13170</v>
      </c>
      <c r="IQ276" s="39">
        <v>8150</v>
      </c>
      <c r="IR276" s="39">
        <v>9510</v>
      </c>
      <c r="IS276" s="39">
        <v>1800</v>
      </c>
      <c r="IT276" s="39" t="s">
        <v>334</v>
      </c>
      <c r="IU276" s="39">
        <v>63790</v>
      </c>
      <c r="IV276" s="39">
        <v>2010</v>
      </c>
      <c r="IW276" s="39">
        <v>3810</v>
      </c>
      <c r="IX276" s="39">
        <v>9470</v>
      </c>
      <c r="IY276" s="39">
        <v>16190</v>
      </c>
      <c r="IZ276" s="39">
        <v>13260</v>
      </c>
      <c r="JA276" s="39">
        <v>8210</v>
      </c>
      <c r="JB276" s="39">
        <v>9550</v>
      </c>
      <c r="JC276" s="39">
        <v>1830</v>
      </c>
      <c r="JD276" s="39" t="s">
        <v>334</v>
      </c>
      <c r="JE276" s="39">
        <v>64320</v>
      </c>
      <c r="JF276" s="39">
        <v>2050</v>
      </c>
      <c r="JG276" s="39">
        <v>3830</v>
      </c>
      <c r="JH276" s="39">
        <v>9660</v>
      </c>
      <c r="JI276" s="39">
        <v>16280</v>
      </c>
      <c r="JJ276" s="39">
        <v>13340</v>
      </c>
      <c r="JK276" s="39">
        <v>8260</v>
      </c>
      <c r="JL276" s="39">
        <v>9600</v>
      </c>
      <c r="JM276" s="39">
        <v>1850</v>
      </c>
      <c r="JN276" s="39" t="s">
        <v>334</v>
      </c>
      <c r="JO276" s="39">
        <v>64880</v>
      </c>
      <c r="JP276" s="39">
        <v>2080</v>
      </c>
      <c r="JQ276" s="39">
        <v>3830</v>
      </c>
      <c r="JR276" s="39">
        <v>9770</v>
      </c>
      <c r="JS276" s="39">
        <v>16340</v>
      </c>
      <c r="JT276" s="39">
        <v>13360</v>
      </c>
      <c r="JU276" s="39">
        <v>8290</v>
      </c>
      <c r="JV276" s="39">
        <v>9660</v>
      </c>
      <c r="JW276" s="39">
        <v>1880</v>
      </c>
      <c r="JX276" s="39" t="s">
        <v>334</v>
      </c>
      <c r="JY276" s="39">
        <v>65200</v>
      </c>
      <c r="JZ276" s="39">
        <v>2130</v>
      </c>
      <c r="KA276" s="39">
        <v>3840</v>
      </c>
      <c r="KB276" s="39">
        <v>9920</v>
      </c>
      <c r="KC276" s="39">
        <v>16390</v>
      </c>
      <c r="KD276" s="39">
        <v>13380</v>
      </c>
      <c r="KE276" s="39">
        <v>8320</v>
      </c>
      <c r="KF276" s="39">
        <v>9700</v>
      </c>
      <c r="KG276" s="39">
        <v>1910</v>
      </c>
      <c r="KH276" s="39" t="s">
        <v>334</v>
      </c>
      <c r="KI276" s="39">
        <v>65590</v>
      </c>
      <c r="KJ276" s="39">
        <v>2130</v>
      </c>
      <c r="KK276" s="39">
        <v>3840</v>
      </c>
      <c r="KL276" s="39">
        <v>10110</v>
      </c>
      <c r="KM276" s="39">
        <v>16410</v>
      </c>
      <c r="KN276" s="39">
        <v>13390</v>
      </c>
      <c r="KO276" s="39">
        <v>8330</v>
      </c>
      <c r="KP276" s="39">
        <v>9770</v>
      </c>
      <c r="KQ276" s="39">
        <v>1940</v>
      </c>
      <c r="KR276" s="39" t="s">
        <v>334</v>
      </c>
      <c r="KS276" s="39">
        <v>65920</v>
      </c>
      <c r="KT276" s="39">
        <v>2170</v>
      </c>
      <c r="KU276" s="39">
        <v>3870</v>
      </c>
      <c r="KV276" s="39">
        <v>10180</v>
      </c>
      <c r="KW276" s="39">
        <v>16460</v>
      </c>
      <c r="KX276" s="39">
        <v>13440</v>
      </c>
      <c r="KY276" s="39">
        <v>8350</v>
      </c>
      <c r="KZ276" s="39">
        <v>9840</v>
      </c>
      <c r="LA276" s="39">
        <v>1980</v>
      </c>
      <c r="LB276" s="39" t="s">
        <v>334</v>
      </c>
      <c r="LC276" s="39">
        <v>66300</v>
      </c>
      <c r="LD276" t="str">
        <f>INDEX(Lookup!$F$2:$F$375, MATCH(D276,Lookup!$A$2:$A$375,0))</f>
        <v>:</v>
      </c>
    </row>
    <row r="277" spans="2:316" ht="15" customHeight="1" x14ac:dyDescent="0.25">
      <c r="B277" s="1" t="s">
        <v>342</v>
      </c>
      <c r="C277" s="40">
        <v>360</v>
      </c>
      <c r="D277" s="40" t="s">
        <v>881</v>
      </c>
      <c r="E277" s="37" t="s">
        <v>882</v>
      </c>
      <c r="F277" s="38">
        <v>1440</v>
      </c>
      <c r="G277" s="38">
        <v>2740</v>
      </c>
      <c r="H277" s="38">
        <v>7350</v>
      </c>
      <c r="I277" s="38">
        <v>15310</v>
      </c>
      <c r="J277" s="38">
        <v>13290</v>
      </c>
      <c r="K277" s="38">
        <v>8790</v>
      </c>
      <c r="L277" s="38">
        <v>4620</v>
      </c>
      <c r="M277" s="38">
        <v>340</v>
      </c>
      <c r="N277" s="38" t="s">
        <v>334</v>
      </c>
      <c r="O277" s="39">
        <v>53870</v>
      </c>
      <c r="P277" s="39">
        <v>1470</v>
      </c>
      <c r="Q277" s="39">
        <v>2780</v>
      </c>
      <c r="R277" s="39">
        <v>7400</v>
      </c>
      <c r="S277" s="39">
        <v>15520</v>
      </c>
      <c r="T277" s="39">
        <v>13230</v>
      </c>
      <c r="U277" s="39">
        <v>8760</v>
      </c>
      <c r="V277" s="39">
        <v>4570</v>
      </c>
      <c r="W277" s="39">
        <v>330</v>
      </c>
      <c r="X277" s="39" t="s">
        <v>334</v>
      </c>
      <c r="Y277" s="39">
        <v>54070</v>
      </c>
      <c r="Z277" s="39">
        <v>1540</v>
      </c>
      <c r="AA277" s="39">
        <v>2940</v>
      </c>
      <c r="AB277" s="39">
        <v>7620</v>
      </c>
      <c r="AC277" s="39">
        <v>15870</v>
      </c>
      <c r="AD277" s="39">
        <v>13310</v>
      </c>
      <c r="AE277" s="39">
        <v>8610</v>
      </c>
      <c r="AF277" s="39">
        <v>4550</v>
      </c>
      <c r="AG277" s="39">
        <v>320</v>
      </c>
      <c r="AH277" s="39" t="s">
        <v>334</v>
      </c>
      <c r="AI277" s="39">
        <v>54750</v>
      </c>
      <c r="AJ277" s="39">
        <v>1630</v>
      </c>
      <c r="AK277" s="39">
        <v>2900</v>
      </c>
      <c r="AL277" s="39">
        <v>7840</v>
      </c>
      <c r="AM277" s="39">
        <v>16000</v>
      </c>
      <c r="AN277" s="39">
        <v>13460</v>
      </c>
      <c r="AO277" s="39">
        <v>8620</v>
      </c>
      <c r="AP277" s="39">
        <v>4600</v>
      </c>
      <c r="AQ277" s="39">
        <v>330</v>
      </c>
      <c r="AR277" s="39" t="s">
        <v>334</v>
      </c>
      <c r="AS277" s="39">
        <v>55390</v>
      </c>
      <c r="AT277" s="39">
        <v>1650</v>
      </c>
      <c r="AU277" s="39">
        <v>2870</v>
      </c>
      <c r="AV277" s="39">
        <v>7930</v>
      </c>
      <c r="AW277" s="39">
        <v>16060</v>
      </c>
      <c r="AX277" s="39">
        <v>13470</v>
      </c>
      <c r="AY277" s="39">
        <v>8790</v>
      </c>
      <c r="AZ277" s="39">
        <v>4680</v>
      </c>
      <c r="BA277" s="39">
        <v>340</v>
      </c>
      <c r="BB277" s="39" t="s">
        <v>334</v>
      </c>
      <c r="BC277" s="39">
        <v>55800</v>
      </c>
      <c r="BD277" s="39">
        <v>1670</v>
      </c>
      <c r="BE277" s="39">
        <v>2900</v>
      </c>
      <c r="BF277" s="39">
        <v>7980</v>
      </c>
      <c r="BG277" s="39">
        <v>16080</v>
      </c>
      <c r="BH277" s="39">
        <v>13560</v>
      </c>
      <c r="BI277" s="39">
        <v>8820</v>
      </c>
      <c r="BJ277" s="39">
        <v>4780</v>
      </c>
      <c r="BK277" s="39">
        <v>350</v>
      </c>
      <c r="BL277" s="39" t="s">
        <v>334</v>
      </c>
      <c r="BM277" s="39">
        <v>56140</v>
      </c>
      <c r="BN277" s="39">
        <v>1680</v>
      </c>
      <c r="BO277" s="39">
        <v>2950</v>
      </c>
      <c r="BP277" s="39">
        <v>8040</v>
      </c>
      <c r="BQ277" s="39">
        <v>16170</v>
      </c>
      <c r="BR277" s="39">
        <v>13650</v>
      </c>
      <c r="BS277" s="39">
        <v>8910</v>
      </c>
      <c r="BT277" s="39">
        <v>4920</v>
      </c>
      <c r="BU277" s="39">
        <v>350</v>
      </c>
      <c r="BV277" s="39" t="s">
        <v>334</v>
      </c>
      <c r="BW277" s="39">
        <v>56670</v>
      </c>
      <c r="BX277" s="39">
        <v>1690</v>
      </c>
      <c r="BY277" s="39">
        <v>2970</v>
      </c>
      <c r="BZ277" s="39">
        <v>8100</v>
      </c>
      <c r="CA277" s="39">
        <v>16270</v>
      </c>
      <c r="CB277" s="39">
        <v>13730</v>
      </c>
      <c r="CC277" s="39">
        <v>9000</v>
      </c>
      <c r="CD277" s="39">
        <v>5040</v>
      </c>
      <c r="CE277" s="39">
        <v>350</v>
      </c>
      <c r="CF277" s="39" t="s">
        <v>334</v>
      </c>
      <c r="CG277" s="39">
        <v>57150</v>
      </c>
      <c r="CH277" s="39">
        <v>1680</v>
      </c>
      <c r="CI277" s="39">
        <v>2990</v>
      </c>
      <c r="CJ277" s="39">
        <v>8240</v>
      </c>
      <c r="CK277" s="39">
        <v>16430</v>
      </c>
      <c r="CL277" s="39">
        <v>13780</v>
      </c>
      <c r="CM277" s="39">
        <v>9060</v>
      </c>
      <c r="CN277" s="39">
        <v>5110</v>
      </c>
      <c r="CO277" s="39">
        <v>360</v>
      </c>
      <c r="CP277" s="39" t="s">
        <v>334</v>
      </c>
      <c r="CQ277" s="39">
        <v>57650</v>
      </c>
      <c r="CR277" s="39">
        <v>1620</v>
      </c>
      <c r="CS277" s="39">
        <v>3010</v>
      </c>
      <c r="CT277" s="39">
        <v>8320</v>
      </c>
      <c r="CU277" s="39">
        <v>16470</v>
      </c>
      <c r="CV277" s="39">
        <v>13830</v>
      </c>
      <c r="CW277" s="39">
        <v>9100</v>
      </c>
      <c r="CX277" s="39">
        <v>5160</v>
      </c>
      <c r="CY277" s="39">
        <v>360</v>
      </c>
      <c r="CZ277" s="39" t="s">
        <v>334</v>
      </c>
      <c r="DA277" s="39">
        <v>57870</v>
      </c>
      <c r="DB277" s="39">
        <v>1650</v>
      </c>
      <c r="DC277" s="39">
        <v>3040</v>
      </c>
      <c r="DD277" s="39">
        <v>8360</v>
      </c>
      <c r="DE277" s="39">
        <v>16620</v>
      </c>
      <c r="DF277" s="39">
        <v>13870</v>
      </c>
      <c r="DG277" s="39">
        <v>9120</v>
      </c>
      <c r="DH277" s="39">
        <v>5230</v>
      </c>
      <c r="DI277" s="39">
        <v>380</v>
      </c>
      <c r="DJ277" s="39" t="s">
        <v>334</v>
      </c>
      <c r="DK277" s="39">
        <v>58260</v>
      </c>
      <c r="DL277" s="39">
        <v>1620</v>
      </c>
      <c r="DM277" s="39">
        <v>3070</v>
      </c>
      <c r="DN277" s="39">
        <v>8440</v>
      </c>
      <c r="DO277" s="39">
        <v>16730</v>
      </c>
      <c r="DP277" s="39">
        <v>13970</v>
      </c>
      <c r="DQ277" s="39">
        <v>9130</v>
      </c>
      <c r="DR277" s="39">
        <v>5350</v>
      </c>
      <c r="DS277" s="39">
        <v>390</v>
      </c>
      <c r="DT277" s="39" t="s">
        <v>334</v>
      </c>
      <c r="DU277" s="39">
        <v>58700</v>
      </c>
      <c r="DV277" s="39">
        <v>1630</v>
      </c>
      <c r="DW277" s="39">
        <v>3140</v>
      </c>
      <c r="DX277" s="39">
        <v>8550</v>
      </c>
      <c r="DY277" s="39">
        <v>16830</v>
      </c>
      <c r="DZ277" s="39">
        <v>13970</v>
      </c>
      <c r="EA277" s="39">
        <v>9150</v>
      </c>
      <c r="EB277" s="39">
        <v>5430</v>
      </c>
      <c r="EC277" s="39">
        <v>400</v>
      </c>
      <c r="ED277" s="39" t="s">
        <v>334</v>
      </c>
      <c r="EE277" s="39">
        <v>59090</v>
      </c>
      <c r="EF277" s="39">
        <v>1650</v>
      </c>
      <c r="EG277" s="39">
        <v>3190</v>
      </c>
      <c r="EH277" s="39">
        <v>8770</v>
      </c>
      <c r="EI277" s="39">
        <v>16970</v>
      </c>
      <c r="EJ277" s="39">
        <v>14070</v>
      </c>
      <c r="EK277" s="39">
        <v>9160</v>
      </c>
      <c r="EL277" s="39">
        <v>5510</v>
      </c>
      <c r="EM277" s="39">
        <v>400</v>
      </c>
      <c r="EN277" s="39" t="s">
        <v>334</v>
      </c>
      <c r="EO277" s="39">
        <v>59710</v>
      </c>
      <c r="EP277" s="39">
        <v>1620</v>
      </c>
      <c r="EQ277" s="39">
        <v>3260</v>
      </c>
      <c r="ER277" s="39">
        <v>9030</v>
      </c>
      <c r="ES277" s="39">
        <v>17290</v>
      </c>
      <c r="ET277" s="39">
        <v>14240</v>
      </c>
      <c r="EU277" s="39">
        <v>9270</v>
      </c>
      <c r="EV277" s="39">
        <v>5590</v>
      </c>
      <c r="EW277" s="39">
        <v>410</v>
      </c>
      <c r="EX277" s="39" t="s">
        <v>334</v>
      </c>
      <c r="EY277" s="39">
        <v>60710</v>
      </c>
      <c r="EZ277" s="39">
        <v>1660</v>
      </c>
      <c r="FA277" s="39">
        <v>3290</v>
      </c>
      <c r="FB277" s="39">
        <v>9210</v>
      </c>
      <c r="FC277" s="39">
        <v>17450</v>
      </c>
      <c r="FD277" s="39">
        <v>14290</v>
      </c>
      <c r="FE277" s="39">
        <v>9320</v>
      </c>
      <c r="FF277" s="39">
        <v>5710</v>
      </c>
      <c r="FG277" s="39">
        <v>430</v>
      </c>
      <c r="FH277" s="39" t="s">
        <v>334</v>
      </c>
      <c r="FI277" s="39">
        <v>61340</v>
      </c>
      <c r="FJ277" s="39">
        <v>1660</v>
      </c>
      <c r="FK277" s="39">
        <v>3320</v>
      </c>
      <c r="FL277" s="39">
        <v>9360</v>
      </c>
      <c r="FM277" s="39">
        <v>17560</v>
      </c>
      <c r="FN277" s="39">
        <v>14340</v>
      </c>
      <c r="FO277" s="39">
        <v>9320</v>
      </c>
      <c r="FP277" s="39">
        <v>5750</v>
      </c>
      <c r="FQ277" s="39">
        <v>430</v>
      </c>
      <c r="FR277" s="39" t="s">
        <v>334</v>
      </c>
      <c r="FS277" s="39">
        <v>61730</v>
      </c>
      <c r="FT277" s="39">
        <v>1690</v>
      </c>
      <c r="FU277" s="39">
        <v>3340</v>
      </c>
      <c r="FV277" s="39">
        <v>9430</v>
      </c>
      <c r="FW277" s="39">
        <v>17620</v>
      </c>
      <c r="FX277" s="39">
        <v>14390</v>
      </c>
      <c r="FY277" s="39">
        <v>9350</v>
      </c>
      <c r="FZ277" s="39">
        <v>5780</v>
      </c>
      <c r="GA277" s="39">
        <v>440</v>
      </c>
      <c r="GB277" s="39" t="s">
        <v>334</v>
      </c>
      <c r="GC277" s="39">
        <v>62040</v>
      </c>
      <c r="GD277" s="39">
        <v>1750</v>
      </c>
      <c r="GE277" s="39">
        <v>3370</v>
      </c>
      <c r="GF277" s="39">
        <v>9490</v>
      </c>
      <c r="GG277" s="39">
        <v>17630</v>
      </c>
      <c r="GH277" s="39">
        <v>14430</v>
      </c>
      <c r="GI277" s="39">
        <v>9370</v>
      </c>
      <c r="GJ277" s="39">
        <v>5820</v>
      </c>
      <c r="GK277" s="39">
        <v>450</v>
      </c>
      <c r="GL277" s="39" t="s">
        <v>334</v>
      </c>
      <c r="GM277" s="39">
        <v>62300</v>
      </c>
      <c r="GN277" s="39">
        <v>1770</v>
      </c>
      <c r="GO277" s="39">
        <v>3420</v>
      </c>
      <c r="GP277" s="39">
        <v>9590</v>
      </c>
      <c r="GQ277" s="39">
        <v>17730</v>
      </c>
      <c r="GR277" s="39">
        <v>14460</v>
      </c>
      <c r="GS277" s="39">
        <v>9390</v>
      </c>
      <c r="GT277" s="39">
        <v>5890</v>
      </c>
      <c r="GU277" s="39">
        <v>460</v>
      </c>
      <c r="GV277" s="39" t="s">
        <v>334</v>
      </c>
      <c r="GW277" s="39">
        <v>62700</v>
      </c>
      <c r="GX277" s="39">
        <v>1810</v>
      </c>
      <c r="GY277" s="39">
        <v>3470</v>
      </c>
      <c r="GZ277" s="39">
        <v>9720</v>
      </c>
      <c r="HA277" s="39">
        <v>17830</v>
      </c>
      <c r="HB277" s="39">
        <v>14540</v>
      </c>
      <c r="HC277" s="39">
        <v>9420</v>
      </c>
      <c r="HD277" s="39">
        <v>5920</v>
      </c>
      <c r="HE277" s="39">
        <v>460</v>
      </c>
      <c r="HF277" s="39" t="s">
        <v>334</v>
      </c>
      <c r="HG277" s="39">
        <v>63160</v>
      </c>
      <c r="HH277" s="39">
        <v>1840</v>
      </c>
      <c r="HI277" s="39">
        <v>3520</v>
      </c>
      <c r="HJ277" s="39">
        <v>9860</v>
      </c>
      <c r="HK277" s="39">
        <v>17920</v>
      </c>
      <c r="HL277" s="39">
        <v>14600</v>
      </c>
      <c r="HM277" s="39">
        <v>9490</v>
      </c>
      <c r="HN277" s="39">
        <v>5970</v>
      </c>
      <c r="HO277" s="39">
        <v>460</v>
      </c>
      <c r="HP277" s="39" t="s">
        <v>334</v>
      </c>
      <c r="HQ277" s="39">
        <v>63660</v>
      </c>
      <c r="HR277" s="39">
        <v>1780</v>
      </c>
      <c r="HS277" s="39">
        <v>3460</v>
      </c>
      <c r="HT277" s="39">
        <v>10050</v>
      </c>
      <c r="HU277" s="39">
        <v>18050</v>
      </c>
      <c r="HV277" s="39">
        <v>14690</v>
      </c>
      <c r="HW277" s="39">
        <v>9590</v>
      </c>
      <c r="HX277" s="39">
        <v>6040</v>
      </c>
      <c r="HY277" s="39">
        <v>480</v>
      </c>
      <c r="HZ277" s="39" t="s">
        <v>334</v>
      </c>
      <c r="IA277" s="39">
        <v>64140</v>
      </c>
      <c r="IB277" s="39">
        <v>1840</v>
      </c>
      <c r="IC277" s="39">
        <v>3480</v>
      </c>
      <c r="ID277" s="39">
        <v>10110</v>
      </c>
      <c r="IE277" s="39">
        <v>18210</v>
      </c>
      <c r="IF277" s="39">
        <v>14860</v>
      </c>
      <c r="IG277" s="39">
        <v>9720</v>
      </c>
      <c r="IH277" s="39">
        <v>6100</v>
      </c>
      <c r="II277" s="39">
        <v>480</v>
      </c>
      <c r="IJ277" s="39" t="s">
        <v>334</v>
      </c>
      <c r="IK277" s="39">
        <v>64790</v>
      </c>
      <c r="IL277" s="39">
        <v>1890</v>
      </c>
      <c r="IM277" s="39">
        <v>3550</v>
      </c>
      <c r="IN277" s="39">
        <v>10270</v>
      </c>
      <c r="IO277" s="39">
        <v>18460</v>
      </c>
      <c r="IP277" s="39">
        <v>15050</v>
      </c>
      <c r="IQ277" s="39">
        <v>9870</v>
      </c>
      <c r="IR277" s="39">
        <v>6220</v>
      </c>
      <c r="IS277" s="39">
        <v>500</v>
      </c>
      <c r="IT277" s="39" t="s">
        <v>334</v>
      </c>
      <c r="IU277" s="39">
        <v>65790</v>
      </c>
      <c r="IV277" s="39">
        <v>1920</v>
      </c>
      <c r="IW277" s="39">
        <v>3640</v>
      </c>
      <c r="IX277" s="39">
        <v>10520</v>
      </c>
      <c r="IY277" s="39">
        <v>18910</v>
      </c>
      <c r="IZ277" s="39">
        <v>15360</v>
      </c>
      <c r="JA277" s="39">
        <v>10060</v>
      </c>
      <c r="JB277" s="39">
        <v>6280</v>
      </c>
      <c r="JC277" s="39">
        <v>510</v>
      </c>
      <c r="JD277" s="39" t="s">
        <v>334</v>
      </c>
      <c r="JE277" s="39">
        <v>67200</v>
      </c>
      <c r="JF277" s="39">
        <v>1930</v>
      </c>
      <c r="JG277" s="39">
        <v>3700</v>
      </c>
      <c r="JH277" s="39">
        <v>10830</v>
      </c>
      <c r="JI277" s="39">
        <v>19400</v>
      </c>
      <c r="JJ277" s="39">
        <v>15740</v>
      </c>
      <c r="JK277" s="39">
        <v>10300</v>
      </c>
      <c r="JL277" s="39">
        <v>6380</v>
      </c>
      <c r="JM277" s="39">
        <v>520</v>
      </c>
      <c r="JN277" s="39" t="s">
        <v>334</v>
      </c>
      <c r="JO277" s="39">
        <v>68790</v>
      </c>
      <c r="JP277" s="39">
        <v>1950</v>
      </c>
      <c r="JQ277" s="39">
        <v>3850</v>
      </c>
      <c r="JR277" s="39">
        <v>11280</v>
      </c>
      <c r="JS277" s="39">
        <v>19790</v>
      </c>
      <c r="JT277" s="39">
        <v>16020</v>
      </c>
      <c r="JU277" s="39">
        <v>10520</v>
      </c>
      <c r="JV277" s="39">
        <v>6480</v>
      </c>
      <c r="JW277" s="39">
        <v>530</v>
      </c>
      <c r="JX277" s="39" t="s">
        <v>334</v>
      </c>
      <c r="JY277" s="39">
        <v>70430</v>
      </c>
      <c r="JZ277" s="39">
        <v>1940</v>
      </c>
      <c r="KA277" s="39">
        <v>4000</v>
      </c>
      <c r="KB277" s="39">
        <v>11560</v>
      </c>
      <c r="KC277" s="39">
        <v>20110</v>
      </c>
      <c r="KD277" s="39">
        <v>16310</v>
      </c>
      <c r="KE277" s="39">
        <v>10680</v>
      </c>
      <c r="KF277" s="39">
        <v>6530</v>
      </c>
      <c r="KG277" s="39">
        <v>540</v>
      </c>
      <c r="KH277" s="39" t="s">
        <v>334</v>
      </c>
      <c r="KI277" s="39">
        <v>71660</v>
      </c>
      <c r="KJ277" s="39">
        <v>1960</v>
      </c>
      <c r="KK277" s="39">
        <v>4020</v>
      </c>
      <c r="KL277" s="39">
        <v>11790</v>
      </c>
      <c r="KM277" s="39">
        <v>20420</v>
      </c>
      <c r="KN277" s="39">
        <v>16570</v>
      </c>
      <c r="KO277" s="39">
        <v>10900</v>
      </c>
      <c r="KP277" s="39">
        <v>6630</v>
      </c>
      <c r="KQ277" s="39">
        <v>540</v>
      </c>
      <c r="KR277" s="39" t="s">
        <v>334</v>
      </c>
      <c r="KS277" s="39">
        <v>72840</v>
      </c>
      <c r="KT277" s="39">
        <v>1980</v>
      </c>
      <c r="KU277" s="39">
        <v>4060</v>
      </c>
      <c r="KV277" s="39">
        <v>11920</v>
      </c>
      <c r="KW277" s="39">
        <v>20640</v>
      </c>
      <c r="KX277" s="39">
        <v>16760</v>
      </c>
      <c r="KY277" s="39">
        <v>11050</v>
      </c>
      <c r="KZ277" s="39">
        <v>6710</v>
      </c>
      <c r="LA277" s="39">
        <v>550</v>
      </c>
      <c r="LB277" s="39" t="s">
        <v>334</v>
      </c>
      <c r="LC277" s="39">
        <v>73680</v>
      </c>
      <c r="LD277" t="str">
        <f>INDEX(Lookup!$F$2:$F$375, MATCH(D277,Lookup!$A$2:$A$375,0))</f>
        <v>:</v>
      </c>
    </row>
    <row r="278" spans="2:316" ht="15" customHeight="1" x14ac:dyDescent="0.25">
      <c r="B278" s="1" t="s">
        <v>357</v>
      </c>
      <c r="C278" s="42" t="s">
        <v>331</v>
      </c>
      <c r="D278" s="42" t="s">
        <v>883</v>
      </c>
      <c r="E278" s="41" t="s">
        <v>884</v>
      </c>
      <c r="F278" s="38">
        <v>29150</v>
      </c>
      <c r="G278" s="38">
        <v>39650</v>
      </c>
      <c r="H278" s="38">
        <v>52430</v>
      </c>
      <c r="I278" s="38">
        <v>39690</v>
      </c>
      <c r="J278" s="38">
        <v>25200</v>
      </c>
      <c r="K278" s="38">
        <v>14750</v>
      </c>
      <c r="L278" s="38">
        <v>11640</v>
      </c>
      <c r="M278" s="38">
        <v>1430</v>
      </c>
      <c r="N278" s="38" t="s">
        <v>334</v>
      </c>
      <c r="O278" s="39">
        <v>213940</v>
      </c>
      <c r="P278" s="39">
        <v>29680</v>
      </c>
      <c r="Q278" s="39">
        <v>40300</v>
      </c>
      <c r="R278" s="39">
        <v>52780</v>
      </c>
      <c r="S278" s="39">
        <v>39880</v>
      </c>
      <c r="T278" s="39">
        <v>25450</v>
      </c>
      <c r="U278" s="39">
        <v>14530</v>
      </c>
      <c r="V278" s="39">
        <v>11480</v>
      </c>
      <c r="W278" s="39">
        <v>1400</v>
      </c>
      <c r="X278" s="39" t="s">
        <v>334</v>
      </c>
      <c r="Y278" s="39">
        <v>215510</v>
      </c>
      <c r="Z278" s="39">
        <v>30900</v>
      </c>
      <c r="AA278" s="39">
        <v>40690</v>
      </c>
      <c r="AB278" s="39">
        <v>53140</v>
      </c>
      <c r="AC278" s="39">
        <v>40370</v>
      </c>
      <c r="AD278" s="39">
        <v>25520</v>
      </c>
      <c r="AE278" s="39">
        <v>14170</v>
      </c>
      <c r="AF278" s="39">
        <v>10820</v>
      </c>
      <c r="AG278" s="39">
        <v>1280</v>
      </c>
      <c r="AH278" s="39" t="s">
        <v>334</v>
      </c>
      <c r="AI278" s="39">
        <v>216880</v>
      </c>
      <c r="AJ278" s="39">
        <v>31430</v>
      </c>
      <c r="AK278" s="39">
        <v>40980</v>
      </c>
      <c r="AL278" s="39">
        <v>53200</v>
      </c>
      <c r="AM278" s="39">
        <v>40630</v>
      </c>
      <c r="AN278" s="39">
        <v>25700</v>
      </c>
      <c r="AO278" s="39">
        <v>14350</v>
      </c>
      <c r="AP278" s="39">
        <v>10860</v>
      </c>
      <c r="AQ278" s="39">
        <v>1250</v>
      </c>
      <c r="AR278" s="39" t="s">
        <v>334</v>
      </c>
      <c r="AS278" s="39">
        <v>218390</v>
      </c>
      <c r="AT278" s="39">
        <v>31840</v>
      </c>
      <c r="AU278" s="39">
        <v>41140</v>
      </c>
      <c r="AV278" s="39">
        <v>53490</v>
      </c>
      <c r="AW278" s="39">
        <v>40900</v>
      </c>
      <c r="AX278" s="39">
        <v>25950</v>
      </c>
      <c r="AY278" s="39">
        <v>14600</v>
      </c>
      <c r="AZ278" s="39">
        <v>11030</v>
      </c>
      <c r="BA278" s="39">
        <v>1270</v>
      </c>
      <c r="BB278" s="39" t="s">
        <v>334</v>
      </c>
      <c r="BC278" s="39">
        <v>220220</v>
      </c>
      <c r="BD278" s="39">
        <v>32290</v>
      </c>
      <c r="BE278" s="39">
        <v>41460</v>
      </c>
      <c r="BF278" s="39">
        <v>53600</v>
      </c>
      <c r="BG278" s="39">
        <v>41210</v>
      </c>
      <c r="BH278" s="39">
        <v>26220</v>
      </c>
      <c r="BI278" s="39">
        <v>14750</v>
      </c>
      <c r="BJ278" s="39">
        <v>11110</v>
      </c>
      <c r="BK278" s="39">
        <v>1290</v>
      </c>
      <c r="BL278" s="39" t="s">
        <v>334</v>
      </c>
      <c r="BM278" s="39">
        <v>221920</v>
      </c>
      <c r="BN278" s="39">
        <v>32610</v>
      </c>
      <c r="BO278" s="39">
        <v>41590</v>
      </c>
      <c r="BP278" s="39">
        <v>53720</v>
      </c>
      <c r="BQ278" s="39">
        <v>41450</v>
      </c>
      <c r="BR278" s="39">
        <v>26610</v>
      </c>
      <c r="BS278" s="39">
        <v>14920</v>
      </c>
      <c r="BT278" s="39">
        <v>11250</v>
      </c>
      <c r="BU278" s="39">
        <v>1310</v>
      </c>
      <c r="BV278" s="39" t="s">
        <v>334</v>
      </c>
      <c r="BW278" s="39">
        <v>223440</v>
      </c>
      <c r="BX278" s="39">
        <v>32710</v>
      </c>
      <c r="BY278" s="39">
        <v>41620</v>
      </c>
      <c r="BZ278" s="39">
        <v>53830</v>
      </c>
      <c r="CA278" s="39">
        <v>41800</v>
      </c>
      <c r="CB278" s="39">
        <v>26920</v>
      </c>
      <c r="CC278" s="39">
        <v>15090</v>
      </c>
      <c r="CD278" s="39">
        <v>11430</v>
      </c>
      <c r="CE278" s="39">
        <v>1330</v>
      </c>
      <c r="CF278" s="39" t="s">
        <v>334</v>
      </c>
      <c r="CG278" s="39">
        <v>224730</v>
      </c>
      <c r="CH278" s="39">
        <v>32780</v>
      </c>
      <c r="CI278" s="39">
        <v>41830</v>
      </c>
      <c r="CJ278" s="39">
        <v>53960</v>
      </c>
      <c r="CK278" s="39">
        <v>42090</v>
      </c>
      <c r="CL278" s="39">
        <v>27300</v>
      </c>
      <c r="CM278" s="39">
        <v>15300</v>
      </c>
      <c r="CN278" s="39">
        <v>11540</v>
      </c>
      <c r="CO278" s="39">
        <v>1340</v>
      </c>
      <c r="CP278" s="39" t="s">
        <v>334</v>
      </c>
      <c r="CQ278" s="39">
        <v>226130</v>
      </c>
      <c r="CR278" s="39">
        <v>32870</v>
      </c>
      <c r="CS278" s="39">
        <v>42080</v>
      </c>
      <c r="CT278" s="39">
        <v>54160</v>
      </c>
      <c r="CU278" s="39">
        <v>42500</v>
      </c>
      <c r="CV278" s="39">
        <v>27660</v>
      </c>
      <c r="CW278" s="39">
        <v>15530</v>
      </c>
      <c r="CX278" s="39">
        <v>11640</v>
      </c>
      <c r="CY278" s="39">
        <v>1350</v>
      </c>
      <c r="CZ278" s="39" t="s">
        <v>334</v>
      </c>
      <c r="DA278" s="39">
        <v>227790</v>
      </c>
      <c r="DB278" s="39">
        <v>33040</v>
      </c>
      <c r="DC278" s="39">
        <v>42300</v>
      </c>
      <c r="DD278" s="39">
        <v>54440</v>
      </c>
      <c r="DE278" s="39">
        <v>42990</v>
      </c>
      <c r="DF278" s="39">
        <v>28000</v>
      </c>
      <c r="DG278" s="39">
        <v>15700</v>
      </c>
      <c r="DH278" s="39">
        <v>11720</v>
      </c>
      <c r="DI278" s="39">
        <v>1360</v>
      </c>
      <c r="DJ278" s="39" t="s">
        <v>334</v>
      </c>
      <c r="DK278" s="39">
        <v>229550</v>
      </c>
      <c r="DL278" s="39">
        <v>33230</v>
      </c>
      <c r="DM278" s="39">
        <v>42650</v>
      </c>
      <c r="DN278" s="39">
        <v>54530</v>
      </c>
      <c r="DO278" s="39">
        <v>43440</v>
      </c>
      <c r="DP278" s="39">
        <v>28210</v>
      </c>
      <c r="DQ278" s="39">
        <v>15880</v>
      </c>
      <c r="DR278" s="39">
        <v>11810</v>
      </c>
      <c r="DS278" s="39">
        <v>1380</v>
      </c>
      <c r="DT278" s="39" t="s">
        <v>334</v>
      </c>
      <c r="DU278" s="39">
        <v>231120</v>
      </c>
      <c r="DV278" s="39">
        <v>33430</v>
      </c>
      <c r="DW278" s="39">
        <v>42870</v>
      </c>
      <c r="DX278" s="39">
        <v>54730</v>
      </c>
      <c r="DY278" s="39">
        <v>43900</v>
      </c>
      <c r="DZ278" s="39">
        <v>28400</v>
      </c>
      <c r="EA278" s="39">
        <v>16020</v>
      </c>
      <c r="EB278" s="39">
        <v>11840</v>
      </c>
      <c r="EC278" s="39">
        <v>1380</v>
      </c>
      <c r="ED278" s="39" t="s">
        <v>334</v>
      </c>
      <c r="EE278" s="39">
        <v>232560</v>
      </c>
      <c r="EF278" s="39">
        <v>33770</v>
      </c>
      <c r="EG278" s="39">
        <v>43100</v>
      </c>
      <c r="EH278" s="39">
        <v>54800</v>
      </c>
      <c r="EI278" s="39">
        <v>44220</v>
      </c>
      <c r="EJ278" s="39">
        <v>28730</v>
      </c>
      <c r="EK278" s="39">
        <v>16120</v>
      </c>
      <c r="EL278" s="39">
        <v>11950</v>
      </c>
      <c r="EM278" s="39">
        <v>1400</v>
      </c>
      <c r="EN278" s="39" t="s">
        <v>334</v>
      </c>
      <c r="EO278" s="39">
        <v>234080</v>
      </c>
      <c r="EP278" s="39">
        <v>34110</v>
      </c>
      <c r="EQ278" s="39">
        <v>43500</v>
      </c>
      <c r="ER278" s="39">
        <v>55050</v>
      </c>
      <c r="ES278" s="39">
        <v>44440</v>
      </c>
      <c r="ET278" s="39">
        <v>29010</v>
      </c>
      <c r="EU278" s="39">
        <v>16220</v>
      </c>
      <c r="EV278" s="39">
        <v>12060</v>
      </c>
      <c r="EW278" s="39">
        <v>1410</v>
      </c>
      <c r="EX278" s="39" t="s">
        <v>334</v>
      </c>
      <c r="EY278" s="39">
        <v>235790</v>
      </c>
      <c r="EZ278" s="39">
        <v>34520</v>
      </c>
      <c r="FA278" s="39">
        <v>43730</v>
      </c>
      <c r="FB278" s="39">
        <v>55450</v>
      </c>
      <c r="FC278" s="39">
        <v>44660</v>
      </c>
      <c r="FD278" s="39">
        <v>29140</v>
      </c>
      <c r="FE278" s="39">
        <v>16270</v>
      </c>
      <c r="FF278" s="39">
        <v>12180</v>
      </c>
      <c r="FG278" s="39">
        <v>1430</v>
      </c>
      <c r="FH278" s="39" t="s">
        <v>334</v>
      </c>
      <c r="FI278" s="39">
        <v>237370</v>
      </c>
      <c r="FJ278" s="39">
        <v>34840</v>
      </c>
      <c r="FK278" s="39">
        <v>43980</v>
      </c>
      <c r="FL278" s="39">
        <v>55660</v>
      </c>
      <c r="FM278" s="39">
        <v>44960</v>
      </c>
      <c r="FN278" s="39">
        <v>29240</v>
      </c>
      <c r="FO278" s="39">
        <v>16390</v>
      </c>
      <c r="FP278" s="39">
        <v>12300</v>
      </c>
      <c r="FQ278" s="39">
        <v>1430</v>
      </c>
      <c r="FR278" s="39" t="s">
        <v>334</v>
      </c>
      <c r="FS278" s="39">
        <v>238790</v>
      </c>
      <c r="FT278" s="39">
        <v>35030</v>
      </c>
      <c r="FU278" s="39">
        <v>44310</v>
      </c>
      <c r="FV278" s="39">
        <v>56040</v>
      </c>
      <c r="FW278" s="39">
        <v>45130</v>
      </c>
      <c r="FX278" s="39">
        <v>29390</v>
      </c>
      <c r="FY278" s="39">
        <v>16480</v>
      </c>
      <c r="FZ278" s="39">
        <v>12350</v>
      </c>
      <c r="GA278" s="39">
        <v>1440</v>
      </c>
      <c r="GB278" s="39" t="s">
        <v>334</v>
      </c>
      <c r="GC278" s="39">
        <v>240160</v>
      </c>
      <c r="GD278" s="39">
        <v>35150</v>
      </c>
      <c r="GE278" s="39">
        <v>44430</v>
      </c>
      <c r="GF278" s="39">
        <v>56310</v>
      </c>
      <c r="GG278" s="39">
        <v>45410</v>
      </c>
      <c r="GH278" s="39">
        <v>29520</v>
      </c>
      <c r="GI278" s="39">
        <v>16540</v>
      </c>
      <c r="GJ278" s="39">
        <v>12450</v>
      </c>
      <c r="GK278" s="39">
        <v>1450</v>
      </c>
      <c r="GL278" s="39" t="s">
        <v>334</v>
      </c>
      <c r="GM278" s="39">
        <v>241250</v>
      </c>
      <c r="GN278" s="39">
        <v>35450</v>
      </c>
      <c r="GO278" s="39">
        <v>44610</v>
      </c>
      <c r="GP278" s="39">
        <v>56700</v>
      </c>
      <c r="GQ278" s="39">
        <v>45760</v>
      </c>
      <c r="GR278" s="39">
        <v>29790</v>
      </c>
      <c r="GS278" s="39">
        <v>16610</v>
      </c>
      <c r="GT278" s="39">
        <v>12500</v>
      </c>
      <c r="GU278" s="39">
        <v>1470</v>
      </c>
      <c r="GV278" s="39" t="s">
        <v>334</v>
      </c>
      <c r="GW278" s="39">
        <v>242870</v>
      </c>
      <c r="GX278" s="39">
        <v>35360</v>
      </c>
      <c r="GY278" s="39">
        <v>44780</v>
      </c>
      <c r="GZ278" s="39">
        <v>57030</v>
      </c>
      <c r="HA278" s="39">
        <v>46060</v>
      </c>
      <c r="HB278" s="39">
        <v>30030</v>
      </c>
      <c r="HC278" s="39">
        <v>16710</v>
      </c>
      <c r="HD278" s="39">
        <v>12570</v>
      </c>
      <c r="HE278" s="39">
        <v>1480</v>
      </c>
      <c r="HF278" s="39" t="s">
        <v>334</v>
      </c>
      <c r="HG278" s="39">
        <v>244020</v>
      </c>
      <c r="HH278" s="39">
        <v>35570</v>
      </c>
      <c r="HI278" s="39">
        <v>45080</v>
      </c>
      <c r="HJ278" s="39">
        <v>57350</v>
      </c>
      <c r="HK278" s="39">
        <v>46250</v>
      </c>
      <c r="HL278" s="39">
        <v>30230</v>
      </c>
      <c r="HM278" s="39">
        <v>16800</v>
      </c>
      <c r="HN278" s="39">
        <v>12690</v>
      </c>
      <c r="HO278" s="39">
        <v>1490</v>
      </c>
      <c r="HP278" s="39" t="s">
        <v>334</v>
      </c>
      <c r="HQ278" s="39">
        <v>245460</v>
      </c>
      <c r="HR278" s="39">
        <v>35630</v>
      </c>
      <c r="HS278" s="39">
        <v>45390</v>
      </c>
      <c r="HT278" s="39">
        <v>57660</v>
      </c>
      <c r="HU278" s="39">
        <v>46550</v>
      </c>
      <c r="HV278" s="39">
        <v>30420</v>
      </c>
      <c r="HW278" s="39">
        <v>16910</v>
      </c>
      <c r="HX278" s="39">
        <v>12790</v>
      </c>
      <c r="HY278" s="39">
        <v>1500</v>
      </c>
      <c r="HZ278" s="39" t="s">
        <v>334</v>
      </c>
      <c r="IA278" s="39">
        <v>246840</v>
      </c>
      <c r="IB278" s="39">
        <v>35890</v>
      </c>
      <c r="IC278" s="39">
        <v>45880</v>
      </c>
      <c r="ID278" s="39">
        <v>57980</v>
      </c>
      <c r="IE278" s="39">
        <v>46770</v>
      </c>
      <c r="IF278" s="39">
        <v>30520</v>
      </c>
      <c r="IG278" s="39">
        <v>16990</v>
      </c>
      <c r="IH278" s="39">
        <v>12890</v>
      </c>
      <c r="II278" s="39">
        <v>1510</v>
      </c>
      <c r="IJ278" s="39" t="s">
        <v>334</v>
      </c>
      <c r="IK278" s="39">
        <v>248410</v>
      </c>
      <c r="IL278" s="39">
        <v>36080</v>
      </c>
      <c r="IM278" s="39">
        <v>46180</v>
      </c>
      <c r="IN278" s="39">
        <v>58170</v>
      </c>
      <c r="IO278" s="39">
        <v>47050</v>
      </c>
      <c r="IP278" s="39">
        <v>30720</v>
      </c>
      <c r="IQ278" s="39">
        <v>17120</v>
      </c>
      <c r="IR278" s="39">
        <v>12960</v>
      </c>
      <c r="IS278" s="39">
        <v>1520</v>
      </c>
      <c r="IT278" s="39" t="s">
        <v>334</v>
      </c>
      <c r="IU278" s="39">
        <v>249800</v>
      </c>
      <c r="IV278" s="39">
        <v>36260</v>
      </c>
      <c r="IW278" s="39">
        <v>46410</v>
      </c>
      <c r="IX278" s="39">
        <v>58440</v>
      </c>
      <c r="IY278" s="39">
        <v>47250</v>
      </c>
      <c r="IZ278" s="39">
        <v>30950</v>
      </c>
      <c r="JA278" s="39">
        <v>17230</v>
      </c>
      <c r="JB278" s="39">
        <v>13020</v>
      </c>
      <c r="JC278" s="39">
        <v>1520</v>
      </c>
      <c r="JD278" s="39" t="s">
        <v>334</v>
      </c>
      <c r="JE278" s="39">
        <v>251090</v>
      </c>
      <c r="JF278" s="39">
        <v>36500</v>
      </c>
      <c r="JG278" s="39">
        <v>46700</v>
      </c>
      <c r="JH278" s="39">
        <v>58690</v>
      </c>
      <c r="JI278" s="39">
        <v>47550</v>
      </c>
      <c r="JJ278" s="39">
        <v>31110</v>
      </c>
      <c r="JK278" s="39">
        <v>17400</v>
      </c>
      <c r="JL278" s="39">
        <v>13090</v>
      </c>
      <c r="JM278" s="39">
        <v>1540</v>
      </c>
      <c r="JN278" s="39" t="s">
        <v>334</v>
      </c>
      <c r="JO278" s="39">
        <v>252570</v>
      </c>
      <c r="JP278" s="39">
        <v>36760</v>
      </c>
      <c r="JQ278" s="39">
        <v>46910</v>
      </c>
      <c r="JR278" s="39">
        <v>58990</v>
      </c>
      <c r="JS278" s="39">
        <v>47960</v>
      </c>
      <c r="JT278" s="39">
        <v>31330</v>
      </c>
      <c r="JU278" s="39">
        <v>17510</v>
      </c>
      <c r="JV278" s="39">
        <v>13210</v>
      </c>
      <c r="JW278" s="39">
        <v>1540</v>
      </c>
      <c r="JX278" s="39" t="s">
        <v>334</v>
      </c>
      <c r="JY278" s="39">
        <v>254220</v>
      </c>
      <c r="JZ278" s="39">
        <v>36880</v>
      </c>
      <c r="KA278" s="39">
        <v>47180</v>
      </c>
      <c r="KB278" s="39">
        <v>59310</v>
      </c>
      <c r="KC278" s="39">
        <v>48420</v>
      </c>
      <c r="KD278" s="39">
        <v>31610</v>
      </c>
      <c r="KE278" s="39">
        <v>17720</v>
      </c>
      <c r="KF278" s="39">
        <v>13350</v>
      </c>
      <c r="KG278" s="39">
        <v>1550</v>
      </c>
      <c r="KH278" s="39" t="s">
        <v>334</v>
      </c>
      <c r="KI278" s="39">
        <v>256010</v>
      </c>
      <c r="KJ278" s="39">
        <v>37090</v>
      </c>
      <c r="KK278" s="39">
        <v>47360</v>
      </c>
      <c r="KL278" s="39">
        <v>59660</v>
      </c>
      <c r="KM278" s="39">
        <v>48910</v>
      </c>
      <c r="KN278" s="39">
        <v>31990</v>
      </c>
      <c r="KO278" s="39">
        <v>17950</v>
      </c>
      <c r="KP278" s="39">
        <v>13470</v>
      </c>
      <c r="KQ278" s="39">
        <v>1560</v>
      </c>
      <c r="KR278" s="39" t="s">
        <v>334</v>
      </c>
      <c r="KS278" s="39">
        <v>257980</v>
      </c>
      <c r="KT278" s="39">
        <v>37280</v>
      </c>
      <c r="KU278" s="39">
        <v>47530</v>
      </c>
      <c r="KV278" s="39">
        <v>60010</v>
      </c>
      <c r="KW278" s="39">
        <v>49410</v>
      </c>
      <c r="KX278" s="39">
        <v>32290</v>
      </c>
      <c r="KY278" s="39">
        <v>18130</v>
      </c>
      <c r="KZ278" s="39">
        <v>13630</v>
      </c>
      <c r="LA278" s="39">
        <v>1580</v>
      </c>
      <c r="LB278" s="39" t="s">
        <v>334</v>
      </c>
      <c r="LC278" s="39">
        <v>259850</v>
      </c>
      <c r="LD278" t="e">
        <f>INDEX(Lookup!$F$2:$F$375, MATCH(D278,Lookup!$A$2:$A$375,0))</f>
        <v>#N/A</v>
      </c>
    </row>
    <row r="279" spans="2:316" ht="15" customHeight="1" x14ac:dyDescent="0.25">
      <c r="B279" s="1" t="s">
        <v>342</v>
      </c>
      <c r="C279" s="42">
        <v>1410</v>
      </c>
      <c r="D279" s="42" t="s">
        <v>885</v>
      </c>
      <c r="E279" s="37" t="s">
        <v>886</v>
      </c>
      <c r="F279" s="38">
        <v>6560</v>
      </c>
      <c r="G279" s="38">
        <v>10820</v>
      </c>
      <c r="H279" s="38">
        <v>10450</v>
      </c>
      <c r="I279" s="38">
        <v>6460</v>
      </c>
      <c r="J279" s="38">
        <v>2800</v>
      </c>
      <c r="K279" s="38">
        <v>1610</v>
      </c>
      <c r="L279" s="38">
        <v>1090</v>
      </c>
      <c r="M279" s="38">
        <v>80</v>
      </c>
      <c r="N279" s="38" t="s">
        <v>334</v>
      </c>
      <c r="O279" s="39">
        <v>39870</v>
      </c>
      <c r="P279" s="39">
        <v>6670</v>
      </c>
      <c r="Q279" s="39">
        <v>11110</v>
      </c>
      <c r="R279" s="39">
        <v>10430</v>
      </c>
      <c r="S279" s="39">
        <v>6470</v>
      </c>
      <c r="T279" s="39">
        <v>2950</v>
      </c>
      <c r="U279" s="39">
        <v>1610</v>
      </c>
      <c r="V279" s="39">
        <v>1060</v>
      </c>
      <c r="W279" s="39">
        <v>80</v>
      </c>
      <c r="X279" s="39" t="s">
        <v>334</v>
      </c>
      <c r="Y279" s="39">
        <v>40370</v>
      </c>
      <c r="Z279" s="39">
        <v>6940</v>
      </c>
      <c r="AA279" s="39">
        <v>11190</v>
      </c>
      <c r="AB279" s="39">
        <v>10350</v>
      </c>
      <c r="AC279" s="39">
        <v>6560</v>
      </c>
      <c r="AD279" s="39">
        <v>2960</v>
      </c>
      <c r="AE279" s="39">
        <v>1510</v>
      </c>
      <c r="AF279" s="39">
        <v>970</v>
      </c>
      <c r="AG279" s="39">
        <v>80</v>
      </c>
      <c r="AH279" s="39" t="s">
        <v>334</v>
      </c>
      <c r="AI279" s="39">
        <v>40560</v>
      </c>
      <c r="AJ279" s="39">
        <v>6880</v>
      </c>
      <c r="AK279" s="39">
        <v>11380</v>
      </c>
      <c r="AL279" s="39">
        <v>10270</v>
      </c>
      <c r="AM279" s="39">
        <v>6620</v>
      </c>
      <c r="AN279" s="39">
        <v>3010</v>
      </c>
      <c r="AO279" s="39">
        <v>1500</v>
      </c>
      <c r="AP279" s="39">
        <v>950</v>
      </c>
      <c r="AQ279" s="39">
        <v>70</v>
      </c>
      <c r="AR279" s="39" t="s">
        <v>334</v>
      </c>
      <c r="AS279" s="39">
        <v>40660</v>
      </c>
      <c r="AT279" s="39">
        <v>6950</v>
      </c>
      <c r="AU279" s="39">
        <v>11470</v>
      </c>
      <c r="AV279" s="39">
        <v>10300</v>
      </c>
      <c r="AW279" s="39">
        <v>6650</v>
      </c>
      <c r="AX279" s="39">
        <v>3080</v>
      </c>
      <c r="AY279" s="39">
        <v>1490</v>
      </c>
      <c r="AZ279" s="39">
        <v>960</v>
      </c>
      <c r="BA279" s="39">
        <v>70</v>
      </c>
      <c r="BB279" s="39" t="s">
        <v>334</v>
      </c>
      <c r="BC279" s="39">
        <v>40980</v>
      </c>
      <c r="BD279" s="39">
        <v>7060</v>
      </c>
      <c r="BE279" s="39">
        <v>11670</v>
      </c>
      <c r="BF279" s="39">
        <v>10340</v>
      </c>
      <c r="BG279" s="39">
        <v>6710</v>
      </c>
      <c r="BH279" s="39">
        <v>3120</v>
      </c>
      <c r="BI279" s="39">
        <v>1480</v>
      </c>
      <c r="BJ279" s="39">
        <v>960</v>
      </c>
      <c r="BK279" s="39">
        <v>70</v>
      </c>
      <c r="BL279" s="39" t="s">
        <v>334</v>
      </c>
      <c r="BM279" s="39">
        <v>41420</v>
      </c>
      <c r="BN279" s="39">
        <v>7170</v>
      </c>
      <c r="BO279" s="39">
        <v>11740</v>
      </c>
      <c r="BP279" s="39">
        <v>10330</v>
      </c>
      <c r="BQ279" s="39">
        <v>6750</v>
      </c>
      <c r="BR279" s="39">
        <v>3190</v>
      </c>
      <c r="BS279" s="39">
        <v>1520</v>
      </c>
      <c r="BT279" s="39">
        <v>960</v>
      </c>
      <c r="BU279" s="39">
        <v>70</v>
      </c>
      <c r="BV279" s="39" t="s">
        <v>334</v>
      </c>
      <c r="BW279" s="39">
        <v>41730</v>
      </c>
      <c r="BX279" s="39">
        <v>7290</v>
      </c>
      <c r="BY279" s="39">
        <v>11730</v>
      </c>
      <c r="BZ279" s="39">
        <v>10330</v>
      </c>
      <c r="CA279" s="39">
        <v>6860</v>
      </c>
      <c r="CB279" s="39">
        <v>3250</v>
      </c>
      <c r="CC279" s="39">
        <v>1560</v>
      </c>
      <c r="CD279" s="39">
        <v>970</v>
      </c>
      <c r="CE279" s="39">
        <v>80</v>
      </c>
      <c r="CF279" s="39" t="s">
        <v>334</v>
      </c>
      <c r="CG279" s="39">
        <v>42070</v>
      </c>
      <c r="CH279" s="39">
        <v>7310</v>
      </c>
      <c r="CI279" s="39">
        <v>11850</v>
      </c>
      <c r="CJ279" s="39">
        <v>10320</v>
      </c>
      <c r="CK279" s="39">
        <v>7010</v>
      </c>
      <c r="CL279" s="39">
        <v>3370</v>
      </c>
      <c r="CM279" s="39">
        <v>1660</v>
      </c>
      <c r="CN279" s="39">
        <v>980</v>
      </c>
      <c r="CO279" s="39">
        <v>70</v>
      </c>
      <c r="CP279" s="39" t="s">
        <v>334</v>
      </c>
      <c r="CQ279" s="39">
        <v>42570</v>
      </c>
      <c r="CR279" s="39">
        <v>7370</v>
      </c>
      <c r="CS279" s="39">
        <v>12000</v>
      </c>
      <c r="CT279" s="39">
        <v>10290</v>
      </c>
      <c r="CU279" s="39">
        <v>7210</v>
      </c>
      <c r="CV279" s="39">
        <v>3600</v>
      </c>
      <c r="CW279" s="39">
        <v>1760</v>
      </c>
      <c r="CX279" s="39">
        <v>990</v>
      </c>
      <c r="CY279" s="39">
        <v>70</v>
      </c>
      <c r="CZ279" s="39" t="s">
        <v>334</v>
      </c>
      <c r="DA279" s="39">
        <v>43290</v>
      </c>
      <c r="DB279" s="39">
        <v>7470</v>
      </c>
      <c r="DC279" s="39">
        <v>12070</v>
      </c>
      <c r="DD279" s="39">
        <v>10400</v>
      </c>
      <c r="DE279" s="39">
        <v>7420</v>
      </c>
      <c r="DF279" s="39">
        <v>3770</v>
      </c>
      <c r="DG279" s="39">
        <v>1790</v>
      </c>
      <c r="DH279" s="39">
        <v>1000</v>
      </c>
      <c r="DI279" s="39">
        <v>70</v>
      </c>
      <c r="DJ279" s="39" t="s">
        <v>334</v>
      </c>
      <c r="DK279" s="39">
        <v>43980</v>
      </c>
      <c r="DL279" s="39">
        <v>7510</v>
      </c>
      <c r="DM279" s="39">
        <v>12140</v>
      </c>
      <c r="DN279" s="39">
        <v>10440</v>
      </c>
      <c r="DO279" s="39">
        <v>7690</v>
      </c>
      <c r="DP279" s="39">
        <v>3910</v>
      </c>
      <c r="DQ279" s="39">
        <v>1860</v>
      </c>
      <c r="DR279" s="39">
        <v>1000</v>
      </c>
      <c r="DS279" s="39">
        <v>80</v>
      </c>
      <c r="DT279" s="39" t="s">
        <v>334</v>
      </c>
      <c r="DU279" s="39">
        <v>44640</v>
      </c>
      <c r="DV279" s="39">
        <v>7570</v>
      </c>
      <c r="DW279" s="39">
        <v>12220</v>
      </c>
      <c r="DX279" s="39">
        <v>10490</v>
      </c>
      <c r="DY279" s="39">
        <v>7990</v>
      </c>
      <c r="DZ279" s="39">
        <v>4050</v>
      </c>
      <c r="EA279" s="39">
        <v>1900</v>
      </c>
      <c r="EB279" s="39">
        <v>1000</v>
      </c>
      <c r="EC279" s="39">
        <v>80</v>
      </c>
      <c r="ED279" s="39" t="s">
        <v>334</v>
      </c>
      <c r="EE279" s="39">
        <v>45290</v>
      </c>
      <c r="EF279" s="39">
        <v>7710</v>
      </c>
      <c r="EG279" s="39">
        <v>12280</v>
      </c>
      <c r="EH279" s="39">
        <v>10510</v>
      </c>
      <c r="EI279" s="39">
        <v>8140</v>
      </c>
      <c r="EJ279" s="39">
        <v>4310</v>
      </c>
      <c r="EK279" s="39">
        <v>1940</v>
      </c>
      <c r="EL279" s="39">
        <v>1040</v>
      </c>
      <c r="EM279" s="39">
        <v>80</v>
      </c>
      <c r="EN279" s="39" t="s">
        <v>334</v>
      </c>
      <c r="EO279" s="39">
        <v>46000</v>
      </c>
      <c r="EP279" s="39">
        <v>7850</v>
      </c>
      <c r="EQ279" s="39">
        <v>12360</v>
      </c>
      <c r="ER279" s="39">
        <v>10570</v>
      </c>
      <c r="ES279" s="39">
        <v>8180</v>
      </c>
      <c r="ET279" s="39">
        <v>4410</v>
      </c>
      <c r="EU279" s="39">
        <v>1990</v>
      </c>
      <c r="EV279" s="39">
        <v>1050</v>
      </c>
      <c r="EW279" s="39">
        <v>80</v>
      </c>
      <c r="EX279" s="39" t="s">
        <v>334</v>
      </c>
      <c r="EY279" s="39">
        <v>46490</v>
      </c>
      <c r="EZ279" s="39">
        <v>7920</v>
      </c>
      <c r="FA279" s="39">
        <v>12460</v>
      </c>
      <c r="FB279" s="39">
        <v>10560</v>
      </c>
      <c r="FC279" s="39">
        <v>8220</v>
      </c>
      <c r="FD279" s="39">
        <v>4410</v>
      </c>
      <c r="FE279" s="39">
        <v>2000</v>
      </c>
      <c r="FF279" s="39">
        <v>1060</v>
      </c>
      <c r="FG279" s="39">
        <v>80</v>
      </c>
      <c r="FH279" s="39" t="s">
        <v>334</v>
      </c>
      <c r="FI279" s="39">
        <v>46710</v>
      </c>
      <c r="FJ279" s="39">
        <v>8040</v>
      </c>
      <c r="FK279" s="39">
        <v>12570</v>
      </c>
      <c r="FL279" s="39">
        <v>10510</v>
      </c>
      <c r="FM279" s="39">
        <v>8380</v>
      </c>
      <c r="FN279" s="39">
        <v>4390</v>
      </c>
      <c r="FO279" s="39">
        <v>2030</v>
      </c>
      <c r="FP279" s="39">
        <v>1100</v>
      </c>
      <c r="FQ279" s="39">
        <v>90</v>
      </c>
      <c r="FR279" s="39" t="s">
        <v>334</v>
      </c>
      <c r="FS279" s="39">
        <v>47100</v>
      </c>
      <c r="FT279" s="39">
        <v>8080</v>
      </c>
      <c r="FU279" s="39">
        <v>12670</v>
      </c>
      <c r="FV279" s="39">
        <v>10570</v>
      </c>
      <c r="FW279" s="39">
        <v>8470</v>
      </c>
      <c r="FX279" s="39">
        <v>4390</v>
      </c>
      <c r="FY279" s="39">
        <v>2050</v>
      </c>
      <c r="FZ279" s="39">
        <v>1100</v>
      </c>
      <c r="GA279" s="39">
        <v>90</v>
      </c>
      <c r="GB279" s="39" t="s">
        <v>334</v>
      </c>
      <c r="GC279" s="39">
        <v>47420</v>
      </c>
      <c r="GD279" s="39">
        <v>8070</v>
      </c>
      <c r="GE279" s="39">
        <v>12650</v>
      </c>
      <c r="GF279" s="39">
        <v>10600</v>
      </c>
      <c r="GG279" s="39">
        <v>8510</v>
      </c>
      <c r="GH279" s="39">
        <v>4430</v>
      </c>
      <c r="GI279" s="39">
        <v>2020</v>
      </c>
      <c r="GJ279" s="39">
        <v>1130</v>
      </c>
      <c r="GK279" s="39">
        <v>90</v>
      </c>
      <c r="GL279" s="39" t="s">
        <v>334</v>
      </c>
      <c r="GM279" s="39">
        <v>47510</v>
      </c>
      <c r="GN279" s="39">
        <v>8180</v>
      </c>
      <c r="GO279" s="39">
        <v>12730</v>
      </c>
      <c r="GP279" s="39">
        <v>10590</v>
      </c>
      <c r="GQ279" s="39">
        <v>8540</v>
      </c>
      <c r="GR279" s="39">
        <v>4490</v>
      </c>
      <c r="GS279" s="39">
        <v>2010</v>
      </c>
      <c r="GT279" s="39">
        <v>1100</v>
      </c>
      <c r="GU279" s="39">
        <v>90</v>
      </c>
      <c r="GV279" s="39" t="s">
        <v>334</v>
      </c>
      <c r="GW279" s="39">
        <v>47710</v>
      </c>
      <c r="GX279" s="39">
        <v>8130</v>
      </c>
      <c r="GY279" s="39">
        <v>12780</v>
      </c>
      <c r="GZ279" s="39">
        <v>10580</v>
      </c>
      <c r="HA279" s="39">
        <v>8540</v>
      </c>
      <c r="HB279" s="39">
        <v>4500</v>
      </c>
      <c r="HC279" s="39">
        <v>2020</v>
      </c>
      <c r="HD279" s="39">
        <v>1100</v>
      </c>
      <c r="HE279" s="39">
        <v>90</v>
      </c>
      <c r="HF279" s="39" t="s">
        <v>334</v>
      </c>
      <c r="HG279" s="39">
        <v>47730</v>
      </c>
      <c r="HH279" s="39">
        <v>8250</v>
      </c>
      <c r="HI279" s="39">
        <v>12880</v>
      </c>
      <c r="HJ279" s="39">
        <v>10640</v>
      </c>
      <c r="HK279" s="39">
        <v>8590</v>
      </c>
      <c r="HL279" s="39">
        <v>4490</v>
      </c>
      <c r="HM279" s="39">
        <v>2010</v>
      </c>
      <c r="HN279" s="39">
        <v>1100</v>
      </c>
      <c r="HO279" s="39">
        <v>90</v>
      </c>
      <c r="HP279" s="39" t="s">
        <v>334</v>
      </c>
      <c r="HQ279" s="39">
        <v>48040</v>
      </c>
      <c r="HR279" s="39">
        <v>8280</v>
      </c>
      <c r="HS279" s="39">
        <v>12920</v>
      </c>
      <c r="HT279" s="39">
        <v>10710</v>
      </c>
      <c r="HU279" s="39">
        <v>8610</v>
      </c>
      <c r="HV279" s="39">
        <v>4480</v>
      </c>
      <c r="HW279" s="39">
        <v>2020</v>
      </c>
      <c r="HX279" s="39">
        <v>1100</v>
      </c>
      <c r="HY279" s="39">
        <v>90</v>
      </c>
      <c r="HZ279" s="39" t="s">
        <v>334</v>
      </c>
      <c r="IA279" s="39">
        <v>48200</v>
      </c>
      <c r="IB279" s="39">
        <v>8360</v>
      </c>
      <c r="IC279" s="39">
        <v>12990</v>
      </c>
      <c r="ID279" s="39">
        <v>10730</v>
      </c>
      <c r="IE279" s="39">
        <v>8590</v>
      </c>
      <c r="IF279" s="39">
        <v>4490</v>
      </c>
      <c r="IG279" s="39">
        <v>2020</v>
      </c>
      <c r="IH279" s="39">
        <v>1100</v>
      </c>
      <c r="II279" s="39">
        <v>90</v>
      </c>
      <c r="IJ279" s="39" t="s">
        <v>334</v>
      </c>
      <c r="IK279" s="39">
        <v>48370</v>
      </c>
      <c r="IL279" s="39">
        <v>8440</v>
      </c>
      <c r="IM279" s="39">
        <v>13030</v>
      </c>
      <c r="IN279" s="39">
        <v>10760</v>
      </c>
      <c r="IO279" s="39">
        <v>8640</v>
      </c>
      <c r="IP279" s="39">
        <v>4520</v>
      </c>
      <c r="IQ279" s="39">
        <v>2030</v>
      </c>
      <c r="IR279" s="39">
        <v>1100</v>
      </c>
      <c r="IS279" s="39">
        <v>90</v>
      </c>
      <c r="IT279" s="39" t="s">
        <v>334</v>
      </c>
      <c r="IU279" s="39">
        <v>48580</v>
      </c>
      <c r="IV279" s="39">
        <v>8520</v>
      </c>
      <c r="IW279" s="39">
        <v>13040</v>
      </c>
      <c r="IX279" s="39">
        <v>10810</v>
      </c>
      <c r="IY279" s="39">
        <v>8640</v>
      </c>
      <c r="IZ279" s="39">
        <v>4540</v>
      </c>
      <c r="JA279" s="39">
        <v>2020</v>
      </c>
      <c r="JB279" s="39">
        <v>1100</v>
      </c>
      <c r="JC279" s="39">
        <v>90</v>
      </c>
      <c r="JD279" s="39" t="s">
        <v>334</v>
      </c>
      <c r="JE279" s="39">
        <v>48760</v>
      </c>
      <c r="JF279" s="39">
        <v>8570</v>
      </c>
      <c r="JG279" s="39">
        <v>13100</v>
      </c>
      <c r="JH279" s="39">
        <v>10840</v>
      </c>
      <c r="JI279" s="39">
        <v>8650</v>
      </c>
      <c r="JJ279" s="39">
        <v>4530</v>
      </c>
      <c r="JK279" s="39">
        <v>2030</v>
      </c>
      <c r="JL279" s="39">
        <v>1110</v>
      </c>
      <c r="JM279" s="39">
        <v>90</v>
      </c>
      <c r="JN279" s="39" t="s">
        <v>334</v>
      </c>
      <c r="JO279" s="39">
        <v>48930</v>
      </c>
      <c r="JP279" s="39">
        <v>8620</v>
      </c>
      <c r="JQ279" s="39">
        <v>13150</v>
      </c>
      <c r="JR279" s="39">
        <v>10860</v>
      </c>
      <c r="JS279" s="39">
        <v>8700</v>
      </c>
      <c r="JT279" s="39">
        <v>4580</v>
      </c>
      <c r="JU279" s="39">
        <v>2040</v>
      </c>
      <c r="JV279" s="39">
        <v>1130</v>
      </c>
      <c r="JW279" s="39">
        <v>90</v>
      </c>
      <c r="JX279" s="39" t="s">
        <v>334</v>
      </c>
      <c r="JY279" s="39">
        <v>49160</v>
      </c>
      <c r="JZ279" s="39">
        <v>8690</v>
      </c>
      <c r="KA279" s="39">
        <v>13200</v>
      </c>
      <c r="KB279" s="39">
        <v>10870</v>
      </c>
      <c r="KC279" s="39">
        <v>8700</v>
      </c>
      <c r="KD279" s="39">
        <v>4590</v>
      </c>
      <c r="KE279" s="39">
        <v>2050</v>
      </c>
      <c r="KF279" s="39">
        <v>1120</v>
      </c>
      <c r="KG279" s="39">
        <v>90</v>
      </c>
      <c r="KH279" s="39" t="s">
        <v>334</v>
      </c>
      <c r="KI279" s="39">
        <v>49310</v>
      </c>
      <c r="KJ279" s="39">
        <v>8760</v>
      </c>
      <c r="KK279" s="39">
        <v>13250</v>
      </c>
      <c r="KL279" s="39">
        <v>10900</v>
      </c>
      <c r="KM279" s="39">
        <v>8710</v>
      </c>
      <c r="KN279" s="39">
        <v>4590</v>
      </c>
      <c r="KO279" s="39">
        <v>2050</v>
      </c>
      <c r="KP279" s="39">
        <v>1130</v>
      </c>
      <c r="KQ279" s="39">
        <v>90</v>
      </c>
      <c r="KR279" s="39" t="s">
        <v>334</v>
      </c>
      <c r="KS279" s="39">
        <v>49460</v>
      </c>
      <c r="KT279" s="39">
        <v>8820</v>
      </c>
      <c r="KU279" s="39">
        <v>13260</v>
      </c>
      <c r="KV279" s="39">
        <v>10910</v>
      </c>
      <c r="KW279" s="39">
        <v>8720</v>
      </c>
      <c r="KX279" s="39">
        <v>4600</v>
      </c>
      <c r="KY279" s="39">
        <v>2050</v>
      </c>
      <c r="KZ279" s="39">
        <v>1130</v>
      </c>
      <c r="LA279" s="39">
        <v>90</v>
      </c>
      <c r="LB279" s="39" t="s">
        <v>334</v>
      </c>
      <c r="LC279" s="39">
        <v>49580</v>
      </c>
      <c r="LD279" t="str">
        <f>INDEX(Lookup!$F$2:$F$375, MATCH(D279,Lookup!$A$2:$A$375,0))</f>
        <v>:</v>
      </c>
    </row>
    <row r="280" spans="2:316" ht="15" customHeight="1" x14ac:dyDescent="0.25">
      <c r="B280" s="1" t="s">
        <v>342</v>
      </c>
      <c r="C280" s="42">
        <v>1415</v>
      </c>
      <c r="D280" s="42" t="s">
        <v>887</v>
      </c>
      <c r="E280" s="37" t="s">
        <v>888</v>
      </c>
      <c r="F280" s="38">
        <v>13440</v>
      </c>
      <c r="G280" s="38">
        <v>11020</v>
      </c>
      <c r="H280" s="38">
        <v>6620</v>
      </c>
      <c r="I280" s="38">
        <v>5010</v>
      </c>
      <c r="J280" s="38">
        <v>1850</v>
      </c>
      <c r="K280" s="38">
        <v>560</v>
      </c>
      <c r="L280" s="38">
        <v>160</v>
      </c>
      <c r="M280" s="38">
        <v>80</v>
      </c>
      <c r="N280" s="38" t="s">
        <v>334</v>
      </c>
      <c r="O280" s="39">
        <v>38740</v>
      </c>
      <c r="P280" s="39">
        <v>13380</v>
      </c>
      <c r="Q280" s="39">
        <v>11110</v>
      </c>
      <c r="R280" s="39">
        <v>6630</v>
      </c>
      <c r="S280" s="39">
        <v>5010</v>
      </c>
      <c r="T280" s="39">
        <v>1850</v>
      </c>
      <c r="U280" s="39">
        <v>540</v>
      </c>
      <c r="V280" s="39">
        <v>160</v>
      </c>
      <c r="W280" s="39">
        <v>80</v>
      </c>
      <c r="X280" s="39" t="s">
        <v>334</v>
      </c>
      <c r="Y280" s="39">
        <v>38750</v>
      </c>
      <c r="Z280" s="39">
        <v>13740</v>
      </c>
      <c r="AA280" s="39">
        <v>11090</v>
      </c>
      <c r="AB280" s="39">
        <v>6590</v>
      </c>
      <c r="AC280" s="39">
        <v>4990</v>
      </c>
      <c r="AD280" s="39">
        <v>1830</v>
      </c>
      <c r="AE280" s="39">
        <v>510</v>
      </c>
      <c r="AF280" s="39">
        <v>150</v>
      </c>
      <c r="AG280" s="39">
        <v>70</v>
      </c>
      <c r="AH280" s="39" t="s">
        <v>334</v>
      </c>
      <c r="AI280" s="39">
        <v>38970</v>
      </c>
      <c r="AJ280" s="39">
        <v>13810</v>
      </c>
      <c r="AK280" s="39">
        <v>11140</v>
      </c>
      <c r="AL280" s="39">
        <v>6550</v>
      </c>
      <c r="AM280" s="39">
        <v>4990</v>
      </c>
      <c r="AN280" s="39">
        <v>1830</v>
      </c>
      <c r="AO280" s="39">
        <v>530</v>
      </c>
      <c r="AP280" s="39">
        <v>150</v>
      </c>
      <c r="AQ280" s="39">
        <v>70</v>
      </c>
      <c r="AR280" s="39" t="s">
        <v>334</v>
      </c>
      <c r="AS280" s="39">
        <v>39060</v>
      </c>
      <c r="AT280" s="39">
        <v>13870</v>
      </c>
      <c r="AU280" s="39">
        <v>11200</v>
      </c>
      <c r="AV280" s="39">
        <v>6660</v>
      </c>
      <c r="AW280" s="39">
        <v>5020</v>
      </c>
      <c r="AX280" s="39">
        <v>1870</v>
      </c>
      <c r="AY280" s="39">
        <v>530</v>
      </c>
      <c r="AZ280" s="39">
        <v>150</v>
      </c>
      <c r="BA280" s="39">
        <v>70</v>
      </c>
      <c r="BB280" s="39" t="s">
        <v>334</v>
      </c>
      <c r="BC280" s="39">
        <v>39360</v>
      </c>
      <c r="BD280" s="39">
        <v>13960</v>
      </c>
      <c r="BE280" s="39">
        <v>11230</v>
      </c>
      <c r="BF280" s="39">
        <v>6650</v>
      </c>
      <c r="BG280" s="39">
        <v>5080</v>
      </c>
      <c r="BH280" s="39">
        <v>1910</v>
      </c>
      <c r="BI280" s="39">
        <v>530</v>
      </c>
      <c r="BJ280" s="39">
        <v>150</v>
      </c>
      <c r="BK280" s="39">
        <v>60</v>
      </c>
      <c r="BL280" s="39" t="s">
        <v>334</v>
      </c>
      <c r="BM280" s="39">
        <v>39560</v>
      </c>
      <c r="BN280" s="39">
        <v>13960</v>
      </c>
      <c r="BO280" s="39">
        <v>11220</v>
      </c>
      <c r="BP280" s="39">
        <v>6670</v>
      </c>
      <c r="BQ280" s="39">
        <v>5110</v>
      </c>
      <c r="BR280" s="39">
        <v>1930</v>
      </c>
      <c r="BS280" s="39">
        <v>540</v>
      </c>
      <c r="BT280" s="39">
        <v>150</v>
      </c>
      <c r="BU280" s="39">
        <v>60</v>
      </c>
      <c r="BV280" s="39" t="s">
        <v>334</v>
      </c>
      <c r="BW280" s="39">
        <v>39630</v>
      </c>
      <c r="BX280" s="39">
        <v>13890</v>
      </c>
      <c r="BY280" s="39">
        <v>11240</v>
      </c>
      <c r="BZ280" s="39">
        <v>6720</v>
      </c>
      <c r="CA280" s="39">
        <v>5140</v>
      </c>
      <c r="CB280" s="39">
        <v>1960</v>
      </c>
      <c r="CC280" s="39">
        <v>560</v>
      </c>
      <c r="CD280" s="39">
        <v>160</v>
      </c>
      <c r="CE280" s="39">
        <v>60</v>
      </c>
      <c r="CF280" s="39" t="s">
        <v>334</v>
      </c>
      <c r="CG280" s="39">
        <v>39720</v>
      </c>
      <c r="CH280" s="39">
        <v>13880</v>
      </c>
      <c r="CI280" s="39">
        <v>11340</v>
      </c>
      <c r="CJ280" s="39">
        <v>6790</v>
      </c>
      <c r="CK280" s="39">
        <v>5200</v>
      </c>
      <c r="CL280" s="39">
        <v>2010</v>
      </c>
      <c r="CM280" s="39">
        <v>600</v>
      </c>
      <c r="CN280" s="39">
        <v>170</v>
      </c>
      <c r="CO280" s="39">
        <v>50</v>
      </c>
      <c r="CP280" s="39" t="s">
        <v>334</v>
      </c>
      <c r="CQ280" s="39">
        <v>40030</v>
      </c>
      <c r="CR280" s="39">
        <v>13880</v>
      </c>
      <c r="CS280" s="39">
        <v>11350</v>
      </c>
      <c r="CT280" s="39">
        <v>6840</v>
      </c>
      <c r="CU280" s="39">
        <v>5290</v>
      </c>
      <c r="CV280" s="39">
        <v>2050</v>
      </c>
      <c r="CW280" s="39">
        <v>640</v>
      </c>
      <c r="CX280" s="39">
        <v>180</v>
      </c>
      <c r="CY280" s="39">
        <v>50</v>
      </c>
      <c r="CZ280" s="39" t="s">
        <v>334</v>
      </c>
      <c r="DA280" s="39">
        <v>40280</v>
      </c>
      <c r="DB280" s="39">
        <v>13870</v>
      </c>
      <c r="DC280" s="39">
        <v>11340</v>
      </c>
      <c r="DD280" s="39">
        <v>6910</v>
      </c>
      <c r="DE280" s="39">
        <v>5350</v>
      </c>
      <c r="DF280" s="39">
        <v>2080</v>
      </c>
      <c r="DG280" s="39">
        <v>710</v>
      </c>
      <c r="DH280" s="39">
        <v>180</v>
      </c>
      <c r="DI280" s="39">
        <v>50</v>
      </c>
      <c r="DJ280" s="39" t="s">
        <v>334</v>
      </c>
      <c r="DK280" s="39">
        <v>40490</v>
      </c>
      <c r="DL280" s="39">
        <v>13880</v>
      </c>
      <c r="DM280" s="39">
        <v>11430</v>
      </c>
      <c r="DN280" s="39">
        <v>6940</v>
      </c>
      <c r="DO280" s="39">
        <v>5390</v>
      </c>
      <c r="DP280" s="39">
        <v>2110</v>
      </c>
      <c r="DQ280" s="39">
        <v>750</v>
      </c>
      <c r="DR280" s="39">
        <v>180</v>
      </c>
      <c r="DS280" s="39">
        <v>50</v>
      </c>
      <c r="DT280" s="39" t="s">
        <v>334</v>
      </c>
      <c r="DU280" s="39">
        <v>40740</v>
      </c>
      <c r="DV280" s="39">
        <v>13890</v>
      </c>
      <c r="DW280" s="39">
        <v>11460</v>
      </c>
      <c r="DX280" s="39">
        <v>7010</v>
      </c>
      <c r="DY280" s="39">
        <v>5410</v>
      </c>
      <c r="DZ280" s="39">
        <v>2130</v>
      </c>
      <c r="EA280" s="39">
        <v>770</v>
      </c>
      <c r="EB280" s="39">
        <v>180</v>
      </c>
      <c r="EC280" s="39">
        <v>50</v>
      </c>
      <c r="ED280" s="39" t="s">
        <v>334</v>
      </c>
      <c r="EE280" s="39">
        <v>40900</v>
      </c>
      <c r="EF280" s="39">
        <v>13960</v>
      </c>
      <c r="EG280" s="39">
        <v>11560</v>
      </c>
      <c r="EH280" s="39">
        <v>7040</v>
      </c>
      <c r="EI280" s="39">
        <v>5440</v>
      </c>
      <c r="EJ280" s="39">
        <v>2150</v>
      </c>
      <c r="EK280" s="39">
        <v>770</v>
      </c>
      <c r="EL280" s="39">
        <v>190</v>
      </c>
      <c r="EM280" s="39">
        <v>50</v>
      </c>
      <c r="EN280" s="39" t="s">
        <v>334</v>
      </c>
      <c r="EO280" s="39">
        <v>41150</v>
      </c>
      <c r="EP280" s="39">
        <v>13970</v>
      </c>
      <c r="EQ280" s="39">
        <v>11670</v>
      </c>
      <c r="ER280" s="39">
        <v>7120</v>
      </c>
      <c r="ES280" s="39">
        <v>5470</v>
      </c>
      <c r="ET280" s="39">
        <v>2170</v>
      </c>
      <c r="EU280" s="39">
        <v>780</v>
      </c>
      <c r="EV280" s="39">
        <v>190</v>
      </c>
      <c r="EW280" s="39">
        <v>50</v>
      </c>
      <c r="EX280" s="39" t="s">
        <v>334</v>
      </c>
      <c r="EY280" s="39">
        <v>41410</v>
      </c>
      <c r="EZ280" s="39">
        <v>14110</v>
      </c>
      <c r="FA280" s="39">
        <v>11750</v>
      </c>
      <c r="FB280" s="39">
        <v>7160</v>
      </c>
      <c r="FC280" s="39">
        <v>5520</v>
      </c>
      <c r="FD280" s="39">
        <v>2170</v>
      </c>
      <c r="FE280" s="39">
        <v>780</v>
      </c>
      <c r="FF280" s="39">
        <v>190</v>
      </c>
      <c r="FG280" s="39">
        <v>50</v>
      </c>
      <c r="FH280" s="39" t="s">
        <v>334</v>
      </c>
      <c r="FI280" s="39">
        <v>41710</v>
      </c>
      <c r="FJ280" s="39">
        <v>14260</v>
      </c>
      <c r="FK280" s="39">
        <v>11790</v>
      </c>
      <c r="FL280" s="39">
        <v>7180</v>
      </c>
      <c r="FM280" s="39">
        <v>5540</v>
      </c>
      <c r="FN280" s="39">
        <v>2180</v>
      </c>
      <c r="FO280" s="39">
        <v>770</v>
      </c>
      <c r="FP280" s="39">
        <v>190</v>
      </c>
      <c r="FQ280" s="39">
        <v>50</v>
      </c>
      <c r="FR280" s="39" t="s">
        <v>334</v>
      </c>
      <c r="FS280" s="39">
        <v>41950</v>
      </c>
      <c r="FT280" s="39">
        <v>14340</v>
      </c>
      <c r="FU280" s="39">
        <v>11870</v>
      </c>
      <c r="FV280" s="39">
        <v>7280</v>
      </c>
      <c r="FW280" s="39">
        <v>5470</v>
      </c>
      <c r="FX280" s="39">
        <v>2180</v>
      </c>
      <c r="FY280" s="39">
        <v>770</v>
      </c>
      <c r="FZ280" s="39">
        <v>180</v>
      </c>
      <c r="GA280" s="39">
        <v>40</v>
      </c>
      <c r="GB280" s="39" t="s">
        <v>334</v>
      </c>
      <c r="GC280" s="39">
        <v>42140</v>
      </c>
      <c r="GD280" s="39">
        <v>14370</v>
      </c>
      <c r="GE280" s="39">
        <v>11910</v>
      </c>
      <c r="GF280" s="39">
        <v>7290</v>
      </c>
      <c r="GG280" s="39">
        <v>5510</v>
      </c>
      <c r="GH280" s="39">
        <v>2160</v>
      </c>
      <c r="GI280" s="39">
        <v>780</v>
      </c>
      <c r="GJ280" s="39">
        <v>180</v>
      </c>
      <c r="GK280" s="39">
        <v>40</v>
      </c>
      <c r="GL280" s="39" t="s">
        <v>334</v>
      </c>
      <c r="GM280" s="39">
        <v>42240</v>
      </c>
      <c r="GN280" s="39">
        <v>14430</v>
      </c>
      <c r="GO280" s="39">
        <v>11930</v>
      </c>
      <c r="GP280" s="39">
        <v>7350</v>
      </c>
      <c r="GQ280" s="39">
        <v>5530</v>
      </c>
      <c r="GR280" s="39">
        <v>2170</v>
      </c>
      <c r="GS280" s="39">
        <v>780</v>
      </c>
      <c r="GT280" s="39">
        <v>180</v>
      </c>
      <c r="GU280" s="39">
        <v>40</v>
      </c>
      <c r="GV280" s="39" t="s">
        <v>334</v>
      </c>
      <c r="GW280" s="39">
        <v>42410</v>
      </c>
      <c r="GX280" s="39">
        <v>14470</v>
      </c>
      <c r="GY280" s="39">
        <v>11990</v>
      </c>
      <c r="GZ280" s="39">
        <v>7390</v>
      </c>
      <c r="HA280" s="39">
        <v>5550</v>
      </c>
      <c r="HB280" s="39">
        <v>2170</v>
      </c>
      <c r="HC280" s="39">
        <v>790</v>
      </c>
      <c r="HD280" s="39">
        <v>180</v>
      </c>
      <c r="HE280" s="39">
        <v>40</v>
      </c>
      <c r="HF280" s="39" t="s">
        <v>334</v>
      </c>
      <c r="HG280" s="39">
        <v>42590</v>
      </c>
      <c r="HH280" s="39">
        <v>14490</v>
      </c>
      <c r="HI280" s="39">
        <v>11990</v>
      </c>
      <c r="HJ280" s="39">
        <v>7430</v>
      </c>
      <c r="HK280" s="39">
        <v>5570</v>
      </c>
      <c r="HL280" s="39">
        <v>2180</v>
      </c>
      <c r="HM280" s="39">
        <v>790</v>
      </c>
      <c r="HN280" s="39">
        <v>190</v>
      </c>
      <c r="HO280" s="39">
        <v>40</v>
      </c>
      <c r="HP280" s="39" t="s">
        <v>334</v>
      </c>
      <c r="HQ280" s="39">
        <v>42670</v>
      </c>
      <c r="HR280" s="39">
        <v>14510</v>
      </c>
      <c r="HS280" s="39">
        <v>12020</v>
      </c>
      <c r="HT280" s="39">
        <v>7420</v>
      </c>
      <c r="HU280" s="39">
        <v>5590</v>
      </c>
      <c r="HV280" s="39">
        <v>2210</v>
      </c>
      <c r="HW280" s="39">
        <v>800</v>
      </c>
      <c r="HX280" s="39">
        <v>190</v>
      </c>
      <c r="HY280" s="39">
        <v>40</v>
      </c>
      <c r="HZ280" s="39" t="s">
        <v>334</v>
      </c>
      <c r="IA280" s="39">
        <v>42780</v>
      </c>
      <c r="IB280" s="39">
        <v>14590</v>
      </c>
      <c r="IC280" s="39">
        <v>12130</v>
      </c>
      <c r="ID280" s="39">
        <v>7510</v>
      </c>
      <c r="IE280" s="39">
        <v>5610</v>
      </c>
      <c r="IF280" s="39">
        <v>2220</v>
      </c>
      <c r="IG280" s="39">
        <v>800</v>
      </c>
      <c r="IH280" s="39">
        <v>190</v>
      </c>
      <c r="II280" s="39">
        <v>40</v>
      </c>
      <c r="IJ280" s="39" t="s">
        <v>334</v>
      </c>
      <c r="IK280" s="39">
        <v>43080</v>
      </c>
      <c r="IL280" s="39">
        <v>14590</v>
      </c>
      <c r="IM280" s="39">
        <v>12220</v>
      </c>
      <c r="IN280" s="39">
        <v>7530</v>
      </c>
      <c r="IO280" s="39">
        <v>5620</v>
      </c>
      <c r="IP280" s="39">
        <v>2240</v>
      </c>
      <c r="IQ280" s="39">
        <v>810</v>
      </c>
      <c r="IR280" s="39">
        <v>190</v>
      </c>
      <c r="IS280" s="39">
        <v>40</v>
      </c>
      <c r="IT280" s="39" t="s">
        <v>334</v>
      </c>
      <c r="IU280" s="39">
        <v>43230</v>
      </c>
      <c r="IV280" s="39">
        <v>14640</v>
      </c>
      <c r="IW280" s="39">
        <v>12320</v>
      </c>
      <c r="IX280" s="39">
        <v>7570</v>
      </c>
      <c r="IY280" s="39">
        <v>5630</v>
      </c>
      <c r="IZ280" s="39">
        <v>2260</v>
      </c>
      <c r="JA280" s="39">
        <v>820</v>
      </c>
      <c r="JB280" s="39">
        <v>200</v>
      </c>
      <c r="JC280" s="39">
        <v>40</v>
      </c>
      <c r="JD280" s="39" t="s">
        <v>334</v>
      </c>
      <c r="JE280" s="39">
        <v>43470</v>
      </c>
      <c r="JF280" s="39">
        <v>14710</v>
      </c>
      <c r="JG280" s="39">
        <v>12340</v>
      </c>
      <c r="JH280" s="39">
        <v>7610</v>
      </c>
      <c r="JI280" s="39">
        <v>5630</v>
      </c>
      <c r="JJ280" s="39">
        <v>2260</v>
      </c>
      <c r="JK280" s="39">
        <v>830</v>
      </c>
      <c r="JL280" s="39">
        <v>190</v>
      </c>
      <c r="JM280" s="39">
        <v>40</v>
      </c>
      <c r="JN280" s="39" t="s">
        <v>334</v>
      </c>
      <c r="JO280" s="39">
        <v>43620</v>
      </c>
      <c r="JP280" s="39">
        <v>14760</v>
      </c>
      <c r="JQ280" s="39">
        <v>12360</v>
      </c>
      <c r="JR280" s="39">
        <v>7650</v>
      </c>
      <c r="JS280" s="39">
        <v>5650</v>
      </c>
      <c r="JT280" s="39">
        <v>2260</v>
      </c>
      <c r="JU280" s="39">
        <v>830</v>
      </c>
      <c r="JV280" s="39">
        <v>200</v>
      </c>
      <c r="JW280" s="39">
        <v>40</v>
      </c>
      <c r="JX280" s="39" t="s">
        <v>334</v>
      </c>
      <c r="JY280" s="39">
        <v>43740</v>
      </c>
      <c r="JZ280" s="39">
        <v>14750</v>
      </c>
      <c r="KA280" s="39">
        <v>12370</v>
      </c>
      <c r="KB280" s="39">
        <v>7650</v>
      </c>
      <c r="KC280" s="39">
        <v>5670</v>
      </c>
      <c r="KD280" s="39">
        <v>2260</v>
      </c>
      <c r="KE280" s="39">
        <v>840</v>
      </c>
      <c r="KF280" s="39">
        <v>190</v>
      </c>
      <c r="KG280" s="39">
        <v>40</v>
      </c>
      <c r="KH280" s="39" t="s">
        <v>334</v>
      </c>
      <c r="KI280" s="39">
        <v>43780</v>
      </c>
      <c r="KJ280" s="39">
        <v>14810</v>
      </c>
      <c r="KK280" s="39">
        <v>12370</v>
      </c>
      <c r="KL280" s="39">
        <v>7700</v>
      </c>
      <c r="KM280" s="39">
        <v>5710</v>
      </c>
      <c r="KN280" s="39">
        <v>2290</v>
      </c>
      <c r="KO280" s="39">
        <v>840</v>
      </c>
      <c r="KP280" s="39">
        <v>190</v>
      </c>
      <c r="KQ280" s="39">
        <v>40</v>
      </c>
      <c r="KR280" s="39" t="s">
        <v>334</v>
      </c>
      <c r="KS280" s="39">
        <v>43940</v>
      </c>
      <c r="KT280" s="39">
        <v>14850</v>
      </c>
      <c r="KU280" s="39">
        <v>12390</v>
      </c>
      <c r="KV280" s="39">
        <v>7770</v>
      </c>
      <c r="KW280" s="39">
        <v>5730</v>
      </c>
      <c r="KX280" s="39">
        <v>2300</v>
      </c>
      <c r="KY280" s="39">
        <v>850</v>
      </c>
      <c r="KZ280" s="39">
        <v>200</v>
      </c>
      <c r="LA280" s="39">
        <v>40</v>
      </c>
      <c r="LB280" s="39" t="s">
        <v>334</v>
      </c>
      <c r="LC280" s="39">
        <v>44120</v>
      </c>
      <c r="LD280" t="str">
        <f>INDEX(Lookup!$F$2:$F$375, MATCH(D280,Lookup!$A$2:$A$375,0))</f>
        <v>:</v>
      </c>
    </row>
    <row r="281" spans="2:316" ht="15" customHeight="1" x14ac:dyDescent="0.25">
      <c r="B281" s="1" t="s">
        <v>342</v>
      </c>
      <c r="C281" s="42">
        <v>1425</v>
      </c>
      <c r="D281" s="42" t="s">
        <v>889</v>
      </c>
      <c r="E281" s="37" t="s">
        <v>890</v>
      </c>
      <c r="F281" s="38">
        <v>2960</v>
      </c>
      <c r="G281" s="38">
        <v>5030</v>
      </c>
      <c r="H281" s="38">
        <v>12320</v>
      </c>
      <c r="I281" s="38">
        <v>8610</v>
      </c>
      <c r="J281" s="38">
        <v>5090</v>
      </c>
      <c r="K281" s="38">
        <v>2810</v>
      </c>
      <c r="L281" s="38">
        <v>2170</v>
      </c>
      <c r="M281" s="38">
        <v>230</v>
      </c>
      <c r="N281" s="38" t="s">
        <v>334</v>
      </c>
      <c r="O281" s="39">
        <v>39210</v>
      </c>
      <c r="P281" s="39">
        <v>3150</v>
      </c>
      <c r="Q281" s="39">
        <v>5120</v>
      </c>
      <c r="R281" s="39">
        <v>12390</v>
      </c>
      <c r="S281" s="39">
        <v>8560</v>
      </c>
      <c r="T281" s="39">
        <v>5090</v>
      </c>
      <c r="U281" s="39">
        <v>2680</v>
      </c>
      <c r="V281" s="39">
        <v>2080</v>
      </c>
      <c r="W281" s="39">
        <v>220</v>
      </c>
      <c r="X281" s="39" t="s">
        <v>334</v>
      </c>
      <c r="Y281" s="39">
        <v>39280</v>
      </c>
      <c r="Z281" s="39">
        <v>3320</v>
      </c>
      <c r="AA281" s="39">
        <v>5220</v>
      </c>
      <c r="AB281" s="39">
        <v>12470</v>
      </c>
      <c r="AC281" s="39">
        <v>8590</v>
      </c>
      <c r="AD281" s="39">
        <v>5050</v>
      </c>
      <c r="AE281" s="39">
        <v>2660</v>
      </c>
      <c r="AF281" s="39">
        <v>2000</v>
      </c>
      <c r="AG281" s="39">
        <v>180</v>
      </c>
      <c r="AH281" s="39" t="s">
        <v>334</v>
      </c>
      <c r="AI281" s="39">
        <v>39490</v>
      </c>
      <c r="AJ281" s="39">
        <v>3540</v>
      </c>
      <c r="AK281" s="39">
        <v>5160</v>
      </c>
      <c r="AL281" s="39">
        <v>12450</v>
      </c>
      <c r="AM281" s="39">
        <v>8610</v>
      </c>
      <c r="AN281" s="39">
        <v>5020</v>
      </c>
      <c r="AO281" s="39">
        <v>2650</v>
      </c>
      <c r="AP281" s="39">
        <v>1990</v>
      </c>
      <c r="AQ281" s="39">
        <v>180</v>
      </c>
      <c r="AR281" s="39" t="s">
        <v>334</v>
      </c>
      <c r="AS281" s="39">
        <v>39610</v>
      </c>
      <c r="AT281" s="39">
        <v>3600</v>
      </c>
      <c r="AU281" s="39">
        <v>5170</v>
      </c>
      <c r="AV281" s="39">
        <v>12520</v>
      </c>
      <c r="AW281" s="39">
        <v>8720</v>
      </c>
      <c r="AX281" s="39">
        <v>5010</v>
      </c>
      <c r="AY281" s="39">
        <v>2720</v>
      </c>
      <c r="AZ281" s="39">
        <v>2010</v>
      </c>
      <c r="BA281" s="39">
        <v>190</v>
      </c>
      <c r="BB281" s="39" t="s">
        <v>334</v>
      </c>
      <c r="BC281" s="39">
        <v>39940</v>
      </c>
      <c r="BD281" s="39">
        <v>3630</v>
      </c>
      <c r="BE281" s="39">
        <v>5220</v>
      </c>
      <c r="BF281" s="39">
        <v>12500</v>
      </c>
      <c r="BG281" s="39">
        <v>8790</v>
      </c>
      <c r="BH281" s="39">
        <v>5050</v>
      </c>
      <c r="BI281" s="39">
        <v>2740</v>
      </c>
      <c r="BJ281" s="39">
        <v>2040</v>
      </c>
      <c r="BK281" s="39">
        <v>190</v>
      </c>
      <c r="BL281" s="39" t="s">
        <v>334</v>
      </c>
      <c r="BM281" s="39">
        <v>40170</v>
      </c>
      <c r="BN281" s="39">
        <v>3680</v>
      </c>
      <c r="BO281" s="39">
        <v>5240</v>
      </c>
      <c r="BP281" s="39">
        <v>12510</v>
      </c>
      <c r="BQ281" s="39">
        <v>8810</v>
      </c>
      <c r="BR281" s="39">
        <v>5080</v>
      </c>
      <c r="BS281" s="39">
        <v>2770</v>
      </c>
      <c r="BT281" s="39">
        <v>2060</v>
      </c>
      <c r="BU281" s="39">
        <v>190</v>
      </c>
      <c r="BV281" s="39" t="s">
        <v>334</v>
      </c>
      <c r="BW281" s="39">
        <v>40350</v>
      </c>
      <c r="BX281" s="39">
        <v>3700</v>
      </c>
      <c r="BY281" s="39">
        <v>5260</v>
      </c>
      <c r="BZ281" s="39">
        <v>12510</v>
      </c>
      <c r="CA281" s="39">
        <v>8840</v>
      </c>
      <c r="CB281" s="39">
        <v>5140</v>
      </c>
      <c r="CC281" s="39">
        <v>2780</v>
      </c>
      <c r="CD281" s="39">
        <v>2080</v>
      </c>
      <c r="CE281" s="39">
        <v>200</v>
      </c>
      <c r="CF281" s="39" t="s">
        <v>334</v>
      </c>
      <c r="CG281" s="39">
        <v>40510</v>
      </c>
      <c r="CH281" s="39">
        <v>3740</v>
      </c>
      <c r="CI281" s="39">
        <v>5290</v>
      </c>
      <c r="CJ281" s="39">
        <v>12560</v>
      </c>
      <c r="CK281" s="39">
        <v>8830</v>
      </c>
      <c r="CL281" s="39">
        <v>5180</v>
      </c>
      <c r="CM281" s="39">
        <v>2780</v>
      </c>
      <c r="CN281" s="39">
        <v>2090</v>
      </c>
      <c r="CO281" s="39">
        <v>210</v>
      </c>
      <c r="CP281" s="39" t="s">
        <v>334</v>
      </c>
      <c r="CQ281" s="39">
        <v>40680</v>
      </c>
      <c r="CR281" s="39">
        <v>3710</v>
      </c>
      <c r="CS281" s="39">
        <v>5370</v>
      </c>
      <c r="CT281" s="39">
        <v>12610</v>
      </c>
      <c r="CU281" s="39">
        <v>8860</v>
      </c>
      <c r="CV281" s="39">
        <v>5220</v>
      </c>
      <c r="CW281" s="39">
        <v>2800</v>
      </c>
      <c r="CX281" s="39">
        <v>2100</v>
      </c>
      <c r="CY281" s="39">
        <v>210</v>
      </c>
      <c r="CZ281" s="39" t="s">
        <v>334</v>
      </c>
      <c r="DA281" s="39">
        <v>40880</v>
      </c>
      <c r="DB281" s="39">
        <v>3740</v>
      </c>
      <c r="DC281" s="39">
        <v>5420</v>
      </c>
      <c r="DD281" s="39">
        <v>12660</v>
      </c>
      <c r="DE281" s="39">
        <v>8960</v>
      </c>
      <c r="DF281" s="39">
        <v>5260</v>
      </c>
      <c r="DG281" s="39">
        <v>2820</v>
      </c>
      <c r="DH281" s="39">
        <v>2120</v>
      </c>
      <c r="DI281" s="39">
        <v>210</v>
      </c>
      <c r="DJ281" s="39" t="s">
        <v>334</v>
      </c>
      <c r="DK281" s="39">
        <v>41180</v>
      </c>
      <c r="DL281" s="39">
        <v>3780</v>
      </c>
      <c r="DM281" s="39">
        <v>5530</v>
      </c>
      <c r="DN281" s="39">
        <v>12640</v>
      </c>
      <c r="DO281" s="39">
        <v>9000</v>
      </c>
      <c r="DP281" s="39">
        <v>5280</v>
      </c>
      <c r="DQ281" s="39">
        <v>2830</v>
      </c>
      <c r="DR281" s="39">
        <v>2140</v>
      </c>
      <c r="DS281" s="39">
        <v>210</v>
      </c>
      <c r="DT281" s="39" t="s">
        <v>334</v>
      </c>
      <c r="DU281" s="39">
        <v>41400</v>
      </c>
      <c r="DV281" s="39">
        <v>3850</v>
      </c>
      <c r="DW281" s="39">
        <v>5570</v>
      </c>
      <c r="DX281" s="39">
        <v>12660</v>
      </c>
      <c r="DY281" s="39">
        <v>9030</v>
      </c>
      <c r="DZ281" s="39">
        <v>5310</v>
      </c>
      <c r="EA281" s="39">
        <v>2830</v>
      </c>
      <c r="EB281" s="39">
        <v>2140</v>
      </c>
      <c r="EC281" s="39">
        <v>210</v>
      </c>
      <c r="ED281" s="39" t="s">
        <v>334</v>
      </c>
      <c r="EE281" s="39">
        <v>41600</v>
      </c>
      <c r="EF281" s="39">
        <v>3900</v>
      </c>
      <c r="EG281" s="39">
        <v>5580</v>
      </c>
      <c r="EH281" s="39">
        <v>12650</v>
      </c>
      <c r="EI281" s="39">
        <v>9070</v>
      </c>
      <c r="EJ281" s="39">
        <v>5320</v>
      </c>
      <c r="EK281" s="39">
        <v>2840</v>
      </c>
      <c r="EL281" s="39">
        <v>2170</v>
      </c>
      <c r="EM281" s="39">
        <v>210</v>
      </c>
      <c r="EN281" s="39" t="s">
        <v>334</v>
      </c>
      <c r="EO281" s="39">
        <v>41730</v>
      </c>
      <c r="EP281" s="39">
        <v>3950</v>
      </c>
      <c r="EQ281" s="39">
        <v>5630</v>
      </c>
      <c r="ER281" s="39">
        <v>12660</v>
      </c>
      <c r="ES281" s="39">
        <v>9120</v>
      </c>
      <c r="ET281" s="39">
        <v>5430</v>
      </c>
      <c r="EU281" s="39">
        <v>2860</v>
      </c>
      <c r="EV281" s="39">
        <v>2190</v>
      </c>
      <c r="EW281" s="39">
        <v>210</v>
      </c>
      <c r="EX281" s="39" t="s">
        <v>334</v>
      </c>
      <c r="EY281" s="39">
        <v>42050</v>
      </c>
      <c r="EZ281" s="39">
        <v>3980</v>
      </c>
      <c r="FA281" s="39">
        <v>5640</v>
      </c>
      <c r="FB281" s="39">
        <v>12750</v>
      </c>
      <c r="FC281" s="39">
        <v>9220</v>
      </c>
      <c r="FD281" s="39">
        <v>5480</v>
      </c>
      <c r="FE281" s="39">
        <v>2860</v>
      </c>
      <c r="FF281" s="39">
        <v>2200</v>
      </c>
      <c r="FG281" s="39">
        <v>220</v>
      </c>
      <c r="FH281" s="39" t="s">
        <v>334</v>
      </c>
      <c r="FI281" s="39">
        <v>42360</v>
      </c>
      <c r="FJ281" s="39">
        <v>4030</v>
      </c>
      <c r="FK281" s="39">
        <v>5660</v>
      </c>
      <c r="FL281" s="39">
        <v>12880</v>
      </c>
      <c r="FM281" s="39">
        <v>9290</v>
      </c>
      <c r="FN281" s="39">
        <v>5550</v>
      </c>
      <c r="FO281" s="39">
        <v>2890</v>
      </c>
      <c r="FP281" s="39">
        <v>2220</v>
      </c>
      <c r="FQ281" s="39">
        <v>220</v>
      </c>
      <c r="FR281" s="39" t="s">
        <v>334</v>
      </c>
      <c r="FS281" s="39">
        <v>42730</v>
      </c>
      <c r="FT281" s="39">
        <v>4060</v>
      </c>
      <c r="FU281" s="39">
        <v>5740</v>
      </c>
      <c r="FV281" s="39">
        <v>12940</v>
      </c>
      <c r="FW281" s="39">
        <v>9340</v>
      </c>
      <c r="FX281" s="39">
        <v>5610</v>
      </c>
      <c r="FY281" s="39">
        <v>2920</v>
      </c>
      <c r="FZ281" s="39">
        <v>2230</v>
      </c>
      <c r="GA281" s="39">
        <v>220</v>
      </c>
      <c r="GB281" s="39" t="s">
        <v>334</v>
      </c>
      <c r="GC281" s="39">
        <v>43060</v>
      </c>
      <c r="GD281" s="39">
        <v>4090</v>
      </c>
      <c r="GE281" s="39">
        <v>5750</v>
      </c>
      <c r="GF281" s="39">
        <v>12990</v>
      </c>
      <c r="GG281" s="39">
        <v>9410</v>
      </c>
      <c r="GH281" s="39">
        <v>5610</v>
      </c>
      <c r="GI281" s="39">
        <v>2930</v>
      </c>
      <c r="GJ281" s="39">
        <v>2240</v>
      </c>
      <c r="GK281" s="39">
        <v>220</v>
      </c>
      <c r="GL281" s="39" t="s">
        <v>334</v>
      </c>
      <c r="GM281" s="39">
        <v>43240</v>
      </c>
      <c r="GN281" s="39">
        <v>4130</v>
      </c>
      <c r="GO281" s="39">
        <v>5790</v>
      </c>
      <c r="GP281" s="39">
        <v>13060</v>
      </c>
      <c r="GQ281" s="39">
        <v>9500</v>
      </c>
      <c r="GR281" s="39">
        <v>5660</v>
      </c>
      <c r="GS281" s="39">
        <v>2920</v>
      </c>
      <c r="GT281" s="39">
        <v>2250</v>
      </c>
      <c r="GU281" s="39">
        <v>220</v>
      </c>
      <c r="GV281" s="39" t="s">
        <v>334</v>
      </c>
      <c r="GW281" s="39">
        <v>43540</v>
      </c>
      <c r="GX281" s="39">
        <v>4160</v>
      </c>
      <c r="GY281" s="39">
        <v>5790</v>
      </c>
      <c r="GZ281" s="39">
        <v>13120</v>
      </c>
      <c r="HA281" s="39">
        <v>9540</v>
      </c>
      <c r="HB281" s="39">
        <v>5730</v>
      </c>
      <c r="HC281" s="39">
        <v>2950</v>
      </c>
      <c r="HD281" s="39">
        <v>2250</v>
      </c>
      <c r="HE281" s="39">
        <v>230</v>
      </c>
      <c r="HF281" s="39" t="s">
        <v>334</v>
      </c>
      <c r="HG281" s="39">
        <v>43760</v>
      </c>
      <c r="HH281" s="39">
        <v>4160</v>
      </c>
      <c r="HI281" s="39">
        <v>5890</v>
      </c>
      <c r="HJ281" s="39">
        <v>13170</v>
      </c>
      <c r="HK281" s="39">
        <v>9500</v>
      </c>
      <c r="HL281" s="39">
        <v>5750</v>
      </c>
      <c r="HM281" s="39">
        <v>2950</v>
      </c>
      <c r="HN281" s="39">
        <v>2270</v>
      </c>
      <c r="HO281" s="39">
        <v>230</v>
      </c>
      <c r="HP281" s="39" t="s">
        <v>334</v>
      </c>
      <c r="HQ281" s="39">
        <v>43920</v>
      </c>
      <c r="HR281" s="39">
        <v>4180</v>
      </c>
      <c r="HS281" s="39">
        <v>5960</v>
      </c>
      <c r="HT281" s="39">
        <v>13270</v>
      </c>
      <c r="HU281" s="39">
        <v>9550</v>
      </c>
      <c r="HV281" s="39">
        <v>5750</v>
      </c>
      <c r="HW281" s="39">
        <v>2960</v>
      </c>
      <c r="HX281" s="39">
        <v>2290</v>
      </c>
      <c r="HY281" s="39">
        <v>230</v>
      </c>
      <c r="HZ281" s="39" t="s">
        <v>334</v>
      </c>
      <c r="IA281" s="39">
        <v>44180</v>
      </c>
      <c r="IB281" s="39">
        <v>4250</v>
      </c>
      <c r="IC281" s="39">
        <v>5990</v>
      </c>
      <c r="ID281" s="39">
        <v>13360</v>
      </c>
      <c r="IE281" s="39">
        <v>9560</v>
      </c>
      <c r="IF281" s="39">
        <v>5760</v>
      </c>
      <c r="IG281" s="39">
        <v>2980</v>
      </c>
      <c r="IH281" s="39">
        <v>2310</v>
      </c>
      <c r="II281" s="39">
        <v>220</v>
      </c>
      <c r="IJ281" s="39" t="s">
        <v>334</v>
      </c>
      <c r="IK281" s="39">
        <v>44420</v>
      </c>
      <c r="IL281" s="39">
        <v>4310</v>
      </c>
      <c r="IM281" s="39">
        <v>6010</v>
      </c>
      <c r="IN281" s="39">
        <v>13370</v>
      </c>
      <c r="IO281" s="39">
        <v>9630</v>
      </c>
      <c r="IP281" s="39">
        <v>5790</v>
      </c>
      <c r="IQ281" s="39">
        <v>3010</v>
      </c>
      <c r="IR281" s="39">
        <v>2320</v>
      </c>
      <c r="IS281" s="39">
        <v>230</v>
      </c>
      <c r="IT281" s="39" t="s">
        <v>334</v>
      </c>
      <c r="IU281" s="39">
        <v>44690</v>
      </c>
      <c r="IV281" s="39">
        <v>4330</v>
      </c>
      <c r="IW281" s="39">
        <v>6040</v>
      </c>
      <c r="IX281" s="39">
        <v>13410</v>
      </c>
      <c r="IY281" s="39">
        <v>9680</v>
      </c>
      <c r="IZ281" s="39">
        <v>5830</v>
      </c>
      <c r="JA281" s="39">
        <v>3020</v>
      </c>
      <c r="JB281" s="39">
        <v>2320</v>
      </c>
      <c r="JC281" s="39">
        <v>230</v>
      </c>
      <c r="JD281" s="39" t="s">
        <v>334</v>
      </c>
      <c r="JE281" s="39">
        <v>44860</v>
      </c>
      <c r="JF281" s="39">
        <v>4380</v>
      </c>
      <c r="JG281" s="39">
        <v>6080</v>
      </c>
      <c r="JH281" s="39">
        <v>13440</v>
      </c>
      <c r="JI281" s="39">
        <v>9750</v>
      </c>
      <c r="JJ281" s="39">
        <v>5860</v>
      </c>
      <c r="JK281" s="39">
        <v>3090</v>
      </c>
      <c r="JL281" s="39">
        <v>2340</v>
      </c>
      <c r="JM281" s="39">
        <v>230</v>
      </c>
      <c r="JN281" s="39" t="s">
        <v>334</v>
      </c>
      <c r="JO281" s="39">
        <v>45160</v>
      </c>
      <c r="JP281" s="39">
        <v>4400</v>
      </c>
      <c r="JQ281" s="39">
        <v>6130</v>
      </c>
      <c r="JR281" s="39">
        <v>13480</v>
      </c>
      <c r="JS281" s="39">
        <v>9840</v>
      </c>
      <c r="JT281" s="39">
        <v>5890</v>
      </c>
      <c r="JU281" s="39">
        <v>3110</v>
      </c>
      <c r="JV281" s="39">
        <v>2340</v>
      </c>
      <c r="JW281" s="39">
        <v>230</v>
      </c>
      <c r="JX281" s="39" t="s">
        <v>334</v>
      </c>
      <c r="JY281" s="39">
        <v>45440</v>
      </c>
      <c r="JZ281" s="39">
        <v>4410</v>
      </c>
      <c r="KA281" s="39">
        <v>6200</v>
      </c>
      <c r="KB281" s="39">
        <v>13520</v>
      </c>
      <c r="KC281" s="39">
        <v>9940</v>
      </c>
      <c r="KD281" s="39">
        <v>5930</v>
      </c>
      <c r="KE281" s="39">
        <v>3140</v>
      </c>
      <c r="KF281" s="39">
        <v>2350</v>
      </c>
      <c r="KG281" s="39">
        <v>240</v>
      </c>
      <c r="KH281" s="39" t="s">
        <v>334</v>
      </c>
      <c r="KI281" s="39">
        <v>45730</v>
      </c>
      <c r="KJ281" s="39">
        <v>4450</v>
      </c>
      <c r="KK281" s="39">
        <v>6200</v>
      </c>
      <c r="KL281" s="39">
        <v>13580</v>
      </c>
      <c r="KM281" s="39">
        <v>10030</v>
      </c>
      <c r="KN281" s="39">
        <v>6090</v>
      </c>
      <c r="KO281" s="39">
        <v>3180</v>
      </c>
      <c r="KP281" s="39">
        <v>2380</v>
      </c>
      <c r="KQ281" s="39">
        <v>240</v>
      </c>
      <c r="KR281" s="39" t="s">
        <v>334</v>
      </c>
      <c r="KS281" s="39">
        <v>46150</v>
      </c>
      <c r="KT281" s="39">
        <v>4460</v>
      </c>
      <c r="KU281" s="39">
        <v>6260</v>
      </c>
      <c r="KV281" s="39">
        <v>13630</v>
      </c>
      <c r="KW281" s="39">
        <v>10180</v>
      </c>
      <c r="KX281" s="39">
        <v>6150</v>
      </c>
      <c r="KY281" s="39">
        <v>3220</v>
      </c>
      <c r="KZ281" s="39">
        <v>2400</v>
      </c>
      <c r="LA281" s="39">
        <v>240</v>
      </c>
      <c r="LB281" s="39" t="s">
        <v>334</v>
      </c>
      <c r="LC281" s="39">
        <v>46540</v>
      </c>
      <c r="LD281" t="str">
        <f>INDEX(Lookup!$F$2:$F$375, MATCH(D281,Lookup!$A$2:$A$375,0))</f>
        <v>:</v>
      </c>
    </row>
    <row r="282" spans="2:316" ht="15" customHeight="1" x14ac:dyDescent="0.25">
      <c r="B282" s="1" t="s">
        <v>342</v>
      </c>
      <c r="C282" s="40">
        <v>1430</v>
      </c>
      <c r="D282" s="40" t="s">
        <v>891</v>
      </c>
      <c r="E282" s="37" t="s">
        <v>892</v>
      </c>
      <c r="F282" s="38">
        <v>3760</v>
      </c>
      <c r="G282" s="38">
        <v>6420</v>
      </c>
      <c r="H282" s="38">
        <v>8700</v>
      </c>
      <c r="I282" s="38">
        <v>8170</v>
      </c>
      <c r="J282" s="38">
        <v>6830</v>
      </c>
      <c r="K282" s="38">
        <v>3350</v>
      </c>
      <c r="L282" s="38">
        <v>2380</v>
      </c>
      <c r="M282" s="38">
        <v>270</v>
      </c>
      <c r="N282" s="38" t="s">
        <v>334</v>
      </c>
      <c r="O282" s="39">
        <v>39880</v>
      </c>
      <c r="P282" s="39">
        <v>3910</v>
      </c>
      <c r="Q282" s="39">
        <v>6480</v>
      </c>
      <c r="R282" s="39">
        <v>8850</v>
      </c>
      <c r="S282" s="39">
        <v>8240</v>
      </c>
      <c r="T282" s="39">
        <v>6840</v>
      </c>
      <c r="U282" s="39">
        <v>3290</v>
      </c>
      <c r="V282" s="39">
        <v>2340</v>
      </c>
      <c r="W282" s="39">
        <v>260</v>
      </c>
      <c r="X282" s="39" t="s">
        <v>334</v>
      </c>
      <c r="Y282" s="39">
        <v>40210</v>
      </c>
      <c r="Z282" s="39">
        <v>4120</v>
      </c>
      <c r="AA282" s="39">
        <v>6570</v>
      </c>
      <c r="AB282" s="39">
        <v>8980</v>
      </c>
      <c r="AC282" s="39">
        <v>8330</v>
      </c>
      <c r="AD282" s="39">
        <v>6820</v>
      </c>
      <c r="AE282" s="39">
        <v>3190</v>
      </c>
      <c r="AF282" s="39">
        <v>2140</v>
      </c>
      <c r="AG282" s="39">
        <v>240</v>
      </c>
      <c r="AH282" s="39" t="s">
        <v>334</v>
      </c>
      <c r="AI282" s="39">
        <v>40390</v>
      </c>
      <c r="AJ282" s="39">
        <v>4240</v>
      </c>
      <c r="AK282" s="39">
        <v>6590</v>
      </c>
      <c r="AL282" s="39">
        <v>9000</v>
      </c>
      <c r="AM282" s="39">
        <v>8370</v>
      </c>
      <c r="AN282" s="39">
        <v>6840</v>
      </c>
      <c r="AO282" s="39">
        <v>3240</v>
      </c>
      <c r="AP282" s="39">
        <v>2130</v>
      </c>
      <c r="AQ282" s="39">
        <v>230</v>
      </c>
      <c r="AR282" s="39" t="s">
        <v>334</v>
      </c>
      <c r="AS282" s="39">
        <v>40650</v>
      </c>
      <c r="AT282" s="39">
        <v>4280</v>
      </c>
      <c r="AU282" s="39">
        <v>6650</v>
      </c>
      <c r="AV282" s="39">
        <v>9030</v>
      </c>
      <c r="AW282" s="39">
        <v>8390</v>
      </c>
      <c r="AX282" s="39">
        <v>6860</v>
      </c>
      <c r="AY282" s="39">
        <v>3270</v>
      </c>
      <c r="AZ282" s="39">
        <v>2170</v>
      </c>
      <c r="BA282" s="39">
        <v>230</v>
      </c>
      <c r="BB282" s="39" t="s">
        <v>334</v>
      </c>
      <c r="BC282" s="39">
        <v>40880</v>
      </c>
      <c r="BD282" s="39">
        <v>4340</v>
      </c>
      <c r="BE282" s="39">
        <v>6650</v>
      </c>
      <c r="BF282" s="39">
        <v>9050</v>
      </c>
      <c r="BG282" s="39">
        <v>8410</v>
      </c>
      <c r="BH282" s="39">
        <v>6840</v>
      </c>
      <c r="BI282" s="39">
        <v>3330</v>
      </c>
      <c r="BJ282" s="39">
        <v>2180</v>
      </c>
      <c r="BK282" s="39">
        <v>240</v>
      </c>
      <c r="BL282" s="39" t="s">
        <v>334</v>
      </c>
      <c r="BM282" s="39">
        <v>41040</v>
      </c>
      <c r="BN282" s="39">
        <v>4410</v>
      </c>
      <c r="BO282" s="39">
        <v>6670</v>
      </c>
      <c r="BP282" s="39">
        <v>9060</v>
      </c>
      <c r="BQ282" s="39">
        <v>8430</v>
      </c>
      <c r="BR282" s="39">
        <v>6880</v>
      </c>
      <c r="BS282" s="39">
        <v>3350</v>
      </c>
      <c r="BT282" s="39">
        <v>2210</v>
      </c>
      <c r="BU282" s="39">
        <v>240</v>
      </c>
      <c r="BV282" s="39" t="s">
        <v>334</v>
      </c>
      <c r="BW282" s="39">
        <v>41250</v>
      </c>
      <c r="BX282" s="39">
        <v>4410</v>
      </c>
      <c r="BY282" s="39">
        <v>6650</v>
      </c>
      <c r="BZ282" s="39">
        <v>9070</v>
      </c>
      <c r="CA282" s="39">
        <v>8410</v>
      </c>
      <c r="CB282" s="39">
        <v>6900</v>
      </c>
      <c r="CC282" s="39">
        <v>3370</v>
      </c>
      <c r="CD282" s="39">
        <v>2270</v>
      </c>
      <c r="CE282" s="39">
        <v>250</v>
      </c>
      <c r="CF282" s="39" t="s">
        <v>334</v>
      </c>
      <c r="CG282" s="39">
        <v>41320</v>
      </c>
      <c r="CH282" s="39">
        <v>4350</v>
      </c>
      <c r="CI282" s="39">
        <v>6650</v>
      </c>
      <c r="CJ282" s="39">
        <v>9090</v>
      </c>
      <c r="CK282" s="39">
        <v>8440</v>
      </c>
      <c r="CL282" s="39">
        <v>6940</v>
      </c>
      <c r="CM282" s="39">
        <v>3400</v>
      </c>
      <c r="CN282" s="39">
        <v>2300</v>
      </c>
      <c r="CO282" s="39">
        <v>250</v>
      </c>
      <c r="CP282" s="39" t="s">
        <v>334</v>
      </c>
      <c r="CQ282" s="39">
        <v>41430</v>
      </c>
      <c r="CR282" s="39">
        <v>4370</v>
      </c>
      <c r="CS282" s="39">
        <v>6630</v>
      </c>
      <c r="CT282" s="39">
        <v>9170</v>
      </c>
      <c r="CU282" s="39">
        <v>8500</v>
      </c>
      <c r="CV282" s="39">
        <v>6960</v>
      </c>
      <c r="CW282" s="39">
        <v>3440</v>
      </c>
      <c r="CX282" s="39">
        <v>2330</v>
      </c>
      <c r="CY282" s="39">
        <v>250</v>
      </c>
      <c r="CZ282" s="39" t="s">
        <v>334</v>
      </c>
      <c r="DA282" s="39">
        <v>41640</v>
      </c>
      <c r="DB282" s="39">
        <v>4400</v>
      </c>
      <c r="DC282" s="39">
        <v>6680</v>
      </c>
      <c r="DD282" s="39">
        <v>9220</v>
      </c>
      <c r="DE282" s="39">
        <v>8540</v>
      </c>
      <c r="DF282" s="39">
        <v>6990</v>
      </c>
      <c r="DG282" s="39">
        <v>3450</v>
      </c>
      <c r="DH282" s="39">
        <v>2340</v>
      </c>
      <c r="DI282" s="39">
        <v>250</v>
      </c>
      <c r="DJ282" s="39" t="s">
        <v>334</v>
      </c>
      <c r="DK282" s="39">
        <v>41860</v>
      </c>
      <c r="DL282" s="39">
        <v>4460</v>
      </c>
      <c r="DM282" s="39">
        <v>6700</v>
      </c>
      <c r="DN282" s="39">
        <v>9230</v>
      </c>
      <c r="DO282" s="39">
        <v>8600</v>
      </c>
      <c r="DP282" s="39">
        <v>6960</v>
      </c>
      <c r="DQ282" s="39">
        <v>3470</v>
      </c>
      <c r="DR282" s="39">
        <v>2360</v>
      </c>
      <c r="DS282" s="39">
        <v>260</v>
      </c>
      <c r="DT282" s="39" t="s">
        <v>334</v>
      </c>
      <c r="DU282" s="39">
        <v>42030</v>
      </c>
      <c r="DV282" s="39">
        <v>4480</v>
      </c>
      <c r="DW282" s="39">
        <v>6730</v>
      </c>
      <c r="DX282" s="39">
        <v>9270</v>
      </c>
      <c r="DY282" s="39">
        <v>8660</v>
      </c>
      <c r="DZ282" s="39">
        <v>6950</v>
      </c>
      <c r="EA282" s="39">
        <v>3520</v>
      </c>
      <c r="EB282" s="39">
        <v>2370</v>
      </c>
      <c r="EC282" s="39">
        <v>260</v>
      </c>
      <c r="ED282" s="39" t="s">
        <v>334</v>
      </c>
      <c r="EE282" s="39">
        <v>42220</v>
      </c>
      <c r="EF282" s="39">
        <v>4480</v>
      </c>
      <c r="EG282" s="39">
        <v>6770</v>
      </c>
      <c r="EH282" s="39">
        <v>9300</v>
      </c>
      <c r="EI282" s="39">
        <v>8750</v>
      </c>
      <c r="EJ282" s="39">
        <v>6960</v>
      </c>
      <c r="EK282" s="39">
        <v>3540</v>
      </c>
      <c r="EL282" s="39">
        <v>2390</v>
      </c>
      <c r="EM282" s="39">
        <v>260</v>
      </c>
      <c r="EN282" s="39" t="s">
        <v>334</v>
      </c>
      <c r="EO282" s="39">
        <v>42460</v>
      </c>
      <c r="EP282" s="39">
        <v>4520</v>
      </c>
      <c r="EQ282" s="39">
        <v>6870</v>
      </c>
      <c r="ER282" s="39">
        <v>9360</v>
      </c>
      <c r="ES282" s="39">
        <v>8770</v>
      </c>
      <c r="ET282" s="39">
        <v>6980</v>
      </c>
      <c r="EU282" s="39">
        <v>3580</v>
      </c>
      <c r="EV282" s="39">
        <v>2400</v>
      </c>
      <c r="EW282" s="39">
        <v>260</v>
      </c>
      <c r="EX282" s="39" t="s">
        <v>334</v>
      </c>
      <c r="EY282" s="39">
        <v>42750</v>
      </c>
      <c r="EZ282" s="39">
        <v>4630</v>
      </c>
      <c r="FA282" s="39">
        <v>6860</v>
      </c>
      <c r="FB282" s="39">
        <v>9480</v>
      </c>
      <c r="FC282" s="39">
        <v>8820</v>
      </c>
      <c r="FD282" s="39">
        <v>7050</v>
      </c>
      <c r="FE282" s="39">
        <v>3620</v>
      </c>
      <c r="FF282" s="39">
        <v>2440</v>
      </c>
      <c r="FG282" s="39">
        <v>260</v>
      </c>
      <c r="FH282" s="39" t="s">
        <v>334</v>
      </c>
      <c r="FI282" s="39">
        <v>43160</v>
      </c>
      <c r="FJ282" s="39">
        <v>4590</v>
      </c>
      <c r="FK282" s="39">
        <v>6890</v>
      </c>
      <c r="FL282" s="39">
        <v>9510</v>
      </c>
      <c r="FM282" s="39">
        <v>8840</v>
      </c>
      <c r="FN282" s="39">
        <v>7070</v>
      </c>
      <c r="FO282" s="39">
        <v>3640</v>
      </c>
      <c r="FP282" s="39">
        <v>2460</v>
      </c>
      <c r="FQ282" s="39">
        <v>260</v>
      </c>
      <c r="FR282" s="39" t="s">
        <v>334</v>
      </c>
      <c r="FS282" s="39">
        <v>43250</v>
      </c>
      <c r="FT282" s="39">
        <v>4610</v>
      </c>
      <c r="FU282" s="39">
        <v>6910</v>
      </c>
      <c r="FV282" s="39">
        <v>9610</v>
      </c>
      <c r="FW282" s="39">
        <v>8860</v>
      </c>
      <c r="FX282" s="39">
        <v>7120</v>
      </c>
      <c r="FY282" s="39">
        <v>3670</v>
      </c>
      <c r="FZ282" s="39">
        <v>2480</v>
      </c>
      <c r="GA282" s="39">
        <v>260</v>
      </c>
      <c r="GB282" s="39" t="s">
        <v>334</v>
      </c>
      <c r="GC282" s="39">
        <v>43520</v>
      </c>
      <c r="GD282" s="39">
        <v>4620</v>
      </c>
      <c r="GE282" s="39">
        <v>6920</v>
      </c>
      <c r="GF282" s="39">
        <v>9650</v>
      </c>
      <c r="GG282" s="39">
        <v>8880</v>
      </c>
      <c r="GH282" s="39">
        <v>7150</v>
      </c>
      <c r="GI282" s="39">
        <v>3700</v>
      </c>
      <c r="GJ282" s="39">
        <v>2500</v>
      </c>
      <c r="GK282" s="39">
        <v>260</v>
      </c>
      <c r="GL282" s="39" t="s">
        <v>334</v>
      </c>
      <c r="GM282" s="39">
        <v>43670</v>
      </c>
      <c r="GN282" s="39">
        <v>4660</v>
      </c>
      <c r="GO282" s="39">
        <v>6940</v>
      </c>
      <c r="GP282" s="39">
        <v>9710</v>
      </c>
      <c r="GQ282" s="39">
        <v>8920</v>
      </c>
      <c r="GR282" s="39">
        <v>7180</v>
      </c>
      <c r="GS282" s="39">
        <v>3720</v>
      </c>
      <c r="GT282" s="39">
        <v>2520</v>
      </c>
      <c r="GU282" s="39">
        <v>260</v>
      </c>
      <c r="GV282" s="39" t="s">
        <v>334</v>
      </c>
      <c r="GW282" s="39">
        <v>43910</v>
      </c>
      <c r="GX282" s="39">
        <v>4650</v>
      </c>
      <c r="GY282" s="39">
        <v>6970</v>
      </c>
      <c r="GZ282" s="39">
        <v>9760</v>
      </c>
      <c r="HA282" s="39">
        <v>8900</v>
      </c>
      <c r="HB282" s="39">
        <v>7180</v>
      </c>
      <c r="HC282" s="39">
        <v>3740</v>
      </c>
      <c r="HD282" s="39">
        <v>2530</v>
      </c>
      <c r="HE282" s="39">
        <v>260</v>
      </c>
      <c r="HF282" s="39" t="s">
        <v>334</v>
      </c>
      <c r="HG282" s="39">
        <v>43990</v>
      </c>
      <c r="HH282" s="39">
        <v>4680</v>
      </c>
      <c r="HI282" s="39">
        <v>6940</v>
      </c>
      <c r="HJ282" s="39">
        <v>9770</v>
      </c>
      <c r="HK282" s="39">
        <v>8920</v>
      </c>
      <c r="HL282" s="39">
        <v>7230</v>
      </c>
      <c r="HM282" s="39">
        <v>3750</v>
      </c>
      <c r="HN282" s="39">
        <v>2550</v>
      </c>
      <c r="HO282" s="39">
        <v>270</v>
      </c>
      <c r="HP282" s="39" t="s">
        <v>334</v>
      </c>
      <c r="HQ282" s="39">
        <v>44100</v>
      </c>
      <c r="HR282" s="39">
        <v>4670</v>
      </c>
      <c r="HS282" s="39">
        <v>6990</v>
      </c>
      <c r="HT282" s="39">
        <v>9780</v>
      </c>
      <c r="HU282" s="39">
        <v>8960</v>
      </c>
      <c r="HV282" s="39">
        <v>7260</v>
      </c>
      <c r="HW282" s="39">
        <v>3760</v>
      </c>
      <c r="HX282" s="39">
        <v>2570</v>
      </c>
      <c r="HY282" s="39">
        <v>270</v>
      </c>
      <c r="HZ282" s="39" t="s">
        <v>334</v>
      </c>
      <c r="IA282" s="39">
        <v>44260</v>
      </c>
      <c r="IB282" s="39">
        <v>4700</v>
      </c>
      <c r="IC282" s="39">
        <v>7090</v>
      </c>
      <c r="ID282" s="39">
        <v>9830</v>
      </c>
      <c r="IE282" s="39">
        <v>8970</v>
      </c>
      <c r="IF282" s="39">
        <v>7280</v>
      </c>
      <c r="IG282" s="39">
        <v>3790</v>
      </c>
      <c r="IH282" s="39">
        <v>2600</v>
      </c>
      <c r="II282" s="39">
        <v>270</v>
      </c>
      <c r="IJ282" s="39" t="s">
        <v>334</v>
      </c>
      <c r="IK282" s="39">
        <v>44520</v>
      </c>
      <c r="IL282" s="39">
        <v>4700</v>
      </c>
      <c r="IM282" s="39">
        <v>7130</v>
      </c>
      <c r="IN282" s="39">
        <v>9860</v>
      </c>
      <c r="IO282" s="39">
        <v>9040</v>
      </c>
      <c r="IP282" s="39">
        <v>7310</v>
      </c>
      <c r="IQ282" s="39">
        <v>3850</v>
      </c>
      <c r="IR282" s="39">
        <v>2620</v>
      </c>
      <c r="IS282" s="39">
        <v>270</v>
      </c>
      <c r="IT282" s="39" t="s">
        <v>334</v>
      </c>
      <c r="IU282" s="39">
        <v>44770</v>
      </c>
      <c r="IV282" s="39">
        <v>4750</v>
      </c>
      <c r="IW282" s="39">
        <v>7150</v>
      </c>
      <c r="IX282" s="39">
        <v>9900</v>
      </c>
      <c r="IY282" s="39">
        <v>9050</v>
      </c>
      <c r="IZ282" s="39">
        <v>7340</v>
      </c>
      <c r="JA282" s="39">
        <v>3880</v>
      </c>
      <c r="JB282" s="39">
        <v>2630</v>
      </c>
      <c r="JC282" s="39">
        <v>270</v>
      </c>
      <c r="JD282" s="39" t="s">
        <v>334</v>
      </c>
      <c r="JE282" s="39">
        <v>44970</v>
      </c>
      <c r="JF282" s="39">
        <v>4790</v>
      </c>
      <c r="JG282" s="39">
        <v>7200</v>
      </c>
      <c r="JH282" s="39">
        <v>9960</v>
      </c>
      <c r="JI282" s="39">
        <v>9110</v>
      </c>
      <c r="JJ282" s="39">
        <v>7360</v>
      </c>
      <c r="JK282" s="39">
        <v>3910</v>
      </c>
      <c r="JL282" s="39">
        <v>2640</v>
      </c>
      <c r="JM282" s="39">
        <v>270</v>
      </c>
      <c r="JN282" s="39" t="s">
        <v>334</v>
      </c>
      <c r="JO282" s="39">
        <v>45240</v>
      </c>
      <c r="JP282" s="39">
        <v>4850</v>
      </c>
      <c r="JQ282" s="39">
        <v>7240</v>
      </c>
      <c r="JR282" s="39">
        <v>9990</v>
      </c>
      <c r="JS282" s="39">
        <v>9140</v>
      </c>
      <c r="JT282" s="39">
        <v>7390</v>
      </c>
      <c r="JU282" s="39">
        <v>3950</v>
      </c>
      <c r="JV282" s="39">
        <v>2660</v>
      </c>
      <c r="JW282" s="39">
        <v>270</v>
      </c>
      <c r="JX282" s="39" t="s">
        <v>334</v>
      </c>
      <c r="JY282" s="39">
        <v>45480</v>
      </c>
      <c r="JZ282" s="39">
        <v>4840</v>
      </c>
      <c r="KA282" s="39">
        <v>7280</v>
      </c>
      <c r="KB282" s="39">
        <v>10050</v>
      </c>
      <c r="KC282" s="39">
        <v>9160</v>
      </c>
      <c r="KD282" s="39">
        <v>7450</v>
      </c>
      <c r="KE282" s="39">
        <v>3970</v>
      </c>
      <c r="KF282" s="39">
        <v>2680</v>
      </c>
      <c r="KG282" s="39">
        <v>270</v>
      </c>
      <c r="KH282" s="39" t="s">
        <v>334</v>
      </c>
      <c r="KI282" s="39">
        <v>45700</v>
      </c>
      <c r="KJ282" s="39">
        <v>4860</v>
      </c>
      <c r="KK282" s="39">
        <v>7330</v>
      </c>
      <c r="KL282" s="39">
        <v>10110</v>
      </c>
      <c r="KM282" s="39">
        <v>9220</v>
      </c>
      <c r="KN282" s="39">
        <v>7510</v>
      </c>
      <c r="KO282" s="39">
        <v>4020</v>
      </c>
      <c r="KP282" s="39">
        <v>2690</v>
      </c>
      <c r="KQ282" s="39">
        <v>280</v>
      </c>
      <c r="KR282" s="39" t="s">
        <v>334</v>
      </c>
      <c r="KS282" s="39">
        <v>46020</v>
      </c>
      <c r="KT282" s="39">
        <v>4910</v>
      </c>
      <c r="KU282" s="39">
        <v>7340</v>
      </c>
      <c r="KV282" s="39">
        <v>10160</v>
      </c>
      <c r="KW282" s="39">
        <v>9310</v>
      </c>
      <c r="KX282" s="39">
        <v>7600</v>
      </c>
      <c r="KY282" s="39">
        <v>4060</v>
      </c>
      <c r="KZ282" s="39">
        <v>2720</v>
      </c>
      <c r="LA282" s="39">
        <v>280</v>
      </c>
      <c r="LB282" s="39" t="s">
        <v>334</v>
      </c>
      <c r="LC282" s="39">
        <v>46360</v>
      </c>
      <c r="LD282" t="str">
        <f>INDEX(Lookup!$F$2:$F$375, MATCH(D282,Lookup!$A$2:$A$375,0))</f>
        <v>:</v>
      </c>
    </row>
    <row r="283" spans="2:316" ht="15" customHeight="1" x14ac:dyDescent="0.25">
      <c r="B283" s="1" t="s">
        <v>342</v>
      </c>
      <c r="C283" s="42">
        <v>1435</v>
      </c>
      <c r="D283" s="42" t="s">
        <v>893</v>
      </c>
      <c r="E283" s="37" t="s">
        <v>894</v>
      </c>
      <c r="F283" s="38">
        <v>2430</v>
      </c>
      <c r="G283" s="38">
        <v>6370</v>
      </c>
      <c r="H283" s="38">
        <v>14340</v>
      </c>
      <c r="I283" s="38">
        <v>11440</v>
      </c>
      <c r="J283" s="38">
        <v>8630</v>
      </c>
      <c r="K283" s="38">
        <v>6420</v>
      </c>
      <c r="L283" s="38">
        <v>5840</v>
      </c>
      <c r="M283" s="38">
        <v>770</v>
      </c>
      <c r="N283" s="38" t="s">
        <v>334</v>
      </c>
      <c r="O283" s="39">
        <v>56240</v>
      </c>
      <c r="P283" s="39">
        <v>2570</v>
      </c>
      <c r="Q283" s="39">
        <v>6480</v>
      </c>
      <c r="R283" s="39">
        <v>14490</v>
      </c>
      <c r="S283" s="39">
        <v>11610</v>
      </c>
      <c r="T283" s="39">
        <v>8730</v>
      </c>
      <c r="U283" s="39">
        <v>6420</v>
      </c>
      <c r="V283" s="39">
        <v>5840</v>
      </c>
      <c r="W283" s="39">
        <v>760</v>
      </c>
      <c r="X283" s="39" t="s">
        <v>334</v>
      </c>
      <c r="Y283" s="39">
        <v>56890</v>
      </c>
      <c r="Z283" s="39">
        <v>2770</v>
      </c>
      <c r="AA283" s="39">
        <v>6620</v>
      </c>
      <c r="AB283" s="39">
        <v>14740</v>
      </c>
      <c r="AC283" s="39">
        <v>11900</v>
      </c>
      <c r="AD283" s="39">
        <v>8850</v>
      </c>
      <c r="AE283" s="39">
        <v>6320</v>
      </c>
      <c r="AF283" s="39">
        <v>5560</v>
      </c>
      <c r="AG283" s="39">
        <v>710</v>
      </c>
      <c r="AH283" s="39" t="s">
        <v>334</v>
      </c>
      <c r="AI283" s="39">
        <v>57480</v>
      </c>
      <c r="AJ283" s="39">
        <v>2960</v>
      </c>
      <c r="AK283" s="39">
        <v>6700</v>
      </c>
      <c r="AL283" s="39">
        <v>14930</v>
      </c>
      <c r="AM283" s="39">
        <v>12040</v>
      </c>
      <c r="AN283" s="39">
        <v>9010</v>
      </c>
      <c r="AO283" s="39">
        <v>6440</v>
      </c>
      <c r="AP283" s="39">
        <v>5640</v>
      </c>
      <c r="AQ283" s="39">
        <v>700</v>
      </c>
      <c r="AR283" s="39" t="s">
        <v>334</v>
      </c>
      <c r="AS283" s="39">
        <v>58420</v>
      </c>
      <c r="AT283" s="39">
        <v>3150</v>
      </c>
      <c r="AU283" s="39">
        <v>6650</v>
      </c>
      <c r="AV283" s="39">
        <v>14980</v>
      </c>
      <c r="AW283" s="39">
        <v>12110</v>
      </c>
      <c r="AX283" s="39">
        <v>9120</v>
      </c>
      <c r="AY283" s="39">
        <v>6610</v>
      </c>
      <c r="AZ283" s="39">
        <v>5740</v>
      </c>
      <c r="BA283" s="39">
        <v>710</v>
      </c>
      <c r="BB283" s="39" t="s">
        <v>334</v>
      </c>
      <c r="BC283" s="39">
        <v>59060</v>
      </c>
      <c r="BD283" s="39">
        <v>3290</v>
      </c>
      <c r="BE283" s="39">
        <v>6700</v>
      </c>
      <c r="BF283" s="39">
        <v>15050</v>
      </c>
      <c r="BG283" s="39">
        <v>12230</v>
      </c>
      <c r="BH283" s="39">
        <v>9300</v>
      </c>
      <c r="BI283" s="39">
        <v>6670</v>
      </c>
      <c r="BJ283" s="39">
        <v>5780</v>
      </c>
      <c r="BK283" s="39">
        <v>730</v>
      </c>
      <c r="BL283" s="39" t="s">
        <v>334</v>
      </c>
      <c r="BM283" s="39">
        <v>59730</v>
      </c>
      <c r="BN283" s="39">
        <v>3400</v>
      </c>
      <c r="BO283" s="39">
        <v>6720</v>
      </c>
      <c r="BP283" s="39">
        <v>15140</v>
      </c>
      <c r="BQ283" s="39">
        <v>12350</v>
      </c>
      <c r="BR283" s="39">
        <v>9530</v>
      </c>
      <c r="BS283" s="39">
        <v>6750</v>
      </c>
      <c r="BT283" s="39">
        <v>5870</v>
      </c>
      <c r="BU283" s="39">
        <v>740</v>
      </c>
      <c r="BV283" s="39" t="s">
        <v>334</v>
      </c>
      <c r="BW283" s="39">
        <v>60480</v>
      </c>
      <c r="BX283" s="39">
        <v>3420</v>
      </c>
      <c r="BY283" s="39">
        <v>6740</v>
      </c>
      <c r="BZ283" s="39">
        <v>15200</v>
      </c>
      <c r="CA283" s="39">
        <v>12550</v>
      </c>
      <c r="CB283" s="39">
        <v>9680</v>
      </c>
      <c r="CC283" s="39">
        <v>6820</v>
      </c>
      <c r="CD283" s="39">
        <v>5960</v>
      </c>
      <c r="CE283" s="39">
        <v>750</v>
      </c>
      <c r="CF283" s="39" t="s">
        <v>334</v>
      </c>
      <c r="CG283" s="39">
        <v>61110</v>
      </c>
      <c r="CH283" s="39">
        <v>3500</v>
      </c>
      <c r="CI283" s="39">
        <v>6710</v>
      </c>
      <c r="CJ283" s="39">
        <v>15210</v>
      </c>
      <c r="CK283" s="39">
        <v>12610</v>
      </c>
      <c r="CL283" s="39">
        <v>9800</v>
      </c>
      <c r="CM283" s="39">
        <v>6850</v>
      </c>
      <c r="CN283" s="39">
        <v>6000</v>
      </c>
      <c r="CO283" s="39">
        <v>760</v>
      </c>
      <c r="CP283" s="39" t="s">
        <v>334</v>
      </c>
      <c r="CQ283" s="39">
        <v>61430</v>
      </c>
      <c r="CR283" s="39">
        <v>3540</v>
      </c>
      <c r="CS283" s="39">
        <v>6730</v>
      </c>
      <c r="CT283" s="39">
        <v>15250</v>
      </c>
      <c r="CU283" s="39">
        <v>12640</v>
      </c>
      <c r="CV283" s="39">
        <v>9830</v>
      </c>
      <c r="CW283" s="39">
        <v>6900</v>
      </c>
      <c r="CX283" s="39">
        <v>6040</v>
      </c>
      <c r="CY283" s="39">
        <v>770</v>
      </c>
      <c r="CZ283" s="39" t="s">
        <v>334</v>
      </c>
      <c r="DA283" s="39">
        <v>61700</v>
      </c>
      <c r="DB283" s="39">
        <v>3560</v>
      </c>
      <c r="DC283" s="39">
        <v>6800</v>
      </c>
      <c r="DD283" s="39">
        <v>15250</v>
      </c>
      <c r="DE283" s="39">
        <v>12720</v>
      </c>
      <c r="DF283" s="39">
        <v>9910</v>
      </c>
      <c r="DG283" s="39">
        <v>6930</v>
      </c>
      <c r="DH283" s="39">
        <v>6090</v>
      </c>
      <c r="DI283" s="39">
        <v>780</v>
      </c>
      <c r="DJ283" s="39" t="s">
        <v>334</v>
      </c>
      <c r="DK283" s="39">
        <v>62040</v>
      </c>
      <c r="DL283" s="39">
        <v>3600</v>
      </c>
      <c r="DM283" s="39">
        <v>6850</v>
      </c>
      <c r="DN283" s="39">
        <v>15270</v>
      </c>
      <c r="DO283" s="39">
        <v>12760</v>
      </c>
      <c r="DP283" s="39">
        <v>9940</v>
      </c>
      <c r="DQ283" s="39">
        <v>6970</v>
      </c>
      <c r="DR283" s="39">
        <v>6140</v>
      </c>
      <c r="DS283" s="39">
        <v>790</v>
      </c>
      <c r="DT283" s="39" t="s">
        <v>334</v>
      </c>
      <c r="DU283" s="39">
        <v>62320</v>
      </c>
      <c r="DV283" s="39">
        <v>3650</v>
      </c>
      <c r="DW283" s="39">
        <v>6890</v>
      </c>
      <c r="DX283" s="39">
        <v>15300</v>
      </c>
      <c r="DY283" s="39">
        <v>12810</v>
      </c>
      <c r="DZ283" s="39">
        <v>9960</v>
      </c>
      <c r="EA283" s="39">
        <v>7010</v>
      </c>
      <c r="EB283" s="39">
        <v>6150</v>
      </c>
      <c r="EC283" s="39">
        <v>790</v>
      </c>
      <c r="ED283" s="39" t="s">
        <v>334</v>
      </c>
      <c r="EE283" s="39">
        <v>62540</v>
      </c>
      <c r="EF283" s="39">
        <v>3730</v>
      </c>
      <c r="EG283" s="39">
        <v>6910</v>
      </c>
      <c r="EH283" s="39">
        <v>15320</v>
      </c>
      <c r="EI283" s="39">
        <v>12800</v>
      </c>
      <c r="EJ283" s="39">
        <v>9990</v>
      </c>
      <c r="EK283" s="39">
        <v>7030</v>
      </c>
      <c r="EL283" s="39">
        <v>6170</v>
      </c>
      <c r="EM283" s="39">
        <v>800</v>
      </c>
      <c r="EN283" s="39" t="s">
        <v>334</v>
      </c>
      <c r="EO283" s="39">
        <v>62750</v>
      </c>
      <c r="EP283" s="39">
        <v>3820</v>
      </c>
      <c r="EQ283" s="39">
        <v>6970</v>
      </c>
      <c r="ER283" s="39">
        <v>15350</v>
      </c>
      <c r="ES283" s="39">
        <v>12890</v>
      </c>
      <c r="ET283" s="39">
        <v>10010</v>
      </c>
      <c r="EU283" s="39">
        <v>7020</v>
      </c>
      <c r="EV283" s="39">
        <v>6230</v>
      </c>
      <c r="EW283" s="39">
        <v>800</v>
      </c>
      <c r="EX283" s="39" t="s">
        <v>334</v>
      </c>
      <c r="EY283" s="39">
        <v>63100</v>
      </c>
      <c r="EZ283" s="39">
        <v>3880</v>
      </c>
      <c r="FA283" s="39">
        <v>7020</v>
      </c>
      <c r="FB283" s="39">
        <v>15500</v>
      </c>
      <c r="FC283" s="39">
        <v>12880</v>
      </c>
      <c r="FD283" s="39">
        <v>10030</v>
      </c>
      <c r="FE283" s="39">
        <v>7010</v>
      </c>
      <c r="FF283" s="39">
        <v>6290</v>
      </c>
      <c r="FG283" s="39">
        <v>820</v>
      </c>
      <c r="FH283" s="39" t="s">
        <v>334</v>
      </c>
      <c r="FI283" s="39">
        <v>63440</v>
      </c>
      <c r="FJ283" s="39">
        <v>3920</v>
      </c>
      <c r="FK283" s="39">
        <v>7080</v>
      </c>
      <c r="FL283" s="39">
        <v>15580</v>
      </c>
      <c r="FM283" s="39">
        <v>12920</v>
      </c>
      <c r="FN283" s="39">
        <v>10060</v>
      </c>
      <c r="FO283" s="39">
        <v>7050</v>
      </c>
      <c r="FP283" s="39">
        <v>6340</v>
      </c>
      <c r="FQ283" s="39">
        <v>820</v>
      </c>
      <c r="FR283" s="39" t="s">
        <v>334</v>
      </c>
      <c r="FS283" s="39">
        <v>63760</v>
      </c>
      <c r="FT283" s="39">
        <v>3930</v>
      </c>
      <c r="FU283" s="39">
        <v>7120</v>
      </c>
      <c r="FV283" s="39">
        <v>15640</v>
      </c>
      <c r="FW283" s="39">
        <v>12970</v>
      </c>
      <c r="FX283" s="39">
        <v>10090</v>
      </c>
      <c r="FY283" s="39">
        <v>7080</v>
      </c>
      <c r="FZ283" s="39">
        <v>6350</v>
      </c>
      <c r="GA283" s="39">
        <v>830</v>
      </c>
      <c r="GB283" s="39" t="s">
        <v>334</v>
      </c>
      <c r="GC283" s="39">
        <v>64020</v>
      </c>
      <c r="GD283" s="39">
        <v>3990</v>
      </c>
      <c r="GE283" s="39">
        <v>7200</v>
      </c>
      <c r="GF283" s="39">
        <v>15780</v>
      </c>
      <c r="GG283" s="39">
        <v>13100</v>
      </c>
      <c r="GH283" s="39">
        <v>10160</v>
      </c>
      <c r="GI283" s="39">
        <v>7120</v>
      </c>
      <c r="GJ283" s="39">
        <v>6400</v>
      </c>
      <c r="GK283" s="39">
        <v>840</v>
      </c>
      <c r="GL283" s="39" t="s">
        <v>334</v>
      </c>
      <c r="GM283" s="39">
        <v>64590</v>
      </c>
      <c r="GN283" s="39">
        <v>4040</v>
      </c>
      <c r="GO283" s="39">
        <v>7220</v>
      </c>
      <c r="GP283" s="39">
        <v>16000</v>
      </c>
      <c r="GQ283" s="39">
        <v>13270</v>
      </c>
      <c r="GR283" s="39">
        <v>10290</v>
      </c>
      <c r="GS283" s="39">
        <v>7180</v>
      </c>
      <c r="GT283" s="39">
        <v>6450</v>
      </c>
      <c r="GU283" s="39">
        <v>850</v>
      </c>
      <c r="GV283" s="39" t="s">
        <v>334</v>
      </c>
      <c r="GW283" s="39">
        <v>65310</v>
      </c>
      <c r="GX283" s="39">
        <v>3950</v>
      </c>
      <c r="GY283" s="39">
        <v>7260</v>
      </c>
      <c r="GZ283" s="39">
        <v>16180</v>
      </c>
      <c r="HA283" s="39">
        <v>13530</v>
      </c>
      <c r="HB283" s="39">
        <v>10450</v>
      </c>
      <c r="HC283" s="39">
        <v>7220</v>
      </c>
      <c r="HD283" s="39">
        <v>6510</v>
      </c>
      <c r="HE283" s="39">
        <v>860</v>
      </c>
      <c r="HF283" s="39" t="s">
        <v>334</v>
      </c>
      <c r="HG283" s="39">
        <v>65950</v>
      </c>
      <c r="HH283" s="39">
        <v>3990</v>
      </c>
      <c r="HI283" s="39">
        <v>7380</v>
      </c>
      <c r="HJ283" s="39">
        <v>16350</v>
      </c>
      <c r="HK283" s="39">
        <v>13680</v>
      </c>
      <c r="HL283" s="39">
        <v>10580</v>
      </c>
      <c r="HM283" s="39">
        <v>7300</v>
      </c>
      <c r="HN283" s="39">
        <v>6580</v>
      </c>
      <c r="HO283" s="39">
        <v>870</v>
      </c>
      <c r="HP283" s="39" t="s">
        <v>334</v>
      </c>
      <c r="HQ283" s="39">
        <v>66730</v>
      </c>
      <c r="HR283" s="39">
        <v>3990</v>
      </c>
      <c r="HS283" s="39">
        <v>7500</v>
      </c>
      <c r="HT283" s="39">
        <v>16480</v>
      </c>
      <c r="HU283" s="39">
        <v>13840</v>
      </c>
      <c r="HV283" s="39">
        <v>10720</v>
      </c>
      <c r="HW283" s="39">
        <v>7370</v>
      </c>
      <c r="HX283" s="39">
        <v>6650</v>
      </c>
      <c r="HY283" s="39">
        <v>880</v>
      </c>
      <c r="HZ283" s="39" t="s">
        <v>334</v>
      </c>
      <c r="IA283" s="39">
        <v>67420</v>
      </c>
      <c r="IB283" s="39">
        <v>3980</v>
      </c>
      <c r="IC283" s="39">
        <v>7690</v>
      </c>
      <c r="ID283" s="39">
        <v>16560</v>
      </c>
      <c r="IE283" s="39">
        <v>14040</v>
      </c>
      <c r="IF283" s="39">
        <v>10780</v>
      </c>
      <c r="IG283" s="39">
        <v>7400</v>
      </c>
      <c r="IH283" s="39">
        <v>6690</v>
      </c>
      <c r="II283" s="39">
        <v>890</v>
      </c>
      <c r="IJ283" s="39" t="s">
        <v>334</v>
      </c>
      <c r="IK283" s="39">
        <v>68020</v>
      </c>
      <c r="IL283" s="39">
        <v>4040</v>
      </c>
      <c r="IM283" s="39">
        <v>7800</v>
      </c>
      <c r="IN283" s="39">
        <v>16650</v>
      </c>
      <c r="IO283" s="39">
        <v>14120</v>
      </c>
      <c r="IP283" s="39">
        <v>10870</v>
      </c>
      <c r="IQ283" s="39">
        <v>7430</v>
      </c>
      <c r="IR283" s="39">
        <v>6720</v>
      </c>
      <c r="IS283" s="39">
        <v>890</v>
      </c>
      <c r="IT283" s="39" t="s">
        <v>334</v>
      </c>
      <c r="IU283" s="39">
        <v>68520</v>
      </c>
      <c r="IV283" s="39">
        <v>4040</v>
      </c>
      <c r="IW283" s="39">
        <v>7860</v>
      </c>
      <c r="IX283" s="39">
        <v>16760</v>
      </c>
      <c r="IY283" s="39">
        <v>14240</v>
      </c>
      <c r="IZ283" s="39">
        <v>10980</v>
      </c>
      <c r="JA283" s="39">
        <v>7480</v>
      </c>
      <c r="JB283" s="39">
        <v>6770</v>
      </c>
      <c r="JC283" s="39">
        <v>900</v>
      </c>
      <c r="JD283" s="39" t="s">
        <v>334</v>
      </c>
      <c r="JE283" s="39">
        <v>69030</v>
      </c>
      <c r="JF283" s="39">
        <v>4060</v>
      </c>
      <c r="JG283" s="39">
        <v>7970</v>
      </c>
      <c r="JH283" s="39">
        <v>16840</v>
      </c>
      <c r="JI283" s="39">
        <v>14420</v>
      </c>
      <c r="JJ283" s="39">
        <v>11090</v>
      </c>
      <c r="JK283" s="39">
        <v>7540</v>
      </c>
      <c r="JL283" s="39">
        <v>6800</v>
      </c>
      <c r="JM283" s="39">
        <v>910</v>
      </c>
      <c r="JN283" s="39" t="s">
        <v>334</v>
      </c>
      <c r="JO283" s="39">
        <v>69630</v>
      </c>
      <c r="JP283" s="39">
        <v>4130</v>
      </c>
      <c r="JQ283" s="39">
        <v>8030</v>
      </c>
      <c r="JR283" s="39">
        <v>17010</v>
      </c>
      <c r="JS283" s="39">
        <v>14620</v>
      </c>
      <c r="JT283" s="39">
        <v>11220</v>
      </c>
      <c r="JU283" s="39">
        <v>7590</v>
      </c>
      <c r="JV283" s="39">
        <v>6890</v>
      </c>
      <c r="JW283" s="39">
        <v>920</v>
      </c>
      <c r="JX283" s="39" t="s">
        <v>334</v>
      </c>
      <c r="JY283" s="39">
        <v>70400</v>
      </c>
      <c r="JZ283" s="39">
        <v>4180</v>
      </c>
      <c r="KA283" s="39">
        <v>8130</v>
      </c>
      <c r="KB283" s="39">
        <v>17220</v>
      </c>
      <c r="KC283" s="39">
        <v>14950</v>
      </c>
      <c r="KD283" s="39">
        <v>11390</v>
      </c>
      <c r="KE283" s="39">
        <v>7720</v>
      </c>
      <c r="KF283" s="39">
        <v>7000</v>
      </c>
      <c r="KG283" s="39">
        <v>920</v>
      </c>
      <c r="KH283" s="39" t="s">
        <v>334</v>
      </c>
      <c r="KI283" s="39">
        <v>71490</v>
      </c>
      <c r="KJ283" s="39">
        <v>4210</v>
      </c>
      <c r="KK283" s="39">
        <v>8210</v>
      </c>
      <c r="KL283" s="39">
        <v>17370</v>
      </c>
      <c r="KM283" s="39">
        <v>15250</v>
      </c>
      <c r="KN283" s="39">
        <v>11520</v>
      </c>
      <c r="KO283" s="39">
        <v>7850</v>
      </c>
      <c r="KP283" s="39">
        <v>7080</v>
      </c>
      <c r="KQ283" s="39">
        <v>920</v>
      </c>
      <c r="KR283" s="39" t="s">
        <v>334</v>
      </c>
      <c r="KS283" s="39">
        <v>72410</v>
      </c>
      <c r="KT283" s="39">
        <v>4240</v>
      </c>
      <c r="KU283" s="39">
        <v>8280</v>
      </c>
      <c r="KV283" s="39">
        <v>17540</v>
      </c>
      <c r="KW283" s="39">
        <v>15470</v>
      </c>
      <c r="KX283" s="39">
        <v>11640</v>
      </c>
      <c r="KY283" s="39">
        <v>7950</v>
      </c>
      <c r="KZ283" s="39">
        <v>7180</v>
      </c>
      <c r="LA283" s="39">
        <v>930</v>
      </c>
      <c r="LB283" s="39" t="s">
        <v>334</v>
      </c>
      <c r="LC283" s="39">
        <v>73250</v>
      </c>
      <c r="LD283" t="str">
        <f>INDEX(Lookup!$F$2:$F$375, MATCH(D283,Lookup!$A$2:$A$375,0))</f>
        <v>:</v>
      </c>
    </row>
    <row r="284" spans="2:316" ht="15" customHeight="1" x14ac:dyDescent="0.25">
      <c r="B284" s="1" t="s">
        <v>357</v>
      </c>
      <c r="C284" s="42" t="s">
        <v>331</v>
      </c>
      <c r="D284" s="42" t="s">
        <v>895</v>
      </c>
      <c r="E284" s="41" t="s">
        <v>896</v>
      </c>
      <c r="F284" s="38">
        <v>33490</v>
      </c>
      <c r="G284" s="38">
        <v>77890</v>
      </c>
      <c r="H284" s="38">
        <v>135040</v>
      </c>
      <c r="I284" s="38">
        <v>93540</v>
      </c>
      <c r="J284" s="38">
        <v>70100</v>
      </c>
      <c r="K284" s="38">
        <v>40690</v>
      </c>
      <c r="L284" s="38">
        <v>24760</v>
      </c>
      <c r="M284" s="38">
        <v>3310</v>
      </c>
      <c r="N284" s="38" t="s">
        <v>334</v>
      </c>
      <c r="O284" s="39">
        <v>478800</v>
      </c>
      <c r="P284" s="39">
        <v>34470</v>
      </c>
      <c r="Q284" s="39">
        <v>79230</v>
      </c>
      <c r="R284" s="39">
        <v>135610</v>
      </c>
      <c r="S284" s="39">
        <v>94340</v>
      </c>
      <c r="T284" s="39">
        <v>70410</v>
      </c>
      <c r="U284" s="39">
        <v>40190</v>
      </c>
      <c r="V284" s="39">
        <v>24270</v>
      </c>
      <c r="W284" s="39">
        <v>3190</v>
      </c>
      <c r="X284" s="39" t="s">
        <v>334</v>
      </c>
      <c r="Y284" s="39">
        <v>481710</v>
      </c>
      <c r="Z284" s="39">
        <v>35590</v>
      </c>
      <c r="AA284" s="39">
        <v>81170</v>
      </c>
      <c r="AB284" s="39">
        <v>136990</v>
      </c>
      <c r="AC284" s="39">
        <v>95930</v>
      </c>
      <c r="AD284" s="39">
        <v>70890</v>
      </c>
      <c r="AE284" s="39">
        <v>39590</v>
      </c>
      <c r="AF284" s="39">
        <v>23370</v>
      </c>
      <c r="AG284" s="39">
        <v>2870</v>
      </c>
      <c r="AH284" s="39" t="s">
        <v>334</v>
      </c>
      <c r="AI284" s="39">
        <v>486400</v>
      </c>
      <c r="AJ284" s="39">
        <v>36150</v>
      </c>
      <c r="AK284" s="39">
        <v>82740</v>
      </c>
      <c r="AL284" s="39">
        <v>138380</v>
      </c>
      <c r="AM284" s="39">
        <v>96770</v>
      </c>
      <c r="AN284" s="39">
        <v>71720</v>
      </c>
      <c r="AO284" s="39">
        <v>40020</v>
      </c>
      <c r="AP284" s="39">
        <v>23690</v>
      </c>
      <c r="AQ284" s="39">
        <v>2820</v>
      </c>
      <c r="AR284" s="39" t="s">
        <v>334</v>
      </c>
      <c r="AS284" s="39">
        <v>492280</v>
      </c>
      <c r="AT284" s="39">
        <v>36630</v>
      </c>
      <c r="AU284" s="39">
        <v>84120</v>
      </c>
      <c r="AV284" s="39">
        <v>138680</v>
      </c>
      <c r="AW284" s="39">
        <v>97450</v>
      </c>
      <c r="AX284" s="39">
        <v>72240</v>
      </c>
      <c r="AY284" s="39">
        <v>40440</v>
      </c>
      <c r="AZ284" s="39">
        <v>23970</v>
      </c>
      <c r="BA284" s="39">
        <v>2820</v>
      </c>
      <c r="BB284" s="39" t="s">
        <v>334</v>
      </c>
      <c r="BC284" s="39">
        <v>496350</v>
      </c>
      <c r="BD284" s="39">
        <v>36630</v>
      </c>
      <c r="BE284" s="39">
        <v>84990</v>
      </c>
      <c r="BF284" s="39">
        <v>139640</v>
      </c>
      <c r="BG284" s="39">
        <v>98440</v>
      </c>
      <c r="BH284" s="39">
        <v>73260</v>
      </c>
      <c r="BI284" s="39">
        <v>41020</v>
      </c>
      <c r="BJ284" s="39">
        <v>24460</v>
      </c>
      <c r="BK284" s="39">
        <v>2820</v>
      </c>
      <c r="BL284" s="39" t="s">
        <v>334</v>
      </c>
      <c r="BM284" s="39">
        <v>501260</v>
      </c>
      <c r="BN284" s="39">
        <v>36830</v>
      </c>
      <c r="BO284" s="39">
        <v>85510</v>
      </c>
      <c r="BP284" s="39">
        <v>140470</v>
      </c>
      <c r="BQ284" s="39">
        <v>99280</v>
      </c>
      <c r="BR284" s="39">
        <v>74290</v>
      </c>
      <c r="BS284" s="39">
        <v>41660</v>
      </c>
      <c r="BT284" s="39">
        <v>24870</v>
      </c>
      <c r="BU284" s="39">
        <v>2830</v>
      </c>
      <c r="BV284" s="39" t="s">
        <v>334</v>
      </c>
      <c r="BW284" s="39">
        <v>505730</v>
      </c>
      <c r="BX284" s="39">
        <v>36750</v>
      </c>
      <c r="BY284" s="39">
        <v>86170</v>
      </c>
      <c r="BZ284" s="39">
        <v>141180</v>
      </c>
      <c r="CA284" s="39">
        <v>100070</v>
      </c>
      <c r="CB284" s="39">
        <v>75000</v>
      </c>
      <c r="CC284" s="39">
        <v>42450</v>
      </c>
      <c r="CD284" s="39">
        <v>25350</v>
      </c>
      <c r="CE284" s="39">
        <v>2860</v>
      </c>
      <c r="CF284" s="39" t="s">
        <v>334</v>
      </c>
      <c r="CG284" s="39">
        <v>509810</v>
      </c>
      <c r="CH284" s="39">
        <v>36880</v>
      </c>
      <c r="CI284" s="39">
        <v>86470</v>
      </c>
      <c r="CJ284" s="39">
        <v>141870</v>
      </c>
      <c r="CK284" s="39">
        <v>100510</v>
      </c>
      <c r="CL284" s="39">
        <v>75610</v>
      </c>
      <c r="CM284" s="39">
        <v>43020</v>
      </c>
      <c r="CN284" s="39">
        <v>25880</v>
      </c>
      <c r="CO284" s="39">
        <v>2890</v>
      </c>
      <c r="CP284" s="39" t="s">
        <v>334</v>
      </c>
      <c r="CQ284" s="39">
        <v>513120</v>
      </c>
      <c r="CR284" s="39">
        <v>37110</v>
      </c>
      <c r="CS284" s="39">
        <v>86610</v>
      </c>
      <c r="CT284" s="39">
        <v>142400</v>
      </c>
      <c r="CU284" s="39">
        <v>101460</v>
      </c>
      <c r="CV284" s="39">
        <v>76270</v>
      </c>
      <c r="CW284" s="39">
        <v>43540</v>
      </c>
      <c r="CX284" s="39">
        <v>26310</v>
      </c>
      <c r="CY284" s="39">
        <v>2920</v>
      </c>
      <c r="CZ284" s="39" t="s">
        <v>334</v>
      </c>
      <c r="DA284" s="39">
        <v>516620</v>
      </c>
      <c r="DB284" s="39">
        <v>37190</v>
      </c>
      <c r="DC284" s="39">
        <v>87180</v>
      </c>
      <c r="DD284" s="39">
        <v>143340</v>
      </c>
      <c r="DE284" s="39">
        <v>102340</v>
      </c>
      <c r="DF284" s="39">
        <v>76850</v>
      </c>
      <c r="DG284" s="39">
        <v>44050</v>
      </c>
      <c r="DH284" s="39">
        <v>26650</v>
      </c>
      <c r="DI284" s="39">
        <v>2940</v>
      </c>
      <c r="DJ284" s="39" t="s">
        <v>334</v>
      </c>
      <c r="DK284" s="39">
        <v>520530</v>
      </c>
      <c r="DL284" s="39">
        <v>37320</v>
      </c>
      <c r="DM284" s="39">
        <v>88120</v>
      </c>
      <c r="DN284" s="39">
        <v>144550</v>
      </c>
      <c r="DO284" s="39">
        <v>103330</v>
      </c>
      <c r="DP284" s="39">
        <v>77510</v>
      </c>
      <c r="DQ284" s="39">
        <v>44390</v>
      </c>
      <c r="DR284" s="39">
        <v>26880</v>
      </c>
      <c r="DS284" s="39">
        <v>2970</v>
      </c>
      <c r="DT284" s="39" t="s">
        <v>334</v>
      </c>
      <c r="DU284" s="39">
        <v>525070</v>
      </c>
      <c r="DV284" s="39">
        <v>37380</v>
      </c>
      <c r="DW284" s="39">
        <v>89260</v>
      </c>
      <c r="DX284" s="39">
        <v>146150</v>
      </c>
      <c r="DY284" s="39">
        <v>104750</v>
      </c>
      <c r="DZ284" s="39">
        <v>78350</v>
      </c>
      <c r="EA284" s="39">
        <v>44810</v>
      </c>
      <c r="EB284" s="39">
        <v>27170</v>
      </c>
      <c r="EC284" s="39">
        <v>2990</v>
      </c>
      <c r="ED284" s="39" t="s">
        <v>334</v>
      </c>
      <c r="EE284" s="39">
        <v>530860</v>
      </c>
      <c r="EF284" s="39">
        <v>38000</v>
      </c>
      <c r="EG284" s="39">
        <v>90430</v>
      </c>
      <c r="EH284" s="39">
        <v>147820</v>
      </c>
      <c r="EI284" s="39">
        <v>105860</v>
      </c>
      <c r="EJ284" s="39">
        <v>78950</v>
      </c>
      <c r="EK284" s="39">
        <v>45110</v>
      </c>
      <c r="EL284" s="39">
        <v>27410</v>
      </c>
      <c r="EM284" s="39">
        <v>3000</v>
      </c>
      <c r="EN284" s="39" t="s">
        <v>334</v>
      </c>
      <c r="EO284" s="39">
        <v>536570</v>
      </c>
      <c r="EP284" s="39">
        <v>38430</v>
      </c>
      <c r="EQ284" s="39">
        <v>91940</v>
      </c>
      <c r="ER284" s="39">
        <v>149380</v>
      </c>
      <c r="ES284" s="39">
        <v>107090</v>
      </c>
      <c r="ET284" s="39">
        <v>79230</v>
      </c>
      <c r="EU284" s="39">
        <v>45580</v>
      </c>
      <c r="EV284" s="39">
        <v>27430</v>
      </c>
      <c r="EW284" s="39">
        <v>3020</v>
      </c>
      <c r="EX284" s="39" t="s">
        <v>334</v>
      </c>
      <c r="EY284" s="39">
        <v>542100</v>
      </c>
      <c r="EZ284" s="39">
        <v>39190</v>
      </c>
      <c r="FA284" s="39">
        <v>93640</v>
      </c>
      <c r="FB284" s="39">
        <v>150840</v>
      </c>
      <c r="FC284" s="39">
        <v>108050</v>
      </c>
      <c r="FD284" s="39">
        <v>79690</v>
      </c>
      <c r="FE284" s="39">
        <v>45980</v>
      </c>
      <c r="FF284" s="39">
        <v>27480</v>
      </c>
      <c r="FG284" s="39">
        <v>3040</v>
      </c>
      <c r="FH284" s="39" t="s">
        <v>334</v>
      </c>
      <c r="FI284" s="39">
        <v>547890</v>
      </c>
      <c r="FJ284" s="39">
        <v>39580</v>
      </c>
      <c r="FK284" s="39">
        <v>95080</v>
      </c>
      <c r="FL284" s="39">
        <v>152420</v>
      </c>
      <c r="FM284" s="39">
        <v>109000</v>
      </c>
      <c r="FN284" s="39">
        <v>79900</v>
      </c>
      <c r="FO284" s="39">
        <v>46110</v>
      </c>
      <c r="FP284" s="39">
        <v>27500</v>
      </c>
      <c r="FQ284" s="39">
        <v>3060</v>
      </c>
      <c r="FR284" s="39" t="s">
        <v>334</v>
      </c>
      <c r="FS284" s="39">
        <v>552650</v>
      </c>
      <c r="FT284" s="39">
        <v>39960</v>
      </c>
      <c r="FU284" s="39">
        <v>96070</v>
      </c>
      <c r="FV284" s="39">
        <v>153760</v>
      </c>
      <c r="FW284" s="39">
        <v>109660</v>
      </c>
      <c r="FX284" s="39">
        <v>80330</v>
      </c>
      <c r="FY284" s="39">
        <v>46250</v>
      </c>
      <c r="FZ284" s="39">
        <v>27640</v>
      </c>
      <c r="GA284" s="39">
        <v>3080</v>
      </c>
      <c r="GB284" s="39" t="s">
        <v>334</v>
      </c>
      <c r="GC284" s="39">
        <v>556750</v>
      </c>
      <c r="GD284" s="39">
        <v>40210</v>
      </c>
      <c r="GE284" s="39">
        <v>96820</v>
      </c>
      <c r="GF284" s="39">
        <v>155160</v>
      </c>
      <c r="GG284" s="39">
        <v>110350</v>
      </c>
      <c r="GH284" s="39">
        <v>80640</v>
      </c>
      <c r="GI284" s="39">
        <v>46590</v>
      </c>
      <c r="GJ284" s="39">
        <v>27790</v>
      </c>
      <c r="GK284" s="39">
        <v>3120</v>
      </c>
      <c r="GL284" s="39" t="s">
        <v>334</v>
      </c>
      <c r="GM284" s="39">
        <v>560670</v>
      </c>
      <c r="GN284" s="39">
        <v>40440</v>
      </c>
      <c r="GO284" s="39">
        <v>97550</v>
      </c>
      <c r="GP284" s="39">
        <v>156300</v>
      </c>
      <c r="GQ284" s="39">
        <v>111220</v>
      </c>
      <c r="GR284" s="39">
        <v>80990</v>
      </c>
      <c r="GS284" s="39">
        <v>46900</v>
      </c>
      <c r="GT284" s="39">
        <v>27950</v>
      </c>
      <c r="GU284" s="39">
        <v>3150</v>
      </c>
      <c r="GV284" s="39" t="s">
        <v>334</v>
      </c>
      <c r="GW284" s="39">
        <v>564490</v>
      </c>
      <c r="GX284" s="39">
        <v>40810</v>
      </c>
      <c r="GY284" s="39">
        <v>98420</v>
      </c>
      <c r="GZ284" s="39">
        <v>157230</v>
      </c>
      <c r="HA284" s="39">
        <v>112000</v>
      </c>
      <c r="HB284" s="39">
        <v>81320</v>
      </c>
      <c r="HC284" s="39">
        <v>47150</v>
      </c>
      <c r="HD284" s="39">
        <v>28100</v>
      </c>
      <c r="HE284" s="39">
        <v>3190</v>
      </c>
      <c r="HF284" s="39" t="s">
        <v>334</v>
      </c>
      <c r="HG284" s="39">
        <v>568220</v>
      </c>
      <c r="HH284" s="39">
        <v>40910</v>
      </c>
      <c r="HI284" s="39">
        <v>98940</v>
      </c>
      <c r="HJ284" s="39">
        <v>158180</v>
      </c>
      <c r="HK284" s="39">
        <v>112760</v>
      </c>
      <c r="HL284" s="39">
        <v>81770</v>
      </c>
      <c r="HM284" s="39">
        <v>47410</v>
      </c>
      <c r="HN284" s="39">
        <v>28410</v>
      </c>
      <c r="HO284" s="39">
        <v>3210</v>
      </c>
      <c r="HP284" s="39" t="s">
        <v>334</v>
      </c>
      <c r="HQ284" s="39">
        <v>571590</v>
      </c>
      <c r="HR284" s="39">
        <v>40980</v>
      </c>
      <c r="HS284" s="39">
        <v>99690</v>
      </c>
      <c r="HT284" s="39">
        <v>159220</v>
      </c>
      <c r="HU284" s="39">
        <v>113650</v>
      </c>
      <c r="HV284" s="39">
        <v>82290</v>
      </c>
      <c r="HW284" s="39">
        <v>47790</v>
      </c>
      <c r="HX284" s="39">
        <v>28680</v>
      </c>
      <c r="HY284" s="39">
        <v>3240</v>
      </c>
      <c r="HZ284" s="39" t="s">
        <v>334</v>
      </c>
      <c r="IA284" s="39">
        <v>575540</v>
      </c>
      <c r="IB284" s="39">
        <v>41410</v>
      </c>
      <c r="IC284" s="39">
        <v>100610</v>
      </c>
      <c r="ID284" s="39">
        <v>160600</v>
      </c>
      <c r="IE284" s="39">
        <v>114640</v>
      </c>
      <c r="IF284" s="39">
        <v>82870</v>
      </c>
      <c r="IG284" s="39">
        <v>48190</v>
      </c>
      <c r="IH284" s="39">
        <v>28970</v>
      </c>
      <c r="II284" s="39">
        <v>3270</v>
      </c>
      <c r="IJ284" s="39" t="s">
        <v>334</v>
      </c>
      <c r="IK284" s="39">
        <v>580550</v>
      </c>
      <c r="IL284" s="39">
        <v>41870</v>
      </c>
      <c r="IM284" s="39">
        <v>101650</v>
      </c>
      <c r="IN284" s="39">
        <v>161920</v>
      </c>
      <c r="IO284" s="39">
        <v>115660</v>
      </c>
      <c r="IP284" s="39">
        <v>83530</v>
      </c>
      <c r="IQ284" s="39">
        <v>48650</v>
      </c>
      <c r="IR284" s="39">
        <v>29300</v>
      </c>
      <c r="IS284" s="39">
        <v>3290</v>
      </c>
      <c r="IT284" s="39" t="s">
        <v>334</v>
      </c>
      <c r="IU284" s="39">
        <v>585860</v>
      </c>
      <c r="IV284" s="39">
        <v>42310</v>
      </c>
      <c r="IW284" s="39">
        <v>102670</v>
      </c>
      <c r="IX284" s="39">
        <v>163320</v>
      </c>
      <c r="IY284" s="39">
        <v>117030</v>
      </c>
      <c r="IZ284" s="39">
        <v>84190</v>
      </c>
      <c r="JA284" s="39">
        <v>49150</v>
      </c>
      <c r="JB284" s="39">
        <v>29630</v>
      </c>
      <c r="JC284" s="39">
        <v>3320</v>
      </c>
      <c r="JD284" s="39" t="s">
        <v>334</v>
      </c>
      <c r="JE284" s="39">
        <v>591610</v>
      </c>
      <c r="JF284" s="39">
        <v>42680</v>
      </c>
      <c r="JG284" s="39">
        <v>103660</v>
      </c>
      <c r="JH284" s="39">
        <v>165180</v>
      </c>
      <c r="JI284" s="39">
        <v>118730</v>
      </c>
      <c r="JJ284" s="39">
        <v>85070</v>
      </c>
      <c r="JK284" s="39">
        <v>49770</v>
      </c>
      <c r="JL284" s="39">
        <v>29980</v>
      </c>
      <c r="JM284" s="39">
        <v>3350</v>
      </c>
      <c r="JN284" s="39" t="s">
        <v>334</v>
      </c>
      <c r="JO284" s="39">
        <v>598420</v>
      </c>
      <c r="JP284" s="39">
        <v>43140</v>
      </c>
      <c r="JQ284" s="39">
        <v>104940</v>
      </c>
      <c r="JR284" s="39">
        <v>167660</v>
      </c>
      <c r="JS284" s="39">
        <v>120330</v>
      </c>
      <c r="JT284" s="39">
        <v>86110</v>
      </c>
      <c r="JU284" s="39">
        <v>50430</v>
      </c>
      <c r="JV284" s="39">
        <v>30350</v>
      </c>
      <c r="JW284" s="39">
        <v>3370</v>
      </c>
      <c r="JX284" s="39" t="s">
        <v>334</v>
      </c>
      <c r="JY284" s="39">
        <v>606330</v>
      </c>
      <c r="JZ284" s="39">
        <v>43530</v>
      </c>
      <c r="KA284" s="39">
        <v>105890</v>
      </c>
      <c r="KB284" s="39">
        <v>169120</v>
      </c>
      <c r="KC284" s="39">
        <v>121680</v>
      </c>
      <c r="KD284" s="39">
        <v>86790</v>
      </c>
      <c r="KE284" s="39">
        <v>51010</v>
      </c>
      <c r="KF284" s="39">
        <v>30670</v>
      </c>
      <c r="KG284" s="39">
        <v>3410</v>
      </c>
      <c r="KH284" s="39" t="s">
        <v>334</v>
      </c>
      <c r="KI284" s="39">
        <v>612100</v>
      </c>
      <c r="KJ284" s="39">
        <v>43800</v>
      </c>
      <c r="KK284" s="39">
        <v>106990</v>
      </c>
      <c r="KL284" s="39">
        <v>170840</v>
      </c>
      <c r="KM284" s="39">
        <v>122920</v>
      </c>
      <c r="KN284" s="39">
        <v>87430</v>
      </c>
      <c r="KO284" s="39">
        <v>51730</v>
      </c>
      <c r="KP284" s="39">
        <v>30990</v>
      </c>
      <c r="KQ284" s="39">
        <v>3460</v>
      </c>
      <c r="KR284" s="39" t="s">
        <v>334</v>
      </c>
      <c r="KS284" s="39">
        <v>618160</v>
      </c>
      <c r="KT284" s="39">
        <v>44140</v>
      </c>
      <c r="KU284" s="39">
        <v>107840</v>
      </c>
      <c r="KV284" s="39">
        <v>172540</v>
      </c>
      <c r="KW284" s="39">
        <v>124200</v>
      </c>
      <c r="KX284" s="39">
        <v>88050</v>
      </c>
      <c r="KY284" s="39">
        <v>52390</v>
      </c>
      <c r="KZ284" s="39">
        <v>31330</v>
      </c>
      <c r="LA284" s="39">
        <v>3500</v>
      </c>
      <c r="LB284" s="39" t="s">
        <v>334</v>
      </c>
      <c r="LC284" s="39">
        <v>623990</v>
      </c>
      <c r="LD284" t="e">
        <f>INDEX(Lookup!$F$2:$F$375, MATCH(D284,Lookup!$A$2:$A$375,0))</f>
        <v>#N/A</v>
      </c>
    </row>
    <row r="285" spans="2:316" ht="15" customHeight="1" x14ac:dyDescent="0.25">
      <c r="B285" s="1" t="s">
        <v>342</v>
      </c>
      <c r="C285" s="42">
        <v>1705</v>
      </c>
      <c r="D285" s="42" t="s">
        <v>897</v>
      </c>
      <c r="E285" s="37" t="s">
        <v>898</v>
      </c>
      <c r="F285" s="38">
        <v>1660</v>
      </c>
      <c r="G285" s="38">
        <v>9520</v>
      </c>
      <c r="H285" s="38">
        <v>20070</v>
      </c>
      <c r="I285" s="38">
        <v>9920</v>
      </c>
      <c r="J285" s="38">
        <v>7880</v>
      </c>
      <c r="K285" s="38">
        <v>5360</v>
      </c>
      <c r="L285" s="38">
        <v>2400</v>
      </c>
      <c r="M285" s="38">
        <v>350</v>
      </c>
      <c r="N285" s="38" t="s">
        <v>334</v>
      </c>
      <c r="O285" s="39">
        <v>57160</v>
      </c>
      <c r="P285" s="39">
        <v>1880</v>
      </c>
      <c r="Q285" s="39">
        <v>9500</v>
      </c>
      <c r="R285" s="39">
        <v>20080</v>
      </c>
      <c r="S285" s="39">
        <v>10070</v>
      </c>
      <c r="T285" s="39">
        <v>8120</v>
      </c>
      <c r="U285" s="39">
        <v>5280</v>
      </c>
      <c r="V285" s="39">
        <v>2330</v>
      </c>
      <c r="W285" s="39">
        <v>340</v>
      </c>
      <c r="X285" s="39" t="s">
        <v>334</v>
      </c>
      <c r="Y285" s="39">
        <v>57620</v>
      </c>
      <c r="Z285" s="39">
        <v>1940</v>
      </c>
      <c r="AA285" s="39">
        <v>9630</v>
      </c>
      <c r="AB285" s="39">
        <v>20370</v>
      </c>
      <c r="AC285" s="39">
        <v>10220</v>
      </c>
      <c r="AD285" s="39">
        <v>8370</v>
      </c>
      <c r="AE285" s="39">
        <v>5170</v>
      </c>
      <c r="AF285" s="39">
        <v>2250</v>
      </c>
      <c r="AG285" s="39">
        <v>310</v>
      </c>
      <c r="AH285" s="39" t="s">
        <v>334</v>
      </c>
      <c r="AI285" s="39">
        <v>58260</v>
      </c>
      <c r="AJ285" s="39">
        <v>1950</v>
      </c>
      <c r="AK285" s="39">
        <v>9800</v>
      </c>
      <c r="AL285" s="39">
        <v>20460</v>
      </c>
      <c r="AM285" s="39">
        <v>10200</v>
      </c>
      <c r="AN285" s="39">
        <v>8500</v>
      </c>
      <c r="AO285" s="39">
        <v>5180</v>
      </c>
      <c r="AP285" s="39">
        <v>2320</v>
      </c>
      <c r="AQ285" s="39">
        <v>320</v>
      </c>
      <c r="AR285" s="39" t="s">
        <v>334</v>
      </c>
      <c r="AS285" s="39">
        <v>58720</v>
      </c>
      <c r="AT285" s="39">
        <v>2040</v>
      </c>
      <c r="AU285" s="39">
        <v>9840</v>
      </c>
      <c r="AV285" s="39">
        <v>20640</v>
      </c>
      <c r="AW285" s="39">
        <v>10260</v>
      </c>
      <c r="AX285" s="39">
        <v>8640</v>
      </c>
      <c r="AY285" s="39">
        <v>5240</v>
      </c>
      <c r="AZ285" s="39">
        <v>2340</v>
      </c>
      <c r="BA285" s="39">
        <v>310</v>
      </c>
      <c r="BB285" s="39" t="s">
        <v>334</v>
      </c>
      <c r="BC285" s="39">
        <v>59300</v>
      </c>
      <c r="BD285" s="39">
        <v>2050</v>
      </c>
      <c r="BE285" s="39">
        <v>9970</v>
      </c>
      <c r="BF285" s="39">
        <v>20860</v>
      </c>
      <c r="BG285" s="39">
        <v>10330</v>
      </c>
      <c r="BH285" s="39">
        <v>8700</v>
      </c>
      <c r="BI285" s="39">
        <v>5260</v>
      </c>
      <c r="BJ285" s="39">
        <v>2370</v>
      </c>
      <c r="BK285" s="39">
        <v>320</v>
      </c>
      <c r="BL285" s="39" t="s">
        <v>334</v>
      </c>
      <c r="BM285" s="39">
        <v>59860</v>
      </c>
      <c r="BN285" s="39">
        <v>2020</v>
      </c>
      <c r="BO285" s="39">
        <v>10080</v>
      </c>
      <c r="BP285" s="39">
        <v>21000</v>
      </c>
      <c r="BQ285" s="39">
        <v>10380</v>
      </c>
      <c r="BR285" s="39">
        <v>8850</v>
      </c>
      <c r="BS285" s="39">
        <v>5310</v>
      </c>
      <c r="BT285" s="39">
        <v>2440</v>
      </c>
      <c r="BU285" s="39">
        <v>320</v>
      </c>
      <c r="BV285" s="39" t="s">
        <v>334</v>
      </c>
      <c r="BW285" s="39">
        <v>60400</v>
      </c>
      <c r="BX285" s="39">
        <v>1960</v>
      </c>
      <c r="BY285" s="39">
        <v>10220</v>
      </c>
      <c r="BZ285" s="39">
        <v>21130</v>
      </c>
      <c r="CA285" s="39">
        <v>10480</v>
      </c>
      <c r="CB285" s="39">
        <v>8940</v>
      </c>
      <c r="CC285" s="39">
        <v>5470</v>
      </c>
      <c r="CD285" s="39">
        <v>2590</v>
      </c>
      <c r="CE285" s="39">
        <v>320</v>
      </c>
      <c r="CF285" s="39" t="s">
        <v>334</v>
      </c>
      <c r="CG285" s="39">
        <v>61110</v>
      </c>
      <c r="CH285" s="39">
        <v>2010</v>
      </c>
      <c r="CI285" s="39">
        <v>10280</v>
      </c>
      <c r="CJ285" s="39">
        <v>21290</v>
      </c>
      <c r="CK285" s="39">
        <v>10550</v>
      </c>
      <c r="CL285" s="39">
        <v>9010</v>
      </c>
      <c r="CM285" s="39">
        <v>5560</v>
      </c>
      <c r="CN285" s="39">
        <v>2700</v>
      </c>
      <c r="CO285" s="39">
        <v>340</v>
      </c>
      <c r="CP285" s="39" t="s">
        <v>334</v>
      </c>
      <c r="CQ285" s="39">
        <v>61740</v>
      </c>
      <c r="CR285" s="39">
        <v>2030</v>
      </c>
      <c r="CS285" s="39">
        <v>10250</v>
      </c>
      <c r="CT285" s="39">
        <v>21490</v>
      </c>
      <c r="CU285" s="39">
        <v>10700</v>
      </c>
      <c r="CV285" s="39">
        <v>9150</v>
      </c>
      <c r="CW285" s="39">
        <v>5640</v>
      </c>
      <c r="CX285" s="39">
        <v>2790</v>
      </c>
      <c r="CY285" s="39">
        <v>340</v>
      </c>
      <c r="CZ285" s="39" t="s">
        <v>334</v>
      </c>
      <c r="DA285" s="39">
        <v>62380</v>
      </c>
      <c r="DB285" s="39">
        <v>2040</v>
      </c>
      <c r="DC285" s="39">
        <v>10330</v>
      </c>
      <c r="DD285" s="39">
        <v>21670</v>
      </c>
      <c r="DE285" s="39">
        <v>10790</v>
      </c>
      <c r="DF285" s="39">
        <v>9240</v>
      </c>
      <c r="DG285" s="39">
        <v>5690</v>
      </c>
      <c r="DH285" s="39">
        <v>2870</v>
      </c>
      <c r="DI285" s="39">
        <v>340</v>
      </c>
      <c r="DJ285" s="39" t="s">
        <v>334</v>
      </c>
      <c r="DK285" s="39">
        <v>62970</v>
      </c>
      <c r="DL285" s="39">
        <v>2030</v>
      </c>
      <c r="DM285" s="39">
        <v>10350</v>
      </c>
      <c r="DN285" s="39">
        <v>21870</v>
      </c>
      <c r="DO285" s="39">
        <v>11010</v>
      </c>
      <c r="DP285" s="39">
        <v>9380</v>
      </c>
      <c r="DQ285" s="39">
        <v>5700</v>
      </c>
      <c r="DR285" s="39">
        <v>2890</v>
      </c>
      <c r="DS285" s="39">
        <v>340</v>
      </c>
      <c r="DT285" s="39" t="s">
        <v>334</v>
      </c>
      <c r="DU285" s="39">
        <v>63570</v>
      </c>
      <c r="DV285" s="39">
        <v>2030</v>
      </c>
      <c r="DW285" s="39">
        <v>10350</v>
      </c>
      <c r="DX285" s="39">
        <v>22290</v>
      </c>
      <c r="DY285" s="39">
        <v>11340</v>
      </c>
      <c r="DZ285" s="39">
        <v>9500</v>
      </c>
      <c r="EA285" s="39">
        <v>5740</v>
      </c>
      <c r="EB285" s="39">
        <v>2910</v>
      </c>
      <c r="EC285" s="39">
        <v>340</v>
      </c>
      <c r="ED285" s="39" t="s">
        <v>334</v>
      </c>
      <c r="EE285" s="39">
        <v>64480</v>
      </c>
      <c r="EF285" s="39">
        <v>2070</v>
      </c>
      <c r="EG285" s="39">
        <v>10520</v>
      </c>
      <c r="EH285" s="39">
        <v>22640</v>
      </c>
      <c r="EI285" s="39">
        <v>11480</v>
      </c>
      <c r="EJ285" s="39">
        <v>9590</v>
      </c>
      <c r="EK285" s="39">
        <v>5740</v>
      </c>
      <c r="EL285" s="39">
        <v>2930</v>
      </c>
      <c r="EM285" s="39">
        <v>350</v>
      </c>
      <c r="EN285" s="39" t="s">
        <v>334</v>
      </c>
      <c r="EO285" s="39">
        <v>65320</v>
      </c>
      <c r="EP285" s="39">
        <v>2100</v>
      </c>
      <c r="EQ285" s="39">
        <v>10670</v>
      </c>
      <c r="ER285" s="39">
        <v>23020</v>
      </c>
      <c r="ES285" s="39">
        <v>11670</v>
      </c>
      <c r="ET285" s="39">
        <v>9640</v>
      </c>
      <c r="EU285" s="39">
        <v>5770</v>
      </c>
      <c r="EV285" s="39">
        <v>2960</v>
      </c>
      <c r="EW285" s="39">
        <v>360</v>
      </c>
      <c r="EX285" s="39" t="s">
        <v>334</v>
      </c>
      <c r="EY285" s="39">
        <v>66190</v>
      </c>
      <c r="EZ285" s="39">
        <v>2150</v>
      </c>
      <c r="FA285" s="39">
        <v>10850</v>
      </c>
      <c r="FB285" s="39">
        <v>23390</v>
      </c>
      <c r="FC285" s="39">
        <v>12030</v>
      </c>
      <c r="FD285" s="39">
        <v>9740</v>
      </c>
      <c r="FE285" s="39">
        <v>5810</v>
      </c>
      <c r="FF285" s="39">
        <v>2980</v>
      </c>
      <c r="FG285" s="39">
        <v>360</v>
      </c>
      <c r="FH285" s="39" t="s">
        <v>334</v>
      </c>
      <c r="FI285" s="39">
        <v>67290</v>
      </c>
      <c r="FJ285" s="39">
        <v>2160</v>
      </c>
      <c r="FK285" s="39">
        <v>11070</v>
      </c>
      <c r="FL285" s="39">
        <v>23980</v>
      </c>
      <c r="FM285" s="39">
        <v>12370</v>
      </c>
      <c r="FN285" s="39">
        <v>9840</v>
      </c>
      <c r="FO285" s="39">
        <v>5830</v>
      </c>
      <c r="FP285" s="39">
        <v>2990</v>
      </c>
      <c r="FQ285" s="39">
        <v>360</v>
      </c>
      <c r="FR285" s="39" t="s">
        <v>334</v>
      </c>
      <c r="FS285" s="39">
        <v>68600</v>
      </c>
      <c r="FT285" s="39">
        <v>2170</v>
      </c>
      <c r="FU285" s="39">
        <v>11220</v>
      </c>
      <c r="FV285" s="39">
        <v>24550</v>
      </c>
      <c r="FW285" s="39">
        <v>12680</v>
      </c>
      <c r="FX285" s="39">
        <v>10020</v>
      </c>
      <c r="FY285" s="39">
        <v>5860</v>
      </c>
      <c r="FZ285" s="39">
        <v>3020</v>
      </c>
      <c r="GA285" s="39">
        <v>370</v>
      </c>
      <c r="GB285" s="39" t="s">
        <v>334</v>
      </c>
      <c r="GC285" s="39">
        <v>69880</v>
      </c>
      <c r="GD285" s="39">
        <v>2200</v>
      </c>
      <c r="GE285" s="39">
        <v>11250</v>
      </c>
      <c r="GF285" s="39">
        <v>24980</v>
      </c>
      <c r="GG285" s="39">
        <v>12930</v>
      </c>
      <c r="GH285" s="39">
        <v>10160</v>
      </c>
      <c r="GI285" s="39">
        <v>5900</v>
      </c>
      <c r="GJ285" s="39">
        <v>3060</v>
      </c>
      <c r="GK285" s="39">
        <v>380</v>
      </c>
      <c r="GL285" s="39" t="s">
        <v>334</v>
      </c>
      <c r="GM285" s="39">
        <v>70860</v>
      </c>
      <c r="GN285" s="39">
        <v>2240</v>
      </c>
      <c r="GO285" s="39">
        <v>11330</v>
      </c>
      <c r="GP285" s="39">
        <v>25230</v>
      </c>
      <c r="GQ285" s="39">
        <v>13150</v>
      </c>
      <c r="GR285" s="39">
        <v>10260</v>
      </c>
      <c r="GS285" s="39">
        <v>5930</v>
      </c>
      <c r="GT285" s="39">
        <v>3080</v>
      </c>
      <c r="GU285" s="39">
        <v>390</v>
      </c>
      <c r="GV285" s="39" t="s">
        <v>334</v>
      </c>
      <c r="GW285" s="39">
        <v>71600</v>
      </c>
      <c r="GX285" s="39">
        <v>2260</v>
      </c>
      <c r="GY285" s="39">
        <v>11370</v>
      </c>
      <c r="GZ285" s="39">
        <v>25420</v>
      </c>
      <c r="HA285" s="39">
        <v>13260</v>
      </c>
      <c r="HB285" s="39">
        <v>10300</v>
      </c>
      <c r="HC285" s="39">
        <v>5980</v>
      </c>
      <c r="HD285" s="39">
        <v>3100</v>
      </c>
      <c r="HE285" s="39">
        <v>400</v>
      </c>
      <c r="HF285" s="39" t="s">
        <v>334</v>
      </c>
      <c r="HG285" s="39">
        <v>72080</v>
      </c>
      <c r="HH285" s="39">
        <v>2300</v>
      </c>
      <c r="HI285" s="39">
        <v>11330</v>
      </c>
      <c r="HJ285" s="39">
        <v>25550</v>
      </c>
      <c r="HK285" s="39">
        <v>13420</v>
      </c>
      <c r="HL285" s="39">
        <v>10400</v>
      </c>
      <c r="HM285" s="39">
        <v>6000</v>
      </c>
      <c r="HN285" s="39">
        <v>3130</v>
      </c>
      <c r="HO285" s="39">
        <v>400</v>
      </c>
      <c r="HP285" s="39" t="s">
        <v>334</v>
      </c>
      <c r="HQ285" s="39">
        <v>72530</v>
      </c>
      <c r="HR285" s="39">
        <v>2320</v>
      </c>
      <c r="HS285" s="39">
        <v>11360</v>
      </c>
      <c r="HT285" s="39">
        <v>25700</v>
      </c>
      <c r="HU285" s="39">
        <v>13610</v>
      </c>
      <c r="HV285" s="39">
        <v>10510</v>
      </c>
      <c r="HW285" s="39">
        <v>6000</v>
      </c>
      <c r="HX285" s="39">
        <v>3160</v>
      </c>
      <c r="HY285" s="39">
        <v>410</v>
      </c>
      <c r="HZ285" s="39" t="s">
        <v>334</v>
      </c>
      <c r="IA285" s="39">
        <v>73070</v>
      </c>
      <c r="IB285" s="39">
        <v>2370</v>
      </c>
      <c r="IC285" s="39">
        <v>11520</v>
      </c>
      <c r="ID285" s="39">
        <v>25820</v>
      </c>
      <c r="IE285" s="39">
        <v>13670</v>
      </c>
      <c r="IF285" s="39">
        <v>10540</v>
      </c>
      <c r="IG285" s="39">
        <v>6030</v>
      </c>
      <c r="IH285" s="39">
        <v>3190</v>
      </c>
      <c r="II285" s="39">
        <v>410</v>
      </c>
      <c r="IJ285" s="39" t="s">
        <v>334</v>
      </c>
      <c r="IK285" s="39">
        <v>73550</v>
      </c>
      <c r="IL285" s="39">
        <v>2390</v>
      </c>
      <c r="IM285" s="39">
        <v>11610</v>
      </c>
      <c r="IN285" s="39">
        <v>25960</v>
      </c>
      <c r="IO285" s="39">
        <v>13770</v>
      </c>
      <c r="IP285" s="39">
        <v>10580</v>
      </c>
      <c r="IQ285" s="39">
        <v>6070</v>
      </c>
      <c r="IR285" s="39">
        <v>3220</v>
      </c>
      <c r="IS285" s="39">
        <v>420</v>
      </c>
      <c r="IT285" s="39" t="s">
        <v>334</v>
      </c>
      <c r="IU285" s="39">
        <v>74020</v>
      </c>
      <c r="IV285" s="39">
        <v>2400</v>
      </c>
      <c r="IW285" s="39">
        <v>11710</v>
      </c>
      <c r="IX285" s="39">
        <v>26130</v>
      </c>
      <c r="IY285" s="39">
        <v>13990</v>
      </c>
      <c r="IZ285" s="39">
        <v>10690</v>
      </c>
      <c r="JA285" s="39">
        <v>6110</v>
      </c>
      <c r="JB285" s="39">
        <v>3260</v>
      </c>
      <c r="JC285" s="39">
        <v>420</v>
      </c>
      <c r="JD285" s="39" t="s">
        <v>334</v>
      </c>
      <c r="JE285" s="39">
        <v>74720</v>
      </c>
      <c r="JF285" s="39">
        <v>2410</v>
      </c>
      <c r="JG285" s="39">
        <v>11850</v>
      </c>
      <c r="JH285" s="39">
        <v>26460</v>
      </c>
      <c r="JI285" s="39">
        <v>14310</v>
      </c>
      <c r="JJ285" s="39">
        <v>10780</v>
      </c>
      <c r="JK285" s="39">
        <v>6240</v>
      </c>
      <c r="JL285" s="39">
        <v>3290</v>
      </c>
      <c r="JM285" s="39">
        <v>430</v>
      </c>
      <c r="JN285" s="39" t="s">
        <v>334</v>
      </c>
      <c r="JO285" s="39">
        <v>75770</v>
      </c>
      <c r="JP285" s="39">
        <v>2480</v>
      </c>
      <c r="JQ285" s="39">
        <v>12230</v>
      </c>
      <c r="JR285" s="39">
        <v>26910</v>
      </c>
      <c r="JS285" s="39">
        <v>14610</v>
      </c>
      <c r="JT285" s="39">
        <v>10910</v>
      </c>
      <c r="JU285" s="39">
        <v>6360</v>
      </c>
      <c r="JV285" s="39">
        <v>3340</v>
      </c>
      <c r="JW285" s="39">
        <v>430</v>
      </c>
      <c r="JX285" s="39" t="s">
        <v>334</v>
      </c>
      <c r="JY285" s="39">
        <v>77250</v>
      </c>
      <c r="JZ285" s="39">
        <v>2540</v>
      </c>
      <c r="KA285" s="39">
        <v>12450</v>
      </c>
      <c r="KB285" s="39">
        <v>27250</v>
      </c>
      <c r="KC285" s="39">
        <v>14890</v>
      </c>
      <c r="KD285" s="39">
        <v>11050</v>
      </c>
      <c r="KE285" s="39">
        <v>6460</v>
      </c>
      <c r="KF285" s="39">
        <v>3390</v>
      </c>
      <c r="KG285" s="39">
        <v>430</v>
      </c>
      <c r="KH285" s="39" t="s">
        <v>334</v>
      </c>
      <c r="KI285" s="39">
        <v>78450</v>
      </c>
      <c r="KJ285" s="39">
        <v>2560</v>
      </c>
      <c r="KK285" s="39">
        <v>12760</v>
      </c>
      <c r="KL285" s="39">
        <v>27520</v>
      </c>
      <c r="KM285" s="39">
        <v>15110</v>
      </c>
      <c r="KN285" s="39">
        <v>11140</v>
      </c>
      <c r="KO285" s="39">
        <v>6560</v>
      </c>
      <c r="KP285" s="39">
        <v>3430</v>
      </c>
      <c r="KQ285" s="39">
        <v>450</v>
      </c>
      <c r="KR285" s="39" t="s">
        <v>334</v>
      </c>
      <c r="KS285" s="39">
        <v>79520</v>
      </c>
      <c r="KT285" s="39">
        <v>2580</v>
      </c>
      <c r="KU285" s="39">
        <v>13000</v>
      </c>
      <c r="KV285" s="39">
        <v>27770</v>
      </c>
      <c r="KW285" s="39">
        <v>15250</v>
      </c>
      <c r="KX285" s="39">
        <v>11230</v>
      </c>
      <c r="KY285" s="39">
        <v>6620</v>
      </c>
      <c r="KZ285" s="39">
        <v>3460</v>
      </c>
      <c r="LA285" s="39">
        <v>450</v>
      </c>
      <c r="LB285" s="39" t="s">
        <v>334</v>
      </c>
      <c r="LC285" s="39">
        <v>80360</v>
      </c>
      <c r="LD285" t="str">
        <f>INDEX(Lookup!$F$2:$F$375, MATCH(D285,Lookup!$A$2:$A$375,0))</f>
        <v>:</v>
      </c>
    </row>
    <row r="286" spans="2:316" ht="15" customHeight="1" x14ac:dyDescent="0.25">
      <c r="B286" s="1" t="s">
        <v>342</v>
      </c>
      <c r="C286" s="42">
        <v>1710</v>
      </c>
      <c r="D286" s="42" t="s">
        <v>899</v>
      </c>
      <c r="E286" s="37" t="s">
        <v>900</v>
      </c>
      <c r="F286" s="38">
        <v>2130</v>
      </c>
      <c r="G286" s="38">
        <v>3860</v>
      </c>
      <c r="H286" s="38">
        <v>10000</v>
      </c>
      <c r="I286" s="38">
        <v>9250</v>
      </c>
      <c r="J286" s="38">
        <v>7300</v>
      </c>
      <c r="K286" s="38">
        <v>4860</v>
      </c>
      <c r="L286" s="38">
        <v>3930</v>
      </c>
      <c r="M286" s="38">
        <v>660</v>
      </c>
      <c r="N286" s="38" t="s">
        <v>334</v>
      </c>
      <c r="O286" s="39">
        <v>41980</v>
      </c>
      <c r="P286" s="39">
        <v>2190</v>
      </c>
      <c r="Q286" s="39">
        <v>3900</v>
      </c>
      <c r="R286" s="39">
        <v>10180</v>
      </c>
      <c r="S286" s="39">
        <v>9320</v>
      </c>
      <c r="T286" s="39">
        <v>7350</v>
      </c>
      <c r="U286" s="39">
        <v>4850</v>
      </c>
      <c r="V286" s="39">
        <v>3910</v>
      </c>
      <c r="W286" s="39">
        <v>620</v>
      </c>
      <c r="X286" s="39" t="s">
        <v>334</v>
      </c>
      <c r="Y286" s="39">
        <v>42330</v>
      </c>
      <c r="Z286" s="39">
        <v>2360</v>
      </c>
      <c r="AA286" s="39">
        <v>4100</v>
      </c>
      <c r="AB286" s="39">
        <v>10300</v>
      </c>
      <c r="AC286" s="39">
        <v>9380</v>
      </c>
      <c r="AD286" s="39">
        <v>7440</v>
      </c>
      <c r="AE286" s="39">
        <v>4820</v>
      </c>
      <c r="AF286" s="39">
        <v>3800</v>
      </c>
      <c r="AG286" s="39">
        <v>560</v>
      </c>
      <c r="AH286" s="39" t="s">
        <v>334</v>
      </c>
      <c r="AI286" s="39">
        <v>42760</v>
      </c>
      <c r="AJ286" s="39">
        <v>2500</v>
      </c>
      <c r="AK286" s="39">
        <v>4200</v>
      </c>
      <c r="AL286" s="39">
        <v>10500</v>
      </c>
      <c r="AM286" s="39">
        <v>9410</v>
      </c>
      <c r="AN286" s="39">
        <v>7680</v>
      </c>
      <c r="AO286" s="39">
        <v>5020</v>
      </c>
      <c r="AP286" s="39">
        <v>3790</v>
      </c>
      <c r="AQ286" s="39">
        <v>550</v>
      </c>
      <c r="AR286" s="39" t="s">
        <v>334</v>
      </c>
      <c r="AS286" s="39">
        <v>43640</v>
      </c>
      <c r="AT286" s="39">
        <v>2540</v>
      </c>
      <c r="AU286" s="39">
        <v>4320</v>
      </c>
      <c r="AV286" s="39">
        <v>10610</v>
      </c>
      <c r="AW286" s="39">
        <v>9440</v>
      </c>
      <c r="AX286" s="39">
        <v>7750</v>
      </c>
      <c r="AY286" s="39">
        <v>5070</v>
      </c>
      <c r="AZ286" s="39">
        <v>3800</v>
      </c>
      <c r="BA286" s="39">
        <v>550</v>
      </c>
      <c r="BB286" s="39" t="s">
        <v>334</v>
      </c>
      <c r="BC286" s="39">
        <v>44070</v>
      </c>
      <c r="BD286" s="39">
        <v>2570</v>
      </c>
      <c r="BE286" s="39">
        <v>4370</v>
      </c>
      <c r="BF286" s="39">
        <v>10730</v>
      </c>
      <c r="BG286" s="39">
        <v>9450</v>
      </c>
      <c r="BH286" s="39">
        <v>7770</v>
      </c>
      <c r="BI286" s="39">
        <v>5070</v>
      </c>
      <c r="BJ286" s="39">
        <v>3910</v>
      </c>
      <c r="BK286" s="39">
        <v>560</v>
      </c>
      <c r="BL286" s="39" t="s">
        <v>334</v>
      </c>
      <c r="BM286" s="39">
        <v>44430</v>
      </c>
      <c r="BN286" s="39">
        <v>2620</v>
      </c>
      <c r="BO286" s="39">
        <v>4370</v>
      </c>
      <c r="BP286" s="39">
        <v>10700</v>
      </c>
      <c r="BQ286" s="39">
        <v>9450</v>
      </c>
      <c r="BR286" s="39">
        <v>7810</v>
      </c>
      <c r="BS286" s="39">
        <v>5130</v>
      </c>
      <c r="BT286" s="39">
        <v>3930</v>
      </c>
      <c r="BU286" s="39">
        <v>560</v>
      </c>
      <c r="BV286" s="39" t="s">
        <v>334</v>
      </c>
      <c r="BW286" s="39">
        <v>44580</v>
      </c>
      <c r="BX286" s="39">
        <v>2630</v>
      </c>
      <c r="BY286" s="39">
        <v>4430</v>
      </c>
      <c r="BZ286" s="39">
        <v>10750</v>
      </c>
      <c r="CA286" s="39">
        <v>9480</v>
      </c>
      <c r="CB286" s="39">
        <v>7850</v>
      </c>
      <c r="CC286" s="39">
        <v>5180</v>
      </c>
      <c r="CD286" s="39">
        <v>3990</v>
      </c>
      <c r="CE286" s="39">
        <v>560</v>
      </c>
      <c r="CF286" s="39" t="s">
        <v>334</v>
      </c>
      <c r="CG286" s="39">
        <v>44870</v>
      </c>
      <c r="CH286" s="39">
        <v>2630</v>
      </c>
      <c r="CI286" s="39">
        <v>4500</v>
      </c>
      <c r="CJ286" s="39">
        <v>10840</v>
      </c>
      <c r="CK286" s="39">
        <v>9410</v>
      </c>
      <c r="CL286" s="39">
        <v>7930</v>
      </c>
      <c r="CM286" s="39">
        <v>5260</v>
      </c>
      <c r="CN286" s="39">
        <v>4130</v>
      </c>
      <c r="CO286" s="39">
        <v>580</v>
      </c>
      <c r="CP286" s="39" t="s">
        <v>334</v>
      </c>
      <c r="CQ286" s="39">
        <v>45270</v>
      </c>
      <c r="CR286" s="39">
        <v>2630</v>
      </c>
      <c r="CS286" s="39">
        <v>4520</v>
      </c>
      <c r="CT286" s="39">
        <v>10860</v>
      </c>
      <c r="CU286" s="39">
        <v>9390</v>
      </c>
      <c r="CV286" s="39">
        <v>7940</v>
      </c>
      <c r="CW286" s="39">
        <v>5290</v>
      </c>
      <c r="CX286" s="39">
        <v>4170</v>
      </c>
      <c r="CY286" s="39">
        <v>580</v>
      </c>
      <c r="CZ286" s="39" t="s">
        <v>334</v>
      </c>
      <c r="DA286" s="39">
        <v>45390</v>
      </c>
      <c r="DB286" s="39">
        <v>2600</v>
      </c>
      <c r="DC286" s="39">
        <v>4540</v>
      </c>
      <c r="DD286" s="39">
        <v>10880</v>
      </c>
      <c r="DE286" s="39">
        <v>9440</v>
      </c>
      <c r="DF286" s="39">
        <v>7970</v>
      </c>
      <c r="DG286" s="39">
        <v>5320</v>
      </c>
      <c r="DH286" s="39">
        <v>4200</v>
      </c>
      <c r="DI286" s="39">
        <v>590</v>
      </c>
      <c r="DJ286" s="39" t="s">
        <v>334</v>
      </c>
      <c r="DK286" s="39">
        <v>45550</v>
      </c>
      <c r="DL286" s="39">
        <v>2570</v>
      </c>
      <c r="DM286" s="39">
        <v>4650</v>
      </c>
      <c r="DN286" s="39">
        <v>11020</v>
      </c>
      <c r="DO286" s="39">
        <v>9450</v>
      </c>
      <c r="DP286" s="39">
        <v>8030</v>
      </c>
      <c r="DQ286" s="39">
        <v>5380</v>
      </c>
      <c r="DR286" s="39">
        <v>4260</v>
      </c>
      <c r="DS286" s="39">
        <v>600</v>
      </c>
      <c r="DT286" s="39" t="s">
        <v>334</v>
      </c>
      <c r="DU286" s="39">
        <v>45970</v>
      </c>
      <c r="DV286" s="39">
        <v>2600</v>
      </c>
      <c r="DW286" s="39">
        <v>4730</v>
      </c>
      <c r="DX286" s="39">
        <v>11140</v>
      </c>
      <c r="DY286" s="39">
        <v>9550</v>
      </c>
      <c r="DZ286" s="39">
        <v>8110</v>
      </c>
      <c r="EA286" s="39">
        <v>5420</v>
      </c>
      <c r="EB286" s="39">
        <v>4320</v>
      </c>
      <c r="EC286" s="39">
        <v>610</v>
      </c>
      <c r="ED286" s="39" t="s">
        <v>334</v>
      </c>
      <c r="EE286" s="39">
        <v>46490</v>
      </c>
      <c r="EF286" s="39">
        <v>2660</v>
      </c>
      <c r="EG286" s="39">
        <v>4790</v>
      </c>
      <c r="EH286" s="39">
        <v>11240</v>
      </c>
      <c r="EI286" s="39">
        <v>9600</v>
      </c>
      <c r="EJ286" s="39">
        <v>8170</v>
      </c>
      <c r="EK286" s="39">
        <v>5510</v>
      </c>
      <c r="EL286" s="39">
        <v>4340</v>
      </c>
      <c r="EM286" s="39">
        <v>610</v>
      </c>
      <c r="EN286" s="39" t="s">
        <v>334</v>
      </c>
      <c r="EO286" s="39">
        <v>46900</v>
      </c>
      <c r="EP286" s="39">
        <v>2640</v>
      </c>
      <c r="EQ286" s="39">
        <v>4890</v>
      </c>
      <c r="ER286" s="39">
        <v>11280</v>
      </c>
      <c r="ES286" s="39">
        <v>9710</v>
      </c>
      <c r="ET286" s="39">
        <v>8190</v>
      </c>
      <c r="EU286" s="39">
        <v>5510</v>
      </c>
      <c r="EV286" s="39">
        <v>4350</v>
      </c>
      <c r="EW286" s="39">
        <v>610</v>
      </c>
      <c r="EX286" s="39" t="s">
        <v>334</v>
      </c>
      <c r="EY286" s="39">
        <v>47160</v>
      </c>
      <c r="EZ286" s="39">
        <v>2650</v>
      </c>
      <c r="FA286" s="39">
        <v>5020</v>
      </c>
      <c r="FB286" s="39">
        <v>11410</v>
      </c>
      <c r="FC286" s="39">
        <v>9760</v>
      </c>
      <c r="FD286" s="39">
        <v>8280</v>
      </c>
      <c r="FE286" s="39">
        <v>5610</v>
      </c>
      <c r="FF286" s="39">
        <v>4350</v>
      </c>
      <c r="FG286" s="39">
        <v>610</v>
      </c>
      <c r="FH286" s="39" t="s">
        <v>334</v>
      </c>
      <c r="FI286" s="39">
        <v>47690</v>
      </c>
      <c r="FJ286" s="39">
        <v>2660</v>
      </c>
      <c r="FK286" s="39">
        <v>5170</v>
      </c>
      <c r="FL286" s="39">
        <v>11630</v>
      </c>
      <c r="FM286" s="39">
        <v>9890</v>
      </c>
      <c r="FN286" s="39">
        <v>8320</v>
      </c>
      <c r="FO286" s="39">
        <v>5650</v>
      </c>
      <c r="FP286" s="39">
        <v>4350</v>
      </c>
      <c r="FQ286" s="39">
        <v>620</v>
      </c>
      <c r="FR286" s="39" t="s">
        <v>334</v>
      </c>
      <c r="FS286" s="39">
        <v>48280</v>
      </c>
      <c r="FT286" s="39">
        <v>2710</v>
      </c>
      <c r="FU286" s="39">
        <v>5230</v>
      </c>
      <c r="FV286" s="39">
        <v>11700</v>
      </c>
      <c r="FW286" s="39">
        <v>9950</v>
      </c>
      <c r="FX286" s="39">
        <v>8340</v>
      </c>
      <c r="FY286" s="39">
        <v>5740</v>
      </c>
      <c r="FZ286" s="39">
        <v>4350</v>
      </c>
      <c r="GA286" s="39">
        <v>620</v>
      </c>
      <c r="GB286" s="39" t="s">
        <v>334</v>
      </c>
      <c r="GC286" s="39">
        <v>48620</v>
      </c>
      <c r="GD286" s="39">
        <v>2710</v>
      </c>
      <c r="GE286" s="39">
        <v>5270</v>
      </c>
      <c r="GF286" s="39">
        <v>11740</v>
      </c>
      <c r="GG286" s="39">
        <v>9980</v>
      </c>
      <c r="GH286" s="39">
        <v>8340</v>
      </c>
      <c r="GI286" s="39">
        <v>5820</v>
      </c>
      <c r="GJ286" s="39">
        <v>4370</v>
      </c>
      <c r="GK286" s="39">
        <v>620</v>
      </c>
      <c r="GL286" s="39" t="s">
        <v>334</v>
      </c>
      <c r="GM286" s="39">
        <v>48850</v>
      </c>
      <c r="GN286" s="39">
        <v>2760</v>
      </c>
      <c r="GO286" s="39">
        <v>5330</v>
      </c>
      <c r="GP286" s="39">
        <v>11810</v>
      </c>
      <c r="GQ286" s="39">
        <v>10090</v>
      </c>
      <c r="GR286" s="39">
        <v>8370</v>
      </c>
      <c r="GS286" s="39">
        <v>5880</v>
      </c>
      <c r="GT286" s="39">
        <v>4410</v>
      </c>
      <c r="GU286" s="39">
        <v>630</v>
      </c>
      <c r="GV286" s="39" t="s">
        <v>334</v>
      </c>
      <c r="GW286" s="39">
        <v>49270</v>
      </c>
      <c r="GX286" s="39">
        <v>2800</v>
      </c>
      <c r="GY286" s="39">
        <v>5350</v>
      </c>
      <c r="GZ286" s="39">
        <v>11890</v>
      </c>
      <c r="HA286" s="39">
        <v>10150</v>
      </c>
      <c r="HB286" s="39">
        <v>8420</v>
      </c>
      <c r="HC286" s="39">
        <v>5910</v>
      </c>
      <c r="HD286" s="39">
        <v>4440</v>
      </c>
      <c r="HE286" s="39">
        <v>630</v>
      </c>
      <c r="HF286" s="39" t="s">
        <v>334</v>
      </c>
      <c r="HG286" s="39">
        <v>49590</v>
      </c>
      <c r="HH286" s="39">
        <v>2820</v>
      </c>
      <c r="HI286" s="39">
        <v>5380</v>
      </c>
      <c r="HJ286" s="39">
        <v>12030</v>
      </c>
      <c r="HK286" s="39">
        <v>10250</v>
      </c>
      <c r="HL286" s="39">
        <v>8440</v>
      </c>
      <c r="HM286" s="39">
        <v>5970</v>
      </c>
      <c r="HN286" s="39">
        <v>4490</v>
      </c>
      <c r="HO286" s="39">
        <v>630</v>
      </c>
      <c r="HP286" s="39" t="s">
        <v>334</v>
      </c>
      <c r="HQ286" s="39">
        <v>50010</v>
      </c>
      <c r="HR286" s="39">
        <v>2850</v>
      </c>
      <c r="HS286" s="39">
        <v>5510</v>
      </c>
      <c r="HT286" s="39">
        <v>12120</v>
      </c>
      <c r="HU286" s="39">
        <v>10370</v>
      </c>
      <c r="HV286" s="39">
        <v>8490</v>
      </c>
      <c r="HW286" s="39">
        <v>6060</v>
      </c>
      <c r="HX286" s="39">
        <v>4560</v>
      </c>
      <c r="HY286" s="39">
        <v>640</v>
      </c>
      <c r="HZ286" s="39" t="s">
        <v>334</v>
      </c>
      <c r="IA286" s="39">
        <v>50580</v>
      </c>
      <c r="IB286" s="39">
        <v>2900</v>
      </c>
      <c r="IC286" s="39">
        <v>5610</v>
      </c>
      <c r="ID286" s="39">
        <v>12180</v>
      </c>
      <c r="IE286" s="39">
        <v>10510</v>
      </c>
      <c r="IF286" s="39">
        <v>8600</v>
      </c>
      <c r="IG286" s="39">
        <v>6100</v>
      </c>
      <c r="IH286" s="39">
        <v>4650</v>
      </c>
      <c r="II286" s="39">
        <v>640</v>
      </c>
      <c r="IJ286" s="39" t="s">
        <v>334</v>
      </c>
      <c r="IK286" s="39">
        <v>51200</v>
      </c>
      <c r="IL286" s="39">
        <v>2930</v>
      </c>
      <c r="IM286" s="39">
        <v>5640</v>
      </c>
      <c r="IN286" s="39">
        <v>12280</v>
      </c>
      <c r="IO286" s="39">
        <v>10570</v>
      </c>
      <c r="IP286" s="39">
        <v>8650</v>
      </c>
      <c r="IQ286" s="39">
        <v>6170</v>
      </c>
      <c r="IR286" s="39">
        <v>4740</v>
      </c>
      <c r="IS286" s="39">
        <v>640</v>
      </c>
      <c r="IT286" s="39" t="s">
        <v>334</v>
      </c>
      <c r="IU286" s="39">
        <v>51610</v>
      </c>
      <c r="IV286" s="39">
        <v>2960</v>
      </c>
      <c r="IW286" s="39">
        <v>5760</v>
      </c>
      <c r="IX286" s="39">
        <v>12530</v>
      </c>
      <c r="IY286" s="39">
        <v>10750</v>
      </c>
      <c r="IZ286" s="39">
        <v>8730</v>
      </c>
      <c r="JA286" s="39">
        <v>6250</v>
      </c>
      <c r="JB286" s="39">
        <v>4820</v>
      </c>
      <c r="JC286" s="39">
        <v>650</v>
      </c>
      <c r="JD286" s="39" t="s">
        <v>334</v>
      </c>
      <c r="JE286" s="39">
        <v>52430</v>
      </c>
      <c r="JF286" s="39">
        <v>2960</v>
      </c>
      <c r="JG286" s="39">
        <v>5880</v>
      </c>
      <c r="JH286" s="39">
        <v>12850</v>
      </c>
      <c r="JI286" s="39">
        <v>11000</v>
      </c>
      <c r="JJ286" s="39">
        <v>8840</v>
      </c>
      <c r="JK286" s="39">
        <v>6390</v>
      </c>
      <c r="JL286" s="39">
        <v>4890</v>
      </c>
      <c r="JM286" s="39">
        <v>650</v>
      </c>
      <c r="JN286" s="39" t="s">
        <v>334</v>
      </c>
      <c r="JO286" s="39">
        <v>53440</v>
      </c>
      <c r="JP286" s="39">
        <v>2980</v>
      </c>
      <c r="JQ286" s="39">
        <v>5990</v>
      </c>
      <c r="JR286" s="39">
        <v>13050</v>
      </c>
      <c r="JS286" s="39">
        <v>11260</v>
      </c>
      <c r="JT286" s="39">
        <v>8970</v>
      </c>
      <c r="JU286" s="39">
        <v>6530</v>
      </c>
      <c r="JV286" s="39">
        <v>4950</v>
      </c>
      <c r="JW286" s="39">
        <v>650</v>
      </c>
      <c r="JX286" s="39" t="s">
        <v>334</v>
      </c>
      <c r="JY286" s="39">
        <v>54380</v>
      </c>
      <c r="JZ286" s="39">
        <v>3010</v>
      </c>
      <c r="KA286" s="39">
        <v>6030</v>
      </c>
      <c r="KB286" s="39">
        <v>13140</v>
      </c>
      <c r="KC286" s="39">
        <v>11340</v>
      </c>
      <c r="KD286" s="39">
        <v>9050</v>
      </c>
      <c r="KE286" s="39">
        <v>6610</v>
      </c>
      <c r="KF286" s="39">
        <v>4990</v>
      </c>
      <c r="KG286" s="39">
        <v>660</v>
      </c>
      <c r="KH286" s="39" t="s">
        <v>334</v>
      </c>
      <c r="KI286" s="39">
        <v>54830</v>
      </c>
      <c r="KJ286" s="39">
        <v>3040</v>
      </c>
      <c r="KK286" s="39">
        <v>6130</v>
      </c>
      <c r="KL286" s="39">
        <v>13240</v>
      </c>
      <c r="KM286" s="39">
        <v>11420</v>
      </c>
      <c r="KN286" s="39">
        <v>9120</v>
      </c>
      <c r="KO286" s="39">
        <v>6730</v>
      </c>
      <c r="KP286" s="39">
        <v>5050</v>
      </c>
      <c r="KQ286" s="39">
        <v>660</v>
      </c>
      <c r="KR286" s="39" t="s">
        <v>334</v>
      </c>
      <c r="KS286" s="39">
        <v>55380</v>
      </c>
      <c r="KT286" s="39">
        <v>3060</v>
      </c>
      <c r="KU286" s="39">
        <v>6270</v>
      </c>
      <c r="KV286" s="39">
        <v>13310</v>
      </c>
      <c r="KW286" s="39">
        <v>11530</v>
      </c>
      <c r="KX286" s="39">
        <v>9180</v>
      </c>
      <c r="KY286" s="39">
        <v>6840</v>
      </c>
      <c r="KZ286" s="39">
        <v>5100</v>
      </c>
      <c r="LA286" s="39">
        <v>660</v>
      </c>
      <c r="LB286" s="39" t="s">
        <v>334</v>
      </c>
      <c r="LC286" s="39">
        <v>55950</v>
      </c>
      <c r="LD286" t="str">
        <f>INDEX(Lookup!$F$2:$F$375, MATCH(D286,Lookup!$A$2:$A$375,0))</f>
        <v>:</v>
      </c>
    </row>
    <row r="287" spans="2:316" ht="15" customHeight="1" x14ac:dyDescent="0.25">
      <c r="B287" s="1" t="s">
        <v>342</v>
      </c>
      <c r="C287" s="42">
        <v>1715</v>
      </c>
      <c r="D287" s="42" t="s">
        <v>901</v>
      </c>
      <c r="E287" s="37" t="s">
        <v>902</v>
      </c>
      <c r="F287" s="38">
        <v>3960</v>
      </c>
      <c r="G287" s="38">
        <v>7060</v>
      </c>
      <c r="H287" s="38">
        <v>15690</v>
      </c>
      <c r="I287" s="38">
        <v>8010</v>
      </c>
      <c r="J287" s="38">
        <v>5660</v>
      </c>
      <c r="K287" s="38">
        <v>2470</v>
      </c>
      <c r="L287" s="38">
        <v>830</v>
      </c>
      <c r="M287" s="38">
        <v>20</v>
      </c>
      <c r="N287" s="38" t="s">
        <v>334</v>
      </c>
      <c r="O287" s="39">
        <v>43700</v>
      </c>
      <c r="P287" s="39">
        <v>3990</v>
      </c>
      <c r="Q287" s="39">
        <v>7330</v>
      </c>
      <c r="R287" s="39">
        <v>15790</v>
      </c>
      <c r="S287" s="39">
        <v>8130</v>
      </c>
      <c r="T287" s="39">
        <v>5820</v>
      </c>
      <c r="U287" s="39">
        <v>2400</v>
      </c>
      <c r="V287" s="39">
        <v>820</v>
      </c>
      <c r="W287" s="39">
        <v>20</v>
      </c>
      <c r="X287" s="39" t="s">
        <v>334</v>
      </c>
      <c r="Y287" s="39">
        <v>44310</v>
      </c>
      <c r="Z287" s="39">
        <v>4110</v>
      </c>
      <c r="AA287" s="39">
        <v>7640</v>
      </c>
      <c r="AB287" s="39">
        <v>15840</v>
      </c>
      <c r="AC287" s="39">
        <v>8290</v>
      </c>
      <c r="AD287" s="39">
        <v>5960</v>
      </c>
      <c r="AE287" s="39">
        <v>2370</v>
      </c>
      <c r="AF287" s="39">
        <v>810</v>
      </c>
      <c r="AG287" s="39">
        <v>20</v>
      </c>
      <c r="AH287" s="39" t="s">
        <v>334</v>
      </c>
      <c r="AI287" s="39">
        <v>45050</v>
      </c>
      <c r="AJ287" s="39">
        <v>4220</v>
      </c>
      <c r="AK287" s="39">
        <v>7930</v>
      </c>
      <c r="AL287" s="39">
        <v>15720</v>
      </c>
      <c r="AM287" s="39">
        <v>8420</v>
      </c>
      <c r="AN287" s="39">
        <v>6020</v>
      </c>
      <c r="AO287" s="39">
        <v>2410</v>
      </c>
      <c r="AP287" s="39">
        <v>820</v>
      </c>
      <c r="AQ287" s="39">
        <v>20</v>
      </c>
      <c r="AR287" s="39" t="s">
        <v>334</v>
      </c>
      <c r="AS287" s="39">
        <v>45550</v>
      </c>
      <c r="AT287" s="39">
        <v>4260</v>
      </c>
      <c r="AU287" s="39">
        <v>8240</v>
      </c>
      <c r="AV287" s="39">
        <v>15560</v>
      </c>
      <c r="AW287" s="39">
        <v>8530</v>
      </c>
      <c r="AX287" s="39">
        <v>6150</v>
      </c>
      <c r="AY287" s="39">
        <v>2430</v>
      </c>
      <c r="AZ287" s="39">
        <v>840</v>
      </c>
      <c r="BA287" s="39">
        <v>20</v>
      </c>
      <c r="BB287" s="39" t="s">
        <v>334</v>
      </c>
      <c r="BC287" s="39">
        <v>46020</v>
      </c>
      <c r="BD287" s="39">
        <v>4270</v>
      </c>
      <c r="BE287" s="39">
        <v>8390</v>
      </c>
      <c r="BF287" s="39">
        <v>15650</v>
      </c>
      <c r="BG287" s="39">
        <v>8640</v>
      </c>
      <c r="BH287" s="39">
        <v>6250</v>
      </c>
      <c r="BI287" s="39">
        <v>2460</v>
      </c>
      <c r="BJ287" s="39">
        <v>840</v>
      </c>
      <c r="BK287" s="39">
        <v>20</v>
      </c>
      <c r="BL287" s="39" t="s">
        <v>334</v>
      </c>
      <c r="BM287" s="39">
        <v>46510</v>
      </c>
      <c r="BN287" s="39">
        <v>4260</v>
      </c>
      <c r="BO287" s="39">
        <v>8420</v>
      </c>
      <c r="BP287" s="39">
        <v>15730</v>
      </c>
      <c r="BQ287" s="39">
        <v>8720</v>
      </c>
      <c r="BR287" s="39">
        <v>6400</v>
      </c>
      <c r="BS287" s="39">
        <v>2500</v>
      </c>
      <c r="BT287" s="39">
        <v>860</v>
      </c>
      <c r="BU287" s="39">
        <v>20</v>
      </c>
      <c r="BV287" s="39" t="s">
        <v>334</v>
      </c>
      <c r="BW287" s="39">
        <v>46910</v>
      </c>
      <c r="BX287" s="39">
        <v>4300</v>
      </c>
      <c r="BY287" s="39">
        <v>8460</v>
      </c>
      <c r="BZ287" s="39">
        <v>15850</v>
      </c>
      <c r="CA287" s="39">
        <v>8780</v>
      </c>
      <c r="CB287" s="39">
        <v>6530</v>
      </c>
      <c r="CC287" s="39">
        <v>2580</v>
      </c>
      <c r="CD287" s="39">
        <v>880</v>
      </c>
      <c r="CE287" s="39">
        <v>20</v>
      </c>
      <c r="CF287" s="39" t="s">
        <v>334</v>
      </c>
      <c r="CG287" s="39">
        <v>47380</v>
      </c>
      <c r="CH287" s="39">
        <v>4280</v>
      </c>
      <c r="CI287" s="39">
        <v>8470</v>
      </c>
      <c r="CJ287" s="39">
        <v>15910</v>
      </c>
      <c r="CK287" s="39">
        <v>8800</v>
      </c>
      <c r="CL287" s="39">
        <v>6620</v>
      </c>
      <c r="CM287" s="39">
        <v>2630</v>
      </c>
      <c r="CN287" s="39">
        <v>890</v>
      </c>
      <c r="CO287" s="39">
        <v>20</v>
      </c>
      <c r="CP287" s="39" t="s">
        <v>334</v>
      </c>
      <c r="CQ287" s="39">
        <v>47620</v>
      </c>
      <c r="CR287" s="39">
        <v>4300</v>
      </c>
      <c r="CS287" s="39">
        <v>8500</v>
      </c>
      <c r="CT287" s="39">
        <v>15950</v>
      </c>
      <c r="CU287" s="39">
        <v>8820</v>
      </c>
      <c r="CV287" s="39">
        <v>6640</v>
      </c>
      <c r="CW287" s="39">
        <v>2650</v>
      </c>
      <c r="CX287" s="39">
        <v>910</v>
      </c>
      <c r="CY287" s="39">
        <v>20</v>
      </c>
      <c r="CZ287" s="39" t="s">
        <v>334</v>
      </c>
      <c r="DA287" s="39">
        <v>47790</v>
      </c>
      <c r="DB287" s="39">
        <v>4280</v>
      </c>
      <c r="DC287" s="39">
        <v>8560</v>
      </c>
      <c r="DD287" s="39">
        <v>15960</v>
      </c>
      <c r="DE287" s="39">
        <v>8830</v>
      </c>
      <c r="DF287" s="39">
        <v>6650</v>
      </c>
      <c r="DG287" s="39">
        <v>2670</v>
      </c>
      <c r="DH287" s="39">
        <v>920</v>
      </c>
      <c r="DI287" s="39">
        <v>20</v>
      </c>
      <c r="DJ287" s="39" t="s">
        <v>334</v>
      </c>
      <c r="DK287" s="39">
        <v>47910</v>
      </c>
      <c r="DL287" s="39">
        <v>4290</v>
      </c>
      <c r="DM287" s="39">
        <v>8800</v>
      </c>
      <c r="DN287" s="39">
        <v>16110</v>
      </c>
      <c r="DO287" s="39">
        <v>8890</v>
      </c>
      <c r="DP287" s="39">
        <v>6680</v>
      </c>
      <c r="DQ287" s="39">
        <v>2710</v>
      </c>
      <c r="DR287" s="39">
        <v>930</v>
      </c>
      <c r="DS287" s="39">
        <v>20</v>
      </c>
      <c r="DT287" s="39" t="s">
        <v>334</v>
      </c>
      <c r="DU287" s="39">
        <v>48440</v>
      </c>
      <c r="DV287" s="39">
        <v>4270</v>
      </c>
      <c r="DW287" s="39">
        <v>9250</v>
      </c>
      <c r="DX287" s="39">
        <v>16250</v>
      </c>
      <c r="DY287" s="39">
        <v>8970</v>
      </c>
      <c r="DZ287" s="39">
        <v>6750</v>
      </c>
      <c r="EA287" s="39">
        <v>2760</v>
      </c>
      <c r="EB287" s="39">
        <v>960</v>
      </c>
      <c r="EC287" s="39">
        <v>20</v>
      </c>
      <c r="ED287" s="39" t="s">
        <v>334</v>
      </c>
      <c r="EE287" s="39">
        <v>49230</v>
      </c>
      <c r="EF287" s="39">
        <v>4310</v>
      </c>
      <c r="EG287" s="39">
        <v>9430</v>
      </c>
      <c r="EH287" s="39">
        <v>16480</v>
      </c>
      <c r="EI287" s="39">
        <v>9100</v>
      </c>
      <c r="EJ287" s="39">
        <v>6780</v>
      </c>
      <c r="EK287" s="39">
        <v>2790</v>
      </c>
      <c r="EL287" s="39">
        <v>980</v>
      </c>
      <c r="EM287" s="39">
        <v>20</v>
      </c>
      <c r="EN287" s="39" t="s">
        <v>334</v>
      </c>
      <c r="EO287" s="39">
        <v>49890</v>
      </c>
      <c r="EP287" s="39">
        <v>4370</v>
      </c>
      <c r="EQ287" s="39">
        <v>9860</v>
      </c>
      <c r="ER287" s="39">
        <v>16560</v>
      </c>
      <c r="ES287" s="39">
        <v>9120</v>
      </c>
      <c r="ET287" s="39">
        <v>6800</v>
      </c>
      <c r="EU287" s="39">
        <v>2800</v>
      </c>
      <c r="EV287" s="39">
        <v>990</v>
      </c>
      <c r="EW287" s="39">
        <v>20</v>
      </c>
      <c r="EX287" s="39" t="s">
        <v>334</v>
      </c>
      <c r="EY287" s="39">
        <v>50530</v>
      </c>
      <c r="EZ287" s="39">
        <v>4440</v>
      </c>
      <c r="FA287" s="39">
        <v>10160</v>
      </c>
      <c r="FB287" s="39">
        <v>16690</v>
      </c>
      <c r="FC287" s="39">
        <v>9170</v>
      </c>
      <c r="FD287" s="39">
        <v>6820</v>
      </c>
      <c r="FE287" s="39">
        <v>2820</v>
      </c>
      <c r="FF287" s="39">
        <v>990</v>
      </c>
      <c r="FG287" s="39">
        <v>20</v>
      </c>
      <c r="FH287" s="39" t="s">
        <v>334</v>
      </c>
      <c r="FI287" s="39">
        <v>51110</v>
      </c>
      <c r="FJ287" s="39">
        <v>4400</v>
      </c>
      <c r="FK287" s="39">
        <v>10490</v>
      </c>
      <c r="FL287" s="39">
        <v>16810</v>
      </c>
      <c r="FM287" s="39">
        <v>9250</v>
      </c>
      <c r="FN287" s="39">
        <v>6840</v>
      </c>
      <c r="FO287" s="39">
        <v>2820</v>
      </c>
      <c r="FP287" s="39">
        <v>1000</v>
      </c>
      <c r="FQ287" s="39">
        <v>20</v>
      </c>
      <c r="FR287" s="39" t="s">
        <v>334</v>
      </c>
      <c r="FS287" s="39">
        <v>51640</v>
      </c>
      <c r="FT287" s="39">
        <v>4380</v>
      </c>
      <c r="FU287" s="39">
        <v>10820</v>
      </c>
      <c r="FV287" s="39">
        <v>16890</v>
      </c>
      <c r="FW287" s="39">
        <v>9290</v>
      </c>
      <c r="FX287" s="39">
        <v>6840</v>
      </c>
      <c r="FY287" s="39">
        <v>2820</v>
      </c>
      <c r="FZ287" s="39">
        <v>1000</v>
      </c>
      <c r="GA287" s="39">
        <v>20</v>
      </c>
      <c r="GB287" s="39" t="s">
        <v>334</v>
      </c>
      <c r="GC287" s="39">
        <v>52070</v>
      </c>
      <c r="GD287" s="39">
        <v>4390</v>
      </c>
      <c r="GE287" s="39">
        <v>10940</v>
      </c>
      <c r="GF287" s="39">
        <v>17090</v>
      </c>
      <c r="GG287" s="39">
        <v>9350</v>
      </c>
      <c r="GH287" s="39">
        <v>6860</v>
      </c>
      <c r="GI287" s="39">
        <v>2830</v>
      </c>
      <c r="GJ287" s="39">
        <v>1000</v>
      </c>
      <c r="GK287" s="39">
        <v>20</v>
      </c>
      <c r="GL287" s="39" t="s">
        <v>334</v>
      </c>
      <c r="GM287" s="39">
        <v>52480</v>
      </c>
      <c r="GN287" s="39">
        <v>4400</v>
      </c>
      <c r="GO287" s="39">
        <v>11100</v>
      </c>
      <c r="GP287" s="39">
        <v>17220</v>
      </c>
      <c r="GQ287" s="39">
        <v>9380</v>
      </c>
      <c r="GR287" s="39">
        <v>6880</v>
      </c>
      <c r="GS287" s="39">
        <v>2830</v>
      </c>
      <c r="GT287" s="39">
        <v>1020</v>
      </c>
      <c r="GU287" s="39">
        <v>20</v>
      </c>
      <c r="GV287" s="39" t="s">
        <v>334</v>
      </c>
      <c r="GW287" s="39">
        <v>52860</v>
      </c>
      <c r="GX287" s="39">
        <v>4400</v>
      </c>
      <c r="GY287" s="39">
        <v>11210</v>
      </c>
      <c r="GZ287" s="39">
        <v>17340</v>
      </c>
      <c r="HA287" s="39">
        <v>9430</v>
      </c>
      <c r="HB287" s="39">
        <v>6950</v>
      </c>
      <c r="HC287" s="39">
        <v>2790</v>
      </c>
      <c r="HD287" s="39">
        <v>1020</v>
      </c>
      <c r="HE287" s="39">
        <v>20</v>
      </c>
      <c r="HF287" s="39" t="s">
        <v>334</v>
      </c>
      <c r="HG287" s="39">
        <v>53160</v>
      </c>
      <c r="HH287" s="39">
        <v>4360</v>
      </c>
      <c r="HI287" s="39">
        <v>11360</v>
      </c>
      <c r="HJ287" s="39">
        <v>17490</v>
      </c>
      <c r="HK287" s="39">
        <v>9500</v>
      </c>
      <c r="HL287" s="39">
        <v>7030</v>
      </c>
      <c r="HM287" s="39">
        <v>2780</v>
      </c>
      <c r="HN287" s="39">
        <v>1030</v>
      </c>
      <c r="HO287" s="39">
        <v>20</v>
      </c>
      <c r="HP287" s="39" t="s">
        <v>334</v>
      </c>
      <c r="HQ287" s="39">
        <v>53570</v>
      </c>
      <c r="HR287" s="39">
        <v>4270</v>
      </c>
      <c r="HS287" s="39">
        <v>11500</v>
      </c>
      <c r="HT287" s="39">
        <v>17520</v>
      </c>
      <c r="HU287" s="39">
        <v>9570</v>
      </c>
      <c r="HV287" s="39">
        <v>7100</v>
      </c>
      <c r="HW287" s="39">
        <v>2790</v>
      </c>
      <c r="HX287" s="39">
        <v>1040</v>
      </c>
      <c r="HY287" s="39">
        <v>20</v>
      </c>
      <c r="HZ287" s="39" t="s">
        <v>334</v>
      </c>
      <c r="IA287" s="39">
        <v>53820</v>
      </c>
      <c r="IB287" s="39">
        <v>4280</v>
      </c>
      <c r="IC287" s="39">
        <v>11610</v>
      </c>
      <c r="ID287" s="39">
        <v>17670</v>
      </c>
      <c r="IE287" s="39">
        <v>9620</v>
      </c>
      <c r="IF287" s="39">
        <v>7120</v>
      </c>
      <c r="IG287" s="39">
        <v>2800</v>
      </c>
      <c r="IH287" s="39">
        <v>1040</v>
      </c>
      <c r="II287" s="39">
        <v>30</v>
      </c>
      <c r="IJ287" s="39" t="s">
        <v>334</v>
      </c>
      <c r="IK287" s="39">
        <v>54160</v>
      </c>
      <c r="IL287" s="39">
        <v>4310</v>
      </c>
      <c r="IM287" s="39">
        <v>11710</v>
      </c>
      <c r="IN287" s="39">
        <v>17810</v>
      </c>
      <c r="IO287" s="39">
        <v>9700</v>
      </c>
      <c r="IP287" s="39">
        <v>7200</v>
      </c>
      <c r="IQ287" s="39">
        <v>2840</v>
      </c>
      <c r="IR287" s="39">
        <v>1060</v>
      </c>
      <c r="IS287" s="39">
        <v>30</v>
      </c>
      <c r="IT287" s="39" t="s">
        <v>334</v>
      </c>
      <c r="IU287" s="39">
        <v>54640</v>
      </c>
      <c r="IV287" s="39">
        <v>4350</v>
      </c>
      <c r="IW287" s="39">
        <v>11800</v>
      </c>
      <c r="IX287" s="39">
        <v>18060</v>
      </c>
      <c r="IY287" s="39">
        <v>9980</v>
      </c>
      <c r="IZ287" s="39">
        <v>7350</v>
      </c>
      <c r="JA287" s="39">
        <v>2930</v>
      </c>
      <c r="JB287" s="39">
        <v>1070</v>
      </c>
      <c r="JC287" s="39">
        <v>30</v>
      </c>
      <c r="JD287" s="39" t="s">
        <v>334</v>
      </c>
      <c r="JE287" s="39">
        <v>55560</v>
      </c>
      <c r="JF287" s="39">
        <v>4410</v>
      </c>
      <c r="JG287" s="39">
        <v>11940</v>
      </c>
      <c r="JH287" s="39">
        <v>18360</v>
      </c>
      <c r="JI287" s="39">
        <v>10270</v>
      </c>
      <c r="JJ287" s="39">
        <v>7540</v>
      </c>
      <c r="JK287" s="39">
        <v>3000</v>
      </c>
      <c r="JL287" s="39">
        <v>1100</v>
      </c>
      <c r="JM287" s="39">
        <v>30</v>
      </c>
      <c r="JN287" s="39" t="s">
        <v>334</v>
      </c>
      <c r="JO287" s="39">
        <v>56630</v>
      </c>
      <c r="JP287" s="39">
        <v>4470</v>
      </c>
      <c r="JQ287" s="39">
        <v>12160</v>
      </c>
      <c r="JR287" s="39">
        <v>18870</v>
      </c>
      <c r="JS287" s="39">
        <v>10600</v>
      </c>
      <c r="JT287" s="39">
        <v>7720</v>
      </c>
      <c r="JU287" s="39">
        <v>3070</v>
      </c>
      <c r="JV287" s="39">
        <v>1130</v>
      </c>
      <c r="JW287" s="39">
        <v>30</v>
      </c>
      <c r="JX287" s="39" t="s">
        <v>334</v>
      </c>
      <c r="JY287" s="39">
        <v>58050</v>
      </c>
      <c r="JZ287" s="39">
        <v>4550</v>
      </c>
      <c r="KA287" s="39">
        <v>12250</v>
      </c>
      <c r="KB287" s="39">
        <v>19060</v>
      </c>
      <c r="KC287" s="39">
        <v>10800</v>
      </c>
      <c r="KD287" s="39">
        <v>7820</v>
      </c>
      <c r="KE287" s="39">
        <v>3150</v>
      </c>
      <c r="KF287" s="39">
        <v>1140</v>
      </c>
      <c r="KG287" s="39">
        <v>30</v>
      </c>
      <c r="KH287" s="39" t="s">
        <v>334</v>
      </c>
      <c r="KI287" s="39">
        <v>58790</v>
      </c>
      <c r="KJ287" s="39">
        <v>4570</v>
      </c>
      <c r="KK287" s="39">
        <v>12350</v>
      </c>
      <c r="KL287" s="39">
        <v>19200</v>
      </c>
      <c r="KM287" s="39">
        <v>10870</v>
      </c>
      <c r="KN287" s="39">
        <v>7900</v>
      </c>
      <c r="KO287" s="39">
        <v>3220</v>
      </c>
      <c r="KP287" s="39">
        <v>1170</v>
      </c>
      <c r="KQ287" s="39">
        <v>30</v>
      </c>
      <c r="KR287" s="39" t="s">
        <v>334</v>
      </c>
      <c r="KS287" s="39">
        <v>59310</v>
      </c>
      <c r="KT287" s="39">
        <v>4610</v>
      </c>
      <c r="KU287" s="39">
        <v>12430</v>
      </c>
      <c r="KV287" s="39">
        <v>19500</v>
      </c>
      <c r="KW287" s="39">
        <v>11030</v>
      </c>
      <c r="KX287" s="39">
        <v>8000</v>
      </c>
      <c r="KY287" s="39">
        <v>3350</v>
      </c>
      <c r="KZ287" s="39">
        <v>1180</v>
      </c>
      <c r="LA287" s="39">
        <v>30</v>
      </c>
      <c r="LB287" s="39" t="s">
        <v>334</v>
      </c>
      <c r="LC287" s="39">
        <v>60120</v>
      </c>
      <c r="LD287" t="str">
        <f>INDEX(Lookup!$F$2:$F$375, MATCH(D287,Lookup!$A$2:$A$375,0))</f>
        <v>:</v>
      </c>
    </row>
    <row r="288" spans="2:316" ht="15" customHeight="1" x14ac:dyDescent="0.25">
      <c r="B288" s="1" t="s">
        <v>342</v>
      </c>
      <c r="C288" s="40">
        <v>1720</v>
      </c>
      <c r="D288" s="40" t="s">
        <v>903</v>
      </c>
      <c r="E288" s="37" t="s">
        <v>904</v>
      </c>
      <c r="F288" s="38">
        <v>2620</v>
      </c>
      <c r="G288" s="38">
        <v>5640</v>
      </c>
      <c r="H288" s="38">
        <v>13650</v>
      </c>
      <c r="I288" s="38">
        <v>8610</v>
      </c>
      <c r="J288" s="38">
        <v>6460</v>
      </c>
      <c r="K288" s="38">
        <v>2560</v>
      </c>
      <c r="L288" s="38">
        <v>1250</v>
      </c>
      <c r="M288" s="38">
        <v>120</v>
      </c>
      <c r="N288" s="38" t="s">
        <v>334</v>
      </c>
      <c r="O288" s="39">
        <v>40900</v>
      </c>
      <c r="P288" s="39">
        <v>2730</v>
      </c>
      <c r="Q288" s="39">
        <v>5610</v>
      </c>
      <c r="R288" s="39">
        <v>13770</v>
      </c>
      <c r="S288" s="39">
        <v>8610</v>
      </c>
      <c r="T288" s="39">
        <v>6510</v>
      </c>
      <c r="U288" s="39">
        <v>2560</v>
      </c>
      <c r="V288" s="39">
        <v>1160</v>
      </c>
      <c r="W288" s="39">
        <v>110</v>
      </c>
      <c r="X288" s="39" t="s">
        <v>334</v>
      </c>
      <c r="Y288" s="39">
        <v>41070</v>
      </c>
      <c r="Z288" s="39">
        <v>2730</v>
      </c>
      <c r="AA288" s="39">
        <v>5660</v>
      </c>
      <c r="AB288" s="39">
        <v>13930</v>
      </c>
      <c r="AC288" s="39">
        <v>8740</v>
      </c>
      <c r="AD288" s="39">
        <v>6590</v>
      </c>
      <c r="AE288" s="39">
        <v>2560</v>
      </c>
      <c r="AF288" s="39">
        <v>1120</v>
      </c>
      <c r="AG288" s="39">
        <v>100</v>
      </c>
      <c r="AH288" s="39" t="s">
        <v>334</v>
      </c>
      <c r="AI288" s="39">
        <v>41430</v>
      </c>
      <c r="AJ288" s="39">
        <v>2720</v>
      </c>
      <c r="AK288" s="39">
        <v>5720</v>
      </c>
      <c r="AL288" s="39">
        <v>14050</v>
      </c>
      <c r="AM288" s="39">
        <v>8800</v>
      </c>
      <c r="AN288" s="39">
        <v>6730</v>
      </c>
      <c r="AO288" s="39">
        <v>2700</v>
      </c>
      <c r="AP288" s="39">
        <v>1120</v>
      </c>
      <c r="AQ288" s="39">
        <v>100</v>
      </c>
      <c r="AR288" s="39" t="s">
        <v>334</v>
      </c>
      <c r="AS288" s="39">
        <v>41930</v>
      </c>
      <c r="AT288" s="39">
        <v>2750</v>
      </c>
      <c r="AU288" s="39">
        <v>5790</v>
      </c>
      <c r="AV288" s="39">
        <v>14110</v>
      </c>
      <c r="AW288" s="39">
        <v>8910</v>
      </c>
      <c r="AX288" s="39">
        <v>6840</v>
      </c>
      <c r="AY288" s="39">
        <v>2760</v>
      </c>
      <c r="AZ288" s="39">
        <v>1150</v>
      </c>
      <c r="BA288" s="39">
        <v>90</v>
      </c>
      <c r="BB288" s="39" t="s">
        <v>334</v>
      </c>
      <c r="BC288" s="39">
        <v>42410</v>
      </c>
      <c r="BD288" s="39">
        <v>2790</v>
      </c>
      <c r="BE288" s="39">
        <v>5780</v>
      </c>
      <c r="BF288" s="39">
        <v>14160</v>
      </c>
      <c r="BG288" s="39">
        <v>9040</v>
      </c>
      <c r="BH288" s="39">
        <v>6970</v>
      </c>
      <c r="BI288" s="39">
        <v>2870</v>
      </c>
      <c r="BJ288" s="39">
        <v>1170</v>
      </c>
      <c r="BK288" s="39">
        <v>90</v>
      </c>
      <c r="BL288" s="39" t="s">
        <v>334</v>
      </c>
      <c r="BM288" s="39">
        <v>42860</v>
      </c>
      <c r="BN288" s="39">
        <v>2810</v>
      </c>
      <c r="BO288" s="39">
        <v>5790</v>
      </c>
      <c r="BP288" s="39">
        <v>14230</v>
      </c>
      <c r="BQ288" s="39">
        <v>9200</v>
      </c>
      <c r="BR288" s="39">
        <v>7110</v>
      </c>
      <c r="BS288" s="39">
        <v>2960</v>
      </c>
      <c r="BT288" s="39">
        <v>1190</v>
      </c>
      <c r="BU288" s="39">
        <v>90</v>
      </c>
      <c r="BV288" s="39" t="s">
        <v>334</v>
      </c>
      <c r="BW288" s="39">
        <v>43370</v>
      </c>
      <c r="BX288" s="39">
        <v>2820</v>
      </c>
      <c r="BY288" s="39">
        <v>5840</v>
      </c>
      <c r="BZ288" s="39">
        <v>14280</v>
      </c>
      <c r="CA288" s="39">
        <v>9360</v>
      </c>
      <c r="CB288" s="39">
        <v>7270</v>
      </c>
      <c r="CC288" s="39">
        <v>3050</v>
      </c>
      <c r="CD288" s="39">
        <v>1220</v>
      </c>
      <c r="CE288" s="39">
        <v>90</v>
      </c>
      <c r="CF288" s="39" t="s">
        <v>334</v>
      </c>
      <c r="CG288" s="39">
        <v>43930</v>
      </c>
      <c r="CH288" s="39">
        <v>2850</v>
      </c>
      <c r="CI288" s="39">
        <v>5830</v>
      </c>
      <c r="CJ288" s="39">
        <v>14300</v>
      </c>
      <c r="CK288" s="39">
        <v>9480</v>
      </c>
      <c r="CL288" s="39">
        <v>7330</v>
      </c>
      <c r="CM288" s="39">
        <v>3090</v>
      </c>
      <c r="CN288" s="39">
        <v>1250</v>
      </c>
      <c r="CO288" s="39">
        <v>90</v>
      </c>
      <c r="CP288" s="39" t="s">
        <v>334</v>
      </c>
      <c r="CQ288" s="39">
        <v>44220</v>
      </c>
      <c r="CR288" s="39">
        <v>2860</v>
      </c>
      <c r="CS288" s="39">
        <v>5870</v>
      </c>
      <c r="CT288" s="39">
        <v>14380</v>
      </c>
      <c r="CU288" s="39">
        <v>9530</v>
      </c>
      <c r="CV288" s="39">
        <v>7380</v>
      </c>
      <c r="CW288" s="39">
        <v>3160</v>
      </c>
      <c r="CX288" s="39">
        <v>1280</v>
      </c>
      <c r="CY288" s="39">
        <v>100</v>
      </c>
      <c r="CZ288" s="39" t="s">
        <v>334</v>
      </c>
      <c r="DA288" s="39">
        <v>44570</v>
      </c>
      <c r="DB288" s="39">
        <v>2890</v>
      </c>
      <c r="DC288" s="39">
        <v>5880</v>
      </c>
      <c r="DD288" s="39">
        <v>14430</v>
      </c>
      <c r="DE288" s="39">
        <v>9560</v>
      </c>
      <c r="DF288" s="39">
        <v>7420</v>
      </c>
      <c r="DG288" s="39">
        <v>3180</v>
      </c>
      <c r="DH288" s="39">
        <v>1310</v>
      </c>
      <c r="DI288" s="39">
        <v>100</v>
      </c>
      <c r="DJ288" s="39" t="s">
        <v>334</v>
      </c>
      <c r="DK288" s="39">
        <v>44760</v>
      </c>
      <c r="DL288" s="39">
        <v>2910</v>
      </c>
      <c r="DM288" s="39">
        <v>5910</v>
      </c>
      <c r="DN288" s="39">
        <v>14470</v>
      </c>
      <c r="DO288" s="39">
        <v>9590</v>
      </c>
      <c r="DP288" s="39">
        <v>7480</v>
      </c>
      <c r="DQ288" s="39">
        <v>3180</v>
      </c>
      <c r="DR288" s="39">
        <v>1310</v>
      </c>
      <c r="DS288" s="39">
        <v>100</v>
      </c>
      <c r="DT288" s="39" t="s">
        <v>334</v>
      </c>
      <c r="DU288" s="39">
        <v>44950</v>
      </c>
      <c r="DV288" s="39">
        <v>2920</v>
      </c>
      <c r="DW288" s="39">
        <v>6000</v>
      </c>
      <c r="DX288" s="39">
        <v>14560</v>
      </c>
      <c r="DY288" s="39">
        <v>9640</v>
      </c>
      <c r="DZ288" s="39">
        <v>7510</v>
      </c>
      <c r="EA288" s="39">
        <v>3190</v>
      </c>
      <c r="EB288" s="39">
        <v>1320</v>
      </c>
      <c r="EC288" s="39">
        <v>90</v>
      </c>
      <c r="ED288" s="39" t="s">
        <v>334</v>
      </c>
      <c r="EE288" s="39">
        <v>45240</v>
      </c>
      <c r="EF288" s="39">
        <v>2950</v>
      </c>
      <c r="EG288" s="39">
        <v>6100</v>
      </c>
      <c r="EH288" s="39">
        <v>14640</v>
      </c>
      <c r="EI288" s="39">
        <v>9710</v>
      </c>
      <c r="EJ288" s="39">
        <v>7540</v>
      </c>
      <c r="EK288" s="39">
        <v>3200</v>
      </c>
      <c r="EL288" s="39">
        <v>1340</v>
      </c>
      <c r="EM288" s="39">
        <v>100</v>
      </c>
      <c r="EN288" s="39" t="s">
        <v>334</v>
      </c>
      <c r="EO288" s="39">
        <v>45570</v>
      </c>
      <c r="EP288" s="39">
        <v>3030</v>
      </c>
      <c r="EQ288" s="39">
        <v>6250</v>
      </c>
      <c r="ER288" s="39">
        <v>14740</v>
      </c>
      <c r="ES288" s="39">
        <v>9760</v>
      </c>
      <c r="ET288" s="39">
        <v>7590</v>
      </c>
      <c r="EU288" s="39">
        <v>3240</v>
      </c>
      <c r="EV288" s="39">
        <v>1350</v>
      </c>
      <c r="EW288" s="39">
        <v>100</v>
      </c>
      <c r="EX288" s="39" t="s">
        <v>334</v>
      </c>
      <c r="EY288" s="39">
        <v>46050</v>
      </c>
      <c r="EZ288" s="39">
        <v>3140</v>
      </c>
      <c r="FA288" s="39">
        <v>6450</v>
      </c>
      <c r="FB288" s="39">
        <v>14850</v>
      </c>
      <c r="FC288" s="39">
        <v>9890</v>
      </c>
      <c r="FD288" s="39">
        <v>7660</v>
      </c>
      <c r="FE288" s="39">
        <v>3260</v>
      </c>
      <c r="FF288" s="39">
        <v>1370</v>
      </c>
      <c r="FG288" s="39">
        <v>100</v>
      </c>
      <c r="FH288" s="39" t="s">
        <v>334</v>
      </c>
      <c r="FI288" s="39">
        <v>46700</v>
      </c>
      <c r="FJ288" s="39">
        <v>3210</v>
      </c>
      <c r="FK288" s="39">
        <v>6530</v>
      </c>
      <c r="FL288" s="39">
        <v>14930</v>
      </c>
      <c r="FM288" s="39">
        <v>9950</v>
      </c>
      <c r="FN288" s="39">
        <v>7670</v>
      </c>
      <c r="FO288" s="39">
        <v>3280</v>
      </c>
      <c r="FP288" s="39">
        <v>1370</v>
      </c>
      <c r="FQ288" s="39">
        <v>100</v>
      </c>
      <c r="FR288" s="39" t="s">
        <v>334</v>
      </c>
      <c r="FS288" s="39">
        <v>47040</v>
      </c>
      <c r="FT288" s="39">
        <v>3230</v>
      </c>
      <c r="FU288" s="39">
        <v>6570</v>
      </c>
      <c r="FV288" s="39">
        <v>14960</v>
      </c>
      <c r="FW288" s="39">
        <v>10010</v>
      </c>
      <c r="FX288" s="39">
        <v>7700</v>
      </c>
      <c r="FY288" s="39">
        <v>3320</v>
      </c>
      <c r="FZ288" s="39">
        <v>1390</v>
      </c>
      <c r="GA288" s="39">
        <v>100</v>
      </c>
      <c r="GB288" s="39" t="s">
        <v>334</v>
      </c>
      <c r="GC288" s="39">
        <v>47270</v>
      </c>
      <c r="GD288" s="39">
        <v>3300</v>
      </c>
      <c r="GE288" s="39">
        <v>6680</v>
      </c>
      <c r="GF288" s="39">
        <v>15020</v>
      </c>
      <c r="GG288" s="39">
        <v>10070</v>
      </c>
      <c r="GH288" s="39">
        <v>7720</v>
      </c>
      <c r="GI288" s="39">
        <v>3320</v>
      </c>
      <c r="GJ288" s="39">
        <v>1400</v>
      </c>
      <c r="GK288" s="39">
        <v>100</v>
      </c>
      <c r="GL288" s="39" t="s">
        <v>334</v>
      </c>
      <c r="GM288" s="39">
        <v>47600</v>
      </c>
      <c r="GN288" s="39">
        <v>3310</v>
      </c>
      <c r="GO288" s="39">
        <v>6770</v>
      </c>
      <c r="GP288" s="39">
        <v>15060</v>
      </c>
      <c r="GQ288" s="39">
        <v>10130</v>
      </c>
      <c r="GR288" s="39">
        <v>7740</v>
      </c>
      <c r="GS288" s="39">
        <v>3360</v>
      </c>
      <c r="GT288" s="39">
        <v>1410</v>
      </c>
      <c r="GU288" s="39">
        <v>100</v>
      </c>
      <c r="GV288" s="39" t="s">
        <v>334</v>
      </c>
      <c r="GW288" s="39">
        <v>47870</v>
      </c>
      <c r="GX288" s="39">
        <v>3360</v>
      </c>
      <c r="GY288" s="39">
        <v>6800</v>
      </c>
      <c r="GZ288" s="39">
        <v>15130</v>
      </c>
      <c r="HA288" s="39">
        <v>10180</v>
      </c>
      <c r="HB288" s="39">
        <v>7820</v>
      </c>
      <c r="HC288" s="39">
        <v>3360</v>
      </c>
      <c r="HD288" s="39">
        <v>1410</v>
      </c>
      <c r="HE288" s="39">
        <v>110</v>
      </c>
      <c r="HF288" s="39" t="s">
        <v>334</v>
      </c>
      <c r="HG288" s="39">
        <v>48160</v>
      </c>
      <c r="HH288" s="39">
        <v>3340</v>
      </c>
      <c r="HI288" s="39">
        <v>6860</v>
      </c>
      <c r="HJ288" s="39">
        <v>15150</v>
      </c>
      <c r="HK288" s="39">
        <v>10260</v>
      </c>
      <c r="HL288" s="39">
        <v>7840</v>
      </c>
      <c r="HM288" s="39">
        <v>3380</v>
      </c>
      <c r="HN288" s="39">
        <v>1420</v>
      </c>
      <c r="HO288" s="39">
        <v>110</v>
      </c>
      <c r="HP288" s="39" t="s">
        <v>334</v>
      </c>
      <c r="HQ288" s="39">
        <v>48350</v>
      </c>
      <c r="HR288" s="39">
        <v>3370</v>
      </c>
      <c r="HS288" s="39">
        <v>6860</v>
      </c>
      <c r="HT288" s="39">
        <v>15200</v>
      </c>
      <c r="HU288" s="39">
        <v>10320</v>
      </c>
      <c r="HV288" s="39">
        <v>7880</v>
      </c>
      <c r="HW288" s="39">
        <v>3410</v>
      </c>
      <c r="HX288" s="39">
        <v>1430</v>
      </c>
      <c r="HY288" s="39">
        <v>110</v>
      </c>
      <c r="HZ288" s="39" t="s">
        <v>334</v>
      </c>
      <c r="IA288" s="39">
        <v>48580</v>
      </c>
      <c r="IB288" s="39">
        <v>3430</v>
      </c>
      <c r="IC288" s="39">
        <v>6940</v>
      </c>
      <c r="ID288" s="39">
        <v>15290</v>
      </c>
      <c r="IE288" s="39">
        <v>10390</v>
      </c>
      <c r="IF288" s="39">
        <v>7890</v>
      </c>
      <c r="IG288" s="39">
        <v>3450</v>
      </c>
      <c r="IH288" s="39">
        <v>1440</v>
      </c>
      <c r="II288" s="39">
        <v>110</v>
      </c>
      <c r="IJ288" s="39" t="s">
        <v>334</v>
      </c>
      <c r="IK288" s="39">
        <v>48930</v>
      </c>
      <c r="IL288" s="39">
        <v>3480</v>
      </c>
      <c r="IM288" s="39">
        <v>7040</v>
      </c>
      <c r="IN288" s="39">
        <v>15350</v>
      </c>
      <c r="IO288" s="39">
        <v>10430</v>
      </c>
      <c r="IP288" s="39">
        <v>7920</v>
      </c>
      <c r="IQ288" s="39">
        <v>3480</v>
      </c>
      <c r="IR288" s="39">
        <v>1440</v>
      </c>
      <c r="IS288" s="39">
        <v>110</v>
      </c>
      <c r="IT288" s="39" t="s">
        <v>334</v>
      </c>
      <c r="IU288" s="39">
        <v>49260</v>
      </c>
      <c r="IV288" s="39">
        <v>3530</v>
      </c>
      <c r="IW288" s="39">
        <v>7130</v>
      </c>
      <c r="IX288" s="39">
        <v>15410</v>
      </c>
      <c r="IY288" s="39">
        <v>10470</v>
      </c>
      <c r="IZ288" s="39">
        <v>7970</v>
      </c>
      <c r="JA288" s="39">
        <v>3500</v>
      </c>
      <c r="JB288" s="39">
        <v>1450</v>
      </c>
      <c r="JC288" s="39">
        <v>110</v>
      </c>
      <c r="JD288" s="39" t="s">
        <v>334</v>
      </c>
      <c r="JE288" s="39">
        <v>49580</v>
      </c>
      <c r="JF288" s="39">
        <v>3550</v>
      </c>
      <c r="JG288" s="39">
        <v>7190</v>
      </c>
      <c r="JH288" s="39">
        <v>15510</v>
      </c>
      <c r="JI288" s="39">
        <v>10600</v>
      </c>
      <c r="JJ288" s="39">
        <v>7990</v>
      </c>
      <c r="JK288" s="39">
        <v>3530</v>
      </c>
      <c r="JL288" s="39">
        <v>1450</v>
      </c>
      <c r="JM288" s="39">
        <v>110</v>
      </c>
      <c r="JN288" s="39" t="s">
        <v>334</v>
      </c>
      <c r="JO288" s="39">
        <v>49920</v>
      </c>
      <c r="JP288" s="39">
        <v>3580</v>
      </c>
      <c r="JQ288" s="39">
        <v>7210</v>
      </c>
      <c r="JR288" s="39">
        <v>15560</v>
      </c>
      <c r="JS288" s="39">
        <v>10630</v>
      </c>
      <c r="JT288" s="39">
        <v>8010</v>
      </c>
      <c r="JU288" s="39">
        <v>3560</v>
      </c>
      <c r="JV288" s="39">
        <v>1460</v>
      </c>
      <c r="JW288" s="39">
        <v>120</v>
      </c>
      <c r="JX288" s="39" t="s">
        <v>334</v>
      </c>
      <c r="JY288" s="39">
        <v>50120</v>
      </c>
      <c r="JZ288" s="39">
        <v>3590</v>
      </c>
      <c r="KA288" s="39">
        <v>7260</v>
      </c>
      <c r="KB288" s="39">
        <v>15560</v>
      </c>
      <c r="KC288" s="39">
        <v>10720</v>
      </c>
      <c r="KD288" s="39">
        <v>8030</v>
      </c>
      <c r="KE288" s="39">
        <v>3590</v>
      </c>
      <c r="KF288" s="39">
        <v>1480</v>
      </c>
      <c r="KG288" s="39">
        <v>120</v>
      </c>
      <c r="KH288" s="39" t="s">
        <v>334</v>
      </c>
      <c r="KI288" s="39">
        <v>50340</v>
      </c>
      <c r="KJ288" s="39">
        <v>3620</v>
      </c>
      <c r="KK288" s="39">
        <v>7270</v>
      </c>
      <c r="KL288" s="39">
        <v>15550</v>
      </c>
      <c r="KM288" s="39">
        <v>10730</v>
      </c>
      <c r="KN288" s="39">
        <v>8050</v>
      </c>
      <c r="KO288" s="39">
        <v>3610</v>
      </c>
      <c r="KP288" s="39">
        <v>1490</v>
      </c>
      <c r="KQ288" s="39">
        <v>120</v>
      </c>
      <c r="KR288" s="39" t="s">
        <v>334</v>
      </c>
      <c r="KS288" s="39">
        <v>50430</v>
      </c>
      <c r="KT288" s="39">
        <v>3640</v>
      </c>
      <c r="KU288" s="39">
        <v>7280</v>
      </c>
      <c r="KV288" s="39">
        <v>15560</v>
      </c>
      <c r="KW288" s="39">
        <v>10750</v>
      </c>
      <c r="KX288" s="39">
        <v>8050</v>
      </c>
      <c r="KY288" s="39">
        <v>3630</v>
      </c>
      <c r="KZ288" s="39">
        <v>1510</v>
      </c>
      <c r="LA288" s="39">
        <v>130</v>
      </c>
      <c r="LB288" s="39" t="s">
        <v>334</v>
      </c>
      <c r="LC288" s="39">
        <v>50530</v>
      </c>
      <c r="LD288" t="str">
        <f>INDEX(Lookup!$F$2:$F$375, MATCH(D288,Lookup!$A$2:$A$375,0))</f>
        <v>:</v>
      </c>
    </row>
    <row r="289" spans="2:316" ht="15" customHeight="1" x14ac:dyDescent="0.25">
      <c r="B289" s="1" t="s">
        <v>342</v>
      </c>
      <c r="C289" s="42">
        <v>1725</v>
      </c>
      <c r="D289" s="42" t="s">
        <v>905</v>
      </c>
      <c r="E289" s="37" t="s">
        <v>906</v>
      </c>
      <c r="F289" s="38">
        <v>6480</v>
      </c>
      <c r="G289" s="38">
        <v>11190</v>
      </c>
      <c r="H289" s="38">
        <v>7870</v>
      </c>
      <c r="I289" s="38">
        <v>3260</v>
      </c>
      <c r="J289" s="38">
        <v>1410</v>
      </c>
      <c r="K289" s="38">
        <v>1000</v>
      </c>
      <c r="L289" s="38">
        <v>370</v>
      </c>
      <c r="M289" s="38">
        <v>40</v>
      </c>
      <c r="N289" s="38" t="s">
        <v>334</v>
      </c>
      <c r="O289" s="39">
        <v>31610</v>
      </c>
      <c r="P289" s="39">
        <v>6530</v>
      </c>
      <c r="Q289" s="39">
        <v>11330</v>
      </c>
      <c r="R289" s="39">
        <v>7860</v>
      </c>
      <c r="S289" s="39">
        <v>3240</v>
      </c>
      <c r="T289" s="39">
        <v>1410</v>
      </c>
      <c r="U289" s="39">
        <v>970</v>
      </c>
      <c r="V289" s="39">
        <v>360</v>
      </c>
      <c r="W289" s="39">
        <v>40</v>
      </c>
      <c r="X289" s="39" t="s">
        <v>334</v>
      </c>
      <c r="Y289" s="39">
        <v>31730</v>
      </c>
      <c r="Z289" s="39">
        <v>6760</v>
      </c>
      <c r="AA289" s="39">
        <v>11380</v>
      </c>
      <c r="AB289" s="39">
        <v>7830</v>
      </c>
      <c r="AC289" s="39">
        <v>3210</v>
      </c>
      <c r="AD289" s="39">
        <v>1420</v>
      </c>
      <c r="AE289" s="39">
        <v>940</v>
      </c>
      <c r="AF289" s="39">
        <v>310</v>
      </c>
      <c r="AG289" s="39">
        <v>40</v>
      </c>
      <c r="AH289" s="39" t="s">
        <v>334</v>
      </c>
      <c r="AI289" s="39">
        <v>31880</v>
      </c>
      <c r="AJ289" s="39">
        <v>6620</v>
      </c>
      <c r="AK289" s="39">
        <v>11660</v>
      </c>
      <c r="AL289" s="39">
        <v>8020</v>
      </c>
      <c r="AM289" s="39">
        <v>3230</v>
      </c>
      <c r="AN289" s="39">
        <v>1460</v>
      </c>
      <c r="AO289" s="39">
        <v>930</v>
      </c>
      <c r="AP289" s="39">
        <v>300</v>
      </c>
      <c r="AQ289" s="39">
        <v>40</v>
      </c>
      <c r="AR289" s="39" t="s">
        <v>334</v>
      </c>
      <c r="AS289" s="39">
        <v>32260</v>
      </c>
      <c r="AT289" s="39">
        <v>6550</v>
      </c>
      <c r="AU289" s="39">
        <v>11980</v>
      </c>
      <c r="AV289" s="39">
        <v>7850</v>
      </c>
      <c r="AW289" s="39">
        <v>3300</v>
      </c>
      <c r="AX289" s="39">
        <v>1430</v>
      </c>
      <c r="AY289" s="39">
        <v>940</v>
      </c>
      <c r="AZ289" s="39">
        <v>300</v>
      </c>
      <c r="BA289" s="39">
        <v>40</v>
      </c>
      <c r="BB289" s="39" t="s">
        <v>334</v>
      </c>
      <c r="BC289" s="39">
        <v>32380</v>
      </c>
      <c r="BD289" s="39">
        <v>6270</v>
      </c>
      <c r="BE289" s="39">
        <v>12110</v>
      </c>
      <c r="BF289" s="39">
        <v>7920</v>
      </c>
      <c r="BG289" s="39">
        <v>3350</v>
      </c>
      <c r="BH289" s="39">
        <v>1440</v>
      </c>
      <c r="BI289" s="39">
        <v>940</v>
      </c>
      <c r="BJ289" s="39">
        <v>300</v>
      </c>
      <c r="BK289" s="39">
        <v>30</v>
      </c>
      <c r="BL289" s="39" t="s">
        <v>334</v>
      </c>
      <c r="BM289" s="39">
        <v>32360</v>
      </c>
      <c r="BN289" s="39">
        <v>6260</v>
      </c>
      <c r="BO289" s="39">
        <v>12140</v>
      </c>
      <c r="BP289" s="39">
        <v>7940</v>
      </c>
      <c r="BQ289" s="39">
        <v>3360</v>
      </c>
      <c r="BR289" s="39">
        <v>1460</v>
      </c>
      <c r="BS289" s="39">
        <v>950</v>
      </c>
      <c r="BT289" s="39">
        <v>300</v>
      </c>
      <c r="BU289" s="39">
        <v>30</v>
      </c>
      <c r="BV289" s="39" t="s">
        <v>334</v>
      </c>
      <c r="BW289" s="39">
        <v>32440</v>
      </c>
      <c r="BX289" s="39">
        <v>6050</v>
      </c>
      <c r="BY289" s="39">
        <v>12190</v>
      </c>
      <c r="BZ289" s="39">
        <v>7980</v>
      </c>
      <c r="CA289" s="39">
        <v>3360</v>
      </c>
      <c r="CB289" s="39">
        <v>1460</v>
      </c>
      <c r="CC289" s="39">
        <v>950</v>
      </c>
      <c r="CD289" s="39">
        <v>300</v>
      </c>
      <c r="CE289" s="39">
        <v>30</v>
      </c>
      <c r="CF289" s="39" t="s">
        <v>334</v>
      </c>
      <c r="CG289" s="39">
        <v>32330</v>
      </c>
      <c r="CH289" s="39">
        <v>6070</v>
      </c>
      <c r="CI289" s="39">
        <v>12210</v>
      </c>
      <c r="CJ289" s="39">
        <v>8090</v>
      </c>
      <c r="CK289" s="39">
        <v>3440</v>
      </c>
      <c r="CL289" s="39">
        <v>1480</v>
      </c>
      <c r="CM289" s="39">
        <v>1000</v>
      </c>
      <c r="CN289" s="39">
        <v>310</v>
      </c>
      <c r="CO289" s="39">
        <v>30</v>
      </c>
      <c r="CP289" s="39" t="s">
        <v>334</v>
      </c>
      <c r="CQ289" s="39">
        <v>32630</v>
      </c>
      <c r="CR289" s="39">
        <v>6140</v>
      </c>
      <c r="CS289" s="39">
        <v>12220</v>
      </c>
      <c r="CT289" s="39">
        <v>8100</v>
      </c>
      <c r="CU289" s="39">
        <v>3760</v>
      </c>
      <c r="CV289" s="39">
        <v>1590</v>
      </c>
      <c r="CW289" s="39">
        <v>1060</v>
      </c>
      <c r="CX289" s="39">
        <v>310</v>
      </c>
      <c r="CY289" s="39">
        <v>30</v>
      </c>
      <c r="CZ289" s="39" t="s">
        <v>334</v>
      </c>
      <c r="DA289" s="39">
        <v>33200</v>
      </c>
      <c r="DB289" s="39">
        <v>6130</v>
      </c>
      <c r="DC289" s="39">
        <v>12260</v>
      </c>
      <c r="DD289" s="39">
        <v>8140</v>
      </c>
      <c r="DE289" s="39">
        <v>3960</v>
      </c>
      <c r="DF289" s="39">
        <v>1680</v>
      </c>
      <c r="DG289" s="39">
        <v>1160</v>
      </c>
      <c r="DH289" s="39">
        <v>330</v>
      </c>
      <c r="DI289" s="39">
        <v>30</v>
      </c>
      <c r="DJ289" s="39" t="s">
        <v>334</v>
      </c>
      <c r="DK289" s="39">
        <v>33680</v>
      </c>
      <c r="DL289" s="39">
        <v>6130</v>
      </c>
      <c r="DM289" s="39">
        <v>12280</v>
      </c>
      <c r="DN289" s="39">
        <v>8260</v>
      </c>
      <c r="DO289" s="39">
        <v>4120</v>
      </c>
      <c r="DP289" s="39">
        <v>1750</v>
      </c>
      <c r="DQ289" s="39">
        <v>1220</v>
      </c>
      <c r="DR289" s="39">
        <v>330</v>
      </c>
      <c r="DS289" s="39">
        <v>30</v>
      </c>
      <c r="DT289" s="39" t="s">
        <v>334</v>
      </c>
      <c r="DU289" s="39">
        <v>34110</v>
      </c>
      <c r="DV289" s="39">
        <v>6140</v>
      </c>
      <c r="DW289" s="39">
        <v>12360</v>
      </c>
      <c r="DX289" s="39">
        <v>8360</v>
      </c>
      <c r="DY289" s="39">
        <v>4260</v>
      </c>
      <c r="DZ289" s="39">
        <v>1810</v>
      </c>
      <c r="EA289" s="39">
        <v>1250</v>
      </c>
      <c r="EB289" s="39">
        <v>340</v>
      </c>
      <c r="EC289" s="39">
        <v>30</v>
      </c>
      <c r="ED289" s="39" t="s">
        <v>334</v>
      </c>
      <c r="EE289" s="39">
        <v>34540</v>
      </c>
      <c r="EF289" s="39">
        <v>6170</v>
      </c>
      <c r="EG289" s="39">
        <v>12460</v>
      </c>
      <c r="EH289" s="39">
        <v>8440</v>
      </c>
      <c r="EI289" s="39">
        <v>4410</v>
      </c>
      <c r="EJ289" s="39">
        <v>1850</v>
      </c>
      <c r="EK289" s="39">
        <v>1290</v>
      </c>
      <c r="EL289" s="39">
        <v>350</v>
      </c>
      <c r="EM289" s="39">
        <v>30</v>
      </c>
      <c r="EN289" s="39" t="s">
        <v>334</v>
      </c>
      <c r="EO289" s="39">
        <v>34990</v>
      </c>
      <c r="EP289" s="39">
        <v>6250</v>
      </c>
      <c r="EQ289" s="39">
        <v>12550</v>
      </c>
      <c r="ER289" s="39">
        <v>8500</v>
      </c>
      <c r="ES289" s="39">
        <v>4690</v>
      </c>
      <c r="ET289" s="39">
        <v>1870</v>
      </c>
      <c r="EU289" s="39">
        <v>1460</v>
      </c>
      <c r="EV289" s="39">
        <v>340</v>
      </c>
      <c r="EW289" s="39">
        <v>30</v>
      </c>
      <c r="EX289" s="39" t="s">
        <v>334</v>
      </c>
      <c r="EY289" s="39">
        <v>35680</v>
      </c>
      <c r="EZ289" s="39">
        <v>6310</v>
      </c>
      <c r="FA289" s="39">
        <v>12660</v>
      </c>
      <c r="FB289" s="39">
        <v>8540</v>
      </c>
      <c r="FC289" s="39">
        <v>4720</v>
      </c>
      <c r="FD289" s="39">
        <v>1870</v>
      </c>
      <c r="FE289" s="39">
        <v>1550</v>
      </c>
      <c r="FF289" s="39">
        <v>340</v>
      </c>
      <c r="FG289" s="39">
        <v>30</v>
      </c>
      <c r="FH289" s="39" t="s">
        <v>334</v>
      </c>
      <c r="FI289" s="39">
        <v>36010</v>
      </c>
      <c r="FJ289" s="39">
        <v>6340</v>
      </c>
      <c r="FK289" s="39">
        <v>12690</v>
      </c>
      <c r="FL289" s="39">
        <v>8570</v>
      </c>
      <c r="FM289" s="39">
        <v>4780</v>
      </c>
      <c r="FN289" s="39">
        <v>1870</v>
      </c>
      <c r="FO289" s="39">
        <v>1560</v>
      </c>
      <c r="FP289" s="39">
        <v>340</v>
      </c>
      <c r="FQ289" s="39">
        <v>30</v>
      </c>
      <c r="FR289" s="39" t="s">
        <v>334</v>
      </c>
      <c r="FS289" s="39">
        <v>36170</v>
      </c>
      <c r="FT289" s="39">
        <v>6330</v>
      </c>
      <c r="FU289" s="39">
        <v>12720</v>
      </c>
      <c r="FV289" s="39">
        <v>8570</v>
      </c>
      <c r="FW289" s="39">
        <v>4790</v>
      </c>
      <c r="FX289" s="39">
        <v>1930</v>
      </c>
      <c r="FY289" s="39">
        <v>1500</v>
      </c>
      <c r="FZ289" s="39">
        <v>330</v>
      </c>
      <c r="GA289" s="39">
        <v>30</v>
      </c>
      <c r="GB289" s="39" t="s">
        <v>334</v>
      </c>
      <c r="GC289" s="39">
        <v>36210</v>
      </c>
      <c r="GD289" s="39">
        <v>6230</v>
      </c>
      <c r="GE289" s="39">
        <v>12790</v>
      </c>
      <c r="GF289" s="39">
        <v>8620</v>
      </c>
      <c r="GG289" s="39">
        <v>4810</v>
      </c>
      <c r="GH289" s="39">
        <v>1940</v>
      </c>
      <c r="GI289" s="39">
        <v>1500</v>
      </c>
      <c r="GJ289" s="39">
        <v>330</v>
      </c>
      <c r="GK289" s="39">
        <v>30</v>
      </c>
      <c r="GL289" s="39" t="s">
        <v>334</v>
      </c>
      <c r="GM289" s="39">
        <v>36250</v>
      </c>
      <c r="GN289" s="39">
        <v>6160</v>
      </c>
      <c r="GO289" s="39">
        <v>12850</v>
      </c>
      <c r="GP289" s="39">
        <v>8730</v>
      </c>
      <c r="GQ289" s="39">
        <v>4890</v>
      </c>
      <c r="GR289" s="39">
        <v>1960</v>
      </c>
      <c r="GS289" s="39">
        <v>1500</v>
      </c>
      <c r="GT289" s="39">
        <v>330</v>
      </c>
      <c r="GU289" s="39">
        <v>30</v>
      </c>
      <c r="GV289" s="39" t="s">
        <v>334</v>
      </c>
      <c r="GW289" s="39">
        <v>36440</v>
      </c>
      <c r="GX289" s="39">
        <v>6150</v>
      </c>
      <c r="GY289" s="39">
        <v>12980</v>
      </c>
      <c r="GZ289" s="39">
        <v>8720</v>
      </c>
      <c r="HA289" s="39">
        <v>4950</v>
      </c>
      <c r="HB289" s="39">
        <v>1960</v>
      </c>
      <c r="HC289" s="39">
        <v>1500</v>
      </c>
      <c r="HD289" s="39">
        <v>330</v>
      </c>
      <c r="HE289" s="39">
        <v>30</v>
      </c>
      <c r="HF289" s="39" t="s">
        <v>334</v>
      </c>
      <c r="HG289" s="39">
        <v>36610</v>
      </c>
      <c r="HH289" s="39">
        <v>6100</v>
      </c>
      <c r="HI289" s="39">
        <v>12990</v>
      </c>
      <c r="HJ289" s="39">
        <v>8740</v>
      </c>
      <c r="HK289" s="39">
        <v>4960</v>
      </c>
      <c r="HL289" s="39">
        <v>1950</v>
      </c>
      <c r="HM289" s="39">
        <v>1500</v>
      </c>
      <c r="HN289" s="39">
        <v>330</v>
      </c>
      <c r="HO289" s="39">
        <v>30</v>
      </c>
      <c r="HP289" s="39" t="s">
        <v>334</v>
      </c>
      <c r="HQ289" s="39">
        <v>36580</v>
      </c>
      <c r="HR289" s="39">
        <v>5980</v>
      </c>
      <c r="HS289" s="39">
        <v>13040</v>
      </c>
      <c r="HT289" s="39">
        <v>8830</v>
      </c>
      <c r="HU289" s="39">
        <v>4970</v>
      </c>
      <c r="HV289" s="39">
        <v>1950</v>
      </c>
      <c r="HW289" s="39">
        <v>1510</v>
      </c>
      <c r="HX289" s="39">
        <v>320</v>
      </c>
      <c r="HY289" s="39">
        <v>30</v>
      </c>
      <c r="HZ289" s="39" t="s">
        <v>334</v>
      </c>
      <c r="IA289" s="39">
        <v>36620</v>
      </c>
      <c r="IB289" s="39">
        <v>6010</v>
      </c>
      <c r="IC289" s="39">
        <v>13110</v>
      </c>
      <c r="ID289" s="39">
        <v>8910</v>
      </c>
      <c r="IE289" s="39">
        <v>4960</v>
      </c>
      <c r="IF289" s="39">
        <v>1970</v>
      </c>
      <c r="IG289" s="39">
        <v>1520</v>
      </c>
      <c r="IH289" s="39">
        <v>320</v>
      </c>
      <c r="II289" s="39">
        <v>30</v>
      </c>
      <c r="IJ289" s="39" t="s">
        <v>334</v>
      </c>
      <c r="IK289" s="39">
        <v>36820</v>
      </c>
      <c r="IL289" s="39">
        <v>6030</v>
      </c>
      <c r="IM289" s="39">
        <v>13120</v>
      </c>
      <c r="IN289" s="39">
        <v>8970</v>
      </c>
      <c r="IO289" s="39">
        <v>4970</v>
      </c>
      <c r="IP289" s="39">
        <v>1980</v>
      </c>
      <c r="IQ289" s="39">
        <v>1520</v>
      </c>
      <c r="IR289" s="39">
        <v>320</v>
      </c>
      <c r="IS289" s="39">
        <v>30</v>
      </c>
      <c r="IT289" s="39" t="s">
        <v>334</v>
      </c>
      <c r="IU289" s="39">
        <v>36930</v>
      </c>
      <c r="IV289" s="39">
        <v>6070</v>
      </c>
      <c r="IW289" s="39">
        <v>13170</v>
      </c>
      <c r="IX289" s="39">
        <v>9040</v>
      </c>
      <c r="IY289" s="39">
        <v>5000</v>
      </c>
      <c r="IZ289" s="39">
        <v>1980</v>
      </c>
      <c r="JA289" s="39">
        <v>1520</v>
      </c>
      <c r="JB289" s="39">
        <v>320</v>
      </c>
      <c r="JC289" s="39">
        <v>30</v>
      </c>
      <c r="JD289" s="39" t="s">
        <v>334</v>
      </c>
      <c r="JE289" s="39">
        <v>37130</v>
      </c>
      <c r="JF289" s="39">
        <v>6080</v>
      </c>
      <c r="JG289" s="39">
        <v>13180</v>
      </c>
      <c r="JH289" s="39">
        <v>9060</v>
      </c>
      <c r="JI289" s="39">
        <v>5010</v>
      </c>
      <c r="JJ289" s="39">
        <v>1980</v>
      </c>
      <c r="JK289" s="39">
        <v>1550</v>
      </c>
      <c r="JL289" s="39">
        <v>320</v>
      </c>
      <c r="JM289" s="39">
        <v>30</v>
      </c>
      <c r="JN289" s="39" t="s">
        <v>334</v>
      </c>
      <c r="JO289" s="39">
        <v>37190</v>
      </c>
      <c r="JP289" s="39">
        <v>6120</v>
      </c>
      <c r="JQ289" s="39">
        <v>13200</v>
      </c>
      <c r="JR289" s="39">
        <v>9100</v>
      </c>
      <c r="JS289" s="39">
        <v>5050</v>
      </c>
      <c r="JT289" s="39">
        <v>1990</v>
      </c>
      <c r="JU289" s="39">
        <v>1550</v>
      </c>
      <c r="JV289" s="39">
        <v>320</v>
      </c>
      <c r="JW289" s="39">
        <v>30</v>
      </c>
      <c r="JX289" s="39" t="s">
        <v>334</v>
      </c>
      <c r="JY289" s="39">
        <v>37350</v>
      </c>
      <c r="JZ289" s="39">
        <v>6140</v>
      </c>
      <c r="KA289" s="39">
        <v>13270</v>
      </c>
      <c r="KB289" s="39">
        <v>9170</v>
      </c>
      <c r="KC289" s="39">
        <v>5170</v>
      </c>
      <c r="KD289" s="39">
        <v>1990</v>
      </c>
      <c r="KE289" s="39">
        <v>1560</v>
      </c>
      <c r="KF289" s="39">
        <v>320</v>
      </c>
      <c r="KG289" s="39">
        <v>30</v>
      </c>
      <c r="KH289" s="39" t="s">
        <v>334</v>
      </c>
      <c r="KI289" s="39">
        <v>37640</v>
      </c>
      <c r="KJ289" s="39">
        <v>6140</v>
      </c>
      <c r="KK289" s="39">
        <v>13270</v>
      </c>
      <c r="KL289" s="39">
        <v>9200</v>
      </c>
      <c r="KM289" s="39">
        <v>5140</v>
      </c>
      <c r="KN289" s="39">
        <v>1990</v>
      </c>
      <c r="KO289" s="39">
        <v>1570</v>
      </c>
      <c r="KP289" s="39">
        <v>320</v>
      </c>
      <c r="KQ289" s="39">
        <v>20</v>
      </c>
      <c r="KR289" s="39" t="s">
        <v>334</v>
      </c>
      <c r="KS289" s="39">
        <v>37650</v>
      </c>
      <c r="KT289" s="39">
        <v>6160</v>
      </c>
      <c r="KU289" s="39">
        <v>13280</v>
      </c>
      <c r="KV289" s="39">
        <v>9180</v>
      </c>
      <c r="KW289" s="39">
        <v>5140</v>
      </c>
      <c r="KX289" s="39">
        <v>2010</v>
      </c>
      <c r="KY289" s="39">
        <v>1570</v>
      </c>
      <c r="KZ289" s="39">
        <v>320</v>
      </c>
      <c r="LA289" s="39">
        <v>20</v>
      </c>
      <c r="LB289" s="39" t="s">
        <v>334</v>
      </c>
      <c r="LC289" s="39">
        <v>37680</v>
      </c>
      <c r="LD289" t="str">
        <f>INDEX(Lookup!$F$2:$F$375, MATCH(D289,Lookup!$A$2:$A$375,0))</f>
        <v>:</v>
      </c>
    </row>
    <row r="290" spans="2:316" ht="15" customHeight="1" x14ac:dyDescent="0.25">
      <c r="B290" s="1" t="s">
        <v>342</v>
      </c>
      <c r="C290" s="42">
        <v>1730</v>
      </c>
      <c r="D290" s="42" t="s">
        <v>907</v>
      </c>
      <c r="E290" s="37" t="s">
        <v>908</v>
      </c>
      <c r="F290" s="38">
        <v>560</v>
      </c>
      <c r="G290" s="38">
        <v>1440</v>
      </c>
      <c r="H290" s="38">
        <v>7020</v>
      </c>
      <c r="I290" s="38">
        <v>6950</v>
      </c>
      <c r="J290" s="38">
        <v>6230</v>
      </c>
      <c r="K290" s="38">
        <v>5710</v>
      </c>
      <c r="L290" s="38">
        <v>2960</v>
      </c>
      <c r="M290" s="38">
        <v>220</v>
      </c>
      <c r="N290" s="38" t="s">
        <v>334</v>
      </c>
      <c r="O290" s="39">
        <v>31090</v>
      </c>
      <c r="P290" s="39">
        <v>550</v>
      </c>
      <c r="Q290" s="39">
        <v>1510</v>
      </c>
      <c r="R290" s="39">
        <v>7020</v>
      </c>
      <c r="S290" s="39">
        <v>6980</v>
      </c>
      <c r="T290" s="39">
        <v>6290</v>
      </c>
      <c r="U290" s="39">
        <v>5650</v>
      </c>
      <c r="V290" s="39">
        <v>2940</v>
      </c>
      <c r="W290" s="39">
        <v>220</v>
      </c>
      <c r="X290" s="39" t="s">
        <v>334</v>
      </c>
      <c r="Y290" s="39">
        <v>31150</v>
      </c>
      <c r="Z290" s="39">
        <v>610</v>
      </c>
      <c r="AA290" s="39">
        <v>1590</v>
      </c>
      <c r="AB290" s="39">
        <v>7030</v>
      </c>
      <c r="AC290" s="39">
        <v>7210</v>
      </c>
      <c r="AD290" s="39">
        <v>6410</v>
      </c>
      <c r="AE290" s="39">
        <v>5600</v>
      </c>
      <c r="AF290" s="39">
        <v>2830</v>
      </c>
      <c r="AG290" s="39">
        <v>210</v>
      </c>
      <c r="AH290" s="39" t="s">
        <v>334</v>
      </c>
      <c r="AI290" s="39">
        <v>31490</v>
      </c>
      <c r="AJ290" s="39">
        <v>620</v>
      </c>
      <c r="AK290" s="39">
        <v>1480</v>
      </c>
      <c r="AL290" s="39">
        <v>7290</v>
      </c>
      <c r="AM290" s="39">
        <v>7270</v>
      </c>
      <c r="AN290" s="39">
        <v>6510</v>
      </c>
      <c r="AO290" s="39">
        <v>5590</v>
      </c>
      <c r="AP290" s="39">
        <v>2890</v>
      </c>
      <c r="AQ290" s="39">
        <v>210</v>
      </c>
      <c r="AR290" s="39" t="s">
        <v>334</v>
      </c>
      <c r="AS290" s="39">
        <v>31860</v>
      </c>
      <c r="AT290" s="39">
        <v>630</v>
      </c>
      <c r="AU290" s="39">
        <v>1500</v>
      </c>
      <c r="AV290" s="39">
        <v>7320</v>
      </c>
      <c r="AW290" s="39">
        <v>7280</v>
      </c>
      <c r="AX290" s="39">
        <v>6570</v>
      </c>
      <c r="AY290" s="39">
        <v>5590</v>
      </c>
      <c r="AZ290" s="39">
        <v>2930</v>
      </c>
      <c r="BA290" s="39">
        <v>210</v>
      </c>
      <c r="BB290" s="39" t="s">
        <v>334</v>
      </c>
      <c r="BC290" s="39">
        <v>32030</v>
      </c>
      <c r="BD290" s="39">
        <v>610</v>
      </c>
      <c r="BE290" s="39">
        <v>1510</v>
      </c>
      <c r="BF290" s="39">
        <v>7420</v>
      </c>
      <c r="BG290" s="39">
        <v>7300</v>
      </c>
      <c r="BH290" s="39">
        <v>6630</v>
      </c>
      <c r="BI290" s="39">
        <v>5660</v>
      </c>
      <c r="BJ290" s="39">
        <v>2990</v>
      </c>
      <c r="BK290" s="39">
        <v>210</v>
      </c>
      <c r="BL290" s="39" t="s">
        <v>334</v>
      </c>
      <c r="BM290" s="39">
        <v>32320</v>
      </c>
      <c r="BN290" s="39">
        <v>610</v>
      </c>
      <c r="BO290" s="39">
        <v>1520</v>
      </c>
      <c r="BP290" s="39">
        <v>7490</v>
      </c>
      <c r="BQ290" s="39">
        <v>7370</v>
      </c>
      <c r="BR290" s="39">
        <v>6680</v>
      </c>
      <c r="BS290" s="39">
        <v>5720</v>
      </c>
      <c r="BT290" s="39">
        <v>3030</v>
      </c>
      <c r="BU290" s="39">
        <v>210</v>
      </c>
      <c r="BV290" s="39" t="s">
        <v>334</v>
      </c>
      <c r="BW290" s="39">
        <v>32630</v>
      </c>
      <c r="BX290" s="39">
        <v>610</v>
      </c>
      <c r="BY290" s="39">
        <v>1520</v>
      </c>
      <c r="BZ290" s="39">
        <v>7550</v>
      </c>
      <c r="CA290" s="39">
        <v>7420</v>
      </c>
      <c r="CB290" s="39">
        <v>6690</v>
      </c>
      <c r="CC290" s="39">
        <v>5750</v>
      </c>
      <c r="CD290" s="39">
        <v>3080</v>
      </c>
      <c r="CE290" s="39">
        <v>210</v>
      </c>
      <c r="CF290" s="39" t="s">
        <v>334</v>
      </c>
      <c r="CG290" s="39">
        <v>32830</v>
      </c>
      <c r="CH290" s="39">
        <v>620</v>
      </c>
      <c r="CI290" s="39">
        <v>1520</v>
      </c>
      <c r="CJ290" s="39">
        <v>7600</v>
      </c>
      <c r="CK290" s="39">
        <v>7400</v>
      </c>
      <c r="CL290" s="39">
        <v>6760</v>
      </c>
      <c r="CM290" s="39">
        <v>5830</v>
      </c>
      <c r="CN290" s="39">
        <v>3180</v>
      </c>
      <c r="CO290" s="39">
        <v>210</v>
      </c>
      <c r="CP290" s="39" t="s">
        <v>334</v>
      </c>
      <c r="CQ290" s="39">
        <v>33110</v>
      </c>
      <c r="CR290" s="39">
        <v>640</v>
      </c>
      <c r="CS290" s="39">
        <v>1500</v>
      </c>
      <c r="CT290" s="39">
        <v>7600</v>
      </c>
      <c r="CU290" s="39">
        <v>7420</v>
      </c>
      <c r="CV290" s="39">
        <v>6840</v>
      </c>
      <c r="CW290" s="39">
        <v>5920</v>
      </c>
      <c r="CX290" s="39">
        <v>3290</v>
      </c>
      <c r="CY290" s="39">
        <v>210</v>
      </c>
      <c r="CZ290" s="39" t="s">
        <v>334</v>
      </c>
      <c r="DA290" s="39">
        <v>33420</v>
      </c>
      <c r="DB290" s="39">
        <v>650</v>
      </c>
      <c r="DC290" s="39">
        <v>1560</v>
      </c>
      <c r="DD290" s="39">
        <v>7670</v>
      </c>
      <c r="DE290" s="39">
        <v>7510</v>
      </c>
      <c r="DF290" s="39">
        <v>6910</v>
      </c>
      <c r="DG290" s="39">
        <v>5960</v>
      </c>
      <c r="DH290" s="39">
        <v>3350</v>
      </c>
      <c r="DI290" s="39">
        <v>210</v>
      </c>
      <c r="DJ290" s="39" t="s">
        <v>334</v>
      </c>
      <c r="DK290" s="39">
        <v>33810</v>
      </c>
      <c r="DL290" s="39">
        <v>660</v>
      </c>
      <c r="DM290" s="39">
        <v>1630</v>
      </c>
      <c r="DN290" s="39">
        <v>7720</v>
      </c>
      <c r="DO290" s="39">
        <v>7620</v>
      </c>
      <c r="DP290" s="39">
        <v>6990</v>
      </c>
      <c r="DQ290" s="39">
        <v>6010</v>
      </c>
      <c r="DR290" s="39">
        <v>3430</v>
      </c>
      <c r="DS290" s="39">
        <v>210</v>
      </c>
      <c r="DT290" s="39" t="s">
        <v>334</v>
      </c>
      <c r="DU290" s="39">
        <v>34270</v>
      </c>
      <c r="DV290" s="39">
        <v>660</v>
      </c>
      <c r="DW290" s="39">
        <v>1670</v>
      </c>
      <c r="DX290" s="39">
        <v>7860</v>
      </c>
      <c r="DY290" s="39">
        <v>7760</v>
      </c>
      <c r="DZ290" s="39">
        <v>7150</v>
      </c>
      <c r="EA290" s="39">
        <v>6060</v>
      </c>
      <c r="EB290" s="39">
        <v>3490</v>
      </c>
      <c r="EC290" s="39">
        <v>220</v>
      </c>
      <c r="ED290" s="39" t="s">
        <v>334</v>
      </c>
      <c r="EE290" s="39">
        <v>34860</v>
      </c>
      <c r="EF290" s="39">
        <v>680</v>
      </c>
      <c r="EG290" s="39">
        <v>1740</v>
      </c>
      <c r="EH290" s="39">
        <v>8080</v>
      </c>
      <c r="EI290" s="39">
        <v>7930</v>
      </c>
      <c r="EJ290" s="39">
        <v>7210</v>
      </c>
      <c r="EK290" s="39">
        <v>6140</v>
      </c>
      <c r="EL290" s="39">
        <v>3550</v>
      </c>
      <c r="EM290" s="39">
        <v>220</v>
      </c>
      <c r="EN290" s="39" t="s">
        <v>334</v>
      </c>
      <c r="EO290" s="39">
        <v>35530</v>
      </c>
      <c r="EP290" s="39">
        <v>680</v>
      </c>
      <c r="EQ290" s="39">
        <v>1780</v>
      </c>
      <c r="ER290" s="39">
        <v>8220</v>
      </c>
      <c r="ES290" s="39">
        <v>8070</v>
      </c>
      <c r="ET290" s="39">
        <v>7220</v>
      </c>
      <c r="EU290" s="39">
        <v>6270</v>
      </c>
      <c r="EV290" s="39">
        <v>3490</v>
      </c>
      <c r="EW290" s="39">
        <v>220</v>
      </c>
      <c r="EX290" s="39" t="s">
        <v>334</v>
      </c>
      <c r="EY290" s="39">
        <v>35970</v>
      </c>
      <c r="EZ290" s="39">
        <v>690</v>
      </c>
      <c r="FA290" s="39">
        <v>1820</v>
      </c>
      <c r="FB290" s="39">
        <v>8330</v>
      </c>
      <c r="FC290" s="39">
        <v>8160</v>
      </c>
      <c r="FD290" s="39">
        <v>7280</v>
      </c>
      <c r="FE290" s="39">
        <v>6340</v>
      </c>
      <c r="FF290" s="39">
        <v>3510</v>
      </c>
      <c r="FG290" s="39">
        <v>220</v>
      </c>
      <c r="FH290" s="39" t="s">
        <v>334</v>
      </c>
      <c r="FI290" s="39">
        <v>36340</v>
      </c>
      <c r="FJ290" s="39">
        <v>700</v>
      </c>
      <c r="FK290" s="39">
        <v>1860</v>
      </c>
      <c r="FL290" s="39">
        <v>8350</v>
      </c>
      <c r="FM290" s="39">
        <v>8180</v>
      </c>
      <c r="FN290" s="39">
        <v>7300</v>
      </c>
      <c r="FO290" s="39">
        <v>6350</v>
      </c>
      <c r="FP290" s="39">
        <v>3510</v>
      </c>
      <c r="FQ290" s="39">
        <v>220</v>
      </c>
      <c r="FR290" s="39" t="s">
        <v>334</v>
      </c>
      <c r="FS290" s="39">
        <v>36460</v>
      </c>
      <c r="FT290" s="39">
        <v>720</v>
      </c>
      <c r="FU290" s="39">
        <v>1840</v>
      </c>
      <c r="FV290" s="39">
        <v>8370</v>
      </c>
      <c r="FW290" s="39">
        <v>8160</v>
      </c>
      <c r="FX290" s="39">
        <v>7300</v>
      </c>
      <c r="FY290" s="39">
        <v>6350</v>
      </c>
      <c r="FZ290" s="39">
        <v>3510</v>
      </c>
      <c r="GA290" s="39">
        <v>220</v>
      </c>
      <c r="GB290" s="39" t="s">
        <v>334</v>
      </c>
      <c r="GC290" s="39">
        <v>36470</v>
      </c>
      <c r="GD290" s="39">
        <v>700</v>
      </c>
      <c r="GE290" s="39">
        <v>1830</v>
      </c>
      <c r="GF290" s="39">
        <v>8420</v>
      </c>
      <c r="GG290" s="39">
        <v>8160</v>
      </c>
      <c r="GH290" s="39">
        <v>7300</v>
      </c>
      <c r="GI290" s="39">
        <v>6360</v>
      </c>
      <c r="GJ290" s="39">
        <v>3510</v>
      </c>
      <c r="GK290" s="39">
        <v>230</v>
      </c>
      <c r="GL290" s="39" t="s">
        <v>334</v>
      </c>
      <c r="GM290" s="39">
        <v>36510</v>
      </c>
      <c r="GN290" s="39">
        <v>710</v>
      </c>
      <c r="GO290" s="39">
        <v>1840</v>
      </c>
      <c r="GP290" s="39">
        <v>8500</v>
      </c>
      <c r="GQ290" s="39">
        <v>8240</v>
      </c>
      <c r="GR290" s="39">
        <v>7340</v>
      </c>
      <c r="GS290" s="39">
        <v>6400</v>
      </c>
      <c r="GT290" s="39">
        <v>3530</v>
      </c>
      <c r="GU290" s="39">
        <v>230</v>
      </c>
      <c r="GV290" s="39" t="s">
        <v>334</v>
      </c>
      <c r="GW290" s="39">
        <v>36780</v>
      </c>
      <c r="GX290" s="39">
        <v>710</v>
      </c>
      <c r="GY290" s="39">
        <v>1850</v>
      </c>
      <c r="GZ290" s="39">
        <v>8550</v>
      </c>
      <c r="HA290" s="39">
        <v>8330</v>
      </c>
      <c r="HB290" s="39">
        <v>7370</v>
      </c>
      <c r="HC290" s="39">
        <v>6460</v>
      </c>
      <c r="HD290" s="39">
        <v>3560</v>
      </c>
      <c r="HE290" s="39">
        <v>230</v>
      </c>
      <c r="HF290" s="39" t="s">
        <v>334</v>
      </c>
      <c r="HG290" s="39">
        <v>37060</v>
      </c>
      <c r="HH290" s="39">
        <v>690</v>
      </c>
      <c r="HI290" s="39">
        <v>1870</v>
      </c>
      <c r="HJ290" s="39">
        <v>8600</v>
      </c>
      <c r="HK290" s="39">
        <v>8390</v>
      </c>
      <c r="HL290" s="39">
        <v>7450</v>
      </c>
      <c r="HM290" s="39">
        <v>6520</v>
      </c>
      <c r="HN290" s="39">
        <v>3580</v>
      </c>
      <c r="HO290" s="39">
        <v>230</v>
      </c>
      <c r="HP290" s="39" t="s">
        <v>334</v>
      </c>
      <c r="HQ290" s="39">
        <v>37330</v>
      </c>
      <c r="HR290" s="39">
        <v>680</v>
      </c>
      <c r="HS290" s="39">
        <v>1860</v>
      </c>
      <c r="HT290" s="39">
        <v>8620</v>
      </c>
      <c r="HU290" s="39">
        <v>8460</v>
      </c>
      <c r="HV290" s="39">
        <v>7510</v>
      </c>
      <c r="HW290" s="39">
        <v>6560</v>
      </c>
      <c r="HX290" s="39">
        <v>3630</v>
      </c>
      <c r="HY290" s="39">
        <v>230</v>
      </c>
      <c r="HZ290" s="39" t="s">
        <v>334</v>
      </c>
      <c r="IA290" s="39">
        <v>37550</v>
      </c>
      <c r="IB290" s="39">
        <v>700</v>
      </c>
      <c r="IC290" s="39">
        <v>1940</v>
      </c>
      <c r="ID290" s="39">
        <v>8780</v>
      </c>
      <c r="IE290" s="39">
        <v>8640</v>
      </c>
      <c r="IF290" s="39">
        <v>7610</v>
      </c>
      <c r="IG290" s="39">
        <v>6630</v>
      </c>
      <c r="IH290" s="39">
        <v>3660</v>
      </c>
      <c r="II290" s="39">
        <v>240</v>
      </c>
      <c r="IJ290" s="39" t="s">
        <v>334</v>
      </c>
      <c r="IK290" s="39">
        <v>38200</v>
      </c>
      <c r="IL290" s="39">
        <v>710</v>
      </c>
      <c r="IM290" s="39">
        <v>1980</v>
      </c>
      <c r="IN290" s="39">
        <v>8910</v>
      </c>
      <c r="IO290" s="39">
        <v>8710</v>
      </c>
      <c r="IP290" s="39">
        <v>7740</v>
      </c>
      <c r="IQ290" s="39">
        <v>6710</v>
      </c>
      <c r="IR290" s="39">
        <v>3710</v>
      </c>
      <c r="IS290" s="39">
        <v>240</v>
      </c>
      <c r="IT290" s="39" t="s">
        <v>334</v>
      </c>
      <c r="IU290" s="39">
        <v>38700</v>
      </c>
      <c r="IV290" s="39">
        <v>730</v>
      </c>
      <c r="IW290" s="39">
        <v>2010</v>
      </c>
      <c r="IX290" s="39">
        <v>9030</v>
      </c>
      <c r="IY290" s="39">
        <v>8840</v>
      </c>
      <c r="IZ290" s="39">
        <v>7820</v>
      </c>
      <c r="JA290" s="39">
        <v>6770</v>
      </c>
      <c r="JB290" s="39">
        <v>3750</v>
      </c>
      <c r="JC290" s="39">
        <v>240</v>
      </c>
      <c r="JD290" s="39" t="s">
        <v>334</v>
      </c>
      <c r="JE290" s="39">
        <v>39190</v>
      </c>
      <c r="JF290" s="39">
        <v>740</v>
      </c>
      <c r="JG290" s="39">
        <v>2060</v>
      </c>
      <c r="JH290" s="39">
        <v>9180</v>
      </c>
      <c r="JI290" s="39">
        <v>9000</v>
      </c>
      <c r="JJ290" s="39">
        <v>7920</v>
      </c>
      <c r="JK290" s="39">
        <v>6830</v>
      </c>
      <c r="JL290" s="39">
        <v>3810</v>
      </c>
      <c r="JM290" s="39">
        <v>240</v>
      </c>
      <c r="JN290" s="39" t="s">
        <v>334</v>
      </c>
      <c r="JO290" s="39">
        <v>39780</v>
      </c>
      <c r="JP290" s="39">
        <v>740</v>
      </c>
      <c r="JQ290" s="39">
        <v>2150</v>
      </c>
      <c r="JR290" s="39">
        <v>9390</v>
      </c>
      <c r="JS290" s="39">
        <v>9120</v>
      </c>
      <c r="JT290" s="39">
        <v>8020</v>
      </c>
      <c r="JU290" s="39">
        <v>6880</v>
      </c>
      <c r="JV290" s="39">
        <v>3860</v>
      </c>
      <c r="JW290" s="39">
        <v>240</v>
      </c>
      <c r="JX290" s="39" t="s">
        <v>334</v>
      </c>
      <c r="JY290" s="39">
        <v>40410</v>
      </c>
      <c r="JZ290" s="39">
        <v>740</v>
      </c>
      <c r="KA290" s="39">
        <v>2250</v>
      </c>
      <c r="KB290" s="39">
        <v>9600</v>
      </c>
      <c r="KC290" s="39">
        <v>9260</v>
      </c>
      <c r="KD290" s="39">
        <v>8100</v>
      </c>
      <c r="KE290" s="39">
        <v>6950</v>
      </c>
      <c r="KF290" s="39">
        <v>3920</v>
      </c>
      <c r="KG290" s="39">
        <v>240</v>
      </c>
      <c r="KH290" s="39" t="s">
        <v>334</v>
      </c>
      <c r="KI290" s="39">
        <v>41060</v>
      </c>
      <c r="KJ290" s="39">
        <v>750</v>
      </c>
      <c r="KK290" s="39">
        <v>2350</v>
      </c>
      <c r="KL290" s="39">
        <v>9770</v>
      </c>
      <c r="KM290" s="39">
        <v>9410</v>
      </c>
      <c r="KN290" s="39">
        <v>8160</v>
      </c>
      <c r="KO290" s="39">
        <v>7040</v>
      </c>
      <c r="KP290" s="39">
        <v>3980</v>
      </c>
      <c r="KQ290" s="39">
        <v>250</v>
      </c>
      <c r="KR290" s="39" t="s">
        <v>334</v>
      </c>
      <c r="KS290" s="39">
        <v>41710</v>
      </c>
      <c r="KT290" s="39">
        <v>770</v>
      </c>
      <c r="KU290" s="39">
        <v>2490</v>
      </c>
      <c r="KV290" s="39">
        <v>9970</v>
      </c>
      <c r="KW290" s="39">
        <v>9570</v>
      </c>
      <c r="KX290" s="39">
        <v>8220</v>
      </c>
      <c r="KY290" s="39">
        <v>7130</v>
      </c>
      <c r="KZ290" s="39">
        <v>4020</v>
      </c>
      <c r="LA290" s="39">
        <v>260</v>
      </c>
      <c r="LB290" s="39" t="s">
        <v>334</v>
      </c>
      <c r="LC290" s="39">
        <v>42410</v>
      </c>
      <c r="LD290" t="str">
        <f>INDEX(Lookup!$F$2:$F$375, MATCH(D290,Lookup!$A$2:$A$375,0))</f>
        <v>:</v>
      </c>
    </row>
    <row r="291" spans="2:316" ht="15" customHeight="1" x14ac:dyDescent="0.25">
      <c r="B291" s="1" t="s">
        <v>342</v>
      </c>
      <c r="C291" s="42">
        <v>1735</v>
      </c>
      <c r="D291" s="42" t="s">
        <v>909</v>
      </c>
      <c r="E291" s="37" t="s">
        <v>910</v>
      </c>
      <c r="F291" s="38">
        <v>7260</v>
      </c>
      <c r="G291" s="38">
        <v>12470</v>
      </c>
      <c r="H291" s="38">
        <v>11050</v>
      </c>
      <c r="I291" s="38">
        <v>9340</v>
      </c>
      <c r="J291" s="38">
        <v>4970</v>
      </c>
      <c r="K291" s="38">
        <v>2430</v>
      </c>
      <c r="L291" s="38">
        <v>870</v>
      </c>
      <c r="M291" s="38">
        <v>40</v>
      </c>
      <c r="N291" s="38" t="s">
        <v>334</v>
      </c>
      <c r="O291" s="39">
        <v>48420</v>
      </c>
      <c r="P291" s="39">
        <v>7360</v>
      </c>
      <c r="Q291" s="39">
        <v>12510</v>
      </c>
      <c r="R291" s="39">
        <v>11090</v>
      </c>
      <c r="S291" s="39">
        <v>9380</v>
      </c>
      <c r="T291" s="39">
        <v>4950</v>
      </c>
      <c r="U291" s="39">
        <v>2400</v>
      </c>
      <c r="V291" s="39">
        <v>850</v>
      </c>
      <c r="W291" s="39">
        <v>40</v>
      </c>
      <c r="X291" s="39" t="s">
        <v>334</v>
      </c>
      <c r="Y291" s="39">
        <v>48570</v>
      </c>
      <c r="Z291" s="39">
        <v>7330</v>
      </c>
      <c r="AA291" s="39">
        <v>12690</v>
      </c>
      <c r="AB291" s="39">
        <v>11210</v>
      </c>
      <c r="AC291" s="39">
        <v>9390</v>
      </c>
      <c r="AD291" s="39">
        <v>4960</v>
      </c>
      <c r="AE291" s="39">
        <v>2290</v>
      </c>
      <c r="AF291" s="39">
        <v>830</v>
      </c>
      <c r="AG291" s="39">
        <v>40</v>
      </c>
      <c r="AH291" s="39" t="s">
        <v>334</v>
      </c>
      <c r="AI291" s="39">
        <v>48730</v>
      </c>
      <c r="AJ291" s="39">
        <v>7310</v>
      </c>
      <c r="AK291" s="39">
        <v>12830</v>
      </c>
      <c r="AL291" s="39">
        <v>11290</v>
      </c>
      <c r="AM291" s="39">
        <v>9450</v>
      </c>
      <c r="AN291" s="39">
        <v>5010</v>
      </c>
      <c r="AO291" s="39">
        <v>2300</v>
      </c>
      <c r="AP291" s="39">
        <v>820</v>
      </c>
      <c r="AQ291" s="39">
        <v>40</v>
      </c>
      <c r="AR291" s="39" t="s">
        <v>334</v>
      </c>
      <c r="AS291" s="39">
        <v>49040</v>
      </c>
      <c r="AT291" s="39">
        <v>7350</v>
      </c>
      <c r="AU291" s="39">
        <v>12930</v>
      </c>
      <c r="AV291" s="39">
        <v>11450</v>
      </c>
      <c r="AW291" s="39">
        <v>9450</v>
      </c>
      <c r="AX291" s="39">
        <v>5070</v>
      </c>
      <c r="AY291" s="39">
        <v>2290</v>
      </c>
      <c r="AZ291" s="39">
        <v>840</v>
      </c>
      <c r="BA291" s="39">
        <v>40</v>
      </c>
      <c r="BB291" s="39" t="s">
        <v>334</v>
      </c>
      <c r="BC291" s="39">
        <v>49410</v>
      </c>
      <c r="BD291" s="39">
        <v>7390</v>
      </c>
      <c r="BE291" s="39">
        <v>12940</v>
      </c>
      <c r="BF291" s="39">
        <v>11560</v>
      </c>
      <c r="BG291" s="39">
        <v>9500</v>
      </c>
      <c r="BH291" s="39">
        <v>5140</v>
      </c>
      <c r="BI291" s="39">
        <v>2310</v>
      </c>
      <c r="BJ291" s="39">
        <v>850</v>
      </c>
      <c r="BK291" s="39">
        <v>40</v>
      </c>
      <c r="BL291" s="39" t="s">
        <v>334</v>
      </c>
      <c r="BM291" s="39">
        <v>49720</v>
      </c>
      <c r="BN291" s="39">
        <v>7440</v>
      </c>
      <c r="BO291" s="39">
        <v>12960</v>
      </c>
      <c r="BP291" s="39">
        <v>11680</v>
      </c>
      <c r="BQ291" s="39">
        <v>9550</v>
      </c>
      <c r="BR291" s="39">
        <v>5260</v>
      </c>
      <c r="BS291" s="39">
        <v>2320</v>
      </c>
      <c r="BT291" s="39">
        <v>900</v>
      </c>
      <c r="BU291" s="39">
        <v>40</v>
      </c>
      <c r="BV291" s="39" t="s">
        <v>334</v>
      </c>
      <c r="BW291" s="39">
        <v>50150</v>
      </c>
      <c r="BX291" s="39">
        <v>7440</v>
      </c>
      <c r="BY291" s="39">
        <v>12990</v>
      </c>
      <c r="BZ291" s="39">
        <v>11710</v>
      </c>
      <c r="CA291" s="39">
        <v>9570</v>
      </c>
      <c r="CB291" s="39">
        <v>5300</v>
      </c>
      <c r="CC291" s="39">
        <v>2330</v>
      </c>
      <c r="CD291" s="39">
        <v>900</v>
      </c>
      <c r="CE291" s="39">
        <v>40</v>
      </c>
      <c r="CF291" s="39" t="s">
        <v>334</v>
      </c>
      <c r="CG291" s="39">
        <v>50280</v>
      </c>
      <c r="CH291" s="39">
        <v>7430</v>
      </c>
      <c r="CI291" s="39">
        <v>12990</v>
      </c>
      <c r="CJ291" s="39">
        <v>11730</v>
      </c>
      <c r="CK291" s="39">
        <v>9580</v>
      </c>
      <c r="CL291" s="39">
        <v>5330</v>
      </c>
      <c r="CM291" s="39">
        <v>2330</v>
      </c>
      <c r="CN291" s="39">
        <v>920</v>
      </c>
      <c r="CO291" s="39">
        <v>40</v>
      </c>
      <c r="CP291" s="39" t="s">
        <v>334</v>
      </c>
      <c r="CQ291" s="39">
        <v>50330</v>
      </c>
      <c r="CR291" s="39">
        <v>7480</v>
      </c>
      <c r="CS291" s="39">
        <v>13060</v>
      </c>
      <c r="CT291" s="39">
        <v>11730</v>
      </c>
      <c r="CU291" s="39">
        <v>9570</v>
      </c>
      <c r="CV291" s="39">
        <v>5350</v>
      </c>
      <c r="CW291" s="39">
        <v>2350</v>
      </c>
      <c r="CX291" s="39">
        <v>920</v>
      </c>
      <c r="CY291" s="39">
        <v>40</v>
      </c>
      <c r="CZ291" s="39" t="s">
        <v>334</v>
      </c>
      <c r="DA291" s="39">
        <v>50500</v>
      </c>
      <c r="DB291" s="39">
        <v>7500</v>
      </c>
      <c r="DC291" s="39">
        <v>13070</v>
      </c>
      <c r="DD291" s="39">
        <v>11790</v>
      </c>
      <c r="DE291" s="39">
        <v>9570</v>
      </c>
      <c r="DF291" s="39">
        <v>5380</v>
      </c>
      <c r="DG291" s="39">
        <v>2360</v>
      </c>
      <c r="DH291" s="39">
        <v>930</v>
      </c>
      <c r="DI291" s="39">
        <v>40</v>
      </c>
      <c r="DJ291" s="39" t="s">
        <v>334</v>
      </c>
      <c r="DK291" s="39">
        <v>50620</v>
      </c>
      <c r="DL291" s="39">
        <v>7530</v>
      </c>
      <c r="DM291" s="39">
        <v>13100</v>
      </c>
      <c r="DN291" s="39">
        <v>11830</v>
      </c>
      <c r="DO291" s="39">
        <v>9580</v>
      </c>
      <c r="DP291" s="39">
        <v>5380</v>
      </c>
      <c r="DQ291" s="39">
        <v>2370</v>
      </c>
      <c r="DR291" s="39">
        <v>920</v>
      </c>
      <c r="DS291" s="39">
        <v>40</v>
      </c>
      <c r="DT291" s="39" t="s">
        <v>334</v>
      </c>
      <c r="DU291" s="39">
        <v>50750</v>
      </c>
      <c r="DV291" s="39">
        <v>7560</v>
      </c>
      <c r="DW291" s="39">
        <v>13190</v>
      </c>
      <c r="DX291" s="39">
        <v>11930</v>
      </c>
      <c r="DY291" s="39">
        <v>9600</v>
      </c>
      <c r="DZ291" s="39">
        <v>5400</v>
      </c>
      <c r="EA291" s="39">
        <v>2370</v>
      </c>
      <c r="EB291" s="39">
        <v>930</v>
      </c>
      <c r="EC291" s="39">
        <v>40</v>
      </c>
      <c r="ED291" s="39" t="s">
        <v>334</v>
      </c>
      <c r="EE291" s="39">
        <v>51020</v>
      </c>
      <c r="EF291" s="39">
        <v>7670</v>
      </c>
      <c r="EG291" s="39">
        <v>13270</v>
      </c>
      <c r="EH291" s="39">
        <v>11970</v>
      </c>
      <c r="EI291" s="39">
        <v>9610</v>
      </c>
      <c r="EJ291" s="39">
        <v>5420</v>
      </c>
      <c r="EK291" s="39">
        <v>2390</v>
      </c>
      <c r="EL291" s="39">
        <v>930</v>
      </c>
      <c r="EM291" s="39">
        <v>40</v>
      </c>
      <c r="EN291" s="39" t="s">
        <v>334</v>
      </c>
      <c r="EO291" s="39">
        <v>51300</v>
      </c>
      <c r="EP291" s="39">
        <v>7740</v>
      </c>
      <c r="EQ291" s="39">
        <v>13310</v>
      </c>
      <c r="ER291" s="39">
        <v>12030</v>
      </c>
      <c r="ES291" s="39">
        <v>9620</v>
      </c>
      <c r="ET291" s="39">
        <v>5450</v>
      </c>
      <c r="EU291" s="39">
        <v>2390</v>
      </c>
      <c r="EV291" s="39">
        <v>940</v>
      </c>
      <c r="EW291" s="39">
        <v>40</v>
      </c>
      <c r="EX291" s="39" t="s">
        <v>334</v>
      </c>
      <c r="EY291" s="39">
        <v>51510</v>
      </c>
      <c r="EZ291" s="39">
        <v>7900</v>
      </c>
      <c r="FA291" s="39">
        <v>13450</v>
      </c>
      <c r="FB291" s="39">
        <v>12120</v>
      </c>
      <c r="FC291" s="39">
        <v>9630</v>
      </c>
      <c r="FD291" s="39">
        <v>5430</v>
      </c>
      <c r="FE291" s="39">
        <v>2390</v>
      </c>
      <c r="FF291" s="39">
        <v>940</v>
      </c>
      <c r="FG291" s="39">
        <v>40</v>
      </c>
      <c r="FH291" s="39" t="s">
        <v>334</v>
      </c>
      <c r="FI291" s="39">
        <v>51890</v>
      </c>
      <c r="FJ291" s="39">
        <v>8000</v>
      </c>
      <c r="FK291" s="39">
        <v>13580</v>
      </c>
      <c r="FL291" s="39">
        <v>12160</v>
      </c>
      <c r="FM291" s="39">
        <v>9660</v>
      </c>
      <c r="FN291" s="39">
        <v>5420</v>
      </c>
      <c r="FO291" s="39">
        <v>2390</v>
      </c>
      <c r="FP291" s="39">
        <v>940</v>
      </c>
      <c r="FQ291" s="39">
        <v>40</v>
      </c>
      <c r="FR291" s="39" t="s">
        <v>334</v>
      </c>
      <c r="FS291" s="39">
        <v>52170</v>
      </c>
      <c r="FT291" s="39">
        <v>8050</v>
      </c>
      <c r="FU291" s="39">
        <v>13630</v>
      </c>
      <c r="FV291" s="39">
        <v>12200</v>
      </c>
      <c r="FW291" s="39">
        <v>9660</v>
      </c>
      <c r="FX291" s="39">
        <v>5440</v>
      </c>
      <c r="FY291" s="39">
        <v>2380</v>
      </c>
      <c r="FZ291" s="39">
        <v>930</v>
      </c>
      <c r="GA291" s="39">
        <v>40</v>
      </c>
      <c r="GB291" s="39" t="s">
        <v>334</v>
      </c>
      <c r="GC291" s="39">
        <v>52320</v>
      </c>
      <c r="GD291" s="39">
        <v>8130</v>
      </c>
      <c r="GE291" s="39">
        <v>13700</v>
      </c>
      <c r="GF291" s="39">
        <v>12250</v>
      </c>
      <c r="GG291" s="39">
        <v>9660</v>
      </c>
      <c r="GH291" s="39">
        <v>5430</v>
      </c>
      <c r="GI291" s="39">
        <v>2380</v>
      </c>
      <c r="GJ291" s="39">
        <v>940</v>
      </c>
      <c r="GK291" s="39">
        <v>40</v>
      </c>
      <c r="GL291" s="39" t="s">
        <v>334</v>
      </c>
      <c r="GM291" s="39">
        <v>52530</v>
      </c>
      <c r="GN291" s="39">
        <v>8170</v>
      </c>
      <c r="GO291" s="39">
        <v>13770</v>
      </c>
      <c r="GP291" s="39">
        <v>12300</v>
      </c>
      <c r="GQ291" s="39">
        <v>9660</v>
      </c>
      <c r="GR291" s="39">
        <v>5440</v>
      </c>
      <c r="GS291" s="39">
        <v>2390</v>
      </c>
      <c r="GT291" s="39">
        <v>940</v>
      </c>
      <c r="GU291" s="39">
        <v>40</v>
      </c>
      <c r="GV291" s="39" t="s">
        <v>334</v>
      </c>
      <c r="GW291" s="39">
        <v>52710</v>
      </c>
      <c r="GX291" s="39">
        <v>8250</v>
      </c>
      <c r="GY291" s="39">
        <v>13870</v>
      </c>
      <c r="GZ291" s="39">
        <v>12330</v>
      </c>
      <c r="HA291" s="39">
        <v>9650</v>
      </c>
      <c r="HB291" s="39">
        <v>5460</v>
      </c>
      <c r="HC291" s="39">
        <v>2380</v>
      </c>
      <c r="HD291" s="39">
        <v>930</v>
      </c>
      <c r="HE291" s="39">
        <v>40</v>
      </c>
      <c r="HF291" s="39" t="s">
        <v>334</v>
      </c>
      <c r="HG291" s="39">
        <v>52920</v>
      </c>
      <c r="HH291" s="39">
        <v>8270</v>
      </c>
      <c r="HI291" s="39">
        <v>14010</v>
      </c>
      <c r="HJ291" s="39">
        <v>12310</v>
      </c>
      <c r="HK291" s="39">
        <v>9710</v>
      </c>
      <c r="HL291" s="39">
        <v>5480</v>
      </c>
      <c r="HM291" s="39">
        <v>2380</v>
      </c>
      <c r="HN291" s="39">
        <v>930</v>
      </c>
      <c r="HO291" s="39">
        <v>40</v>
      </c>
      <c r="HP291" s="39" t="s">
        <v>334</v>
      </c>
      <c r="HQ291" s="39">
        <v>53140</v>
      </c>
      <c r="HR291" s="39">
        <v>8330</v>
      </c>
      <c r="HS291" s="39">
        <v>14060</v>
      </c>
      <c r="HT291" s="39">
        <v>12490</v>
      </c>
      <c r="HU291" s="39">
        <v>9770</v>
      </c>
      <c r="HV291" s="39">
        <v>5520</v>
      </c>
      <c r="HW291" s="39">
        <v>2440</v>
      </c>
      <c r="HX291" s="39">
        <v>940</v>
      </c>
      <c r="HY291" s="39">
        <v>40</v>
      </c>
      <c r="HZ291" s="39" t="s">
        <v>334</v>
      </c>
      <c r="IA291" s="39">
        <v>53580</v>
      </c>
      <c r="IB291" s="39">
        <v>8340</v>
      </c>
      <c r="IC291" s="39">
        <v>14160</v>
      </c>
      <c r="ID291" s="39">
        <v>12780</v>
      </c>
      <c r="IE291" s="39">
        <v>9860</v>
      </c>
      <c r="IF291" s="39">
        <v>5620</v>
      </c>
      <c r="IG291" s="39">
        <v>2470</v>
      </c>
      <c r="IH291" s="39">
        <v>940</v>
      </c>
      <c r="II291" s="39">
        <v>40</v>
      </c>
      <c r="IJ291" s="39" t="s">
        <v>334</v>
      </c>
      <c r="IK291" s="39">
        <v>54200</v>
      </c>
      <c r="IL291" s="39">
        <v>8390</v>
      </c>
      <c r="IM291" s="39">
        <v>14290</v>
      </c>
      <c r="IN291" s="39">
        <v>12940</v>
      </c>
      <c r="IO291" s="39">
        <v>9960</v>
      </c>
      <c r="IP291" s="39">
        <v>5690</v>
      </c>
      <c r="IQ291" s="39">
        <v>2480</v>
      </c>
      <c r="IR291" s="39">
        <v>950</v>
      </c>
      <c r="IS291" s="39">
        <v>40</v>
      </c>
      <c r="IT291" s="39" t="s">
        <v>334</v>
      </c>
      <c r="IU291" s="39">
        <v>54750</v>
      </c>
      <c r="IV291" s="39">
        <v>8450</v>
      </c>
      <c r="IW291" s="39">
        <v>14350</v>
      </c>
      <c r="IX291" s="39">
        <v>13010</v>
      </c>
      <c r="IY291" s="39">
        <v>10000</v>
      </c>
      <c r="IZ291" s="39">
        <v>5700</v>
      </c>
      <c r="JA291" s="39">
        <v>2500</v>
      </c>
      <c r="JB291" s="39">
        <v>960</v>
      </c>
      <c r="JC291" s="39">
        <v>40</v>
      </c>
      <c r="JD291" s="39" t="s">
        <v>334</v>
      </c>
      <c r="JE291" s="39">
        <v>55010</v>
      </c>
      <c r="JF291" s="39">
        <v>8470</v>
      </c>
      <c r="JG291" s="39">
        <v>14420</v>
      </c>
      <c r="JH291" s="39">
        <v>13100</v>
      </c>
      <c r="JI291" s="39">
        <v>10040</v>
      </c>
      <c r="JJ291" s="39">
        <v>5740</v>
      </c>
      <c r="JK291" s="39">
        <v>2500</v>
      </c>
      <c r="JL291" s="39">
        <v>970</v>
      </c>
      <c r="JM291" s="39">
        <v>40</v>
      </c>
      <c r="JN291" s="39" t="s">
        <v>334</v>
      </c>
      <c r="JO291" s="39">
        <v>55270</v>
      </c>
      <c r="JP291" s="39">
        <v>8520</v>
      </c>
      <c r="JQ291" s="39">
        <v>14460</v>
      </c>
      <c r="JR291" s="39">
        <v>13190</v>
      </c>
      <c r="JS291" s="39">
        <v>10080</v>
      </c>
      <c r="JT291" s="39">
        <v>5760</v>
      </c>
      <c r="JU291" s="39">
        <v>2520</v>
      </c>
      <c r="JV291" s="39">
        <v>960</v>
      </c>
      <c r="JW291" s="39">
        <v>40</v>
      </c>
      <c r="JX291" s="39" t="s">
        <v>334</v>
      </c>
      <c r="JY291" s="39">
        <v>55530</v>
      </c>
      <c r="JZ291" s="39">
        <v>8530</v>
      </c>
      <c r="KA291" s="39">
        <v>14550</v>
      </c>
      <c r="KB291" s="39">
        <v>13260</v>
      </c>
      <c r="KC291" s="39">
        <v>10120</v>
      </c>
      <c r="KD291" s="39">
        <v>5780</v>
      </c>
      <c r="KE291" s="39">
        <v>2520</v>
      </c>
      <c r="KF291" s="39">
        <v>970</v>
      </c>
      <c r="KG291" s="39">
        <v>40</v>
      </c>
      <c r="KH291" s="39" t="s">
        <v>334</v>
      </c>
      <c r="KI291" s="39">
        <v>55770</v>
      </c>
      <c r="KJ291" s="39">
        <v>8550</v>
      </c>
      <c r="KK291" s="39">
        <v>14640</v>
      </c>
      <c r="KL291" s="39">
        <v>13420</v>
      </c>
      <c r="KM291" s="39">
        <v>10230</v>
      </c>
      <c r="KN291" s="39">
        <v>5840</v>
      </c>
      <c r="KO291" s="39">
        <v>2540</v>
      </c>
      <c r="KP291" s="39">
        <v>970</v>
      </c>
      <c r="KQ291" s="39">
        <v>50</v>
      </c>
      <c r="KR291" s="39" t="s">
        <v>334</v>
      </c>
      <c r="KS291" s="39">
        <v>56250</v>
      </c>
      <c r="KT291" s="39">
        <v>8560</v>
      </c>
      <c r="KU291" s="39">
        <v>14730</v>
      </c>
      <c r="KV291" s="39">
        <v>13590</v>
      </c>
      <c r="KW291" s="39">
        <v>10360</v>
      </c>
      <c r="KX291" s="39">
        <v>5890</v>
      </c>
      <c r="KY291" s="39">
        <v>2550</v>
      </c>
      <c r="KZ291" s="39">
        <v>980</v>
      </c>
      <c r="LA291" s="39">
        <v>50</v>
      </c>
      <c r="LB291" s="39" t="s">
        <v>334</v>
      </c>
      <c r="LC291" s="39">
        <v>56710</v>
      </c>
      <c r="LD291" t="str">
        <f>INDEX(Lookup!$F$2:$F$375, MATCH(D291,Lookup!$A$2:$A$375,0))</f>
        <v>:</v>
      </c>
    </row>
    <row r="292" spans="2:316" ht="15" customHeight="1" x14ac:dyDescent="0.25">
      <c r="B292" s="1" t="s">
        <v>342</v>
      </c>
      <c r="C292" s="42">
        <v>1740</v>
      </c>
      <c r="D292" s="42" t="s">
        <v>911</v>
      </c>
      <c r="E292" s="37" t="s">
        <v>912</v>
      </c>
      <c r="F292" s="38">
        <v>4840</v>
      </c>
      <c r="G292" s="38">
        <v>9740</v>
      </c>
      <c r="H292" s="38">
        <v>15580</v>
      </c>
      <c r="I292" s="38">
        <v>17390</v>
      </c>
      <c r="J292" s="38">
        <v>12730</v>
      </c>
      <c r="K292" s="38">
        <v>6250</v>
      </c>
      <c r="L292" s="38">
        <v>4280</v>
      </c>
      <c r="M292" s="38">
        <v>640</v>
      </c>
      <c r="N292" s="38" t="s">
        <v>334</v>
      </c>
      <c r="O292" s="39">
        <v>71450</v>
      </c>
      <c r="P292" s="39">
        <v>5060</v>
      </c>
      <c r="Q292" s="39">
        <v>9980</v>
      </c>
      <c r="R292" s="39">
        <v>15770</v>
      </c>
      <c r="S292" s="39">
        <v>17540</v>
      </c>
      <c r="T292" s="39">
        <v>12610</v>
      </c>
      <c r="U292" s="39">
        <v>6100</v>
      </c>
      <c r="V292" s="39">
        <v>4180</v>
      </c>
      <c r="W292" s="39">
        <v>620</v>
      </c>
      <c r="X292" s="39" t="s">
        <v>334</v>
      </c>
      <c r="Y292" s="39">
        <v>71860</v>
      </c>
      <c r="Z292" s="39">
        <v>5170</v>
      </c>
      <c r="AA292" s="39">
        <v>10220</v>
      </c>
      <c r="AB292" s="39">
        <v>16130</v>
      </c>
      <c r="AC292" s="39">
        <v>17800</v>
      </c>
      <c r="AD292" s="39">
        <v>12570</v>
      </c>
      <c r="AE292" s="39">
        <v>5970</v>
      </c>
      <c r="AF292" s="39">
        <v>4070</v>
      </c>
      <c r="AG292" s="39">
        <v>580</v>
      </c>
      <c r="AH292" s="39" t="s">
        <v>334</v>
      </c>
      <c r="AI292" s="39">
        <v>72510</v>
      </c>
      <c r="AJ292" s="39">
        <v>5480</v>
      </c>
      <c r="AK292" s="39">
        <v>10480</v>
      </c>
      <c r="AL292" s="39">
        <v>16280</v>
      </c>
      <c r="AM292" s="39">
        <v>17880</v>
      </c>
      <c r="AN292" s="39">
        <v>12520</v>
      </c>
      <c r="AO292" s="39">
        <v>5910</v>
      </c>
      <c r="AP292" s="39">
        <v>4080</v>
      </c>
      <c r="AQ292" s="39">
        <v>550</v>
      </c>
      <c r="AR292" s="39" t="s">
        <v>334</v>
      </c>
      <c r="AS292" s="39">
        <v>73190</v>
      </c>
      <c r="AT292" s="39">
        <v>5690</v>
      </c>
      <c r="AU292" s="39">
        <v>10680</v>
      </c>
      <c r="AV292" s="39">
        <v>16180</v>
      </c>
      <c r="AW292" s="39">
        <v>18040</v>
      </c>
      <c r="AX292" s="39">
        <v>12320</v>
      </c>
      <c r="AY292" s="39">
        <v>5950</v>
      </c>
      <c r="AZ292" s="39">
        <v>4070</v>
      </c>
      <c r="BA292" s="39">
        <v>550</v>
      </c>
      <c r="BB292" s="39" t="s">
        <v>334</v>
      </c>
      <c r="BC292" s="39">
        <v>73470</v>
      </c>
      <c r="BD292" s="39">
        <v>5880</v>
      </c>
      <c r="BE292" s="39">
        <v>10680</v>
      </c>
      <c r="BF292" s="39">
        <v>16230</v>
      </c>
      <c r="BG292" s="39">
        <v>18130</v>
      </c>
      <c r="BH292" s="39">
        <v>12390</v>
      </c>
      <c r="BI292" s="39">
        <v>5980</v>
      </c>
      <c r="BJ292" s="39">
        <v>4080</v>
      </c>
      <c r="BK292" s="39">
        <v>540</v>
      </c>
      <c r="BL292" s="39" t="s">
        <v>334</v>
      </c>
      <c r="BM292" s="39">
        <v>73910</v>
      </c>
      <c r="BN292" s="39">
        <v>5910</v>
      </c>
      <c r="BO292" s="39">
        <v>10740</v>
      </c>
      <c r="BP292" s="39">
        <v>16330</v>
      </c>
      <c r="BQ292" s="39">
        <v>18170</v>
      </c>
      <c r="BR292" s="39">
        <v>12460</v>
      </c>
      <c r="BS292" s="39">
        <v>6030</v>
      </c>
      <c r="BT292" s="39">
        <v>4140</v>
      </c>
      <c r="BU292" s="39">
        <v>550</v>
      </c>
      <c r="BV292" s="39" t="s">
        <v>334</v>
      </c>
      <c r="BW292" s="39">
        <v>74310</v>
      </c>
      <c r="BX292" s="39">
        <v>5950</v>
      </c>
      <c r="BY292" s="39">
        <v>10760</v>
      </c>
      <c r="BZ292" s="39">
        <v>16360</v>
      </c>
      <c r="CA292" s="39">
        <v>18280</v>
      </c>
      <c r="CB292" s="39">
        <v>12540</v>
      </c>
      <c r="CC292" s="39">
        <v>6130</v>
      </c>
      <c r="CD292" s="39">
        <v>4190</v>
      </c>
      <c r="CE292" s="39">
        <v>560</v>
      </c>
      <c r="CF292" s="39" t="s">
        <v>334</v>
      </c>
      <c r="CG292" s="39">
        <v>74770</v>
      </c>
      <c r="CH292" s="39">
        <v>5960</v>
      </c>
      <c r="CI292" s="39">
        <v>10830</v>
      </c>
      <c r="CJ292" s="39">
        <v>16440</v>
      </c>
      <c r="CK292" s="39">
        <v>18270</v>
      </c>
      <c r="CL292" s="39">
        <v>12630</v>
      </c>
      <c r="CM292" s="39">
        <v>6170</v>
      </c>
      <c r="CN292" s="39">
        <v>4210</v>
      </c>
      <c r="CO292" s="39">
        <v>560</v>
      </c>
      <c r="CP292" s="39" t="s">
        <v>334</v>
      </c>
      <c r="CQ292" s="39">
        <v>75060</v>
      </c>
      <c r="CR292" s="39">
        <v>6000</v>
      </c>
      <c r="CS292" s="39">
        <v>10920</v>
      </c>
      <c r="CT292" s="39">
        <v>16600</v>
      </c>
      <c r="CU292" s="39">
        <v>18360</v>
      </c>
      <c r="CV292" s="39">
        <v>12740</v>
      </c>
      <c r="CW292" s="39">
        <v>6240</v>
      </c>
      <c r="CX292" s="39">
        <v>4260</v>
      </c>
      <c r="CY292" s="39">
        <v>560</v>
      </c>
      <c r="CZ292" s="39" t="s">
        <v>334</v>
      </c>
      <c r="DA292" s="39">
        <v>75680</v>
      </c>
      <c r="DB292" s="39">
        <v>5990</v>
      </c>
      <c r="DC292" s="39">
        <v>10960</v>
      </c>
      <c r="DD292" s="39">
        <v>16790</v>
      </c>
      <c r="DE292" s="39">
        <v>18440</v>
      </c>
      <c r="DF292" s="39">
        <v>12790</v>
      </c>
      <c r="DG292" s="39">
        <v>6360</v>
      </c>
      <c r="DH292" s="39">
        <v>4290</v>
      </c>
      <c r="DI292" s="39">
        <v>560</v>
      </c>
      <c r="DJ292" s="39" t="s">
        <v>334</v>
      </c>
      <c r="DK292" s="39">
        <v>76170</v>
      </c>
      <c r="DL292" s="39">
        <v>6000</v>
      </c>
      <c r="DM292" s="39">
        <v>11090</v>
      </c>
      <c r="DN292" s="39">
        <v>16870</v>
      </c>
      <c r="DO292" s="39">
        <v>18580</v>
      </c>
      <c r="DP292" s="39">
        <v>12880</v>
      </c>
      <c r="DQ292" s="39">
        <v>6390</v>
      </c>
      <c r="DR292" s="39">
        <v>4310</v>
      </c>
      <c r="DS292" s="39">
        <v>570</v>
      </c>
      <c r="DT292" s="39" t="s">
        <v>334</v>
      </c>
      <c r="DU292" s="39">
        <v>76680</v>
      </c>
      <c r="DV292" s="39">
        <v>6000</v>
      </c>
      <c r="DW292" s="39">
        <v>11140</v>
      </c>
      <c r="DX292" s="39">
        <v>16950</v>
      </c>
      <c r="DY292" s="39">
        <v>18710</v>
      </c>
      <c r="DZ292" s="39">
        <v>12950</v>
      </c>
      <c r="EA292" s="39">
        <v>6460</v>
      </c>
      <c r="EB292" s="39">
        <v>4340</v>
      </c>
      <c r="EC292" s="39">
        <v>570</v>
      </c>
      <c r="ED292" s="39" t="s">
        <v>334</v>
      </c>
      <c r="EE292" s="39">
        <v>77110</v>
      </c>
      <c r="EF292" s="39">
        <v>6080</v>
      </c>
      <c r="EG292" s="39">
        <v>11220</v>
      </c>
      <c r="EH292" s="39">
        <v>17070</v>
      </c>
      <c r="EI292" s="39">
        <v>18770</v>
      </c>
      <c r="EJ292" s="39">
        <v>12970</v>
      </c>
      <c r="EK292" s="39">
        <v>6500</v>
      </c>
      <c r="EL292" s="39">
        <v>4350</v>
      </c>
      <c r="EM292" s="39">
        <v>560</v>
      </c>
      <c r="EN292" s="39" t="s">
        <v>334</v>
      </c>
      <c r="EO292" s="39">
        <v>77530</v>
      </c>
      <c r="EP292" s="39">
        <v>6140</v>
      </c>
      <c r="EQ292" s="39">
        <v>11280</v>
      </c>
      <c r="ER292" s="39">
        <v>17120</v>
      </c>
      <c r="ES292" s="39">
        <v>18890</v>
      </c>
      <c r="ET292" s="39">
        <v>13000</v>
      </c>
      <c r="EU292" s="39">
        <v>6530</v>
      </c>
      <c r="EV292" s="39">
        <v>4360</v>
      </c>
      <c r="EW292" s="39">
        <v>560</v>
      </c>
      <c r="EX292" s="39" t="s">
        <v>334</v>
      </c>
      <c r="EY292" s="39">
        <v>77890</v>
      </c>
      <c r="EZ292" s="39">
        <v>6250</v>
      </c>
      <c r="FA292" s="39">
        <v>11520</v>
      </c>
      <c r="FB292" s="39">
        <v>17190</v>
      </c>
      <c r="FC292" s="39">
        <v>18960</v>
      </c>
      <c r="FD292" s="39">
        <v>13020</v>
      </c>
      <c r="FE292" s="39">
        <v>6560</v>
      </c>
      <c r="FF292" s="39">
        <v>4340</v>
      </c>
      <c r="FG292" s="39">
        <v>570</v>
      </c>
      <c r="FH292" s="39" t="s">
        <v>334</v>
      </c>
      <c r="FI292" s="39">
        <v>78400</v>
      </c>
      <c r="FJ292" s="39">
        <v>6350</v>
      </c>
      <c r="FK292" s="39">
        <v>11660</v>
      </c>
      <c r="FL292" s="39">
        <v>17390</v>
      </c>
      <c r="FM292" s="39">
        <v>19010</v>
      </c>
      <c r="FN292" s="39">
        <v>13070</v>
      </c>
      <c r="FO292" s="39">
        <v>6570</v>
      </c>
      <c r="FP292" s="39">
        <v>4330</v>
      </c>
      <c r="FQ292" s="39">
        <v>570</v>
      </c>
      <c r="FR292" s="39" t="s">
        <v>334</v>
      </c>
      <c r="FS292" s="39">
        <v>78940</v>
      </c>
      <c r="FT292" s="39">
        <v>6490</v>
      </c>
      <c r="FU292" s="39">
        <v>11680</v>
      </c>
      <c r="FV292" s="39">
        <v>17470</v>
      </c>
      <c r="FW292" s="39">
        <v>19050</v>
      </c>
      <c r="FX292" s="39">
        <v>13110</v>
      </c>
      <c r="FY292" s="39">
        <v>6580</v>
      </c>
      <c r="FZ292" s="39">
        <v>4350</v>
      </c>
      <c r="GA292" s="39">
        <v>570</v>
      </c>
      <c r="GB292" s="39" t="s">
        <v>334</v>
      </c>
      <c r="GC292" s="39">
        <v>79300</v>
      </c>
      <c r="GD292" s="39">
        <v>6570</v>
      </c>
      <c r="GE292" s="39">
        <v>11750</v>
      </c>
      <c r="GF292" s="39">
        <v>17580</v>
      </c>
      <c r="GG292" s="39">
        <v>19090</v>
      </c>
      <c r="GH292" s="39">
        <v>13160</v>
      </c>
      <c r="GI292" s="39">
        <v>6620</v>
      </c>
      <c r="GJ292" s="39">
        <v>4360</v>
      </c>
      <c r="GK292" s="39">
        <v>570</v>
      </c>
      <c r="GL292" s="39" t="s">
        <v>334</v>
      </c>
      <c r="GM292" s="39">
        <v>79690</v>
      </c>
      <c r="GN292" s="39">
        <v>6620</v>
      </c>
      <c r="GO292" s="39">
        <v>11800</v>
      </c>
      <c r="GP292" s="39">
        <v>17670</v>
      </c>
      <c r="GQ292" s="39">
        <v>19150</v>
      </c>
      <c r="GR292" s="39">
        <v>13190</v>
      </c>
      <c r="GS292" s="39">
        <v>6640</v>
      </c>
      <c r="GT292" s="39">
        <v>4380</v>
      </c>
      <c r="GU292" s="39">
        <v>570</v>
      </c>
      <c r="GV292" s="39" t="s">
        <v>334</v>
      </c>
      <c r="GW292" s="39">
        <v>80010</v>
      </c>
      <c r="GX292" s="39">
        <v>6700</v>
      </c>
      <c r="GY292" s="39">
        <v>11840</v>
      </c>
      <c r="GZ292" s="39">
        <v>17730</v>
      </c>
      <c r="HA292" s="39">
        <v>19150</v>
      </c>
      <c r="HB292" s="39">
        <v>13200</v>
      </c>
      <c r="HC292" s="39">
        <v>6680</v>
      </c>
      <c r="HD292" s="39">
        <v>4380</v>
      </c>
      <c r="HE292" s="39">
        <v>570</v>
      </c>
      <c r="HF292" s="39" t="s">
        <v>334</v>
      </c>
      <c r="HG292" s="39">
        <v>80260</v>
      </c>
      <c r="HH292" s="39">
        <v>6780</v>
      </c>
      <c r="HI292" s="39">
        <v>11870</v>
      </c>
      <c r="HJ292" s="39">
        <v>17750</v>
      </c>
      <c r="HK292" s="39">
        <v>19150</v>
      </c>
      <c r="HL292" s="39">
        <v>13230</v>
      </c>
      <c r="HM292" s="39">
        <v>6700</v>
      </c>
      <c r="HN292" s="39">
        <v>4410</v>
      </c>
      <c r="HO292" s="39">
        <v>580</v>
      </c>
      <c r="HP292" s="39" t="s">
        <v>334</v>
      </c>
      <c r="HQ292" s="39">
        <v>80470</v>
      </c>
      <c r="HR292" s="39">
        <v>6850</v>
      </c>
      <c r="HS292" s="39">
        <v>11890</v>
      </c>
      <c r="HT292" s="39">
        <v>17750</v>
      </c>
      <c r="HU292" s="39">
        <v>19150</v>
      </c>
      <c r="HV292" s="39">
        <v>13270</v>
      </c>
      <c r="HW292" s="39">
        <v>6750</v>
      </c>
      <c r="HX292" s="39">
        <v>4440</v>
      </c>
      <c r="HY292" s="39">
        <v>590</v>
      </c>
      <c r="HZ292" s="39" t="s">
        <v>334</v>
      </c>
      <c r="IA292" s="39">
        <v>80690</v>
      </c>
      <c r="IB292" s="39">
        <v>6900</v>
      </c>
      <c r="IC292" s="39">
        <v>11890</v>
      </c>
      <c r="ID292" s="39">
        <v>17780</v>
      </c>
      <c r="IE292" s="39">
        <v>19190</v>
      </c>
      <c r="IF292" s="39">
        <v>13300</v>
      </c>
      <c r="IG292" s="39">
        <v>6800</v>
      </c>
      <c r="IH292" s="39">
        <v>4470</v>
      </c>
      <c r="II292" s="39">
        <v>590</v>
      </c>
      <c r="IJ292" s="39" t="s">
        <v>334</v>
      </c>
      <c r="IK292" s="39">
        <v>80920</v>
      </c>
      <c r="IL292" s="39">
        <v>6980</v>
      </c>
      <c r="IM292" s="39">
        <v>11950</v>
      </c>
      <c r="IN292" s="39">
        <v>17830</v>
      </c>
      <c r="IO292" s="39">
        <v>19250</v>
      </c>
      <c r="IP292" s="39">
        <v>13360</v>
      </c>
      <c r="IQ292" s="39">
        <v>6870</v>
      </c>
      <c r="IR292" s="39">
        <v>4490</v>
      </c>
      <c r="IS292" s="39">
        <v>590</v>
      </c>
      <c r="IT292" s="39" t="s">
        <v>334</v>
      </c>
      <c r="IU292" s="39">
        <v>81310</v>
      </c>
      <c r="IV292" s="39">
        <v>7000</v>
      </c>
      <c r="IW292" s="39">
        <v>12000</v>
      </c>
      <c r="IX292" s="39">
        <v>17870</v>
      </c>
      <c r="IY292" s="39">
        <v>19270</v>
      </c>
      <c r="IZ292" s="39">
        <v>13410</v>
      </c>
      <c r="JA292" s="39">
        <v>6910</v>
      </c>
      <c r="JB292" s="39">
        <v>4530</v>
      </c>
      <c r="JC292" s="39">
        <v>600</v>
      </c>
      <c r="JD292" s="39" t="s">
        <v>334</v>
      </c>
      <c r="JE292" s="39">
        <v>81600</v>
      </c>
      <c r="JF292" s="39">
        <v>7080</v>
      </c>
      <c r="JG292" s="39">
        <v>12040</v>
      </c>
      <c r="JH292" s="39">
        <v>17980</v>
      </c>
      <c r="JI292" s="39">
        <v>19350</v>
      </c>
      <c r="JJ292" s="39">
        <v>13440</v>
      </c>
      <c r="JK292" s="39">
        <v>6960</v>
      </c>
      <c r="JL292" s="39">
        <v>4540</v>
      </c>
      <c r="JM292" s="39">
        <v>610</v>
      </c>
      <c r="JN292" s="39" t="s">
        <v>334</v>
      </c>
      <c r="JO292" s="39">
        <v>82010</v>
      </c>
      <c r="JP292" s="39">
        <v>7140</v>
      </c>
      <c r="JQ292" s="39">
        <v>12080</v>
      </c>
      <c r="JR292" s="39">
        <v>18040</v>
      </c>
      <c r="JS292" s="39">
        <v>19420</v>
      </c>
      <c r="JT292" s="39">
        <v>13520</v>
      </c>
      <c r="JU292" s="39">
        <v>7020</v>
      </c>
      <c r="JV292" s="39">
        <v>4560</v>
      </c>
      <c r="JW292" s="39">
        <v>610</v>
      </c>
      <c r="JX292" s="39" t="s">
        <v>334</v>
      </c>
      <c r="JY292" s="39">
        <v>82380</v>
      </c>
      <c r="JZ292" s="39">
        <v>7170</v>
      </c>
      <c r="KA292" s="39">
        <v>12130</v>
      </c>
      <c r="KB292" s="39">
        <v>18130</v>
      </c>
      <c r="KC292" s="39">
        <v>19430</v>
      </c>
      <c r="KD292" s="39">
        <v>13560</v>
      </c>
      <c r="KE292" s="39">
        <v>7050</v>
      </c>
      <c r="KF292" s="39">
        <v>4580</v>
      </c>
      <c r="KG292" s="39">
        <v>610</v>
      </c>
      <c r="KH292" s="39" t="s">
        <v>334</v>
      </c>
      <c r="KI292" s="39">
        <v>82660</v>
      </c>
      <c r="KJ292" s="39">
        <v>7150</v>
      </c>
      <c r="KK292" s="39">
        <v>12170</v>
      </c>
      <c r="KL292" s="39">
        <v>18160</v>
      </c>
      <c r="KM292" s="39">
        <v>19420</v>
      </c>
      <c r="KN292" s="39">
        <v>13610</v>
      </c>
      <c r="KO292" s="39">
        <v>7090</v>
      </c>
      <c r="KP292" s="39">
        <v>4600</v>
      </c>
      <c r="KQ292" s="39">
        <v>620</v>
      </c>
      <c r="KR292" s="39" t="s">
        <v>334</v>
      </c>
      <c r="KS292" s="39">
        <v>82810</v>
      </c>
      <c r="KT292" s="39">
        <v>7200</v>
      </c>
      <c r="KU292" s="39">
        <v>12190</v>
      </c>
      <c r="KV292" s="39">
        <v>18150</v>
      </c>
      <c r="KW292" s="39">
        <v>19390</v>
      </c>
      <c r="KX292" s="39">
        <v>13630</v>
      </c>
      <c r="KY292" s="39">
        <v>7110</v>
      </c>
      <c r="KZ292" s="39">
        <v>4650</v>
      </c>
      <c r="LA292" s="39">
        <v>620</v>
      </c>
      <c r="LB292" s="39" t="s">
        <v>334</v>
      </c>
      <c r="LC292" s="39">
        <v>82930</v>
      </c>
      <c r="LD292" t="str">
        <f>INDEX(Lookup!$F$2:$F$375, MATCH(D292,Lookup!$A$2:$A$375,0))</f>
        <v>:</v>
      </c>
    </row>
    <row r="293" spans="2:316" ht="15" customHeight="1" x14ac:dyDescent="0.25">
      <c r="B293" s="1" t="s">
        <v>342</v>
      </c>
      <c r="C293" s="42">
        <v>1750</v>
      </c>
      <c r="D293" s="42" t="s">
        <v>913</v>
      </c>
      <c r="E293" s="37" t="s">
        <v>914</v>
      </c>
      <c r="F293" s="38">
        <v>1160</v>
      </c>
      <c r="G293" s="38">
        <v>5940</v>
      </c>
      <c r="H293" s="38">
        <v>13340</v>
      </c>
      <c r="I293" s="38">
        <v>6790</v>
      </c>
      <c r="J293" s="38">
        <v>3330</v>
      </c>
      <c r="K293" s="38">
        <v>840</v>
      </c>
      <c r="L293" s="38">
        <v>300</v>
      </c>
      <c r="M293" s="38">
        <v>50</v>
      </c>
      <c r="N293" s="38" t="s">
        <v>334</v>
      </c>
      <c r="O293" s="39">
        <v>31760</v>
      </c>
      <c r="P293" s="39">
        <v>1190</v>
      </c>
      <c r="Q293" s="39">
        <v>6270</v>
      </c>
      <c r="R293" s="39">
        <v>13110</v>
      </c>
      <c r="S293" s="39">
        <v>6870</v>
      </c>
      <c r="T293" s="39">
        <v>3330</v>
      </c>
      <c r="U293" s="39">
        <v>830</v>
      </c>
      <c r="V293" s="39">
        <v>290</v>
      </c>
      <c r="W293" s="39">
        <v>50</v>
      </c>
      <c r="X293" s="39" t="s">
        <v>334</v>
      </c>
      <c r="Y293" s="39">
        <v>31940</v>
      </c>
      <c r="Z293" s="39">
        <v>1220</v>
      </c>
      <c r="AA293" s="39">
        <v>6500</v>
      </c>
      <c r="AB293" s="39">
        <v>13050</v>
      </c>
      <c r="AC293" s="39">
        <v>7010</v>
      </c>
      <c r="AD293" s="39">
        <v>3350</v>
      </c>
      <c r="AE293" s="39">
        <v>880</v>
      </c>
      <c r="AF293" s="39">
        <v>280</v>
      </c>
      <c r="AG293" s="39">
        <v>50</v>
      </c>
      <c r="AH293" s="39" t="s">
        <v>334</v>
      </c>
      <c r="AI293" s="39">
        <v>32330</v>
      </c>
      <c r="AJ293" s="39">
        <v>1250</v>
      </c>
      <c r="AK293" s="39">
        <v>6590</v>
      </c>
      <c r="AL293" s="39">
        <v>13160</v>
      </c>
      <c r="AM293" s="39">
        <v>7250</v>
      </c>
      <c r="AN293" s="39">
        <v>3400</v>
      </c>
      <c r="AO293" s="39">
        <v>920</v>
      </c>
      <c r="AP293" s="39">
        <v>290</v>
      </c>
      <c r="AQ293" s="39">
        <v>50</v>
      </c>
      <c r="AR293" s="39" t="s">
        <v>334</v>
      </c>
      <c r="AS293" s="39">
        <v>32910</v>
      </c>
      <c r="AT293" s="39">
        <v>1110</v>
      </c>
      <c r="AU293" s="39">
        <v>6580</v>
      </c>
      <c r="AV293" s="39">
        <v>13240</v>
      </c>
      <c r="AW293" s="39">
        <v>7250</v>
      </c>
      <c r="AX293" s="39">
        <v>3450</v>
      </c>
      <c r="AY293" s="39">
        <v>940</v>
      </c>
      <c r="AZ293" s="39">
        <v>290</v>
      </c>
      <c r="BA293" s="39">
        <v>50</v>
      </c>
      <c r="BB293" s="39" t="s">
        <v>334</v>
      </c>
      <c r="BC293" s="39">
        <v>32900</v>
      </c>
      <c r="BD293" s="39">
        <v>1060</v>
      </c>
      <c r="BE293" s="39">
        <v>6970</v>
      </c>
      <c r="BF293" s="39">
        <v>13090</v>
      </c>
      <c r="BG293" s="39">
        <v>7350</v>
      </c>
      <c r="BH293" s="39">
        <v>3520</v>
      </c>
      <c r="BI293" s="39">
        <v>990</v>
      </c>
      <c r="BJ293" s="39">
        <v>310</v>
      </c>
      <c r="BK293" s="39">
        <v>50</v>
      </c>
      <c r="BL293" s="39" t="s">
        <v>334</v>
      </c>
      <c r="BM293" s="39">
        <v>33320</v>
      </c>
      <c r="BN293" s="39">
        <v>1080</v>
      </c>
      <c r="BO293" s="39">
        <v>7080</v>
      </c>
      <c r="BP293" s="39">
        <v>13230</v>
      </c>
      <c r="BQ293" s="39">
        <v>7400</v>
      </c>
      <c r="BR293" s="39">
        <v>3590</v>
      </c>
      <c r="BS293" s="39">
        <v>1000</v>
      </c>
      <c r="BT293" s="39">
        <v>310</v>
      </c>
      <c r="BU293" s="39">
        <v>60</v>
      </c>
      <c r="BV293" s="39" t="s">
        <v>334</v>
      </c>
      <c r="BW293" s="39">
        <v>33720</v>
      </c>
      <c r="BX293" s="39">
        <v>1110</v>
      </c>
      <c r="BY293" s="39">
        <v>7070</v>
      </c>
      <c r="BZ293" s="39">
        <v>13260</v>
      </c>
      <c r="CA293" s="39">
        <v>7430</v>
      </c>
      <c r="CB293" s="39">
        <v>3600</v>
      </c>
      <c r="CC293" s="39">
        <v>1040</v>
      </c>
      <c r="CD293" s="39">
        <v>310</v>
      </c>
      <c r="CE293" s="39">
        <v>60</v>
      </c>
      <c r="CF293" s="39" t="s">
        <v>334</v>
      </c>
      <c r="CG293" s="39">
        <v>33870</v>
      </c>
      <c r="CH293" s="39">
        <v>1120</v>
      </c>
      <c r="CI293" s="39">
        <v>7090</v>
      </c>
      <c r="CJ293" s="39">
        <v>13250</v>
      </c>
      <c r="CK293" s="39">
        <v>7520</v>
      </c>
      <c r="CL293" s="39">
        <v>3630</v>
      </c>
      <c r="CM293" s="39">
        <v>1070</v>
      </c>
      <c r="CN293" s="39">
        <v>320</v>
      </c>
      <c r="CO293" s="39">
        <v>50</v>
      </c>
      <c r="CP293" s="39" t="s">
        <v>334</v>
      </c>
      <c r="CQ293" s="39">
        <v>34030</v>
      </c>
      <c r="CR293" s="39">
        <v>1010</v>
      </c>
      <c r="CS293" s="39">
        <v>7010</v>
      </c>
      <c r="CT293" s="39">
        <v>13220</v>
      </c>
      <c r="CU293" s="39">
        <v>7630</v>
      </c>
      <c r="CV293" s="39">
        <v>3670</v>
      </c>
      <c r="CW293" s="39">
        <v>1080</v>
      </c>
      <c r="CX293" s="39">
        <v>320</v>
      </c>
      <c r="CY293" s="39">
        <v>40</v>
      </c>
      <c r="CZ293" s="39" t="s">
        <v>334</v>
      </c>
      <c r="DA293" s="39">
        <v>33980</v>
      </c>
      <c r="DB293" s="39">
        <v>1050</v>
      </c>
      <c r="DC293" s="39">
        <v>7070</v>
      </c>
      <c r="DD293" s="39">
        <v>13340</v>
      </c>
      <c r="DE293" s="39">
        <v>7620</v>
      </c>
      <c r="DF293" s="39">
        <v>3700</v>
      </c>
      <c r="DG293" s="39">
        <v>1090</v>
      </c>
      <c r="DH293" s="39">
        <v>320</v>
      </c>
      <c r="DI293" s="39">
        <v>40</v>
      </c>
      <c r="DJ293" s="39" t="s">
        <v>334</v>
      </c>
      <c r="DK293" s="39">
        <v>34230</v>
      </c>
      <c r="DL293" s="39">
        <v>1050</v>
      </c>
      <c r="DM293" s="39">
        <v>7200</v>
      </c>
      <c r="DN293" s="39">
        <v>13380</v>
      </c>
      <c r="DO293" s="39">
        <v>7690</v>
      </c>
      <c r="DP293" s="39">
        <v>3690</v>
      </c>
      <c r="DQ293" s="39">
        <v>1100</v>
      </c>
      <c r="DR293" s="39">
        <v>320</v>
      </c>
      <c r="DS293" s="39">
        <v>40</v>
      </c>
      <c r="DT293" s="39" t="s">
        <v>334</v>
      </c>
      <c r="DU293" s="39">
        <v>34470</v>
      </c>
      <c r="DV293" s="39">
        <v>990</v>
      </c>
      <c r="DW293" s="39">
        <v>7240</v>
      </c>
      <c r="DX293" s="39">
        <v>13600</v>
      </c>
      <c r="DY293" s="39">
        <v>7850</v>
      </c>
      <c r="DZ293" s="39">
        <v>3750</v>
      </c>
      <c r="EA293" s="39">
        <v>1110</v>
      </c>
      <c r="EB293" s="39">
        <v>320</v>
      </c>
      <c r="EC293" s="39">
        <v>40</v>
      </c>
      <c r="ED293" s="39" t="s">
        <v>334</v>
      </c>
      <c r="EE293" s="39">
        <v>34900</v>
      </c>
      <c r="EF293" s="39">
        <v>1080</v>
      </c>
      <c r="EG293" s="39">
        <v>7480</v>
      </c>
      <c r="EH293" s="39">
        <v>13810</v>
      </c>
      <c r="EI293" s="39">
        <v>7930</v>
      </c>
      <c r="EJ293" s="39">
        <v>3820</v>
      </c>
      <c r="EK293" s="39">
        <v>1110</v>
      </c>
      <c r="EL293" s="39">
        <v>320</v>
      </c>
      <c r="EM293" s="39">
        <v>40</v>
      </c>
      <c r="EN293" s="39" t="s">
        <v>334</v>
      </c>
      <c r="EO293" s="39">
        <v>35580</v>
      </c>
      <c r="EP293" s="39">
        <v>1090</v>
      </c>
      <c r="EQ293" s="39">
        <v>7740</v>
      </c>
      <c r="ER293" s="39">
        <v>14210</v>
      </c>
      <c r="ES293" s="39">
        <v>8050</v>
      </c>
      <c r="ET293" s="39">
        <v>3780</v>
      </c>
      <c r="EU293" s="39">
        <v>1110</v>
      </c>
      <c r="EV293" s="39">
        <v>320</v>
      </c>
      <c r="EW293" s="39">
        <v>50</v>
      </c>
      <c r="EX293" s="39" t="s">
        <v>334</v>
      </c>
      <c r="EY293" s="39">
        <v>36340</v>
      </c>
      <c r="EZ293" s="39">
        <v>1160</v>
      </c>
      <c r="FA293" s="39">
        <v>7800</v>
      </c>
      <c r="FB293" s="39">
        <v>14370</v>
      </c>
      <c r="FC293" s="39">
        <v>8120</v>
      </c>
      <c r="FD293" s="39">
        <v>3800</v>
      </c>
      <c r="FE293" s="39">
        <v>1100</v>
      </c>
      <c r="FF293" s="39">
        <v>310</v>
      </c>
      <c r="FG293" s="39">
        <v>40</v>
      </c>
      <c r="FH293" s="39" t="s">
        <v>334</v>
      </c>
      <c r="FI293" s="39">
        <v>36710</v>
      </c>
      <c r="FJ293" s="39">
        <v>1180</v>
      </c>
      <c r="FK293" s="39">
        <v>7950</v>
      </c>
      <c r="FL293" s="39">
        <v>14510</v>
      </c>
      <c r="FM293" s="39">
        <v>8230</v>
      </c>
      <c r="FN293" s="39">
        <v>3760</v>
      </c>
      <c r="FO293" s="39">
        <v>1120</v>
      </c>
      <c r="FP293" s="39">
        <v>310</v>
      </c>
      <c r="FQ293" s="39">
        <v>40</v>
      </c>
      <c r="FR293" s="39" t="s">
        <v>334</v>
      </c>
      <c r="FS293" s="39">
        <v>37100</v>
      </c>
      <c r="FT293" s="39">
        <v>1190</v>
      </c>
      <c r="FU293" s="39">
        <v>8130</v>
      </c>
      <c r="FV293" s="39">
        <v>14790</v>
      </c>
      <c r="FW293" s="39">
        <v>8240</v>
      </c>
      <c r="FX293" s="39">
        <v>3770</v>
      </c>
      <c r="FY293" s="39">
        <v>1120</v>
      </c>
      <c r="FZ293" s="39">
        <v>310</v>
      </c>
      <c r="GA293" s="39">
        <v>40</v>
      </c>
      <c r="GB293" s="39" t="s">
        <v>334</v>
      </c>
      <c r="GC293" s="39">
        <v>37580</v>
      </c>
      <c r="GD293" s="39">
        <v>1220</v>
      </c>
      <c r="GE293" s="39">
        <v>8180</v>
      </c>
      <c r="GF293" s="39">
        <v>14930</v>
      </c>
      <c r="GG293" s="39">
        <v>8360</v>
      </c>
      <c r="GH293" s="39">
        <v>3770</v>
      </c>
      <c r="GI293" s="39">
        <v>1130</v>
      </c>
      <c r="GJ293" s="39">
        <v>320</v>
      </c>
      <c r="GK293" s="39">
        <v>40</v>
      </c>
      <c r="GL293" s="39" t="s">
        <v>334</v>
      </c>
      <c r="GM293" s="39">
        <v>37940</v>
      </c>
      <c r="GN293" s="39">
        <v>1240</v>
      </c>
      <c r="GO293" s="39">
        <v>8200</v>
      </c>
      <c r="GP293" s="39">
        <v>15040</v>
      </c>
      <c r="GQ293" s="39">
        <v>8380</v>
      </c>
      <c r="GR293" s="39">
        <v>3770</v>
      </c>
      <c r="GS293" s="39">
        <v>1140</v>
      </c>
      <c r="GT293" s="39">
        <v>310</v>
      </c>
      <c r="GU293" s="39">
        <v>40</v>
      </c>
      <c r="GV293" s="39" t="s">
        <v>334</v>
      </c>
      <c r="GW293" s="39">
        <v>38130</v>
      </c>
      <c r="GX293" s="39">
        <v>1290</v>
      </c>
      <c r="GY293" s="39">
        <v>8340</v>
      </c>
      <c r="GZ293" s="39">
        <v>15180</v>
      </c>
      <c r="HA293" s="39">
        <v>8500</v>
      </c>
      <c r="HB293" s="39">
        <v>3770</v>
      </c>
      <c r="HC293" s="39">
        <v>1150</v>
      </c>
      <c r="HD293" s="39">
        <v>320</v>
      </c>
      <c r="HE293" s="39">
        <v>40</v>
      </c>
      <c r="HF293" s="39" t="s">
        <v>334</v>
      </c>
      <c r="HG293" s="39">
        <v>38590</v>
      </c>
      <c r="HH293" s="39">
        <v>1320</v>
      </c>
      <c r="HI293" s="39">
        <v>8290</v>
      </c>
      <c r="HJ293" s="39">
        <v>15360</v>
      </c>
      <c r="HK293" s="39">
        <v>8490</v>
      </c>
      <c r="HL293" s="39">
        <v>3780</v>
      </c>
      <c r="HM293" s="39">
        <v>1150</v>
      </c>
      <c r="HN293" s="39">
        <v>320</v>
      </c>
      <c r="HO293" s="39">
        <v>40</v>
      </c>
      <c r="HP293" s="39" t="s">
        <v>334</v>
      </c>
      <c r="HQ293" s="39">
        <v>38750</v>
      </c>
      <c r="HR293" s="39">
        <v>1340</v>
      </c>
      <c r="HS293" s="39">
        <v>8420</v>
      </c>
      <c r="HT293" s="39">
        <v>15470</v>
      </c>
      <c r="HU293" s="39">
        <v>8530</v>
      </c>
      <c r="HV293" s="39">
        <v>3780</v>
      </c>
      <c r="HW293" s="39">
        <v>1160</v>
      </c>
      <c r="HX293" s="39">
        <v>320</v>
      </c>
      <c r="HY293" s="39">
        <v>40</v>
      </c>
      <c r="HZ293" s="39" t="s">
        <v>334</v>
      </c>
      <c r="IA293" s="39">
        <v>39060</v>
      </c>
      <c r="IB293" s="39">
        <v>1430</v>
      </c>
      <c r="IC293" s="39">
        <v>8390</v>
      </c>
      <c r="ID293" s="39">
        <v>15530</v>
      </c>
      <c r="IE293" s="39">
        <v>8580</v>
      </c>
      <c r="IF293" s="39">
        <v>3800</v>
      </c>
      <c r="IG293" s="39">
        <v>1170</v>
      </c>
      <c r="IH293" s="39">
        <v>320</v>
      </c>
      <c r="II293" s="39">
        <v>40</v>
      </c>
      <c r="IJ293" s="39" t="s">
        <v>334</v>
      </c>
      <c r="IK293" s="39">
        <v>39250</v>
      </c>
      <c r="IL293" s="39">
        <v>1450</v>
      </c>
      <c r="IM293" s="39">
        <v>8560</v>
      </c>
      <c r="IN293" s="39">
        <v>15660</v>
      </c>
      <c r="IO293" s="39">
        <v>8680</v>
      </c>
      <c r="IP293" s="39">
        <v>3840</v>
      </c>
      <c r="IQ293" s="39">
        <v>1180</v>
      </c>
      <c r="IR293" s="39">
        <v>320</v>
      </c>
      <c r="IS293" s="39">
        <v>20</v>
      </c>
      <c r="IT293" s="39" t="s">
        <v>334</v>
      </c>
      <c r="IU293" s="39">
        <v>39710</v>
      </c>
      <c r="IV293" s="39">
        <v>1450</v>
      </c>
      <c r="IW293" s="39">
        <v>8740</v>
      </c>
      <c r="IX293" s="39">
        <v>15710</v>
      </c>
      <c r="IY293" s="39">
        <v>8770</v>
      </c>
      <c r="IZ293" s="39">
        <v>3860</v>
      </c>
      <c r="JA293" s="39">
        <v>1180</v>
      </c>
      <c r="JB293" s="39">
        <v>320</v>
      </c>
      <c r="JC293" s="39">
        <v>30</v>
      </c>
      <c r="JD293" s="39" t="s">
        <v>334</v>
      </c>
      <c r="JE293" s="39">
        <v>40050</v>
      </c>
      <c r="JF293" s="39">
        <v>1460</v>
      </c>
      <c r="JG293" s="39">
        <v>8870</v>
      </c>
      <c r="JH293" s="39">
        <v>15800</v>
      </c>
      <c r="JI293" s="39">
        <v>8800</v>
      </c>
      <c r="JJ293" s="39">
        <v>3900</v>
      </c>
      <c r="JK293" s="39">
        <v>1190</v>
      </c>
      <c r="JL293" s="39">
        <v>320</v>
      </c>
      <c r="JM293" s="39">
        <v>30</v>
      </c>
      <c r="JN293" s="39" t="s">
        <v>334</v>
      </c>
      <c r="JO293" s="39">
        <v>40360</v>
      </c>
      <c r="JP293" s="39">
        <v>1480</v>
      </c>
      <c r="JQ293" s="39">
        <v>8940</v>
      </c>
      <c r="JR293" s="39">
        <v>16160</v>
      </c>
      <c r="JS293" s="39">
        <v>8900</v>
      </c>
      <c r="JT293" s="39">
        <v>4020</v>
      </c>
      <c r="JU293" s="39">
        <v>1210</v>
      </c>
      <c r="JV293" s="39">
        <v>320</v>
      </c>
      <c r="JW293" s="39">
        <v>30</v>
      </c>
      <c r="JX293" s="39" t="s">
        <v>334</v>
      </c>
      <c r="JY293" s="39">
        <v>41060</v>
      </c>
      <c r="JZ293" s="39">
        <v>1500</v>
      </c>
      <c r="KA293" s="39">
        <v>8990</v>
      </c>
      <c r="KB293" s="39">
        <v>16230</v>
      </c>
      <c r="KC293" s="39">
        <v>8920</v>
      </c>
      <c r="KD293" s="39">
        <v>4060</v>
      </c>
      <c r="KE293" s="39">
        <v>1230</v>
      </c>
      <c r="KF293" s="39">
        <v>320</v>
      </c>
      <c r="KG293" s="39">
        <v>20</v>
      </c>
      <c r="KH293" s="39" t="s">
        <v>334</v>
      </c>
      <c r="KI293" s="39">
        <v>41260</v>
      </c>
      <c r="KJ293" s="39">
        <v>1510</v>
      </c>
      <c r="KK293" s="39">
        <v>9050</v>
      </c>
      <c r="KL293" s="39">
        <v>16400</v>
      </c>
      <c r="KM293" s="39">
        <v>9010</v>
      </c>
      <c r="KN293" s="39">
        <v>4070</v>
      </c>
      <c r="KO293" s="39">
        <v>1260</v>
      </c>
      <c r="KP293" s="39">
        <v>320</v>
      </c>
      <c r="KQ293" s="39">
        <v>20</v>
      </c>
      <c r="KR293" s="39" t="s">
        <v>334</v>
      </c>
      <c r="KS293" s="39">
        <v>41630</v>
      </c>
      <c r="KT293" s="39">
        <v>1520</v>
      </c>
      <c r="KU293" s="39">
        <v>8890</v>
      </c>
      <c r="KV293" s="39">
        <v>16740</v>
      </c>
      <c r="KW293" s="39">
        <v>9150</v>
      </c>
      <c r="KX293" s="39">
        <v>4110</v>
      </c>
      <c r="KY293" s="39">
        <v>1280</v>
      </c>
      <c r="KZ293" s="39">
        <v>330</v>
      </c>
      <c r="LA293" s="39">
        <v>20</v>
      </c>
      <c r="LB293" s="39" t="s">
        <v>334</v>
      </c>
      <c r="LC293" s="39">
        <v>42040</v>
      </c>
      <c r="LD293" t="str">
        <f>INDEX(Lookup!$F$2:$F$375, MATCH(D293,Lookup!$A$2:$A$375,0))</f>
        <v>:</v>
      </c>
    </row>
    <row r="294" spans="2:316" ht="15" customHeight="1" x14ac:dyDescent="0.25">
      <c r="B294" s="1" t="s">
        <v>342</v>
      </c>
      <c r="C294" s="42">
        <v>1760</v>
      </c>
      <c r="D294" s="42" t="s">
        <v>915</v>
      </c>
      <c r="E294" s="37" t="s">
        <v>916</v>
      </c>
      <c r="F294" s="38">
        <v>1610</v>
      </c>
      <c r="G294" s="38">
        <v>6630</v>
      </c>
      <c r="H294" s="38">
        <v>11250</v>
      </c>
      <c r="I294" s="38">
        <v>7140</v>
      </c>
      <c r="J294" s="38">
        <v>6500</v>
      </c>
      <c r="K294" s="38">
        <v>3740</v>
      </c>
      <c r="L294" s="38">
        <v>3200</v>
      </c>
      <c r="M294" s="38">
        <v>470</v>
      </c>
      <c r="N294" s="38" t="s">
        <v>334</v>
      </c>
      <c r="O294" s="39">
        <v>40540</v>
      </c>
      <c r="P294" s="39">
        <v>1670</v>
      </c>
      <c r="Q294" s="39">
        <v>6770</v>
      </c>
      <c r="R294" s="39">
        <v>11320</v>
      </c>
      <c r="S294" s="39">
        <v>7180</v>
      </c>
      <c r="T294" s="39">
        <v>6520</v>
      </c>
      <c r="U294" s="39">
        <v>3730</v>
      </c>
      <c r="V294" s="39">
        <v>3150</v>
      </c>
      <c r="W294" s="39">
        <v>460</v>
      </c>
      <c r="X294" s="39" t="s">
        <v>334</v>
      </c>
      <c r="Y294" s="39">
        <v>40780</v>
      </c>
      <c r="Z294" s="39">
        <v>1870</v>
      </c>
      <c r="AA294" s="39">
        <v>7020</v>
      </c>
      <c r="AB294" s="39">
        <v>11470</v>
      </c>
      <c r="AC294" s="39">
        <v>7370</v>
      </c>
      <c r="AD294" s="39">
        <v>6440</v>
      </c>
      <c r="AE294" s="39">
        <v>3590</v>
      </c>
      <c r="AF294" s="39">
        <v>2970</v>
      </c>
      <c r="AG294" s="39">
        <v>370</v>
      </c>
      <c r="AH294" s="39" t="s">
        <v>334</v>
      </c>
      <c r="AI294" s="39">
        <v>41110</v>
      </c>
      <c r="AJ294" s="39">
        <v>1960</v>
      </c>
      <c r="AK294" s="39">
        <v>7190</v>
      </c>
      <c r="AL294" s="39">
        <v>11540</v>
      </c>
      <c r="AM294" s="39">
        <v>7490</v>
      </c>
      <c r="AN294" s="39">
        <v>6440</v>
      </c>
      <c r="AO294" s="39">
        <v>3630</v>
      </c>
      <c r="AP294" s="39">
        <v>2980</v>
      </c>
      <c r="AQ294" s="39">
        <v>360</v>
      </c>
      <c r="AR294" s="39" t="s">
        <v>334</v>
      </c>
      <c r="AS294" s="39">
        <v>41590</v>
      </c>
      <c r="AT294" s="39">
        <v>2130</v>
      </c>
      <c r="AU294" s="39">
        <v>7250</v>
      </c>
      <c r="AV294" s="39">
        <v>11710</v>
      </c>
      <c r="AW294" s="39">
        <v>7580</v>
      </c>
      <c r="AX294" s="39">
        <v>6550</v>
      </c>
      <c r="AY294" s="39">
        <v>3750</v>
      </c>
      <c r="AZ294" s="39">
        <v>3010</v>
      </c>
      <c r="BA294" s="39">
        <v>360</v>
      </c>
      <c r="BB294" s="39" t="s">
        <v>334</v>
      </c>
      <c r="BC294" s="39">
        <v>42330</v>
      </c>
      <c r="BD294" s="39">
        <v>2110</v>
      </c>
      <c r="BE294" s="39">
        <v>7200</v>
      </c>
      <c r="BF294" s="39">
        <v>11880</v>
      </c>
      <c r="BG294" s="39">
        <v>7800</v>
      </c>
      <c r="BH294" s="39">
        <v>6890</v>
      </c>
      <c r="BI294" s="39">
        <v>3860</v>
      </c>
      <c r="BJ294" s="39">
        <v>3050</v>
      </c>
      <c r="BK294" s="39">
        <v>360</v>
      </c>
      <c r="BL294" s="39" t="s">
        <v>334</v>
      </c>
      <c r="BM294" s="39">
        <v>43130</v>
      </c>
      <c r="BN294" s="39">
        <v>2120</v>
      </c>
      <c r="BO294" s="39">
        <v>7230</v>
      </c>
      <c r="BP294" s="39">
        <v>11980</v>
      </c>
      <c r="BQ294" s="39">
        <v>7950</v>
      </c>
      <c r="BR294" s="39">
        <v>7090</v>
      </c>
      <c r="BS294" s="39">
        <v>4030</v>
      </c>
      <c r="BT294" s="39">
        <v>3090</v>
      </c>
      <c r="BU294" s="39">
        <v>360</v>
      </c>
      <c r="BV294" s="39" t="s">
        <v>334</v>
      </c>
      <c r="BW294" s="39">
        <v>43840</v>
      </c>
      <c r="BX294" s="39">
        <v>2160</v>
      </c>
      <c r="BY294" s="39">
        <v>7420</v>
      </c>
      <c r="BZ294" s="39">
        <v>12090</v>
      </c>
      <c r="CA294" s="39">
        <v>8160</v>
      </c>
      <c r="CB294" s="39">
        <v>7210</v>
      </c>
      <c r="CC294" s="39">
        <v>4170</v>
      </c>
      <c r="CD294" s="39">
        <v>3150</v>
      </c>
      <c r="CE294" s="39">
        <v>360</v>
      </c>
      <c r="CF294" s="39" t="s">
        <v>334</v>
      </c>
      <c r="CG294" s="39">
        <v>44730</v>
      </c>
      <c r="CH294" s="39">
        <v>2190</v>
      </c>
      <c r="CI294" s="39">
        <v>7440</v>
      </c>
      <c r="CJ294" s="39">
        <v>12170</v>
      </c>
      <c r="CK294" s="39">
        <v>8230</v>
      </c>
      <c r="CL294" s="39">
        <v>7280</v>
      </c>
      <c r="CM294" s="39">
        <v>4220</v>
      </c>
      <c r="CN294" s="39">
        <v>3170</v>
      </c>
      <c r="CO294" s="39">
        <v>370</v>
      </c>
      <c r="CP294" s="39" t="s">
        <v>334</v>
      </c>
      <c r="CQ294" s="39">
        <v>45070</v>
      </c>
      <c r="CR294" s="39">
        <v>2210</v>
      </c>
      <c r="CS294" s="39">
        <v>7440</v>
      </c>
      <c r="CT294" s="39">
        <v>12210</v>
      </c>
      <c r="CU294" s="39">
        <v>8350</v>
      </c>
      <c r="CV294" s="39">
        <v>7300</v>
      </c>
      <c r="CW294" s="39">
        <v>4230</v>
      </c>
      <c r="CX294" s="39">
        <v>3190</v>
      </c>
      <c r="CY294" s="39">
        <v>380</v>
      </c>
      <c r="CZ294" s="39" t="s">
        <v>334</v>
      </c>
      <c r="DA294" s="39">
        <v>45320</v>
      </c>
      <c r="DB294" s="39">
        <v>2250</v>
      </c>
      <c r="DC294" s="39">
        <v>7510</v>
      </c>
      <c r="DD294" s="39">
        <v>12380</v>
      </c>
      <c r="DE294" s="39">
        <v>8530</v>
      </c>
      <c r="DF294" s="39">
        <v>7400</v>
      </c>
      <c r="DG294" s="39">
        <v>4280</v>
      </c>
      <c r="DH294" s="39">
        <v>3230</v>
      </c>
      <c r="DI294" s="39">
        <v>390</v>
      </c>
      <c r="DJ294" s="39" t="s">
        <v>334</v>
      </c>
      <c r="DK294" s="39">
        <v>45960</v>
      </c>
      <c r="DL294" s="39">
        <v>2320</v>
      </c>
      <c r="DM294" s="39">
        <v>7630</v>
      </c>
      <c r="DN294" s="39">
        <v>12580</v>
      </c>
      <c r="DO294" s="39">
        <v>8650</v>
      </c>
      <c r="DP294" s="39">
        <v>7490</v>
      </c>
      <c r="DQ294" s="39">
        <v>4340</v>
      </c>
      <c r="DR294" s="39">
        <v>3260</v>
      </c>
      <c r="DS294" s="39">
        <v>400</v>
      </c>
      <c r="DT294" s="39" t="s">
        <v>334</v>
      </c>
      <c r="DU294" s="39">
        <v>46660</v>
      </c>
      <c r="DV294" s="39">
        <v>2330</v>
      </c>
      <c r="DW294" s="39">
        <v>7680</v>
      </c>
      <c r="DX294" s="39">
        <v>12570</v>
      </c>
      <c r="DY294" s="39">
        <v>8690</v>
      </c>
      <c r="DZ294" s="39">
        <v>7550</v>
      </c>
      <c r="EA294" s="39">
        <v>4370</v>
      </c>
      <c r="EB294" s="39">
        <v>3270</v>
      </c>
      <c r="EC294" s="39">
        <v>410</v>
      </c>
      <c r="ED294" s="39" t="s">
        <v>334</v>
      </c>
      <c r="EE294" s="39">
        <v>46870</v>
      </c>
      <c r="EF294" s="39">
        <v>2390</v>
      </c>
      <c r="EG294" s="39">
        <v>7660</v>
      </c>
      <c r="EH294" s="39">
        <v>12670</v>
      </c>
      <c r="EI294" s="39">
        <v>8790</v>
      </c>
      <c r="EJ294" s="39">
        <v>7630</v>
      </c>
      <c r="EK294" s="39">
        <v>4380</v>
      </c>
      <c r="EL294" s="39">
        <v>3300</v>
      </c>
      <c r="EM294" s="39">
        <v>410</v>
      </c>
      <c r="EN294" s="39" t="s">
        <v>334</v>
      </c>
      <c r="EO294" s="39">
        <v>47220</v>
      </c>
      <c r="EP294" s="39">
        <v>2410</v>
      </c>
      <c r="EQ294" s="39">
        <v>7750</v>
      </c>
      <c r="ER294" s="39">
        <v>12730</v>
      </c>
      <c r="ES294" s="39">
        <v>8850</v>
      </c>
      <c r="ET294" s="39">
        <v>7640</v>
      </c>
      <c r="EU294" s="39">
        <v>4390</v>
      </c>
      <c r="EV294" s="39">
        <v>3320</v>
      </c>
      <c r="EW294" s="39">
        <v>420</v>
      </c>
      <c r="EX294" s="39" t="s">
        <v>334</v>
      </c>
      <c r="EY294" s="39">
        <v>47520</v>
      </c>
      <c r="EZ294" s="39">
        <v>2470</v>
      </c>
      <c r="FA294" s="39">
        <v>7860</v>
      </c>
      <c r="FB294" s="39">
        <v>12860</v>
      </c>
      <c r="FC294" s="39">
        <v>8860</v>
      </c>
      <c r="FD294" s="39">
        <v>7680</v>
      </c>
      <c r="FE294" s="39">
        <v>4420</v>
      </c>
      <c r="FF294" s="39">
        <v>3330</v>
      </c>
      <c r="FG294" s="39">
        <v>430</v>
      </c>
      <c r="FH294" s="39" t="s">
        <v>334</v>
      </c>
      <c r="FI294" s="39">
        <v>47910</v>
      </c>
      <c r="FJ294" s="39">
        <v>2520</v>
      </c>
      <c r="FK294" s="39">
        <v>7960</v>
      </c>
      <c r="FL294" s="39">
        <v>12850</v>
      </c>
      <c r="FM294" s="39">
        <v>8880</v>
      </c>
      <c r="FN294" s="39">
        <v>7670</v>
      </c>
      <c r="FO294" s="39">
        <v>4410</v>
      </c>
      <c r="FP294" s="39">
        <v>3350</v>
      </c>
      <c r="FQ294" s="39">
        <v>440</v>
      </c>
      <c r="FR294" s="39" t="s">
        <v>334</v>
      </c>
      <c r="FS294" s="39">
        <v>48080</v>
      </c>
      <c r="FT294" s="39">
        <v>2570</v>
      </c>
      <c r="FU294" s="39">
        <v>8020</v>
      </c>
      <c r="FV294" s="39">
        <v>12940</v>
      </c>
      <c r="FW294" s="39">
        <v>8970</v>
      </c>
      <c r="FX294" s="39">
        <v>7740</v>
      </c>
      <c r="FY294" s="39">
        <v>4420</v>
      </c>
      <c r="FZ294" s="39">
        <v>3390</v>
      </c>
      <c r="GA294" s="39">
        <v>450</v>
      </c>
      <c r="GB294" s="39" t="s">
        <v>334</v>
      </c>
      <c r="GC294" s="39">
        <v>48490</v>
      </c>
      <c r="GD294" s="39">
        <v>2600</v>
      </c>
      <c r="GE294" s="39">
        <v>8120</v>
      </c>
      <c r="GF294" s="39">
        <v>13040</v>
      </c>
      <c r="GG294" s="39">
        <v>9000</v>
      </c>
      <c r="GH294" s="39">
        <v>7780</v>
      </c>
      <c r="GI294" s="39">
        <v>4450</v>
      </c>
      <c r="GJ294" s="39">
        <v>3410</v>
      </c>
      <c r="GK294" s="39">
        <v>450</v>
      </c>
      <c r="GL294" s="39" t="s">
        <v>334</v>
      </c>
      <c r="GM294" s="39">
        <v>48830</v>
      </c>
      <c r="GN294" s="39">
        <v>2620</v>
      </c>
      <c r="GO294" s="39">
        <v>8220</v>
      </c>
      <c r="GP294" s="39">
        <v>13150</v>
      </c>
      <c r="GQ294" s="39">
        <v>9130</v>
      </c>
      <c r="GR294" s="39">
        <v>7810</v>
      </c>
      <c r="GS294" s="39">
        <v>4490</v>
      </c>
      <c r="GT294" s="39">
        <v>3430</v>
      </c>
      <c r="GU294" s="39">
        <v>450</v>
      </c>
      <c r="GV294" s="39" t="s">
        <v>334</v>
      </c>
      <c r="GW294" s="39">
        <v>49280</v>
      </c>
      <c r="GX294" s="39">
        <v>2650</v>
      </c>
      <c r="GY294" s="39">
        <v>8390</v>
      </c>
      <c r="GZ294" s="39">
        <v>13320</v>
      </c>
      <c r="HA294" s="39">
        <v>9330</v>
      </c>
      <c r="HB294" s="39">
        <v>7830</v>
      </c>
      <c r="HC294" s="39">
        <v>4560</v>
      </c>
      <c r="HD294" s="39">
        <v>3460</v>
      </c>
      <c r="HE294" s="39">
        <v>460</v>
      </c>
      <c r="HF294" s="39" t="s">
        <v>334</v>
      </c>
      <c r="HG294" s="39">
        <v>50000</v>
      </c>
      <c r="HH294" s="39">
        <v>2650</v>
      </c>
      <c r="HI294" s="39">
        <v>8500</v>
      </c>
      <c r="HJ294" s="39">
        <v>13460</v>
      </c>
      <c r="HK294" s="39">
        <v>9470</v>
      </c>
      <c r="HL294" s="39">
        <v>7860</v>
      </c>
      <c r="HM294" s="39">
        <v>4620</v>
      </c>
      <c r="HN294" s="39">
        <v>3520</v>
      </c>
      <c r="HO294" s="39">
        <v>460</v>
      </c>
      <c r="HP294" s="39" t="s">
        <v>334</v>
      </c>
      <c r="HQ294" s="39">
        <v>50540</v>
      </c>
      <c r="HR294" s="39">
        <v>2680</v>
      </c>
      <c r="HS294" s="39">
        <v>8700</v>
      </c>
      <c r="HT294" s="39">
        <v>13640</v>
      </c>
      <c r="HU294" s="39">
        <v>9720</v>
      </c>
      <c r="HV294" s="39">
        <v>7940</v>
      </c>
      <c r="HW294" s="39">
        <v>4680</v>
      </c>
      <c r="HX294" s="39">
        <v>3550</v>
      </c>
      <c r="HY294" s="39">
        <v>470</v>
      </c>
      <c r="HZ294" s="39" t="s">
        <v>334</v>
      </c>
      <c r="IA294" s="39">
        <v>51380</v>
      </c>
      <c r="IB294" s="39">
        <v>2730</v>
      </c>
      <c r="IC294" s="39">
        <v>8870</v>
      </c>
      <c r="ID294" s="39">
        <v>13930</v>
      </c>
      <c r="IE294" s="39">
        <v>9960</v>
      </c>
      <c r="IF294" s="39">
        <v>8070</v>
      </c>
      <c r="IG294" s="39">
        <v>4760</v>
      </c>
      <c r="IH294" s="39">
        <v>3590</v>
      </c>
      <c r="II294" s="39">
        <v>470</v>
      </c>
      <c r="IJ294" s="39" t="s">
        <v>334</v>
      </c>
      <c r="IK294" s="39">
        <v>52380</v>
      </c>
      <c r="IL294" s="39">
        <v>2780</v>
      </c>
      <c r="IM294" s="39">
        <v>9050</v>
      </c>
      <c r="IN294" s="39">
        <v>14170</v>
      </c>
      <c r="IO294" s="39">
        <v>10180</v>
      </c>
      <c r="IP294" s="39">
        <v>8160</v>
      </c>
      <c r="IQ294" s="39">
        <v>4800</v>
      </c>
      <c r="IR294" s="39">
        <v>3620</v>
      </c>
      <c r="IS294" s="39">
        <v>480</v>
      </c>
      <c r="IT294" s="39" t="s">
        <v>334</v>
      </c>
      <c r="IU294" s="39">
        <v>53240</v>
      </c>
      <c r="IV294" s="39">
        <v>2820</v>
      </c>
      <c r="IW294" s="39">
        <v>9230</v>
      </c>
      <c r="IX294" s="39">
        <v>14400</v>
      </c>
      <c r="IY294" s="39">
        <v>10390</v>
      </c>
      <c r="IZ294" s="39">
        <v>8220</v>
      </c>
      <c r="JA294" s="39">
        <v>4880</v>
      </c>
      <c r="JB294" s="39">
        <v>3660</v>
      </c>
      <c r="JC294" s="39">
        <v>480</v>
      </c>
      <c r="JD294" s="39" t="s">
        <v>334</v>
      </c>
      <c r="JE294" s="39">
        <v>54100</v>
      </c>
      <c r="JF294" s="39">
        <v>2850</v>
      </c>
      <c r="JG294" s="39">
        <v>9330</v>
      </c>
      <c r="JH294" s="39">
        <v>14570</v>
      </c>
      <c r="JI294" s="39">
        <v>10540</v>
      </c>
      <c r="JJ294" s="39">
        <v>8370</v>
      </c>
      <c r="JK294" s="39">
        <v>4940</v>
      </c>
      <c r="JL294" s="39">
        <v>3700</v>
      </c>
      <c r="JM294" s="39">
        <v>490</v>
      </c>
      <c r="JN294" s="39" t="s">
        <v>334</v>
      </c>
      <c r="JO294" s="39">
        <v>54790</v>
      </c>
      <c r="JP294" s="39">
        <v>2910</v>
      </c>
      <c r="JQ294" s="39">
        <v>9480</v>
      </c>
      <c r="JR294" s="39">
        <v>14880</v>
      </c>
      <c r="JS294" s="39">
        <v>10780</v>
      </c>
      <c r="JT294" s="39">
        <v>8510</v>
      </c>
      <c r="JU294" s="39">
        <v>5020</v>
      </c>
      <c r="JV294" s="39">
        <v>3770</v>
      </c>
      <c r="JW294" s="39">
        <v>490</v>
      </c>
      <c r="JX294" s="39" t="s">
        <v>334</v>
      </c>
      <c r="JY294" s="39">
        <v>55850</v>
      </c>
      <c r="JZ294" s="39">
        <v>3000</v>
      </c>
      <c r="KA294" s="39">
        <v>9610</v>
      </c>
      <c r="KB294" s="39">
        <v>15130</v>
      </c>
      <c r="KC294" s="39">
        <v>10980</v>
      </c>
      <c r="KD294" s="39">
        <v>8580</v>
      </c>
      <c r="KE294" s="39">
        <v>5100</v>
      </c>
      <c r="KF294" s="39">
        <v>3810</v>
      </c>
      <c r="KG294" s="39">
        <v>500</v>
      </c>
      <c r="KH294" s="39" t="s">
        <v>334</v>
      </c>
      <c r="KI294" s="39">
        <v>56710</v>
      </c>
      <c r="KJ294" s="39">
        <v>3030</v>
      </c>
      <c r="KK294" s="39">
        <v>9780</v>
      </c>
      <c r="KL294" s="39">
        <v>15460</v>
      </c>
      <c r="KM294" s="39">
        <v>11190</v>
      </c>
      <c r="KN294" s="39">
        <v>8670</v>
      </c>
      <c r="KO294" s="39">
        <v>5190</v>
      </c>
      <c r="KP294" s="39">
        <v>3850</v>
      </c>
      <c r="KQ294" s="39">
        <v>520</v>
      </c>
      <c r="KR294" s="39" t="s">
        <v>334</v>
      </c>
      <c r="KS294" s="39">
        <v>57680</v>
      </c>
      <c r="KT294" s="39">
        <v>3050</v>
      </c>
      <c r="KU294" s="39">
        <v>9980</v>
      </c>
      <c r="KV294" s="39">
        <v>15550</v>
      </c>
      <c r="KW294" s="39">
        <v>11360</v>
      </c>
      <c r="KX294" s="39">
        <v>8730</v>
      </c>
      <c r="KY294" s="39">
        <v>5270</v>
      </c>
      <c r="KZ294" s="39">
        <v>3900</v>
      </c>
      <c r="LA294" s="39">
        <v>520</v>
      </c>
      <c r="LB294" s="39" t="s">
        <v>334</v>
      </c>
      <c r="LC294" s="39">
        <v>58350</v>
      </c>
      <c r="LD294" t="str">
        <f>INDEX(Lookup!$F$2:$F$375, MATCH(D294,Lookup!$A$2:$A$375,0))</f>
        <v>:</v>
      </c>
    </row>
    <row r="295" spans="2:316" ht="15" customHeight="1" x14ac:dyDescent="0.25">
      <c r="B295" s="1" t="s">
        <v>342</v>
      </c>
      <c r="C295" s="42">
        <v>1765</v>
      </c>
      <c r="D295" s="42" t="s">
        <v>917</v>
      </c>
      <c r="E295" s="37" t="s">
        <v>918</v>
      </c>
      <c r="F295" s="38">
        <v>1230</v>
      </c>
      <c r="G295" s="38">
        <v>4400</v>
      </c>
      <c r="H295" s="38">
        <v>9510</v>
      </c>
      <c r="I295" s="38">
        <v>6880</v>
      </c>
      <c r="J295" s="38">
        <v>7650</v>
      </c>
      <c r="K295" s="38">
        <v>5480</v>
      </c>
      <c r="L295" s="38">
        <v>4350</v>
      </c>
      <c r="M295" s="38">
        <v>700</v>
      </c>
      <c r="N295" s="38" t="s">
        <v>334</v>
      </c>
      <c r="O295" s="39">
        <v>40190</v>
      </c>
      <c r="P295" s="39">
        <v>1320</v>
      </c>
      <c r="Q295" s="39">
        <v>4520</v>
      </c>
      <c r="R295" s="39">
        <v>9630</v>
      </c>
      <c r="S295" s="39">
        <v>7010</v>
      </c>
      <c r="T295" s="39">
        <v>7510</v>
      </c>
      <c r="U295" s="39">
        <v>5430</v>
      </c>
      <c r="V295" s="39">
        <v>4280</v>
      </c>
      <c r="W295" s="39">
        <v>670</v>
      </c>
      <c r="X295" s="39" t="s">
        <v>334</v>
      </c>
      <c r="Y295" s="39">
        <v>40370</v>
      </c>
      <c r="Z295" s="39">
        <v>1490</v>
      </c>
      <c r="AA295" s="39">
        <v>4750</v>
      </c>
      <c r="AB295" s="39">
        <v>9820</v>
      </c>
      <c r="AC295" s="39">
        <v>7310</v>
      </c>
      <c r="AD295" s="39">
        <v>7380</v>
      </c>
      <c r="AE295" s="39">
        <v>5400</v>
      </c>
      <c r="AF295" s="39">
        <v>4120</v>
      </c>
      <c r="AG295" s="39">
        <v>580</v>
      </c>
      <c r="AH295" s="39" t="s">
        <v>334</v>
      </c>
      <c r="AI295" s="39">
        <v>40850</v>
      </c>
      <c r="AJ295" s="39">
        <v>1530</v>
      </c>
      <c r="AK295" s="39">
        <v>4850</v>
      </c>
      <c r="AL295" s="39">
        <v>10080</v>
      </c>
      <c r="AM295" s="39">
        <v>7370</v>
      </c>
      <c r="AN295" s="39">
        <v>7460</v>
      </c>
      <c r="AO295" s="39">
        <v>5440</v>
      </c>
      <c r="AP295" s="39">
        <v>4280</v>
      </c>
      <c r="AQ295" s="39">
        <v>590</v>
      </c>
      <c r="AR295" s="39" t="s">
        <v>334</v>
      </c>
      <c r="AS295" s="39">
        <v>41590</v>
      </c>
      <c r="AT295" s="39">
        <v>1590</v>
      </c>
      <c r="AU295" s="39">
        <v>5020</v>
      </c>
      <c r="AV295" s="39">
        <v>10010</v>
      </c>
      <c r="AW295" s="39">
        <v>7430</v>
      </c>
      <c r="AX295" s="39">
        <v>7480</v>
      </c>
      <c r="AY295" s="39">
        <v>5500</v>
      </c>
      <c r="AZ295" s="39">
        <v>4420</v>
      </c>
      <c r="BA295" s="39">
        <v>600</v>
      </c>
      <c r="BB295" s="39" t="s">
        <v>334</v>
      </c>
      <c r="BC295" s="39">
        <v>42040</v>
      </c>
      <c r="BD295" s="39">
        <v>1660</v>
      </c>
      <c r="BE295" s="39">
        <v>5080</v>
      </c>
      <c r="BF295" s="39">
        <v>10150</v>
      </c>
      <c r="BG295" s="39">
        <v>7570</v>
      </c>
      <c r="BH295" s="39">
        <v>7570</v>
      </c>
      <c r="BI295" s="39">
        <v>5620</v>
      </c>
      <c r="BJ295" s="39">
        <v>4600</v>
      </c>
      <c r="BK295" s="39">
        <v>600</v>
      </c>
      <c r="BL295" s="39" t="s">
        <v>334</v>
      </c>
      <c r="BM295" s="39">
        <v>42850</v>
      </c>
      <c r="BN295" s="39">
        <v>1700</v>
      </c>
      <c r="BO295" s="39">
        <v>5180</v>
      </c>
      <c r="BP295" s="39">
        <v>10160</v>
      </c>
      <c r="BQ295" s="39">
        <v>7740</v>
      </c>
      <c r="BR295" s="39">
        <v>7590</v>
      </c>
      <c r="BS295" s="39">
        <v>5730</v>
      </c>
      <c r="BT295" s="39">
        <v>4690</v>
      </c>
      <c r="BU295" s="39">
        <v>600</v>
      </c>
      <c r="BV295" s="39" t="s">
        <v>334</v>
      </c>
      <c r="BW295" s="39">
        <v>43380</v>
      </c>
      <c r="BX295" s="39">
        <v>1720</v>
      </c>
      <c r="BY295" s="39">
        <v>5260</v>
      </c>
      <c r="BZ295" s="39">
        <v>10220</v>
      </c>
      <c r="CA295" s="39">
        <v>7760</v>
      </c>
      <c r="CB295" s="39">
        <v>7620</v>
      </c>
      <c r="CC295" s="39">
        <v>5800</v>
      </c>
      <c r="CD295" s="39">
        <v>4730</v>
      </c>
      <c r="CE295" s="39">
        <v>610</v>
      </c>
      <c r="CF295" s="39" t="s">
        <v>334</v>
      </c>
      <c r="CG295" s="39">
        <v>43720</v>
      </c>
      <c r="CH295" s="39">
        <v>1730</v>
      </c>
      <c r="CI295" s="39">
        <v>5310</v>
      </c>
      <c r="CJ295" s="39">
        <v>10240</v>
      </c>
      <c r="CK295" s="39">
        <v>7840</v>
      </c>
      <c r="CL295" s="39">
        <v>7630</v>
      </c>
      <c r="CM295" s="39">
        <v>5870</v>
      </c>
      <c r="CN295" s="39">
        <v>4810</v>
      </c>
      <c r="CO295" s="39">
        <v>610</v>
      </c>
      <c r="CP295" s="39" t="s">
        <v>334</v>
      </c>
      <c r="CQ295" s="39">
        <v>44050</v>
      </c>
      <c r="CR295" s="39">
        <v>1810</v>
      </c>
      <c r="CS295" s="39">
        <v>5330</v>
      </c>
      <c r="CT295" s="39">
        <v>10260</v>
      </c>
      <c r="CU295" s="39">
        <v>7920</v>
      </c>
      <c r="CV295" s="39">
        <v>7660</v>
      </c>
      <c r="CW295" s="39">
        <v>5930</v>
      </c>
      <c r="CX295" s="39">
        <v>4860</v>
      </c>
      <c r="CY295" s="39">
        <v>620</v>
      </c>
      <c r="CZ295" s="39" t="s">
        <v>334</v>
      </c>
      <c r="DA295" s="39">
        <v>44380</v>
      </c>
      <c r="DB295" s="39">
        <v>1810</v>
      </c>
      <c r="DC295" s="39">
        <v>5450</v>
      </c>
      <c r="DD295" s="39">
        <v>10300</v>
      </c>
      <c r="DE295" s="39">
        <v>8080</v>
      </c>
      <c r="DF295" s="39">
        <v>7720</v>
      </c>
      <c r="DG295" s="39">
        <v>5980</v>
      </c>
      <c r="DH295" s="39">
        <v>4910</v>
      </c>
      <c r="DI295" s="39">
        <v>620</v>
      </c>
      <c r="DJ295" s="39" t="s">
        <v>334</v>
      </c>
      <c r="DK295" s="39">
        <v>44870</v>
      </c>
      <c r="DL295" s="39">
        <v>1820</v>
      </c>
      <c r="DM295" s="39">
        <v>5470</v>
      </c>
      <c r="DN295" s="39">
        <v>10450</v>
      </c>
      <c r="DO295" s="39">
        <v>8160</v>
      </c>
      <c r="DP295" s="39">
        <v>7770</v>
      </c>
      <c r="DQ295" s="39">
        <v>6000</v>
      </c>
      <c r="DR295" s="39">
        <v>4920</v>
      </c>
      <c r="DS295" s="39">
        <v>620</v>
      </c>
      <c r="DT295" s="39" t="s">
        <v>334</v>
      </c>
      <c r="DU295" s="39">
        <v>45210</v>
      </c>
      <c r="DV295" s="39">
        <v>1870</v>
      </c>
      <c r="DW295" s="39">
        <v>5650</v>
      </c>
      <c r="DX295" s="39">
        <v>10660</v>
      </c>
      <c r="DY295" s="39">
        <v>8390</v>
      </c>
      <c r="DZ295" s="39">
        <v>7870</v>
      </c>
      <c r="EA295" s="39">
        <v>6080</v>
      </c>
      <c r="EB295" s="39">
        <v>4980</v>
      </c>
      <c r="EC295" s="39">
        <v>620</v>
      </c>
      <c r="ED295" s="39" t="s">
        <v>334</v>
      </c>
      <c r="EE295" s="39">
        <v>46130</v>
      </c>
      <c r="EF295" s="39">
        <v>1940</v>
      </c>
      <c r="EG295" s="39">
        <v>5770</v>
      </c>
      <c r="EH295" s="39">
        <v>10800</v>
      </c>
      <c r="EI295" s="39">
        <v>8550</v>
      </c>
      <c r="EJ295" s="39">
        <v>7970</v>
      </c>
      <c r="EK295" s="39">
        <v>6080</v>
      </c>
      <c r="EL295" s="39">
        <v>5020</v>
      </c>
      <c r="EM295" s="39">
        <v>620</v>
      </c>
      <c r="EN295" s="39" t="s">
        <v>334</v>
      </c>
      <c r="EO295" s="39">
        <v>46730</v>
      </c>
      <c r="EP295" s="39">
        <v>1980</v>
      </c>
      <c r="EQ295" s="39">
        <v>5870</v>
      </c>
      <c r="ER295" s="39">
        <v>10970</v>
      </c>
      <c r="ES295" s="39">
        <v>8660</v>
      </c>
      <c r="ET295" s="39">
        <v>8050</v>
      </c>
      <c r="EU295" s="39">
        <v>6100</v>
      </c>
      <c r="EV295" s="39">
        <v>5010</v>
      </c>
      <c r="EW295" s="39">
        <v>620</v>
      </c>
      <c r="EX295" s="39" t="s">
        <v>334</v>
      </c>
      <c r="EY295" s="39">
        <v>47270</v>
      </c>
      <c r="EZ295" s="39">
        <v>2030</v>
      </c>
      <c r="FA295" s="39">
        <v>6050</v>
      </c>
      <c r="FB295" s="39">
        <v>11100</v>
      </c>
      <c r="FC295" s="39">
        <v>8760</v>
      </c>
      <c r="FD295" s="39">
        <v>8120</v>
      </c>
      <c r="FE295" s="39">
        <v>6140</v>
      </c>
      <c r="FF295" s="39">
        <v>5020</v>
      </c>
      <c r="FG295" s="39">
        <v>620</v>
      </c>
      <c r="FH295" s="39" t="s">
        <v>334</v>
      </c>
      <c r="FI295" s="39">
        <v>47830</v>
      </c>
      <c r="FJ295" s="39">
        <v>2060</v>
      </c>
      <c r="FK295" s="39">
        <v>6130</v>
      </c>
      <c r="FL295" s="39">
        <v>11220</v>
      </c>
      <c r="FM295" s="39">
        <v>8800</v>
      </c>
      <c r="FN295" s="39">
        <v>8130</v>
      </c>
      <c r="FO295" s="39">
        <v>6150</v>
      </c>
      <c r="FP295" s="39">
        <v>5030</v>
      </c>
      <c r="FQ295" s="39">
        <v>630</v>
      </c>
      <c r="FR295" s="39" t="s">
        <v>334</v>
      </c>
      <c r="FS295" s="39">
        <v>48150</v>
      </c>
      <c r="FT295" s="39">
        <v>2120</v>
      </c>
      <c r="FU295" s="39">
        <v>6220</v>
      </c>
      <c r="FV295" s="39">
        <v>11340</v>
      </c>
      <c r="FW295" s="39">
        <v>8870</v>
      </c>
      <c r="FX295" s="39">
        <v>8150</v>
      </c>
      <c r="FY295" s="39">
        <v>6170</v>
      </c>
      <c r="FZ295" s="39">
        <v>5050</v>
      </c>
      <c r="GA295" s="39">
        <v>630</v>
      </c>
      <c r="GB295" s="39" t="s">
        <v>334</v>
      </c>
      <c r="GC295" s="39">
        <v>48550</v>
      </c>
      <c r="GD295" s="39">
        <v>2160</v>
      </c>
      <c r="GE295" s="39">
        <v>6310</v>
      </c>
      <c r="GF295" s="39">
        <v>11510</v>
      </c>
      <c r="GG295" s="39">
        <v>8950</v>
      </c>
      <c r="GH295" s="39">
        <v>8190</v>
      </c>
      <c r="GI295" s="39">
        <v>6280</v>
      </c>
      <c r="GJ295" s="39">
        <v>5100</v>
      </c>
      <c r="GK295" s="39">
        <v>650</v>
      </c>
      <c r="GL295" s="39" t="s">
        <v>334</v>
      </c>
      <c r="GM295" s="39">
        <v>49150</v>
      </c>
      <c r="GN295" s="39">
        <v>2220</v>
      </c>
      <c r="GO295" s="39">
        <v>6350</v>
      </c>
      <c r="GP295" s="39">
        <v>11600</v>
      </c>
      <c r="GQ295" s="39">
        <v>9030</v>
      </c>
      <c r="GR295" s="39">
        <v>8230</v>
      </c>
      <c r="GS295" s="39">
        <v>6350</v>
      </c>
      <c r="GT295" s="39">
        <v>5120</v>
      </c>
      <c r="GU295" s="39">
        <v>660</v>
      </c>
      <c r="GV295" s="39" t="s">
        <v>334</v>
      </c>
      <c r="GW295" s="39">
        <v>49550</v>
      </c>
      <c r="GX295" s="39">
        <v>2240</v>
      </c>
      <c r="GY295" s="39">
        <v>6420</v>
      </c>
      <c r="GZ295" s="39">
        <v>11620</v>
      </c>
      <c r="HA295" s="39">
        <v>9060</v>
      </c>
      <c r="HB295" s="39">
        <v>8260</v>
      </c>
      <c r="HC295" s="39">
        <v>6380</v>
      </c>
      <c r="HD295" s="39">
        <v>5150</v>
      </c>
      <c r="HE295" s="39">
        <v>660</v>
      </c>
      <c r="HF295" s="39" t="s">
        <v>334</v>
      </c>
      <c r="HG295" s="39">
        <v>49780</v>
      </c>
      <c r="HH295" s="39">
        <v>2280</v>
      </c>
      <c r="HI295" s="39">
        <v>6490</v>
      </c>
      <c r="HJ295" s="39">
        <v>11750</v>
      </c>
      <c r="HK295" s="39">
        <v>9160</v>
      </c>
      <c r="HL295" s="39">
        <v>8320</v>
      </c>
      <c r="HM295" s="39">
        <v>6400</v>
      </c>
      <c r="HN295" s="39">
        <v>5260</v>
      </c>
      <c r="HO295" s="39">
        <v>670</v>
      </c>
      <c r="HP295" s="39" t="s">
        <v>334</v>
      </c>
      <c r="HQ295" s="39">
        <v>50320</v>
      </c>
      <c r="HR295" s="39">
        <v>2300</v>
      </c>
      <c r="HS295" s="39">
        <v>6490</v>
      </c>
      <c r="HT295" s="39">
        <v>11880</v>
      </c>
      <c r="HU295" s="39">
        <v>9190</v>
      </c>
      <c r="HV295" s="39">
        <v>8350</v>
      </c>
      <c r="HW295" s="39">
        <v>6430</v>
      </c>
      <c r="HX295" s="39">
        <v>5310</v>
      </c>
      <c r="HY295" s="39">
        <v>670</v>
      </c>
      <c r="HZ295" s="39" t="s">
        <v>334</v>
      </c>
      <c r="IA295" s="39">
        <v>50620</v>
      </c>
      <c r="IB295" s="39">
        <v>2330</v>
      </c>
      <c r="IC295" s="39">
        <v>6580</v>
      </c>
      <c r="ID295" s="39">
        <v>11930</v>
      </c>
      <c r="IE295" s="39">
        <v>9260</v>
      </c>
      <c r="IF295" s="39">
        <v>8350</v>
      </c>
      <c r="IG295" s="39">
        <v>6470</v>
      </c>
      <c r="IH295" s="39">
        <v>5360</v>
      </c>
      <c r="II295" s="39">
        <v>680</v>
      </c>
      <c r="IJ295" s="39" t="s">
        <v>334</v>
      </c>
      <c r="IK295" s="39">
        <v>50950</v>
      </c>
      <c r="IL295" s="39">
        <v>2430</v>
      </c>
      <c r="IM295" s="39">
        <v>6690</v>
      </c>
      <c r="IN295" s="39">
        <v>12060</v>
      </c>
      <c r="IO295" s="39">
        <v>9440</v>
      </c>
      <c r="IP295" s="39">
        <v>8420</v>
      </c>
      <c r="IQ295" s="39">
        <v>6530</v>
      </c>
      <c r="IR295" s="39">
        <v>5420</v>
      </c>
      <c r="IS295" s="39">
        <v>690</v>
      </c>
      <c r="IT295" s="39" t="s">
        <v>334</v>
      </c>
      <c r="IU295" s="39">
        <v>51680</v>
      </c>
      <c r="IV295" s="39">
        <v>2560</v>
      </c>
      <c r="IW295" s="39">
        <v>6780</v>
      </c>
      <c r="IX295" s="39">
        <v>12120</v>
      </c>
      <c r="IY295" s="39">
        <v>9570</v>
      </c>
      <c r="IZ295" s="39">
        <v>8460</v>
      </c>
      <c r="JA295" s="39">
        <v>6590</v>
      </c>
      <c r="JB295" s="39">
        <v>5490</v>
      </c>
      <c r="JC295" s="39">
        <v>690</v>
      </c>
      <c r="JD295" s="39" t="s">
        <v>334</v>
      </c>
      <c r="JE295" s="39">
        <v>52260</v>
      </c>
      <c r="JF295" s="39">
        <v>2680</v>
      </c>
      <c r="JG295" s="39">
        <v>6910</v>
      </c>
      <c r="JH295" s="39">
        <v>12310</v>
      </c>
      <c r="JI295" s="39">
        <v>9820</v>
      </c>
      <c r="JJ295" s="39">
        <v>8590</v>
      </c>
      <c r="JK295" s="39">
        <v>6650</v>
      </c>
      <c r="JL295" s="39">
        <v>5600</v>
      </c>
      <c r="JM295" s="39">
        <v>700</v>
      </c>
      <c r="JN295" s="39" t="s">
        <v>334</v>
      </c>
      <c r="JO295" s="39">
        <v>53260</v>
      </c>
      <c r="JP295" s="39">
        <v>2730</v>
      </c>
      <c r="JQ295" s="39">
        <v>7030</v>
      </c>
      <c r="JR295" s="39">
        <v>12500</v>
      </c>
      <c r="JS295" s="39">
        <v>9900</v>
      </c>
      <c r="JT295" s="39">
        <v>8690</v>
      </c>
      <c r="JU295" s="39">
        <v>6710</v>
      </c>
      <c r="JV295" s="39">
        <v>5680</v>
      </c>
      <c r="JW295" s="39">
        <v>710</v>
      </c>
      <c r="JX295" s="39" t="s">
        <v>334</v>
      </c>
      <c r="JY295" s="39">
        <v>53950</v>
      </c>
      <c r="JZ295" s="39">
        <v>2780</v>
      </c>
      <c r="KA295" s="39">
        <v>7100</v>
      </c>
      <c r="KB295" s="39">
        <v>12600</v>
      </c>
      <c r="KC295" s="39">
        <v>10050</v>
      </c>
      <c r="KD295" s="39">
        <v>8780</v>
      </c>
      <c r="KE295" s="39">
        <v>6800</v>
      </c>
      <c r="KF295" s="39">
        <v>5760</v>
      </c>
      <c r="KG295" s="39">
        <v>720</v>
      </c>
      <c r="KH295" s="39" t="s">
        <v>334</v>
      </c>
      <c r="KI295" s="39">
        <v>54590</v>
      </c>
      <c r="KJ295" s="39">
        <v>2900</v>
      </c>
      <c r="KK295" s="39">
        <v>7220</v>
      </c>
      <c r="KL295" s="39">
        <v>12920</v>
      </c>
      <c r="KM295" s="39">
        <v>10380</v>
      </c>
      <c r="KN295" s="39">
        <v>8880</v>
      </c>
      <c r="KO295" s="39">
        <v>6940</v>
      </c>
      <c r="KP295" s="39">
        <v>5820</v>
      </c>
      <c r="KQ295" s="39">
        <v>730</v>
      </c>
      <c r="KR295" s="39" t="s">
        <v>334</v>
      </c>
      <c r="KS295" s="39">
        <v>55780</v>
      </c>
      <c r="KT295" s="39">
        <v>3020</v>
      </c>
      <c r="KU295" s="39">
        <v>7320</v>
      </c>
      <c r="KV295" s="39">
        <v>13230</v>
      </c>
      <c r="KW295" s="39">
        <v>10680</v>
      </c>
      <c r="KX295" s="39">
        <v>9010</v>
      </c>
      <c r="KY295" s="39">
        <v>7040</v>
      </c>
      <c r="KZ295" s="39">
        <v>5890</v>
      </c>
      <c r="LA295" s="39">
        <v>740</v>
      </c>
      <c r="LB295" s="39" t="s">
        <v>334</v>
      </c>
      <c r="LC295" s="39">
        <v>56920</v>
      </c>
      <c r="LD295" t="str">
        <f>INDEX(Lookup!$F$2:$F$375, MATCH(D295,Lookup!$A$2:$A$375,0))</f>
        <v>:</v>
      </c>
    </row>
    <row r="296" spans="2:316" ht="15" customHeight="1" x14ac:dyDescent="0.25">
      <c r="B296" s="1" t="s">
        <v>357</v>
      </c>
      <c r="C296" s="42" t="s">
        <v>331</v>
      </c>
      <c r="D296" s="42" t="s">
        <v>919</v>
      </c>
      <c r="E296" s="41" t="s">
        <v>920</v>
      </c>
      <c r="F296" s="38">
        <v>55520</v>
      </c>
      <c r="G296" s="38">
        <v>104060</v>
      </c>
      <c r="H296" s="38">
        <v>156800</v>
      </c>
      <c r="I296" s="38">
        <v>103390</v>
      </c>
      <c r="J296" s="38">
        <v>58940</v>
      </c>
      <c r="K296" s="38">
        <v>34570</v>
      </c>
      <c r="L296" s="38">
        <v>27540</v>
      </c>
      <c r="M296" s="38">
        <v>2950</v>
      </c>
      <c r="N296" s="38" t="s">
        <v>334</v>
      </c>
      <c r="O296" s="39">
        <v>543770</v>
      </c>
      <c r="P296" s="39">
        <v>56530</v>
      </c>
      <c r="Q296" s="39">
        <v>106030</v>
      </c>
      <c r="R296" s="39">
        <v>156960</v>
      </c>
      <c r="S296" s="39">
        <v>103200</v>
      </c>
      <c r="T296" s="39">
        <v>58710</v>
      </c>
      <c r="U296" s="39">
        <v>33850</v>
      </c>
      <c r="V296" s="39">
        <v>26990</v>
      </c>
      <c r="W296" s="39">
        <v>2900</v>
      </c>
      <c r="X296" s="39" t="s">
        <v>334</v>
      </c>
      <c r="Y296" s="39">
        <v>545170</v>
      </c>
      <c r="Z296" s="39">
        <v>57670</v>
      </c>
      <c r="AA296" s="39">
        <v>108270</v>
      </c>
      <c r="AB296" s="39">
        <v>158080</v>
      </c>
      <c r="AC296" s="39">
        <v>104060</v>
      </c>
      <c r="AD296" s="39">
        <v>58820</v>
      </c>
      <c r="AE296" s="39">
        <v>32940</v>
      </c>
      <c r="AF296" s="39">
        <v>25960</v>
      </c>
      <c r="AG296" s="39">
        <v>2610</v>
      </c>
      <c r="AH296" s="39" t="s">
        <v>334</v>
      </c>
      <c r="AI296" s="39">
        <v>548420</v>
      </c>
      <c r="AJ296" s="39">
        <v>59120</v>
      </c>
      <c r="AK296" s="39">
        <v>109320</v>
      </c>
      <c r="AL296" s="39">
        <v>159000</v>
      </c>
      <c r="AM296" s="39">
        <v>104400</v>
      </c>
      <c r="AN296" s="39">
        <v>59200</v>
      </c>
      <c r="AO296" s="39">
        <v>33330</v>
      </c>
      <c r="AP296" s="39">
        <v>26140</v>
      </c>
      <c r="AQ296" s="39">
        <v>2590</v>
      </c>
      <c r="AR296" s="39" t="s">
        <v>334</v>
      </c>
      <c r="AS296" s="39">
        <v>553100</v>
      </c>
      <c r="AT296" s="39">
        <v>59570</v>
      </c>
      <c r="AU296" s="39">
        <v>109760</v>
      </c>
      <c r="AV296" s="39">
        <v>160420</v>
      </c>
      <c r="AW296" s="39">
        <v>105000</v>
      </c>
      <c r="AX296" s="39">
        <v>59750</v>
      </c>
      <c r="AY296" s="39">
        <v>33880</v>
      </c>
      <c r="AZ296" s="39">
        <v>26460</v>
      </c>
      <c r="BA296" s="39">
        <v>2610</v>
      </c>
      <c r="BB296" s="39" t="s">
        <v>334</v>
      </c>
      <c r="BC296" s="39">
        <v>557460</v>
      </c>
      <c r="BD296" s="39">
        <v>60100</v>
      </c>
      <c r="BE296" s="39">
        <v>110370</v>
      </c>
      <c r="BF296" s="39">
        <v>160960</v>
      </c>
      <c r="BG296" s="39">
        <v>105600</v>
      </c>
      <c r="BH296" s="39">
        <v>60420</v>
      </c>
      <c r="BI296" s="39">
        <v>34390</v>
      </c>
      <c r="BJ296" s="39">
        <v>27020</v>
      </c>
      <c r="BK296" s="39">
        <v>2640</v>
      </c>
      <c r="BL296" s="39" t="s">
        <v>334</v>
      </c>
      <c r="BM296" s="39">
        <v>561500</v>
      </c>
      <c r="BN296" s="39">
        <v>60410</v>
      </c>
      <c r="BO296" s="39">
        <v>110920</v>
      </c>
      <c r="BP296" s="39">
        <v>161440</v>
      </c>
      <c r="BQ296" s="39">
        <v>106190</v>
      </c>
      <c r="BR296" s="39">
        <v>61190</v>
      </c>
      <c r="BS296" s="39">
        <v>35070</v>
      </c>
      <c r="BT296" s="39">
        <v>27500</v>
      </c>
      <c r="BU296" s="39">
        <v>2670</v>
      </c>
      <c r="BV296" s="39" t="s">
        <v>334</v>
      </c>
      <c r="BW296" s="39">
        <v>565380</v>
      </c>
      <c r="BX296" s="39">
        <v>60640</v>
      </c>
      <c r="BY296" s="39">
        <v>111520</v>
      </c>
      <c r="BZ296" s="39">
        <v>162110</v>
      </c>
      <c r="CA296" s="39">
        <v>107180</v>
      </c>
      <c r="CB296" s="39">
        <v>62100</v>
      </c>
      <c r="CC296" s="39">
        <v>35820</v>
      </c>
      <c r="CD296" s="39">
        <v>28020</v>
      </c>
      <c r="CE296" s="39">
        <v>2690</v>
      </c>
      <c r="CF296" s="39" t="s">
        <v>334</v>
      </c>
      <c r="CG296" s="39">
        <v>570080</v>
      </c>
      <c r="CH296" s="39">
        <v>60570</v>
      </c>
      <c r="CI296" s="39">
        <v>111670</v>
      </c>
      <c r="CJ296" s="39">
        <v>162680</v>
      </c>
      <c r="CK296" s="39">
        <v>108250</v>
      </c>
      <c r="CL296" s="39">
        <v>63000</v>
      </c>
      <c r="CM296" s="39">
        <v>36490</v>
      </c>
      <c r="CN296" s="39">
        <v>28520</v>
      </c>
      <c r="CO296" s="39">
        <v>2720</v>
      </c>
      <c r="CP296" s="39" t="s">
        <v>334</v>
      </c>
      <c r="CQ296" s="39">
        <v>573910</v>
      </c>
      <c r="CR296" s="39">
        <v>60630</v>
      </c>
      <c r="CS296" s="39">
        <v>112030</v>
      </c>
      <c r="CT296" s="39">
        <v>163350</v>
      </c>
      <c r="CU296" s="39">
        <v>109170</v>
      </c>
      <c r="CV296" s="39">
        <v>63980</v>
      </c>
      <c r="CW296" s="39">
        <v>37220</v>
      </c>
      <c r="CX296" s="39">
        <v>29040</v>
      </c>
      <c r="CY296" s="39">
        <v>2760</v>
      </c>
      <c r="CZ296" s="39" t="s">
        <v>334</v>
      </c>
      <c r="DA296" s="39">
        <v>578170</v>
      </c>
      <c r="DB296" s="39">
        <v>60950</v>
      </c>
      <c r="DC296" s="39">
        <v>112420</v>
      </c>
      <c r="DD296" s="39">
        <v>164500</v>
      </c>
      <c r="DE296" s="39">
        <v>110240</v>
      </c>
      <c r="DF296" s="39">
        <v>65270</v>
      </c>
      <c r="DG296" s="39">
        <v>38250</v>
      </c>
      <c r="DH296" s="39">
        <v>29470</v>
      </c>
      <c r="DI296" s="39">
        <v>2800</v>
      </c>
      <c r="DJ296" s="39" t="s">
        <v>334</v>
      </c>
      <c r="DK296" s="39">
        <v>583900</v>
      </c>
      <c r="DL296" s="39">
        <v>61150</v>
      </c>
      <c r="DM296" s="39">
        <v>113120</v>
      </c>
      <c r="DN296" s="39">
        <v>165490</v>
      </c>
      <c r="DO296" s="39">
        <v>111430</v>
      </c>
      <c r="DP296" s="39">
        <v>66120</v>
      </c>
      <c r="DQ296" s="39">
        <v>38790</v>
      </c>
      <c r="DR296" s="39">
        <v>29860</v>
      </c>
      <c r="DS296" s="39">
        <v>2830</v>
      </c>
      <c r="DT296" s="39" t="s">
        <v>334</v>
      </c>
      <c r="DU296" s="39">
        <v>588780</v>
      </c>
      <c r="DV296" s="39">
        <v>61480</v>
      </c>
      <c r="DW296" s="39">
        <v>113980</v>
      </c>
      <c r="DX296" s="39">
        <v>166780</v>
      </c>
      <c r="DY296" s="39">
        <v>113040</v>
      </c>
      <c r="DZ296" s="39">
        <v>66850</v>
      </c>
      <c r="EA296" s="39">
        <v>39390</v>
      </c>
      <c r="EB296" s="39">
        <v>30230</v>
      </c>
      <c r="EC296" s="39">
        <v>2830</v>
      </c>
      <c r="ED296" s="39" t="s">
        <v>334</v>
      </c>
      <c r="EE296" s="39">
        <v>594590</v>
      </c>
      <c r="EF296" s="39">
        <v>62060</v>
      </c>
      <c r="EG296" s="39">
        <v>114920</v>
      </c>
      <c r="EH296" s="39">
        <v>168000</v>
      </c>
      <c r="EI296" s="39">
        <v>114340</v>
      </c>
      <c r="EJ296" s="39">
        <v>67680</v>
      </c>
      <c r="EK296" s="39">
        <v>39900</v>
      </c>
      <c r="EL296" s="39">
        <v>30610</v>
      </c>
      <c r="EM296" s="39">
        <v>2870</v>
      </c>
      <c r="EN296" s="39" t="s">
        <v>334</v>
      </c>
      <c r="EO296" s="39">
        <v>600370</v>
      </c>
      <c r="EP296" s="39">
        <v>62860</v>
      </c>
      <c r="EQ296" s="39">
        <v>116080</v>
      </c>
      <c r="ER296" s="39">
        <v>169610</v>
      </c>
      <c r="ES296" s="39">
        <v>115920</v>
      </c>
      <c r="ET296" s="39">
        <v>68470</v>
      </c>
      <c r="EU296" s="39">
        <v>40410</v>
      </c>
      <c r="EV296" s="39">
        <v>30980</v>
      </c>
      <c r="EW296" s="39">
        <v>2910</v>
      </c>
      <c r="EX296" s="39" t="s">
        <v>334</v>
      </c>
      <c r="EY296" s="39">
        <v>607220</v>
      </c>
      <c r="EZ296" s="39">
        <v>63460</v>
      </c>
      <c r="FA296" s="39">
        <v>117350</v>
      </c>
      <c r="FB296" s="39">
        <v>171240</v>
      </c>
      <c r="FC296" s="39">
        <v>117840</v>
      </c>
      <c r="FD296" s="39">
        <v>69240</v>
      </c>
      <c r="FE296" s="39">
        <v>40820</v>
      </c>
      <c r="FF296" s="39">
        <v>31370</v>
      </c>
      <c r="FG296" s="39">
        <v>2970</v>
      </c>
      <c r="FH296" s="39" t="s">
        <v>334</v>
      </c>
      <c r="FI296" s="39">
        <v>614290</v>
      </c>
      <c r="FJ296" s="39">
        <v>63940</v>
      </c>
      <c r="FK296" s="39">
        <v>118450</v>
      </c>
      <c r="FL296" s="39">
        <v>172920</v>
      </c>
      <c r="FM296" s="39">
        <v>119850</v>
      </c>
      <c r="FN296" s="39">
        <v>69850</v>
      </c>
      <c r="FO296" s="39">
        <v>41080</v>
      </c>
      <c r="FP296" s="39">
        <v>31650</v>
      </c>
      <c r="FQ296" s="39">
        <v>3030</v>
      </c>
      <c r="FR296" s="39" t="s">
        <v>334</v>
      </c>
      <c r="FS296" s="39">
        <v>620780</v>
      </c>
      <c r="FT296" s="39">
        <v>64360</v>
      </c>
      <c r="FU296" s="39">
        <v>119690</v>
      </c>
      <c r="FV296" s="39">
        <v>174370</v>
      </c>
      <c r="FW296" s="39">
        <v>121050</v>
      </c>
      <c r="FX296" s="39">
        <v>70200</v>
      </c>
      <c r="FY296" s="39">
        <v>41290</v>
      </c>
      <c r="FZ296" s="39">
        <v>31880</v>
      </c>
      <c r="GA296" s="39">
        <v>3070</v>
      </c>
      <c r="GB296" s="39" t="s">
        <v>334</v>
      </c>
      <c r="GC296" s="39">
        <v>625900</v>
      </c>
      <c r="GD296" s="39">
        <v>64810</v>
      </c>
      <c r="GE296" s="39">
        <v>120790</v>
      </c>
      <c r="GF296" s="39">
        <v>175500</v>
      </c>
      <c r="GG296" s="39">
        <v>122230</v>
      </c>
      <c r="GH296" s="39">
        <v>70600</v>
      </c>
      <c r="GI296" s="39">
        <v>41450</v>
      </c>
      <c r="GJ296" s="39">
        <v>32070</v>
      </c>
      <c r="GK296" s="39">
        <v>3120</v>
      </c>
      <c r="GL296" s="39" t="s">
        <v>334</v>
      </c>
      <c r="GM296" s="39">
        <v>630560</v>
      </c>
      <c r="GN296" s="39">
        <v>65450</v>
      </c>
      <c r="GO296" s="39">
        <v>121550</v>
      </c>
      <c r="GP296" s="39">
        <v>176680</v>
      </c>
      <c r="GQ296" s="39">
        <v>123580</v>
      </c>
      <c r="GR296" s="39">
        <v>71050</v>
      </c>
      <c r="GS296" s="39">
        <v>41680</v>
      </c>
      <c r="GT296" s="39">
        <v>32330</v>
      </c>
      <c r="GU296" s="39">
        <v>3170</v>
      </c>
      <c r="GV296" s="39" t="s">
        <v>334</v>
      </c>
      <c r="GW296" s="39">
        <v>635500</v>
      </c>
      <c r="GX296" s="39">
        <v>65560</v>
      </c>
      <c r="GY296" s="39">
        <v>122170</v>
      </c>
      <c r="GZ296" s="39">
        <v>177850</v>
      </c>
      <c r="HA296" s="39">
        <v>124410</v>
      </c>
      <c r="HB296" s="39">
        <v>71640</v>
      </c>
      <c r="HC296" s="39">
        <v>41960</v>
      </c>
      <c r="HD296" s="39">
        <v>32560</v>
      </c>
      <c r="HE296" s="39">
        <v>3220</v>
      </c>
      <c r="HF296" s="39" t="s">
        <v>334</v>
      </c>
      <c r="HG296" s="39">
        <v>639370</v>
      </c>
      <c r="HH296" s="39">
        <v>65610</v>
      </c>
      <c r="HI296" s="39">
        <v>122550</v>
      </c>
      <c r="HJ296" s="39">
        <v>178670</v>
      </c>
      <c r="HK296" s="39">
        <v>125390</v>
      </c>
      <c r="HL296" s="39">
        <v>72050</v>
      </c>
      <c r="HM296" s="39">
        <v>42270</v>
      </c>
      <c r="HN296" s="39">
        <v>32780</v>
      </c>
      <c r="HO296" s="39">
        <v>3280</v>
      </c>
      <c r="HP296" s="39" t="s">
        <v>334</v>
      </c>
      <c r="HQ296" s="39">
        <v>642600</v>
      </c>
      <c r="HR296" s="39">
        <v>65980</v>
      </c>
      <c r="HS296" s="39">
        <v>123020</v>
      </c>
      <c r="HT296" s="39">
        <v>179490</v>
      </c>
      <c r="HU296" s="39">
        <v>126410</v>
      </c>
      <c r="HV296" s="39">
        <v>72750</v>
      </c>
      <c r="HW296" s="39">
        <v>42500</v>
      </c>
      <c r="HX296" s="39">
        <v>33110</v>
      </c>
      <c r="HY296" s="39">
        <v>3330</v>
      </c>
      <c r="HZ296" s="39" t="s">
        <v>334</v>
      </c>
      <c r="IA296" s="39">
        <v>646600</v>
      </c>
      <c r="IB296" s="39">
        <v>66560</v>
      </c>
      <c r="IC296" s="39">
        <v>123900</v>
      </c>
      <c r="ID296" s="39">
        <v>180940</v>
      </c>
      <c r="IE296" s="39">
        <v>127640</v>
      </c>
      <c r="IF296" s="39">
        <v>73590</v>
      </c>
      <c r="IG296" s="39">
        <v>42850</v>
      </c>
      <c r="IH296" s="39">
        <v>33490</v>
      </c>
      <c r="II296" s="39">
        <v>3390</v>
      </c>
      <c r="IJ296" s="39" t="s">
        <v>334</v>
      </c>
      <c r="IK296" s="39">
        <v>652340</v>
      </c>
      <c r="IL296" s="39">
        <v>66810</v>
      </c>
      <c r="IM296" s="39">
        <v>124930</v>
      </c>
      <c r="IN296" s="39">
        <v>182610</v>
      </c>
      <c r="IO296" s="39">
        <v>129350</v>
      </c>
      <c r="IP296" s="39">
        <v>74860</v>
      </c>
      <c r="IQ296" s="39">
        <v>43470</v>
      </c>
      <c r="IR296" s="39">
        <v>33870</v>
      </c>
      <c r="IS296" s="39">
        <v>3450</v>
      </c>
      <c r="IT296" s="39" t="s">
        <v>334</v>
      </c>
      <c r="IU296" s="39">
        <v>659340</v>
      </c>
      <c r="IV296" s="39">
        <v>67330</v>
      </c>
      <c r="IW296" s="39">
        <v>125920</v>
      </c>
      <c r="IX296" s="39">
        <v>184260</v>
      </c>
      <c r="IY296" s="39">
        <v>131470</v>
      </c>
      <c r="IZ296" s="39">
        <v>76020</v>
      </c>
      <c r="JA296" s="39">
        <v>44090</v>
      </c>
      <c r="JB296" s="39">
        <v>34260</v>
      </c>
      <c r="JC296" s="39">
        <v>3500</v>
      </c>
      <c r="JD296" s="39" t="s">
        <v>334</v>
      </c>
      <c r="JE296" s="39">
        <v>666830</v>
      </c>
      <c r="JF296" s="39">
        <v>68060</v>
      </c>
      <c r="JG296" s="39">
        <v>126830</v>
      </c>
      <c r="JH296" s="39">
        <v>185840</v>
      </c>
      <c r="JI296" s="39">
        <v>133490</v>
      </c>
      <c r="JJ296" s="39">
        <v>77260</v>
      </c>
      <c r="JK296" s="39">
        <v>44640</v>
      </c>
      <c r="JL296" s="39">
        <v>34650</v>
      </c>
      <c r="JM296" s="39">
        <v>3540</v>
      </c>
      <c r="JN296" s="39" t="s">
        <v>334</v>
      </c>
      <c r="JO296" s="39">
        <v>674320</v>
      </c>
      <c r="JP296" s="39">
        <v>68360</v>
      </c>
      <c r="JQ296" s="39">
        <v>127710</v>
      </c>
      <c r="JR296" s="39">
        <v>187050</v>
      </c>
      <c r="JS296" s="39">
        <v>135150</v>
      </c>
      <c r="JT296" s="39">
        <v>78300</v>
      </c>
      <c r="JU296" s="39">
        <v>45320</v>
      </c>
      <c r="JV296" s="39">
        <v>35120</v>
      </c>
      <c r="JW296" s="39">
        <v>3620</v>
      </c>
      <c r="JX296" s="39" t="s">
        <v>334</v>
      </c>
      <c r="JY296" s="39">
        <v>680620</v>
      </c>
      <c r="JZ296" s="39">
        <v>68790</v>
      </c>
      <c r="KA296" s="39">
        <v>128590</v>
      </c>
      <c r="KB296" s="39">
        <v>188400</v>
      </c>
      <c r="KC296" s="39">
        <v>136950</v>
      </c>
      <c r="KD296" s="39">
        <v>79280</v>
      </c>
      <c r="KE296" s="39">
        <v>45980</v>
      </c>
      <c r="KF296" s="39">
        <v>35490</v>
      </c>
      <c r="KG296" s="39">
        <v>3670</v>
      </c>
      <c r="KH296" s="39" t="s">
        <v>334</v>
      </c>
      <c r="KI296" s="39">
        <v>687130</v>
      </c>
      <c r="KJ296" s="39">
        <v>69090</v>
      </c>
      <c r="KK296" s="39">
        <v>129510</v>
      </c>
      <c r="KL296" s="39">
        <v>189900</v>
      </c>
      <c r="KM296" s="39">
        <v>139010</v>
      </c>
      <c r="KN296" s="39">
        <v>80480</v>
      </c>
      <c r="KO296" s="39">
        <v>46890</v>
      </c>
      <c r="KP296" s="39">
        <v>35990</v>
      </c>
      <c r="KQ296" s="39">
        <v>3710</v>
      </c>
      <c r="KR296" s="39" t="s">
        <v>334</v>
      </c>
      <c r="KS296" s="39">
        <v>694570</v>
      </c>
      <c r="KT296" s="39">
        <v>69820</v>
      </c>
      <c r="KU296" s="39">
        <v>130310</v>
      </c>
      <c r="KV296" s="39">
        <v>191610</v>
      </c>
      <c r="KW296" s="39">
        <v>141210</v>
      </c>
      <c r="KX296" s="39">
        <v>81670</v>
      </c>
      <c r="KY296" s="39">
        <v>47720</v>
      </c>
      <c r="KZ296" s="39">
        <v>36510</v>
      </c>
      <c r="LA296" s="39">
        <v>3770</v>
      </c>
      <c r="LB296" s="39" t="s">
        <v>334</v>
      </c>
      <c r="LC296" s="39">
        <v>702600</v>
      </c>
      <c r="LD296" t="e">
        <f>INDEX(Lookup!$F$2:$F$375, MATCH(D296,Lookup!$A$2:$A$375,0))</f>
        <v>#N/A</v>
      </c>
    </row>
    <row r="297" spans="2:316" ht="15" customHeight="1" x14ac:dyDescent="0.25">
      <c r="B297" s="1" t="s">
        <v>342</v>
      </c>
      <c r="C297" s="42">
        <v>2205</v>
      </c>
      <c r="D297" s="42" t="s">
        <v>921</v>
      </c>
      <c r="E297" s="37" t="s">
        <v>922</v>
      </c>
      <c r="F297" s="38">
        <v>2910</v>
      </c>
      <c r="G297" s="38">
        <v>8920</v>
      </c>
      <c r="H297" s="38">
        <v>10630</v>
      </c>
      <c r="I297" s="38">
        <v>5330</v>
      </c>
      <c r="J297" s="38">
        <v>4640</v>
      </c>
      <c r="K297" s="38">
        <v>3220</v>
      </c>
      <c r="L297" s="38">
        <v>3010</v>
      </c>
      <c r="M297" s="38">
        <v>250</v>
      </c>
      <c r="N297" s="38" t="s">
        <v>334</v>
      </c>
      <c r="O297" s="39">
        <v>38900</v>
      </c>
      <c r="P297" s="39">
        <v>3040</v>
      </c>
      <c r="Q297" s="39">
        <v>9330</v>
      </c>
      <c r="R297" s="39">
        <v>10350</v>
      </c>
      <c r="S297" s="39">
        <v>5350</v>
      </c>
      <c r="T297" s="39">
        <v>4550</v>
      </c>
      <c r="U297" s="39">
        <v>3150</v>
      </c>
      <c r="V297" s="39">
        <v>2950</v>
      </c>
      <c r="W297" s="39">
        <v>250</v>
      </c>
      <c r="X297" s="39" t="s">
        <v>334</v>
      </c>
      <c r="Y297" s="39">
        <v>38980</v>
      </c>
      <c r="Z297" s="39">
        <v>3200</v>
      </c>
      <c r="AA297" s="39">
        <v>9660</v>
      </c>
      <c r="AB297" s="39">
        <v>10580</v>
      </c>
      <c r="AC297" s="39">
        <v>5570</v>
      </c>
      <c r="AD297" s="39">
        <v>4620</v>
      </c>
      <c r="AE297" s="39">
        <v>2940</v>
      </c>
      <c r="AF297" s="39">
        <v>2670</v>
      </c>
      <c r="AG297" s="39">
        <v>200</v>
      </c>
      <c r="AH297" s="39" t="s">
        <v>334</v>
      </c>
      <c r="AI297" s="39">
        <v>39430</v>
      </c>
      <c r="AJ297" s="39">
        <v>3310</v>
      </c>
      <c r="AK297" s="39">
        <v>9820</v>
      </c>
      <c r="AL297" s="39">
        <v>10650</v>
      </c>
      <c r="AM297" s="39">
        <v>5620</v>
      </c>
      <c r="AN297" s="39">
        <v>4770</v>
      </c>
      <c r="AO297" s="39">
        <v>3030</v>
      </c>
      <c r="AP297" s="39">
        <v>2630</v>
      </c>
      <c r="AQ297" s="39">
        <v>190</v>
      </c>
      <c r="AR297" s="39" t="s">
        <v>334</v>
      </c>
      <c r="AS297" s="39">
        <v>40010</v>
      </c>
      <c r="AT297" s="39">
        <v>3330</v>
      </c>
      <c r="AU297" s="39">
        <v>9920</v>
      </c>
      <c r="AV297" s="39">
        <v>10740</v>
      </c>
      <c r="AW297" s="39">
        <v>5730</v>
      </c>
      <c r="AX297" s="39">
        <v>4910</v>
      </c>
      <c r="AY297" s="39">
        <v>3140</v>
      </c>
      <c r="AZ297" s="39">
        <v>2680</v>
      </c>
      <c r="BA297" s="39">
        <v>200</v>
      </c>
      <c r="BB297" s="39" t="s">
        <v>334</v>
      </c>
      <c r="BC297" s="39">
        <v>40640</v>
      </c>
      <c r="BD297" s="39">
        <v>3360</v>
      </c>
      <c r="BE297" s="39">
        <v>10020</v>
      </c>
      <c r="BF297" s="39">
        <v>10820</v>
      </c>
      <c r="BG297" s="39">
        <v>5760</v>
      </c>
      <c r="BH297" s="39">
        <v>5000</v>
      </c>
      <c r="BI297" s="39">
        <v>3260</v>
      </c>
      <c r="BJ297" s="39">
        <v>2710</v>
      </c>
      <c r="BK297" s="39">
        <v>200</v>
      </c>
      <c r="BL297" s="39" t="s">
        <v>334</v>
      </c>
      <c r="BM297" s="39">
        <v>41140</v>
      </c>
      <c r="BN297" s="39">
        <v>3440</v>
      </c>
      <c r="BO297" s="39">
        <v>10130</v>
      </c>
      <c r="BP297" s="39">
        <v>10850</v>
      </c>
      <c r="BQ297" s="39">
        <v>5830</v>
      </c>
      <c r="BR297" s="39">
        <v>5140</v>
      </c>
      <c r="BS297" s="39">
        <v>3460</v>
      </c>
      <c r="BT297" s="39">
        <v>2750</v>
      </c>
      <c r="BU297" s="39">
        <v>200</v>
      </c>
      <c r="BV297" s="39" t="s">
        <v>334</v>
      </c>
      <c r="BW297" s="39">
        <v>41790</v>
      </c>
      <c r="BX297" s="39">
        <v>3500</v>
      </c>
      <c r="BY297" s="39">
        <v>10220</v>
      </c>
      <c r="BZ297" s="39">
        <v>10930</v>
      </c>
      <c r="CA297" s="39">
        <v>5990</v>
      </c>
      <c r="CB297" s="39">
        <v>5260</v>
      </c>
      <c r="CC297" s="39">
        <v>3620</v>
      </c>
      <c r="CD297" s="39">
        <v>2770</v>
      </c>
      <c r="CE297" s="39">
        <v>190</v>
      </c>
      <c r="CF297" s="39" t="s">
        <v>334</v>
      </c>
      <c r="CG297" s="39">
        <v>42470</v>
      </c>
      <c r="CH297" s="39">
        <v>3520</v>
      </c>
      <c r="CI297" s="39">
        <v>10240</v>
      </c>
      <c r="CJ297" s="39">
        <v>10980</v>
      </c>
      <c r="CK297" s="39">
        <v>6180</v>
      </c>
      <c r="CL297" s="39">
        <v>5460</v>
      </c>
      <c r="CM297" s="39">
        <v>3800</v>
      </c>
      <c r="CN297" s="39">
        <v>2800</v>
      </c>
      <c r="CO297" s="39">
        <v>200</v>
      </c>
      <c r="CP297" s="39" t="s">
        <v>334</v>
      </c>
      <c r="CQ297" s="39">
        <v>43180</v>
      </c>
      <c r="CR297" s="39">
        <v>3540</v>
      </c>
      <c r="CS297" s="39">
        <v>10240</v>
      </c>
      <c r="CT297" s="39">
        <v>11070</v>
      </c>
      <c r="CU297" s="39">
        <v>6330</v>
      </c>
      <c r="CV297" s="39">
        <v>5630</v>
      </c>
      <c r="CW297" s="39">
        <v>4010</v>
      </c>
      <c r="CX297" s="39">
        <v>2820</v>
      </c>
      <c r="CY297" s="39">
        <v>200</v>
      </c>
      <c r="CZ297" s="39" t="s">
        <v>334</v>
      </c>
      <c r="DA297" s="39">
        <v>43850</v>
      </c>
      <c r="DB297" s="39">
        <v>3580</v>
      </c>
      <c r="DC297" s="39">
        <v>10270</v>
      </c>
      <c r="DD297" s="39">
        <v>11190</v>
      </c>
      <c r="DE297" s="39">
        <v>6580</v>
      </c>
      <c r="DF297" s="39">
        <v>5840</v>
      </c>
      <c r="DG297" s="39">
        <v>4400</v>
      </c>
      <c r="DH297" s="39">
        <v>2850</v>
      </c>
      <c r="DI297" s="39">
        <v>200</v>
      </c>
      <c r="DJ297" s="39" t="s">
        <v>334</v>
      </c>
      <c r="DK297" s="39">
        <v>44910</v>
      </c>
      <c r="DL297" s="39">
        <v>3610</v>
      </c>
      <c r="DM297" s="39">
        <v>10420</v>
      </c>
      <c r="DN297" s="39">
        <v>11330</v>
      </c>
      <c r="DO297" s="39">
        <v>6810</v>
      </c>
      <c r="DP297" s="39">
        <v>5950</v>
      </c>
      <c r="DQ297" s="39">
        <v>4550</v>
      </c>
      <c r="DR297" s="39">
        <v>2890</v>
      </c>
      <c r="DS297" s="39">
        <v>200</v>
      </c>
      <c r="DT297" s="39" t="s">
        <v>334</v>
      </c>
      <c r="DU297" s="39">
        <v>45760</v>
      </c>
      <c r="DV297" s="39">
        <v>3520</v>
      </c>
      <c r="DW297" s="39">
        <v>10720</v>
      </c>
      <c r="DX297" s="39">
        <v>11450</v>
      </c>
      <c r="DY297" s="39">
        <v>7190</v>
      </c>
      <c r="DZ297" s="39">
        <v>6020</v>
      </c>
      <c r="EA297" s="39">
        <v>4660</v>
      </c>
      <c r="EB297" s="39">
        <v>2920</v>
      </c>
      <c r="EC297" s="39">
        <v>200</v>
      </c>
      <c r="ED297" s="39" t="s">
        <v>334</v>
      </c>
      <c r="EE297" s="39">
        <v>46670</v>
      </c>
      <c r="EF297" s="39">
        <v>3570</v>
      </c>
      <c r="EG297" s="39">
        <v>10920</v>
      </c>
      <c r="EH297" s="39">
        <v>11540</v>
      </c>
      <c r="EI297" s="39">
        <v>7350</v>
      </c>
      <c r="EJ297" s="39">
        <v>6130</v>
      </c>
      <c r="EK297" s="39">
        <v>4750</v>
      </c>
      <c r="EL297" s="39">
        <v>2940</v>
      </c>
      <c r="EM297" s="39">
        <v>200</v>
      </c>
      <c r="EN297" s="39" t="s">
        <v>334</v>
      </c>
      <c r="EO297" s="39">
        <v>47390</v>
      </c>
      <c r="EP297" s="39">
        <v>3610</v>
      </c>
      <c r="EQ297" s="39">
        <v>11100</v>
      </c>
      <c r="ER297" s="39">
        <v>11610</v>
      </c>
      <c r="ES297" s="39">
        <v>7490</v>
      </c>
      <c r="ET297" s="39">
        <v>6130</v>
      </c>
      <c r="EU297" s="39">
        <v>4810</v>
      </c>
      <c r="EV297" s="39">
        <v>2950</v>
      </c>
      <c r="EW297" s="39">
        <v>200</v>
      </c>
      <c r="EX297" s="39" t="s">
        <v>334</v>
      </c>
      <c r="EY297" s="39">
        <v>47890</v>
      </c>
      <c r="EZ297" s="39">
        <v>3660</v>
      </c>
      <c r="FA297" s="39">
        <v>11200</v>
      </c>
      <c r="FB297" s="39">
        <v>11730</v>
      </c>
      <c r="FC297" s="39">
        <v>7680</v>
      </c>
      <c r="FD297" s="39">
        <v>6190</v>
      </c>
      <c r="FE297" s="39">
        <v>4860</v>
      </c>
      <c r="FF297" s="39">
        <v>2970</v>
      </c>
      <c r="FG297" s="39">
        <v>190</v>
      </c>
      <c r="FH297" s="39" t="s">
        <v>334</v>
      </c>
      <c r="FI297" s="39">
        <v>48480</v>
      </c>
      <c r="FJ297" s="39">
        <v>3570</v>
      </c>
      <c r="FK297" s="39">
        <v>11320</v>
      </c>
      <c r="FL297" s="39">
        <v>11840</v>
      </c>
      <c r="FM297" s="39">
        <v>7790</v>
      </c>
      <c r="FN297" s="39">
        <v>6220</v>
      </c>
      <c r="FO297" s="39">
        <v>4910</v>
      </c>
      <c r="FP297" s="39">
        <v>2980</v>
      </c>
      <c r="FQ297" s="39">
        <v>190</v>
      </c>
      <c r="FR297" s="39" t="s">
        <v>334</v>
      </c>
      <c r="FS297" s="39">
        <v>48820</v>
      </c>
      <c r="FT297" s="39">
        <v>3650</v>
      </c>
      <c r="FU297" s="39">
        <v>11430</v>
      </c>
      <c r="FV297" s="39">
        <v>11950</v>
      </c>
      <c r="FW297" s="39">
        <v>7900</v>
      </c>
      <c r="FX297" s="39">
        <v>6220</v>
      </c>
      <c r="FY297" s="39">
        <v>4950</v>
      </c>
      <c r="FZ297" s="39">
        <v>2990</v>
      </c>
      <c r="GA297" s="39">
        <v>190</v>
      </c>
      <c r="GB297" s="39" t="s">
        <v>334</v>
      </c>
      <c r="GC297" s="39">
        <v>49270</v>
      </c>
      <c r="GD297" s="39">
        <v>3690</v>
      </c>
      <c r="GE297" s="39">
        <v>11690</v>
      </c>
      <c r="GF297" s="39">
        <v>12070</v>
      </c>
      <c r="GG297" s="39">
        <v>8120</v>
      </c>
      <c r="GH297" s="39">
        <v>6240</v>
      </c>
      <c r="GI297" s="39">
        <v>5000</v>
      </c>
      <c r="GJ297" s="39">
        <v>3000</v>
      </c>
      <c r="GK297" s="39">
        <v>190</v>
      </c>
      <c r="GL297" s="39" t="s">
        <v>334</v>
      </c>
      <c r="GM297" s="39">
        <v>49990</v>
      </c>
      <c r="GN297" s="39">
        <v>3860</v>
      </c>
      <c r="GO297" s="39">
        <v>11890</v>
      </c>
      <c r="GP297" s="39">
        <v>12210</v>
      </c>
      <c r="GQ297" s="39">
        <v>8300</v>
      </c>
      <c r="GR297" s="39">
        <v>6290</v>
      </c>
      <c r="GS297" s="39">
        <v>5040</v>
      </c>
      <c r="GT297" s="39">
        <v>3010</v>
      </c>
      <c r="GU297" s="39">
        <v>190</v>
      </c>
      <c r="GV297" s="39" t="s">
        <v>334</v>
      </c>
      <c r="GW297" s="39">
        <v>50790</v>
      </c>
      <c r="GX297" s="39">
        <v>3910</v>
      </c>
      <c r="GY297" s="39">
        <v>12040</v>
      </c>
      <c r="GZ297" s="39">
        <v>12240</v>
      </c>
      <c r="HA297" s="39">
        <v>8410</v>
      </c>
      <c r="HB297" s="39">
        <v>6310</v>
      </c>
      <c r="HC297" s="39">
        <v>5070</v>
      </c>
      <c r="HD297" s="39">
        <v>3010</v>
      </c>
      <c r="HE297" s="39">
        <v>190</v>
      </c>
      <c r="HF297" s="39" t="s">
        <v>334</v>
      </c>
      <c r="HG297" s="39">
        <v>51170</v>
      </c>
      <c r="HH297" s="39">
        <v>3960</v>
      </c>
      <c r="HI297" s="39">
        <v>12100</v>
      </c>
      <c r="HJ297" s="39">
        <v>12250</v>
      </c>
      <c r="HK297" s="39">
        <v>8440</v>
      </c>
      <c r="HL297" s="39">
        <v>6290</v>
      </c>
      <c r="HM297" s="39">
        <v>5100</v>
      </c>
      <c r="HN297" s="39">
        <v>3010</v>
      </c>
      <c r="HO297" s="39">
        <v>190</v>
      </c>
      <c r="HP297" s="39" t="s">
        <v>334</v>
      </c>
      <c r="HQ297" s="39">
        <v>51340</v>
      </c>
      <c r="HR297" s="39">
        <v>4010</v>
      </c>
      <c r="HS297" s="39">
        <v>12100</v>
      </c>
      <c r="HT297" s="39">
        <v>12280</v>
      </c>
      <c r="HU297" s="39">
        <v>8520</v>
      </c>
      <c r="HV297" s="39">
        <v>6300</v>
      </c>
      <c r="HW297" s="39">
        <v>5140</v>
      </c>
      <c r="HX297" s="39">
        <v>3030</v>
      </c>
      <c r="HY297" s="39">
        <v>190</v>
      </c>
      <c r="HZ297" s="39" t="s">
        <v>334</v>
      </c>
      <c r="IA297" s="39">
        <v>51560</v>
      </c>
      <c r="IB297" s="39">
        <v>4100</v>
      </c>
      <c r="IC297" s="39">
        <v>12310</v>
      </c>
      <c r="ID297" s="39">
        <v>12430</v>
      </c>
      <c r="IE297" s="39">
        <v>8730</v>
      </c>
      <c r="IF297" s="39">
        <v>6350</v>
      </c>
      <c r="IG297" s="39">
        <v>5210</v>
      </c>
      <c r="IH297" s="39">
        <v>3070</v>
      </c>
      <c r="II297" s="39">
        <v>190</v>
      </c>
      <c r="IJ297" s="39" t="s">
        <v>334</v>
      </c>
      <c r="IK297" s="39">
        <v>52400</v>
      </c>
      <c r="IL297" s="39">
        <v>4120</v>
      </c>
      <c r="IM297" s="39">
        <v>12620</v>
      </c>
      <c r="IN297" s="39">
        <v>12640</v>
      </c>
      <c r="IO297" s="39">
        <v>8910</v>
      </c>
      <c r="IP297" s="39">
        <v>6460</v>
      </c>
      <c r="IQ297" s="39">
        <v>5300</v>
      </c>
      <c r="IR297" s="39">
        <v>3130</v>
      </c>
      <c r="IS297" s="39">
        <v>190</v>
      </c>
      <c r="IT297" s="39" t="s">
        <v>334</v>
      </c>
      <c r="IU297" s="39">
        <v>53350</v>
      </c>
      <c r="IV297" s="39">
        <v>4180</v>
      </c>
      <c r="IW297" s="39">
        <v>12890</v>
      </c>
      <c r="IX297" s="39">
        <v>12740</v>
      </c>
      <c r="IY297" s="39">
        <v>9080</v>
      </c>
      <c r="IZ297" s="39">
        <v>6530</v>
      </c>
      <c r="JA297" s="39">
        <v>5370</v>
      </c>
      <c r="JB297" s="39">
        <v>3170</v>
      </c>
      <c r="JC297" s="39">
        <v>190</v>
      </c>
      <c r="JD297" s="39" t="s">
        <v>334</v>
      </c>
      <c r="JE297" s="39">
        <v>54140</v>
      </c>
      <c r="JF297" s="39">
        <v>4240</v>
      </c>
      <c r="JG297" s="39">
        <v>13000</v>
      </c>
      <c r="JH297" s="39">
        <v>12850</v>
      </c>
      <c r="JI297" s="39">
        <v>9190</v>
      </c>
      <c r="JJ297" s="39">
        <v>6590</v>
      </c>
      <c r="JK297" s="39">
        <v>5440</v>
      </c>
      <c r="JL297" s="39">
        <v>3210</v>
      </c>
      <c r="JM297" s="39">
        <v>190</v>
      </c>
      <c r="JN297" s="39" t="s">
        <v>334</v>
      </c>
      <c r="JO297" s="39">
        <v>54720</v>
      </c>
      <c r="JP297" s="39">
        <v>4210</v>
      </c>
      <c r="JQ297" s="39">
        <v>13260</v>
      </c>
      <c r="JR297" s="39">
        <v>13010</v>
      </c>
      <c r="JS297" s="39">
        <v>9400</v>
      </c>
      <c r="JT297" s="39">
        <v>6690</v>
      </c>
      <c r="JU297" s="39">
        <v>5570</v>
      </c>
      <c r="JV297" s="39">
        <v>3290</v>
      </c>
      <c r="JW297" s="39">
        <v>200</v>
      </c>
      <c r="JX297" s="39" t="s">
        <v>334</v>
      </c>
      <c r="JY297" s="39">
        <v>55620</v>
      </c>
      <c r="JZ297" s="39">
        <v>4240</v>
      </c>
      <c r="KA297" s="39">
        <v>13500</v>
      </c>
      <c r="KB297" s="39">
        <v>13220</v>
      </c>
      <c r="KC297" s="39">
        <v>9520</v>
      </c>
      <c r="KD297" s="39">
        <v>6750</v>
      </c>
      <c r="KE297" s="39">
        <v>5670</v>
      </c>
      <c r="KF297" s="39">
        <v>3330</v>
      </c>
      <c r="KG297" s="39">
        <v>200</v>
      </c>
      <c r="KH297" s="39" t="s">
        <v>334</v>
      </c>
      <c r="KI297" s="39">
        <v>56410</v>
      </c>
      <c r="KJ297" s="39">
        <v>4240</v>
      </c>
      <c r="KK297" s="39">
        <v>13760</v>
      </c>
      <c r="KL297" s="39">
        <v>13350</v>
      </c>
      <c r="KM297" s="39">
        <v>9780</v>
      </c>
      <c r="KN297" s="39">
        <v>6890</v>
      </c>
      <c r="KO297" s="39">
        <v>5840</v>
      </c>
      <c r="KP297" s="39">
        <v>3400</v>
      </c>
      <c r="KQ297" s="39">
        <v>200</v>
      </c>
      <c r="KR297" s="39" t="s">
        <v>334</v>
      </c>
      <c r="KS297" s="39">
        <v>57440</v>
      </c>
      <c r="KT297" s="39">
        <v>4310</v>
      </c>
      <c r="KU297" s="39">
        <v>13870</v>
      </c>
      <c r="KV297" s="39">
        <v>13500</v>
      </c>
      <c r="KW297" s="39">
        <v>10010</v>
      </c>
      <c r="KX297" s="39">
        <v>7010</v>
      </c>
      <c r="KY297" s="39">
        <v>5980</v>
      </c>
      <c r="KZ297" s="39">
        <v>3460</v>
      </c>
      <c r="LA297" s="39">
        <v>200</v>
      </c>
      <c r="LB297" s="39" t="s">
        <v>334</v>
      </c>
      <c r="LC297" s="39">
        <v>58340</v>
      </c>
      <c r="LD297" t="str">
        <f>INDEX(Lookup!$F$2:$F$375, MATCH(D297,Lookup!$A$2:$A$375,0))</f>
        <v>:</v>
      </c>
    </row>
    <row r="298" spans="2:316" ht="15" customHeight="1" x14ac:dyDescent="0.25">
      <c r="B298" s="1" t="s">
        <v>342</v>
      </c>
      <c r="C298" s="42">
        <v>2210</v>
      </c>
      <c r="D298" s="42" t="s">
        <v>923</v>
      </c>
      <c r="E298" s="37" t="s">
        <v>924</v>
      </c>
      <c r="F298" s="38">
        <v>5300</v>
      </c>
      <c r="G298" s="38">
        <v>12240</v>
      </c>
      <c r="H298" s="38">
        <v>17670</v>
      </c>
      <c r="I298" s="38">
        <v>9710</v>
      </c>
      <c r="J298" s="38">
        <v>5060</v>
      </c>
      <c r="K298" s="38">
        <v>3070</v>
      </c>
      <c r="L298" s="38">
        <v>1720</v>
      </c>
      <c r="M298" s="38">
        <v>110</v>
      </c>
      <c r="N298" s="38" t="s">
        <v>334</v>
      </c>
      <c r="O298" s="39">
        <v>54860</v>
      </c>
      <c r="P298" s="39">
        <v>5200</v>
      </c>
      <c r="Q298" s="39">
        <v>12250</v>
      </c>
      <c r="R298" s="39">
        <v>17790</v>
      </c>
      <c r="S298" s="39">
        <v>9660</v>
      </c>
      <c r="T298" s="39">
        <v>5050</v>
      </c>
      <c r="U298" s="39">
        <v>3020</v>
      </c>
      <c r="V298" s="39">
        <v>1690</v>
      </c>
      <c r="W298" s="39">
        <v>110</v>
      </c>
      <c r="X298" s="39" t="s">
        <v>334</v>
      </c>
      <c r="Y298" s="39">
        <v>54780</v>
      </c>
      <c r="Z298" s="39">
        <v>5290</v>
      </c>
      <c r="AA298" s="39">
        <v>12400</v>
      </c>
      <c r="AB298" s="39">
        <v>17870</v>
      </c>
      <c r="AC298" s="39">
        <v>9700</v>
      </c>
      <c r="AD298" s="39">
        <v>5090</v>
      </c>
      <c r="AE298" s="39">
        <v>2910</v>
      </c>
      <c r="AF298" s="39">
        <v>1650</v>
      </c>
      <c r="AG298" s="39">
        <v>110</v>
      </c>
      <c r="AH298" s="39" t="s">
        <v>334</v>
      </c>
      <c r="AI298" s="39">
        <v>55020</v>
      </c>
      <c r="AJ298" s="39">
        <v>5420</v>
      </c>
      <c r="AK298" s="39">
        <v>12420</v>
      </c>
      <c r="AL298" s="39">
        <v>17930</v>
      </c>
      <c r="AM298" s="39">
        <v>9760</v>
      </c>
      <c r="AN298" s="39">
        <v>5140</v>
      </c>
      <c r="AO298" s="39">
        <v>2930</v>
      </c>
      <c r="AP298" s="39">
        <v>1680</v>
      </c>
      <c r="AQ298" s="39">
        <v>110</v>
      </c>
      <c r="AR298" s="39" t="s">
        <v>334</v>
      </c>
      <c r="AS298" s="39">
        <v>55390</v>
      </c>
      <c r="AT298" s="39">
        <v>5500</v>
      </c>
      <c r="AU298" s="39">
        <v>12290</v>
      </c>
      <c r="AV298" s="39">
        <v>18150</v>
      </c>
      <c r="AW298" s="39">
        <v>9890</v>
      </c>
      <c r="AX298" s="39">
        <v>5230</v>
      </c>
      <c r="AY298" s="39">
        <v>3020</v>
      </c>
      <c r="AZ298" s="39">
        <v>1690</v>
      </c>
      <c r="BA298" s="39">
        <v>120</v>
      </c>
      <c r="BB298" s="39" t="s">
        <v>334</v>
      </c>
      <c r="BC298" s="39">
        <v>55880</v>
      </c>
      <c r="BD298" s="39">
        <v>5630</v>
      </c>
      <c r="BE298" s="39">
        <v>12380</v>
      </c>
      <c r="BF298" s="39">
        <v>18210</v>
      </c>
      <c r="BG298" s="39">
        <v>10060</v>
      </c>
      <c r="BH298" s="39">
        <v>5340</v>
      </c>
      <c r="BI298" s="39">
        <v>3070</v>
      </c>
      <c r="BJ298" s="39">
        <v>1700</v>
      </c>
      <c r="BK298" s="39">
        <v>110</v>
      </c>
      <c r="BL298" s="39" t="s">
        <v>334</v>
      </c>
      <c r="BM298" s="39">
        <v>56500</v>
      </c>
      <c r="BN298" s="39">
        <v>5680</v>
      </c>
      <c r="BO298" s="39">
        <v>12410</v>
      </c>
      <c r="BP298" s="39">
        <v>18280</v>
      </c>
      <c r="BQ298" s="39">
        <v>10140</v>
      </c>
      <c r="BR298" s="39">
        <v>5500</v>
      </c>
      <c r="BS298" s="39">
        <v>3120</v>
      </c>
      <c r="BT298" s="39">
        <v>1720</v>
      </c>
      <c r="BU298" s="39">
        <v>110</v>
      </c>
      <c r="BV298" s="39" t="s">
        <v>334</v>
      </c>
      <c r="BW298" s="39">
        <v>56960</v>
      </c>
      <c r="BX298" s="39">
        <v>5720</v>
      </c>
      <c r="BY298" s="39">
        <v>12480</v>
      </c>
      <c r="BZ298" s="39">
        <v>18380</v>
      </c>
      <c r="CA298" s="39">
        <v>10260</v>
      </c>
      <c r="CB298" s="39">
        <v>5630</v>
      </c>
      <c r="CC298" s="39">
        <v>3160</v>
      </c>
      <c r="CD298" s="39">
        <v>1770</v>
      </c>
      <c r="CE298" s="39">
        <v>110</v>
      </c>
      <c r="CF298" s="39" t="s">
        <v>334</v>
      </c>
      <c r="CG298" s="39">
        <v>57500</v>
      </c>
      <c r="CH298" s="39">
        <v>5710</v>
      </c>
      <c r="CI298" s="39">
        <v>12490</v>
      </c>
      <c r="CJ298" s="39">
        <v>18460</v>
      </c>
      <c r="CK298" s="39">
        <v>10370</v>
      </c>
      <c r="CL298" s="39">
        <v>5710</v>
      </c>
      <c r="CM298" s="39">
        <v>3180</v>
      </c>
      <c r="CN298" s="39">
        <v>1800</v>
      </c>
      <c r="CO298" s="39">
        <v>110</v>
      </c>
      <c r="CP298" s="39" t="s">
        <v>334</v>
      </c>
      <c r="CQ298" s="39">
        <v>57840</v>
      </c>
      <c r="CR298" s="39">
        <v>5740</v>
      </c>
      <c r="CS298" s="39">
        <v>12500</v>
      </c>
      <c r="CT298" s="39">
        <v>18520</v>
      </c>
      <c r="CU298" s="39">
        <v>10570</v>
      </c>
      <c r="CV298" s="39">
        <v>5860</v>
      </c>
      <c r="CW298" s="39">
        <v>3330</v>
      </c>
      <c r="CX298" s="39">
        <v>1870</v>
      </c>
      <c r="CY298" s="39">
        <v>110</v>
      </c>
      <c r="CZ298" s="39" t="s">
        <v>334</v>
      </c>
      <c r="DA298" s="39">
        <v>58510</v>
      </c>
      <c r="DB298" s="39">
        <v>5790</v>
      </c>
      <c r="DC298" s="39">
        <v>12560</v>
      </c>
      <c r="DD298" s="39">
        <v>18630</v>
      </c>
      <c r="DE298" s="39">
        <v>10700</v>
      </c>
      <c r="DF298" s="39">
        <v>6020</v>
      </c>
      <c r="DG298" s="39">
        <v>3490</v>
      </c>
      <c r="DH298" s="39">
        <v>1910</v>
      </c>
      <c r="DI298" s="39">
        <v>110</v>
      </c>
      <c r="DJ298" s="39" t="s">
        <v>334</v>
      </c>
      <c r="DK298" s="39">
        <v>59190</v>
      </c>
      <c r="DL298" s="39">
        <v>5790</v>
      </c>
      <c r="DM298" s="39">
        <v>12610</v>
      </c>
      <c r="DN298" s="39">
        <v>18710</v>
      </c>
      <c r="DO298" s="39">
        <v>10990</v>
      </c>
      <c r="DP298" s="39">
        <v>6160</v>
      </c>
      <c r="DQ298" s="39">
        <v>3570</v>
      </c>
      <c r="DR298" s="39">
        <v>1940</v>
      </c>
      <c r="DS298" s="39">
        <v>110</v>
      </c>
      <c r="DT298" s="39" t="s">
        <v>334</v>
      </c>
      <c r="DU298" s="39">
        <v>59890</v>
      </c>
      <c r="DV298" s="39">
        <v>5810</v>
      </c>
      <c r="DW298" s="39">
        <v>12700</v>
      </c>
      <c r="DX298" s="39">
        <v>18910</v>
      </c>
      <c r="DY298" s="39">
        <v>11220</v>
      </c>
      <c r="DZ298" s="39">
        <v>6340</v>
      </c>
      <c r="EA298" s="39">
        <v>3640</v>
      </c>
      <c r="EB298" s="39">
        <v>1950</v>
      </c>
      <c r="EC298" s="39">
        <v>110</v>
      </c>
      <c r="ED298" s="39" t="s">
        <v>334</v>
      </c>
      <c r="EE298" s="39">
        <v>60680</v>
      </c>
      <c r="EF298" s="39">
        <v>5860</v>
      </c>
      <c r="EG298" s="39">
        <v>12750</v>
      </c>
      <c r="EH298" s="39">
        <v>19060</v>
      </c>
      <c r="EI298" s="39">
        <v>11380</v>
      </c>
      <c r="EJ298" s="39">
        <v>6510</v>
      </c>
      <c r="EK298" s="39">
        <v>3690</v>
      </c>
      <c r="EL298" s="39">
        <v>1970</v>
      </c>
      <c r="EM298" s="39">
        <v>110</v>
      </c>
      <c r="EN298" s="39" t="s">
        <v>334</v>
      </c>
      <c r="EO298" s="39">
        <v>61330</v>
      </c>
      <c r="EP298" s="39">
        <v>5910</v>
      </c>
      <c r="EQ298" s="39">
        <v>12840</v>
      </c>
      <c r="ER298" s="39">
        <v>19240</v>
      </c>
      <c r="ES298" s="39">
        <v>11540</v>
      </c>
      <c r="ET298" s="39">
        <v>6620</v>
      </c>
      <c r="EU298" s="39">
        <v>3730</v>
      </c>
      <c r="EV298" s="39">
        <v>1980</v>
      </c>
      <c r="EW298" s="39">
        <v>110</v>
      </c>
      <c r="EX298" s="39" t="s">
        <v>334</v>
      </c>
      <c r="EY298" s="39">
        <v>61970</v>
      </c>
      <c r="EZ298" s="39">
        <v>5920</v>
      </c>
      <c r="FA298" s="39">
        <v>12900</v>
      </c>
      <c r="FB298" s="39">
        <v>19490</v>
      </c>
      <c r="FC298" s="39">
        <v>11730</v>
      </c>
      <c r="FD298" s="39">
        <v>6680</v>
      </c>
      <c r="FE298" s="39">
        <v>3760</v>
      </c>
      <c r="FF298" s="39">
        <v>2010</v>
      </c>
      <c r="FG298" s="39">
        <v>110</v>
      </c>
      <c r="FH298" s="39" t="s">
        <v>334</v>
      </c>
      <c r="FI298" s="39">
        <v>62600</v>
      </c>
      <c r="FJ298" s="39">
        <v>5970</v>
      </c>
      <c r="FK298" s="39">
        <v>12940</v>
      </c>
      <c r="FL298" s="39">
        <v>19640</v>
      </c>
      <c r="FM298" s="39">
        <v>12100</v>
      </c>
      <c r="FN298" s="39">
        <v>6720</v>
      </c>
      <c r="FO298" s="39">
        <v>3770</v>
      </c>
      <c r="FP298" s="39">
        <v>2030</v>
      </c>
      <c r="FQ298" s="39">
        <v>110</v>
      </c>
      <c r="FR298" s="39" t="s">
        <v>334</v>
      </c>
      <c r="FS298" s="39">
        <v>63280</v>
      </c>
      <c r="FT298" s="39">
        <v>6020</v>
      </c>
      <c r="FU298" s="39">
        <v>13030</v>
      </c>
      <c r="FV298" s="39">
        <v>19740</v>
      </c>
      <c r="FW298" s="39">
        <v>12250</v>
      </c>
      <c r="FX298" s="39">
        <v>6740</v>
      </c>
      <c r="FY298" s="39">
        <v>3800</v>
      </c>
      <c r="FZ298" s="39">
        <v>2050</v>
      </c>
      <c r="GA298" s="39">
        <v>110</v>
      </c>
      <c r="GB298" s="39" t="s">
        <v>334</v>
      </c>
      <c r="GC298" s="39">
        <v>63740</v>
      </c>
      <c r="GD298" s="39">
        <v>6040</v>
      </c>
      <c r="GE298" s="39">
        <v>13090</v>
      </c>
      <c r="GF298" s="39">
        <v>19910</v>
      </c>
      <c r="GG298" s="39">
        <v>12400</v>
      </c>
      <c r="GH298" s="39">
        <v>6780</v>
      </c>
      <c r="GI298" s="39">
        <v>3810</v>
      </c>
      <c r="GJ298" s="39">
        <v>2060</v>
      </c>
      <c r="GK298" s="39">
        <v>120</v>
      </c>
      <c r="GL298" s="39" t="s">
        <v>334</v>
      </c>
      <c r="GM298" s="39">
        <v>64190</v>
      </c>
      <c r="GN298" s="39">
        <v>6100</v>
      </c>
      <c r="GO298" s="39">
        <v>13140</v>
      </c>
      <c r="GP298" s="39">
        <v>20040</v>
      </c>
      <c r="GQ298" s="39">
        <v>12470</v>
      </c>
      <c r="GR298" s="39">
        <v>6830</v>
      </c>
      <c r="GS298" s="39">
        <v>3810</v>
      </c>
      <c r="GT298" s="39">
        <v>2080</v>
      </c>
      <c r="GU298" s="39">
        <v>110</v>
      </c>
      <c r="GV298" s="39" t="s">
        <v>334</v>
      </c>
      <c r="GW298" s="39">
        <v>64590</v>
      </c>
      <c r="GX298" s="39">
        <v>6140</v>
      </c>
      <c r="GY298" s="39">
        <v>13280</v>
      </c>
      <c r="GZ298" s="39">
        <v>20280</v>
      </c>
      <c r="HA298" s="39">
        <v>12680</v>
      </c>
      <c r="HB298" s="39">
        <v>6910</v>
      </c>
      <c r="HC298" s="39">
        <v>3840</v>
      </c>
      <c r="HD298" s="39">
        <v>2070</v>
      </c>
      <c r="HE298" s="39">
        <v>110</v>
      </c>
      <c r="HF298" s="39" t="s">
        <v>334</v>
      </c>
      <c r="HG298" s="39">
        <v>65300</v>
      </c>
      <c r="HH298" s="39">
        <v>6210</v>
      </c>
      <c r="HI298" s="39">
        <v>13360</v>
      </c>
      <c r="HJ298" s="39">
        <v>20410</v>
      </c>
      <c r="HK298" s="39">
        <v>12810</v>
      </c>
      <c r="HL298" s="39">
        <v>6950</v>
      </c>
      <c r="HM298" s="39">
        <v>3860</v>
      </c>
      <c r="HN298" s="39">
        <v>2080</v>
      </c>
      <c r="HO298" s="39">
        <v>110</v>
      </c>
      <c r="HP298" s="39" t="s">
        <v>334</v>
      </c>
      <c r="HQ298" s="39">
        <v>65780</v>
      </c>
      <c r="HR298" s="39">
        <v>6260</v>
      </c>
      <c r="HS298" s="39">
        <v>13390</v>
      </c>
      <c r="HT298" s="39">
        <v>20470</v>
      </c>
      <c r="HU298" s="39">
        <v>12850</v>
      </c>
      <c r="HV298" s="39">
        <v>6980</v>
      </c>
      <c r="HW298" s="39">
        <v>3880</v>
      </c>
      <c r="HX298" s="39">
        <v>2100</v>
      </c>
      <c r="HY298" s="39">
        <v>110</v>
      </c>
      <c r="HZ298" s="39" t="s">
        <v>334</v>
      </c>
      <c r="IA298" s="39">
        <v>66030</v>
      </c>
      <c r="IB298" s="39">
        <v>6330</v>
      </c>
      <c r="IC298" s="39">
        <v>13440</v>
      </c>
      <c r="ID298" s="39">
        <v>20540</v>
      </c>
      <c r="IE298" s="39">
        <v>12860</v>
      </c>
      <c r="IF298" s="39">
        <v>7040</v>
      </c>
      <c r="IG298" s="39">
        <v>3900</v>
      </c>
      <c r="IH298" s="39">
        <v>2120</v>
      </c>
      <c r="II298" s="39">
        <v>110</v>
      </c>
      <c r="IJ298" s="39" t="s">
        <v>334</v>
      </c>
      <c r="IK298" s="39">
        <v>66340</v>
      </c>
      <c r="IL298" s="39">
        <v>6380</v>
      </c>
      <c r="IM298" s="39">
        <v>13500</v>
      </c>
      <c r="IN298" s="39">
        <v>20530</v>
      </c>
      <c r="IO298" s="39">
        <v>12960</v>
      </c>
      <c r="IP298" s="39">
        <v>7080</v>
      </c>
      <c r="IQ298" s="39">
        <v>3920</v>
      </c>
      <c r="IR298" s="39">
        <v>2130</v>
      </c>
      <c r="IS298" s="39">
        <v>110</v>
      </c>
      <c r="IT298" s="39" t="s">
        <v>334</v>
      </c>
      <c r="IU298" s="39">
        <v>66620</v>
      </c>
      <c r="IV298" s="39">
        <v>6580</v>
      </c>
      <c r="IW298" s="39">
        <v>13610</v>
      </c>
      <c r="IX298" s="39">
        <v>20650</v>
      </c>
      <c r="IY298" s="39">
        <v>13080</v>
      </c>
      <c r="IZ298" s="39">
        <v>7240</v>
      </c>
      <c r="JA298" s="39">
        <v>3930</v>
      </c>
      <c r="JB298" s="39">
        <v>2160</v>
      </c>
      <c r="JC298" s="39">
        <v>110</v>
      </c>
      <c r="JD298" s="39" t="s">
        <v>334</v>
      </c>
      <c r="JE298" s="39">
        <v>67350</v>
      </c>
      <c r="JF298" s="39">
        <v>7020</v>
      </c>
      <c r="JG298" s="39">
        <v>13690</v>
      </c>
      <c r="JH298" s="39">
        <v>20710</v>
      </c>
      <c r="JI298" s="39">
        <v>13190</v>
      </c>
      <c r="JJ298" s="39">
        <v>7460</v>
      </c>
      <c r="JK298" s="39">
        <v>3970</v>
      </c>
      <c r="JL298" s="39">
        <v>2190</v>
      </c>
      <c r="JM298" s="39">
        <v>110</v>
      </c>
      <c r="JN298" s="39" t="s">
        <v>334</v>
      </c>
      <c r="JO298" s="39">
        <v>68330</v>
      </c>
      <c r="JP298" s="39">
        <v>7080</v>
      </c>
      <c r="JQ298" s="39">
        <v>13740</v>
      </c>
      <c r="JR298" s="39">
        <v>20780</v>
      </c>
      <c r="JS298" s="39">
        <v>13300</v>
      </c>
      <c r="JT298" s="39">
        <v>7550</v>
      </c>
      <c r="JU298" s="39">
        <v>4010</v>
      </c>
      <c r="JV298" s="39">
        <v>2220</v>
      </c>
      <c r="JW298" s="39">
        <v>110</v>
      </c>
      <c r="JX298" s="39" t="s">
        <v>334</v>
      </c>
      <c r="JY298" s="39">
        <v>68790</v>
      </c>
      <c r="JZ298" s="39">
        <v>7110</v>
      </c>
      <c r="KA298" s="39">
        <v>13770</v>
      </c>
      <c r="KB298" s="39">
        <v>20840</v>
      </c>
      <c r="KC298" s="39">
        <v>13440</v>
      </c>
      <c r="KD298" s="39">
        <v>7610</v>
      </c>
      <c r="KE298" s="39">
        <v>4020</v>
      </c>
      <c r="KF298" s="39">
        <v>2240</v>
      </c>
      <c r="KG298" s="39">
        <v>110</v>
      </c>
      <c r="KH298" s="39" t="s">
        <v>334</v>
      </c>
      <c r="KI298" s="39">
        <v>69160</v>
      </c>
      <c r="KJ298" s="39">
        <v>7250</v>
      </c>
      <c r="KK298" s="39">
        <v>13820</v>
      </c>
      <c r="KL298" s="39">
        <v>20850</v>
      </c>
      <c r="KM298" s="39">
        <v>13560</v>
      </c>
      <c r="KN298" s="39">
        <v>7720</v>
      </c>
      <c r="KO298" s="39">
        <v>4070</v>
      </c>
      <c r="KP298" s="39">
        <v>2250</v>
      </c>
      <c r="KQ298" s="39">
        <v>110</v>
      </c>
      <c r="KR298" s="39" t="s">
        <v>334</v>
      </c>
      <c r="KS298" s="39">
        <v>69640</v>
      </c>
      <c r="KT298" s="39">
        <v>7580</v>
      </c>
      <c r="KU298" s="39">
        <v>13910</v>
      </c>
      <c r="KV298" s="39">
        <v>20930</v>
      </c>
      <c r="KW298" s="39">
        <v>13760</v>
      </c>
      <c r="KX298" s="39">
        <v>7810</v>
      </c>
      <c r="KY298" s="39">
        <v>4120</v>
      </c>
      <c r="KZ298" s="39">
        <v>2290</v>
      </c>
      <c r="LA298" s="39">
        <v>120</v>
      </c>
      <c r="LB298" s="39" t="s">
        <v>334</v>
      </c>
      <c r="LC298" s="39">
        <v>70500</v>
      </c>
      <c r="LD298" t="str">
        <f>INDEX(Lookup!$F$2:$F$375, MATCH(D298,Lookup!$A$2:$A$375,0))</f>
        <v>:</v>
      </c>
    </row>
    <row r="299" spans="2:316" ht="15" customHeight="1" x14ac:dyDescent="0.25">
      <c r="B299" s="1" t="s">
        <v>342</v>
      </c>
      <c r="C299" s="42">
        <v>2215</v>
      </c>
      <c r="D299" s="42" t="s">
        <v>925</v>
      </c>
      <c r="E299" s="37" t="s">
        <v>926</v>
      </c>
      <c r="F299" s="38">
        <v>1110</v>
      </c>
      <c r="G299" s="38">
        <v>6090</v>
      </c>
      <c r="H299" s="38">
        <v>12490</v>
      </c>
      <c r="I299" s="38">
        <v>7580</v>
      </c>
      <c r="J299" s="38">
        <v>3760</v>
      </c>
      <c r="K299" s="38">
        <v>1730</v>
      </c>
      <c r="L299" s="38">
        <v>510</v>
      </c>
      <c r="M299" s="38">
        <v>60</v>
      </c>
      <c r="N299" s="38" t="s">
        <v>334</v>
      </c>
      <c r="O299" s="39">
        <v>33330</v>
      </c>
      <c r="P299" s="39">
        <v>1200</v>
      </c>
      <c r="Q299" s="39">
        <v>6270</v>
      </c>
      <c r="R299" s="39">
        <v>12800</v>
      </c>
      <c r="S299" s="39">
        <v>7560</v>
      </c>
      <c r="T299" s="39">
        <v>3760</v>
      </c>
      <c r="U299" s="39">
        <v>1690</v>
      </c>
      <c r="V299" s="39">
        <v>500</v>
      </c>
      <c r="W299" s="39">
        <v>70</v>
      </c>
      <c r="X299" s="39" t="s">
        <v>334</v>
      </c>
      <c r="Y299" s="39">
        <v>33840</v>
      </c>
      <c r="Z299" s="39">
        <v>1270</v>
      </c>
      <c r="AA299" s="39">
        <v>6380</v>
      </c>
      <c r="AB299" s="39">
        <v>12850</v>
      </c>
      <c r="AC299" s="39">
        <v>7660</v>
      </c>
      <c r="AD299" s="39">
        <v>3800</v>
      </c>
      <c r="AE299" s="39">
        <v>1680</v>
      </c>
      <c r="AF299" s="39">
        <v>490</v>
      </c>
      <c r="AG299" s="39">
        <v>60</v>
      </c>
      <c r="AH299" s="39" t="s">
        <v>334</v>
      </c>
      <c r="AI299" s="39">
        <v>34190</v>
      </c>
      <c r="AJ299" s="39">
        <v>1300</v>
      </c>
      <c r="AK299" s="39">
        <v>6390</v>
      </c>
      <c r="AL299" s="39">
        <v>12930</v>
      </c>
      <c r="AM299" s="39">
        <v>7790</v>
      </c>
      <c r="AN299" s="39">
        <v>3800</v>
      </c>
      <c r="AO299" s="39">
        <v>1690</v>
      </c>
      <c r="AP299" s="39">
        <v>510</v>
      </c>
      <c r="AQ299" s="39">
        <v>60</v>
      </c>
      <c r="AR299" s="39" t="s">
        <v>334</v>
      </c>
      <c r="AS299" s="39">
        <v>34460</v>
      </c>
      <c r="AT299" s="39">
        <v>1330</v>
      </c>
      <c r="AU299" s="39">
        <v>6380</v>
      </c>
      <c r="AV299" s="39">
        <v>13000</v>
      </c>
      <c r="AW299" s="39">
        <v>7830</v>
      </c>
      <c r="AX299" s="39">
        <v>3810</v>
      </c>
      <c r="AY299" s="39">
        <v>1720</v>
      </c>
      <c r="AZ299" s="39">
        <v>530</v>
      </c>
      <c r="BA299" s="39">
        <v>60</v>
      </c>
      <c r="BB299" s="39" t="s">
        <v>334</v>
      </c>
      <c r="BC299" s="39">
        <v>34660</v>
      </c>
      <c r="BD299" s="39">
        <v>1300</v>
      </c>
      <c r="BE299" s="39">
        <v>6410</v>
      </c>
      <c r="BF299" s="39">
        <v>13060</v>
      </c>
      <c r="BG299" s="39">
        <v>7870</v>
      </c>
      <c r="BH299" s="39">
        <v>3870</v>
      </c>
      <c r="BI299" s="39">
        <v>1740</v>
      </c>
      <c r="BJ299" s="39">
        <v>560</v>
      </c>
      <c r="BK299" s="39">
        <v>60</v>
      </c>
      <c r="BL299" s="39" t="s">
        <v>334</v>
      </c>
      <c r="BM299" s="39">
        <v>34880</v>
      </c>
      <c r="BN299" s="39">
        <v>1330</v>
      </c>
      <c r="BO299" s="39">
        <v>6430</v>
      </c>
      <c r="BP299" s="39">
        <v>13180</v>
      </c>
      <c r="BQ299" s="39">
        <v>8000</v>
      </c>
      <c r="BR299" s="39">
        <v>3960</v>
      </c>
      <c r="BS299" s="39">
        <v>1800</v>
      </c>
      <c r="BT299" s="39">
        <v>590</v>
      </c>
      <c r="BU299" s="39">
        <v>60</v>
      </c>
      <c r="BV299" s="39" t="s">
        <v>334</v>
      </c>
      <c r="BW299" s="39">
        <v>35350</v>
      </c>
      <c r="BX299" s="39">
        <v>1370</v>
      </c>
      <c r="BY299" s="39">
        <v>6480</v>
      </c>
      <c r="BZ299" s="39">
        <v>13210</v>
      </c>
      <c r="CA299" s="39">
        <v>8100</v>
      </c>
      <c r="CB299" s="39">
        <v>4040</v>
      </c>
      <c r="CC299" s="39">
        <v>1860</v>
      </c>
      <c r="CD299" s="39">
        <v>630</v>
      </c>
      <c r="CE299" s="39">
        <v>60</v>
      </c>
      <c r="CF299" s="39" t="s">
        <v>334</v>
      </c>
      <c r="CG299" s="39">
        <v>35740</v>
      </c>
      <c r="CH299" s="39">
        <v>1510</v>
      </c>
      <c r="CI299" s="39">
        <v>6400</v>
      </c>
      <c r="CJ299" s="39">
        <v>13230</v>
      </c>
      <c r="CK299" s="39">
        <v>8160</v>
      </c>
      <c r="CL299" s="39">
        <v>4080</v>
      </c>
      <c r="CM299" s="39">
        <v>1890</v>
      </c>
      <c r="CN299" s="39">
        <v>680</v>
      </c>
      <c r="CO299" s="39">
        <v>60</v>
      </c>
      <c r="CP299" s="39" t="s">
        <v>334</v>
      </c>
      <c r="CQ299" s="39">
        <v>36000</v>
      </c>
      <c r="CR299" s="39">
        <v>1510</v>
      </c>
      <c r="CS299" s="39">
        <v>6410</v>
      </c>
      <c r="CT299" s="39">
        <v>13230</v>
      </c>
      <c r="CU299" s="39">
        <v>8180</v>
      </c>
      <c r="CV299" s="39">
        <v>4130</v>
      </c>
      <c r="CW299" s="39">
        <v>1910</v>
      </c>
      <c r="CX299" s="39">
        <v>710</v>
      </c>
      <c r="CY299" s="39">
        <v>50</v>
      </c>
      <c r="CZ299" s="39" t="s">
        <v>334</v>
      </c>
      <c r="DA299" s="39">
        <v>36140</v>
      </c>
      <c r="DB299" s="39">
        <v>1520</v>
      </c>
      <c r="DC299" s="39">
        <v>6440</v>
      </c>
      <c r="DD299" s="39">
        <v>13260</v>
      </c>
      <c r="DE299" s="39">
        <v>8230</v>
      </c>
      <c r="DF299" s="39">
        <v>4310</v>
      </c>
      <c r="DG299" s="39">
        <v>2020</v>
      </c>
      <c r="DH299" s="39">
        <v>740</v>
      </c>
      <c r="DI299" s="39">
        <v>50</v>
      </c>
      <c r="DJ299" s="39" t="s">
        <v>334</v>
      </c>
      <c r="DK299" s="39">
        <v>36590</v>
      </c>
      <c r="DL299" s="39">
        <v>1540</v>
      </c>
      <c r="DM299" s="39">
        <v>6500</v>
      </c>
      <c r="DN299" s="39">
        <v>13410</v>
      </c>
      <c r="DO299" s="39">
        <v>8340</v>
      </c>
      <c r="DP299" s="39">
        <v>4440</v>
      </c>
      <c r="DQ299" s="39">
        <v>2110</v>
      </c>
      <c r="DR299" s="39">
        <v>800</v>
      </c>
      <c r="DS299" s="39">
        <v>50</v>
      </c>
      <c r="DT299" s="39" t="s">
        <v>334</v>
      </c>
      <c r="DU299" s="39">
        <v>37190</v>
      </c>
      <c r="DV299" s="39">
        <v>1560</v>
      </c>
      <c r="DW299" s="39">
        <v>6540</v>
      </c>
      <c r="DX299" s="39">
        <v>13500</v>
      </c>
      <c r="DY299" s="39">
        <v>8530</v>
      </c>
      <c r="DZ299" s="39">
        <v>4570</v>
      </c>
      <c r="EA299" s="39">
        <v>2180</v>
      </c>
      <c r="EB299" s="39">
        <v>840</v>
      </c>
      <c r="EC299" s="39">
        <v>60</v>
      </c>
      <c r="ED299" s="39" t="s">
        <v>334</v>
      </c>
      <c r="EE299" s="39">
        <v>37770</v>
      </c>
      <c r="EF299" s="39">
        <v>1580</v>
      </c>
      <c r="EG299" s="39">
        <v>6570</v>
      </c>
      <c r="EH299" s="39">
        <v>13570</v>
      </c>
      <c r="EI299" s="39">
        <v>8700</v>
      </c>
      <c r="EJ299" s="39">
        <v>4660</v>
      </c>
      <c r="EK299" s="39">
        <v>2210</v>
      </c>
      <c r="EL299" s="39">
        <v>850</v>
      </c>
      <c r="EM299" s="39">
        <v>50</v>
      </c>
      <c r="EN299" s="39" t="s">
        <v>334</v>
      </c>
      <c r="EO299" s="39">
        <v>38170</v>
      </c>
      <c r="EP299" s="39">
        <v>1580</v>
      </c>
      <c r="EQ299" s="39">
        <v>6600</v>
      </c>
      <c r="ER299" s="39">
        <v>13660</v>
      </c>
      <c r="ES299" s="39">
        <v>8840</v>
      </c>
      <c r="ET299" s="39">
        <v>4740</v>
      </c>
      <c r="EU299" s="39">
        <v>2260</v>
      </c>
      <c r="EV299" s="39">
        <v>850</v>
      </c>
      <c r="EW299" s="39">
        <v>60</v>
      </c>
      <c r="EX299" s="39" t="s">
        <v>334</v>
      </c>
      <c r="EY299" s="39">
        <v>38580</v>
      </c>
      <c r="EZ299" s="39">
        <v>1590</v>
      </c>
      <c r="FA299" s="39">
        <v>6640</v>
      </c>
      <c r="FB299" s="39">
        <v>13830</v>
      </c>
      <c r="FC299" s="39">
        <v>9330</v>
      </c>
      <c r="FD299" s="39">
        <v>4820</v>
      </c>
      <c r="FE299" s="39">
        <v>2310</v>
      </c>
      <c r="FF299" s="39">
        <v>860</v>
      </c>
      <c r="FG299" s="39">
        <v>60</v>
      </c>
      <c r="FH299" s="39" t="s">
        <v>334</v>
      </c>
      <c r="FI299" s="39">
        <v>39430</v>
      </c>
      <c r="FJ299" s="39">
        <v>1590</v>
      </c>
      <c r="FK299" s="39">
        <v>6650</v>
      </c>
      <c r="FL299" s="39">
        <v>13950</v>
      </c>
      <c r="FM299" s="39">
        <v>9660</v>
      </c>
      <c r="FN299" s="39">
        <v>4900</v>
      </c>
      <c r="FO299" s="39">
        <v>2340</v>
      </c>
      <c r="FP299" s="39">
        <v>860</v>
      </c>
      <c r="FQ299" s="39">
        <v>60</v>
      </c>
      <c r="FR299" s="39" t="s">
        <v>334</v>
      </c>
      <c r="FS299" s="39">
        <v>40020</v>
      </c>
      <c r="FT299" s="39">
        <v>1610</v>
      </c>
      <c r="FU299" s="39">
        <v>6660</v>
      </c>
      <c r="FV299" s="39">
        <v>14120</v>
      </c>
      <c r="FW299" s="39">
        <v>9790</v>
      </c>
      <c r="FX299" s="39">
        <v>4920</v>
      </c>
      <c r="FY299" s="39">
        <v>2350</v>
      </c>
      <c r="FZ299" s="39">
        <v>870</v>
      </c>
      <c r="GA299" s="39">
        <v>60</v>
      </c>
      <c r="GB299" s="39" t="s">
        <v>334</v>
      </c>
      <c r="GC299" s="39">
        <v>40370</v>
      </c>
      <c r="GD299" s="39">
        <v>1610</v>
      </c>
      <c r="GE299" s="39">
        <v>6680</v>
      </c>
      <c r="GF299" s="39">
        <v>14160</v>
      </c>
      <c r="GG299" s="39">
        <v>9890</v>
      </c>
      <c r="GH299" s="39">
        <v>4970</v>
      </c>
      <c r="GI299" s="39">
        <v>2350</v>
      </c>
      <c r="GJ299" s="39">
        <v>880</v>
      </c>
      <c r="GK299" s="39">
        <v>60</v>
      </c>
      <c r="GL299" s="39" t="s">
        <v>334</v>
      </c>
      <c r="GM299" s="39">
        <v>40590</v>
      </c>
      <c r="GN299" s="39">
        <v>1620</v>
      </c>
      <c r="GO299" s="39">
        <v>6690</v>
      </c>
      <c r="GP299" s="39">
        <v>14220</v>
      </c>
      <c r="GQ299" s="39">
        <v>10120</v>
      </c>
      <c r="GR299" s="39">
        <v>5060</v>
      </c>
      <c r="GS299" s="39">
        <v>2360</v>
      </c>
      <c r="GT299" s="39">
        <v>890</v>
      </c>
      <c r="GU299" s="39">
        <v>60</v>
      </c>
      <c r="GV299" s="39" t="s">
        <v>334</v>
      </c>
      <c r="GW299" s="39">
        <v>41020</v>
      </c>
      <c r="GX299" s="39">
        <v>1630</v>
      </c>
      <c r="GY299" s="39">
        <v>6700</v>
      </c>
      <c r="GZ299" s="39">
        <v>14280</v>
      </c>
      <c r="HA299" s="39">
        <v>10220</v>
      </c>
      <c r="HB299" s="39">
        <v>5140</v>
      </c>
      <c r="HC299" s="39">
        <v>2420</v>
      </c>
      <c r="HD299" s="39">
        <v>910</v>
      </c>
      <c r="HE299" s="39">
        <v>60</v>
      </c>
      <c r="HF299" s="39" t="s">
        <v>334</v>
      </c>
      <c r="HG299" s="39">
        <v>41360</v>
      </c>
      <c r="HH299" s="39">
        <v>1600</v>
      </c>
      <c r="HI299" s="39">
        <v>6720</v>
      </c>
      <c r="HJ299" s="39">
        <v>14350</v>
      </c>
      <c r="HK299" s="39">
        <v>10440</v>
      </c>
      <c r="HL299" s="39">
        <v>5250</v>
      </c>
      <c r="HM299" s="39">
        <v>2470</v>
      </c>
      <c r="HN299" s="39">
        <v>940</v>
      </c>
      <c r="HO299" s="39">
        <v>60</v>
      </c>
      <c r="HP299" s="39" t="s">
        <v>334</v>
      </c>
      <c r="HQ299" s="39">
        <v>41810</v>
      </c>
      <c r="HR299" s="39">
        <v>1620</v>
      </c>
      <c r="HS299" s="39">
        <v>6730</v>
      </c>
      <c r="HT299" s="39">
        <v>14400</v>
      </c>
      <c r="HU299" s="39">
        <v>10690</v>
      </c>
      <c r="HV299" s="39">
        <v>5450</v>
      </c>
      <c r="HW299" s="39">
        <v>2490</v>
      </c>
      <c r="HX299" s="39">
        <v>980</v>
      </c>
      <c r="HY299" s="39">
        <v>60</v>
      </c>
      <c r="HZ299" s="39" t="s">
        <v>334</v>
      </c>
      <c r="IA299" s="39">
        <v>42420</v>
      </c>
      <c r="IB299" s="39">
        <v>1630</v>
      </c>
      <c r="IC299" s="39">
        <v>6740</v>
      </c>
      <c r="ID299" s="39">
        <v>14460</v>
      </c>
      <c r="IE299" s="39">
        <v>11030</v>
      </c>
      <c r="IF299" s="39">
        <v>5640</v>
      </c>
      <c r="IG299" s="39">
        <v>2520</v>
      </c>
      <c r="IH299" s="39">
        <v>1010</v>
      </c>
      <c r="II299" s="39">
        <v>60</v>
      </c>
      <c r="IJ299" s="39" t="s">
        <v>334</v>
      </c>
      <c r="IK299" s="39">
        <v>43080</v>
      </c>
      <c r="IL299" s="39">
        <v>1650</v>
      </c>
      <c r="IM299" s="39">
        <v>6770</v>
      </c>
      <c r="IN299" s="39">
        <v>14530</v>
      </c>
      <c r="IO299" s="39">
        <v>11580</v>
      </c>
      <c r="IP299" s="39">
        <v>6010</v>
      </c>
      <c r="IQ299" s="39">
        <v>2560</v>
      </c>
      <c r="IR299" s="39">
        <v>1040</v>
      </c>
      <c r="IS299" s="39">
        <v>60</v>
      </c>
      <c r="IT299" s="39" t="s">
        <v>334</v>
      </c>
      <c r="IU299" s="39">
        <v>44200</v>
      </c>
      <c r="IV299" s="39">
        <v>1660</v>
      </c>
      <c r="IW299" s="39">
        <v>6790</v>
      </c>
      <c r="IX299" s="39">
        <v>14720</v>
      </c>
      <c r="IY299" s="39">
        <v>12110</v>
      </c>
      <c r="IZ299" s="39">
        <v>6310</v>
      </c>
      <c r="JA299" s="39">
        <v>2690</v>
      </c>
      <c r="JB299" s="39">
        <v>1050</v>
      </c>
      <c r="JC299" s="39">
        <v>60</v>
      </c>
      <c r="JD299" s="39" t="s">
        <v>334</v>
      </c>
      <c r="JE299" s="39">
        <v>45390</v>
      </c>
      <c r="JF299" s="39">
        <v>1660</v>
      </c>
      <c r="JG299" s="39">
        <v>6800</v>
      </c>
      <c r="JH299" s="39">
        <v>14840</v>
      </c>
      <c r="JI299" s="39">
        <v>12680</v>
      </c>
      <c r="JJ299" s="39">
        <v>6650</v>
      </c>
      <c r="JK299" s="39">
        <v>2760</v>
      </c>
      <c r="JL299" s="39">
        <v>1070</v>
      </c>
      <c r="JM299" s="39">
        <v>60</v>
      </c>
      <c r="JN299" s="39" t="s">
        <v>334</v>
      </c>
      <c r="JO299" s="39">
        <v>46510</v>
      </c>
      <c r="JP299" s="39">
        <v>1690</v>
      </c>
      <c r="JQ299" s="39">
        <v>6810</v>
      </c>
      <c r="JR299" s="39">
        <v>14880</v>
      </c>
      <c r="JS299" s="39">
        <v>12950</v>
      </c>
      <c r="JT299" s="39">
        <v>6950</v>
      </c>
      <c r="JU299" s="39">
        <v>2820</v>
      </c>
      <c r="JV299" s="39">
        <v>1080</v>
      </c>
      <c r="JW299" s="39">
        <v>60</v>
      </c>
      <c r="JX299" s="39" t="s">
        <v>334</v>
      </c>
      <c r="JY299" s="39">
        <v>47230</v>
      </c>
      <c r="JZ299" s="39">
        <v>1700</v>
      </c>
      <c r="KA299" s="39">
        <v>6820</v>
      </c>
      <c r="KB299" s="39">
        <v>14990</v>
      </c>
      <c r="KC299" s="39">
        <v>13280</v>
      </c>
      <c r="KD299" s="39">
        <v>7060</v>
      </c>
      <c r="KE299" s="39">
        <v>2860</v>
      </c>
      <c r="KF299" s="39">
        <v>1090</v>
      </c>
      <c r="KG299" s="39">
        <v>60</v>
      </c>
      <c r="KH299" s="39" t="s">
        <v>334</v>
      </c>
      <c r="KI299" s="39">
        <v>47860</v>
      </c>
      <c r="KJ299" s="39">
        <v>1730</v>
      </c>
      <c r="KK299" s="39">
        <v>6780</v>
      </c>
      <c r="KL299" s="39">
        <v>15120</v>
      </c>
      <c r="KM299" s="39">
        <v>13470</v>
      </c>
      <c r="KN299" s="39">
        <v>7210</v>
      </c>
      <c r="KO299" s="39">
        <v>2890</v>
      </c>
      <c r="KP299" s="39">
        <v>1100</v>
      </c>
      <c r="KQ299" s="39">
        <v>70</v>
      </c>
      <c r="KR299" s="39" t="s">
        <v>334</v>
      </c>
      <c r="KS299" s="39">
        <v>48350</v>
      </c>
      <c r="KT299" s="39">
        <v>1750</v>
      </c>
      <c r="KU299" s="39">
        <v>6800</v>
      </c>
      <c r="KV299" s="39">
        <v>15240</v>
      </c>
      <c r="KW299" s="39">
        <v>13790</v>
      </c>
      <c r="KX299" s="39">
        <v>7430</v>
      </c>
      <c r="KY299" s="39">
        <v>2910</v>
      </c>
      <c r="KZ299" s="39">
        <v>1110</v>
      </c>
      <c r="LA299" s="39">
        <v>70</v>
      </c>
      <c r="LB299" s="39" t="s">
        <v>334</v>
      </c>
      <c r="LC299" s="39">
        <v>49090</v>
      </c>
      <c r="LD299" t="str">
        <f>INDEX(Lookup!$F$2:$F$375, MATCH(D299,Lookup!$A$2:$A$375,0))</f>
        <v>:</v>
      </c>
    </row>
    <row r="300" spans="2:316" ht="15" customHeight="1" x14ac:dyDescent="0.25">
      <c r="B300" s="1" t="s">
        <v>342</v>
      </c>
      <c r="C300" s="40">
        <v>2220</v>
      </c>
      <c r="D300" s="40" t="s">
        <v>927</v>
      </c>
      <c r="E300" s="37" t="s">
        <v>928</v>
      </c>
      <c r="F300" s="38">
        <v>5740</v>
      </c>
      <c r="G300" s="38">
        <v>14930</v>
      </c>
      <c r="H300" s="38">
        <v>12160</v>
      </c>
      <c r="I300" s="38">
        <v>6020</v>
      </c>
      <c r="J300" s="38">
        <v>3540</v>
      </c>
      <c r="K300" s="38">
        <v>1830</v>
      </c>
      <c r="L300" s="38">
        <v>1380</v>
      </c>
      <c r="M300" s="38">
        <v>60</v>
      </c>
      <c r="N300" s="38" t="s">
        <v>334</v>
      </c>
      <c r="O300" s="39">
        <v>45660</v>
      </c>
      <c r="P300" s="39">
        <v>5860</v>
      </c>
      <c r="Q300" s="39">
        <v>15110</v>
      </c>
      <c r="R300" s="39">
        <v>12080</v>
      </c>
      <c r="S300" s="39">
        <v>6040</v>
      </c>
      <c r="T300" s="39">
        <v>3490</v>
      </c>
      <c r="U300" s="39">
        <v>1810</v>
      </c>
      <c r="V300" s="39">
        <v>1330</v>
      </c>
      <c r="W300" s="39">
        <v>60</v>
      </c>
      <c r="X300" s="39" t="s">
        <v>334</v>
      </c>
      <c r="Y300" s="39">
        <v>45780</v>
      </c>
      <c r="Z300" s="39">
        <v>5870</v>
      </c>
      <c r="AA300" s="39">
        <v>15220</v>
      </c>
      <c r="AB300" s="39">
        <v>12210</v>
      </c>
      <c r="AC300" s="39">
        <v>6080</v>
      </c>
      <c r="AD300" s="39">
        <v>3530</v>
      </c>
      <c r="AE300" s="39">
        <v>1820</v>
      </c>
      <c r="AF300" s="39">
        <v>1280</v>
      </c>
      <c r="AG300" s="39">
        <v>60</v>
      </c>
      <c r="AH300" s="39" t="s">
        <v>334</v>
      </c>
      <c r="AI300" s="39">
        <v>46070</v>
      </c>
      <c r="AJ300" s="39">
        <v>6120</v>
      </c>
      <c r="AK300" s="39">
        <v>15100</v>
      </c>
      <c r="AL300" s="39">
        <v>12310</v>
      </c>
      <c r="AM300" s="39">
        <v>6100</v>
      </c>
      <c r="AN300" s="39">
        <v>3540</v>
      </c>
      <c r="AO300" s="39">
        <v>1820</v>
      </c>
      <c r="AP300" s="39">
        <v>1290</v>
      </c>
      <c r="AQ300" s="39">
        <v>70</v>
      </c>
      <c r="AR300" s="39" t="s">
        <v>334</v>
      </c>
      <c r="AS300" s="39">
        <v>46340</v>
      </c>
      <c r="AT300" s="39">
        <v>6020</v>
      </c>
      <c r="AU300" s="39">
        <v>15300</v>
      </c>
      <c r="AV300" s="39">
        <v>12410</v>
      </c>
      <c r="AW300" s="39">
        <v>6160</v>
      </c>
      <c r="AX300" s="39">
        <v>3590</v>
      </c>
      <c r="AY300" s="39">
        <v>1860</v>
      </c>
      <c r="AZ300" s="39">
        <v>1290</v>
      </c>
      <c r="BA300" s="39">
        <v>70</v>
      </c>
      <c r="BB300" s="39" t="s">
        <v>334</v>
      </c>
      <c r="BC300" s="39">
        <v>46690</v>
      </c>
      <c r="BD300" s="39">
        <v>6060</v>
      </c>
      <c r="BE300" s="39">
        <v>15340</v>
      </c>
      <c r="BF300" s="39">
        <v>12410</v>
      </c>
      <c r="BG300" s="39">
        <v>6180</v>
      </c>
      <c r="BH300" s="39">
        <v>3660</v>
      </c>
      <c r="BI300" s="39">
        <v>1880</v>
      </c>
      <c r="BJ300" s="39">
        <v>1300</v>
      </c>
      <c r="BK300" s="39">
        <v>70</v>
      </c>
      <c r="BL300" s="39" t="s">
        <v>334</v>
      </c>
      <c r="BM300" s="39">
        <v>46880</v>
      </c>
      <c r="BN300" s="39">
        <v>6040</v>
      </c>
      <c r="BO300" s="39">
        <v>15360</v>
      </c>
      <c r="BP300" s="39">
        <v>12350</v>
      </c>
      <c r="BQ300" s="39">
        <v>6180</v>
      </c>
      <c r="BR300" s="39">
        <v>3670</v>
      </c>
      <c r="BS300" s="39">
        <v>1920</v>
      </c>
      <c r="BT300" s="39">
        <v>1310</v>
      </c>
      <c r="BU300" s="39">
        <v>70</v>
      </c>
      <c r="BV300" s="39" t="s">
        <v>334</v>
      </c>
      <c r="BW300" s="39">
        <v>46880</v>
      </c>
      <c r="BX300" s="39">
        <v>6090</v>
      </c>
      <c r="BY300" s="39">
        <v>15370</v>
      </c>
      <c r="BZ300" s="39">
        <v>12420</v>
      </c>
      <c r="CA300" s="39">
        <v>6190</v>
      </c>
      <c r="CB300" s="39">
        <v>3700</v>
      </c>
      <c r="CC300" s="39">
        <v>1970</v>
      </c>
      <c r="CD300" s="39">
        <v>1330</v>
      </c>
      <c r="CE300" s="39">
        <v>70</v>
      </c>
      <c r="CF300" s="39" t="s">
        <v>334</v>
      </c>
      <c r="CG300" s="39">
        <v>47140</v>
      </c>
      <c r="CH300" s="39">
        <v>6060</v>
      </c>
      <c r="CI300" s="39">
        <v>15400</v>
      </c>
      <c r="CJ300" s="39">
        <v>12490</v>
      </c>
      <c r="CK300" s="39">
        <v>6220</v>
      </c>
      <c r="CL300" s="39">
        <v>3720</v>
      </c>
      <c r="CM300" s="39">
        <v>1990</v>
      </c>
      <c r="CN300" s="39">
        <v>1350</v>
      </c>
      <c r="CO300" s="39">
        <v>70</v>
      </c>
      <c r="CP300" s="39" t="s">
        <v>334</v>
      </c>
      <c r="CQ300" s="39">
        <v>47300</v>
      </c>
      <c r="CR300" s="39">
        <v>6060</v>
      </c>
      <c r="CS300" s="39">
        <v>15430</v>
      </c>
      <c r="CT300" s="39">
        <v>12570</v>
      </c>
      <c r="CU300" s="39">
        <v>6240</v>
      </c>
      <c r="CV300" s="39">
        <v>3750</v>
      </c>
      <c r="CW300" s="39">
        <v>2010</v>
      </c>
      <c r="CX300" s="39">
        <v>1360</v>
      </c>
      <c r="CY300" s="39">
        <v>70</v>
      </c>
      <c r="CZ300" s="39" t="s">
        <v>334</v>
      </c>
      <c r="DA300" s="39">
        <v>47490</v>
      </c>
      <c r="DB300" s="39">
        <v>6080</v>
      </c>
      <c r="DC300" s="39">
        <v>15470</v>
      </c>
      <c r="DD300" s="39">
        <v>12680</v>
      </c>
      <c r="DE300" s="39">
        <v>6270</v>
      </c>
      <c r="DF300" s="39">
        <v>3820</v>
      </c>
      <c r="DG300" s="39">
        <v>2030</v>
      </c>
      <c r="DH300" s="39">
        <v>1370</v>
      </c>
      <c r="DI300" s="39">
        <v>70</v>
      </c>
      <c r="DJ300" s="39" t="s">
        <v>334</v>
      </c>
      <c r="DK300" s="39">
        <v>47780</v>
      </c>
      <c r="DL300" s="39">
        <v>6120</v>
      </c>
      <c r="DM300" s="39">
        <v>15490</v>
      </c>
      <c r="DN300" s="39">
        <v>12770</v>
      </c>
      <c r="DO300" s="39">
        <v>6300</v>
      </c>
      <c r="DP300" s="39">
        <v>3870</v>
      </c>
      <c r="DQ300" s="39">
        <v>2050</v>
      </c>
      <c r="DR300" s="39">
        <v>1380</v>
      </c>
      <c r="DS300" s="39">
        <v>70</v>
      </c>
      <c r="DT300" s="39" t="s">
        <v>334</v>
      </c>
      <c r="DU300" s="39">
        <v>48030</v>
      </c>
      <c r="DV300" s="39">
        <v>6180</v>
      </c>
      <c r="DW300" s="39">
        <v>15530</v>
      </c>
      <c r="DX300" s="39">
        <v>12800</v>
      </c>
      <c r="DY300" s="39">
        <v>6330</v>
      </c>
      <c r="DZ300" s="39">
        <v>3910</v>
      </c>
      <c r="EA300" s="39">
        <v>2090</v>
      </c>
      <c r="EB300" s="39">
        <v>1390</v>
      </c>
      <c r="EC300" s="39">
        <v>70</v>
      </c>
      <c r="ED300" s="39" t="s">
        <v>334</v>
      </c>
      <c r="EE300" s="39">
        <v>48300</v>
      </c>
      <c r="EF300" s="39">
        <v>6260</v>
      </c>
      <c r="EG300" s="39">
        <v>15580</v>
      </c>
      <c r="EH300" s="39">
        <v>12880</v>
      </c>
      <c r="EI300" s="39">
        <v>6390</v>
      </c>
      <c r="EJ300" s="39">
        <v>3940</v>
      </c>
      <c r="EK300" s="39">
        <v>2120</v>
      </c>
      <c r="EL300" s="39">
        <v>1410</v>
      </c>
      <c r="EM300" s="39">
        <v>70</v>
      </c>
      <c r="EN300" s="39" t="s">
        <v>334</v>
      </c>
      <c r="EO300" s="39">
        <v>48650</v>
      </c>
      <c r="EP300" s="39">
        <v>6350</v>
      </c>
      <c r="EQ300" s="39">
        <v>15670</v>
      </c>
      <c r="ER300" s="39">
        <v>12970</v>
      </c>
      <c r="ES300" s="39">
        <v>6480</v>
      </c>
      <c r="ET300" s="39">
        <v>3960</v>
      </c>
      <c r="EU300" s="39">
        <v>2140</v>
      </c>
      <c r="EV300" s="39">
        <v>1400</v>
      </c>
      <c r="EW300" s="39">
        <v>70</v>
      </c>
      <c r="EX300" s="39" t="s">
        <v>334</v>
      </c>
      <c r="EY300" s="39">
        <v>49040</v>
      </c>
      <c r="EZ300" s="39">
        <v>6440</v>
      </c>
      <c r="FA300" s="39">
        <v>15800</v>
      </c>
      <c r="FB300" s="39">
        <v>13000</v>
      </c>
      <c r="FC300" s="39">
        <v>6520</v>
      </c>
      <c r="FD300" s="39">
        <v>3990</v>
      </c>
      <c r="FE300" s="39">
        <v>2160</v>
      </c>
      <c r="FF300" s="39">
        <v>1410</v>
      </c>
      <c r="FG300" s="39">
        <v>70</v>
      </c>
      <c r="FH300" s="39" t="s">
        <v>334</v>
      </c>
      <c r="FI300" s="39">
        <v>49390</v>
      </c>
      <c r="FJ300" s="39">
        <v>6530</v>
      </c>
      <c r="FK300" s="39">
        <v>15850</v>
      </c>
      <c r="FL300" s="39">
        <v>13070</v>
      </c>
      <c r="FM300" s="39">
        <v>6550</v>
      </c>
      <c r="FN300" s="39">
        <v>4020</v>
      </c>
      <c r="FO300" s="39">
        <v>2160</v>
      </c>
      <c r="FP300" s="39">
        <v>1410</v>
      </c>
      <c r="FQ300" s="39">
        <v>70</v>
      </c>
      <c r="FR300" s="39" t="s">
        <v>334</v>
      </c>
      <c r="FS300" s="39">
        <v>49660</v>
      </c>
      <c r="FT300" s="39">
        <v>6620</v>
      </c>
      <c r="FU300" s="39">
        <v>15940</v>
      </c>
      <c r="FV300" s="39">
        <v>13120</v>
      </c>
      <c r="FW300" s="39">
        <v>6570</v>
      </c>
      <c r="FX300" s="39">
        <v>4030</v>
      </c>
      <c r="FY300" s="39">
        <v>2180</v>
      </c>
      <c r="FZ300" s="39">
        <v>1410</v>
      </c>
      <c r="GA300" s="39">
        <v>70</v>
      </c>
      <c r="GB300" s="39" t="s">
        <v>334</v>
      </c>
      <c r="GC300" s="39">
        <v>49940</v>
      </c>
      <c r="GD300" s="39">
        <v>6650</v>
      </c>
      <c r="GE300" s="39">
        <v>16000</v>
      </c>
      <c r="GF300" s="39">
        <v>13150</v>
      </c>
      <c r="GG300" s="39">
        <v>6590</v>
      </c>
      <c r="GH300" s="39">
        <v>4050</v>
      </c>
      <c r="GI300" s="39">
        <v>2200</v>
      </c>
      <c r="GJ300" s="39">
        <v>1400</v>
      </c>
      <c r="GK300" s="39">
        <v>70</v>
      </c>
      <c r="GL300" s="39" t="s">
        <v>334</v>
      </c>
      <c r="GM300" s="39">
        <v>50110</v>
      </c>
      <c r="GN300" s="39">
        <v>6750</v>
      </c>
      <c r="GO300" s="39">
        <v>16050</v>
      </c>
      <c r="GP300" s="39">
        <v>13190</v>
      </c>
      <c r="GQ300" s="39">
        <v>6630</v>
      </c>
      <c r="GR300" s="39">
        <v>4070</v>
      </c>
      <c r="GS300" s="39">
        <v>2200</v>
      </c>
      <c r="GT300" s="39">
        <v>1410</v>
      </c>
      <c r="GU300" s="39">
        <v>70</v>
      </c>
      <c r="GV300" s="39" t="s">
        <v>334</v>
      </c>
      <c r="GW300" s="39">
        <v>50350</v>
      </c>
      <c r="GX300" s="39">
        <v>6750</v>
      </c>
      <c r="GY300" s="39">
        <v>16110</v>
      </c>
      <c r="GZ300" s="39">
        <v>13230</v>
      </c>
      <c r="HA300" s="39">
        <v>6650</v>
      </c>
      <c r="HB300" s="39">
        <v>4110</v>
      </c>
      <c r="HC300" s="39">
        <v>2200</v>
      </c>
      <c r="HD300" s="39">
        <v>1410</v>
      </c>
      <c r="HE300" s="39">
        <v>70</v>
      </c>
      <c r="HF300" s="39" t="s">
        <v>334</v>
      </c>
      <c r="HG300" s="39">
        <v>50530</v>
      </c>
      <c r="HH300" s="39">
        <v>6800</v>
      </c>
      <c r="HI300" s="39">
        <v>16150</v>
      </c>
      <c r="HJ300" s="39">
        <v>13250</v>
      </c>
      <c r="HK300" s="39">
        <v>6690</v>
      </c>
      <c r="HL300" s="39">
        <v>4110</v>
      </c>
      <c r="HM300" s="39">
        <v>2210</v>
      </c>
      <c r="HN300" s="39">
        <v>1410</v>
      </c>
      <c r="HO300" s="39">
        <v>70</v>
      </c>
      <c r="HP300" s="39" t="s">
        <v>334</v>
      </c>
      <c r="HQ300" s="39">
        <v>50680</v>
      </c>
      <c r="HR300" s="39">
        <v>6870</v>
      </c>
      <c r="HS300" s="39">
        <v>16160</v>
      </c>
      <c r="HT300" s="39">
        <v>13350</v>
      </c>
      <c r="HU300" s="39">
        <v>6760</v>
      </c>
      <c r="HV300" s="39">
        <v>4130</v>
      </c>
      <c r="HW300" s="39">
        <v>2230</v>
      </c>
      <c r="HX300" s="39">
        <v>1400</v>
      </c>
      <c r="HY300" s="39">
        <v>70</v>
      </c>
      <c r="HZ300" s="39" t="s">
        <v>334</v>
      </c>
      <c r="IA300" s="39">
        <v>50960</v>
      </c>
      <c r="IB300" s="39">
        <v>6980</v>
      </c>
      <c r="IC300" s="39">
        <v>16270</v>
      </c>
      <c r="ID300" s="39">
        <v>13510</v>
      </c>
      <c r="IE300" s="39">
        <v>6870</v>
      </c>
      <c r="IF300" s="39">
        <v>4170</v>
      </c>
      <c r="IG300" s="39">
        <v>2270</v>
      </c>
      <c r="IH300" s="39">
        <v>1400</v>
      </c>
      <c r="II300" s="39">
        <v>70</v>
      </c>
      <c r="IJ300" s="39" t="s">
        <v>334</v>
      </c>
      <c r="IK300" s="39">
        <v>51530</v>
      </c>
      <c r="IL300" s="39">
        <v>6990</v>
      </c>
      <c r="IM300" s="39">
        <v>16400</v>
      </c>
      <c r="IN300" s="39">
        <v>13670</v>
      </c>
      <c r="IO300" s="39">
        <v>6960</v>
      </c>
      <c r="IP300" s="39">
        <v>4230</v>
      </c>
      <c r="IQ300" s="39">
        <v>2290</v>
      </c>
      <c r="IR300" s="39">
        <v>1420</v>
      </c>
      <c r="IS300" s="39">
        <v>70</v>
      </c>
      <c r="IT300" s="39" t="s">
        <v>334</v>
      </c>
      <c r="IU300" s="39">
        <v>52040</v>
      </c>
      <c r="IV300" s="39">
        <v>7000</v>
      </c>
      <c r="IW300" s="39">
        <v>16540</v>
      </c>
      <c r="IX300" s="39">
        <v>13830</v>
      </c>
      <c r="IY300" s="39">
        <v>7040</v>
      </c>
      <c r="IZ300" s="39">
        <v>4270</v>
      </c>
      <c r="JA300" s="39">
        <v>2340</v>
      </c>
      <c r="JB300" s="39">
        <v>1440</v>
      </c>
      <c r="JC300" s="39">
        <v>70</v>
      </c>
      <c r="JD300" s="39" t="s">
        <v>334</v>
      </c>
      <c r="JE300" s="39">
        <v>52530</v>
      </c>
      <c r="JF300" s="39">
        <v>7010</v>
      </c>
      <c r="JG300" s="39">
        <v>16740</v>
      </c>
      <c r="JH300" s="39">
        <v>13930</v>
      </c>
      <c r="JI300" s="39">
        <v>7160</v>
      </c>
      <c r="JJ300" s="39">
        <v>4300</v>
      </c>
      <c r="JK300" s="39">
        <v>2360</v>
      </c>
      <c r="JL300" s="39">
        <v>1470</v>
      </c>
      <c r="JM300" s="39">
        <v>70</v>
      </c>
      <c r="JN300" s="39" t="s">
        <v>334</v>
      </c>
      <c r="JO300" s="39">
        <v>53050</v>
      </c>
      <c r="JP300" s="39">
        <v>7040</v>
      </c>
      <c r="JQ300" s="39">
        <v>16820</v>
      </c>
      <c r="JR300" s="39">
        <v>14030</v>
      </c>
      <c r="JS300" s="39">
        <v>7240</v>
      </c>
      <c r="JT300" s="39">
        <v>4350</v>
      </c>
      <c r="JU300" s="39">
        <v>2390</v>
      </c>
      <c r="JV300" s="39">
        <v>1500</v>
      </c>
      <c r="JW300" s="39">
        <v>80</v>
      </c>
      <c r="JX300" s="39" t="s">
        <v>334</v>
      </c>
      <c r="JY300" s="39">
        <v>53440</v>
      </c>
      <c r="JZ300" s="39">
        <v>7070</v>
      </c>
      <c r="KA300" s="39">
        <v>16930</v>
      </c>
      <c r="KB300" s="39">
        <v>14110</v>
      </c>
      <c r="KC300" s="39">
        <v>7300</v>
      </c>
      <c r="KD300" s="39">
        <v>4390</v>
      </c>
      <c r="KE300" s="39">
        <v>2420</v>
      </c>
      <c r="KF300" s="39">
        <v>1520</v>
      </c>
      <c r="KG300" s="39">
        <v>80</v>
      </c>
      <c r="KH300" s="39" t="s">
        <v>334</v>
      </c>
      <c r="KI300" s="39">
        <v>53800</v>
      </c>
      <c r="KJ300" s="39">
        <v>7110</v>
      </c>
      <c r="KK300" s="39">
        <v>17100</v>
      </c>
      <c r="KL300" s="39">
        <v>14240</v>
      </c>
      <c r="KM300" s="39">
        <v>7400</v>
      </c>
      <c r="KN300" s="39">
        <v>4430</v>
      </c>
      <c r="KO300" s="39">
        <v>2460</v>
      </c>
      <c r="KP300" s="39">
        <v>1550</v>
      </c>
      <c r="KQ300" s="39">
        <v>80</v>
      </c>
      <c r="KR300" s="39" t="s">
        <v>334</v>
      </c>
      <c r="KS300" s="39">
        <v>54360</v>
      </c>
      <c r="KT300" s="39">
        <v>7180</v>
      </c>
      <c r="KU300" s="39">
        <v>17190</v>
      </c>
      <c r="KV300" s="39">
        <v>14380</v>
      </c>
      <c r="KW300" s="39">
        <v>7540</v>
      </c>
      <c r="KX300" s="39">
        <v>4500</v>
      </c>
      <c r="KY300" s="39">
        <v>2520</v>
      </c>
      <c r="KZ300" s="39">
        <v>1550</v>
      </c>
      <c r="LA300" s="39">
        <v>80</v>
      </c>
      <c r="LB300" s="39" t="s">
        <v>334</v>
      </c>
      <c r="LC300" s="39">
        <v>54940</v>
      </c>
      <c r="LD300" t="str">
        <f>INDEX(Lookup!$F$2:$F$375, MATCH(D300,Lookup!$A$2:$A$375,0))</f>
        <v>:</v>
      </c>
    </row>
    <row r="301" spans="2:316" ht="15" customHeight="1" x14ac:dyDescent="0.25">
      <c r="B301" s="1" t="s">
        <v>342</v>
      </c>
      <c r="C301" s="42">
        <v>2250</v>
      </c>
      <c r="D301" s="42" t="s">
        <v>929</v>
      </c>
      <c r="E301" s="37" t="s">
        <v>930</v>
      </c>
      <c r="F301" s="38">
        <v>5150</v>
      </c>
      <c r="G301" s="38">
        <v>10910</v>
      </c>
      <c r="H301" s="38">
        <v>12300</v>
      </c>
      <c r="I301" s="38">
        <v>6410</v>
      </c>
      <c r="J301" s="38">
        <v>3780</v>
      </c>
      <c r="K301" s="38">
        <v>2140</v>
      </c>
      <c r="L301" s="38">
        <v>1640</v>
      </c>
      <c r="M301" s="38">
        <v>100</v>
      </c>
      <c r="N301" s="38" t="s">
        <v>334</v>
      </c>
      <c r="O301" s="39">
        <v>42420</v>
      </c>
      <c r="P301" s="39">
        <v>5270</v>
      </c>
      <c r="Q301" s="39">
        <v>11030</v>
      </c>
      <c r="R301" s="39">
        <v>12330</v>
      </c>
      <c r="S301" s="39">
        <v>6500</v>
      </c>
      <c r="T301" s="39">
        <v>3750</v>
      </c>
      <c r="U301" s="39">
        <v>2120</v>
      </c>
      <c r="V301" s="39">
        <v>1610</v>
      </c>
      <c r="W301" s="39">
        <v>100</v>
      </c>
      <c r="X301" s="39" t="s">
        <v>334</v>
      </c>
      <c r="Y301" s="39">
        <v>42700</v>
      </c>
      <c r="Z301" s="39">
        <v>5450</v>
      </c>
      <c r="AA301" s="39">
        <v>11070</v>
      </c>
      <c r="AB301" s="39">
        <v>12440</v>
      </c>
      <c r="AC301" s="39">
        <v>6550</v>
      </c>
      <c r="AD301" s="39">
        <v>3780</v>
      </c>
      <c r="AE301" s="39">
        <v>2070</v>
      </c>
      <c r="AF301" s="39">
        <v>1480</v>
      </c>
      <c r="AG301" s="39">
        <v>90</v>
      </c>
      <c r="AH301" s="39" t="s">
        <v>334</v>
      </c>
      <c r="AI301" s="39">
        <v>42930</v>
      </c>
      <c r="AJ301" s="39">
        <v>5610</v>
      </c>
      <c r="AK301" s="39">
        <v>11180</v>
      </c>
      <c r="AL301" s="39">
        <v>12490</v>
      </c>
      <c r="AM301" s="39">
        <v>6620</v>
      </c>
      <c r="AN301" s="39">
        <v>3810</v>
      </c>
      <c r="AO301" s="39">
        <v>2090</v>
      </c>
      <c r="AP301" s="39">
        <v>1470</v>
      </c>
      <c r="AQ301" s="39">
        <v>90</v>
      </c>
      <c r="AR301" s="39" t="s">
        <v>334</v>
      </c>
      <c r="AS301" s="39">
        <v>43350</v>
      </c>
      <c r="AT301" s="39">
        <v>5690</v>
      </c>
      <c r="AU301" s="39">
        <v>11200</v>
      </c>
      <c r="AV301" s="39">
        <v>12670</v>
      </c>
      <c r="AW301" s="39">
        <v>6670</v>
      </c>
      <c r="AX301" s="39">
        <v>3850</v>
      </c>
      <c r="AY301" s="39">
        <v>2100</v>
      </c>
      <c r="AZ301" s="39">
        <v>1470</v>
      </c>
      <c r="BA301" s="39">
        <v>90</v>
      </c>
      <c r="BB301" s="39" t="s">
        <v>334</v>
      </c>
      <c r="BC301" s="39">
        <v>43740</v>
      </c>
      <c r="BD301" s="39">
        <v>5790</v>
      </c>
      <c r="BE301" s="39">
        <v>11240</v>
      </c>
      <c r="BF301" s="39">
        <v>12680</v>
      </c>
      <c r="BG301" s="39">
        <v>6700</v>
      </c>
      <c r="BH301" s="39">
        <v>3910</v>
      </c>
      <c r="BI301" s="39">
        <v>2120</v>
      </c>
      <c r="BJ301" s="39">
        <v>1490</v>
      </c>
      <c r="BK301" s="39">
        <v>90</v>
      </c>
      <c r="BL301" s="39" t="s">
        <v>334</v>
      </c>
      <c r="BM301" s="39">
        <v>44020</v>
      </c>
      <c r="BN301" s="39">
        <v>5830</v>
      </c>
      <c r="BO301" s="39">
        <v>11330</v>
      </c>
      <c r="BP301" s="39">
        <v>12680</v>
      </c>
      <c r="BQ301" s="39">
        <v>6750</v>
      </c>
      <c r="BR301" s="39">
        <v>3960</v>
      </c>
      <c r="BS301" s="39">
        <v>2130</v>
      </c>
      <c r="BT301" s="39">
        <v>1530</v>
      </c>
      <c r="BU301" s="39">
        <v>90</v>
      </c>
      <c r="BV301" s="39" t="s">
        <v>334</v>
      </c>
      <c r="BW301" s="39">
        <v>44290</v>
      </c>
      <c r="BX301" s="39">
        <v>5900</v>
      </c>
      <c r="BY301" s="39">
        <v>11370</v>
      </c>
      <c r="BZ301" s="39">
        <v>12790</v>
      </c>
      <c r="CA301" s="39">
        <v>6850</v>
      </c>
      <c r="CB301" s="39">
        <v>4040</v>
      </c>
      <c r="CC301" s="39">
        <v>2180</v>
      </c>
      <c r="CD301" s="39">
        <v>1560</v>
      </c>
      <c r="CE301" s="39">
        <v>90</v>
      </c>
      <c r="CF301" s="39" t="s">
        <v>334</v>
      </c>
      <c r="CG301" s="39">
        <v>44770</v>
      </c>
      <c r="CH301" s="39">
        <v>5920</v>
      </c>
      <c r="CI301" s="39">
        <v>11370</v>
      </c>
      <c r="CJ301" s="39">
        <v>12890</v>
      </c>
      <c r="CK301" s="39">
        <v>6930</v>
      </c>
      <c r="CL301" s="39">
        <v>4160</v>
      </c>
      <c r="CM301" s="39">
        <v>2220</v>
      </c>
      <c r="CN301" s="39">
        <v>1590</v>
      </c>
      <c r="CO301" s="39">
        <v>90</v>
      </c>
      <c r="CP301" s="39" t="s">
        <v>334</v>
      </c>
      <c r="CQ301" s="39">
        <v>45170</v>
      </c>
      <c r="CR301" s="39">
        <v>5920</v>
      </c>
      <c r="CS301" s="39">
        <v>11380</v>
      </c>
      <c r="CT301" s="39">
        <v>12970</v>
      </c>
      <c r="CU301" s="39">
        <v>6990</v>
      </c>
      <c r="CV301" s="39">
        <v>4250</v>
      </c>
      <c r="CW301" s="39">
        <v>2260</v>
      </c>
      <c r="CX301" s="39">
        <v>1640</v>
      </c>
      <c r="CY301" s="39">
        <v>90</v>
      </c>
      <c r="CZ301" s="39" t="s">
        <v>334</v>
      </c>
      <c r="DA301" s="39">
        <v>45500</v>
      </c>
      <c r="DB301" s="39">
        <v>5940</v>
      </c>
      <c r="DC301" s="39">
        <v>11380</v>
      </c>
      <c r="DD301" s="39">
        <v>13040</v>
      </c>
      <c r="DE301" s="39">
        <v>7050</v>
      </c>
      <c r="DF301" s="39">
        <v>4350</v>
      </c>
      <c r="DG301" s="39">
        <v>2290</v>
      </c>
      <c r="DH301" s="39">
        <v>1650</v>
      </c>
      <c r="DI301" s="39">
        <v>90</v>
      </c>
      <c r="DJ301" s="39" t="s">
        <v>334</v>
      </c>
      <c r="DK301" s="39">
        <v>45790</v>
      </c>
      <c r="DL301" s="39">
        <v>6000</v>
      </c>
      <c r="DM301" s="39">
        <v>11470</v>
      </c>
      <c r="DN301" s="39">
        <v>13170</v>
      </c>
      <c r="DO301" s="39">
        <v>7110</v>
      </c>
      <c r="DP301" s="39">
        <v>4430</v>
      </c>
      <c r="DQ301" s="39">
        <v>2330</v>
      </c>
      <c r="DR301" s="39">
        <v>1670</v>
      </c>
      <c r="DS301" s="39">
        <v>90</v>
      </c>
      <c r="DT301" s="39" t="s">
        <v>334</v>
      </c>
      <c r="DU301" s="39">
        <v>46280</v>
      </c>
      <c r="DV301" s="39">
        <v>6080</v>
      </c>
      <c r="DW301" s="39">
        <v>11520</v>
      </c>
      <c r="DX301" s="39">
        <v>13240</v>
      </c>
      <c r="DY301" s="39">
        <v>7180</v>
      </c>
      <c r="DZ301" s="39">
        <v>4460</v>
      </c>
      <c r="EA301" s="39">
        <v>2360</v>
      </c>
      <c r="EB301" s="39">
        <v>1690</v>
      </c>
      <c r="EC301" s="39">
        <v>90</v>
      </c>
      <c r="ED301" s="39" t="s">
        <v>334</v>
      </c>
      <c r="EE301" s="39">
        <v>46610</v>
      </c>
      <c r="EF301" s="39">
        <v>6170</v>
      </c>
      <c r="EG301" s="39">
        <v>11570</v>
      </c>
      <c r="EH301" s="39">
        <v>13280</v>
      </c>
      <c r="EI301" s="39">
        <v>7260</v>
      </c>
      <c r="EJ301" s="39">
        <v>4480</v>
      </c>
      <c r="EK301" s="39">
        <v>2380</v>
      </c>
      <c r="EL301" s="39">
        <v>1730</v>
      </c>
      <c r="EM301" s="39">
        <v>90</v>
      </c>
      <c r="EN301" s="39" t="s">
        <v>334</v>
      </c>
      <c r="EO301" s="39">
        <v>46950</v>
      </c>
      <c r="EP301" s="39">
        <v>6280</v>
      </c>
      <c r="EQ301" s="39">
        <v>11630</v>
      </c>
      <c r="ER301" s="39">
        <v>13380</v>
      </c>
      <c r="ES301" s="39">
        <v>7270</v>
      </c>
      <c r="ET301" s="39">
        <v>4520</v>
      </c>
      <c r="EU301" s="39">
        <v>2380</v>
      </c>
      <c r="EV301" s="39">
        <v>1730</v>
      </c>
      <c r="EW301" s="39">
        <v>90</v>
      </c>
      <c r="EX301" s="39" t="s">
        <v>334</v>
      </c>
      <c r="EY301" s="39">
        <v>47270</v>
      </c>
      <c r="EZ301" s="39">
        <v>6330</v>
      </c>
      <c r="FA301" s="39">
        <v>11740</v>
      </c>
      <c r="FB301" s="39">
        <v>13440</v>
      </c>
      <c r="FC301" s="39">
        <v>7380</v>
      </c>
      <c r="FD301" s="39">
        <v>4490</v>
      </c>
      <c r="FE301" s="39">
        <v>2390</v>
      </c>
      <c r="FF301" s="39">
        <v>1740</v>
      </c>
      <c r="FG301" s="39">
        <v>90</v>
      </c>
      <c r="FH301" s="39" t="s">
        <v>334</v>
      </c>
      <c r="FI301" s="39">
        <v>47600</v>
      </c>
      <c r="FJ301" s="39">
        <v>6390</v>
      </c>
      <c r="FK301" s="39">
        <v>11850</v>
      </c>
      <c r="FL301" s="39">
        <v>13500</v>
      </c>
      <c r="FM301" s="39">
        <v>7450</v>
      </c>
      <c r="FN301" s="39">
        <v>4550</v>
      </c>
      <c r="FO301" s="39">
        <v>2440</v>
      </c>
      <c r="FP301" s="39">
        <v>1760</v>
      </c>
      <c r="FQ301" s="39">
        <v>90</v>
      </c>
      <c r="FR301" s="39" t="s">
        <v>334</v>
      </c>
      <c r="FS301" s="39">
        <v>48030</v>
      </c>
      <c r="FT301" s="39">
        <v>6480</v>
      </c>
      <c r="FU301" s="39">
        <v>12030</v>
      </c>
      <c r="FV301" s="39">
        <v>13560</v>
      </c>
      <c r="FW301" s="39">
        <v>7480</v>
      </c>
      <c r="FX301" s="39">
        <v>4580</v>
      </c>
      <c r="FY301" s="39">
        <v>2480</v>
      </c>
      <c r="FZ301" s="39">
        <v>1770</v>
      </c>
      <c r="GA301" s="39">
        <v>90</v>
      </c>
      <c r="GB301" s="39" t="s">
        <v>334</v>
      </c>
      <c r="GC301" s="39">
        <v>48470</v>
      </c>
      <c r="GD301" s="39">
        <v>6580</v>
      </c>
      <c r="GE301" s="39">
        <v>12090</v>
      </c>
      <c r="GF301" s="39">
        <v>13610</v>
      </c>
      <c r="GG301" s="39">
        <v>7540</v>
      </c>
      <c r="GH301" s="39">
        <v>4610</v>
      </c>
      <c r="GI301" s="39">
        <v>2510</v>
      </c>
      <c r="GJ301" s="39">
        <v>1800</v>
      </c>
      <c r="GK301" s="39">
        <v>90</v>
      </c>
      <c r="GL301" s="39" t="s">
        <v>334</v>
      </c>
      <c r="GM301" s="39">
        <v>48810</v>
      </c>
      <c r="GN301" s="39">
        <v>6650</v>
      </c>
      <c r="GO301" s="39">
        <v>12120</v>
      </c>
      <c r="GP301" s="39">
        <v>13690</v>
      </c>
      <c r="GQ301" s="39">
        <v>7570</v>
      </c>
      <c r="GR301" s="39">
        <v>4650</v>
      </c>
      <c r="GS301" s="39">
        <v>2550</v>
      </c>
      <c r="GT301" s="39">
        <v>1810</v>
      </c>
      <c r="GU301" s="39">
        <v>90</v>
      </c>
      <c r="GV301" s="39" t="s">
        <v>334</v>
      </c>
      <c r="GW301" s="39">
        <v>49130</v>
      </c>
      <c r="GX301" s="39">
        <v>6740</v>
      </c>
      <c r="GY301" s="39">
        <v>12160</v>
      </c>
      <c r="GZ301" s="39">
        <v>13710</v>
      </c>
      <c r="HA301" s="39">
        <v>7590</v>
      </c>
      <c r="HB301" s="39">
        <v>4670</v>
      </c>
      <c r="HC301" s="39">
        <v>2570</v>
      </c>
      <c r="HD301" s="39">
        <v>1810</v>
      </c>
      <c r="HE301" s="39">
        <v>90</v>
      </c>
      <c r="HF301" s="39" t="s">
        <v>334</v>
      </c>
      <c r="HG301" s="39">
        <v>49340</v>
      </c>
      <c r="HH301" s="39">
        <v>6810</v>
      </c>
      <c r="HI301" s="39">
        <v>12230</v>
      </c>
      <c r="HJ301" s="39">
        <v>13720</v>
      </c>
      <c r="HK301" s="39">
        <v>7620</v>
      </c>
      <c r="HL301" s="39">
        <v>4680</v>
      </c>
      <c r="HM301" s="39">
        <v>2580</v>
      </c>
      <c r="HN301" s="39">
        <v>1810</v>
      </c>
      <c r="HO301" s="39">
        <v>90</v>
      </c>
      <c r="HP301" s="39" t="s">
        <v>334</v>
      </c>
      <c r="HQ301" s="39">
        <v>49540</v>
      </c>
      <c r="HR301" s="39">
        <v>6840</v>
      </c>
      <c r="HS301" s="39">
        <v>12290</v>
      </c>
      <c r="HT301" s="39">
        <v>13700</v>
      </c>
      <c r="HU301" s="39">
        <v>7650</v>
      </c>
      <c r="HV301" s="39">
        <v>4700</v>
      </c>
      <c r="HW301" s="39">
        <v>2590</v>
      </c>
      <c r="HX301" s="39">
        <v>1820</v>
      </c>
      <c r="HY301" s="39">
        <v>90</v>
      </c>
      <c r="HZ301" s="39" t="s">
        <v>334</v>
      </c>
      <c r="IA301" s="39">
        <v>49660</v>
      </c>
      <c r="IB301" s="39">
        <v>6910</v>
      </c>
      <c r="IC301" s="39">
        <v>12380</v>
      </c>
      <c r="ID301" s="39">
        <v>13820</v>
      </c>
      <c r="IE301" s="39">
        <v>7720</v>
      </c>
      <c r="IF301" s="39">
        <v>4750</v>
      </c>
      <c r="IG301" s="39">
        <v>2590</v>
      </c>
      <c r="IH301" s="39">
        <v>1840</v>
      </c>
      <c r="II301" s="39">
        <v>90</v>
      </c>
      <c r="IJ301" s="39" t="s">
        <v>334</v>
      </c>
      <c r="IK301" s="39">
        <v>50110</v>
      </c>
      <c r="IL301" s="39">
        <v>6950</v>
      </c>
      <c r="IM301" s="39">
        <v>12440</v>
      </c>
      <c r="IN301" s="39">
        <v>13860</v>
      </c>
      <c r="IO301" s="39">
        <v>7790</v>
      </c>
      <c r="IP301" s="39">
        <v>4850</v>
      </c>
      <c r="IQ301" s="39">
        <v>2630</v>
      </c>
      <c r="IR301" s="39">
        <v>1850</v>
      </c>
      <c r="IS301" s="39">
        <v>90</v>
      </c>
      <c r="IT301" s="39" t="s">
        <v>334</v>
      </c>
      <c r="IU301" s="39">
        <v>50450</v>
      </c>
      <c r="IV301" s="39">
        <v>6980</v>
      </c>
      <c r="IW301" s="39">
        <v>12490</v>
      </c>
      <c r="IX301" s="39">
        <v>13970</v>
      </c>
      <c r="IY301" s="39">
        <v>7960</v>
      </c>
      <c r="IZ301" s="39">
        <v>4930</v>
      </c>
      <c r="JA301" s="39">
        <v>2670</v>
      </c>
      <c r="JB301" s="39">
        <v>1870</v>
      </c>
      <c r="JC301" s="39">
        <v>90</v>
      </c>
      <c r="JD301" s="39" t="s">
        <v>334</v>
      </c>
      <c r="JE301" s="39">
        <v>50960</v>
      </c>
      <c r="JF301" s="39">
        <v>7020</v>
      </c>
      <c r="JG301" s="39">
        <v>12610</v>
      </c>
      <c r="JH301" s="39">
        <v>14070</v>
      </c>
      <c r="JI301" s="39">
        <v>8050</v>
      </c>
      <c r="JJ301" s="39">
        <v>5000</v>
      </c>
      <c r="JK301" s="39">
        <v>2680</v>
      </c>
      <c r="JL301" s="39">
        <v>1880</v>
      </c>
      <c r="JM301" s="39">
        <v>90</v>
      </c>
      <c r="JN301" s="39" t="s">
        <v>334</v>
      </c>
      <c r="JO301" s="39">
        <v>51400</v>
      </c>
      <c r="JP301" s="39">
        <v>7040</v>
      </c>
      <c r="JQ301" s="39">
        <v>12660</v>
      </c>
      <c r="JR301" s="39">
        <v>14170</v>
      </c>
      <c r="JS301" s="39">
        <v>8170</v>
      </c>
      <c r="JT301" s="39">
        <v>5050</v>
      </c>
      <c r="JU301" s="39">
        <v>2700</v>
      </c>
      <c r="JV301" s="39">
        <v>1880</v>
      </c>
      <c r="JW301" s="39">
        <v>90</v>
      </c>
      <c r="JX301" s="39" t="s">
        <v>334</v>
      </c>
      <c r="JY301" s="39">
        <v>51750</v>
      </c>
      <c r="JZ301" s="39">
        <v>7100</v>
      </c>
      <c r="KA301" s="39">
        <v>12700</v>
      </c>
      <c r="KB301" s="39">
        <v>14190</v>
      </c>
      <c r="KC301" s="39">
        <v>8260</v>
      </c>
      <c r="KD301" s="39">
        <v>5130</v>
      </c>
      <c r="KE301" s="39">
        <v>2710</v>
      </c>
      <c r="KF301" s="39">
        <v>1890</v>
      </c>
      <c r="KG301" s="39">
        <v>90</v>
      </c>
      <c r="KH301" s="39" t="s">
        <v>334</v>
      </c>
      <c r="KI301" s="39">
        <v>52080</v>
      </c>
      <c r="KJ301" s="39">
        <v>7140</v>
      </c>
      <c r="KK301" s="39">
        <v>12770</v>
      </c>
      <c r="KL301" s="39">
        <v>14280</v>
      </c>
      <c r="KM301" s="39">
        <v>8380</v>
      </c>
      <c r="KN301" s="39">
        <v>5180</v>
      </c>
      <c r="KO301" s="39">
        <v>2750</v>
      </c>
      <c r="KP301" s="39">
        <v>1920</v>
      </c>
      <c r="KQ301" s="39">
        <v>100</v>
      </c>
      <c r="KR301" s="39" t="s">
        <v>334</v>
      </c>
      <c r="KS301" s="39">
        <v>52510</v>
      </c>
      <c r="KT301" s="39">
        <v>7150</v>
      </c>
      <c r="KU301" s="39">
        <v>12870</v>
      </c>
      <c r="KV301" s="39">
        <v>14380</v>
      </c>
      <c r="KW301" s="39">
        <v>8490</v>
      </c>
      <c r="KX301" s="39">
        <v>5210</v>
      </c>
      <c r="KY301" s="39">
        <v>2780</v>
      </c>
      <c r="KZ301" s="39">
        <v>1930</v>
      </c>
      <c r="LA301" s="39">
        <v>100</v>
      </c>
      <c r="LB301" s="39" t="s">
        <v>334</v>
      </c>
      <c r="LC301" s="39">
        <v>52900</v>
      </c>
      <c r="LD301" t="str">
        <f>INDEX(Lookup!$F$2:$F$375, MATCH(D301,Lookup!$A$2:$A$375,0))</f>
        <v>:</v>
      </c>
    </row>
    <row r="302" spans="2:316" ht="15" customHeight="1" x14ac:dyDescent="0.25">
      <c r="B302" s="1" t="s">
        <v>342</v>
      </c>
      <c r="C302" s="42">
        <v>2230</v>
      </c>
      <c r="D302" s="42" t="s">
        <v>931</v>
      </c>
      <c r="E302" s="37" t="s">
        <v>932</v>
      </c>
      <c r="F302" s="38">
        <v>3100</v>
      </c>
      <c r="G302" s="38">
        <v>5970</v>
      </c>
      <c r="H302" s="38">
        <v>13020</v>
      </c>
      <c r="I302" s="38">
        <v>8770</v>
      </c>
      <c r="J302" s="38">
        <v>4050</v>
      </c>
      <c r="K302" s="38">
        <v>1780</v>
      </c>
      <c r="L302" s="38">
        <v>830</v>
      </c>
      <c r="M302" s="38">
        <v>110</v>
      </c>
      <c r="N302" s="38" t="s">
        <v>334</v>
      </c>
      <c r="O302" s="39">
        <v>37630</v>
      </c>
      <c r="P302" s="39">
        <v>3260</v>
      </c>
      <c r="Q302" s="39">
        <v>6220</v>
      </c>
      <c r="R302" s="39">
        <v>12910</v>
      </c>
      <c r="S302" s="39">
        <v>8660</v>
      </c>
      <c r="T302" s="39">
        <v>4050</v>
      </c>
      <c r="U302" s="39">
        <v>1750</v>
      </c>
      <c r="V302" s="39">
        <v>830</v>
      </c>
      <c r="W302" s="39">
        <v>110</v>
      </c>
      <c r="X302" s="39" t="s">
        <v>334</v>
      </c>
      <c r="Y302" s="39">
        <v>37780</v>
      </c>
      <c r="Z302" s="39">
        <v>3400</v>
      </c>
      <c r="AA302" s="39">
        <v>6260</v>
      </c>
      <c r="AB302" s="39">
        <v>12940</v>
      </c>
      <c r="AC302" s="39">
        <v>8680</v>
      </c>
      <c r="AD302" s="39">
        <v>4010</v>
      </c>
      <c r="AE302" s="39">
        <v>1730</v>
      </c>
      <c r="AF302" s="39">
        <v>810</v>
      </c>
      <c r="AG302" s="39">
        <v>100</v>
      </c>
      <c r="AH302" s="39" t="s">
        <v>334</v>
      </c>
      <c r="AI302" s="39">
        <v>37900</v>
      </c>
      <c r="AJ302" s="39">
        <v>3430</v>
      </c>
      <c r="AK302" s="39">
        <v>6330</v>
      </c>
      <c r="AL302" s="39">
        <v>12970</v>
      </c>
      <c r="AM302" s="39">
        <v>8640</v>
      </c>
      <c r="AN302" s="39">
        <v>4020</v>
      </c>
      <c r="AO302" s="39">
        <v>1750</v>
      </c>
      <c r="AP302" s="39">
        <v>810</v>
      </c>
      <c r="AQ302" s="39">
        <v>100</v>
      </c>
      <c r="AR302" s="39" t="s">
        <v>334</v>
      </c>
      <c r="AS302" s="39">
        <v>38060</v>
      </c>
      <c r="AT302" s="39">
        <v>3470</v>
      </c>
      <c r="AU302" s="39">
        <v>6370</v>
      </c>
      <c r="AV302" s="39">
        <v>13050</v>
      </c>
      <c r="AW302" s="39">
        <v>8660</v>
      </c>
      <c r="AX302" s="39">
        <v>4040</v>
      </c>
      <c r="AY302" s="39">
        <v>1760</v>
      </c>
      <c r="AZ302" s="39">
        <v>820</v>
      </c>
      <c r="BA302" s="39">
        <v>100</v>
      </c>
      <c r="BB302" s="39" t="s">
        <v>334</v>
      </c>
      <c r="BC302" s="39">
        <v>38260</v>
      </c>
      <c r="BD302" s="39">
        <v>3510</v>
      </c>
      <c r="BE302" s="39">
        <v>6380</v>
      </c>
      <c r="BF302" s="39">
        <v>13040</v>
      </c>
      <c r="BG302" s="39">
        <v>8680</v>
      </c>
      <c r="BH302" s="39">
        <v>4030</v>
      </c>
      <c r="BI302" s="39">
        <v>1760</v>
      </c>
      <c r="BJ302" s="39">
        <v>830</v>
      </c>
      <c r="BK302" s="39">
        <v>100</v>
      </c>
      <c r="BL302" s="39" t="s">
        <v>334</v>
      </c>
      <c r="BM302" s="39">
        <v>38320</v>
      </c>
      <c r="BN302" s="39">
        <v>3520</v>
      </c>
      <c r="BO302" s="39">
        <v>6400</v>
      </c>
      <c r="BP302" s="39">
        <v>13030</v>
      </c>
      <c r="BQ302" s="39">
        <v>8720</v>
      </c>
      <c r="BR302" s="39">
        <v>4050</v>
      </c>
      <c r="BS302" s="39">
        <v>1780</v>
      </c>
      <c r="BT302" s="39">
        <v>840</v>
      </c>
      <c r="BU302" s="39">
        <v>90</v>
      </c>
      <c r="BV302" s="39" t="s">
        <v>334</v>
      </c>
      <c r="BW302" s="39">
        <v>38420</v>
      </c>
      <c r="BX302" s="39">
        <v>3490</v>
      </c>
      <c r="BY302" s="39">
        <v>6390</v>
      </c>
      <c r="BZ302" s="39">
        <v>13030</v>
      </c>
      <c r="CA302" s="39">
        <v>8780</v>
      </c>
      <c r="CB302" s="39">
        <v>4100</v>
      </c>
      <c r="CC302" s="39">
        <v>1810</v>
      </c>
      <c r="CD302" s="39">
        <v>850</v>
      </c>
      <c r="CE302" s="39">
        <v>100</v>
      </c>
      <c r="CF302" s="39" t="s">
        <v>334</v>
      </c>
      <c r="CG302" s="39">
        <v>38540</v>
      </c>
      <c r="CH302" s="39">
        <v>3480</v>
      </c>
      <c r="CI302" s="39">
        <v>6410</v>
      </c>
      <c r="CJ302" s="39">
        <v>13030</v>
      </c>
      <c r="CK302" s="39">
        <v>8820</v>
      </c>
      <c r="CL302" s="39">
        <v>4120</v>
      </c>
      <c r="CM302" s="39">
        <v>1820</v>
      </c>
      <c r="CN302" s="39">
        <v>860</v>
      </c>
      <c r="CO302" s="39">
        <v>100</v>
      </c>
      <c r="CP302" s="39" t="s">
        <v>334</v>
      </c>
      <c r="CQ302" s="39">
        <v>38640</v>
      </c>
      <c r="CR302" s="39">
        <v>3480</v>
      </c>
      <c r="CS302" s="39">
        <v>6430</v>
      </c>
      <c r="CT302" s="39">
        <v>13050</v>
      </c>
      <c r="CU302" s="39">
        <v>8840</v>
      </c>
      <c r="CV302" s="39">
        <v>4140</v>
      </c>
      <c r="CW302" s="39">
        <v>1840</v>
      </c>
      <c r="CX302" s="39">
        <v>870</v>
      </c>
      <c r="CY302" s="39">
        <v>100</v>
      </c>
      <c r="CZ302" s="39" t="s">
        <v>334</v>
      </c>
      <c r="DA302" s="39">
        <v>38730</v>
      </c>
      <c r="DB302" s="39">
        <v>3500</v>
      </c>
      <c r="DC302" s="39">
        <v>6460</v>
      </c>
      <c r="DD302" s="39">
        <v>13120</v>
      </c>
      <c r="DE302" s="39">
        <v>8930</v>
      </c>
      <c r="DF302" s="39">
        <v>4190</v>
      </c>
      <c r="DG302" s="39">
        <v>1850</v>
      </c>
      <c r="DH302" s="39">
        <v>870</v>
      </c>
      <c r="DI302" s="39">
        <v>100</v>
      </c>
      <c r="DJ302" s="39" t="s">
        <v>334</v>
      </c>
      <c r="DK302" s="39">
        <v>39010</v>
      </c>
      <c r="DL302" s="39">
        <v>3520</v>
      </c>
      <c r="DM302" s="39">
        <v>6490</v>
      </c>
      <c r="DN302" s="39">
        <v>13190</v>
      </c>
      <c r="DO302" s="39">
        <v>8940</v>
      </c>
      <c r="DP302" s="39">
        <v>4220</v>
      </c>
      <c r="DQ302" s="39">
        <v>1860</v>
      </c>
      <c r="DR302" s="39">
        <v>870</v>
      </c>
      <c r="DS302" s="39">
        <v>90</v>
      </c>
      <c r="DT302" s="39" t="s">
        <v>334</v>
      </c>
      <c r="DU302" s="39">
        <v>39180</v>
      </c>
      <c r="DV302" s="39">
        <v>3550</v>
      </c>
      <c r="DW302" s="39">
        <v>6500</v>
      </c>
      <c r="DX302" s="39">
        <v>13310</v>
      </c>
      <c r="DY302" s="39">
        <v>9070</v>
      </c>
      <c r="DZ302" s="39">
        <v>4230</v>
      </c>
      <c r="EA302" s="39">
        <v>1880</v>
      </c>
      <c r="EB302" s="39">
        <v>890</v>
      </c>
      <c r="EC302" s="39">
        <v>100</v>
      </c>
      <c r="ED302" s="39" t="s">
        <v>334</v>
      </c>
      <c r="EE302" s="39">
        <v>39520</v>
      </c>
      <c r="EF302" s="39">
        <v>3600</v>
      </c>
      <c r="EG302" s="39">
        <v>6550</v>
      </c>
      <c r="EH302" s="39">
        <v>13400</v>
      </c>
      <c r="EI302" s="39">
        <v>9130</v>
      </c>
      <c r="EJ302" s="39">
        <v>4250</v>
      </c>
      <c r="EK302" s="39">
        <v>1880</v>
      </c>
      <c r="EL302" s="39">
        <v>900</v>
      </c>
      <c r="EM302" s="39">
        <v>100</v>
      </c>
      <c r="EN302" s="39" t="s">
        <v>334</v>
      </c>
      <c r="EO302" s="39">
        <v>39810</v>
      </c>
      <c r="EP302" s="39">
        <v>3610</v>
      </c>
      <c r="EQ302" s="39">
        <v>6630</v>
      </c>
      <c r="ER302" s="39">
        <v>13580</v>
      </c>
      <c r="ES302" s="39">
        <v>9240</v>
      </c>
      <c r="ET302" s="39">
        <v>4290</v>
      </c>
      <c r="EU302" s="39">
        <v>1900</v>
      </c>
      <c r="EV302" s="39">
        <v>910</v>
      </c>
      <c r="EW302" s="39">
        <v>100</v>
      </c>
      <c r="EX302" s="39" t="s">
        <v>334</v>
      </c>
      <c r="EY302" s="39">
        <v>40250</v>
      </c>
      <c r="EZ302" s="39">
        <v>3640</v>
      </c>
      <c r="FA302" s="39">
        <v>6630</v>
      </c>
      <c r="FB302" s="39">
        <v>13770</v>
      </c>
      <c r="FC302" s="39">
        <v>9310</v>
      </c>
      <c r="FD302" s="39">
        <v>4310</v>
      </c>
      <c r="FE302" s="39">
        <v>1910</v>
      </c>
      <c r="FF302" s="39">
        <v>930</v>
      </c>
      <c r="FG302" s="39">
        <v>100</v>
      </c>
      <c r="FH302" s="39" t="s">
        <v>334</v>
      </c>
      <c r="FI302" s="39">
        <v>40590</v>
      </c>
      <c r="FJ302" s="39">
        <v>3670</v>
      </c>
      <c r="FK302" s="39">
        <v>6660</v>
      </c>
      <c r="FL302" s="39">
        <v>13970</v>
      </c>
      <c r="FM302" s="39">
        <v>9450</v>
      </c>
      <c r="FN302" s="39">
        <v>4370</v>
      </c>
      <c r="FO302" s="39">
        <v>1920</v>
      </c>
      <c r="FP302" s="39">
        <v>930</v>
      </c>
      <c r="FQ302" s="39">
        <v>100</v>
      </c>
      <c r="FR302" s="39" t="s">
        <v>334</v>
      </c>
      <c r="FS302" s="39">
        <v>41070</v>
      </c>
      <c r="FT302" s="39">
        <v>3610</v>
      </c>
      <c r="FU302" s="39">
        <v>6710</v>
      </c>
      <c r="FV302" s="39">
        <v>14030</v>
      </c>
      <c r="FW302" s="39">
        <v>9530</v>
      </c>
      <c r="FX302" s="39">
        <v>4410</v>
      </c>
      <c r="FY302" s="39">
        <v>1940</v>
      </c>
      <c r="FZ302" s="39">
        <v>950</v>
      </c>
      <c r="GA302" s="39">
        <v>100</v>
      </c>
      <c r="GB302" s="39" t="s">
        <v>334</v>
      </c>
      <c r="GC302" s="39">
        <v>41270</v>
      </c>
      <c r="GD302" s="39">
        <v>3630</v>
      </c>
      <c r="GE302" s="39">
        <v>6730</v>
      </c>
      <c r="GF302" s="39">
        <v>14110</v>
      </c>
      <c r="GG302" s="39">
        <v>9560</v>
      </c>
      <c r="GH302" s="39">
        <v>4420</v>
      </c>
      <c r="GI302" s="39">
        <v>1940</v>
      </c>
      <c r="GJ302" s="39">
        <v>960</v>
      </c>
      <c r="GK302" s="39">
        <v>100</v>
      </c>
      <c r="GL302" s="39" t="s">
        <v>334</v>
      </c>
      <c r="GM302" s="39">
        <v>41440</v>
      </c>
      <c r="GN302" s="39">
        <v>3610</v>
      </c>
      <c r="GO302" s="39">
        <v>6790</v>
      </c>
      <c r="GP302" s="39">
        <v>14290</v>
      </c>
      <c r="GQ302" s="39">
        <v>9640</v>
      </c>
      <c r="GR302" s="39">
        <v>4440</v>
      </c>
      <c r="GS302" s="39">
        <v>1950</v>
      </c>
      <c r="GT302" s="39">
        <v>970</v>
      </c>
      <c r="GU302" s="39">
        <v>100</v>
      </c>
      <c r="GV302" s="39" t="s">
        <v>334</v>
      </c>
      <c r="GW302" s="39">
        <v>41790</v>
      </c>
      <c r="GX302" s="39">
        <v>3560</v>
      </c>
      <c r="GY302" s="39">
        <v>6790</v>
      </c>
      <c r="GZ302" s="39">
        <v>14450</v>
      </c>
      <c r="HA302" s="39">
        <v>9680</v>
      </c>
      <c r="HB302" s="39">
        <v>4470</v>
      </c>
      <c r="HC302" s="39">
        <v>1970</v>
      </c>
      <c r="HD302" s="39">
        <v>980</v>
      </c>
      <c r="HE302" s="39">
        <v>100</v>
      </c>
      <c r="HF302" s="39" t="s">
        <v>334</v>
      </c>
      <c r="HG302" s="39">
        <v>42000</v>
      </c>
      <c r="HH302" s="39">
        <v>3570</v>
      </c>
      <c r="HI302" s="39">
        <v>6800</v>
      </c>
      <c r="HJ302" s="39">
        <v>14480</v>
      </c>
      <c r="HK302" s="39">
        <v>9740</v>
      </c>
      <c r="HL302" s="39">
        <v>4490</v>
      </c>
      <c r="HM302" s="39">
        <v>1990</v>
      </c>
      <c r="HN302" s="39">
        <v>1000</v>
      </c>
      <c r="HO302" s="39">
        <v>100</v>
      </c>
      <c r="HP302" s="39" t="s">
        <v>334</v>
      </c>
      <c r="HQ302" s="39">
        <v>42160</v>
      </c>
      <c r="HR302" s="39">
        <v>3610</v>
      </c>
      <c r="HS302" s="39">
        <v>6810</v>
      </c>
      <c r="HT302" s="39">
        <v>14520</v>
      </c>
      <c r="HU302" s="39">
        <v>9790</v>
      </c>
      <c r="HV302" s="39">
        <v>4530</v>
      </c>
      <c r="HW302" s="39">
        <v>2000</v>
      </c>
      <c r="HX302" s="39">
        <v>1020</v>
      </c>
      <c r="HY302" s="39">
        <v>100</v>
      </c>
      <c r="HZ302" s="39" t="s">
        <v>334</v>
      </c>
      <c r="IA302" s="39">
        <v>42380</v>
      </c>
      <c r="IB302" s="39">
        <v>3640</v>
      </c>
      <c r="IC302" s="39">
        <v>6840</v>
      </c>
      <c r="ID302" s="39">
        <v>14570</v>
      </c>
      <c r="IE302" s="39">
        <v>9810</v>
      </c>
      <c r="IF302" s="39">
        <v>4530</v>
      </c>
      <c r="IG302" s="39">
        <v>2010</v>
      </c>
      <c r="IH302" s="39">
        <v>1030</v>
      </c>
      <c r="II302" s="39">
        <v>100</v>
      </c>
      <c r="IJ302" s="39" t="s">
        <v>334</v>
      </c>
      <c r="IK302" s="39">
        <v>42530</v>
      </c>
      <c r="IL302" s="39">
        <v>3660</v>
      </c>
      <c r="IM302" s="39">
        <v>6890</v>
      </c>
      <c r="IN302" s="39">
        <v>14660</v>
      </c>
      <c r="IO302" s="39">
        <v>9790</v>
      </c>
      <c r="IP302" s="39">
        <v>4550</v>
      </c>
      <c r="IQ302" s="39">
        <v>2030</v>
      </c>
      <c r="IR302" s="39">
        <v>1040</v>
      </c>
      <c r="IS302" s="39">
        <v>100</v>
      </c>
      <c r="IT302" s="39" t="s">
        <v>334</v>
      </c>
      <c r="IU302" s="39">
        <v>42710</v>
      </c>
      <c r="IV302" s="39">
        <v>3680</v>
      </c>
      <c r="IW302" s="39">
        <v>6920</v>
      </c>
      <c r="IX302" s="39">
        <v>14740</v>
      </c>
      <c r="IY302" s="39">
        <v>9920</v>
      </c>
      <c r="IZ302" s="39">
        <v>4570</v>
      </c>
      <c r="JA302" s="39">
        <v>2040</v>
      </c>
      <c r="JB302" s="39">
        <v>1050</v>
      </c>
      <c r="JC302" s="39">
        <v>100</v>
      </c>
      <c r="JD302" s="39" t="s">
        <v>334</v>
      </c>
      <c r="JE302" s="39">
        <v>43010</v>
      </c>
      <c r="JF302" s="39">
        <v>3690</v>
      </c>
      <c r="JG302" s="39">
        <v>6950</v>
      </c>
      <c r="JH302" s="39">
        <v>14790</v>
      </c>
      <c r="JI302" s="39">
        <v>10130</v>
      </c>
      <c r="JJ302" s="39">
        <v>4590</v>
      </c>
      <c r="JK302" s="39">
        <v>2040</v>
      </c>
      <c r="JL302" s="39">
        <v>1060</v>
      </c>
      <c r="JM302" s="39">
        <v>100</v>
      </c>
      <c r="JN302" s="39" t="s">
        <v>334</v>
      </c>
      <c r="JO302" s="39">
        <v>43360</v>
      </c>
      <c r="JP302" s="39">
        <v>3700</v>
      </c>
      <c r="JQ302" s="39">
        <v>6960</v>
      </c>
      <c r="JR302" s="39">
        <v>14810</v>
      </c>
      <c r="JS302" s="39">
        <v>10180</v>
      </c>
      <c r="JT302" s="39">
        <v>4600</v>
      </c>
      <c r="JU302" s="39">
        <v>2050</v>
      </c>
      <c r="JV302" s="39">
        <v>1060</v>
      </c>
      <c r="JW302" s="39">
        <v>100</v>
      </c>
      <c r="JX302" s="39" t="s">
        <v>334</v>
      </c>
      <c r="JY302" s="39">
        <v>43470</v>
      </c>
      <c r="JZ302" s="39">
        <v>3690</v>
      </c>
      <c r="KA302" s="39">
        <v>6970</v>
      </c>
      <c r="KB302" s="39">
        <v>14840</v>
      </c>
      <c r="KC302" s="39">
        <v>10300</v>
      </c>
      <c r="KD302" s="39">
        <v>4640</v>
      </c>
      <c r="KE302" s="39">
        <v>2070</v>
      </c>
      <c r="KF302" s="39">
        <v>1070</v>
      </c>
      <c r="KG302" s="39">
        <v>100</v>
      </c>
      <c r="KH302" s="39" t="s">
        <v>334</v>
      </c>
      <c r="KI302" s="39">
        <v>43670</v>
      </c>
      <c r="KJ302" s="39">
        <v>3710</v>
      </c>
      <c r="KK302" s="39">
        <v>6990</v>
      </c>
      <c r="KL302" s="39">
        <v>14970</v>
      </c>
      <c r="KM302" s="39">
        <v>10460</v>
      </c>
      <c r="KN302" s="39">
        <v>4670</v>
      </c>
      <c r="KO302" s="39">
        <v>2080</v>
      </c>
      <c r="KP302" s="39">
        <v>1070</v>
      </c>
      <c r="KQ302" s="39">
        <v>100</v>
      </c>
      <c r="KR302" s="39" t="s">
        <v>334</v>
      </c>
      <c r="KS302" s="39">
        <v>44050</v>
      </c>
      <c r="KT302" s="39">
        <v>3720</v>
      </c>
      <c r="KU302" s="39">
        <v>7030</v>
      </c>
      <c r="KV302" s="39">
        <v>15070</v>
      </c>
      <c r="KW302" s="39">
        <v>10610</v>
      </c>
      <c r="KX302" s="39">
        <v>4750</v>
      </c>
      <c r="KY302" s="39">
        <v>2110</v>
      </c>
      <c r="KZ302" s="39">
        <v>1080</v>
      </c>
      <c r="LA302" s="39">
        <v>100</v>
      </c>
      <c r="LB302" s="39" t="s">
        <v>334</v>
      </c>
      <c r="LC302" s="39">
        <v>44480</v>
      </c>
      <c r="LD302" t="str">
        <f>INDEX(Lookup!$F$2:$F$375, MATCH(D302,Lookup!$A$2:$A$375,0))</f>
        <v>:</v>
      </c>
    </row>
    <row r="303" spans="2:316" ht="15" customHeight="1" x14ac:dyDescent="0.25">
      <c r="B303" s="1" t="s">
        <v>342</v>
      </c>
      <c r="C303" s="42">
        <v>2235</v>
      </c>
      <c r="D303" s="42" t="s">
        <v>933</v>
      </c>
      <c r="E303" s="37" t="s">
        <v>934</v>
      </c>
      <c r="F303" s="38">
        <v>3860</v>
      </c>
      <c r="G303" s="38">
        <v>7040</v>
      </c>
      <c r="H303" s="38">
        <v>14950</v>
      </c>
      <c r="I303" s="38">
        <v>14330</v>
      </c>
      <c r="J303" s="38">
        <v>7580</v>
      </c>
      <c r="K303" s="38">
        <v>4190</v>
      </c>
      <c r="L303" s="38">
        <v>2940</v>
      </c>
      <c r="M303" s="38">
        <v>310</v>
      </c>
      <c r="N303" s="38" t="s">
        <v>334</v>
      </c>
      <c r="O303" s="39">
        <v>55190</v>
      </c>
      <c r="P303" s="39">
        <v>3870</v>
      </c>
      <c r="Q303" s="39">
        <v>7110</v>
      </c>
      <c r="R303" s="39">
        <v>15010</v>
      </c>
      <c r="S303" s="39">
        <v>14320</v>
      </c>
      <c r="T303" s="39">
        <v>7610</v>
      </c>
      <c r="U303" s="39">
        <v>4080</v>
      </c>
      <c r="V303" s="39">
        <v>2870</v>
      </c>
      <c r="W303" s="39">
        <v>300</v>
      </c>
      <c r="X303" s="39" t="s">
        <v>334</v>
      </c>
      <c r="Y303" s="39">
        <v>55170</v>
      </c>
      <c r="Z303" s="39">
        <v>4080</v>
      </c>
      <c r="AA303" s="39">
        <v>7270</v>
      </c>
      <c r="AB303" s="39">
        <v>15140</v>
      </c>
      <c r="AC303" s="39">
        <v>14430</v>
      </c>
      <c r="AD303" s="39">
        <v>7690</v>
      </c>
      <c r="AE303" s="39">
        <v>4030</v>
      </c>
      <c r="AF303" s="39">
        <v>2780</v>
      </c>
      <c r="AG303" s="39">
        <v>270</v>
      </c>
      <c r="AH303" s="39" t="s">
        <v>334</v>
      </c>
      <c r="AI303" s="39">
        <v>55700</v>
      </c>
      <c r="AJ303" s="39">
        <v>4210</v>
      </c>
      <c r="AK303" s="39">
        <v>7450</v>
      </c>
      <c r="AL303" s="39">
        <v>15330</v>
      </c>
      <c r="AM303" s="39">
        <v>14490</v>
      </c>
      <c r="AN303" s="39">
        <v>7710</v>
      </c>
      <c r="AO303" s="39">
        <v>4170</v>
      </c>
      <c r="AP303" s="39">
        <v>2870</v>
      </c>
      <c r="AQ303" s="39">
        <v>270</v>
      </c>
      <c r="AR303" s="39" t="s">
        <v>334</v>
      </c>
      <c r="AS303" s="39">
        <v>56480</v>
      </c>
      <c r="AT303" s="39">
        <v>4230</v>
      </c>
      <c r="AU303" s="39">
        <v>7500</v>
      </c>
      <c r="AV303" s="39">
        <v>15420</v>
      </c>
      <c r="AW303" s="39">
        <v>14520</v>
      </c>
      <c r="AX303" s="39">
        <v>7750</v>
      </c>
      <c r="AY303" s="39">
        <v>4210</v>
      </c>
      <c r="AZ303" s="39">
        <v>2890</v>
      </c>
      <c r="BA303" s="39">
        <v>270</v>
      </c>
      <c r="BB303" s="39" t="s">
        <v>334</v>
      </c>
      <c r="BC303" s="39">
        <v>56790</v>
      </c>
      <c r="BD303" s="39">
        <v>4260</v>
      </c>
      <c r="BE303" s="39">
        <v>7550</v>
      </c>
      <c r="BF303" s="39">
        <v>15530</v>
      </c>
      <c r="BG303" s="39">
        <v>14530</v>
      </c>
      <c r="BH303" s="39">
        <v>7830</v>
      </c>
      <c r="BI303" s="39">
        <v>4270</v>
      </c>
      <c r="BJ303" s="39">
        <v>2980</v>
      </c>
      <c r="BK303" s="39">
        <v>270</v>
      </c>
      <c r="BL303" s="39" t="s">
        <v>334</v>
      </c>
      <c r="BM303" s="39">
        <v>57210</v>
      </c>
      <c r="BN303" s="39">
        <v>4230</v>
      </c>
      <c r="BO303" s="39">
        <v>7570</v>
      </c>
      <c r="BP303" s="39">
        <v>15540</v>
      </c>
      <c r="BQ303" s="39">
        <v>14550</v>
      </c>
      <c r="BR303" s="39">
        <v>7860</v>
      </c>
      <c r="BS303" s="39">
        <v>4340</v>
      </c>
      <c r="BT303" s="39">
        <v>3060</v>
      </c>
      <c r="BU303" s="39">
        <v>280</v>
      </c>
      <c r="BV303" s="39" t="s">
        <v>334</v>
      </c>
      <c r="BW303" s="39">
        <v>57430</v>
      </c>
      <c r="BX303" s="39">
        <v>4170</v>
      </c>
      <c r="BY303" s="39">
        <v>7630</v>
      </c>
      <c r="BZ303" s="39">
        <v>15620</v>
      </c>
      <c r="CA303" s="39">
        <v>14670</v>
      </c>
      <c r="CB303" s="39">
        <v>7940</v>
      </c>
      <c r="CC303" s="39">
        <v>4450</v>
      </c>
      <c r="CD303" s="39">
        <v>3120</v>
      </c>
      <c r="CE303" s="39">
        <v>280</v>
      </c>
      <c r="CF303" s="39" t="s">
        <v>334</v>
      </c>
      <c r="CG303" s="39">
        <v>57870</v>
      </c>
      <c r="CH303" s="39">
        <v>4140</v>
      </c>
      <c r="CI303" s="39">
        <v>7640</v>
      </c>
      <c r="CJ303" s="39">
        <v>15670</v>
      </c>
      <c r="CK303" s="39">
        <v>14890</v>
      </c>
      <c r="CL303" s="39">
        <v>8060</v>
      </c>
      <c r="CM303" s="39">
        <v>4600</v>
      </c>
      <c r="CN303" s="39">
        <v>3190</v>
      </c>
      <c r="CO303" s="39">
        <v>280</v>
      </c>
      <c r="CP303" s="39" t="s">
        <v>334</v>
      </c>
      <c r="CQ303" s="39">
        <v>58470</v>
      </c>
      <c r="CR303" s="39">
        <v>4150</v>
      </c>
      <c r="CS303" s="39">
        <v>7700</v>
      </c>
      <c r="CT303" s="39">
        <v>15730</v>
      </c>
      <c r="CU303" s="39">
        <v>15040</v>
      </c>
      <c r="CV303" s="39">
        <v>8140</v>
      </c>
      <c r="CW303" s="39">
        <v>4700</v>
      </c>
      <c r="CX303" s="39">
        <v>3270</v>
      </c>
      <c r="CY303" s="39">
        <v>290</v>
      </c>
      <c r="CZ303" s="39" t="s">
        <v>334</v>
      </c>
      <c r="DA303" s="39">
        <v>59020</v>
      </c>
      <c r="DB303" s="39">
        <v>4180</v>
      </c>
      <c r="DC303" s="39">
        <v>7770</v>
      </c>
      <c r="DD303" s="39">
        <v>15860</v>
      </c>
      <c r="DE303" s="39">
        <v>15270</v>
      </c>
      <c r="DF303" s="39">
        <v>8280</v>
      </c>
      <c r="DG303" s="39">
        <v>4790</v>
      </c>
      <c r="DH303" s="39">
        <v>3320</v>
      </c>
      <c r="DI303" s="39">
        <v>300</v>
      </c>
      <c r="DJ303" s="39" t="s">
        <v>334</v>
      </c>
      <c r="DK303" s="39">
        <v>59760</v>
      </c>
      <c r="DL303" s="39">
        <v>4200</v>
      </c>
      <c r="DM303" s="39">
        <v>7800</v>
      </c>
      <c r="DN303" s="39">
        <v>15970</v>
      </c>
      <c r="DO303" s="39">
        <v>15440</v>
      </c>
      <c r="DP303" s="39">
        <v>8330</v>
      </c>
      <c r="DQ303" s="39">
        <v>4850</v>
      </c>
      <c r="DR303" s="39">
        <v>3360</v>
      </c>
      <c r="DS303" s="39">
        <v>300</v>
      </c>
      <c r="DT303" s="39" t="s">
        <v>334</v>
      </c>
      <c r="DU303" s="39">
        <v>60250</v>
      </c>
      <c r="DV303" s="39">
        <v>4240</v>
      </c>
      <c r="DW303" s="39">
        <v>7860</v>
      </c>
      <c r="DX303" s="39">
        <v>16230</v>
      </c>
      <c r="DY303" s="39">
        <v>15560</v>
      </c>
      <c r="DZ303" s="39">
        <v>8350</v>
      </c>
      <c r="EA303" s="39">
        <v>4890</v>
      </c>
      <c r="EB303" s="39">
        <v>3390</v>
      </c>
      <c r="EC303" s="39">
        <v>300</v>
      </c>
      <c r="ED303" s="39" t="s">
        <v>334</v>
      </c>
      <c r="EE303" s="39">
        <v>60820</v>
      </c>
      <c r="EF303" s="39">
        <v>4240</v>
      </c>
      <c r="EG303" s="39">
        <v>7930</v>
      </c>
      <c r="EH303" s="39">
        <v>16480</v>
      </c>
      <c r="EI303" s="39">
        <v>15780</v>
      </c>
      <c r="EJ303" s="39">
        <v>8430</v>
      </c>
      <c r="EK303" s="39">
        <v>4900</v>
      </c>
      <c r="EL303" s="39">
        <v>3450</v>
      </c>
      <c r="EM303" s="39">
        <v>300</v>
      </c>
      <c r="EN303" s="39" t="s">
        <v>334</v>
      </c>
      <c r="EO303" s="39">
        <v>61510</v>
      </c>
      <c r="EP303" s="39">
        <v>4230</v>
      </c>
      <c r="EQ303" s="39">
        <v>8010</v>
      </c>
      <c r="ER303" s="39">
        <v>16710</v>
      </c>
      <c r="ES303" s="39">
        <v>16020</v>
      </c>
      <c r="ET303" s="39">
        <v>8520</v>
      </c>
      <c r="EU303" s="39">
        <v>4940</v>
      </c>
      <c r="EV303" s="39">
        <v>3520</v>
      </c>
      <c r="EW303" s="39">
        <v>300</v>
      </c>
      <c r="EX303" s="39" t="s">
        <v>334</v>
      </c>
      <c r="EY303" s="39">
        <v>62240</v>
      </c>
      <c r="EZ303" s="39">
        <v>4180</v>
      </c>
      <c r="FA303" s="39">
        <v>8050</v>
      </c>
      <c r="FB303" s="39">
        <v>16860</v>
      </c>
      <c r="FC303" s="39">
        <v>16220</v>
      </c>
      <c r="FD303" s="39">
        <v>8620</v>
      </c>
      <c r="FE303" s="39">
        <v>5000</v>
      </c>
      <c r="FF303" s="39">
        <v>3580</v>
      </c>
      <c r="FG303" s="39">
        <v>310</v>
      </c>
      <c r="FH303" s="39" t="s">
        <v>334</v>
      </c>
      <c r="FI303" s="39">
        <v>62830</v>
      </c>
      <c r="FJ303" s="39">
        <v>4210</v>
      </c>
      <c r="FK303" s="39">
        <v>8130</v>
      </c>
      <c r="FL303" s="39">
        <v>17180</v>
      </c>
      <c r="FM303" s="39">
        <v>16580</v>
      </c>
      <c r="FN303" s="39">
        <v>8720</v>
      </c>
      <c r="FO303" s="39">
        <v>5030</v>
      </c>
      <c r="FP303" s="39">
        <v>3610</v>
      </c>
      <c r="FQ303" s="39">
        <v>320</v>
      </c>
      <c r="FR303" s="39" t="s">
        <v>334</v>
      </c>
      <c r="FS303" s="39">
        <v>63780</v>
      </c>
      <c r="FT303" s="39">
        <v>4150</v>
      </c>
      <c r="FU303" s="39">
        <v>8170</v>
      </c>
      <c r="FV303" s="39">
        <v>17480</v>
      </c>
      <c r="FW303" s="39">
        <v>16860</v>
      </c>
      <c r="FX303" s="39">
        <v>8810</v>
      </c>
      <c r="FY303" s="39">
        <v>5050</v>
      </c>
      <c r="FZ303" s="39">
        <v>3650</v>
      </c>
      <c r="GA303" s="39">
        <v>320</v>
      </c>
      <c r="GB303" s="39" t="s">
        <v>334</v>
      </c>
      <c r="GC303" s="39">
        <v>64490</v>
      </c>
      <c r="GD303" s="39">
        <v>4180</v>
      </c>
      <c r="GE303" s="39">
        <v>8280</v>
      </c>
      <c r="GF303" s="39">
        <v>17720</v>
      </c>
      <c r="GG303" s="39">
        <v>17060</v>
      </c>
      <c r="GH303" s="39">
        <v>8880</v>
      </c>
      <c r="GI303" s="39">
        <v>5050</v>
      </c>
      <c r="GJ303" s="39">
        <v>3700</v>
      </c>
      <c r="GK303" s="39">
        <v>330</v>
      </c>
      <c r="GL303" s="39" t="s">
        <v>334</v>
      </c>
      <c r="GM303" s="39">
        <v>65190</v>
      </c>
      <c r="GN303" s="39">
        <v>4220</v>
      </c>
      <c r="GO303" s="39">
        <v>8350</v>
      </c>
      <c r="GP303" s="39">
        <v>17930</v>
      </c>
      <c r="GQ303" s="39">
        <v>17320</v>
      </c>
      <c r="GR303" s="39">
        <v>8930</v>
      </c>
      <c r="GS303" s="39">
        <v>5080</v>
      </c>
      <c r="GT303" s="39">
        <v>3740</v>
      </c>
      <c r="GU303" s="39">
        <v>330</v>
      </c>
      <c r="GV303" s="39" t="s">
        <v>334</v>
      </c>
      <c r="GW303" s="39">
        <v>65890</v>
      </c>
      <c r="GX303" s="39">
        <v>4240</v>
      </c>
      <c r="GY303" s="39">
        <v>8450</v>
      </c>
      <c r="GZ303" s="39">
        <v>18180</v>
      </c>
      <c r="HA303" s="39">
        <v>17490</v>
      </c>
      <c r="HB303" s="39">
        <v>9080</v>
      </c>
      <c r="HC303" s="39">
        <v>5130</v>
      </c>
      <c r="HD303" s="39">
        <v>3790</v>
      </c>
      <c r="HE303" s="39">
        <v>330</v>
      </c>
      <c r="HF303" s="39" t="s">
        <v>334</v>
      </c>
      <c r="HG303" s="39">
        <v>66690</v>
      </c>
      <c r="HH303" s="39">
        <v>4080</v>
      </c>
      <c r="HI303" s="39">
        <v>8480</v>
      </c>
      <c r="HJ303" s="39">
        <v>18320</v>
      </c>
      <c r="HK303" s="39">
        <v>17630</v>
      </c>
      <c r="HL303" s="39">
        <v>9140</v>
      </c>
      <c r="HM303" s="39">
        <v>5170</v>
      </c>
      <c r="HN303" s="39">
        <v>3820</v>
      </c>
      <c r="HO303" s="39">
        <v>340</v>
      </c>
      <c r="HP303" s="39" t="s">
        <v>334</v>
      </c>
      <c r="HQ303" s="39">
        <v>66980</v>
      </c>
      <c r="HR303" s="39">
        <v>4120</v>
      </c>
      <c r="HS303" s="39">
        <v>8520</v>
      </c>
      <c r="HT303" s="39">
        <v>18410</v>
      </c>
      <c r="HU303" s="39">
        <v>17770</v>
      </c>
      <c r="HV303" s="39">
        <v>9210</v>
      </c>
      <c r="HW303" s="39">
        <v>5220</v>
      </c>
      <c r="HX303" s="39">
        <v>3840</v>
      </c>
      <c r="HY303" s="39">
        <v>350</v>
      </c>
      <c r="HZ303" s="39" t="s">
        <v>334</v>
      </c>
      <c r="IA303" s="39">
        <v>67440</v>
      </c>
      <c r="IB303" s="39">
        <v>4170</v>
      </c>
      <c r="IC303" s="39">
        <v>8590</v>
      </c>
      <c r="ID303" s="39">
        <v>18580</v>
      </c>
      <c r="IE303" s="39">
        <v>17870</v>
      </c>
      <c r="IF303" s="39">
        <v>9290</v>
      </c>
      <c r="IG303" s="39">
        <v>5260</v>
      </c>
      <c r="IH303" s="39">
        <v>3890</v>
      </c>
      <c r="II303" s="39">
        <v>350</v>
      </c>
      <c r="IJ303" s="39" t="s">
        <v>334</v>
      </c>
      <c r="IK303" s="39">
        <v>68000</v>
      </c>
      <c r="IL303" s="39">
        <v>4190</v>
      </c>
      <c r="IM303" s="39">
        <v>8720</v>
      </c>
      <c r="IN303" s="39">
        <v>18990</v>
      </c>
      <c r="IO303" s="39">
        <v>18170</v>
      </c>
      <c r="IP303" s="39">
        <v>9470</v>
      </c>
      <c r="IQ303" s="39">
        <v>5360</v>
      </c>
      <c r="IR303" s="39">
        <v>3930</v>
      </c>
      <c r="IS303" s="39">
        <v>360</v>
      </c>
      <c r="IT303" s="39" t="s">
        <v>334</v>
      </c>
      <c r="IU303" s="39">
        <v>69190</v>
      </c>
      <c r="IV303" s="39">
        <v>4240</v>
      </c>
      <c r="IW303" s="39">
        <v>8860</v>
      </c>
      <c r="IX303" s="39">
        <v>19250</v>
      </c>
      <c r="IY303" s="39">
        <v>18480</v>
      </c>
      <c r="IZ303" s="39">
        <v>9650</v>
      </c>
      <c r="JA303" s="39">
        <v>5490</v>
      </c>
      <c r="JB303" s="39">
        <v>4020</v>
      </c>
      <c r="JC303" s="39">
        <v>370</v>
      </c>
      <c r="JD303" s="39" t="s">
        <v>334</v>
      </c>
      <c r="JE303" s="39">
        <v>70360</v>
      </c>
      <c r="JF303" s="39">
        <v>4290</v>
      </c>
      <c r="JG303" s="39">
        <v>8960</v>
      </c>
      <c r="JH303" s="39">
        <v>19560</v>
      </c>
      <c r="JI303" s="39">
        <v>18740</v>
      </c>
      <c r="JJ303" s="39">
        <v>9840</v>
      </c>
      <c r="JK303" s="39">
        <v>5610</v>
      </c>
      <c r="JL303" s="39">
        <v>4110</v>
      </c>
      <c r="JM303" s="39">
        <v>370</v>
      </c>
      <c r="JN303" s="39" t="s">
        <v>334</v>
      </c>
      <c r="JO303" s="39">
        <v>71470</v>
      </c>
      <c r="JP303" s="39">
        <v>4330</v>
      </c>
      <c r="JQ303" s="39">
        <v>9140</v>
      </c>
      <c r="JR303" s="39">
        <v>19770</v>
      </c>
      <c r="JS303" s="39">
        <v>18960</v>
      </c>
      <c r="JT303" s="39">
        <v>10030</v>
      </c>
      <c r="JU303" s="39">
        <v>5740</v>
      </c>
      <c r="JV303" s="39">
        <v>4220</v>
      </c>
      <c r="JW303" s="39">
        <v>380</v>
      </c>
      <c r="JX303" s="39" t="s">
        <v>334</v>
      </c>
      <c r="JY303" s="39">
        <v>72570</v>
      </c>
      <c r="JZ303" s="39">
        <v>4380</v>
      </c>
      <c r="KA303" s="39">
        <v>9270</v>
      </c>
      <c r="KB303" s="39">
        <v>20060</v>
      </c>
      <c r="KC303" s="39">
        <v>19310</v>
      </c>
      <c r="KD303" s="39">
        <v>10310</v>
      </c>
      <c r="KE303" s="39">
        <v>5940</v>
      </c>
      <c r="KF303" s="39">
        <v>4340</v>
      </c>
      <c r="KG303" s="39">
        <v>390</v>
      </c>
      <c r="KH303" s="39" t="s">
        <v>334</v>
      </c>
      <c r="KI303" s="39">
        <v>74000</v>
      </c>
      <c r="KJ303" s="39">
        <v>4440</v>
      </c>
      <c r="KK303" s="39">
        <v>9360</v>
      </c>
      <c r="KL303" s="39">
        <v>20410</v>
      </c>
      <c r="KM303" s="39">
        <v>19820</v>
      </c>
      <c r="KN303" s="39">
        <v>10620</v>
      </c>
      <c r="KO303" s="39">
        <v>6210</v>
      </c>
      <c r="KP303" s="39">
        <v>4490</v>
      </c>
      <c r="KQ303" s="39">
        <v>390</v>
      </c>
      <c r="KR303" s="39" t="s">
        <v>334</v>
      </c>
      <c r="KS303" s="39">
        <v>75710</v>
      </c>
      <c r="KT303" s="39">
        <v>4540</v>
      </c>
      <c r="KU303" s="39">
        <v>9460</v>
      </c>
      <c r="KV303" s="39">
        <v>20740</v>
      </c>
      <c r="KW303" s="39">
        <v>20100</v>
      </c>
      <c r="KX303" s="39">
        <v>10810</v>
      </c>
      <c r="KY303" s="39">
        <v>6410</v>
      </c>
      <c r="KZ303" s="39">
        <v>4620</v>
      </c>
      <c r="LA303" s="39">
        <v>390</v>
      </c>
      <c r="LB303" s="39" t="s">
        <v>334</v>
      </c>
      <c r="LC303" s="39">
        <v>77070</v>
      </c>
      <c r="LD303" t="str">
        <f>INDEX(Lookup!$F$2:$F$375, MATCH(D303,Lookup!$A$2:$A$375,0))</f>
        <v>:</v>
      </c>
    </row>
    <row r="304" spans="2:316" ht="15" customHeight="1" x14ac:dyDescent="0.25">
      <c r="B304" s="1" t="s">
        <v>342</v>
      </c>
      <c r="C304" s="42">
        <v>2245</v>
      </c>
      <c r="D304" s="42" t="s">
        <v>935</v>
      </c>
      <c r="E304" s="37" t="s">
        <v>936</v>
      </c>
      <c r="F304" s="38">
        <v>1160</v>
      </c>
      <c r="G304" s="38">
        <v>2340</v>
      </c>
      <c r="H304" s="38">
        <v>9020</v>
      </c>
      <c r="I304" s="38">
        <v>10710</v>
      </c>
      <c r="J304" s="38">
        <v>7090</v>
      </c>
      <c r="K304" s="38">
        <v>5510</v>
      </c>
      <c r="L304" s="38">
        <v>6960</v>
      </c>
      <c r="M304" s="38">
        <v>1150</v>
      </c>
      <c r="N304" s="38" t="s">
        <v>334</v>
      </c>
      <c r="O304" s="39">
        <v>43930</v>
      </c>
      <c r="P304" s="39">
        <v>1250</v>
      </c>
      <c r="Q304" s="39">
        <v>2380</v>
      </c>
      <c r="R304" s="39">
        <v>9070</v>
      </c>
      <c r="S304" s="39">
        <v>10800</v>
      </c>
      <c r="T304" s="39">
        <v>7030</v>
      </c>
      <c r="U304" s="39">
        <v>5440</v>
      </c>
      <c r="V304" s="39">
        <v>6830</v>
      </c>
      <c r="W304" s="39">
        <v>1120</v>
      </c>
      <c r="X304" s="39" t="s">
        <v>334</v>
      </c>
      <c r="Y304" s="39">
        <v>43910</v>
      </c>
      <c r="Z304" s="39">
        <v>1360</v>
      </c>
      <c r="AA304" s="39">
        <v>2740</v>
      </c>
      <c r="AB304" s="39">
        <v>9370</v>
      </c>
      <c r="AC304" s="39">
        <v>10940</v>
      </c>
      <c r="AD304" s="39">
        <v>6910</v>
      </c>
      <c r="AE304" s="39">
        <v>5300</v>
      </c>
      <c r="AF304" s="39">
        <v>6530</v>
      </c>
      <c r="AG304" s="39">
        <v>990</v>
      </c>
      <c r="AH304" s="39" t="s">
        <v>334</v>
      </c>
      <c r="AI304" s="39">
        <v>44140</v>
      </c>
      <c r="AJ304" s="39">
        <v>1500</v>
      </c>
      <c r="AK304" s="39">
        <v>2670</v>
      </c>
      <c r="AL304" s="39">
        <v>9550</v>
      </c>
      <c r="AM304" s="39">
        <v>10900</v>
      </c>
      <c r="AN304" s="39">
        <v>6930</v>
      </c>
      <c r="AO304" s="39">
        <v>5390</v>
      </c>
      <c r="AP304" s="39">
        <v>6540</v>
      </c>
      <c r="AQ304" s="39">
        <v>960</v>
      </c>
      <c r="AR304" s="39" t="s">
        <v>334</v>
      </c>
      <c r="AS304" s="39">
        <v>44430</v>
      </c>
      <c r="AT304" s="39">
        <v>1590</v>
      </c>
      <c r="AU304" s="39">
        <v>2640</v>
      </c>
      <c r="AV304" s="39">
        <v>9790</v>
      </c>
      <c r="AW304" s="39">
        <v>10930</v>
      </c>
      <c r="AX304" s="39">
        <v>6930</v>
      </c>
      <c r="AY304" s="39">
        <v>5420</v>
      </c>
      <c r="AZ304" s="39">
        <v>6600</v>
      </c>
      <c r="BA304" s="39">
        <v>970</v>
      </c>
      <c r="BB304" s="39" t="s">
        <v>334</v>
      </c>
      <c r="BC304" s="39">
        <v>44880</v>
      </c>
      <c r="BD304" s="39">
        <v>1630</v>
      </c>
      <c r="BE304" s="39">
        <v>2780</v>
      </c>
      <c r="BF304" s="39">
        <v>9830</v>
      </c>
      <c r="BG304" s="39">
        <v>11010</v>
      </c>
      <c r="BH304" s="39">
        <v>6980</v>
      </c>
      <c r="BI304" s="39">
        <v>5450</v>
      </c>
      <c r="BJ304" s="39">
        <v>6700</v>
      </c>
      <c r="BK304" s="39">
        <v>970</v>
      </c>
      <c r="BL304" s="39" t="s">
        <v>334</v>
      </c>
      <c r="BM304" s="39">
        <v>45360</v>
      </c>
      <c r="BN304" s="39">
        <v>1620</v>
      </c>
      <c r="BO304" s="39">
        <v>2770</v>
      </c>
      <c r="BP304" s="39">
        <v>9870</v>
      </c>
      <c r="BQ304" s="39">
        <v>11030</v>
      </c>
      <c r="BR304" s="39">
        <v>7000</v>
      </c>
      <c r="BS304" s="39">
        <v>5480</v>
      </c>
      <c r="BT304" s="39">
        <v>6730</v>
      </c>
      <c r="BU304" s="39">
        <v>990</v>
      </c>
      <c r="BV304" s="39" t="s">
        <v>334</v>
      </c>
      <c r="BW304" s="39">
        <v>45480</v>
      </c>
      <c r="BX304" s="39">
        <v>1610</v>
      </c>
      <c r="BY304" s="39">
        <v>2800</v>
      </c>
      <c r="BZ304" s="39">
        <v>9940</v>
      </c>
      <c r="CA304" s="39">
        <v>11070</v>
      </c>
      <c r="CB304" s="39">
        <v>7010</v>
      </c>
      <c r="CC304" s="39">
        <v>5510</v>
      </c>
      <c r="CD304" s="39">
        <v>6780</v>
      </c>
      <c r="CE304" s="39">
        <v>1000</v>
      </c>
      <c r="CF304" s="39" t="s">
        <v>334</v>
      </c>
      <c r="CG304" s="39">
        <v>45720</v>
      </c>
      <c r="CH304" s="39">
        <v>1640</v>
      </c>
      <c r="CI304" s="39">
        <v>2780</v>
      </c>
      <c r="CJ304" s="39">
        <v>9930</v>
      </c>
      <c r="CK304" s="39">
        <v>11110</v>
      </c>
      <c r="CL304" s="39">
        <v>6990</v>
      </c>
      <c r="CM304" s="39">
        <v>5510</v>
      </c>
      <c r="CN304" s="39">
        <v>6830</v>
      </c>
      <c r="CO304" s="39">
        <v>1020</v>
      </c>
      <c r="CP304" s="39" t="s">
        <v>334</v>
      </c>
      <c r="CQ304" s="39">
        <v>45810</v>
      </c>
      <c r="CR304" s="39">
        <v>1650</v>
      </c>
      <c r="CS304" s="39">
        <v>2820</v>
      </c>
      <c r="CT304" s="39">
        <v>9900</v>
      </c>
      <c r="CU304" s="39">
        <v>11120</v>
      </c>
      <c r="CV304" s="39">
        <v>7020</v>
      </c>
      <c r="CW304" s="39">
        <v>5520</v>
      </c>
      <c r="CX304" s="39">
        <v>6880</v>
      </c>
      <c r="CY304" s="39">
        <v>1030</v>
      </c>
      <c r="CZ304" s="39" t="s">
        <v>334</v>
      </c>
      <c r="DA304" s="39">
        <v>45940</v>
      </c>
      <c r="DB304" s="39">
        <v>1670</v>
      </c>
      <c r="DC304" s="39">
        <v>2860</v>
      </c>
      <c r="DD304" s="39">
        <v>9960</v>
      </c>
      <c r="DE304" s="39">
        <v>11130</v>
      </c>
      <c r="DF304" s="39">
        <v>7020</v>
      </c>
      <c r="DG304" s="39">
        <v>5550</v>
      </c>
      <c r="DH304" s="39">
        <v>6920</v>
      </c>
      <c r="DI304" s="39">
        <v>1040</v>
      </c>
      <c r="DJ304" s="39" t="s">
        <v>334</v>
      </c>
      <c r="DK304" s="39">
        <v>46140</v>
      </c>
      <c r="DL304" s="39">
        <v>1650</v>
      </c>
      <c r="DM304" s="39">
        <v>2910</v>
      </c>
      <c r="DN304" s="39">
        <v>9980</v>
      </c>
      <c r="DO304" s="39">
        <v>11190</v>
      </c>
      <c r="DP304" s="39">
        <v>7030</v>
      </c>
      <c r="DQ304" s="39">
        <v>5540</v>
      </c>
      <c r="DR304" s="39">
        <v>6970</v>
      </c>
      <c r="DS304" s="39">
        <v>1060</v>
      </c>
      <c r="DT304" s="39" t="s">
        <v>334</v>
      </c>
      <c r="DU304" s="39">
        <v>46320</v>
      </c>
      <c r="DV304" s="39">
        <v>1660</v>
      </c>
      <c r="DW304" s="39">
        <v>2930</v>
      </c>
      <c r="DX304" s="39">
        <v>9980</v>
      </c>
      <c r="DY304" s="39">
        <v>11270</v>
      </c>
      <c r="DZ304" s="39">
        <v>7040</v>
      </c>
      <c r="EA304" s="39">
        <v>5580</v>
      </c>
      <c r="EB304" s="39">
        <v>7030</v>
      </c>
      <c r="EC304" s="39">
        <v>1060</v>
      </c>
      <c r="ED304" s="39" t="s">
        <v>334</v>
      </c>
      <c r="EE304" s="39">
        <v>46560</v>
      </c>
      <c r="EF304" s="39">
        <v>1650</v>
      </c>
      <c r="EG304" s="39">
        <v>2970</v>
      </c>
      <c r="EH304" s="39">
        <v>10070</v>
      </c>
      <c r="EI304" s="39">
        <v>11350</v>
      </c>
      <c r="EJ304" s="39">
        <v>7080</v>
      </c>
      <c r="EK304" s="39">
        <v>5670</v>
      </c>
      <c r="EL304" s="39">
        <v>7070</v>
      </c>
      <c r="EM304" s="39">
        <v>1080</v>
      </c>
      <c r="EN304" s="39" t="s">
        <v>334</v>
      </c>
      <c r="EO304" s="39">
        <v>46950</v>
      </c>
      <c r="EP304" s="39">
        <v>1670</v>
      </c>
      <c r="EQ304" s="39">
        <v>3000</v>
      </c>
      <c r="ER304" s="39">
        <v>10140</v>
      </c>
      <c r="ES304" s="39">
        <v>11430</v>
      </c>
      <c r="ET304" s="39">
        <v>7090</v>
      </c>
      <c r="EU304" s="39">
        <v>5710</v>
      </c>
      <c r="EV304" s="39">
        <v>7140</v>
      </c>
      <c r="EW304" s="39">
        <v>1100</v>
      </c>
      <c r="EX304" s="39" t="s">
        <v>334</v>
      </c>
      <c r="EY304" s="39">
        <v>47280</v>
      </c>
      <c r="EZ304" s="39">
        <v>1680</v>
      </c>
      <c r="FA304" s="39">
        <v>3040</v>
      </c>
      <c r="FB304" s="39">
        <v>10180</v>
      </c>
      <c r="FC304" s="39">
        <v>11450</v>
      </c>
      <c r="FD304" s="39">
        <v>7140</v>
      </c>
      <c r="FE304" s="39">
        <v>5710</v>
      </c>
      <c r="FF304" s="39">
        <v>7180</v>
      </c>
      <c r="FG304" s="39">
        <v>1140</v>
      </c>
      <c r="FH304" s="39" t="s">
        <v>334</v>
      </c>
      <c r="FI304" s="39">
        <v>47520</v>
      </c>
      <c r="FJ304" s="39">
        <v>1680</v>
      </c>
      <c r="FK304" s="39">
        <v>3050</v>
      </c>
      <c r="FL304" s="39">
        <v>10280</v>
      </c>
      <c r="FM304" s="39">
        <v>11500</v>
      </c>
      <c r="FN304" s="39">
        <v>7160</v>
      </c>
      <c r="FO304" s="39">
        <v>5730</v>
      </c>
      <c r="FP304" s="39">
        <v>7220</v>
      </c>
      <c r="FQ304" s="39">
        <v>1160</v>
      </c>
      <c r="FR304" s="39" t="s">
        <v>334</v>
      </c>
      <c r="FS304" s="39">
        <v>47770</v>
      </c>
      <c r="FT304" s="39">
        <v>1680</v>
      </c>
      <c r="FU304" s="39">
        <v>3070</v>
      </c>
      <c r="FV304" s="39">
        <v>10400</v>
      </c>
      <c r="FW304" s="39">
        <v>11540</v>
      </c>
      <c r="FX304" s="39">
        <v>7170</v>
      </c>
      <c r="FY304" s="39">
        <v>5730</v>
      </c>
      <c r="FZ304" s="39">
        <v>7270</v>
      </c>
      <c r="GA304" s="39">
        <v>1190</v>
      </c>
      <c r="GB304" s="39" t="s">
        <v>334</v>
      </c>
      <c r="GC304" s="39">
        <v>48050</v>
      </c>
      <c r="GD304" s="39">
        <v>1680</v>
      </c>
      <c r="GE304" s="39">
        <v>3100</v>
      </c>
      <c r="GF304" s="39">
        <v>10490</v>
      </c>
      <c r="GG304" s="39">
        <v>11570</v>
      </c>
      <c r="GH304" s="39">
        <v>7180</v>
      </c>
      <c r="GI304" s="39">
        <v>5730</v>
      </c>
      <c r="GJ304" s="39">
        <v>7300</v>
      </c>
      <c r="GK304" s="39">
        <v>1200</v>
      </c>
      <c r="GL304" s="39" t="s">
        <v>334</v>
      </c>
      <c r="GM304" s="39">
        <v>48230</v>
      </c>
      <c r="GN304" s="39">
        <v>1690</v>
      </c>
      <c r="GO304" s="39">
        <v>3130</v>
      </c>
      <c r="GP304" s="39">
        <v>10520</v>
      </c>
      <c r="GQ304" s="39">
        <v>11620</v>
      </c>
      <c r="GR304" s="39">
        <v>7210</v>
      </c>
      <c r="GS304" s="39">
        <v>5740</v>
      </c>
      <c r="GT304" s="39">
        <v>7380</v>
      </c>
      <c r="GU304" s="39">
        <v>1230</v>
      </c>
      <c r="GV304" s="39" t="s">
        <v>334</v>
      </c>
      <c r="GW304" s="39">
        <v>48530</v>
      </c>
      <c r="GX304" s="39">
        <v>1660</v>
      </c>
      <c r="GY304" s="39">
        <v>3130</v>
      </c>
      <c r="GZ304" s="39">
        <v>10630</v>
      </c>
      <c r="HA304" s="39">
        <v>11590</v>
      </c>
      <c r="HB304" s="39">
        <v>7240</v>
      </c>
      <c r="HC304" s="39">
        <v>5750</v>
      </c>
      <c r="HD304" s="39">
        <v>7420</v>
      </c>
      <c r="HE304" s="39">
        <v>1270</v>
      </c>
      <c r="HF304" s="39" t="s">
        <v>334</v>
      </c>
      <c r="HG304" s="39">
        <v>48680</v>
      </c>
      <c r="HH304" s="39">
        <v>1670</v>
      </c>
      <c r="HI304" s="39">
        <v>3120</v>
      </c>
      <c r="HJ304" s="39">
        <v>10690</v>
      </c>
      <c r="HK304" s="39">
        <v>11600</v>
      </c>
      <c r="HL304" s="39">
        <v>7270</v>
      </c>
      <c r="HM304" s="39">
        <v>5790</v>
      </c>
      <c r="HN304" s="39">
        <v>7460</v>
      </c>
      <c r="HO304" s="39">
        <v>1300</v>
      </c>
      <c r="HP304" s="39" t="s">
        <v>334</v>
      </c>
      <c r="HQ304" s="39">
        <v>48910</v>
      </c>
      <c r="HR304" s="39">
        <v>1690</v>
      </c>
      <c r="HS304" s="39">
        <v>3150</v>
      </c>
      <c r="HT304" s="39">
        <v>10730</v>
      </c>
      <c r="HU304" s="39">
        <v>11610</v>
      </c>
      <c r="HV304" s="39">
        <v>7330</v>
      </c>
      <c r="HW304" s="39">
        <v>5780</v>
      </c>
      <c r="HX304" s="39">
        <v>7520</v>
      </c>
      <c r="HY304" s="39">
        <v>1320</v>
      </c>
      <c r="HZ304" s="39" t="s">
        <v>334</v>
      </c>
      <c r="IA304" s="39">
        <v>49130</v>
      </c>
      <c r="IB304" s="39">
        <v>1690</v>
      </c>
      <c r="IC304" s="39">
        <v>3160</v>
      </c>
      <c r="ID304" s="39">
        <v>10890</v>
      </c>
      <c r="IE304" s="39">
        <v>11650</v>
      </c>
      <c r="IF304" s="39">
        <v>7340</v>
      </c>
      <c r="IG304" s="39">
        <v>5820</v>
      </c>
      <c r="IH304" s="39">
        <v>7550</v>
      </c>
      <c r="II304" s="39">
        <v>1350</v>
      </c>
      <c r="IJ304" s="39" t="s">
        <v>334</v>
      </c>
      <c r="IK304" s="39">
        <v>49440</v>
      </c>
      <c r="IL304" s="39">
        <v>1690</v>
      </c>
      <c r="IM304" s="39">
        <v>3180</v>
      </c>
      <c r="IN304" s="39">
        <v>10950</v>
      </c>
      <c r="IO304" s="39">
        <v>11750</v>
      </c>
      <c r="IP304" s="39">
        <v>7390</v>
      </c>
      <c r="IQ304" s="39">
        <v>5880</v>
      </c>
      <c r="IR304" s="39">
        <v>7590</v>
      </c>
      <c r="IS304" s="39">
        <v>1370</v>
      </c>
      <c r="IT304" s="39" t="s">
        <v>334</v>
      </c>
      <c r="IU304" s="39">
        <v>49820</v>
      </c>
      <c r="IV304" s="39">
        <v>1710</v>
      </c>
      <c r="IW304" s="39">
        <v>3190</v>
      </c>
      <c r="IX304" s="39">
        <v>11100</v>
      </c>
      <c r="IY304" s="39">
        <v>11790</v>
      </c>
      <c r="IZ304" s="39">
        <v>7460</v>
      </c>
      <c r="JA304" s="39">
        <v>5910</v>
      </c>
      <c r="JB304" s="39">
        <v>7650</v>
      </c>
      <c r="JC304" s="39">
        <v>1390</v>
      </c>
      <c r="JD304" s="39" t="s">
        <v>334</v>
      </c>
      <c r="JE304" s="39">
        <v>50200</v>
      </c>
      <c r="JF304" s="39">
        <v>1730</v>
      </c>
      <c r="JG304" s="39">
        <v>3230</v>
      </c>
      <c r="JH304" s="39">
        <v>11270</v>
      </c>
      <c r="JI304" s="39">
        <v>11870</v>
      </c>
      <c r="JJ304" s="39">
        <v>7540</v>
      </c>
      <c r="JK304" s="39">
        <v>5970</v>
      </c>
      <c r="JL304" s="39">
        <v>7740</v>
      </c>
      <c r="JM304" s="39">
        <v>1410</v>
      </c>
      <c r="JN304" s="39" t="s">
        <v>334</v>
      </c>
      <c r="JO304" s="39">
        <v>50770</v>
      </c>
      <c r="JP304" s="39">
        <v>1730</v>
      </c>
      <c r="JQ304" s="39">
        <v>3280</v>
      </c>
      <c r="JR304" s="39">
        <v>11420</v>
      </c>
      <c r="JS304" s="39">
        <v>11960</v>
      </c>
      <c r="JT304" s="39">
        <v>7580</v>
      </c>
      <c r="JU304" s="39">
        <v>5990</v>
      </c>
      <c r="JV304" s="39">
        <v>7780</v>
      </c>
      <c r="JW304" s="39">
        <v>1450</v>
      </c>
      <c r="JX304" s="39" t="s">
        <v>334</v>
      </c>
      <c r="JY304" s="39">
        <v>51180</v>
      </c>
      <c r="JZ304" s="39">
        <v>1790</v>
      </c>
      <c r="KA304" s="39">
        <v>3320</v>
      </c>
      <c r="KB304" s="39">
        <v>11520</v>
      </c>
      <c r="KC304" s="39">
        <v>12050</v>
      </c>
      <c r="KD304" s="39">
        <v>7620</v>
      </c>
      <c r="KE304" s="39">
        <v>6040</v>
      </c>
      <c r="KF304" s="39">
        <v>7830</v>
      </c>
      <c r="KG304" s="39">
        <v>1460</v>
      </c>
      <c r="KH304" s="39" t="s">
        <v>334</v>
      </c>
      <c r="KI304" s="39">
        <v>51620</v>
      </c>
      <c r="KJ304" s="39">
        <v>1820</v>
      </c>
      <c r="KK304" s="39">
        <v>3400</v>
      </c>
      <c r="KL304" s="39">
        <v>11550</v>
      </c>
      <c r="KM304" s="39">
        <v>12050</v>
      </c>
      <c r="KN304" s="39">
        <v>7650</v>
      </c>
      <c r="KO304" s="39">
        <v>6080</v>
      </c>
      <c r="KP304" s="39">
        <v>7870</v>
      </c>
      <c r="KQ304" s="39">
        <v>1490</v>
      </c>
      <c r="KR304" s="39" t="s">
        <v>334</v>
      </c>
      <c r="KS304" s="39">
        <v>51910</v>
      </c>
      <c r="KT304" s="39">
        <v>1860</v>
      </c>
      <c r="KU304" s="39">
        <v>3450</v>
      </c>
      <c r="KV304" s="39">
        <v>11600</v>
      </c>
      <c r="KW304" s="39">
        <v>12090</v>
      </c>
      <c r="KX304" s="39">
        <v>7690</v>
      </c>
      <c r="KY304" s="39">
        <v>6100</v>
      </c>
      <c r="KZ304" s="39">
        <v>7920</v>
      </c>
      <c r="LA304" s="39">
        <v>1510</v>
      </c>
      <c r="LB304" s="39" t="s">
        <v>334</v>
      </c>
      <c r="LC304" s="39">
        <v>52210</v>
      </c>
      <c r="LD304" t="str">
        <f>INDEX(Lookup!$F$2:$F$375, MATCH(D304,Lookup!$A$2:$A$375,0))</f>
        <v>:</v>
      </c>
    </row>
    <row r="305" spans="2:316" ht="15" customHeight="1" x14ac:dyDescent="0.25">
      <c r="B305" s="1" t="s">
        <v>342</v>
      </c>
      <c r="C305" s="42">
        <v>2255</v>
      </c>
      <c r="D305" s="42" t="s">
        <v>937</v>
      </c>
      <c r="E305" s="37" t="s">
        <v>938</v>
      </c>
      <c r="F305" s="38">
        <v>9490</v>
      </c>
      <c r="G305" s="38">
        <v>12220</v>
      </c>
      <c r="H305" s="38">
        <v>14830</v>
      </c>
      <c r="I305" s="38">
        <v>7740</v>
      </c>
      <c r="J305" s="38">
        <v>3510</v>
      </c>
      <c r="K305" s="38">
        <v>1660</v>
      </c>
      <c r="L305" s="38">
        <v>960</v>
      </c>
      <c r="M305" s="38">
        <v>140</v>
      </c>
      <c r="N305" s="38" t="s">
        <v>334</v>
      </c>
      <c r="O305" s="39">
        <v>50550</v>
      </c>
      <c r="P305" s="39">
        <v>9600</v>
      </c>
      <c r="Q305" s="39">
        <v>12460</v>
      </c>
      <c r="R305" s="39">
        <v>14950</v>
      </c>
      <c r="S305" s="39">
        <v>7620</v>
      </c>
      <c r="T305" s="39">
        <v>3510</v>
      </c>
      <c r="U305" s="39">
        <v>1590</v>
      </c>
      <c r="V305" s="39">
        <v>950</v>
      </c>
      <c r="W305" s="39">
        <v>130</v>
      </c>
      <c r="X305" s="39" t="s">
        <v>334</v>
      </c>
      <c r="Y305" s="39">
        <v>50800</v>
      </c>
      <c r="Z305" s="39">
        <v>9310</v>
      </c>
      <c r="AA305" s="39">
        <v>12900</v>
      </c>
      <c r="AB305" s="39">
        <v>14860</v>
      </c>
      <c r="AC305" s="39">
        <v>7510</v>
      </c>
      <c r="AD305" s="39">
        <v>3520</v>
      </c>
      <c r="AE305" s="39">
        <v>1500</v>
      </c>
      <c r="AF305" s="39">
        <v>940</v>
      </c>
      <c r="AG305" s="39">
        <v>120</v>
      </c>
      <c r="AH305" s="39" t="s">
        <v>334</v>
      </c>
      <c r="AI305" s="39">
        <v>50650</v>
      </c>
      <c r="AJ305" s="39">
        <v>9360</v>
      </c>
      <c r="AK305" s="39">
        <v>13200</v>
      </c>
      <c r="AL305" s="39">
        <v>14790</v>
      </c>
      <c r="AM305" s="39">
        <v>7530</v>
      </c>
      <c r="AN305" s="39">
        <v>3510</v>
      </c>
      <c r="AO305" s="39">
        <v>1490</v>
      </c>
      <c r="AP305" s="39">
        <v>960</v>
      </c>
      <c r="AQ305" s="39">
        <v>120</v>
      </c>
      <c r="AR305" s="39" t="s">
        <v>334</v>
      </c>
      <c r="AS305" s="39">
        <v>50960</v>
      </c>
      <c r="AT305" s="39">
        <v>9450</v>
      </c>
      <c r="AU305" s="39">
        <v>13250</v>
      </c>
      <c r="AV305" s="39">
        <v>14970</v>
      </c>
      <c r="AW305" s="39">
        <v>7630</v>
      </c>
      <c r="AX305" s="39">
        <v>3590</v>
      </c>
      <c r="AY305" s="39">
        <v>1520</v>
      </c>
      <c r="AZ305" s="39">
        <v>980</v>
      </c>
      <c r="BA305" s="39">
        <v>130</v>
      </c>
      <c r="BB305" s="39" t="s">
        <v>334</v>
      </c>
      <c r="BC305" s="39">
        <v>51510</v>
      </c>
      <c r="BD305" s="39">
        <v>9420</v>
      </c>
      <c r="BE305" s="39">
        <v>13330</v>
      </c>
      <c r="BF305" s="39">
        <v>14970</v>
      </c>
      <c r="BG305" s="39">
        <v>7670</v>
      </c>
      <c r="BH305" s="39">
        <v>3640</v>
      </c>
      <c r="BI305" s="39">
        <v>1580</v>
      </c>
      <c r="BJ305" s="39">
        <v>980</v>
      </c>
      <c r="BK305" s="39">
        <v>120</v>
      </c>
      <c r="BL305" s="39" t="s">
        <v>334</v>
      </c>
      <c r="BM305" s="39">
        <v>51710</v>
      </c>
      <c r="BN305" s="39">
        <v>9480</v>
      </c>
      <c r="BO305" s="39">
        <v>13370</v>
      </c>
      <c r="BP305" s="39">
        <v>15030</v>
      </c>
      <c r="BQ305" s="39">
        <v>7850</v>
      </c>
      <c r="BR305" s="39">
        <v>3750</v>
      </c>
      <c r="BS305" s="39">
        <v>1630</v>
      </c>
      <c r="BT305" s="39">
        <v>990</v>
      </c>
      <c r="BU305" s="39">
        <v>130</v>
      </c>
      <c r="BV305" s="39" t="s">
        <v>334</v>
      </c>
      <c r="BW305" s="39">
        <v>52240</v>
      </c>
      <c r="BX305" s="39">
        <v>9550</v>
      </c>
      <c r="BY305" s="39">
        <v>13580</v>
      </c>
      <c r="BZ305" s="39">
        <v>15050</v>
      </c>
      <c r="CA305" s="39">
        <v>8040</v>
      </c>
      <c r="CB305" s="39">
        <v>3860</v>
      </c>
      <c r="CC305" s="39">
        <v>1690</v>
      </c>
      <c r="CD305" s="39">
        <v>1030</v>
      </c>
      <c r="CE305" s="39">
        <v>120</v>
      </c>
      <c r="CF305" s="39" t="s">
        <v>334</v>
      </c>
      <c r="CG305" s="39">
        <v>52930</v>
      </c>
      <c r="CH305" s="39">
        <v>9450</v>
      </c>
      <c r="CI305" s="39">
        <v>13650</v>
      </c>
      <c r="CJ305" s="39">
        <v>15140</v>
      </c>
      <c r="CK305" s="39">
        <v>8210</v>
      </c>
      <c r="CL305" s="39">
        <v>4030</v>
      </c>
      <c r="CM305" s="39">
        <v>1800</v>
      </c>
      <c r="CN305" s="39">
        <v>1050</v>
      </c>
      <c r="CO305" s="39">
        <v>120</v>
      </c>
      <c r="CP305" s="39" t="s">
        <v>334</v>
      </c>
      <c r="CQ305" s="39">
        <v>53460</v>
      </c>
      <c r="CR305" s="39">
        <v>9470</v>
      </c>
      <c r="CS305" s="39">
        <v>13680</v>
      </c>
      <c r="CT305" s="39">
        <v>15250</v>
      </c>
      <c r="CU305" s="39">
        <v>8330</v>
      </c>
      <c r="CV305" s="39">
        <v>4220</v>
      </c>
      <c r="CW305" s="39">
        <v>1890</v>
      </c>
      <c r="CX305" s="39">
        <v>1070</v>
      </c>
      <c r="CY305" s="39">
        <v>120</v>
      </c>
      <c r="CZ305" s="39" t="s">
        <v>334</v>
      </c>
      <c r="DA305" s="39">
        <v>54030</v>
      </c>
      <c r="DB305" s="39">
        <v>9520</v>
      </c>
      <c r="DC305" s="39">
        <v>13710</v>
      </c>
      <c r="DD305" s="39">
        <v>15380</v>
      </c>
      <c r="DE305" s="39">
        <v>8460</v>
      </c>
      <c r="DF305" s="39">
        <v>4410</v>
      </c>
      <c r="DG305" s="39">
        <v>1990</v>
      </c>
      <c r="DH305" s="39">
        <v>1080</v>
      </c>
      <c r="DI305" s="39">
        <v>120</v>
      </c>
      <c r="DJ305" s="39" t="s">
        <v>334</v>
      </c>
      <c r="DK305" s="39">
        <v>54670</v>
      </c>
      <c r="DL305" s="39">
        <v>9480</v>
      </c>
      <c r="DM305" s="39">
        <v>13760</v>
      </c>
      <c r="DN305" s="39">
        <v>15460</v>
      </c>
      <c r="DO305" s="39">
        <v>8620</v>
      </c>
      <c r="DP305" s="39">
        <v>4530</v>
      </c>
      <c r="DQ305" s="39">
        <v>2050</v>
      </c>
      <c r="DR305" s="39">
        <v>1090</v>
      </c>
      <c r="DS305" s="39">
        <v>120</v>
      </c>
      <c r="DT305" s="39" t="s">
        <v>334</v>
      </c>
      <c r="DU305" s="39">
        <v>55100</v>
      </c>
      <c r="DV305" s="39">
        <v>9470</v>
      </c>
      <c r="DW305" s="39">
        <v>13850</v>
      </c>
      <c r="DX305" s="39">
        <v>15570</v>
      </c>
      <c r="DY305" s="39">
        <v>8750</v>
      </c>
      <c r="DZ305" s="39">
        <v>4600</v>
      </c>
      <c r="EA305" s="39">
        <v>2080</v>
      </c>
      <c r="EB305" s="39">
        <v>1100</v>
      </c>
      <c r="EC305" s="39">
        <v>120</v>
      </c>
      <c r="ED305" s="39" t="s">
        <v>334</v>
      </c>
      <c r="EE305" s="39">
        <v>55540</v>
      </c>
      <c r="EF305" s="39">
        <v>9480</v>
      </c>
      <c r="EG305" s="39">
        <v>13940</v>
      </c>
      <c r="EH305" s="39">
        <v>15650</v>
      </c>
      <c r="EI305" s="39">
        <v>8860</v>
      </c>
      <c r="EJ305" s="39">
        <v>4680</v>
      </c>
      <c r="EK305" s="39">
        <v>2110</v>
      </c>
      <c r="EL305" s="39">
        <v>1120</v>
      </c>
      <c r="EM305" s="39">
        <v>120</v>
      </c>
      <c r="EN305" s="39" t="s">
        <v>334</v>
      </c>
      <c r="EO305" s="39">
        <v>55970</v>
      </c>
      <c r="EP305" s="39">
        <v>9560</v>
      </c>
      <c r="EQ305" s="39">
        <v>14100</v>
      </c>
      <c r="ER305" s="39">
        <v>15800</v>
      </c>
      <c r="ES305" s="39">
        <v>9190</v>
      </c>
      <c r="ET305" s="39">
        <v>4800</v>
      </c>
      <c r="EU305" s="39">
        <v>2190</v>
      </c>
      <c r="EV305" s="39">
        <v>1130</v>
      </c>
      <c r="EW305" s="39">
        <v>120</v>
      </c>
      <c r="EX305" s="39" t="s">
        <v>334</v>
      </c>
      <c r="EY305" s="39">
        <v>56900</v>
      </c>
      <c r="EZ305" s="39">
        <v>9660</v>
      </c>
      <c r="FA305" s="39">
        <v>14430</v>
      </c>
      <c r="FB305" s="39">
        <v>15950</v>
      </c>
      <c r="FC305" s="39">
        <v>9430</v>
      </c>
      <c r="FD305" s="39">
        <v>4900</v>
      </c>
      <c r="FE305" s="39">
        <v>2250</v>
      </c>
      <c r="FF305" s="39">
        <v>1140</v>
      </c>
      <c r="FG305" s="39">
        <v>120</v>
      </c>
      <c r="FH305" s="39" t="s">
        <v>334</v>
      </c>
      <c r="FI305" s="39">
        <v>57880</v>
      </c>
      <c r="FJ305" s="39">
        <v>9720</v>
      </c>
      <c r="FK305" s="39">
        <v>14730</v>
      </c>
      <c r="FL305" s="39">
        <v>15950</v>
      </c>
      <c r="FM305" s="39">
        <v>9570</v>
      </c>
      <c r="FN305" s="39">
        <v>4950</v>
      </c>
      <c r="FO305" s="39">
        <v>2260</v>
      </c>
      <c r="FP305" s="39">
        <v>1150</v>
      </c>
      <c r="FQ305" s="39">
        <v>110</v>
      </c>
      <c r="FR305" s="39" t="s">
        <v>334</v>
      </c>
      <c r="FS305" s="39">
        <v>58430</v>
      </c>
      <c r="FT305" s="39">
        <v>9770</v>
      </c>
      <c r="FU305" s="39">
        <v>15070</v>
      </c>
      <c r="FV305" s="39">
        <v>16010</v>
      </c>
      <c r="FW305" s="39">
        <v>9720</v>
      </c>
      <c r="FX305" s="39">
        <v>4990</v>
      </c>
      <c r="FY305" s="39">
        <v>2280</v>
      </c>
      <c r="FZ305" s="39">
        <v>1150</v>
      </c>
      <c r="GA305" s="39">
        <v>110</v>
      </c>
      <c r="GB305" s="39" t="s">
        <v>334</v>
      </c>
      <c r="GC305" s="39">
        <v>59110</v>
      </c>
      <c r="GD305" s="39">
        <v>9790</v>
      </c>
      <c r="GE305" s="39">
        <v>15220</v>
      </c>
      <c r="GF305" s="39">
        <v>16080</v>
      </c>
      <c r="GG305" s="39">
        <v>9870</v>
      </c>
      <c r="GH305" s="39">
        <v>5030</v>
      </c>
      <c r="GI305" s="39">
        <v>2290</v>
      </c>
      <c r="GJ305" s="39">
        <v>1160</v>
      </c>
      <c r="GK305" s="39">
        <v>110</v>
      </c>
      <c r="GL305" s="39" t="s">
        <v>334</v>
      </c>
      <c r="GM305" s="39">
        <v>59540</v>
      </c>
      <c r="GN305" s="39">
        <v>9830</v>
      </c>
      <c r="GO305" s="39">
        <v>15370</v>
      </c>
      <c r="GP305" s="39">
        <v>16150</v>
      </c>
      <c r="GQ305" s="39">
        <v>10050</v>
      </c>
      <c r="GR305" s="39">
        <v>5060</v>
      </c>
      <c r="GS305" s="39">
        <v>2300</v>
      </c>
      <c r="GT305" s="39">
        <v>1160</v>
      </c>
      <c r="GU305" s="39">
        <v>110</v>
      </c>
      <c r="GV305" s="39" t="s">
        <v>334</v>
      </c>
      <c r="GW305" s="39">
        <v>60040</v>
      </c>
      <c r="GX305" s="39">
        <v>9790</v>
      </c>
      <c r="GY305" s="39">
        <v>15450</v>
      </c>
      <c r="GZ305" s="39">
        <v>16220</v>
      </c>
      <c r="HA305" s="39">
        <v>10200</v>
      </c>
      <c r="HB305" s="39">
        <v>5090</v>
      </c>
      <c r="HC305" s="39">
        <v>2330</v>
      </c>
      <c r="HD305" s="39">
        <v>1160</v>
      </c>
      <c r="HE305" s="39">
        <v>110</v>
      </c>
      <c r="HF305" s="39" t="s">
        <v>334</v>
      </c>
      <c r="HG305" s="39">
        <v>60350</v>
      </c>
      <c r="HH305" s="39">
        <v>9840</v>
      </c>
      <c r="HI305" s="39">
        <v>15540</v>
      </c>
      <c r="HJ305" s="39">
        <v>16290</v>
      </c>
      <c r="HK305" s="39">
        <v>10270</v>
      </c>
      <c r="HL305" s="39">
        <v>5150</v>
      </c>
      <c r="HM305" s="39">
        <v>2340</v>
      </c>
      <c r="HN305" s="39">
        <v>1170</v>
      </c>
      <c r="HO305" s="39">
        <v>110</v>
      </c>
      <c r="HP305" s="39" t="s">
        <v>334</v>
      </c>
      <c r="HQ305" s="39">
        <v>60700</v>
      </c>
      <c r="HR305" s="39">
        <v>9820</v>
      </c>
      <c r="HS305" s="39">
        <v>15700</v>
      </c>
      <c r="HT305" s="39">
        <v>16410</v>
      </c>
      <c r="HU305" s="39">
        <v>10390</v>
      </c>
      <c r="HV305" s="39">
        <v>5230</v>
      </c>
      <c r="HW305" s="39">
        <v>2360</v>
      </c>
      <c r="HX305" s="39">
        <v>1170</v>
      </c>
      <c r="HY305" s="39">
        <v>110</v>
      </c>
      <c r="HZ305" s="39" t="s">
        <v>334</v>
      </c>
      <c r="IA305" s="39">
        <v>61180</v>
      </c>
      <c r="IB305" s="39">
        <v>9870</v>
      </c>
      <c r="IC305" s="39">
        <v>15840</v>
      </c>
      <c r="ID305" s="39">
        <v>16530</v>
      </c>
      <c r="IE305" s="39">
        <v>10540</v>
      </c>
      <c r="IF305" s="39">
        <v>5300</v>
      </c>
      <c r="IG305" s="39">
        <v>2380</v>
      </c>
      <c r="IH305" s="39">
        <v>1180</v>
      </c>
      <c r="II305" s="39">
        <v>110</v>
      </c>
      <c r="IJ305" s="39" t="s">
        <v>334</v>
      </c>
      <c r="IK305" s="39">
        <v>61750</v>
      </c>
      <c r="IL305" s="39">
        <v>9860</v>
      </c>
      <c r="IM305" s="39">
        <v>15910</v>
      </c>
      <c r="IN305" s="39">
        <v>16700</v>
      </c>
      <c r="IO305" s="39">
        <v>10670</v>
      </c>
      <c r="IP305" s="39">
        <v>5380</v>
      </c>
      <c r="IQ305" s="39">
        <v>2420</v>
      </c>
      <c r="IR305" s="39">
        <v>1190</v>
      </c>
      <c r="IS305" s="39">
        <v>110</v>
      </c>
      <c r="IT305" s="39" t="s">
        <v>334</v>
      </c>
      <c r="IU305" s="39">
        <v>62250</v>
      </c>
      <c r="IV305" s="39">
        <v>9960</v>
      </c>
      <c r="IW305" s="39">
        <v>15990</v>
      </c>
      <c r="IX305" s="39">
        <v>16850</v>
      </c>
      <c r="IY305" s="39">
        <v>10850</v>
      </c>
      <c r="IZ305" s="39">
        <v>5450</v>
      </c>
      <c r="JA305" s="39">
        <v>2460</v>
      </c>
      <c r="JB305" s="39">
        <v>1200</v>
      </c>
      <c r="JC305" s="39">
        <v>110</v>
      </c>
      <c r="JD305" s="39" t="s">
        <v>334</v>
      </c>
      <c r="JE305" s="39">
        <v>62850</v>
      </c>
      <c r="JF305" s="39">
        <v>10000</v>
      </c>
      <c r="JG305" s="39">
        <v>16090</v>
      </c>
      <c r="JH305" s="39">
        <v>16980</v>
      </c>
      <c r="JI305" s="39">
        <v>10980</v>
      </c>
      <c r="JJ305" s="39">
        <v>5490</v>
      </c>
      <c r="JK305" s="39">
        <v>2490</v>
      </c>
      <c r="JL305" s="39">
        <v>1210</v>
      </c>
      <c r="JM305" s="39">
        <v>110</v>
      </c>
      <c r="JN305" s="39" t="s">
        <v>334</v>
      </c>
      <c r="JO305" s="39">
        <v>63340</v>
      </c>
      <c r="JP305" s="39">
        <v>10100</v>
      </c>
      <c r="JQ305" s="39">
        <v>16180</v>
      </c>
      <c r="JR305" s="39">
        <v>17120</v>
      </c>
      <c r="JS305" s="39">
        <v>11120</v>
      </c>
      <c r="JT305" s="39">
        <v>5550</v>
      </c>
      <c r="JU305" s="39">
        <v>2540</v>
      </c>
      <c r="JV305" s="39">
        <v>1230</v>
      </c>
      <c r="JW305" s="39">
        <v>110</v>
      </c>
      <c r="JX305" s="39" t="s">
        <v>334</v>
      </c>
      <c r="JY305" s="39">
        <v>63940</v>
      </c>
      <c r="JZ305" s="39">
        <v>10150</v>
      </c>
      <c r="KA305" s="39">
        <v>16310</v>
      </c>
      <c r="KB305" s="39">
        <v>17240</v>
      </c>
      <c r="KC305" s="39">
        <v>11290</v>
      </c>
      <c r="KD305" s="39">
        <v>5630</v>
      </c>
      <c r="KE305" s="39">
        <v>2590</v>
      </c>
      <c r="KF305" s="39">
        <v>1240</v>
      </c>
      <c r="KG305" s="39">
        <v>120</v>
      </c>
      <c r="KH305" s="39" t="s">
        <v>334</v>
      </c>
      <c r="KI305" s="39">
        <v>64560</v>
      </c>
      <c r="KJ305" s="39">
        <v>10130</v>
      </c>
      <c r="KK305" s="39">
        <v>16370</v>
      </c>
      <c r="KL305" s="39">
        <v>17430</v>
      </c>
      <c r="KM305" s="39">
        <v>11570</v>
      </c>
      <c r="KN305" s="39">
        <v>5760</v>
      </c>
      <c r="KO305" s="39">
        <v>2670</v>
      </c>
      <c r="KP305" s="39">
        <v>1260</v>
      </c>
      <c r="KQ305" s="39">
        <v>120</v>
      </c>
      <c r="KR305" s="39" t="s">
        <v>334</v>
      </c>
      <c r="KS305" s="39">
        <v>65310</v>
      </c>
      <c r="KT305" s="39">
        <v>10190</v>
      </c>
      <c r="KU305" s="39">
        <v>16410</v>
      </c>
      <c r="KV305" s="39">
        <v>17660</v>
      </c>
      <c r="KW305" s="39">
        <v>11830</v>
      </c>
      <c r="KX305" s="39">
        <v>5880</v>
      </c>
      <c r="KY305" s="39">
        <v>2710</v>
      </c>
      <c r="KZ305" s="39">
        <v>1280</v>
      </c>
      <c r="LA305" s="39">
        <v>120</v>
      </c>
      <c r="LB305" s="39" t="s">
        <v>334</v>
      </c>
      <c r="LC305" s="39">
        <v>66080</v>
      </c>
      <c r="LD305" t="str">
        <f>INDEX(Lookup!$F$2:$F$375, MATCH(D305,Lookup!$A$2:$A$375,0))</f>
        <v>:</v>
      </c>
    </row>
    <row r="306" spans="2:316" ht="15" customHeight="1" x14ac:dyDescent="0.25">
      <c r="B306" s="1" t="s">
        <v>342</v>
      </c>
      <c r="C306" s="42">
        <v>2260</v>
      </c>
      <c r="D306" s="42" t="s">
        <v>939</v>
      </c>
      <c r="E306" s="37" t="s">
        <v>940</v>
      </c>
      <c r="F306" s="38">
        <v>13680</v>
      </c>
      <c r="G306" s="38">
        <v>16790</v>
      </c>
      <c r="H306" s="38">
        <v>15340</v>
      </c>
      <c r="I306" s="38">
        <v>6940</v>
      </c>
      <c r="J306" s="38">
        <v>3200</v>
      </c>
      <c r="K306" s="38">
        <v>1250</v>
      </c>
      <c r="L306" s="38">
        <v>570</v>
      </c>
      <c r="M306" s="38">
        <v>40</v>
      </c>
      <c r="N306" s="38" t="s">
        <v>334</v>
      </c>
      <c r="O306" s="39">
        <v>57810</v>
      </c>
      <c r="P306" s="39">
        <v>13720</v>
      </c>
      <c r="Q306" s="39">
        <v>16950</v>
      </c>
      <c r="R306" s="39">
        <v>15380</v>
      </c>
      <c r="S306" s="39">
        <v>6890</v>
      </c>
      <c r="T306" s="39">
        <v>3180</v>
      </c>
      <c r="U306" s="39">
        <v>1230</v>
      </c>
      <c r="V306" s="39">
        <v>570</v>
      </c>
      <c r="W306" s="39">
        <v>40</v>
      </c>
      <c r="X306" s="39" t="s">
        <v>334</v>
      </c>
      <c r="Y306" s="39">
        <v>57950</v>
      </c>
      <c r="Z306" s="39">
        <v>13830</v>
      </c>
      <c r="AA306" s="39">
        <v>17030</v>
      </c>
      <c r="AB306" s="39">
        <v>15450</v>
      </c>
      <c r="AC306" s="39">
        <v>6880</v>
      </c>
      <c r="AD306" s="39">
        <v>3190</v>
      </c>
      <c r="AE306" s="39">
        <v>1250</v>
      </c>
      <c r="AF306" s="39">
        <v>550</v>
      </c>
      <c r="AG306" s="39">
        <v>50</v>
      </c>
      <c r="AH306" s="39" t="s">
        <v>334</v>
      </c>
      <c r="AI306" s="39">
        <v>58220</v>
      </c>
      <c r="AJ306" s="39">
        <v>14050</v>
      </c>
      <c r="AK306" s="39">
        <v>17040</v>
      </c>
      <c r="AL306" s="39">
        <v>15460</v>
      </c>
      <c r="AM306" s="39">
        <v>7000</v>
      </c>
      <c r="AN306" s="39">
        <v>3240</v>
      </c>
      <c r="AO306" s="39">
        <v>1230</v>
      </c>
      <c r="AP306" s="39">
        <v>570</v>
      </c>
      <c r="AQ306" s="39">
        <v>50</v>
      </c>
      <c r="AR306" s="39" t="s">
        <v>334</v>
      </c>
      <c r="AS306" s="39">
        <v>58640</v>
      </c>
      <c r="AT306" s="39">
        <v>14030</v>
      </c>
      <c r="AU306" s="39">
        <v>17100</v>
      </c>
      <c r="AV306" s="39">
        <v>15570</v>
      </c>
      <c r="AW306" s="39">
        <v>7030</v>
      </c>
      <c r="AX306" s="39">
        <v>3290</v>
      </c>
      <c r="AY306" s="39">
        <v>1280</v>
      </c>
      <c r="AZ306" s="39">
        <v>570</v>
      </c>
      <c r="BA306" s="39">
        <v>50</v>
      </c>
      <c r="BB306" s="39" t="s">
        <v>334</v>
      </c>
      <c r="BC306" s="39">
        <v>58900</v>
      </c>
      <c r="BD306" s="39">
        <v>14150</v>
      </c>
      <c r="BE306" s="39">
        <v>17050</v>
      </c>
      <c r="BF306" s="39">
        <v>15670</v>
      </c>
      <c r="BG306" s="39">
        <v>7060</v>
      </c>
      <c r="BH306" s="39">
        <v>3360</v>
      </c>
      <c r="BI306" s="39">
        <v>1290</v>
      </c>
      <c r="BJ306" s="39">
        <v>580</v>
      </c>
      <c r="BK306" s="39">
        <v>50</v>
      </c>
      <c r="BL306" s="39" t="s">
        <v>334</v>
      </c>
      <c r="BM306" s="39">
        <v>59210</v>
      </c>
      <c r="BN306" s="39">
        <v>14200</v>
      </c>
      <c r="BO306" s="39">
        <v>17130</v>
      </c>
      <c r="BP306" s="39">
        <v>15760</v>
      </c>
      <c r="BQ306" s="39">
        <v>7010</v>
      </c>
      <c r="BR306" s="39">
        <v>3390</v>
      </c>
      <c r="BS306" s="39">
        <v>1290</v>
      </c>
      <c r="BT306" s="39">
        <v>580</v>
      </c>
      <c r="BU306" s="39">
        <v>50</v>
      </c>
      <c r="BV306" s="39" t="s">
        <v>334</v>
      </c>
      <c r="BW306" s="39">
        <v>59410</v>
      </c>
      <c r="BX306" s="39">
        <v>14200</v>
      </c>
      <c r="BY306" s="39">
        <v>17150</v>
      </c>
      <c r="BZ306" s="39">
        <v>15810</v>
      </c>
      <c r="CA306" s="39">
        <v>7030</v>
      </c>
      <c r="CB306" s="39">
        <v>3450</v>
      </c>
      <c r="CC306" s="39">
        <v>1330</v>
      </c>
      <c r="CD306" s="39">
        <v>590</v>
      </c>
      <c r="CE306" s="39">
        <v>50</v>
      </c>
      <c r="CF306" s="39" t="s">
        <v>334</v>
      </c>
      <c r="CG306" s="39">
        <v>59600</v>
      </c>
      <c r="CH306" s="39">
        <v>14150</v>
      </c>
      <c r="CI306" s="39">
        <v>17190</v>
      </c>
      <c r="CJ306" s="39">
        <v>15840</v>
      </c>
      <c r="CK306" s="39">
        <v>7060</v>
      </c>
      <c r="CL306" s="39">
        <v>3500</v>
      </c>
      <c r="CM306" s="39">
        <v>1340</v>
      </c>
      <c r="CN306" s="39">
        <v>610</v>
      </c>
      <c r="CO306" s="39">
        <v>50</v>
      </c>
      <c r="CP306" s="39" t="s">
        <v>334</v>
      </c>
      <c r="CQ306" s="39">
        <v>59740</v>
      </c>
      <c r="CR306" s="39">
        <v>14110</v>
      </c>
      <c r="CS306" s="39">
        <v>17260</v>
      </c>
      <c r="CT306" s="39">
        <v>15890</v>
      </c>
      <c r="CU306" s="39">
        <v>7130</v>
      </c>
      <c r="CV306" s="39">
        <v>3530</v>
      </c>
      <c r="CW306" s="39">
        <v>1350</v>
      </c>
      <c r="CX306" s="39">
        <v>650</v>
      </c>
      <c r="CY306" s="39">
        <v>50</v>
      </c>
      <c r="CZ306" s="39" t="s">
        <v>334</v>
      </c>
      <c r="DA306" s="39">
        <v>59970</v>
      </c>
      <c r="DB306" s="39">
        <v>14160</v>
      </c>
      <c r="DC306" s="39">
        <v>17270</v>
      </c>
      <c r="DD306" s="39">
        <v>15920</v>
      </c>
      <c r="DE306" s="39">
        <v>7190</v>
      </c>
      <c r="DF306" s="39">
        <v>3580</v>
      </c>
      <c r="DG306" s="39">
        <v>1370</v>
      </c>
      <c r="DH306" s="39">
        <v>660</v>
      </c>
      <c r="DI306" s="39">
        <v>40</v>
      </c>
      <c r="DJ306" s="39" t="s">
        <v>334</v>
      </c>
      <c r="DK306" s="39">
        <v>60190</v>
      </c>
      <c r="DL306" s="39">
        <v>14250</v>
      </c>
      <c r="DM306" s="39">
        <v>17330</v>
      </c>
      <c r="DN306" s="39">
        <v>15930</v>
      </c>
      <c r="DO306" s="39">
        <v>7220</v>
      </c>
      <c r="DP306" s="39">
        <v>3600</v>
      </c>
      <c r="DQ306" s="39">
        <v>1380</v>
      </c>
      <c r="DR306" s="39">
        <v>670</v>
      </c>
      <c r="DS306" s="39">
        <v>50</v>
      </c>
      <c r="DT306" s="39" t="s">
        <v>334</v>
      </c>
      <c r="DU306" s="39">
        <v>60420</v>
      </c>
      <c r="DV306" s="39">
        <v>14370</v>
      </c>
      <c r="DW306" s="39">
        <v>17410</v>
      </c>
      <c r="DX306" s="39">
        <v>15970</v>
      </c>
      <c r="DY306" s="39">
        <v>7240</v>
      </c>
      <c r="DZ306" s="39">
        <v>3610</v>
      </c>
      <c r="EA306" s="39">
        <v>1380</v>
      </c>
      <c r="EB306" s="39">
        <v>680</v>
      </c>
      <c r="EC306" s="39">
        <v>40</v>
      </c>
      <c r="ED306" s="39" t="s">
        <v>334</v>
      </c>
      <c r="EE306" s="39">
        <v>60700</v>
      </c>
      <c r="EF306" s="39">
        <v>14580</v>
      </c>
      <c r="EG306" s="39">
        <v>17610</v>
      </c>
      <c r="EH306" s="39">
        <v>16100</v>
      </c>
      <c r="EI306" s="39">
        <v>7230</v>
      </c>
      <c r="EJ306" s="39">
        <v>3650</v>
      </c>
      <c r="EK306" s="39">
        <v>1410</v>
      </c>
      <c r="EL306" s="39">
        <v>680</v>
      </c>
      <c r="EM306" s="39">
        <v>40</v>
      </c>
      <c r="EN306" s="39" t="s">
        <v>334</v>
      </c>
      <c r="EO306" s="39">
        <v>61300</v>
      </c>
      <c r="EP306" s="39">
        <v>14960</v>
      </c>
      <c r="EQ306" s="39">
        <v>17880</v>
      </c>
      <c r="ER306" s="39">
        <v>16360</v>
      </c>
      <c r="ES306" s="39">
        <v>7310</v>
      </c>
      <c r="ET306" s="39">
        <v>3720</v>
      </c>
      <c r="EU306" s="39">
        <v>1420</v>
      </c>
      <c r="EV306" s="39">
        <v>690</v>
      </c>
      <c r="EW306" s="39">
        <v>40</v>
      </c>
      <c r="EX306" s="39" t="s">
        <v>334</v>
      </c>
      <c r="EY306" s="39">
        <v>62380</v>
      </c>
      <c r="EZ306" s="39">
        <v>15210</v>
      </c>
      <c r="FA306" s="39">
        <v>18210</v>
      </c>
      <c r="FB306" s="39">
        <v>16570</v>
      </c>
      <c r="FC306" s="39">
        <v>7370</v>
      </c>
      <c r="FD306" s="39">
        <v>3750</v>
      </c>
      <c r="FE306" s="39">
        <v>1420</v>
      </c>
      <c r="FF306" s="39">
        <v>690</v>
      </c>
      <c r="FG306" s="39">
        <v>40</v>
      </c>
      <c r="FH306" s="39" t="s">
        <v>334</v>
      </c>
      <c r="FI306" s="39">
        <v>63260</v>
      </c>
      <c r="FJ306" s="39">
        <v>15470</v>
      </c>
      <c r="FK306" s="39">
        <v>18440</v>
      </c>
      <c r="FL306" s="39">
        <v>16750</v>
      </c>
      <c r="FM306" s="39">
        <v>7420</v>
      </c>
      <c r="FN306" s="39">
        <v>3790</v>
      </c>
      <c r="FO306" s="39">
        <v>1440</v>
      </c>
      <c r="FP306" s="39">
        <v>700</v>
      </c>
      <c r="FQ306" s="39">
        <v>40</v>
      </c>
      <c r="FR306" s="39" t="s">
        <v>334</v>
      </c>
      <c r="FS306" s="39">
        <v>64050</v>
      </c>
      <c r="FT306" s="39">
        <v>15630</v>
      </c>
      <c r="FU306" s="39">
        <v>18670</v>
      </c>
      <c r="FV306" s="39">
        <v>16840</v>
      </c>
      <c r="FW306" s="39">
        <v>7450</v>
      </c>
      <c r="FX306" s="39">
        <v>3800</v>
      </c>
      <c r="FY306" s="39">
        <v>1450</v>
      </c>
      <c r="FZ306" s="39">
        <v>710</v>
      </c>
      <c r="GA306" s="39">
        <v>40</v>
      </c>
      <c r="GB306" s="39" t="s">
        <v>334</v>
      </c>
      <c r="GC306" s="39">
        <v>64580</v>
      </c>
      <c r="GD306" s="39">
        <v>15800</v>
      </c>
      <c r="GE306" s="39">
        <v>18970</v>
      </c>
      <c r="GF306" s="39">
        <v>16910</v>
      </c>
      <c r="GG306" s="39">
        <v>7490</v>
      </c>
      <c r="GH306" s="39">
        <v>3820</v>
      </c>
      <c r="GI306" s="39">
        <v>1450</v>
      </c>
      <c r="GJ306" s="39">
        <v>710</v>
      </c>
      <c r="GK306" s="39">
        <v>40</v>
      </c>
      <c r="GL306" s="39" t="s">
        <v>334</v>
      </c>
      <c r="GM306" s="39">
        <v>65180</v>
      </c>
      <c r="GN306" s="39">
        <v>15920</v>
      </c>
      <c r="GO306" s="39">
        <v>19030</v>
      </c>
      <c r="GP306" s="39">
        <v>16990</v>
      </c>
      <c r="GQ306" s="39">
        <v>7520</v>
      </c>
      <c r="GR306" s="39">
        <v>3830</v>
      </c>
      <c r="GS306" s="39">
        <v>1450</v>
      </c>
      <c r="GT306" s="39">
        <v>700</v>
      </c>
      <c r="GU306" s="39">
        <v>40</v>
      </c>
      <c r="GV306" s="39" t="s">
        <v>334</v>
      </c>
      <c r="GW306" s="39">
        <v>65480</v>
      </c>
      <c r="GX306" s="39">
        <v>15960</v>
      </c>
      <c r="GY306" s="39">
        <v>19090</v>
      </c>
      <c r="GZ306" s="39">
        <v>17060</v>
      </c>
      <c r="HA306" s="39">
        <v>7530</v>
      </c>
      <c r="HB306" s="39">
        <v>3840</v>
      </c>
      <c r="HC306" s="39">
        <v>1460</v>
      </c>
      <c r="HD306" s="39">
        <v>700</v>
      </c>
      <c r="HE306" s="39">
        <v>30</v>
      </c>
      <c r="HF306" s="39" t="s">
        <v>334</v>
      </c>
      <c r="HG306" s="39">
        <v>65660</v>
      </c>
      <c r="HH306" s="39">
        <v>16010</v>
      </c>
      <c r="HI306" s="39">
        <v>19150</v>
      </c>
      <c r="HJ306" s="39">
        <v>17130</v>
      </c>
      <c r="HK306" s="39">
        <v>7620</v>
      </c>
      <c r="HL306" s="39">
        <v>3830</v>
      </c>
      <c r="HM306" s="39">
        <v>1460</v>
      </c>
      <c r="HN306" s="39">
        <v>710</v>
      </c>
      <c r="HO306" s="39">
        <v>30</v>
      </c>
      <c r="HP306" s="39" t="s">
        <v>334</v>
      </c>
      <c r="HQ306" s="39">
        <v>65930</v>
      </c>
      <c r="HR306" s="39">
        <v>16080</v>
      </c>
      <c r="HS306" s="39">
        <v>19230</v>
      </c>
      <c r="HT306" s="39">
        <v>17300</v>
      </c>
      <c r="HU306" s="39">
        <v>7620</v>
      </c>
      <c r="HV306" s="39">
        <v>3850</v>
      </c>
      <c r="HW306" s="39">
        <v>1480</v>
      </c>
      <c r="HX306" s="39">
        <v>720</v>
      </c>
      <c r="HY306" s="39">
        <v>30</v>
      </c>
      <c r="HZ306" s="39" t="s">
        <v>334</v>
      </c>
      <c r="IA306" s="39">
        <v>66310</v>
      </c>
      <c r="IB306" s="39">
        <v>16150</v>
      </c>
      <c r="IC306" s="39">
        <v>19340</v>
      </c>
      <c r="ID306" s="39">
        <v>17340</v>
      </c>
      <c r="IE306" s="39">
        <v>7660</v>
      </c>
      <c r="IF306" s="39">
        <v>3900</v>
      </c>
      <c r="IG306" s="39">
        <v>1470</v>
      </c>
      <c r="IH306" s="39">
        <v>730</v>
      </c>
      <c r="II306" s="39">
        <v>30</v>
      </c>
      <c r="IJ306" s="39" t="s">
        <v>334</v>
      </c>
      <c r="IK306" s="39">
        <v>66610</v>
      </c>
      <c r="IL306" s="39">
        <v>16180</v>
      </c>
      <c r="IM306" s="39">
        <v>19440</v>
      </c>
      <c r="IN306" s="39">
        <v>17430</v>
      </c>
      <c r="IO306" s="39">
        <v>7680</v>
      </c>
      <c r="IP306" s="39">
        <v>3920</v>
      </c>
      <c r="IQ306" s="39">
        <v>1490</v>
      </c>
      <c r="IR306" s="39">
        <v>740</v>
      </c>
      <c r="IS306" s="39">
        <v>30</v>
      </c>
      <c r="IT306" s="39" t="s">
        <v>334</v>
      </c>
      <c r="IU306" s="39">
        <v>66910</v>
      </c>
      <c r="IV306" s="39">
        <v>16220</v>
      </c>
      <c r="IW306" s="39">
        <v>19520</v>
      </c>
      <c r="IX306" s="39">
        <v>17530</v>
      </c>
      <c r="IY306" s="39">
        <v>7690</v>
      </c>
      <c r="IZ306" s="39">
        <v>3930</v>
      </c>
      <c r="JA306" s="39">
        <v>1490</v>
      </c>
      <c r="JB306" s="39">
        <v>740</v>
      </c>
      <c r="JC306" s="39">
        <v>30</v>
      </c>
      <c r="JD306" s="39" t="s">
        <v>334</v>
      </c>
      <c r="JE306" s="39">
        <v>67150</v>
      </c>
      <c r="JF306" s="39">
        <v>16230</v>
      </c>
      <c r="JG306" s="39">
        <v>19560</v>
      </c>
      <c r="JH306" s="39">
        <v>17580</v>
      </c>
      <c r="JI306" s="39">
        <v>7730</v>
      </c>
      <c r="JJ306" s="39">
        <v>3940</v>
      </c>
      <c r="JK306" s="39">
        <v>1500</v>
      </c>
      <c r="JL306" s="39">
        <v>750</v>
      </c>
      <c r="JM306" s="39">
        <v>30</v>
      </c>
      <c r="JN306" s="39" t="s">
        <v>334</v>
      </c>
      <c r="JO306" s="39">
        <v>67320</v>
      </c>
      <c r="JP306" s="39">
        <v>16270</v>
      </c>
      <c r="JQ306" s="39">
        <v>19590</v>
      </c>
      <c r="JR306" s="39">
        <v>17620</v>
      </c>
      <c r="JS306" s="39">
        <v>7780</v>
      </c>
      <c r="JT306" s="39">
        <v>3970</v>
      </c>
      <c r="JU306" s="39">
        <v>1510</v>
      </c>
      <c r="JV306" s="39">
        <v>770</v>
      </c>
      <c r="JW306" s="39">
        <v>40</v>
      </c>
      <c r="JX306" s="39" t="s">
        <v>334</v>
      </c>
      <c r="JY306" s="39">
        <v>67550</v>
      </c>
      <c r="JZ306" s="39">
        <v>16320</v>
      </c>
      <c r="KA306" s="39">
        <v>19640</v>
      </c>
      <c r="KB306" s="39">
        <v>17730</v>
      </c>
      <c r="KC306" s="39">
        <v>7830</v>
      </c>
      <c r="KD306" s="39">
        <v>4010</v>
      </c>
      <c r="KE306" s="39">
        <v>1550</v>
      </c>
      <c r="KF306" s="39">
        <v>780</v>
      </c>
      <c r="KG306" s="39">
        <v>30</v>
      </c>
      <c r="KH306" s="39" t="s">
        <v>334</v>
      </c>
      <c r="KI306" s="39">
        <v>67890</v>
      </c>
      <c r="KJ306" s="39">
        <v>16300</v>
      </c>
      <c r="KK306" s="39">
        <v>19710</v>
      </c>
      <c r="KL306" s="39">
        <v>17910</v>
      </c>
      <c r="KM306" s="39">
        <v>7900</v>
      </c>
      <c r="KN306" s="39">
        <v>4050</v>
      </c>
      <c r="KO306" s="39">
        <v>1580</v>
      </c>
      <c r="KP306" s="39">
        <v>800</v>
      </c>
      <c r="KQ306" s="39">
        <v>30</v>
      </c>
      <c r="KR306" s="39" t="s">
        <v>334</v>
      </c>
      <c r="KS306" s="39">
        <v>68280</v>
      </c>
      <c r="KT306" s="39">
        <v>16300</v>
      </c>
      <c r="KU306" s="39">
        <v>19830</v>
      </c>
      <c r="KV306" s="39">
        <v>18040</v>
      </c>
      <c r="KW306" s="39">
        <v>8030</v>
      </c>
      <c r="KX306" s="39">
        <v>4110</v>
      </c>
      <c r="KY306" s="39">
        <v>1610</v>
      </c>
      <c r="KZ306" s="39">
        <v>810</v>
      </c>
      <c r="LA306" s="39">
        <v>30</v>
      </c>
      <c r="LB306" s="39" t="s">
        <v>334</v>
      </c>
      <c r="LC306" s="39">
        <v>68770</v>
      </c>
      <c r="LD306" t="str">
        <f>INDEX(Lookup!$F$2:$F$375, MATCH(D306,Lookup!$A$2:$A$375,0))</f>
        <v>:</v>
      </c>
    </row>
    <row r="307" spans="2:316" ht="15" customHeight="1" x14ac:dyDescent="0.25">
      <c r="B307" s="1" t="s">
        <v>342</v>
      </c>
      <c r="C307" s="42">
        <v>2265</v>
      </c>
      <c r="D307" s="42" t="s">
        <v>941</v>
      </c>
      <c r="E307" s="37" t="s">
        <v>942</v>
      </c>
      <c r="F307" s="38">
        <v>1350</v>
      </c>
      <c r="G307" s="38">
        <v>2580</v>
      </c>
      <c r="H307" s="38">
        <v>12340</v>
      </c>
      <c r="I307" s="38">
        <v>11250</v>
      </c>
      <c r="J307" s="38">
        <v>6850</v>
      </c>
      <c r="K307" s="38">
        <v>4090</v>
      </c>
      <c r="L307" s="38">
        <v>2650</v>
      </c>
      <c r="M307" s="38">
        <v>220</v>
      </c>
      <c r="N307" s="38" t="s">
        <v>334</v>
      </c>
      <c r="O307" s="39">
        <v>41330</v>
      </c>
      <c r="P307" s="39">
        <v>1450</v>
      </c>
      <c r="Q307" s="39">
        <v>2780</v>
      </c>
      <c r="R307" s="39">
        <v>12270</v>
      </c>
      <c r="S307" s="39">
        <v>11190</v>
      </c>
      <c r="T307" s="39">
        <v>6860</v>
      </c>
      <c r="U307" s="39">
        <v>3980</v>
      </c>
      <c r="V307" s="39">
        <v>2610</v>
      </c>
      <c r="W307" s="39">
        <v>220</v>
      </c>
      <c r="X307" s="39" t="s">
        <v>334</v>
      </c>
      <c r="Y307" s="39">
        <v>41350</v>
      </c>
      <c r="Z307" s="39">
        <v>1580</v>
      </c>
      <c r="AA307" s="39">
        <v>3050</v>
      </c>
      <c r="AB307" s="39">
        <v>12290</v>
      </c>
      <c r="AC307" s="39">
        <v>11350</v>
      </c>
      <c r="AD307" s="39">
        <v>6870</v>
      </c>
      <c r="AE307" s="39">
        <v>3770</v>
      </c>
      <c r="AF307" s="39">
        <v>2620</v>
      </c>
      <c r="AG307" s="39">
        <v>210</v>
      </c>
      <c r="AH307" s="39" t="s">
        <v>334</v>
      </c>
      <c r="AI307" s="39">
        <v>41740</v>
      </c>
      <c r="AJ307" s="39">
        <v>1640</v>
      </c>
      <c r="AK307" s="39">
        <v>3220</v>
      </c>
      <c r="AL307" s="39">
        <v>12380</v>
      </c>
      <c r="AM307" s="39">
        <v>11320</v>
      </c>
      <c r="AN307" s="39">
        <v>6940</v>
      </c>
      <c r="AO307" s="39">
        <v>3800</v>
      </c>
      <c r="AP307" s="39">
        <v>2690</v>
      </c>
      <c r="AQ307" s="39">
        <v>220</v>
      </c>
      <c r="AR307" s="39" t="s">
        <v>334</v>
      </c>
      <c r="AS307" s="39">
        <v>42200</v>
      </c>
      <c r="AT307" s="39">
        <v>1700</v>
      </c>
      <c r="AU307" s="39">
        <v>3240</v>
      </c>
      <c r="AV307" s="39">
        <v>12420</v>
      </c>
      <c r="AW307" s="39">
        <v>11290</v>
      </c>
      <c r="AX307" s="39">
        <v>6970</v>
      </c>
      <c r="AY307" s="39">
        <v>3850</v>
      </c>
      <c r="AZ307" s="39">
        <v>2790</v>
      </c>
      <c r="BA307" s="39">
        <v>220</v>
      </c>
      <c r="BB307" s="39" t="s">
        <v>334</v>
      </c>
      <c r="BC307" s="39">
        <v>42480</v>
      </c>
      <c r="BD307" s="39">
        <v>1730</v>
      </c>
      <c r="BE307" s="39">
        <v>3270</v>
      </c>
      <c r="BF307" s="39">
        <v>12430</v>
      </c>
      <c r="BG307" s="39">
        <v>11310</v>
      </c>
      <c r="BH307" s="39">
        <v>6990</v>
      </c>
      <c r="BI307" s="39">
        <v>3930</v>
      </c>
      <c r="BJ307" s="39">
        <v>2980</v>
      </c>
      <c r="BK307" s="39">
        <v>240</v>
      </c>
      <c r="BL307" s="39" t="s">
        <v>334</v>
      </c>
      <c r="BM307" s="39">
        <v>42880</v>
      </c>
      <c r="BN307" s="39">
        <v>1750</v>
      </c>
      <c r="BO307" s="39">
        <v>3340</v>
      </c>
      <c r="BP307" s="39">
        <v>12490</v>
      </c>
      <c r="BQ307" s="39">
        <v>11350</v>
      </c>
      <c r="BR307" s="39">
        <v>7090</v>
      </c>
      <c r="BS307" s="39">
        <v>4040</v>
      </c>
      <c r="BT307" s="39">
        <v>3130</v>
      </c>
      <c r="BU307" s="39">
        <v>260</v>
      </c>
      <c r="BV307" s="39" t="s">
        <v>334</v>
      </c>
      <c r="BW307" s="39">
        <v>43450</v>
      </c>
      <c r="BX307" s="39">
        <v>1740</v>
      </c>
      <c r="BY307" s="39">
        <v>3370</v>
      </c>
      <c r="BZ307" s="39">
        <v>12540</v>
      </c>
      <c r="CA307" s="39">
        <v>11390</v>
      </c>
      <c r="CB307" s="39">
        <v>7180</v>
      </c>
      <c r="CC307" s="39">
        <v>4100</v>
      </c>
      <c r="CD307" s="39">
        <v>3240</v>
      </c>
      <c r="CE307" s="39">
        <v>260</v>
      </c>
      <c r="CF307" s="39" t="s">
        <v>334</v>
      </c>
      <c r="CG307" s="39">
        <v>43820</v>
      </c>
      <c r="CH307" s="39">
        <v>1710</v>
      </c>
      <c r="CI307" s="39">
        <v>3370</v>
      </c>
      <c r="CJ307" s="39">
        <v>12590</v>
      </c>
      <c r="CK307" s="39">
        <v>11440</v>
      </c>
      <c r="CL307" s="39">
        <v>7250</v>
      </c>
      <c r="CM307" s="39">
        <v>4150</v>
      </c>
      <c r="CN307" s="39">
        <v>3360</v>
      </c>
      <c r="CO307" s="39">
        <v>270</v>
      </c>
      <c r="CP307" s="39" t="s">
        <v>334</v>
      </c>
      <c r="CQ307" s="39">
        <v>44130</v>
      </c>
      <c r="CR307" s="39">
        <v>1710</v>
      </c>
      <c r="CS307" s="39">
        <v>3400</v>
      </c>
      <c r="CT307" s="39">
        <v>12630</v>
      </c>
      <c r="CU307" s="39">
        <v>11480</v>
      </c>
      <c r="CV307" s="39">
        <v>7360</v>
      </c>
      <c r="CW307" s="39">
        <v>4190</v>
      </c>
      <c r="CX307" s="39">
        <v>3470</v>
      </c>
      <c r="CY307" s="39">
        <v>280</v>
      </c>
      <c r="CZ307" s="39" t="s">
        <v>334</v>
      </c>
      <c r="DA307" s="39">
        <v>44510</v>
      </c>
      <c r="DB307" s="39">
        <v>1700</v>
      </c>
      <c r="DC307" s="39">
        <v>3440</v>
      </c>
      <c r="DD307" s="39">
        <v>12810</v>
      </c>
      <c r="DE307" s="39">
        <v>11500</v>
      </c>
      <c r="DF307" s="39">
        <v>7480</v>
      </c>
      <c r="DG307" s="39">
        <v>4260</v>
      </c>
      <c r="DH307" s="39">
        <v>3620</v>
      </c>
      <c r="DI307" s="39">
        <v>290</v>
      </c>
      <c r="DJ307" s="39" t="s">
        <v>334</v>
      </c>
      <c r="DK307" s="39">
        <v>45090</v>
      </c>
      <c r="DL307" s="39">
        <v>1660</v>
      </c>
      <c r="DM307" s="39">
        <v>3460</v>
      </c>
      <c r="DN307" s="39">
        <v>12920</v>
      </c>
      <c r="DO307" s="39">
        <v>11550</v>
      </c>
      <c r="DP307" s="39">
        <v>7540</v>
      </c>
      <c r="DQ307" s="39">
        <v>4310</v>
      </c>
      <c r="DR307" s="39">
        <v>3700</v>
      </c>
      <c r="DS307" s="39">
        <v>290</v>
      </c>
      <c r="DT307" s="39" t="s">
        <v>334</v>
      </c>
      <c r="DU307" s="39">
        <v>45430</v>
      </c>
      <c r="DV307" s="39">
        <v>1670</v>
      </c>
      <c r="DW307" s="39">
        <v>3500</v>
      </c>
      <c r="DX307" s="39">
        <v>13030</v>
      </c>
      <c r="DY307" s="39">
        <v>11700</v>
      </c>
      <c r="DZ307" s="39">
        <v>7660</v>
      </c>
      <c r="EA307" s="39">
        <v>4430</v>
      </c>
      <c r="EB307" s="39">
        <v>3820</v>
      </c>
      <c r="EC307" s="39">
        <v>300</v>
      </c>
      <c r="ED307" s="39" t="s">
        <v>334</v>
      </c>
      <c r="EE307" s="39">
        <v>46110</v>
      </c>
      <c r="EF307" s="39">
        <v>1660</v>
      </c>
      <c r="EG307" s="39">
        <v>3570</v>
      </c>
      <c r="EH307" s="39">
        <v>13110</v>
      </c>
      <c r="EI307" s="39">
        <v>11840</v>
      </c>
      <c r="EJ307" s="39">
        <v>7750</v>
      </c>
      <c r="EK307" s="39">
        <v>4490</v>
      </c>
      <c r="EL307" s="39">
        <v>3890</v>
      </c>
      <c r="EM307" s="39">
        <v>310</v>
      </c>
      <c r="EN307" s="39" t="s">
        <v>334</v>
      </c>
      <c r="EO307" s="39">
        <v>46610</v>
      </c>
      <c r="EP307" s="39">
        <v>1680</v>
      </c>
      <c r="EQ307" s="39">
        <v>3610</v>
      </c>
      <c r="ER307" s="39">
        <v>13250</v>
      </c>
      <c r="ES307" s="39">
        <v>11960</v>
      </c>
      <c r="ET307" s="39">
        <v>7860</v>
      </c>
      <c r="EU307" s="39">
        <v>4560</v>
      </c>
      <c r="EV307" s="39">
        <v>3980</v>
      </c>
      <c r="EW307" s="39">
        <v>320</v>
      </c>
      <c r="EX307" s="39" t="s">
        <v>334</v>
      </c>
      <c r="EY307" s="39">
        <v>47220</v>
      </c>
      <c r="EZ307" s="39">
        <v>1690</v>
      </c>
      <c r="FA307" s="39">
        <v>3660</v>
      </c>
      <c r="FB307" s="39">
        <v>13410</v>
      </c>
      <c r="FC307" s="39">
        <v>12090</v>
      </c>
      <c r="FD307" s="39">
        <v>8030</v>
      </c>
      <c r="FE307" s="39">
        <v>4640</v>
      </c>
      <c r="FF307" s="39">
        <v>4100</v>
      </c>
      <c r="FG307" s="39">
        <v>330</v>
      </c>
      <c r="FH307" s="39" t="s">
        <v>334</v>
      </c>
      <c r="FI307" s="39">
        <v>47940</v>
      </c>
      <c r="FJ307" s="39">
        <v>1690</v>
      </c>
      <c r="FK307" s="39">
        <v>3700</v>
      </c>
      <c r="FL307" s="39">
        <v>13690</v>
      </c>
      <c r="FM307" s="39">
        <v>12340</v>
      </c>
      <c r="FN307" s="39">
        <v>8140</v>
      </c>
      <c r="FO307" s="39">
        <v>4670</v>
      </c>
      <c r="FP307" s="39">
        <v>4160</v>
      </c>
      <c r="FQ307" s="39">
        <v>340</v>
      </c>
      <c r="FR307" s="39" t="s">
        <v>334</v>
      </c>
      <c r="FS307" s="39">
        <v>48730</v>
      </c>
      <c r="FT307" s="39">
        <v>1700</v>
      </c>
      <c r="FU307" s="39">
        <v>3730</v>
      </c>
      <c r="FV307" s="39">
        <v>13960</v>
      </c>
      <c r="FW307" s="39">
        <v>12470</v>
      </c>
      <c r="FX307" s="39">
        <v>8180</v>
      </c>
      <c r="FY307" s="39">
        <v>4680</v>
      </c>
      <c r="FZ307" s="39">
        <v>4200</v>
      </c>
      <c r="GA307" s="39">
        <v>350</v>
      </c>
      <c r="GB307" s="39" t="s">
        <v>334</v>
      </c>
      <c r="GC307" s="39">
        <v>49270</v>
      </c>
      <c r="GD307" s="39">
        <v>1710</v>
      </c>
      <c r="GE307" s="39">
        <v>3760</v>
      </c>
      <c r="GF307" s="39">
        <v>14110</v>
      </c>
      <c r="GG307" s="39">
        <v>12580</v>
      </c>
      <c r="GH307" s="39">
        <v>8290</v>
      </c>
      <c r="GI307" s="39">
        <v>4700</v>
      </c>
      <c r="GJ307" s="39">
        <v>4230</v>
      </c>
      <c r="GK307" s="39">
        <v>360</v>
      </c>
      <c r="GL307" s="39" t="s">
        <v>334</v>
      </c>
      <c r="GM307" s="39">
        <v>49740</v>
      </c>
      <c r="GN307" s="39">
        <v>1710</v>
      </c>
      <c r="GO307" s="39">
        <v>3770</v>
      </c>
      <c r="GP307" s="39">
        <v>14190</v>
      </c>
      <c r="GQ307" s="39">
        <v>12660</v>
      </c>
      <c r="GR307" s="39">
        <v>8310</v>
      </c>
      <c r="GS307" s="39">
        <v>4740</v>
      </c>
      <c r="GT307" s="39">
        <v>4260</v>
      </c>
      <c r="GU307" s="39">
        <v>370</v>
      </c>
      <c r="GV307" s="39" t="s">
        <v>334</v>
      </c>
      <c r="GW307" s="39">
        <v>50020</v>
      </c>
      <c r="GX307" s="39">
        <v>1710</v>
      </c>
      <c r="GY307" s="39">
        <v>3810</v>
      </c>
      <c r="GZ307" s="39">
        <v>14320</v>
      </c>
      <c r="HA307" s="39">
        <v>12700</v>
      </c>
      <c r="HB307" s="39">
        <v>8390</v>
      </c>
      <c r="HC307" s="39">
        <v>4790</v>
      </c>
      <c r="HD307" s="39">
        <v>4320</v>
      </c>
      <c r="HE307" s="39">
        <v>380</v>
      </c>
      <c r="HF307" s="39" t="s">
        <v>334</v>
      </c>
      <c r="HG307" s="39">
        <v>50410</v>
      </c>
      <c r="HH307" s="39">
        <v>1670</v>
      </c>
      <c r="HI307" s="39">
        <v>3820</v>
      </c>
      <c r="HJ307" s="39">
        <v>14510</v>
      </c>
      <c r="HK307" s="39">
        <v>12830</v>
      </c>
      <c r="HL307" s="39">
        <v>8490</v>
      </c>
      <c r="HM307" s="39">
        <v>4850</v>
      </c>
      <c r="HN307" s="39">
        <v>4400</v>
      </c>
      <c r="HO307" s="39">
        <v>380</v>
      </c>
      <c r="HP307" s="39" t="s">
        <v>334</v>
      </c>
      <c r="HQ307" s="39">
        <v>50950</v>
      </c>
      <c r="HR307" s="39">
        <v>1680</v>
      </c>
      <c r="HS307" s="39">
        <v>3850</v>
      </c>
      <c r="HT307" s="39">
        <v>14640</v>
      </c>
      <c r="HU307" s="39">
        <v>12990</v>
      </c>
      <c r="HV307" s="39">
        <v>8640</v>
      </c>
      <c r="HW307" s="39">
        <v>4900</v>
      </c>
      <c r="HX307" s="39">
        <v>4490</v>
      </c>
      <c r="HY307" s="39">
        <v>390</v>
      </c>
      <c r="HZ307" s="39" t="s">
        <v>334</v>
      </c>
      <c r="IA307" s="39">
        <v>51560</v>
      </c>
      <c r="IB307" s="39">
        <v>1700</v>
      </c>
      <c r="IC307" s="39">
        <v>3870</v>
      </c>
      <c r="ID307" s="39">
        <v>14810</v>
      </c>
      <c r="IE307" s="39">
        <v>13040</v>
      </c>
      <c r="IF307" s="39">
        <v>8780</v>
      </c>
      <c r="IG307" s="39">
        <v>4940</v>
      </c>
      <c r="IH307" s="39">
        <v>4600</v>
      </c>
      <c r="II307" s="39">
        <v>400</v>
      </c>
      <c r="IJ307" s="39" t="s">
        <v>334</v>
      </c>
      <c r="IK307" s="39">
        <v>52130</v>
      </c>
      <c r="IL307" s="39">
        <v>1710</v>
      </c>
      <c r="IM307" s="39">
        <v>3930</v>
      </c>
      <c r="IN307" s="39">
        <v>15160</v>
      </c>
      <c r="IO307" s="39">
        <v>13180</v>
      </c>
      <c r="IP307" s="39">
        <v>8970</v>
      </c>
      <c r="IQ307" s="39">
        <v>5040</v>
      </c>
      <c r="IR307" s="39">
        <v>4680</v>
      </c>
      <c r="IS307" s="39">
        <v>420</v>
      </c>
      <c r="IT307" s="39" t="s">
        <v>334</v>
      </c>
      <c r="IU307" s="39">
        <v>53080</v>
      </c>
      <c r="IV307" s="39">
        <v>1720</v>
      </c>
      <c r="IW307" s="39">
        <v>3940</v>
      </c>
      <c r="IX307" s="39">
        <v>15360</v>
      </c>
      <c r="IY307" s="39">
        <v>13440</v>
      </c>
      <c r="IZ307" s="39">
        <v>9100</v>
      </c>
      <c r="JA307" s="39">
        <v>5140</v>
      </c>
      <c r="JB307" s="39">
        <v>4730</v>
      </c>
      <c r="JC307" s="39">
        <v>420</v>
      </c>
      <c r="JD307" s="39" t="s">
        <v>334</v>
      </c>
      <c r="JE307" s="39">
        <v>53860</v>
      </c>
      <c r="JF307" s="39">
        <v>1740</v>
      </c>
      <c r="JG307" s="39">
        <v>3980</v>
      </c>
      <c r="JH307" s="39">
        <v>15670</v>
      </c>
      <c r="JI307" s="39">
        <v>13630</v>
      </c>
      <c r="JJ307" s="39">
        <v>9190</v>
      </c>
      <c r="JK307" s="39">
        <v>5210</v>
      </c>
      <c r="JL307" s="39">
        <v>4780</v>
      </c>
      <c r="JM307" s="39">
        <v>430</v>
      </c>
      <c r="JN307" s="39" t="s">
        <v>334</v>
      </c>
      <c r="JO307" s="39">
        <v>54630</v>
      </c>
      <c r="JP307" s="39">
        <v>1730</v>
      </c>
      <c r="JQ307" s="39">
        <v>4000</v>
      </c>
      <c r="JR307" s="39">
        <v>15770</v>
      </c>
      <c r="JS307" s="39">
        <v>13780</v>
      </c>
      <c r="JT307" s="39">
        <v>9260</v>
      </c>
      <c r="JU307" s="39">
        <v>5300</v>
      </c>
      <c r="JV307" s="39">
        <v>4830</v>
      </c>
      <c r="JW307" s="39">
        <v>440</v>
      </c>
      <c r="JX307" s="39" t="s">
        <v>334</v>
      </c>
      <c r="JY307" s="39">
        <v>55100</v>
      </c>
      <c r="JZ307" s="39">
        <v>1760</v>
      </c>
      <c r="KA307" s="39">
        <v>4030</v>
      </c>
      <c r="KB307" s="39">
        <v>15850</v>
      </c>
      <c r="KC307" s="39">
        <v>13900</v>
      </c>
      <c r="KD307" s="39">
        <v>9330</v>
      </c>
      <c r="KE307" s="39">
        <v>5340</v>
      </c>
      <c r="KF307" s="39">
        <v>4850</v>
      </c>
      <c r="KG307" s="39">
        <v>450</v>
      </c>
      <c r="KH307" s="39" t="s">
        <v>334</v>
      </c>
      <c r="KI307" s="39">
        <v>55490</v>
      </c>
      <c r="KJ307" s="39">
        <v>1760</v>
      </c>
      <c r="KK307" s="39">
        <v>4050</v>
      </c>
      <c r="KL307" s="39">
        <v>15940</v>
      </c>
      <c r="KM307" s="39">
        <v>14020</v>
      </c>
      <c r="KN307" s="39">
        <v>9430</v>
      </c>
      <c r="KO307" s="39">
        <v>5370</v>
      </c>
      <c r="KP307" s="39">
        <v>4900</v>
      </c>
      <c r="KQ307" s="39">
        <v>450</v>
      </c>
      <c r="KR307" s="39" t="s">
        <v>334</v>
      </c>
      <c r="KS307" s="39">
        <v>55920</v>
      </c>
      <c r="KT307" s="39">
        <v>1760</v>
      </c>
      <c r="KU307" s="39">
        <v>4060</v>
      </c>
      <c r="KV307" s="39">
        <v>16070</v>
      </c>
      <c r="KW307" s="39">
        <v>14180</v>
      </c>
      <c r="KX307" s="39">
        <v>9470</v>
      </c>
      <c r="KY307" s="39">
        <v>5450</v>
      </c>
      <c r="KZ307" s="39">
        <v>4960</v>
      </c>
      <c r="LA307" s="39">
        <v>460</v>
      </c>
      <c r="LB307" s="39" t="s">
        <v>334</v>
      </c>
      <c r="LC307" s="39">
        <v>56410</v>
      </c>
      <c r="LD307" t="str">
        <f>INDEX(Lookup!$F$2:$F$375, MATCH(D307,Lookup!$A$2:$A$375,0))</f>
        <v>:</v>
      </c>
    </row>
    <row r="308" spans="2:316" ht="15" customHeight="1" x14ac:dyDescent="0.25">
      <c r="B308" s="1" t="s">
        <v>342</v>
      </c>
      <c r="C308" s="42">
        <v>2270</v>
      </c>
      <c r="D308" s="42" t="s">
        <v>943</v>
      </c>
      <c r="E308" s="37" t="s">
        <v>944</v>
      </c>
      <c r="F308" s="38">
        <v>2680</v>
      </c>
      <c r="G308" s="38">
        <v>4040</v>
      </c>
      <c r="H308" s="38">
        <v>12050</v>
      </c>
      <c r="I308" s="38">
        <v>8610</v>
      </c>
      <c r="J308" s="38">
        <v>5890</v>
      </c>
      <c r="K308" s="38">
        <v>4110</v>
      </c>
      <c r="L308" s="38">
        <v>4370</v>
      </c>
      <c r="M308" s="38">
        <v>400</v>
      </c>
      <c r="N308" s="38" t="s">
        <v>334</v>
      </c>
      <c r="O308" s="39">
        <v>42160</v>
      </c>
      <c r="P308" s="39">
        <v>2820</v>
      </c>
      <c r="Q308" s="39">
        <v>4150</v>
      </c>
      <c r="R308" s="39">
        <v>12020</v>
      </c>
      <c r="S308" s="39">
        <v>8610</v>
      </c>
      <c r="T308" s="39">
        <v>5870</v>
      </c>
      <c r="U308" s="39">
        <v>4000</v>
      </c>
      <c r="V308" s="39">
        <v>4250</v>
      </c>
      <c r="W308" s="39">
        <v>400</v>
      </c>
      <c r="X308" s="39" t="s">
        <v>334</v>
      </c>
      <c r="Y308" s="39">
        <v>42120</v>
      </c>
      <c r="Z308" s="39">
        <v>3040</v>
      </c>
      <c r="AA308" s="39">
        <v>4280</v>
      </c>
      <c r="AB308" s="39">
        <v>12090</v>
      </c>
      <c r="AC308" s="39">
        <v>8710</v>
      </c>
      <c r="AD308" s="39">
        <v>5830</v>
      </c>
      <c r="AE308" s="39">
        <v>3950</v>
      </c>
      <c r="AF308" s="39">
        <v>4160</v>
      </c>
      <c r="AG308" s="39">
        <v>350</v>
      </c>
      <c r="AH308" s="39" t="s">
        <v>334</v>
      </c>
      <c r="AI308" s="39">
        <v>42410</v>
      </c>
      <c r="AJ308" s="39">
        <v>3160</v>
      </c>
      <c r="AK308" s="39">
        <v>4510</v>
      </c>
      <c r="AL308" s="39">
        <v>12210</v>
      </c>
      <c r="AM308" s="39">
        <v>8630</v>
      </c>
      <c r="AN308" s="39">
        <v>5820</v>
      </c>
      <c r="AO308" s="39">
        <v>3970</v>
      </c>
      <c r="AP308" s="39">
        <v>4130</v>
      </c>
      <c r="AQ308" s="39">
        <v>350</v>
      </c>
      <c r="AR308" s="39" t="s">
        <v>334</v>
      </c>
      <c r="AS308" s="39">
        <v>42780</v>
      </c>
      <c r="AT308" s="39">
        <v>3230</v>
      </c>
      <c r="AU308" s="39">
        <v>4580</v>
      </c>
      <c r="AV308" s="39">
        <v>12240</v>
      </c>
      <c r="AW308" s="39">
        <v>8680</v>
      </c>
      <c r="AX308" s="39">
        <v>5790</v>
      </c>
      <c r="AY308" s="39">
        <v>4020</v>
      </c>
      <c r="AZ308" s="39">
        <v>4160</v>
      </c>
      <c r="BA308" s="39">
        <v>350</v>
      </c>
      <c r="BB308" s="39" t="s">
        <v>334</v>
      </c>
      <c r="BC308" s="39">
        <v>43040</v>
      </c>
      <c r="BD308" s="39">
        <v>3270</v>
      </c>
      <c r="BE308" s="39">
        <v>4630</v>
      </c>
      <c r="BF308" s="39">
        <v>12330</v>
      </c>
      <c r="BG308" s="39">
        <v>8760</v>
      </c>
      <c r="BH308" s="39">
        <v>5800</v>
      </c>
      <c r="BI308" s="39">
        <v>4040</v>
      </c>
      <c r="BJ308" s="39">
        <v>4210</v>
      </c>
      <c r="BK308" s="39">
        <v>350</v>
      </c>
      <c r="BL308" s="39" t="s">
        <v>334</v>
      </c>
      <c r="BM308" s="39">
        <v>43400</v>
      </c>
      <c r="BN308" s="39">
        <v>3300</v>
      </c>
      <c r="BO308" s="39">
        <v>4680</v>
      </c>
      <c r="BP308" s="39">
        <v>12370</v>
      </c>
      <c r="BQ308" s="39">
        <v>8780</v>
      </c>
      <c r="BR308" s="39">
        <v>5830</v>
      </c>
      <c r="BS308" s="39">
        <v>4090</v>
      </c>
      <c r="BT308" s="39">
        <v>4280</v>
      </c>
      <c r="BU308" s="39">
        <v>350</v>
      </c>
      <c r="BV308" s="39" t="s">
        <v>334</v>
      </c>
      <c r="BW308" s="39">
        <v>43690</v>
      </c>
      <c r="BX308" s="39">
        <v>3300</v>
      </c>
      <c r="BY308" s="39">
        <v>4700</v>
      </c>
      <c r="BZ308" s="39">
        <v>12400</v>
      </c>
      <c r="CA308" s="39">
        <v>8820</v>
      </c>
      <c r="CB308" s="39">
        <v>5890</v>
      </c>
      <c r="CC308" s="39">
        <v>4150</v>
      </c>
      <c r="CD308" s="39">
        <v>4360</v>
      </c>
      <c r="CE308" s="39">
        <v>360</v>
      </c>
      <c r="CF308" s="39" t="s">
        <v>334</v>
      </c>
      <c r="CG308" s="39">
        <v>43990</v>
      </c>
      <c r="CH308" s="39">
        <v>3290</v>
      </c>
      <c r="CI308" s="39">
        <v>4740</v>
      </c>
      <c r="CJ308" s="39">
        <v>12430</v>
      </c>
      <c r="CK308" s="39">
        <v>8860</v>
      </c>
      <c r="CL308" s="39">
        <v>5920</v>
      </c>
      <c r="CM308" s="39">
        <v>4190</v>
      </c>
      <c r="CN308" s="39">
        <v>4390</v>
      </c>
      <c r="CO308" s="39">
        <v>370</v>
      </c>
      <c r="CP308" s="39" t="s">
        <v>334</v>
      </c>
      <c r="CQ308" s="39">
        <v>44180</v>
      </c>
      <c r="CR308" s="39">
        <v>3310</v>
      </c>
      <c r="CS308" s="39">
        <v>4770</v>
      </c>
      <c r="CT308" s="39">
        <v>12530</v>
      </c>
      <c r="CU308" s="39">
        <v>8910</v>
      </c>
      <c r="CV308" s="39">
        <v>5950</v>
      </c>
      <c r="CW308" s="39">
        <v>4210</v>
      </c>
      <c r="CX308" s="39">
        <v>4420</v>
      </c>
      <c r="CY308" s="39">
        <v>370</v>
      </c>
      <c r="CZ308" s="39" t="s">
        <v>334</v>
      </c>
      <c r="DA308" s="39">
        <v>44470</v>
      </c>
      <c r="DB308" s="39">
        <v>3320</v>
      </c>
      <c r="DC308" s="39">
        <v>4810</v>
      </c>
      <c r="DD308" s="39">
        <v>12630</v>
      </c>
      <c r="DE308" s="39">
        <v>8960</v>
      </c>
      <c r="DF308" s="39">
        <v>5980</v>
      </c>
      <c r="DG308" s="39">
        <v>4220</v>
      </c>
      <c r="DH308" s="39">
        <v>4480</v>
      </c>
      <c r="DI308" s="39">
        <v>390</v>
      </c>
      <c r="DJ308" s="39" t="s">
        <v>334</v>
      </c>
      <c r="DK308" s="39">
        <v>44790</v>
      </c>
      <c r="DL308" s="39">
        <v>3340</v>
      </c>
      <c r="DM308" s="39">
        <v>4880</v>
      </c>
      <c r="DN308" s="39">
        <v>12650</v>
      </c>
      <c r="DO308" s="39">
        <v>8940</v>
      </c>
      <c r="DP308" s="39">
        <v>6030</v>
      </c>
      <c r="DQ308" s="39">
        <v>4190</v>
      </c>
      <c r="DR308" s="39">
        <v>4520</v>
      </c>
      <c r="DS308" s="39">
        <v>400</v>
      </c>
      <c r="DT308" s="39" t="s">
        <v>334</v>
      </c>
      <c r="DU308" s="39">
        <v>44940</v>
      </c>
      <c r="DV308" s="39">
        <v>3390</v>
      </c>
      <c r="DW308" s="39">
        <v>4910</v>
      </c>
      <c r="DX308" s="39">
        <v>12770</v>
      </c>
      <c r="DY308" s="39">
        <v>9000</v>
      </c>
      <c r="DZ308" s="39">
        <v>6080</v>
      </c>
      <c r="EA308" s="39">
        <v>4230</v>
      </c>
      <c r="EB308" s="39">
        <v>4550</v>
      </c>
      <c r="EC308" s="39">
        <v>400</v>
      </c>
      <c r="ED308" s="39" t="s">
        <v>334</v>
      </c>
      <c r="EE308" s="39">
        <v>45330</v>
      </c>
      <c r="EF308" s="39">
        <v>3410</v>
      </c>
      <c r="EG308" s="39">
        <v>4950</v>
      </c>
      <c r="EH308" s="39">
        <v>12850</v>
      </c>
      <c r="EI308" s="39">
        <v>9060</v>
      </c>
      <c r="EJ308" s="39">
        <v>6140</v>
      </c>
      <c r="EK308" s="39">
        <v>4300</v>
      </c>
      <c r="EL308" s="39">
        <v>4620</v>
      </c>
      <c r="EM308" s="39">
        <v>410</v>
      </c>
      <c r="EN308" s="39" t="s">
        <v>334</v>
      </c>
      <c r="EO308" s="39">
        <v>45730</v>
      </c>
      <c r="EP308" s="39">
        <v>3430</v>
      </c>
      <c r="EQ308" s="39">
        <v>5020</v>
      </c>
      <c r="ER308" s="39">
        <v>12900</v>
      </c>
      <c r="ES308" s="39">
        <v>9170</v>
      </c>
      <c r="ET308" s="39">
        <v>6210</v>
      </c>
      <c r="EU308" s="39">
        <v>4380</v>
      </c>
      <c r="EV308" s="39">
        <v>4690</v>
      </c>
      <c r="EW308" s="39">
        <v>420</v>
      </c>
      <c r="EX308" s="39" t="s">
        <v>334</v>
      </c>
      <c r="EY308" s="39">
        <v>46220</v>
      </c>
      <c r="EZ308" s="39">
        <v>3460</v>
      </c>
      <c r="FA308" s="39">
        <v>5070</v>
      </c>
      <c r="FB308" s="39">
        <v>13010</v>
      </c>
      <c r="FC308" s="39">
        <v>9310</v>
      </c>
      <c r="FD308" s="39">
        <v>6300</v>
      </c>
      <c r="FE308" s="39">
        <v>4430</v>
      </c>
      <c r="FF308" s="39">
        <v>4770</v>
      </c>
      <c r="FG308" s="39">
        <v>430</v>
      </c>
      <c r="FH308" s="39" t="s">
        <v>334</v>
      </c>
      <c r="FI308" s="39">
        <v>46780</v>
      </c>
      <c r="FJ308" s="39">
        <v>3470</v>
      </c>
      <c r="FK308" s="39">
        <v>5110</v>
      </c>
      <c r="FL308" s="39">
        <v>13100</v>
      </c>
      <c r="FM308" s="39">
        <v>9460</v>
      </c>
      <c r="FN308" s="39">
        <v>6330</v>
      </c>
      <c r="FO308" s="39">
        <v>4420</v>
      </c>
      <c r="FP308" s="39">
        <v>4830</v>
      </c>
      <c r="FQ308" s="39">
        <v>440</v>
      </c>
      <c r="FR308" s="39" t="s">
        <v>334</v>
      </c>
      <c r="FS308" s="39">
        <v>47150</v>
      </c>
      <c r="FT308" s="39">
        <v>3440</v>
      </c>
      <c r="FU308" s="39">
        <v>5160</v>
      </c>
      <c r="FV308" s="39">
        <v>13170</v>
      </c>
      <c r="FW308" s="39">
        <v>9510</v>
      </c>
      <c r="FX308" s="39">
        <v>6340</v>
      </c>
      <c r="FY308" s="39">
        <v>4430</v>
      </c>
      <c r="FZ308" s="39">
        <v>4870</v>
      </c>
      <c r="GA308" s="39">
        <v>450</v>
      </c>
      <c r="GB308" s="39" t="s">
        <v>334</v>
      </c>
      <c r="GC308" s="39">
        <v>47360</v>
      </c>
      <c r="GD308" s="39">
        <v>3460</v>
      </c>
      <c r="GE308" s="39">
        <v>5210</v>
      </c>
      <c r="GF308" s="39">
        <v>13200</v>
      </c>
      <c r="GG308" s="39">
        <v>9560</v>
      </c>
      <c r="GH308" s="39">
        <v>6340</v>
      </c>
      <c r="GI308" s="39">
        <v>4430</v>
      </c>
      <c r="GJ308" s="39">
        <v>4890</v>
      </c>
      <c r="GK308" s="39">
        <v>460</v>
      </c>
      <c r="GL308" s="39" t="s">
        <v>334</v>
      </c>
      <c r="GM308" s="39">
        <v>47560</v>
      </c>
      <c r="GN308" s="39">
        <v>3490</v>
      </c>
      <c r="GO308" s="39">
        <v>5230</v>
      </c>
      <c r="GP308" s="39">
        <v>13250</v>
      </c>
      <c r="GQ308" s="39">
        <v>9690</v>
      </c>
      <c r="GR308" s="39">
        <v>6370</v>
      </c>
      <c r="GS308" s="39">
        <v>4450</v>
      </c>
      <c r="GT308" s="39">
        <v>4940</v>
      </c>
      <c r="GU308" s="39">
        <v>470</v>
      </c>
      <c r="GV308" s="39" t="s">
        <v>334</v>
      </c>
      <c r="GW308" s="39">
        <v>47890</v>
      </c>
      <c r="GX308" s="39">
        <v>3480</v>
      </c>
      <c r="GY308" s="39">
        <v>5170</v>
      </c>
      <c r="GZ308" s="39">
        <v>13250</v>
      </c>
      <c r="HA308" s="39">
        <v>9690</v>
      </c>
      <c r="HB308" s="39">
        <v>6400</v>
      </c>
      <c r="HC308" s="39">
        <v>4450</v>
      </c>
      <c r="HD308" s="39">
        <v>4980</v>
      </c>
      <c r="HE308" s="39">
        <v>480</v>
      </c>
      <c r="HF308" s="39" t="s">
        <v>334</v>
      </c>
      <c r="HG308" s="39">
        <v>47890</v>
      </c>
      <c r="HH308" s="39">
        <v>3410</v>
      </c>
      <c r="HI308" s="39">
        <v>5100</v>
      </c>
      <c r="HJ308" s="39">
        <v>13270</v>
      </c>
      <c r="HK308" s="39">
        <v>9710</v>
      </c>
      <c r="HL308" s="39">
        <v>6400</v>
      </c>
      <c r="HM308" s="39">
        <v>4450</v>
      </c>
      <c r="HN308" s="39">
        <v>4990</v>
      </c>
      <c r="HO308" s="39">
        <v>500</v>
      </c>
      <c r="HP308" s="39" t="s">
        <v>334</v>
      </c>
      <c r="HQ308" s="39">
        <v>47830</v>
      </c>
      <c r="HR308" s="39">
        <v>3380</v>
      </c>
      <c r="HS308" s="39">
        <v>5100</v>
      </c>
      <c r="HT308" s="39">
        <v>13300</v>
      </c>
      <c r="HU308" s="39">
        <v>9800</v>
      </c>
      <c r="HV308" s="39">
        <v>6410</v>
      </c>
      <c r="HW308" s="39">
        <v>4440</v>
      </c>
      <c r="HX308" s="39">
        <v>5030</v>
      </c>
      <c r="HY308" s="39">
        <v>510</v>
      </c>
      <c r="HZ308" s="39" t="s">
        <v>334</v>
      </c>
      <c r="IA308" s="39">
        <v>47980</v>
      </c>
      <c r="IB308" s="39">
        <v>3400</v>
      </c>
      <c r="IC308" s="39">
        <v>5130</v>
      </c>
      <c r="ID308" s="39">
        <v>13460</v>
      </c>
      <c r="IE308" s="39">
        <v>9870</v>
      </c>
      <c r="IF308" s="39">
        <v>6500</v>
      </c>
      <c r="IG308" s="39">
        <v>4480</v>
      </c>
      <c r="IH308" s="39">
        <v>5070</v>
      </c>
      <c r="II308" s="39">
        <v>520</v>
      </c>
      <c r="IJ308" s="39" t="s">
        <v>334</v>
      </c>
      <c r="IK308" s="39">
        <v>48430</v>
      </c>
      <c r="IL308" s="39">
        <v>3420</v>
      </c>
      <c r="IM308" s="39">
        <v>5140</v>
      </c>
      <c r="IN308" s="39">
        <v>13490</v>
      </c>
      <c r="IO308" s="39">
        <v>9930</v>
      </c>
      <c r="IP308" s="39">
        <v>6550</v>
      </c>
      <c r="IQ308" s="39">
        <v>4530</v>
      </c>
      <c r="IR308" s="39">
        <v>5130</v>
      </c>
      <c r="IS308" s="39">
        <v>530</v>
      </c>
      <c r="IT308" s="39" t="s">
        <v>334</v>
      </c>
      <c r="IU308" s="39">
        <v>48730</v>
      </c>
      <c r="IV308" s="39">
        <v>3420</v>
      </c>
      <c r="IW308" s="39">
        <v>5180</v>
      </c>
      <c r="IX308" s="39">
        <v>13520</v>
      </c>
      <c r="IY308" s="39">
        <v>10040</v>
      </c>
      <c r="IZ308" s="39">
        <v>6600</v>
      </c>
      <c r="JA308" s="39">
        <v>4560</v>
      </c>
      <c r="JB308" s="39">
        <v>5170</v>
      </c>
      <c r="JC308" s="39">
        <v>540</v>
      </c>
      <c r="JD308" s="39" t="s">
        <v>334</v>
      </c>
      <c r="JE308" s="39">
        <v>49030</v>
      </c>
      <c r="JF308" s="39">
        <v>3420</v>
      </c>
      <c r="JG308" s="39">
        <v>5230</v>
      </c>
      <c r="JH308" s="39">
        <v>13600</v>
      </c>
      <c r="JI308" s="39">
        <v>10130</v>
      </c>
      <c r="JJ308" s="39">
        <v>6670</v>
      </c>
      <c r="JK308" s="39">
        <v>4620</v>
      </c>
      <c r="JL308" s="39">
        <v>5200</v>
      </c>
      <c r="JM308" s="39">
        <v>550</v>
      </c>
      <c r="JN308" s="39" t="s">
        <v>334</v>
      </c>
      <c r="JO308" s="39">
        <v>49410</v>
      </c>
      <c r="JP308" s="39">
        <v>3450</v>
      </c>
      <c r="JQ308" s="39">
        <v>5280</v>
      </c>
      <c r="JR308" s="39">
        <v>13670</v>
      </c>
      <c r="JS308" s="39">
        <v>10320</v>
      </c>
      <c r="JT308" s="39">
        <v>6730</v>
      </c>
      <c r="JU308" s="39">
        <v>4700</v>
      </c>
      <c r="JV308" s="39">
        <v>5270</v>
      </c>
      <c r="JW308" s="39">
        <v>570</v>
      </c>
      <c r="JX308" s="39" t="s">
        <v>334</v>
      </c>
      <c r="JY308" s="39">
        <v>49980</v>
      </c>
      <c r="JZ308" s="39">
        <v>3470</v>
      </c>
      <c r="KA308" s="39">
        <v>5340</v>
      </c>
      <c r="KB308" s="39">
        <v>13800</v>
      </c>
      <c r="KC308" s="39">
        <v>10480</v>
      </c>
      <c r="KD308" s="39">
        <v>6820</v>
      </c>
      <c r="KE308" s="39">
        <v>4790</v>
      </c>
      <c r="KF308" s="39">
        <v>5320</v>
      </c>
      <c r="KG308" s="39">
        <v>580</v>
      </c>
      <c r="KH308" s="39" t="s">
        <v>334</v>
      </c>
      <c r="KI308" s="39">
        <v>50590</v>
      </c>
      <c r="KJ308" s="39">
        <v>3480</v>
      </c>
      <c r="KK308" s="39">
        <v>5400</v>
      </c>
      <c r="KL308" s="39">
        <v>13860</v>
      </c>
      <c r="KM308" s="39">
        <v>10600</v>
      </c>
      <c r="KN308" s="39">
        <v>6880</v>
      </c>
      <c r="KO308" s="39">
        <v>4880</v>
      </c>
      <c r="KP308" s="39">
        <v>5400</v>
      </c>
      <c r="KQ308" s="39">
        <v>590</v>
      </c>
      <c r="KR308" s="39" t="s">
        <v>334</v>
      </c>
      <c r="KS308" s="39">
        <v>51090</v>
      </c>
      <c r="KT308" s="39">
        <v>3480</v>
      </c>
      <c r="KU308" s="39">
        <v>5430</v>
      </c>
      <c r="KV308" s="39">
        <v>14010</v>
      </c>
      <c r="KW308" s="39">
        <v>10790</v>
      </c>
      <c r="KX308" s="39">
        <v>6990</v>
      </c>
      <c r="KY308" s="39">
        <v>5030</v>
      </c>
      <c r="KZ308" s="39">
        <v>5500</v>
      </c>
      <c r="LA308" s="39">
        <v>600</v>
      </c>
      <c r="LB308" s="39" t="s">
        <v>334</v>
      </c>
      <c r="LC308" s="39">
        <v>51810</v>
      </c>
      <c r="LD308" t="str">
        <f>INDEX(Lookup!$F$2:$F$375, MATCH(D308,Lookup!$A$2:$A$375,0))</f>
        <v>:</v>
      </c>
    </row>
    <row r="309" spans="2:316" ht="15" customHeight="1" x14ac:dyDescent="0.25">
      <c r="B309" s="1" t="s">
        <v>357</v>
      </c>
      <c r="C309" s="42" t="s">
        <v>331</v>
      </c>
      <c r="D309" s="42" t="s">
        <v>945</v>
      </c>
      <c r="E309" s="41" t="s">
        <v>946</v>
      </c>
      <c r="F309" s="38">
        <v>8310</v>
      </c>
      <c r="G309" s="38">
        <v>28950</v>
      </c>
      <c r="H309" s="38">
        <v>68090</v>
      </c>
      <c r="I309" s="38">
        <v>52260</v>
      </c>
      <c r="J309" s="38">
        <v>32990</v>
      </c>
      <c r="K309" s="38">
        <v>17040</v>
      </c>
      <c r="L309" s="38">
        <v>15930</v>
      </c>
      <c r="M309" s="38">
        <v>2150</v>
      </c>
      <c r="N309" s="38" t="s">
        <v>334</v>
      </c>
      <c r="O309" s="39">
        <v>225730</v>
      </c>
      <c r="P309" s="39">
        <v>8840</v>
      </c>
      <c r="Q309" s="39">
        <v>29440</v>
      </c>
      <c r="R309" s="39">
        <v>68620</v>
      </c>
      <c r="S309" s="39">
        <v>52650</v>
      </c>
      <c r="T309" s="39">
        <v>32950</v>
      </c>
      <c r="U309" s="39">
        <v>17070</v>
      </c>
      <c r="V309" s="39">
        <v>15790</v>
      </c>
      <c r="W309" s="39">
        <v>2060</v>
      </c>
      <c r="X309" s="39" t="s">
        <v>334</v>
      </c>
      <c r="Y309" s="39">
        <v>227410</v>
      </c>
      <c r="Z309" s="39">
        <v>10300</v>
      </c>
      <c r="AA309" s="39">
        <v>30830</v>
      </c>
      <c r="AB309" s="39">
        <v>69600</v>
      </c>
      <c r="AC309" s="39">
        <v>53400</v>
      </c>
      <c r="AD309" s="39">
        <v>33140</v>
      </c>
      <c r="AE309" s="39">
        <v>16980</v>
      </c>
      <c r="AF309" s="39">
        <v>15020</v>
      </c>
      <c r="AG309" s="39">
        <v>1950</v>
      </c>
      <c r="AH309" s="39" t="s">
        <v>334</v>
      </c>
      <c r="AI309" s="39">
        <v>231210</v>
      </c>
      <c r="AJ309" s="39">
        <v>10810</v>
      </c>
      <c r="AK309" s="39">
        <v>31610</v>
      </c>
      <c r="AL309" s="39">
        <v>70580</v>
      </c>
      <c r="AM309" s="39">
        <v>53810</v>
      </c>
      <c r="AN309" s="39">
        <v>33380</v>
      </c>
      <c r="AO309" s="39">
        <v>17270</v>
      </c>
      <c r="AP309" s="39">
        <v>15110</v>
      </c>
      <c r="AQ309" s="39">
        <v>1950</v>
      </c>
      <c r="AR309" s="39" t="s">
        <v>334</v>
      </c>
      <c r="AS309" s="39">
        <v>234520</v>
      </c>
      <c r="AT309" s="39">
        <v>11030</v>
      </c>
      <c r="AU309" s="39">
        <v>32580</v>
      </c>
      <c r="AV309" s="39">
        <v>70910</v>
      </c>
      <c r="AW309" s="39">
        <v>53990</v>
      </c>
      <c r="AX309" s="39">
        <v>33640</v>
      </c>
      <c r="AY309" s="39">
        <v>17570</v>
      </c>
      <c r="AZ309" s="39">
        <v>15300</v>
      </c>
      <c r="BA309" s="39">
        <v>1980</v>
      </c>
      <c r="BB309" s="39" t="s">
        <v>334</v>
      </c>
      <c r="BC309" s="39">
        <v>236990</v>
      </c>
      <c r="BD309" s="39">
        <v>11160</v>
      </c>
      <c r="BE309" s="39">
        <v>33080</v>
      </c>
      <c r="BF309" s="39">
        <v>71600</v>
      </c>
      <c r="BG309" s="39">
        <v>54300</v>
      </c>
      <c r="BH309" s="39">
        <v>34110</v>
      </c>
      <c r="BI309" s="39">
        <v>17840</v>
      </c>
      <c r="BJ309" s="39">
        <v>15570</v>
      </c>
      <c r="BK309" s="39">
        <v>2000</v>
      </c>
      <c r="BL309" s="39" t="s">
        <v>334</v>
      </c>
      <c r="BM309" s="39">
        <v>239660</v>
      </c>
      <c r="BN309" s="39">
        <v>11420</v>
      </c>
      <c r="BO309" s="39">
        <v>33460</v>
      </c>
      <c r="BP309" s="39">
        <v>71980</v>
      </c>
      <c r="BQ309" s="39">
        <v>54800</v>
      </c>
      <c r="BR309" s="39">
        <v>34450</v>
      </c>
      <c r="BS309" s="39">
        <v>18070</v>
      </c>
      <c r="BT309" s="39">
        <v>15810</v>
      </c>
      <c r="BU309" s="39">
        <v>2030</v>
      </c>
      <c r="BV309" s="39" t="s">
        <v>334</v>
      </c>
      <c r="BW309" s="39">
        <v>242010</v>
      </c>
      <c r="BX309" s="39">
        <v>11460</v>
      </c>
      <c r="BY309" s="39">
        <v>33760</v>
      </c>
      <c r="BZ309" s="39">
        <v>72440</v>
      </c>
      <c r="CA309" s="39">
        <v>55310</v>
      </c>
      <c r="CB309" s="39">
        <v>34960</v>
      </c>
      <c r="CC309" s="39">
        <v>18420</v>
      </c>
      <c r="CD309" s="39">
        <v>16080</v>
      </c>
      <c r="CE309" s="39">
        <v>2050</v>
      </c>
      <c r="CF309" s="39" t="s">
        <v>334</v>
      </c>
      <c r="CG309" s="39">
        <v>244480</v>
      </c>
      <c r="CH309" s="39">
        <v>11590</v>
      </c>
      <c r="CI309" s="39">
        <v>33950</v>
      </c>
      <c r="CJ309" s="39">
        <v>72930</v>
      </c>
      <c r="CK309" s="39">
        <v>55790</v>
      </c>
      <c r="CL309" s="39">
        <v>35690</v>
      </c>
      <c r="CM309" s="39">
        <v>18490</v>
      </c>
      <c r="CN309" s="39">
        <v>16190</v>
      </c>
      <c r="CO309" s="39">
        <v>2080</v>
      </c>
      <c r="CP309" s="39" t="s">
        <v>334</v>
      </c>
      <c r="CQ309" s="39">
        <v>246700</v>
      </c>
      <c r="CR309" s="39">
        <v>11590</v>
      </c>
      <c r="CS309" s="39">
        <v>34190</v>
      </c>
      <c r="CT309" s="39">
        <v>73470</v>
      </c>
      <c r="CU309" s="39">
        <v>56170</v>
      </c>
      <c r="CV309" s="39">
        <v>36020</v>
      </c>
      <c r="CW309" s="39">
        <v>18650</v>
      </c>
      <c r="CX309" s="39">
        <v>16340</v>
      </c>
      <c r="CY309" s="39">
        <v>2090</v>
      </c>
      <c r="CZ309" s="39" t="s">
        <v>334</v>
      </c>
      <c r="DA309" s="39">
        <v>248510</v>
      </c>
      <c r="DB309" s="39">
        <v>11790</v>
      </c>
      <c r="DC309" s="39">
        <v>34480</v>
      </c>
      <c r="DD309" s="39">
        <v>74070</v>
      </c>
      <c r="DE309" s="39">
        <v>56660</v>
      </c>
      <c r="DF309" s="39">
        <v>36400</v>
      </c>
      <c r="DG309" s="39">
        <v>19000</v>
      </c>
      <c r="DH309" s="39">
        <v>16520</v>
      </c>
      <c r="DI309" s="39">
        <v>2120</v>
      </c>
      <c r="DJ309" s="39" t="s">
        <v>334</v>
      </c>
      <c r="DK309" s="39">
        <v>251030</v>
      </c>
      <c r="DL309" s="39">
        <v>11920</v>
      </c>
      <c r="DM309" s="39">
        <v>34720</v>
      </c>
      <c r="DN309" s="39">
        <v>74620</v>
      </c>
      <c r="DO309" s="39">
        <v>57160</v>
      </c>
      <c r="DP309" s="39">
        <v>36750</v>
      </c>
      <c r="DQ309" s="39">
        <v>19220</v>
      </c>
      <c r="DR309" s="39">
        <v>16590</v>
      </c>
      <c r="DS309" s="39">
        <v>2130</v>
      </c>
      <c r="DT309" s="39" t="s">
        <v>334</v>
      </c>
      <c r="DU309" s="39">
        <v>253120</v>
      </c>
      <c r="DV309" s="39">
        <v>11940</v>
      </c>
      <c r="DW309" s="39">
        <v>35220</v>
      </c>
      <c r="DX309" s="39">
        <v>75260</v>
      </c>
      <c r="DY309" s="39">
        <v>57730</v>
      </c>
      <c r="DZ309" s="39">
        <v>37180</v>
      </c>
      <c r="EA309" s="39">
        <v>19420</v>
      </c>
      <c r="EB309" s="39">
        <v>16620</v>
      </c>
      <c r="EC309" s="39">
        <v>2140</v>
      </c>
      <c r="ED309" s="39" t="s">
        <v>334</v>
      </c>
      <c r="EE309" s="39">
        <v>255510</v>
      </c>
      <c r="EF309" s="39">
        <v>12260</v>
      </c>
      <c r="EG309" s="39">
        <v>35700</v>
      </c>
      <c r="EH309" s="39">
        <v>76380</v>
      </c>
      <c r="EI309" s="39">
        <v>58220</v>
      </c>
      <c r="EJ309" s="39">
        <v>37490</v>
      </c>
      <c r="EK309" s="39">
        <v>19620</v>
      </c>
      <c r="EL309" s="39">
        <v>16720</v>
      </c>
      <c r="EM309" s="39">
        <v>2180</v>
      </c>
      <c r="EN309" s="39" t="s">
        <v>334</v>
      </c>
      <c r="EO309" s="39">
        <v>258570</v>
      </c>
      <c r="EP309" s="39">
        <v>12400</v>
      </c>
      <c r="EQ309" s="39">
        <v>36690</v>
      </c>
      <c r="ER309" s="39">
        <v>77470</v>
      </c>
      <c r="ES309" s="39">
        <v>58690</v>
      </c>
      <c r="ET309" s="39">
        <v>37830</v>
      </c>
      <c r="EU309" s="39">
        <v>19750</v>
      </c>
      <c r="EV309" s="39">
        <v>16850</v>
      </c>
      <c r="EW309" s="39">
        <v>2220</v>
      </c>
      <c r="EX309" s="39" t="s">
        <v>334</v>
      </c>
      <c r="EY309" s="39">
        <v>261900</v>
      </c>
      <c r="EZ309" s="39">
        <v>12570</v>
      </c>
      <c r="FA309" s="39">
        <v>37620</v>
      </c>
      <c r="FB309" s="39">
        <v>78520</v>
      </c>
      <c r="FC309" s="39">
        <v>59170</v>
      </c>
      <c r="FD309" s="39">
        <v>37950</v>
      </c>
      <c r="FE309" s="39">
        <v>19950</v>
      </c>
      <c r="FF309" s="39">
        <v>16870</v>
      </c>
      <c r="FG309" s="39">
        <v>2250</v>
      </c>
      <c r="FH309" s="39" t="s">
        <v>334</v>
      </c>
      <c r="FI309" s="39">
        <v>264910</v>
      </c>
      <c r="FJ309" s="39">
        <v>12670</v>
      </c>
      <c r="FK309" s="39">
        <v>38370</v>
      </c>
      <c r="FL309" s="39">
        <v>79140</v>
      </c>
      <c r="FM309" s="39">
        <v>59500</v>
      </c>
      <c r="FN309" s="39">
        <v>38180</v>
      </c>
      <c r="FO309" s="39">
        <v>20060</v>
      </c>
      <c r="FP309" s="39">
        <v>16950</v>
      </c>
      <c r="FQ309" s="39">
        <v>2280</v>
      </c>
      <c r="FR309" s="39" t="s">
        <v>334</v>
      </c>
      <c r="FS309" s="39">
        <v>267150</v>
      </c>
      <c r="FT309" s="39">
        <v>12690</v>
      </c>
      <c r="FU309" s="39">
        <v>38840</v>
      </c>
      <c r="FV309" s="39">
        <v>79790</v>
      </c>
      <c r="FW309" s="39">
        <v>59760</v>
      </c>
      <c r="FX309" s="39">
        <v>38230</v>
      </c>
      <c r="FY309" s="39">
        <v>20130</v>
      </c>
      <c r="FZ309" s="39">
        <v>17010</v>
      </c>
      <c r="GA309" s="39">
        <v>2280</v>
      </c>
      <c r="GB309" s="39" t="s">
        <v>334</v>
      </c>
      <c r="GC309" s="39">
        <v>268730</v>
      </c>
      <c r="GD309" s="39">
        <v>12710</v>
      </c>
      <c r="GE309" s="39">
        <v>39190</v>
      </c>
      <c r="GF309" s="39">
        <v>80510</v>
      </c>
      <c r="GG309" s="39">
        <v>60090</v>
      </c>
      <c r="GH309" s="39">
        <v>38490</v>
      </c>
      <c r="GI309" s="39">
        <v>20230</v>
      </c>
      <c r="GJ309" s="39">
        <v>17090</v>
      </c>
      <c r="GK309" s="39">
        <v>2310</v>
      </c>
      <c r="GL309" s="39" t="s">
        <v>334</v>
      </c>
      <c r="GM309" s="39">
        <v>270610</v>
      </c>
      <c r="GN309" s="39">
        <v>12760</v>
      </c>
      <c r="GO309" s="39">
        <v>39480</v>
      </c>
      <c r="GP309" s="39">
        <v>80960</v>
      </c>
      <c r="GQ309" s="39">
        <v>60360</v>
      </c>
      <c r="GR309" s="39">
        <v>38680</v>
      </c>
      <c r="GS309" s="39">
        <v>20340</v>
      </c>
      <c r="GT309" s="39">
        <v>17180</v>
      </c>
      <c r="GU309" s="39">
        <v>2310</v>
      </c>
      <c r="GV309" s="39" t="s">
        <v>334</v>
      </c>
      <c r="GW309" s="39">
        <v>272080</v>
      </c>
      <c r="GX309" s="39">
        <v>12930</v>
      </c>
      <c r="GY309" s="39">
        <v>39780</v>
      </c>
      <c r="GZ309" s="39">
        <v>81600</v>
      </c>
      <c r="HA309" s="39">
        <v>60740</v>
      </c>
      <c r="HB309" s="39">
        <v>38930</v>
      </c>
      <c r="HC309" s="39">
        <v>20460</v>
      </c>
      <c r="HD309" s="39">
        <v>17360</v>
      </c>
      <c r="HE309" s="39">
        <v>2350</v>
      </c>
      <c r="HF309" s="39" t="s">
        <v>334</v>
      </c>
      <c r="HG309" s="39">
        <v>274140</v>
      </c>
      <c r="HH309" s="39">
        <v>13080</v>
      </c>
      <c r="HI309" s="39">
        <v>39930</v>
      </c>
      <c r="HJ309" s="39">
        <v>82030</v>
      </c>
      <c r="HK309" s="39">
        <v>61270</v>
      </c>
      <c r="HL309" s="39">
        <v>39070</v>
      </c>
      <c r="HM309" s="39">
        <v>20640</v>
      </c>
      <c r="HN309" s="39">
        <v>17510</v>
      </c>
      <c r="HO309" s="39">
        <v>2390</v>
      </c>
      <c r="HP309" s="39" t="s">
        <v>334</v>
      </c>
      <c r="HQ309" s="39">
        <v>275920</v>
      </c>
      <c r="HR309" s="39">
        <v>13240</v>
      </c>
      <c r="HS309" s="39">
        <v>40340</v>
      </c>
      <c r="HT309" s="39">
        <v>82740</v>
      </c>
      <c r="HU309" s="39">
        <v>61740</v>
      </c>
      <c r="HV309" s="39">
        <v>39360</v>
      </c>
      <c r="HW309" s="39">
        <v>20820</v>
      </c>
      <c r="HX309" s="39">
        <v>17720</v>
      </c>
      <c r="HY309" s="39">
        <v>2430</v>
      </c>
      <c r="HZ309" s="39" t="s">
        <v>334</v>
      </c>
      <c r="IA309" s="39">
        <v>278380</v>
      </c>
      <c r="IB309" s="39">
        <v>13340</v>
      </c>
      <c r="IC309" s="39">
        <v>41040</v>
      </c>
      <c r="ID309" s="39">
        <v>83870</v>
      </c>
      <c r="IE309" s="39">
        <v>62540</v>
      </c>
      <c r="IF309" s="39">
        <v>39780</v>
      </c>
      <c r="IG309" s="39">
        <v>21110</v>
      </c>
      <c r="IH309" s="39">
        <v>17920</v>
      </c>
      <c r="II309" s="39">
        <v>2450</v>
      </c>
      <c r="IJ309" s="39" t="s">
        <v>334</v>
      </c>
      <c r="IK309" s="39">
        <v>282050</v>
      </c>
      <c r="IL309" s="39">
        <v>13490</v>
      </c>
      <c r="IM309" s="39">
        <v>41480</v>
      </c>
      <c r="IN309" s="39">
        <v>85000</v>
      </c>
      <c r="IO309" s="39">
        <v>63230</v>
      </c>
      <c r="IP309" s="39">
        <v>40380</v>
      </c>
      <c r="IQ309" s="39">
        <v>21450</v>
      </c>
      <c r="IR309" s="39">
        <v>18110</v>
      </c>
      <c r="IS309" s="39">
        <v>2480</v>
      </c>
      <c r="IT309" s="39" t="s">
        <v>334</v>
      </c>
      <c r="IU309" s="39">
        <v>285610</v>
      </c>
      <c r="IV309" s="39">
        <v>13590</v>
      </c>
      <c r="IW309" s="39">
        <v>41910</v>
      </c>
      <c r="IX309" s="39">
        <v>86040</v>
      </c>
      <c r="IY309" s="39">
        <v>63970</v>
      </c>
      <c r="IZ309" s="39">
        <v>40860</v>
      </c>
      <c r="JA309" s="39">
        <v>21870</v>
      </c>
      <c r="JB309" s="39">
        <v>18360</v>
      </c>
      <c r="JC309" s="39">
        <v>2520</v>
      </c>
      <c r="JD309" s="39" t="s">
        <v>334</v>
      </c>
      <c r="JE309" s="39">
        <v>289120</v>
      </c>
      <c r="JF309" s="39">
        <v>13780</v>
      </c>
      <c r="JG309" s="39">
        <v>42470</v>
      </c>
      <c r="JH309" s="39">
        <v>87170</v>
      </c>
      <c r="JI309" s="39">
        <v>64920</v>
      </c>
      <c r="JJ309" s="39">
        <v>41510</v>
      </c>
      <c r="JK309" s="39">
        <v>22310</v>
      </c>
      <c r="JL309" s="39">
        <v>18600</v>
      </c>
      <c r="JM309" s="39">
        <v>2560</v>
      </c>
      <c r="JN309" s="39" t="s">
        <v>334</v>
      </c>
      <c r="JO309" s="39">
        <v>293310</v>
      </c>
      <c r="JP309" s="39">
        <v>14080</v>
      </c>
      <c r="JQ309" s="39">
        <v>43110</v>
      </c>
      <c r="JR309" s="39">
        <v>88970</v>
      </c>
      <c r="JS309" s="39">
        <v>66180</v>
      </c>
      <c r="JT309" s="39">
        <v>42550</v>
      </c>
      <c r="JU309" s="39">
        <v>23060</v>
      </c>
      <c r="JV309" s="39">
        <v>18970</v>
      </c>
      <c r="JW309" s="39">
        <v>2580</v>
      </c>
      <c r="JX309" s="39" t="s">
        <v>334</v>
      </c>
      <c r="JY309" s="39">
        <v>299490</v>
      </c>
      <c r="JZ309" s="39">
        <v>14450</v>
      </c>
      <c r="KA309" s="39">
        <v>43700</v>
      </c>
      <c r="KB309" s="39">
        <v>90510</v>
      </c>
      <c r="KC309" s="39">
        <v>67250</v>
      </c>
      <c r="KD309" s="39">
        <v>43410</v>
      </c>
      <c r="KE309" s="39">
        <v>23720</v>
      </c>
      <c r="KF309" s="39">
        <v>19360</v>
      </c>
      <c r="KG309" s="39">
        <v>2620</v>
      </c>
      <c r="KH309" s="39" t="s">
        <v>334</v>
      </c>
      <c r="KI309" s="39">
        <v>305020</v>
      </c>
      <c r="KJ309" s="39">
        <v>14580</v>
      </c>
      <c r="KK309" s="39">
        <v>44300</v>
      </c>
      <c r="KL309" s="39">
        <v>91940</v>
      </c>
      <c r="KM309" s="39">
        <v>68180</v>
      </c>
      <c r="KN309" s="39">
        <v>44350</v>
      </c>
      <c r="KO309" s="39">
        <v>24390</v>
      </c>
      <c r="KP309" s="39">
        <v>19790</v>
      </c>
      <c r="KQ309" s="39">
        <v>2650</v>
      </c>
      <c r="KR309" s="39" t="s">
        <v>334</v>
      </c>
      <c r="KS309" s="39">
        <v>310180</v>
      </c>
      <c r="KT309" s="39">
        <v>14950</v>
      </c>
      <c r="KU309" s="39">
        <v>44920</v>
      </c>
      <c r="KV309" s="39">
        <v>93370</v>
      </c>
      <c r="KW309" s="39">
        <v>69110</v>
      </c>
      <c r="KX309" s="39">
        <v>45210</v>
      </c>
      <c r="KY309" s="39">
        <v>24940</v>
      </c>
      <c r="KZ309" s="39">
        <v>20140</v>
      </c>
      <c r="LA309" s="39">
        <v>2710</v>
      </c>
      <c r="LB309" s="39" t="s">
        <v>334</v>
      </c>
      <c r="LC309" s="39">
        <v>315340</v>
      </c>
      <c r="LD309" t="e">
        <f>INDEX(Lookup!$F$2:$F$375, MATCH(D309,Lookup!$A$2:$A$375,0))</f>
        <v>#N/A</v>
      </c>
    </row>
    <row r="310" spans="2:316" ht="15" customHeight="1" x14ac:dyDescent="0.25">
      <c r="B310" s="1" t="s">
        <v>342</v>
      </c>
      <c r="C310" s="42">
        <v>3105</v>
      </c>
      <c r="D310" s="42" t="s">
        <v>947</v>
      </c>
      <c r="E310" s="37" t="s">
        <v>948</v>
      </c>
      <c r="F310" s="38">
        <v>2880</v>
      </c>
      <c r="G310" s="38">
        <v>12110</v>
      </c>
      <c r="H310" s="38">
        <v>14270</v>
      </c>
      <c r="I310" s="38">
        <v>8830</v>
      </c>
      <c r="J310" s="38">
        <v>5790</v>
      </c>
      <c r="K310" s="38">
        <v>2480</v>
      </c>
      <c r="L310" s="38">
        <v>2000</v>
      </c>
      <c r="M310" s="38">
        <v>220</v>
      </c>
      <c r="N310" s="38" t="s">
        <v>334</v>
      </c>
      <c r="O310" s="39">
        <v>48570</v>
      </c>
      <c r="P310" s="39">
        <v>3030</v>
      </c>
      <c r="Q310" s="39">
        <v>12320</v>
      </c>
      <c r="R310" s="39">
        <v>14380</v>
      </c>
      <c r="S310" s="39">
        <v>8970</v>
      </c>
      <c r="T310" s="39">
        <v>5760</v>
      </c>
      <c r="U310" s="39">
        <v>2480</v>
      </c>
      <c r="V310" s="39">
        <v>2020</v>
      </c>
      <c r="W310" s="39">
        <v>220</v>
      </c>
      <c r="X310" s="39" t="s">
        <v>334</v>
      </c>
      <c r="Y310" s="39">
        <v>49170</v>
      </c>
      <c r="Z310" s="39">
        <v>3750</v>
      </c>
      <c r="AA310" s="39">
        <v>12600</v>
      </c>
      <c r="AB310" s="39">
        <v>14200</v>
      </c>
      <c r="AC310" s="39">
        <v>9060</v>
      </c>
      <c r="AD310" s="39">
        <v>5720</v>
      </c>
      <c r="AE310" s="39">
        <v>2490</v>
      </c>
      <c r="AF310" s="39">
        <v>1880</v>
      </c>
      <c r="AG310" s="39">
        <v>190</v>
      </c>
      <c r="AH310" s="39" t="s">
        <v>334</v>
      </c>
      <c r="AI310" s="39">
        <v>49890</v>
      </c>
      <c r="AJ310" s="39">
        <v>4000</v>
      </c>
      <c r="AK310" s="39">
        <v>12900</v>
      </c>
      <c r="AL310" s="39">
        <v>14200</v>
      </c>
      <c r="AM310" s="39">
        <v>9150</v>
      </c>
      <c r="AN310" s="39">
        <v>5850</v>
      </c>
      <c r="AO310" s="39">
        <v>2580</v>
      </c>
      <c r="AP310" s="39">
        <v>1910</v>
      </c>
      <c r="AQ310" s="39">
        <v>190</v>
      </c>
      <c r="AR310" s="39" t="s">
        <v>334</v>
      </c>
      <c r="AS310" s="39">
        <v>50790</v>
      </c>
      <c r="AT310" s="39">
        <v>4110</v>
      </c>
      <c r="AU310" s="39">
        <v>13180</v>
      </c>
      <c r="AV310" s="39">
        <v>14260</v>
      </c>
      <c r="AW310" s="39">
        <v>9130</v>
      </c>
      <c r="AX310" s="39">
        <v>5980</v>
      </c>
      <c r="AY310" s="39">
        <v>2650</v>
      </c>
      <c r="AZ310" s="39">
        <v>1930</v>
      </c>
      <c r="BA310" s="39">
        <v>190</v>
      </c>
      <c r="BB310" s="39" t="s">
        <v>334</v>
      </c>
      <c r="BC310" s="39">
        <v>51430</v>
      </c>
      <c r="BD310" s="39">
        <v>4240</v>
      </c>
      <c r="BE310" s="39">
        <v>13330</v>
      </c>
      <c r="BF310" s="39">
        <v>14540</v>
      </c>
      <c r="BG310" s="39">
        <v>8850</v>
      </c>
      <c r="BH310" s="39">
        <v>6110</v>
      </c>
      <c r="BI310" s="39">
        <v>2730</v>
      </c>
      <c r="BJ310" s="39">
        <v>2000</v>
      </c>
      <c r="BK310" s="39">
        <v>200</v>
      </c>
      <c r="BL310" s="39" t="s">
        <v>334</v>
      </c>
      <c r="BM310" s="39">
        <v>52000</v>
      </c>
      <c r="BN310" s="39">
        <v>4460</v>
      </c>
      <c r="BO310" s="39">
        <v>13290</v>
      </c>
      <c r="BP310" s="39">
        <v>14630</v>
      </c>
      <c r="BQ310" s="39">
        <v>8910</v>
      </c>
      <c r="BR310" s="39">
        <v>6190</v>
      </c>
      <c r="BS310" s="39">
        <v>2780</v>
      </c>
      <c r="BT310" s="39">
        <v>2030</v>
      </c>
      <c r="BU310" s="39">
        <v>200</v>
      </c>
      <c r="BV310" s="39" t="s">
        <v>334</v>
      </c>
      <c r="BW310" s="39">
        <v>52480</v>
      </c>
      <c r="BX310" s="39">
        <v>4460</v>
      </c>
      <c r="BY310" s="39">
        <v>13430</v>
      </c>
      <c r="BZ310" s="39">
        <v>14720</v>
      </c>
      <c r="CA310" s="39">
        <v>9040</v>
      </c>
      <c r="CB310" s="39">
        <v>6360</v>
      </c>
      <c r="CC310" s="39">
        <v>2860</v>
      </c>
      <c r="CD310" s="39">
        <v>2080</v>
      </c>
      <c r="CE310" s="39">
        <v>210</v>
      </c>
      <c r="CF310" s="39" t="s">
        <v>334</v>
      </c>
      <c r="CG310" s="39">
        <v>53160</v>
      </c>
      <c r="CH310" s="39">
        <v>4540</v>
      </c>
      <c r="CI310" s="39">
        <v>13470</v>
      </c>
      <c r="CJ310" s="39">
        <v>14900</v>
      </c>
      <c r="CK310" s="39">
        <v>9230</v>
      </c>
      <c r="CL310" s="39">
        <v>6580</v>
      </c>
      <c r="CM310" s="39">
        <v>2870</v>
      </c>
      <c r="CN310" s="39">
        <v>2120</v>
      </c>
      <c r="CO310" s="39">
        <v>210</v>
      </c>
      <c r="CP310" s="39" t="s">
        <v>334</v>
      </c>
      <c r="CQ310" s="39">
        <v>53920</v>
      </c>
      <c r="CR310" s="39">
        <v>4530</v>
      </c>
      <c r="CS310" s="39">
        <v>13570</v>
      </c>
      <c r="CT310" s="39">
        <v>15050</v>
      </c>
      <c r="CU310" s="39">
        <v>9330</v>
      </c>
      <c r="CV310" s="39">
        <v>6670</v>
      </c>
      <c r="CW310" s="39">
        <v>2920</v>
      </c>
      <c r="CX310" s="39">
        <v>2120</v>
      </c>
      <c r="CY310" s="39">
        <v>210</v>
      </c>
      <c r="CZ310" s="39" t="s">
        <v>334</v>
      </c>
      <c r="DA310" s="39">
        <v>54390</v>
      </c>
      <c r="DB310" s="39">
        <v>4610</v>
      </c>
      <c r="DC310" s="39">
        <v>13550</v>
      </c>
      <c r="DD310" s="39">
        <v>15270</v>
      </c>
      <c r="DE310" s="39">
        <v>9480</v>
      </c>
      <c r="DF310" s="39">
        <v>6770</v>
      </c>
      <c r="DG310" s="39">
        <v>3000</v>
      </c>
      <c r="DH310" s="39">
        <v>2160</v>
      </c>
      <c r="DI310" s="39">
        <v>210</v>
      </c>
      <c r="DJ310" s="39" t="s">
        <v>334</v>
      </c>
      <c r="DK310" s="39">
        <v>55040</v>
      </c>
      <c r="DL310" s="39">
        <v>4720</v>
      </c>
      <c r="DM310" s="39">
        <v>13520</v>
      </c>
      <c r="DN310" s="39">
        <v>15480</v>
      </c>
      <c r="DO310" s="39">
        <v>9620</v>
      </c>
      <c r="DP310" s="39">
        <v>6850</v>
      </c>
      <c r="DQ310" s="39">
        <v>3020</v>
      </c>
      <c r="DR310" s="39">
        <v>2190</v>
      </c>
      <c r="DS310" s="39">
        <v>210</v>
      </c>
      <c r="DT310" s="39" t="s">
        <v>334</v>
      </c>
      <c r="DU310" s="39">
        <v>55620</v>
      </c>
      <c r="DV310" s="39">
        <v>4760</v>
      </c>
      <c r="DW310" s="39">
        <v>13620</v>
      </c>
      <c r="DX310" s="39">
        <v>15540</v>
      </c>
      <c r="DY310" s="39">
        <v>9700</v>
      </c>
      <c r="DZ310" s="39">
        <v>6910</v>
      </c>
      <c r="EA310" s="39">
        <v>3040</v>
      </c>
      <c r="EB310" s="39">
        <v>2210</v>
      </c>
      <c r="EC310" s="39">
        <v>210</v>
      </c>
      <c r="ED310" s="39" t="s">
        <v>334</v>
      </c>
      <c r="EE310" s="39">
        <v>55980</v>
      </c>
      <c r="EF310" s="39">
        <v>4810</v>
      </c>
      <c r="EG310" s="39">
        <v>13740</v>
      </c>
      <c r="EH310" s="39">
        <v>15650</v>
      </c>
      <c r="EI310" s="39">
        <v>9800</v>
      </c>
      <c r="EJ310" s="39">
        <v>6970</v>
      </c>
      <c r="EK310" s="39">
        <v>3080</v>
      </c>
      <c r="EL310" s="39">
        <v>2230</v>
      </c>
      <c r="EM310" s="39">
        <v>220</v>
      </c>
      <c r="EN310" s="39" t="s">
        <v>334</v>
      </c>
      <c r="EO310" s="39">
        <v>56490</v>
      </c>
      <c r="EP310" s="39">
        <v>4900</v>
      </c>
      <c r="EQ310" s="39">
        <v>14030</v>
      </c>
      <c r="ER310" s="39">
        <v>15780</v>
      </c>
      <c r="ES310" s="39">
        <v>9930</v>
      </c>
      <c r="ET310" s="39">
        <v>7010</v>
      </c>
      <c r="EU310" s="39">
        <v>3090</v>
      </c>
      <c r="EV310" s="39">
        <v>2250</v>
      </c>
      <c r="EW310" s="39">
        <v>220</v>
      </c>
      <c r="EX310" s="39" t="s">
        <v>334</v>
      </c>
      <c r="EY310" s="39">
        <v>57210</v>
      </c>
      <c r="EZ310" s="39">
        <v>4960</v>
      </c>
      <c r="FA310" s="39">
        <v>14310</v>
      </c>
      <c r="FB310" s="39">
        <v>15930</v>
      </c>
      <c r="FC310" s="39">
        <v>10020</v>
      </c>
      <c r="FD310" s="39">
        <v>7010</v>
      </c>
      <c r="FE310" s="39">
        <v>3120</v>
      </c>
      <c r="FF310" s="39">
        <v>2250</v>
      </c>
      <c r="FG310" s="39">
        <v>220</v>
      </c>
      <c r="FH310" s="39" t="s">
        <v>334</v>
      </c>
      <c r="FI310" s="39">
        <v>57820</v>
      </c>
      <c r="FJ310" s="39">
        <v>5030</v>
      </c>
      <c r="FK310" s="39">
        <v>14520</v>
      </c>
      <c r="FL310" s="39">
        <v>15960</v>
      </c>
      <c r="FM310" s="39">
        <v>10050</v>
      </c>
      <c r="FN310" s="39">
        <v>7010</v>
      </c>
      <c r="FO310" s="39">
        <v>3160</v>
      </c>
      <c r="FP310" s="39">
        <v>2270</v>
      </c>
      <c r="FQ310" s="39">
        <v>220</v>
      </c>
      <c r="FR310" s="39" t="s">
        <v>334</v>
      </c>
      <c r="FS310" s="39">
        <v>58220</v>
      </c>
      <c r="FT310" s="39">
        <v>5130</v>
      </c>
      <c r="FU310" s="39">
        <v>14650</v>
      </c>
      <c r="FV310" s="39">
        <v>16030</v>
      </c>
      <c r="FW310" s="39">
        <v>10090</v>
      </c>
      <c r="FX310" s="39">
        <v>7040</v>
      </c>
      <c r="FY310" s="39">
        <v>3170</v>
      </c>
      <c r="FZ310" s="39">
        <v>2270</v>
      </c>
      <c r="GA310" s="39">
        <v>220</v>
      </c>
      <c r="GB310" s="39" t="s">
        <v>334</v>
      </c>
      <c r="GC310" s="39">
        <v>58610</v>
      </c>
      <c r="GD310" s="39">
        <v>5200</v>
      </c>
      <c r="GE310" s="39">
        <v>14750</v>
      </c>
      <c r="GF310" s="39">
        <v>16090</v>
      </c>
      <c r="GG310" s="39">
        <v>10130</v>
      </c>
      <c r="GH310" s="39">
        <v>7060</v>
      </c>
      <c r="GI310" s="39">
        <v>3190</v>
      </c>
      <c r="GJ310" s="39">
        <v>2280</v>
      </c>
      <c r="GK310" s="39">
        <v>220</v>
      </c>
      <c r="GL310" s="39" t="s">
        <v>334</v>
      </c>
      <c r="GM310" s="39">
        <v>58920</v>
      </c>
      <c r="GN310" s="39">
        <v>5220</v>
      </c>
      <c r="GO310" s="39">
        <v>14820</v>
      </c>
      <c r="GP310" s="39">
        <v>16160</v>
      </c>
      <c r="GQ310" s="39">
        <v>10190</v>
      </c>
      <c r="GR310" s="39">
        <v>7110</v>
      </c>
      <c r="GS310" s="39">
        <v>3220</v>
      </c>
      <c r="GT310" s="39">
        <v>2290</v>
      </c>
      <c r="GU310" s="39">
        <v>220</v>
      </c>
      <c r="GV310" s="39" t="s">
        <v>334</v>
      </c>
      <c r="GW310" s="39">
        <v>59240</v>
      </c>
      <c r="GX310" s="39">
        <v>5280</v>
      </c>
      <c r="GY310" s="39">
        <v>14920</v>
      </c>
      <c r="GZ310" s="39">
        <v>16270</v>
      </c>
      <c r="HA310" s="39">
        <v>10270</v>
      </c>
      <c r="HB310" s="39">
        <v>7150</v>
      </c>
      <c r="HC310" s="39">
        <v>3250</v>
      </c>
      <c r="HD310" s="39">
        <v>2330</v>
      </c>
      <c r="HE310" s="39">
        <v>230</v>
      </c>
      <c r="HF310" s="39" t="s">
        <v>334</v>
      </c>
      <c r="HG310" s="39">
        <v>59710</v>
      </c>
      <c r="HH310" s="39">
        <v>5310</v>
      </c>
      <c r="HI310" s="39">
        <v>15010</v>
      </c>
      <c r="HJ310" s="39">
        <v>16340</v>
      </c>
      <c r="HK310" s="39">
        <v>10370</v>
      </c>
      <c r="HL310" s="39">
        <v>7180</v>
      </c>
      <c r="HM310" s="39">
        <v>3290</v>
      </c>
      <c r="HN310" s="39">
        <v>2360</v>
      </c>
      <c r="HO310" s="39">
        <v>240</v>
      </c>
      <c r="HP310" s="39" t="s">
        <v>334</v>
      </c>
      <c r="HQ310" s="39">
        <v>60100</v>
      </c>
      <c r="HR310" s="39">
        <v>5390</v>
      </c>
      <c r="HS310" s="39">
        <v>15080</v>
      </c>
      <c r="HT310" s="39">
        <v>16460</v>
      </c>
      <c r="HU310" s="39">
        <v>10530</v>
      </c>
      <c r="HV310" s="39">
        <v>7260</v>
      </c>
      <c r="HW310" s="39">
        <v>3360</v>
      </c>
      <c r="HX310" s="39">
        <v>2400</v>
      </c>
      <c r="HY310" s="39">
        <v>240</v>
      </c>
      <c r="HZ310" s="39" t="s">
        <v>334</v>
      </c>
      <c r="IA310" s="39">
        <v>60720</v>
      </c>
      <c r="IB310" s="39">
        <v>5470</v>
      </c>
      <c r="IC310" s="39">
        <v>15270</v>
      </c>
      <c r="ID310" s="39">
        <v>16770</v>
      </c>
      <c r="IE310" s="39">
        <v>10730</v>
      </c>
      <c r="IF310" s="39">
        <v>7360</v>
      </c>
      <c r="IG310" s="39">
        <v>3440</v>
      </c>
      <c r="IH310" s="39">
        <v>2430</v>
      </c>
      <c r="II310" s="39">
        <v>240</v>
      </c>
      <c r="IJ310" s="39" t="s">
        <v>334</v>
      </c>
      <c r="IK310" s="39">
        <v>61710</v>
      </c>
      <c r="IL310" s="39">
        <v>5580</v>
      </c>
      <c r="IM310" s="39">
        <v>15410</v>
      </c>
      <c r="IN310" s="39">
        <v>17100</v>
      </c>
      <c r="IO310" s="39">
        <v>11040</v>
      </c>
      <c r="IP310" s="39">
        <v>7580</v>
      </c>
      <c r="IQ310" s="39">
        <v>3570</v>
      </c>
      <c r="IR310" s="39">
        <v>2480</v>
      </c>
      <c r="IS310" s="39">
        <v>250</v>
      </c>
      <c r="IT310" s="39" t="s">
        <v>334</v>
      </c>
      <c r="IU310" s="39">
        <v>63000</v>
      </c>
      <c r="IV310" s="39">
        <v>5690</v>
      </c>
      <c r="IW310" s="39">
        <v>15560</v>
      </c>
      <c r="IX310" s="39">
        <v>17430</v>
      </c>
      <c r="IY310" s="39">
        <v>11260</v>
      </c>
      <c r="IZ310" s="39">
        <v>7750</v>
      </c>
      <c r="JA310" s="39">
        <v>3660</v>
      </c>
      <c r="JB310" s="39">
        <v>2510</v>
      </c>
      <c r="JC310" s="39">
        <v>250</v>
      </c>
      <c r="JD310" s="39" t="s">
        <v>334</v>
      </c>
      <c r="JE310" s="39">
        <v>64100</v>
      </c>
      <c r="JF310" s="39">
        <v>5750</v>
      </c>
      <c r="JG310" s="39">
        <v>15770</v>
      </c>
      <c r="JH310" s="39">
        <v>17770</v>
      </c>
      <c r="JI310" s="39">
        <v>11570</v>
      </c>
      <c r="JJ310" s="39">
        <v>8000</v>
      </c>
      <c r="JK310" s="39">
        <v>3800</v>
      </c>
      <c r="JL310" s="39">
        <v>2550</v>
      </c>
      <c r="JM310" s="39">
        <v>250</v>
      </c>
      <c r="JN310" s="39" t="s">
        <v>334</v>
      </c>
      <c r="JO310" s="39">
        <v>65460</v>
      </c>
      <c r="JP310" s="39">
        <v>5880</v>
      </c>
      <c r="JQ310" s="39">
        <v>15950</v>
      </c>
      <c r="JR310" s="39">
        <v>18300</v>
      </c>
      <c r="JS310" s="39">
        <v>11890</v>
      </c>
      <c r="JT310" s="39">
        <v>8250</v>
      </c>
      <c r="JU310" s="39">
        <v>3990</v>
      </c>
      <c r="JV310" s="39">
        <v>2640</v>
      </c>
      <c r="JW310" s="39">
        <v>250</v>
      </c>
      <c r="JX310" s="39" t="s">
        <v>334</v>
      </c>
      <c r="JY310" s="39">
        <v>67150</v>
      </c>
      <c r="JZ310" s="39">
        <v>5980</v>
      </c>
      <c r="KA310" s="39">
        <v>16110</v>
      </c>
      <c r="KB310" s="39">
        <v>18640</v>
      </c>
      <c r="KC310" s="39">
        <v>12060</v>
      </c>
      <c r="KD310" s="39">
        <v>8490</v>
      </c>
      <c r="KE310" s="39">
        <v>4110</v>
      </c>
      <c r="KF310" s="39">
        <v>2710</v>
      </c>
      <c r="KG310" s="39">
        <v>260</v>
      </c>
      <c r="KH310" s="39" t="s">
        <v>334</v>
      </c>
      <c r="KI310" s="39">
        <v>68350</v>
      </c>
      <c r="KJ310" s="39">
        <v>6050</v>
      </c>
      <c r="KK310" s="39">
        <v>16320</v>
      </c>
      <c r="KL310" s="39">
        <v>19000</v>
      </c>
      <c r="KM310" s="39">
        <v>12300</v>
      </c>
      <c r="KN310" s="39">
        <v>8780</v>
      </c>
      <c r="KO310" s="39">
        <v>4250</v>
      </c>
      <c r="KP310" s="39">
        <v>2760</v>
      </c>
      <c r="KQ310" s="39">
        <v>260</v>
      </c>
      <c r="KR310" s="39" t="s">
        <v>334</v>
      </c>
      <c r="KS310" s="39">
        <v>69720</v>
      </c>
      <c r="KT310" s="39">
        <v>6150</v>
      </c>
      <c r="KU310" s="39">
        <v>16480</v>
      </c>
      <c r="KV310" s="39">
        <v>19340</v>
      </c>
      <c r="KW310" s="39">
        <v>12510</v>
      </c>
      <c r="KX310" s="39">
        <v>9010</v>
      </c>
      <c r="KY310" s="39">
        <v>4350</v>
      </c>
      <c r="KZ310" s="39">
        <v>2810</v>
      </c>
      <c r="LA310" s="39">
        <v>260</v>
      </c>
      <c r="LB310" s="39" t="s">
        <v>334</v>
      </c>
      <c r="LC310" s="39">
        <v>70920</v>
      </c>
      <c r="LD310" t="str">
        <f>INDEX(Lookup!$F$2:$F$375, MATCH(D310,Lookup!$A$2:$A$375,0))</f>
        <v>:</v>
      </c>
    </row>
    <row r="311" spans="2:316" ht="15" customHeight="1" x14ac:dyDescent="0.25">
      <c r="B311" s="1" t="s">
        <v>342</v>
      </c>
      <c r="C311" s="42">
        <v>3110</v>
      </c>
      <c r="D311" s="42" t="s">
        <v>949</v>
      </c>
      <c r="E311" s="37" t="s">
        <v>950</v>
      </c>
      <c r="F311" s="38">
        <v>1250</v>
      </c>
      <c r="G311" s="38">
        <v>5950</v>
      </c>
      <c r="H311" s="38">
        <v>15630</v>
      </c>
      <c r="I311" s="38">
        <v>12950</v>
      </c>
      <c r="J311" s="38">
        <v>5150</v>
      </c>
      <c r="K311" s="38">
        <v>2110</v>
      </c>
      <c r="L311" s="38">
        <v>3040</v>
      </c>
      <c r="M311" s="38">
        <v>600</v>
      </c>
      <c r="N311" s="38" t="s">
        <v>334</v>
      </c>
      <c r="O311" s="39">
        <v>46670</v>
      </c>
      <c r="P311" s="39">
        <v>1460</v>
      </c>
      <c r="Q311" s="39">
        <v>6050</v>
      </c>
      <c r="R311" s="39">
        <v>15530</v>
      </c>
      <c r="S311" s="39">
        <v>12990</v>
      </c>
      <c r="T311" s="39">
        <v>5140</v>
      </c>
      <c r="U311" s="39">
        <v>2130</v>
      </c>
      <c r="V311" s="39">
        <v>2980</v>
      </c>
      <c r="W311" s="39">
        <v>550</v>
      </c>
      <c r="X311" s="39" t="s">
        <v>334</v>
      </c>
      <c r="Y311" s="39">
        <v>46830</v>
      </c>
      <c r="Z311" s="39">
        <v>1760</v>
      </c>
      <c r="AA311" s="39">
        <v>6440</v>
      </c>
      <c r="AB311" s="39">
        <v>15950</v>
      </c>
      <c r="AC311" s="39">
        <v>13160</v>
      </c>
      <c r="AD311" s="39">
        <v>5250</v>
      </c>
      <c r="AE311" s="39">
        <v>2240</v>
      </c>
      <c r="AF311" s="39">
        <v>2850</v>
      </c>
      <c r="AG311" s="39">
        <v>540</v>
      </c>
      <c r="AH311" s="39" t="s">
        <v>334</v>
      </c>
      <c r="AI311" s="39">
        <v>48170</v>
      </c>
      <c r="AJ311" s="39">
        <v>1810</v>
      </c>
      <c r="AK311" s="39">
        <v>6710</v>
      </c>
      <c r="AL311" s="39">
        <v>16200</v>
      </c>
      <c r="AM311" s="39">
        <v>13370</v>
      </c>
      <c r="AN311" s="39">
        <v>5190</v>
      </c>
      <c r="AO311" s="39">
        <v>2250</v>
      </c>
      <c r="AP311" s="39">
        <v>2820</v>
      </c>
      <c r="AQ311" s="39">
        <v>540</v>
      </c>
      <c r="AR311" s="39" t="s">
        <v>334</v>
      </c>
      <c r="AS311" s="39">
        <v>48880</v>
      </c>
      <c r="AT311" s="39">
        <v>1920</v>
      </c>
      <c r="AU311" s="39">
        <v>6800</v>
      </c>
      <c r="AV311" s="39">
        <v>16280</v>
      </c>
      <c r="AW311" s="39">
        <v>13460</v>
      </c>
      <c r="AX311" s="39">
        <v>5200</v>
      </c>
      <c r="AY311" s="39">
        <v>2300</v>
      </c>
      <c r="AZ311" s="39">
        <v>2860</v>
      </c>
      <c r="BA311" s="39">
        <v>540</v>
      </c>
      <c r="BB311" s="39" t="s">
        <v>334</v>
      </c>
      <c r="BC311" s="39">
        <v>49350</v>
      </c>
      <c r="BD311" s="39">
        <v>1870</v>
      </c>
      <c r="BE311" s="39">
        <v>6990</v>
      </c>
      <c r="BF311" s="39">
        <v>16500</v>
      </c>
      <c r="BG311" s="39">
        <v>13780</v>
      </c>
      <c r="BH311" s="39">
        <v>5340</v>
      </c>
      <c r="BI311" s="39">
        <v>2360</v>
      </c>
      <c r="BJ311" s="39">
        <v>2900</v>
      </c>
      <c r="BK311" s="39">
        <v>540</v>
      </c>
      <c r="BL311" s="39" t="s">
        <v>334</v>
      </c>
      <c r="BM311" s="39">
        <v>50280</v>
      </c>
      <c r="BN311" s="39">
        <v>1890</v>
      </c>
      <c r="BO311" s="39">
        <v>7260</v>
      </c>
      <c r="BP311" s="39">
        <v>16540</v>
      </c>
      <c r="BQ311" s="39">
        <v>13980</v>
      </c>
      <c r="BR311" s="39">
        <v>5440</v>
      </c>
      <c r="BS311" s="39">
        <v>2380</v>
      </c>
      <c r="BT311" s="39">
        <v>2970</v>
      </c>
      <c r="BU311" s="39">
        <v>540</v>
      </c>
      <c r="BV311" s="39" t="s">
        <v>334</v>
      </c>
      <c r="BW311" s="39">
        <v>51010</v>
      </c>
      <c r="BX311" s="39">
        <v>1910</v>
      </c>
      <c r="BY311" s="39">
        <v>7340</v>
      </c>
      <c r="BZ311" s="39">
        <v>16710</v>
      </c>
      <c r="CA311" s="39">
        <v>14200</v>
      </c>
      <c r="CB311" s="39">
        <v>5570</v>
      </c>
      <c r="CC311" s="39">
        <v>2460</v>
      </c>
      <c r="CD311" s="39">
        <v>3030</v>
      </c>
      <c r="CE311" s="39">
        <v>550</v>
      </c>
      <c r="CF311" s="39" t="s">
        <v>334</v>
      </c>
      <c r="CG311" s="39">
        <v>51760</v>
      </c>
      <c r="CH311" s="39">
        <v>1920</v>
      </c>
      <c r="CI311" s="39">
        <v>7390</v>
      </c>
      <c r="CJ311" s="39">
        <v>16700</v>
      </c>
      <c r="CK311" s="39">
        <v>14370</v>
      </c>
      <c r="CL311" s="39">
        <v>5670</v>
      </c>
      <c r="CM311" s="39">
        <v>2440</v>
      </c>
      <c r="CN311" s="39">
        <v>3050</v>
      </c>
      <c r="CO311" s="39">
        <v>550</v>
      </c>
      <c r="CP311" s="39" t="s">
        <v>334</v>
      </c>
      <c r="CQ311" s="39">
        <v>52090</v>
      </c>
      <c r="CR311" s="39">
        <v>1930</v>
      </c>
      <c r="CS311" s="39">
        <v>7460</v>
      </c>
      <c r="CT311" s="39">
        <v>16820</v>
      </c>
      <c r="CU311" s="39">
        <v>14440</v>
      </c>
      <c r="CV311" s="39">
        <v>5840</v>
      </c>
      <c r="CW311" s="39">
        <v>2450</v>
      </c>
      <c r="CX311" s="39">
        <v>3120</v>
      </c>
      <c r="CY311" s="39">
        <v>550</v>
      </c>
      <c r="CZ311" s="39" t="s">
        <v>334</v>
      </c>
      <c r="DA311" s="39">
        <v>52620</v>
      </c>
      <c r="DB311" s="39">
        <v>1970</v>
      </c>
      <c r="DC311" s="39">
        <v>7600</v>
      </c>
      <c r="DD311" s="39">
        <v>16870</v>
      </c>
      <c r="DE311" s="39">
        <v>14550</v>
      </c>
      <c r="DF311" s="39">
        <v>5870</v>
      </c>
      <c r="DG311" s="39">
        <v>2490</v>
      </c>
      <c r="DH311" s="39">
        <v>3160</v>
      </c>
      <c r="DI311" s="39">
        <v>560</v>
      </c>
      <c r="DJ311" s="39" t="s">
        <v>334</v>
      </c>
      <c r="DK311" s="39">
        <v>53060</v>
      </c>
      <c r="DL311" s="39">
        <v>1960</v>
      </c>
      <c r="DM311" s="39">
        <v>7730</v>
      </c>
      <c r="DN311" s="39">
        <v>16920</v>
      </c>
      <c r="DO311" s="39">
        <v>14630</v>
      </c>
      <c r="DP311" s="39">
        <v>5980</v>
      </c>
      <c r="DQ311" s="39">
        <v>2570</v>
      </c>
      <c r="DR311" s="39">
        <v>3170</v>
      </c>
      <c r="DS311" s="39">
        <v>560</v>
      </c>
      <c r="DT311" s="39" t="s">
        <v>334</v>
      </c>
      <c r="DU311" s="39">
        <v>53520</v>
      </c>
      <c r="DV311" s="39">
        <v>2040</v>
      </c>
      <c r="DW311" s="39">
        <v>7940</v>
      </c>
      <c r="DX311" s="39">
        <v>17180</v>
      </c>
      <c r="DY311" s="39">
        <v>14900</v>
      </c>
      <c r="DZ311" s="39">
        <v>6130</v>
      </c>
      <c r="EA311" s="39">
        <v>2620</v>
      </c>
      <c r="EB311" s="39">
        <v>3190</v>
      </c>
      <c r="EC311" s="39">
        <v>560</v>
      </c>
      <c r="ED311" s="39" t="s">
        <v>334</v>
      </c>
      <c r="EE311" s="39">
        <v>54550</v>
      </c>
      <c r="EF311" s="39">
        <v>2270</v>
      </c>
      <c r="EG311" s="39">
        <v>8100</v>
      </c>
      <c r="EH311" s="39">
        <v>17520</v>
      </c>
      <c r="EI311" s="39">
        <v>15070</v>
      </c>
      <c r="EJ311" s="39">
        <v>6270</v>
      </c>
      <c r="EK311" s="39">
        <v>2630</v>
      </c>
      <c r="EL311" s="39">
        <v>3190</v>
      </c>
      <c r="EM311" s="39">
        <v>560</v>
      </c>
      <c r="EN311" s="39" t="s">
        <v>334</v>
      </c>
      <c r="EO311" s="39">
        <v>55600</v>
      </c>
      <c r="EP311" s="39">
        <v>2260</v>
      </c>
      <c r="EQ311" s="39">
        <v>8390</v>
      </c>
      <c r="ER311" s="39">
        <v>17940</v>
      </c>
      <c r="ES311" s="39">
        <v>15140</v>
      </c>
      <c r="ET311" s="39">
        <v>6380</v>
      </c>
      <c r="EU311" s="39">
        <v>2650</v>
      </c>
      <c r="EV311" s="39">
        <v>3200</v>
      </c>
      <c r="EW311" s="39">
        <v>560</v>
      </c>
      <c r="EX311" s="39" t="s">
        <v>334</v>
      </c>
      <c r="EY311" s="39">
        <v>56520</v>
      </c>
      <c r="EZ311" s="39">
        <v>2260</v>
      </c>
      <c r="FA311" s="39">
        <v>8550</v>
      </c>
      <c r="FB311" s="39">
        <v>18170</v>
      </c>
      <c r="FC311" s="39">
        <v>15290</v>
      </c>
      <c r="FD311" s="39">
        <v>6410</v>
      </c>
      <c r="FE311" s="39">
        <v>2690</v>
      </c>
      <c r="FF311" s="39">
        <v>3140</v>
      </c>
      <c r="FG311" s="39">
        <v>560</v>
      </c>
      <c r="FH311" s="39" t="s">
        <v>334</v>
      </c>
      <c r="FI311" s="39">
        <v>57070</v>
      </c>
      <c r="FJ311" s="39">
        <v>2250</v>
      </c>
      <c r="FK311" s="39">
        <v>8650</v>
      </c>
      <c r="FL311" s="39">
        <v>18340</v>
      </c>
      <c r="FM311" s="39">
        <v>15380</v>
      </c>
      <c r="FN311" s="39">
        <v>6570</v>
      </c>
      <c r="FO311" s="39">
        <v>2750</v>
      </c>
      <c r="FP311" s="39">
        <v>3130</v>
      </c>
      <c r="FQ311" s="39">
        <v>560</v>
      </c>
      <c r="FR311" s="39" t="s">
        <v>334</v>
      </c>
      <c r="FS311" s="39">
        <v>57640</v>
      </c>
      <c r="FT311" s="39">
        <v>2240</v>
      </c>
      <c r="FU311" s="39">
        <v>8800</v>
      </c>
      <c r="FV311" s="39">
        <v>18470</v>
      </c>
      <c r="FW311" s="39">
        <v>15440</v>
      </c>
      <c r="FX311" s="39">
        <v>6570</v>
      </c>
      <c r="FY311" s="39">
        <v>2760</v>
      </c>
      <c r="FZ311" s="39">
        <v>3150</v>
      </c>
      <c r="GA311" s="39">
        <v>570</v>
      </c>
      <c r="GB311" s="39" t="s">
        <v>334</v>
      </c>
      <c r="GC311" s="39">
        <v>57980</v>
      </c>
      <c r="GD311" s="39">
        <v>2200</v>
      </c>
      <c r="GE311" s="39">
        <v>8980</v>
      </c>
      <c r="GF311" s="39">
        <v>18630</v>
      </c>
      <c r="GG311" s="39">
        <v>15550</v>
      </c>
      <c r="GH311" s="39">
        <v>6740</v>
      </c>
      <c r="GI311" s="39">
        <v>2770</v>
      </c>
      <c r="GJ311" s="39">
        <v>3150</v>
      </c>
      <c r="GK311" s="39">
        <v>570</v>
      </c>
      <c r="GL311" s="39" t="s">
        <v>334</v>
      </c>
      <c r="GM311" s="39">
        <v>58570</v>
      </c>
      <c r="GN311" s="39">
        <v>2220</v>
      </c>
      <c r="GO311" s="39">
        <v>9060</v>
      </c>
      <c r="GP311" s="39">
        <v>18680</v>
      </c>
      <c r="GQ311" s="39">
        <v>15560</v>
      </c>
      <c r="GR311" s="39">
        <v>6770</v>
      </c>
      <c r="GS311" s="39">
        <v>2800</v>
      </c>
      <c r="GT311" s="39">
        <v>3150</v>
      </c>
      <c r="GU311" s="39">
        <v>570</v>
      </c>
      <c r="GV311" s="39" t="s">
        <v>334</v>
      </c>
      <c r="GW311" s="39">
        <v>58800</v>
      </c>
      <c r="GX311" s="39">
        <v>2320</v>
      </c>
      <c r="GY311" s="39">
        <v>9100</v>
      </c>
      <c r="GZ311" s="39">
        <v>18750</v>
      </c>
      <c r="HA311" s="39">
        <v>15630</v>
      </c>
      <c r="HB311" s="39">
        <v>6810</v>
      </c>
      <c r="HC311" s="39">
        <v>2780</v>
      </c>
      <c r="HD311" s="39">
        <v>3170</v>
      </c>
      <c r="HE311" s="39">
        <v>570</v>
      </c>
      <c r="HF311" s="39" t="s">
        <v>334</v>
      </c>
      <c r="HG311" s="39">
        <v>59150</v>
      </c>
      <c r="HH311" s="39">
        <v>2380</v>
      </c>
      <c r="HI311" s="39">
        <v>9060</v>
      </c>
      <c r="HJ311" s="39">
        <v>18790</v>
      </c>
      <c r="HK311" s="39">
        <v>15670</v>
      </c>
      <c r="HL311" s="39">
        <v>6820</v>
      </c>
      <c r="HM311" s="39">
        <v>2780</v>
      </c>
      <c r="HN311" s="39">
        <v>3200</v>
      </c>
      <c r="HO311" s="39">
        <v>580</v>
      </c>
      <c r="HP311" s="39" t="s">
        <v>334</v>
      </c>
      <c r="HQ311" s="39">
        <v>59270</v>
      </c>
      <c r="HR311" s="39">
        <v>2440</v>
      </c>
      <c r="HS311" s="39">
        <v>9210</v>
      </c>
      <c r="HT311" s="39">
        <v>18830</v>
      </c>
      <c r="HU311" s="39">
        <v>15730</v>
      </c>
      <c r="HV311" s="39">
        <v>6850</v>
      </c>
      <c r="HW311" s="39">
        <v>2790</v>
      </c>
      <c r="HX311" s="39">
        <v>3220</v>
      </c>
      <c r="HY311" s="39">
        <v>580</v>
      </c>
      <c r="HZ311" s="39" t="s">
        <v>334</v>
      </c>
      <c r="IA311" s="39">
        <v>59660</v>
      </c>
      <c r="IB311" s="39">
        <v>2450</v>
      </c>
      <c r="IC311" s="39">
        <v>9430</v>
      </c>
      <c r="ID311" s="39">
        <v>18950</v>
      </c>
      <c r="IE311" s="39">
        <v>15870</v>
      </c>
      <c r="IF311" s="39">
        <v>6920</v>
      </c>
      <c r="IG311" s="39">
        <v>2810</v>
      </c>
      <c r="IH311" s="39">
        <v>3240</v>
      </c>
      <c r="II311" s="39">
        <v>580</v>
      </c>
      <c r="IJ311" s="39" t="s">
        <v>334</v>
      </c>
      <c r="IK311" s="39">
        <v>60240</v>
      </c>
      <c r="IL311" s="39">
        <v>2440</v>
      </c>
      <c r="IM311" s="39">
        <v>9550</v>
      </c>
      <c r="IN311" s="39">
        <v>19040</v>
      </c>
      <c r="IO311" s="39">
        <v>15870</v>
      </c>
      <c r="IP311" s="39">
        <v>6970</v>
      </c>
      <c r="IQ311" s="39">
        <v>2820</v>
      </c>
      <c r="IR311" s="39">
        <v>3250</v>
      </c>
      <c r="IS311" s="39">
        <v>580</v>
      </c>
      <c r="IT311" s="39" t="s">
        <v>334</v>
      </c>
      <c r="IU311" s="39">
        <v>60510</v>
      </c>
      <c r="IV311" s="39">
        <v>2490</v>
      </c>
      <c r="IW311" s="39">
        <v>9590</v>
      </c>
      <c r="IX311" s="39">
        <v>19080</v>
      </c>
      <c r="IY311" s="39">
        <v>15890</v>
      </c>
      <c r="IZ311" s="39">
        <v>6990</v>
      </c>
      <c r="JA311" s="39">
        <v>2860</v>
      </c>
      <c r="JB311" s="39">
        <v>3260</v>
      </c>
      <c r="JC311" s="39">
        <v>600</v>
      </c>
      <c r="JD311" s="39" t="s">
        <v>334</v>
      </c>
      <c r="JE311" s="39">
        <v>60750</v>
      </c>
      <c r="JF311" s="39">
        <v>2570</v>
      </c>
      <c r="JG311" s="39">
        <v>9680</v>
      </c>
      <c r="JH311" s="39">
        <v>19240</v>
      </c>
      <c r="JI311" s="39">
        <v>15930</v>
      </c>
      <c r="JJ311" s="39">
        <v>7040</v>
      </c>
      <c r="JK311" s="39">
        <v>2870</v>
      </c>
      <c r="JL311" s="39">
        <v>3270</v>
      </c>
      <c r="JM311" s="39">
        <v>610</v>
      </c>
      <c r="JN311" s="39" t="s">
        <v>334</v>
      </c>
      <c r="JO311" s="39">
        <v>61200</v>
      </c>
      <c r="JP311" s="39">
        <v>2720</v>
      </c>
      <c r="JQ311" s="39">
        <v>9690</v>
      </c>
      <c r="JR311" s="39">
        <v>19310</v>
      </c>
      <c r="JS311" s="39">
        <v>15960</v>
      </c>
      <c r="JT311" s="39">
        <v>7230</v>
      </c>
      <c r="JU311" s="39">
        <v>2940</v>
      </c>
      <c r="JV311" s="39">
        <v>3280</v>
      </c>
      <c r="JW311" s="39">
        <v>610</v>
      </c>
      <c r="JX311" s="39" t="s">
        <v>334</v>
      </c>
      <c r="JY311" s="39">
        <v>61740</v>
      </c>
      <c r="JZ311" s="39">
        <v>3030</v>
      </c>
      <c r="KA311" s="39">
        <v>9800</v>
      </c>
      <c r="KB311" s="39">
        <v>19360</v>
      </c>
      <c r="KC311" s="39">
        <v>16000</v>
      </c>
      <c r="KD311" s="39">
        <v>7310</v>
      </c>
      <c r="KE311" s="39">
        <v>2990</v>
      </c>
      <c r="KF311" s="39">
        <v>3290</v>
      </c>
      <c r="KG311" s="39">
        <v>610</v>
      </c>
      <c r="KH311" s="39" t="s">
        <v>334</v>
      </c>
      <c r="KI311" s="39">
        <v>62390</v>
      </c>
      <c r="KJ311" s="39">
        <v>3060</v>
      </c>
      <c r="KK311" s="39">
        <v>9870</v>
      </c>
      <c r="KL311" s="39">
        <v>19430</v>
      </c>
      <c r="KM311" s="39">
        <v>16070</v>
      </c>
      <c r="KN311" s="39">
        <v>7410</v>
      </c>
      <c r="KO311" s="39">
        <v>3040</v>
      </c>
      <c r="KP311" s="39">
        <v>3320</v>
      </c>
      <c r="KQ311" s="39">
        <v>610</v>
      </c>
      <c r="KR311" s="39" t="s">
        <v>334</v>
      </c>
      <c r="KS311" s="39">
        <v>62800</v>
      </c>
      <c r="KT311" s="39">
        <v>3130</v>
      </c>
      <c r="KU311" s="39">
        <v>9940</v>
      </c>
      <c r="KV311" s="39">
        <v>19650</v>
      </c>
      <c r="KW311" s="39">
        <v>16170</v>
      </c>
      <c r="KX311" s="39">
        <v>7530</v>
      </c>
      <c r="KY311" s="39">
        <v>3090</v>
      </c>
      <c r="KZ311" s="39">
        <v>3340</v>
      </c>
      <c r="LA311" s="39">
        <v>610</v>
      </c>
      <c r="LB311" s="39" t="s">
        <v>334</v>
      </c>
      <c r="LC311" s="39">
        <v>63450</v>
      </c>
      <c r="LD311" t="str">
        <f>INDEX(Lookup!$F$2:$F$375, MATCH(D311,Lookup!$A$2:$A$375,0))</f>
        <v>:</v>
      </c>
    </row>
    <row r="312" spans="2:316" ht="15" customHeight="1" x14ac:dyDescent="0.25">
      <c r="B312" s="1" t="s">
        <v>342</v>
      </c>
      <c r="C312" s="42">
        <v>3115</v>
      </c>
      <c r="D312" s="42" t="s">
        <v>951</v>
      </c>
      <c r="E312" s="37" t="s">
        <v>952</v>
      </c>
      <c r="F312" s="38">
        <v>1770</v>
      </c>
      <c r="G312" s="38">
        <v>3600</v>
      </c>
      <c r="H312" s="38">
        <v>12680</v>
      </c>
      <c r="I312" s="38">
        <v>11770</v>
      </c>
      <c r="J312" s="38">
        <v>8690</v>
      </c>
      <c r="K312" s="38">
        <v>5240</v>
      </c>
      <c r="L312" s="38">
        <v>5360</v>
      </c>
      <c r="M312" s="38">
        <v>640</v>
      </c>
      <c r="N312" s="38" t="s">
        <v>334</v>
      </c>
      <c r="O312" s="39">
        <v>49750</v>
      </c>
      <c r="P312" s="39">
        <v>1840</v>
      </c>
      <c r="Q312" s="39">
        <v>3630</v>
      </c>
      <c r="R312" s="39">
        <v>12830</v>
      </c>
      <c r="S312" s="39">
        <v>11810</v>
      </c>
      <c r="T312" s="39">
        <v>8600</v>
      </c>
      <c r="U312" s="39">
        <v>5220</v>
      </c>
      <c r="V312" s="39">
        <v>5220</v>
      </c>
      <c r="W312" s="39">
        <v>610</v>
      </c>
      <c r="X312" s="39" t="s">
        <v>334</v>
      </c>
      <c r="Y312" s="39">
        <v>49750</v>
      </c>
      <c r="Z312" s="39">
        <v>2070</v>
      </c>
      <c r="AA312" s="39">
        <v>3820</v>
      </c>
      <c r="AB312" s="39">
        <v>13180</v>
      </c>
      <c r="AC312" s="39">
        <v>11940</v>
      </c>
      <c r="AD312" s="39">
        <v>8650</v>
      </c>
      <c r="AE312" s="39">
        <v>5120</v>
      </c>
      <c r="AF312" s="39">
        <v>5020</v>
      </c>
      <c r="AG312" s="39">
        <v>590</v>
      </c>
      <c r="AH312" s="39" t="s">
        <v>334</v>
      </c>
      <c r="AI312" s="39">
        <v>50380</v>
      </c>
      <c r="AJ312" s="39">
        <v>2120</v>
      </c>
      <c r="AK312" s="39">
        <v>3910</v>
      </c>
      <c r="AL312" s="39">
        <v>13610</v>
      </c>
      <c r="AM312" s="39">
        <v>12010</v>
      </c>
      <c r="AN312" s="39">
        <v>8740</v>
      </c>
      <c r="AO312" s="39">
        <v>5210</v>
      </c>
      <c r="AP312" s="39">
        <v>5060</v>
      </c>
      <c r="AQ312" s="39">
        <v>590</v>
      </c>
      <c r="AR312" s="39" t="s">
        <v>334</v>
      </c>
      <c r="AS312" s="39">
        <v>51240</v>
      </c>
      <c r="AT312" s="39">
        <v>2120</v>
      </c>
      <c r="AU312" s="39">
        <v>4310</v>
      </c>
      <c r="AV312" s="39">
        <v>13690</v>
      </c>
      <c r="AW312" s="39">
        <v>12060</v>
      </c>
      <c r="AX312" s="39">
        <v>8820</v>
      </c>
      <c r="AY312" s="39">
        <v>5290</v>
      </c>
      <c r="AZ312" s="39">
        <v>5130</v>
      </c>
      <c r="BA312" s="39">
        <v>610</v>
      </c>
      <c r="BB312" s="39" t="s">
        <v>334</v>
      </c>
      <c r="BC312" s="39">
        <v>52030</v>
      </c>
      <c r="BD312" s="39">
        <v>2140</v>
      </c>
      <c r="BE312" s="39">
        <v>4390</v>
      </c>
      <c r="BF312" s="39">
        <v>13780</v>
      </c>
      <c r="BG312" s="39">
        <v>12220</v>
      </c>
      <c r="BH312" s="39">
        <v>8920</v>
      </c>
      <c r="BI312" s="39">
        <v>5330</v>
      </c>
      <c r="BJ312" s="39">
        <v>5200</v>
      </c>
      <c r="BK312" s="39">
        <v>610</v>
      </c>
      <c r="BL312" s="39" t="s">
        <v>334</v>
      </c>
      <c r="BM312" s="39">
        <v>52610</v>
      </c>
      <c r="BN312" s="39">
        <v>2120</v>
      </c>
      <c r="BO312" s="39">
        <v>4430</v>
      </c>
      <c r="BP312" s="39">
        <v>13890</v>
      </c>
      <c r="BQ312" s="39">
        <v>12350</v>
      </c>
      <c r="BR312" s="39">
        <v>9000</v>
      </c>
      <c r="BS312" s="39">
        <v>5370</v>
      </c>
      <c r="BT312" s="39">
        <v>5240</v>
      </c>
      <c r="BU312" s="39">
        <v>630</v>
      </c>
      <c r="BV312" s="39" t="s">
        <v>334</v>
      </c>
      <c r="BW312" s="39">
        <v>53020</v>
      </c>
      <c r="BX312" s="39">
        <v>2150</v>
      </c>
      <c r="BY312" s="39">
        <v>4480</v>
      </c>
      <c r="BZ312" s="39">
        <v>14040</v>
      </c>
      <c r="CA312" s="39">
        <v>12420</v>
      </c>
      <c r="CB312" s="39">
        <v>9050</v>
      </c>
      <c r="CC312" s="39">
        <v>5450</v>
      </c>
      <c r="CD312" s="39">
        <v>5310</v>
      </c>
      <c r="CE312" s="39">
        <v>660</v>
      </c>
      <c r="CF312" s="39" t="s">
        <v>334</v>
      </c>
      <c r="CG312" s="39">
        <v>53550</v>
      </c>
      <c r="CH312" s="39">
        <v>2180</v>
      </c>
      <c r="CI312" s="39">
        <v>4510</v>
      </c>
      <c r="CJ312" s="39">
        <v>14200</v>
      </c>
      <c r="CK312" s="39">
        <v>12520</v>
      </c>
      <c r="CL312" s="39">
        <v>9100</v>
      </c>
      <c r="CM312" s="39">
        <v>5490</v>
      </c>
      <c r="CN312" s="39">
        <v>5310</v>
      </c>
      <c r="CO312" s="39">
        <v>670</v>
      </c>
      <c r="CP312" s="39" t="s">
        <v>334</v>
      </c>
      <c r="CQ312" s="39">
        <v>53980</v>
      </c>
      <c r="CR312" s="39">
        <v>2190</v>
      </c>
      <c r="CS312" s="39">
        <v>4510</v>
      </c>
      <c r="CT312" s="39">
        <v>14250</v>
      </c>
      <c r="CU312" s="39">
        <v>12550</v>
      </c>
      <c r="CV312" s="39">
        <v>9150</v>
      </c>
      <c r="CW312" s="39">
        <v>5520</v>
      </c>
      <c r="CX312" s="39">
        <v>5320</v>
      </c>
      <c r="CY312" s="39">
        <v>680</v>
      </c>
      <c r="CZ312" s="39" t="s">
        <v>334</v>
      </c>
      <c r="DA312" s="39">
        <v>54170</v>
      </c>
      <c r="DB312" s="39">
        <v>2200</v>
      </c>
      <c r="DC312" s="39">
        <v>4590</v>
      </c>
      <c r="DD312" s="39">
        <v>14320</v>
      </c>
      <c r="DE312" s="39">
        <v>12660</v>
      </c>
      <c r="DF312" s="39">
        <v>9220</v>
      </c>
      <c r="DG312" s="39">
        <v>5620</v>
      </c>
      <c r="DH312" s="39">
        <v>5360</v>
      </c>
      <c r="DI312" s="39">
        <v>690</v>
      </c>
      <c r="DJ312" s="39" t="s">
        <v>334</v>
      </c>
      <c r="DK312" s="39">
        <v>54650</v>
      </c>
      <c r="DL312" s="39">
        <v>2190</v>
      </c>
      <c r="DM312" s="39">
        <v>4610</v>
      </c>
      <c r="DN312" s="39">
        <v>14370</v>
      </c>
      <c r="DO312" s="39">
        <v>12740</v>
      </c>
      <c r="DP312" s="39">
        <v>9210</v>
      </c>
      <c r="DQ312" s="39">
        <v>5640</v>
      </c>
      <c r="DR312" s="39">
        <v>5370</v>
      </c>
      <c r="DS312" s="39">
        <v>700</v>
      </c>
      <c r="DT312" s="39" t="s">
        <v>334</v>
      </c>
      <c r="DU312" s="39">
        <v>54820</v>
      </c>
      <c r="DV312" s="39">
        <v>2200</v>
      </c>
      <c r="DW312" s="39">
        <v>4640</v>
      </c>
      <c r="DX312" s="39">
        <v>14410</v>
      </c>
      <c r="DY312" s="39">
        <v>12810</v>
      </c>
      <c r="DZ312" s="39">
        <v>9220</v>
      </c>
      <c r="EA312" s="39">
        <v>5670</v>
      </c>
      <c r="EB312" s="39">
        <v>5370</v>
      </c>
      <c r="EC312" s="39">
        <v>700</v>
      </c>
      <c r="ED312" s="39" t="s">
        <v>334</v>
      </c>
      <c r="EE312" s="39">
        <v>55000</v>
      </c>
      <c r="EF312" s="39">
        <v>2200</v>
      </c>
      <c r="EG312" s="39">
        <v>4700</v>
      </c>
      <c r="EH312" s="39">
        <v>14480</v>
      </c>
      <c r="EI312" s="39">
        <v>12790</v>
      </c>
      <c r="EJ312" s="39">
        <v>9180</v>
      </c>
      <c r="EK312" s="39">
        <v>5720</v>
      </c>
      <c r="EL312" s="39">
        <v>5390</v>
      </c>
      <c r="EM312" s="39">
        <v>710</v>
      </c>
      <c r="EN312" s="39" t="s">
        <v>334</v>
      </c>
      <c r="EO312" s="39">
        <v>55160</v>
      </c>
      <c r="EP312" s="39">
        <v>2230</v>
      </c>
      <c r="EQ312" s="39">
        <v>4750</v>
      </c>
      <c r="ER312" s="39">
        <v>14530</v>
      </c>
      <c r="ES312" s="39">
        <v>12840</v>
      </c>
      <c r="ET312" s="39">
        <v>9190</v>
      </c>
      <c r="EU312" s="39">
        <v>5740</v>
      </c>
      <c r="EV312" s="39">
        <v>5400</v>
      </c>
      <c r="EW312" s="39">
        <v>720</v>
      </c>
      <c r="EX312" s="39" t="s">
        <v>334</v>
      </c>
      <c r="EY312" s="39">
        <v>55400</v>
      </c>
      <c r="EZ312" s="39">
        <v>2230</v>
      </c>
      <c r="FA312" s="39">
        <v>4830</v>
      </c>
      <c r="FB312" s="39">
        <v>14670</v>
      </c>
      <c r="FC312" s="39">
        <v>12860</v>
      </c>
      <c r="FD312" s="39">
        <v>9200</v>
      </c>
      <c r="FE312" s="39">
        <v>5780</v>
      </c>
      <c r="FF312" s="39">
        <v>5420</v>
      </c>
      <c r="FG312" s="39">
        <v>740</v>
      </c>
      <c r="FH312" s="39" t="s">
        <v>334</v>
      </c>
      <c r="FI312" s="39">
        <v>55730</v>
      </c>
      <c r="FJ312" s="39">
        <v>2250</v>
      </c>
      <c r="FK312" s="39">
        <v>4900</v>
      </c>
      <c r="FL312" s="39">
        <v>14810</v>
      </c>
      <c r="FM312" s="39">
        <v>12910</v>
      </c>
      <c r="FN312" s="39">
        <v>9220</v>
      </c>
      <c r="FO312" s="39">
        <v>5800</v>
      </c>
      <c r="FP312" s="39">
        <v>5430</v>
      </c>
      <c r="FQ312" s="39">
        <v>750</v>
      </c>
      <c r="FR312" s="39" t="s">
        <v>334</v>
      </c>
      <c r="FS312" s="39">
        <v>56070</v>
      </c>
      <c r="FT312" s="39">
        <v>2220</v>
      </c>
      <c r="FU312" s="39">
        <v>4950</v>
      </c>
      <c r="FV312" s="39">
        <v>14910</v>
      </c>
      <c r="FW312" s="39">
        <v>12920</v>
      </c>
      <c r="FX312" s="39">
        <v>9230</v>
      </c>
      <c r="FY312" s="39">
        <v>5820</v>
      </c>
      <c r="FZ312" s="39">
        <v>5450</v>
      </c>
      <c r="GA312" s="39">
        <v>760</v>
      </c>
      <c r="GB312" s="39" t="s">
        <v>334</v>
      </c>
      <c r="GC312" s="39">
        <v>56250</v>
      </c>
      <c r="GD312" s="39">
        <v>2230</v>
      </c>
      <c r="GE312" s="39">
        <v>4970</v>
      </c>
      <c r="GF312" s="39">
        <v>15020</v>
      </c>
      <c r="GG312" s="39">
        <v>12950</v>
      </c>
      <c r="GH312" s="39">
        <v>9240</v>
      </c>
      <c r="GI312" s="39">
        <v>5830</v>
      </c>
      <c r="GJ312" s="39">
        <v>5470</v>
      </c>
      <c r="GK312" s="39">
        <v>770</v>
      </c>
      <c r="GL312" s="39" t="s">
        <v>334</v>
      </c>
      <c r="GM312" s="39">
        <v>56480</v>
      </c>
      <c r="GN312" s="39">
        <v>2230</v>
      </c>
      <c r="GO312" s="39">
        <v>5020</v>
      </c>
      <c r="GP312" s="39">
        <v>15140</v>
      </c>
      <c r="GQ312" s="39">
        <v>13020</v>
      </c>
      <c r="GR312" s="39">
        <v>9290</v>
      </c>
      <c r="GS312" s="39">
        <v>5850</v>
      </c>
      <c r="GT312" s="39">
        <v>5490</v>
      </c>
      <c r="GU312" s="39">
        <v>780</v>
      </c>
      <c r="GV312" s="39" t="s">
        <v>334</v>
      </c>
      <c r="GW312" s="39">
        <v>56800</v>
      </c>
      <c r="GX312" s="39">
        <v>2200</v>
      </c>
      <c r="GY312" s="39">
        <v>5080</v>
      </c>
      <c r="GZ312" s="39">
        <v>15360</v>
      </c>
      <c r="HA312" s="39">
        <v>13130</v>
      </c>
      <c r="HB312" s="39">
        <v>9380</v>
      </c>
      <c r="HC312" s="39">
        <v>5880</v>
      </c>
      <c r="HD312" s="39">
        <v>5520</v>
      </c>
      <c r="HE312" s="39">
        <v>790</v>
      </c>
      <c r="HF312" s="39" t="s">
        <v>334</v>
      </c>
      <c r="HG312" s="39">
        <v>57340</v>
      </c>
      <c r="HH312" s="39">
        <v>2180</v>
      </c>
      <c r="HI312" s="39">
        <v>5100</v>
      </c>
      <c r="HJ312" s="39">
        <v>15590</v>
      </c>
      <c r="HK312" s="39">
        <v>13270</v>
      </c>
      <c r="HL312" s="39">
        <v>9440</v>
      </c>
      <c r="HM312" s="39">
        <v>5910</v>
      </c>
      <c r="HN312" s="39">
        <v>5550</v>
      </c>
      <c r="HO312" s="39">
        <v>810</v>
      </c>
      <c r="HP312" s="39" t="s">
        <v>334</v>
      </c>
      <c r="HQ312" s="39">
        <v>57850</v>
      </c>
      <c r="HR312" s="39">
        <v>2180</v>
      </c>
      <c r="HS312" s="39">
        <v>5190</v>
      </c>
      <c r="HT312" s="39">
        <v>15880</v>
      </c>
      <c r="HU312" s="39">
        <v>13370</v>
      </c>
      <c r="HV312" s="39">
        <v>9520</v>
      </c>
      <c r="HW312" s="39">
        <v>5930</v>
      </c>
      <c r="HX312" s="39">
        <v>5590</v>
      </c>
      <c r="HY312" s="39">
        <v>820</v>
      </c>
      <c r="HZ312" s="39" t="s">
        <v>334</v>
      </c>
      <c r="IA312" s="39">
        <v>58480</v>
      </c>
      <c r="IB312" s="39">
        <v>2160</v>
      </c>
      <c r="IC312" s="39">
        <v>5330</v>
      </c>
      <c r="ID312" s="39">
        <v>16130</v>
      </c>
      <c r="IE312" s="39">
        <v>13470</v>
      </c>
      <c r="IF312" s="39">
        <v>9570</v>
      </c>
      <c r="IG312" s="39">
        <v>5960</v>
      </c>
      <c r="IH312" s="39">
        <v>5670</v>
      </c>
      <c r="II312" s="39">
        <v>830</v>
      </c>
      <c r="IJ312" s="39" t="s">
        <v>334</v>
      </c>
      <c r="IK312" s="39">
        <v>59110</v>
      </c>
      <c r="IL312" s="39">
        <v>2170</v>
      </c>
      <c r="IM312" s="39">
        <v>5390</v>
      </c>
      <c r="IN312" s="39">
        <v>16350</v>
      </c>
      <c r="IO312" s="39">
        <v>13590</v>
      </c>
      <c r="IP312" s="39">
        <v>9650</v>
      </c>
      <c r="IQ312" s="39">
        <v>6010</v>
      </c>
      <c r="IR312" s="39">
        <v>5700</v>
      </c>
      <c r="IS312" s="39">
        <v>850</v>
      </c>
      <c r="IT312" s="39" t="s">
        <v>334</v>
      </c>
      <c r="IU312" s="39">
        <v>59690</v>
      </c>
      <c r="IV312" s="39">
        <v>2150</v>
      </c>
      <c r="IW312" s="39">
        <v>5390</v>
      </c>
      <c r="IX312" s="39">
        <v>16500</v>
      </c>
      <c r="IY312" s="39">
        <v>13670</v>
      </c>
      <c r="IZ312" s="39">
        <v>9720</v>
      </c>
      <c r="JA312" s="39">
        <v>6060</v>
      </c>
      <c r="JB312" s="39">
        <v>5740</v>
      </c>
      <c r="JC312" s="39">
        <v>870</v>
      </c>
      <c r="JD312" s="39" t="s">
        <v>334</v>
      </c>
      <c r="JE312" s="39">
        <v>60090</v>
      </c>
      <c r="JF312" s="39">
        <v>2150</v>
      </c>
      <c r="JG312" s="39">
        <v>5500</v>
      </c>
      <c r="JH312" s="39">
        <v>16720</v>
      </c>
      <c r="JI312" s="39">
        <v>13890</v>
      </c>
      <c r="JJ312" s="39">
        <v>9890</v>
      </c>
      <c r="JK312" s="39">
        <v>6130</v>
      </c>
      <c r="JL312" s="39">
        <v>5780</v>
      </c>
      <c r="JM312" s="39">
        <v>880</v>
      </c>
      <c r="JN312" s="39" t="s">
        <v>334</v>
      </c>
      <c r="JO312" s="39">
        <v>60930</v>
      </c>
      <c r="JP312" s="39">
        <v>2130</v>
      </c>
      <c r="JQ312" s="39">
        <v>5630</v>
      </c>
      <c r="JR312" s="39">
        <v>17120</v>
      </c>
      <c r="JS312" s="39">
        <v>14230</v>
      </c>
      <c r="JT312" s="39">
        <v>10120</v>
      </c>
      <c r="JU312" s="39">
        <v>6280</v>
      </c>
      <c r="JV312" s="39">
        <v>5890</v>
      </c>
      <c r="JW312" s="39">
        <v>900</v>
      </c>
      <c r="JX312" s="39" t="s">
        <v>334</v>
      </c>
      <c r="JY312" s="39">
        <v>62290</v>
      </c>
      <c r="JZ312" s="39">
        <v>2110</v>
      </c>
      <c r="KA312" s="39">
        <v>5720</v>
      </c>
      <c r="KB312" s="39">
        <v>17430</v>
      </c>
      <c r="KC312" s="39">
        <v>14530</v>
      </c>
      <c r="KD312" s="39">
        <v>10300</v>
      </c>
      <c r="KE312" s="39">
        <v>6430</v>
      </c>
      <c r="KF312" s="39">
        <v>6000</v>
      </c>
      <c r="KG312" s="39">
        <v>910</v>
      </c>
      <c r="KH312" s="39" t="s">
        <v>334</v>
      </c>
      <c r="KI312" s="39">
        <v>63430</v>
      </c>
      <c r="KJ312" s="39">
        <v>2110</v>
      </c>
      <c r="KK312" s="39">
        <v>5820</v>
      </c>
      <c r="KL312" s="39">
        <v>17730</v>
      </c>
      <c r="KM312" s="39">
        <v>14760</v>
      </c>
      <c r="KN312" s="39">
        <v>10520</v>
      </c>
      <c r="KO312" s="39">
        <v>6550</v>
      </c>
      <c r="KP312" s="39">
        <v>6140</v>
      </c>
      <c r="KQ312" s="39">
        <v>920</v>
      </c>
      <c r="KR312" s="39" t="s">
        <v>334</v>
      </c>
      <c r="KS312" s="39">
        <v>64550</v>
      </c>
      <c r="KT312" s="39">
        <v>2130</v>
      </c>
      <c r="KU312" s="39">
        <v>5880</v>
      </c>
      <c r="KV312" s="39">
        <v>18000</v>
      </c>
      <c r="KW312" s="39">
        <v>14950</v>
      </c>
      <c r="KX312" s="39">
        <v>10680</v>
      </c>
      <c r="KY312" s="39">
        <v>6640</v>
      </c>
      <c r="KZ312" s="39">
        <v>6240</v>
      </c>
      <c r="LA312" s="39">
        <v>950</v>
      </c>
      <c r="LB312" s="39" t="s">
        <v>334</v>
      </c>
      <c r="LC312" s="39">
        <v>65470</v>
      </c>
      <c r="LD312" t="str">
        <f>INDEX(Lookup!$F$2:$F$375, MATCH(D312,Lookup!$A$2:$A$375,0))</f>
        <v>:</v>
      </c>
    </row>
    <row r="313" spans="2:316" ht="15" customHeight="1" x14ac:dyDescent="0.25">
      <c r="B313" s="1" t="s">
        <v>342</v>
      </c>
      <c r="C313" s="40">
        <v>3120</v>
      </c>
      <c r="D313" s="40" t="s">
        <v>953</v>
      </c>
      <c r="E313" s="37" t="s">
        <v>954</v>
      </c>
      <c r="F313" s="38">
        <v>1170</v>
      </c>
      <c r="G313" s="38">
        <v>3660</v>
      </c>
      <c r="H313" s="38">
        <v>12710</v>
      </c>
      <c r="I313" s="38">
        <v>10610</v>
      </c>
      <c r="J313" s="38">
        <v>7680</v>
      </c>
      <c r="K313" s="38">
        <v>4250</v>
      </c>
      <c r="L313" s="38">
        <v>3430</v>
      </c>
      <c r="M313" s="38">
        <v>380</v>
      </c>
      <c r="N313" s="38" t="s">
        <v>334</v>
      </c>
      <c r="O313" s="39">
        <v>43880</v>
      </c>
      <c r="P313" s="39">
        <v>1230</v>
      </c>
      <c r="Q313" s="39">
        <v>3780</v>
      </c>
      <c r="R313" s="39">
        <v>12910</v>
      </c>
      <c r="S313" s="39">
        <v>10600</v>
      </c>
      <c r="T313" s="39">
        <v>7720</v>
      </c>
      <c r="U313" s="39">
        <v>4240</v>
      </c>
      <c r="V313" s="39">
        <v>3430</v>
      </c>
      <c r="W313" s="39">
        <v>370</v>
      </c>
      <c r="X313" s="39" t="s">
        <v>334</v>
      </c>
      <c r="Y313" s="39">
        <v>44270</v>
      </c>
      <c r="Z313" s="39">
        <v>1350</v>
      </c>
      <c r="AA313" s="39">
        <v>4060</v>
      </c>
      <c r="AB313" s="39">
        <v>13080</v>
      </c>
      <c r="AC313" s="39">
        <v>10780</v>
      </c>
      <c r="AD313" s="39">
        <v>7720</v>
      </c>
      <c r="AE313" s="39">
        <v>4160</v>
      </c>
      <c r="AF313" s="39">
        <v>3250</v>
      </c>
      <c r="AG313" s="39">
        <v>320</v>
      </c>
      <c r="AH313" s="39" t="s">
        <v>334</v>
      </c>
      <c r="AI313" s="39">
        <v>44710</v>
      </c>
      <c r="AJ313" s="39">
        <v>1460</v>
      </c>
      <c r="AK313" s="39">
        <v>4070</v>
      </c>
      <c r="AL313" s="39">
        <v>13170</v>
      </c>
      <c r="AM313" s="39">
        <v>10850</v>
      </c>
      <c r="AN313" s="39">
        <v>7740</v>
      </c>
      <c r="AO313" s="39">
        <v>4170</v>
      </c>
      <c r="AP313" s="39">
        <v>3290</v>
      </c>
      <c r="AQ313" s="39">
        <v>310</v>
      </c>
      <c r="AR313" s="39" t="s">
        <v>334</v>
      </c>
      <c r="AS313" s="39">
        <v>45060</v>
      </c>
      <c r="AT313" s="39">
        <v>1450</v>
      </c>
      <c r="AU313" s="39">
        <v>4190</v>
      </c>
      <c r="AV313" s="39">
        <v>13240</v>
      </c>
      <c r="AW313" s="39">
        <v>10830</v>
      </c>
      <c r="AX313" s="39">
        <v>7730</v>
      </c>
      <c r="AY313" s="39">
        <v>4220</v>
      </c>
      <c r="AZ313" s="39">
        <v>3320</v>
      </c>
      <c r="BA313" s="39">
        <v>320</v>
      </c>
      <c r="BB313" s="39" t="s">
        <v>334</v>
      </c>
      <c r="BC313" s="39">
        <v>45300</v>
      </c>
      <c r="BD313" s="39">
        <v>1450</v>
      </c>
      <c r="BE313" s="39">
        <v>4230</v>
      </c>
      <c r="BF313" s="39">
        <v>13280</v>
      </c>
      <c r="BG313" s="39">
        <v>10880</v>
      </c>
      <c r="BH313" s="39">
        <v>7760</v>
      </c>
      <c r="BI313" s="39">
        <v>4280</v>
      </c>
      <c r="BJ313" s="39">
        <v>3360</v>
      </c>
      <c r="BK313" s="39">
        <v>320</v>
      </c>
      <c r="BL313" s="39" t="s">
        <v>334</v>
      </c>
      <c r="BM313" s="39">
        <v>45570</v>
      </c>
      <c r="BN313" s="39">
        <v>1470</v>
      </c>
      <c r="BO313" s="39">
        <v>4300</v>
      </c>
      <c r="BP313" s="39">
        <v>13370</v>
      </c>
      <c r="BQ313" s="39">
        <v>10970</v>
      </c>
      <c r="BR313" s="39">
        <v>7810</v>
      </c>
      <c r="BS313" s="39">
        <v>4360</v>
      </c>
      <c r="BT313" s="39">
        <v>3450</v>
      </c>
      <c r="BU313" s="39">
        <v>330</v>
      </c>
      <c r="BV313" s="39" t="s">
        <v>334</v>
      </c>
      <c r="BW313" s="39">
        <v>46050</v>
      </c>
      <c r="BX313" s="39">
        <v>1460</v>
      </c>
      <c r="BY313" s="39">
        <v>4300</v>
      </c>
      <c r="BZ313" s="39">
        <v>13400</v>
      </c>
      <c r="CA313" s="39">
        <v>10980</v>
      </c>
      <c r="CB313" s="39">
        <v>7860</v>
      </c>
      <c r="CC313" s="39">
        <v>4390</v>
      </c>
      <c r="CD313" s="39">
        <v>3500</v>
      </c>
      <c r="CE313" s="39">
        <v>330</v>
      </c>
      <c r="CF313" s="39" t="s">
        <v>334</v>
      </c>
      <c r="CG313" s="39">
        <v>46230</v>
      </c>
      <c r="CH313" s="39">
        <v>1460</v>
      </c>
      <c r="CI313" s="39">
        <v>4350</v>
      </c>
      <c r="CJ313" s="39">
        <v>13510</v>
      </c>
      <c r="CK313" s="39">
        <v>10950</v>
      </c>
      <c r="CL313" s="39">
        <v>8180</v>
      </c>
      <c r="CM313" s="39">
        <v>4420</v>
      </c>
      <c r="CN313" s="39">
        <v>3530</v>
      </c>
      <c r="CO313" s="39">
        <v>340</v>
      </c>
      <c r="CP313" s="39" t="s">
        <v>334</v>
      </c>
      <c r="CQ313" s="39">
        <v>46730</v>
      </c>
      <c r="CR313" s="39">
        <v>1470</v>
      </c>
      <c r="CS313" s="39">
        <v>4390</v>
      </c>
      <c r="CT313" s="39">
        <v>13620</v>
      </c>
      <c r="CU313" s="39">
        <v>10980</v>
      </c>
      <c r="CV313" s="39">
        <v>8210</v>
      </c>
      <c r="CW313" s="39">
        <v>4450</v>
      </c>
      <c r="CX313" s="39">
        <v>3570</v>
      </c>
      <c r="CY313" s="39">
        <v>350</v>
      </c>
      <c r="CZ313" s="39" t="s">
        <v>334</v>
      </c>
      <c r="DA313" s="39">
        <v>47040</v>
      </c>
      <c r="DB313" s="39">
        <v>1480</v>
      </c>
      <c r="DC313" s="39">
        <v>4420</v>
      </c>
      <c r="DD313" s="39">
        <v>13730</v>
      </c>
      <c r="DE313" s="39">
        <v>10990</v>
      </c>
      <c r="DF313" s="39">
        <v>8270</v>
      </c>
      <c r="DG313" s="39">
        <v>4540</v>
      </c>
      <c r="DH313" s="39">
        <v>3610</v>
      </c>
      <c r="DI313" s="39">
        <v>350</v>
      </c>
      <c r="DJ313" s="39" t="s">
        <v>334</v>
      </c>
      <c r="DK313" s="39">
        <v>47390</v>
      </c>
      <c r="DL313" s="39">
        <v>1510</v>
      </c>
      <c r="DM313" s="39">
        <v>4470</v>
      </c>
      <c r="DN313" s="39">
        <v>13840</v>
      </c>
      <c r="DO313" s="39">
        <v>11050</v>
      </c>
      <c r="DP313" s="39">
        <v>8350</v>
      </c>
      <c r="DQ313" s="39">
        <v>4580</v>
      </c>
      <c r="DR313" s="39">
        <v>3630</v>
      </c>
      <c r="DS313" s="39">
        <v>360</v>
      </c>
      <c r="DT313" s="39" t="s">
        <v>334</v>
      </c>
      <c r="DU313" s="39">
        <v>47770</v>
      </c>
      <c r="DV313" s="39">
        <v>1510</v>
      </c>
      <c r="DW313" s="39">
        <v>4560</v>
      </c>
      <c r="DX313" s="39">
        <v>13970</v>
      </c>
      <c r="DY313" s="39">
        <v>11100</v>
      </c>
      <c r="DZ313" s="39">
        <v>8450</v>
      </c>
      <c r="EA313" s="39">
        <v>4610</v>
      </c>
      <c r="EB313" s="39">
        <v>3620</v>
      </c>
      <c r="EC313" s="39">
        <v>360</v>
      </c>
      <c r="ED313" s="39" t="s">
        <v>334</v>
      </c>
      <c r="EE313" s="39">
        <v>48170</v>
      </c>
      <c r="EF313" s="39">
        <v>1520</v>
      </c>
      <c r="EG313" s="39">
        <v>4560</v>
      </c>
      <c r="EH313" s="39">
        <v>14170</v>
      </c>
      <c r="EI313" s="39">
        <v>11190</v>
      </c>
      <c r="EJ313" s="39">
        <v>8500</v>
      </c>
      <c r="EK313" s="39">
        <v>4670</v>
      </c>
      <c r="EL313" s="39">
        <v>3640</v>
      </c>
      <c r="EM313" s="39">
        <v>370</v>
      </c>
      <c r="EN313" s="39" t="s">
        <v>334</v>
      </c>
      <c r="EO313" s="39">
        <v>48620</v>
      </c>
      <c r="EP313" s="39">
        <v>1520</v>
      </c>
      <c r="EQ313" s="39">
        <v>4680</v>
      </c>
      <c r="ER313" s="39">
        <v>14330</v>
      </c>
      <c r="ES313" s="39">
        <v>11200</v>
      </c>
      <c r="ET313" s="39">
        <v>8560</v>
      </c>
      <c r="EU313" s="39">
        <v>4700</v>
      </c>
      <c r="EV313" s="39">
        <v>3680</v>
      </c>
      <c r="EW313" s="39">
        <v>380</v>
      </c>
      <c r="EX313" s="39" t="s">
        <v>334</v>
      </c>
      <c r="EY313" s="39">
        <v>49060</v>
      </c>
      <c r="EZ313" s="39">
        <v>1540</v>
      </c>
      <c r="FA313" s="39">
        <v>4910</v>
      </c>
      <c r="FB313" s="39">
        <v>14520</v>
      </c>
      <c r="FC313" s="39">
        <v>11230</v>
      </c>
      <c r="FD313" s="39">
        <v>8590</v>
      </c>
      <c r="FE313" s="39">
        <v>4740</v>
      </c>
      <c r="FF313" s="39">
        <v>3710</v>
      </c>
      <c r="FG313" s="39">
        <v>400</v>
      </c>
      <c r="FH313" s="39" t="s">
        <v>334</v>
      </c>
      <c r="FI313" s="39">
        <v>49640</v>
      </c>
      <c r="FJ313" s="39">
        <v>1530</v>
      </c>
      <c r="FK313" s="39">
        <v>5100</v>
      </c>
      <c r="FL313" s="39">
        <v>14680</v>
      </c>
      <c r="FM313" s="39">
        <v>11260</v>
      </c>
      <c r="FN313" s="39">
        <v>8610</v>
      </c>
      <c r="FO313" s="39">
        <v>4740</v>
      </c>
      <c r="FP313" s="39">
        <v>3750</v>
      </c>
      <c r="FQ313" s="39">
        <v>410</v>
      </c>
      <c r="FR313" s="39" t="s">
        <v>334</v>
      </c>
      <c r="FS313" s="39">
        <v>50080</v>
      </c>
      <c r="FT313" s="39">
        <v>1520</v>
      </c>
      <c r="FU313" s="39">
        <v>5210</v>
      </c>
      <c r="FV313" s="39">
        <v>14900</v>
      </c>
      <c r="FW313" s="39">
        <v>11340</v>
      </c>
      <c r="FX313" s="39">
        <v>8620</v>
      </c>
      <c r="FY313" s="39">
        <v>4760</v>
      </c>
      <c r="FZ313" s="39">
        <v>3760</v>
      </c>
      <c r="GA313" s="39">
        <v>410</v>
      </c>
      <c r="GB313" s="39" t="s">
        <v>334</v>
      </c>
      <c r="GC313" s="39">
        <v>50530</v>
      </c>
      <c r="GD313" s="39">
        <v>1530</v>
      </c>
      <c r="GE313" s="39">
        <v>5300</v>
      </c>
      <c r="GF313" s="39">
        <v>15150</v>
      </c>
      <c r="GG313" s="39">
        <v>11450</v>
      </c>
      <c r="GH313" s="39">
        <v>8670</v>
      </c>
      <c r="GI313" s="39">
        <v>4800</v>
      </c>
      <c r="GJ313" s="39">
        <v>3780</v>
      </c>
      <c r="GK313" s="39">
        <v>410</v>
      </c>
      <c r="GL313" s="39" t="s">
        <v>334</v>
      </c>
      <c r="GM313" s="39">
        <v>51090</v>
      </c>
      <c r="GN313" s="39">
        <v>1520</v>
      </c>
      <c r="GO313" s="39">
        <v>5350</v>
      </c>
      <c r="GP313" s="39">
        <v>15270</v>
      </c>
      <c r="GQ313" s="39">
        <v>11490</v>
      </c>
      <c r="GR313" s="39">
        <v>8690</v>
      </c>
      <c r="GS313" s="39">
        <v>4820</v>
      </c>
      <c r="GT313" s="39">
        <v>3800</v>
      </c>
      <c r="GU313" s="39">
        <v>410</v>
      </c>
      <c r="GV313" s="39" t="s">
        <v>334</v>
      </c>
      <c r="GW313" s="39">
        <v>51330</v>
      </c>
      <c r="GX313" s="39">
        <v>1540</v>
      </c>
      <c r="GY313" s="39">
        <v>5400</v>
      </c>
      <c r="GZ313" s="39">
        <v>15410</v>
      </c>
      <c r="HA313" s="39">
        <v>11560</v>
      </c>
      <c r="HB313" s="39">
        <v>8720</v>
      </c>
      <c r="HC313" s="39">
        <v>4840</v>
      </c>
      <c r="HD313" s="39">
        <v>3840</v>
      </c>
      <c r="HE313" s="39">
        <v>410</v>
      </c>
      <c r="HF313" s="39" t="s">
        <v>334</v>
      </c>
      <c r="HG313" s="39">
        <v>51730</v>
      </c>
      <c r="HH313" s="39">
        <v>1620</v>
      </c>
      <c r="HI313" s="39">
        <v>5450</v>
      </c>
      <c r="HJ313" s="39">
        <v>15490</v>
      </c>
      <c r="HK313" s="39">
        <v>11740</v>
      </c>
      <c r="HL313" s="39">
        <v>8770</v>
      </c>
      <c r="HM313" s="39">
        <v>4900</v>
      </c>
      <c r="HN313" s="39">
        <v>3900</v>
      </c>
      <c r="HO313" s="39">
        <v>420</v>
      </c>
      <c r="HP313" s="39" t="s">
        <v>334</v>
      </c>
      <c r="HQ313" s="39">
        <v>52280</v>
      </c>
      <c r="HR313" s="39">
        <v>1650</v>
      </c>
      <c r="HS313" s="39">
        <v>5520</v>
      </c>
      <c r="HT313" s="39">
        <v>15690</v>
      </c>
      <c r="HU313" s="39">
        <v>11870</v>
      </c>
      <c r="HV313" s="39">
        <v>8830</v>
      </c>
      <c r="HW313" s="39">
        <v>4950</v>
      </c>
      <c r="HX313" s="39">
        <v>3970</v>
      </c>
      <c r="HY313" s="39">
        <v>430</v>
      </c>
      <c r="HZ313" s="39" t="s">
        <v>334</v>
      </c>
      <c r="IA313" s="39">
        <v>52920</v>
      </c>
      <c r="IB313" s="39">
        <v>1660</v>
      </c>
      <c r="IC313" s="39">
        <v>5620</v>
      </c>
      <c r="ID313" s="39">
        <v>16060</v>
      </c>
      <c r="IE313" s="39">
        <v>12100</v>
      </c>
      <c r="IF313" s="39">
        <v>8990</v>
      </c>
      <c r="IG313" s="39">
        <v>5080</v>
      </c>
      <c r="IH313" s="39">
        <v>4030</v>
      </c>
      <c r="II313" s="39">
        <v>440</v>
      </c>
      <c r="IJ313" s="39" t="s">
        <v>334</v>
      </c>
      <c r="IK313" s="39">
        <v>53990</v>
      </c>
      <c r="IL313" s="39">
        <v>1670</v>
      </c>
      <c r="IM313" s="39">
        <v>5710</v>
      </c>
      <c r="IN313" s="39">
        <v>16380</v>
      </c>
      <c r="IO313" s="39">
        <v>12280</v>
      </c>
      <c r="IP313" s="39">
        <v>9160</v>
      </c>
      <c r="IQ313" s="39">
        <v>5190</v>
      </c>
      <c r="IR313" s="39">
        <v>4110</v>
      </c>
      <c r="IS313" s="39">
        <v>440</v>
      </c>
      <c r="IT313" s="39" t="s">
        <v>334</v>
      </c>
      <c r="IU313" s="39">
        <v>54930</v>
      </c>
      <c r="IV313" s="39">
        <v>1680</v>
      </c>
      <c r="IW313" s="39">
        <v>5850</v>
      </c>
      <c r="IX313" s="39">
        <v>16710</v>
      </c>
      <c r="IY313" s="39">
        <v>12560</v>
      </c>
      <c r="IZ313" s="39">
        <v>9290</v>
      </c>
      <c r="JA313" s="39">
        <v>5380</v>
      </c>
      <c r="JB313" s="39">
        <v>4210</v>
      </c>
      <c r="JC313" s="39">
        <v>440</v>
      </c>
      <c r="JD313" s="39" t="s">
        <v>334</v>
      </c>
      <c r="JE313" s="39">
        <v>56110</v>
      </c>
      <c r="JF313" s="39">
        <v>1690</v>
      </c>
      <c r="JG313" s="39">
        <v>5970</v>
      </c>
      <c r="JH313" s="39">
        <v>17030</v>
      </c>
      <c r="JI313" s="39">
        <v>12800</v>
      </c>
      <c r="JJ313" s="39">
        <v>9410</v>
      </c>
      <c r="JK313" s="39">
        <v>5520</v>
      </c>
      <c r="JL313" s="39">
        <v>4270</v>
      </c>
      <c r="JM313" s="39">
        <v>450</v>
      </c>
      <c r="JN313" s="39" t="s">
        <v>334</v>
      </c>
      <c r="JO313" s="39">
        <v>57130</v>
      </c>
      <c r="JP313" s="39">
        <v>1700</v>
      </c>
      <c r="JQ313" s="39">
        <v>6150</v>
      </c>
      <c r="JR313" s="39">
        <v>17490</v>
      </c>
      <c r="JS313" s="39">
        <v>13060</v>
      </c>
      <c r="JT313" s="39">
        <v>9630</v>
      </c>
      <c r="JU313" s="39">
        <v>5710</v>
      </c>
      <c r="JV313" s="39">
        <v>4370</v>
      </c>
      <c r="JW313" s="39">
        <v>450</v>
      </c>
      <c r="JX313" s="39" t="s">
        <v>334</v>
      </c>
      <c r="JY313" s="39">
        <v>58550</v>
      </c>
      <c r="JZ313" s="39">
        <v>1700</v>
      </c>
      <c r="KA313" s="39">
        <v>6280</v>
      </c>
      <c r="KB313" s="39">
        <v>17950</v>
      </c>
      <c r="KC313" s="39">
        <v>13310</v>
      </c>
      <c r="KD313" s="39">
        <v>9810</v>
      </c>
      <c r="KE313" s="39">
        <v>5950</v>
      </c>
      <c r="KF313" s="39">
        <v>4510</v>
      </c>
      <c r="KG313" s="39">
        <v>470</v>
      </c>
      <c r="KH313" s="39" t="s">
        <v>334</v>
      </c>
      <c r="KI313" s="39">
        <v>59970</v>
      </c>
      <c r="KJ313" s="39">
        <v>1710</v>
      </c>
      <c r="KK313" s="39">
        <v>6360</v>
      </c>
      <c r="KL313" s="39">
        <v>18350</v>
      </c>
      <c r="KM313" s="39">
        <v>13440</v>
      </c>
      <c r="KN313" s="39">
        <v>10000</v>
      </c>
      <c r="KO313" s="39">
        <v>6150</v>
      </c>
      <c r="KP313" s="39">
        <v>4620</v>
      </c>
      <c r="KQ313" s="39">
        <v>480</v>
      </c>
      <c r="KR313" s="39" t="s">
        <v>334</v>
      </c>
      <c r="KS313" s="39">
        <v>61100</v>
      </c>
      <c r="KT313" s="39">
        <v>1890</v>
      </c>
      <c r="KU313" s="39">
        <v>6550</v>
      </c>
      <c r="KV313" s="39">
        <v>18690</v>
      </c>
      <c r="KW313" s="39">
        <v>13710</v>
      </c>
      <c r="KX313" s="39">
        <v>10170</v>
      </c>
      <c r="KY313" s="39">
        <v>6340</v>
      </c>
      <c r="KZ313" s="39">
        <v>4730</v>
      </c>
      <c r="LA313" s="39">
        <v>490</v>
      </c>
      <c r="LB313" s="39" t="s">
        <v>334</v>
      </c>
      <c r="LC313" s="39">
        <v>62570</v>
      </c>
      <c r="LD313" t="str">
        <f>INDEX(Lookup!$F$2:$F$375, MATCH(D313,Lookup!$A$2:$A$375,0))</f>
        <v>:</v>
      </c>
    </row>
    <row r="314" spans="2:316" ht="15" customHeight="1" x14ac:dyDescent="0.25">
      <c r="B314" s="1" t="s">
        <v>342</v>
      </c>
      <c r="C314" s="42">
        <v>3125</v>
      </c>
      <c r="D314" s="42" t="s">
        <v>955</v>
      </c>
      <c r="E314" s="37" t="s">
        <v>956</v>
      </c>
      <c r="F314" s="38">
        <v>1250</v>
      </c>
      <c r="G314" s="38">
        <v>3630</v>
      </c>
      <c r="H314" s="38">
        <v>12800</v>
      </c>
      <c r="I314" s="38">
        <v>8110</v>
      </c>
      <c r="J314" s="38">
        <v>5680</v>
      </c>
      <c r="K314" s="38">
        <v>2970</v>
      </c>
      <c r="L314" s="38">
        <v>2120</v>
      </c>
      <c r="M314" s="38">
        <v>320</v>
      </c>
      <c r="N314" s="38" t="s">
        <v>334</v>
      </c>
      <c r="O314" s="39">
        <v>36850</v>
      </c>
      <c r="P314" s="39">
        <v>1280</v>
      </c>
      <c r="Q314" s="39">
        <v>3670</v>
      </c>
      <c r="R314" s="39">
        <v>12980</v>
      </c>
      <c r="S314" s="39">
        <v>8270</v>
      </c>
      <c r="T314" s="39">
        <v>5730</v>
      </c>
      <c r="U314" s="39">
        <v>3000</v>
      </c>
      <c r="V314" s="39">
        <v>2150</v>
      </c>
      <c r="W314" s="39">
        <v>310</v>
      </c>
      <c r="X314" s="39" t="s">
        <v>334</v>
      </c>
      <c r="Y314" s="39">
        <v>37390</v>
      </c>
      <c r="Z314" s="39">
        <v>1360</v>
      </c>
      <c r="AA314" s="39">
        <v>3930</v>
      </c>
      <c r="AB314" s="39">
        <v>13180</v>
      </c>
      <c r="AC314" s="39">
        <v>8460</v>
      </c>
      <c r="AD314" s="39">
        <v>5800</v>
      </c>
      <c r="AE314" s="39">
        <v>2980</v>
      </c>
      <c r="AF314" s="39">
        <v>2020</v>
      </c>
      <c r="AG314" s="39">
        <v>320</v>
      </c>
      <c r="AH314" s="39" t="s">
        <v>334</v>
      </c>
      <c r="AI314" s="39">
        <v>38060</v>
      </c>
      <c r="AJ314" s="39">
        <v>1430</v>
      </c>
      <c r="AK314" s="39">
        <v>4020</v>
      </c>
      <c r="AL314" s="39">
        <v>13410</v>
      </c>
      <c r="AM314" s="39">
        <v>8420</v>
      </c>
      <c r="AN314" s="39">
        <v>5870</v>
      </c>
      <c r="AO314" s="39">
        <v>3060</v>
      </c>
      <c r="AP314" s="39">
        <v>2030</v>
      </c>
      <c r="AQ314" s="39">
        <v>320</v>
      </c>
      <c r="AR314" s="39" t="s">
        <v>334</v>
      </c>
      <c r="AS314" s="39">
        <v>38560</v>
      </c>
      <c r="AT314" s="39">
        <v>1440</v>
      </c>
      <c r="AU314" s="39">
        <v>4100</v>
      </c>
      <c r="AV314" s="39">
        <v>13430</v>
      </c>
      <c r="AW314" s="39">
        <v>8500</v>
      </c>
      <c r="AX314" s="39">
        <v>5910</v>
      </c>
      <c r="AY314" s="39">
        <v>3110</v>
      </c>
      <c r="AZ314" s="39">
        <v>2060</v>
      </c>
      <c r="BA314" s="39">
        <v>320</v>
      </c>
      <c r="BB314" s="39" t="s">
        <v>334</v>
      </c>
      <c r="BC314" s="39">
        <v>38880</v>
      </c>
      <c r="BD314" s="39">
        <v>1460</v>
      </c>
      <c r="BE314" s="39">
        <v>4140</v>
      </c>
      <c r="BF314" s="39">
        <v>13500</v>
      </c>
      <c r="BG314" s="39">
        <v>8550</v>
      </c>
      <c r="BH314" s="39">
        <v>5970</v>
      </c>
      <c r="BI314" s="39">
        <v>3150</v>
      </c>
      <c r="BJ314" s="39">
        <v>2120</v>
      </c>
      <c r="BK314" s="39">
        <v>330</v>
      </c>
      <c r="BL314" s="39" t="s">
        <v>334</v>
      </c>
      <c r="BM314" s="39">
        <v>39210</v>
      </c>
      <c r="BN314" s="39">
        <v>1480</v>
      </c>
      <c r="BO314" s="39">
        <v>4180</v>
      </c>
      <c r="BP314" s="39">
        <v>13560</v>
      </c>
      <c r="BQ314" s="39">
        <v>8580</v>
      </c>
      <c r="BR314" s="39">
        <v>6010</v>
      </c>
      <c r="BS314" s="39">
        <v>3190</v>
      </c>
      <c r="BT314" s="39">
        <v>2120</v>
      </c>
      <c r="BU314" s="39">
        <v>330</v>
      </c>
      <c r="BV314" s="39" t="s">
        <v>334</v>
      </c>
      <c r="BW314" s="39">
        <v>39450</v>
      </c>
      <c r="BX314" s="39">
        <v>1470</v>
      </c>
      <c r="BY314" s="39">
        <v>4210</v>
      </c>
      <c r="BZ314" s="39">
        <v>13570</v>
      </c>
      <c r="CA314" s="39">
        <v>8670</v>
      </c>
      <c r="CB314" s="39">
        <v>6120</v>
      </c>
      <c r="CC314" s="39">
        <v>3260</v>
      </c>
      <c r="CD314" s="39">
        <v>2170</v>
      </c>
      <c r="CE314" s="39">
        <v>310</v>
      </c>
      <c r="CF314" s="39" t="s">
        <v>334</v>
      </c>
      <c r="CG314" s="39">
        <v>39780</v>
      </c>
      <c r="CH314" s="39">
        <v>1480</v>
      </c>
      <c r="CI314" s="39">
        <v>4240</v>
      </c>
      <c r="CJ314" s="39">
        <v>13610</v>
      </c>
      <c r="CK314" s="39">
        <v>8730</v>
      </c>
      <c r="CL314" s="39">
        <v>6160</v>
      </c>
      <c r="CM314" s="39">
        <v>3270</v>
      </c>
      <c r="CN314" s="39">
        <v>2190</v>
      </c>
      <c r="CO314" s="39">
        <v>310</v>
      </c>
      <c r="CP314" s="39" t="s">
        <v>334</v>
      </c>
      <c r="CQ314" s="39">
        <v>39980</v>
      </c>
      <c r="CR314" s="39">
        <v>1480</v>
      </c>
      <c r="CS314" s="39">
        <v>4270</v>
      </c>
      <c r="CT314" s="39">
        <v>13730</v>
      </c>
      <c r="CU314" s="39">
        <v>8860</v>
      </c>
      <c r="CV314" s="39">
        <v>6150</v>
      </c>
      <c r="CW314" s="39">
        <v>3300</v>
      </c>
      <c r="CX314" s="39">
        <v>2210</v>
      </c>
      <c r="CY314" s="39">
        <v>310</v>
      </c>
      <c r="CZ314" s="39" t="s">
        <v>334</v>
      </c>
      <c r="DA314" s="39">
        <v>40300</v>
      </c>
      <c r="DB314" s="39">
        <v>1530</v>
      </c>
      <c r="DC314" s="39">
        <v>4330</v>
      </c>
      <c r="DD314" s="39">
        <v>13890</v>
      </c>
      <c r="DE314" s="39">
        <v>8980</v>
      </c>
      <c r="DF314" s="39">
        <v>6270</v>
      </c>
      <c r="DG314" s="39">
        <v>3350</v>
      </c>
      <c r="DH314" s="39">
        <v>2230</v>
      </c>
      <c r="DI314" s="39">
        <v>310</v>
      </c>
      <c r="DJ314" s="39" t="s">
        <v>334</v>
      </c>
      <c r="DK314" s="39">
        <v>40890</v>
      </c>
      <c r="DL314" s="39">
        <v>1560</v>
      </c>
      <c r="DM314" s="39">
        <v>4390</v>
      </c>
      <c r="DN314" s="39">
        <v>14010</v>
      </c>
      <c r="DO314" s="39">
        <v>9130</v>
      </c>
      <c r="DP314" s="39">
        <v>6360</v>
      </c>
      <c r="DQ314" s="39">
        <v>3410</v>
      </c>
      <c r="DR314" s="39">
        <v>2230</v>
      </c>
      <c r="DS314" s="39">
        <v>310</v>
      </c>
      <c r="DT314" s="39" t="s">
        <v>334</v>
      </c>
      <c r="DU314" s="39">
        <v>41390</v>
      </c>
      <c r="DV314" s="39">
        <v>1440</v>
      </c>
      <c r="DW314" s="39">
        <v>4470</v>
      </c>
      <c r="DX314" s="39">
        <v>14180</v>
      </c>
      <c r="DY314" s="39">
        <v>9230</v>
      </c>
      <c r="DZ314" s="39">
        <v>6480</v>
      </c>
      <c r="EA314" s="39">
        <v>3470</v>
      </c>
      <c r="EB314" s="39">
        <v>2230</v>
      </c>
      <c r="EC314" s="39">
        <v>310</v>
      </c>
      <c r="ED314" s="39" t="s">
        <v>334</v>
      </c>
      <c r="EE314" s="39">
        <v>41800</v>
      </c>
      <c r="EF314" s="39">
        <v>1450</v>
      </c>
      <c r="EG314" s="39">
        <v>4610</v>
      </c>
      <c r="EH314" s="39">
        <v>14560</v>
      </c>
      <c r="EI314" s="39">
        <v>9370</v>
      </c>
      <c r="EJ314" s="39">
        <v>6570</v>
      </c>
      <c r="EK314" s="39">
        <v>3530</v>
      </c>
      <c r="EL314" s="39">
        <v>2280</v>
      </c>
      <c r="EM314" s="39">
        <v>320</v>
      </c>
      <c r="EN314" s="39" t="s">
        <v>334</v>
      </c>
      <c r="EO314" s="39">
        <v>42690</v>
      </c>
      <c r="EP314" s="39">
        <v>1500</v>
      </c>
      <c r="EQ314" s="39">
        <v>4850</v>
      </c>
      <c r="ER314" s="39">
        <v>14890</v>
      </c>
      <c r="ES314" s="39">
        <v>9570</v>
      </c>
      <c r="ET314" s="39">
        <v>6700</v>
      </c>
      <c r="EU314" s="39">
        <v>3570</v>
      </c>
      <c r="EV314" s="39">
        <v>2320</v>
      </c>
      <c r="EW314" s="39">
        <v>330</v>
      </c>
      <c r="EX314" s="39" t="s">
        <v>334</v>
      </c>
      <c r="EY314" s="39">
        <v>43720</v>
      </c>
      <c r="EZ314" s="39">
        <v>1590</v>
      </c>
      <c r="FA314" s="39">
        <v>5020</v>
      </c>
      <c r="FB314" s="39">
        <v>15230</v>
      </c>
      <c r="FC314" s="39">
        <v>9770</v>
      </c>
      <c r="FD314" s="39">
        <v>6740</v>
      </c>
      <c r="FE314" s="39">
        <v>3620</v>
      </c>
      <c r="FF314" s="39">
        <v>2360</v>
      </c>
      <c r="FG314" s="39">
        <v>330</v>
      </c>
      <c r="FH314" s="39" t="s">
        <v>334</v>
      </c>
      <c r="FI314" s="39">
        <v>44650</v>
      </c>
      <c r="FJ314" s="39">
        <v>1620</v>
      </c>
      <c r="FK314" s="39">
        <v>5190</v>
      </c>
      <c r="FL314" s="39">
        <v>15360</v>
      </c>
      <c r="FM314" s="39">
        <v>9910</v>
      </c>
      <c r="FN314" s="39">
        <v>6770</v>
      </c>
      <c r="FO314" s="39">
        <v>3610</v>
      </c>
      <c r="FP314" s="39">
        <v>2370</v>
      </c>
      <c r="FQ314" s="39">
        <v>330</v>
      </c>
      <c r="FR314" s="39" t="s">
        <v>334</v>
      </c>
      <c r="FS314" s="39">
        <v>45150</v>
      </c>
      <c r="FT314" s="39">
        <v>1580</v>
      </c>
      <c r="FU314" s="39">
        <v>5230</v>
      </c>
      <c r="FV314" s="39">
        <v>15470</v>
      </c>
      <c r="FW314" s="39">
        <v>9970</v>
      </c>
      <c r="FX314" s="39">
        <v>6770</v>
      </c>
      <c r="FY314" s="39">
        <v>3620</v>
      </c>
      <c r="FZ314" s="39">
        <v>2390</v>
      </c>
      <c r="GA314" s="39">
        <v>330</v>
      </c>
      <c r="GB314" s="39" t="s">
        <v>334</v>
      </c>
      <c r="GC314" s="39">
        <v>45360</v>
      </c>
      <c r="GD314" s="39">
        <v>1560</v>
      </c>
      <c r="GE314" s="39">
        <v>5200</v>
      </c>
      <c r="GF314" s="39">
        <v>15620</v>
      </c>
      <c r="GG314" s="39">
        <v>10020</v>
      </c>
      <c r="GH314" s="39">
        <v>6790</v>
      </c>
      <c r="GI314" s="39">
        <v>3650</v>
      </c>
      <c r="GJ314" s="39">
        <v>2410</v>
      </c>
      <c r="GK314" s="39">
        <v>340</v>
      </c>
      <c r="GL314" s="39" t="s">
        <v>334</v>
      </c>
      <c r="GM314" s="39">
        <v>45560</v>
      </c>
      <c r="GN314" s="39">
        <v>1580</v>
      </c>
      <c r="GO314" s="39">
        <v>5240</v>
      </c>
      <c r="GP314" s="39">
        <v>15710</v>
      </c>
      <c r="GQ314" s="39">
        <v>10100</v>
      </c>
      <c r="GR314" s="39">
        <v>6820</v>
      </c>
      <c r="GS314" s="39">
        <v>3660</v>
      </c>
      <c r="GT314" s="39">
        <v>2450</v>
      </c>
      <c r="GU314" s="39">
        <v>340</v>
      </c>
      <c r="GV314" s="39" t="s">
        <v>334</v>
      </c>
      <c r="GW314" s="39">
        <v>45910</v>
      </c>
      <c r="GX314" s="39">
        <v>1590</v>
      </c>
      <c r="GY314" s="39">
        <v>5270</v>
      </c>
      <c r="GZ314" s="39">
        <v>15810</v>
      </c>
      <c r="HA314" s="39">
        <v>10150</v>
      </c>
      <c r="HB314" s="39">
        <v>6860</v>
      </c>
      <c r="HC314" s="39">
        <v>3710</v>
      </c>
      <c r="HD314" s="39">
        <v>2490</v>
      </c>
      <c r="HE314" s="39">
        <v>340</v>
      </c>
      <c r="HF314" s="39" t="s">
        <v>334</v>
      </c>
      <c r="HG314" s="39">
        <v>46220</v>
      </c>
      <c r="HH314" s="39">
        <v>1590</v>
      </c>
      <c r="HI314" s="39">
        <v>5310</v>
      </c>
      <c r="HJ314" s="39">
        <v>15820</v>
      </c>
      <c r="HK314" s="39">
        <v>10220</v>
      </c>
      <c r="HL314" s="39">
        <v>6860</v>
      </c>
      <c r="HM314" s="39">
        <v>3760</v>
      </c>
      <c r="HN314" s="39">
        <v>2500</v>
      </c>
      <c r="HO314" s="39">
        <v>350</v>
      </c>
      <c r="HP314" s="39" t="s">
        <v>334</v>
      </c>
      <c r="HQ314" s="39">
        <v>46410</v>
      </c>
      <c r="HR314" s="39">
        <v>1590</v>
      </c>
      <c r="HS314" s="39">
        <v>5340</v>
      </c>
      <c r="HT314" s="39">
        <v>15880</v>
      </c>
      <c r="HU314" s="39">
        <v>10240</v>
      </c>
      <c r="HV314" s="39">
        <v>6890</v>
      </c>
      <c r="HW314" s="39">
        <v>3790</v>
      </c>
      <c r="HX314" s="39">
        <v>2530</v>
      </c>
      <c r="HY314" s="39">
        <v>360</v>
      </c>
      <c r="HZ314" s="39" t="s">
        <v>334</v>
      </c>
      <c r="IA314" s="39">
        <v>46610</v>
      </c>
      <c r="IB314" s="39">
        <v>1600</v>
      </c>
      <c r="IC314" s="39">
        <v>5400</v>
      </c>
      <c r="ID314" s="39">
        <v>15970</v>
      </c>
      <c r="IE314" s="39">
        <v>10370</v>
      </c>
      <c r="IF314" s="39">
        <v>6950</v>
      </c>
      <c r="IG314" s="39">
        <v>3820</v>
      </c>
      <c r="IH314" s="39">
        <v>2550</v>
      </c>
      <c r="II314" s="39">
        <v>360</v>
      </c>
      <c r="IJ314" s="39" t="s">
        <v>334</v>
      </c>
      <c r="IK314" s="39">
        <v>47010</v>
      </c>
      <c r="IL314" s="39">
        <v>1630</v>
      </c>
      <c r="IM314" s="39">
        <v>5430</v>
      </c>
      <c r="IN314" s="39">
        <v>16140</v>
      </c>
      <c r="IO314" s="39">
        <v>10460</v>
      </c>
      <c r="IP314" s="39">
        <v>7030</v>
      </c>
      <c r="IQ314" s="39">
        <v>3870</v>
      </c>
      <c r="IR314" s="39">
        <v>2580</v>
      </c>
      <c r="IS314" s="39">
        <v>360</v>
      </c>
      <c r="IT314" s="39" t="s">
        <v>334</v>
      </c>
      <c r="IU314" s="39">
        <v>47480</v>
      </c>
      <c r="IV314" s="39">
        <v>1580</v>
      </c>
      <c r="IW314" s="39">
        <v>5530</v>
      </c>
      <c r="IX314" s="39">
        <v>16320</v>
      </c>
      <c r="IY314" s="39">
        <v>10600</v>
      </c>
      <c r="IZ314" s="39">
        <v>7100</v>
      </c>
      <c r="JA314" s="39">
        <v>3920</v>
      </c>
      <c r="JB314" s="39">
        <v>2650</v>
      </c>
      <c r="JC314" s="39">
        <v>370</v>
      </c>
      <c r="JD314" s="39" t="s">
        <v>334</v>
      </c>
      <c r="JE314" s="39">
        <v>48070</v>
      </c>
      <c r="JF314" s="39">
        <v>1620</v>
      </c>
      <c r="JG314" s="39">
        <v>5550</v>
      </c>
      <c r="JH314" s="39">
        <v>16410</v>
      </c>
      <c r="JI314" s="39">
        <v>10740</v>
      </c>
      <c r="JJ314" s="39">
        <v>7180</v>
      </c>
      <c r="JK314" s="39">
        <v>4010</v>
      </c>
      <c r="JL314" s="39">
        <v>2720</v>
      </c>
      <c r="JM314" s="39">
        <v>370</v>
      </c>
      <c r="JN314" s="39" t="s">
        <v>334</v>
      </c>
      <c r="JO314" s="39">
        <v>48580</v>
      </c>
      <c r="JP314" s="39">
        <v>1650</v>
      </c>
      <c r="JQ314" s="39">
        <v>5690</v>
      </c>
      <c r="JR314" s="39">
        <v>16760</v>
      </c>
      <c r="JS314" s="39">
        <v>11040</v>
      </c>
      <c r="JT314" s="39">
        <v>7320</v>
      </c>
      <c r="JU314" s="39">
        <v>4140</v>
      </c>
      <c r="JV314" s="39">
        <v>2790</v>
      </c>
      <c r="JW314" s="39">
        <v>380</v>
      </c>
      <c r="JX314" s="39" t="s">
        <v>334</v>
      </c>
      <c r="JY314" s="39">
        <v>49770</v>
      </c>
      <c r="JZ314" s="39">
        <v>1630</v>
      </c>
      <c r="KA314" s="39">
        <v>5790</v>
      </c>
      <c r="KB314" s="39">
        <v>17120</v>
      </c>
      <c r="KC314" s="39">
        <v>11360</v>
      </c>
      <c r="KD314" s="39">
        <v>7500</v>
      </c>
      <c r="KE314" s="39">
        <v>4250</v>
      </c>
      <c r="KF314" s="39">
        <v>2850</v>
      </c>
      <c r="KG314" s="39">
        <v>380</v>
      </c>
      <c r="KH314" s="39" t="s">
        <v>334</v>
      </c>
      <c r="KI314" s="39">
        <v>50880</v>
      </c>
      <c r="KJ314" s="39">
        <v>1660</v>
      </c>
      <c r="KK314" s="39">
        <v>5930</v>
      </c>
      <c r="KL314" s="39">
        <v>17430</v>
      </c>
      <c r="KM314" s="39">
        <v>11620</v>
      </c>
      <c r="KN314" s="39">
        <v>7650</v>
      </c>
      <c r="KO314" s="39">
        <v>4400</v>
      </c>
      <c r="KP314" s="39">
        <v>2950</v>
      </c>
      <c r="KQ314" s="39">
        <v>390</v>
      </c>
      <c r="KR314" s="39" t="s">
        <v>334</v>
      </c>
      <c r="KS314" s="39">
        <v>52020</v>
      </c>
      <c r="KT314" s="39">
        <v>1660</v>
      </c>
      <c r="KU314" s="39">
        <v>6070</v>
      </c>
      <c r="KV314" s="39">
        <v>17690</v>
      </c>
      <c r="KW314" s="39">
        <v>11760</v>
      </c>
      <c r="KX314" s="39">
        <v>7810</v>
      </c>
      <c r="KY314" s="39">
        <v>4520</v>
      </c>
      <c r="KZ314" s="39">
        <v>3020</v>
      </c>
      <c r="LA314" s="39">
        <v>400</v>
      </c>
      <c r="LB314" s="39" t="s">
        <v>334</v>
      </c>
      <c r="LC314" s="39">
        <v>52940</v>
      </c>
      <c r="LD314" t="str">
        <f>INDEX(Lookup!$F$2:$F$375, MATCH(D314,Lookup!$A$2:$A$375,0))</f>
        <v>:</v>
      </c>
    </row>
    <row r="315" spans="2:316" ht="15" customHeight="1" x14ac:dyDescent="0.25">
      <c r="B315" s="1" t="s">
        <v>357</v>
      </c>
      <c r="C315" s="42" t="s">
        <v>331</v>
      </c>
      <c r="D315" s="42" t="s">
        <v>957</v>
      </c>
      <c r="E315" s="41" t="s">
        <v>958</v>
      </c>
      <c r="F315" s="38">
        <v>5950</v>
      </c>
      <c r="G315" s="38">
        <v>20160</v>
      </c>
      <c r="H315" s="38">
        <v>71680</v>
      </c>
      <c r="I315" s="38">
        <v>109860</v>
      </c>
      <c r="J315" s="38">
        <v>86360</v>
      </c>
      <c r="K315" s="38">
        <v>55670</v>
      </c>
      <c r="L315" s="38">
        <v>60700</v>
      </c>
      <c r="M315" s="38">
        <v>10670</v>
      </c>
      <c r="N315" s="38" t="s">
        <v>334</v>
      </c>
      <c r="O315" s="39">
        <v>421060</v>
      </c>
      <c r="P315" s="39">
        <v>6200</v>
      </c>
      <c r="Q315" s="39">
        <v>20990</v>
      </c>
      <c r="R315" s="39">
        <v>71940</v>
      </c>
      <c r="S315" s="39">
        <v>111670</v>
      </c>
      <c r="T315" s="39">
        <v>85740</v>
      </c>
      <c r="U315" s="39">
        <v>55300</v>
      </c>
      <c r="V315" s="39">
        <v>60420</v>
      </c>
      <c r="W315" s="39">
        <v>10390</v>
      </c>
      <c r="X315" s="39" t="s">
        <v>334</v>
      </c>
      <c r="Y315" s="39">
        <v>422640</v>
      </c>
      <c r="Z315" s="39">
        <v>6590</v>
      </c>
      <c r="AA315" s="39">
        <v>22100</v>
      </c>
      <c r="AB315" s="39">
        <v>73060</v>
      </c>
      <c r="AC315" s="39">
        <v>113070</v>
      </c>
      <c r="AD315" s="39">
        <v>85300</v>
      </c>
      <c r="AE315" s="39">
        <v>54860</v>
      </c>
      <c r="AF315" s="39">
        <v>59050</v>
      </c>
      <c r="AG315" s="39">
        <v>9710</v>
      </c>
      <c r="AH315" s="39" t="s">
        <v>334</v>
      </c>
      <c r="AI315" s="39">
        <v>423740</v>
      </c>
      <c r="AJ315" s="39">
        <v>6770</v>
      </c>
      <c r="AK315" s="39">
        <v>22750</v>
      </c>
      <c r="AL315" s="39">
        <v>73360</v>
      </c>
      <c r="AM315" s="39">
        <v>113550</v>
      </c>
      <c r="AN315" s="39">
        <v>85550</v>
      </c>
      <c r="AO315" s="39">
        <v>55420</v>
      </c>
      <c r="AP315" s="39">
        <v>59660</v>
      </c>
      <c r="AQ315" s="39">
        <v>9870</v>
      </c>
      <c r="AR315" s="39" t="s">
        <v>334</v>
      </c>
      <c r="AS315" s="39">
        <v>426930</v>
      </c>
      <c r="AT315" s="39">
        <v>7090</v>
      </c>
      <c r="AU315" s="39">
        <v>22810</v>
      </c>
      <c r="AV315" s="39">
        <v>73620</v>
      </c>
      <c r="AW315" s="39">
        <v>114190</v>
      </c>
      <c r="AX315" s="39">
        <v>85850</v>
      </c>
      <c r="AY315" s="39">
        <v>55950</v>
      </c>
      <c r="AZ315" s="39">
        <v>60320</v>
      </c>
      <c r="BA315" s="39">
        <v>10010</v>
      </c>
      <c r="BB315" s="39" t="s">
        <v>334</v>
      </c>
      <c r="BC315" s="39">
        <v>429840</v>
      </c>
      <c r="BD315" s="39">
        <v>7220</v>
      </c>
      <c r="BE315" s="39">
        <v>22940</v>
      </c>
      <c r="BF315" s="39">
        <v>73920</v>
      </c>
      <c r="BG315" s="39">
        <v>114560</v>
      </c>
      <c r="BH315" s="39">
        <v>86110</v>
      </c>
      <c r="BI315" s="39">
        <v>56390</v>
      </c>
      <c r="BJ315" s="39">
        <v>60990</v>
      </c>
      <c r="BK315" s="39">
        <v>10220</v>
      </c>
      <c r="BL315" s="39" t="s">
        <v>334</v>
      </c>
      <c r="BM315" s="39">
        <v>432360</v>
      </c>
      <c r="BN315" s="39">
        <v>7480</v>
      </c>
      <c r="BO315" s="39">
        <v>23030</v>
      </c>
      <c r="BP315" s="39">
        <v>74050</v>
      </c>
      <c r="BQ315" s="39">
        <v>115200</v>
      </c>
      <c r="BR315" s="39">
        <v>86590</v>
      </c>
      <c r="BS315" s="39">
        <v>56730</v>
      </c>
      <c r="BT315" s="39">
        <v>61570</v>
      </c>
      <c r="BU315" s="39">
        <v>10460</v>
      </c>
      <c r="BV315" s="39" t="s">
        <v>334</v>
      </c>
      <c r="BW315" s="39">
        <v>435100</v>
      </c>
      <c r="BX315" s="39">
        <v>7500</v>
      </c>
      <c r="BY315" s="39">
        <v>23220</v>
      </c>
      <c r="BZ315" s="39">
        <v>74240</v>
      </c>
      <c r="CA315" s="39">
        <v>116020</v>
      </c>
      <c r="CB315" s="39">
        <v>86470</v>
      </c>
      <c r="CC315" s="39">
        <v>57160</v>
      </c>
      <c r="CD315" s="39">
        <v>62050</v>
      </c>
      <c r="CE315" s="39">
        <v>10690</v>
      </c>
      <c r="CF315" s="39" t="s">
        <v>334</v>
      </c>
      <c r="CG315" s="39">
        <v>437350</v>
      </c>
      <c r="CH315" s="39">
        <v>7610</v>
      </c>
      <c r="CI315" s="39">
        <v>23280</v>
      </c>
      <c r="CJ315" s="39">
        <v>74590</v>
      </c>
      <c r="CK315" s="39">
        <v>116580</v>
      </c>
      <c r="CL315" s="39">
        <v>86830</v>
      </c>
      <c r="CM315" s="39">
        <v>57650</v>
      </c>
      <c r="CN315" s="39">
        <v>62760</v>
      </c>
      <c r="CO315" s="39">
        <v>10930</v>
      </c>
      <c r="CP315" s="39" t="s">
        <v>334</v>
      </c>
      <c r="CQ315" s="39">
        <v>440230</v>
      </c>
      <c r="CR315" s="39">
        <v>7550</v>
      </c>
      <c r="CS315" s="39">
        <v>23410</v>
      </c>
      <c r="CT315" s="39">
        <v>75010</v>
      </c>
      <c r="CU315" s="39">
        <v>117230</v>
      </c>
      <c r="CV315" s="39">
        <v>87260</v>
      </c>
      <c r="CW315" s="39">
        <v>57980</v>
      </c>
      <c r="CX315" s="39">
        <v>63350</v>
      </c>
      <c r="CY315" s="39">
        <v>11060</v>
      </c>
      <c r="CZ315" s="39" t="s">
        <v>334</v>
      </c>
      <c r="DA315" s="39">
        <v>442830</v>
      </c>
      <c r="DB315" s="39">
        <v>7590</v>
      </c>
      <c r="DC315" s="39">
        <v>23710</v>
      </c>
      <c r="DD315" s="39">
        <v>75370</v>
      </c>
      <c r="DE315" s="39">
        <v>118010</v>
      </c>
      <c r="DF315" s="39">
        <v>87540</v>
      </c>
      <c r="DG315" s="39">
        <v>58310</v>
      </c>
      <c r="DH315" s="39">
        <v>63700</v>
      </c>
      <c r="DI315" s="39">
        <v>11220</v>
      </c>
      <c r="DJ315" s="39" t="s">
        <v>334</v>
      </c>
      <c r="DK315" s="39">
        <v>445440</v>
      </c>
      <c r="DL315" s="39">
        <v>7800</v>
      </c>
      <c r="DM315" s="39">
        <v>24050</v>
      </c>
      <c r="DN315" s="39">
        <v>75980</v>
      </c>
      <c r="DO315" s="39">
        <v>119070</v>
      </c>
      <c r="DP315" s="39">
        <v>87690</v>
      </c>
      <c r="DQ315" s="39">
        <v>58630</v>
      </c>
      <c r="DR315" s="39">
        <v>63920</v>
      </c>
      <c r="DS315" s="39">
        <v>11340</v>
      </c>
      <c r="DT315" s="39" t="s">
        <v>334</v>
      </c>
      <c r="DU315" s="39">
        <v>448470</v>
      </c>
      <c r="DV315" s="39">
        <v>7860</v>
      </c>
      <c r="DW315" s="39">
        <v>24310</v>
      </c>
      <c r="DX315" s="39">
        <v>76780</v>
      </c>
      <c r="DY315" s="39">
        <v>120140</v>
      </c>
      <c r="DZ315" s="39">
        <v>88090</v>
      </c>
      <c r="EA315" s="39">
        <v>58980</v>
      </c>
      <c r="EB315" s="39">
        <v>64140</v>
      </c>
      <c r="EC315" s="39">
        <v>11480</v>
      </c>
      <c r="ED315" s="39" t="s">
        <v>334</v>
      </c>
      <c r="EE315" s="39">
        <v>451790</v>
      </c>
      <c r="EF315" s="39">
        <v>7990</v>
      </c>
      <c r="EG315" s="39">
        <v>24490</v>
      </c>
      <c r="EH315" s="39">
        <v>77790</v>
      </c>
      <c r="EI315" s="39">
        <v>121630</v>
      </c>
      <c r="EJ315" s="39">
        <v>88680</v>
      </c>
      <c r="EK315" s="39">
        <v>59390</v>
      </c>
      <c r="EL315" s="39">
        <v>64290</v>
      </c>
      <c r="EM315" s="39">
        <v>11610</v>
      </c>
      <c r="EN315" s="39" t="s">
        <v>334</v>
      </c>
      <c r="EO315" s="39">
        <v>455850</v>
      </c>
      <c r="EP315" s="39">
        <v>7970</v>
      </c>
      <c r="EQ315" s="39">
        <v>24750</v>
      </c>
      <c r="ER315" s="39">
        <v>79080</v>
      </c>
      <c r="ES315" s="39">
        <v>123330</v>
      </c>
      <c r="ET315" s="39">
        <v>89220</v>
      </c>
      <c r="EU315" s="39">
        <v>59840</v>
      </c>
      <c r="EV315" s="39">
        <v>64400</v>
      </c>
      <c r="EW315" s="39">
        <v>11720</v>
      </c>
      <c r="EX315" s="39" t="s">
        <v>334</v>
      </c>
      <c r="EY315" s="39">
        <v>460310</v>
      </c>
      <c r="EZ315" s="39">
        <v>8000</v>
      </c>
      <c r="FA315" s="39">
        <v>25190</v>
      </c>
      <c r="FB315" s="39">
        <v>80490</v>
      </c>
      <c r="FC315" s="39">
        <v>124760</v>
      </c>
      <c r="FD315" s="39">
        <v>89350</v>
      </c>
      <c r="FE315" s="39">
        <v>60050</v>
      </c>
      <c r="FF315" s="39">
        <v>64340</v>
      </c>
      <c r="FG315" s="39">
        <v>11860</v>
      </c>
      <c r="FH315" s="39" t="s">
        <v>334</v>
      </c>
      <c r="FI315" s="39">
        <v>464040</v>
      </c>
      <c r="FJ315" s="39">
        <v>8120</v>
      </c>
      <c r="FK315" s="39">
        <v>25340</v>
      </c>
      <c r="FL315" s="39">
        <v>81490</v>
      </c>
      <c r="FM315" s="39">
        <v>126100</v>
      </c>
      <c r="FN315" s="39">
        <v>89680</v>
      </c>
      <c r="FO315" s="39">
        <v>60250</v>
      </c>
      <c r="FP315" s="39">
        <v>64330</v>
      </c>
      <c r="FQ315" s="39">
        <v>12020</v>
      </c>
      <c r="FR315" s="39" t="s">
        <v>334</v>
      </c>
      <c r="FS315" s="39">
        <v>467330</v>
      </c>
      <c r="FT315" s="39">
        <v>8260</v>
      </c>
      <c r="FU315" s="39">
        <v>25450</v>
      </c>
      <c r="FV315" s="39">
        <v>82310</v>
      </c>
      <c r="FW315" s="39">
        <v>126960</v>
      </c>
      <c r="FX315" s="39">
        <v>89830</v>
      </c>
      <c r="FY315" s="39">
        <v>60430</v>
      </c>
      <c r="FZ315" s="39">
        <v>64510</v>
      </c>
      <c r="GA315" s="39">
        <v>12220</v>
      </c>
      <c r="GB315" s="39" t="s">
        <v>334</v>
      </c>
      <c r="GC315" s="39">
        <v>469970</v>
      </c>
      <c r="GD315" s="39">
        <v>8380</v>
      </c>
      <c r="GE315" s="39">
        <v>25510</v>
      </c>
      <c r="GF315" s="39">
        <v>82800</v>
      </c>
      <c r="GG315" s="39">
        <v>127630</v>
      </c>
      <c r="GH315" s="39">
        <v>90200</v>
      </c>
      <c r="GI315" s="39">
        <v>60690</v>
      </c>
      <c r="GJ315" s="39">
        <v>64760</v>
      </c>
      <c r="GK315" s="39">
        <v>12410</v>
      </c>
      <c r="GL315" s="39" t="s">
        <v>334</v>
      </c>
      <c r="GM315" s="39">
        <v>472380</v>
      </c>
      <c r="GN315" s="39">
        <v>8420</v>
      </c>
      <c r="GO315" s="39">
        <v>25710</v>
      </c>
      <c r="GP315" s="39">
        <v>83350</v>
      </c>
      <c r="GQ315" s="39">
        <v>128120</v>
      </c>
      <c r="GR315" s="39">
        <v>90520</v>
      </c>
      <c r="GS315" s="39">
        <v>61050</v>
      </c>
      <c r="GT315" s="39">
        <v>65060</v>
      </c>
      <c r="GU315" s="39">
        <v>12610</v>
      </c>
      <c r="GV315" s="39" t="s">
        <v>334</v>
      </c>
      <c r="GW315" s="39">
        <v>474820</v>
      </c>
      <c r="GX315" s="39">
        <v>8530</v>
      </c>
      <c r="GY315" s="39">
        <v>25880</v>
      </c>
      <c r="GZ315" s="39">
        <v>84160</v>
      </c>
      <c r="HA315" s="39">
        <v>129060</v>
      </c>
      <c r="HB315" s="39">
        <v>90780</v>
      </c>
      <c r="HC315" s="39">
        <v>61270</v>
      </c>
      <c r="HD315" s="39">
        <v>65340</v>
      </c>
      <c r="HE315" s="39">
        <v>12760</v>
      </c>
      <c r="HF315" s="39" t="s">
        <v>334</v>
      </c>
      <c r="HG315" s="39">
        <v>477780</v>
      </c>
      <c r="HH315" s="39">
        <v>8670</v>
      </c>
      <c r="HI315" s="39">
        <v>25870</v>
      </c>
      <c r="HJ315" s="39">
        <v>84670</v>
      </c>
      <c r="HK315" s="39">
        <v>129730</v>
      </c>
      <c r="HL315" s="39">
        <v>91190</v>
      </c>
      <c r="HM315" s="39">
        <v>61520</v>
      </c>
      <c r="HN315" s="39">
        <v>65610</v>
      </c>
      <c r="HO315" s="39">
        <v>13010</v>
      </c>
      <c r="HP315" s="39" t="s">
        <v>334</v>
      </c>
      <c r="HQ315" s="39">
        <v>480270</v>
      </c>
      <c r="HR315" s="39">
        <v>8810</v>
      </c>
      <c r="HS315" s="39">
        <v>25950</v>
      </c>
      <c r="HT315" s="39">
        <v>85290</v>
      </c>
      <c r="HU315" s="39">
        <v>130360</v>
      </c>
      <c r="HV315" s="39">
        <v>91340</v>
      </c>
      <c r="HW315" s="39">
        <v>61690</v>
      </c>
      <c r="HX315" s="39">
        <v>65970</v>
      </c>
      <c r="HY315" s="39">
        <v>13260</v>
      </c>
      <c r="HZ315" s="39" t="s">
        <v>334</v>
      </c>
      <c r="IA315" s="39">
        <v>482660</v>
      </c>
      <c r="IB315" s="39">
        <v>9080</v>
      </c>
      <c r="IC315" s="39">
        <v>26300</v>
      </c>
      <c r="ID315" s="39">
        <v>86380</v>
      </c>
      <c r="IE315" s="39">
        <v>131210</v>
      </c>
      <c r="IF315" s="39">
        <v>91750</v>
      </c>
      <c r="IG315" s="39">
        <v>61920</v>
      </c>
      <c r="IH315" s="39">
        <v>66380</v>
      </c>
      <c r="II315" s="39">
        <v>13520</v>
      </c>
      <c r="IJ315" s="39" t="s">
        <v>334</v>
      </c>
      <c r="IK315" s="39">
        <v>486540</v>
      </c>
      <c r="IL315" s="39">
        <v>9170</v>
      </c>
      <c r="IM315" s="39">
        <v>26620</v>
      </c>
      <c r="IN315" s="39">
        <v>87270</v>
      </c>
      <c r="IO315" s="39">
        <v>132020</v>
      </c>
      <c r="IP315" s="39">
        <v>92260</v>
      </c>
      <c r="IQ315" s="39">
        <v>62160</v>
      </c>
      <c r="IR315" s="39">
        <v>66840</v>
      </c>
      <c r="IS315" s="39">
        <v>13740</v>
      </c>
      <c r="IT315" s="39" t="s">
        <v>334</v>
      </c>
      <c r="IU315" s="39">
        <v>490080</v>
      </c>
      <c r="IV315" s="39">
        <v>9370</v>
      </c>
      <c r="IW315" s="39">
        <v>26840</v>
      </c>
      <c r="IX315" s="39">
        <v>88300</v>
      </c>
      <c r="IY315" s="39">
        <v>132760</v>
      </c>
      <c r="IZ315" s="39">
        <v>92700</v>
      </c>
      <c r="JA315" s="39">
        <v>62420</v>
      </c>
      <c r="JB315" s="39">
        <v>67230</v>
      </c>
      <c r="JC315" s="39">
        <v>13950</v>
      </c>
      <c r="JD315" s="39" t="s">
        <v>334</v>
      </c>
      <c r="JE315" s="39">
        <v>493570</v>
      </c>
      <c r="JF315" s="39">
        <v>9770</v>
      </c>
      <c r="JG315" s="39">
        <v>27110</v>
      </c>
      <c r="JH315" s="39">
        <v>89680</v>
      </c>
      <c r="JI315" s="39">
        <v>133890</v>
      </c>
      <c r="JJ315" s="39">
        <v>93340</v>
      </c>
      <c r="JK315" s="39">
        <v>62910</v>
      </c>
      <c r="JL315" s="39">
        <v>67590</v>
      </c>
      <c r="JM315" s="39">
        <v>14090</v>
      </c>
      <c r="JN315" s="39" t="s">
        <v>334</v>
      </c>
      <c r="JO315" s="39">
        <v>498380</v>
      </c>
      <c r="JP315" s="39">
        <v>9870</v>
      </c>
      <c r="JQ315" s="39">
        <v>27400</v>
      </c>
      <c r="JR315" s="39">
        <v>90950</v>
      </c>
      <c r="JS315" s="39">
        <v>134760</v>
      </c>
      <c r="JT315" s="39">
        <v>93910</v>
      </c>
      <c r="JU315" s="39">
        <v>63290</v>
      </c>
      <c r="JV315" s="39">
        <v>67970</v>
      </c>
      <c r="JW315" s="39">
        <v>14200</v>
      </c>
      <c r="JX315" s="39" t="s">
        <v>334</v>
      </c>
      <c r="JY315" s="39">
        <v>502340</v>
      </c>
      <c r="JZ315" s="39">
        <v>10070</v>
      </c>
      <c r="KA315" s="39">
        <v>27690</v>
      </c>
      <c r="KB315" s="39">
        <v>91900</v>
      </c>
      <c r="KC315" s="39">
        <v>135520</v>
      </c>
      <c r="KD315" s="39">
        <v>94390</v>
      </c>
      <c r="KE315" s="39">
        <v>63710</v>
      </c>
      <c r="KF315" s="39">
        <v>68290</v>
      </c>
      <c r="KG315" s="39">
        <v>14320</v>
      </c>
      <c r="KH315" s="39" t="s">
        <v>334</v>
      </c>
      <c r="KI315" s="39">
        <v>505890</v>
      </c>
      <c r="KJ315" s="39">
        <v>10700</v>
      </c>
      <c r="KK315" s="39">
        <v>28060</v>
      </c>
      <c r="KL315" s="39">
        <v>93100</v>
      </c>
      <c r="KM315" s="39">
        <v>136640</v>
      </c>
      <c r="KN315" s="39">
        <v>95260</v>
      </c>
      <c r="KO315" s="39">
        <v>64180</v>
      </c>
      <c r="KP315" s="39">
        <v>68640</v>
      </c>
      <c r="KQ315" s="39">
        <v>14430</v>
      </c>
      <c r="KR315" s="39" t="s">
        <v>334</v>
      </c>
      <c r="KS315" s="39">
        <v>511010</v>
      </c>
      <c r="KT315" s="39">
        <v>11390</v>
      </c>
      <c r="KU315" s="39">
        <v>28860</v>
      </c>
      <c r="KV315" s="39">
        <v>94440</v>
      </c>
      <c r="KW315" s="39">
        <v>137960</v>
      </c>
      <c r="KX315" s="39">
        <v>95960</v>
      </c>
      <c r="KY315" s="39">
        <v>64630</v>
      </c>
      <c r="KZ315" s="39">
        <v>69170</v>
      </c>
      <c r="LA315" s="39">
        <v>14620</v>
      </c>
      <c r="LB315" s="39" t="s">
        <v>334</v>
      </c>
      <c r="LC315" s="39">
        <v>517030</v>
      </c>
      <c r="LD315" t="e">
        <f>INDEX(Lookup!$F$2:$F$375, MATCH(D315,Lookup!$A$2:$A$375,0))</f>
        <v>#N/A</v>
      </c>
    </row>
    <row r="316" spans="2:316" ht="15" customHeight="1" x14ac:dyDescent="0.25">
      <c r="B316" s="1" t="s">
        <v>342</v>
      </c>
      <c r="C316" s="42">
        <v>3605</v>
      </c>
      <c r="D316" s="42" t="s">
        <v>959</v>
      </c>
      <c r="E316" s="37" t="s">
        <v>960</v>
      </c>
      <c r="F316" s="38">
        <v>120</v>
      </c>
      <c r="G316" s="38">
        <v>880</v>
      </c>
      <c r="H316" s="38">
        <v>6490</v>
      </c>
      <c r="I316" s="38">
        <v>11160</v>
      </c>
      <c r="J316" s="38">
        <v>10390</v>
      </c>
      <c r="K316" s="38">
        <v>7200</v>
      </c>
      <c r="L316" s="38">
        <v>9870</v>
      </c>
      <c r="M316" s="38">
        <v>2500</v>
      </c>
      <c r="N316" s="38" t="s">
        <v>334</v>
      </c>
      <c r="O316" s="39">
        <v>48600</v>
      </c>
      <c r="P316" s="39">
        <v>140</v>
      </c>
      <c r="Q316" s="39">
        <v>1300</v>
      </c>
      <c r="R316" s="39">
        <v>6380</v>
      </c>
      <c r="S316" s="39">
        <v>11760</v>
      </c>
      <c r="T316" s="39">
        <v>10130</v>
      </c>
      <c r="U316" s="39">
        <v>7040</v>
      </c>
      <c r="V316" s="39">
        <v>9950</v>
      </c>
      <c r="W316" s="39">
        <v>2450</v>
      </c>
      <c r="X316" s="39" t="s">
        <v>334</v>
      </c>
      <c r="Y316" s="39">
        <v>49150</v>
      </c>
      <c r="Z316" s="39">
        <v>160</v>
      </c>
      <c r="AA316" s="39">
        <v>1530</v>
      </c>
      <c r="AB316" s="39">
        <v>6330</v>
      </c>
      <c r="AC316" s="39">
        <v>12030</v>
      </c>
      <c r="AD316" s="39">
        <v>10120</v>
      </c>
      <c r="AE316" s="39">
        <v>6850</v>
      </c>
      <c r="AF316" s="39">
        <v>9860</v>
      </c>
      <c r="AG316" s="39">
        <v>2330</v>
      </c>
      <c r="AH316" s="39" t="s">
        <v>334</v>
      </c>
      <c r="AI316" s="39">
        <v>49200</v>
      </c>
      <c r="AJ316" s="39">
        <v>190</v>
      </c>
      <c r="AK316" s="39">
        <v>1570</v>
      </c>
      <c r="AL316" s="39">
        <v>6550</v>
      </c>
      <c r="AM316" s="39">
        <v>12150</v>
      </c>
      <c r="AN316" s="39">
        <v>10120</v>
      </c>
      <c r="AO316" s="39">
        <v>6880</v>
      </c>
      <c r="AP316" s="39">
        <v>10060</v>
      </c>
      <c r="AQ316" s="39">
        <v>2440</v>
      </c>
      <c r="AR316" s="39" t="s">
        <v>334</v>
      </c>
      <c r="AS316" s="39">
        <v>49940</v>
      </c>
      <c r="AT316" s="39">
        <v>200</v>
      </c>
      <c r="AU316" s="39">
        <v>1620</v>
      </c>
      <c r="AV316" s="39">
        <v>6510</v>
      </c>
      <c r="AW316" s="39">
        <v>12210</v>
      </c>
      <c r="AX316" s="39">
        <v>10130</v>
      </c>
      <c r="AY316" s="39">
        <v>6940</v>
      </c>
      <c r="AZ316" s="39">
        <v>10180</v>
      </c>
      <c r="BA316" s="39">
        <v>2500</v>
      </c>
      <c r="BB316" s="39" t="s">
        <v>334</v>
      </c>
      <c r="BC316" s="39">
        <v>50290</v>
      </c>
      <c r="BD316" s="39">
        <v>210</v>
      </c>
      <c r="BE316" s="39">
        <v>1600</v>
      </c>
      <c r="BF316" s="39">
        <v>6570</v>
      </c>
      <c r="BG316" s="39">
        <v>12220</v>
      </c>
      <c r="BH316" s="39">
        <v>10180</v>
      </c>
      <c r="BI316" s="39">
        <v>6990</v>
      </c>
      <c r="BJ316" s="39">
        <v>10260</v>
      </c>
      <c r="BK316" s="39">
        <v>2610</v>
      </c>
      <c r="BL316" s="39" t="s">
        <v>334</v>
      </c>
      <c r="BM316" s="39">
        <v>50640</v>
      </c>
      <c r="BN316" s="39">
        <v>220</v>
      </c>
      <c r="BO316" s="39">
        <v>1620</v>
      </c>
      <c r="BP316" s="39">
        <v>6560</v>
      </c>
      <c r="BQ316" s="39">
        <v>12220</v>
      </c>
      <c r="BR316" s="39">
        <v>10200</v>
      </c>
      <c r="BS316" s="39">
        <v>7020</v>
      </c>
      <c r="BT316" s="39">
        <v>10370</v>
      </c>
      <c r="BU316" s="39">
        <v>2690</v>
      </c>
      <c r="BV316" s="39" t="s">
        <v>334</v>
      </c>
      <c r="BW316" s="39">
        <v>50890</v>
      </c>
      <c r="BX316" s="39">
        <v>220</v>
      </c>
      <c r="BY316" s="39">
        <v>1620</v>
      </c>
      <c r="BZ316" s="39">
        <v>6580</v>
      </c>
      <c r="CA316" s="39">
        <v>12250</v>
      </c>
      <c r="CB316" s="39">
        <v>10230</v>
      </c>
      <c r="CC316" s="39">
        <v>7110</v>
      </c>
      <c r="CD316" s="39">
        <v>10400</v>
      </c>
      <c r="CE316" s="39">
        <v>2750</v>
      </c>
      <c r="CF316" s="39" t="s">
        <v>334</v>
      </c>
      <c r="CG316" s="39">
        <v>51150</v>
      </c>
      <c r="CH316" s="39">
        <v>220</v>
      </c>
      <c r="CI316" s="39">
        <v>1640</v>
      </c>
      <c r="CJ316" s="39">
        <v>6600</v>
      </c>
      <c r="CK316" s="39">
        <v>12320</v>
      </c>
      <c r="CL316" s="39">
        <v>10280</v>
      </c>
      <c r="CM316" s="39">
        <v>7170</v>
      </c>
      <c r="CN316" s="39">
        <v>10550</v>
      </c>
      <c r="CO316" s="39">
        <v>2850</v>
      </c>
      <c r="CP316" s="39" t="s">
        <v>334</v>
      </c>
      <c r="CQ316" s="39">
        <v>51630</v>
      </c>
      <c r="CR316" s="39">
        <v>230</v>
      </c>
      <c r="CS316" s="39">
        <v>1640</v>
      </c>
      <c r="CT316" s="39">
        <v>6630</v>
      </c>
      <c r="CU316" s="39">
        <v>12330</v>
      </c>
      <c r="CV316" s="39">
        <v>10300</v>
      </c>
      <c r="CW316" s="39">
        <v>7260</v>
      </c>
      <c r="CX316" s="39">
        <v>10700</v>
      </c>
      <c r="CY316" s="39">
        <v>2920</v>
      </c>
      <c r="CZ316" s="39" t="s">
        <v>334</v>
      </c>
      <c r="DA316" s="39">
        <v>52010</v>
      </c>
      <c r="DB316" s="39">
        <v>230</v>
      </c>
      <c r="DC316" s="39">
        <v>1670</v>
      </c>
      <c r="DD316" s="39">
        <v>6610</v>
      </c>
      <c r="DE316" s="39">
        <v>12400</v>
      </c>
      <c r="DF316" s="39">
        <v>10330</v>
      </c>
      <c r="DG316" s="39">
        <v>7280</v>
      </c>
      <c r="DH316" s="39">
        <v>10780</v>
      </c>
      <c r="DI316" s="39">
        <v>2970</v>
      </c>
      <c r="DJ316" s="39" t="s">
        <v>334</v>
      </c>
      <c r="DK316" s="39">
        <v>52280</v>
      </c>
      <c r="DL316" s="39">
        <v>240</v>
      </c>
      <c r="DM316" s="39">
        <v>1710</v>
      </c>
      <c r="DN316" s="39">
        <v>6590</v>
      </c>
      <c r="DO316" s="39">
        <v>12440</v>
      </c>
      <c r="DP316" s="39">
        <v>10400</v>
      </c>
      <c r="DQ316" s="39">
        <v>7400</v>
      </c>
      <c r="DR316" s="39">
        <v>10820</v>
      </c>
      <c r="DS316" s="39">
        <v>3010</v>
      </c>
      <c r="DT316" s="39" t="s">
        <v>334</v>
      </c>
      <c r="DU316" s="39">
        <v>52600</v>
      </c>
      <c r="DV316" s="39">
        <v>240</v>
      </c>
      <c r="DW316" s="39">
        <v>1740</v>
      </c>
      <c r="DX316" s="39">
        <v>6670</v>
      </c>
      <c r="DY316" s="39">
        <v>12520</v>
      </c>
      <c r="DZ316" s="39">
        <v>10480</v>
      </c>
      <c r="EA316" s="39">
        <v>7420</v>
      </c>
      <c r="EB316" s="39">
        <v>10900</v>
      </c>
      <c r="EC316" s="39">
        <v>3080</v>
      </c>
      <c r="ED316" s="39" t="s">
        <v>334</v>
      </c>
      <c r="EE316" s="39">
        <v>53050</v>
      </c>
      <c r="EF316" s="39">
        <v>250</v>
      </c>
      <c r="EG316" s="39">
        <v>1710</v>
      </c>
      <c r="EH316" s="39">
        <v>6800</v>
      </c>
      <c r="EI316" s="39">
        <v>12590</v>
      </c>
      <c r="EJ316" s="39">
        <v>10570</v>
      </c>
      <c r="EK316" s="39">
        <v>7440</v>
      </c>
      <c r="EL316" s="39">
        <v>10930</v>
      </c>
      <c r="EM316" s="39">
        <v>3150</v>
      </c>
      <c r="EN316" s="39" t="s">
        <v>334</v>
      </c>
      <c r="EO316" s="39">
        <v>53440</v>
      </c>
      <c r="EP316" s="39">
        <v>240</v>
      </c>
      <c r="EQ316" s="39">
        <v>1770</v>
      </c>
      <c r="ER316" s="39">
        <v>6810</v>
      </c>
      <c r="ES316" s="39">
        <v>12730</v>
      </c>
      <c r="ET316" s="39">
        <v>10610</v>
      </c>
      <c r="EU316" s="39">
        <v>7550</v>
      </c>
      <c r="EV316" s="39">
        <v>10950</v>
      </c>
      <c r="EW316" s="39">
        <v>3210</v>
      </c>
      <c r="EX316" s="39" t="s">
        <v>334</v>
      </c>
      <c r="EY316" s="39">
        <v>53880</v>
      </c>
      <c r="EZ316" s="39">
        <v>250</v>
      </c>
      <c r="FA316" s="39">
        <v>1800</v>
      </c>
      <c r="FB316" s="39">
        <v>7030</v>
      </c>
      <c r="FC316" s="39">
        <v>12900</v>
      </c>
      <c r="FD316" s="39">
        <v>10720</v>
      </c>
      <c r="FE316" s="39">
        <v>7620</v>
      </c>
      <c r="FF316" s="39">
        <v>10920</v>
      </c>
      <c r="FG316" s="39">
        <v>3300</v>
      </c>
      <c r="FH316" s="39" t="s">
        <v>334</v>
      </c>
      <c r="FI316" s="39">
        <v>54530</v>
      </c>
      <c r="FJ316" s="39">
        <v>270</v>
      </c>
      <c r="FK316" s="39">
        <v>1820</v>
      </c>
      <c r="FL316" s="39">
        <v>7120</v>
      </c>
      <c r="FM316" s="39">
        <v>12990</v>
      </c>
      <c r="FN316" s="39">
        <v>10710</v>
      </c>
      <c r="FO316" s="39">
        <v>7620</v>
      </c>
      <c r="FP316" s="39">
        <v>10920</v>
      </c>
      <c r="FQ316" s="39">
        <v>3380</v>
      </c>
      <c r="FR316" s="39" t="s">
        <v>334</v>
      </c>
      <c r="FS316" s="39">
        <v>54810</v>
      </c>
      <c r="FT316" s="39">
        <v>270</v>
      </c>
      <c r="FU316" s="39">
        <v>1830</v>
      </c>
      <c r="FV316" s="39">
        <v>7110</v>
      </c>
      <c r="FW316" s="39">
        <v>13050</v>
      </c>
      <c r="FX316" s="39">
        <v>10750</v>
      </c>
      <c r="FY316" s="39">
        <v>7640</v>
      </c>
      <c r="FZ316" s="39">
        <v>10980</v>
      </c>
      <c r="GA316" s="39">
        <v>3490</v>
      </c>
      <c r="GB316" s="39" t="s">
        <v>334</v>
      </c>
      <c r="GC316" s="39">
        <v>55120</v>
      </c>
      <c r="GD316" s="39">
        <v>290</v>
      </c>
      <c r="GE316" s="39">
        <v>1830</v>
      </c>
      <c r="GF316" s="39">
        <v>7160</v>
      </c>
      <c r="GG316" s="39">
        <v>13120</v>
      </c>
      <c r="GH316" s="39">
        <v>10770</v>
      </c>
      <c r="GI316" s="39">
        <v>7670</v>
      </c>
      <c r="GJ316" s="39">
        <v>11050</v>
      </c>
      <c r="GK316" s="39">
        <v>3570</v>
      </c>
      <c r="GL316" s="39" t="s">
        <v>334</v>
      </c>
      <c r="GM316" s="39">
        <v>55450</v>
      </c>
      <c r="GN316" s="39">
        <v>310</v>
      </c>
      <c r="GO316" s="39">
        <v>1840</v>
      </c>
      <c r="GP316" s="39">
        <v>7220</v>
      </c>
      <c r="GQ316" s="39">
        <v>13200</v>
      </c>
      <c r="GR316" s="39">
        <v>10720</v>
      </c>
      <c r="GS316" s="39">
        <v>7750</v>
      </c>
      <c r="GT316" s="39">
        <v>11100</v>
      </c>
      <c r="GU316" s="39">
        <v>3650</v>
      </c>
      <c r="GV316" s="39" t="s">
        <v>334</v>
      </c>
      <c r="GW316" s="39">
        <v>55770</v>
      </c>
      <c r="GX316" s="39">
        <v>330</v>
      </c>
      <c r="GY316" s="39">
        <v>1850</v>
      </c>
      <c r="GZ316" s="39">
        <v>7240</v>
      </c>
      <c r="HA316" s="39">
        <v>13210</v>
      </c>
      <c r="HB316" s="39">
        <v>10710</v>
      </c>
      <c r="HC316" s="39">
        <v>7780</v>
      </c>
      <c r="HD316" s="39">
        <v>11140</v>
      </c>
      <c r="HE316" s="39">
        <v>3720</v>
      </c>
      <c r="HF316" s="39" t="s">
        <v>334</v>
      </c>
      <c r="HG316" s="39">
        <v>55970</v>
      </c>
      <c r="HH316" s="39">
        <v>340</v>
      </c>
      <c r="HI316" s="39">
        <v>1830</v>
      </c>
      <c r="HJ316" s="39">
        <v>7340</v>
      </c>
      <c r="HK316" s="39">
        <v>13240</v>
      </c>
      <c r="HL316" s="39">
        <v>10830</v>
      </c>
      <c r="HM316" s="39">
        <v>7810</v>
      </c>
      <c r="HN316" s="39">
        <v>11130</v>
      </c>
      <c r="HO316" s="39">
        <v>3820</v>
      </c>
      <c r="HP316" s="39" t="s">
        <v>334</v>
      </c>
      <c r="HQ316" s="39">
        <v>56340</v>
      </c>
      <c r="HR316" s="39">
        <v>370</v>
      </c>
      <c r="HS316" s="39">
        <v>1750</v>
      </c>
      <c r="HT316" s="39">
        <v>7450</v>
      </c>
      <c r="HU316" s="39">
        <v>13250</v>
      </c>
      <c r="HV316" s="39">
        <v>10850</v>
      </c>
      <c r="HW316" s="39">
        <v>7820</v>
      </c>
      <c r="HX316" s="39">
        <v>11130</v>
      </c>
      <c r="HY316" s="39">
        <v>3920</v>
      </c>
      <c r="HZ316" s="39" t="s">
        <v>334</v>
      </c>
      <c r="IA316" s="39">
        <v>56540</v>
      </c>
      <c r="IB316" s="39">
        <v>380</v>
      </c>
      <c r="IC316" s="39">
        <v>1770</v>
      </c>
      <c r="ID316" s="39">
        <v>7530</v>
      </c>
      <c r="IE316" s="39">
        <v>13310</v>
      </c>
      <c r="IF316" s="39">
        <v>10860</v>
      </c>
      <c r="IG316" s="39">
        <v>7760</v>
      </c>
      <c r="IH316" s="39">
        <v>11170</v>
      </c>
      <c r="II316" s="39">
        <v>4020</v>
      </c>
      <c r="IJ316" s="39" t="s">
        <v>334</v>
      </c>
      <c r="IK316" s="39">
        <v>56810</v>
      </c>
      <c r="IL316" s="39">
        <v>400</v>
      </c>
      <c r="IM316" s="39">
        <v>1730</v>
      </c>
      <c r="IN316" s="39">
        <v>7620</v>
      </c>
      <c r="IO316" s="39">
        <v>13380</v>
      </c>
      <c r="IP316" s="39">
        <v>10920</v>
      </c>
      <c r="IQ316" s="39">
        <v>7760</v>
      </c>
      <c r="IR316" s="39">
        <v>11200</v>
      </c>
      <c r="IS316" s="39">
        <v>4130</v>
      </c>
      <c r="IT316" s="39" t="s">
        <v>334</v>
      </c>
      <c r="IU316" s="39">
        <v>57150</v>
      </c>
      <c r="IV316" s="39">
        <v>430</v>
      </c>
      <c r="IW316" s="39">
        <v>1740</v>
      </c>
      <c r="IX316" s="39">
        <v>7670</v>
      </c>
      <c r="IY316" s="39">
        <v>13410</v>
      </c>
      <c r="IZ316" s="39">
        <v>10910</v>
      </c>
      <c r="JA316" s="39">
        <v>7760</v>
      </c>
      <c r="JB316" s="39">
        <v>11230</v>
      </c>
      <c r="JC316" s="39">
        <v>4220</v>
      </c>
      <c r="JD316" s="39" t="s">
        <v>334</v>
      </c>
      <c r="JE316" s="39">
        <v>57380</v>
      </c>
      <c r="JF316" s="39">
        <v>430</v>
      </c>
      <c r="JG316" s="39">
        <v>1770</v>
      </c>
      <c r="JH316" s="39">
        <v>7800</v>
      </c>
      <c r="JI316" s="39">
        <v>13520</v>
      </c>
      <c r="JJ316" s="39">
        <v>10930</v>
      </c>
      <c r="JK316" s="39">
        <v>7840</v>
      </c>
      <c r="JL316" s="39">
        <v>11270</v>
      </c>
      <c r="JM316" s="39">
        <v>4280</v>
      </c>
      <c r="JN316" s="39" t="s">
        <v>334</v>
      </c>
      <c r="JO316" s="39">
        <v>57830</v>
      </c>
      <c r="JP316" s="39">
        <v>470</v>
      </c>
      <c r="JQ316" s="39">
        <v>1790</v>
      </c>
      <c r="JR316" s="39">
        <v>7930</v>
      </c>
      <c r="JS316" s="39">
        <v>13640</v>
      </c>
      <c r="JT316" s="39">
        <v>10990</v>
      </c>
      <c r="JU316" s="39">
        <v>7900</v>
      </c>
      <c r="JV316" s="39">
        <v>11320</v>
      </c>
      <c r="JW316" s="39">
        <v>4320</v>
      </c>
      <c r="JX316" s="39" t="s">
        <v>334</v>
      </c>
      <c r="JY316" s="39">
        <v>58360</v>
      </c>
      <c r="JZ316" s="39">
        <v>450</v>
      </c>
      <c r="KA316" s="39">
        <v>1810</v>
      </c>
      <c r="KB316" s="39">
        <v>7980</v>
      </c>
      <c r="KC316" s="39">
        <v>13680</v>
      </c>
      <c r="KD316" s="39">
        <v>11040</v>
      </c>
      <c r="KE316" s="39">
        <v>7990</v>
      </c>
      <c r="KF316" s="39">
        <v>11340</v>
      </c>
      <c r="KG316" s="39">
        <v>4360</v>
      </c>
      <c r="KH316" s="39" t="s">
        <v>334</v>
      </c>
      <c r="KI316" s="39">
        <v>58640</v>
      </c>
      <c r="KJ316" s="39">
        <v>450</v>
      </c>
      <c r="KK316" s="39">
        <v>1830</v>
      </c>
      <c r="KL316" s="39">
        <v>8050</v>
      </c>
      <c r="KM316" s="39">
        <v>13830</v>
      </c>
      <c r="KN316" s="39">
        <v>11140</v>
      </c>
      <c r="KO316" s="39">
        <v>8020</v>
      </c>
      <c r="KP316" s="39">
        <v>11370</v>
      </c>
      <c r="KQ316" s="39">
        <v>4390</v>
      </c>
      <c r="KR316" s="39" t="s">
        <v>334</v>
      </c>
      <c r="KS316" s="39">
        <v>59070</v>
      </c>
      <c r="KT316" s="39">
        <v>460</v>
      </c>
      <c r="KU316" s="39">
        <v>1870</v>
      </c>
      <c r="KV316" s="39">
        <v>8070</v>
      </c>
      <c r="KW316" s="39">
        <v>13940</v>
      </c>
      <c r="KX316" s="39">
        <v>11160</v>
      </c>
      <c r="KY316" s="39">
        <v>8040</v>
      </c>
      <c r="KZ316" s="39">
        <v>11410</v>
      </c>
      <c r="LA316" s="39">
        <v>4440</v>
      </c>
      <c r="LB316" s="39" t="s">
        <v>334</v>
      </c>
      <c r="LC316" s="39">
        <v>59400</v>
      </c>
      <c r="LD316" t="str">
        <f>INDEX(Lookup!$F$2:$F$375, MATCH(D316,Lookup!$A$2:$A$375,0))</f>
        <v>:</v>
      </c>
    </row>
    <row r="317" spans="2:316" ht="15" customHeight="1" x14ac:dyDescent="0.25">
      <c r="B317" s="1" t="s">
        <v>342</v>
      </c>
      <c r="C317" s="42">
        <v>3610</v>
      </c>
      <c r="D317" s="42" t="s">
        <v>961</v>
      </c>
      <c r="E317" s="37" t="s">
        <v>962</v>
      </c>
      <c r="F317" s="38">
        <v>70</v>
      </c>
      <c r="G317" s="38">
        <v>1120</v>
      </c>
      <c r="H317" s="38">
        <v>3830</v>
      </c>
      <c r="I317" s="38">
        <v>6900</v>
      </c>
      <c r="J317" s="38">
        <v>7250</v>
      </c>
      <c r="K317" s="38">
        <v>3970</v>
      </c>
      <c r="L317" s="38">
        <v>3400</v>
      </c>
      <c r="M317" s="38">
        <v>130</v>
      </c>
      <c r="N317" s="38" t="s">
        <v>334</v>
      </c>
      <c r="O317" s="39">
        <v>26670</v>
      </c>
      <c r="P317" s="39">
        <v>70</v>
      </c>
      <c r="Q317" s="39">
        <v>1160</v>
      </c>
      <c r="R317" s="39">
        <v>3970</v>
      </c>
      <c r="S317" s="39">
        <v>7050</v>
      </c>
      <c r="T317" s="39">
        <v>7200</v>
      </c>
      <c r="U317" s="39">
        <v>4000</v>
      </c>
      <c r="V317" s="39">
        <v>3420</v>
      </c>
      <c r="W317" s="39">
        <v>130</v>
      </c>
      <c r="X317" s="39" t="s">
        <v>334</v>
      </c>
      <c r="Y317" s="39">
        <v>26990</v>
      </c>
      <c r="Z317" s="39">
        <v>80</v>
      </c>
      <c r="AA317" s="39">
        <v>1140</v>
      </c>
      <c r="AB317" s="39">
        <v>4070</v>
      </c>
      <c r="AC317" s="39">
        <v>7100</v>
      </c>
      <c r="AD317" s="39">
        <v>7180</v>
      </c>
      <c r="AE317" s="39">
        <v>3960</v>
      </c>
      <c r="AF317" s="39">
        <v>3340</v>
      </c>
      <c r="AG317" s="39">
        <v>120</v>
      </c>
      <c r="AH317" s="39" t="s">
        <v>334</v>
      </c>
      <c r="AI317" s="39">
        <v>26980</v>
      </c>
      <c r="AJ317" s="39">
        <v>120</v>
      </c>
      <c r="AK317" s="39">
        <v>1110</v>
      </c>
      <c r="AL317" s="39">
        <v>4110</v>
      </c>
      <c r="AM317" s="39">
        <v>7080</v>
      </c>
      <c r="AN317" s="39">
        <v>7190</v>
      </c>
      <c r="AO317" s="39">
        <v>4040</v>
      </c>
      <c r="AP317" s="39">
        <v>3350</v>
      </c>
      <c r="AQ317" s="39">
        <v>120</v>
      </c>
      <c r="AR317" s="39" t="s">
        <v>334</v>
      </c>
      <c r="AS317" s="39">
        <v>27110</v>
      </c>
      <c r="AT317" s="39">
        <v>120</v>
      </c>
      <c r="AU317" s="39">
        <v>1110</v>
      </c>
      <c r="AV317" s="39">
        <v>4110</v>
      </c>
      <c r="AW317" s="39">
        <v>7120</v>
      </c>
      <c r="AX317" s="39">
        <v>7230</v>
      </c>
      <c r="AY317" s="39">
        <v>4030</v>
      </c>
      <c r="AZ317" s="39">
        <v>3360</v>
      </c>
      <c r="BA317" s="39">
        <v>120</v>
      </c>
      <c r="BB317" s="39" t="s">
        <v>334</v>
      </c>
      <c r="BC317" s="39">
        <v>27190</v>
      </c>
      <c r="BD317" s="39">
        <v>120</v>
      </c>
      <c r="BE317" s="39">
        <v>1120</v>
      </c>
      <c r="BF317" s="39">
        <v>4140</v>
      </c>
      <c r="BG317" s="39">
        <v>7130</v>
      </c>
      <c r="BH317" s="39">
        <v>7240</v>
      </c>
      <c r="BI317" s="39">
        <v>4040</v>
      </c>
      <c r="BJ317" s="39">
        <v>3420</v>
      </c>
      <c r="BK317" s="39">
        <v>120</v>
      </c>
      <c r="BL317" s="39" t="s">
        <v>334</v>
      </c>
      <c r="BM317" s="39">
        <v>27330</v>
      </c>
      <c r="BN317" s="39">
        <v>130</v>
      </c>
      <c r="BO317" s="39">
        <v>1130</v>
      </c>
      <c r="BP317" s="39">
        <v>4160</v>
      </c>
      <c r="BQ317" s="39">
        <v>7180</v>
      </c>
      <c r="BR317" s="39">
        <v>7290</v>
      </c>
      <c r="BS317" s="39">
        <v>4050</v>
      </c>
      <c r="BT317" s="39">
        <v>3480</v>
      </c>
      <c r="BU317" s="39">
        <v>120</v>
      </c>
      <c r="BV317" s="39" t="s">
        <v>334</v>
      </c>
      <c r="BW317" s="39">
        <v>27540</v>
      </c>
      <c r="BX317" s="39">
        <v>140</v>
      </c>
      <c r="BY317" s="39">
        <v>1130</v>
      </c>
      <c r="BZ317" s="39">
        <v>4170</v>
      </c>
      <c r="CA317" s="39">
        <v>7250</v>
      </c>
      <c r="CB317" s="39">
        <v>7330</v>
      </c>
      <c r="CC317" s="39">
        <v>4070</v>
      </c>
      <c r="CD317" s="39">
        <v>3510</v>
      </c>
      <c r="CE317" s="39">
        <v>120</v>
      </c>
      <c r="CF317" s="39" t="s">
        <v>334</v>
      </c>
      <c r="CG317" s="39">
        <v>27700</v>
      </c>
      <c r="CH317" s="39">
        <v>130</v>
      </c>
      <c r="CI317" s="39">
        <v>1120</v>
      </c>
      <c r="CJ317" s="39">
        <v>4200</v>
      </c>
      <c r="CK317" s="39">
        <v>7360</v>
      </c>
      <c r="CL317" s="39">
        <v>7360</v>
      </c>
      <c r="CM317" s="39">
        <v>4100</v>
      </c>
      <c r="CN317" s="39">
        <v>3600</v>
      </c>
      <c r="CO317" s="39">
        <v>120</v>
      </c>
      <c r="CP317" s="39" t="s">
        <v>334</v>
      </c>
      <c r="CQ317" s="39">
        <v>27980</v>
      </c>
      <c r="CR317" s="39">
        <v>130</v>
      </c>
      <c r="CS317" s="39">
        <v>1120</v>
      </c>
      <c r="CT317" s="39">
        <v>4230</v>
      </c>
      <c r="CU317" s="39">
        <v>7430</v>
      </c>
      <c r="CV317" s="39">
        <v>7400</v>
      </c>
      <c r="CW317" s="39">
        <v>4150</v>
      </c>
      <c r="CX317" s="39">
        <v>3700</v>
      </c>
      <c r="CY317" s="39">
        <v>120</v>
      </c>
      <c r="CZ317" s="39" t="s">
        <v>334</v>
      </c>
      <c r="DA317" s="39">
        <v>28290</v>
      </c>
      <c r="DB317" s="39">
        <v>130</v>
      </c>
      <c r="DC317" s="39">
        <v>1130</v>
      </c>
      <c r="DD317" s="39">
        <v>4250</v>
      </c>
      <c r="DE317" s="39">
        <v>7500</v>
      </c>
      <c r="DF317" s="39">
        <v>7420</v>
      </c>
      <c r="DG317" s="39">
        <v>4180</v>
      </c>
      <c r="DH317" s="39">
        <v>3720</v>
      </c>
      <c r="DI317" s="39">
        <v>120</v>
      </c>
      <c r="DJ317" s="39" t="s">
        <v>334</v>
      </c>
      <c r="DK317" s="39">
        <v>28450</v>
      </c>
      <c r="DL317" s="39">
        <v>130</v>
      </c>
      <c r="DM317" s="39">
        <v>1140</v>
      </c>
      <c r="DN317" s="39">
        <v>4270</v>
      </c>
      <c r="DO317" s="39">
        <v>7560</v>
      </c>
      <c r="DP317" s="39">
        <v>7440</v>
      </c>
      <c r="DQ317" s="39">
        <v>4180</v>
      </c>
      <c r="DR317" s="39">
        <v>3720</v>
      </c>
      <c r="DS317" s="39">
        <v>120</v>
      </c>
      <c r="DT317" s="39" t="s">
        <v>334</v>
      </c>
      <c r="DU317" s="39">
        <v>28550</v>
      </c>
      <c r="DV317" s="39">
        <v>130</v>
      </c>
      <c r="DW317" s="39">
        <v>1140</v>
      </c>
      <c r="DX317" s="39">
        <v>4320</v>
      </c>
      <c r="DY317" s="39">
        <v>7630</v>
      </c>
      <c r="DZ317" s="39">
        <v>7460</v>
      </c>
      <c r="EA317" s="39">
        <v>4200</v>
      </c>
      <c r="EB317" s="39">
        <v>3730</v>
      </c>
      <c r="EC317" s="39">
        <v>120</v>
      </c>
      <c r="ED317" s="39" t="s">
        <v>334</v>
      </c>
      <c r="EE317" s="39">
        <v>28750</v>
      </c>
      <c r="EF317" s="39">
        <v>130</v>
      </c>
      <c r="EG317" s="39">
        <v>1130</v>
      </c>
      <c r="EH317" s="39">
        <v>4350</v>
      </c>
      <c r="EI317" s="39">
        <v>7760</v>
      </c>
      <c r="EJ317" s="39">
        <v>7480</v>
      </c>
      <c r="EK317" s="39">
        <v>4320</v>
      </c>
      <c r="EL317" s="39">
        <v>3760</v>
      </c>
      <c r="EM317" s="39">
        <v>120</v>
      </c>
      <c r="EN317" s="39" t="s">
        <v>334</v>
      </c>
      <c r="EO317" s="39">
        <v>29050</v>
      </c>
      <c r="EP317" s="39">
        <v>120</v>
      </c>
      <c r="EQ317" s="39">
        <v>1130</v>
      </c>
      <c r="ER317" s="39">
        <v>4400</v>
      </c>
      <c r="ES317" s="39">
        <v>7880</v>
      </c>
      <c r="ET317" s="39">
        <v>7520</v>
      </c>
      <c r="EU317" s="39">
        <v>4360</v>
      </c>
      <c r="EV317" s="39">
        <v>3760</v>
      </c>
      <c r="EW317" s="39">
        <v>120</v>
      </c>
      <c r="EX317" s="39" t="s">
        <v>334</v>
      </c>
      <c r="EY317" s="39">
        <v>29290</v>
      </c>
      <c r="EZ317" s="39">
        <v>120</v>
      </c>
      <c r="FA317" s="39">
        <v>1110</v>
      </c>
      <c r="FB317" s="39">
        <v>4580</v>
      </c>
      <c r="FC317" s="39">
        <v>8060</v>
      </c>
      <c r="FD317" s="39">
        <v>7560</v>
      </c>
      <c r="FE317" s="39">
        <v>4400</v>
      </c>
      <c r="FF317" s="39">
        <v>3770</v>
      </c>
      <c r="FG317" s="39">
        <v>120</v>
      </c>
      <c r="FH317" s="39" t="s">
        <v>334</v>
      </c>
      <c r="FI317" s="39">
        <v>29710</v>
      </c>
      <c r="FJ317" s="39">
        <v>130</v>
      </c>
      <c r="FK317" s="39">
        <v>1130</v>
      </c>
      <c r="FL317" s="39">
        <v>4670</v>
      </c>
      <c r="FM317" s="39">
        <v>8170</v>
      </c>
      <c r="FN317" s="39">
        <v>7580</v>
      </c>
      <c r="FO317" s="39">
        <v>4410</v>
      </c>
      <c r="FP317" s="39">
        <v>3770</v>
      </c>
      <c r="FQ317" s="39">
        <v>120</v>
      </c>
      <c r="FR317" s="39" t="s">
        <v>334</v>
      </c>
      <c r="FS317" s="39">
        <v>29980</v>
      </c>
      <c r="FT317" s="39">
        <v>140</v>
      </c>
      <c r="FU317" s="39">
        <v>1120</v>
      </c>
      <c r="FV317" s="39">
        <v>4780</v>
      </c>
      <c r="FW317" s="39">
        <v>8220</v>
      </c>
      <c r="FX317" s="39">
        <v>7570</v>
      </c>
      <c r="FY317" s="39">
        <v>4410</v>
      </c>
      <c r="FZ317" s="39">
        <v>3780</v>
      </c>
      <c r="GA317" s="39">
        <v>130</v>
      </c>
      <c r="GB317" s="39" t="s">
        <v>334</v>
      </c>
      <c r="GC317" s="39">
        <v>30130</v>
      </c>
      <c r="GD317" s="39">
        <v>140</v>
      </c>
      <c r="GE317" s="39">
        <v>1130</v>
      </c>
      <c r="GF317" s="39">
        <v>4820</v>
      </c>
      <c r="GG317" s="39">
        <v>8340</v>
      </c>
      <c r="GH317" s="39">
        <v>7610</v>
      </c>
      <c r="GI317" s="39">
        <v>4440</v>
      </c>
      <c r="GJ317" s="39">
        <v>3800</v>
      </c>
      <c r="GK317" s="39">
        <v>130</v>
      </c>
      <c r="GL317" s="39" t="s">
        <v>334</v>
      </c>
      <c r="GM317" s="39">
        <v>30400</v>
      </c>
      <c r="GN317" s="39">
        <v>150</v>
      </c>
      <c r="GO317" s="39">
        <v>1130</v>
      </c>
      <c r="GP317" s="39">
        <v>4860</v>
      </c>
      <c r="GQ317" s="39">
        <v>8430</v>
      </c>
      <c r="GR317" s="39">
        <v>7640</v>
      </c>
      <c r="GS317" s="39">
        <v>4470</v>
      </c>
      <c r="GT317" s="39">
        <v>3860</v>
      </c>
      <c r="GU317" s="39">
        <v>130</v>
      </c>
      <c r="GV317" s="39" t="s">
        <v>334</v>
      </c>
      <c r="GW317" s="39">
        <v>30660</v>
      </c>
      <c r="GX317" s="39">
        <v>150</v>
      </c>
      <c r="GY317" s="39">
        <v>1150</v>
      </c>
      <c r="GZ317" s="39">
        <v>4960</v>
      </c>
      <c r="HA317" s="39">
        <v>8580</v>
      </c>
      <c r="HB317" s="39">
        <v>7670</v>
      </c>
      <c r="HC317" s="39">
        <v>4480</v>
      </c>
      <c r="HD317" s="39">
        <v>3870</v>
      </c>
      <c r="HE317" s="39">
        <v>130</v>
      </c>
      <c r="HF317" s="39" t="s">
        <v>334</v>
      </c>
      <c r="HG317" s="39">
        <v>30990</v>
      </c>
      <c r="HH317" s="39">
        <v>170</v>
      </c>
      <c r="HI317" s="39">
        <v>1150</v>
      </c>
      <c r="HJ317" s="39">
        <v>5030</v>
      </c>
      <c r="HK317" s="39">
        <v>8750</v>
      </c>
      <c r="HL317" s="39">
        <v>7690</v>
      </c>
      <c r="HM317" s="39">
        <v>4520</v>
      </c>
      <c r="HN317" s="39">
        <v>3910</v>
      </c>
      <c r="HO317" s="39">
        <v>130</v>
      </c>
      <c r="HP317" s="39" t="s">
        <v>334</v>
      </c>
      <c r="HQ317" s="39">
        <v>31360</v>
      </c>
      <c r="HR317" s="39">
        <v>160</v>
      </c>
      <c r="HS317" s="39">
        <v>1170</v>
      </c>
      <c r="HT317" s="39">
        <v>5100</v>
      </c>
      <c r="HU317" s="39">
        <v>8830</v>
      </c>
      <c r="HV317" s="39">
        <v>7640</v>
      </c>
      <c r="HW317" s="39">
        <v>4560</v>
      </c>
      <c r="HX317" s="39">
        <v>3940</v>
      </c>
      <c r="HY317" s="39">
        <v>130</v>
      </c>
      <c r="HZ317" s="39" t="s">
        <v>334</v>
      </c>
      <c r="IA317" s="39">
        <v>31530</v>
      </c>
      <c r="IB317" s="39">
        <v>160</v>
      </c>
      <c r="IC317" s="39">
        <v>1210</v>
      </c>
      <c r="ID317" s="39">
        <v>5110</v>
      </c>
      <c r="IE317" s="39">
        <v>8870</v>
      </c>
      <c r="IF317" s="39">
        <v>7630</v>
      </c>
      <c r="IG317" s="39">
        <v>4580</v>
      </c>
      <c r="IH317" s="39">
        <v>3950</v>
      </c>
      <c r="II317" s="39">
        <v>140</v>
      </c>
      <c r="IJ317" s="39" t="s">
        <v>334</v>
      </c>
      <c r="IK317" s="39">
        <v>31660</v>
      </c>
      <c r="IL317" s="39">
        <v>160</v>
      </c>
      <c r="IM317" s="39">
        <v>1220</v>
      </c>
      <c r="IN317" s="39">
        <v>5240</v>
      </c>
      <c r="IO317" s="39">
        <v>8940</v>
      </c>
      <c r="IP317" s="39">
        <v>7680</v>
      </c>
      <c r="IQ317" s="39">
        <v>4620</v>
      </c>
      <c r="IR317" s="39">
        <v>3980</v>
      </c>
      <c r="IS317" s="39">
        <v>140</v>
      </c>
      <c r="IT317" s="39" t="s">
        <v>334</v>
      </c>
      <c r="IU317" s="39">
        <v>31980</v>
      </c>
      <c r="IV317" s="39">
        <v>170</v>
      </c>
      <c r="IW317" s="39">
        <v>1230</v>
      </c>
      <c r="IX317" s="39">
        <v>5260</v>
      </c>
      <c r="IY317" s="39">
        <v>8950</v>
      </c>
      <c r="IZ317" s="39">
        <v>7680</v>
      </c>
      <c r="JA317" s="39">
        <v>4670</v>
      </c>
      <c r="JB317" s="39">
        <v>4030</v>
      </c>
      <c r="JC317" s="39">
        <v>140</v>
      </c>
      <c r="JD317" s="39" t="s">
        <v>334</v>
      </c>
      <c r="JE317" s="39">
        <v>32130</v>
      </c>
      <c r="JF317" s="39">
        <v>170</v>
      </c>
      <c r="JG317" s="39">
        <v>1240</v>
      </c>
      <c r="JH317" s="39">
        <v>5310</v>
      </c>
      <c r="JI317" s="39">
        <v>9000</v>
      </c>
      <c r="JJ317" s="39">
        <v>7690</v>
      </c>
      <c r="JK317" s="39">
        <v>4680</v>
      </c>
      <c r="JL317" s="39">
        <v>4060</v>
      </c>
      <c r="JM317" s="39">
        <v>140</v>
      </c>
      <c r="JN317" s="39" t="s">
        <v>334</v>
      </c>
      <c r="JO317" s="39">
        <v>32290</v>
      </c>
      <c r="JP317" s="39">
        <v>160</v>
      </c>
      <c r="JQ317" s="39">
        <v>1250</v>
      </c>
      <c r="JR317" s="39">
        <v>5370</v>
      </c>
      <c r="JS317" s="39">
        <v>9050</v>
      </c>
      <c r="JT317" s="39">
        <v>7700</v>
      </c>
      <c r="JU317" s="39">
        <v>4700</v>
      </c>
      <c r="JV317" s="39">
        <v>4080</v>
      </c>
      <c r="JW317" s="39">
        <v>140</v>
      </c>
      <c r="JX317" s="39" t="s">
        <v>334</v>
      </c>
      <c r="JY317" s="39">
        <v>32450</v>
      </c>
      <c r="JZ317" s="39">
        <v>150</v>
      </c>
      <c r="KA317" s="39">
        <v>1260</v>
      </c>
      <c r="KB317" s="39">
        <v>5410</v>
      </c>
      <c r="KC317" s="39">
        <v>9100</v>
      </c>
      <c r="KD317" s="39">
        <v>7710</v>
      </c>
      <c r="KE317" s="39">
        <v>4720</v>
      </c>
      <c r="KF317" s="39">
        <v>4100</v>
      </c>
      <c r="KG317" s="39">
        <v>140</v>
      </c>
      <c r="KH317" s="39" t="s">
        <v>334</v>
      </c>
      <c r="KI317" s="39">
        <v>32580</v>
      </c>
      <c r="KJ317" s="39">
        <v>150</v>
      </c>
      <c r="KK317" s="39">
        <v>1250</v>
      </c>
      <c r="KL317" s="39">
        <v>5450</v>
      </c>
      <c r="KM317" s="39">
        <v>9090</v>
      </c>
      <c r="KN317" s="39">
        <v>7770</v>
      </c>
      <c r="KO317" s="39">
        <v>4750</v>
      </c>
      <c r="KP317" s="39">
        <v>4130</v>
      </c>
      <c r="KQ317" s="39">
        <v>150</v>
      </c>
      <c r="KR317" s="39" t="s">
        <v>334</v>
      </c>
      <c r="KS317" s="39">
        <v>32740</v>
      </c>
      <c r="KT317" s="39">
        <v>150</v>
      </c>
      <c r="KU317" s="39">
        <v>1260</v>
      </c>
      <c r="KV317" s="39">
        <v>5560</v>
      </c>
      <c r="KW317" s="39">
        <v>9270</v>
      </c>
      <c r="KX317" s="39">
        <v>7810</v>
      </c>
      <c r="KY317" s="39">
        <v>4790</v>
      </c>
      <c r="KZ317" s="39">
        <v>4150</v>
      </c>
      <c r="LA317" s="39">
        <v>150</v>
      </c>
      <c r="LB317" s="39" t="s">
        <v>334</v>
      </c>
      <c r="LC317" s="39">
        <v>33130</v>
      </c>
      <c r="LD317" t="str">
        <f>INDEX(Lookup!$F$2:$F$375, MATCH(D317,Lookup!$A$2:$A$375,0))</f>
        <v>:</v>
      </c>
    </row>
    <row r="318" spans="2:316" ht="15" customHeight="1" x14ac:dyDescent="0.25">
      <c r="B318" s="1" t="s">
        <v>342</v>
      </c>
      <c r="C318" s="42">
        <v>3615</v>
      </c>
      <c r="D318" s="42" t="s">
        <v>963</v>
      </c>
      <c r="E318" s="37" t="s">
        <v>964</v>
      </c>
      <c r="F318" s="38">
        <v>590</v>
      </c>
      <c r="G318" s="38">
        <v>2670</v>
      </c>
      <c r="H318" s="38">
        <v>10320</v>
      </c>
      <c r="I318" s="38">
        <v>13420</v>
      </c>
      <c r="J318" s="38">
        <v>9100</v>
      </c>
      <c r="K318" s="38">
        <v>5840</v>
      </c>
      <c r="L318" s="38">
        <v>7150</v>
      </c>
      <c r="M318" s="38">
        <v>1460</v>
      </c>
      <c r="N318" s="38" t="s">
        <v>334</v>
      </c>
      <c r="O318" s="39">
        <v>50560</v>
      </c>
      <c r="P318" s="39">
        <v>560</v>
      </c>
      <c r="Q318" s="39">
        <v>2690</v>
      </c>
      <c r="R318" s="39">
        <v>10230</v>
      </c>
      <c r="S318" s="39">
        <v>13530</v>
      </c>
      <c r="T318" s="39">
        <v>9040</v>
      </c>
      <c r="U318" s="39">
        <v>5790</v>
      </c>
      <c r="V318" s="39">
        <v>7170</v>
      </c>
      <c r="W318" s="39">
        <v>1430</v>
      </c>
      <c r="X318" s="39" t="s">
        <v>334</v>
      </c>
      <c r="Y318" s="39">
        <v>50450</v>
      </c>
      <c r="Z318" s="39">
        <v>600</v>
      </c>
      <c r="AA318" s="39">
        <v>2820</v>
      </c>
      <c r="AB318" s="39">
        <v>10360</v>
      </c>
      <c r="AC318" s="39">
        <v>13750</v>
      </c>
      <c r="AD318" s="39">
        <v>9080</v>
      </c>
      <c r="AE318" s="39">
        <v>5690</v>
      </c>
      <c r="AF318" s="39">
        <v>6900</v>
      </c>
      <c r="AG318" s="39">
        <v>1360</v>
      </c>
      <c r="AH318" s="39" t="s">
        <v>334</v>
      </c>
      <c r="AI318" s="39">
        <v>50550</v>
      </c>
      <c r="AJ318" s="39">
        <v>660</v>
      </c>
      <c r="AK318" s="39">
        <v>2930</v>
      </c>
      <c r="AL318" s="39">
        <v>10410</v>
      </c>
      <c r="AM318" s="39">
        <v>13870</v>
      </c>
      <c r="AN318" s="39">
        <v>9120</v>
      </c>
      <c r="AO318" s="39">
        <v>5710</v>
      </c>
      <c r="AP318" s="39">
        <v>6930</v>
      </c>
      <c r="AQ318" s="39">
        <v>1360</v>
      </c>
      <c r="AR318" s="39" t="s">
        <v>334</v>
      </c>
      <c r="AS318" s="39">
        <v>50990</v>
      </c>
      <c r="AT318" s="39">
        <v>680</v>
      </c>
      <c r="AU318" s="39">
        <v>2930</v>
      </c>
      <c r="AV318" s="39">
        <v>10530</v>
      </c>
      <c r="AW318" s="39">
        <v>13920</v>
      </c>
      <c r="AX318" s="39">
        <v>9160</v>
      </c>
      <c r="AY318" s="39">
        <v>5800</v>
      </c>
      <c r="AZ318" s="39">
        <v>6970</v>
      </c>
      <c r="BA318" s="39">
        <v>1370</v>
      </c>
      <c r="BB318" s="39" t="s">
        <v>334</v>
      </c>
      <c r="BC318" s="39">
        <v>51350</v>
      </c>
      <c r="BD318" s="39">
        <v>690</v>
      </c>
      <c r="BE318" s="39">
        <v>3000</v>
      </c>
      <c r="BF318" s="39">
        <v>10510</v>
      </c>
      <c r="BG318" s="39">
        <v>14010</v>
      </c>
      <c r="BH318" s="39">
        <v>9210</v>
      </c>
      <c r="BI318" s="39">
        <v>5840</v>
      </c>
      <c r="BJ318" s="39">
        <v>7030</v>
      </c>
      <c r="BK318" s="39">
        <v>1380</v>
      </c>
      <c r="BL318" s="39" t="s">
        <v>334</v>
      </c>
      <c r="BM318" s="39">
        <v>51670</v>
      </c>
      <c r="BN318" s="39">
        <v>780</v>
      </c>
      <c r="BO318" s="39">
        <v>2970</v>
      </c>
      <c r="BP318" s="39">
        <v>10500</v>
      </c>
      <c r="BQ318" s="39">
        <v>14140</v>
      </c>
      <c r="BR318" s="39">
        <v>9320</v>
      </c>
      <c r="BS318" s="39">
        <v>5900</v>
      </c>
      <c r="BT318" s="39">
        <v>7050</v>
      </c>
      <c r="BU318" s="39">
        <v>1400</v>
      </c>
      <c r="BV318" s="39" t="s">
        <v>334</v>
      </c>
      <c r="BW318" s="39">
        <v>52060</v>
      </c>
      <c r="BX318" s="39">
        <v>800</v>
      </c>
      <c r="BY318" s="39">
        <v>3000</v>
      </c>
      <c r="BZ318" s="39">
        <v>10530</v>
      </c>
      <c r="CA318" s="39">
        <v>14390</v>
      </c>
      <c r="CB318" s="39">
        <v>9200</v>
      </c>
      <c r="CC318" s="39">
        <v>5930</v>
      </c>
      <c r="CD318" s="39">
        <v>7100</v>
      </c>
      <c r="CE318" s="39">
        <v>1420</v>
      </c>
      <c r="CF318" s="39" t="s">
        <v>334</v>
      </c>
      <c r="CG318" s="39">
        <v>52360</v>
      </c>
      <c r="CH318" s="39">
        <v>810</v>
      </c>
      <c r="CI318" s="39">
        <v>2990</v>
      </c>
      <c r="CJ318" s="39">
        <v>10560</v>
      </c>
      <c r="CK318" s="39">
        <v>14500</v>
      </c>
      <c r="CL318" s="39">
        <v>9280</v>
      </c>
      <c r="CM318" s="39">
        <v>5970</v>
      </c>
      <c r="CN318" s="39">
        <v>7120</v>
      </c>
      <c r="CO318" s="39">
        <v>1460</v>
      </c>
      <c r="CP318" s="39" t="s">
        <v>334</v>
      </c>
      <c r="CQ318" s="39">
        <v>52680</v>
      </c>
      <c r="CR318" s="39">
        <v>800</v>
      </c>
      <c r="CS318" s="39">
        <v>2990</v>
      </c>
      <c r="CT318" s="39">
        <v>10620</v>
      </c>
      <c r="CU318" s="39">
        <v>14580</v>
      </c>
      <c r="CV318" s="39">
        <v>9380</v>
      </c>
      <c r="CW318" s="39">
        <v>5990</v>
      </c>
      <c r="CX318" s="39">
        <v>7170</v>
      </c>
      <c r="CY318" s="39">
        <v>1460</v>
      </c>
      <c r="CZ318" s="39" t="s">
        <v>334</v>
      </c>
      <c r="DA318" s="39">
        <v>53000</v>
      </c>
      <c r="DB318" s="39">
        <v>800</v>
      </c>
      <c r="DC318" s="39">
        <v>3040</v>
      </c>
      <c r="DD318" s="39">
        <v>10660</v>
      </c>
      <c r="DE318" s="39">
        <v>14650</v>
      </c>
      <c r="DF318" s="39">
        <v>9430</v>
      </c>
      <c r="DG318" s="39">
        <v>6020</v>
      </c>
      <c r="DH318" s="39">
        <v>7210</v>
      </c>
      <c r="DI318" s="39">
        <v>1480</v>
      </c>
      <c r="DJ318" s="39" t="s">
        <v>334</v>
      </c>
      <c r="DK318" s="39">
        <v>53270</v>
      </c>
      <c r="DL318" s="39">
        <v>790</v>
      </c>
      <c r="DM318" s="39">
        <v>3090</v>
      </c>
      <c r="DN318" s="39">
        <v>10770</v>
      </c>
      <c r="DO318" s="39">
        <v>14830</v>
      </c>
      <c r="DP318" s="39">
        <v>9470</v>
      </c>
      <c r="DQ318" s="39">
        <v>6100</v>
      </c>
      <c r="DR318" s="39">
        <v>7200</v>
      </c>
      <c r="DS318" s="39">
        <v>1480</v>
      </c>
      <c r="DT318" s="39" t="s">
        <v>334</v>
      </c>
      <c r="DU318" s="39">
        <v>53740</v>
      </c>
      <c r="DV318" s="39">
        <v>810</v>
      </c>
      <c r="DW318" s="39">
        <v>3160</v>
      </c>
      <c r="DX318" s="39">
        <v>10980</v>
      </c>
      <c r="DY318" s="39">
        <v>14970</v>
      </c>
      <c r="DZ318" s="39">
        <v>9540</v>
      </c>
      <c r="EA318" s="39">
        <v>6170</v>
      </c>
      <c r="EB318" s="39">
        <v>7190</v>
      </c>
      <c r="EC318" s="39">
        <v>1490</v>
      </c>
      <c r="ED318" s="39" t="s">
        <v>334</v>
      </c>
      <c r="EE318" s="39">
        <v>54310</v>
      </c>
      <c r="EF318" s="39">
        <v>780</v>
      </c>
      <c r="EG318" s="39">
        <v>3170</v>
      </c>
      <c r="EH318" s="39">
        <v>11200</v>
      </c>
      <c r="EI318" s="39">
        <v>15090</v>
      </c>
      <c r="EJ318" s="39">
        <v>9620</v>
      </c>
      <c r="EK318" s="39">
        <v>6280</v>
      </c>
      <c r="EL318" s="39">
        <v>7200</v>
      </c>
      <c r="EM318" s="39">
        <v>1500</v>
      </c>
      <c r="EN318" s="39" t="s">
        <v>334</v>
      </c>
      <c r="EO318" s="39">
        <v>54830</v>
      </c>
      <c r="EP318" s="39">
        <v>780</v>
      </c>
      <c r="EQ318" s="39">
        <v>3230</v>
      </c>
      <c r="ER318" s="39">
        <v>11300</v>
      </c>
      <c r="ES318" s="39">
        <v>15190</v>
      </c>
      <c r="ET318" s="39">
        <v>9590</v>
      </c>
      <c r="EU318" s="39">
        <v>6270</v>
      </c>
      <c r="EV318" s="39">
        <v>7210</v>
      </c>
      <c r="EW318" s="39">
        <v>1500</v>
      </c>
      <c r="EX318" s="39" t="s">
        <v>334</v>
      </c>
      <c r="EY318" s="39">
        <v>55080</v>
      </c>
      <c r="EZ318" s="39">
        <v>780</v>
      </c>
      <c r="FA318" s="39">
        <v>3290</v>
      </c>
      <c r="FB318" s="39">
        <v>11350</v>
      </c>
      <c r="FC318" s="39">
        <v>15430</v>
      </c>
      <c r="FD318" s="39">
        <v>9520</v>
      </c>
      <c r="FE318" s="39">
        <v>6250</v>
      </c>
      <c r="FF318" s="39">
        <v>7220</v>
      </c>
      <c r="FG318" s="39">
        <v>1520</v>
      </c>
      <c r="FH318" s="39" t="s">
        <v>334</v>
      </c>
      <c r="FI318" s="39">
        <v>55350</v>
      </c>
      <c r="FJ318" s="39">
        <v>790</v>
      </c>
      <c r="FK318" s="39">
        <v>3330</v>
      </c>
      <c r="FL318" s="39">
        <v>11410</v>
      </c>
      <c r="FM318" s="39">
        <v>15520</v>
      </c>
      <c r="FN318" s="39">
        <v>9560</v>
      </c>
      <c r="FO318" s="39">
        <v>6260</v>
      </c>
      <c r="FP318" s="39">
        <v>7210</v>
      </c>
      <c r="FQ318" s="39">
        <v>1540</v>
      </c>
      <c r="FR318" s="39" t="s">
        <v>334</v>
      </c>
      <c r="FS318" s="39">
        <v>55600</v>
      </c>
      <c r="FT318" s="39">
        <v>810</v>
      </c>
      <c r="FU318" s="39">
        <v>3350</v>
      </c>
      <c r="FV318" s="39">
        <v>11470</v>
      </c>
      <c r="FW318" s="39">
        <v>15610</v>
      </c>
      <c r="FX318" s="39">
        <v>9560</v>
      </c>
      <c r="FY318" s="39">
        <v>6280</v>
      </c>
      <c r="FZ318" s="39">
        <v>7190</v>
      </c>
      <c r="GA318" s="39">
        <v>1560</v>
      </c>
      <c r="GB318" s="39" t="s">
        <v>334</v>
      </c>
      <c r="GC318" s="39">
        <v>55820</v>
      </c>
      <c r="GD318" s="39">
        <v>820</v>
      </c>
      <c r="GE318" s="39">
        <v>3370</v>
      </c>
      <c r="GF318" s="39">
        <v>11520</v>
      </c>
      <c r="GG318" s="39">
        <v>15650</v>
      </c>
      <c r="GH318" s="39">
        <v>9620</v>
      </c>
      <c r="GI318" s="39">
        <v>6290</v>
      </c>
      <c r="GJ318" s="39">
        <v>7200</v>
      </c>
      <c r="GK318" s="39">
        <v>1570</v>
      </c>
      <c r="GL318" s="39" t="s">
        <v>334</v>
      </c>
      <c r="GM318" s="39">
        <v>56050</v>
      </c>
      <c r="GN318" s="39">
        <v>850</v>
      </c>
      <c r="GO318" s="39">
        <v>3350</v>
      </c>
      <c r="GP318" s="39">
        <v>11540</v>
      </c>
      <c r="GQ318" s="39">
        <v>15670</v>
      </c>
      <c r="GR318" s="39">
        <v>9690</v>
      </c>
      <c r="GS318" s="39">
        <v>6350</v>
      </c>
      <c r="GT318" s="39">
        <v>7210</v>
      </c>
      <c r="GU318" s="39">
        <v>1600</v>
      </c>
      <c r="GV318" s="39" t="s">
        <v>334</v>
      </c>
      <c r="GW318" s="39">
        <v>56270</v>
      </c>
      <c r="GX318" s="39">
        <v>930</v>
      </c>
      <c r="GY318" s="39">
        <v>3370</v>
      </c>
      <c r="GZ318" s="39">
        <v>11600</v>
      </c>
      <c r="HA318" s="39">
        <v>15740</v>
      </c>
      <c r="HB318" s="39">
        <v>9740</v>
      </c>
      <c r="HC318" s="39">
        <v>6390</v>
      </c>
      <c r="HD318" s="39">
        <v>7230</v>
      </c>
      <c r="HE318" s="39">
        <v>1630</v>
      </c>
      <c r="HF318" s="39" t="s">
        <v>334</v>
      </c>
      <c r="HG318" s="39">
        <v>56620</v>
      </c>
      <c r="HH318" s="39">
        <v>960</v>
      </c>
      <c r="HI318" s="39">
        <v>3350</v>
      </c>
      <c r="HJ318" s="39">
        <v>11600</v>
      </c>
      <c r="HK318" s="39">
        <v>15740</v>
      </c>
      <c r="HL318" s="39">
        <v>9790</v>
      </c>
      <c r="HM318" s="39">
        <v>6390</v>
      </c>
      <c r="HN318" s="39">
        <v>7230</v>
      </c>
      <c r="HO318" s="39">
        <v>1660</v>
      </c>
      <c r="HP318" s="39" t="s">
        <v>334</v>
      </c>
      <c r="HQ318" s="39">
        <v>56710</v>
      </c>
      <c r="HR318" s="39">
        <v>980</v>
      </c>
      <c r="HS318" s="39">
        <v>3360</v>
      </c>
      <c r="HT318" s="39">
        <v>11680</v>
      </c>
      <c r="HU318" s="39">
        <v>15750</v>
      </c>
      <c r="HV318" s="39">
        <v>9800</v>
      </c>
      <c r="HW318" s="39">
        <v>6390</v>
      </c>
      <c r="HX318" s="39">
        <v>7280</v>
      </c>
      <c r="HY318" s="39">
        <v>1680</v>
      </c>
      <c r="HZ318" s="39" t="s">
        <v>334</v>
      </c>
      <c r="IA318" s="39">
        <v>56920</v>
      </c>
      <c r="IB318" s="39">
        <v>1070</v>
      </c>
      <c r="IC318" s="39">
        <v>3390</v>
      </c>
      <c r="ID318" s="39">
        <v>11750</v>
      </c>
      <c r="IE318" s="39">
        <v>15870</v>
      </c>
      <c r="IF318" s="39">
        <v>9910</v>
      </c>
      <c r="IG318" s="39">
        <v>6440</v>
      </c>
      <c r="IH318" s="39">
        <v>7330</v>
      </c>
      <c r="II318" s="39">
        <v>1710</v>
      </c>
      <c r="IJ318" s="39" t="s">
        <v>334</v>
      </c>
      <c r="IK318" s="39">
        <v>57460</v>
      </c>
      <c r="IL318" s="39">
        <v>1090</v>
      </c>
      <c r="IM318" s="39">
        <v>3390</v>
      </c>
      <c r="IN318" s="39">
        <v>11860</v>
      </c>
      <c r="IO318" s="39">
        <v>15920</v>
      </c>
      <c r="IP318" s="39">
        <v>9950</v>
      </c>
      <c r="IQ318" s="39">
        <v>6470</v>
      </c>
      <c r="IR318" s="39">
        <v>7360</v>
      </c>
      <c r="IS318" s="39">
        <v>1730</v>
      </c>
      <c r="IT318" s="39" t="s">
        <v>334</v>
      </c>
      <c r="IU318" s="39">
        <v>57760</v>
      </c>
      <c r="IV318" s="39">
        <v>1130</v>
      </c>
      <c r="IW318" s="39">
        <v>3410</v>
      </c>
      <c r="IX318" s="39">
        <v>12030</v>
      </c>
      <c r="IY318" s="39">
        <v>16050</v>
      </c>
      <c r="IZ318" s="39">
        <v>9980</v>
      </c>
      <c r="JA318" s="39">
        <v>6480</v>
      </c>
      <c r="JB318" s="39">
        <v>7360</v>
      </c>
      <c r="JC318" s="39">
        <v>1750</v>
      </c>
      <c r="JD318" s="39" t="s">
        <v>334</v>
      </c>
      <c r="JE318" s="39">
        <v>58180</v>
      </c>
      <c r="JF318" s="39">
        <v>1240</v>
      </c>
      <c r="JG318" s="39">
        <v>3410</v>
      </c>
      <c r="JH318" s="39">
        <v>12110</v>
      </c>
      <c r="JI318" s="39">
        <v>16190</v>
      </c>
      <c r="JJ318" s="39">
        <v>10050</v>
      </c>
      <c r="JK318" s="39">
        <v>6500</v>
      </c>
      <c r="JL318" s="39">
        <v>7390</v>
      </c>
      <c r="JM318" s="39">
        <v>1770</v>
      </c>
      <c r="JN318" s="39" t="s">
        <v>334</v>
      </c>
      <c r="JO318" s="39">
        <v>58660</v>
      </c>
      <c r="JP318" s="39">
        <v>1240</v>
      </c>
      <c r="JQ318" s="39">
        <v>3410</v>
      </c>
      <c r="JR318" s="39">
        <v>12200</v>
      </c>
      <c r="JS318" s="39">
        <v>16270</v>
      </c>
      <c r="JT318" s="39">
        <v>10180</v>
      </c>
      <c r="JU318" s="39">
        <v>6540</v>
      </c>
      <c r="JV318" s="39">
        <v>7420</v>
      </c>
      <c r="JW318" s="39">
        <v>1790</v>
      </c>
      <c r="JX318" s="39" t="s">
        <v>334</v>
      </c>
      <c r="JY318" s="39">
        <v>59030</v>
      </c>
      <c r="JZ318" s="39">
        <v>1410</v>
      </c>
      <c r="KA318" s="39">
        <v>3430</v>
      </c>
      <c r="KB318" s="39">
        <v>12240</v>
      </c>
      <c r="KC318" s="39">
        <v>16350</v>
      </c>
      <c r="KD318" s="39">
        <v>10210</v>
      </c>
      <c r="KE318" s="39">
        <v>6580</v>
      </c>
      <c r="KF318" s="39">
        <v>7440</v>
      </c>
      <c r="KG318" s="39">
        <v>1800</v>
      </c>
      <c r="KH318" s="39" t="s">
        <v>334</v>
      </c>
      <c r="KI318" s="39">
        <v>59460</v>
      </c>
      <c r="KJ318" s="39">
        <v>1710</v>
      </c>
      <c r="KK318" s="39">
        <v>3460</v>
      </c>
      <c r="KL318" s="39">
        <v>12320</v>
      </c>
      <c r="KM318" s="39">
        <v>16540</v>
      </c>
      <c r="KN318" s="39">
        <v>10380</v>
      </c>
      <c r="KO318" s="39">
        <v>6700</v>
      </c>
      <c r="KP318" s="39">
        <v>7470</v>
      </c>
      <c r="KQ318" s="39">
        <v>1810</v>
      </c>
      <c r="KR318" s="39" t="s">
        <v>334</v>
      </c>
      <c r="KS318" s="39">
        <v>60380</v>
      </c>
      <c r="KT318" s="39">
        <v>2190</v>
      </c>
      <c r="KU318" s="39">
        <v>3480</v>
      </c>
      <c r="KV318" s="39">
        <v>12490</v>
      </c>
      <c r="KW318" s="39">
        <v>16680</v>
      </c>
      <c r="KX318" s="39">
        <v>10500</v>
      </c>
      <c r="KY318" s="39">
        <v>6770</v>
      </c>
      <c r="KZ318" s="39">
        <v>7520</v>
      </c>
      <c r="LA318" s="39">
        <v>1840</v>
      </c>
      <c r="LB318" s="39" t="s">
        <v>334</v>
      </c>
      <c r="LC318" s="39">
        <v>61460</v>
      </c>
      <c r="LD318" t="str">
        <f>INDEX(Lookup!$F$2:$F$375, MATCH(D318,Lookup!$A$2:$A$375,0))</f>
        <v>:</v>
      </c>
    </row>
    <row r="319" spans="2:316" ht="15" customHeight="1" x14ac:dyDescent="0.25">
      <c r="B319" s="1" t="s">
        <v>342</v>
      </c>
      <c r="C319" s="40">
        <v>3620</v>
      </c>
      <c r="D319" s="40" t="s">
        <v>965</v>
      </c>
      <c r="E319" s="37" t="s">
        <v>966</v>
      </c>
      <c r="F319" s="38">
        <v>1510</v>
      </c>
      <c r="G319" s="38">
        <v>1940</v>
      </c>
      <c r="H319" s="38">
        <v>3220</v>
      </c>
      <c r="I319" s="38">
        <v>7020</v>
      </c>
      <c r="J319" s="38">
        <v>6420</v>
      </c>
      <c r="K319" s="38">
        <v>5510</v>
      </c>
      <c r="L319" s="38">
        <v>7050</v>
      </c>
      <c r="M319" s="38">
        <v>910</v>
      </c>
      <c r="N319" s="38" t="s">
        <v>334</v>
      </c>
      <c r="O319" s="39">
        <v>33570</v>
      </c>
      <c r="P319" s="39">
        <v>1480</v>
      </c>
      <c r="Q319" s="39">
        <v>2010</v>
      </c>
      <c r="R319" s="39">
        <v>3240</v>
      </c>
      <c r="S319" s="39">
        <v>7070</v>
      </c>
      <c r="T319" s="39">
        <v>6440</v>
      </c>
      <c r="U319" s="39">
        <v>5570</v>
      </c>
      <c r="V319" s="39">
        <v>7000</v>
      </c>
      <c r="W319" s="39">
        <v>900</v>
      </c>
      <c r="X319" s="39" t="s">
        <v>334</v>
      </c>
      <c r="Y319" s="39">
        <v>33700</v>
      </c>
      <c r="Z319" s="39">
        <v>1430</v>
      </c>
      <c r="AA319" s="39">
        <v>2160</v>
      </c>
      <c r="AB319" s="39">
        <v>3290</v>
      </c>
      <c r="AC319" s="39">
        <v>7220</v>
      </c>
      <c r="AD319" s="39">
        <v>6440</v>
      </c>
      <c r="AE319" s="39">
        <v>5560</v>
      </c>
      <c r="AF319" s="39">
        <v>6800</v>
      </c>
      <c r="AG319" s="39">
        <v>820</v>
      </c>
      <c r="AH319" s="39" t="s">
        <v>334</v>
      </c>
      <c r="AI319" s="39">
        <v>33720</v>
      </c>
      <c r="AJ319" s="39">
        <v>1310</v>
      </c>
      <c r="AK319" s="39">
        <v>2310</v>
      </c>
      <c r="AL319" s="39">
        <v>3410</v>
      </c>
      <c r="AM319" s="39">
        <v>7130</v>
      </c>
      <c r="AN319" s="39">
        <v>6420</v>
      </c>
      <c r="AO319" s="39">
        <v>5610</v>
      </c>
      <c r="AP319" s="39">
        <v>6820</v>
      </c>
      <c r="AQ319" s="39">
        <v>830</v>
      </c>
      <c r="AR319" s="39" t="s">
        <v>334</v>
      </c>
      <c r="AS319" s="39">
        <v>33840</v>
      </c>
      <c r="AT319" s="39">
        <v>1350</v>
      </c>
      <c r="AU319" s="39">
        <v>2280</v>
      </c>
      <c r="AV319" s="39">
        <v>3390</v>
      </c>
      <c r="AW319" s="39">
        <v>7160</v>
      </c>
      <c r="AX319" s="39">
        <v>6470</v>
      </c>
      <c r="AY319" s="39">
        <v>5640</v>
      </c>
      <c r="AZ319" s="39">
        <v>6890</v>
      </c>
      <c r="BA319" s="39">
        <v>850</v>
      </c>
      <c r="BB319" s="39" t="s">
        <v>334</v>
      </c>
      <c r="BC319" s="39">
        <v>34030</v>
      </c>
      <c r="BD319" s="39">
        <v>1360</v>
      </c>
      <c r="BE319" s="39">
        <v>2300</v>
      </c>
      <c r="BF319" s="39">
        <v>3390</v>
      </c>
      <c r="BG319" s="39">
        <v>7160</v>
      </c>
      <c r="BH319" s="39">
        <v>6470</v>
      </c>
      <c r="BI319" s="39">
        <v>5660</v>
      </c>
      <c r="BJ319" s="39">
        <v>6980</v>
      </c>
      <c r="BK319" s="39">
        <v>860</v>
      </c>
      <c r="BL319" s="39" t="s">
        <v>334</v>
      </c>
      <c r="BM319" s="39">
        <v>34180</v>
      </c>
      <c r="BN319" s="39">
        <v>1380</v>
      </c>
      <c r="BO319" s="39">
        <v>2310</v>
      </c>
      <c r="BP319" s="39">
        <v>3370</v>
      </c>
      <c r="BQ319" s="39">
        <v>7180</v>
      </c>
      <c r="BR319" s="39">
        <v>6460</v>
      </c>
      <c r="BS319" s="39">
        <v>5700</v>
      </c>
      <c r="BT319" s="39">
        <v>7000</v>
      </c>
      <c r="BU319" s="39">
        <v>880</v>
      </c>
      <c r="BV319" s="39" t="s">
        <v>334</v>
      </c>
      <c r="BW319" s="39">
        <v>34280</v>
      </c>
      <c r="BX319" s="39">
        <v>1400</v>
      </c>
      <c r="BY319" s="39">
        <v>2340</v>
      </c>
      <c r="BZ319" s="39">
        <v>3380</v>
      </c>
      <c r="CA319" s="39">
        <v>7160</v>
      </c>
      <c r="CB319" s="39">
        <v>6480</v>
      </c>
      <c r="CC319" s="39">
        <v>5730</v>
      </c>
      <c r="CD319" s="39">
        <v>7030</v>
      </c>
      <c r="CE319" s="39">
        <v>880</v>
      </c>
      <c r="CF319" s="39" t="s">
        <v>334</v>
      </c>
      <c r="CG319" s="39">
        <v>34400</v>
      </c>
      <c r="CH319" s="39">
        <v>1460</v>
      </c>
      <c r="CI319" s="39">
        <v>2310</v>
      </c>
      <c r="CJ319" s="39">
        <v>3380</v>
      </c>
      <c r="CK319" s="39">
        <v>7170</v>
      </c>
      <c r="CL319" s="39">
        <v>6500</v>
      </c>
      <c r="CM319" s="39">
        <v>5740</v>
      </c>
      <c r="CN319" s="39">
        <v>7080</v>
      </c>
      <c r="CO319" s="39">
        <v>890</v>
      </c>
      <c r="CP319" s="39" t="s">
        <v>334</v>
      </c>
      <c r="CQ319" s="39">
        <v>34530</v>
      </c>
      <c r="CR319" s="39">
        <v>1490</v>
      </c>
      <c r="CS319" s="39">
        <v>2330</v>
      </c>
      <c r="CT319" s="39">
        <v>3390</v>
      </c>
      <c r="CU319" s="39">
        <v>7180</v>
      </c>
      <c r="CV319" s="39">
        <v>6580</v>
      </c>
      <c r="CW319" s="39">
        <v>5780</v>
      </c>
      <c r="CX319" s="39">
        <v>7140</v>
      </c>
      <c r="CY319" s="39">
        <v>890</v>
      </c>
      <c r="CZ319" s="39" t="s">
        <v>334</v>
      </c>
      <c r="DA319" s="39">
        <v>34780</v>
      </c>
      <c r="DB319" s="39">
        <v>1530</v>
      </c>
      <c r="DC319" s="39">
        <v>2320</v>
      </c>
      <c r="DD319" s="39">
        <v>3410</v>
      </c>
      <c r="DE319" s="39">
        <v>7220</v>
      </c>
      <c r="DF319" s="39">
        <v>6640</v>
      </c>
      <c r="DG319" s="39">
        <v>5810</v>
      </c>
      <c r="DH319" s="39">
        <v>7200</v>
      </c>
      <c r="DI319" s="39">
        <v>900</v>
      </c>
      <c r="DJ319" s="39" t="s">
        <v>334</v>
      </c>
      <c r="DK319" s="39">
        <v>35010</v>
      </c>
      <c r="DL319" s="39">
        <v>1560</v>
      </c>
      <c r="DM319" s="39">
        <v>2350</v>
      </c>
      <c r="DN319" s="39">
        <v>3400</v>
      </c>
      <c r="DO319" s="39">
        <v>7240</v>
      </c>
      <c r="DP319" s="39">
        <v>6680</v>
      </c>
      <c r="DQ319" s="39">
        <v>5830</v>
      </c>
      <c r="DR319" s="39">
        <v>7210</v>
      </c>
      <c r="DS319" s="39">
        <v>910</v>
      </c>
      <c r="DT319" s="39" t="s">
        <v>334</v>
      </c>
      <c r="DU319" s="39">
        <v>35170</v>
      </c>
      <c r="DV319" s="39">
        <v>1560</v>
      </c>
      <c r="DW319" s="39">
        <v>2330</v>
      </c>
      <c r="DX319" s="39">
        <v>3440</v>
      </c>
      <c r="DY319" s="39">
        <v>7280</v>
      </c>
      <c r="DZ319" s="39">
        <v>6720</v>
      </c>
      <c r="EA319" s="39">
        <v>5840</v>
      </c>
      <c r="EB319" s="39">
        <v>7250</v>
      </c>
      <c r="EC319" s="39">
        <v>910</v>
      </c>
      <c r="ED319" s="39" t="s">
        <v>334</v>
      </c>
      <c r="EE319" s="39">
        <v>35340</v>
      </c>
      <c r="EF319" s="39">
        <v>1590</v>
      </c>
      <c r="EG319" s="39">
        <v>2340</v>
      </c>
      <c r="EH319" s="39">
        <v>3500</v>
      </c>
      <c r="EI319" s="39">
        <v>7360</v>
      </c>
      <c r="EJ319" s="39">
        <v>6760</v>
      </c>
      <c r="EK319" s="39">
        <v>5870</v>
      </c>
      <c r="EL319" s="39">
        <v>7250</v>
      </c>
      <c r="EM319" s="39">
        <v>910</v>
      </c>
      <c r="EN319" s="39" t="s">
        <v>334</v>
      </c>
      <c r="EO319" s="39">
        <v>35580</v>
      </c>
      <c r="EP319" s="39">
        <v>1600</v>
      </c>
      <c r="EQ319" s="39">
        <v>2340</v>
      </c>
      <c r="ER319" s="39">
        <v>3550</v>
      </c>
      <c r="ES319" s="39">
        <v>7580</v>
      </c>
      <c r="ET319" s="39">
        <v>6900</v>
      </c>
      <c r="EU319" s="39">
        <v>5980</v>
      </c>
      <c r="EV319" s="39">
        <v>7260</v>
      </c>
      <c r="EW319" s="39">
        <v>920</v>
      </c>
      <c r="EX319" s="39" t="s">
        <v>334</v>
      </c>
      <c r="EY319" s="39">
        <v>36130</v>
      </c>
      <c r="EZ319" s="39">
        <v>1600</v>
      </c>
      <c r="FA319" s="39">
        <v>2360</v>
      </c>
      <c r="FB319" s="39">
        <v>3650</v>
      </c>
      <c r="FC319" s="39">
        <v>7740</v>
      </c>
      <c r="FD319" s="39">
        <v>6870</v>
      </c>
      <c r="FE319" s="39">
        <v>5960</v>
      </c>
      <c r="FF319" s="39">
        <v>7270</v>
      </c>
      <c r="FG319" s="39">
        <v>930</v>
      </c>
      <c r="FH319" s="39" t="s">
        <v>334</v>
      </c>
      <c r="FI319" s="39">
        <v>36360</v>
      </c>
      <c r="FJ319" s="39">
        <v>1610</v>
      </c>
      <c r="FK319" s="39">
        <v>2340</v>
      </c>
      <c r="FL319" s="39">
        <v>3690</v>
      </c>
      <c r="FM319" s="39">
        <v>7770</v>
      </c>
      <c r="FN319" s="39">
        <v>6930</v>
      </c>
      <c r="FO319" s="39">
        <v>5970</v>
      </c>
      <c r="FP319" s="39">
        <v>7290</v>
      </c>
      <c r="FQ319" s="39">
        <v>940</v>
      </c>
      <c r="FR319" s="39" t="s">
        <v>334</v>
      </c>
      <c r="FS319" s="39">
        <v>36530</v>
      </c>
      <c r="FT319" s="39">
        <v>1620</v>
      </c>
      <c r="FU319" s="39">
        <v>2330</v>
      </c>
      <c r="FV319" s="39">
        <v>3720</v>
      </c>
      <c r="FW319" s="39">
        <v>7820</v>
      </c>
      <c r="FX319" s="39">
        <v>6890</v>
      </c>
      <c r="FY319" s="39">
        <v>5980</v>
      </c>
      <c r="FZ319" s="39">
        <v>7320</v>
      </c>
      <c r="GA319" s="39">
        <v>940</v>
      </c>
      <c r="GB319" s="39" t="s">
        <v>334</v>
      </c>
      <c r="GC319" s="39">
        <v>36610</v>
      </c>
      <c r="GD319" s="39">
        <v>1620</v>
      </c>
      <c r="GE319" s="39">
        <v>2340</v>
      </c>
      <c r="GF319" s="39">
        <v>3760</v>
      </c>
      <c r="GG319" s="39">
        <v>7820</v>
      </c>
      <c r="GH319" s="39">
        <v>6890</v>
      </c>
      <c r="GI319" s="39">
        <v>6000</v>
      </c>
      <c r="GJ319" s="39">
        <v>7340</v>
      </c>
      <c r="GK319" s="39">
        <v>960</v>
      </c>
      <c r="GL319" s="39" t="s">
        <v>334</v>
      </c>
      <c r="GM319" s="39">
        <v>36730</v>
      </c>
      <c r="GN319" s="39">
        <v>1560</v>
      </c>
      <c r="GO319" s="39">
        <v>2420</v>
      </c>
      <c r="GP319" s="39">
        <v>3790</v>
      </c>
      <c r="GQ319" s="39">
        <v>7840</v>
      </c>
      <c r="GR319" s="39">
        <v>6910</v>
      </c>
      <c r="GS319" s="39">
        <v>6040</v>
      </c>
      <c r="GT319" s="39">
        <v>7380</v>
      </c>
      <c r="GU319" s="39">
        <v>960</v>
      </c>
      <c r="GV319" s="39" t="s">
        <v>334</v>
      </c>
      <c r="GW319" s="39">
        <v>36900</v>
      </c>
      <c r="GX319" s="39">
        <v>1580</v>
      </c>
      <c r="GY319" s="39">
        <v>2430</v>
      </c>
      <c r="GZ319" s="39">
        <v>3820</v>
      </c>
      <c r="HA319" s="39">
        <v>7890</v>
      </c>
      <c r="HB319" s="39">
        <v>6960</v>
      </c>
      <c r="HC319" s="39">
        <v>6080</v>
      </c>
      <c r="HD319" s="39">
        <v>7420</v>
      </c>
      <c r="HE319" s="39">
        <v>970</v>
      </c>
      <c r="HF319" s="39" t="s">
        <v>334</v>
      </c>
      <c r="HG319" s="39">
        <v>37150</v>
      </c>
      <c r="HH319" s="39">
        <v>1590</v>
      </c>
      <c r="HI319" s="39">
        <v>2420</v>
      </c>
      <c r="HJ319" s="39">
        <v>3840</v>
      </c>
      <c r="HK319" s="39">
        <v>7920</v>
      </c>
      <c r="HL319" s="39">
        <v>6950</v>
      </c>
      <c r="HM319" s="39">
        <v>6090</v>
      </c>
      <c r="HN319" s="39">
        <v>7460</v>
      </c>
      <c r="HO319" s="39">
        <v>980</v>
      </c>
      <c r="HP319" s="39" t="s">
        <v>334</v>
      </c>
      <c r="HQ319" s="39">
        <v>37250</v>
      </c>
      <c r="HR319" s="39">
        <v>1610</v>
      </c>
      <c r="HS319" s="39">
        <v>2450</v>
      </c>
      <c r="HT319" s="39">
        <v>3860</v>
      </c>
      <c r="HU319" s="39">
        <v>7940</v>
      </c>
      <c r="HV319" s="39">
        <v>6990</v>
      </c>
      <c r="HW319" s="39">
        <v>6080</v>
      </c>
      <c r="HX319" s="39">
        <v>7470</v>
      </c>
      <c r="HY319" s="39">
        <v>990</v>
      </c>
      <c r="HZ319" s="39" t="s">
        <v>334</v>
      </c>
      <c r="IA319" s="39">
        <v>37390</v>
      </c>
      <c r="IB319" s="39">
        <v>1630</v>
      </c>
      <c r="IC319" s="39">
        <v>2470</v>
      </c>
      <c r="ID319" s="39">
        <v>3900</v>
      </c>
      <c r="IE319" s="39">
        <v>7950</v>
      </c>
      <c r="IF319" s="39">
        <v>7000</v>
      </c>
      <c r="IG319" s="39">
        <v>6100</v>
      </c>
      <c r="IH319" s="39">
        <v>7510</v>
      </c>
      <c r="II319" s="39">
        <v>1000</v>
      </c>
      <c r="IJ319" s="39" t="s">
        <v>334</v>
      </c>
      <c r="IK319" s="39">
        <v>37560</v>
      </c>
      <c r="IL319" s="39">
        <v>1630</v>
      </c>
      <c r="IM319" s="39">
        <v>2500</v>
      </c>
      <c r="IN319" s="39">
        <v>3950</v>
      </c>
      <c r="IO319" s="39">
        <v>8000</v>
      </c>
      <c r="IP319" s="39">
        <v>6990</v>
      </c>
      <c r="IQ319" s="39">
        <v>6120</v>
      </c>
      <c r="IR319" s="39">
        <v>7560</v>
      </c>
      <c r="IS319" s="39">
        <v>1010</v>
      </c>
      <c r="IT319" s="39" t="s">
        <v>334</v>
      </c>
      <c r="IU319" s="39">
        <v>37760</v>
      </c>
      <c r="IV319" s="39">
        <v>1650</v>
      </c>
      <c r="IW319" s="39">
        <v>2560</v>
      </c>
      <c r="IX319" s="39">
        <v>4030</v>
      </c>
      <c r="IY319" s="39">
        <v>8050</v>
      </c>
      <c r="IZ319" s="39">
        <v>7040</v>
      </c>
      <c r="JA319" s="39">
        <v>6120</v>
      </c>
      <c r="JB319" s="39">
        <v>7590</v>
      </c>
      <c r="JC319" s="39">
        <v>1030</v>
      </c>
      <c r="JD319" s="39" t="s">
        <v>334</v>
      </c>
      <c r="JE319" s="39">
        <v>38060</v>
      </c>
      <c r="JF319" s="39">
        <v>1660</v>
      </c>
      <c r="JG319" s="39">
        <v>2590</v>
      </c>
      <c r="JH319" s="39">
        <v>4120</v>
      </c>
      <c r="JI319" s="39">
        <v>8120</v>
      </c>
      <c r="JJ319" s="39">
        <v>7100</v>
      </c>
      <c r="JK319" s="39">
        <v>6190</v>
      </c>
      <c r="JL319" s="39">
        <v>7620</v>
      </c>
      <c r="JM319" s="39">
        <v>1040</v>
      </c>
      <c r="JN319" s="39" t="s">
        <v>334</v>
      </c>
      <c r="JO319" s="39">
        <v>38440</v>
      </c>
      <c r="JP319" s="39">
        <v>1660</v>
      </c>
      <c r="JQ319" s="39">
        <v>2600</v>
      </c>
      <c r="JR319" s="39">
        <v>4180</v>
      </c>
      <c r="JS319" s="39">
        <v>8160</v>
      </c>
      <c r="JT319" s="39">
        <v>7100</v>
      </c>
      <c r="JU319" s="39">
        <v>6210</v>
      </c>
      <c r="JV319" s="39">
        <v>7650</v>
      </c>
      <c r="JW319" s="39">
        <v>1050</v>
      </c>
      <c r="JX319" s="39" t="s">
        <v>334</v>
      </c>
      <c r="JY319" s="39">
        <v>38610</v>
      </c>
      <c r="JZ319" s="39">
        <v>1660</v>
      </c>
      <c r="KA319" s="39">
        <v>2670</v>
      </c>
      <c r="KB319" s="39">
        <v>4260</v>
      </c>
      <c r="KC319" s="39">
        <v>8220</v>
      </c>
      <c r="KD319" s="39">
        <v>7120</v>
      </c>
      <c r="KE319" s="39">
        <v>6260</v>
      </c>
      <c r="KF319" s="39">
        <v>7680</v>
      </c>
      <c r="KG319" s="39">
        <v>1050</v>
      </c>
      <c r="KH319" s="39" t="s">
        <v>334</v>
      </c>
      <c r="KI319" s="39">
        <v>38920</v>
      </c>
      <c r="KJ319" s="39">
        <v>1670</v>
      </c>
      <c r="KK319" s="39">
        <v>2700</v>
      </c>
      <c r="KL319" s="39">
        <v>4290</v>
      </c>
      <c r="KM319" s="39">
        <v>8300</v>
      </c>
      <c r="KN319" s="39">
        <v>7150</v>
      </c>
      <c r="KO319" s="39">
        <v>6300</v>
      </c>
      <c r="KP319" s="39">
        <v>7700</v>
      </c>
      <c r="KQ319" s="39">
        <v>1060</v>
      </c>
      <c r="KR319" s="39" t="s">
        <v>334</v>
      </c>
      <c r="KS319" s="39">
        <v>39160</v>
      </c>
      <c r="KT319" s="39">
        <v>1660</v>
      </c>
      <c r="KU319" s="39">
        <v>2700</v>
      </c>
      <c r="KV319" s="39">
        <v>4370</v>
      </c>
      <c r="KW319" s="39">
        <v>8340</v>
      </c>
      <c r="KX319" s="39">
        <v>7160</v>
      </c>
      <c r="KY319" s="39">
        <v>6290</v>
      </c>
      <c r="KZ319" s="39">
        <v>7750</v>
      </c>
      <c r="LA319" s="39">
        <v>1060</v>
      </c>
      <c r="LB319" s="39" t="s">
        <v>334</v>
      </c>
      <c r="LC319" s="39">
        <v>39330</v>
      </c>
      <c r="LD319" t="str">
        <f>INDEX(Lookup!$F$2:$F$375, MATCH(D319,Lookup!$A$2:$A$375,0))</f>
        <v>:</v>
      </c>
    </row>
    <row r="320" spans="2:316" ht="15" customHeight="1" x14ac:dyDescent="0.25">
      <c r="B320" s="1" t="s">
        <v>342</v>
      </c>
      <c r="C320" s="42">
        <v>3625</v>
      </c>
      <c r="D320" s="42" t="s">
        <v>967</v>
      </c>
      <c r="E320" s="37" t="s">
        <v>968</v>
      </c>
      <c r="F320" s="38">
        <v>570</v>
      </c>
      <c r="G320" s="38">
        <v>3050</v>
      </c>
      <c r="H320" s="38">
        <v>9480</v>
      </c>
      <c r="I320" s="38">
        <v>14320</v>
      </c>
      <c r="J320" s="38">
        <v>8760</v>
      </c>
      <c r="K320" s="38">
        <v>6190</v>
      </c>
      <c r="L320" s="38">
        <v>6200</v>
      </c>
      <c r="M320" s="38">
        <v>820</v>
      </c>
      <c r="N320" s="38" t="s">
        <v>334</v>
      </c>
      <c r="O320" s="39">
        <v>49400</v>
      </c>
      <c r="P320" s="39">
        <v>650</v>
      </c>
      <c r="Q320" s="39">
        <v>3080</v>
      </c>
      <c r="R320" s="39">
        <v>9610</v>
      </c>
      <c r="S320" s="39">
        <v>14210</v>
      </c>
      <c r="T320" s="39">
        <v>8730</v>
      </c>
      <c r="U320" s="39">
        <v>6190</v>
      </c>
      <c r="V320" s="39">
        <v>6260</v>
      </c>
      <c r="W320" s="39">
        <v>810</v>
      </c>
      <c r="X320" s="39" t="s">
        <v>334</v>
      </c>
      <c r="Y320" s="39">
        <v>49550</v>
      </c>
      <c r="Z320" s="39">
        <v>820</v>
      </c>
      <c r="AA320" s="39">
        <v>3100</v>
      </c>
      <c r="AB320" s="39">
        <v>9880</v>
      </c>
      <c r="AC320" s="39">
        <v>14080</v>
      </c>
      <c r="AD320" s="39">
        <v>8780</v>
      </c>
      <c r="AE320" s="39">
        <v>6220</v>
      </c>
      <c r="AF320" s="39">
        <v>6140</v>
      </c>
      <c r="AG320" s="39">
        <v>760</v>
      </c>
      <c r="AH320" s="39" t="s">
        <v>334</v>
      </c>
      <c r="AI320" s="39">
        <v>49770</v>
      </c>
      <c r="AJ320" s="39">
        <v>850</v>
      </c>
      <c r="AK320" s="39">
        <v>3210</v>
      </c>
      <c r="AL320" s="39">
        <v>9900</v>
      </c>
      <c r="AM320" s="39">
        <v>14180</v>
      </c>
      <c r="AN320" s="39">
        <v>8950</v>
      </c>
      <c r="AO320" s="39">
        <v>6300</v>
      </c>
      <c r="AP320" s="39">
        <v>6200</v>
      </c>
      <c r="AQ320" s="39">
        <v>760</v>
      </c>
      <c r="AR320" s="39" t="s">
        <v>334</v>
      </c>
      <c r="AS320" s="39">
        <v>50350</v>
      </c>
      <c r="AT320" s="39">
        <v>870</v>
      </c>
      <c r="AU320" s="39">
        <v>3220</v>
      </c>
      <c r="AV320" s="39">
        <v>10010</v>
      </c>
      <c r="AW320" s="39">
        <v>14240</v>
      </c>
      <c r="AX320" s="39">
        <v>8970</v>
      </c>
      <c r="AY320" s="39">
        <v>6370</v>
      </c>
      <c r="AZ320" s="39">
        <v>6250</v>
      </c>
      <c r="BA320" s="39">
        <v>780</v>
      </c>
      <c r="BB320" s="39" t="s">
        <v>334</v>
      </c>
      <c r="BC320" s="39">
        <v>50700</v>
      </c>
      <c r="BD320" s="39">
        <v>880</v>
      </c>
      <c r="BE320" s="39">
        <v>3240</v>
      </c>
      <c r="BF320" s="39">
        <v>10070</v>
      </c>
      <c r="BG320" s="39">
        <v>14220</v>
      </c>
      <c r="BH320" s="39">
        <v>9020</v>
      </c>
      <c r="BI320" s="39">
        <v>6390</v>
      </c>
      <c r="BJ320" s="39">
        <v>6300</v>
      </c>
      <c r="BK320" s="39">
        <v>790</v>
      </c>
      <c r="BL320" s="39" t="s">
        <v>334</v>
      </c>
      <c r="BM320" s="39">
        <v>50910</v>
      </c>
      <c r="BN320" s="39">
        <v>910</v>
      </c>
      <c r="BO320" s="39">
        <v>3240</v>
      </c>
      <c r="BP320" s="39">
        <v>10120</v>
      </c>
      <c r="BQ320" s="39">
        <v>14310</v>
      </c>
      <c r="BR320" s="39">
        <v>9030</v>
      </c>
      <c r="BS320" s="39">
        <v>6440</v>
      </c>
      <c r="BT320" s="39">
        <v>6370</v>
      </c>
      <c r="BU320" s="39">
        <v>800</v>
      </c>
      <c r="BV320" s="39" t="s">
        <v>334</v>
      </c>
      <c r="BW320" s="39">
        <v>51210</v>
      </c>
      <c r="BX320" s="39">
        <v>900</v>
      </c>
      <c r="BY320" s="39">
        <v>3250</v>
      </c>
      <c r="BZ320" s="39">
        <v>10130</v>
      </c>
      <c r="CA320" s="39">
        <v>14410</v>
      </c>
      <c r="CB320" s="39">
        <v>9080</v>
      </c>
      <c r="CC320" s="39">
        <v>6440</v>
      </c>
      <c r="CD320" s="39">
        <v>6430</v>
      </c>
      <c r="CE320" s="39">
        <v>810</v>
      </c>
      <c r="CF320" s="39" t="s">
        <v>334</v>
      </c>
      <c r="CG320" s="39">
        <v>51440</v>
      </c>
      <c r="CH320" s="39">
        <v>900</v>
      </c>
      <c r="CI320" s="39">
        <v>3270</v>
      </c>
      <c r="CJ320" s="39">
        <v>10180</v>
      </c>
      <c r="CK320" s="39">
        <v>14520</v>
      </c>
      <c r="CL320" s="39">
        <v>9170</v>
      </c>
      <c r="CM320" s="39">
        <v>6510</v>
      </c>
      <c r="CN320" s="39">
        <v>6560</v>
      </c>
      <c r="CO320" s="39">
        <v>820</v>
      </c>
      <c r="CP320" s="39" t="s">
        <v>334</v>
      </c>
      <c r="CQ320" s="39">
        <v>51930</v>
      </c>
      <c r="CR320" s="39">
        <v>890</v>
      </c>
      <c r="CS320" s="39">
        <v>3290</v>
      </c>
      <c r="CT320" s="39">
        <v>10170</v>
      </c>
      <c r="CU320" s="39">
        <v>14700</v>
      </c>
      <c r="CV320" s="39">
        <v>9260</v>
      </c>
      <c r="CW320" s="39">
        <v>6560</v>
      </c>
      <c r="CX320" s="39">
        <v>6630</v>
      </c>
      <c r="CY320" s="39">
        <v>830</v>
      </c>
      <c r="CZ320" s="39" t="s">
        <v>334</v>
      </c>
      <c r="DA320" s="39">
        <v>52320</v>
      </c>
      <c r="DB320" s="39">
        <v>850</v>
      </c>
      <c r="DC320" s="39">
        <v>3320</v>
      </c>
      <c r="DD320" s="39">
        <v>10230</v>
      </c>
      <c r="DE320" s="39">
        <v>14920</v>
      </c>
      <c r="DF320" s="39">
        <v>9320</v>
      </c>
      <c r="DG320" s="39">
        <v>6600</v>
      </c>
      <c r="DH320" s="39">
        <v>6670</v>
      </c>
      <c r="DI320" s="39">
        <v>850</v>
      </c>
      <c r="DJ320" s="39" t="s">
        <v>334</v>
      </c>
      <c r="DK320" s="39">
        <v>52750</v>
      </c>
      <c r="DL320" s="39">
        <v>890</v>
      </c>
      <c r="DM320" s="39">
        <v>3300</v>
      </c>
      <c r="DN320" s="39">
        <v>10290</v>
      </c>
      <c r="DO320" s="39">
        <v>15090</v>
      </c>
      <c r="DP320" s="39">
        <v>9340</v>
      </c>
      <c r="DQ320" s="39">
        <v>6610</v>
      </c>
      <c r="DR320" s="39">
        <v>6720</v>
      </c>
      <c r="DS320" s="39">
        <v>860</v>
      </c>
      <c r="DT320" s="39" t="s">
        <v>334</v>
      </c>
      <c r="DU320" s="39">
        <v>53090</v>
      </c>
      <c r="DV320" s="39">
        <v>900</v>
      </c>
      <c r="DW320" s="39">
        <v>3350</v>
      </c>
      <c r="DX320" s="39">
        <v>10390</v>
      </c>
      <c r="DY320" s="39">
        <v>15200</v>
      </c>
      <c r="DZ320" s="39">
        <v>9440</v>
      </c>
      <c r="EA320" s="39">
        <v>6700</v>
      </c>
      <c r="EB320" s="39">
        <v>6760</v>
      </c>
      <c r="EC320" s="39">
        <v>870</v>
      </c>
      <c r="ED320" s="39" t="s">
        <v>334</v>
      </c>
      <c r="EE320" s="39">
        <v>53600</v>
      </c>
      <c r="EF320" s="39">
        <v>940</v>
      </c>
      <c r="EG320" s="39">
        <v>3330</v>
      </c>
      <c r="EH320" s="39">
        <v>10530</v>
      </c>
      <c r="EI320" s="39">
        <v>15420</v>
      </c>
      <c r="EJ320" s="39">
        <v>9600</v>
      </c>
      <c r="EK320" s="39">
        <v>6770</v>
      </c>
      <c r="EL320" s="39">
        <v>6790</v>
      </c>
      <c r="EM320" s="39">
        <v>880</v>
      </c>
      <c r="EN320" s="39" t="s">
        <v>334</v>
      </c>
      <c r="EO320" s="39">
        <v>54250</v>
      </c>
      <c r="EP320" s="39">
        <v>930</v>
      </c>
      <c r="EQ320" s="39">
        <v>3370</v>
      </c>
      <c r="ER320" s="39">
        <v>10650</v>
      </c>
      <c r="ES320" s="39">
        <v>15620</v>
      </c>
      <c r="ET320" s="39">
        <v>9760</v>
      </c>
      <c r="EU320" s="39">
        <v>6790</v>
      </c>
      <c r="EV320" s="39">
        <v>6840</v>
      </c>
      <c r="EW320" s="39">
        <v>880</v>
      </c>
      <c r="EX320" s="39" t="s">
        <v>334</v>
      </c>
      <c r="EY320" s="39">
        <v>54840</v>
      </c>
      <c r="EZ320" s="39">
        <v>950</v>
      </c>
      <c r="FA320" s="39">
        <v>3440</v>
      </c>
      <c r="FB320" s="39">
        <v>10820</v>
      </c>
      <c r="FC320" s="39">
        <v>15870</v>
      </c>
      <c r="FD320" s="39">
        <v>9930</v>
      </c>
      <c r="FE320" s="39">
        <v>6840</v>
      </c>
      <c r="FF320" s="39">
        <v>6830</v>
      </c>
      <c r="FG320" s="39">
        <v>880</v>
      </c>
      <c r="FH320" s="39" t="s">
        <v>334</v>
      </c>
      <c r="FI320" s="39">
        <v>55550</v>
      </c>
      <c r="FJ320" s="39">
        <v>960</v>
      </c>
      <c r="FK320" s="39">
        <v>3470</v>
      </c>
      <c r="FL320" s="39">
        <v>11020</v>
      </c>
      <c r="FM320" s="39">
        <v>16170</v>
      </c>
      <c r="FN320" s="39">
        <v>10080</v>
      </c>
      <c r="FO320" s="39">
        <v>6920</v>
      </c>
      <c r="FP320" s="39">
        <v>6840</v>
      </c>
      <c r="FQ320" s="39">
        <v>890</v>
      </c>
      <c r="FR320" s="39" t="s">
        <v>334</v>
      </c>
      <c r="FS320" s="39">
        <v>56370</v>
      </c>
      <c r="FT320" s="39">
        <v>980</v>
      </c>
      <c r="FU320" s="39">
        <v>3540</v>
      </c>
      <c r="FV320" s="39">
        <v>11130</v>
      </c>
      <c r="FW320" s="39">
        <v>16330</v>
      </c>
      <c r="FX320" s="39">
        <v>10130</v>
      </c>
      <c r="FY320" s="39">
        <v>6930</v>
      </c>
      <c r="FZ320" s="39">
        <v>6880</v>
      </c>
      <c r="GA320" s="39">
        <v>900</v>
      </c>
      <c r="GB320" s="39" t="s">
        <v>334</v>
      </c>
      <c r="GC320" s="39">
        <v>56820</v>
      </c>
      <c r="GD320" s="39">
        <v>1000</v>
      </c>
      <c r="GE320" s="39">
        <v>3550</v>
      </c>
      <c r="GF320" s="39">
        <v>11200</v>
      </c>
      <c r="GG320" s="39">
        <v>16440</v>
      </c>
      <c r="GH320" s="39">
        <v>10230</v>
      </c>
      <c r="GI320" s="39">
        <v>6990</v>
      </c>
      <c r="GJ320" s="39">
        <v>6920</v>
      </c>
      <c r="GK320" s="39">
        <v>920</v>
      </c>
      <c r="GL320" s="39" t="s">
        <v>334</v>
      </c>
      <c r="GM320" s="39">
        <v>57260</v>
      </c>
      <c r="GN320" s="39">
        <v>1010</v>
      </c>
      <c r="GO320" s="39">
        <v>3590</v>
      </c>
      <c r="GP320" s="39">
        <v>11400</v>
      </c>
      <c r="GQ320" s="39">
        <v>16540</v>
      </c>
      <c r="GR320" s="39">
        <v>10300</v>
      </c>
      <c r="GS320" s="39">
        <v>7020</v>
      </c>
      <c r="GT320" s="39">
        <v>6960</v>
      </c>
      <c r="GU320" s="39">
        <v>940</v>
      </c>
      <c r="GV320" s="39" t="s">
        <v>334</v>
      </c>
      <c r="GW320" s="39">
        <v>57760</v>
      </c>
      <c r="GX320" s="39">
        <v>1040</v>
      </c>
      <c r="GY320" s="39">
        <v>3610</v>
      </c>
      <c r="GZ320" s="39">
        <v>11520</v>
      </c>
      <c r="HA320" s="39">
        <v>16660</v>
      </c>
      <c r="HB320" s="39">
        <v>10370</v>
      </c>
      <c r="HC320" s="39">
        <v>7050</v>
      </c>
      <c r="HD320" s="39">
        <v>7010</v>
      </c>
      <c r="HE320" s="39">
        <v>950</v>
      </c>
      <c r="HF320" s="39" t="s">
        <v>334</v>
      </c>
      <c r="HG320" s="39">
        <v>58210</v>
      </c>
      <c r="HH320" s="39">
        <v>1050</v>
      </c>
      <c r="HI320" s="39">
        <v>3590</v>
      </c>
      <c r="HJ320" s="39">
        <v>11600</v>
      </c>
      <c r="HK320" s="39">
        <v>16730</v>
      </c>
      <c r="HL320" s="39">
        <v>10470</v>
      </c>
      <c r="HM320" s="39">
        <v>7100</v>
      </c>
      <c r="HN320" s="39">
        <v>7070</v>
      </c>
      <c r="HO320" s="39">
        <v>990</v>
      </c>
      <c r="HP320" s="39" t="s">
        <v>334</v>
      </c>
      <c r="HQ320" s="39">
        <v>58600</v>
      </c>
      <c r="HR320" s="39">
        <v>1060</v>
      </c>
      <c r="HS320" s="39">
        <v>3620</v>
      </c>
      <c r="HT320" s="39">
        <v>11690</v>
      </c>
      <c r="HU320" s="39">
        <v>16860</v>
      </c>
      <c r="HV320" s="39">
        <v>10530</v>
      </c>
      <c r="HW320" s="39">
        <v>7140</v>
      </c>
      <c r="HX320" s="39">
        <v>7130</v>
      </c>
      <c r="HY320" s="39">
        <v>1010</v>
      </c>
      <c r="HZ320" s="39" t="s">
        <v>334</v>
      </c>
      <c r="IA320" s="39">
        <v>59050</v>
      </c>
      <c r="IB320" s="39">
        <v>1060</v>
      </c>
      <c r="IC320" s="39">
        <v>3720</v>
      </c>
      <c r="ID320" s="39">
        <v>11780</v>
      </c>
      <c r="IE320" s="39">
        <v>17080</v>
      </c>
      <c r="IF320" s="39">
        <v>10570</v>
      </c>
      <c r="IG320" s="39">
        <v>7200</v>
      </c>
      <c r="IH320" s="39">
        <v>7220</v>
      </c>
      <c r="II320" s="39">
        <v>1040</v>
      </c>
      <c r="IJ320" s="39" t="s">
        <v>334</v>
      </c>
      <c r="IK320" s="39">
        <v>59660</v>
      </c>
      <c r="IL320" s="39">
        <v>1050</v>
      </c>
      <c r="IM320" s="39">
        <v>3790</v>
      </c>
      <c r="IN320" s="39">
        <v>11910</v>
      </c>
      <c r="IO320" s="39">
        <v>17230</v>
      </c>
      <c r="IP320" s="39">
        <v>10670</v>
      </c>
      <c r="IQ320" s="39">
        <v>7250</v>
      </c>
      <c r="IR320" s="39">
        <v>7300</v>
      </c>
      <c r="IS320" s="39">
        <v>1050</v>
      </c>
      <c r="IT320" s="39" t="s">
        <v>334</v>
      </c>
      <c r="IU320" s="39">
        <v>60230</v>
      </c>
      <c r="IV320" s="39">
        <v>1060</v>
      </c>
      <c r="IW320" s="39">
        <v>3830</v>
      </c>
      <c r="IX320" s="39">
        <v>12070</v>
      </c>
      <c r="IY320" s="39">
        <v>17330</v>
      </c>
      <c r="IZ320" s="39">
        <v>10800</v>
      </c>
      <c r="JA320" s="39">
        <v>7340</v>
      </c>
      <c r="JB320" s="39">
        <v>7320</v>
      </c>
      <c r="JC320" s="39">
        <v>1070</v>
      </c>
      <c r="JD320" s="39" t="s">
        <v>334</v>
      </c>
      <c r="JE320" s="39">
        <v>60820</v>
      </c>
      <c r="JF320" s="39">
        <v>1080</v>
      </c>
      <c r="JG320" s="39">
        <v>3870</v>
      </c>
      <c r="JH320" s="39">
        <v>12270</v>
      </c>
      <c r="JI320" s="39">
        <v>17450</v>
      </c>
      <c r="JJ320" s="39">
        <v>10940</v>
      </c>
      <c r="JK320" s="39">
        <v>7390</v>
      </c>
      <c r="JL320" s="39">
        <v>7350</v>
      </c>
      <c r="JM320" s="39">
        <v>1090</v>
      </c>
      <c r="JN320" s="39" t="s">
        <v>334</v>
      </c>
      <c r="JO320" s="39">
        <v>61430</v>
      </c>
      <c r="JP320" s="39">
        <v>1080</v>
      </c>
      <c r="JQ320" s="39">
        <v>3890</v>
      </c>
      <c r="JR320" s="39">
        <v>12310</v>
      </c>
      <c r="JS320" s="39">
        <v>17530</v>
      </c>
      <c r="JT320" s="39">
        <v>11050</v>
      </c>
      <c r="JU320" s="39">
        <v>7420</v>
      </c>
      <c r="JV320" s="39">
        <v>7390</v>
      </c>
      <c r="JW320" s="39">
        <v>1090</v>
      </c>
      <c r="JX320" s="39" t="s">
        <v>334</v>
      </c>
      <c r="JY320" s="39">
        <v>61760</v>
      </c>
      <c r="JZ320" s="39">
        <v>1100</v>
      </c>
      <c r="KA320" s="39">
        <v>4070</v>
      </c>
      <c r="KB320" s="39">
        <v>12480</v>
      </c>
      <c r="KC320" s="39">
        <v>17720</v>
      </c>
      <c r="KD320" s="39">
        <v>11190</v>
      </c>
      <c r="KE320" s="39">
        <v>7450</v>
      </c>
      <c r="KF320" s="39">
        <v>7410</v>
      </c>
      <c r="KG320" s="39">
        <v>1100</v>
      </c>
      <c r="KH320" s="39" t="s">
        <v>334</v>
      </c>
      <c r="KI320" s="39">
        <v>62520</v>
      </c>
      <c r="KJ320" s="39">
        <v>1100</v>
      </c>
      <c r="KK320" s="39">
        <v>4110</v>
      </c>
      <c r="KL320" s="39">
        <v>12690</v>
      </c>
      <c r="KM320" s="39">
        <v>17850</v>
      </c>
      <c r="KN320" s="39">
        <v>11380</v>
      </c>
      <c r="KO320" s="39">
        <v>7520</v>
      </c>
      <c r="KP320" s="39">
        <v>7460</v>
      </c>
      <c r="KQ320" s="39">
        <v>1110</v>
      </c>
      <c r="KR320" s="39" t="s">
        <v>334</v>
      </c>
      <c r="KS320" s="39">
        <v>63200</v>
      </c>
      <c r="KT320" s="39">
        <v>1170</v>
      </c>
      <c r="KU320" s="39">
        <v>4200</v>
      </c>
      <c r="KV320" s="39">
        <v>12860</v>
      </c>
      <c r="KW320" s="39">
        <v>18090</v>
      </c>
      <c r="KX320" s="39">
        <v>11570</v>
      </c>
      <c r="KY320" s="39">
        <v>7620</v>
      </c>
      <c r="KZ320" s="39">
        <v>7500</v>
      </c>
      <c r="LA320" s="39">
        <v>1120</v>
      </c>
      <c r="LB320" s="39" t="s">
        <v>334</v>
      </c>
      <c r="LC320" s="39">
        <v>64120</v>
      </c>
      <c r="LD320" t="str">
        <f>INDEX(Lookup!$F$2:$F$375, MATCH(D320,Lookup!$A$2:$A$375,0))</f>
        <v>:</v>
      </c>
    </row>
    <row r="321" spans="2:316" ht="15" customHeight="1" x14ac:dyDescent="0.25">
      <c r="B321" s="1" t="s">
        <v>342</v>
      </c>
      <c r="C321" s="42">
        <v>3630</v>
      </c>
      <c r="D321" s="42" t="s">
        <v>969</v>
      </c>
      <c r="E321" s="37" t="s">
        <v>970</v>
      </c>
      <c r="F321" s="38">
        <v>1070</v>
      </c>
      <c r="G321" s="38">
        <v>980</v>
      </c>
      <c r="H321" s="38">
        <v>5080</v>
      </c>
      <c r="I321" s="38">
        <v>9220</v>
      </c>
      <c r="J321" s="38">
        <v>7130</v>
      </c>
      <c r="K321" s="38">
        <v>3650</v>
      </c>
      <c r="L321" s="38">
        <v>2690</v>
      </c>
      <c r="M321" s="38">
        <v>740</v>
      </c>
      <c r="N321" s="38" t="s">
        <v>334</v>
      </c>
      <c r="O321" s="39">
        <v>30550</v>
      </c>
      <c r="P321" s="39">
        <v>1260</v>
      </c>
      <c r="Q321" s="39">
        <v>940</v>
      </c>
      <c r="R321" s="39">
        <v>5120</v>
      </c>
      <c r="S321" s="39">
        <v>9260</v>
      </c>
      <c r="T321" s="39">
        <v>7020</v>
      </c>
      <c r="U321" s="39">
        <v>3640</v>
      </c>
      <c r="V321" s="39">
        <v>2630</v>
      </c>
      <c r="W321" s="39">
        <v>730</v>
      </c>
      <c r="X321" s="39" t="s">
        <v>334</v>
      </c>
      <c r="Y321" s="39">
        <v>30600</v>
      </c>
      <c r="Z321" s="39">
        <v>1340</v>
      </c>
      <c r="AA321" s="39">
        <v>1070</v>
      </c>
      <c r="AB321" s="39">
        <v>5150</v>
      </c>
      <c r="AC321" s="39">
        <v>9500</v>
      </c>
      <c r="AD321" s="39">
        <v>6880</v>
      </c>
      <c r="AE321" s="39">
        <v>3550</v>
      </c>
      <c r="AF321" s="39">
        <v>2530</v>
      </c>
      <c r="AG321" s="39">
        <v>690</v>
      </c>
      <c r="AH321" s="39" t="s">
        <v>334</v>
      </c>
      <c r="AI321" s="39">
        <v>30700</v>
      </c>
      <c r="AJ321" s="39">
        <v>1370</v>
      </c>
      <c r="AK321" s="39">
        <v>1070</v>
      </c>
      <c r="AL321" s="39">
        <v>5140</v>
      </c>
      <c r="AM321" s="39">
        <v>9570</v>
      </c>
      <c r="AN321" s="39">
        <v>6860</v>
      </c>
      <c r="AO321" s="39">
        <v>3590</v>
      </c>
      <c r="AP321" s="39">
        <v>2560</v>
      </c>
      <c r="AQ321" s="39">
        <v>740</v>
      </c>
      <c r="AR321" s="39" t="s">
        <v>334</v>
      </c>
      <c r="AS321" s="39">
        <v>30890</v>
      </c>
      <c r="AT321" s="39">
        <v>1540</v>
      </c>
      <c r="AU321" s="39">
        <v>1010</v>
      </c>
      <c r="AV321" s="39">
        <v>5140</v>
      </c>
      <c r="AW321" s="39">
        <v>9600</v>
      </c>
      <c r="AX321" s="39">
        <v>6840</v>
      </c>
      <c r="AY321" s="39">
        <v>3640</v>
      </c>
      <c r="AZ321" s="39">
        <v>2600</v>
      </c>
      <c r="BA321" s="39">
        <v>750</v>
      </c>
      <c r="BB321" s="39" t="s">
        <v>334</v>
      </c>
      <c r="BC321" s="39">
        <v>31120</v>
      </c>
      <c r="BD321" s="39">
        <v>1560</v>
      </c>
      <c r="BE321" s="39">
        <v>1000</v>
      </c>
      <c r="BF321" s="39">
        <v>5230</v>
      </c>
      <c r="BG321" s="39">
        <v>9690</v>
      </c>
      <c r="BH321" s="39">
        <v>6790</v>
      </c>
      <c r="BI321" s="39">
        <v>3650</v>
      </c>
      <c r="BJ321" s="39">
        <v>2640</v>
      </c>
      <c r="BK321" s="39">
        <v>770</v>
      </c>
      <c r="BL321" s="39" t="s">
        <v>334</v>
      </c>
      <c r="BM321" s="39">
        <v>31330</v>
      </c>
      <c r="BN321" s="39">
        <v>1550</v>
      </c>
      <c r="BO321" s="39">
        <v>1010</v>
      </c>
      <c r="BP321" s="39">
        <v>5280</v>
      </c>
      <c r="BQ321" s="39">
        <v>9770</v>
      </c>
      <c r="BR321" s="39">
        <v>6770</v>
      </c>
      <c r="BS321" s="39">
        <v>3660</v>
      </c>
      <c r="BT321" s="39">
        <v>2720</v>
      </c>
      <c r="BU321" s="39">
        <v>840</v>
      </c>
      <c r="BV321" s="39" t="s">
        <v>334</v>
      </c>
      <c r="BW321" s="39">
        <v>31610</v>
      </c>
      <c r="BX321" s="39">
        <v>1560</v>
      </c>
      <c r="BY321" s="39">
        <v>1060</v>
      </c>
      <c r="BZ321" s="39">
        <v>5260</v>
      </c>
      <c r="CA321" s="39">
        <v>9830</v>
      </c>
      <c r="CB321" s="39">
        <v>6770</v>
      </c>
      <c r="CC321" s="39">
        <v>3660</v>
      </c>
      <c r="CD321" s="39">
        <v>2840</v>
      </c>
      <c r="CE321" s="39">
        <v>920</v>
      </c>
      <c r="CF321" s="39" t="s">
        <v>334</v>
      </c>
      <c r="CG321" s="39">
        <v>31890</v>
      </c>
      <c r="CH321" s="39">
        <v>1570</v>
      </c>
      <c r="CI321" s="39">
        <v>1030</v>
      </c>
      <c r="CJ321" s="39">
        <v>5270</v>
      </c>
      <c r="CK321" s="39">
        <v>9850</v>
      </c>
      <c r="CL321" s="39">
        <v>6780</v>
      </c>
      <c r="CM321" s="39">
        <v>3690</v>
      </c>
      <c r="CN321" s="39">
        <v>2880</v>
      </c>
      <c r="CO321" s="39">
        <v>940</v>
      </c>
      <c r="CP321" s="39" t="s">
        <v>334</v>
      </c>
      <c r="CQ321" s="39">
        <v>32000</v>
      </c>
      <c r="CR321" s="39">
        <v>1480</v>
      </c>
      <c r="CS321" s="39">
        <v>1030</v>
      </c>
      <c r="CT321" s="39">
        <v>5310</v>
      </c>
      <c r="CU321" s="39">
        <v>9890</v>
      </c>
      <c r="CV321" s="39">
        <v>6790</v>
      </c>
      <c r="CW321" s="39">
        <v>3710</v>
      </c>
      <c r="CX321" s="39">
        <v>2890</v>
      </c>
      <c r="CY321" s="39">
        <v>940</v>
      </c>
      <c r="CZ321" s="39" t="s">
        <v>334</v>
      </c>
      <c r="DA321" s="39">
        <v>32030</v>
      </c>
      <c r="DB321" s="39">
        <v>1460</v>
      </c>
      <c r="DC321" s="39">
        <v>1060</v>
      </c>
      <c r="DD321" s="39">
        <v>5330</v>
      </c>
      <c r="DE321" s="39">
        <v>9960</v>
      </c>
      <c r="DF321" s="39">
        <v>6750</v>
      </c>
      <c r="DG321" s="39">
        <v>3710</v>
      </c>
      <c r="DH321" s="39">
        <v>2900</v>
      </c>
      <c r="DI321" s="39">
        <v>950</v>
      </c>
      <c r="DJ321" s="39" t="s">
        <v>334</v>
      </c>
      <c r="DK321" s="39">
        <v>32120</v>
      </c>
      <c r="DL321" s="39">
        <v>1490</v>
      </c>
      <c r="DM321" s="39">
        <v>1140</v>
      </c>
      <c r="DN321" s="39">
        <v>5380</v>
      </c>
      <c r="DO321" s="39">
        <v>10070</v>
      </c>
      <c r="DP321" s="39">
        <v>6640</v>
      </c>
      <c r="DQ321" s="39">
        <v>3720</v>
      </c>
      <c r="DR321" s="39">
        <v>2910</v>
      </c>
      <c r="DS321" s="39">
        <v>960</v>
      </c>
      <c r="DT321" s="39" t="s">
        <v>334</v>
      </c>
      <c r="DU321" s="39">
        <v>32320</v>
      </c>
      <c r="DV321" s="39">
        <v>1490</v>
      </c>
      <c r="DW321" s="39">
        <v>1190</v>
      </c>
      <c r="DX321" s="39">
        <v>5420</v>
      </c>
      <c r="DY321" s="39">
        <v>10100</v>
      </c>
      <c r="DZ321" s="39">
        <v>6670</v>
      </c>
      <c r="EA321" s="39">
        <v>3740</v>
      </c>
      <c r="EB321" s="39">
        <v>2900</v>
      </c>
      <c r="EC321" s="39">
        <v>980</v>
      </c>
      <c r="ED321" s="39" t="s">
        <v>334</v>
      </c>
      <c r="EE321" s="39">
        <v>32500</v>
      </c>
      <c r="EF321" s="39">
        <v>1500</v>
      </c>
      <c r="EG321" s="39">
        <v>1220</v>
      </c>
      <c r="EH321" s="39">
        <v>5540</v>
      </c>
      <c r="EI321" s="39">
        <v>10340</v>
      </c>
      <c r="EJ321" s="39">
        <v>6660</v>
      </c>
      <c r="EK321" s="39">
        <v>3740</v>
      </c>
      <c r="EL321" s="39">
        <v>2890</v>
      </c>
      <c r="EM321" s="39">
        <v>980</v>
      </c>
      <c r="EN321" s="39" t="s">
        <v>334</v>
      </c>
      <c r="EO321" s="39">
        <v>32860</v>
      </c>
      <c r="EP321" s="39">
        <v>1470</v>
      </c>
      <c r="EQ321" s="39">
        <v>1210</v>
      </c>
      <c r="ER321" s="39">
        <v>5670</v>
      </c>
      <c r="ES321" s="39">
        <v>10560</v>
      </c>
      <c r="ET321" s="39">
        <v>6640</v>
      </c>
      <c r="EU321" s="39">
        <v>3740</v>
      </c>
      <c r="EV321" s="39">
        <v>2890</v>
      </c>
      <c r="EW321" s="39">
        <v>980</v>
      </c>
      <c r="EX321" s="39" t="s">
        <v>334</v>
      </c>
      <c r="EY321" s="39">
        <v>33160</v>
      </c>
      <c r="EZ321" s="39">
        <v>1450</v>
      </c>
      <c r="FA321" s="39">
        <v>1240</v>
      </c>
      <c r="FB321" s="39">
        <v>5850</v>
      </c>
      <c r="FC321" s="39">
        <v>10620</v>
      </c>
      <c r="FD321" s="39">
        <v>6520</v>
      </c>
      <c r="FE321" s="39">
        <v>3750</v>
      </c>
      <c r="FF321" s="39">
        <v>2880</v>
      </c>
      <c r="FG321" s="39">
        <v>980</v>
      </c>
      <c r="FH321" s="39" t="s">
        <v>334</v>
      </c>
      <c r="FI321" s="39">
        <v>33280</v>
      </c>
      <c r="FJ321" s="39">
        <v>1460</v>
      </c>
      <c r="FK321" s="39">
        <v>1260</v>
      </c>
      <c r="FL321" s="39">
        <v>5950</v>
      </c>
      <c r="FM321" s="39">
        <v>10770</v>
      </c>
      <c r="FN321" s="39">
        <v>6510</v>
      </c>
      <c r="FO321" s="39">
        <v>3770</v>
      </c>
      <c r="FP321" s="39">
        <v>2860</v>
      </c>
      <c r="FQ321" s="39">
        <v>990</v>
      </c>
      <c r="FR321" s="39" t="s">
        <v>334</v>
      </c>
      <c r="FS321" s="39">
        <v>33570</v>
      </c>
      <c r="FT321" s="39">
        <v>1450</v>
      </c>
      <c r="FU321" s="39">
        <v>1290</v>
      </c>
      <c r="FV321" s="39">
        <v>6120</v>
      </c>
      <c r="FW321" s="39">
        <v>10890</v>
      </c>
      <c r="FX321" s="39">
        <v>6500</v>
      </c>
      <c r="FY321" s="39">
        <v>3820</v>
      </c>
      <c r="FZ321" s="39">
        <v>2870</v>
      </c>
      <c r="GA321" s="39">
        <v>1010</v>
      </c>
      <c r="GB321" s="39" t="s">
        <v>334</v>
      </c>
      <c r="GC321" s="39">
        <v>33950</v>
      </c>
      <c r="GD321" s="39">
        <v>1460</v>
      </c>
      <c r="GE321" s="39">
        <v>1300</v>
      </c>
      <c r="GF321" s="39">
        <v>6230</v>
      </c>
      <c r="GG321" s="39">
        <v>10960</v>
      </c>
      <c r="GH321" s="39">
        <v>6500</v>
      </c>
      <c r="GI321" s="39">
        <v>3840</v>
      </c>
      <c r="GJ321" s="39">
        <v>2890</v>
      </c>
      <c r="GK321" s="39">
        <v>1020</v>
      </c>
      <c r="GL321" s="39" t="s">
        <v>334</v>
      </c>
      <c r="GM321" s="39">
        <v>34200</v>
      </c>
      <c r="GN321" s="39">
        <v>1470</v>
      </c>
      <c r="GO321" s="39">
        <v>1310</v>
      </c>
      <c r="GP321" s="39">
        <v>6290</v>
      </c>
      <c r="GQ321" s="39">
        <v>10960</v>
      </c>
      <c r="GR321" s="39">
        <v>6520</v>
      </c>
      <c r="GS321" s="39">
        <v>3870</v>
      </c>
      <c r="GT321" s="39">
        <v>2890</v>
      </c>
      <c r="GU321" s="39">
        <v>1030</v>
      </c>
      <c r="GV321" s="39" t="s">
        <v>334</v>
      </c>
      <c r="GW321" s="39">
        <v>34340</v>
      </c>
      <c r="GX321" s="39">
        <v>1450</v>
      </c>
      <c r="GY321" s="39">
        <v>1310</v>
      </c>
      <c r="GZ321" s="39">
        <v>6430</v>
      </c>
      <c r="HA321" s="39">
        <v>11010</v>
      </c>
      <c r="HB321" s="39">
        <v>6550</v>
      </c>
      <c r="HC321" s="39">
        <v>3890</v>
      </c>
      <c r="HD321" s="39">
        <v>2880</v>
      </c>
      <c r="HE321" s="39">
        <v>1040</v>
      </c>
      <c r="HF321" s="39" t="s">
        <v>334</v>
      </c>
      <c r="HG321" s="39">
        <v>34560</v>
      </c>
      <c r="HH321" s="39">
        <v>1470</v>
      </c>
      <c r="HI321" s="39">
        <v>1290</v>
      </c>
      <c r="HJ321" s="39">
        <v>6480</v>
      </c>
      <c r="HK321" s="39">
        <v>11020</v>
      </c>
      <c r="HL321" s="39">
        <v>6570</v>
      </c>
      <c r="HM321" s="39">
        <v>3910</v>
      </c>
      <c r="HN321" s="39">
        <v>2880</v>
      </c>
      <c r="HO321" s="39">
        <v>1030</v>
      </c>
      <c r="HP321" s="39" t="s">
        <v>334</v>
      </c>
      <c r="HQ321" s="39">
        <v>34650</v>
      </c>
      <c r="HR321" s="39">
        <v>1480</v>
      </c>
      <c r="HS321" s="39">
        <v>1300</v>
      </c>
      <c r="HT321" s="39">
        <v>6520</v>
      </c>
      <c r="HU321" s="39">
        <v>11100</v>
      </c>
      <c r="HV321" s="39">
        <v>6570</v>
      </c>
      <c r="HW321" s="39">
        <v>3930</v>
      </c>
      <c r="HX321" s="39">
        <v>2890</v>
      </c>
      <c r="HY321" s="39">
        <v>1050</v>
      </c>
      <c r="HZ321" s="39" t="s">
        <v>334</v>
      </c>
      <c r="IA321" s="39">
        <v>34840</v>
      </c>
      <c r="IB321" s="39">
        <v>1580</v>
      </c>
      <c r="IC321" s="39">
        <v>1320</v>
      </c>
      <c r="ID321" s="39">
        <v>6680</v>
      </c>
      <c r="IE321" s="39">
        <v>11190</v>
      </c>
      <c r="IF321" s="39">
        <v>6590</v>
      </c>
      <c r="IG321" s="39">
        <v>3940</v>
      </c>
      <c r="IH321" s="39">
        <v>2900</v>
      </c>
      <c r="II321" s="39">
        <v>1070</v>
      </c>
      <c r="IJ321" s="39" t="s">
        <v>334</v>
      </c>
      <c r="IK321" s="39">
        <v>35280</v>
      </c>
      <c r="IL321" s="39">
        <v>1590</v>
      </c>
      <c r="IM321" s="39">
        <v>1340</v>
      </c>
      <c r="IN321" s="39">
        <v>6730</v>
      </c>
      <c r="IO321" s="39">
        <v>11210</v>
      </c>
      <c r="IP321" s="39">
        <v>6630</v>
      </c>
      <c r="IQ321" s="39">
        <v>3930</v>
      </c>
      <c r="IR321" s="39">
        <v>2910</v>
      </c>
      <c r="IS321" s="39">
        <v>1080</v>
      </c>
      <c r="IT321" s="39" t="s">
        <v>334</v>
      </c>
      <c r="IU321" s="39">
        <v>35420</v>
      </c>
      <c r="IV321" s="39">
        <v>1740</v>
      </c>
      <c r="IW321" s="39">
        <v>1360</v>
      </c>
      <c r="IX321" s="39">
        <v>6910</v>
      </c>
      <c r="IY321" s="39">
        <v>11260</v>
      </c>
      <c r="IZ321" s="39">
        <v>6680</v>
      </c>
      <c r="JA321" s="39">
        <v>3940</v>
      </c>
      <c r="JB321" s="39">
        <v>3010</v>
      </c>
      <c r="JC321" s="39">
        <v>1090</v>
      </c>
      <c r="JD321" s="39" t="s">
        <v>334</v>
      </c>
      <c r="JE321" s="39">
        <v>35980</v>
      </c>
      <c r="JF321" s="39">
        <v>1950</v>
      </c>
      <c r="JG321" s="39">
        <v>1370</v>
      </c>
      <c r="JH321" s="39">
        <v>7240</v>
      </c>
      <c r="JI321" s="39">
        <v>11400</v>
      </c>
      <c r="JJ321" s="39">
        <v>6730</v>
      </c>
      <c r="JK321" s="39">
        <v>4020</v>
      </c>
      <c r="JL321" s="39">
        <v>3040</v>
      </c>
      <c r="JM321" s="39">
        <v>1100</v>
      </c>
      <c r="JN321" s="39" t="s">
        <v>334</v>
      </c>
      <c r="JO321" s="39">
        <v>36850</v>
      </c>
      <c r="JP321" s="39">
        <v>1970</v>
      </c>
      <c r="JQ321" s="39">
        <v>1400</v>
      </c>
      <c r="JR321" s="39">
        <v>7460</v>
      </c>
      <c r="JS321" s="39">
        <v>11400</v>
      </c>
      <c r="JT321" s="39">
        <v>6750</v>
      </c>
      <c r="JU321" s="39">
        <v>4070</v>
      </c>
      <c r="JV321" s="39">
        <v>3060</v>
      </c>
      <c r="JW321" s="39">
        <v>1100</v>
      </c>
      <c r="JX321" s="39" t="s">
        <v>334</v>
      </c>
      <c r="JY321" s="39">
        <v>37200</v>
      </c>
      <c r="JZ321" s="39">
        <v>1990</v>
      </c>
      <c r="KA321" s="39">
        <v>1410</v>
      </c>
      <c r="KB321" s="39">
        <v>7610</v>
      </c>
      <c r="KC321" s="39">
        <v>11430</v>
      </c>
      <c r="KD321" s="39">
        <v>6780</v>
      </c>
      <c r="KE321" s="39">
        <v>4110</v>
      </c>
      <c r="KF321" s="39">
        <v>3070</v>
      </c>
      <c r="KG321" s="39">
        <v>1120</v>
      </c>
      <c r="KH321" s="39" t="s">
        <v>334</v>
      </c>
      <c r="KI321" s="39">
        <v>37510</v>
      </c>
      <c r="KJ321" s="39">
        <v>2280</v>
      </c>
      <c r="KK321" s="39">
        <v>1410</v>
      </c>
      <c r="KL321" s="39">
        <v>7690</v>
      </c>
      <c r="KM321" s="39">
        <v>11460</v>
      </c>
      <c r="KN321" s="39">
        <v>6850</v>
      </c>
      <c r="KO321" s="39">
        <v>4140</v>
      </c>
      <c r="KP321" s="39">
        <v>3100</v>
      </c>
      <c r="KQ321" s="39">
        <v>1130</v>
      </c>
      <c r="KR321" s="39" t="s">
        <v>334</v>
      </c>
      <c r="KS321" s="39">
        <v>38050</v>
      </c>
      <c r="KT321" s="39">
        <v>2320</v>
      </c>
      <c r="KU321" s="39">
        <v>1570</v>
      </c>
      <c r="KV321" s="39">
        <v>7860</v>
      </c>
      <c r="KW321" s="39">
        <v>11580</v>
      </c>
      <c r="KX321" s="39">
        <v>6880</v>
      </c>
      <c r="KY321" s="39">
        <v>4200</v>
      </c>
      <c r="KZ321" s="39">
        <v>3150</v>
      </c>
      <c r="LA321" s="39">
        <v>1140</v>
      </c>
      <c r="LB321" s="39" t="s">
        <v>334</v>
      </c>
      <c r="LC321" s="39">
        <v>38690</v>
      </c>
      <c r="LD321" t="str">
        <f>INDEX(Lookup!$F$2:$F$375, MATCH(D321,Lookup!$A$2:$A$375,0))</f>
        <v>:</v>
      </c>
    </row>
    <row r="322" spans="2:316" ht="15" customHeight="1" x14ac:dyDescent="0.25">
      <c r="B322" s="1" t="s">
        <v>342</v>
      </c>
      <c r="C322" s="42">
        <v>3635</v>
      </c>
      <c r="D322" s="42" t="s">
        <v>971</v>
      </c>
      <c r="E322" s="37" t="s">
        <v>972</v>
      </c>
      <c r="F322" s="38">
        <v>370</v>
      </c>
      <c r="G322" s="38">
        <v>1350</v>
      </c>
      <c r="H322" s="38">
        <v>7630</v>
      </c>
      <c r="I322" s="38">
        <v>12990</v>
      </c>
      <c r="J322" s="38">
        <v>9530</v>
      </c>
      <c r="K322" s="38">
        <v>4400</v>
      </c>
      <c r="L322" s="38">
        <v>1990</v>
      </c>
      <c r="M322" s="38">
        <v>130</v>
      </c>
      <c r="N322" s="38" t="s">
        <v>334</v>
      </c>
      <c r="O322" s="39">
        <v>38380</v>
      </c>
      <c r="P322" s="39">
        <v>330</v>
      </c>
      <c r="Q322" s="39">
        <v>1350</v>
      </c>
      <c r="R322" s="39">
        <v>7670</v>
      </c>
      <c r="S322" s="39">
        <v>13120</v>
      </c>
      <c r="T322" s="39">
        <v>9580</v>
      </c>
      <c r="U322" s="39">
        <v>4330</v>
      </c>
      <c r="V322" s="39">
        <v>1950</v>
      </c>
      <c r="W322" s="39">
        <v>110</v>
      </c>
      <c r="X322" s="39" t="s">
        <v>334</v>
      </c>
      <c r="Y322" s="39">
        <v>38440</v>
      </c>
      <c r="Z322" s="39">
        <v>330</v>
      </c>
      <c r="AA322" s="39">
        <v>1500</v>
      </c>
      <c r="AB322" s="39">
        <v>7750</v>
      </c>
      <c r="AC322" s="39">
        <v>13200</v>
      </c>
      <c r="AD322" s="39">
        <v>9440</v>
      </c>
      <c r="AE322" s="39">
        <v>4250</v>
      </c>
      <c r="AF322" s="39">
        <v>1880</v>
      </c>
      <c r="AG322" s="39">
        <v>110</v>
      </c>
      <c r="AH322" s="39" t="s">
        <v>334</v>
      </c>
      <c r="AI322" s="39">
        <v>38450</v>
      </c>
      <c r="AJ322" s="39">
        <v>320</v>
      </c>
      <c r="AK322" s="39">
        <v>1430</v>
      </c>
      <c r="AL322" s="39">
        <v>7550</v>
      </c>
      <c r="AM322" s="39">
        <v>12970</v>
      </c>
      <c r="AN322" s="39">
        <v>9440</v>
      </c>
      <c r="AO322" s="39">
        <v>4250</v>
      </c>
      <c r="AP322" s="39">
        <v>1910</v>
      </c>
      <c r="AQ322" s="39">
        <v>110</v>
      </c>
      <c r="AR322" s="39" t="s">
        <v>334</v>
      </c>
      <c r="AS322" s="39">
        <v>37970</v>
      </c>
      <c r="AT322" s="39">
        <v>330</v>
      </c>
      <c r="AU322" s="39">
        <v>1460</v>
      </c>
      <c r="AV322" s="39">
        <v>7560</v>
      </c>
      <c r="AW322" s="39">
        <v>13050</v>
      </c>
      <c r="AX322" s="39">
        <v>9460</v>
      </c>
      <c r="AY322" s="39">
        <v>4270</v>
      </c>
      <c r="AZ322" s="39">
        <v>1920</v>
      </c>
      <c r="BA322" s="39">
        <v>110</v>
      </c>
      <c r="BB322" s="39" t="s">
        <v>334</v>
      </c>
      <c r="BC322" s="39">
        <v>38170</v>
      </c>
      <c r="BD322" s="39">
        <v>340</v>
      </c>
      <c r="BE322" s="39">
        <v>1510</v>
      </c>
      <c r="BF322" s="39">
        <v>7540</v>
      </c>
      <c r="BG322" s="39">
        <v>13030</v>
      </c>
      <c r="BH322" s="39">
        <v>9460</v>
      </c>
      <c r="BI322" s="39">
        <v>4300</v>
      </c>
      <c r="BJ322" s="39">
        <v>1950</v>
      </c>
      <c r="BK322" s="39">
        <v>110</v>
      </c>
      <c r="BL322" s="39" t="s">
        <v>334</v>
      </c>
      <c r="BM322" s="39">
        <v>38230</v>
      </c>
      <c r="BN322" s="39">
        <v>330</v>
      </c>
      <c r="BO322" s="39">
        <v>1520</v>
      </c>
      <c r="BP322" s="39">
        <v>7540</v>
      </c>
      <c r="BQ322" s="39">
        <v>13080</v>
      </c>
      <c r="BR322" s="39">
        <v>9520</v>
      </c>
      <c r="BS322" s="39">
        <v>4310</v>
      </c>
      <c r="BT322" s="39">
        <v>1970</v>
      </c>
      <c r="BU322" s="39">
        <v>110</v>
      </c>
      <c r="BV322" s="39" t="s">
        <v>334</v>
      </c>
      <c r="BW322" s="39">
        <v>38380</v>
      </c>
      <c r="BX322" s="39">
        <v>340</v>
      </c>
      <c r="BY322" s="39">
        <v>1520</v>
      </c>
      <c r="BZ322" s="39">
        <v>7590</v>
      </c>
      <c r="CA322" s="39">
        <v>13100</v>
      </c>
      <c r="CB322" s="39">
        <v>9540</v>
      </c>
      <c r="CC322" s="39">
        <v>4350</v>
      </c>
      <c r="CD322" s="39">
        <v>1970</v>
      </c>
      <c r="CE322" s="39">
        <v>110</v>
      </c>
      <c r="CF322" s="39" t="s">
        <v>334</v>
      </c>
      <c r="CG322" s="39">
        <v>38520</v>
      </c>
      <c r="CH322" s="39">
        <v>350</v>
      </c>
      <c r="CI322" s="39">
        <v>1540</v>
      </c>
      <c r="CJ322" s="39">
        <v>7630</v>
      </c>
      <c r="CK322" s="39">
        <v>13120</v>
      </c>
      <c r="CL322" s="39">
        <v>9530</v>
      </c>
      <c r="CM322" s="39">
        <v>4360</v>
      </c>
      <c r="CN322" s="39">
        <v>1980</v>
      </c>
      <c r="CO322" s="39">
        <v>110</v>
      </c>
      <c r="CP322" s="39" t="s">
        <v>334</v>
      </c>
      <c r="CQ322" s="39">
        <v>38620</v>
      </c>
      <c r="CR322" s="39">
        <v>350</v>
      </c>
      <c r="CS322" s="39">
        <v>1550</v>
      </c>
      <c r="CT322" s="39">
        <v>7670</v>
      </c>
      <c r="CU322" s="39">
        <v>13220</v>
      </c>
      <c r="CV322" s="39">
        <v>9550</v>
      </c>
      <c r="CW322" s="39">
        <v>4390</v>
      </c>
      <c r="CX322" s="39">
        <v>1990</v>
      </c>
      <c r="CY322" s="39">
        <v>110</v>
      </c>
      <c r="CZ322" s="39" t="s">
        <v>334</v>
      </c>
      <c r="DA322" s="39">
        <v>38830</v>
      </c>
      <c r="DB322" s="39">
        <v>350</v>
      </c>
      <c r="DC322" s="39">
        <v>1570</v>
      </c>
      <c r="DD322" s="39">
        <v>7690</v>
      </c>
      <c r="DE322" s="39">
        <v>13300</v>
      </c>
      <c r="DF322" s="39">
        <v>9560</v>
      </c>
      <c r="DG322" s="39">
        <v>4400</v>
      </c>
      <c r="DH322" s="39">
        <v>2000</v>
      </c>
      <c r="DI322" s="39">
        <v>110</v>
      </c>
      <c r="DJ322" s="39" t="s">
        <v>334</v>
      </c>
      <c r="DK322" s="39">
        <v>38980</v>
      </c>
      <c r="DL322" s="39">
        <v>340</v>
      </c>
      <c r="DM322" s="39">
        <v>1590</v>
      </c>
      <c r="DN322" s="39">
        <v>7760</v>
      </c>
      <c r="DO322" s="39">
        <v>13430</v>
      </c>
      <c r="DP322" s="39">
        <v>9650</v>
      </c>
      <c r="DQ322" s="39">
        <v>4420</v>
      </c>
      <c r="DR322" s="39">
        <v>2010</v>
      </c>
      <c r="DS322" s="39">
        <v>110</v>
      </c>
      <c r="DT322" s="39" t="s">
        <v>334</v>
      </c>
      <c r="DU322" s="39">
        <v>39310</v>
      </c>
      <c r="DV322" s="39">
        <v>340</v>
      </c>
      <c r="DW322" s="39">
        <v>1600</v>
      </c>
      <c r="DX322" s="39">
        <v>7870</v>
      </c>
      <c r="DY322" s="39">
        <v>13720</v>
      </c>
      <c r="DZ322" s="39">
        <v>9680</v>
      </c>
      <c r="EA322" s="39">
        <v>4450</v>
      </c>
      <c r="EB322" s="39">
        <v>2000</v>
      </c>
      <c r="EC322" s="39">
        <v>110</v>
      </c>
      <c r="ED322" s="39" t="s">
        <v>334</v>
      </c>
      <c r="EE322" s="39">
        <v>39760</v>
      </c>
      <c r="EF322" s="39">
        <v>350</v>
      </c>
      <c r="EG322" s="39">
        <v>1620</v>
      </c>
      <c r="EH322" s="39">
        <v>7910</v>
      </c>
      <c r="EI322" s="39">
        <v>13750</v>
      </c>
      <c r="EJ322" s="39">
        <v>9670</v>
      </c>
      <c r="EK322" s="39">
        <v>4460</v>
      </c>
      <c r="EL322" s="39">
        <v>2000</v>
      </c>
      <c r="EM322" s="39">
        <v>110</v>
      </c>
      <c r="EN322" s="39" t="s">
        <v>334</v>
      </c>
      <c r="EO322" s="39">
        <v>39860</v>
      </c>
      <c r="EP322" s="39">
        <v>340</v>
      </c>
      <c r="EQ322" s="39">
        <v>1630</v>
      </c>
      <c r="ER322" s="39">
        <v>8050</v>
      </c>
      <c r="ES322" s="39">
        <v>13800</v>
      </c>
      <c r="ET322" s="39">
        <v>9690</v>
      </c>
      <c r="EU322" s="39">
        <v>4470</v>
      </c>
      <c r="EV322" s="39">
        <v>2010</v>
      </c>
      <c r="EW322" s="39">
        <v>110</v>
      </c>
      <c r="EX322" s="39" t="s">
        <v>334</v>
      </c>
      <c r="EY322" s="39">
        <v>40110</v>
      </c>
      <c r="EZ322" s="39">
        <v>350</v>
      </c>
      <c r="FA322" s="39">
        <v>1650</v>
      </c>
      <c r="FB322" s="39">
        <v>8170</v>
      </c>
      <c r="FC322" s="39">
        <v>13910</v>
      </c>
      <c r="FD322" s="39">
        <v>9680</v>
      </c>
      <c r="FE322" s="39">
        <v>4450</v>
      </c>
      <c r="FF322" s="39">
        <v>2020</v>
      </c>
      <c r="FG322" s="39">
        <v>110</v>
      </c>
      <c r="FH322" s="39" t="s">
        <v>334</v>
      </c>
      <c r="FI322" s="39">
        <v>40320</v>
      </c>
      <c r="FJ322" s="39">
        <v>360</v>
      </c>
      <c r="FK322" s="39">
        <v>1630</v>
      </c>
      <c r="FL322" s="39">
        <v>8240</v>
      </c>
      <c r="FM322" s="39">
        <v>13940</v>
      </c>
      <c r="FN322" s="39">
        <v>9670</v>
      </c>
      <c r="FO322" s="39">
        <v>4430</v>
      </c>
      <c r="FP322" s="39">
        <v>2020</v>
      </c>
      <c r="FQ322" s="39">
        <v>110</v>
      </c>
      <c r="FR322" s="39" t="s">
        <v>334</v>
      </c>
      <c r="FS322" s="39">
        <v>40410</v>
      </c>
      <c r="FT322" s="39">
        <v>400</v>
      </c>
      <c r="FU322" s="39">
        <v>1620</v>
      </c>
      <c r="FV322" s="39">
        <v>8330</v>
      </c>
      <c r="FW322" s="39">
        <v>14020</v>
      </c>
      <c r="FX322" s="39">
        <v>9710</v>
      </c>
      <c r="FY322" s="39">
        <v>4450</v>
      </c>
      <c r="FZ322" s="39">
        <v>2010</v>
      </c>
      <c r="GA322" s="39">
        <v>110</v>
      </c>
      <c r="GB322" s="39" t="s">
        <v>334</v>
      </c>
      <c r="GC322" s="39">
        <v>40650</v>
      </c>
      <c r="GD322" s="39">
        <v>410</v>
      </c>
      <c r="GE322" s="39">
        <v>1590</v>
      </c>
      <c r="GF322" s="39">
        <v>8390</v>
      </c>
      <c r="GG322" s="39">
        <v>14130</v>
      </c>
      <c r="GH322" s="39">
        <v>9770</v>
      </c>
      <c r="GI322" s="39">
        <v>4460</v>
      </c>
      <c r="GJ322" s="39">
        <v>2020</v>
      </c>
      <c r="GK322" s="39">
        <v>110</v>
      </c>
      <c r="GL322" s="39" t="s">
        <v>334</v>
      </c>
      <c r="GM322" s="39">
        <v>40870</v>
      </c>
      <c r="GN322" s="39">
        <v>410</v>
      </c>
      <c r="GO322" s="39">
        <v>1590</v>
      </c>
      <c r="GP322" s="39">
        <v>8400</v>
      </c>
      <c r="GQ322" s="39">
        <v>14160</v>
      </c>
      <c r="GR322" s="39">
        <v>9810</v>
      </c>
      <c r="GS322" s="39">
        <v>4480</v>
      </c>
      <c r="GT322" s="39">
        <v>2030</v>
      </c>
      <c r="GU322" s="39">
        <v>110</v>
      </c>
      <c r="GV322" s="39" t="s">
        <v>334</v>
      </c>
      <c r="GW322" s="39">
        <v>40980</v>
      </c>
      <c r="GX322" s="39">
        <v>410</v>
      </c>
      <c r="GY322" s="39">
        <v>1600</v>
      </c>
      <c r="GZ322" s="39">
        <v>8430</v>
      </c>
      <c r="HA322" s="39">
        <v>14240</v>
      </c>
      <c r="HB322" s="39">
        <v>9830</v>
      </c>
      <c r="HC322" s="39">
        <v>4490</v>
      </c>
      <c r="HD322" s="39">
        <v>2030</v>
      </c>
      <c r="HE322" s="39">
        <v>110</v>
      </c>
      <c r="HF322" s="39" t="s">
        <v>334</v>
      </c>
      <c r="HG322" s="39">
        <v>41130</v>
      </c>
      <c r="HH322" s="39">
        <v>430</v>
      </c>
      <c r="HI322" s="39">
        <v>1600</v>
      </c>
      <c r="HJ322" s="39">
        <v>8490</v>
      </c>
      <c r="HK322" s="39">
        <v>14310</v>
      </c>
      <c r="HL322" s="39">
        <v>9850</v>
      </c>
      <c r="HM322" s="39">
        <v>4510</v>
      </c>
      <c r="HN322" s="39">
        <v>2030</v>
      </c>
      <c r="HO322" s="39">
        <v>110</v>
      </c>
      <c r="HP322" s="39" t="s">
        <v>334</v>
      </c>
      <c r="HQ322" s="39">
        <v>41320</v>
      </c>
      <c r="HR322" s="39">
        <v>430</v>
      </c>
      <c r="HS322" s="39">
        <v>1610</v>
      </c>
      <c r="HT322" s="39">
        <v>8580</v>
      </c>
      <c r="HU322" s="39">
        <v>14420</v>
      </c>
      <c r="HV322" s="39">
        <v>9910</v>
      </c>
      <c r="HW322" s="39">
        <v>4530</v>
      </c>
      <c r="HX322" s="39">
        <v>2060</v>
      </c>
      <c r="HY322" s="39">
        <v>110</v>
      </c>
      <c r="HZ322" s="39" t="s">
        <v>334</v>
      </c>
      <c r="IA322" s="39">
        <v>41650</v>
      </c>
      <c r="IB322" s="39">
        <v>430</v>
      </c>
      <c r="IC322" s="39">
        <v>1620</v>
      </c>
      <c r="ID322" s="39">
        <v>8720</v>
      </c>
      <c r="IE322" s="39">
        <v>14450</v>
      </c>
      <c r="IF322" s="39">
        <v>9960</v>
      </c>
      <c r="IG322" s="39">
        <v>4550</v>
      </c>
      <c r="IH322" s="39">
        <v>2080</v>
      </c>
      <c r="II322" s="39">
        <v>110</v>
      </c>
      <c r="IJ322" s="39" t="s">
        <v>334</v>
      </c>
      <c r="IK322" s="39">
        <v>41910</v>
      </c>
      <c r="IL322" s="39">
        <v>440</v>
      </c>
      <c r="IM322" s="39">
        <v>1630</v>
      </c>
      <c r="IN322" s="39">
        <v>8790</v>
      </c>
      <c r="IO322" s="39">
        <v>14500</v>
      </c>
      <c r="IP322" s="39">
        <v>9980</v>
      </c>
      <c r="IQ322" s="39">
        <v>4590</v>
      </c>
      <c r="IR322" s="39">
        <v>2120</v>
      </c>
      <c r="IS322" s="39">
        <v>110</v>
      </c>
      <c r="IT322" s="39" t="s">
        <v>334</v>
      </c>
      <c r="IU322" s="39">
        <v>42140</v>
      </c>
      <c r="IV322" s="39">
        <v>440</v>
      </c>
      <c r="IW322" s="39">
        <v>1640</v>
      </c>
      <c r="IX322" s="39">
        <v>8880</v>
      </c>
      <c r="IY322" s="39">
        <v>14540</v>
      </c>
      <c r="IZ322" s="39">
        <v>10000</v>
      </c>
      <c r="JA322" s="39">
        <v>4600</v>
      </c>
      <c r="JB322" s="39">
        <v>2130</v>
      </c>
      <c r="JC322" s="39">
        <v>110</v>
      </c>
      <c r="JD322" s="39" t="s">
        <v>334</v>
      </c>
      <c r="JE322" s="39">
        <v>42330</v>
      </c>
      <c r="JF322" s="39">
        <v>430</v>
      </c>
      <c r="JG322" s="39">
        <v>1670</v>
      </c>
      <c r="JH322" s="39">
        <v>9120</v>
      </c>
      <c r="JI322" s="39">
        <v>14680</v>
      </c>
      <c r="JJ322" s="39">
        <v>10040</v>
      </c>
      <c r="JK322" s="39">
        <v>4620</v>
      </c>
      <c r="JL322" s="39">
        <v>2150</v>
      </c>
      <c r="JM322" s="39">
        <v>110</v>
      </c>
      <c r="JN322" s="39" t="s">
        <v>334</v>
      </c>
      <c r="JO322" s="39">
        <v>42820</v>
      </c>
      <c r="JP322" s="39">
        <v>450</v>
      </c>
      <c r="JQ322" s="39">
        <v>1690</v>
      </c>
      <c r="JR322" s="39">
        <v>9300</v>
      </c>
      <c r="JS322" s="39">
        <v>14750</v>
      </c>
      <c r="JT322" s="39">
        <v>10050</v>
      </c>
      <c r="JU322" s="39">
        <v>4630</v>
      </c>
      <c r="JV322" s="39">
        <v>2150</v>
      </c>
      <c r="JW322" s="39">
        <v>120</v>
      </c>
      <c r="JX322" s="39" t="s">
        <v>334</v>
      </c>
      <c r="JY322" s="39">
        <v>43130</v>
      </c>
      <c r="JZ322" s="39">
        <v>450</v>
      </c>
      <c r="KA322" s="39">
        <v>1710</v>
      </c>
      <c r="KB322" s="39">
        <v>9510</v>
      </c>
      <c r="KC322" s="39">
        <v>14790</v>
      </c>
      <c r="KD322" s="39">
        <v>10070</v>
      </c>
      <c r="KE322" s="39">
        <v>4640</v>
      </c>
      <c r="KF322" s="39">
        <v>2150</v>
      </c>
      <c r="KG322" s="39">
        <v>120</v>
      </c>
      <c r="KH322" s="39" t="s">
        <v>334</v>
      </c>
      <c r="KI322" s="39">
        <v>43440</v>
      </c>
      <c r="KJ322" s="39">
        <v>440</v>
      </c>
      <c r="KK322" s="39">
        <v>1740</v>
      </c>
      <c r="KL322" s="39">
        <v>9720</v>
      </c>
      <c r="KM322" s="39">
        <v>15000</v>
      </c>
      <c r="KN322" s="39">
        <v>10080</v>
      </c>
      <c r="KO322" s="39">
        <v>4680</v>
      </c>
      <c r="KP322" s="39">
        <v>2160</v>
      </c>
      <c r="KQ322" s="39">
        <v>120</v>
      </c>
      <c r="KR322" s="39" t="s">
        <v>334</v>
      </c>
      <c r="KS322" s="39">
        <v>43940</v>
      </c>
      <c r="KT322" s="39">
        <v>460</v>
      </c>
      <c r="KU322" s="39">
        <v>1780</v>
      </c>
      <c r="KV322" s="39">
        <v>9800</v>
      </c>
      <c r="KW322" s="39">
        <v>15030</v>
      </c>
      <c r="KX322" s="39">
        <v>10080</v>
      </c>
      <c r="KY322" s="39">
        <v>4700</v>
      </c>
      <c r="KZ322" s="39">
        <v>2190</v>
      </c>
      <c r="LA322" s="39">
        <v>120</v>
      </c>
      <c r="LB322" s="39" t="s">
        <v>334</v>
      </c>
      <c r="LC322" s="39">
        <v>44160</v>
      </c>
      <c r="LD322" t="str">
        <f>INDEX(Lookup!$F$2:$F$375, MATCH(D322,Lookup!$A$2:$A$375,0))</f>
        <v>:</v>
      </c>
    </row>
    <row r="323" spans="2:316" ht="15" customHeight="1" x14ac:dyDescent="0.25">
      <c r="B323" s="1" t="s">
        <v>342</v>
      </c>
      <c r="C323" s="42">
        <v>3640</v>
      </c>
      <c r="D323" s="42" t="s">
        <v>973</v>
      </c>
      <c r="E323" s="37" t="s">
        <v>974</v>
      </c>
      <c r="F323" s="38">
        <v>470</v>
      </c>
      <c r="G323" s="38">
        <v>1510</v>
      </c>
      <c r="H323" s="38">
        <v>4710</v>
      </c>
      <c r="I323" s="38">
        <v>7810</v>
      </c>
      <c r="J323" s="38">
        <v>6520</v>
      </c>
      <c r="K323" s="38">
        <v>5080</v>
      </c>
      <c r="L323" s="38">
        <v>4500</v>
      </c>
      <c r="M323" s="38">
        <v>400</v>
      </c>
      <c r="N323" s="38" t="s">
        <v>334</v>
      </c>
      <c r="O323" s="39">
        <v>30990</v>
      </c>
      <c r="P323" s="39">
        <v>490</v>
      </c>
      <c r="Q323" s="39">
        <v>1630</v>
      </c>
      <c r="R323" s="39">
        <v>4710</v>
      </c>
      <c r="S323" s="39">
        <v>7930</v>
      </c>
      <c r="T323" s="39">
        <v>6470</v>
      </c>
      <c r="U323" s="39">
        <v>5070</v>
      </c>
      <c r="V323" s="39">
        <v>4440</v>
      </c>
      <c r="W323" s="39">
        <v>380</v>
      </c>
      <c r="X323" s="39" t="s">
        <v>334</v>
      </c>
      <c r="Y323" s="39">
        <v>31130</v>
      </c>
      <c r="Z323" s="39">
        <v>420</v>
      </c>
      <c r="AA323" s="39">
        <v>1730</v>
      </c>
      <c r="AB323" s="39">
        <v>4770</v>
      </c>
      <c r="AC323" s="39">
        <v>8070</v>
      </c>
      <c r="AD323" s="39">
        <v>6460</v>
      </c>
      <c r="AE323" s="39">
        <v>5120</v>
      </c>
      <c r="AF323" s="39">
        <v>4330</v>
      </c>
      <c r="AG323" s="39">
        <v>380</v>
      </c>
      <c r="AH323" s="39" t="s">
        <v>334</v>
      </c>
      <c r="AI323" s="39">
        <v>31280</v>
      </c>
      <c r="AJ323" s="39">
        <v>450</v>
      </c>
      <c r="AK323" s="39">
        <v>1750</v>
      </c>
      <c r="AL323" s="39">
        <v>4790</v>
      </c>
      <c r="AM323" s="39">
        <v>8120</v>
      </c>
      <c r="AN323" s="39">
        <v>6520</v>
      </c>
      <c r="AO323" s="39">
        <v>5200</v>
      </c>
      <c r="AP323" s="39">
        <v>4380</v>
      </c>
      <c r="AQ323" s="39">
        <v>370</v>
      </c>
      <c r="AR323" s="39" t="s">
        <v>334</v>
      </c>
      <c r="AS323" s="39">
        <v>31580</v>
      </c>
      <c r="AT323" s="39">
        <v>460</v>
      </c>
      <c r="AU323" s="39">
        <v>1750</v>
      </c>
      <c r="AV323" s="39">
        <v>4820</v>
      </c>
      <c r="AW323" s="39">
        <v>8170</v>
      </c>
      <c r="AX323" s="39">
        <v>6560</v>
      </c>
      <c r="AY323" s="39">
        <v>5280</v>
      </c>
      <c r="AZ323" s="39">
        <v>4490</v>
      </c>
      <c r="BA323" s="39">
        <v>370</v>
      </c>
      <c r="BB323" s="39" t="s">
        <v>334</v>
      </c>
      <c r="BC323" s="39">
        <v>31900</v>
      </c>
      <c r="BD323" s="39">
        <v>460</v>
      </c>
      <c r="BE323" s="39">
        <v>1740</v>
      </c>
      <c r="BF323" s="39">
        <v>4830</v>
      </c>
      <c r="BG323" s="39">
        <v>8250</v>
      </c>
      <c r="BH323" s="39">
        <v>6630</v>
      </c>
      <c r="BI323" s="39">
        <v>5320</v>
      </c>
      <c r="BJ323" s="39">
        <v>4550</v>
      </c>
      <c r="BK323" s="39">
        <v>380</v>
      </c>
      <c r="BL323" s="39" t="s">
        <v>334</v>
      </c>
      <c r="BM323" s="39">
        <v>32160</v>
      </c>
      <c r="BN323" s="39">
        <v>460</v>
      </c>
      <c r="BO323" s="39">
        <v>1740</v>
      </c>
      <c r="BP323" s="39">
        <v>4830</v>
      </c>
      <c r="BQ323" s="39">
        <v>8380</v>
      </c>
      <c r="BR323" s="39">
        <v>6700</v>
      </c>
      <c r="BS323" s="39">
        <v>5360</v>
      </c>
      <c r="BT323" s="39">
        <v>4620</v>
      </c>
      <c r="BU323" s="39">
        <v>390</v>
      </c>
      <c r="BV323" s="39" t="s">
        <v>334</v>
      </c>
      <c r="BW323" s="39">
        <v>32480</v>
      </c>
      <c r="BX323" s="39">
        <v>460</v>
      </c>
      <c r="BY323" s="39">
        <v>1760</v>
      </c>
      <c r="BZ323" s="39">
        <v>4830</v>
      </c>
      <c r="CA323" s="39">
        <v>8480</v>
      </c>
      <c r="CB323" s="39">
        <v>6600</v>
      </c>
      <c r="CC323" s="39">
        <v>5400</v>
      </c>
      <c r="CD323" s="39">
        <v>4660</v>
      </c>
      <c r="CE323" s="39">
        <v>390</v>
      </c>
      <c r="CF323" s="39" t="s">
        <v>334</v>
      </c>
      <c r="CG323" s="39">
        <v>32570</v>
      </c>
      <c r="CH323" s="39">
        <v>470</v>
      </c>
      <c r="CI323" s="39">
        <v>1780</v>
      </c>
      <c r="CJ323" s="39">
        <v>4860</v>
      </c>
      <c r="CK323" s="39">
        <v>8510</v>
      </c>
      <c r="CL323" s="39">
        <v>6600</v>
      </c>
      <c r="CM323" s="39">
        <v>5430</v>
      </c>
      <c r="CN323" s="39">
        <v>4710</v>
      </c>
      <c r="CO323" s="39">
        <v>410</v>
      </c>
      <c r="CP323" s="39" t="s">
        <v>334</v>
      </c>
      <c r="CQ323" s="39">
        <v>32760</v>
      </c>
      <c r="CR323" s="39">
        <v>480</v>
      </c>
      <c r="CS323" s="39">
        <v>1790</v>
      </c>
      <c r="CT323" s="39">
        <v>4950</v>
      </c>
      <c r="CU323" s="39">
        <v>8520</v>
      </c>
      <c r="CV323" s="39">
        <v>6570</v>
      </c>
      <c r="CW323" s="39">
        <v>5440</v>
      </c>
      <c r="CX323" s="39">
        <v>4740</v>
      </c>
      <c r="CY323" s="39">
        <v>410</v>
      </c>
      <c r="CZ323" s="39" t="s">
        <v>334</v>
      </c>
      <c r="DA323" s="39">
        <v>32880</v>
      </c>
      <c r="DB323" s="39">
        <v>520</v>
      </c>
      <c r="DC323" s="39">
        <v>1830</v>
      </c>
      <c r="DD323" s="39">
        <v>5040</v>
      </c>
      <c r="DE323" s="39">
        <v>8550</v>
      </c>
      <c r="DF323" s="39">
        <v>6590</v>
      </c>
      <c r="DG323" s="39">
        <v>5490</v>
      </c>
      <c r="DH323" s="39">
        <v>4760</v>
      </c>
      <c r="DI323" s="39">
        <v>420</v>
      </c>
      <c r="DJ323" s="39" t="s">
        <v>334</v>
      </c>
      <c r="DK323" s="39">
        <v>33190</v>
      </c>
      <c r="DL323" s="39">
        <v>590</v>
      </c>
      <c r="DM323" s="39">
        <v>1870</v>
      </c>
      <c r="DN323" s="39">
        <v>5090</v>
      </c>
      <c r="DO323" s="39">
        <v>8620</v>
      </c>
      <c r="DP323" s="39">
        <v>6600</v>
      </c>
      <c r="DQ323" s="39">
        <v>5480</v>
      </c>
      <c r="DR323" s="39">
        <v>4800</v>
      </c>
      <c r="DS323" s="39">
        <v>420</v>
      </c>
      <c r="DT323" s="39" t="s">
        <v>334</v>
      </c>
      <c r="DU323" s="39">
        <v>33470</v>
      </c>
      <c r="DV323" s="39">
        <v>550</v>
      </c>
      <c r="DW323" s="39">
        <v>1870</v>
      </c>
      <c r="DX323" s="39">
        <v>5130</v>
      </c>
      <c r="DY323" s="39">
        <v>8640</v>
      </c>
      <c r="DZ323" s="39">
        <v>6590</v>
      </c>
      <c r="EA323" s="39">
        <v>5520</v>
      </c>
      <c r="EB323" s="39">
        <v>4850</v>
      </c>
      <c r="EC323" s="39">
        <v>420</v>
      </c>
      <c r="ED323" s="39" t="s">
        <v>334</v>
      </c>
      <c r="EE323" s="39">
        <v>33560</v>
      </c>
      <c r="EF323" s="39">
        <v>560</v>
      </c>
      <c r="EG323" s="39">
        <v>1930</v>
      </c>
      <c r="EH323" s="39">
        <v>5300</v>
      </c>
      <c r="EI323" s="39">
        <v>8760</v>
      </c>
      <c r="EJ323" s="39">
        <v>6610</v>
      </c>
      <c r="EK323" s="39">
        <v>5520</v>
      </c>
      <c r="EL323" s="39">
        <v>4860</v>
      </c>
      <c r="EM323" s="39">
        <v>440</v>
      </c>
      <c r="EN323" s="39" t="s">
        <v>334</v>
      </c>
      <c r="EO323" s="39">
        <v>33960</v>
      </c>
      <c r="EP323" s="39">
        <v>540</v>
      </c>
      <c r="EQ323" s="39">
        <v>1950</v>
      </c>
      <c r="ER323" s="39">
        <v>5450</v>
      </c>
      <c r="ES323" s="39">
        <v>8990</v>
      </c>
      <c r="ET323" s="39">
        <v>6570</v>
      </c>
      <c r="EU323" s="39">
        <v>5580</v>
      </c>
      <c r="EV323" s="39">
        <v>4870</v>
      </c>
      <c r="EW323" s="39">
        <v>440</v>
      </c>
      <c r="EX323" s="39" t="s">
        <v>334</v>
      </c>
      <c r="EY323" s="39">
        <v>34380</v>
      </c>
      <c r="EZ323" s="39">
        <v>530</v>
      </c>
      <c r="FA323" s="39">
        <v>1980</v>
      </c>
      <c r="FB323" s="39">
        <v>5450</v>
      </c>
      <c r="FC323" s="39">
        <v>9110</v>
      </c>
      <c r="FD323" s="39">
        <v>6570</v>
      </c>
      <c r="FE323" s="39">
        <v>5620</v>
      </c>
      <c r="FF323" s="39">
        <v>4800</v>
      </c>
      <c r="FG323" s="39">
        <v>450</v>
      </c>
      <c r="FH323" s="39" t="s">
        <v>334</v>
      </c>
      <c r="FI323" s="39">
        <v>34500</v>
      </c>
      <c r="FJ323" s="39">
        <v>530</v>
      </c>
      <c r="FK323" s="39">
        <v>1980</v>
      </c>
      <c r="FL323" s="39">
        <v>5550</v>
      </c>
      <c r="FM323" s="39">
        <v>9240</v>
      </c>
      <c r="FN323" s="39">
        <v>6550</v>
      </c>
      <c r="FO323" s="39">
        <v>5630</v>
      </c>
      <c r="FP323" s="39">
        <v>4780</v>
      </c>
      <c r="FQ323" s="39">
        <v>450</v>
      </c>
      <c r="FR323" s="39" t="s">
        <v>334</v>
      </c>
      <c r="FS323" s="39">
        <v>34700</v>
      </c>
      <c r="FT323" s="39">
        <v>540</v>
      </c>
      <c r="FU323" s="39">
        <v>1990</v>
      </c>
      <c r="FV323" s="39">
        <v>5580</v>
      </c>
      <c r="FW323" s="39">
        <v>9330</v>
      </c>
      <c r="FX323" s="39">
        <v>6530</v>
      </c>
      <c r="FY323" s="39">
        <v>5630</v>
      </c>
      <c r="FZ323" s="39">
        <v>4780</v>
      </c>
      <c r="GA323" s="39">
        <v>450</v>
      </c>
      <c r="GB323" s="39" t="s">
        <v>334</v>
      </c>
      <c r="GC323" s="39">
        <v>34830</v>
      </c>
      <c r="GD323" s="39">
        <v>550</v>
      </c>
      <c r="GE323" s="39">
        <v>1990</v>
      </c>
      <c r="GF323" s="39">
        <v>5580</v>
      </c>
      <c r="GG323" s="39">
        <v>9320</v>
      </c>
      <c r="GH323" s="39">
        <v>6550</v>
      </c>
      <c r="GI323" s="39">
        <v>5620</v>
      </c>
      <c r="GJ323" s="39">
        <v>4790</v>
      </c>
      <c r="GK323" s="39">
        <v>460</v>
      </c>
      <c r="GL323" s="39" t="s">
        <v>334</v>
      </c>
      <c r="GM323" s="39">
        <v>34850</v>
      </c>
      <c r="GN323" s="39">
        <v>560</v>
      </c>
      <c r="GO323" s="39">
        <v>2000</v>
      </c>
      <c r="GP323" s="39">
        <v>5620</v>
      </c>
      <c r="GQ323" s="39">
        <v>9370</v>
      </c>
      <c r="GR323" s="39">
        <v>6580</v>
      </c>
      <c r="GS323" s="39">
        <v>5640</v>
      </c>
      <c r="GT323" s="39">
        <v>4830</v>
      </c>
      <c r="GU323" s="39">
        <v>470</v>
      </c>
      <c r="GV323" s="39" t="s">
        <v>334</v>
      </c>
      <c r="GW323" s="39">
        <v>35060</v>
      </c>
      <c r="GX323" s="39">
        <v>560</v>
      </c>
      <c r="GY323" s="39">
        <v>2020</v>
      </c>
      <c r="GZ323" s="39">
        <v>5680</v>
      </c>
      <c r="HA323" s="39">
        <v>9440</v>
      </c>
      <c r="HB323" s="39">
        <v>6610</v>
      </c>
      <c r="HC323" s="39">
        <v>5630</v>
      </c>
      <c r="HD323" s="39">
        <v>4860</v>
      </c>
      <c r="HE323" s="39">
        <v>480</v>
      </c>
      <c r="HF323" s="39" t="s">
        <v>334</v>
      </c>
      <c r="HG323" s="39">
        <v>35270</v>
      </c>
      <c r="HH323" s="39">
        <v>560</v>
      </c>
      <c r="HI323" s="39">
        <v>2040</v>
      </c>
      <c r="HJ323" s="39">
        <v>5680</v>
      </c>
      <c r="HK323" s="39">
        <v>9480</v>
      </c>
      <c r="HL323" s="39">
        <v>6620</v>
      </c>
      <c r="HM323" s="39">
        <v>5660</v>
      </c>
      <c r="HN323" s="39">
        <v>4900</v>
      </c>
      <c r="HO323" s="39">
        <v>490</v>
      </c>
      <c r="HP323" s="39" t="s">
        <v>334</v>
      </c>
      <c r="HQ323" s="39">
        <v>35430</v>
      </c>
      <c r="HR323" s="39">
        <v>570</v>
      </c>
      <c r="HS323" s="39">
        <v>2040</v>
      </c>
      <c r="HT323" s="39">
        <v>5650</v>
      </c>
      <c r="HU323" s="39">
        <v>9530</v>
      </c>
      <c r="HV323" s="39">
        <v>6610</v>
      </c>
      <c r="HW323" s="39">
        <v>5660</v>
      </c>
      <c r="HX323" s="39">
        <v>4950</v>
      </c>
      <c r="HY323" s="39">
        <v>490</v>
      </c>
      <c r="HZ323" s="39" t="s">
        <v>334</v>
      </c>
      <c r="IA323" s="39">
        <v>35500</v>
      </c>
      <c r="IB323" s="39">
        <v>580</v>
      </c>
      <c r="IC323" s="39">
        <v>2080</v>
      </c>
      <c r="ID323" s="39">
        <v>5810</v>
      </c>
      <c r="IE323" s="39">
        <v>9590</v>
      </c>
      <c r="IF323" s="39">
        <v>6610</v>
      </c>
      <c r="IG323" s="39">
        <v>5660</v>
      </c>
      <c r="IH323" s="39">
        <v>4970</v>
      </c>
      <c r="II323" s="39">
        <v>490</v>
      </c>
      <c r="IJ323" s="39" t="s">
        <v>334</v>
      </c>
      <c r="IK323" s="39">
        <v>35790</v>
      </c>
      <c r="IL323" s="39">
        <v>590</v>
      </c>
      <c r="IM323" s="39">
        <v>2130</v>
      </c>
      <c r="IN323" s="39">
        <v>5880</v>
      </c>
      <c r="IO323" s="39">
        <v>9630</v>
      </c>
      <c r="IP323" s="39">
        <v>6610</v>
      </c>
      <c r="IQ323" s="39">
        <v>5690</v>
      </c>
      <c r="IR323" s="39">
        <v>5020</v>
      </c>
      <c r="IS323" s="39">
        <v>500</v>
      </c>
      <c r="IT323" s="39" t="s">
        <v>334</v>
      </c>
      <c r="IU323" s="39">
        <v>36050</v>
      </c>
      <c r="IV323" s="39">
        <v>600</v>
      </c>
      <c r="IW323" s="39">
        <v>2150</v>
      </c>
      <c r="IX323" s="39">
        <v>5910</v>
      </c>
      <c r="IY323" s="39">
        <v>9710</v>
      </c>
      <c r="IZ323" s="39">
        <v>6630</v>
      </c>
      <c r="JA323" s="39">
        <v>5740</v>
      </c>
      <c r="JB323" s="39">
        <v>5040</v>
      </c>
      <c r="JC323" s="39">
        <v>510</v>
      </c>
      <c r="JD323" s="39" t="s">
        <v>334</v>
      </c>
      <c r="JE323" s="39">
        <v>36290</v>
      </c>
      <c r="JF323" s="39">
        <v>610</v>
      </c>
      <c r="JG323" s="39">
        <v>2210</v>
      </c>
      <c r="JH323" s="39">
        <v>5940</v>
      </c>
      <c r="JI323" s="39">
        <v>9790</v>
      </c>
      <c r="JJ323" s="39">
        <v>6690</v>
      </c>
      <c r="JK323" s="39">
        <v>5790</v>
      </c>
      <c r="JL323" s="39">
        <v>5080</v>
      </c>
      <c r="JM323" s="39">
        <v>510</v>
      </c>
      <c r="JN323" s="39" t="s">
        <v>334</v>
      </c>
      <c r="JO323" s="39">
        <v>36620</v>
      </c>
      <c r="JP323" s="39">
        <v>630</v>
      </c>
      <c r="JQ323" s="39">
        <v>2290</v>
      </c>
      <c r="JR323" s="39">
        <v>6100</v>
      </c>
      <c r="JS323" s="39">
        <v>9950</v>
      </c>
      <c r="JT323" s="39">
        <v>6800</v>
      </c>
      <c r="JU323" s="39">
        <v>5820</v>
      </c>
      <c r="JV323" s="39">
        <v>5140</v>
      </c>
      <c r="JW323" s="39">
        <v>520</v>
      </c>
      <c r="JX323" s="39" t="s">
        <v>334</v>
      </c>
      <c r="JY323" s="39">
        <v>37250</v>
      </c>
      <c r="JZ323" s="39">
        <v>630</v>
      </c>
      <c r="KA323" s="39">
        <v>2390</v>
      </c>
      <c r="KB323" s="39">
        <v>6170</v>
      </c>
      <c r="KC323" s="39">
        <v>10030</v>
      </c>
      <c r="KD323" s="39">
        <v>6820</v>
      </c>
      <c r="KE323" s="39">
        <v>5850</v>
      </c>
      <c r="KF323" s="39">
        <v>5170</v>
      </c>
      <c r="KG323" s="39">
        <v>520</v>
      </c>
      <c r="KH323" s="39" t="s">
        <v>334</v>
      </c>
      <c r="KI323" s="39">
        <v>37580</v>
      </c>
      <c r="KJ323" s="39">
        <v>650</v>
      </c>
      <c r="KK323" s="39">
        <v>2560</v>
      </c>
      <c r="KL323" s="39">
        <v>6250</v>
      </c>
      <c r="KM323" s="39">
        <v>10090</v>
      </c>
      <c r="KN323" s="39">
        <v>6840</v>
      </c>
      <c r="KO323" s="39">
        <v>5870</v>
      </c>
      <c r="KP323" s="39">
        <v>5180</v>
      </c>
      <c r="KQ323" s="39">
        <v>520</v>
      </c>
      <c r="KR323" s="39" t="s">
        <v>334</v>
      </c>
      <c r="KS323" s="39">
        <v>37970</v>
      </c>
      <c r="KT323" s="39">
        <v>690</v>
      </c>
      <c r="KU323" s="39">
        <v>2620</v>
      </c>
      <c r="KV323" s="39">
        <v>6330</v>
      </c>
      <c r="KW323" s="39">
        <v>10210</v>
      </c>
      <c r="KX323" s="39">
        <v>6870</v>
      </c>
      <c r="KY323" s="39">
        <v>5920</v>
      </c>
      <c r="KZ323" s="39">
        <v>5250</v>
      </c>
      <c r="LA323" s="39">
        <v>530</v>
      </c>
      <c r="LB323" s="39" t="s">
        <v>334</v>
      </c>
      <c r="LC323" s="39">
        <v>38420</v>
      </c>
      <c r="LD323" t="str">
        <f>INDEX(Lookup!$F$2:$F$375, MATCH(D323,Lookup!$A$2:$A$375,0))</f>
        <v>:</v>
      </c>
    </row>
    <row r="324" spans="2:316" ht="15" customHeight="1" x14ac:dyDescent="0.25">
      <c r="B324" s="1" t="s">
        <v>342</v>
      </c>
      <c r="C324" s="42">
        <v>3645</v>
      </c>
      <c r="D324" s="42" t="s">
        <v>975</v>
      </c>
      <c r="E324" s="37" t="s">
        <v>976</v>
      </c>
      <c r="F324" s="38">
        <v>620</v>
      </c>
      <c r="G324" s="38">
        <v>1460</v>
      </c>
      <c r="H324" s="38">
        <v>4140</v>
      </c>
      <c r="I324" s="38">
        <v>6630</v>
      </c>
      <c r="J324" s="38">
        <v>6760</v>
      </c>
      <c r="K324" s="38">
        <v>4150</v>
      </c>
      <c r="L324" s="38">
        <v>5450</v>
      </c>
      <c r="M324" s="38">
        <v>1190</v>
      </c>
      <c r="N324" s="38" t="s">
        <v>334</v>
      </c>
      <c r="O324" s="39">
        <v>30410</v>
      </c>
      <c r="P324" s="39">
        <v>580</v>
      </c>
      <c r="Q324" s="39">
        <v>1530</v>
      </c>
      <c r="R324" s="39">
        <v>4100</v>
      </c>
      <c r="S324" s="39">
        <v>6980</v>
      </c>
      <c r="T324" s="39">
        <v>6630</v>
      </c>
      <c r="U324" s="39">
        <v>4110</v>
      </c>
      <c r="V324" s="39">
        <v>5360</v>
      </c>
      <c r="W324" s="39">
        <v>1130</v>
      </c>
      <c r="X324" s="39" t="s">
        <v>334</v>
      </c>
      <c r="Y324" s="39">
        <v>30420</v>
      </c>
      <c r="Z324" s="39">
        <v>590</v>
      </c>
      <c r="AA324" s="39">
        <v>1590</v>
      </c>
      <c r="AB324" s="39">
        <v>4220</v>
      </c>
      <c r="AC324" s="39">
        <v>7090</v>
      </c>
      <c r="AD324" s="39">
        <v>6530</v>
      </c>
      <c r="AE324" s="39">
        <v>4050</v>
      </c>
      <c r="AF324" s="39">
        <v>5290</v>
      </c>
      <c r="AG324" s="39">
        <v>990</v>
      </c>
      <c r="AH324" s="39" t="s">
        <v>334</v>
      </c>
      <c r="AI324" s="39">
        <v>30350</v>
      </c>
      <c r="AJ324" s="39">
        <v>630</v>
      </c>
      <c r="AK324" s="39">
        <v>1680</v>
      </c>
      <c r="AL324" s="39">
        <v>4300</v>
      </c>
      <c r="AM324" s="39">
        <v>7240</v>
      </c>
      <c r="AN324" s="39">
        <v>6480</v>
      </c>
      <c r="AO324" s="39">
        <v>4120</v>
      </c>
      <c r="AP324" s="39">
        <v>5320</v>
      </c>
      <c r="AQ324" s="39">
        <v>970</v>
      </c>
      <c r="AR324" s="39" t="s">
        <v>334</v>
      </c>
      <c r="AS324" s="39">
        <v>30720</v>
      </c>
      <c r="AT324" s="39">
        <v>660</v>
      </c>
      <c r="AU324" s="39">
        <v>1710</v>
      </c>
      <c r="AV324" s="39">
        <v>4300</v>
      </c>
      <c r="AW324" s="39">
        <v>7320</v>
      </c>
      <c r="AX324" s="39">
        <v>6470</v>
      </c>
      <c r="AY324" s="39">
        <v>4140</v>
      </c>
      <c r="AZ324" s="39">
        <v>5370</v>
      </c>
      <c r="BA324" s="39">
        <v>980</v>
      </c>
      <c r="BB324" s="39" t="s">
        <v>334</v>
      </c>
      <c r="BC324" s="39">
        <v>30940</v>
      </c>
      <c r="BD324" s="39">
        <v>670</v>
      </c>
      <c r="BE324" s="39">
        <v>1730</v>
      </c>
      <c r="BF324" s="39">
        <v>4310</v>
      </c>
      <c r="BG324" s="39">
        <v>7410</v>
      </c>
      <c r="BH324" s="39">
        <v>6510</v>
      </c>
      <c r="BI324" s="39">
        <v>4220</v>
      </c>
      <c r="BJ324" s="39">
        <v>5500</v>
      </c>
      <c r="BK324" s="39">
        <v>980</v>
      </c>
      <c r="BL324" s="39" t="s">
        <v>334</v>
      </c>
      <c r="BM324" s="39">
        <v>31330</v>
      </c>
      <c r="BN324" s="39">
        <v>690</v>
      </c>
      <c r="BO324" s="39">
        <v>1740</v>
      </c>
      <c r="BP324" s="39">
        <v>4330</v>
      </c>
      <c r="BQ324" s="39">
        <v>7520</v>
      </c>
      <c r="BR324" s="39">
        <v>6590</v>
      </c>
      <c r="BS324" s="39">
        <v>4260</v>
      </c>
      <c r="BT324" s="39">
        <v>5540</v>
      </c>
      <c r="BU324" s="39">
        <v>1000</v>
      </c>
      <c r="BV324" s="39" t="s">
        <v>334</v>
      </c>
      <c r="BW324" s="39">
        <v>31660</v>
      </c>
      <c r="BX324" s="39">
        <v>690</v>
      </c>
      <c r="BY324" s="39">
        <v>1750</v>
      </c>
      <c r="BZ324" s="39">
        <v>4340</v>
      </c>
      <c r="CA324" s="39">
        <v>7570</v>
      </c>
      <c r="CB324" s="39">
        <v>6600</v>
      </c>
      <c r="CC324" s="39">
        <v>4300</v>
      </c>
      <c r="CD324" s="39">
        <v>5610</v>
      </c>
      <c r="CE324" s="39">
        <v>1020</v>
      </c>
      <c r="CF324" s="39" t="s">
        <v>334</v>
      </c>
      <c r="CG324" s="39">
        <v>31870</v>
      </c>
      <c r="CH324" s="39">
        <v>700</v>
      </c>
      <c r="CI324" s="39">
        <v>1760</v>
      </c>
      <c r="CJ324" s="39">
        <v>4390</v>
      </c>
      <c r="CK324" s="39">
        <v>7590</v>
      </c>
      <c r="CL324" s="39">
        <v>6590</v>
      </c>
      <c r="CM324" s="39">
        <v>4330</v>
      </c>
      <c r="CN324" s="39">
        <v>5670</v>
      </c>
      <c r="CO324" s="39">
        <v>1030</v>
      </c>
      <c r="CP324" s="39" t="s">
        <v>334</v>
      </c>
      <c r="CQ324" s="39">
        <v>32050</v>
      </c>
      <c r="CR324" s="39">
        <v>690</v>
      </c>
      <c r="CS324" s="39">
        <v>1780</v>
      </c>
      <c r="CT324" s="39">
        <v>4440</v>
      </c>
      <c r="CU324" s="39">
        <v>7610</v>
      </c>
      <c r="CV324" s="39">
        <v>6670</v>
      </c>
      <c r="CW324" s="39">
        <v>4310</v>
      </c>
      <c r="CX324" s="39">
        <v>5720</v>
      </c>
      <c r="CY324" s="39">
        <v>1040</v>
      </c>
      <c r="CZ324" s="39" t="s">
        <v>334</v>
      </c>
      <c r="DA324" s="39">
        <v>32270</v>
      </c>
      <c r="DB324" s="39">
        <v>710</v>
      </c>
      <c r="DC324" s="39">
        <v>1810</v>
      </c>
      <c r="DD324" s="39">
        <v>4410</v>
      </c>
      <c r="DE324" s="39">
        <v>7660</v>
      </c>
      <c r="DF324" s="39">
        <v>6720</v>
      </c>
      <c r="DG324" s="39">
        <v>4390</v>
      </c>
      <c r="DH324" s="39">
        <v>5740</v>
      </c>
      <c r="DI324" s="39">
        <v>1060</v>
      </c>
      <c r="DJ324" s="39" t="s">
        <v>334</v>
      </c>
      <c r="DK324" s="39">
        <v>32500</v>
      </c>
      <c r="DL324" s="39">
        <v>710</v>
      </c>
      <c r="DM324" s="39">
        <v>1850</v>
      </c>
      <c r="DN324" s="39">
        <v>4410</v>
      </c>
      <c r="DO324" s="39">
        <v>7760</v>
      </c>
      <c r="DP324" s="39">
        <v>6730</v>
      </c>
      <c r="DQ324" s="39">
        <v>4430</v>
      </c>
      <c r="DR324" s="39">
        <v>5800</v>
      </c>
      <c r="DS324" s="39">
        <v>1070</v>
      </c>
      <c r="DT324" s="39" t="s">
        <v>334</v>
      </c>
      <c r="DU324" s="39">
        <v>32750</v>
      </c>
      <c r="DV324" s="39">
        <v>740</v>
      </c>
      <c r="DW324" s="39">
        <v>1870</v>
      </c>
      <c r="DX324" s="39">
        <v>4340</v>
      </c>
      <c r="DY324" s="39">
        <v>7820</v>
      </c>
      <c r="DZ324" s="39">
        <v>6740</v>
      </c>
      <c r="EA324" s="39">
        <v>4460</v>
      </c>
      <c r="EB324" s="39">
        <v>5810</v>
      </c>
      <c r="EC324" s="39">
        <v>1070</v>
      </c>
      <c r="ED324" s="39" t="s">
        <v>334</v>
      </c>
      <c r="EE324" s="39">
        <v>32840</v>
      </c>
      <c r="EF324" s="39">
        <v>760</v>
      </c>
      <c r="EG324" s="39">
        <v>1940</v>
      </c>
      <c r="EH324" s="39">
        <v>4360</v>
      </c>
      <c r="EI324" s="39">
        <v>7890</v>
      </c>
      <c r="EJ324" s="39">
        <v>6790</v>
      </c>
      <c r="EK324" s="39">
        <v>4480</v>
      </c>
      <c r="EL324" s="39">
        <v>5840</v>
      </c>
      <c r="EM324" s="39">
        <v>1090</v>
      </c>
      <c r="EN324" s="39" t="s">
        <v>334</v>
      </c>
      <c r="EO324" s="39">
        <v>33150</v>
      </c>
      <c r="EP324" s="39">
        <v>780</v>
      </c>
      <c r="EQ324" s="39">
        <v>1970</v>
      </c>
      <c r="ER324" s="39">
        <v>4570</v>
      </c>
      <c r="ES324" s="39">
        <v>8000</v>
      </c>
      <c r="ET324" s="39">
        <v>6920</v>
      </c>
      <c r="EU324" s="39">
        <v>4530</v>
      </c>
      <c r="EV324" s="39">
        <v>5880</v>
      </c>
      <c r="EW324" s="39">
        <v>1090</v>
      </c>
      <c r="EX324" s="39" t="s">
        <v>334</v>
      </c>
      <c r="EY324" s="39">
        <v>33730</v>
      </c>
      <c r="EZ324" s="39">
        <v>820</v>
      </c>
      <c r="FA324" s="39">
        <v>2010</v>
      </c>
      <c r="FB324" s="39">
        <v>4700</v>
      </c>
      <c r="FC324" s="39">
        <v>8160</v>
      </c>
      <c r="FD324" s="39">
        <v>6990</v>
      </c>
      <c r="FE324" s="39">
        <v>4570</v>
      </c>
      <c r="FF324" s="39">
        <v>5890</v>
      </c>
      <c r="FG324" s="39">
        <v>1100</v>
      </c>
      <c r="FH324" s="39" t="s">
        <v>334</v>
      </c>
      <c r="FI324" s="39">
        <v>34230</v>
      </c>
      <c r="FJ324" s="39">
        <v>830</v>
      </c>
      <c r="FK324" s="39">
        <v>2020</v>
      </c>
      <c r="FL324" s="39">
        <v>4740</v>
      </c>
      <c r="FM324" s="39">
        <v>8290</v>
      </c>
      <c r="FN324" s="39">
        <v>7060</v>
      </c>
      <c r="FO324" s="39">
        <v>4600</v>
      </c>
      <c r="FP324" s="39">
        <v>5900</v>
      </c>
      <c r="FQ324" s="39">
        <v>1100</v>
      </c>
      <c r="FR324" s="39" t="s">
        <v>334</v>
      </c>
      <c r="FS324" s="39">
        <v>34520</v>
      </c>
      <c r="FT324" s="39">
        <v>840</v>
      </c>
      <c r="FU324" s="39">
        <v>2020</v>
      </c>
      <c r="FV324" s="39">
        <v>4770</v>
      </c>
      <c r="FW324" s="39">
        <v>8330</v>
      </c>
      <c r="FX324" s="39">
        <v>7100</v>
      </c>
      <c r="FY324" s="39">
        <v>4630</v>
      </c>
      <c r="FZ324" s="39">
        <v>5930</v>
      </c>
      <c r="GA324" s="39">
        <v>1100</v>
      </c>
      <c r="GB324" s="39" t="s">
        <v>334</v>
      </c>
      <c r="GC324" s="39">
        <v>34710</v>
      </c>
      <c r="GD324" s="39">
        <v>870</v>
      </c>
      <c r="GE324" s="39">
        <v>2050</v>
      </c>
      <c r="GF324" s="39">
        <v>4810</v>
      </c>
      <c r="GG324" s="39">
        <v>8380</v>
      </c>
      <c r="GH324" s="39">
        <v>7100</v>
      </c>
      <c r="GI324" s="39">
        <v>4640</v>
      </c>
      <c r="GJ324" s="39">
        <v>5950</v>
      </c>
      <c r="GK324" s="39">
        <v>1110</v>
      </c>
      <c r="GL324" s="39" t="s">
        <v>334</v>
      </c>
      <c r="GM324" s="39">
        <v>34920</v>
      </c>
      <c r="GN324" s="39">
        <v>890</v>
      </c>
      <c r="GO324" s="39">
        <v>2070</v>
      </c>
      <c r="GP324" s="39">
        <v>4870</v>
      </c>
      <c r="GQ324" s="39">
        <v>8400</v>
      </c>
      <c r="GR324" s="39">
        <v>7160</v>
      </c>
      <c r="GS324" s="39">
        <v>4680</v>
      </c>
      <c r="GT324" s="39">
        <v>5960</v>
      </c>
      <c r="GU324" s="39">
        <v>1120</v>
      </c>
      <c r="GV324" s="39" t="s">
        <v>334</v>
      </c>
      <c r="GW324" s="39">
        <v>35140</v>
      </c>
      <c r="GX324" s="39">
        <v>880</v>
      </c>
      <c r="GY324" s="39">
        <v>2100</v>
      </c>
      <c r="GZ324" s="39">
        <v>4930</v>
      </c>
      <c r="HA324" s="39">
        <v>8470</v>
      </c>
      <c r="HB324" s="39">
        <v>7210</v>
      </c>
      <c r="HC324" s="39">
        <v>4700</v>
      </c>
      <c r="HD324" s="39">
        <v>5990</v>
      </c>
      <c r="HE324" s="39">
        <v>1130</v>
      </c>
      <c r="HF324" s="39" t="s">
        <v>334</v>
      </c>
      <c r="HG324" s="39">
        <v>35410</v>
      </c>
      <c r="HH324" s="39">
        <v>890</v>
      </c>
      <c r="HI324" s="39">
        <v>2110</v>
      </c>
      <c r="HJ324" s="39">
        <v>4910</v>
      </c>
      <c r="HK324" s="39">
        <v>8510</v>
      </c>
      <c r="HL324" s="39">
        <v>7260</v>
      </c>
      <c r="HM324" s="39">
        <v>4720</v>
      </c>
      <c r="HN324" s="39">
        <v>6030</v>
      </c>
      <c r="HO324" s="39">
        <v>1150</v>
      </c>
      <c r="HP324" s="39" t="s">
        <v>334</v>
      </c>
      <c r="HQ324" s="39">
        <v>35580</v>
      </c>
      <c r="HR324" s="39">
        <v>910</v>
      </c>
      <c r="HS324" s="39">
        <v>2130</v>
      </c>
      <c r="HT324" s="39">
        <v>4930</v>
      </c>
      <c r="HU324" s="39">
        <v>8580</v>
      </c>
      <c r="HV324" s="39">
        <v>7280</v>
      </c>
      <c r="HW324" s="39">
        <v>4720</v>
      </c>
      <c r="HX324" s="39">
        <v>6040</v>
      </c>
      <c r="HY324" s="39">
        <v>1170</v>
      </c>
      <c r="HZ324" s="39" t="s">
        <v>334</v>
      </c>
      <c r="IA324" s="39">
        <v>35740</v>
      </c>
      <c r="IB324" s="39">
        <v>910</v>
      </c>
      <c r="IC324" s="39">
        <v>2150</v>
      </c>
      <c r="ID324" s="39">
        <v>4960</v>
      </c>
      <c r="IE324" s="39">
        <v>8630</v>
      </c>
      <c r="IF324" s="39">
        <v>7350</v>
      </c>
      <c r="IG324" s="39">
        <v>4760</v>
      </c>
      <c r="IH324" s="39">
        <v>6070</v>
      </c>
      <c r="II324" s="39">
        <v>1190</v>
      </c>
      <c r="IJ324" s="39" t="s">
        <v>334</v>
      </c>
      <c r="IK324" s="39">
        <v>36020</v>
      </c>
      <c r="IL324" s="39">
        <v>920</v>
      </c>
      <c r="IM324" s="39">
        <v>2180</v>
      </c>
      <c r="IN324" s="39">
        <v>5020</v>
      </c>
      <c r="IO324" s="39">
        <v>8710</v>
      </c>
      <c r="IP324" s="39">
        <v>7470</v>
      </c>
      <c r="IQ324" s="39">
        <v>4770</v>
      </c>
      <c r="IR324" s="39">
        <v>6130</v>
      </c>
      <c r="IS324" s="39">
        <v>1210</v>
      </c>
      <c r="IT324" s="39" t="s">
        <v>334</v>
      </c>
      <c r="IU324" s="39">
        <v>36410</v>
      </c>
      <c r="IV324" s="39">
        <v>910</v>
      </c>
      <c r="IW324" s="39">
        <v>2200</v>
      </c>
      <c r="IX324" s="39">
        <v>5130</v>
      </c>
      <c r="IY324" s="39">
        <v>8770</v>
      </c>
      <c r="IZ324" s="39">
        <v>7500</v>
      </c>
      <c r="JA324" s="39">
        <v>4790</v>
      </c>
      <c r="JB324" s="39">
        <v>6170</v>
      </c>
      <c r="JC324" s="39">
        <v>1220</v>
      </c>
      <c r="JD324" s="39" t="s">
        <v>334</v>
      </c>
      <c r="JE324" s="39">
        <v>36680</v>
      </c>
      <c r="JF324" s="39">
        <v>920</v>
      </c>
      <c r="JG324" s="39">
        <v>2190</v>
      </c>
      <c r="JH324" s="39">
        <v>5160</v>
      </c>
      <c r="JI324" s="39">
        <v>8810</v>
      </c>
      <c r="JJ324" s="39">
        <v>7590</v>
      </c>
      <c r="JK324" s="39">
        <v>4830</v>
      </c>
      <c r="JL324" s="39">
        <v>6210</v>
      </c>
      <c r="JM324" s="39">
        <v>1230</v>
      </c>
      <c r="JN324" s="39" t="s">
        <v>334</v>
      </c>
      <c r="JO324" s="39">
        <v>36930</v>
      </c>
      <c r="JP324" s="39">
        <v>910</v>
      </c>
      <c r="JQ324" s="39">
        <v>2200</v>
      </c>
      <c r="JR324" s="39">
        <v>5230</v>
      </c>
      <c r="JS324" s="39">
        <v>8900</v>
      </c>
      <c r="JT324" s="39">
        <v>7630</v>
      </c>
      <c r="JU324" s="39">
        <v>4860</v>
      </c>
      <c r="JV324" s="39">
        <v>6250</v>
      </c>
      <c r="JW324" s="39">
        <v>1240</v>
      </c>
      <c r="JX324" s="39" t="s">
        <v>334</v>
      </c>
      <c r="JY324" s="39">
        <v>37230</v>
      </c>
      <c r="JZ324" s="39">
        <v>930</v>
      </c>
      <c r="KA324" s="39">
        <v>2190</v>
      </c>
      <c r="KB324" s="39">
        <v>5270</v>
      </c>
      <c r="KC324" s="39">
        <v>8910</v>
      </c>
      <c r="KD324" s="39">
        <v>7650</v>
      </c>
      <c r="KE324" s="39">
        <v>4870</v>
      </c>
      <c r="KF324" s="39">
        <v>6270</v>
      </c>
      <c r="KG324" s="39">
        <v>1250</v>
      </c>
      <c r="KH324" s="39" t="s">
        <v>334</v>
      </c>
      <c r="KI324" s="39">
        <v>37340</v>
      </c>
      <c r="KJ324" s="39">
        <v>940</v>
      </c>
      <c r="KK324" s="39">
        <v>2200</v>
      </c>
      <c r="KL324" s="39">
        <v>5280</v>
      </c>
      <c r="KM324" s="39">
        <v>8930</v>
      </c>
      <c r="KN324" s="39">
        <v>7720</v>
      </c>
      <c r="KO324" s="39">
        <v>4890</v>
      </c>
      <c r="KP324" s="39">
        <v>6290</v>
      </c>
      <c r="KQ324" s="39">
        <v>1260</v>
      </c>
      <c r="KR324" s="39" t="s">
        <v>334</v>
      </c>
      <c r="KS324" s="39">
        <v>37510</v>
      </c>
      <c r="KT324" s="39">
        <v>940</v>
      </c>
      <c r="KU324" s="39">
        <v>2200</v>
      </c>
      <c r="KV324" s="39">
        <v>5370</v>
      </c>
      <c r="KW324" s="39">
        <v>9040</v>
      </c>
      <c r="KX324" s="39">
        <v>7780</v>
      </c>
      <c r="KY324" s="39">
        <v>4900</v>
      </c>
      <c r="KZ324" s="39">
        <v>6340</v>
      </c>
      <c r="LA324" s="39">
        <v>1280</v>
      </c>
      <c r="LB324" s="39" t="s">
        <v>334</v>
      </c>
      <c r="LC324" s="39">
        <v>37850</v>
      </c>
      <c r="LD324" t="str">
        <f>INDEX(Lookup!$F$2:$F$375, MATCH(D324,Lookup!$A$2:$A$375,0))</f>
        <v>:</v>
      </c>
    </row>
    <row r="325" spans="2:316" ht="15" customHeight="1" x14ac:dyDescent="0.25">
      <c r="B325" s="1" t="s">
        <v>342</v>
      </c>
      <c r="C325" s="42">
        <v>3650</v>
      </c>
      <c r="D325" s="42" t="s">
        <v>977</v>
      </c>
      <c r="E325" s="37" t="s">
        <v>978</v>
      </c>
      <c r="F325" s="38">
        <v>450</v>
      </c>
      <c r="G325" s="38">
        <v>2610</v>
      </c>
      <c r="H325" s="38">
        <v>8110</v>
      </c>
      <c r="I325" s="38">
        <v>10900</v>
      </c>
      <c r="J325" s="38">
        <v>9010</v>
      </c>
      <c r="K325" s="38">
        <v>6320</v>
      </c>
      <c r="L325" s="38">
        <v>7710</v>
      </c>
      <c r="M325" s="38">
        <v>1830</v>
      </c>
      <c r="N325" s="38" t="s">
        <v>334</v>
      </c>
      <c r="O325" s="39">
        <v>46930</v>
      </c>
      <c r="P325" s="39">
        <v>480</v>
      </c>
      <c r="Q325" s="39">
        <v>2670</v>
      </c>
      <c r="R325" s="39">
        <v>8150</v>
      </c>
      <c r="S325" s="39">
        <v>10990</v>
      </c>
      <c r="T325" s="39">
        <v>9020</v>
      </c>
      <c r="U325" s="39">
        <v>6260</v>
      </c>
      <c r="V325" s="39">
        <v>7570</v>
      </c>
      <c r="W325" s="39">
        <v>1780</v>
      </c>
      <c r="X325" s="39" t="s">
        <v>334</v>
      </c>
      <c r="Y325" s="39">
        <v>46910</v>
      </c>
      <c r="Z325" s="39">
        <v>640</v>
      </c>
      <c r="AA325" s="39">
        <v>2770</v>
      </c>
      <c r="AB325" s="39">
        <v>8360</v>
      </c>
      <c r="AC325" s="39">
        <v>11250</v>
      </c>
      <c r="AD325" s="39">
        <v>8940</v>
      </c>
      <c r="AE325" s="39">
        <v>6180</v>
      </c>
      <c r="AF325" s="39">
        <v>7480</v>
      </c>
      <c r="AG325" s="39">
        <v>1640</v>
      </c>
      <c r="AH325" s="39" t="s">
        <v>334</v>
      </c>
      <c r="AI325" s="39">
        <v>47250</v>
      </c>
      <c r="AJ325" s="39">
        <v>680</v>
      </c>
      <c r="AK325" s="39">
        <v>2840</v>
      </c>
      <c r="AL325" s="39">
        <v>8420</v>
      </c>
      <c r="AM325" s="39">
        <v>11360</v>
      </c>
      <c r="AN325" s="39">
        <v>8940</v>
      </c>
      <c r="AO325" s="39">
        <v>6230</v>
      </c>
      <c r="AP325" s="39">
        <v>7550</v>
      </c>
      <c r="AQ325" s="39">
        <v>1640</v>
      </c>
      <c r="AR325" s="39" t="s">
        <v>334</v>
      </c>
      <c r="AS325" s="39">
        <v>47650</v>
      </c>
      <c r="AT325" s="39">
        <v>680</v>
      </c>
      <c r="AU325" s="39">
        <v>2830</v>
      </c>
      <c r="AV325" s="39">
        <v>8440</v>
      </c>
      <c r="AW325" s="39">
        <v>11400</v>
      </c>
      <c r="AX325" s="39">
        <v>8970</v>
      </c>
      <c r="AY325" s="39">
        <v>6300</v>
      </c>
      <c r="AZ325" s="39">
        <v>7600</v>
      </c>
      <c r="BA325" s="39">
        <v>1650</v>
      </c>
      <c r="BB325" s="39" t="s">
        <v>334</v>
      </c>
      <c r="BC325" s="39">
        <v>47870</v>
      </c>
      <c r="BD325" s="39">
        <v>720</v>
      </c>
      <c r="BE325" s="39">
        <v>2810</v>
      </c>
      <c r="BF325" s="39">
        <v>8480</v>
      </c>
      <c r="BG325" s="39">
        <v>11420</v>
      </c>
      <c r="BH325" s="39">
        <v>9000</v>
      </c>
      <c r="BI325" s="39">
        <v>6360</v>
      </c>
      <c r="BJ325" s="39">
        <v>7620</v>
      </c>
      <c r="BK325" s="39">
        <v>1670</v>
      </c>
      <c r="BL325" s="39" t="s">
        <v>334</v>
      </c>
      <c r="BM325" s="39">
        <v>48070</v>
      </c>
      <c r="BN325" s="39">
        <v>720</v>
      </c>
      <c r="BO325" s="39">
        <v>2820</v>
      </c>
      <c r="BP325" s="39">
        <v>8650</v>
      </c>
      <c r="BQ325" s="39">
        <v>11320</v>
      </c>
      <c r="BR325" s="39">
        <v>9020</v>
      </c>
      <c r="BS325" s="39">
        <v>6360</v>
      </c>
      <c r="BT325" s="39">
        <v>7650</v>
      </c>
      <c r="BU325" s="39">
        <v>1690</v>
      </c>
      <c r="BV325" s="39" t="s">
        <v>334</v>
      </c>
      <c r="BW325" s="39">
        <v>48230</v>
      </c>
      <c r="BX325" s="39">
        <v>690</v>
      </c>
      <c r="BY325" s="39">
        <v>2880</v>
      </c>
      <c r="BZ325" s="39">
        <v>8720</v>
      </c>
      <c r="CA325" s="39">
        <v>11400</v>
      </c>
      <c r="CB325" s="39">
        <v>8960</v>
      </c>
      <c r="CC325" s="39">
        <v>6390</v>
      </c>
      <c r="CD325" s="39">
        <v>7660</v>
      </c>
      <c r="CE325" s="39">
        <v>1720</v>
      </c>
      <c r="CF325" s="39" t="s">
        <v>334</v>
      </c>
      <c r="CG325" s="39">
        <v>48420</v>
      </c>
      <c r="CH325" s="39">
        <v>700</v>
      </c>
      <c r="CI325" s="39">
        <v>2900</v>
      </c>
      <c r="CJ325" s="39">
        <v>8740</v>
      </c>
      <c r="CK325" s="39">
        <v>11410</v>
      </c>
      <c r="CL325" s="39">
        <v>9010</v>
      </c>
      <c r="CM325" s="39">
        <v>6440</v>
      </c>
      <c r="CN325" s="39">
        <v>7720</v>
      </c>
      <c r="CO325" s="39">
        <v>1750</v>
      </c>
      <c r="CP325" s="39" t="s">
        <v>334</v>
      </c>
      <c r="CQ325" s="39">
        <v>48650</v>
      </c>
      <c r="CR325" s="39">
        <v>690</v>
      </c>
      <c r="CS325" s="39">
        <v>2920</v>
      </c>
      <c r="CT325" s="39">
        <v>8750</v>
      </c>
      <c r="CU325" s="39">
        <v>11460</v>
      </c>
      <c r="CV325" s="39">
        <v>9010</v>
      </c>
      <c r="CW325" s="39">
        <v>6460</v>
      </c>
      <c r="CX325" s="39">
        <v>7760</v>
      </c>
      <c r="CY325" s="39">
        <v>1760</v>
      </c>
      <c r="CZ325" s="39" t="s">
        <v>334</v>
      </c>
      <c r="DA325" s="39">
        <v>48810</v>
      </c>
      <c r="DB325" s="39">
        <v>700</v>
      </c>
      <c r="DC325" s="39">
        <v>2970</v>
      </c>
      <c r="DD325" s="39">
        <v>8840</v>
      </c>
      <c r="DE325" s="39">
        <v>11450</v>
      </c>
      <c r="DF325" s="39">
        <v>9030</v>
      </c>
      <c r="DG325" s="39">
        <v>6490</v>
      </c>
      <c r="DH325" s="39">
        <v>7770</v>
      </c>
      <c r="DI325" s="39">
        <v>1780</v>
      </c>
      <c r="DJ325" s="39" t="s">
        <v>334</v>
      </c>
      <c r="DK325" s="39">
        <v>49020</v>
      </c>
      <c r="DL325" s="39">
        <v>740</v>
      </c>
      <c r="DM325" s="39">
        <v>3000</v>
      </c>
      <c r="DN325" s="39">
        <v>8890</v>
      </c>
      <c r="DO325" s="39">
        <v>11530</v>
      </c>
      <c r="DP325" s="39">
        <v>9050</v>
      </c>
      <c r="DQ325" s="39">
        <v>6470</v>
      </c>
      <c r="DR325" s="39">
        <v>7790</v>
      </c>
      <c r="DS325" s="39">
        <v>1780</v>
      </c>
      <c r="DT325" s="39" t="s">
        <v>334</v>
      </c>
      <c r="DU325" s="39">
        <v>49260</v>
      </c>
      <c r="DV325" s="39">
        <v>790</v>
      </c>
      <c r="DW325" s="39">
        <v>3040</v>
      </c>
      <c r="DX325" s="39">
        <v>8930</v>
      </c>
      <c r="DY325" s="39">
        <v>11620</v>
      </c>
      <c r="DZ325" s="39">
        <v>9070</v>
      </c>
      <c r="EA325" s="39">
        <v>6490</v>
      </c>
      <c r="EB325" s="39">
        <v>7800</v>
      </c>
      <c r="EC325" s="39">
        <v>1800</v>
      </c>
      <c r="ED325" s="39" t="s">
        <v>334</v>
      </c>
      <c r="EE325" s="39">
        <v>49540</v>
      </c>
      <c r="EF325" s="39">
        <v>830</v>
      </c>
      <c r="EG325" s="39">
        <v>3070</v>
      </c>
      <c r="EH325" s="39">
        <v>8910</v>
      </c>
      <c r="EI325" s="39">
        <v>11730</v>
      </c>
      <c r="EJ325" s="39">
        <v>9120</v>
      </c>
      <c r="EK325" s="39">
        <v>6500</v>
      </c>
      <c r="EL325" s="39">
        <v>7810</v>
      </c>
      <c r="EM325" s="39">
        <v>1810</v>
      </c>
      <c r="EN325" s="39" t="s">
        <v>334</v>
      </c>
      <c r="EO325" s="39">
        <v>49780</v>
      </c>
      <c r="EP325" s="39">
        <v>850</v>
      </c>
      <c r="EQ325" s="39">
        <v>3100</v>
      </c>
      <c r="ER325" s="39">
        <v>9030</v>
      </c>
      <c r="ES325" s="39">
        <v>11930</v>
      </c>
      <c r="ET325" s="39">
        <v>9120</v>
      </c>
      <c r="EU325" s="39">
        <v>6550</v>
      </c>
      <c r="EV325" s="39">
        <v>7800</v>
      </c>
      <c r="EW325" s="39">
        <v>1830</v>
      </c>
      <c r="EX325" s="39" t="s">
        <v>334</v>
      </c>
      <c r="EY325" s="39">
        <v>50210</v>
      </c>
      <c r="EZ325" s="39">
        <v>860</v>
      </c>
      <c r="FA325" s="39">
        <v>3200</v>
      </c>
      <c r="FB325" s="39">
        <v>9150</v>
      </c>
      <c r="FC325" s="39">
        <v>11930</v>
      </c>
      <c r="FD325" s="39">
        <v>9110</v>
      </c>
      <c r="FE325" s="39">
        <v>6550</v>
      </c>
      <c r="FF325" s="39">
        <v>7830</v>
      </c>
      <c r="FG325" s="39">
        <v>1840</v>
      </c>
      <c r="FH325" s="39" t="s">
        <v>334</v>
      </c>
      <c r="FI325" s="39">
        <v>50460</v>
      </c>
      <c r="FJ325" s="39">
        <v>870</v>
      </c>
      <c r="FK325" s="39">
        <v>3210</v>
      </c>
      <c r="FL325" s="39">
        <v>9280</v>
      </c>
      <c r="FM325" s="39">
        <v>12050</v>
      </c>
      <c r="FN325" s="39">
        <v>9120</v>
      </c>
      <c r="FO325" s="39">
        <v>6580</v>
      </c>
      <c r="FP325" s="39">
        <v>7830</v>
      </c>
      <c r="FQ325" s="39">
        <v>1860</v>
      </c>
      <c r="FR325" s="39" t="s">
        <v>334</v>
      </c>
      <c r="FS325" s="39">
        <v>50810</v>
      </c>
      <c r="FT325" s="39">
        <v>900</v>
      </c>
      <c r="FU325" s="39">
        <v>3180</v>
      </c>
      <c r="FV325" s="39">
        <v>9340</v>
      </c>
      <c r="FW325" s="39">
        <v>12090</v>
      </c>
      <c r="FX325" s="39">
        <v>9140</v>
      </c>
      <c r="FY325" s="39">
        <v>6590</v>
      </c>
      <c r="FZ325" s="39">
        <v>7860</v>
      </c>
      <c r="GA325" s="39">
        <v>1870</v>
      </c>
      <c r="GB325" s="39" t="s">
        <v>334</v>
      </c>
      <c r="GC325" s="39">
        <v>50960</v>
      </c>
      <c r="GD325" s="39">
        <v>900</v>
      </c>
      <c r="GE325" s="39">
        <v>3180</v>
      </c>
      <c r="GF325" s="39">
        <v>9350</v>
      </c>
      <c r="GG325" s="39">
        <v>12120</v>
      </c>
      <c r="GH325" s="39">
        <v>9180</v>
      </c>
      <c r="GI325" s="39">
        <v>6650</v>
      </c>
      <c r="GJ325" s="39">
        <v>7890</v>
      </c>
      <c r="GK325" s="39">
        <v>1900</v>
      </c>
      <c r="GL325" s="39" t="s">
        <v>334</v>
      </c>
      <c r="GM325" s="39">
        <v>51170</v>
      </c>
      <c r="GN325" s="39">
        <v>910</v>
      </c>
      <c r="GO325" s="39">
        <v>3170</v>
      </c>
      <c r="GP325" s="39">
        <v>9370</v>
      </c>
      <c r="GQ325" s="39">
        <v>12120</v>
      </c>
      <c r="GR325" s="39">
        <v>9180</v>
      </c>
      <c r="GS325" s="39">
        <v>6640</v>
      </c>
      <c r="GT325" s="39">
        <v>7940</v>
      </c>
      <c r="GU325" s="39">
        <v>1920</v>
      </c>
      <c r="GV325" s="39" t="s">
        <v>334</v>
      </c>
      <c r="GW325" s="39">
        <v>51240</v>
      </c>
      <c r="GX325" s="39">
        <v>900</v>
      </c>
      <c r="GY325" s="39">
        <v>3200</v>
      </c>
      <c r="GZ325" s="39">
        <v>9440</v>
      </c>
      <c r="HA325" s="39">
        <v>12200</v>
      </c>
      <c r="HB325" s="39">
        <v>9220</v>
      </c>
      <c r="HC325" s="39">
        <v>6660</v>
      </c>
      <c r="HD325" s="39">
        <v>7980</v>
      </c>
      <c r="HE325" s="39">
        <v>1930</v>
      </c>
      <c r="HF325" s="39" t="s">
        <v>334</v>
      </c>
      <c r="HG325" s="39">
        <v>51530</v>
      </c>
      <c r="HH325" s="39">
        <v>910</v>
      </c>
      <c r="HI325" s="39">
        <v>3190</v>
      </c>
      <c r="HJ325" s="39">
        <v>9440</v>
      </c>
      <c r="HK325" s="39">
        <v>12230</v>
      </c>
      <c r="HL325" s="39">
        <v>9230</v>
      </c>
      <c r="HM325" s="39">
        <v>6670</v>
      </c>
      <c r="HN325" s="39">
        <v>8020</v>
      </c>
      <c r="HO325" s="39">
        <v>1960</v>
      </c>
      <c r="HP325" s="39" t="s">
        <v>334</v>
      </c>
      <c r="HQ325" s="39">
        <v>51640</v>
      </c>
      <c r="HR325" s="39">
        <v>930</v>
      </c>
      <c r="HS325" s="39">
        <v>3230</v>
      </c>
      <c r="HT325" s="39">
        <v>9500</v>
      </c>
      <c r="HU325" s="39">
        <v>12270</v>
      </c>
      <c r="HV325" s="39">
        <v>9230</v>
      </c>
      <c r="HW325" s="39">
        <v>6710</v>
      </c>
      <c r="HX325" s="39">
        <v>8090</v>
      </c>
      <c r="HY325" s="39">
        <v>1990</v>
      </c>
      <c r="HZ325" s="39" t="s">
        <v>334</v>
      </c>
      <c r="IA325" s="39">
        <v>51940</v>
      </c>
      <c r="IB325" s="39">
        <v>960</v>
      </c>
      <c r="IC325" s="39">
        <v>3270</v>
      </c>
      <c r="ID325" s="39">
        <v>9630</v>
      </c>
      <c r="IE325" s="39">
        <v>12320</v>
      </c>
      <c r="IF325" s="39">
        <v>9270</v>
      </c>
      <c r="IG325" s="39">
        <v>6770</v>
      </c>
      <c r="IH325" s="39">
        <v>8150</v>
      </c>
      <c r="II325" s="39">
        <v>2030</v>
      </c>
      <c r="IJ325" s="39" t="s">
        <v>334</v>
      </c>
      <c r="IK325" s="39">
        <v>52390</v>
      </c>
      <c r="IL325" s="39">
        <v>960</v>
      </c>
      <c r="IM325" s="39">
        <v>3300</v>
      </c>
      <c r="IN325" s="39">
        <v>9750</v>
      </c>
      <c r="IO325" s="39">
        <v>12380</v>
      </c>
      <c r="IP325" s="39">
        <v>9290</v>
      </c>
      <c r="IQ325" s="39">
        <v>6780</v>
      </c>
      <c r="IR325" s="39">
        <v>8240</v>
      </c>
      <c r="IS325" s="39">
        <v>2040</v>
      </c>
      <c r="IT325" s="39" t="s">
        <v>334</v>
      </c>
      <c r="IU325" s="39">
        <v>52740</v>
      </c>
      <c r="IV325" s="39">
        <v>950</v>
      </c>
      <c r="IW325" s="39">
        <v>3280</v>
      </c>
      <c r="IX325" s="39">
        <v>9860</v>
      </c>
      <c r="IY325" s="39">
        <v>12500</v>
      </c>
      <c r="IZ325" s="39">
        <v>9350</v>
      </c>
      <c r="JA325" s="39">
        <v>6790</v>
      </c>
      <c r="JB325" s="39">
        <v>8290</v>
      </c>
      <c r="JC325" s="39">
        <v>2070</v>
      </c>
      <c r="JD325" s="39" t="s">
        <v>334</v>
      </c>
      <c r="JE325" s="39">
        <v>53080</v>
      </c>
      <c r="JF325" s="39">
        <v>960</v>
      </c>
      <c r="JG325" s="39">
        <v>3330</v>
      </c>
      <c r="JH325" s="39">
        <v>9960</v>
      </c>
      <c r="JI325" s="39">
        <v>12640</v>
      </c>
      <c r="JJ325" s="39">
        <v>9430</v>
      </c>
      <c r="JK325" s="39">
        <v>6860</v>
      </c>
      <c r="JL325" s="39">
        <v>8340</v>
      </c>
      <c r="JM325" s="39">
        <v>2080</v>
      </c>
      <c r="JN325" s="39" t="s">
        <v>334</v>
      </c>
      <c r="JO325" s="39">
        <v>53600</v>
      </c>
      <c r="JP325" s="39">
        <v>980</v>
      </c>
      <c r="JQ325" s="39">
        <v>3350</v>
      </c>
      <c r="JR325" s="39">
        <v>10100</v>
      </c>
      <c r="JS325" s="39">
        <v>12780</v>
      </c>
      <c r="JT325" s="39">
        <v>9490</v>
      </c>
      <c r="JU325" s="39">
        <v>6920</v>
      </c>
      <c r="JV325" s="39">
        <v>8430</v>
      </c>
      <c r="JW325" s="39">
        <v>2080</v>
      </c>
      <c r="JX325" s="39" t="s">
        <v>334</v>
      </c>
      <c r="JY325" s="39">
        <v>54140</v>
      </c>
      <c r="JZ325" s="39">
        <v>980</v>
      </c>
      <c r="KA325" s="39">
        <v>3370</v>
      </c>
      <c r="KB325" s="39">
        <v>10240</v>
      </c>
      <c r="KC325" s="39">
        <v>12950</v>
      </c>
      <c r="KD325" s="39">
        <v>9640</v>
      </c>
      <c r="KE325" s="39">
        <v>7040</v>
      </c>
      <c r="KF325" s="39">
        <v>8550</v>
      </c>
      <c r="KG325" s="39">
        <v>2090</v>
      </c>
      <c r="KH325" s="39" t="s">
        <v>334</v>
      </c>
      <c r="KI325" s="39">
        <v>54870</v>
      </c>
      <c r="KJ325" s="39">
        <v>990</v>
      </c>
      <c r="KK325" s="39">
        <v>3420</v>
      </c>
      <c r="KL325" s="39">
        <v>10400</v>
      </c>
      <c r="KM325" s="39">
        <v>13120</v>
      </c>
      <c r="KN325" s="39">
        <v>9760</v>
      </c>
      <c r="KO325" s="39">
        <v>7110</v>
      </c>
      <c r="KP325" s="39">
        <v>8650</v>
      </c>
      <c r="KQ325" s="39">
        <v>2110</v>
      </c>
      <c r="KR325" s="39" t="s">
        <v>334</v>
      </c>
      <c r="KS325" s="39">
        <v>55550</v>
      </c>
      <c r="KT325" s="39">
        <v>1010</v>
      </c>
      <c r="KU325" s="39">
        <v>3460</v>
      </c>
      <c r="KV325" s="39">
        <v>10560</v>
      </c>
      <c r="KW325" s="39">
        <v>13350</v>
      </c>
      <c r="KX325" s="39">
        <v>9890</v>
      </c>
      <c r="KY325" s="39">
        <v>7200</v>
      </c>
      <c r="KZ325" s="39">
        <v>8730</v>
      </c>
      <c r="LA325" s="39">
        <v>2140</v>
      </c>
      <c r="LB325" s="39" t="s">
        <v>334</v>
      </c>
      <c r="LC325" s="39">
        <v>56340</v>
      </c>
      <c r="LD325" t="str">
        <f>INDEX(Lookup!$F$2:$F$375, MATCH(D325,Lookup!$A$2:$A$375,0))</f>
        <v>:</v>
      </c>
    </row>
    <row r="326" spans="2:316" ht="15" customHeight="1" x14ac:dyDescent="0.25">
      <c r="B326" s="1" t="s">
        <v>342</v>
      </c>
      <c r="C326" s="42">
        <v>3655</v>
      </c>
      <c r="D326" s="42" t="s">
        <v>979</v>
      </c>
      <c r="E326" s="37" t="s">
        <v>980</v>
      </c>
      <c r="F326" s="38">
        <v>120</v>
      </c>
      <c r="G326" s="38">
        <v>2600</v>
      </c>
      <c r="H326" s="38">
        <v>8690</v>
      </c>
      <c r="I326" s="38">
        <v>9500</v>
      </c>
      <c r="J326" s="38">
        <v>5500</v>
      </c>
      <c r="K326" s="38">
        <v>3350</v>
      </c>
      <c r="L326" s="38">
        <v>4700</v>
      </c>
      <c r="M326" s="38">
        <v>570</v>
      </c>
      <c r="N326" s="38" t="s">
        <v>334</v>
      </c>
      <c r="O326" s="39">
        <v>35020</v>
      </c>
      <c r="P326" s="39">
        <v>170</v>
      </c>
      <c r="Q326" s="39">
        <v>2630</v>
      </c>
      <c r="R326" s="39">
        <v>8770</v>
      </c>
      <c r="S326" s="39">
        <v>9770</v>
      </c>
      <c r="T326" s="39">
        <v>5470</v>
      </c>
      <c r="U326" s="39">
        <v>3310</v>
      </c>
      <c r="V326" s="39">
        <v>4660</v>
      </c>
      <c r="W326" s="39">
        <v>530</v>
      </c>
      <c r="X326" s="39" t="s">
        <v>334</v>
      </c>
      <c r="Y326" s="39">
        <v>35310</v>
      </c>
      <c r="Z326" s="39">
        <v>190</v>
      </c>
      <c r="AA326" s="39">
        <v>2700</v>
      </c>
      <c r="AB326" s="39">
        <v>8890</v>
      </c>
      <c r="AC326" s="39">
        <v>9780</v>
      </c>
      <c r="AD326" s="39">
        <v>5470</v>
      </c>
      <c r="AE326" s="39">
        <v>3440</v>
      </c>
      <c r="AF326" s="39">
        <v>4510</v>
      </c>
      <c r="AG326" s="39">
        <v>510</v>
      </c>
      <c r="AH326" s="39" t="s">
        <v>334</v>
      </c>
      <c r="AI326" s="39">
        <v>35490</v>
      </c>
      <c r="AJ326" s="39">
        <v>200</v>
      </c>
      <c r="AK326" s="39">
        <v>2870</v>
      </c>
      <c r="AL326" s="39">
        <v>8810</v>
      </c>
      <c r="AM326" s="39">
        <v>9890</v>
      </c>
      <c r="AN326" s="39">
        <v>5510</v>
      </c>
      <c r="AO326" s="39">
        <v>3500</v>
      </c>
      <c r="AP326" s="39">
        <v>4590</v>
      </c>
      <c r="AQ326" s="39">
        <v>530</v>
      </c>
      <c r="AR326" s="39" t="s">
        <v>334</v>
      </c>
      <c r="AS326" s="39">
        <v>35890</v>
      </c>
      <c r="AT326" s="39">
        <v>200</v>
      </c>
      <c r="AU326" s="39">
        <v>2890</v>
      </c>
      <c r="AV326" s="39">
        <v>8800</v>
      </c>
      <c r="AW326" s="39">
        <v>10010</v>
      </c>
      <c r="AX326" s="39">
        <v>5600</v>
      </c>
      <c r="AY326" s="39">
        <v>3550</v>
      </c>
      <c r="AZ326" s="39">
        <v>4690</v>
      </c>
      <c r="BA326" s="39">
        <v>530</v>
      </c>
      <c r="BB326" s="39" t="s">
        <v>334</v>
      </c>
      <c r="BC326" s="39">
        <v>36280</v>
      </c>
      <c r="BD326" s="39">
        <v>210</v>
      </c>
      <c r="BE326" s="39">
        <v>2900</v>
      </c>
      <c r="BF326" s="39">
        <v>8850</v>
      </c>
      <c r="BG326" s="39">
        <v>10030</v>
      </c>
      <c r="BH326" s="39">
        <v>5610</v>
      </c>
      <c r="BI326" s="39">
        <v>3630</v>
      </c>
      <c r="BJ326" s="39">
        <v>4740</v>
      </c>
      <c r="BK326" s="39">
        <v>540</v>
      </c>
      <c r="BL326" s="39" t="s">
        <v>334</v>
      </c>
      <c r="BM326" s="39">
        <v>36500</v>
      </c>
      <c r="BN326" s="39">
        <v>300</v>
      </c>
      <c r="BO326" s="39">
        <v>2940</v>
      </c>
      <c r="BP326" s="39">
        <v>8710</v>
      </c>
      <c r="BQ326" s="39">
        <v>10100</v>
      </c>
      <c r="BR326" s="39">
        <v>5680</v>
      </c>
      <c r="BS326" s="39">
        <v>3670</v>
      </c>
      <c r="BT326" s="39">
        <v>4820</v>
      </c>
      <c r="BU326" s="39">
        <v>560</v>
      </c>
      <c r="BV326" s="39" t="s">
        <v>334</v>
      </c>
      <c r="BW326" s="39">
        <v>36760</v>
      </c>
      <c r="BX326" s="39">
        <v>310</v>
      </c>
      <c r="BY326" s="39">
        <v>2930</v>
      </c>
      <c r="BZ326" s="39">
        <v>8730</v>
      </c>
      <c r="CA326" s="39">
        <v>10180</v>
      </c>
      <c r="CB326" s="39">
        <v>5670</v>
      </c>
      <c r="CC326" s="39">
        <v>3790</v>
      </c>
      <c r="CD326" s="39">
        <v>4850</v>
      </c>
      <c r="CE326" s="39">
        <v>560</v>
      </c>
      <c r="CF326" s="39" t="s">
        <v>334</v>
      </c>
      <c r="CG326" s="39">
        <v>37020</v>
      </c>
      <c r="CH326" s="39">
        <v>310</v>
      </c>
      <c r="CI326" s="39">
        <v>2950</v>
      </c>
      <c r="CJ326" s="39">
        <v>8790</v>
      </c>
      <c r="CK326" s="39">
        <v>10240</v>
      </c>
      <c r="CL326" s="39">
        <v>5730</v>
      </c>
      <c r="CM326" s="39">
        <v>3910</v>
      </c>
      <c r="CN326" s="39">
        <v>4900</v>
      </c>
      <c r="CO326" s="39">
        <v>580</v>
      </c>
      <c r="CP326" s="39" t="s">
        <v>334</v>
      </c>
      <c r="CQ326" s="39">
        <v>37400</v>
      </c>
      <c r="CR326" s="39">
        <v>320</v>
      </c>
      <c r="CS326" s="39">
        <v>2960</v>
      </c>
      <c r="CT326" s="39">
        <v>8850</v>
      </c>
      <c r="CU326" s="39">
        <v>10310</v>
      </c>
      <c r="CV326" s="39">
        <v>5750</v>
      </c>
      <c r="CW326" s="39">
        <v>3930</v>
      </c>
      <c r="CX326" s="39">
        <v>4920</v>
      </c>
      <c r="CY326" s="39">
        <v>590</v>
      </c>
      <c r="CZ326" s="39" t="s">
        <v>334</v>
      </c>
      <c r="DA326" s="39">
        <v>37610</v>
      </c>
      <c r="DB326" s="39">
        <v>320</v>
      </c>
      <c r="DC326" s="39">
        <v>3000</v>
      </c>
      <c r="DD326" s="39">
        <v>8910</v>
      </c>
      <c r="DE326" s="39">
        <v>10400</v>
      </c>
      <c r="DF326" s="39">
        <v>5730</v>
      </c>
      <c r="DG326" s="39">
        <v>3950</v>
      </c>
      <c r="DH326" s="39">
        <v>4960</v>
      </c>
      <c r="DI326" s="39">
        <v>600</v>
      </c>
      <c r="DJ326" s="39" t="s">
        <v>334</v>
      </c>
      <c r="DK326" s="39">
        <v>37870</v>
      </c>
      <c r="DL326" s="39">
        <v>310</v>
      </c>
      <c r="DM326" s="39">
        <v>3010</v>
      </c>
      <c r="DN326" s="39">
        <v>9120</v>
      </c>
      <c r="DO326" s="39">
        <v>10500</v>
      </c>
      <c r="DP326" s="39">
        <v>5700</v>
      </c>
      <c r="DQ326" s="39">
        <v>3990</v>
      </c>
      <c r="DR326" s="39">
        <v>4940</v>
      </c>
      <c r="DS326" s="39">
        <v>610</v>
      </c>
      <c r="DT326" s="39" t="s">
        <v>334</v>
      </c>
      <c r="DU326" s="39">
        <v>38190</v>
      </c>
      <c r="DV326" s="39">
        <v>320</v>
      </c>
      <c r="DW326" s="39">
        <v>3030</v>
      </c>
      <c r="DX326" s="39">
        <v>9280</v>
      </c>
      <c r="DY326" s="39">
        <v>10650</v>
      </c>
      <c r="DZ326" s="39">
        <v>5700</v>
      </c>
      <c r="EA326" s="39">
        <v>4000</v>
      </c>
      <c r="EB326" s="39">
        <v>4940</v>
      </c>
      <c r="EC326" s="39">
        <v>630</v>
      </c>
      <c r="ED326" s="39" t="s">
        <v>334</v>
      </c>
      <c r="EE326" s="39">
        <v>38540</v>
      </c>
      <c r="EF326" s="39">
        <v>320</v>
      </c>
      <c r="EG326" s="39">
        <v>3040</v>
      </c>
      <c r="EH326" s="39">
        <v>9400</v>
      </c>
      <c r="EI326" s="39">
        <v>10950</v>
      </c>
      <c r="EJ326" s="39">
        <v>5790</v>
      </c>
      <c r="EK326" s="39">
        <v>4010</v>
      </c>
      <c r="EL326" s="39">
        <v>4950</v>
      </c>
      <c r="EM326" s="39">
        <v>630</v>
      </c>
      <c r="EN326" s="39" t="s">
        <v>334</v>
      </c>
      <c r="EO326" s="39">
        <v>39080</v>
      </c>
      <c r="EP326" s="39">
        <v>320</v>
      </c>
      <c r="EQ326" s="39">
        <v>3050</v>
      </c>
      <c r="ER326" s="39">
        <v>9620</v>
      </c>
      <c r="ES326" s="39">
        <v>11040</v>
      </c>
      <c r="ET326" s="39">
        <v>5910</v>
      </c>
      <c r="EU326" s="39">
        <v>4020</v>
      </c>
      <c r="EV326" s="39">
        <v>4930</v>
      </c>
      <c r="EW326" s="39">
        <v>630</v>
      </c>
      <c r="EX326" s="39" t="s">
        <v>334</v>
      </c>
      <c r="EY326" s="39">
        <v>39520</v>
      </c>
      <c r="EZ326" s="39">
        <v>310</v>
      </c>
      <c r="FA326" s="39">
        <v>3120</v>
      </c>
      <c r="FB326" s="39">
        <v>9760</v>
      </c>
      <c r="FC326" s="39">
        <v>11060</v>
      </c>
      <c r="FD326" s="39">
        <v>5910</v>
      </c>
      <c r="FE326" s="39">
        <v>4040</v>
      </c>
      <c r="FF326" s="39">
        <v>4930</v>
      </c>
      <c r="FG326" s="39">
        <v>640</v>
      </c>
      <c r="FH326" s="39" t="s">
        <v>334</v>
      </c>
      <c r="FI326" s="39">
        <v>39750</v>
      </c>
      <c r="FJ326" s="39">
        <v>310</v>
      </c>
      <c r="FK326" s="39">
        <v>3150</v>
      </c>
      <c r="FL326" s="39">
        <v>9820</v>
      </c>
      <c r="FM326" s="39">
        <v>11200</v>
      </c>
      <c r="FN326" s="39">
        <v>5930</v>
      </c>
      <c r="FO326" s="39">
        <v>4060</v>
      </c>
      <c r="FP326" s="39">
        <v>4930</v>
      </c>
      <c r="FQ326" s="39">
        <v>650</v>
      </c>
      <c r="FR326" s="39" t="s">
        <v>334</v>
      </c>
      <c r="FS326" s="39">
        <v>40040</v>
      </c>
      <c r="FT326" s="39">
        <v>320</v>
      </c>
      <c r="FU326" s="39">
        <v>3190</v>
      </c>
      <c r="FV326" s="39">
        <v>9980</v>
      </c>
      <c r="FW326" s="39">
        <v>11280</v>
      </c>
      <c r="FX326" s="39">
        <v>5950</v>
      </c>
      <c r="FY326" s="39">
        <v>4070</v>
      </c>
      <c r="FZ326" s="39">
        <v>4920</v>
      </c>
      <c r="GA326" s="39">
        <v>660</v>
      </c>
      <c r="GB326" s="39" t="s">
        <v>334</v>
      </c>
      <c r="GC326" s="39">
        <v>40370</v>
      </c>
      <c r="GD326" s="39">
        <v>320</v>
      </c>
      <c r="GE326" s="39">
        <v>3190</v>
      </c>
      <c r="GF326" s="39">
        <v>9970</v>
      </c>
      <c r="GG326" s="39">
        <v>11350</v>
      </c>
      <c r="GH326" s="39">
        <v>5980</v>
      </c>
      <c r="GI326" s="39">
        <v>4100</v>
      </c>
      <c r="GJ326" s="39">
        <v>4920</v>
      </c>
      <c r="GK326" s="39">
        <v>670</v>
      </c>
      <c r="GL326" s="39" t="s">
        <v>334</v>
      </c>
      <c r="GM326" s="39">
        <v>40500</v>
      </c>
      <c r="GN326" s="39">
        <v>320</v>
      </c>
      <c r="GO326" s="39">
        <v>3240</v>
      </c>
      <c r="GP326" s="39">
        <v>9990</v>
      </c>
      <c r="GQ326" s="39">
        <v>11440</v>
      </c>
      <c r="GR326" s="39">
        <v>6000</v>
      </c>
      <c r="GS326" s="39">
        <v>4110</v>
      </c>
      <c r="GT326" s="39">
        <v>4920</v>
      </c>
      <c r="GU326" s="39">
        <v>690</v>
      </c>
      <c r="GV326" s="39" t="s">
        <v>334</v>
      </c>
      <c r="GW326" s="39">
        <v>40710</v>
      </c>
      <c r="GX326" s="39">
        <v>310</v>
      </c>
      <c r="GY326" s="39">
        <v>3260</v>
      </c>
      <c r="GZ326" s="39">
        <v>10110</v>
      </c>
      <c r="HA326" s="39">
        <v>11610</v>
      </c>
      <c r="HB326" s="39">
        <v>5920</v>
      </c>
      <c r="HC326" s="39">
        <v>4130</v>
      </c>
      <c r="HD326" s="39">
        <v>4940</v>
      </c>
      <c r="HE326" s="39">
        <v>690</v>
      </c>
      <c r="HF326" s="39" t="s">
        <v>334</v>
      </c>
      <c r="HG326" s="39">
        <v>40950</v>
      </c>
      <c r="HH326" s="39">
        <v>310</v>
      </c>
      <c r="HI326" s="39">
        <v>3300</v>
      </c>
      <c r="HJ326" s="39">
        <v>10280</v>
      </c>
      <c r="HK326" s="39">
        <v>11800</v>
      </c>
      <c r="HL326" s="39">
        <v>5930</v>
      </c>
      <c r="HM326" s="39">
        <v>4140</v>
      </c>
      <c r="HN326" s="39">
        <v>4950</v>
      </c>
      <c r="HO326" s="39">
        <v>700</v>
      </c>
      <c r="HP326" s="39" t="s">
        <v>334</v>
      </c>
      <c r="HQ326" s="39">
        <v>41410</v>
      </c>
      <c r="HR326" s="39">
        <v>310</v>
      </c>
      <c r="HS326" s="39">
        <v>3300</v>
      </c>
      <c r="HT326" s="39">
        <v>10350</v>
      </c>
      <c r="HU326" s="39">
        <v>11830</v>
      </c>
      <c r="HV326" s="39">
        <v>5920</v>
      </c>
      <c r="HW326" s="39">
        <v>4140</v>
      </c>
      <c r="HX326" s="39">
        <v>4990</v>
      </c>
      <c r="HY326" s="39">
        <v>710</v>
      </c>
      <c r="HZ326" s="39" t="s">
        <v>334</v>
      </c>
      <c r="IA326" s="39">
        <v>41560</v>
      </c>
      <c r="IB326" s="39">
        <v>320</v>
      </c>
      <c r="IC326" s="39">
        <v>3320</v>
      </c>
      <c r="ID326" s="39">
        <v>10500</v>
      </c>
      <c r="IE326" s="39">
        <v>11950</v>
      </c>
      <c r="IF326" s="39">
        <v>6010</v>
      </c>
      <c r="IG326" s="39">
        <v>4160</v>
      </c>
      <c r="IH326" s="39">
        <v>5020</v>
      </c>
      <c r="II326" s="39">
        <v>720</v>
      </c>
      <c r="IJ326" s="39" t="s">
        <v>334</v>
      </c>
      <c r="IK326" s="39">
        <v>41990</v>
      </c>
      <c r="IL326" s="39">
        <v>330</v>
      </c>
      <c r="IM326" s="39">
        <v>3420</v>
      </c>
      <c r="IN326" s="39">
        <v>10530</v>
      </c>
      <c r="IO326" s="39">
        <v>12130</v>
      </c>
      <c r="IP326" s="39">
        <v>6080</v>
      </c>
      <c r="IQ326" s="39">
        <v>4180</v>
      </c>
      <c r="IR326" s="39">
        <v>5030</v>
      </c>
      <c r="IS326" s="39">
        <v>740</v>
      </c>
      <c r="IT326" s="39" t="s">
        <v>334</v>
      </c>
      <c r="IU326" s="39">
        <v>42440</v>
      </c>
      <c r="IV326" s="39">
        <v>320</v>
      </c>
      <c r="IW326" s="39">
        <v>3450</v>
      </c>
      <c r="IX326" s="39">
        <v>10550</v>
      </c>
      <c r="IY326" s="39">
        <v>12190</v>
      </c>
      <c r="IZ326" s="39">
        <v>6150</v>
      </c>
      <c r="JA326" s="39">
        <v>4190</v>
      </c>
      <c r="JB326" s="39">
        <v>5050</v>
      </c>
      <c r="JC326" s="39">
        <v>750</v>
      </c>
      <c r="JD326" s="39" t="s">
        <v>334</v>
      </c>
      <c r="JE326" s="39">
        <v>42650</v>
      </c>
      <c r="JF326" s="39">
        <v>330</v>
      </c>
      <c r="JG326" s="39">
        <v>3470</v>
      </c>
      <c r="JH326" s="39">
        <v>10650</v>
      </c>
      <c r="JI326" s="39">
        <v>12290</v>
      </c>
      <c r="JJ326" s="39">
        <v>6160</v>
      </c>
      <c r="JK326" s="39">
        <v>4200</v>
      </c>
      <c r="JL326" s="39">
        <v>5080</v>
      </c>
      <c r="JM326" s="39">
        <v>750</v>
      </c>
      <c r="JN326" s="39" t="s">
        <v>334</v>
      </c>
      <c r="JO326" s="39">
        <v>42930</v>
      </c>
      <c r="JP326" s="39">
        <v>330</v>
      </c>
      <c r="JQ326" s="39">
        <v>3530</v>
      </c>
      <c r="JR326" s="39">
        <v>10780</v>
      </c>
      <c r="JS326" s="39">
        <v>12330</v>
      </c>
      <c r="JT326" s="39">
        <v>6160</v>
      </c>
      <c r="JU326" s="39">
        <v>4210</v>
      </c>
      <c r="JV326" s="39">
        <v>5080</v>
      </c>
      <c r="JW326" s="39">
        <v>760</v>
      </c>
      <c r="JX326" s="39" t="s">
        <v>334</v>
      </c>
      <c r="JY326" s="39">
        <v>43170</v>
      </c>
      <c r="JZ326" s="39">
        <v>320</v>
      </c>
      <c r="KA326" s="39">
        <v>3390</v>
      </c>
      <c r="KB326" s="39">
        <v>10740</v>
      </c>
      <c r="KC326" s="39">
        <v>12330</v>
      </c>
      <c r="KD326" s="39">
        <v>6170</v>
      </c>
      <c r="KE326" s="39">
        <v>4200</v>
      </c>
      <c r="KF326" s="39">
        <v>5110</v>
      </c>
      <c r="KG326" s="39">
        <v>770</v>
      </c>
      <c r="KH326" s="39" t="s">
        <v>334</v>
      </c>
      <c r="KI326" s="39">
        <v>43030</v>
      </c>
      <c r="KJ326" s="39">
        <v>330</v>
      </c>
      <c r="KK326" s="39">
        <v>3390</v>
      </c>
      <c r="KL326" s="39">
        <v>10970</v>
      </c>
      <c r="KM326" s="39">
        <v>12450</v>
      </c>
      <c r="KN326" s="39">
        <v>6200</v>
      </c>
      <c r="KO326" s="39">
        <v>4210</v>
      </c>
      <c r="KP326" s="39">
        <v>5140</v>
      </c>
      <c r="KQ326" s="39">
        <v>780</v>
      </c>
      <c r="KR326" s="39" t="s">
        <v>334</v>
      </c>
      <c r="KS326" s="39">
        <v>43470</v>
      </c>
      <c r="KT326" s="39">
        <v>330</v>
      </c>
      <c r="KU326" s="39">
        <v>3730</v>
      </c>
      <c r="KV326" s="39">
        <v>11190</v>
      </c>
      <c r="KW326" s="39">
        <v>12430</v>
      </c>
      <c r="KX326" s="39">
        <v>6280</v>
      </c>
      <c r="KY326" s="39">
        <v>4200</v>
      </c>
      <c r="KZ326" s="39">
        <v>5190</v>
      </c>
      <c r="LA326" s="39">
        <v>800</v>
      </c>
      <c r="LB326" s="39" t="s">
        <v>334</v>
      </c>
      <c r="LC326" s="39">
        <v>44140</v>
      </c>
      <c r="LD326" t="str">
        <f>INDEX(Lookup!$F$2:$F$375, MATCH(D326,Lookup!$A$2:$A$375,0))</f>
        <v>:</v>
      </c>
    </row>
    <row r="327" spans="2:316" ht="15" customHeight="1" x14ac:dyDescent="0.25">
      <c r="B327" s="1" t="s">
        <v>357</v>
      </c>
      <c r="C327" s="42" t="s">
        <v>331</v>
      </c>
      <c r="D327" s="42" t="s">
        <v>981</v>
      </c>
      <c r="E327" s="41" t="s">
        <v>982</v>
      </c>
      <c r="F327" s="38">
        <v>18390</v>
      </c>
      <c r="G327" s="38">
        <v>41980</v>
      </c>
      <c r="H327" s="38">
        <v>90790</v>
      </c>
      <c r="I327" s="38">
        <v>67170</v>
      </c>
      <c r="J327" s="38">
        <v>44370</v>
      </c>
      <c r="K327" s="38">
        <v>28120</v>
      </c>
      <c r="L327" s="38">
        <v>18910</v>
      </c>
      <c r="M327" s="38">
        <v>2390</v>
      </c>
      <c r="N327" s="38" t="s">
        <v>334</v>
      </c>
      <c r="O327" s="39">
        <v>312120</v>
      </c>
      <c r="P327" s="39">
        <v>18360</v>
      </c>
      <c r="Q327" s="39">
        <v>42730</v>
      </c>
      <c r="R327" s="39">
        <v>91270</v>
      </c>
      <c r="S327" s="39">
        <v>67560</v>
      </c>
      <c r="T327" s="39">
        <v>44360</v>
      </c>
      <c r="U327" s="39">
        <v>27800</v>
      </c>
      <c r="V327" s="39">
        <v>18690</v>
      </c>
      <c r="W327" s="39">
        <v>2410</v>
      </c>
      <c r="X327" s="39" t="s">
        <v>334</v>
      </c>
      <c r="Y327" s="39">
        <v>313170</v>
      </c>
      <c r="Z327" s="39">
        <v>19590</v>
      </c>
      <c r="AA327" s="39">
        <v>43800</v>
      </c>
      <c r="AB327" s="39">
        <v>92620</v>
      </c>
      <c r="AC327" s="39">
        <v>68790</v>
      </c>
      <c r="AD327" s="39">
        <v>44140</v>
      </c>
      <c r="AE327" s="39">
        <v>27550</v>
      </c>
      <c r="AF327" s="39">
        <v>18080</v>
      </c>
      <c r="AG327" s="39">
        <v>2220</v>
      </c>
      <c r="AH327" s="39" t="s">
        <v>334</v>
      </c>
      <c r="AI327" s="39">
        <v>316800</v>
      </c>
      <c r="AJ327" s="39">
        <v>20230</v>
      </c>
      <c r="AK327" s="39">
        <v>44710</v>
      </c>
      <c r="AL327" s="39">
        <v>92970</v>
      </c>
      <c r="AM327" s="39">
        <v>69070</v>
      </c>
      <c r="AN327" s="39">
        <v>44200</v>
      </c>
      <c r="AO327" s="39">
        <v>27730</v>
      </c>
      <c r="AP327" s="39">
        <v>18120</v>
      </c>
      <c r="AQ327" s="39">
        <v>2200</v>
      </c>
      <c r="AR327" s="39" t="s">
        <v>334</v>
      </c>
      <c r="AS327" s="39">
        <v>319230</v>
      </c>
      <c r="AT327" s="39">
        <v>20460</v>
      </c>
      <c r="AU327" s="39">
        <v>45040</v>
      </c>
      <c r="AV327" s="39">
        <v>93390</v>
      </c>
      <c r="AW327" s="39">
        <v>69670</v>
      </c>
      <c r="AX327" s="39">
        <v>44600</v>
      </c>
      <c r="AY327" s="39">
        <v>28040</v>
      </c>
      <c r="AZ327" s="39">
        <v>18340</v>
      </c>
      <c r="BA327" s="39">
        <v>2220</v>
      </c>
      <c r="BB327" s="39" t="s">
        <v>334</v>
      </c>
      <c r="BC327" s="39">
        <v>321750</v>
      </c>
      <c r="BD327" s="39">
        <v>20880</v>
      </c>
      <c r="BE327" s="39">
        <v>45190</v>
      </c>
      <c r="BF327" s="39">
        <v>93960</v>
      </c>
      <c r="BG327" s="39">
        <v>70430</v>
      </c>
      <c r="BH327" s="39">
        <v>45130</v>
      </c>
      <c r="BI327" s="39">
        <v>28610</v>
      </c>
      <c r="BJ327" s="39">
        <v>18690</v>
      </c>
      <c r="BK327" s="39">
        <v>2250</v>
      </c>
      <c r="BL327" s="39" t="s">
        <v>334</v>
      </c>
      <c r="BM327" s="39">
        <v>325130</v>
      </c>
      <c r="BN327" s="39">
        <v>21290</v>
      </c>
      <c r="BO327" s="39">
        <v>45380</v>
      </c>
      <c r="BP327" s="39">
        <v>94390</v>
      </c>
      <c r="BQ327" s="39">
        <v>71230</v>
      </c>
      <c r="BR327" s="39">
        <v>45650</v>
      </c>
      <c r="BS327" s="39">
        <v>29000</v>
      </c>
      <c r="BT327" s="39">
        <v>18950</v>
      </c>
      <c r="BU327" s="39">
        <v>2280</v>
      </c>
      <c r="BV327" s="39" t="s">
        <v>334</v>
      </c>
      <c r="BW327" s="39">
        <v>328180</v>
      </c>
      <c r="BX327" s="39">
        <v>21530</v>
      </c>
      <c r="BY327" s="39">
        <v>45520</v>
      </c>
      <c r="BZ327" s="39">
        <v>94680</v>
      </c>
      <c r="CA327" s="39">
        <v>71570</v>
      </c>
      <c r="CB327" s="39">
        <v>46060</v>
      </c>
      <c r="CC327" s="39">
        <v>29540</v>
      </c>
      <c r="CD327" s="39">
        <v>19310</v>
      </c>
      <c r="CE327" s="39">
        <v>2310</v>
      </c>
      <c r="CF327" s="39" t="s">
        <v>334</v>
      </c>
      <c r="CG327" s="39">
        <v>330520</v>
      </c>
      <c r="CH327" s="39">
        <v>21680</v>
      </c>
      <c r="CI327" s="39">
        <v>45830</v>
      </c>
      <c r="CJ327" s="39">
        <v>94760</v>
      </c>
      <c r="CK327" s="39">
        <v>72030</v>
      </c>
      <c r="CL327" s="39">
        <v>46400</v>
      </c>
      <c r="CM327" s="39">
        <v>29810</v>
      </c>
      <c r="CN327" s="39">
        <v>19510</v>
      </c>
      <c r="CO327" s="39">
        <v>2340</v>
      </c>
      <c r="CP327" s="39" t="s">
        <v>334</v>
      </c>
      <c r="CQ327" s="39">
        <v>332350</v>
      </c>
      <c r="CR327" s="39">
        <v>21970</v>
      </c>
      <c r="CS327" s="39">
        <v>46010</v>
      </c>
      <c r="CT327" s="39">
        <v>94990</v>
      </c>
      <c r="CU327" s="39">
        <v>72350</v>
      </c>
      <c r="CV327" s="39">
        <v>46790</v>
      </c>
      <c r="CW327" s="39">
        <v>30070</v>
      </c>
      <c r="CX327" s="39">
        <v>19740</v>
      </c>
      <c r="CY327" s="39">
        <v>2350</v>
      </c>
      <c r="CZ327" s="39" t="s">
        <v>334</v>
      </c>
      <c r="DA327" s="39">
        <v>334270</v>
      </c>
      <c r="DB327" s="39">
        <v>22320</v>
      </c>
      <c r="DC327" s="39">
        <v>46270</v>
      </c>
      <c r="DD327" s="39">
        <v>95530</v>
      </c>
      <c r="DE327" s="39">
        <v>72730</v>
      </c>
      <c r="DF327" s="39">
        <v>47100</v>
      </c>
      <c r="DG327" s="39">
        <v>30280</v>
      </c>
      <c r="DH327" s="39">
        <v>20000</v>
      </c>
      <c r="DI327" s="39">
        <v>2370</v>
      </c>
      <c r="DJ327" s="39" t="s">
        <v>334</v>
      </c>
      <c r="DK327" s="39">
        <v>336590</v>
      </c>
      <c r="DL327" s="39">
        <v>22700</v>
      </c>
      <c r="DM327" s="39">
        <v>46640</v>
      </c>
      <c r="DN327" s="39">
        <v>95850</v>
      </c>
      <c r="DO327" s="39">
        <v>73300</v>
      </c>
      <c r="DP327" s="39">
        <v>47460</v>
      </c>
      <c r="DQ327" s="39">
        <v>30610</v>
      </c>
      <c r="DR327" s="39">
        <v>20240</v>
      </c>
      <c r="DS327" s="39">
        <v>2370</v>
      </c>
      <c r="DT327" s="39" t="s">
        <v>334</v>
      </c>
      <c r="DU327" s="39">
        <v>339160</v>
      </c>
      <c r="DV327" s="39">
        <v>23050</v>
      </c>
      <c r="DW327" s="39">
        <v>46840</v>
      </c>
      <c r="DX327" s="39">
        <v>96310</v>
      </c>
      <c r="DY327" s="39">
        <v>73860</v>
      </c>
      <c r="DZ327" s="39">
        <v>47760</v>
      </c>
      <c r="EA327" s="39">
        <v>30850</v>
      </c>
      <c r="EB327" s="39">
        <v>20390</v>
      </c>
      <c r="EC327" s="39">
        <v>2370</v>
      </c>
      <c r="ED327" s="39" t="s">
        <v>334</v>
      </c>
      <c r="EE327" s="39">
        <v>341440</v>
      </c>
      <c r="EF327" s="39">
        <v>23330</v>
      </c>
      <c r="EG327" s="39">
        <v>47380</v>
      </c>
      <c r="EH327" s="39">
        <v>96970</v>
      </c>
      <c r="EI327" s="39">
        <v>74500</v>
      </c>
      <c r="EJ327" s="39">
        <v>48230</v>
      </c>
      <c r="EK327" s="39">
        <v>30960</v>
      </c>
      <c r="EL327" s="39">
        <v>20500</v>
      </c>
      <c r="EM327" s="39">
        <v>2400</v>
      </c>
      <c r="EN327" s="39" t="s">
        <v>334</v>
      </c>
      <c r="EO327" s="39">
        <v>344270</v>
      </c>
      <c r="EP327" s="39">
        <v>23870</v>
      </c>
      <c r="EQ327" s="39">
        <v>47900</v>
      </c>
      <c r="ER327" s="39">
        <v>97490</v>
      </c>
      <c r="ES327" s="39">
        <v>75030</v>
      </c>
      <c r="ET327" s="39">
        <v>48370</v>
      </c>
      <c r="EU327" s="39">
        <v>31040</v>
      </c>
      <c r="EV327" s="39">
        <v>20540</v>
      </c>
      <c r="EW327" s="39">
        <v>2420</v>
      </c>
      <c r="EX327" s="39" t="s">
        <v>334</v>
      </c>
      <c r="EY327" s="39">
        <v>346660</v>
      </c>
      <c r="EZ327" s="39">
        <v>24290</v>
      </c>
      <c r="FA327" s="39">
        <v>48710</v>
      </c>
      <c r="FB327" s="39">
        <v>98340</v>
      </c>
      <c r="FC327" s="39">
        <v>75490</v>
      </c>
      <c r="FD327" s="39">
        <v>48680</v>
      </c>
      <c r="FE327" s="39">
        <v>31090</v>
      </c>
      <c r="FF327" s="39">
        <v>20610</v>
      </c>
      <c r="FG327" s="39">
        <v>2460</v>
      </c>
      <c r="FH327" s="39" t="s">
        <v>334</v>
      </c>
      <c r="FI327" s="39">
        <v>349670</v>
      </c>
      <c r="FJ327" s="39">
        <v>24790</v>
      </c>
      <c r="FK327" s="39">
        <v>49710</v>
      </c>
      <c r="FL327" s="39">
        <v>99260</v>
      </c>
      <c r="FM327" s="39">
        <v>75990</v>
      </c>
      <c r="FN327" s="39">
        <v>48780</v>
      </c>
      <c r="FO327" s="39">
        <v>31180</v>
      </c>
      <c r="FP327" s="39">
        <v>20630</v>
      </c>
      <c r="FQ327" s="39">
        <v>2500</v>
      </c>
      <c r="FR327" s="39" t="s">
        <v>334</v>
      </c>
      <c r="FS327" s="39">
        <v>352820</v>
      </c>
      <c r="FT327" s="39">
        <v>25210</v>
      </c>
      <c r="FU327" s="39">
        <v>50340</v>
      </c>
      <c r="FV327" s="39">
        <v>99980</v>
      </c>
      <c r="FW327" s="39">
        <v>76290</v>
      </c>
      <c r="FX327" s="39">
        <v>48950</v>
      </c>
      <c r="FY327" s="39">
        <v>31180</v>
      </c>
      <c r="FZ327" s="39">
        <v>20720</v>
      </c>
      <c r="GA327" s="39">
        <v>2520</v>
      </c>
      <c r="GB327" s="39" t="s">
        <v>334</v>
      </c>
      <c r="GC327" s="39">
        <v>355200</v>
      </c>
      <c r="GD327" s="39">
        <v>25410</v>
      </c>
      <c r="GE327" s="39">
        <v>50660</v>
      </c>
      <c r="GF327" s="39">
        <v>100520</v>
      </c>
      <c r="GG327" s="39">
        <v>76650</v>
      </c>
      <c r="GH327" s="39">
        <v>49110</v>
      </c>
      <c r="GI327" s="39">
        <v>31260</v>
      </c>
      <c r="GJ327" s="39">
        <v>20760</v>
      </c>
      <c r="GK327" s="39">
        <v>2560</v>
      </c>
      <c r="GL327" s="39" t="s">
        <v>334</v>
      </c>
      <c r="GM327" s="39">
        <v>356920</v>
      </c>
      <c r="GN327" s="39">
        <v>25740</v>
      </c>
      <c r="GO327" s="39">
        <v>51140</v>
      </c>
      <c r="GP327" s="39">
        <v>101260</v>
      </c>
      <c r="GQ327" s="39">
        <v>77080</v>
      </c>
      <c r="GR327" s="39">
        <v>49310</v>
      </c>
      <c r="GS327" s="39">
        <v>31390</v>
      </c>
      <c r="GT327" s="39">
        <v>20840</v>
      </c>
      <c r="GU327" s="39">
        <v>2600</v>
      </c>
      <c r="GV327" s="39" t="s">
        <v>334</v>
      </c>
      <c r="GW327" s="39">
        <v>359360</v>
      </c>
      <c r="GX327" s="39">
        <v>26060</v>
      </c>
      <c r="GY327" s="39">
        <v>51620</v>
      </c>
      <c r="GZ327" s="39">
        <v>101880</v>
      </c>
      <c r="HA327" s="39">
        <v>77600</v>
      </c>
      <c r="HB327" s="39">
        <v>49620</v>
      </c>
      <c r="HC327" s="39">
        <v>31580</v>
      </c>
      <c r="HD327" s="39">
        <v>20940</v>
      </c>
      <c r="HE327" s="39">
        <v>2620</v>
      </c>
      <c r="HF327" s="39" t="s">
        <v>334</v>
      </c>
      <c r="HG327" s="39">
        <v>361900</v>
      </c>
      <c r="HH327" s="39">
        <v>26230</v>
      </c>
      <c r="HI327" s="39">
        <v>52120</v>
      </c>
      <c r="HJ327" s="39">
        <v>102420</v>
      </c>
      <c r="HK327" s="39">
        <v>78200</v>
      </c>
      <c r="HL327" s="39">
        <v>49830</v>
      </c>
      <c r="HM327" s="39">
        <v>31840</v>
      </c>
      <c r="HN327" s="39">
        <v>21060</v>
      </c>
      <c r="HO327" s="39">
        <v>2660</v>
      </c>
      <c r="HP327" s="39" t="s">
        <v>334</v>
      </c>
      <c r="HQ327" s="39">
        <v>364340</v>
      </c>
      <c r="HR327" s="39">
        <v>26390</v>
      </c>
      <c r="HS327" s="39">
        <v>52530</v>
      </c>
      <c r="HT327" s="39">
        <v>103230</v>
      </c>
      <c r="HU327" s="39">
        <v>78860</v>
      </c>
      <c r="HV327" s="39">
        <v>50250</v>
      </c>
      <c r="HW327" s="39">
        <v>32140</v>
      </c>
      <c r="HX327" s="39">
        <v>21260</v>
      </c>
      <c r="HY327" s="39">
        <v>2690</v>
      </c>
      <c r="HZ327" s="39" t="s">
        <v>334</v>
      </c>
      <c r="IA327" s="39">
        <v>367350</v>
      </c>
      <c r="IB327" s="39">
        <v>26830</v>
      </c>
      <c r="IC327" s="39">
        <v>53100</v>
      </c>
      <c r="ID327" s="39">
        <v>104280</v>
      </c>
      <c r="IE327" s="39">
        <v>79800</v>
      </c>
      <c r="IF327" s="39">
        <v>50960</v>
      </c>
      <c r="IG327" s="39">
        <v>32510</v>
      </c>
      <c r="IH327" s="39">
        <v>21560</v>
      </c>
      <c r="II327" s="39">
        <v>2720</v>
      </c>
      <c r="IJ327" s="39" t="s">
        <v>334</v>
      </c>
      <c r="IK327" s="39">
        <v>371760</v>
      </c>
      <c r="IL327" s="39">
        <v>27230</v>
      </c>
      <c r="IM327" s="39">
        <v>53900</v>
      </c>
      <c r="IN327" s="39">
        <v>105620</v>
      </c>
      <c r="IO327" s="39">
        <v>80660</v>
      </c>
      <c r="IP327" s="39">
        <v>51370</v>
      </c>
      <c r="IQ327" s="39">
        <v>32850</v>
      </c>
      <c r="IR327" s="39">
        <v>21840</v>
      </c>
      <c r="IS327" s="39">
        <v>2760</v>
      </c>
      <c r="IT327" s="39" t="s">
        <v>334</v>
      </c>
      <c r="IU327" s="39">
        <v>376230</v>
      </c>
      <c r="IV327" s="39">
        <v>27480</v>
      </c>
      <c r="IW327" s="39">
        <v>54550</v>
      </c>
      <c r="IX327" s="39">
        <v>106700</v>
      </c>
      <c r="IY327" s="39">
        <v>81390</v>
      </c>
      <c r="IZ327" s="39">
        <v>51850</v>
      </c>
      <c r="JA327" s="39">
        <v>33190</v>
      </c>
      <c r="JB327" s="39">
        <v>22030</v>
      </c>
      <c r="JC327" s="39">
        <v>2790</v>
      </c>
      <c r="JD327" s="39" t="s">
        <v>334</v>
      </c>
      <c r="JE327" s="39">
        <v>379980</v>
      </c>
      <c r="JF327" s="39">
        <v>27680</v>
      </c>
      <c r="JG327" s="39">
        <v>55130</v>
      </c>
      <c r="JH327" s="39">
        <v>107750</v>
      </c>
      <c r="JI327" s="39">
        <v>82190</v>
      </c>
      <c r="JJ327" s="39">
        <v>52370</v>
      </c>
      <c r="JK327" s="39">
        <v>33530</v>
      </c>
      <c r="JL327" s="39">
        <v>22230</v>
      </c>
      <c r="JM327" s="39">
        <v>2830</v>
      </c>
      <c r="JN327" s="39" t="s">
        <v>334</v>
      </c>
      <c r="JO327" s="39">
        <v>383700</v>
      </c>
      <c r="JP327" s="39">
        <v>27950</v>
      </c>
      <c r="JQ327" s="39">
        <v>55860</v>
      </c>
      <c r="JR327" s="39">
        <v>109030</v>
      </c>
      <c r="JS327" s="39">
        <v>82980</v>
      </c>
      <c r="JT327" s="39">
        <v>52970</v>
      </c>
      <c r="JU327" s="39">
        <v>33900</v>
      </c>
      <c r="JV327" s="39">
        <v>22520</v>
      </c>
      <c r="JW327" s="39">
        <v>2850</v>
      </c>
      <c r="JX327" s="39" t="s">
        <v>334</v>
      </c>
      <c r="JY327" s="39">
        <v>388050</v>
      </c>
      <c r="JZ327" s="39">
        <v>28170</v>
      </c>
      <c r="KA327" s="39">
        <v>56410</v>
      </c>
      <c r="KB327" s="39">
        <v>109670</v>
      </c>
      <c r="KC327" s="39">
        <v>83810</v>
      </c>
      <c r="KD327" s="39">
        <v>53580</v>
      </c>
      <c r="KE327" s="39">
        <v>34280</v>
      </c>
      <c r="KF327" s="39">
        <v>22780</v>
      </c>
      <c r="KG327" s="39">
        <v>2870</v>
      </c>
      <c r="KH327" s="39" t="s">
        <v>334</v>
      </c>
      <c r="KI327" s="39">
        <v>391550</v>
      </c>
      <c r="KJ327" s="39">
        <v>28310</v>
      </c>
      <c r="KK327" s="39">
        <v>56950</v>
      </c>
      <c r="KL327" s="39">
        <v>110540</v>
      </c>
      <c r="KM327" s="39">
        <v>84640</v>
      </c>
      <c r="KN327" s="39">
        <v>54160</v>
      </c>
      <c r="KO327" s="39">
        <v>34760</v>
      </c>
      <c r="KP327" s="39">
        <v>23060</v>
      </c>
      <c r="KQ327" s="39">
        <v>2910</v>
      </c>
      <c r="KR327" s="39" t="s">
        <v>334</v>
      </c>
      <c r="KS327" s="39">
        <v>395310</v>
      </c>
      <c r="KT327" s="39">
        <v>28610</v>
      </c>
      <c r="KU327" s="39">
        <v>57750</v>
      </c>
      <c r="KV327" s="39">
        <v>111490</v>
      </c>
      <c r="KW327" s="39">
        <v>85760</v>
      </c>
      <c r="KX327" s="39">
        <v>54860</v>
      </c>
      <c r="KY327" s="39">
        <v>35330</v>
      </c>
      <c r="KZ327" s="39">
        <v>23340</v>
      </c>
      <c r="LA327" s="39">
        <v>2940</v>
      </c>
      <c r="LB327" s="39" t="s">
        <v>334</v>
      </c>
      <c r="LC327" s="39">
        <v>400070</v>
      </c>
      <c r="LD327" t="e">
        <f>INDEX(Lookup!$F$2:$F$375, MATCH(D327,Lookup!$A$2:$A$375,0))</f>
        <v>#N/A</v>
      </c>
    </row>
    <row r="328" spans="2:316" ht="15" customHeight="1" x14ac:dyDescent="0.25">
      <c r="B328" s="1" t="s">
        <v>342</v>
      </c>
      <c r="C328" s="42">
        <v>3805</v>
      </c>
      <c r="D328" s="42" t="s">
        <v>983</v>
      </c>
      <c r="E328" s="37" t="s">
        <v>984</v>
      </c>
      <c r="F328" s="38">
        <v>2280</v>
      </c>
      <c r="G328" s="38">
        <v>4320</v>
      </c>
      <c r="H328" s="38">
        <v>10320</v>
      </c>
      <c r="I328" s="38">
        <v>5960</v>
      </c>
      <c r="J328" s="38">
        <v>1910</v>
      </c>
      <c r="K328" s="38">
        <v>650</v>
      </c>
      <c r="L328" s="38">
        <v>370</v>
      </c>
      <c r="M328" s="38">
        <v>10</v>
      </c>
      <c r="N328" s="38" t="s">
        <v>334</v>
      </c>
      <c r="O328" s="39">
        <v>25820</v>
      </c>
      <c r="P328" s="39">
        <v>2270</v>
      </c>
      <c r="Q328" s="39">
        <v>4480</v>
      </c>
      <c r="R328" s="39">
        <v>10390</v>
      </c>
      <c r="S328" s="39">
        <v>5850</v>
      </c>
      <c r="T328" s="39">
        <v>1850</v>
      </c>
      <c r="U328" s="39">
        <v>630</v>
      </c>
      <c r="V328" s="39">
        <v>350</v>
      </c>
      <c r="W328" s="39">
        <v>10</v>
      </c>
      <c r="X328" s="39" t="s">
        <v>334</v>
      </c>
      <c r="Y328" s="39">
        <v>25820</v>
      </c>
      <c r="Z328" s="39">
        <v>2300</v>
      </c>
      <c r="AA328" s="39">
        <v>4540</v>
      </c>
      <c r="AB328" s="39">
        <v>10430</v>
      </c>
      <c r="AC328" s="39">
        <v>5880</v>
      </c>
      <c r="AD328" s="39">
        <v>1820</v>
      </c>
      <c r="AE328" s="39">
        <v>630</v>
      </c>
      <c r="AF328" s="39">
        <v>330</v>
      </c>
      <c r="AG328" s="39">
        <v>10</v>
      </c>
      <c r="AH328" s="39" t="s">
        <v>334</v>
      </c>
      <c r="AI328" s="39">
        <v>25940</v>
      </c>
      <c r="AJ328" s="39">
        <v>2310</v>
      </c>
      <c r="AK328" s="39">
        <v>4580</v>
      </c>
      <c r="AL328" s="39">
        <v>10480</v>
      </c>
      <c r="AM328" s="39">
        <v>5860</v>
      </c>
      <c r="AN328" s="39">
        <v>1810</v>
      </c>
      <c r="AO328" s="39">
        <v>630</v>
      </c>
      <c r="AP328" s="39">
        <v>320</v>
      </c>
      <c r="AQ328" s="39">
        <v>10</v>
      </c>
      <c r="AR328" s="39" t="s">
        <v>334</v>
      </c>
      <c r="AS328" s="39">
        <v>26000</v>
      </c>
      <c r="AT328" s="39">
        <v>2340</v>
      </c>
      <c r="AU328" s="39">
        <v>4590</v>
      </c>
      <c r="AV328" s="39">
        <v>10480</v>
      </c>
      <c r="AW328" s="39">
        <v>5860</v>
      </c>
      <c r="AX328" s="39">
        <v>1810</v>
      </c>
      <c r="AY328" s="39">
        <v>640</v>
      </c>
      <c r="AZ328" s="39">
        <v>320</v>
      </c>
      <c r="BA328" s="39">
        <v>10</v>
      </c>
      <c r="BB328" s="39" t="s">
        <v>334</v>
      </c>
      <c r="BC328" s="39">
        <v>26040</v>
      </c>
      <c r="BD328" s="39">
        <v>2370</v>
      </c>
      <c r="BE328" s="39">
        <v>4580</v>
      </c>
      <c r="BF328" s="39">
        <v>10530</v>
      </c>
      <c r="BG328" s="39">
        <v>5830</v>
      </c>
      <c r="BH328" s="39">
        <v>1810</v>
      </c>
      <c r="BI328" s="39">
        <v>650</v>
      </c>
      <c r="BJ328" s="39">
        <v>320</v>
      </c>
      <c r="BK328" s="39">
        <v>10</v>
      </c>
      <c r="BL328" s="39" t="s">
        <v>334</v>
      </c>
      <c r="BM328" s="39">
        <v>26090</v>
      </c>
      <c r="BN328" s="39">
        <v>2390</v>
      </c>
      <c r="BO328" s="39">
        <v>4580</v>
      </c>
      <c r="BP328" s="39">
        <v>10590</v>
      </c>
      <c r="BQ328" s="39">
        <v>5870</v>
      </c>
      <c r="BR328" s="39">
        <v>1810</v>
      </c>
      <c r="BS328" s="39">
        <v>650</v>
      </c>
      <c r="BT328" s="39">
        <v>320</v>
      </c>
      <c r="BU328" s="39">
        <v>10</v>
      </c>
      <c r="BV328" s="39" t="s">
        <v>334</v>
      </c>
      <c r="BW328" s="39">
        <v>26220</v>
      </c>
      <c r="BX328" s="39">
        <v>2400</v>
      </c>
      <c r="BY328" s="39">
        <v>4600</v>
      </c>
      <c r="BZ328" s="39">
        <v>10720</v>
      </c>
      <c r="CA328" s="39">
        <v>5840</v>
      </c>
      <c r="CB328" s="39">
        <v>1820</v>
      </c>
      <c r="CC328" s="39">
        <v>660</v>
      </c>
      <c r="CD328" s="39">
        <v>320</v>
      </c>
      <c r="CE328" s="39">
        <v>10</v>
      </c>
      <c r="CF328" s="39" t="s">
        <v>334</v>
      </c>
      <c r="CG328" s="39">
        <v>26370</v>
      </c>
      <c r="CH328" s="39">
        <v>2410</v>
      </c>
      <c r="CI328" s="39">
        <v>4590</v>
      </c>
      <c r="CJ328" s="39">
        <v>10720</v>
      </c>
      <c r="CK328" s="39">
        <v>5900</v>
      </c>
      <c r="CL328" s="39">
        <v>1830</v>
      </c>
      <c r="CM328" s="39">
        <v>660</v>
      </c>
      <c r="CN328" s="39">
        <v>320</v>
      </c>
      <c r="CO328" s="39">
        <v>10</v>
      </c>
      <c r="CP328" s="39" t="s">
        <v>334</v>
      </c>
      <c r="CQ328" s="39">
        <v>26440</v>
      </c>
      <c r="CR328" s="39">
        <v>2420</v>
      </c>
      <c r="CS328" s="39">
        <v>4600</v>
      </c>
      <c r="CT328" s="39">
        <v>10730</v>
      </c>
      <c r="CU328" s="39">
        <v>5910</v>
      </c>
      <c r="CV328" s="39">
        <v>1830</v>
      </c>
      <c r="CW328" s="39">
        <v>660</v>
      </c>
      <c r="CX328" s="39">
        <v>320</v>
      </c>
      <c r="CY328" s="39">
        <v>10</v>
      </c>
      <c r="CZ328" s="39" t="s">
        <v>334</v>
      </c>
      <c r="DA328" s="39">
        <v>26480</v>
      </c>
      <c r="DB328" s="39">
        <v>2470</v>
      </c>
      <c r="DC328" s="39">
        <v>4600</v>
      </c>
      <c r="DD328" s="39">
        <v>10770</v>
      </c>
      <c r="DE328" s="39">
        <v>5890</v>
      </c>
      <c r="DF328" s="39">
        <v>1830</v>
      </c>
      <c r="DG328" s="39">
        <v>660</v>
      </c>
      <c r="DH328" s="39">
        <v>320</v>
      </c>
      <c r="DI328" s="39">
        <v>10</v>
      </c>
      <c r="DJ328" s="39" t="s">
        <v>334</v>
      </c>
      <c r="DK328" s="39">
        <v>26560</v>
      </c>
      <c r="DL328" s="39">
        <v>2500</v>
      </c>
      <c r="DM328" s="39">
        <v>4650</v>
      </c>
      <c r="DN328" s="39">
        <v>10760</v>
      </c>
      <c r="DO328" s="39">
        <v>5900</v>
      </c>
      <c r="DP328" s="39">
        <v>1840</v>
      </c>
      <c r="DQ328" s="39">
        <v>660</v>
      </c>
      <c r="DR328" s="39">
        <v>320</v>
      </c>
      <c r="DS328" s="39">
        <v>10</v>
      </c>
      <c r="DT328" s="39" t="s">
        <v>334</v>
      </c>
      <c r="DU328" s="39">
        <v>26640</v>
      </c>
      <c r="DV328" s="39">
        <v>2530</v>
      </c>
      <c r="DW328" s="39">
        <v>4650</v>
      </c>
      <c r="DX328" s="39">
        <v>10750</v>
      </c>
      <c r="DY328" s="39">
        <v>5900</v>
      </c>
      <c r="DZ328" s="39">
        <v>1850</v>
      </c>
      <c r="EA328" s="39">
        <v>670</v>
      </c>
      <c r="EB328" s="39">
        <v>310</v>
      </c>
      <c r="EC328" s="39">
        <v>10</v>
      </c>
      <c r="ED328" s="39" t="s">
        <v>334</v>
      </c>
      <c r="EE328" s="39">
        <v>26660</v>
      </c>
      <c r="EF328" s="39">
        <v>2560</v>
      </c>
      <c r="EG328" s="39">
        <v>4680</v>
      </c>
      <c r="EH328" s="39">
        <v>10870</v>
      </c>
      <c r="EI328" s="39">
        <v>5950</v>
      </c>
      <c r="EJ328" s="39">
        <v>1910</v>
      </c>
      <c r="EK328" s="39">
        <v>680</v>
      </c>
      <c r="EL328" s="39">
        <v>310</v>
      </c>
      <c r="EM328" s="39">
        <v>10</v>
      </c>
      <c r="EN328" s="39" t="s">
        <v>334</v>
      </c>
      <c r="EO328" s="39">
        <v>26970</v>
      </c>
      <c r="EP328" s="39">
        <v>2570</v>
      </c>
      <c r="EQ328" s="39">
        <v>4720</v>
      </c>
      <c r="ER328" s="39">
        <v>10940</v>
      </c>
      <c r="ES328" s="39">
        <v>5990</v>
      </c>
      <c r="ET328" s="39">
        <v>1910</v>
      </c>
      <c r="EU328" s="39">
        <v>690</v>
      </c>
      <c r="EV328" s="39">
        <v>310</v>
      </c>
      <c r="EW328" s="39">
        <v>10</v>
      </c>
      <c r="EX328" s="39" t="s">
        <v>334</v>
      </c>
      <c r="EY328" s="39">
        <v>27140</v>
      </c>
      <c r="EZ328" s="39">
        <v>2610</v>
      </c>
      <c r="FA328" s="39">
        <v>4730</v>
      </c>
      <c r="FB328" s="39">
        <v>11060</v>
      </c>
      <c r="FC328" s="39">
        <v>6010</v>
      </c>
      <c r="FD328" s="39">
        <v>1890</v>
      </c>
      <c r="FE328" s="39">
        <v>690</v>
      </c>
      <c r="FF328" s="39">
        <v>310</v>
      </c>
      <c r="FG328" s="39">
        <v>10</v>
      </c>
      <c r="FH328" s="39" t="s">
        <v>334</v>
      </c>
      <c r="FI328" s="39">
        <v>27290</v>
      </c>
      <c r="FJ328" s="39">
        <v>2660</v>
      </c>
      <c r="FK328" s="39">
        <v>4770</v>
      </c>
      <c r="FL328" s="39">
        <v>11120</v>
      </c>
      <c r="FM328" s="39">
        <v>6010</v>
      </c>
      <c r="FN328" s="39">
        <v>1900</v>
      </c>
      <c r="FO328" s="39">
        <v>690</v>
      </c>
      <c r="FP328" s="39">
        <v>310</v>
      </c>
      <c r="FQ328" s="39">
        <v>10</v>
      </c>
      <c r="FR328" s="39" t="s">
        <v>334</v>
      </c>
      <c r="FS328" s="39">
        <v>27450</v>
      </c>
      <c r="FT328" s="39">
        <v>2630</v>
      </c>
      <c r="FU328" s="39">
        <v>4780</v>
      </c>
      <c r="FV328" s="39">
        <v>11130</v>
      </c>
      <c r="FW328" s="39">
        <v>6010</v>
      </c>
      <c r="FX328" s="39">
        <v>1890</v>
      </c>
      <c r="FY328" s="39">
        <v>690</v>
      </c>
      <c r="FZ328" s="39">
        <v>310</v>
      </c>
      <c r="GA328" s="39">
        <v>10</v>
      </c>
      <c r="GB328" s="39" t="s">
        <v>334</v>
      </c>
      <c r="GC328" s="39">
        <v>27430</v>
      </c>
      <c r="GD328" s="39">
        <v>2650</v>
      </c>
      <c r="GE328" s="39">
        <v>4840</v>
      </c>
      <c r="GF328" s="39">
        <v>11170</v>
      </c>
      <c r="GG328" s="39">
        <v>6010</v>
      </c>
      <c r="GH328" s="39">
        <v>1900</v>
      </c>
      <c r="GI328" s="39">
        <v>690</v>
      </c>
      <c r="GJ328" s="39">
        <v>310</v>
      </c>
      <c r="GK328" s="39">
        <v>10</v>
      </c>
      <c r="GL328" s="39" t="s">
        <v>334</v>
      </c>
      <c r="GM328" s="39">
        <v>27570</v>
      </c>
      <c r="GN328" s="39">
        <v>2670</v>
      </c>
      <c r="GO328" s="39">
        <v>4890</v>
      </c>
      <c r="GP328" s="39">
        <v>11260</v>
      </c>
      <c r="GQ328" s="39">
        <v>6030</v>
      </c>
      <c r="GR328" s="39">
        <v>1880</v>
      </c>
      <c r="GS328" s="39">
        <v>700</v>
      </c>
      <c r="GT328" s="39">
        <v>300</v>
      </c>
      <c r="GU328" s="39">
        <v>10</v>
      </c>
      <c r="GV328" s="39" t="s">
        <v>334</v>
      </c>
      <c r="GW328" s="39">
        <v>27730</v>
      </c>
      <c r="GX328" s="39">
        <v>2690</v>
      </c>
      <c r="GY328" s="39">
        <v>4920</v>
      </c>
      <c r="GZ328" s="39">
        <v>11290</v>
      </c>
      <c r="HA328" s="39">
        <v>6080</v>
      </c>
      <c r="HB328" s="39">
        <v>1890</v>
      </c>
      <c r="HC328" s="39">
        <v>700</v>
      </c>
      <c r="HD328" s="39">
        <v>300</v>
      </c>
      <c r="HE328" s="39">
        <v>10</v>
      </c>
      <c r="HF328" s="39" t="s">
        <v>334</v>
      </c>
      <c r="HG328" s="39">
        <v>27880</v>
      </c>
      <c r="HH328" s="39">
        <v>2690</v>
      </c>
      <c r="HI328" s="39">
        <v>4970</v>
      </c>
      <c r="HJ328" s="39">
        <v>11310</v>
      </c>
      <c r="HK328" s="39">
        <v>6080</v>
      </c>
      <c r="HL328" s="39">
        <v>1900</v>
      </c>
      <c r="HM328" s="39">
        <v>710</v>
      </c>
      <c r="HN328" s="39">
        <v>300</v>
      </c>
      <c r="HO328" s="39">
        <v>10</v>
      </c>
      <c r="HP328" s="39" t="s">
        <v>334</v>
      </c>
      <c r="HQ328" s="39">
        <v>27970</v>
      </c>
      <c r="HR328" s="39">
        <v>2710</v>
      </c>
      <c r="HS328" s="39">
        <v>5000</v>
      </c>
      <c r="HT328" s="39">
        <v>11340</v>
      </c>
      <c r="HU328" s="39">
        <v>6090</v>
      </c>
      <c r="HV328" s="39">
        <v>1910</v>
      </c>
      <c r="HW328" s="39">
        <v>710</v>
      </c>
      <c r="HX328" s="39">
        <v>300</v>
      </c>
      <c r="HY328" s="39">
        <v>10</v>
      </c>
      <c r="HZ328" s="39" t="s">
        <v>334</v>
      </c>
      <c r="IA328" s="39">
        <v>28060</v>
      </c>
      <c r="IB328" s="39">
        <v>2720</v>
      </c>
      <c r="IC328" s="39">
        <v>5000</v>
      </c>
      <c r="ID328" s="39">
        <v>11320</v>
      </c>
      <c r="IE328" s="39">
        <v>6120</v>
      </c>
      <c r="IF328" s="39">
        <v>1920</v>
      </c>
      <c r="IG328" s="39">
        <v>720</v>
      </c>
      <c r="IH328" s="39">
        <v>300</v>
      </c>
      <c r="II328" s="39">
        <v>10</v>
      </c>
      <c r="IJ328" s="39" t="s">
        <v>334</v>
      </c>
      <c r="IK328" s="39">
        <v>28110</v>
      </c>
      <c r="IL328" s="39">
        <v>2740</v>
      </c>
      <c r="IM328" s="39">
        <v>5020</v>
      </c>
      <c r="IN328" s="39">
        <v>11320</v>
      </c>
      <c r="IO328" s="39">
        <v>6130</v>
      </c>
      <c r="IP328" s="39">
        <v>1930</v>
      </c>
      <c r="IQ328" s="39">
        <v>740</v>
      </c>
      <c r="IR328" s="39">
        <v>300</v>
      </c>
      <c r="IS328" s="39">
        <v>10</v>
      </c>
      <c r="IT328" s="39" t="s">
        <v>334</v>
      </c>
      <c r="IU328" s="39">
        <v>28190</v>
      </c>
      <c r="IV328" s="39">
        <v>2750</v>
      </c>
      <c r="IW328" s="39">
        <v>5040</v>
      </c>
      <c r="IX328" s="39">
        <v>11360</v>
      </c>
      <c r="IY328" s="39">
        <v>6150</v>
      </c>
      <c r="IZ328" s="39">
        <v>1940</v>
      </c>
      <c r="JA328" s="39">
        <v>740</v>
      </c>
      <c r="JB328" s="39">
        <v>300</v>
      </c>
      <c r="JC328" s="39">
        <v>10</v>
      </c>
      <c r="JD328" s="39" t="s">
        <v>334</v>
      </c>
      <c r="JE328" s="39">
        <v>28280</v>
      </c>
      <c r="JF328" s="39">
        <v>2750</v>
      </c>
      <c r="JG328" s="39">
        <v>5040</v>
      </c>
      <c r="JH328" s="39">
        <v>11400</v>
      </c>
      <c r="JI328" s="39">
        <v>6150</v>
      </c>
      <c r="JJ328" s="39">
        <v>1940</v>
      </c>
      <c r="JK328" s="39">
        <v>740</v>
      </c>
      <c r="JL328" s="39">
        <v>300</v>
      </c>
      <c r="JM328" s="39">
        <v>10</v>
      </c>
      <c r="JN328" s="39" t="s">
        <v>334</v>
      </c>
      <c r="JO328" s="39">
        <v>28330</v>
      </c>
      <c r="JP328" s="39">
        <v>2760</v>
      </c>
      <c r="JQ328" s="39">
        <v>5070</v>
      </c>
      <c r="JR328" s="39">
        <v>11450</v>
      </c>
      <c r="JS328" s="39">
        <v>6180</v>
      </c>
      <c r="JT328" s="39">
        <v>1950</v>
      </c>
      <c r="JU328" s="39">
        <v>750</v>
      </c>
      <c r="JV328" s="39">
        <v>300</v>
      </c>
      <c r="JW328" s="39">
        <v>10</v>
      </c>
      <c r="JX328" s="39" t="s">
        <v>334</v>
      </c>
      <c r="JY328" s="39">
        <v>28460</v>
      </c>
      <c r="JZ328" s="39">
        <v>2780</v>
      </c>
      <c r="KA328" s="39">
        <v>5080</v>
      </c>
      <c r="KB328" s="39">
        <v>11440</v>
      </c>
      <c r="KC328" s="39">
        <v>6210</v>
      </c>
      <c r="KD328" s="39">
        <v>1980</v>
      </c>
      <c r="KE328" s="39">
        <v>750</v>
      </c>
      <c r="KF328" s="39">
        <v>310</v>
      </c>
      <c r="KG328" s="39">
        <v>10</v>
      </c>
      <c r="KH328" s="39" t="s">
        <v>334</v>
      </c>
      <c r="KI328" s="39">
        <v>28560</v>
      </c>
      <c r="KJ328" s="39">
        <v>2770</v>
      </c>
      <c r="KK328" s="39">
        <v>5110</v>
      </c>
      <c r="KL328" s="39">
        <v>11460</v>
      </c>
      <c r="KM328" s="39">
        <v>6280</v>
      </c>
      <c r="KN328" s="39">
        <v>2000</v>
      </c>
      <c r="KO328" s="39">
        <v>760</v>
      </c>
      <c r="KP328" s="39">
        <v>330</v>
      </c>
      <c r="KQ328" s="39">
        <v>10</v>
      </c>
      <c r="KR328" s="39" t="s">
        <v>334</v>
      </c>
      <c r="KS328" s="39">
        <v>28710</v>
      </c>
      <c r="KT328" s="39">
        <v>2770</v>
      </c>
      <c r="KU328" s="39">
        <v>5120</v>
      </c>
      <c r="KV328" s="39">
        <v>11480</v>
      </c>
      <c r="KW328" s="39">
        <v>6320</v>
      </c>
      <c r="KX328" s="39">
        <v>2030</v>
      </c>
      <c r="KY328" s="39">
        <v>760</v>
      </c>
      <c r="KZ328" s="39">
        <v>340</v>
      </c>
      <c r="LA328" s="39">
        <v>10</v>
      </c>
      <c r="LB328" s="39" t="s">
        <v>334</v>
      </c>
      <c r="LC328" s="39">
        <v>28820</v>
      </c>
      <c r="LD328" t="str">
        <f>INDEX(Lookup!$F$2:$F$375, MATCH(D328,Lookup!$A$2:$A$375,0))</f>
        <v>:</v>
      </c>
    </row>
    <row r="329" spans="2:316" ht="15" customHeight="1" x14ac:dyDescent="0.25">
      <c r="B329" s="1" t="s">
        <v>342</v>
      </c>
      <c r="C329" s="42">
        <v>3810</v>
      </c>
      <c r="D329" s="42" t="s">
        <v>985</v>
      </c>
      <c r="E329" s="37" t="s">
        <v>986</v>
      </c>
      <c r="F329" s="38">
        <v>5320</v>
      </c>
      <c r="G329" s="38">
        <v>10320</v>
      </c>
      <c r="H329" s="38">
        <v>16820</v>
      </c>
      <c r="I329" s="38">
        <v>12790</v>
      </c>
      <c r="J329" s="38">
        <v>9110</v>
      </c>
      <c r="K329" s="38">
        <v>4960</v>
      </c>
      <c r="L329" s="38">
        <v>2470</v>
      </c>
      <c r="M329" s="38">
        <v>250</v>
      </c>
      <c r="N329" s="38" t="s">
        <v>334</v>
      </c>
      <c r="O329" s="39">
        <v>62040</v>
      </c>
      <c r="P329" s="39">
        <v>5300</v>
      </c>
      <c r="Q329" s="39">
        <v>10530</v>
      </c>
      <c r="R329" s="39">
        <v>16800</v>
      </c>
      <c r="S329" s="39">
        <v>12880</v>
      </c>
      <c r="T329" s="39">
        <v>9030</v>
      </c>
      <c r="U329" s="39">
        <v>4890</v>
      </c>
      <c r="V329" s="39">
        <v>2440</v>
      </c>
      <c r="W329" s="39">
        <v>250</v>
      </c>
      <c r="X329" s="39" t="s">
        <v>334</v>
      </c>
      <c r="Y329" s="39">
        <v>62120</v>
      </c>
      <c r="Z329" s="39">
        <v>5550</v>
      </c>
      <c r="AA329" s="39">
        <v>10720</v>
      </c>
      <c r="AB329" s="39">
        <v>17380</v>
      </c>
      <c r="AC329" s="39">
        <v>12910</v>
      </c>
      <c r="AD329" s="39">
        <v>8880</v>
      </c>
      <c r="AE329" s="39">
        <v>4730</v>
      </c>
      <c r="AF329" s="39">
        <v>2370</v>
      </c>
      <c r="AG329" s="39">
        <v>230</v>
      </c>
      <c r="AH329" s="39" t="s">
        <v>334</v>
      </c>
      <c r="AI329" s="39">
        <v>62770</v>
      </c>
      <c r="AJ329" s="39">
        <v>5750</v>
      </c>
      <c r="AK329" s="39">
        <v>10900</v>
      </c>
      <c r="AL329" s="39">
        <v>17570</v>
      </c>
      <c r="AM329" s="39">
        <v>12810</v>
      </c>
      <c r="AN329" s="39">
        <v>8860</v>
      </c>
      <c r="AO329" s="39">
        <v>4670</v>
      </c>
      <c r="AP329" s="39">
        <v>2360</v>
      </c>
      <c r="AQ329" s="39">
        <v>230</v>
      </c>
      <c r="AR329" s="39" t="s">
        <v>334</v>
      </c>
      <c r="AS329" s="39">
        <v>63140</v>
      </c>
      <c r="AT329" s="39">
        <v>5940</v>
      </c>
      <c r="AU329" s="39">
        <v>10930</v>
      </c>
      <c r="AV329" s="39">
        <v>17630</v>
      </c>
      <c r="AW329" s="39">
        <v>12810</v>
      </c>
      <c r="AX329" s="39">
        <v>8880</v>
      </c>
      <c r="AY329" s="39">
        <v>4670</v>
      </c>
      <c r="AZ329" s="39">
        <v>2370</v>
      </c>
      <c r="BA329" s="39">
        <v>230</v>
      </c>
      <c r="BB329" s="39" t="s">
        <v>334</v>
      </c>
      <c r="BC329" s="39">
        <v>63450</v>
      </c>
      <c r="BD329" s="39">
        <v>6060</v>
      </c>
      <c r="BE329" s="39">
        <v>10930</v>
      </c>
      <c r="BF329" s="39">
        <v>17670</v>
      </c>
      <c r="BG329" s="39">
        <v>12910</v>
      </c>
      <c r="BH329" s="39">
        <v>8910</v>
      </c>
      <c r="BI329" s="39">
        <v>4720</v>
      </c>
      <c r="BJ329" s="39">
        <v>2380</v>
      </c>
      <c r="BK329" s="39">
        <v>230</v>
      </c>
      <c r="BL329" s="39" t="s">
        <v>334</v>
      </c>
      <c r="BM329" s="39">
        <v>63810</v>
      </c>
      <c r="BN329" s="39">
        <v>6210</v>
      </c>
      <c r="BO329" s="39">
        <v>10890</v>
      </c>
      <c r="BP329" s="39">
        <v>17800</v>
      </c>
      <c r="BQ329" s="39">
        <v>13110</v>
      </c>
      <c r="BR329" s="39">
        <v>9050</v>
      </c>
      <c r="BS329" s="39">
        <v>4800</v>
      </c>
      <c r="BT329" s="39">
        <v>2420</v>
      </c>
      <c r="BU329" s="39">
        <v>230</v>
      </c>
      <c r="BV329" s="39" t="s">
        <v>334</v>
      </c>
      <c r="BW329" s="39">
        <v>64510</v>
      </c>
      <c r="BX329" s="39">
        <v>6290</v>
      </c>
      <c r="BY329" s="39">
        <v>10860</v>
      </c>
      <c r="BZ329" s="39">
        <v>17920</v>
      </c>
      <c r="CA329" s="39">
        <v>13150</v>
      </c>
      <c r="CB329" s="39">
        <v>9100</v>
      </c>
      <c r="CC329" s="39">
        <v>4910</v>
      </c>
      <c r="CD329" s="39">
        <v>2440</v>
      </c>
      <c r="CE329" s="39">
        <v>230</v>
      </c>
      <c r="CF329" s="39" t="s">
        <v>334</v>
      </c>
      <c r="CG329" s="39">
        <v>64900</v>
      </c>
      <c r="CH329" s="39">
        <v>6320</v>
      </c>
      <c r="CI329" s="39">
        <v>10930</v>
      </c>
      <c r="CJ329" s="39">
        <v>17890</v>
      </c>
      <c r="CK329" s="39">
        <v>13190</v>
      </c>
      <c r="CL329" s="39">
        <v>9220</v>
      </c>
      <c r="CM329" s="39">
        <v>5030</v>
      </c>
      <c r="CN329" s="39">
        <v>2470</v>
      </c>
      <c r="CO329" s="39">
        <v>250</v>
      </c>
      <c r="CP329" s="39" t="s">
        <v>334</v>
      </c>
      <c r="CQ329" s="39">
        <v>65290</v>
      </c>
      <c r="CR329" s="39">
        <v>6420</v>
      </c>
      <c r="CS329" s="39">
        <v>10980</v>
      </c>
      <c r="CT329" s="39">
        <v>17920</v>
      </c>
      <c r="CU329" s="39">
        <v>13270</v>
      </c>
      <c r="CV329" s="39">
        <v>9350</v>
      </c>
      <c r="CW329" s="39">
        <v>5170</v>
      </c>
      <c r="CX329" s="39">
        <v>2510</v>
      </c>
      <c r="CY329" s="39">
        <v>250</v>
      </c>
      <c r="CZ329" s="39" t="s">
        <v>334</v>
      </c>
      <c r="DA329" s="39">
        <v>65860</v>
      </c>
      <c r="DB329" s="39">
        <v>6530</v>
      </c>
      <c r="DC329" s="39">
        <v>11050</v>
      </c>
      <c r="DD329" s="39">
        <v>17990</v>
      </c>
      <c r="DE329" s="39">
        <v>13400</v>
      </c>
      <c r="DF329" s="39">
        <v>9450</v>
      </c>
      <c r="DG329" s="39">
        <v>5280</v>
      </c>
      <c r="DH329" s="39">
        <v>2550</v>
      </c>
      <c r="DI329" s="39">
        <v>250</v>
      </c>
      <c r="DJ329" s="39" t="s">
        <v>334</v>
      </c>
      <c r="DK329" s="39">
        <v>66500</v>
      </c>
      <c r="DL329" s="39">
        <v>6670</v>
      </c>
      <c r="DM329" s="39">
        <v>11140</v>
      </c>
      <c r="DN329" s="39">
        <v>18070</v>
      </c>
      <c r="DO329" s="39">
        <v>13580</v>
      </c>
      <c r="DP329" s="39">
        <v>9530</v>
      </c>
      <c r="DQ329" s="39">
        <v>5390</v>
      </c>
      <c r="DR329" s="39">
        <v>2580</v>
      </c>
      <c r="DS329" s="39">
        <v>250</v>
      </c>
      <c r="DT329" s="39" t="s">
        <v>334</v>
      </c>
      <c r="DU329" s="39">
        <v>67230</v>
      </c>
      <c r="DV329" s="39">
        <v>6780</v>
      </c>
      <c r="DW329" s="39">
        <v>11130</v>
      </c>
      <c r="DX329" s="39">
        <v>18120</v>
      </c>
      <c r="DY329" s="39">
        <v>13710</v>
      </c>
      <c r="DZ329" s="39">
        <v>9570</v>
      </c>
      <c r="EA329" s="39">
        <v>5480</v>
      </c>
      <c r="EB329" s="39">
        <v>2600</v>
      </c>
      <c r="EC329" s="39">
        <v>250</v>
      </c>
      <c r="ED329" s="39" t="s">
        <v>334</v>
      </c>
      <c r="EE329" s="39">
        <v>67640</v>
      </c>
      <c r="EF329" s="39">
        <v>6830</v>
      </c>
      <c r="EG329" s="39">
        <v>11200</v>
      </c>
      <c r="EH329" s="39">
        <v>18190</v>
      </c>
      <c r="EI329" s="39">
        <v>13760</v>
      </c>
      <c r="EJ329" s="39">
        <v>9600</v>
      </c>
      <c r="EK329" s="39">
        <v>5470</v>
      </c>
      <c r="EL329" s="39">
        <v>2620</v>
      </c>
      <c r="EM329" s="39">
        <v>260</v>
      </c>
      <c r="EN329" s="39" t="s">
        <v>334</v>
      </c>
      <c r="EO329" s="39">
        <v>67910</v>
      </c>
      <c r="EP329" s="39">
        <v>6940</v>
      </c>
      <c r="EQ329" s="39">
        <v>11310</v>
      </c>
      <c r="ER329" s="39">
        <v>18240</v>
      </c>
      <c r="ES329" s="39">
        <v>13790</v>
      </c>
      <c r="ET329" s="39">
        <v>9610</v>
      </c>
      <c r="EU329" s="39">
        <v>5480</v>
      </c>
      <c r="EV329" s="39">
        <v>2610</v>
      </c>
      <c r="EW329" s="39">
        <v>260</v>
      </c>
      <c r="EX329" s="39" t="s">
        <v>334</v>
      </c>
      <c r="EY329" s="39">
        <v>68240</v>
      </c>
      <c r="EZ329" s="39">
        <v>7080</v>
      </c>
      <c r="FA329" s="39">
        <v>11420</v>
      </c>
      <c r="FB329" s="39">
        <v>18320</v>
      </c>
      <c r="FC329" s="39">
        <v>13930</v>
      </c>
      <c r="FD329" s="39">
        <v>9710</v>
      </c>
      <c r="FE329" s="39">
        <v>5450</v>
      </c>
      <c r="FF329" s="39">
        <v>2600</v>
      </c>
      <c r="FG329" s="39">
        <v>260</v>
      </c>
      <c r="FH329" s="39" t="s">
        <v>334</v>
      </c>
      <c r="FI329" s="39">
        <v>68760</v>
      </c>
      <c r="FJ329" s="39">
        <v>7230</v>
      </c>
      <c r="FK329" s="39">
        <v>11660</v>
      </c>
      <c r="FL329" s="39">
        <v>18360</v>
      </c>
      <c r="FM329" s="39">
        <v>14080</v>
      </c>
      <c r="FN329" s="39">
        <v>9710</v>
      </c>
      <c r="FO329" s="39">
        <v>5440</v>
      </c>
      <c r="FP329" s="39">
        <v>2600</v>
      </c>
      <c r="FQ329" s="39">
        <v>260</v>
      </c>
      <c r="FR329" s="39" t="s">
        <v>334</v>
      </c>
      <c r="FS329" s="39">
        <v>69350</v>
      </c>
      <c r="FT329" s="39">
        <v>7370</v>
      </c>
      <c r="FU329" s="39">
        <v>11770</v>
      </c>
      <c r="FV329" s="39">
        <v>18470</v>
      </c>
      <c r="FW329" s="39">
        <v>14120</v>
      </c>
      <c r="FX329" s="39">
        <v>9750</v>
      </c>
      <c r="FY329" s="39">
        <v>5470</v>
      </c>
      <c r="FZ329" s="39">
        <v>2610</v>
      </c>
      <c r="GA329" s="39">
        <v>270</v>
      </c>
      <c r="GB329" s="39" t="s">
        <v>334</v>
      </c>
      <c r="GC329" s="39">
        <v>69830</v>
      </c>
      <c r="GD329" s="39">
        <v>7440</v>
      </c>
      <c r="GE329" s="39">
        <v>11820</v>
      </c>
      <c r="GF329" s="39">
        <v>18620</v>
      </c>
      <c r="GG329" s="39">
        <v>14250</v>
      </c>
      <c r="GH329" s="39">
        <v>9770</v>
      </c>
      <c r="GI329" s="39">
        <v>5480</v>
      </c>
      <c r="GJ329" s="39">
        <v>2610</v>
      </c>
      <c r="GK329" s="39">
        <v>270</v>
      </c>
      <c r="GL329" s="39" t="s">
        <v>334</v>
      </c>
      <c r="GM329" s="39">
        <v>70260</v>
      </c>
      <c r="GN329" s="39">
        <v>7550</v>
      </c>
      <c r="GO329" s="39">
        <v>12020</v>
      </c>
      <c r="GP329" s="39">
        <v>18790</v>
      </c>
      <c r="GQ329" s="39">
        <v>14390</v>
      </c>
      <c r="GR329" s="39">
        <v>9830</v>
      </c>
      <c r="GS329" s="39">
        <v>5490</v>
      </c>
      <c r="GT329" s="39">
        <v>2620</v>
      </c>
      <c r="GU329" s="39">
        <v>270</v>
      </c>
      <c r="GV329" s="39" t="s">
        <v>334</v>
      </c>
      <c r="GW329" s="39">
        <v>70960</v>
      </c>
      <c r="GX329" s="39">
        <v>7660</v>
      </c>
      <c r="GY329" s="39">
        <v>12210</v>
      </c>
      <c r="GZ329" s="39">
        <v>18930</v>
      </c>
      <c r="HA329" s="39">
        <v>14490</v>
      </c>
      <c r="HB329" s="39">
        <v>9860</v>
      </c>
      <c r="HC329" s="39">
        <v>5500</v>
      </c>
      <c r="HD329" s="39">
        <v>2620</v>
      </c>
      <c r="HE329" s="39">
        <v>270</v>
      </c>
      <c r="HF329" s="39" t="s">
        <v>334</v>
      </c>
      <c r="HG329" s="39">
        <v>71560</v>
      </c>
      <c r="HH329" s="39">
        <v>7740</v>
      </c>
      <c r="HI329" s="39">
        <v>12260</v>
      </c>
      <c r="HJ329" s="39">
        <v>19000</v>
      </c>
      <c r="HK329" s="39">
        <v>14640</v>
      </c>
      <c r="HL329" s="39">
        <v>9870</v>
      </c>
      <c r="HM329" s="39">
        <v>5530</v>
      </c>
      <c r="HN329" s="39">
        <v>2630</v>
      </c>
      <c r="HO329" s="39">
        <v>270</v>
      </c>
      <c r="HP329" s="39" t="s">
        <v>334</v>
      </c>
      <c r="HQ329" s="39">
        <v>71940</v>
      </c>
      <c r="HR329" s="39">
        <v>7820</v>
      </c>
      <c r="HS329" s="39">
        <v>12340</v>
      </c>
      <c r="HT329" s="39">
        <v>19160</v>
      </c>
      <c r="HU329" s="39">
        <v>14770</v>
      </c>
      <c r="HV329" s="39">
        <v>9930</v>
      </c>
      <c r="HW329" s="39">
        <v>5540</v>
      </c>
      <c r="HX329" s="39">
        <v>2650</v>
      </c>
      <c r="HY329" s="39">
        <v>280</v>
      </c>
      <c r="HZ329" s="39" t="s">
        <v>334</v>
      </c>
      <c r="IA329" s="39">
        <v>72470</v>
      </c>
      <c r="IB329" s="39">
        <v>7920</v>
      </c>
      <c r="IC329" s="39">
        <v>12420</v>
      </c>
      <c r="ID329" s="39">
        <v>19370</v>
      </c>
      <c r="IE329" s="39">
        <v>14940</v>
      </c>
      <c r="IF329" s="39">
        <v>10030</v>
      </c>
      <c r="IG329" s="39">
        <v>5610</v>
      </c>
      <c r="IH329" s="39">
        <v>2660</v>
      </c>
      <c r="II329" s="39">
        <v>280</v>
      </c>
      <c r="IJ329" s="39" t="s">
        <v>334</v>
      </c>
      <c r="IK329" s="39">
        <v>73210</v>
      </c>
      <c r="IL329" s="39">
        <v>7970</v>
      </c>
      <c r="IM329" s="39">
        <v>12470</v>
      </c>
      <c r="IN329" s="39">
        <v>19660</v>
      </c>
      <c r="IO329" s="39">
        <v>15110</v>
      </c>
      <c r="IP329" s="39">
        <v>10100</v>
      </c>
      <c r="IQ329" s="39">
        <v>5680</v>
      </c>
      <c r="IR329" s="39">
        <v>2670</v>
      </c>
      <c r="IS329" s="39">
        <v>280</v>
      </c>
      <c r="IT329" s="39" t="s">
        <v>334</v>
      </c>
      <c r="IU329" s="39">
        <v>73940</v>
      </c>
      <c r="IV329" s="39">
        <v>8030</v>
      </c>
      <c r="IW329" s="39">
        <v>12510</v>
      </c>
      <c r="IX329" s="39">
        <v>19880</v>
      </c>
      <c r="IY329" s="39">
        <v>15280</v>
      </c>
      <c r="IZ329" s="39">
        <v>10200</v>
      </c>
      <c r="JA329" s="39">
        <v>5760</v>
      </c>
      <c r="JB329" s="39">
        <v>2670</v>
      </c>
      <c r="JC329" s="39">
        <v>280</v>
      </c>
      <c r="JD329" s="39" t="s">
        <v>334</v>
      </c>
      <c r="JE329" s="39">
        <v>74610</v>
      </c>
      <c r="JF329" s="39">
        <v>8060</v>
      </c>
      <c r="JG329" s="39">
        <v>12570</v>
      </c>
      <c r="JH329" s="39">
        <v>20110</v>
      </c>
      <c r="JI329" s="39">
        <v>15420</v>
      </c>
      <c r="JJ329" s="39">
        <v>10290</v>
      </c>
      <c r="JK329" s="39">
        <v>5830</v>
      </c>
      <c r="JL329" s="39">
        <v>2660</v>
      </c>
      <c r="JM329" s="39">
        <v>290</v>
      </c>
      <c r="JN329" s="39" t="s">
        <v>334</v>
      </c>
      <c r="JO329" s="39">
        <v>75220</v>
      </c>
      <c r="JP329" s="39">
        <v>8090</v>
      </c>
      <c r="JQ329" s="39">
        <v>12630</v>
      </c>
      <c r="JR329" s="39">
        <v>20250</v>
      </c>
      <c r="JS329" s="39">
        <v>15590</v>
      </c>
      <c r="JT329" s="39">
        <v>10360</v>
      </c>
      <c r="JU329" s="39">
        <v>5910</v>
      </c>
      <c r="JV329" s="39">
        <v>2670</v>
      </c>
      <c r="JW329" s="39">
        <v>300</v>
      </c>
      <c r="JX329" s="39" t="s">
        <v>334</v>
      </c>
      <c r="JY329" s="39">
        <v>75790</v>
      </c>
      <c r="JZ329" s="39">
        <v>8120</v>
      </c>
      <c r="KA329" s="39">
        <v>12680</v>
      </c>
      <c r="KB329" s="39">
        <v>20320</v>
      </c>
      <c r="KC329" s="39">
        <v>15750</v>
      </c>
      <c r="KD329" s="39">
        <v>10480</v>
      </c>
      <c r="KE329" s="39">
        <v>5980</v>
      </c>
      <c r="KF329" s="39">
        <v>2690</v>
      </c>
      <c r="KG329" s="39">
        <v>300</v>
      </c>
      <c r="KH329" s="39" t="s">
        <v>334</v>
      </c>
      <c r="KI329" s="39">
        <v>76310</v>
      </c>
      <c r="KJ329" s="39">
        <v>8180</v>
      </c>
      <c r="KK329" s="39">
        <v>12780</v>
      </c>
      <c r="KL329" s="39">
        <v>20430</v>
      </c>
      <c r="KM329" s="39">
        <v>15900</v>
      </c>
      <c r="KN329" s="39">
        <v>10560</v>
      </c>
      <c r="KO329" s="39">
        <v>6030</v>
      </c>
      <c r="KP329" s="39">
        <v>2730</v>
      </c>
      <c r="KQ329" s="39">
        <v>300</v>
      </c>
      <c r="KR329" s="39" t="s">
        <v>334</v>
      </c>
      <c r="KS329" s="39">
        <v>76890</v>
      </c>
      <c r="KT329" s="39">
        <v>8210</v>
      </c>
      <c r="KU329" s="39">
        <v>12890</v>
      </c>
      <c r="KV329" s="39">
        <v>20610</v>
      </c>
      <c r="KW329" s="39">
        <v>16160</v>
      </c>
      <c r="KX329" s="39">
        <v>10710</v>
      </c>
      <c r="KY329" s="39">
        <v>6140</v>
      </c>
      <c r="KZ329" s="39">
        <v>2760</v>
      </c>
      <c r="LA329" s="39">
        <v>300</v>
      </c>
      <c r="LB329" s="39" t="s">
        <v>334</v>
      </c>
      <c r="LC329" s="39">
        <v>77770</v>
      </c>
      <c r="LD329" t="str">
        <f>INDEX(Lookup!$F$2:$F$375, MATCH(D329,Lookup!$A$2:$A$375,0))</f>
        <v>:</v>
      </c>
    </row>
    <row r="330" spans="2:316" ht="15" customHeight="1" x14ac:dyDescent="0.25">
      <c r="B330" s="1" t="s">
        <v>342</v>
      </c>
      <c r="C330" s="42">
        <v>3815</v>
      </c>
      <c r="D330" s="42" t="s">
        <v>987</v>
      </c>
      <c r="E330" s="37" t="s">
        <v>988</v>
      </c>
      <c r="F330" s="38">
        <v>2100</v>
      </c>
      <c r="G330" s="38">
        <v>4520</v>
      </c>
      <c r="H330" s="38">
        <v>11530</v>
      </c>
      <c r="I330" s="38">
        <v>9540</v>
      </c>
      <c r="J330" s="38">
        <v>7510</v>
      </c>
      <c r="K330" s="38">
        <v>5350</v>
      </c>
      <c r="L330" s="38">
        <v>5070</v>
      </c>
      <c r="M330" s="38">
        <v>1120</v>
      </c>
      <c r="N330" s="38" t="s">
        <v>334</v>
      </c>
      <c r="O330" s="39">
        <v>46730</v>
      </c>
      <c r="P330" s="39">
        <v>2100</v>
      </c>
      <c r="Q330" s="39">
        <v>4480</v>
      </c>
      <c r="R330" s="39">
        <v>11770</v>
      </c>
      <c r="S330" s="39">
        <v>9550</v>
      </c>
      <c r="T330" s="39">
        <v>7460</v>
      </c>
      <c r="U330" s="39">
        <v>5250</v>
      </c>
      <c r="V330" s="39">
        <v>4980</v>
      </c>
      <c r="W330" s="39">
        <v>1110</v>
      </c>
      <c r="X330" s="39" t="s">
        <v>334</v>
      </c>
      <c r="Y330" s="39">
        <v>46680</v>
      </c>
      <c r="Z330" s="39">
        <v>2350</v>
      </c>
      <c r="AA330" s="39">
        <v>4580</v>
      </c>
      <c r="AB330" s="39">
        <v>12160</v>
      </c>
      <c r="AC330" s="39">
        <v>9760</v>
      </c>
      <c r="AD330" s="39">
        <v>7240</v>
      </c>
      <c r="AE330" s="39">
        <v>5070</v>
      </c>
      <c r="AF330" s="39">
        <v>4830</v>
      </c>
      <c r="AG330" s="39">
        <v>1000</v>
      </c>
      <c r="AH330" s="39" t="s">
        <v>334</v>
      </c>
      <c r="AI330" s="39">
        <v>46980</v>
      </c>
      <c r="AJ330" s="39">
        <v>2440</v>
      </c>
      <c r="AK330" s="39">
        <v>4830</v>
      </c>
      <c r="AL330" s="39">
        <v>12090</v>
      </c>
      <c r="AM330" s="39">
        <v>9760</v>
      </c>
      <c r="AN330" s="39">
        <v>7220</v>
      </c>
      <c r="AO330" s="39">
        <v>5040</v>
      </c>
      <c r="AP330" s="39">
        <v>4860</v>
      </c>
      <c r="AQ330" s="39">
        <v>980</v>
      </c>
      <c r="AR330" s="39" t="s">
        <v>334</v>
      </c>
      <c r="AS330" s="39">
        <v>47210</v>
      </c>
      <c r="AT330" s="39">
        <v>2360</v>
      </c>
      <c r="AU330" s="39">
        <v>4850</v>
      </c>
      <c r="AV330" s="39">
        <v>12160</v>
      </c>
      <c r="AW330" s="39">
        <v>9920</v>
      </c>
      <c r="AX330" s="39">
        <v>7230</v>
      </c>
      <c r="AY330" s="39">
        <v>5040</v>
      </c>
      <c r="AZ330" s="39">
        <v>4900</v>
      </c>
      <c r="BA330" s="39">
        <v>990</v>
      </c>
      <c r="BB330" s="39" t="s">
        <v>334</v>
      </c>
      <c r="BC330" s="39">
        <v>47430</v>
      </c>
      <c r="BD330" s="39">
        <v>2430</v>
      </c>
      <c r="BE330" s="39">
        <v>4900</v>
      </c>
      <c r="BF330" s="39">
        <v>12370</v>
      </c>
      <c r="BG330" s="39">
        <v>10010</v>
      </c>
      <c r="BH330" s="39">
        <v>7270</v>
      </c>
      <c r="BI330" s="39">
        <v>5150</v>
      </c>
      <c r="BJ330" s="39">
        <v>4990</v>
      </c>
      <c r="BK330" s="39">
        <v>1000</v>
      </c>
      <c r="BL330" s="39" t="s">
        <v>334</v>
      </c>
      <c r="BM330" s="39">
        <v>48120</v>
      </c>
      <c r="BN330" s="39">
        <v>2530</v>
      </c>
      <c r="BO330" s="39">
        <v>4940</v>
      </c>
      <c r="BP330" s="39">
        <v>12400</v>
      </c>
      <c r="BQ330" s="39">
        <v>10160</v>
      </c>
      <c r="BR330" s="39">
        <v>7370</v>
      </c>
      <c r="BS330" s="39">
        <v>5210</v>
      </c>
      <c r="BT330" s="39">
        <v>5060</v>
      </c>
      <c r="BU330" s="39">
        <v>1010</v>
      </c>
      <c r="BV330" s="39" t="s">
        <v>334</v>
      </c>
      <c r="BW330" s="39">
        <v>48680</v>
      </c>
      <c r="BX330" s="39">
        <v>2610</v>
      </c>
      <c r="BY330" s="39">
        <v>4910</v>
      </c>
      <c r="BZ330" s="39">
        <v>12410</v>
      </c>
      <c r="CA330" s="39">
        <v>10360</v>
      </c>
      <c r="CB330" s="39">
        <v>7520</v>
      </c>
      <c r="CC330" s="39">
        <v>5310</v>
      </c>
      <c r="CD330" s="39">
        <v>5150</v>
      </c>
      <c r="CE330" s="39">
        <v>1010</v>
      </c>
      <c r="CF330" s="39" t="s">
        <v>334</v>
      </c>
      <c r="CG330" s="39">
        <v>49280</v>
      </c>
      <c r="CH330" s="39">
        <v>2560</v>
      </c>
      <c r="CI330" s="39">
        <v>4910</v>
      </c>
      <c r="CJ330" s="39">
        <v>12470</v>
      </c>
      <c r="CK330" s="39">
        <v>10460</v>
      </c>
      <c r="CL330" s="39">
        <v>7570</v>
      </c>
      <c r="CM330" s="39">
        <v>5350</v>
      </c>
      <c r="CN330" s="39">
        <v>5190</v>
      </c>
      <c r="CO330" s="39">
        <v>1020</v>
      </c>
      <c r="CP330" s="39" t="s">
        <v>334</v>
      </c>
      <c r="CQ330" s="39">
        <v>49520</v>
      </c>
      <c r="CR330" s="39">
        <v>2600</v>
      </c>
      <c r="CS330" s="39">
        <v>4890</v>
      </c>
      <c r="CT330" s="39">
        <v>12590</v>
      </c>
      <c r="CU330" s="39">
        <v>10560</v>
      </c>
      <c r="CV330" s="39">
        <v>7630</v>
      </c>
      <c r="CW330" s="39">
        <v>5420</v>
      </c>
      <c r="CX330" s="39">
        <v>5210</v>
      </c>
      <c r="CY330" s="39">
        <v>1030</v>
      </c>
      <c r="CZ330" s="39" t="s">
        <v>334</v>
      </c>
      <c r="DA330" s="39">
        <v>49930</v>
      </c>
      <c r="DB330" s="39">
        <v>2670</v>
      </c>
      <c r="DC330" s="39">
        <v>4960</v>
      </c>
      <c r="DD330" s="39">
        <v>12700</v>
      </c>
      <c r="DE330" s="39">
        <v>10570</v>
      </c>
      <c r="DF330" s="39">
        <v>7670</v>
      </c>
      <c r="DG330" s="39">
        <v>5430</v>
      </c>
      <c r="DH330" s="39">
        <v>5280</v>
      </c>
      <c r="DI330" s="39">
        <v>1040</v>
      </c>
      <c r="DJ330" s="39" t="s">
        <v>334</v>
      </c>
      <c r="DK330" s="39">
        <v>50320</v>
      </c>
      <c r="DL330" s="39">
        <v>2680</v>
      </c>
      <c r="DM330" s="39">
        <v>4990</v>
      </c>
      <c r="DN330" s="39">
        <v>12780</v>
      </c>
      <c r="DO330" s="39">
        <v>10680</v>
      </c>
      <c r="DP330" s="39">
        <v>7740</v>
      </c>
      <c r="DQ330" s="39">
        <v>5480</v>
      </c>
      <c r="DR330" s="39">
        <v>5360</v>
      </c>
      <c r="DS330" s="39">
        <v>1030</v>
      </c>
      <c r="DT330" s="39" t="s">
        <v>334</v>
      </c>
      <c r="DU330" s="39">
        <v>50730</v>
      </c>
      <c r="DV330" s="39">
        <v>2710</v>
      </c>
      <c r="DW330" s="39">
        <v>5020</v>
      </c>
      <c r="DX330" s="39">
        <v>12880</v>
      </c>
      <c r="DY330" s="39">
        <v>10790</v>
      </c>
      <c r="DZ330" s="39">
        <v>7810</v>
      </c>
      <c r="EA330" s="39">
        <v>5520</v>
      </c>
      <c r="EB330" s="39">
        <v>5430</v>
      </c>
      <c r="EC330" s="39">
        <v>1030</v>
      </c>
      <c r="ED330" s="39" t="s">
        <v>334</v>
      </c>
      <c r="EE330" s="39">
        <v>51180</v>
      </c>
      <c r="EF330" s="39">
        <v>2730</v>
      </c>
      <c r="EG330" s="39">
        <v>5150</v>
      </c>
      <c r="EH330" s="39">
        <v>12970</v>
      </c>
      <c r="EI330" s="39">
        <v>10880</v>
      </c>
      <c r="EJ330" s="39">
        <v>7930</v>
      </c>
      <c r="EK330" s="39">
        <v>5580</v>
      </c>
      <c r="EL330" s="39">
        <v>5470</v>
      </c>
      <c r="EM330" s="39">
        <v>1050</v>
      </c>
      <c r="EN330" s="39" t="s">
        <v>334</v>
      </c>
      <c r="EO330" s="39">
        <v>51750</v>
      </c>
      <c r="EP330" s="39">
        <v>2860</v>
      </c>
      <c r="EQ330" s="39">
        <v>5220</v>
      </c>
      <c r="ER330" s="39">
        <v>13050</v>
      </c>
      <c r="ES330" s="39">
        <v>10990</v>
      </c>
      <c r="ET330" s="39">
        <v>7950</v>
      </c>
      <c r="EU330" s="39">
        <v>5600</v>
      </c>
      <c r="EV330" s="39">
        <v>5490</v>
      </c>
      <c r="EW330" s="39">
        <v>1060</v>
      </c>
      <c r="EX330" s="39" t="s">
        <v>334</v>
      </c>
      <c r="EY330" s="39">
        <v>52230</v>
      </c>
      <c r="EZ330" s="39">
        <v>2900</v>
      </c>
      <c r="FA330" s="39">
        <v>5290</v>
      </c>
      <c r="FB330" s="39">
        <v>13170</v>
      </c>
      <c r="FC330" s="39">
        <v>11090</v>
      </c>
      <c r="FD330" s="39">
        <v>8060</v>
      </c>
      <c r="FE330" s="39">
        <v>5630</v>
      </c>
      <c r="FF330" s="39">
        <v>5520</v>
      </c>
      <c r="FG330" s="39">
        <v>1080</v>
      </c>
      <c r="FH330" s="39" t="s">
        <v>334</v>
      </c>
      <c r="FI330" s="39">
        <v>52730</v>
      </c>
      <c r="FJ330" s="39">
        <v>2990</v>
      </c>
      <c r="FK330" s="39">
        <v>5450</v>
      </c>
      <c r="FL330" s="39">
        <v>13320</v>
      </c>
      <c r="FM330" s="39">
        <v>11150</v>
      </c>
      <c r="FN330" s="39">
        <v>8140</v>
      </c>
      <c r="FO330" s="39">
        <v>5650</v>
      </c>
      <c r="FP330" s="39">
        <v>5530</v>
      </c>
      <c r="FQ330" s="39">
        <v>1110</v>
      </c>
      <c r="FR330" s="39" t="s">
        <v>334</v>
      </c>
      <c r="FS330" s="39">
        <v>53330</v>
      </c>
      <c r="FT330" s="39">
        <v>3080</v>
      </c>
      <c r="FU330" s="39">
        <v>5540</v>
      </c>
      <c r="FV330" s="39">
        <v>13390</v>
      </c>
      <c r="FW330" s="39">
        <v>11200</v>
      </c>
      <c r="FX330" s="39">
        <v>8170</v>
      </c>
      <c r="FY330" s="39">
        <v>5640</v>
      </c>
      <c r="FZ330" s="39">
        <v>5560</v>
      </c>
      <c r="GA330" s="39">
        <v>1130</v>
      </c>
      <c r="GB330" s="39" t="s">
        <v>334</v>
      </c>
      <c r="GC330" s="39">
        <v>53710</v>
      </c>
      <c r="GD330" s="39">
        <v>3110</v>
      </c>
      <c r="GE330" s="39">
        <v>5550</v>
      </c>
      <c r="GF330" s="39">
        <v>13480</v>
      </c>
      <c r="GG330" s="39">
        <v>11300</v>
      </c>
      <c r="GH330" s="39">
        <v>8260</v>
      </c>
      <c r="GI330" s="39">
        <v>5670</v>
      </c>
      <c r="GJ330" s="39">
        <v>5570</v>
      </c>
      <c r="GK330" s="39">
        <v>1160</v>
      </c>
      <c r="GL330" s="39" t="s">
        <v>334</v>
      </c>
      <c r="GM330" s="39">
        <v>54100</v>
      </c>
      <c r="GN330" s="39">
        <v>3130</v>
      </c>
      <c r="GO330" s="39">
        <v>5590</v>
      </c>
      <c r="GP330" s="39">
        <v>13580</v>
      </c>
      <c r="GQ330" s="39">
        <v>11400</v>
      </c>
      <c r="GR330" s="39">
        <v>8270</v>
      </c>
      <c r="GS330" s="39">
        <v>5670</v>
      </c>
      <c r="GT330" s="39">
        <v>5610</v>
      </c>
      <c r="GU330" s="39">
        <v>1180</v>
      </c>
      <c r="GV330" s="39" t="s">
        <v>334</v>
      </c>
      <c r="GW330" s="39">
        <v>54430</v>
      </c>
      <c r="GX330" s="39">
        <v>3180</v>
      </c>
      <c r="GY330" s="39">
        <v>5640</v>
      </c>
      <c r="GZ330" s="39">
        <v>13710</v>
      </c>
      <c r="HA330" s="39">
        <v>11430</v>
      </c>
      <c r="HB330" s="39">
        <v>8340</v>
      </c>
      <c r="HC330" s="39">
        <v>5710</v>
      </c>
      <c r="HD330" s="39">
        <v>5630</v>
      </c>
      <c r="HE330" s="39">
        <v>1190</v>
      </c>
      <c r="HF330" s="39" t="s">
        <v>334</v>
      </c>
      <c r="HG330" s="39">
        <v>54810</v>
      </c>
      <c r="HH330" s="39">
        <v>3210</v>
      </c>
      <c r="HI330" s="39">
        <v>5670</v>
      </c>
      <c r="HJ330" s="39">
        <v>13760</v>
      </c>
      <c r="HK330" s="39">
        <v>11510</v>
      </c>
      <c r="HL330" s="39">
        <v>8380</v>
      </c>
      <c r="HM330" s="39">
        <v>5740</v>
      </c>
      <c r="HN330" s="39">
        <v>5640</v>
      </c>
      <c r="HO330" s="39">
        <v>1210</v>
      </c>
      <c r="HP330" s="39" t="s">
        <v>334</v>
      </c>
      <c r="HQ330" s="39">
        <v>55130</v>
      </c>
      <c r="HR330" s="39">
        <v>3220</v>
      </c>
      <c r="HS330" s="39">
        <v>5700</v>
      </c>
      <c r="HT330" s="39">
        <v>13870</v>
      </c>
      <c r="HU330" s="39">
        <v>11540</v>
      </c>
      <c r="HV330" s="39">
        <v>8410</v>
      </c>
      <c r="HW330" s="39">
        <v>5780</v>
      </c>
      <c r="HX330" s="39">
        <v>5680</v>
      </c>
      <c r="HY330" s="39">
        <v>1240</v>
      </c>
      <c r="HZ330" s="39" t="s">
        <v>334</v>
      </c>
      <c r="IA330" s="39">
        <v>55440</v>
      </c>
      <c r="IB330" s="39">
        <v>3250</v>
      </c>
      <c r="IC330" s="39">
        <v>5860</v>
      </c>
      <c r="ID330" s="39">
        <v>14120</v>
      </c>
      <c r="IE330" s="39">
        <v>11630</v>
      </c>
      <c r="IF330" s="39">
        <v>8510</v>
      </c>
      <c r="IG330" s="39">
        <v>5850</v>
      </c>
      <c r="IH330" s="39">
        <v>5700</v>
      </c>
      <c r="II330" s="39">
        <v>1250</v>
      </c>
      <c r="IJ330" s="39" t="s">
        <v>334</v>
      </c>
      <c r="IK330" s="39">
        <v>56180</v>
      </c>
      <c r="IL330" s="39">
        <v>3280</v>
      </c>
      <c r="IM330" s="39">
        <v>5950</v>
      </c>
      <c r="IN330" s="39">
        <v>14250</v>
      </c>
      <c r="IO330" s="39">
        <v>11720</v>
      </c>
      <c r="IP330" s="39">
        <v>8580</v>
      </c>
      <c r="IQ330" s="39">
        <v>5890</v>
      </c>
      <c r="IR330" s="39">
        <v>5740</v>
      </c>
      <c r="IS330" s="39">
        <v>1270</v>
      </c>
      <c r="IT330" s="39" t="s">
        <v>334</v>
      </c>
      <c r="IU330" s="39">
        <v>56670</v>
      </c>
      <c r="IV330" s="39">
        <v>3300</v>
      </c>
      <c r="IW330" s="39">
        <v>6030</v>
      </c>
      <c r="IX330" s="39">
        <v>14400</v>
      </c>
      <c r="IY330" s="39">
        <v>11860</v>
      </c>
      <c r="IZ330" s="39">
        <v>8690</v>
      </c>
      <c r="JA330" s="39">
        <v>5930</v>
      </c>
      <c r="JB330" s="39">
        <v>5770</v>
      </c>
      <c r="JC330" s="39">
        <v>1280</v>
      </c>
      <c r="JD330" s="39" t="s">
        <v>334</v>
      </c>
      <c r="JE330" s="39">
        <v>57260</v>
      </c>
      <c r="JF330" s="39">
        <v>3330</v>
      </c>
      <c r="JG330" s="39">
        <v>6060</v>
      </c>
      <c r="JH330" s="39">
        <v>14500</v>
      </c>
      <c r="JI330" s="39">
        <v>11970</v>
      </c>
      <c r="JJ330" s="39">
        <v>8740</v>
      </c>
      <c r="JK330" s="39">
        <v>5970</v>
      </c>
      <c r="JL330" s="39">
        <v>5810</v>
      </c>
      <c r="JM330" s="39">
        <v>1290</v>
      </c>
      <c r="JN330" s="39" t="s">
        <v>334</v>
      </c>
      <c r="JO330" s="39">
        <v>57660</v>
      </c>
      <c r="JP330" s="39">
        <v>3310</v>
      </c>
      <c r="JQ330" s="39">
        <v>6160</v>
      </c>
      <c r="JR330" s="39">
        <v>14640</v>
      </c>
      <c r="JS330" s="39">
        <v>12080</v>
      </c>
      <c r="JT330" s="39">
        <v>8850</v>
      </c>
      <c r="JU330" s="39">
        <v>6040</v>
      </c>
      <c r="JV330" s="39">
        <v>5850</v>
      </c>
      <c r="JW330" s="39">
        <v>1310</v>
      </c>
      <c r="JX330" s="39" t="s">
        <v>334</v>
      </c>
      <c r="JY330" s="39">
        <v>58230</v>
      </c>
      <c r="JZ330" s="39">
        <v>3310</v>
      </c>
      <c r="KA330" s="39">
        <v>6210</v>
      </c>
      <c r="KB330" s="39">
        <v>14750</v>
      </c>
      <c r="KC330" s="39">
        <v>12230</v>
      </c>
      <c r="KD330" s="39">
        <v>8940</v>
      </c>
      <c r="KE330" s="39">
        <v>6090</v>
      </c>
      <c r="KF330" s="39">
        <v>5890</v>
      </c>
      <c r="KG330" s="39">
        <v>1310</v>
      </c>
      <c r="KH330" s="39" t="s">
        <v>334</v>
      </c>
      <c r="KI330" s="39">
        <v>58710</v>
      </c>
      <c r="KJ330" s="39">
        <v>3290</v>
      </c>
      <c r="KK330" s="39">
        <v>6290</v>
      </c>
      <c r="KL330" s="39">
        <v>14890</v>
      </c>
      <c r="KM330" s="39">
        <v>12460</v>
      </c>
      <c r="KN330" s="39">
        <v>9120</v>
      </c>
      <c r="KO330" s="39">
        <v>6170</v>
      </c>
      <c r="KP330" s="39">
        <v>5900</v>
      </c>
      <c r="KQ330" s="39">
        <v>1330</v>
      </c>
      <c r="KR330" s="39" t="s">
        <v>334</v>
      </c>
      <c r="KS330" s="39">
        <v>59450</v>
      </c>
      <c r="KT330" s="39">
        <v>3320</v>
      </c>
      <c r="KU330" s="39">
        <v>6340</v>
      </c>
      <c r="KV330" s="39">
        <v>15030</v>
      </c>
      <c r="KW330" s="39">
        <v>12720</v>
      </c>
      <c r="KX330" s="39">
        <v>9290</v>
      </c>
      <c r="KY330" s="39">
        <v>6290</v>
      </c>
      <c r="KZ330" s="39">
        <v>5940</v>
      </c>
      <c r="LA330" s="39">
        <v>1340</v>
      </c>
      <c r="LB330" s="39" t="s">
        <v>334</v>
      </c>
      <c r="LC330" s="39">
        <v>60280</v>
      </c>
      <c r="LD330" t="str">
        <f>INDEX(Lookup!$F$2:$F$375, MATCH(D330,Lookup!$A$2:$A$375,0))</f>
        <v>:</v>
      </c>
    </row>
    <row r="331" spans="2:316" ht="15" customHeight="1" x14ac:dyDescent="0.25">
      <c r="B331" s="1" t="s">
        <v>342</v>
      </c>
      <c r="C331" s="40">
        <v>3820</v>
      </c>
      <c r="D331" s="40" t="s">
        <v>989</v>
      </c>
      <c r="E331" s="37" t="s">
        <v>990</v>
      </c>
      <c r="F331" s="38">
        <v>500</v>
      </c>
      <c r="G331" s="38">
        <v>4420</v>
      </c>
      <c r="H331" s="38">
        <v>18620</v>
      </c>
      <c r="I331" s="38">
        <v>6900</v>
      </c>
      <c r="J331" s="38">
        <v>2930</v>
      </c>
      <c r="K331" s="38">
        <v>1730</v>
      </c>
      <c r="L331" s="38">
        <v>450</v>
      </c>
      <c r="M331" s="38" t="s">
        <v>390</v>
      </c>
      <c r="N331" s="38" t="s">
        <v>334</v>
      </c>
      <c r="O331" s="39">
        <v>35540</v>
      </c>
      <c r="P331" s="39">
        <v>480</v>
      </c>
      <c r="Q331" s="39">
        <v>4450</v>
      </c>
      <c r="R331" s="39">
        <v>18700</v>
      </c>
      <c r="S331" s="39">
        <v>7040</v>
      </c>
      <c r="T331" s="39">
        <v>2950</v>
      </c>
      <c r="U331" s="39">
        <v>1770</v>
      </c>
      <c r="V331" s="39">
        <v>440</v>
      </c>
      <c r="W331" s="39">
        <v>10</v>
      </c>
      <c r="X331" s="39" t="s">
        <v>334</v>
      </c>
      <c r="Y331" s="39">
        <v>35820</v>
      </c>
      <c r="Z331" s="39">
        <v>640</v>
      </c>
      <c r="AA331" s="39">
        <v>4770</v>
      </c>
      <c r="AB331" s="39">
        <v>18790</v>
      </c>
      <c r="AC331" s="39">
        <v>7260</v>
      </c>
      <c r="AD331" s="39">
        <v>3090</v>
      </c>
      <c r="AE331" s="39">
        <v>1810</v>
      </c>
      <c r="AF331" s="39">
        <v>410</v>
      </c>
      <c r="AG331" s="39">
        <v>10</v>
      </c>
      <c r="AH331" s="39" t="s">
        <v>334</v>
      </c>
      <c r="AI331" s="39">
        <v>36760</v>
      </c>
      <c r="AJ331" s="39">
        <v>670</v>
      </c>
      <c r="AK331" s="39">
        <v>4900</v>
      </c>
      <c r="AL331" s="39">
        <v>18920</v>
      </c>
      <c r="AM331" s="39">
        <v>7420</v>
      </c>
      <c r="AN331" s="39">
        <v>3190</v>
      </c>
      <c r="AO331" s="39">
        <v>1870</v>
      </c>
      <c r="AP331" s="39">
        <v>410</v>
      </c>
      <c r="AQ331" s="39">
        <v>10</v>
      </c>
      <c r="AR331" s="39" t="s">
        <v>334</v>
      </c>
      <c r="AS331" s="39">
        <v>37400</v>
      </c>
      <c r="AT331" s="39">
        <v>700</v>
      </c>
      <c r="AU331" s="39">
        <v>5090</v>
      </c>
      <c r="AV331" s="39">
        <v>19020</v>
      </c>
      <c r="AW331" s="39">
        <v>7570</v>
      </c>
      <c r="AX331" s="39">
        <v>3340</v>
      </c>
      <c r="AY331" s="39">
        <v>1920</v>
      </c>
      <c r="AZ331" s="39">
        <v>420</v>
      </c>
      <c r="BA331" s="39">
        <v>10</v>
      </c>
      <c r="BB331" s="39" t="s">
        <v>334</v>
      </c>
      <c r="BC331" s="39">
        <v>38070</v>
      </c>
      <c r="BD331" s="39">
        <v>710</v>
      </c>
      <c r="BE331" s="39">
        <v>5210</v>
      </c>
      <c r="BF331" s="39">
        <v>19130</v>
      </c>
      <c r="BG331" s="39">
        <v>7800</v>
      </c>
      <c r="BH331" s="39">
        <v>3530</v>
      </c>
      <c r="BI331" s="39">
        <v>2020</v>
      </c>
      <c r="BJ331" s="39">
        <v>430</v>
      </c>
      <c r="BK331" s="39">
        <v>10</v>
      </c>
      <c r="BL331" s="39" t="s">
        <v>334</v>
      </c>
      <c r="BM331" s="39">
        <v>38840</v>
      </c>
      <c r="BN331" s="39">
        <v>720</v>
      </c>
      <c r="BO331" s="39">
        <v>5280</v>
      </c>
      <c r="BP331" s="39">
        <v>19180</v>
      </c>
      <c r="BQ331" s="39">
        <v>7970</v>
      </c>
      <c r="BR331" s="39">
        <v>3620</v>
      </c>
      <c r="BS331" s="39">
        <v>2060</v>
      </c>
      <c r="BT331" s="39">
        <v>440</v>
      </c>
      <c r="BU331" s="39">
        <v>10</v>
      </c>
      <c r="BV331" s="39" t="s">
        <v>334</v>
      </c>
      <c r="BW331" s="39">
        <v>39280</v>
      </c>
      <c r="BX331" s="39">
        <v>740</v>
      </c>
      <c r="BY331" s="39">
        <v>5330</v>
      </c>
      <c r="BZ331" s="39">
        <v>19230</v>
      </c>
      <c r="CA331" s="39">
        <v>7970</v>
      </c>
      <c r="CB331" s="39">
        <v>3660</v>
      </c>
      <c r="CC331" s="39">
        <v>2110</v>
      </c>
      <c r="CD331" s="39">
        <v>450</v>
      </c>
      <c r="CE331" s="39">
        <v>10</v>
      </c>
      <c r="CF331" s="39" t="s">
        <v>334</v>
      </c>
      <c r="CG331" s="39">
        <v>39500</v>
      </c>
      <c r="CH331" s="39">
        <v>820</v>
      </c>
      <c r="CI331" s="39">
        <v>5450</v>
      </c>
      <c r="CJ331" s="39">
        <v>19260</v>
      </c>
      <c r="CK331" s="39">
        <v>8020</v>
      </c>
      <c r="CL331" s="39">
        <v>3670</v>
      </c>
      <c r="CM331" s="39">
        <v>2090</v>
      </c>
      <c r="CN331" s="39">
        <v>460</v>
      </c>
      <c r="CO331" s="39">
        <v>10</v>
      </c>
      <c r="CP331" s="39" t="s">
        <v>334</v>
      </c>
      <c r="CQ331" s="39">
        <v>39790</v>
      </c>
      <c r="CR331" s="39">
        <v>830</v>
      </c>
      <c r="CS331" s="39">
        <v>5510</v>
      </c>
      <c r="CT331" s="39">
        <v>19270</v>
      </c>
      <c r="CU331" s="39">
        <v>8030</v>
      </c>
      <c r="CV331" s="39">
        <v>3670</v>
      </c>
      <c r="CW331" s="39">
        <v>2090</v>
      </c>
      <c r="CX331" s="39">
        <v>470</v>
      </c>
      <c r="CY331" s="39">
        <v>10</v>
      </c>
      <c r="CZ331" s="39" t="s">
        <v>334</v>
      </c>
      <c r="DA331" s="39">
        <v>39870</v>
      </c>
      <c r="DB331" s="39">
        <v>830</v>
      </c>
      <c r="DC331" s="39">
        <v>5530</v>
      </c>
      <c r="DD331" s="39">
        <v>19300</v>
      </c>
      <c r="DE331" s="39">
        <v>8030</v>
      </c>
      <c r="DF331" s="39">
        <v>3670</v>
      </c>
      <c r="DG331" s="39">
        <v>2080</v>
      </c>
      <c r="DH331" s="39">
        <v>470</v>
      </c>
      <c r="DI331" s="39">
        <v>10</v>
      </c>
      <c r="DJ331" s="39" t="s">
        <v>334</v>
      </c>
      <c r="DK331" s="39">
        <v>39910</v>
      </c>
      <c r="DL331" s="39">
        <v>840</v>
      </c>
      <c r="DM331" s="39">
        <v>5570</v>
      </c>
      <c r="DN331" s="39">
        <v>19340</v>
      </c>
      <c r="DO331" s="39">
        <v>8040</v>
      </c>
      <c r="DP331" s="39">
        <v>3660</v>
      </c>
      <c r="DQ331" s="39">
        <v>2080</v>
      </c>
      <c r="DR331" s="39">
        <v>470</v>
      </c>
      <c r="DS331" s="39">
        <v>10</v>
      </c>
      <c r="DT331" s="39" t="s">
        <v>334</v>
      </c>
      <c r="DU331" s="39">
        <v>40000</v>
      </c>
      <c r="DV331" s="39">
        <v>850</v>
      </c>
      <c r="DW331" s="39">
        <v>5630</v>
      </c>
      <c r="DX331" s="39">
        <v>19430</v>
      </c>
      <c r="DY331" s="39">
        <v>8050</v>
      </c>
      <c r="DZ331" s="39">
        <v>3670</v>
      </c>
      <c r="EA331" s="39">
        <v>2090</v>
      </c>
      <c r="EB331" s="39">
        <v>460</v>
      </c>
      <c r="EC331" s="39">
        <v>10</v>
      </c>
      <c r="ED331" s="39" t="s">
        <v>334</v>
      </c>
      <c r="EE331" s="39">
        <v>40190</v>
      </c>
      <c r="EF331" s="39">
        <v>830</v>
      </c>
      <c r="EG331" s="39">
        <v>5650</v>
      </c>
      <c r="EH331" s="39">
        <v>19510</v>
      </c>
      <c r="EI331" s="39">
        <v>8060</v>
      </c>
      <c r="EJ331" s="39">
        <v>3680</v>
      </c>
      <c r="EK331" s="39">
        <v>2100</v>
      </c>
      <c r="EL331" s="39">
        <v>460</v>
      </c>
      <c r="EM331" s="39">
        <v>10</v>
      </c>
      <c r="EN331" s="39" t="s">
        <v>334</v>
      </c>
      <c r="EO331" s="39">
        <v>40310</v>
      </c>
      <c r="EP331" s="39">
        <v>800</v>
      </c>
      <c r="EQ331" s="39">
        <v>5740</v>
      </c>
      <c r="ER331" s="39">
        <v>19700</v>
      </c>
      <c r="ES331" s="39">
        <v>8140</v>
      </c>
      <c r="ET331" s="39">
        <v>3690</v>
      </c>
      <c r="EU331" s="39">
        <v>2120</v>
      </c>
      <c r="EV331" s="39">
        <v>450</v>
      </c>
      <c r="EW331" s="39">
        <v>10</v>
      </c>
      <c r="EX331" s="39" t="s">
        <v>334</v>
      </c>
      <c r="EY331" s="39">
        <v>40660</v>
      </c>
      <c r="EZ331" s="39">
        <v>810</v>
      </c>
      <c r="FA331" s="39">
        <v>6040</v>
      </c>
      <c r="FB331" s="39">
        <v>19950</v>
      </c>
      <c r="FC331" s="39">
        <v>8190</v>
      </c>
      <c r="FD331" s="39">
        <v>3680</v>
      </c>
      <c r="FE331" s="39">
        <v>2150</v>
      </c>
      <c r="FF331" s="39">
        <v>450</v>
      </c>
      <c r="FG331" s="39">
        <v>10</v>
      </c>
      <c r="FH331" s="39" t="s">
        <v>334</v>
      </c>
      <c r="FI331" s="39">
        <v>41260</v>
      </c>
      <c r="FJ331" s="39">
        <v>800</v>
      </c>
      <c r="FK331" s="39">
        <v>6270</v>
      </c>
      <c r="FL331" s="39">
        <v>20180</v>
      </c>
      <c r="FM331" s="39">
        <v>8290</v>
      </c>
      <c r="FN331" s="39">
        <v>3670</v>
      </c>
      <c r="FO331" s="39">
        <v>2170</v>
      </c>
      <c r="FP331" s="39">
        <v>450</v>
      </c>
      <c r="FQ331" s="39">
        <v>10</v>
      </c>
      <c r="FR331" s="39" t="s">
        <v>334</v>
      </c>
      <c r="FS331" s="39">
        <v>41840</v>
      </c>
      <c r="FT331" s="39">
        <v>800</v>
      </c>
      <c r="FU331" s="39">
        <v>6390</v>
      </c>
      <c r="FV331" s="39">
        <v>20540</v>
      </c>
      <c r="FW331" s="39">
        <v>8320</v>
      </c>
      <c r="FX331" s="39">
        <v>3660</v>
      </c>
      <c r="FY331" s="39">
        <v>2160</v>
      </c>
      <c r="FZ331" s="39">
        <v>450</v>
      </c>
      <c r="GA331" s="39">
        <v>10</v>
      </c>
      <c r="GB331" s="39" t="s">
        <v>334</v>
      </c>
      <c r="GC331" s="39">
        <v>42330</v>
      </c>
      <c r="GD331" s="39">
        <v>810</v>
      </c>
      <c r="GE331" s="39">
        <v>6480</v>
      </c>
      <c r="GF331" s="39">
        <v>20710</v>
      </c>
      <c r="GG331" s="39">
        <v>8340</v>
      </c>
      <c r="GH331" s="39">
        <v>3680</v>
      </c>
      <c r="GI331" s="39">
        <v>2160</v>
      </c>
      <c r="GJ331" s="39">
        <v>450</v>
      </c>
      <c r="GK331" s="39">
        <v>10</v>
      </c>
      <c r="GL331" s="39" t="s">
        <v>334</v>
      </c>
      <c r="GM331" s="39">
        <v>42640</v>
      </c>
      <c r="GN331" s="39">
        <v>830</v>
      </c>
      <c r="GO331" s="39">
        <v>6540</v>
      </c>
      <c r="GP331" s="39">
        <v>20900</v>
      </c>
      <c r="GQ331" s="39">
        <v>8350</v>
      </c>
      <c r="GR331" s="39">
        <v>3700</v>
      </c>
      <c r="GS331" s="39">
        <v>2160</v>
      </c>
      <c r="GT331" s="39">
        <v>450</v>
      </c>
      <c r="GU331" s="39">
        <v>10</v>
      </c>
      <c r="GV331" s="39" t="s">
        <v>334</v>
      </c>
      <c r="GW331" s="39">
        <v>42930</v>
      </c>
      <c r="GX331" s="39">
        <v>840</v>
      </c>
      <c r="GY331" s="39">
        <v>6550</v>
      </c>
      <c r="GZ331" s="39">
        <v>20920</v>
      </c>
      <c r="HA331" s="39">
        <v>8350</v>
      </c>
      <c r="HB331" s="39">
        <v>3710</v>
      </c>
      <c r="HC331" s="39">
        <v>2180</v>
      </c>
      <c r="HD331" s="39">
        <v>450</v>
      </c>
      <c r="HE331" s="39">
        <v>10</v>
      </c>
      <c r="HF331" s="39" t="s">
        <v>334</v>
      </c>
      <c r="HG331" s="39">
        <v>43000</v>
      </c>
      <c r="HH331" s="39">
        <v>850</v>
      </c>
      <c r="HI331" s="39">
        <v>6640</v>
      </c>
      <c r="HJ331" s="39">
        <v>20980</v>
      </c>
      <c r="HK331" s="39">
        <v>8370</v>
      </c>
      <c r="HL331" s="39">
        <v>3730</v>
      </c>
      <c r="HM331" s="39">
        <v>2170</v>
      </c>
      <c r="HN331" s="39">
        <v>450</v>
      </c>
      <c r="HO331" s="39">
        <v>10</v>
      </c>
      <c r="HP331" s="39" t="s">
        <v>334</v>
      </c>
      <c r="HQ331" s="39">
        <v>43210</v>
      </c>
      <c r="HR331" s="39">
        <v>870</v>
      </c>
      <c r="HS331" s="39">
        <v>6680</v>
      </c>
      <c r="HT331" s="39">
        <v>21070</v>
      </c>
      <c r="HU331" s="39">
        <v>8380</v>
      </c>
      <c r="HV331" s="39">
        <v>3740</v>
      </c>
      <c r="HW331" s="39">
        <v>2190</v>
      </c>
      <c r="HX331" s="39">
        <v>460</v>
      </c>
      <c r="HY331" s="39">
        <v>10</v>
      </c>
      <c r="HZ331" s="39" t="s">
        <v>334</v>
      </c>
      <c r="IA331" s="39">
        <v>43390</v>
      </c>
      <c r="IB331" s="39">
        <v>1000</v>
      </c>
      <c r="IC331" s="39">
        <v>6770</v>
      </c>
      <c r="ID331" s="39">
        <v>21180</v>
      </c>
      <c r="IE331" s="39">
        <v>8470</v>
      </c>
      <c r="IF331" s="39">
        <v>3760</v>
      </c>
      <c r="IG331" s="39">
        <v>2190</v>
      </c>
      <c r="IH331" s="39">
        <v>460</v>
      </c>
      <c r="II331" s="39">
        <v>10</v>
      </c>
      <c r="IJ331" s="39" t="s">
        <v>334</v>
      </c>
      <c r="IK331" s="39">
        <v>43840</v>
      </c>
      <c r="IL331" s="39">
        <v>1130</v>
      </c>
      <c r="IM331" s="39">
        <v>6910</v>
      </c>
      <c r="IN331" s="39">
        <v>21440</v>
      </c>
      <c r="IO331" s="39">
        <v>8540</v>
      </c>
      <c r="IP331" s="39">
        <v>3750</v>
      </c>
      <c r="IQ331" s="39">
        <v>2210</v>
      </c>
      <c r="IR331" s="39">
        <v>470</v>
      </c>
      <c r="IS331" s="39">
        <v>10</v>
      </c>
      <c r="IT331" s="39" t="s">
        <v>334</v>
      </c>
      <c r="IU331" s="39">
        <v>44450</v>
      </c>
      <c r="IV331" s="39">
        <v>1170</v>
      </c>
      <c r="IW331" s="39">
        <v>7040</v>
      </c>
      <c r="IX331" s="39">
        <v>21570</v>
      </c>
      <c r="IY331" s="39">
        <v>8620</v>
      </c>
      <c r="IZ331" s="39">
        <v>3760</v>
      </c>
      <c r="JA331" s="39">
        <v>2230</v>
      </c>
      <c r="JB331" s="39">
        <v>460</v>
      </c>
      <c r="JC331" s="39">
        <v>10</v>
      </c>
      <c r="JD331" s="39" t="s">
        <v>334</v>
      </c>
      <c r="JE331" s="39">
        <v>44840</v>
      </c>
      <c r="JF331" s="39">
        <v>1180</v>
      </c>
      <c r="JG331" s="39">
        <v>7170</v>
      </c>
      <c r="JH331" s="39">
        <v>21770</v>
      </c>
      <c r="JI331" s="39">
        <v>8750</v>
      </c>
      <c r="JJ331" s="39">
        <v>3780</v>
      </c>
      <c r="JK331" s="39">
        <v>2250</v>
      </c>
      <c r="JL331" s="39">
        <v>470</v>
      </c>
      <c r="JM331" s="39">
        <v>10</v>
      </c>
      <c r="JN331" s="39" t="s">
        <v>334</v>
      </c>
      <c r="JO331" s="39">
        <v>45370</v>
      </c>
      <c r="JP331" s="39">
        <v>1220</v>
      </c>
      <c r="JQ331" s="39">
        <v>7270</v>
      </c>
      <c r="JR331" s="39">
        <v>22060</v>
      </c>
      <c r="JS331" s="39">
        <v>8860</v>
      </c>
      <c r="JT331" s="39">
        <v>3790</v>
      </c>
      <c r="JU331" s="39">
        <v>2270</v>
      </c>
      <c r="JV331" s="39">
        <v>470</v>
      </c>
      <c r="JW331" s="39">
        <v>10</v>
      </c>
      <c r="JX331" s="39" t="s">
        <v>334</v>
      </c>
      <c r="JY331" s="39">
        <v>45940</v>
      </c>
      <c r="JZ331" s="39">
        <v>1280</v>
      </c>
      <c r="KA331" s="39">
        <v>7470</v>
      </c>
      <c r="KB331" s="39">
        <v>22150</v>
      </c>
      <c r="KC331" s="39">
        <v>8960</v>
      </c>
      <c r="KD331" s="39">
        <v>3810</v>
      </c>
      <c r="KE331" s="39">
        <v>2290</v>
      </c>
      <c r="KF331" s="39">
        <v>470</v>
      </c>
      <c r="KG331" s="39">
        <v>10</v>
      </c>
      <c r="KH331" s="39" t="s">
        <v>334</v>
      </c>
      <c r="KI331" s="39">
        <v>46440</v>
      </c>
      <c r="KJ331" s="39">
        <v>1300</v>
      </c>
      <c r="KK331" s="39">
        <v>7560</v>
      </c>
      <c r="KL331" s="39">
        <v>22350</v>
      </c>
      <c r="KM331" s="39">
        <v>9040</v>
      </c>
      <c r="KN331" s="39">
        <v>3810</v>
      </c>
      <c r="KO331" s="39">
        <v>2310</v>
      </c>
      <c r="KP331" s="39">
        <v>480</v>
      </c>
      <c r="KQ331" s="39">
        <v>10</v>
      </c>
      <c r="KR331" s="39" t="s">
        <v>334</v>
      </c>
      <c r="KS331" s="39">
        <v>46850</v>
      </c>
      <c r="KT331" s="39">
        <v>1310</v>
      </c>
      <c r="KU331" s="39">
        <v>7630</v>
      </c>
      <c r="KV331" s="39">
        <v>22460</v>
      </c>
      <c r="KW331" s="39">
        <v>9070</v>
      </c>
      <c r="KX331" s="39">
        <v>3810</v>
      </c>
      <c r="KY331" s="39">
        <v>2320</v>
      </c>
      <c r="KZ331" s="39">
        <v>480</v>
      </c>
      <c r="LA331" s="39">
        <v>10</v>
      </c>
      <c r="LB331" s="39" t="s">
        <v>334</v>
      </c>
      <c r="LC331" s="39">
        <v>47080</v>
      </c>
      <c r="LD331" t="str">
        <f>INDEX(Lookup!$F$2:$F$375, MATCH(D331,Lookup!$A$2:$A$375,0))</f>
        <v>:</v>
      </c>
    </row>
    <row r="332" spans="2:316" ht="15" customHeight="1" x14ac:dyDescent="0.25">
      <c r="B332" s="1" t="s">
        <v>342</v>
      </c>
      <c r="C332" s="42">
        <v>3825</v>
      </c>
      <c r="D332" s="42" t="s">
        <v>991</v>
      </c>
      <c r="E332" s="37" t="s">
        <v>992</v>
      </c>
      <c r="F332" s="38">
        <v>1550</v>
      </c>
      <c r="G332" s="38">
        <v>4300</v>
      </c>
      <c r="H332" s="38">
        <v>10070</v>
      </c>
      <c r="I332" s="38">
        <v>9620</v>
      </c>
      <c r="J332" s="38">
        <v>8810</v>
      </c>
      <c r="K332" s="38">
        <v>5870</v>
      </c>
      <c r="L332" s="38">
        <v>5940</v>
      </c>
      <c r="M332" s="38">
        <v>710</v>
      </c>
      <c r="N332" s="38" t="s">
        <v>334</v>
      </c>
      <c r="O332" s="39">
        <v>46860</v>
      </c>
      <c r="P332" s="39">
        <v>1590</v>
      </c>
      <c r="Q332" s="39">
        <v>4410</v>
      </c>
      <c r="R332" s="39">
        <v>10160</v>
      </c>
      <c r="S332" s="39">
        <v>9720</v>
      </c>
      <c r="T332" s="39">
        <v>8950</v>
      </c>
      <c r="U332" s="39">
        <v>5910</v>
      </c>
      <c r="V332" s="39">
        <v>5830</v>
      </c>
      <c r="W332" s="39">
        <v>700</v>
      </c>
      <c r="X332" s="39" t="s">
        <v>334</v>
      </c>
      <c r="Y332" s="39">
        <v>47270</v>
      </c>
      <c r="Z332" s="39">
        <v>1690</v>
      </c>
      <c r="AA332" s="39">
        <v>4600</v>
      </c>
      <c r="AB332" s="39">
        <v>10280</v>
      </c>
      <c r="AC332" s="39">
        <v>10270</v>
      </c>
      <c r="AD332" s="39">
        <v>8850</v>
      </c>
      <c r="AE332" s="39">
        <v>6090</v>
      </c>
      <c r="AF332" s="39">
        <v>5710</v>
      </c>
      <c r="AG332" s="39">
        <v>660</v>
      </c>
      <c r="AH332" s="39" t="s">
        <v>334</v>
      </c>
      <c r="AI332" s="39">
        <v>48150</v>
      </c>
      <c r="AJ332" s="39">
        <v>1750</v>
      </c>
      <c r="AK332" s="39">
        <v>4740</v>
      </c>
      <c r="AL332" s="39">
        <v>10360</v>
      </c>
      <c r="AM332" s="39">
        <v>10420</v>
      </c>
      <c r="AN332" s="39">
        <v>8900</v>
      </c>
      <c r="AO332" s="39">
        <v>6290</v>
      </c>
      <c r="AP332" s="39">
        <v>5750</v>
      </c>
      <c r="AQ332" s="39">
        <v>670</v>
      </c>
      <c r="AR332" s="39" t="s">
        <v>334</v>
      </c>
      <c r="AS332" s="39">
        <v>48890</v>
      </c>
      <c r="AT332" s="39">
        <v>1720</v>
      </c>
      <c r="AU332" s="39">
        <v>4760</v>
      </c>
      <c r="AV332" s="39">
        <v>10390</v>
      </c>
      <c r="AW332" s="39">
        <v>10590</v>
      </c>
      <c r="AX332" s="39">
        <v>8970</v>
      </c>
      <c r="AY332" s="39">
        <v>6480</v>
      </c>
      <c r="AZ332" s="39">
        <v>5870</v>
      </c>
      <c r="BA332" s="39">
        <v>680</v>
      </c>
      <c r="BB332" s="39" t="s">
        <v>334</v>
      </c>
      <c r="BC332" s="39">
        <v>49460</v>
      </c>
      <c r="BD332" s="39">
        <v>1770</v>
      </c>
      <c r="BE332" s="39">
        <v>4800</v>
      </c>
      <c r="BF332" s="39">
        <v>10450</v>
      </c>
      <c r="BG332" s="39">
        <v>10840</v>
      </c>
      <c r="BH332" s="39">
        <v>9030</v>
      </c>
      <c r="BI332" s="39">
        <v>6630</v>
      </c>
      <c r="BJ332" s="39">
        <v>6020</v>
      </c>
      <c r="BK332" s="39">
        <v>690</v>
      </c>
      <c r="BL332" s="39" t="s">
        <v>334</v>
      </c>
      <c r="BM332" s="39">
        <v>50230</v>
      </c>
      <c r="BN332" s="39">
        <v>1830</v>
      </c>
      <c r="BO332" s="39">
        <v>4820</v>
      </c>
      <c r="BP332" s="39">
        <v>10470</v>
      </c>
      <c r="BQ332" s="39">
        <v>10920</v>
      </c>
      <c r="BR332" s="39">
        <v>9140</v>
      </c>
      <c r="BS332" s="39">
        <v>6770</v>
      </c>
      <c r="BT332" s="39">
        <v>6110</v>
      </c>
      <c r="BU332" s="39">
        <v>700</v>
      </c>
      <c r="BV332" s="39" t="s">
        <v>334</v>
      </c>
      <c r="BW332" s="39">
        <v>50750</v>
      </c>
      <c r="BX332" s="39">
        <v>1850</v>
      </c>
      <c r="BY332" s="39">
        <v>4810</v>
      </c>
      <c r="BZ332" s="39">
        <v>10540</v>
      </c>
      <c r="CA332" s="39">
        <v>11020</v>
      </c>
      <c r="CB332" s="39">
        <v>9250</v>
      </c>
      <c r="CC332" s="39">
        <v>6970</v>
      </c>
      <c r="CD332" s="39">
        <v>6310</v>
      </c>
      <c r="CE332" s="39">
        <v>710</v>
      </c>
      <c r="CF332" s="39" t="s">
        <v>334</v>
      </c>
      <c r="CG332" s="39">
        <v>51450</v>
      </c>
      <c r="CH332" s="39">
        <v>1870</v>
      </c>
      <c r="CI332" s="39">
        <v>4800</v>
      </c>
      <c r="CJ332" s="39">
        <v>10590</v>
      </c>
      <c r="CK332" s="39">
        <v>11080</v>
      </c>
      <c r="CL332" s="39">
        <v>9330</v>
      </c>
      <c r="CM332" s="39">
        <v>7050</v>
      </c>
      <c r="CN332" s="39">
        <v>6400</v>
      </c>
      <c r="CO332" s="39">
        <v>720</v>
      </c>
      <c r="CP332" s="39" t="s">
        <v>334</v>
      </c>
      <c r="CQ332" s="39">
        <v>51830</v>
      </c>
      <c r="CR332" s="39">
        <v>1930</v>
      </c>
      <c r="CS332" s="39">
        <v>4820</v>
      </c>
      <c r="CT332" s="39">
        <v>10590</v>
      </c>
      <c r="CU332" s="39">
        <v>11160</v>
      </c>
      <c r="CV332" s="39">
        <v>9470</v>
      </c>
      <c r="CW332" s="39">
        <v>7100</v>
      </c>
      <c r="CX332" s="39">
        <v>6530</v>
      </c>
      <c r="CY332" s="39">
        <v>720</v>
      </c>
      <c r="CZ332" s="39" t="s">
        <v>334</v>
      </c>
      <c r="DA332" s="39">
        <v>52320</v>
      </c>
      <c r="DB332" s="39">
        <v>1930</v>
      </c>
      <c r="DC332" s="39">
        <v>4840</v>
      </c>
      <c r="DD332" s="39">
        <v>10710</v>
      </c>
      <c r="DE332" s="39">
        <v>11280</v>
      </c>
      <c r="DF332" s="39">
        <v>9590</v>
      </c>
      <c r="DG332" s="39">
        <v>7160</v>
      </c>
      <c r="DH332" s="39">
        <v>6650</v>
      </c>
      <c r="DI332" s="39">
        <v>720</v>
      </c>
      <c r="DJ332" s="39" t="s">
        <v>334</v>
      </c>
      <c r="DK332" s="39">
        <v>52890</v>
      </c>
      <c r="DL332" s="39">
        <v>1990</v>
      </c>
      <c r="DM332" s="39">
        <v>4890</v>
      </c>
      <c r="DN332" s="39">
        <v>10760</v>
      </c>
      <c r="DO332" s="39">
        <v>11410</v>
      </c>
      <c r="DP332" s="39">
        <v>9700</v>
      </c>
      <c r="DQ332" s="39">
        <v>7270</v>
      </c>
      <c r="DR332" s="39">
        <v>6710</v>
      </c>
      <c r="DS332" s="39">
        <v>730</v>
      </c>
      <c r="DT332" s="39" t="s">
        <v>334</v>
      </c>
      <c r="DU332" s="39">
        <v>53450</v>
      </c>
      <c r="DV332" s="39">
        <v>2040</v>
      </c>
      <c r="DW332" s="39">
        <v>4910</v>
      </c>
      <c r="DX332" s="39">
        <v>10820</v>
      </c>
      <c r="DY332" s="39">
        <v>11610</v>
      </c>
      <c r="DZ332" s="39">
        <v>9770</v>
      </c>
      <c r="EA332" s="39">
        <v>7370</v>
      </c>
      <c r="EB332" s="39">
        <v>6760</v>
      </c>
      <c r="EC332" s="39">
        <v>730</v>
      </c>
      <c r="ED332" s="39" t="s">
        <v>334</v>
      </c>
      <c r="EE332" s="39">
        <v>54010</v>
      </c>
      <c r="EF332" s="39">
        <v>2100</v>
      </c>
      <c r="EG332" s="39">
        <v>5050</v>
      </c>
      <c r="EH332" s="39">
        <v>10960</v>
      </c>
      <c r="EI332" s="39">
        <v>11790</v>
      </c>
      <c r="EJ332" s="39">
        <v>9890</v>
      </c>
      <c r="EK332" s="39">
        <v>7380</v>
      </c>
      <c r="EL332" s="39">
        <v>6810</v>
      </c>
      <c r="EM332" s="39">
        <v>730</v>
      </c>
      <c r="EN332" s="39" t="s">
        <v>334</v>
      </c>
      <c r="EO332" s="39">
        <v>54700</v>
      </c>
      <c r="EP332" s="39">
        <v>2140</v>
      </c>
      <c r="EQ332" s="39">
        <v>5130</v>
      </c>
      <c r="ER332" s="39">
        <v>10990</v>
      </c>
      <c r="ES332" s="39">
        <v>11860</v>
      </c>
      <c r="ET332" s="39">
        <v>9910</v>
      </c>
      <c r="EU332" s="39">
        <v>7400</v>
      </c>
      <c r="EV332" s="39">
        <v>6830</v>
      </c>
      <c r="EW332" s="39">
        <v>730</v>
      </c>
      <c r="EX332" s="39" t="s">
        <v>334</v>
      </c>
      <c r="EY332" s="39">
        <v>55000</v>
      </c>
      <c r="EZ332" s="39">
        <v>2180</v>
      </c>
      <c r="FA332" s="39">
        <v>5250</v>
      </c>
      <c r="FB332" s="39">
        <v>11190</v>
      </c>
      <c r="FC332" s="39">
        <v>11880</v>
      </c>
      <c r="FD332" s="39">
        <v>9980</v>
      </c>
      <c r="FE332" s="39">
        <v>7410</v>
      </c>
      <c r="FF332" s="39">
        <v>6850</v>
      </c>
      <c r="FG332" s="39">
        <v>750</v>
      </c>
      <c r="FH332" s="39" t="s">
        <v>334</v>
      </c>
      <c r="FI332" s="39">
        <v>55490</v>
      </c>
      <c r="FJ332" s="39">
        <v>2180</v>
      </c>
      <c r="FK332" s="39">
        <v>5300</v>
      </c>
      <c r="FL332" s="39">
        <v>11350</v>
      </c>
      <c r="FM332" s="39">
        <v>11940</v>
      </c>
      <c r="FN332" s="39">
        <v>9990</v>
      </c>
      <c r="FO332" s="39">
        <v>7420</v>
      </c>
      <c r="FP332" s="39">
        <v>6860</v>
      </c>
      <c r="FQ332" s="39">
        <v>750</v>
      </c>
      <c r="FR332" s="39" t="s">
        <v>334</v>
      </c>
      <c r="FS332" s="39">
        <v>55790</v>
      </c>
      <c r="FT332" s="39">
        <v>2220</v>
      </c>
      <c r="FU332" s="39">
        <v>5370</v>
      </c>
      <c r="FV332" s="39">
        <v>11420</v>
      </c>
      <c r="FW332" s="39">
        <v>12000</v>
      </c>
      <c r="FX332" s="39">
        <v>10020</v>
      </c>
      <c r="FY332" s="39">
        <v>7450</v>
      </c>
      <c r="FZ332" s="39">
        <v>6870</v>
      </c>
      <c r="GA332" s="39">
        <v>750</v>
      </c>
      <c r="GB332" s="39" t="s">
        <v>334</v>
      </c>
      <c r="GC332" s="39">
        <v>56090</v>
      </c>
      <c r="GD332" s="39">
        <v>2160</v>
      </c>
      <c r="GE332" s="39">
        <v>5410</v>
      </c>
      <c r="GF332" s="39">
        <v>11460</v>
      </c>
      <c r="GG332" s="39">
        <v>12050</v>
      </c>
      <c r="GH332" s="39">
        <v>10030</v>
      </c>
      <c r="GI332" s="39">
        <v>7470</v>
      </c>
      <c r="GJ332" s="39">
        <v>6890</v>
      </c>
      <c r="GK332" s="39">
        <v>750</v>
      </c>
      <c r="GL332" s="39" t="s">
        <v>334</v>
      </c>
      <c r="GM332" s="39">
        <v>56230</v>
      </c>
      <c r="GN332" s="39">
        <v>2190</v>
      </c>
      <c r="GO332" s="39">
        <v>5440</v>
      </c>
      <c r="GP332" s="39">
        <v>11500</v>
      </c>
      <c r="GQ332" s="39">
        <v>12090</v>
      </c>
      <c r="GR332" s="39">
        <v>10050</v>
      </c>
      <c r="GS332" s="39">
        <v>7490</v>
      </c>
      <c r="GT332" s="39">
        <v>6920</v>
      </c>
      <c r="GU332" s="39">
        <v>760</v>
      </c>
      <c r="GV332" s="39" t="s">
        <v>334</v>
      </c>
      <c r="GW332" s="39">
        <v>56460</v>
      </c>
      <c r="GX332" s="39">
        <v>2220</v>
      </c>
      <c r="GY332" s="39">
        <v>5490</v>
      </c>
      <c r="GZ332" s="39">
        <v>11610</v>
      </c>
      <c r="HA332" s="39">
        <v>12260</v>
      </c>
      <c r="HB332" s="39">
        <v>10110</v>
      </c>
      <c r="HC332" s="39">
        <v>7550</v>
      </c>
      <c r="HD332" s="39">
        <v>6970</v>
      </c>
      <c r="HE332" s="39">
        <v>760</v>
      </c>
      <c r="HF332" s="39" t="s">
        <v>334</v>
      </c>
      <c r="HG332" s="39">
        <v>56970</v>
      </c>
      <c r="HH332" s="39">
        <v>2180</v>
      </c>
      <c r="HI332" s="39">
        <v>5550</v>
      </c>
      <c r="HJ332" s="39">
        <v>11810</v>
      </c>
      <c r="HK332" s="39">
        <v>12490</v>
      </c>
      <c r="HL332" s="39">
        <v>10170</v>
      </c>
      <c r="HM332" s="39">
        <v>7610</v>
      </c>
      <c r="HN332" s="39">
        <v>7030</v>
      </c>
      <c r="HO332" s="39">
        <v>770</v>
      </c>
      <c r="HP332" s="39" t="s">
        <v>334</v>
      </c>
      <c r="HQ332" s="39">
        <v>57610</v>
      </c>
      <c r="HR332" s="39">
        <v>2190</v>
      </c>
      <c r="HS332" s="39">
        <v>5640</v>
      </c>
      <c r="HT332" s="39">
        <v>12060</v>
      </c>
      <c r="HU332" s="39">
        <v>12710</v>
      </c>
      <c r="HV332" s="39">
        <v>10320</v>
      </c>
      <c r="HW332" s="39">
        <v>7680</v>
      </c>
      <c r="HX332" s="39">
        <v>7110</v>
      </c>
      <c r="HY332" s="39">
        <v>770</v>
      </c>
      <c r="HZ332" s="39" t="s">
        <v>334</v>
      </c>
      <c r="IA332" s="39">
        <v>58470</v>
      </c>
      <c r="IB332" s="39">
        <v>2230</v>
      </c>
      <c r="IC332" s="39">
        <v>5720</v>
      </c>
      <c r="ID332" s="39">
        <v>12330</v>
      </c>
      <c r="IE332" s="39">
        <v>13010</v>
      </c>
      <c r="IF332" s="39">
        <v>10580</v>
      </c>
      <c r="IG332" s="39">
        <v>7800</v>
      </c>
      <c r="IH332" s="39">
        <v>7270</v>
      </c>
      <c r="II332" s="39">
        <v>780</v>
      </c>
      <c r="IJ332" s="39" t="s">
        <v>334</v>
      </c>
      <c r="IK332" s="39">
        <v>59710</v>
      </c>
      <c r="IL332" s="39">
        <v>2270</v>
      </c>
      <c r="IM332" s="39">
        <v>5920</v>
      </c>
      <c r="IN332" s="39">
        <v>12600</v>
      </c>
      <c r="IO332" s="39">
        <v>13210</v>
      </c>
      <c r="IP332" s="39">
        <v>10640</v>
      </c>
      <c r="IQ332" s="39">
        <v>7880</v>
      </c>
      <c r="IR332" s="39">
        <v>7380</v>
      </c>
      <c r="IS332" s="39">
        <v>790</v>
      </c>
      <c r="IT332" s="39" t="s">
        <v>334</v>
      </c>
      <c r="IU332" s="39">
        <v>60690</v>
      </c>
      <c r="IV332" s="39">
        <v>2300</v>
      </c>
      <c r="IW332" s="39">
        <v>6150</v>
      </c>
      <c r="IX332" s="39">
        <v>12950</v>
      </c>
      <c r="IY332" s="39">
        <v>13370</v>
      </c>
      <c r="IZ332" s="39">
        <v>10790</v>
      </c>
      <c r="JA332" s="39">
        <v>7950</v>
      </c>
      <c r="JB332" s="39">
        <v>7450</v>
      </c>
      <c r="JC332" s="39">
        <v>800</v>
      </c>
      <c r="JD332" s="39" t="s">
        <v>334</v>
      </c>
      <c r="JE332" s="39">
        <v>61750</v>
      </c>
      <c r="JF332" s="39">
        <v>2330</v>
      </c>
      <c r="JG332" s="39">
        <v>6280</v>
      </c>
      <c r="JH332" s="39">
        <v>13170</v>
      </c>
      <c r="JI332" s="39">
        <v>13540</v>
      </c>
      <c r="JJ332" s="39">
        <v>10980</v>
      </c>
      <c r="JK332" s="39">
        <v>8020</v>
      </c>
      <c r="JL332" s="39">
        <v>7520</v>
      </c>
      <c r="JM332" s="39">
        <v>800</v>
      </c>
      <c r="JN332" s="39" t="s">
        <v>334</v>
      </c>
      <c r="JO332" s="39">
        <v>62650</v>
      </c>
      <c r="JP332" s="39">
        <v>2370</v>
      </c>
      <c r="JQ332" s="39">
        <v>6470</v>
      </c>
      <c r="JR332" s="39">
        <v>13470</v>
      </c>
      <c r="JS332" s="39">
        <v>13760</v>
      </c>
      <c r="JT332" s="39">
        <v>11150</v>
      </c>
      <c r="JU332" s="39">
        <v>8140</v>
      </c>
      <c r="JV332" s="39">
        <v>7670</v>
      </c>
      <c r="JW332" s="39">
        <v>810</v>
      </c>
      <c r="JX332" s="39" t="s">
        <v>334</v>
      </c>
      <c r="JY332" s="39">
        <v>63840</v>
      </c>
      <c r="JZ332" s="39">
        <v>2340</v>
      </c>
      <c r="KA332" s="39">
        <v>6540</v>
      </c>
      <c r="KB332" s="39">
        <v>13600</v>
      </c>
      <c r="KC332" s="39">
        <v>13940</v>
      </c>
      <c r="KD332" s="39">
        <v>11300</v>
      </c>
      <c r="KE332" s="39">
        <v>8230</v>
      </c>
      <c r="KF332" s="39">
        <v>7770</v>
      </c>
      <c r="KG332" s="39">
        <v>810</v>
      </c>
      <c r="KH332" s="39" t="s">
        <v>334</v>
      </c>
      <c r="KI332" s="39">
        <v>64520</v>
      </c>
      <c r="KJ332" s="39">
        <v>2360</v>
      </c>
      <c r="KK332" s="39">
        <v>6590</v>
      </c>
      <c r="KL332" s="39">
        <v>13730</v>
      </c>
      <c r="KM332" s="39">
        <v>14100</v>
      </c>
      <c r="KN332" s="39">
        <v>11410</v>
      </c>
      <c r="KO332" s="39">
        <v>8360</v>
      </c>
      <c r="KP332" s="39">
        <v>7880</v>
      </c>
      <c r="KQ332" s="39">
        <v>820</v>
      </c>
      <c r="KR332" s="39" t="s">
        <v>334</v>
      </c>
      <c r="KS332" s="39">
        <v>65230</v>
      </c>
      <c r="KT332" s="39">
        <v>2400</v>
      </c>
      <c r="KU332" s="39">
        <v>6700</v>
      </c>
      <c r="KV332" s="39">
        <v>13870</v>
      </c>
      <c r="KW332" s="39">
        <v>14250</v>
      </c>
      <c r="KX332" s="39">
        <v>11480</v>
      </c>
      <c r="KY332" s="39">
        <v>8460</v>
      </c>
      <c r="KZ332" s="39">
        <v>7980</v>
      </c>
      <c r="LA332" s="39">
        <v>830</v>
      </c>
      <c r="LB332" s="39" t="s">
        <v>334</v>
      </c>
      <c r="LC332" s="39">
        <v>65950</v>
      </c>
      <c r="LD332" t="str">
        <f>INDEX(Lookup!$F$2:$F$375, MATCH(D332,Lookup!$A$2:$A$375,0))</f>
        <v>:</v>
      </c>
    </row>
    <row r="333" spans="2:316" ht="15" customHeight="1" x14ac:dyDescent="0.25">
      <c r="B333" s="1" t="s">
        <v>342</v>
      </c>
      <c r="C333" s="42">
        <v>3830</v>
      </c>
      <c r="D333" s="42" t="s">
        <v>993</v>
      </c>
      <c r="E333" s="37" t="s">
        <v>994</v>
      </c>
      <c r="F333" s="38">
        <v>1140</v>
      </c>
      <c r="G333" s="38">
        <v>4780</v>
      </c>
      <c r="H333" s="38">
        <v>10680</v>
      </c>
      <c r="I333" s="38">
        <v>13740</v>
      </c>
      <c r="J333" s="38">
        <v>8840</v>
      </c>
      <c r="K333" s="38">
        <v>7250</v>
      </c>
      <c r="L333" s="38">
        <v>3600</v>
      </c>
      <c r="M333" s="38">
        <v>290</v>
      </c>
      <c r="N333" s="38" t="s">
        <v>334</v>
      </c>
      <c r="O333" s="39">
        <v>50320</v>
      </c>
      <c r="P333" s="39">
        <v>1130</v>
      </c>
      <c r="Q333" s="39">
        <v>4850</v>
      </c>
      <c r="R333" s="39">
        <v>10770</v>
      </c>
      <c r="S333" s="39">
        <v>13880</v>
      </c>
      <c r="T333" s="39">
        <v>8900</v>
      </c>
      <c r="U333" s="39">
        <v>7140</v>
      </c>
      <c r="V333" s="39">
        <v>3670</v>
      </c>
      <c r="W333" s="39">
        <v>320</v>
      </c>
      <c r="X333" s="39" t="s">
        <v>334</v>
      </c>
      <c r="Y333" s="39">
        <v>50650</v>
      </c>
      <c r="Z333" s="39">
        <v>1310</v>
      </c>
      <c r="AA333" s="39">
        <v>4960</v>
      </c>
      <c r="AB333" s="39">
        <v>11030</v>
      </c>
      <c r="AC333" s="39">
        <v>14030</v>
      </c>
      <c r="AD333" s="39">
        <v>9050</v>
      </c>
      <c r="AE333" s="39">
        <v>7060</v>
      </c>
      <c r="AF333" s="39">
        <v>3540</v>
      </c>
      <c r="AG333" s="39">
        <v>290</v>
      </c>
      <c r="AH333" s="39" t="s">
        <v>334</v>
      </c>
      <c r="AI333" s="39">
        <v>51260</v>
      </c>
      <c r="AJ333" s="39">
        <v>1390</v>
      </c>
      <c r="AK333" s="39">
        <v>5070</v>
      </c>
      <c r="AL333" s="39">
        <v>11080</v>
      </c>
      <c r="AM333" s="39">
        <v>14050</v>
      </c>
      <c r="AN333" s="39">
        <v>9100</v>
      </c>
      <c r="AO333" s="39">
        <v>7080</v>
      </c>
      <c r="AP333" s="39">
        <v>3540</v>
      </c>
      <c r="AQ333" s="39">
        <v>280</v>
      </c>
      <c r="AR333" s="39" t="s">
        <v>334</v>
      </c>
      <c r="AS333" s="39">
        <v>51600</v>
      </c>
      <c r="AT333" s="39">
        <v>1460</v>
      </c>
      <c r="AU333" s="39">
        <v>5140</v>
      </c>
      <c r="AV333" s="39">
        <v>11170</v>
      </c>
      <c r="AW333" s="39">
        <v>14210</v>
      </c>
      <c r="AX333" s="39">
        <v>9240</v>
      </c>
      <c r="AY333" s="39">
        <v>7160</v>
      </c>
      <c r="AZ333" s="39">
        <v>3600</v>
      </c>
      <c r="BA333" s="39">
        <v>290</v>
      </c>
      <c r="BB333" s="39" t="s">
        <v>334</v>
      </c>
      <c r="BC333" s="39">
        <v>52260</v>
      </c>
      <c r="BD333" s="39">
        <v>1540</v>
      </c>
      <c r="BE333" s="39">
        <v>5130</v>
      </c>
      <c r="BF333" s="39">
        <v>11270</v>
      </c>
      <c r="BG333" s="39">
        <v>14310</v>
      </c>
      <c r="BH333" s="39">
        <v>9440</v>
      </c>
      <c r="BI333" s="39">
        <v>7290</v>
      </c>
      <c r="BJ333" s="39">
        <v>3690</v>
      </c>
      <c r="BK333" s="39">
        <v>290</v>
      </c>
      <c r="BL333" s="39" t="s">
        <v>334</v>
      </c>
      <c r="BM333" s="39">
        <v>52960</v>
      </c>
      <c r="BN333" s="39">
        <v>1550</v>
      </c>
      <c r="BO333" s="39">
        <v>5190</v>
      </c>
      <c r="BP333" s="39">
        <v>11320</v>
      </c>
      <c r="BQ333" s="39">
        <v>14440</v>
      </c>
      <c r="BR333" s="39">
        <v>9510</v>
      </c>
      <c r="BS333" s="39">
        <v>7370</v>
      </c>
      <c r="BT333" s="39">
        <v>3740</v>
      </c>
      <c r="BU333" s="39">
        <v>300</v>
      </c>
      <c r="BV333" s="39" t="s">
        <v>334</v>
      </c>
      <c r="BW333" s="39">
        <v>53410</v>
      </c>
      <c r="BX333" s="39">
        <v>1550</v>
      </c>
      <c r="BY333" s="39">
        <v>5240</v>
      </c>
      <c r="BZ333" s="39">
        <v>11310</v>
      </c>
      <c r="CA333" s="39">
        <v>14450</v>
      </c>
      <c r="CB333" s="39">
        <v>9550</v>
      </c>
      <c r="CC333" s="39">
        <v>7420</v>
      </c>
      <c r="CD333" s="39">
        <v>3770</v>
      </c>
      <c r="CE333" s="39">
        <v>300</v>
      </c>
      <c r="CF333" s="39" t="s">
        <v>334</v>
      </c>
      <c r="CG333" s="39">
        <v>53600</v>
      </c>
      <c r="CH333" s="39">
        <v>1560</v>
      </c>
      <c r="CI333" s="39">
        <v>5270</v>
      </c>
      <c r="CJ333" s="39">
        <v>11310</v>
      </c>
      <c r="CK333" s="39">
        <v>14550</v>
      </c>
      <c r="CL333" s="39">
        <v>9600</v>
      </c>
      <c r="CM333" s="39">
        <v>7440</v>
      </c>
      <c r="CN333" s="39">
        <v>3810</v>
      </c>
      <c r="CO333" s="39">
        <v>310</v>
      </c>
      <c r="CP333" s="39" t="s">
        <v>334</v>
      </c>
      <c r="CQ333" s="39">
        <v>53870</v>
      </c>
      <c r="CR333" s="39">
        <v>1620</v>
      </c>
      <c r="CS333" s="39">
        <v>5310</v>
      </c>
      <c r="CT333" s="39">
        <v>11370</v>
      </c>
      <c r="CU333" s="39">
        <v>14600</v>
      </c>
      <c r="CV333" s="39">
        <v>9650</v>
      </c>
      <c r="CW333" s="39">
        <v>7440</v>
      </c>
      <c r="CX333" s="39">
        <v>3840</v>
      </c>
      <c r="CY333" s="39">
        <v>310</v>
      </c>
      <c r="CZ333" s="39" t="s">
        <v>334</v>
      </c>
      <c r="DA333" s="39">
        <v>54130</v>
      </c>
      <c r="DB333" s="39">
        <v>1660</v>
      </c>
      <c r="DC333" s="39">
        <v>5320</v>
      </c>
      <c r="DD333" s="39">
        <v>11510</v>
      </c>
      <c r="DE333" s="39">
        <v>14700</v>
      </c>
      <c r="DF333" s="39">
        <v>9680</v>
      </c>
      <c r="DG333" s="39">
        <v>7460</v>
      </c>
      <c r="DH333" s="39">
        <v>3870</v>
      </c>
      <c r="DI333" s="39">
        <v>310</v>
      </c>
      <c r="DJ333" s="39" t="s">
        <v>334</v>
      </c>
      <c r="DK333" s="39">
        <v>54510</v>
      </c>
      <c r="DL333" s="39">
        <v>1700</v>
      </c>
      <c r="DM333" s="39">
        <v>5370</v>
      </c>
      <c r="DN333" s="39">
        <v>11590</v>
      </c>
      <c r="DO333" s="39">
        <v>14860</v>
      </c>
      <c r="DP333" s="39">
        <v>9740</v>
      </c>
      <c r="DQ333" s="39">
        <v>7510</v>
      </c>
      <c r="DR333" s="39">
        <v>3920</v>
      </c>
      <c r="DS333" s="39">
        <v>310</v>
      </c>
      <c r="DT333" s="39" t="s">
        <v>334</v>
      </c>
      <c r="DU333" s="39">
        <v>55000</v>
      </c>
      <c r="DV333" s="39">
        <v>1730</v>
      </c>
      <c r="DW333" s="39">
        <v>5430</v>
      </c>
      <c r="DX333" s="39">
        <v>11750</v>
      </c>
      <c r="DY333" s="39">
        <v>14980</v>
      </c>
      <c r="DZ333" s="39">
        <v>9830</v>
      </c>
      <c r="EA333" s="39">
        <v>7500</v>
      </c>
      <c r="EB333" s="39">
        <v>3940</v>
      </c>
      <c r="EC333" s="39">
        <v>320</v>
      </c>
      <c r="ED333" s="39" t="s">
        <v>334</v>
      </c>
      <c r="EE333" s="39">
        <v>55480</v>
      </c>
      <c r="EF333" s="39">
        <v>1750</v>
      </c>
      <c r="EG333" s="39">
        <v>5510</v>
      </c>
      <c r="EH333" s="39">
        <v>11840</v>
      </c>
      <c r="EI333" s="39">
        <v>15250</v>
      </c>
      <c r="EJ333" s="39">
        <v>9920</v>
      </c>
      <c r="EK333" s="39">
        <v>7500</v>
      </c>
      <c r="EL333" s="39">
        <v>3960</v>
      </c>
      <c r="EM333" s="39">
        <v>320</v>
      </c>
      <c r="EN333" s="39" t="s">
        <v>334</v>
      </c>
      <c r="EO333" s="39">
        <v>56030</v>
      </c>
      <c r="EP333" s="39">
        <v>1840</v>
      </c>
      <c r="EQ333" s="39">
        <v>5560</v>
      </c>
      <c r="ER333" s="39">
        <v>11960</v>
      </c>
      <c r="ES333" s="39">
        <v>15410</v>
      </c>
      <c r="ET333" s="39">
        <v>10030</v>
      </c>
      <c r="EU333" s="39">
        <v>7520</v>
      </c>
      <c r="EV333" s="39">
        <v>3960</v>
      </c>
      <c r="EW333" s="39">
        <v>320</v>
      </c>
      <c r="EX333" s="39" t="s">
        <v>334</v>
      </c>
      <c r="EY333" s="39">
        <v>56590</v>
      </c>
      <c r="EZ333" s="39">
        <v>1870</v>
      </c>
      <c r="FA333" s="39">
        <v>5630</v>
      </c>
      <c r="FB333" s="39">
        <v>12060</v>
      </c>
      <c r="FC333" s="39">
        <v>15490</v>
      </c>
      <c r="FD333" s="39">
        <v>10120</v>
      </c>
      <c r="FE333" s="39">
        <v>7540</v>
      </c>
      <c r="FF333" s="39">
        <v>4010</v>
      </c>
      <c r="FG333" s="39">
        <v>320</v>
      </c>
      <c r="FH333" s="39" t="s">
        <v>334</v>
      </c>
      <c r="FI333" s="39">
        <v>57040</v>
      </c>
      <c r="FJ333" s="39">
        <v>1860</v>
      </c>
      <c r="FK333" s="39">
        <v>5750</v>
      </c>
      <c r="FL333" s="39">
        <v>12280</v>
      </c>
      <c r="FM333" s="39">
        <v>15630</v>
      </c>
      <c r="FN333" s="39">
        <v>10150</v>
      </c>
      <c r="FO333" s="39">
        <v>7580</v>
      </c>
      <c r="FP333" s="39">
        <v>4010</v>
      </c>
      <c r="FQ333" s="39">
        <v>330</v>
      </c>
      <c r="FR333" s="39" t="s">
        <v>334</v>
      </c>
      <c r="FS333" s="39">
        <v>57580</v>
      </c>
      <c r="FT333" s="39">
        <v>1900</v>
      </c>
      <c r="FU333" s="39">
        <v>5830</v>
      </c>
      <c r="FV333" s="39">
        <v>12420</v>
      </c>
      <c r="FW333" s="39">
        <v>15730</v>
      </c>
      <c r="FX333" s="39">
        <v>10220</v>
      </c>
      <c r="FY333" s="39">
        <v>7550</v>
      </c>
      <c r="FZ333" s="39">
        <v>4050</v>
      </c>
      <c r="GA333" s="39">
        <v>330</v>
      </c>
      <c r="GB333" s="39" t="s">
        <v>334</v>
      </c>
      <c r="GC333" s="39">
        <v>58020</v>
      </c>
      <c r="GD333" s="39">
        <v>1910</v>
      </c>
      <c r="GE333" s="39">
        <v>5820</v>
      </c>
      <c r="GF333" s="39">
        <v>12430</v>
      </c>
      <c r="GG333" s="39">
        <v>15800</v>
      </c>
      <c r="GH333" s="39">
        <v>10230</v>
      </c>
      <c r="GI333" s="39">
        <v>7560</v>
      </c>
      <c r="GJ333" s="39">
        <v>4050</v>
      </c>
      <c r="GK333" s="39">
        <v>340</v>
      </c>
      <c r="GL333" s="39" t="s">
        <v>334</v>
      </c>
      <c r="GM333" s="39">
        <v>58140</v>
      </c>
      <c r="GN333" s="39">
        <v>1950</v>
      </c>
      <c r="GO333" s="39">
        <v>5910</v>
      </c>
      <c r="GP333" s="39">
        <v>12550</v>
      </c>
      <c r="GQ333" s="39">
        <v>15890</v>
      </c>
      <c r="GR333" s="39">
        <v>10330</v>
      </c>
      <c r="GS333" s="39">
        <v>7630</v>
      </c>
      <c r="GT333" s="39">
        <v>4050</v>
      </c>
      <c r="GU333" s="39">
        <v>350</v>
      </c>
      <c r="GV333" s="39" t="s">
        <v>334</v>
      </c>
      <c r="GW333" s="39">
        <v>58650</v>
      </c>
      <c r="GX333" s="39">
        <v>1970</v>
      </c>
      <c r="GY333" s="39">
        <v>6020</v>
      </c>
      <c r="GZ333" s="39">
        <v>12700</v>
      </c>
      <c r="HA333" s="39">
        <v>16050</v>
      </c>
      <c r="HB333" s="39">
        <v>10450</v>
      </c>
      <c r="HC333" s="39">
        <v>7690</v>
      </c>
      <c r="HD333" s="39">
        <v>4080</v>
      </c>
      <c r="HE333" s="39">
        <v>350</v>
      </c>
      <c r="HF333" s="39" t="s">
        <v>334</v>
      </c>
      <c r="HG333" s="39">
        <v>59310</v>
      </c>
      <c r="HH333" s="39">
        <v>2010</v>
      </c>
      <c r="HI333" s="39">
        <v>6160</v>
      </c>
      <c r="HJ333" s="39">
        <v>12850</v>
      </c>
      <c r="HK333" s="39">
        <v>16170</v>
      </c>
      <c r="HL333" s="39">
        <v>10530</v>
      </c>
      <c r="HM333" s="39">
        <v>7810</v>
      </c>
      <c r="HN333" s="39">
        <v>4120</v>
      </c>
      <c r="HO333" s="39">
        <v>360</v>
      </c>
      <c r="HP333" s="39" t="s">
        <v>334</v>
      </c>
      <c r="HQ333" s="39">
        <v>60010</v>
      </c>
      <c r="HR333" s="39">
        <v>2010</v>
      </c>
      <c r="HS333" s="39">
        <v>6190</v>
      </c>
      <c r="HT333" s="39">
        <v>12980</v>
      </c>
      <c r="HU333" s="39">
        <v>16330</v>
      </c>
      <c r="HV333" s="39">
        <v>10680</v>
      </c>
      <c r="HW333" s="39">
        <v>7920</v>
      </c>
      <c r="HX333" s="39">
        <v>4180</v>
      </c>
      <c r="HY333" s="39">
        <v>370</v>
      </c>
      <c r="HZ333" s="39" t="s">
        <v>334</v>
      </c>
      <c r="IA333" s="39">
        <v>60650</v>
      </c>
      <c r="IB333" s="39">
        <v>2040</v>
      </c>
      <c r="IC333" s="39">
        <v>6290</v>
      </c>
      <c r="ID333" s="39">
        <v>13170</v>
      </c>
      <c r="IE333" s="39">
        <v>16470</v>
      </c>
      <c r="IF333" s="39">
        <v>10830</v>
      </c>
      <c r="IG333" s="39">
        <v>8010</v>
      </c>
      <c r="IH333" s="39">
        <v>4270</v>
      </c>
      <c r="II333" s="39">
        <v>370</v>
      </c>
      <c r="IJ333" s="39" t="s">
        <v>334</v>
      </c>
      <c r="IK333" s="39">
        <v>61460</v>
      </c>
      <c r="IL333" s="39">
        <v>2060</v>
      </c>
      <c r="IM333" s="39">
        <v>6530</v>
      </c>
      <c r="IN333" s="39">
        <v>13510</v>
      </c>
      <c r="IO333" s="39">
        <v>16660</v>
      </c>
      <c r="IP333" s="39">
        <v>11000</v>
      </c>
      <c r="IQ333" s="39">
        <v>8120</v>
      </c>
      <c r="IR333" s="39">
        <v>4380</v>
      </c>
      <c r="IS333" s="39">
        <v>380</v>
      </c>
      <c r="IT333" s="39" t="s">
        <v>334</v>
      </c>
      <c r="IU333" s="39">
        <v>62630</v>
      </c>
      <c r="IV333" s="39">
        <v>2110</v>
      </c>
      <c r="IW333" s="39">
        <v>6620</v>
      </c>
      <c r="IX333" s="39">
        <v>13630</v>
      </c>
      <c r="IY333" s="39">
        <v>16690</v>
      </c>
      <c r="IZ333" s="39">
        <v>11070</v>
      </c>
      <c r="JA333" s="39">
        <v>8240</v>
      </c>
      <c r="JB333" s="39">
        <v>4470</v>
      </c>
      <c r="JC333" s="39">
        <v>390</v>
      </c>
      <c r="JD333" s="39" t="s">
        <v>334</v>
      </c>
      <c r="JE333" s="39">
        <v>63220</v>
      </c>
      <c r="JF333" s="39">
        <v>2130</v>
      </c>
      <c r="JG333" s="39">
        <v>6740</v>
      </c>
      <c r="JH333" s="39">
        <v>13830</v>
      </c>
      <c r="JI333" s="39">
        <v>16800</v>
      </c>
      <c r="JJ333" s="39">
        <v>11170</v>
      </c>
      <c r="JK333" s="39">
        <v>8370</v>
      </c>
      <c r="JL333" s="39">
        <v>4570</v>
      </c>
      <c r="JM333" s="39">
        <v>400</v>
      </c>
      <c r="JN333" s="39" t="s">
        <v>334</v>
      </c>
      <c r="JO333" s="39">
        <v>64000</v>
      </c>
      <c r="JP333" s="39">
        <v>2160</v>
      </c>
      <c r="JQ333" s="39">
        <v>6880</v>
      </c>
      <c r="JR333" s="39">
        <v>14080</v>
      </c>
      <c r="JS333" s="39">
        <v>16920</v>
      </c>
      <c r="JT333" s="39">
        <v>11370</v>
      </c>
      <c r="JU333" s="39">
        <v>8440</v>
      </c>
      <c r="JV333" s="39">
        <v>4660</v>
      </c>
      <c r="JW333" s="39">
        <v>400</v>
      </c>
      <c r="JX333" s="39" t="s">
        <v>334</v>
      </c>
      <c r="JY333" s="39">
        <v>64910</v>
      </c>
      <c r="JZ333" s="39">
        <v>2210</v>
      </c>
      <c r="KA333" s="39">
        <v>7010</v>
      </c>
      <c r="KB333" s="39">
        <v>14300</v>
      </c>
      <c r="KC333" s="39">
        <v>17130</v>
      </c>
      <c r="KD333" s="39">
        <v>11550</v>
      </c>
      <c r="KE333" s="39">
        <v>8570</v>
      </c>
      <c r="KF333" s="39">
        <v>4750</v>
      </c>
      <c r="KG333" s="39">
        <v>410</v>
      </c>
      <c r="KH333" s="39" t="s">
        <v>334</v>
      </c>
      <c r="KI333" s="39">
        <v>65920</v>
      </c>
      <c r="KJ333" s="39">
        <v>2230</v>
      </c>
      <c r="KK333" s="39">
        <v>7160</v>
      </c>
      <c r="KL333" s="39">
        <v>14570</v>
      </c>
      <c r="KM333" s="39">
        <v>17240</v>
      </c>
      <c r="KN333" s="39">
        <v>11700</v>
      </c>
      <c r="KO333" s="39">
        <v>8720</v>
      </c>
      <c r="KP333" s="39">
        <v>4820</v>
      </c>
      <c r="KQ333" s="39">
        <v>410</v>
      </c>
      <c r="KR333" s="39" t="s">
        <v>334</v>
      </c>
      <c r="KS333" s="39">
        <v>66840</v>
      </c>
      <c r="KT333" s="39">
        <v>2290</v>
      </c>
      <c r="KU333" s="39">
        <v>7560</v>
      </c>
      <c r="KV333" s="39">
        <v>14920</v>
      </c>
      <c r="KW333" s="39">
        <v>17570</v>
      </c>
      <c r="KX333" s="39">
        <v>11970</v>
      </c>
      <c r="KY333" s="39">
        <v>8930</v>
      </c>
      <c r="KZ333" s="39">
        <v>4910</v>
      </c>
      <c r="LA333" s="39">
        <v>430</v>
      </c>
      <c r="LB333" s="39" t="s">
        <v>334</v>
      </c>
      <c r="LC333" s="39">
        <v>68590</v>
      </c>
      <c r="LD333" t="str">
        <f>INDEX(Lookup!$F$2:$F$375, MATCH(D333,Lookup!$A$2:$A$375,0))</f>
        <v>:</v>
      </c>
    </row>
    <row r="334" spans="2:316" ht="15" customHeight="1" x14ac:dyDescent="0.25">
      <c r="B334" s="1" t="s">
        <v>342</v>
      </c>
      <c r="C334" s="42">
        <v>3835</v>
      </c>
      <c r="D334" s="42" t="s">
        <v>995</v>
      </c>
      <c r="E334" s="37" t="s">
        <v>996</v>
      </c>
      <c r="F334" s="38">
        <v>5510</v>
      </c>
      <c r="G334" s="38">
        <v>9340</v>
      </c>
      <c r="H334" s="38">
        <v>12750</v>
      </c>
      <c r="I334" s="38">
        <v>8630</v>
      </c>
      <c r="J334" s="38">
        <v>5260</v>
      </c>
      <c r="K334" s="38">
        <v>2310</v>
      </c>
      <c r="L334" s="38">
        <v>1010</v>
      </c>
      <c r="M334" s="38">
        <v>20</v>
      </c>
      <c r="N334" s="38" t="s">
        <v>334</v>
      </c>
      <c r="O334" s="39">
        <v>44820</v>
      </c>
      <c r="P334" s="39">
        <v>5500</v>
      </c>
      <c r="Q334" s="39">
        <v>9530</v>
      </c>
      <c r="R334" s="39">
        <v>12690</v>
      </c>
      <c r="S334" s="39">
        <v>8650</v>
      </c>
      <c r="T334" s="39">
        <v>5230</v>
      </c>
      <c r="U334" s="39">
        <v>2220</v>
      </c>
      <c r="V334" s="39">
        <v>980</v>
      </c>
      <c r="W334" s="39">
        <v>20</v>
      </c>
      <c r="X334" s="39" t="s">
        <v>334</v>
      </c>
      <c r="Y334" s="39">
        <v>44810</v>
      </c>
      <c r="Z334" s="39">
        <v>5760</v>
      </c>
      <c r="AA334" s="39">
        <v>9620</v>
      </c>
      <c r="AB334" s="39">
        <v>12550</v>
      </c>
      <c r="AC334" s="39">
        <v>8690</v>
      </c>
      <c r="AD334" s="39">
        <v>5220</v>
      </c>
      <c r="AE334" s="39">
        <v>2170</v>
      </c>
      <c r="AF334" s="39">
        <v>900</v>
      </c>
      <c r="AG334" s="39">
        <v>20</v>
      </c>
      <c r="AH334" s="39" t="s">
        <v>334</v>
      </c>
      <c r="AI334" s="39">
        <v>44940</v>
      </c>
      <c r="AJ334" s="39">
        <v>5920</v>
      </c>
      <c r="AK334" s="39">
        <v>9690</v>
      </c>
      <c r="AL334" s="39">
        <v>12480</v>
      </c>
      <c r="AM334" s="39">
        <v>8760</v>
      </c>
      <c r="AN334" s="39">
        <v>5120</v>
      </c>
      <c r="AO334" s="39">
        <v>2140</v>
      </c>
      <c r="AP334" s="39">
        <v>870</v>
      </c>
      <c r="AQ334" s="39">
        <v>20</v>
      </c>
      <c r="AR334" s="39" t="s">
        <v>334</v>
      </c>
      <c r="AS334" s="39">
        <v>44990</v>
      </c>
      <c r="AT334" s="39">
        <v>5940</v>
      </c>
      <c r="AU334" s="39">
        <v>9690</v>
      </c>
      <c r="AV334" s="39">
        <v>12540</v>
      </c>
      <c r="AW334" s="39">
        <v>8720</v>
      </c>
      <c r="AX334" s="39">
        <v>5130</v>
      </c>
      <c r="AY334" s="39">
        <v>2140</v>
      </c>
      <c r="AZ334" s="39">
        <v>870</v>
      </c>
      <c r="BA334" s="39">
        <v>20</v>
      </c>
      <c r="BB334" s="39" t="s">
        <v>334</v>
      </c>
      <c r="BC334" s="39">
        <v>45050</v>
      </c>
      <c r="BD334" s="39">
        <v>6000</v>
      </c>
      <c r="BE334" s="39">
        <v>9650</v>
      </c>
      <c r="BF334" s="39">
        <v>12550</v>
      </c>
      <c r="BG334" s="39">
        <v>8730</v>
      </c>
      <c r="BH334" s="39">
        <v>5140</v>
      </c>
      <c r="BI334" s="39">
        <v>2140</v>
      </c>
      <c r="BJ334" s="39">
        <v>860</v>
      </c>
      <c r="BK334" s="39">
        <v>20</v>
      </c>
      <c r="BL334" s="39" t="s">
        <v>334</v>
      </c>
      <c r="BM334" s="39">
        <v>45090</v>
      </c>
      <c r="BN334" s="39">
        <v>6060</v>
      </c>
      <c r="BO334" s="39">
        <v>9680</v>
      </c>
      <c r="BP334" s="39">
        <v>12640</v>
      </c>
      <c r="BQ334" s="39">
        <v>8770</v>
      </c>
      <c r="BR334" s="39">
        <v>5160</v>
      </c>
      <c r="BS334" s="39">
        <v>2150</v>
      </c>
      <c r="BT334" s="39">
        <v>870</v>
      </c>
      <c r="BU334" s="39">
        <v>30</v>
      </c>
      <c r="BV334" s="39" t="s">
        <v>334</v>
      </c>
      <c r="BW334" s="39">
        <v>45340</v>
      </c>
      <c r="BX334" s="39">
        <v>6080</v>
      </c>
      <c r="BY334" s="39">
        <v>9770</v>
      </c>
      <c r="BZ334" s="39">
        <v>12550</v>
      </c>
      <c r="CA334" s="39">
        <v>8780</v>
      </c>
      <c r="CB334" s="39">
        <v>5170</v>
      </c>
      <c r="CC334" s="39">
        <v>2160</v>
      </c>
      <c r="CD334" s="39">
        <v>870</v>
      </c>
      <c r="CE334" s="39">
        <v>20</v>
      </c>
      <c r="CF334" s="39" t="s">
        <v>334</v>
      </c>
      <c r="CG334" s="39">
        <v>45420</v>
      </c>
      <c r="CH334" s="39">
        <v>6130</v>
      </c>
      <c r="CI334" s="39">
        <v>9860</v>
      </c>
      <c r="CJ334" s="39">
        <v>12520</v>
      </c>
      <c r="CK334" s="39">
        <v>8830</v>
      </c>
      <c r="CL334" s="39">
        <v>5190</v>
      </c>
      <c r="CM334" s="39">
        <v>2190</v>
      </c>
      <c r="CN334" s="39">
        <v>870</v>
      </c>
      <c r="CO334" s="39">
        <v>20</v>
      </c>
      <c r="CP334" s="39" t="s">
        <v>334</v>
      </c>
      <c r="CQ334" s="39">
        <v>45610</v>
      </c>
      <c r="CR334" s="39">
        <v>6160</v>
      </c>
      <c r="CS334" s="39">
        <v>9890</v>
      </c>
      <c r="CT334" s="39">
        <v>12520</v>
      </c>
      <c r="CU334" s="39">
        <v>8820</v>
      </c>
      <c r="CV334" s="39">
        <v>5200</v>
      </c>
      <c r="CW334" s="39">
        <v>2210</v>
      </c>
      <c r="CX334" s="39">
        <v>870</v>
      </c>
      <c r="CY334" s="39">
        <v>20</v>
      </c>
      <c r="CZ334" s="39" t="s">
        <v>334</v>
      </c>
      <c r="DA334" s="39">
        <v>45690</v>
      </c>
      <c r="DB334" s="39">
        <v>6230</v>
      </c>
      <c r="DC334" s="39">
        <v>9960</v>
      </c>
      <c r="DD334" s="39">
        <v>12550</v>
      </c>
      <c r="DE334" s="39">
        <v>8850</v>
      </c>
      <c r="DF334" s="39">
        <v>5210</v>
      </c>
      <c r="DG334" s="39">
        <v>2210</v>
      </c>
      <c r="DH334" s="39">
        <v>880</v>
      </c>
      <c r="DI334" s="39">
        <v>20</v>
      </c>
      <c r="DJ334" s="39" t="s">
        <v>334</v>
      </c>
      <c r="DK334" s="39">
        <v>45910</v>
      </c>
      <c r="DL334" s="39">
        <v>6330</v>
      </c>
      <c r="DM334" s="39">
        <v>10030</v>
      </c>
      <c r="DN334" s="39">
        <v>12570</v>
      </c>
      <c r="DO334" s="39">
        <v>8820</v>
      </c>
      <c r="DP334" s="39">
        <v>5260</v>
      </c>
      <c r="DQ334" s="39">
        <v>2210</v>
      </c>
      <c r="DR334" s="39">
        <v>880</v>
      </c>
      <c r="DS334" s="39">
        <v>30</v>
      </c>
      <c r="DT334" s="39" t="s">
        <v>334</v>
      </c>
      <c r="DU334" s="39">
        <v>46120</v>
      </c>
      <c r="DV334" s="39">
        <v>6410</v>
      </c>
      <c r="DW334" s="39">
        <v>10070</v>
      </c>
      <c r="DX334" s="39">
        <v>12570</v>
      </c>
      <c r="DY334" s="39">
        <v>8830</v>
      </c>
      <c r="DZ334" s="39">
        <v>5260</v>
      </c>
      <c r="EA334" s="39">
        <v>2230</v>
      </c>
      <c r="EB334" s="39">
        <v>880</v>
      </c>
      <c r="EC334" s="39">
        <v>30</v>
      </c>
      <c r="ED334" s="39" t="s">
        <v>334</v>
      </c>
      <c r="EE334" s="39">
        <v>46270</v>
      </c>
      <c r="EF334" s="39">
        <v>6540</v>
      </c>
      <c r="EG334" s="39">
        <v>10140</v>
      </c>
      <c r="EH334" s="39">
        <v>12640</v>
      </c>
      <c r="EI334" s="39">
        <v>8810</v>
      </c>
      <c r="EJ334" s="39">
        <v>5300</v>
      </c>
      <c r="EK334" s="39">
        <v>2250</v>
      </c>
      <c r="EL334" s="39">
        <v>880</v>
      </c>
      <c r="EM334" s="39">
        <v>30</v>
      </c>
      <c r="EN334" s="39" t="s">
        <v>334</v>
      </c>
      <c r="EO334" s="39">
        <v>46590</v>
      </c>
      <c r="EP334" s="39">
        <v>6710</v>
      </c>
      <c r="EQ334" s="39">
        <v>10220</v>
      </c>
      <c r="ER334" s="39">
        <v>12620</v>
      </c>
      <c r="ES334" s="39">
        <v>8850</v>
      </c>
      <c r="ET334" s="39">
        <v>5270</v>
      </c>
      <c r="EU334" s="39">
        <v>2240</v>
      </c>
      <c r="EV334" s="39">
        <v>890</v>
      </c>
      <c r="EW334" s="39">
        <v>30</v>
      </c>
      <c r="EX334" s="39" t="s">
        <v>334</v>
      </c>
      <c r="EY334" s="39">
        <v>46820</v>
      </c>
      <c r="EZ334" s="39">
        <v>6840</v>
      </c>
      <c r="FA334" s="39">
        <v>10360</v>
      </c>
      <c r="FB334" s="39">
        <v>12600</v>
      </c>
      <c r="FC334" s="39">
        <v>8900</v>
      </c>
      <c r="FD334" s="39">
        <v>5250</v>
      </c>
      <c r="FE334" s="39">
        <v>2230</v>
      </c>
      <c r="FF334" s="39">
        <v>880</v>
      </c>
      <c r="FG334" s="39">
        <v>30</v>
      </c>
      <c r="FH334" s="39" t="s">
        <v>334</v>
      </c>
      <c r="FI334" s="39">
        <v>47090</v>
      </c>
      <c r="FJ334" s="39">
        <v>7070</v>
      </c>
      <c r="FK334" s="39">
        <v>10510</v>
      </c>
      <c r="FL334" s="39">
        <v>12640</v>
      </c>
      <c r="FM334" s="39">
        <v>8890</v>
      </c>
      <c r="FN334" s="39">
        <v>5230</v>
      </c>
      <c r="FO334" s="39">
        <v>2220</v>
      </c>
      <c r="FP334" s="39">
        <v>880</v>
      </c>
      <c r="FQ334" s="39">
        <v>30</v>
      </c>
      <c r="FR334" s="39" t="s">
        <v>334</v>
      </c>
      <c r="FS334" s="39">
        <v>47470</v>
      </c>
      <c r="FT334" s="39">
        <v>7220</v>
      </c>
      <c r="FU334" s="39">
        <v>10660</v>
      </c>
      <c r="FV334" s="39">
        <v>12630</v>
      </c>
      <c r="FW334" s="39">
        <v>8910</v>
      </c>
      <c r="FX334" s="39">
        <v>5250</v>
      </c>
      <c r="FY334" s="39">
        <v>2210</v>
      </c>
      <c r="FZ334" s="39">
        <v>880</v>
      </c>
      <c r="GA334" s="39">
        <v>30</v>
      </c>
      <c r="GB334" s="39" t="s">
        <v>334</v>
      </c>
      <c r="GC334" s="39">
        <v>47780</v>
      </c>
      <c r="GD334" s="39">
        <v>7340</v>
      </c>
      <c r="GE334" s="39">
        <v>10730</v>
      </c>
      <c r="GF334" s="39">
        <v>12640</v>
      </c>
      <c r="GG334" s="39">
        <v>8910</v>
      </c>
      <c r="GH334" s="39">
        <v>5230</v>
      </c>
      <c r="GI334" s="39">
        <v>2220</v>
      </c>
      <c r="GJ334" s="39">
        <v>880</v>
      </c>
      <c r="GK334" s="39">
        <v>30</v>
      </c>
      <c r="GL334" s="39" t="s">
        <v>334</v>
      </c>
      <c r="GM334" s="39">
        <v>47980</v>
      </c>
      <c r="GN334" s="39">
        <v>7430</v>
      </c>
      <c r="GO334" s="39">
        <v>10760</v>
      </c>
      <c r="GP334" s="39">
        <v>12690</v>
      </c>
      <c r="GQ334" s="39">
        <v>8920</v>
      </c>
      <c r="GR334" s="39">
        <v>5250</v>
      </c>
      <c r="GS334" s="39">
        <v>2250</v>
      </c>
      <c r="GT334" s="39">
        <v>880</v>
      </c>
      <c r="GU334" s="39">
        <v>30</v>
      </c>
      <c r="GV334" s="39" t="s">
        <v>334</v>
      </c>
      <c r="GW334" s="39">
        <v>48210</v>
      </c>
      <c r="GX334" s="39">
        <v>7510</v>
      </c>
      <c r="GY334" s="39">
        <v>10790</v>
      </c>
      <c r="GZ334" s="39">
        <v>12710</v>
      </c>
      <c r="HA334" s="39">
        <v>8950</v>
      </c>
      <c r="HB334" s="39">
        <v>5260</v>
      </c>
      <c r="HC334" s="39">
        <v>2250</v>
      </c>
      <c r="HD334" s="39">
        <v>890</v>
      </c>
      <c r="HE334" s="39">
        <v>30</v>
      </c>
      <c r="HF334" s="39" t="s">
        <v>334</v>
      </c>
      <c r="HG334" s="39">
        <v>48380</v>
      </c>
      <c r="HH334" s="39">
        <v>7550</v>
      </c>
      <c r="HI334" s="39">
        <v>10860</v>
      </c>
      <c r="HJ334" s="39">
        <v>12710</v>
      </c>
      <c r="HK334" s="39">
        <v>8940</v>
      </c>
      <c r="HL334" s="39">
        <v>5240</v>
      </c>
      <c r="HM334" s="39">
        <v>2280</v>
      </c>
      <c r="HN334" s="39">
        <v>880</v>
      </c>
      <c r="HO334" s="39">
        <v>30</v>
      </c>
      <c r="HP334" s="39" t="s">
        <v>334</v>
      </c>
      <c r="HQ334" s="39">
        <v>48490</v>
      </c>
      <c r="HR334" s="39">
        <v>7570</v>
      </c>
      <c r="HS334" s="39">
        <v>10990</v>
      </c>
      <c r="HT334" s="39">
        <v>12770</v>
      </c>
      <c r="HU334" s="39">
        <v>9040</v>
      </c>
      <c r="HV334" s="39">
        <v>5270</v>
      </c>
      <c r="HW334" s="39">
        <v>2310</v>
      </c>
      <c r="HX334" s="39">
        <v>890</v>
      </c>
      <c r="HY334" s="39">
        <v>30</v>
      </c>
      <c r="HZ334" s="39" t="s">
        <v>334</v>
      </c>
      <c r="IA334" s="39">
        <v>48870</v>
      </c>
      <c r="IB334" s="39">
        <v>7680</v>
      </c>
      <c r="IC334" s="39">
        <v>11060</v>
      </c>
      <c r="ID334" s="39">
        <v>12790</v>
      </c>
      <c r="IE334" s="39">
        <v>9160</v>
      </c>
      <c r="IF334" s="39">
        <v>5340</v>
      </c>
      <c r="IG334" s="39">
        <v>2330</v>
      </c>
      <c r="IH334" s="39">
        <v>890</v>
      </c>
      <c r="II334" s="39">
        <v>30</v>
      </c>
      <c r="IJ334" s="39" t="s">
        <v>334</v>
      </c>
      <c r="IK334" s="39">
        <v>49260</v>
      </c>
      <c r="IL334" s="39">
        <v>7770</v>
      </c>
      <c r="IM334" s="39">
        <v>11110</v>
      </c>
      <c r="IN334" s="39">
        <v>12840</v>
      </c>
      <c r="IO334" s="39">
        <v>9300</v>
      </c>
      <c r="IP334" s="39">
        <v>5380</v>
      </c>
      <c r="IQ334" s="39">
        <v>2330</v>
      </c>
      <c r="IR334" s="39">
        <v>900</v>
      </c>
      <c r="IS334" s="39">
        <v>30</v>
      </c>
      <c r="IT334" s="39" t="s">
        <v>334</v>
      </c>
      <c r="IU334" s="39">
        <v>49660</v>
      </c>
      <c r="IV334" s="39">
        <v>7820</v>
      </c>
      <c r="IW334" s="39">
        <v>11180</v>
      </c>
      <c r="IX334" s="39">
        <v>12930</v>
      </c>
      <c r="IY334" s="39">
        <v>9420</v>
      </c>
      <c r="IZ334" s="39">
        <v>5410</v>
      </c>
      <c r="JA334" s="39">
        <v>2330</v>
      </c>
      <c r="JB334" s="39">
        <v>900</v>
      </c>
      <c r="JC334" s="39">
        <v>30</v>
      </c>
      <c r="JD334" s="39" t="s">
        <v>334</v>
      </c>
      <c r="JE334" s="39">
        <v>50020</v>
      </c>
      <c r="JF334" s="39">
        <v>7910</v>
      </c>
      <c r="JG334" s="39">
        <v>11270</v>
      </c>
      <c r="JH334" s="39">
        <v>12990</v>
      </c>
      <c r="JI334" s="39">
        <v>9560</v>
      </c>
      <c r="JJ334" s="39">
        <v>5470</v>
      </c>
      <c r="JK334" s="39">
        <v>2350</v>
      </c>
      <c r="JL334" s="39">
        <v>900</v>
      </c>
      <c r="JM334" s="39">
        <v>30</v>
      </c>
      <c r="JN334" s="39" t="s">
        <v>334</v>
      </c>
      <c r="JO334" s="39">
        <v>50460</v>
      </c>
      <c r="JP334" s="39">
        <v>8040</v>
      </c>
      <c r="JQ334" s="39">
        <v>11390</v>
      </c>
      <c r="JR334" s="39">
        <v>13080</v>
      </c>
      <c r="JS334" s="39">
        <v>9590</v>
      </c>
      <c r="JT334" s="39">
        <v>5500</v>
      </c>
      <c r="JU334" s="39">
        <v>2360</v>
      </c>
      <c r="JV334" s="39">
        <v>900</v>
      </c>
      <c r="JW334" s="39">
        <v>30</v>
      </c>
      <c r="JX334" s="39" t="s">
        <v>334</v>
      </c>
      <c r="JY334" s="39">
        <v>50890</v>
      </c>
      <c r="JZ334" s="39">
        <v>8130</v>
      </c>
      <c r="KA334" s="39">
        <v>11430</v>
      </c>
      <c r="KB334" s="39">
        <v>13110</v>
      </c>
      <c r="KC334" s="39">
        <v>9600</v>
      </c>
      <c r="KD334" s="39">
        <v>5530</v>
      </c>
      <c r="KE334" s="39">
        <v>2370</v>
      </c>
      <c r="KF334" s="39">
        <v>910</v>
      </c>
      <c r="KG334" s="39">
        <v>30</v>
      </c>
      <c r="KH334" s="39" t="s">
        <v>334</v>
      </c>
      <c r="KI334" s="39">
        <v>51100</v>
      </c>
      <c r="KJ334" s="39">
        <v>8180</v>
      </c>
      <c r="KK334" s="39">
        <v>11460</v>
      </c>
      <c r="KL334" s="39">
        <v>13110</v>
      </c>
      <c r="KM334" s="39">
        <v>9630</v>
      </c>
      <c r="KN334" s="39">
        <v>5560</v>
      </c>
      <c r="KO334" s="39">
        <v>2430</v>
      </c>
      <c r="KP334" s="39">
        <v>920</v>
      </c>
      <c r="KQ334" s="39">
        <v>30</v>
      </c>
      <c r="KR334" s="39" t="s">
        <v>334</v>
      </c>
      <c r="KS334" s="39">
        <v>51330</v>
      </c>
      <c r="KT334" s="39">
        <v>8300</v>
      </c>
      <c r="KU334" s="39">
        <v>11510</v>
      </c>
      <c r="KV334" s="39">
        <v>13120</v>
      </c>
      <c r="KW334" s="39">
        <v>9680</v>
      </c>
      <c r="KX334" s="39">
        <v>5570</v>
      </c>
      <c r="KY334" s="39">
        <v>2440</v>
      </c>
      <c r="KZ334" s="39">
        <v>930</v>
      </c>
      <c r="LA334" s="39">
        <v>30</v>
      </c>
      <c r="LB334" s="39" t="s">
        <v>334</v>
      </c>
      <c r="LC334" s="39">
        <v>51570</v>
      </c>
      <c r="LD334" t="str">
        <f>INDEX(Lookup!$F$2:$F$375, MATCH(D334,Lookup!$A$2:$A$375,0))</f>
        <v>:</v>
      </c>
    </row>
    <row r="335" spans="2:316" ht="15" customHeight="1" x14ac:dyDescent="0.25">
      <c r="B335" s="28" t="s">
        <v>339</v>
      </c>
      <c r="C335" s="44" t="s">
        <v>331</v>
      </c>
      <c r="D335" s="44" t="s">
        <v>997</v>
      </c>
      <c r="E335" s="35" t="s">
        <v>998</v>
      </c>
      <c r="F335" s="38">
        <v>331170</v>
      </c>
      <c r="G335" s="38">
        <v>493650</v>
      </c>
      <c r="H335" s="38">
        <v>477820</v>
      </c>
      <c r="I335" s="38">
        <v>311130</v>
      </c>
      <c r="J335" s="38">
        <v>206510</v>
      </c>
      <c r="K335" s="38">
        <v>113010</v>
      </c>
      <c r="L335" s="38">
        <v>75640</v>
      </c>
      <c r="M335" s="38">
        <v>7830</v>
      </c>
      <c r="N335" s="38" t="s">
        <v>334</v>
      </c>
      <c r="O335" s="32">
        <v>2016770</v>
      </c>
      <c r="P335" s="32">
        <v>337220</v>
      </c>
      <c r="Q335" s="32">
        <v>500790</v>
      </c>
      <c r="R335" s="32">
        <v>480650</v>
      </c>
      <c r="S335" s="32">
        <v>314130</v>
      </c>
      <c r="T335" s="32">
        <v>206600</v>
      </c>
      <c r="U335" s="32">
        <v>110660</v>
      </c>
      <c r="V335" s="32">
        <v>73120</v>
      </c>
      <c r="W335" s="32">
        <v>7470</v>
      </c>
      <c r="X335" s="32" t="s">
        <v>334</v>
      </c>
      <c r="Y335" s="32">
        <v>2030630</v>
      </c>
      <c r="Z335" s="32">
        <v>350560</v>
      </c>
      <c r="AA335" s="32">
        <v>512560</v>
      </c>
      <c r="AB335" s="32">
        <v>483850</v>
      </c>
      <c r="AC335" s="32">
        <v>318780</v>
      </c>
      <c r="AD335" s="32">
        <v>207330</v>
      </c>
      <c r="AE335" s="32">
        <v>105900</v>
      </c>
      <c r="AF335" s="32">
        <v>66150</v>
      </c>
      <c r="AG335" s="32">
        <v>6480</v>
      </c>
      <c r="AH335" s="32" t="s">
        <v>334</v>
      </c>
      <c r="AI335" s="32">
        <v>2051610</v>
      </c>
      <c r="AJ335" s="32">
        <v>358850</v>
      </c>
      <c r="AK335" s="32">
        <v>519200</v>
      </c>
      <c r="AL335" s="32">
        <v>487710</v>
      </c>
      <c r="AM335" s="32">
        <v>321990</v>
      </c>
      <c r="AN335" s="32">
        <v>209780</v>
      </c>
      <c r="AO335" s="32">
        <v>106140</v>
      </c>
      <c r="AP335" s="32">
        <v>64710</v>
      </c>
      <c r="AQ335" s="32">
        <v>6270</v>
      </c>
      <c r="AR335" s="32" t="s">
        <v>334</v>
      </c>
      <c r="AS335" s="32">
        <v>2074650</v>
      </c>
      <c r="AT335" s="32">
        <v>364270</v>
      </c>
      <c r="AU335" s="32">
        <v>524320</v>
      </c>
      <c r="AV335" s="32">
        <v>490770</v>
      </c>
      <c r="AW335" s="32">
        <v>325070</v>
      </c>
      <c r="AX335" s="32">
        <v>212610</v>
      </c>
      <c r="AY335" s="32">
        <v>107320</v>
      </c>
      <c r="AZ335" s="32">
        <v>64930</v>
      </c>
      <c r="BA335" s="32">
        <v>6280</v>
      </c>
      <c r="BB335" s="32" t="s">
        <v>334</v>
      </c>
      <c r="BC335" s="32">
        <v>2095560</v>
      </c>
      <c r="BD335" s="32">
        <v>368700</v>
      </c>
      <c r="BE335" s="32">
        <v>527700</v>
      </c>
      <c r="BF335" s="32">
        <v>494580</v>
      </c>
      <c r="BG335" s="32">
        <v>328840</v>
      </c>
      <c r="BH335" s="32">
        <v>216210</v>
      </c>
      <c r="BI335" s="32">
        <v>109250</v>
      </c>
      <c r="BJ335" s="32">
        <v>65670</v>
      </c>
      <c r="BK335" s="32">
        <v>6330</v>
      </c>
      <c r="BL335" s="32" t="s">
        <v>334</v>
      </c>
      <c r="BM335" s="32">
        <v>2117260</v>
      </c>
      <c r="BN335" s="32">
        <v>371970</v>
      </c>
      <c r="BO335" s="32">
        <v>530220</v>
      </c>
      <c r="BP335" s="32">
        <v>497850</v>
      </c>
      <c r="BQ335" s="32">
        <v>332660</v>
      </c>
      <c r="BR335" s="32">
        <v>220440</v>
      </c>
      <c r="BS335" s="32">
        <v>111110</v>
      </c>
      <c r="BT335" s="32">
        <v>66320</v>
      </c>
      <c r="BU335" s="32">
        <v>6410</v>
      </c>
      <c r="BV335" s="32" t="s">
        <v>334</v>
      </c>
      <c r="BW335" s="32">
        <v>2136970</v>
      </c>
      <c r="BX335" s="32">
        <v>374610</v>
      </c>
      <c r="BY335" s="32">
        <v>532530</v>
      </c>
      <c r="BZ335" s="32">
        <v>501280</v>
      </c>
      <c r="CA335" s="32">
        <v>336480</v>
      </c>
      <c r="CB335" s="32">
        <v>224520</v>
      </c>
      <c r="CC335" s="32">
        <v>113270</v>
      </c>
      <c r="CD335" s="32">
        <v>67510</v>
      </c>
      <c r="CE335" s="32">
        <v>6490</v>
      </c>
      <c r="CF335" s="32" t="s">
        <v>334</v>
      </c>
      <c r="CG335" s="32">
        <v>2156700</v>
      </c>
      <c r="CH335" s="32">
        <v>375980</v>
      </c>
      <c r="CI335" s="32">
        <v>535120</v>
      </c>
      <c r="CJ335" s="32">
        <v>504660</v>
      </c>
      <c r="CK335" s="32">
        <v>340150</v>
      </c>
      <c r="CL335" s="32">
        <v>228510</v>
      </c>
      <c r="CM335" s="32">
        <v>114960</v>
      </c>
      <c r="CN335" s="32">
        <v>68440</v>
      </c>
      <c r="CO335" s="32">
        <v>6550</v>
      </c>
      <c r="CP335" s="32" t="s">
        <v>334</v>
      </c>
      <c r="CQ335" s="32">
        <v>2174370</v>
      </c>
      <c r="CR335" s="32">
        <v>378660</v>
      </c>
      <c r="CS335" s="32">
        <v>538370</v>
      </c>
      <c r="CT335" s="32">
        <v>508090</v>
      </c>
      <c r="CU335" s="32">
        <v>343990</v>
      </c>
      <c r="CV335" s="32">
        <v>232040</v>
      </c>
      <c r="CW335" s="32">
        <v>117010</v>
      </c>
      <c r="CX335" s="32">
        <v>69360</v>
      </c>
      <c r="CY335" s="32">
        <v>6600</v>
      </c>
      <c r="CZ335" s="32" t="s">
        <v>334</v>
      </c>
      <c r="DA335" s="32">
        <v>2194120</v>
      </c>
      <c r="DB335" s="32">
        <v>381220</v>
      </c>
      <c r="DC335" s="32">
        <v>541650</v>
      </c>
      <c r="DD335" s="32">
        <v>511920</v>
      </c>
      <c r="DE335" s="32">
        <v>347970</v>
      </c>
      <c r="DF335" s="32">
        <v>234990</v>
      </c>
      <c r="DG335" s="32">
        <v>118680</v>
      </c>
      <c r="DH335" s="32">
        <v>69990</v>
      </c>
      <c r="DI335" s="32">
        <v>6660</v>
      </c>
      <c r="DJ335" s="32" t="s">
        <v>334</v>
      </c>
      <c r="DK335" s="32">
        <v>2213060</v>
      </c>
      <c r="DL335" s="32">
        <v>384670</v>
      </c>
      <c r="DM335" s="32">
        <v>545530</v>
      </c>
      <c r="DN335" s="32">
        <v>516450</v>
      </c>
      <c r="DO335" s="32">
        <v>352310</v>
      </c>
      <c r="DP335" s="32">
        <v>237380</v>
      </c>
      <c r="DQ335" s="32">
        <v>120460</v>
      </c>
      <c r="DR335" s="32">
        <v>70390</v>
      </c>
      <c r="DS335" s="32">
        <v>6730</v>
      </c>
      <c r="DT335" s="32" t="s">
        <v>334</v>
      </c>
      <c r="DU335" s="32">
        <v>2233920</v>
      </c>
      <c r="DV335" s="32">
        <v>387090</v>
      </c>
      <c r="DW335" s="32">
        <v>549490</v>
      </c>
      <c r="DX335" s="32">
        <v>520780</v>
      </c>
      <c r="DY335" s="32">
        <v>355970</v>
      </c>
      <c r="DZ335" s="32">
        <v>239600</v>
      </c>
      <c r="EA335" s="32">
        <v>121960</v>
      </c>
      <c r="EB335" s="32">
        <v>70860</v>
      </c>
      <c r="EC335" s="32">
        <v>6800</v>
      </c>
      <c r="ED335" s="32" t="s">
        <v>334</v>
      </c>
      <c r="EE335" s="32">
        <v>2252540</v>
      </c>
      <c r="EF335" s="32">
        <v>391200</v>
      </c>
      <c r="EG335" s="32">
        <v>554670</v>
      </c>
      <c r="EH335" s="32">
        <v>526420</v>
      </c>
      <c r="EI335" s="32">
        <v>359980</v>
      </c>
      <c r="EJ335" s="32">
        <v>242240</v>
      </c>
      <c r="EK335" s="32">
        <v>123090</v>
      </c>
      <c r="EL335" s="32">
        <v>71370</v>
      </c>
      <c r="EM335" s="32">
        <v>6870</v>
      </c>
      <c r="EN335" s="32" t="s">
        <v>334</v>
      </c>
      <c r="EO335" s="32">
        <v>2275840</v>
      </c>
      <c r="EP335" s="32">
        <v>397110</v>
      </c>
      <c r="EQ335" s="32">
        <v>561500</v>
      </c>
      <c r="ER335" s="32">
        <v>531940</v>
      </c>
      <c r="ES335" s="32">
        <v>364010</v>
      </c>
      <c r="ET335" s="32">
        <v>244530</v>
      </c>
      <c r="EU335" s="32">
        <v>124190</v>
      </c>
      <c r="EV335" s="32">
        <v>71820</v>
      </c>
      <c r="EW335" s="32">
        <v>6940</v>
      </c>
      <c r="EX335" s="32" t="s">
        <v>334</v>
      </c>
      <c r="EY335" s="32">
        <v>2302040</v>
      </c>
      <c r="EZ335" s="32">
        <v>403620</v>
      </c>
      <c r="FA335" s="32">
        <v>568430</v>
      </c>
      <c r="FB335" s="32">
        <v>537470</v>
      </c>
      <c r="FC335" s="32">
        <v>368410</v>
      </c>
      <c r="FD335" s="32">
        <v>246480</v>
      </c>
      <c r="FE335" s="32">
        <v>125050</v>
      </c>
      <c r="FF335" s="32">
        <v>72120</v>
      </c>
      <c r="FG335" s="32">
        <v>7020</v>
      </c>
      <c r="FH335" s="32" t="s">
        <v>334</v>
      </c>
      <c r="FI335" s="32">
        <v>2328590</v>
      </c>
      <c r="FJ335" s="32">
        <v>411410</v>
      </c>
      <c r="FK335" s="32">
        <v>575280</v>
      </c>
      <c r="FL335" s="32">
        <v>542170</v>
      </c>
      <c r="FM335" s="32">
        <v>371860</v>
      </c>
      <c r="FN335" s="32">
        <v>248090</v>
      </c>
      <c r="FO335" s="32">
        <v>125790</v>
      </c>
      <c r="FP335" s="32">
        <v>72350</v>
      </c>
      <c r="FQ335" s="32">
        <v>7120</v>
      </c>
      <c r="FR335" s="32" t="s">
        <v>334</v>
      </c>
      <c r="FS335" s="32">
        <v>2354070</v>
      </c>
      <c r="FT335" s="32">
        <v>416570</v>
      </c>
      <c r="FU335" s="32">
        <v>580120</v>
      </c>
      <c r="FV335" s="32">
        <v>546040</v>
      </c>
      <c r="FW335" s="32">
        <v>374450</v>
      </c>
      <c r="FX335" s="32">
        <v>249680</v>
      </c>
      <c r="FY335" s="32">
        <v>126650</v>
      </c>
      <c r="FZ335" s="32">
        <v>72740</v>
      </c>
      <c r="GA335" s="32">
        <v>7210</v>
      </c>
      <c r="GB335" s="32" t="s">
        <v>334</v>
      </c>
      <c r="GC335" s="32">
        <v>2373450</v>
      </c>
      <c r="GD335" s="32">
        <v>420930</v>
      </c>
      <c r="GE335" s="32">
        <v>584500</v>
      </c>
      <c r="GF335" s="32">
        <v>549920</v>
      </c>
      <c r="GG335" s="32">
        <v>377210</v>
      </c>
      <c r="GH335" s="32">
        <v>251170</v>
      </c>
      <c r="GI335" s="32">
        <v>127360</v>
      </c>
      <c r="GJ335" s="32">
        <v>73050</v>
      </c>
      <c r="GK335" s="32">
        <v>7280</v>
      </c>
      <c r="GL335" s="32" t="s">
        <v>334</v>
      </c>
      <c r="GM335" s="32">
        <v>2391410</v>
      </c>
      <c r="GN335" s="32">
        <v>424610</v>
      </c>
      <c r="GO335" s="32">
        <v>590120</v>
      </c>
      <c r="GP335" s="32">
        <v>554590</v>
      </c>
      <c r="GQ335" s="32">
        <v>380130</v>
      </c>
      <c r="GR335" s="32">
        <v>252590</v>
      </c>
      <c r="GS335" s="32">
        <v>128140</v>
      </c>
      <c r="GT335" s="32">
        <v>73480</v>
      </c>
      <c r="GU335" s="32">
        <v>7350</v>
      </c>
      <c r="GV335" s="32" t="s">
        <v>334</v>
      </c>
      <c r="GW335" s="32">
        <v>2411020</v>
      </c>
      <c r="GX335" s="32">
        <v>428380</v>
      </c>
      <c r="GY335" s="32">
        <v>594900</v>
      </c>
      <c r="GZ335" s="32">
        <v>558750</v>
      </c>
      <c r="HA335" s="32">
        <v>382720</v>
      </c>
      <c r="HB335" s="32">
        <v>254330</v>
      </c>
      <c r="HC335" s="32">
        <v>128940</v>
      </c>
      <c r="HD335" s="32">
        <v>73820</v>
      </c>
      <c r="HE335" s="32">
        <v>7420</v>
      </c>
      <c r="HF335" s="32" t="s">
        <v>334</v>
      </c>
      <c r="HG335" s="32">
        <v>2429270</v>
      </c>
      <c r="HH335" s="32">
        <v>431330</v>
      </c>
      <c r="HI335" s="32">
        <v>599390</v>
      </c>
      <c r="HJ335" s="32">
        <v>563470</v>
      </c>
      <c r="HK335" s="32">
        <v>386130</v>
      </c>
      <c r="HL335" s="32">
        <v>256440</v>
      </c>
      <c r="HM335" s="32">
        <v>129870</v>
      </c>
      <c r="HN335" s="32">
        <v>74260</v>
      </c>
      <c r="HO335" s="32">
        <v>7520</v>
      </c>
      <c r="HP335" s="32" t="s">
        <v>334</v>
      </c>
      <c r="HQ335" s="32">
        <v>2448410</v>
      </c>
      <c r="HR335" s="32">
        <v>435300</v>
      </c>
      <c r="HS335" s="32">
        <v>604120</v>
      </c>
      <c r="HT335" s="32">
        <v>568310</v>
      </c>
      <c r="HU335" s="32">
        <v>389770</v>
      </c>
      <c r="HV335" s="32">
        <v>258880</v>
      </c>
      <c r="HW335" s="32">
        <v>131250</v>
      </c>
      <c r="HX335" s="32">
        <v>74890</v>
      </c>
      <c r="HY335" s="32">
        <v>7620</v>
      </c>
      <c r="HZ335" s="32" t="s">
        <v>334</v>
      </c>
      <c r="IA335" s="32">
        <v>2470130</v>
      </c>
      <c r="IB335" s="32">
        <v>439770</v>
      </c>
      <c r="IC335" s="32">
        <v>608550</v>
      </c>
      <c r="ID335" s="32">
        <v>574050</v>
      </c>
      <c r="IE335" s="32">
        <v>393650</v>
      </c>
      <c r="IF335" s="32">
        <v>261770</v>
      </c>
      <c r="IG335" s="32">
        <v>132780</v>
      </c>
      <c r="IH335" s="32">
        <v>75440</v>
      </c>
      <c r="II335" s="32">
        <v>7690</v>
      </c>
      <c r="IJ335" s="32" t="s">
        <v>334</v>
      </c>
      <c r="IK335" s="32">
        <v>2493690</v>
      </c>
      <c r="IL335" s="32">
        <v>444220</v>
      </c>
      <c r="IM335" s="32">
        <v>613000</v>
      </c>
      <c r="IN335" s="32">
        <v>579820</v>
      </c>
      <c r="IO335" s="32">
        <v>397810</v>
      </c>
      <c r="IP335" s="32">
        <v>265310</v>
      </c>
      <c r="IQ335" s="32">
        <v>134460</v>
      </c>
      <c r="IR335" s="32">
        <v>76320</v>
      </c>
      <c r="IS335" s="32">
        <v>7770</v>
      </c>
      <c r="IT335" s="32" t="s">
        <v>334</v>
      </c>
      <c r="IU335" s="32">
        <v>2518720</v>
      </c>
      <c r="IV335" s="32">
        <v>448900</v>
      </c>
      <c r="IW335" s="32">
        <v>617590</v>
      </c>
      <c r="IX335" s="32">
        <v>585670</v>
      </c>
      <c r="IY335" s="32">
        <v>402380</v>
      </c>
      <c r="IZ335" s="32">
        <v>268780</v>
      </c>
      <c r="JA335" s="32">
        <v>136080</v>
      </c>
      <c r="JB335" s="32">
        <v>77010</v>
      </c>
      <c r="JC335" s="32">
        <v>7860</v>
      </c>
      <c r="JD335" s="32" t="s">
        <v>334</v>
      </c>
      <c r="JE335" s="32">
        <v>2544270</v>
      </c>
      <c r="JF335" s="32">
        <v>452440</v>
      </c>
      <c r="JG335" s="32">
        <v>621830</v>
      </c>
      <c r="JH335" s="32">
        <v>591040</v>
      </c>
      <c r="JI335" s="32">
        <v>407090</v>
      </c>
      <c r="JJ335" s="32">
        <v>271950</v>
      </c>
      <c r="JK335" s="32">
        <v>137700</v>
      </c>
      <c r="JL335" s="32">
        <v>77480</v>
      </c>
      <c r="JM335" s="32">
        <v>7910</v>
      </c>
      <c r="JN335" s="32" t="s">
        <v>334</v>
      </c>
      <c r="JO335" s="32">
        <v>2567440</v>
      </c>
      <c r="JP335" s="32">
        <v>456040</v>
      </c>
      <c r="JQ335" s="32">
        <v>626420</v>
      </c>
      <c r="JR335" s="32">
        <v>598030</v>
      </c>
      <c r="JS335" s="32">
        <v>412260</v>
      </c>
      <c r="JT335" s="32">
        <v>276110</v>
      </c>
      <c r="JU335" s="32">
        <v>139720</v>
      </c>
      <c r="JV335" s="32">
        <v>78260</v>
      </c>
      <c r="JW335" s="32">
        <v>8020</v>
      </c>
      <c r="JX335" s="32" t="s">
        <v>334</v>
      </c>
      <c r="JY335" s="32">
        <v>2594860</v>
      </c>
      <c r="JZ335" s="32">
        <v>458700</v>
      </c>
      <c r="KA335" s="32">
        <v>629200</v>
      </c>
      <c r="KB335" s="32">
        <v>602280</v>
      </c>
      <c r="KC335" s="32">
        <v>415380</v>
      </c>
      <c r="KD335" s="32">
        <v>279080</v>
      </c>
      <c r="KE335" s="32">
        <v>141120</v>
      </c>
      <c r="KF335" s="32">
        <v>78770</v>
      </c>
      <c r="KG335" s="32">
        <v>8050</v>
      </c>
      <c r="KH335" s="32" t="s">
        <v>334</v>
      </c>
      <c r="KI335" s="32">
        <v>2612570</v>
      </c>
      <c r="KJ335" s="32">
        <v>461880</v>
      </c>
      <c r="KK335" s="32">
        <v>632940</v>
      </c>
      <c r="KL335" s="32">
        <v>607860</v>
      </c>
      <c r="KM335" s="32">
        <v>419600</v>
      </c>
      <c r="KN335" s="32">
        <v>282420</v>
      </c>
      <c r="KO335" s="32">
        <v>143060</v>
      </c>
      <c r="KP335" s="32">
        <v>79460</v>
      </c>
      <c r="KQ335" s="32">
        <v>8140</v>
      </c>
      <c r="KR335" s="32" t="s">
        <v>334</v>
      </c>
      <c r="KS335" s="32">
        <v>2635360</v>
      </c>
      <c r="KT335" s="32">
        <v>465280</v>
      </c>
      <c r="KU335" s="32">
        <v>636890</v>
      </c>
      <c r="KV335" s="32">
        <v>613500</v>
      </c>
      <c r="KW335" s="32">
        <v>424010</v>
      </c>
      <c r="KX335" s="32">
        <v>285760</v>
      </c>
      <c r="KY335" s="32">
        <v>144960</v>
      </c>
      <c r="KZ335" s="32">
        <v>80360</v>
      </c>
      <c r="LA335" s="32">
        <v>8240</v>
      </c>
      <c r="LB335" s="32" t="s">
        <v>334</v>
      </c>
      <c r="LC335" s="32">
        <v>2658990</v>
      </c>
      <c r="LD335" t="e">
        <f>INDEX(Lookup!$F$2:$F$375, MATCH(D335,Lookup!$A$2:$A$375,0))</f>
        <v>#N/A</v>
      </c>
    </row>
    <row r="336" spans="2:316" ht="15" customHeight="1" x14ac:dyDescent="0.25">
      <c r="B336" s="1" t="s">
        <v>342</v>
      </c>
      <c r="C336" s="42">
        <v>114</v>
      </c>
      <c r="D336" s="42" t="s">
        <v>999</v>
      </c>
      <c r="E336" s="37" t="s">
        <v>1000</v>
      </c>
      <c r="F336" s="38">
        <v>5820</v>
      </c>
      <c r="G336" s="38">
        <v>16250</v>
      </c>
      <c r="H336" s="38">
        <v>18000</v>
      </c>
      <c r="I336" s="38">
        <v>11820</v>
      </c>
      <c r="J336" s="38">
        <v>7950</v>
      </c>
      <c r="K336" s="38">
        <v>4850</v>
      </c>
      <c r="L336" s="38">
        <v>4210</v>
      </c>
      <c r="M336" s="38">
        <v>410</v>
      </c>
      <c r="N336" s="38" t="s">
        <v>334</v>
      </c>
      <c r="O336" s="39">
        <v>69300</v>
      </c>
      <c r="P336" s="39">
        <v>5990</v>
      </c>
      <c r="Q336" s="39">
        <v>16410</v>
      </c>
      <c r="R336" s="39">
        <v>18030</v>
      </c>
      <c r="S336" s="39">
        <v>11860</v>
      </c>
      <c r="T336" s="39">
        <v>7870</v>
      </c>
      <c r="U336" s="39">
        <v>4690</v>
      </c>
      <c r="V336" s="39">
        <v>4090</v>
      </c>
      <c r="W336" s="39">
        <v>390</v>
      </c>
      <c r="X336" s="39" t="s">
        <v>334</v>
      </c>
      <c r="Y336" s="39">
        <v>69320</v>
      </c>
      <c r="Z336" s="39">
        <v>6250</v>
      </c>
      <c r="AA336" s="39">
        <v>16660</v>
      </c>
      <c r="AB336" s="39">
        <v>18090</v>
      </c>
      <c r="AC336" s="39">
        <v>11980</v>
      </c>
      <c r="AD336" s="39">
        <v>7920</v>
      </c>
      <c r="AE336" s="39">
        <v>4490</v>
      </c>
      <c r="AF336" s="39">
        <v>3930</v>
      </c>
      <c r="AG336" s="39">
        <v>350</v>
      </c>
      <c r="AH336" s="39" t="s">
        <v>334</v>
      </c>
      <c r="AI336" s="39">
        <v>69670</v>
      </c>
      <c r="AJ336" s="39">
        <v>6400</v>
      </c>
      <c r="AK336" s="39">
        <v>16830</v>
      </c>
      <c r="AL336" s="39">
        <v>18090</v>
      </c>
      <c r="AM336" s="39">
        <v>12030</v>
      </c>
      <c r="AN336" s="39">
        <v>7940</v>
      </c>
      <c r="AO336" s="39">
        <v>4510</v>
      </c>
      <c r="AP336" s="39">
        <v>3910</v>
      </c>
      <c r="AQ336" s="39">
        <v>340</v>
      </c>
      <c r="AR336" s="39" t="s">
        <v>334</v>
      </c>
      <c r="AS336" s="39">
        <v>70050</v>
      </c>
      <c r="AT336" s="39">
        <v>6520</v>
      </c>
      <c r="AU336" s="39">
        <v>16990</v>
      </c>
      <c r="AV336" s="39">
        <v>18140</v>
      </c>
      <c r="AW336" s="39">
        <v>12190</v>
      </c>
      <c r="AX336" s="39">
        <v>8030</v>
      </c>
      <c r="AY336" s="39">
        <v>4560</v>
      </c>
      <c r="AZ336" s="39">
        <v>3940</v>
      </c>
      <c r="BA336" s="39">
        <v>350</v>
      </c>
      <c r="BB336" s="39" t="s">
        <v>334</v>
      </c>
      <c r="BC336" s="39">
        <v>70720</v>
      </c>
      <c r="BD336" s="39">
        <v>6600</v>
      </c>
      <c r="BE336" s="39">
        <v>17100</v>
      </c>
      <c r="BF336" s="39">
        <v>18330</v>
      </c>
      <c r="BG336" s="39">
        <v>12330</v>
      </c>
      <c r="BH336" s="39">
        <v>8090</v>
      </c>
      <c r="BI336" s="39">
        <v>4560</v>
      </c>
      <c r="BJ336" s="39">
        <v>4010</v>
      </c>
      <c r="BK336" s="39">
        <v>350</v>
      </c>
      <c r="BL336" s="39" t="s">
        <v>334</v>
      </c>
      <c r="BM336" s="39">
        <v>71370</v>
      </c>
      <c r="BN336" s="39">
        <v>6640</v>
      </c>
      <c r="BO336" s="39">
        <v>17160</v>
      </c>
      <c r="BP336" s="39">
        <v>18430</v>
      </c>
      <c r="BQ336" s="39">
        <v>12370</v>
      </c>
      <c r="BR336" s="39">
        <v>8340</v>
      </c>
      <c r="BS336" s="39">
        <v>4650</v>
      </c>
      <c r="BT336" s="39">
        <v>4040</v>
      </c>
      <c r="BU336" s="39">
        <v>360</v>
      </c>
      <c r="BV336" s="39" t="s">
        <v>334</v>
      </c>
      <c r="BW336" s="39">
        <v>71980</v>
      </c>
      <c r="BX336" s="39">
        <v>6660</v>
      </c>
      <c r="BY336" s="39">
        <v>17240</v>
      </c>
      <c r="BZ336" s="39">
        <v>18470</v>
      </c>
      <c r="CA336" s="39">
        <v>12490</v>
      </c>
      <c r="CB336" s="39">
        <v>8410</v>
      </c>
      <c r="CC336" s="39">
        <v>4760</v>
      </c>
      <c r="CD336" s="39">
        <v>4100</v>
      </c>
      <c r="CE336" s="39">
        <v>360</v>
      </c>
      <c r="CF336" s="39" t="s">
        <v>334</v>
      </c>
      <c r="CG336" s="39">
        <v>72490</v>
      </c>
      <c r="CH336" s="39">
        <v>6760</v>
      </c>
      <c r="CI336" s="39">
        <v>17280</v>
      </c>
      <c r="CJ336" s="39">
        <v>18500</v>
      </c>
      <c r="CK336" s="39">
        <v>12590</v>
      </c>
      <c r="CL336" s="39">
        <v>8490</v>
      </c>
      <c r="CM336" s="39">
        <v>4760</v>
      </c>
      <c r="CN336" s="39">
        <v>4150</v>
      </c>
      <c r="CO336" s="39">
        <v>350</v>
      </c>
      <c r="CP336" s="39" t="s">
        <v>334</v>
      </c>
      <c r="CQ336" s="39">
        <v>72860</v>
      </c>
      <c r="CR336" s="39">
        <v>6810</v>
      </c>
      <c r="CS336" s="39">
        <v>17290</v>
      </c>
      <c r="CT336" s="39">
        <v>18540</v>
      </c>
      <c r="CU336" s="39">
        <v>12630</v>
      </c>
      <c r="CV336" s="39">
        <v>8530</v>
      </c>
      <c r="CW336" s="39">
        <v>4800</v>
      </c>
      <c r="CX336" s="39">
        <v>4190</v>
      </c>
      <c r="CY336" s="39">
        <v>350</v>
      </c>
      <c r="CZ336" s="39" t="s">
        <v>334</v>
      </c>
      <c r="DA336" s="39">
        <v>73130</v>
      </c>
      <c r="DB336" s="39">
        <v>6850</v>
      </c>
      <c r="DC336" s="39">
        <v>17310</v>
      </c>
      <c r="DD336" s="39">
        <v>18570</v>
      </c>
      <c r="DE336" s="39">
        <v>12690</v>
      </c>
      <c r="DF336" s="39">
        <v>8590</v>
      </c>
      <c r="DG336" s="39">
        <v>4840</v>
      </c>
      <c r="DH336" s="39">
        <v>4230</v>
      </c>
      <c r="DI336" s="39">
        <v>350</v>
      </c>
      <c r="DJ336" s="39" t="s">
        <v>334</v>
      </c>
      <c r="DK336" s="39">
        <v>73430</v>
      </c>
      <c r="DL336" s="39">
        <v>6900</v>
      </c>
      <c r="DM336" s="39">
        <v>17350</v>
      </c>
      <c r="DN336" s="39">
        <v>18580</v>
      </c>
      <c r="DO336" s="39">
        <v>12710</v>
      </c>
      <c r="DP336" s="39">
        <v>8630</v>
      </c>
      <c r="DQ336" s="39">
        <v>4890</v>
      </c>
      <c r="DR336" s="39">
        <v>4250</v>
      </c>
      <c r="DS336" s="39">
        <v>350</v>
      </c>
      <c r="DT336" s="39" t="s">
        <v>334</v>
      </c>
      <c r="DU336" s="39">
        <v>73660</v>
      </c>
      <c r="DV336" s="39">
        <v>7090</v>
      </c>
      <c r="DW336" s="39">
        <v>17350</v>
      </c>
      <c r="DX336" s="39">
        <v>18630</v>
      </c>
      <c r="DY336" s="39">
        <v>12780</v>
      </c>
      <c r="DZ336" s="39">
        <v>8680</v>
      </c>
      <c r="EA336" s="39">
        <v>4920</v>
      </c>
      <c r="EB336" s="39">
        <v>4290</v>
      </c>
      <c r="EC336" s="39">
        <v>360</v>
      </c>
      <c r="ED336" s="39" t="s">
        <v>334</v>
      </c>
      <c r="EE336" s="39">
        <v>74100</v>
      </c>
      <c r="EF336" s="39">
        <v>7160</v>
      </c>
      <c r="EG336" s="39">
        <v>17400</v>
      </c>
      <c r="EH336" s="39">
        <v>18730</v>
      </c>
      <c r="EI336" s="39">
        <v>12830</v>
      </c>
      <c r="EJ336" s="39">
        <v>8690</v>
      </c>
      <c r="EK336" s="39">
        <v>4940</v>
      </c>
      <c r="EL336" s="39">
        <v>4320</v>
      </c>
      <c r="EM336" s="39">
        <v>360</v>
      </c>
      <c r="EN336" s="39" t="s">
        <v>334</v>
      </c>
      <c r="EO336" s="39">
        <v>74410</v>
      </c>
      <c r="EP336" s="39">
        <v>7220</v>
      </c>
      <c r="EQ336" s="39">
        <v>17510</v>
      </c>
      <c r="ER336" s="39">
        <v>18810</v>
      </c>
      <c r="ES336" s="39">
        <v>12910</v>
      </c>
      <c r="ET336" s="39">
        <v>8710</v>
      </c>
      <c r="EU336" s="39">
        <v>4970</v>
      </c>
      <c r="EV336" s="39">
        <v>4340</v>
      </c>
      <c r="EW336" s="39">
        <v>370</v>
      </c>
      <c r="EX336" s="39" t="s">
        <v>334</v>
      </c>
      <c r="EY336" s="39">
        <v>74830</v>
      </c>
      <c r="EZ336" s="39">
        <v>7270</v>
      </c>
      <c r="FA336" s="39">
        <v>17590</v>
      </c>
      <c r="FB336" s="39">
        <v>18870</v>
      </c>
      <c r="FC336" s="39">
        <v>12960</v>
      </c>
      <c r="FD336" s="39">
        <v>8760</v>
      </c>
      <c r="FE336" s="39">
        <v>5000</v>
      </c>
      <c r="FF336" s="39">
        <v>4360</v>
      </c>
      <c r="FG336" s="39">
        <v>370</v>
      </c>
      <c r="FH336" s="39" t="s">
        <v>334</v>
      </c>
      <c r="FI336" s="39">
        <v>75170</v>
      </c>
      <c r="FJ336" s="39">
        <v>7370</v>
      </c>
      <c r="FK336" s="39">
        <v>17710</v>
      </c>
      <c r="FL336" s="39">
        <v>18900</v>
      </c>
      <c r="FM336" s="39">
        <v>13000</v>
      </c>
      <c r="FN336" s="39">
        <v>8810</v>
      </c>
      <c r="FO336" s="39">
        <v>5020</v>
      </c>
      <c r="FP336" s="39">
        <v>4380</v>
      </c>
      <c r="FQ336" s="39">
        <v>380</v>
      </c>
      <c r="FR336" s="39" t="s">
        <v>334</v>
      </c>
      <c r="FS336" s="39">
        <v>75560</v>
      </c>
      <c r="FT336" s="39">
        <v>7410</v>
      </c>
      <c r="FU336" s="39">
        <v>17790</v>
      </c>
      <c r="FV336" s="39">
        <v>19030</v>
      </c>
      <c r="FW336" s="39">
        <v>13040</v>
      </c>
      <c r="FX336" s="39">
        <v>8860</v>
      </c>
      <c r="FY336" s="39">
        <v>5040</v>
      </c>
      <c r="FZ336" s="39">
        <v>4400</v>
      </c>
      <c r="GA336" s="39">
        <v>390</v>
      </c>
      <c r="GB336" s="39" t="s">
        <v>334</v>
      </c>
      <c r="GC336" s="39">
        <v>75960</v>
      </c>
      <c r="GD336" s="39">
        <v>7410</v>
      </c>
      <c r="GE336" s="39">
        <v>17920</v>
      </c>
      <c r="GF336" s="39">
        <v>19100</v>
      </c>
      <c r="GG336" s="39">
        <v>13060</v>
      </c>
      <c r="GH336" s="39">
        <v>8880</v>
      </c>
      <c r="GI336" s="39">
        <v>5070</v>
      </c>
      <c r="GJ336" s="39">
        <v>4410</v>
      </c>
      <c r="GK336" s="39">
        <v>390</v>
      </c>
      <c r="GL336" s="39" t="s">
        <v>334</v>
      </c>
      <c r="GM336" s="39">
        <v>76250</v>
      </c>
      <c r="GN336" s="39">
        <v>7540</v>
      </c>
      <c r="GO336" s="39">
        <v>18050</v>
      </c>
      <c r="GP336" s="39">
        <v>19210</v>
      </c>
      <c r="GQ336" s="39">
        <v>13090</v>
      </c>
      <c r="GR336" s="39">
        <v>8910</v>
      </c>
      <c r="GS336" s="39">
        <v>5100</v>
      </c>
      <c r="GT336" s="39">
        <v>4430</v>
      </c>
      <c r="GU336" s="39">
        <v>390</v>
      </c>
      <c r="GV336" s="39" t="s">
        <v>334</v>
      </c>
      <c r="GW336" s="39">
        <v>76720</v>
      </c>
      <c r="GX336" s="39">
        <v>7580</v>
      </c>
      <c r="GY336" s="39">
        <v>18180</v>
      </c>
      <c r="GZ336" s="39">
        <v>19330</v>
      </c>
      <c r="HA336" s="39">
        <v>13140</v>
      </c>
      <c r="HB336" s="39">
        <v>8950</v>
      </c>
      <c r="HC336" s="39">
        <v>5120</v>
      </c>
      <c r="HD336" s="39">
        <v>4450</v>
      </c>
      <c r="HE336" s="39">
        <v>390</v>
      </c>
      <c r="HF336" s="39" t="s">
        <v>334</v>
      </c>
      <c r="HG336" s="39">
        <v>77150</v>
      </c>
      <c r="HH336" s="39">
        <v>7670</v>
      </c>
      <c r="HI336" s="39">
        <v>18320</v>
      </c>
      <c r="HJ336" s="39">
        <v>19540</v>
      </c>
      <c r="HK336" s="39">
        <v>13200</v>
      </c>
      <c r="HL336" s="39">
        <v>9040</v>
      </c>
      <c r="HM336" s="39">
        <v>5150</v>
      </c>
      <c r="HN336" s="39">
        <v>4470</v>
      </c>
      <c r="HO336" s="39">
        <v>400</v>
      </c>
      <c r="HP336" s="39" t="s">
        <v>334</v>
      </c>
      <c r="HQ336" s="39">
        <v>77790</v>
      </c>
      <c r="HR336" s="39">
        <v>7770</v>
      </c>
      <c r="HS336" s="39">
        <v>18460</v>
      </c>
      <c r="HT336" s="39">
        <v>19720</v>
      </c>
      <c r="HU336" s="39">
        <v>13290</v>
      </c>
      <c r="HV336" s="39">
        <v>9140</v>
      </c>
      <c r="HW336" s="39">
        <v>5200</v>
      </c>
      <c r="HX336" s="39">
        <v>4620</v>
      </c>
      <c r="HY336" s="39">
        <v>400</v>
      </c>
      <c r="HZ336" s="39" t="s">
        <v>334</v>
      </c>
      <c r="IA336" s="39">
        <v>78600</v>
      </c>
      <c r="IB336" s="39">
        <v>7930</v>
      </c>
      <c r="IC336" s="39">
        <v>18700</v>
      </c>
      <c r="ID336" s="39">
        <v>19950</v>
      </c>
      <c r="IE336" s="39">
        <v>13390</v>
      </c>
      <c r="IF336" s="39">
        <v>9250</v>
      </c>
      <c r="IG336" s="39">
        <v>5290</v>
      </c>
      <c r="IH336" s="39">
        <v>4660</v>
      </c>
      <c r="II336" s="39">
        <v>410</v>
      </c>
      <c r="IJ336" s="39" t="s">
        <v>334</v>
      </c>
      <c r="IK336" s="39">
        <v>79580</v>
      </c>
      <c r="IL336" s="39">
        <v>8190</v>
      </c>
      <c r="IM336" s="39">
        <v>18810</v>
      </c>
      <c r="IN336" s="39">
        <v>20200</v>
      </c>
      <c r="IO336" s="39">
        <v>13480</v>
      </c>
      <c r="IP336" s="39">
        <v>9400</v>
      </c>
      <c r="IQ336" s="39">
        <v>5400</v>
      </c>
      <c r="IR336" s="39">
        <v>4740</v>
      </c>
      <c r="IS336" s="39">
        <v>420</v>
      </c>
      <c r="IT336" s="39" t="s">
        <v>334</v>
      </c>
      <c r="IU336" s="39">
        <v>80630</v>
      </c>
      <c r="IV336" s="39">
        <v>8520</v>
      </c>
      <c r="IW336" s="39">
        <v>18920</v>
      </c>
      <c r="IX336" s="39">
        <v>20370</v>
      </c>
      <c r="IY336" s="39">
        <v>13620</v>
      </c>
      <c r="IZ336" s="39">
        <v>9650</v>
      </c>
      <c r="JA336" s="39">
        <v>5460</v>
      </c>
      <c r="JB336" s="39">
        <v>4780</v>
      </c>
      <c r="JC336" s="39">
        <v>430</v>
      </c>
      <c r="JD336" s="39" t="s">
        <v>334</v>
      </c>
      <c r="JE336" s="39">
        <v>81740</v>
      </c>
      <c r="JF336" s="39">
        <v>8890</v>
      </c>
      <c r="JG336" s="39">
        <v>19000</v>
      </c>
      <c r="JH336" s="39">
        <v>20560</v>
      </c>
      <c r="JI336" s="39">
        <v>13810</v>
      </c>
      <c r="JJ336" s="39">
        <v>9840</v>
      </c>
      <c r="JK336" s="39">
        <v>5590</v>
      </c>
      <c r="JL336" s="39">
        <v>4840</v>
      </c>
      <c r="JM336" s="39">
        <v>430</v>
      </c>
      <c r="JN336" s="39" t="s">
        <v>334</v>
      </c>
      <c r="JO336" s="39">
        <v>82960</v>
      </c>
      <c r="JP336" s="39">
        <v>9030</v>
      </c>
      <c r="JQ336" s="39">
        <v>19290</v>
      </c>
      <c r="JR336" s="39">
        <v>20920</v>
      </c>
      <c r="JS336" s="39">
        <v>14020</v>
      </c>
      <c r="JT336" s="39">
        <v>10010</v>
      </c>
      <c r="JU336" s="39">
        <v>5690</v>
      </c>
      <c r="JV336" s="39">
        <v>4960</v>
      </c>
      <c r="JW336" s="39">
        <v>440</v>
      </c>
      <c r="JX336" s="39" t="s">
        <v>334</v>
      </c>
      <c r="JY336" s="39">
        <v>84350</v>
      </c>
      <c r="JZ336" s="39">
        <v>9080</v>
      </c>
      <c r="KA336" s="39">
        <v>19340</v>
      </c>
      <c r="KB336" s="39">
        <v>21040</v>
      </c>
      <c r="KC336" s="39">
        <v>14130</v>
      </c>
      <c r="KD336" s="39">
        <v>10140</v>
      </c>
      <c r="KE336" s="39">
        <v>5740</v>
      </c>
      <c r="KF336" s="39">
        <v>5040</v>
      </c>
      <c r="KG336" s="39">
        <v>440</v>
      </c>
      <c r="KH336" s="39" t="s">
        <v>334</v>
      </c>
      <c r="KI336" s="39">
        <v>84930</v>
      </c>
      <c r="KJ336" s="39">
        <v>9190</v>
      </c>
      <c r="KK336" s="39">
        <v>19390</v>
      </c>
      <c r="KL336" s="39">
        <v>21170</v>
      </c>
      <c r="KM336" s="39">
        <v>14250</v>
      </c>
      <c r="KN336" s="39">
        <v>10170</v>
      </c>
      <c r="KO336" s="39">
        <v>5800</v>
      </c>
      <c r="KP336" s="39">
        <v>5100</v>
      </c>
      <c r="KQ336" s="39">
        <v>450</v>
      </c>
      <c r="KR336" s="39" t="s">
        <v>334</v>
      </c>
      <c r="KS336" s="39">
        <v>85510</v>
      </c>
      <c r="KT336" s="39">
        <v>9210</v>
      </c>
      <c r="KU336" s="39">
        <v>19460</v>
      </c>
      <c r="KV336" s="39">
        <v>21170</v>
      </c>
      <c r="KW336" s="39">
        <v>14330</v>
      </c>
      <c r="KX336" s="39">
        <v>10250</v>
      </c>
      <c r="KY336" s="39">
        <v>5850</v>
      </c>
      <c r="KZ336" s="39">
        <v>5130</v>
      </c>
      <c r="LA336" s="39">
        <v>450</v>
      </c>
      <c r="LB336" s="39" t="s">
        <v>334</v>
      </c>
      <c r="LC336" s="39">
        <v>85840</v>
      </c>
      <c r="LD336" t="str">
        <f>INDEX(Lookup!$F$2:$F$375, MATCH(D336,Lookup!$A$2:$A$375,0))</f>
        <v>West of England Combined Authority</v>
      </c>
    </row>
    <row r="337" spans="2:316" s="28" customFormat="1" ht="15" customHeight="1" x14ac:dyDescent="0.25">
      <c r="B337" s="1" t="s">
        <v>342</v>
      </c>
      <c r="C337" s="42">
        <v>1260</v>
      </c>
      <c r="D337" s="42" t="s">
        <v>1001</v>
      </c>
      <c r="E337" s="37" t="s">
        <v>1002</v>
      </c>
      <c r="F337" s="38">
        <v>15570</v>
      </c>
      <c r="G337" s="38">
        <v>25750</v>
      </c>
      <c r="H337" s="38">
        <v>46420</v>
      </c>
      <c r="I337" s="38">
        <v>29920</v>
      </c>
      <c r="J337" s="38">
        <v>18370</v>
      </c>
      <c r="K337" s="38">
        <v>8520</v>
      </c>
      <c r="L337" s="38">
        <v>5170</v>
      </c>
      <c r="M337" s="38">
        <v>750</v>
      </c>
      <c r="N337" s="38" t="s">
        <v>334</v>
      </c>
      <c r="O337" s="39">
        <v>150460</v>
      </c>
      <c r="P337" s="39">
        <v>15930</v>
      </c>
      <c r="Q337" s="39">
        <v>26010</v>
      </c>
      <c r="R337" s="39">
        <v>46950</v>
      </c>
      <c r="S337" s="39">
        <v>30030</v>
      </c>
      <c r="T337" s="39">
        <v>18550</v>
      </c>
      <c r="U337" s="39">
        <v>8280</v>
      </c>
      <c r="V337" s="39">
        <v>5030</v>
      </c>
      <c r="W337" s="39">
        <v>720</v>
      </c>
      <c r="X337" s="39" t="s">
        <v>334</v>
      </c>
      <c r="Y337" s="39">
        <v>151510</v>
      </c>
      <c r="Z337" s="39">
        <v>16910</v>
      </c>
      <c r="AA337" s="39">
        <v>26530</v>
      </c>
      <c r="AB337" s="39">
        <v>47230</v>
      </c>
      <c r="AC337" s="39">
        <v>30120</v>
      </c>
      <c r="AD337" s="39">
        <v>18690</v>
      </c>
      <c r="AE337" s="39">
        <v>7980</v>
      </c>
      <c r="AF337" s="39">
        <v>4790</v>
      </c>
      <c r="AG337" s="39">
        <v>660</v>
      </c>
      <c r="AH337" s="39" t="s">
        <v>334</v>
      </c>
      <c r="AI337" s="39">
        <v>152900</v>
      </c>
      <c r="AJ337" s="39">
        <v>17130</v>
      </c>
      <c r="AK337" s="39">
        <v>26870</v>
      </c>
      <c r="AL337" s="39">
        <v>47600</v>
      </c>
      <c r="AM337" s="39">
        <v>30300</v>
      </c>
      <c r="AN337" s="39">
        <v>18820</v>
      </c>
      <c r="AO337" s="39">
        <v>7980</v>
      </c>
      <c r="AP337" s="39">
        <v>4720</v>
      </c>
      <c r="AQ337" s="39">
        <v>640</v>
      </c>
      <c r="AR337" s="39" t="s">
        <v>334</v>
      </c>
      <c r="AS337" s="39">
        <v>154040</v>
      </c>
      <c r="AT337" s="39">
        <v>17940</v>
      </c>
      <c r="AU337" s="39">
        <v>27330</v>
      </c>
      <c r="AV337" s="39">
        <v>47700</v>
      </c>
      <c r="AW337" s="39">
        <v>30470</v>
      </c>
      <c r="AX337" s="39">
        <v>18800</v>
      </c>
      <c r="AY337" s="39">
        <v>8000</v>
      </c>
      <c r="AZ337" s="39">
        <v>4750</v>
      </c>
      <c r="BA337" s="39">
        <v>660</v>
      </c>
      <c r="BB337" s="39" t="s">
        <v>334</v>
      </c>
      <c r="BC337" s="39">
        <v>155640</v>
      </c>
      <c r="BD337" s="39">
        <v>18350</v>
      </c>
      <c r="BE337" s="39">
        <v>27470</v>
      </c>
      <c r="BF337" s="39">
        <v>48040</v>
      </c>
      <c r="BG337" s="39">
        <v>30590</v>
      </c>
      <c r="BH337" s="39">
        <v>19040</v>
      </c>
      <c r="BI337" s="39">
        <v>8140</v>
      </c>
      <c r="BJ337" s="39">
        <v>4800</v>
      </c>
      <c r="BK337" s="39">
        <v>680</v>
      </c>
      <c r="BL337" s="39" t="s">
        <v>334</v>
      </c>
      <c r="BM337" s="39">
        <v>157100</v>
      </c>
      <c r="BN337" s="39">
        <v>18620</v>
      </c>
      <c r="BO337" s="39">
        <v>27560</v>
      </c>
      <c r="BP337" s="39">
        <v>48210</v>
      </c>
      <c r="BQ337" s="39">
        <v>30750</v>
      </c>
      <c r="BR337" s="39">
        <v>19170</v>
      </c>
      <c r="BS337" s="39">
        <v>8140</v>
      </c>
      <c r="BT337" s="39">
        <v>4850</v>
      </c>
      <c r="BU337" s="39">
        <v>710</v>
      </c>
      <c r="BV337" s="39" t="s">
        <v>334</v>
      </c>
      <c r="BW337" s="39">
        <v>157990</v>
      </c>
      <c r="BX337" s="39">
        <v>18940</v>
      </c>
      <c r="BY337" s="39">
        <v>27610</v>
      </c>
      <c r="BZ337" s="39">
        <v>48400</v>
      </c>
      <c r="CA337" s="39">
        <v>30900</v>
      </c>
      <c r="CB337" s="39">
        <v>19310</v>
      </c>
      <c r="CC337" s="39">
        <v>8180</v>
      </c>
      <c r="CD337" s="39">
        <v>4910</v>
      </c>
      <c r="CE337" s="39">
        <v>740</v>
      </c>
      <c r="CF337" s="39" t="s">
        <v>334</v>
      </c>
      <c r="CG337" s="39">
        <v>158990</v>
      </c>
      <c r="CH337" s="39">
        <v>19140</v>
      </c>
      <c r="CI337" s="39">
        <v>27810</v>
      </c>
      <c r="CJ337" s="39">
        <v>48570</v>
      </c>
      <c r="CK337" s="39">
        <v>31090</v>
      </c>
      <c r="CL337" s="39">
        <v>19460</v>
      </c>
      <c r="CM337" s="39">
        <v>8260</v>
      </c>
      <c r="CN337" s="39">
        <v>4970</v>
      </c>
      <c r="CO337" s="39">
        <v>790</v>
      </c>
      <c r="CP337" s="39" t="s">
        <v>334</v>
      </c>
      <c r="CQ337" s="39">
        <v>160090</v>
      </c>
      <c r="CR337" s="39">
        <v>19280</v>
      </c>
      <c r="CS337" s="39">
        <v>28050</v>
      </c>
      <c r="CT337" s="39">
        <v>48800</v>
      </c>
      <c r="CU337" s="39">
        <v>31330</v>
      </c>
      <c r="CV337" s="39">
        <v>19610</v>
      </c>
      <c r="CW337" s="39">
        <v>8310</v>
      </c>
      <c r="CX337" s="39">
        <v>4970</v>
      </c>
      <c r="CY337" s="39">
        <v>800</v>
      </c>
      <c r="CZ337" s="39" t="s">
        <v>334</v>
      </c>
      <c r="DA337" s="39">
        <v>161130</v>
      </c>
      <c r="DB337" s="39">
        <v>19450</v>
      </c>
      <c r="DC337" s="39">
        <v>28300</v>
      </c>
      <c r="DD337" s="39">
        <v>49030</v>
      </c>
      <c r="DE337" s="39">
        <v>31670</v>
      </c>
      <c r="DF337" s="39">
        <v>19780</v>
      </c>
      <c r="DG337" s="39">
        <v>8390</v>
      </c>
      <c r="DH337" s="39">
        <v>4980</v>
      </c>
      <c r="DI337" s="39">
        <v>820</v>
      </c>
      <c r="DJ337" s="39" t="s">
        <v>334</v>
      </c>
      <c r="DK337" s="39">
        <v>162420</v>
      </c>
      <c r="DL337" s="39">
        <v>19680</v>
      </c>
      <c r="DM337" s="39">
        <v>28720</v>
      </c>
      <c r="DN337" s="39">
        <v>49360</v>
      </c>
      <c r="DO337" s="39">
        <v>32010</v>
      </c>
      <c r="DP337" s="39">
        <v>20020</v>
      </c>
      <c r="DQ337" s="39">
        <v>8480</v>
      </c>
      <c r="DR337" s="39">
        <v>5100</v>
      </c>
      <c r="DS337" s="39">
        <v>850</v>
      </c>
      <c r="DT337" s="39" t="s">
        <v>334</v>
      </c>
      <c r="DU337" s="39">
        <v>164220</v>
      </c>
      <c r="DV337" s="39">
        <v>19740</v>
      </c>
      <c r="DW337" s="39">
        <v>29040</v>
      </c>
      <c r="DX337" s="39">
        <v>49570</v>
      </c>
      <c r="DY337" s="39">
        <v>32410</v>
      </c>
      <c r="DZ337" s="39">
        <v>20220</v>
      </c>
      <c r="EA337" s="39">
        <v>8550</v>
      </c>
      <c r="EB337" s="39">
        <v>5120</v>
      </c>
      <c r="EC337" s="39">
        <v>860</v>
      </c>
      <c r="ED337" s="39" t="s">
        <v>334</v>
      </c>
      <c r="EE337" s="39">
        <v>165500</v>
      </c>
      <c r="EF337" s="39">
        <v>20050</v>
      </c>
      <c r="EG337" s="39">
        <v>29650</v>
      </c>
      <c r="EH337" s="39">
        <v>50040</v>
      </c>
      <c r="EI337" s="39">
        <v>32860</v>
      </c>
      <c r="EJ337" s="39">
        <v>20320</v>
      </c>
      <c r="EK337" s="39">
        <v>8600</v>
      </c>
      <c r="EL337" s="39">
        <v>5140</v>
      </c>
      <c r="EM337" s="39">
        <v>920</v>
      </c>
      <c r="EN337" s="39" t="s">
        <v>334</v>
      </c>
      <c r="EO337" s="39">
        <v>167580</v>
      </c>
      <c r="EP337" s="39">
        <v>20490</v>
      </c>
      <c r="EQ337" s="39">
        <v>30440</v>
      </c>
      <c r="ER337" s="39">
        <v>50360</v>
      </c>
      <c r="ES337" s="39">
        <v>32980</v>
      </c>
      <c r="ET337" s="39">
        <v>20430</v>
      </c>
      <c r="EU337" s="39">
        <v>8630</v>
      </c>
      <c r="EV337" s="39">
        <v>5140</v>
      </c>
      <c r="EW337" s="39">
        <v>930</v>
      </c>
      <c r="EX337" s="39" t="s">
        <v>334</v>
      </c>
      <c r="EY337" s="39">
        <v>169400</v>
      </c>
      <c r="EZ337" s="39">
        <v>20970</v>
      </c>
      <c r="FA337" s="39">
        <v>31050</v>
      </c>
      <c r="FB337" s="39">
        <v>50900</v>
      </c>
      <c r="FC337" s="39">
        <v>33410</v>
      </c>
      <c r="FD337" s="39">
        <v>20500</v>
      </c>
      <c r="FE337" s="39">
        <v>8650</v>
      </c>
      <c r="FF337" s="39">
        <v>5140</v>
      </c>
      <c r="FG337" s="39">
        <v>950</v>
      </c>
      <c r="FH337" s="39" t="s">
        <v>334</v>
      </c>
      <c r="FI337" s="39">
        <v>171570</v>
      </c>
      <c r="FJ337" s="39">
        <v>21610</v>
      </c>
      <c r="FK337" s="39">
        <v>31720</v>
      </c>
      <c r="FL337" s="39">
        <v>51370</v>
      </c>
      <c r="FM337" s="39">
        <v>33570</v>
      </c>
      <c r="FN337" s="39">
        <v>20580</v>
      </c>
      <c r="FO337" s="39">
        <v>8690</v>
      </c>
      <c r="FP337" s="39">
        <v>5140</v>
      </c>
      <c r="FQ337" s="39">
        <v>980</v>
      </c>
      <c r="FR337" s="39" t="s">
        <v>334</v>
      </c>
      <c r="FS337" s="39">
        <v>173660</v>
      </c>
      <c r="FT337" s="39">
        <v>22060</v>
      </c>
      <c r="FU337" s="39">
        <v>32040</v>
      </c>
      <c r="FV337" s="39">
        <v>51540</v>
      </c>
      <c r="FW337" s="39">
        <v>33650</v>
      </c>
      <c r="FX337" s="39">
        <v>20650</v>
      </c>
      <c r="FY337" s="39">
        <v>8780</v>
      </c>
      <c r="FZ337" s="39">
        <v>5210</v>
      </c>
      <c r="GA337" s="39">
        <v>1000</v>
      </c>
      <c r="GB337" s="39" t="s">
        <v>334</v>
      </c>
      <c r="GC337" s="39">
        <v>174940</v>
      </c>
      <c r="GD337" s="39">
        <v>22500</v>
      </c>
      <c r="GE337" s="39">
        <v>32230</v>
      </c>
      <c r="GF337" s="39">
        <v>51670</v>
      </c>
      <c r="GG337" s="39">
        <v>33800</v>
      </c>
      <c r="GH337" s="39">
        <v>20730</v>
      </c>
      <c r="GI337" s="39">
        <v>8800</v>
      </c>
      <c r="GJ337" s="39">
        <v>5240</v>
      </c>
      <c r="GK337" s="39">
        <v>1020</v>
      </c>
      <c r="GL337" s="39" t="s">
        <v>334</v>
      </c>
      <c r="GM337" s="39">
        <v>176010</v>
      </c>
      <c r="GN337" s="39">
        <v>22840</v>
      </c>
      <c r="GO337" s="39">
        <v>32390</v>
      </c>
      <c r="GP337" s="39">
        <v>52000</v>
      </c>
      <c r="GQ337" s="39">
        <v>33950</v>
      </c>
      <c r="GR337" s="39">
        <v>20800</v>
      </c>
      <c r="GS337" s="39">
        <v>8810</v>
      </c>
      <c r="GT337" s="39">
        <v>5270</v>
      </c>
      <c r="GU337" s="39">
        <v>1050</v>
      </c>
      <c r="GV337" s="39" t="s">
        <v>334</v>
      </c>
      <c r="GW337" s="39">
        <v>177100</v>
      </c>
      <c r="GX337" s="39">
        <v>23440</v>
      </c>
      <c r="GY337" s="39">
        <v>32560</v>
      </c>
      <c r="GZ337" s="39">
        <v>52190</v>
      </c>
      <c r="HA337" s="39">
        <v>34110</v>
      </c>
      <c r="HB337" s="39">
        <v>20820</v>
      </c>
      <c r="HC337" s="39">
        <v>8840</v>
      </c>
      <c r="HD337" s="39">
        <v>5320</v>
      </c>
      <c r="HE337" s="39">
        <v>1070</v>
      </c>
      <c r="HF337" s="39" t="s">
        <v>334</v>
      </c>
      <c r="HG337" s="39">
        <v>178340</v>
      </c>
      <c r="HH337" s="39">
        <v>23720</v>
      </c>
      <c r="HI337" s="39">
        <v>32640</v>
      </c>
      <c r="HJ337" s="39">
        <v>52270</v>
      </c>
      <c r="HK337" s="39">
        <v>34160</v>
      </c>
      <c r="HL337" s="39">
        <v>20880</v>
      </c>
      <c r="HM337" s="39">
        <v>8890</v>
      </c>
      <c r="HN337" s="39">
        <v>5330</v>
      </c>
      <c r="HO337" s="39">
        <v>1110</v>
      </c>
      <c r="HP337" s="39" t="s">
        <v>334</v>
      </c>
      <c r="HQ337" s="39">
        <v>179000</v>
      </c>
      <c r="HR337" s="39">
        <v>23950</v>
      </c>
      <c r="HS337" s="39">
        <v>32810</v>
      </c>
      <c r="HT337" s="39">
        <v>52400</v>
      </c>
      <c r="HU337" s="39">
        <v>34350</v>
      </c>
      <c r="HV337" s="39">
        <v>21000</v>
      </c>
      <c r="HW337" s="39">
        <v>8920</v>
      </c>
      <c r="HX337" s="39">
        <v>5380</v>
      </c>
      <c r="HY337" s="39">
        <v>1120</v>
      </c>
      <c r="HZ337" s="39" t="s">
        <v>334</v>
      </c>
      <c r="IA337" s="39">
        <v>179920</v>
      </c>
      <c r="IB337" s="39">
        <v>24390</v>
      </c>
      <c r="IC337" s="39">
        <v>32970</v>
      </c>
      <c r="ID337" s="39">
        <v>52680</v>
      </c>
      <c r="IE337" s="39">
        <v>34470</v>
      </c>
      <c r="IF337" s="39">
        <v>21030</v>
      </c>
      <c r="IG337" s="39">
        <v>8950</v>
      </c>
      <c r="IH337" s="39">
        <v>5410</v>
      </c>
      <c r="II337" s="39">
        <v>1140</v>
      </c>
      <c r="IJ337" s="39" t="s">
        <v>334</v>
      </c>
      <c r="IK337" s="39">
        <v>181050</v>
      </c>
      <c r="IL337" s="39">
        <v>24640</v>
      </c>
      <c r="IM337" s="39">
        <v>33070</v>
      </c>
      <c r="IN337" s="39">
        <v>52820</v>
      </c>
      <c r="IO337" s="39">
        <v>34650</v>
      </c>
      <c r="IP337" s="39">
        <v>21150</v>
      </c>
      <c r="IQ337" s="39">
        <v>9010</v>
      </c>
      <c r="IR337" s="39">
        <v>5490</v>
      </c>
      <c r="IS337" s="39">
        <v>1170</v>
      </c>
      <c r="IT337" s="39" t="s">
        <v>334</v>
      </c>
      <c r="IU337" s="39">
        <v>182010</v>
      </c>
      <c r="IV337" s="39">
        <v>25470</v>
      </c>
      <c r="IW337" s="39">
        <v>33220</v>
      </c>
      <c r="IX337" s="39">
        <v>53140</v>
      </c>
      <c r="IY337" s="39">
        <v>34930</v>
      </c>
      <c r="IZ337" s="39">
        <v>21240</v>
      </c>
      <c r="JA337" s="39">
        <v>9070</v>
      </c>
      <c r="JB337" s="39">
        <v>5550</v>
      </c>
      <c r="JC337" s="39">
        <v>1200</v>
      </c>
      <c r="JD337" s="39" t="s">
        <v>334</v>
      </c>
      <c r="JE337" s="39">
        <v>183810</v>
      </c>
      <c r="JF337" s="39">
        <v>25890</v>
      </c>
      <c r="JG337" s="39">
        <v>33400</v>
      </c>
      <c r="JH337" s="39">
        <v>53440</v>
      </c>
      <c r="JI337" s="39">
        <v>35250</v>
      </c>
      <c r="JJ337" s="39">
        <v>21370</v>
      </c>
      <c r="JK337" s="39">
        <v>9100</v>
      </c>
      <c r="JL337" s="39">
        <v>5590</v>
      </c>
      <c r="JM337" s="39">
        <v>1220</v>
      </c>
      <c r="JN337" s="39" t="s">
        <v>334</v>
      </c>
      <c r="JO337" s="39">
        <v>185250</v>
      </c>
      <c r="JP337" s="39">
        <v>26410</v>
      </c>
      <c r="JQ337" s="39">
        <v>33560</v>
      </c>
      <c r="JR337" s="39">
        <v>53690</v>
      </c>
      <c r="JS337" s="39">
        <v>35600</v>
      </c>
      <c r="JT337" s="39">
        <v>21520</v>
      </c>
      <c r="JU337" s="39">
        <v>9200</v>
      </c>
      <c r="JV337" s="39">
        <v>5650</v>
      </c>
      <c r="JW337" s="39">
        <v>1230</v>
      </c>
      <c r="JX337" s="39" t="s">
        <v>334</v>
      </c>
      <c r="JY337" s="39">
        <v>186870</v>
      </c>
      <c r="JZ337" s="39">
        <v>26680</v>
      </c>
      <c r="KA337" s="39">
        <v>33780</v>
      </c>
      <c r="KB337" s="39">
        <v>53840</v>
      </c>
      <c r="KC337" s="39">
        <v>35610</v>
      </c>
      <c r="KD337" s="39">
        <v>21570</v>
      </c>
      <c r="KE337" s="39">
        <v>9220</v>
      </c>
      <c r="KF337" s="39">
        <v>5650</v>
      </c>
      <c r="KG337" s="39">
        <v>1230</v>
      </c>
      <c r="KH337" s="39" t="s">
        <v>334</v>
      </c>
      <c r="KI337" s="39">
        <v>187580</v>
      </c>
      <c r="KJ337" s="39">
        <v>26760</v>
      </c>
      <c r="KK337" s="39">
        <v>34070</v>
      </c>
      <c r="KL337" s="39">
        <v>53970</v>
      </c>
      <c r="KM337" s="39">
        <v>35730</v>
      </c>
      <c r="KN337" s="39">
        <v>21660</v>
      </c>
      <c r="KO337" s="39">
        <v>9300</v>
      </c>
      <c r="KP337" s="39">
        <v>5670</v>
      </c>
      <c r="KQ337" s="39">
        <v>1260</v>
      </c>
      <c r="KR337" s="39" t="s">
        <v>334</v>
      </c>
      <c r="KS337" s="39">
        <v>188420</v>
      </c>
      <c r="KT337" s="39">
        <v>26910</v>
      </c>
      <c r="KU337" s="39">
        <v>34130</v>
      </c>
      <c r="KV337" s="39">
        <v>54180</v>
      </c>
      <c r="KW337" s="39">
        <v>35810</v>
      </c>
      <c r="KX337" s="39">
        <v>21700</v>
      </c>
      <c r="KY337" s="39">
        <v>9340</v>
      </c>
      <c r="KZ337" s="39">
        <v>5710</v>
      </c>
      <c r="LA337" s="39">
        <v>1290</v>
      </c>
      <c r="LB337" s="39" t="s">
        <v>334</v>
      </c>
      <c r="LC337" s="39">
        <v>189050</v>
      </c>
      <c r="LD337" t="str">
        <f>INDEX(Lookup!$F$2:$F$375, MATCH(D337,Lookup!$A$2:$A$375,0))</f>
        <v>:</v>
      </c>
    </row>
    <row r="338" spans="2:316" ht="15" customHeight="1" outlineLevel="1" x14ac:dyDescent="0.25">
      <c r="B338" s="1" t="s">
        <v>342</v>
      </c>
      <c r="C338" s="42">
        <v>1250</v>
      </c>
      <c r="D338" s="42" t="s">
        <v>1003</v>
      </c>
      <c r="E338" s="43" t="s">
        <v>1004</v>
      </c>
      <c r="F338" s="38">
        <v>11310</v>
      </c>
      <c r="G338" s="38">
        <v>13760</v>
      </c>
      <c r="H338" s="38">
        <v>20280</v>
      </c>
      <c r="I338" s="38">
        <v>13620</v>
      </c>
      <c r="J338" s="38">
        <v>6860</v>
      </c>
      <c r="K338" s="38">
        <v>3680</v>
      </c>
      <c r="L338" s="38">
        <v>1610</v>
      </c>
      <c r="M338" s="38">
        <v>180</v>
      </c>
      <c r="N338" s="38" t="s">
        <v>334</v>
      </c>
      <c r="O338" s="39">
        <v>71290</v>
      </c>
      <c r="P338" s="39">
        <v>11520</v>
      </c>
      <c r="Q338" s="39">
        <v>13960</v>
      </c>
      <c r="R338" s="39">
        <v>20500</v>
      </c>
      <c r="S338" s="39">
        <v>13610</v>
      </c>
      <c r="T338" s="39">
        <v>6930</v>
      </c>
      <c r="U338" s="39">
        <v>3490</v>
      </c>
      <c r="V338" s="39">
        <v>1580</v>
      </c>
      <c r="W338" s="39">
        <v>160</v>
      </c>
      <c r="X338" s="39" t="s">
        <v>334</v>
      </c>
      <c r="Y338" s="39">
        <v>71760</v>
      </c>
      <c r="Z338" s="39">
        <v>12090</v>
      </c>
      <c r="AA338" s="39">
        <v>14200</v>
      </c>
      <c r="AB338" s="39">
        <v>20610</v>
      </c>
      <c r="AC338" s="39">
        <v>13570</v>
      </c>
      <c r="AD338" s="39">
        <v>6940</v>
      </c>
      <c r="AE338" s="39">
        <v>3310</v>
      </c>
      <c r="AF338" s="39">
        <v>1510</v>
      </c>
      <c r="AG338" s="39">
        <v>140</v>
      </c>
      <c r="AH338" s="39" t="s">
        <v>334</v>
      </c>
      <c r="AI338" s="39">
        <v>72360</v>
      </c>
      <c r="AJ338" s="39">
        <v>12240</v>
      </c>
      <c r="AK338" s="39">
        <v>14380</v>
      </c>
      <c r="AL338" s="39">
        <v>20850</v>
      </c>
      <c r="AM338" s="39">
        <v>13580</v>
      </c>
      <c r="AN338" s="39">
        <v>6980</v>
      </c>
      <c r="AO338" s="39">
        <v>3260</v>
      </c>
      <c r="AP338" s="39">
        <v>1470</v>
      </c>
      <c r="AQ338" s="39">
        <v>130</v>
      </c>
      <c r="AR338" s="39" t="s">
        <v>334</v>
      </c>
      <c r="AS338" s="39">
        <v>72890</v>
      </c>
      <c r="AT338" s="39">
        <v>12870</v>
      </c>
      <c r="AU338" s="39">
        <v>14710</v>
      </c>
      <c r="AV338" s="39">
        <v>20860</v>
      </c>
      <c r="AW338" s="39">
        <v>13640</v>
      </c>
      <c r="AX338" s="39">
        <v>6930</v>
      </c>
      <c r="AY338" s="39">
        <v>3220</v>
      </c>
      <c r="AZ338" s="39">
        <v>1460</v>
      </c>
      <c r="BA338" s="39">
        <v>130</v>
      </c>
      <c r="BB338" s="39" t="s">
        <v>334</v>
      </c>
      <c r="BC338" s="39">
        <v>73830</v>
      </c>
      <c r="BD338" s="39">
        <v>13090</v>
      </c>
      <c r="BE338" s="39">
        <v>14850</v>
      </c>
      <c r="BF338" s="39">
        <v>21040</v>
      </c>
      <c r="BG338" s="39">
        <v>13680</v>
      </c>
      <c r="BH338" s="39">
        <v>7000</v>
      </c>
      <c r="BI338" s="39">
        <v>3210</v>
      </c>
      <c r="BJ338" s="39">
        <v>1480</v>
      </c>
      <c r="BK338" s="39">
        <v>130</v>
      </c>
      <c r="BL338" s="39" t="s">
        <v>334</v>
      </c>
      <c r="BM338" s="39">
        <v>74480</v>
      </c>
      <c r="BN338" s="39">
        <v>13350</v>
      </c>
      <c r="BO338" s="39">
        <v>14890</v>
      </c>
      <c r="BP338" s="39">
        <v>21130</v>
      </c>
      <c r="BQ338" s="39">
        <v>13810</v>
      </c>
      <c r="BR338" s="39">
        <v>7030</v>
      </c>
      <c r="BS338" s="39">
        <v>3210</v>
      </c>
      <c r="BT338" s="39">
        <v>1480</v>
      </c>
      <c r="BU338" s="39">
        <v>130</v>
      </c>
      <c r="BV338" s="39" t="s">
        <v>334</v>
      </c>
      <c r="BW338" s="39">
        <v>75020</v>
      </c>
      <c r="BX338" s="39">
        <v>13460</v>
      </c>
      <c r="BY338" s="39">
        <v>15040</v>
      </c>
      <c r="BZ338" s="39">
        <v>21260</v>
      </c>
      <c r="CA338" s="39">
        <v>13890</v>
      </c>
      <c r="CB338" s="39">
        <v>7100</v>
      </c>
      <c r="CC338" s="39">
        <v>3230</v>
      </c>
      <c r="CD338" s="39">
        <v>1490</v>
      </c>
      <c r="CE338" s="39">
        <v>130</v>
      </c>
      <c r="CF338" s="39" t="s">
        <v>334</v>
      </c>
      <c r="CG338" s="39">
        <v>75600</v>
      </c>
      <c r="CH338" s="39">
        <v>13610</v>
      </c>
      <c r="CI338" s="39">
        <v>15190</v>
      </c>
      <c r="CJ338" s="39">
        <v>21410</v>
      </c>
      <c r="CK338" s="39">
        <v>14040</v>
      </c>
      <c r="CL338" s="39">
        <v>7150</v>
      </c>
      <c r="CM338" s="39">
        <v>3280</v>
      </c>
      <c r="CN338" s="39">
        <v>1510</v>
      </c>
      <c r="CO338" s="39">
        <v>130</v>
      </c>
      <c r="CP338" s="39" t="s">
        <v>334</v>
      </c>
      <c r="CQ338" s="39">
        <v>76320</v>
      </c>
      <c r="CR338" s="39">
        <v>13740</v>
      </c>
      <c r="CS338" s="39">
        <v>15360</v>
      </c>
      <c r="CT338" s="39">
        <v>21550</v>
      </c>
      <c r="CU338" s="39">
        <v>14170</v>
      </c>
      <c r="CV338" s="39">
        <v>7220</v>
      </c>
      <c r="CW338" s="39">
        <v>3300</v>
      </c>
      <c r="CX338" s="39">
        <v>1500</v>
      </c>
      <c r="CY338" s="39">
        <v>120</v>
      </c>
      <c r="CZ338" s="39" t="s">
        <v>334</v>
      </c>
      <c r="DA338" s="39">
        <v>76970</v>
      </c>
      <c r="DB338" s="39">
        <v>13890</v>
      </c>
      <c r="DC338" s="39">
        <v>15490</v>
      </c>
      <c r="DD338" s="39">
        <v>21760</v>
      </c>
      <c r="DE338" s="39">
        <v>14390</v>
      </c>
      <c r="DF338" s="39">
        <v>7350</v>
      </c>
      <c r="DG338" s="39">
        <v>3330</v>
      </c>
      <c r="DH338" s="39">
        <v>1500</v>
      </c>
      <c r="DI338" s="39">
        <v>120</v>
      </c>
      <c r="DJ338" s="39" t="s">
        <v>334</v>
      </c>
      <c r="DK338" s="39">
        <v>77820</v>
      </c>
      <c r="DL338" s="39">
        <v>14040</v>
      </c>
      <c r="DM338" s="39">
        <v>15790</v>
      </c>
      <c r="DN338" s="39">
        <v>21980</v>
      </c>
      <c r="DO338" s="39">
        <v>14660</v>
      </c>
      <c r="DP338" s="39">
        <v>7520</v>
      </c>
      <c r="DQ338" s="39">
        <v>3370</v>
      </c>
      <c r="DR338" s="39">
        <v>1550</v>
      </c>
      <c r="DS338" s="39">
        <v>120</v>
      </c>
      <c r="DT338" s="39" t="s">
        <v>334</v>
      </c>
      <c r="DU338" s="39">
        <v>79010</v>
      </c>
      <c r="DV338" s="39">
        <v>14070</v>
      </c>
      <c r="DW338" s="39">
        <v>15960</v>
      </c>
      <c r="DX338" s="39">
        <v>22200</v>
      </c>
      <c r="DY338" s="39">
        <v>14910</v>
      </c>
      <c r="DZ338" s="39">
        <v>7630</v>
      </c>
      <c r="EA338" s="39">
        <v>3410</v>
      </c>
      <c r="EB338" s="39">
        <v>1540</v>
      </c>
      <c r="EC338" s="39">
        <v>120</v>
      </c>
      <c r="ED338" s="39" t="s">
        <v>334</v>
      </c>
      <c r="EE338" s="39">
        <v>79820</v>
      </c>
      <c r="EF338" s="39">
        <v>14250</v>
      </c>
      <c r="EG338" s="39">
        <v>16390</v>
      </c>
      <c r="EH338" s="39">
        <v>22480</v>
      </c>
      <c r="EI338" s="39">
        <v>15140</v>
      </c>
      <c r="EJ338" s="39">
        <v>7650</v>
      </c>
      <c r="EK338" s="39">
        <v>3410</v>
      </c>
      <c r="EL338" s="39">
        <v>1530</v>
      </c>
      <c r="EM338" s="39">
        <v>120</v>
      </c>
      <c r="EN338" s="39" t="s">
        <v>334</v>
      </c>
      <c r="EO338" s="39">
        <v>80970</v>
      </c>
      <c r="EP338" s="39">
        <v>14610</v>
      </c>
      <c r="EQ338" s="39">
        <v>16960</v>
      </c>
      <c r="ER338" s="39">
        <v>22620</v>
      </c>
      <c r="ES338" s="39">
        <v>15200</v>
      </c>
      <c r="ET338" s="39">
        <v>7690</v>
      </c>
      <c r="EU338" s="39">
        <v>3410</v>
      </c>
      <c r="EV338" s="39">
        <v>1500</v>
      </c>
      <c r="EW338" s="39">
        <v>130</v>
      </c>
      <c r="EX338" s="39" t="s">
        <v>334</v>
      </c>
      <c r="EY338" s="39">
        <v>82120</v>
      </c>
      <c r="EZ338" s="39">
        <v>14970</v>
      </c>
      <c r="FA338" s="39">
        <v>17350</v>
      </c>
      <c r="FB338" s="39">
        <v>22820</v>
      </c>
      <c r="FC338" s="39">
        <v>15400</v>
      </c>
      <c r="FD338" s="39">
        <v>7670</v>
      </c>
      <c r="FE338" s="39">
        <v>3400</v>
      </c>
      <c r="FF338" s="39">
        <v>1500</v>
      </c>
      <c r="FG338" s="39">
        <v>120</v>
      </c>
      <c r="FH338" s="39" t="s">
        <v>334</v>
      </c>
      <c r="FI338" s="39">
        <v>83240</v>
      </c>
      <c r="FJ338" s="39">
        <v>15530</v>
      </c>
      <c r="FK338" s="39">
        <v>17860</v>
      </c>
      <c r="FL338" s="39">
        <v>23120</v>
      </c>
      <c r="FM338" s="39">
        <v>15460</v>
      </c>
      <c r="FN338" s="39">
        <v>7720</v>
      </c>
      <c r="FO338" s="39">
        <v>3410</v>
      </c>
      <c r="FP338" s="39">
        <v>1490</v>
      </c>
      <c r="FQ338" s="39">
        <v>120</v>
      </c>
      <c r="FR338" s="39" t="s">
        <v>334</v>
      </c>
      <c r="FS338" s="39">
        <v>84700</v>
      </c>
      <c r="FT338" s="39">
        <v>15870</v>
      </c>
      <c r="FU338" s="39">
        <v>18040</v>
      </c>
      <c r="FV338" s="39">
        <v>23190</v>
      </c>
      <c r="FW338" s="39">
        <v>15520</v>
      </c>
      <c r="FX338" s="39">
        <v>7730</v>
      </c>
      <c r="FY338" s="39">
        <v>3420</v>
      </c>
      <c r="FZ338" s="39">
        <v>1500</v>
      </c>
      <c r="GA338" s="39">
        <v>120</v>
      </c>
      <c r="GB338" s="39" t="s">
        <v>334</v>
      </c>
      <c r="GC338" s="39">
        <v>85400</v>
      </c>
      <c r="GD338" s="39">
        <v>16270</v>
      </c>
      <c r="GE338" s="39">
        <v>18180</v>
      </c>
      <c r="GF338" s="39">
        <v>23270</v>
      </c>
      <c r="GG338" s="39">
        <v>15640</v>
      </c>
      <c r="GH338" s="39">
        <v>7790</v>
      </c>
      <c r="GI338" s="39">
        <v>3410</v>
      </c>
      <c r="GJ338" s="39">
        <v>1500</v>
      </c>
      <c r="GK338" s="39">
        <v>120</v>
      </c>
      <c r="GL338" s="39" t="s">
        <v>334</v>
      </c>
      <c r="GM338" s="39">
        <v>86170</v>
      </c>
      <c r="GN338" s="39">
        <v>16550</v>
      </c>
      <c r="GO338" s="39">
        <v>18300</v>
      </c>
      <c r="GP338" s="39">
        <v>23510</v>
      </c>
      <c r="GQ338" s="39">
        <v>15730</v>
      </c>
      <c r="GR338" s="39">
        <v>7810</v>
      </c>
      <c r="GS338" s="39">
        <v>3420</v>
      </c>
      <c r="GT338" s="39">
        <v>1490</v>
      </c>
      <c r="GU338" s="39">
        <v>120</v>
      </c>
      <c r="GV338" s="39" t="s">
        <v>334</v>
      </c>
      <c r="GW338" s="39">
        <v>86920</v>
      </c>
      <c r="GX338" s="39">
        <v>16980</v>
      </c>
      <c r="GY338" s="39">
        <v>18410</v>
      </c>
      <c r="GZ338" s="39">
        <v>23620</v>
      </c>
      <c r="HA338" s="39">
        <v>15880</v>
      </c>
      <c r="HB338" s="39">
        <v>7820</v>
      </c>
      <c r="HC338" s="39">
        <v>3410</v>
      </c>
      <c r="HD338" s="39">
        <v>1500</v>
      </c>
      <c r="HE338" s="39">
        <v>120</v>
      </c>
      <c r="HF338" s="39" t="s">
        <v>334</v>
      </c>
      <c r="HG338" s="39">
        <v>87750</v>
      </c>
      <c r="HH338" s="39">
        <v>17200</v>
      </c>
      <c r="HI338" s="39">
        <v>18440</v>
      </c>
      <c r="HJ338" s="39">
        <v>23650</v>
      </c>
      <c r="HK338" s="39">
        <v>15940</v>
      </c>
      <c r="HL338" s="39">
        <v>7850</v>
      </c>
      <c r="HM338" s="39">
        <v>3420</v>
      </c>
      <c r="HN338" s="39">
        <v>1490</v>
      </c>
      <c r="HO338" s="39">
        <v>130</v>
      </c>
      <c r="HP338" s="39" t="s">
        <v>334</v>
      </c>
      <c r="HQ338" s="39">
        <v>88100</v>
      </c>
      <c r="HR338" s="39">
        <v>17370</v>
      </c>
      <c r="HS338" s="39">
        <v>18550</v>
      </c>
      <c r="HT338" s="39">
        <v>23710</v>
      </c>
      <c r="HU338" s="39">
        <v>16070</v>
      </c>
      <c r="HV338" s="39">
        <v>7910</v>
      </c>
      <c r="HW338" s="39">
        <v>3430</v>
      </c>
      <c r="HX338" s="39">
        <v>1490</v>
      </c>
      <c r="HY338" s="39">
        <v>130</v>
      </c>
      <c r="HZ338" s="39" t="s">
        <v>334</v>
      </c>
      <c r="IA338" s="39">
        <v>88660</v>
      </c>
      <c r="IB338" s="39">
        <v>17750</v>
      </c>
      <c r="IC338" s="39">
        <v>18670</v>
      </c>
      <c r="ID338" s="39">
        <v>23840</v>
      </c>
      <c r="IE338" s="39">
        <v>16080</v>
      </c>
      <c r="IF338" s="39">
        <v>7910</v>
      </c>
      <c r="IG338" s="39">
        <v>3440</v>
      </c>
      <c r="IH338" s="39">
        <v>1500</v>
      </c>
      <c r="II338" s="39">
        <v>130</v>
      </c>
      <c r="IJ338" s="39" t="s">
        <v>334</v>
      </c>
      <c r="IK338" s="39">
        <v>89300</v>
      </c>
      <c r="IL338" s="39">
        <v>18020</v>
      </c>
      <c r="IM338" s="39">
        <v>18720</v>
      </c>
      <c r="IN338" s="39">
        <v>23920</v>
      </c>
      <c r="IO338" s="39">
        <v>16140</v>
      </c>
      <c r="IP338" s="39">
        <v>7940</v>
      </c>
      <c r="IQ338" s="39">
        <v>3450</v>
      </c>
      <c r="IR338" s="39">
        <v>1510</v>
      </c>
      <c r="IS338" s="39">
        <v>130</v>
      </c>
      <c r="IT338" s="39" t="s">
        <v>334</v>
      </c>
      <c r="IU338" s="39">
        <v>89830</v>
      </c>
      <c r="IV338" s="39">
        <v>18800</v>
      </c>
      <c r="IW338" s="39">
        <v>18810</v>
      </c>
      <c r="IX338" s="39">
        <v>24110</v>
      </c>
      <c r="IY338" s="39">
        <v>16310</v>
      </c>
      <c r="IZ338" s="39">
        <v>7970</v>
      </c>
      <c r="JA338" s="39">
        <v>3460</v>
      </c>
      <c r="JB338" s="39">
        <v>1510</v>
      </c>
      <c r="JC338" s="39">
        <v>130</v>
      </c>
      <c r="JD338" s="39" t="s">
        <v>334</v>
      </c>
      <c r="JE338" s="39">
        <v>91090</v>
      </c>
      <c r="JF338" s="39">
        <v>19160</v>
      </c>
      <c r="JG338" s="39">
        <v>18890</v>
      </c>
      <c r="JH338" s="39">
        <v>24180</v>
      </c>
      <c r="JI338" s="39">
        <v>16490</v>
      </c>
      <c r="JJ338" s="39">
        <v>7970</v>
      </c>
      <c r="JK338" s="39">
        <v>3470</v>
      </c>
      <c r="JL338" s="39">
        <v>1510</v>
      </c>
      <c r="JM338" s="39">
        <v>130</v>
      </c>
      <c r="JN338" s="39" t="s">
        <v>334</v>
      </c>
      <c r="JO338" s="39">
        <v>91780</v>
      </c>
      <c r="JP338" s="39">
        <v>19590</v>
      </c>
      <c r="JQ338" s="39">
        <v>18980</v>
      </c>
      <c r="JR338" s="39">
        <v>24310</v>
      </c>
      <c r="JS338" s="39">
        <v>16730</v>
      </c>
      <c r="JT338" s="39">
        <v>8000</v>
      </c>
      <c r="JU338" s="39">
        <v>3480</v>
      </c>
      <c r="JV338" s="39">
        <v>1520</v>
      </c>
      <c r="JW338" s="39">
        <v>130</v>
      </c>
      <c r="JX338" s="39" t="s">
        <v>334</v>
      </c>
      <c r="JY338" s="39">
        <v>92730</v>
      </c>
      <c r="JZ338" s="39">
        <v>19820</v>
      </c>
      <c r="KA338" s="39">
        <v>19070</v>
      </c>
      <c r="KB338" s="39">
        <v>24350</v>
      </c>
      <c r="KC338" s="39">
        <v>16750</v>
      </c>
      <c r="KD338" s="39">
        <v>8010</v>
      </c>
      <c r="KE338" s="39">
        <v>3490</v>
      </c>
      <c r="KF338" s="39">
        <v>1510</v>
      </c>
      <c r="KG338" s="39">
        <v>130</v>
      </c>
      <c r="KH338" s="39" t="s">
        <v>334</v>
      </c>
      <c r="KI338" s="39">
        <v>93130</v>
      </c>
      <c r="KJ338" s="39">
        <v>19930</v>
      </c>
      <c r="KK338" s="39">
        <v>19160</v>
      </c>
      <c r="KL338" s="39">
        <v>24410</v>
      </c>
      <c r="KM338" s="39">
        <v>16810</v>
      </c>
      <c r="KN338" s="39">
        <v>8000</v>
      </c>
      <c r="KO338" s="39">
        <v>3510</v>
      </c>
      <c r="KP338" s="39">
        <v>1520</v>
      </c>
      <c r="KQ338" s="39">
        <v>130</v>
      </c>
      <c r="KR338" s="39" t="s">
        <v>334</v>
      </c>
      <c r="KS338" s="39">
        <v>93470</v>
      </c>
      <c r="KT338" s="39">
        <v>20000</v>
      </c>
      <c r="KU338" s="39">
        <v>19170</v>
      </c>
      <c r="KV338" s="39">
        <v>24510</v>
      </c>
      <c r="KW338" s="39">
        <v>16830</v>
      </c>
      <c r="KX338" s="39">
        <v>8010</v>
      </c>
      <c r="KY338" s="39">
        <v>3520</v>
      </c>
      <c r="KZ338" s="39">
        <v>1530</v>
      </c>
      <c r="LA338" s="39">
        <v>120</v>
      </c>
      <c r="LB338" s="39" t="s">
        <v>334</v>
      </c>
      <c r="LC338" s="39">
        <v>93680</v>
      </c>
      <c r="LD338" t="e">
        <f>INDEX(Lookup!$F$2:$F$375, MATCH(D338,Lookup!$A$2:$A$375,0))</f>
        <v>#N/A</v>
      </c>
    </row>
    <row r="339" spans="2:316" ht="15" customHeight="1" outlineLevel="1" x14ac:dyDescent="0.25">
      <c r="B339" s="45" t="s">
        <v>342</v>
      </c>
      <c r="C339" s="46">
        <v>1210</v>
      </c>
      <c r="D339" s="46" t="s">
        <v>1005</v>
      </c>
      <c r="E339" s="43" t="s">
        <v>1006</v>
      </c>
      <c r="F339" s="31">
        <v>1230</v>
      </c>
      <c r="G339" s="31">
        <v>1930</v>
      </c>
      <c r="H339" s="31">
        <v>5090</v>
      </c>
      <c r="I339" s="31">
        <v>5550</v>
      </c>
      <c r="J339" s="31">
        <v>4570</v>
      </c>
      <c r="K339" s="31">
        <v>1270</v>
      </c>
      <c r="L339" s="31">
        <v>730</v>
      </c>
      <c r="M339" s="31">
        <v>40</v>
      </c>
      <c r="N339" s="31" t="s">
        <v>334</v>
      </c>
      <c r="O339" s="39">
        <v>20410</v>
      </c>
      <c r="P339" s="39">
        <v>1320</v>
      </c>
      <c r="Q339" s="39">
        <v>1860</v>
      </c>
      <c r="R339" s="39">
        <v>5250</v>
      </c>
      <c r="S339" s="39">
        <v>5600</v>
      </c>
      <c r="T339" s="39">
        <v>4610</v>
      </c>
      <c r="U339" s="39">
        <v>1270</v>
      </c>
      <c r="V339" s="39">
        <v>710</v>
      </c>
      <c r="W339" s="39">
        <v>40</v>
      </c>
      <c r="X339" s="39" t="s">
        <v>334</v>
      </c>
      <c r="Y339" s="39">
        <v>20670</v>
      </c>
      <c r="Z339" s="39">
        <v>1510</v>
      </c>
      <c r="AA339" s="39">
        <v>1890</v>
      </c>
      <c r="AB339" s="39">
        <v>5300</v>
      </c>
      <c r="AC339" s="39">
        <v>5720</v>
      </c>
      <c r="AD339" s="39">
        <v>4590</v>
      </c>
      <c r="AE339" s="39">
        <v>1220</v>
      </c>
      <c r="AF339" s="39">
        <v>640</v>
      </c>
      <c r="AG339" s="39">
        <v>30</v>
      </c>
      <c r="AH339" s="39" t="s">
        <v>334</v>
      </c>
      <c r="AI339" s="39">
        <v>20900</v>
      </c>
      <c r="AJ339" s="39">
        <v>1480</v>
      </c>
      <c r="AK339" s="39">
        <v>1950</v>
      </c>
      <c r="AL339" s="39">
        <v>5320</v>
      </c>
      <c r="AM339" s="39">
        <v>5780</v>
      </c>
      <c r="AN339" s="39">
        <v>4630</v>
      </c>
      <c r="AO339" s="39">
        <v>1230</v>
      </c>
      <c r="AP339" s="39">
        <v>630</v>
      </c>
      <c r="AQ339" s="39">
        <v>30</v>
      </c>
      <c r="AR339" s="39" t="s">
        <v>334</v>
      </c>
      <c r="AS339" s="39">
        <v>21040</v>
      </c>
      <c r="AT339" s="39">
        <v>1560</v>
      </c>
      <c r="AU339" s="39">
        <v>1980</v>
      </c>
      <c r="AV339" s="39">
        <v>5330</v>
      </c>
      <c r="AW339" s="39">
        <v>5810</v>
      </c>
      <c r="AX339" s="39">
        <v>4660</v>
      </c>
      <c r="AY339" s="39">
        <v>1270</v>
      </c>
      <c r="AZ339" s="39">
        <v>630</v>
      </c>
      <c r="BA339" s="39">
        <v>30</v>
      </c>
      <c r="BB339" s="39" t="s">
        <v>334</v>
      </c>
      <c r="BC339" s="39">
        <v>21250</v>
      </c>
      <c r="BD339" s="39">
        <v>1610</v>
      </c>
      <c r="BE339" s="39">
        <v>1970</v>
      </c>
      <c r="BF339" s="39">
        <v>5440</v>
      </c>
      <c r="BG339" s="39">
        <v>5870</v>
      </c>
      <c r="BH339" s="39">
        <v>4770</v>
      </c>
      <c r="BI339" s="39">
        <v>1310</v>
      </c>
      <c r="BJ339" s="39">
        <v>640</v>
      </c>
      <c r="BK339" s="39">
        <v>30</v>
      </c>
      <c r="BL339" s="39" t="s">
        <v>334</v>
      </c>
      <c r="BM339" s="39">
        <v>21630</v>
      </c>
      <c r="BN339" s="39">
        <v>1620</v>
      </c>
      <c r="BO339" s="39">
        <v>1980</v>
      </c>
      <c r="BP339" s="39">
        <v>5470</v>
      </c>
      <c r="BQ339" s="39">
        <v>5900</v>
      </c>
      <c r="BR339" s="39">
        <v>4800</v>
      </c>
      <c r="BS339" s="39">
        <v>1310</v>
      </c>
      <c r="BT339" s="39">
        <v>640</v>
      </c>
      <c r="BU339" s="39">
        <v>30</v>
      </c>
      <c r="BV339" s="39" t="s">
        <v>334</v>
      </c>
      <c r="BW339" s="39">
        <v>21730</v>
      </c>
      <c r="BX339" s="39">
        <v>1620</v>
      </c>
      <c r="BY339" s="39">
        <v>1970</v>
      </c>
      <c r="BZ339" s="39">
        <v>5510</v>
      </c>
      <c r="CA339" s="39">
        <v>5940</v>
      </c>
      <c r="CB339" s="39">
        <v>4830</v>
      </c>
      <c r="CC339" s="39">
        <v>1310</v>
      </c>
      <c r="CD339" s="39">
        <v>670</v>
      </c>
      <c r="CE339" s="39">
        <v>30</v>
      </c>
      <c r="CF339" s="39" t="s">
        <v>334</v>
      </c>
      <c r="CG339" s="39">
        <v>21880</v>
      </c>
      <c r="CH339" s="39">
        <v>1630</v>
      </c>
      <c r="CI339" s="39">
        <v>1980</v>
      </c>
      <c r="CJ339" s="39">
        <v>5530</v>
      </c>
      <c r="CK339" s="39">
        <v>5930</v>
      </c>
      <c r="CL339" s="39">
        <v>4870</v>
      </c>
      <c r="CM339" s="39">
        <v>1310</v>
      </c>
      <c r="CN339" s="39">
        <v>680</v>
      </c>
      <c r="CO339" s="39">
        <v>30</v>
      </c>
      <c r="CP339" s="39" t="s">
        <v>334</v>
      </c>
      <c r="CQ339" s="39">
        <v>21960</v>
      </c>
      <c r="CR339" s="39">
        <v>1620</v>
      </c>
      <c r="CS339" s="39">
        <v>1990</v>
      </c>
      <c r="CT339" s="39">
        <v>5560</v>
      </c>
      <c r="CU339" s="39">
        <v>5960</v>
      </c>
      <c r="CV339" s="39">
        <v>4910</v>
      </c>
      <c r="CW339" s="39">
        <v>1320</v>
      </c>
      <c r="CX339" s="39">
        <v>690</v>
      </c>
      <c r="CY339" s="39">
        <v>30</v>
      </c>
      <c r="CZ339" s="39" t="s">
        <v>334</v>
      </c>
      <c r="DA339" s="39">
        <v>22070</v>
      </c>
      <c r="DB339" s="39">
        <v>1620</v>
      </c>
      <c r="DC339" s="39">
        <v>2010</v>
      </c>
      <c r="DD339" s="39">
        <v>5560</v>
      </c>
      <c r="DE339" s="39">
        <v>6010</v>
      </c>
      <c r="DF339" s="39">
        <v>4930</v>
      </c>
      <c r="DG339" s="39">
        <v>1340</v>
      </c>
      <c r="DH339" s="39">
        <v>690</v>
      </c>
      <c r="DI339" s="39">
        <v>30</v>
      </c>
      <c r="DJ339" s="39" t="s">
        <v>334</v>
      </c>
      <c r="DK339" s="39">
        <v>22190</v>
      </c>
      <c r="DL339" s="39">
        <v>1630</v>
      </c>
      <c r="DM339" s="39">
        <v>2030</v>
      </c>
      <c r="DN339" s="39">
        <v>5560</v>
      </c>
      <c r="DO339" s="39">
        <v>6040</v>
      </c>
      <c r="DP339" s="39">
        <v>4940</v>
      </c>
      <c r="DQ339" s="39">
        <v>1370</v>
      </c>
      <c r="DR339" s="39">
        <v>690</v>
      </c>
      <c r="DS339" s="39">
        <v>30</v>
      </c>
      <c r="DT339" s="39" t="s">
        <v>334</v>
      </c>
      <c r="DU339" s="39">
        <v>22290</v>
      </c>
      <c r="DV339" s="39">
        <v>1640</v>
      </c>
      <c r="DW339" s="39">
        <v>2060</v>
      </c>
      <c r="DX339" s="39">
        <v>5590</v>
      </c>
      <c r="DY339" s="39">
        <v>6100</v>
      </c>
      <c r="DZ339" s="39">
        <v>4960</v>
      </c>
      <c r="EA339" s="39">
        <v>1380</v>
      </c>
      <c r="EB339" s="39">
        <v>700</v>
      </c>
      <c r="EC339" s="39">
        <v>30</v>
      </c>
      <c r="ED339" s="39" t="s">
        <v>334</v>
      </c>
      <c r="EE339" s="39">
        <v>22460</v>
      </c>
      <c r="EF339" s="39">
        <v>1630</v>
      </c>
      <c r="EG339" s="39">
        <v>2080</v>
      </c>
      <c r="EH339" s="39">
        <v>5620</v>
      </c>
      <c r="EI339" s="39">
        <v>6140</v>
      </c>
      <c r="EJ339" s="39">
        <v>4970</v>
      </c>
      <c r="EK339" s="39">
        <v>1410</v>
      </c>
      <c r="EL339" s="39">
        <v>700</v>
      </c>
      <c r="EM339" s="39">
        <v>30</v>
      </c>
      <c r="EN339" s="39" t="s">
        <v>334</v>
      </c>
      <c r="EO339" s="39">
        <v>22570</v>
      </c>
      <c r="EP339" s="39">
        <v>1630</v>
      </c>
      <c r="EQ339" s="39">
        <v>2100</v>
      </c>
      <c r="ER339" s="39">
        <v>5680</v>
      </c>
      <c r="ES339" s="39">
        <v>6160</v>
      </c>
      <c r="ET339" s="39">
        <v>4970</v>
      </c>
      <c r="EU339" s="39">
        <v>1440</v>
      </c>
      <c r="EV339" s="39">
        <v>700</v>
      </c>
      <c r="EW339" s="39">
        <v>30</v>
      </c>
      <c r="EX339" s="39" t="s">
        <v>334</v>
      </c>
      <c r="EY339" s="39">
        <v>22700</v>
      </c>
      <c r="EZ339" s="39">
        <v>1630</v>
      </c>
      <c r="FA339" s="39">
        <v>2120</v>
      </c>
      <c r="FB339" s="39">
        <v>5880</v>
      </c>
      <c r="FC339" s="39">
        <v>6120</v>
      </c>
      <c r="FD339" s="39">
        <v>4960</v>
      </c>
      <c r="FE339" s="39">
        <v>1450</v>
      </c>
      <c r="FF339" s="39">
        <v>710</v>
      </c>
      <c r="FG339" s="39">
        <v>30</v>
      </c>
      <c r="FH339" s="39" t="s">
        <v>334</v>
      </c>
      <c r="FI339" s="39">
        <v>22900</v>
      </c>
      <c r="FJ339" s="39">
        <v>1620</v>
      </c>
      <c r="FK339" s="39">
        <v>2140</v>
      </c>
      <c r="FL339" s="39">
        <v>5900</v>
      </c>
      <c r="FM339" s="39">
        <v>6130</v>
      </c>
      <c r="FN339" s="39">
        <v>4960</v>
      </c>
      <c r="FO339" s="39">
        <v>1430</v>
      </c>
      <c r="FP339" s="39">
        <v>720</v>
      </c>
      <c r="FQ339" s="39">
        <v>30</v>
      </c>
      <c r="FR339" s="39" t="s">
        <v>334</v>
      </c>
      <c r="FS339" s="39">
        <v>22930</v>
      </c>
      <c r="FT339" s="39">
        <v>1630</v>
      </c>
      <c r="FU339" s="39">
        <v>2210</v>
      </c>
      <c r="FV339" s="39">
        <v>5910</v>
      </c>
      <c r="FW339" s="39">
        <v>6130</v>
      </c>
      <c r="FX339" s="39">
        <v>4990</v>
      </c>
      <c r="FY339" s="39">
        <v>1460</v>
      </c>
      <c r="FZ339" s="39">
        <v>730</v>
      </c>
      <c r="GA339" s="39">
        <v>40</v>
      </c>
      <c r="GB339" s="39" t="s">
        <v>334</v>
      </c>
      <c r="GC339" s="39">
        <v>23090</v>
      </c>
      <c r="GD339" s="39">
        <v>1620</v>
      </c>
      <c r="GE339" s="39">
        <v>2230</v>
      </c>
      <c r="GF339" s="39">
        <v>5940</v>
      </c>
      <c r="GG339" s="39">
        <v>6120</v>
      </c>
      <c r="GH339" s="39">
        <v>4990</v>
      </c>
      <c r="GI339" s="39">
        <v>1480</v>
      </c>
      <c r="GJ339" s="39">
        <v>730</v>
      </c>
      <c r="GK339" s="39">
        <v>40</v>
      </c>
      <c r="GL339" s="39" t="s">
        <v>334</v>
      </c>
      <c r="GM339" s="39">
        <v>23150</v>
      </c>
      <c r="GN339" s="39">
        <v>1630</v>
      </c>
      <c r="GO339" s="39">
        <v>2240</v>
      </c>
      <c r="GP339" s="39">
        <v>5970</v>
      </c>
      <c r="GQ339" s="39">
        <v>6120</v>
      </c>
      <c r="GR339" s="39">
        <v>4990</v>
      </c>
      <c r="GS339" s="39">
        <v>1490</v>
      </c>
      <c r="GT339" s="39">
        <v>740</v>
      </c>
      <c r="GU339" s="39">
        <v>40</v>
      </c>
      <c r="GV339" s="39" t="s">
        <v>334</v>
      </c>
      <c r="GW339" s="39">
        <v>23230</v>
      </c>
      <c r="GX339" s="39">
        <v>1720</v>
      </c>
      <c r="GY339" s="39">
        <v>2240</v>
      </c>
      <c r="GZ339" s="39">
        <v>6020</v>
      </c>
      <c r="HA339" s="39">
        <v>6120</v>
      </c>
      <c r="HB339" s="39">
        <v>4990</v>
      </c>
      <c r="HC339" s="39">
        <v>1500</v>
      </c>
      <c r="HD339" s="39">
        <v>750</v>
      </c>
      <c r="HE339" s="39">
        <v>40</v>
      </c>
      <c r="HF339" s="39" t="s">
        <v>334</v>
      </c>
      <c r="HG339" s="39">
        <v>23380</v>
      </c>
      <c r="HH339" s="39">
        <v>1730</v>
      </c>
      <c r="HI339" s="39">
        <v>2260</v>
      </c>
      <c r="HJ339" s="39">
        <v>6070</v>
      </c>
      <c r="HK339" s="39">
        <v>6120</v>
      </c>
      <c r="HL339" s="39">
        <v>5000</v>
      </c>
      <c r="HM339" s="39">
        <v>1540</v>
      </c>
      <c r="HN339" s="39">
        <v>750</v>
      </c>
      <c r="HO339" s="39">
        <v>40</v>
      </c>
      <c r="HP339" s="39" t="s">
        <v>334</v>
      </c>
      <c r="HQ339" s="39">
        <v>23500</v>
      </c>
      <c r="HR339" s="39">
        <v>1740</v>
      </c>
      <c r="HS339" s="39">
        <v>2280</v>
      </c>
      <c r="HT339" s="39">
        <v>6110</v>
      </c>
      <c r="HU339" s="39">
        <v>6120</v>
      </c>
      <c r="HV339" s="39">
        <v>5020</v>
      </c>
      <c r="HW339" s="39">
        <v>1560</v>
      </c>
      <c r="HX339" s="39">
        <v>760</v>
      </c>
      <c r="HY339" s="39">
        <v>40</v>
      </c>
      <c r="HZ339" s="39" t="s">
        <v>334</v>
      </c>
      <c r="IA339" s="39">
        <v>23620</v>
      </c>
      <c r="IB339" s="39">
        <v>1740</v>
      </c>
      <c r="IC339" s="39">
        <v>2300</v>
      </c>
      <c r="ID339" s="39">
        <v>6140</v>
      </c>
      <c r="IE339" s="39">
        <v>6140</v>
      </c>
      <c r="IF339" s="39">
        <v>5060</v>
      </c>
      <c r="IG339" s="39">
        <v>1580</v>
      </c>
      <c r="IH339" s="39">
        <v>770</v>
      </c>
      <c r="II339" s="39">
        <v>40</v>
      </c>
      <c r="IJ339" s="39" t="s">
        <v>334</v>
      </c>
      <c r="IK339" s="39">
        <v>23760</v>
      </c>
      <c r="IL339" s="39">
        <v>1700</v>
      </c>
      <c r="IM339" s="39">
        <v>2290</v>
      </c>
      <c r="IN339" s="39">
        <v>6150</v>
      </c>
      <c r="IO339" s="39">
        <v>6160</v>
      </c>
      <c r="IP339" s="39">
        <v>5070</v>
      </c>
      <c r="IQ339" s="39">
        <v>1610</v>
      </c>
      <c r="IR339" s="39">
        <v>770</v>
      </c>
      <c r="IS339" s="39">
        <v>40</v>
      </c>
      <c r="IT339" s="39" t="s">
        <v>334</v>
      </c>
      <c r="IU339" s="39">
        <v>23780</v>
      </c>
      <c r="IV339" s="39">
        <v>1720</v>
      </c>
      <c r="IW339" s="39">
        <v>2290</v>
      </c>
      <c r="IX339" s="39">
        <v>6190</v>
      </c>
      <c r="IY339" s="39">
        <v>6180</v>
      </c>
      <c r="IZ339" s="39">
        <v>5100</v>
      </c>
      <c r="JA339" s="39">
        <v>1620</v>
      </c>
      <c r="JB339" s="39">
        <v>780</v>
      </c>
      <c r="JC339" s="39">
        <v>40</v>
      </c>
      <c r="JD339" s="39" t="s">
        <v>334</v>
      </c>
      <c r="JE339" s="39">
        <v>23910</v>
      </c>
      <c r="JF339" s="39">
        <v>1730</v>
      </c>
      <c r="JG339" s="39">
        <v>2340</v>
      </c>
      <c r="JH339" s="39">
        <v>6290</v>
      </c>
      <c r="JI339" s="39">
        <v>6250</v>
      </c>
      <c r="JJ339" s="39">
        <v>5140</v>
      </c>
      <c r="JK339" s="39">
        <v>1620</v>
      </c>
      <c r="JL339" s="39">
        <v>790</v>
      </c>
      <c r="JM339" s="39">
        <v>40</v>
      </c>
      <c r="JN339" s="39" t="s">
        <v>334</v>
      </c>
      <c r="JO339" s="39">
        <v>24190</v>
      </c>
      <c r="JP339" s="39">
        <v>1730</v>
      </c>
      <c r="JQ339" s="39">
        <v>2330</v>
      </c>
      <c r="JR339" s="39">
        <v>6300</v>
      </c>
      <c r="JS339" s="39">
        <v>6250</v>
      </c>
      <c r="JT339" s="39">
        <v>5160</v>
      </c>
      <c r="JU339" s="39">
        <v>1650</v>
      </c>
      <c r="JV339" s="39">
        <v>800</v>
      </c>
      <c r="JW339" s="39">
        <v>40</v>
      </c>
      <c r="JX339" s="39" t="s">
        <v>334</v>
      </c>
      <c r="JY339" s="39">
        <v>24280</v>
      </c>
      <c r="JZ339" s="39">
        <v>1750</v>
      </c>
      <c r="KA339" s="39">
        <v>2360</v>
      </c>
      <c r="KB339" s="39">
        <v>6310</v>
      </c>
      <c r="KC339" s="39">
        <v>6260</v>
      </c>
      <c r="KD339" s="39">
        <v>5180</v>
      </c>
      <c r="KE339" s="39">
        <v>1660</v>
      </c>
      <c r="KF339" s="39">
        <v>810</v>
      </c>
      <c r="KG339" s="39">
        <v>40</v>
      </c>
      <c r="KH339" s="39" t="s">
        <v>334</v>
      </c>
      <c r="KI339" s="39">
        <v>24360</v>
      </c>
      <c r="KJ339" s="39">
        <v>1750</v>
      </c>
      <c r="KK339" s="39">
        <v>2390</v>
      </c>
      <c r="KL339" s="39">
        <v>6330</v>
      </c>
      <c r="KM339" s="39">
        <v>6250</v>
      </c>
      <c r="KN339" s="39">
        <v>5190</v>
      </c>
      <c r="KO339" s="39">
        <v>1670</v>
      </c>
      <c r="KP339" s="39">
        <v>810</v>
      </c>
      <c r="KQ339" s="39">
        <v>40</v>
      </c>
      <c r="KR339" s="39" t="s">
        <v>334</v>
      </c>
      <c r="KS339" s="39">
        <v>24430</v>
      </c>
      <c r="KT339" s="39">
        <v>1770</v>
      </c>
      <c r="KU339" s="39">
        <v>2400</v>
      </c>
      <c r="KV339" s="39">
        <v>6330</v>
      </c>
      <c r="KW339" s="39">
        <v>6240</v>
      </c>
      <c r="KX339" s="39">
        <v>5210</v>
      </c>
      <c r="KY339" s="39">
        <v>1680</v>
      </c>
      <c r="KZ339" s="39">
        <v>820</v>
      </c>
      <c r="LA339" s="39">
        <v>50</v>
      </c>
      <c r="LB339" s="39" t="s">
        <v>334</v>
      </c>
      <c r="LC339" s="39">
        <v>24480</v>
      </c>
      <c r="LD339" t="e">
        <f>INDEX(Lookup!$F$2:$F$375, MATCH(D339,Lookup!$A$2:$A$375,0))</f>
        <v>#N/A</v>
      </c>
    </row>
    <row r="340" spans="2:316" ht="15" customHeight="1" outlineLevel="1" x14ac:dyDescent="0.25">
      <c r="B340" s="1" t="s">
        <v>342</v>
      </c>
      <c r="C340" s="47">
        <v>1255</v>
      </c>
      <c r="D340" s="47" t="s">
        <v>1007</v>
      </c>
      <c r="E340" s="43" t="s">
        <v>1008</v>
      </c>
      <c r="F340" s="38">
        <v>3040</v>
      </c>
      <c r="G340" s="38">
        <v>10070</v>
      </c>
      <c r="H340" s="38">
        <v>21050</v>
      </c>
      <c r="I340" s="38">
        <v>10740</v>
      </c>
      <c r="J340" s="38">
        <v>6930</v>
      </c>
      <c r="K340" s="38">
        <v>3570</v>
      </c>
      <c r="L340" s="38">
        <v>2840</v>
      </c>
      <c r="M340" s="38">
        <v>530</v>
      </c>
      <c r="N340" s="38" t="s">
        <v>334</v>
      </c>
      <c r="O340" s="39">
        <v>58760</v>
      </c>
      <c r="P340" s="39">
        <v>3090</v>
      </c>
      <c r="Q340" s="39">
        <v>10180</v>
      </c>
      <c r="R340" s="39">
        <v>21210</v>
      </c>
      <c r="S340" s="39">
        <v>10820</v>
      </c>
      <c r="T340" s="39">
        <v>7010</v>
      </c>
      <c r="U340" s="39">
        <v>3530</v>
      </c>
      <c r="V340" s="39">
        <v>2740</v>
      </c>
      <c r="W340" s="39">
        <v>520</v>
      </c>
      <c r="X340" s="39" t="s">
        <v>334</v>
      </c>
      <c r="Y340" s="39">
        <v>59090</v>
      </c>
      <c r="Z340" s="39">
        <v>3320</v>
      </c>
      <c r="AA340" s="39">
        <v>10440</v>
      </c>
      <c r="AB340" s="39">
        <v>21320</v>
      </c>
      <c r="AC340" s="39">
        <v>10830</v>
      </c>
      <c r="AD340" s="39">
        <v>7160</v>
      </c>
      <c r="AE340" s="39">
        <v>3450</v>
      </c>
      <c r="AF340" s="39">
        <v>2640</v>
      </c>
      <c r="AG340" s="39">
        <v>490</v>
      </c>
      <c r="AH340" s="39" t="s">
        <v>334</v>
      </c>
      <c r="AI340" s="39">
        <v>59640</v>
      </c>
      <c r="AJ340" s="39">
        <v>3410</v>
      </c>
      <c r="AK340" s="39">
        <v>10540</v>
      </c>
      <c r="AL340" s="39">
        <v>21420</v>
      </c>
      <c r="AM340" s="39">
        <v>10940</v>
      </c>
      <c r="AN340" s="39">
        <v>7200</v>
      </c>
      <c r="AO340" s="39">
        <v>3500</v>
      </c>
      <c r="AP340" s="39">
        <v>2630</v>
      </c>
      <c r="AQ340" s="39">
        <v>470</v>
      </c>
      <c r="AR340" s="39" t="s">
        <v>334</v>
      </c>
      <c r="AS340" s="39">
        <v>60120</v>
      </c>
      <c r="AT340" s="39">
        <v>3500</v>
      </c>
      <c r="AU340" s="39">
        <v>10650</v>
      </c>
      <c r="AV340" s="39">
        <v>21510</v>
      </c>
      <c r="AW340" s="39">
        <v>11020</v>
      </c>
      <c r="AX340" s="39">
        <v>7210</v>
      </c>
      <c r="AY340" s="39">
        <v>3520</v>
      </c>
      <c r="AZ340" s="39">
        <v>2660</v>
      </c>
      <c r="BA340" s="39">
        <v>500</v>
      </c>
      <c r="BB340" s="39" t="s">
        <v>334</v>
      </c>
      <c r="BC340" s="39">
        <v>60560</v>
      </c>
      <c r="BD340" s="39">
        <v>3650</v>
      </c>
      <c r="BE340" s="39">
        <v>10650</v>
      </c>
      <c r="BF340" s="39">
        <v>21560</v>
      </c>
      <c r="BG340" s="39">
        <v>11040</v>
      </c>
      <c r="BH340" s="39">
        <v>7270</v>
      </c>
      <c r="BI340" s="39">
        <v>3620</v>
      </c>
      <c r="BJ340" s="39">
        <v>2680</v>
      </c>
      <c r="BK340" s="39">
        <v>520</v>
      </c>
      <c r="BL340" s="39" t="s">
        <v>334</v>
      </c>
      <c r="BM340" s="39">
        <v>60990</v>
      </c>
      <c r="BN340" s="39">
        <v>3650</v>
      </c>
      <c r="BO340" s="39">
        <v>10700</v>
      </c>
      <c r="BP340" s="39">
        <v>21620</v>
      </c>
      <c r="BQ340" s="39">
        <v>11040</v>
      </c>
      <c r="BR340" s="39">
        <v>7330</v>
      </c>
      <c r="BS340" s="39">
        <v>3630</v>
      </c>
      <c r="BT340" s="39">
        <v>2730</v>
      </c>
      <c r="BU340" s="39">
        <v>550</v>
      </c>
      <c r="BV340" s="39" t="s">
        <v>334</v>
      </c>
      <c r="BW340" s="39">
        <v>61240</v>
      </c>
      <c r="BX340" s="39">
        <v>3860</v>
      </c>
      <c r="BY340" s="39">
        <v>10600</v>
      </c>
      <c r="BZ340" s="39">
        <v>21630</v>
      </c>
      <c r="CA340" s="39">
        <v>11070</v>
      </c>
      <c r="CB340" s="39">
        <v>7390</v>
      </c>
      <c r="CC340" s="39">
        <v>3640</v>
      </c>
      <c r="CD340" s="39">
        <v>2750</v>
      </c>
      <c r="CE340" s="39">
        <v>590</v>
      </c>
      <c r="CF340" s="39" t="s">
        <v>334</v>
      </c>
      <c r="CG340" s="39">
        <v>61520</v>
      </c>
      <c r="CH340" s="39">
        <v>3900</v>
      </c>
      <c r="CI340" s="39">
        <v>10650</v>
      </c>
      <c r="CJ340" s="39">
        <v>21620</v>
      </c>
      <c r="CK340" s="39">
        <v>11120</v>
      </c>
      <c r="CL340" s="39">
        <v>7450</v>
      </c>
      <c r="CM340" s="39">
        <v>3670</v>
      </c>
      <c r="CN340" s="39">
        <v>2770</v>
      </c>
      <c r="CO340" s="39">
        <v>630</v>
      </c>
      <c r="CP340" s="39" t="s">
        <v>334</v>
      </c>
      <c r="CQ340" s="39">
        <v>61810</v>
      </c>
      <c r="CR340" s="39">
        <v>3920</v>
      </c>
      <c r="CS340" s="39">
        <v>10700</v>
      </c>
      <c r="CT340" s="39">
        <v>21690</v>
      </c>
      <c r="CU340" s="39">
        <v>11190</v>
      </c>
      <c r="CV340" s="39">
        <v>7480</v>
      </c>
      <c r="CW340" s="39">
        <v>3690</v>
      </c>
      <c r="CX340" s="39">
        <v>2780</v>
      </c>
      <c r="CY340" s="39">
        <v>650</v>
      </c>
      <c r="CZ340" s="39" t="s">
        <v>334</v>
      </c>
      <c r="DA340" s="39">
        <v>62080</v>
      </c>
      <c r="DB340" s="39">
        <v>3940</v>
      </c>
      <c r="DC340" s="39">
        <v>10800</v>
      </c>
      <c r="DD340" s="39">
        <v>21710</v>
      </c>
      <c r="DE340" s="39">
        <v>11270</v>
      </c>
      <c r="DF340" s="39">
        <v>7510</v>
      </c>
      <c r="DG340" s="39">
        <v>3720</v>
      </c>
      <c r="DH340" s="39">
        <v>2790</v>
      </c>
      <c r="DI340" s="39">
        <v>670</v>
      </c>
      <c r="DJ340" s="39" t="s">
        <v>334</v>
      </c>
      <c r="DK340" s="39">
        <v>62410</v>
      </c>
      <c r="DL340" s="39">
        <v>4010</v>
      </c>
      <c r="DM340" s="39">
        <v>10900</v>
      </c>
      <c r="DN340" s="39">
        <v>21820</v>
      </c>
      <c r="DO340" s="39">
        <v>11320</v>
      </c>
      <c r="DP340" s="39">
        <v>7570</v>
      </c>
      <c r="DQ340" s="39">
        <v>3740</v>
      </c>
      <c r="DR340" s="39">
        <v>2870</v>
      </c>
      <c r="DS340" s="39">
        <v>700</v>
      </c>
      <c r="DT340" s="39" t="s">
        <v>334</v>
      </c>
      <c r="DU340" s="39">
        <v>62920</v>
      </c>
      <c r="DV340" s="39">
        <v>4040</v>
      </c>
      <c r="DW340" s="39">
        <v>11020</v>
      </c>
      <c r="DX340" s="39">
        <v>21790</v>
      </c>
      <c r="DY340" s="39">
        <v>11400</v>
      </c>
      <c r="DZ340" s="39">
        <v>7620</v>
      </c>
      <c r="EA340" s="39">
        <v>3770</v>
      </c>
      <c r="EB340" s="39">
        <v>2880</v>
      </c>
      <c r="EC340" s="39">
        <v>720</v>
      </c>
      <c r="ED340" s="39" t="s">
        <v>334</v>
      </c>
      <c r="EE340" s="39">
        <v>63220</v>
      </c>
      <c r="EF340" s="39">
        <v>4170</v>
      </c>
      <c r="EG340" s="39">
        <v>11180</v>
      </c>
      <c r="EH340" s="39">
        <v>21940</v>
      </c>
      <c r="EI340" s="39">
        <v>11580</v>
      </c>
      <c r="EJ340" s="39">
        <v>7700</v>
      </c>
      <c r="EK340" s="39">
        <v>3780</v>
      </c>
      <c r="EL340" s="39">
        <v>2910</v>
      </c>
      <c r="EM340" s="39">
        <v>770</v>
      </c>
      <c r="EN340" s="39" t="s">
        <v>334</v>
      </c>
      <c r="EO340" s="39">
        <v>64030</v>
      </c>
      <c r="EP340" s="39">
        <v>4250</v>
      </c>
      <c r="EQ340" s="39">
        <v>11380</v>
      </c>
      <c r="ER340" s="39">
        <v>22060</v>
      </c>
      <c r="ES340" s="39">
        <v>11620</v>
      </c>
      <c r="ET340" s="39">
        <v>7770</v>
      </c>
      <c r="EU340" s="39">
        <v>3780</v>
      </c>
      <c r="EV340" s="39">
        <v>2930</v>
      </c>
      <c r="EW340" s="39">
        <v>780</v>
      </c>
      <c r="EX340" s="39" t="s">
        <v>334</v>
      </c>
      <c r="EY340" s="39">
        <v>64580</v>
      </c>
      <c r="EZ340" s="39">
        <v>4370</v>
      </c>
      <c r="FA340" s="39">
        <v>11570</v>
      </c>
      <c r="FB340" s="39">
        <v>22210</v>
      </c>
      <c r="FC340" s="39">
        <v>11890</v>
      </c>
      <c r="FD340" s="39">
        <v>7870</v>
      </c>
      <c r="FE340" s="39">
        <v>3810</v>
      </c>
      <c r="FF340" s="39">
        <v>2930</v>
      </c>
      <c r="FG340" s="39">
        <v>800</v>
      </c>
      <c r="FH340" s="39" t="s">
        <v>334</v>
      </c>
      <c r="FI340" s="39">
        <v>65440</v>
      </c>
      <c r="FJ340" s="39">
        <v>4460</v>
      </c>
      <c r="FK340" s="39">
        <v>11730</v>
      </c>
      <c r="FL340" s="39">
        <v>22350</v>
      </c>
      <c r="FM340" s="39">
        <v>11980</v>
      </c>
      <c r="FN340" s="39">
        <v>7900</v>
      </c>
      <c r="FO340" s="39">
        <v>3850</v>
      </c>
      <c r="FP340" s="39">
        <v>2940</v>
      </c>
      <c r="FQ340" s="39">
        <v>820</v>
      </c>
      <c r="FR340" s="39" t="s">
        <v>334</v>
      </c>
      <c r="FS340" s="39">
        <v>66030</v>
      </c>
      <c r="FT340" s="39">
        <v>4560</v>
      </c>
      <c r="FU340" s="39">
        <v>11800</v>
      </c>
      <c r="FV340" s="39">
        <v>22440</v>
      </c>
      <c r="FW340" s="39">
        <v>12000</v>
      </c>
      <c r="FX340" s="39">
        <v>7930</v>
      </c>
      <c r="FY340" s="39">
        <v>3890</v>
      </c>
      <c r="FZ340" s="39">
        <v>2980</v>
      </c>
      <c r="GA340" s="39">
        <v>850</v>
      </c>
      <c r="GB340" s="39" t="s">
        <v>334</v>
      </c>
      <c r="GC340" s="39">
        <v>66450</v>
      </c>
      <c r="GD340" s="39">
        <v>4600</v>
      </c>
      <c r="GE340" s="39">
        <v>11830</v>
      </c>
      <c r="GF340" s="39">
        <v>22460</v>
      </c>
      <c r="GG340" s="39">
        <v>12040</v>
      </c>
      <c r="GH340" s="39">
        <v>7960</v>
      </c>
      <c r="GI340" s="39">
        <v>3910</v>
      </c>
      <c r="GJ340" s="39">
        <v>3020</v>
      </c>
      <c r="GK340" s="39">
        <v>870</v>
      </c>
      <c r="GL340" s="39" t="s">
        <v>334</v>
      </c>
      <c r="GM340" s="39">
        <v>66680</v>
      </c>
      <c r="GN340" s="39">
        <v>4660</v>
      </c>
      <c r="GO340" s="39">
        <v>11860</v>
      </c>
      <c r="GP340" s="39">
        <v>22520</v>
      </c>
      <c r="GQ340" s="39">
        <v>12100</v>
      </c>
      <c r="GR340" s="39">
        <v>8000</v>
      </c>
      <c r="GS340" s="39">
        <v>3910</v>
      </c>
      <c r="GT340" s="39">
        <v>3030</v>
      </c>
      <c r="GU340" s="39">
        <v>890</v>
      </c>
      <c r="GV340" s="39" t="s">
        <v>334</v>
      </c>
      <c r="GW340" s="39">
        <v>66960</v>
      </c>
      <c r="GX340" s="39">
        <v>4730</v>
      </c>
      <c r="GY340" s="39">
        <v>11910</v>
      </c>
      <c r="GZ340" s="39">
        <v>22550</v>
      </c>
      <c r="HA340" s="39">
        <v>12110</v>
      </c>
      <c r="HB340" s="39">
        <v>8010</v>
      </c>
      <c r="HC340" s="39">
        <v>3920</v>
      </c>
      <c r="HD340" s="39">
        <v>3070</v>
      </c>
      <c r="HE340" s="39">
        <v>910</v>
      </c>
      <c r="HF340" s="39" t="s">
        <v>334</v>
      </c>
      <c r="HG340" s="39">
        <v>67220</v>
      </c>
      <c r="HH340" s="39">
        <v>4800</v>
      </c>
      <c r="HI340" s="39">
        <v>11940</v>
      </c>
      <c r="HJ340" s="39">
        <v>22560</v>
      </c>
      <c r="HK340" s="39">
        <v>12100</v>
      </c>
      <c r="HL340" s="39">
        <v>8030</v>
      </c>
      <c r="HM340" s="39">
        <v>3930</v>
      </c>
      <c r="HN340" s="39">
        <v>3090</v>
      </c>
      <c r="HO340" s="39">
        <v>950</v>
      </c>
      <c r="HP340" s="39" t="s">
        <v>334</v>
      </c>
      <c r="HQ340" s="39">
        <v>67400</v>
      </c>
      <c r="HR340" s="39">
        <v>4840</v>
      </c>
      <c r="HS340" s="39">
        <v>11970</v>
      </c>
      <c r="HT340" s="39">
        <v>22590</v>
      </c>
      <c r="HU340" s="39">
        <v>12160</v>
      </c>
      <c r="HV340" s="39">
        <v>8080</v>
      </c>
      <c r="HW340" s="39">
        <v>3930</v>
      </c>
      <c r="HX340" s="39">
        <v>3130</v>
      </c>
      <c r="HY340" s="39">
        <v>950</v>
      </c>
      <c r="HZ340" s="39" t="s">
        <v>334</v>
      </c>
      <c r="IA340" s="39">
        <v>67640</v>
      </c>
      <c r="IB340" s="39">
        <v>4900</v>
      </c>
      <c r="IC340" s="39">
        <v>12010</v>
      </c>
      <c r="ID340" s="39">
        <v>22700</v>
      </c>
      <c r="IE340" s="39">
        <v>12250</v>
      </c>
      <c r="IF340" s="39">
        <v>8070</v>
      </c>
      <c r="IG340" s="39">
        <v>3940</v>
      </c>
      <c r="IH340" s="39">
        <v>3150</v>
      </c>
      <c r="II340" s="39">
        <v>970</v>
      </c>
      <c r="IJ340" s="39" t="s">
        <v>334</v>
      </c>
      <c r="IK340" s="39">
        <v>67990</v>
      </c>
      <c r="IL340" s="39">
        <v>4920</v>
      </c>
      <c r="IM340" s="39">
        <v>12060</v>
      </c>
      <c r="IN340" s="39">
        <v>22760</v>
      </c>
      <c r="IO340" s="39">
        <v>12350</v>
      </c>
      <c r="IP340" s="39">
        <v>8140</v>
      </c>
      <c r="IQ340" s="39">
        <v>3950</v>
      </c>
      <c r="IR340" s="39">
        <v>3210</v>
      </c>
      <c r="IS340" s="39">
        <v>1000</v>
      </c>
      <c r="IT340" s="39" t="s">
        <v>334</v>
      </c>
      <c r="IU340" s="39">
        <v>68400</v>
      </c>
      <c r="IV340" s="39">
        <v>4960</v>
      </c>
      <c r="IW340" s="39">
        <v>12120</v>
      </c>
      <c r="IX340" s="39">
        <v>22840</v>
      </c>
      <c r="IY340" s="39">
        <v>12440</v>
      </c>
      <c r="IZ340" s="39">
        <v>8170</v>
      </c>
      <c r="JA340" s="39">
        <v>3990</v>
      </c>
      <c r="JB340" s="39">
        <v>3250</v>
      </c>
      <c r="JC340" s="39">
        <v>1030</v>
      </c>
      <c r="JD340" s="39" t="s">
        <v>334</v>
      </c>
      <c r="JE340" s="39">
        <v>68800</v>
      </c>
      <c r="JF340" s="39">
        <v>5010</v>
      </c>
      <c r="JG340" s="39">
        <v>12170</v>
      </c>
      <c r="JH340" s="39">
        <v>22970</v>
      </c>
      <c r="JI340" s="39">
        <v>12510</v>
      </c>
      <c r="JJ340" s="39">
        <v>8260</v>
      </c>
      <c r="JK340" s="39">
        <v>4010</v>
      </c>
      <c r="JL340" s="39">
        <v>3290</v>
      </c>
      <c r="JM340" s="39">
        <v>1050</v>
      </c>
      <c r="JN340" s="39" t="s">
        <v>334</v>
      </c>
      <c r="JO340" s="39">
        <v>69270</v>
      </c>
      <c r="JP340" s="39">
        <v>5090</v>
      </c>
      <c r="JQ340" s="39">
        <v>12250</v>
      </c>
      <c r="JR340" s="39">
        <v>23080</v>
      </c>
      <c r="JS340" s="39">
        <v>12630</v>
      </c>
      <c r="JT340" s="39">
        <v>8350</v>
      </c>
      <c r="JU340" s="39">
        <v>4080</v>
      </c>
      <c r="JV340" s="39">
        <v>3330</v>
      </c>
      <c r="JW340" s="39">
        <v>1070</v>
      </c>
      <c r="JX340" s="39" t="s">
        <v>334</v>
      </c>
      <c r="JY340" s="39">
        <v>69860</v>
      </c>
      <c r="JZ340" s="39">
        <v>5110</v>
      </c>
      <c r="KA340" s="39">
        <v>12350</v>
      </c>
      <c r="KB340" s="39">
        <v>23180</v>
      </c>
      <c r="KC340" s="39">
        <v>12610</v>
      </c>
      <c r="KD340" s="39">
        <v>8380</v>
      </c>
      <c r="KE340" s="39">
        <v>4070</v>
      </c>
      <c r="KF340" s="39">
        <v>3330</v>
      </c>
      <c r="KG340" s="39">
        <v>1060</v>
      </c>
      <c r="KH340" s="39" t="s">
        <v>334</v>
      </c>
      <c r="KI340" s="39">
        <v>70090</v>
      </c>
      <c r="KJ340" s="39">
        <v>5080</v>
      </c>
      <c r="KK340" s="39">
        <v>12520</v>
      </c>
      <c r="KL340" s="39">
        <v>23230</v>
      </c>
      <c r="KM340" s="39">
        <v>12680</v>
      </c>
      <c r="KN340" s="39">
        <v>8460</v>
      </c>
      <c r="KO340" s="39">
        <v>4110</v>
      </c>
      <c r="KP340" s="39">
        <v>3350</v>
      </c>
      <c r="KQ340" s="39">
        <v>1090</v>
      </c>
      <c r="KR340" s="39" t="s">
        <v>334</v>
      </c>
      <c r="KS340" s="39">
        <v>70520</v>
      </c>
      <c r="KT340" s="39">
        <v>5140</v>
      </c>
      <c r="KU340" s="39">
        <v>12570</v>
      </c>
      <c r="KV340" s="39">
        <v>23340</v>
      </c>
      <c r="KW340" s="39">
        <v>12740</v>
      </c>
      <c r="KX340" s="39">
        <v>8480</v>
      </c>
      <c r="KY340" s="39">
        <v>4140</v>
      </c>
      <c r="KZ340" s="39">
        <v>3370</v>
      </c>
      <c r="LA340" s="39">
        <v>1120</v>
      </c>
      <c r="LB340" s="39" t="s">
        <v>334</v>
      </c>
      <c r="LC340" s="39">
        <v>70900</v>
      </c>
      <c r="LD340" t="e">
        <f>INDEX(Lookup!$F$2:$F$375, MATCH(D340,Lookup!$A$2:$A$375,0))</f>
        <v>#N/A</v>
      </c>
    </row>
    <row r="341" spans="2:316" ht="15" collapsed="1" x14ac:dyDescent="0.25">
      <c r="B341" s="1" t="s">
        <v>342</v>
      </c>
      <c r="C341" s="47">
        <v>116</v>
      </c>
      <c r="D341" s="47" t="s">
        <v>1009</v>
      </c>
      <c r="E341" s="37" t="s">
        <v>1010</v>
      </c>
      <c r="F341" s="38">
        <v>37480</v>
      </c>
      <c r="G341" s="38">
        <v>61680</v>
      </c>
      <c r="H341" s="38">
        <v>34140</v>
      </c>
      <c r="I341" s="38">
        <v>14990</v>
      </c>
      <c r="J341" s="38">
        <v>8200</v>
      </c>
      <c r="K341" s="38">
        <v>4620</v>
      </c>
      <c r="L341" s="38">
        <v>2690</v>
      </c>
      <c r="M341" s="38">
        <v>390</v>
      </c>
      <c r="N341" s="38" t="s">
        <v>334</v>
      </c>
      <c r="O341" s="39">
        <v>164180</v>
      </c>
      <c r="P341" s="39">
        <v>37610</v>
      </c>
      <c r="Q341" s="39">
        <v>62220</v>
      </c>
      <c r="R341" s="39">
        <v>33940</v>
      </c>
      <c r="S341" s="39">
        <v>14950</v>
      </c>
      <c r="T341" s="39">
        <v>8080</v>
      </c>
      <c r="U341" s="39">
        <v>4510</v>
      </c>
      <c r="V341" s="39">
        <v>2670</v>
      </c>
      <c r="W341" s="39">
        <v>370</v>
      </c>
      <c r="X341" s="39" t="s">
        <v>334</v>
      </c>
      <c r="Y341" s="39">
        <v>164340</v>
      </c>
      <c r="Z341" s="39">
        <v>38650</v>
      </c>
      <c r="AA341" s="39">
        <v>62760</v>
      </c>
      <c r="AB341" s="39">
        <v>33860</v>
      </c>
      <c r="AC341" s="39">
        <v>14740</v>
      </c>
      <c r="AD341" s="39">
        <v>8040</v>
      </c>
      <c r="AE341" s="39">
        <v>4340</v>
      </c>
      <c r="AF341" s="39">
        <v>2630</v>
      </c>
      <c r="AG341" s="39">
        <v>360</v>
      </c>
      <c r="AH341" s="39" t="s">
        <v>334</v>
      </c>
      <c r="AI341" s="39">
        <v>165380</v>
      </c>
      <c r="AJ341" s="39">
        <v>39270</v>
      </c>
      <c r="AK341" s="39">
        <v>63250</v>
      </c>
      <c r="AL341" s="39">
        <v>33630</v>
      </c>
      <c r="AM341" s="39">
        <v>14770</v>
      </c>
      <c r="AN341" s="39">
        <v>8100</v>
      </c>
      <c r="AO341" s="39">
        <v>4300</v>
      </c>
      <c r="AP341" s="39">
        <v>2620</v>
      </c>
      <c r="AQ341" s="39">
        <v>330</v>
      </c>
      <c r="AR341" s="39" t="s">
        <v>334</v>
      </c>
      <c r="AS341" s="39">
        <v>166260</v>
      </c>
      <c r="AT341" s="39">
        <v>39440</v>
      </c>
      <c r="AU341" s="39">
        <v>63690</v>
      </c>
      <c r="AV341" s="39">
        <v>33670</v>
      </c>
      <c r="AW341" s="39">
        <v>14750</v>
      </c>
      <c r="AX341" s="39">
        <v>8110</v>
      </c>
      <c r="AY341" s="39">
        <v>4320</v>
      </c>
      <c r="AZ341" s="39">
        <v>2620</v>
      </c>
      <c r="BA341" s="39">
        <v>330</v>
      </c>
      <c r="BB341" s="39" t="s">
        <v>334</v>
      </c>
      <c r="BC341" s="39">
        <v>166920</v>
      </c>
      <c r="BD341" s="39">
        <v>39730</v>
      </c>
      <c r="BE341" s="39">
        <v>63810</v>
      </c>
      <c r="BF341" s="39">
        <v>33880</v>
      </c>
      <c r="BG341" s="39">
        <v>14780</v>
      </c>
      <c r="BH341" s="39">
        <v>8120</v>
      </c>
      <c r="BI341" s="39">
        <v>4350</v>
      </c>
      <c r="BJ341" s="39">
        <v>2670</v>
      </c>
      <c r="BK341" s="39">
        <v>330</v>
      </c>
      <c r="BL341" s="39" t="s">
        <v>334</v>
      </c>
      <c r="BM341" s="39">
        <v>167660</v>
      </c>
      <c r="BN341" s="39">
        <v>39740</v>
      </c>
      <c r="BO341" s="39">
        <v>64000</v>
      </c>
      <c r="BP341" s="39">
        <v>34090</v>
      </c>
      <c r="BQ341" s="39">
        <v>14900</v>
      </c>
      <c r="BR341" s="39">
        <v>8290</v>
      </c>
      <c r="BS341" s="39">
        <v>4410</v>
      </c>
      <c r="BT341" s="39">
        <v>2700</v>
      </c>
      <c r="BU341" s="39">
        <v>340</v>
      </c>
      <c r="BV341" s="39" t="s">
        <v>334</v>
      </c>
      <c r="BW341" s="39">
        <v>168470</v>
      </c>
      <c r="BX341" s="39">
        <v>40020</v>
      </c>
      <c r="BY341" s="39">
        <v>64110</v>
      </c>
      <c r="BZ341" s="39">
        <v>34280</v>
      </c>
      <c r="CA341" s="39">
        <v>15000</v>
      </c>
      <c r="CB341" s="39">
        <v>8350</v>
      </c>
      <c r="CC341" s="39">
        <v>4480</v>
      </c>
      <c r="CD341" s="39">
        <v>2750</v>
      </c>
      <c r="CE341" s="39">
        <v>340</v>
      </c>
      <c r="CF341" s="39" t="s">
        <v>334</v>
      </c>
      <c r="CG341" s="39">
        <v>169320</v>
      </c>
      <c r="CH341" s="39">
        <v>40030</v>
      </c>
      <c r="CI341" s="39">
        <v>64170</v>
      </c>
      <c r="CJ341" s="39">
        <v>34370</v>
      </c>
      <c r="CK341" s="39">
        <v>15060</v>
      </c>
      <c r="CL341" s="39">
        <v>8460</v>
      </c>
      <c r="CM341" s="39">
        <v>4460</v>
      </c>
      <c r="CN341" s="39">
        <v>2750</v>
      </c>
      <c r="CO341" s="39">
        <v>340</v>
      </c>
      <c r="CP341" s="39" t="s">
        <v>334</v>
      </c>
      <c r="CQ341" s="39">
        <v>169630</v>
      </c>
      <c r="CR341" s="39">
        <v>40420</v>
      </c>
      <c r="CS341" s="39">
        <v>64670</v>
      </c>
      <c r="CT341" s="39">
        <v>34200</v>
      </c>
      <c r="CU341" s="39">
        <v>15240</v>
      </c>
      <c r="CV341" s="39">
        <v>8630</v>
      </c>
      <c r="CW341" s="39">
        <v>4450</v>
      </c>
      <c r="CX341" s="39">
        <v>2770</v>
      </c>
      <c r="CY341" s="39">
        <v>340</v>
      </c>
      <c r="CZ341" s="39" t="s">
        <v>334</v>
      </c>
      <c r="DA341" s="39">
        <v>170710</v>
      </c>
      <c r="DB341" s="39">
        <v>40620</v>
      </c>
      <c r="DC341" s="39">
        <v>64900</v>
      </c>
      <c r="DD341" s="39">
        <v>34460</v>
      </c>
      <c r="DE341" s="39">
        <v>15480</v>
      </c>
      <c r="DF341" s="39">
        <v>8790</v>
      </c>
      <c r="DG341" s="39">
        <v>4490</v>
      </c>
      <c r="DH341" s="39">
        <v>2820</v>
      </c>
      <c r="DI341" s="39">
        <v>330</v>
      </c>
      <c r="DJ341" s="39" t="s">
        <v>334</v>
      </c>
      <c r="DK341" s="39">
        <v>171880</v>
      </c>
      <c r="DL341" s="39">
        <v>41070</v>
      </c>
      <c r="DM341" s="39">
        <v>65120</v>
      </c>
      <c r="DN341" s="39">
        <v>34890</v>
      </c>
      <c r="DO341" s="39">
        <v>15770</v>
      </c>
      <c r="DP341" s="39">
        <v>8850</v>
      </c>
      <c r="DQ341" s="39">
        <v>4550</v>
      </c>
      <c r="DR341" s="39">
        <v>2800</v>
      </c>
      <c r="DS341" s="39">
        <v>340</v>
      </c>
      <c r="DT341" s="39" t="s">
        <v>334</v>
      </c>
      <c r="DU341" s="39">
        <v>173390</v>
      </c>
      <c r="DV341" s="39">
        <v>41380</v>
      </c>
      <c r="DW341" s="39">
        <v>65870</v>
      </c>
      <c r="DX341" s="39">
        <v>35270</v>
      </c>
      <c r="DY341" s="39">
        <v>15900</v>
      </c>
      <c r="DZ341" s="39">
        <v>8980</v>
      </c>
      <c r="EA341" s="39">
        <v>4610</v>
      </c>
      <c r="EB341" s="39">
        <v>2820</v>
      </c>
      <c r="EC341" s="39">
        <v>340</v>
      </c>
      <c r="ED341" s="39" t="s">
        <v>334</v>
      </c>
      <c r="EE341" s="39">
        <v>175170</v>
      </c>
      <c r="EF341" s="39">
        <v>41710</v>
      </c>
      <c r="EG341" s="39">
        <v>66620</v>
      </c>
      <c r="EH341" s="39">
        <v>35590</v>
      </c>
      <c r="EI341" s="39">
        <v>16170</v>
      </c>
      <c r="EJ341" s="39">
        <v>9130</v>
      </c>
      <c r="EK341" s="39">
        <v>4630</v>
      </c>
      <c r="EL341" s="39">
        <v>2820</v>
      </c>
      <c r="EM341" s="39">
        <v>330</v>
      </c>
      <c r="EN341" s="39" t="s">
        <v>334</v>
      </c>
      <c r="EO341" s="39">
        <v>176990</v>
      </c>
      <c r="EP341" s="39">
        <v>42680</v>
      </c>
      <c r="EQ341" s="39">
        <v>67420</v>
      </c>
      <c r="ER341" s="39">
        <v>35990</v>
      </c>
      <c r="ES341" s="39">
        <v>16200</v>
      </c>
      <c r="ET341" s="39">
        <v>9150</v>
      </c>
      <c r="EU341" s="39">
        <v>4630</v>
      </c>
      <c r="EV341" s="39">
        <v>2820</v>
      </c>
      <c r="EW341" s="39">
        <v>330</v>
      </c>
      <c r="EX341" s="39" t="s">
        <v>334</v>
      </c>
      <c r="EY341" s="39">
        <v>179210</v>
      </c>
      <c r="EZ341" s="39">
        <v>43780</v>
      </c>
      <c r="FA341" s="39">
        <v>68170</v>
      </c>
      <c r="FB341" s="39">
        <v>36070</v>
      </c>
      <c r="FC341" s="39">
        <v>16380</v>
      </c>
      <c r="FD341" s="39">
        <v>9180</v>
      </c>
      <c r="FE341" s="39">
        <v>4650</v>
      </c>
      <c r="FF341" s="39">
        <v>2810</v>
      </c>
      <c r="FG341" s="39">
        <v>330</v>
      </c>
      <c r="FH341" s="39" t="s">
        <v>334</v>
      </c>
      <c r="FI341" s="39">
        <v>181370</v>
      </c>
      <c r="FJ341" s="39">
        <v>45210</v>
      </c>
      <c r="FK341" s="39">
        <v>68840</v>
      </c>
      <c r="FL341" s="39">
        <v>36270</v>
      </c>
      <c r="FM341" s="39">
        <v>16580</v>
      </c>
      <c r="FN341" s="39">
        <v>9160</v>
      </c>
      <c r="FO341" s="39">
        <v>4640</v>
      </c>
      <c r="FP341" s="39">
        <v>2810</v>
      </c>
      <c r="FQ341" s="39">
        <v>330</v>
      </c>
      <c r="FR341" s="39" t="s">
        <v>334</v>
      </c>
      <c r="FS341" s="39">
        <v>183830</v>
      </c>
      <c r="FT341" s="39">
        <v>46310</v>
      </c>
      <c r="FU341" s="39">
        <v>69530</v>
      </c>
      <c r="FV341" s="39">
        <v>36670</v>
      </c>
      <c r="FW341" s="39">
        <v>16720</v>
      </c>
      <c r="FX341" s="39">
        <v>9170</v>
      </c>
      <c r="FY341" s="39">
        <v>4660</v>
      </c>
      <c r="FZ341" s="39">
        <v>2800</v>
      </c>
      <c r="GA341" s="39">
        <v>330</v>
      </c>
      <c r="GB341" s="39" t="s">
        <v>334</v>
      </c>
      <c r="GC341" s="39">
        <v>186180</v>
      </c>
      <c r="GD341" s="39">
        <v>47480</v>
      </c>
      <c r="GE341" s="39">
        <v>70200</v>
      </c>
      <c r="GF341" s="39">
        <v>36980</v>
      </c>
      <c r="GG341" s="39">
        <v>16880</v>
      </c>
      <c r="GH341" s="39">
        <v>9200</v>
      </c>
      <c r="GI341" s="39">
        <v>4660</v>
      </c>
      <c r="GJ341" s="39">
        <v>2800</v>
      </c>
      <c r="GK341" s="39">
        <v>330</v>
      </c>
      <c r="GL341" s="39" t="s">
        <v>334</v>
      </c>
      <c r="GM341" s="39">
        <v>188520</v>
      </c>
      <c r="GN341" s="39">
        <v>48090</v>
      </c>
      <c r="GO341" s="39">
        <v>70860</v>
      </c>
      <c r="GP341" s="39">
        <v>37340</v>
      </c>
      <c r="GQ341" s="39">
        <v>17040</v>
      </c>
      <c r="GR341" s="39">
        <v>9250</v>
      </c>
      <c r="GS341" s="39">
        <v>4660</v>
      </c>
      <c r="GT341" s="39">
        <v>2800</v>
      </c>
      <c r="GU341" s="39">
        <v>330</v>
      </c>
      <c r="GV341" s="39" t="s">
        <v>334</v>
      </c>
      <c r="GW341" s="39">
        <v>190390</v>
      </c>
      <c r="GX341" s="39">
        <v>48440</v>
      </c>
      <c r="GY341" s="39">
        <v>71440</v>
      </c>
      <c r="GZ341" s="39">
        <v>37600</v>
      </c>
      <c r="HA341" s="39">
        <v>17130</v>
      </c>
      <c r="HB341" s="39">
        <v>9280</v>
      </c>
      <c r="HC341" s="39">
        <v>4670</v>
      </c>
      <c r="HD341" s="39">
        <v>2810</v>
      </c>
      <c r="HE341" s="39">
        <v>330</v>
      </c>
      <c r="HF341" s="39" t="s">
        <v>334</v>
      </c>
      <c r="HG341" s="39">
        <v>191710</v>
      </c>
      <c r="HH341" s="39">
        <v>48990</v>
      </c>
      <c r="HI341" s="39">
        <v>71830</v>
      </c>
      <c r="HJ341" s="39">
        <v>37830</v>
      </c>
      <c r="HK341" s="39">
        <v>17290</v>
      </c>
      <c r="HL341" s="39">
        <v>9330</v>
      </c>
      <c r="HM341" s="39">
        <v>4680</v>
      </c>
      <c r="HN341" s="39">
        <v>2820</v>
      </c>
      <c r="HO341" s="39">
        <v>330</v>
      </c>
      <c r="HP341" s="39" t="s">
        <v>334</v>
      </c>
      <c r="HQ341" s="39">
        <v>193080</v>
      </c>
      <c r="HR341" s="39">
        <v>49650</v>
      </c>
      <c r="HS341" s="39">
        <v>72170</v>
      </c>
      <c r="HT341" s="39">
        <v>38080</v>
      </c>
      <c r="HU341" s="39">
        <v>17510</v>
      </c>
      <c r="HV341" s="39">
        <v>9390</v>
      </c>
      <c r="HW341" s="39">
        <v>4690</v>
      </c>
      <c r="HX341" s="39">
        <v>2830</v>
      </c>
      <c r="HY341" s="39">
        <v>330</v>
      </c>
      <c r="HZ341" s="39" t="s">
        <v>334</v>
      </c>
      <c r="IA341" s="39">
        <v>194650</v>
      </c>
      <c r="IB341" s="39">
        <v>50400</v>
      </c>
      <c r="IC341" s="39">
        <v>72380</v>
      </c>
      <c r="ID341" s="39">
        <v>38350</v>
      </c>
      <c r="IE341" s="39">
        <v>17720</v>
      </c>
      <c r="IF341" s="39">
        <v>9510</v>
      </c>
      <c r="IG341" s="39">
        <v>4720</v>
      </c>
      <c r="IH341" s="39">
        <v>2830</v>
      </c>
      <c r="II341" s="39">
        <v>330</v>
      </c>
      <c r="IJ341" s="39" t="s">
        <v>334</v>
      </c>
      <c r="IK341" s="39">
        <v>196230</v>
      </c>
      <c r="IL341" s="39">
        <v>51440</v>
      </c>
      <c r="IM341" s="39">
        <v>72750</v>
      </c>
      <c r="IN341" s="39">
        <v>38610</v>
      </c>
      <c r="IO341" s="39">
        <v>18000</v>
      </c>
      <c r="IP341" s="39">
        <v>9620</v>
      </c>
      <c r="IQ341" s="39">
        <v>4750</v>
      </c>
      <c r="IR341" s="39">
        <v>2840</v>
      </c>
      <c r="IS341" s="39">
        <v>340</v>
      </c>
      <c r="IT341" s="39" t="s">
        <v>334</v>
      </c>
      <c r="IU341" s="39">
        <v>198350</v>
      </c>
      <c r="IV341" s="39">
        <v>51990</v>
      </c>
      <c r="IW341" s="39">
        <v>73380</v>
      </c>
      <c r="IX341" s="39">
        <v>38980</v>
      </c>
      <c r="IY341" s="39">
        <v>18280</v>
      </c>
      <c r="IZ341" s="39">
        <v>9690</v>
      </c>
      <c r="JA341" s="39">
        <v>4780</v>
      </c>
      <c r="JB341" s="39">
        <v>2850</v>
      </c>
      <c r="JC341" s="39">
        <v>340</v>
      </c>
      <c r="JD341" s="39" t="s">
        <v>334</v>
      </c>
      <c r="JE341" s="39">
        <v>200280</v>
      </c>
      <c r="JF341" s="39">
        <v>52540</v>
      </c>
      <c r="JG341" s="39">
        <v>73910</v>
      </c>
      <c r="JH341" s="39">
        <v>39260</v>
      </c>
      <c r="JI341" s="39">
        <v>18550</v>
      </c>
      <c r="JJ341" s="39">
        <v>9750</v>
      </c>
      <c r="JK341" s="39">
        <v>4790</v>
      </c>
      <c r="JL341" s="39">
        <v>2860</v>
      </c>
      <c r="JM341" s="39">
        <v>340</v>
      </c>
      <c r="JN341" s="39" t="s">
        <v>334</v>
      </c>
      <c r="JO341" s="39">
        <v>201980</v>
      </c>
      <c r="JP341" s="39">
        <v>53010</v>
      </c>
      <c r="JQ341" s="39">
        <v>74240</v>
      </c>
      <c r="JR341" s="39">
        <v>39660</v>
      </c>
      <c r="JS341" s="39">
        <v>18750</v>
      </c>
      <c r="JT341" s="39">
        <v>9830</v>
      </c>
      <c r="JU341" s="39">
        <v>4810</v>
      </c>
      <c r="JV341" s="39">
        <v>2860</v>
      </c>
      <c r="JW341" s="39">
        <v>340</v>
      </c>
      <c r="JX341" s="39" t="s">
        <v>334</v>
      </c>
      <c r="JY341" s="39">
        <v>203490</v>
      </c>
      <c r="JZ341" s="39">
        <v>53550</v>
      </c>
      <c r="KA341" s="39">
        <v>74560</v>
      </c>
      <c r="KB341" s="39">
        <v>39970</v>
      </c>
      <c r="KC341" s="39">
        <v>18950</v>
      </c>
      <c r="KD341" s="39">
        <v>9870</v>
      </c>
      <c r="KE341" s="39">
        <v>4830</v>
      </c>
      <c r="KF341" s="39">
        <v>2870</v>
      </c>
      <c r="KG341" s="39">
        <v>340</v>
      </c>
      <c r="KH341" s="39" t="s">
        <v>334</v>
      </c>
      <c r="KI341" s="39">
        <v>204930</v>
      </c>
      <c r="KJ341" s="39">
        <v>54360</v>
      </c>
      <c r="KK341" s="39">
        <v>75140</v>
      </c>
      <c r="KL341" s="39">
        <v>40380</v>
      </c>
      <c r="KM341" s="39">
        <v>19250</v>
      </c>
      <c r="KN341" s="39">
        <v>9930</v>
      </c>
      <c r="KO341" s="39">
        <v>4870</v>
      </c>
      <c r="KP341" s="39">
        <v>2870</v>
      </c>
      <c r="KQ341" s="39">
        <v>350</v>
      </c>
      <c r="KR341" s="39" t="s">
        <v>334</v>
      </c>
      <c r="KS341" s="39">
        <v>207140</v>
      </c>
      <c r="KT341" s="39">
        <v>55440</v>
      </c>
      <c r="KU341" s="39">
        <v>75660</v>
      </c>
      <c r="KV341" s="39">
        <v>40760</v>
      </c>
      <c r="KW341" s="39">
        <v>19530</v>
      </c>
      <c r="KX341" s="39">
        <v>9960</v>
      </c>
      <c r="KY341" s="39">
        <v>4900</v>
      </c>
      <c r="KZ341" s="39">
        <v>2880</v>
      </c>
      <c r="LA341" s="39">
        <v>350</v>
      </c>
      <c r="LB341" s="39" t="s">
        <v>334</v>
      </c>
      <c r="LC341" s="39">
        <v>209480</v>
      </c>
      <c r="LD341" t="str">
        <f>INDEX(Lookup!$F$2:$F$375, MATCH(D341,Lookup!$A$2:$A$375,0))</f>
        <v>West of England Combined Authority</v>
      </c>
    </row>
    <row r="342" spans="2:316" ht="15" x14ac:dyDescent="0.25">
      <c r="B342" s="1" t="s">
        <v>342</v>
      </c>
      <c r="C342" s="47">
        <v>840</v>
      </c>
      <c r="D342" s="47" t="s">
        <v>1011</v>
      </c>
      <c r="E342" s="37" t="s">
        <v>1012</v>
      </c>
      <c r="F342" s="38">
        <v>44270</v>
      </c>
      <c r="G342" s="38">
        <v>53380</v>
      </c>
      <c r="H342" s="38">
        <v>45330</v>
      </c>
      <c r="I342" s="38">
        <v>33400</v>
      </c>
      <c r="J342" s="38">
        <v>20690</v>
      </c>
      <c r="K342" s="38">
        <v>8380</v>
      </c>
      <c r="L342" s="38">
        <v>4180</v>
      </c>
      <c r="M342" s="38">
        <v>280</v>
      </c>
      <c r="N342" s="38" t="s">
        <v>334</v>
      </c>
      <c r="O342" s="39">
        <v>209910</v>
      </c>
      <c r="P342" s="39">
        <v>45650</v>
      </c>
      <c r="Q342" s="39">
        <v>54100</v>
      </c>
      <c r="R342" s="39">
        <v>45450</v>
      </c>
      <c r="S342" s="39">
        <v>33500</v>
      </c>
      <c r="T342" s="39">
        <v>20440</v>
      </c>
      <c r="U342" s="39">
        <v>8110</v>
      </c>
      <c r="V342" s="39">
        <v>4010</v>
      </c>
      <c r="W342" s="39">
        <v>280</v>
      </c>
      <c r="X342" s="39" t="s">
        <v>334</v>
      </c>
      <c r="Y342" s="39">
        <v>211530</v>
      </c>
      <c r="Z342" s="39">
        <v>47950</v>
      </c>
      <c r="AA342" s="39">
        <v>55310</v>
      </c>
      <c r="AB342" s="39">
        <v>45970</v>
      </c>
      <c r="AC342" s="39">
        <v>33890</v>
      </c>
      <c r="AD342" s="39">
        <v>19700</v>
      </c>
      <c r="AE342" s="39">
        <v>7390</v>
      </c>
      <c r="AF342" s="39">
        <v>3520</v>
      </c>
      <c r="AG342" s="39">
        <v>250</v>
      </c>
      <c r="AH342" s="39" t="s">
        <v>334</v>
      </c>
      <c r="AI342" s="39">
        <v>213980</v>
      </c>
      <c r="AJ342" s="39">
        <v>49390</v>
      </c>
      <c r="AK342" s="39">
        <v>55770</v>
      </c>
      <c r="AL342" s="39">
        <v>46400</v>
      </c>
      <c r="AM342" s="39">
        <v>34230</v>
      </c>
      <c r="AN342" s="39">
        <v>19510</v>
      </c>
      <c r="AO342" s="39">
        <v>7150</v>
      </c>
      <c r="AP342" s="39">
        <v>3310</v>
      </c>
      <c r="AQ342" s="39">
        <v>240</v>
      </c>
      <c r="AR342" s="39" t="s">
        <v>334</v>
      </c>
      <c r="AS342" s="39">
        <v>216000</v>
      </c>
      <c r="AT342" s="39">
        <v>50080</v>
      </c>
      <c r="AU342" s="39">
        <v>56240</v>
      </c>
      <c r="AV342" s="39">
        <v>46680</v>
      </c>
      <c r="AW342" s="39">
        <v>34540</v>
      </c>
      <c r="AX342" s="39">
        <v>19610</v>
      </c>
      <c r="AY342" s="39">
        <v>7140</v>
      </c>
      <c r="AZ342" s="39">
        <v>3320</v>
      </c>
      <c r="BA342" s="39">
        <v>240</v>
      </c>
      <c r="BB342" s="39" t="s">
        <v>334</v>
      </c>
      <c r="BC342" s="39">
        <v>217840</v>
      </c>
      <c r="BD342" s="39">
        <v>50880</v>
      </c>
      <c r="BE342" s="39">
        <v>56770</v>
      </c>
      <c r="BF342" s="39">
        <v>47080</v>
      </c>
      <c r="BG342" s="39">
        <v>34970</v>
      </c>
      <c r="BH342" s="39">
        <v>19970</v>
      </c>
      <c r="BI342" s="39">
        <v>7210</v>
      </c>
      <c r="BJ342" s="39">
        <v>3380</v>
      </c>
      <c r="BK342" s="39">
        <v>250</v>
      </c>
      <c r="BL342" s="39" t="s">
        <v>334</v>
      </c>
      <c r="BM342" s="39">
        <v>220500</v>
      </c>
      <c r="BN342" s="39">
        <v>51730</v>
      </c>
      <c r="BO342" s="39">
        <v>57110</v>
      </c>
      <c r="BP342" s="39">
        <v>47430</v>
      </c>
      <c r="BQ342" s="39">
        <v>35360</v>
      </c>
      <c r="BR342" s="39">
        <v>20320</v>
      </c>
      <c r="BS342" s="39">
        <v>7260</v>
      </c>
      <c r="BT342" s="39">
        <v>3390</v>
      </c>
      <c r="BU342" s="39">
        <v>260</v>
      </c>
      <c r="BV342" s="39" t="s">
        <v>334</v>
      </c>
      <c r="BW342" s="39">
        <v>222860</v>
      </c>
      <c r="BX342" s="39">
        <v>52170</v>
      </c>
      <c r="BY342" s="39">
        <v>57430</v>
      </c>
      <c r="BZ342" s="39">
        <v>47840</v>
      </c>
      <c r="CA342" s="39">
        <v>35750</v>
      </c>
      <c r="CB342" s="39">
        <v>20600</v>
      </c>
      <c r="CC342" s="39">
        <v>7370</v>
      </c>
      <c r="CD342" s="39">
        <v>3500</v>
      </c>
      <c r="CE342" s="39">
        <v>260</v>
      </c>
      <c r="CF342" s="39" t="s">
        <v>334</v>
      </c>
      <c r="CG342" s="39">
        <v>224920</v>
      </c>
      <c r="CH342" s="39">
        <v>52490</v>
      </c>
      <c r="CI342" s="39">
        <v>57950</v>
      </c>
      <c r="CJ342" s="39">
        <v>48210</v>
      </c>
      <c r="CK342" s="39">
        <v>36320</v>
      </c>
      <c r="CL342" s="39">
        <v>21020</v>
      </c>
      <c r="CM342" s="39">
        <v>7540</v>
      </c>
      <c r="CN342" s="39">
        <v>3540</v>
      </c>
      <c r="CO342" s="39">
        <v>260</v>
      </c>
      <c r="CP342" s="39" t="s">
        <v>334</v>
      </c>
      <c r="CQ342" s="39">
        <v>227320</v>
      </c>
      <c r="CR342" s="39">
        <v>52960</v>
      </c>
      <c r="CS342" s="39">
        <v>58500</v>
      </c>
      <c r="CT342" s="39">
        <v>48780</v>
      </c>
      <c r="CU342" s="39">
        <v>36850</v>
      </c>
      <c r="CV342" s="39">
        <v>21310</v>
      </c>
      <c r="CW342" s="39">
        <v>7660</v>
      </c>
      <c r="CX342" s="39">
        <v>3610</v>
      </c>
      <c r="CY342" s="39">
        <v>260</v>
      </c>
      <c r="CZ342" s="39" t="s">
        <v>334</v>
      </c>
      <c r="DA342" s="39">
        <v>229940</v>
      </c>
      <c r="DB342" s="39">
        <v>53340</v>
      </c>
      <c r="DC342" s="39">
        <v>59020</v>
      </c>
      <c r="DD342" s="39">
        <v>49440</v>
      </c>
      <c r="DE342" s="39">
        <v>37280</v>
      </c>
      <c r="DF342" s="39">
        <v>21590</v>
      </c>
      <c r="DG342" s="39">
        <v>7750</v>
      </c>
      <c r="DH342" s="39">
        <v>3640</v>
      </c>
      <c r="DI342" s="39">
        <v>270</v>
      </c>
      <c r="DJ342" s="39" t="s">
        <v>334</v>
      </c>
      <c r="DK342" s="39">
        <v>232330</v>
      </c>
      <c r="DL342" s="39">
        <v>53950</v>
      </c>
      <c r="DM342" s="39">
        <v>59540</v>
      </c>
      <c r="DN342" s="39">
        <v>49970</v>
      </c>
      <c r="DO342" s="39">
        <v>37750</v>
      </c>
      <c r="DP342" s="39">
        <v>21870</v>
      </c>
      <c r="DQ342" s="39">
        <v>7830</v>
      </c>
      <c r="DR342" s="39">
        <v>3650</v>
      </c>
      <c r="DS342" s="39">
        <v>270</v>
      </c>
      <c r="DT342" s="39" t="s">
        <v>334</v>
      </c>
      <c r="DU342" s="39">
        <v>234840</v>
      </c>
      <c r="DV342" s="39">
        <v>54200</v>
      </c>
      <c r="DW342" s="39">
        <v>59970</v>
      </c>
      <c r="DX342" s="39">
        <v>50390</v>
      </c>
      <c r="DY342" s="39">
        <v>38060</v>
      </c>
      <c r="DZ342" s="39">
        <v>22010</v>
      </c>
      <c r="EA342" s="39">
        <v>7890</v>
      </c>
      <c r="EB342" s="39">
        <v>3660</v>
      </c>
      <c r="EC342" s="39">
        <v>270</v>
      </c>
      <c r="ED342" s="39" t="s">
        <v>334</v>
      </c>
      <c r="EE342" s="39">
        <v>236440</v>
      </c>
      <c r="EF342" s="39">
        <v>54870</v>
      </c>
      <c r="EG342" s="39">
        <v>60570</v>
      </c>
      <c r="EH342" s="39">
        <v>50830</v>
      </c>
      <c r="EI342" s="39">
        <v>38410</v>
      </c>
      <c r="EJ342" s="39">
        <v>22240</v>
      </c>
      <c r="EK342" s="39">
        <v>7960</v>
      </c>
      <c r="EL342" s="39">
        <v>3670</v>
      </c>
      <c r="EM342" s="39">
        <v>270</v>
      </c>
      <c r="EN342" s="39" t="s">
        <v>334</v>
      </c>
      <c r="EO342" s="39">
        <v>238830</v>
      </c>
      <c r="EP342" s="39">
        <v>55820</v>
      </c>
      <c r="EQ342" s="39">
        <v>61330</v>
      </c>
      <c r="ER342" s="39">
        <v>51480</v>
      </c>
      <c r="ES342" s="39">
        <v>38850</v>
      </c>
      <c r="ET342" s="39">
        <v>22460</v>
      </c>
      <c r="EU342" s="39">
        <v>8030</v>
      </c>
      <c r="EV342" s="39">
        <v>3700</v>
      </c>
      <c r="EW342" s="39">
        <v>280</v>
      </c>
      <c r="EX342" s="39" t="s">
        <v>334</v>
      </c>
      <c r="EY342" s="39">
        <v>241940</v>
      </c>
      <c r="EZ342" s="39">
        <v>56720</v>
      </c>
      <c r="FA342" s="39">
        <v>62200</v>
      </c>
      <c r="FB342" s="39">
        <v>52200</v>
      </c>
      <c r="FC342" s="39">
        <v>39250</v>
      </c>
      <c r="FD342" s="39">
        <v>22710</v>
      </c>
      <c r="FE342" s="39">
        <v>8100</v>
      </c>
      <c r="FF342" s="39">
        <v>3710</v>
      </c>
      <c r="FG342" s="39">
        <v>290</v>
      </c>
      <c r="FH342" s="39" t="s">
        <v>334</v>
      </c>
      <c r="FI342" s="39">
        <v>245180</v>
      </c>
      <c r="FJ342" s="39">
        <v>58030</v>
      </c>
      <c r="FK342" s="39">
        <v>63130</v>
      </c>
      <c r="FL342" s="39">
        <v>52790</v>
      </c>
      <c r="FM342" s="39">
        <v>39600</v>
      </c>
      <c r="FN342" s="39">
        <v>22910</v>
      </c>
      <c r="FO342" s="39">
        <v>8130</v>
      </c>
      <c r="FP342" s="39">
        <v>3730</v>
      </c>
      <c r="FQ342" s="39">
        <v>310</v>
      </c>
      <c r="FR342" s="39" t="s">
        <v>334</v>
      </c>
      <c r="FS342" s="39">
        <v>248630</v>
      </c>
      <c r="FT342" s="39">
        <v>58720</v>
      </c>
      <c r="FU342" s="39">
        <v>63770</v>
      </c>
      <c r="FV342" s="39">
        <v>53260</v>
      </c>
      <c r="FW342" s="39">
        <v>39880</v>
      </c>
      <c r="FX342" s="39">
        <v>23030</v>
      </c>
      <c r="FY342" s="39">
        <v>8160</v>
      </c>
      <c r="FZ342" s="39">
        <v>3770</v>
      </c>
      <c r="GA342" s="39">
        <v>310</v>
      </c>
      <c r="GB342" s="39" t="s">
        <v>334</v>
      </c>
      <c r="GC342" s="39">
        <v>250880</v>
      </c>
      <c r="GD342" s="39">
        <v>59170</v>
      </c>
      <c r="GE342" s="39">
        <v>64300</v>
      </c>
      <c r="GF342" s="39">
        <v>53680</v>
      </c>
      <c r="GG342" s="39">
        <v>40140</v>
      </c>
      <c r="GH342" s="39">
        <v>23130</v>
      </c>
      <c r="GI342" s="39">
        <v>8220</v>
      </c>
      <c r="GJ342" s="39">
        <v>3810</v>
      </c>
      <c r="GK342" s="39">
        <v>320</v>
      </c>
      <c r="GL342" s="39" t="s">
        <v>334</v>
      </c>
      <c r="GM342" s="39">
        <v>252760</v>
      </c>
      <c r="GN342" s="39">
        <v>60060</v>
      </c>
      <c r="GO342" s="39">
        <v>65110</v>
      </c>
      <c r="GP342" s="39">
        <v>54200</v>
      </c>
      <c r="GQ342" s="39">
        <v>40380</v>
      </c>
      <c r="GR342" s="39">
        <v>23270</v>
      </c>
      <c r="GS342" s="39">
        <v>8250</v>
      </c>
      <c r="GT342" s="39">
        <v>3860</v>
      </c>
      <c r="GU342" s="39">
        <v>330</v>
      </c>
      <c r="GV342" s="39" t="s">
        <v>334</v>
      </c>
      <c r="GW342" s="39">
        <v>255470</v>
      </c>
      <c r="GX342" s="39">
        <v>60660</v>
      </c>
      <c r="GY342" s="39">
        <v>65760</v>
      </c>
      <c r="GZ342" s="39">
        <v>54660</v>
      </c>
      <c r="HA342" s="39">
        <v>40570</v>
      </c>
      <c r="HB342" s="39">
        <v>23460</v>
      </c>
      <c r="HC342" s="39">
        <v>8340</v>
      </c>
      <c r="HD342" s="39">
        <v>3900</v>
      </c>
      <c r="HE342" s="39">
        <v>340</v>
      </c>
      <c r="HF342" s="39" t="s">
        <v>334</v>
      </c>
      <c r="HG342" s="39">
        <v>257690</v>
      </c>
      <c r="HH342" s="39">
        <v>60960</v>
      </c>
      <c r="HI342" s="39">
        <v>66440</v>
      </c>
      <c r="HJ342" s="39">
        <v>55070</v>
      </c>
      <c r="HK342" s="39">
        <v>40830</v>
      </c>
      <c r="HL342" s="39">
        <v>23650</v>
      </c>
      <c r="HM342" s="39">
        <v>8390</v>
      </c>
      <c r="HN342" s="39">
        <v>3940</v>
      </c>
      <c r="HO342" s="39">
        <v>350</v>
      </c>
      <c r="HP342" s="39" t="s">
        <v>334</v>
      </c>
      <c r="HQ342" s="39">
        <v>259630</v>
      </c>
      <c r="HR342" s="39">
        <v>61690</v>
      </c>
      <c r="HS342" s="39">
        <v>67250</v>
      </c>
      <c r="HT342" s="39">
        <v>55660</v>
      </c>
      <c r="HU342" s="39">
        <v>41130</v>
      </c>
      <c r="HV342" s="39">
        <v>23830</v>
      </c>
      <c r="HW342" s="39">
        <v>8490</v>
      </c>
      <c r="HX342" s="39">
        <v>3980</v>
      </c>
      <c r="HY342" s="39">
        <v>360</v>
      </c>
      <c r="HZ342" s="39" t="s">
        <v>334</v>
      </c>
      <c r="IA342" s="39">
        <v>262380</v>
      </c>
      <c r="IB342" s="39">
        <v>62230</v>
      </c>
      <c r="IC342" s="39">
        <v>68050</v>
      </c>
      <c r="ID342" s="39">
        <v>56350</v>
      </c>
      <c r="IE342" s="39">
        <v>41450</v>
      </c>
      <c r="IF342" s="39">
        <v>24070</v>
      </c>
      <c r="IG342" s="39">
        <v>8610</v>
      </c>
      <c r="IH342" s="39">
        <v>4040</v>
      </c>
      <c r="II342" s="39">
        <v>370</v>
      </c>
      <c r="IJ342" s="39" t="s">
        <v>334</v>
      </c>
      <c r="IK342" s="39">
        <v>265170</v>
      </c>
      <c r="IL342" s="39">
        <v>62630</v>
      </c>
      <c r="IM342" s="39">
        <v>68770</v>
      </c>
      <c r="IN342" s="39">
        <v>57000</v>
      </c>
      <c r="IO342" s="39">
        <v>41830</v>
      </c>
      <c r="IP342" s="39">
        <v>24330</v>
      </c>
      <c r="IQ342" s="39">
        <v>8710</v>
      </c>
      <c r="IR342" s="39">
        <v>4090</v>
      </c>
      <c r="IS342" s="39">
        <v>370</v>
      </c>
      <c r="IT342" s="39" t="s">
        <v>334</v>
      </c>
      <c r="IU342" s="39">
        <v>267730</v>
      </c>
      <c r="IV342" s="39">
        <v>62920</v>
      </c>
      <c r="IW342" s="39">
        <v>69470</v>
      </c>
      <c r="IX342" s="39">
        <v>57690</v>
      </c>
      <c r="IY342" s="39">
        <v>42220</v>
      </c>
      <c r="IZ342" s="39">
        <v>24550</v>
      </c>
      <c r="JA342" s="39">
        <v>8750</v>
      </c>
      <c r="JB342" s="39">
        <v>4120</v>
      </c>
      <c r="JC342" s="39">
        <v>380</v>
      </c>
      <c r="JD342" s="39" t="s">
        <v>334</v>
      </c>
      <c r="JE342" s="39">
        <v>270090</v>
      </c>
      <c r="JF342" s="39">
        <v>63270</v>
      </c>
      <c r="JG342" s="39">
        <v>70100</v>
      </c>
      <c r="JH342" s="39">
        <v>58170</v>
      </c>
      <c r="JI342" s="39">
        <v>42520</v>
      </c>
      <c r="JJ342" s="39">
        <v>24760</v>
      </c>
      <c r="JK342" s="39">
        <v>8850</v>
      </c>
      <c r="JL342" s="39">
        <v>4130</v>
      </c>
      <c r="JM342" s="39">
        <v>380</v>
      </c>
      <c r="JN342" s="39" t="s">
        <v>334</v>
      </c>
      <c r="JO342" s="39">
        <v>272180</v>
      </c>
      <c r="JP342" s="39">
        <v>63520</v>
      </c>
      <c r="JQ342" s="39">
        <v>70850</v>
      </c>
      <c r="JR342" s="39">
        <v>58870</v>
      </c>
      <c r="JS342" s="39">
        <v>43080</v>
      </c>
      <c r="JT342" s="39">
        <v>25080</v>
      </c>
      <c r="JU342" s="39">
        <v>9010</v>
      </c>
      <c r="JV342" s="39">
        <v>4170</v>
      </c>
      <c r="JW342" s="39">
        <v>390</v>
      </c>
      <c r="JX342" s="39" t="s">
        <v>334</v>
      </c>
      <c r="JY342" s="39">
        <v>274970</v>
      </c>
      <c r="JZ342" s="39">
        <v>63660</v>
      </c>
      <c r="KA342" s="39">
        <v>71170</v>
      </c>
      <c r="KB342" s="39">
        <v>59290</v>
      </c>
      <c r="KC342" s="39">
        <v>43360</v>
      </c>
      <c r="KD342" s="39">
        <v>25370</v>
      </c>
      <c r="KE342" s="39">
        <v>9090</v>
      </c>
      <c r="KF342" s="39">
        <v>4190</v>
      </c>
      <c r="KG342" s="39">
        <v>400</v>
      </c>
      <c r="KH342" s="39" t="s">
        <v>334</v>
      </c>
      <c r="KI342" s="39">
        <v>276530</v>
      </c>
      <c r="KJ342" s="39">
        <v>64100</v>
      </c>
      <c r="KK342" s="39">
        <v>71580</v>
      </c>
      <c r="KL342" s="39">
        <v>59690</v>
      </c>
      <c r="KM342" s="39">
        <v>43690</v>
      </c>
      <c r="KN342" s="39">
        <v>25620</v>
      </c>
      <c r="KO342" s="39">
        <v>9170</v>
      </c>
      <c r="KP342" s="39">
        <v>4220</v>
      </c>
      <c r="KQ342" s="39">
        <v>410</v>
      </c>
      <c r="KR342" s="39" t="s">
        <v>334</v>
      </c>
      <c r="KS342" s="39">
        <v>278470</v>
      </c>
      <c r="KT342" s="39">
        <v>64490</v>
      </c>
      <c r="KU342" s="39">
        <v>71910</v>
      </c>
      <c r="KV342" s="39">
        <v>60190</v>
      </c>
      <c r="KW342" s="39">
        <v>44090</v>
      </c>
      <c r="KX342" s="39">
        <v>25920</v>
      </c>
      <c r="KY342" s="39">
        <v>9310</v>
      </c>
      <c r="KZ342" s="39">
        <v>4270</v>
      </c>
      <c r="LA342" s="39">
        <v>430</v>
      </c>
      <c r="LB342" s="39" t="s">
        <v>334</v>
      </c>
      <c r="LC342" s="39">
        <v>280590</v>
      </c>
      <c r="LD342" t="str">
        <f>INDEX(Lookup!$F$2:$F$375, MATCH(D342,Lookup!$A$2:$A$375,0))</f>
        <v>:</v>
      </c>
    </row>
    <row r="343" spans="2:316" ht="15" x14ac:dyDescent="0.25">
      <c r="B343" s="1" t="s">
        <v>342</v>
      </c>
      <c r="C343" s="42">
        <v>1265</v>
      </c>
      <c r="D343" s="42" t="s">
        <v>1013</v>
      </c>
      <c r="E343" s="37" t="s">
        <v>1014</v>
      </c>
      <c r="F343" s="38">
        <v>14920</v>
      </c>
      <c r="G343" s="38">
        <v>25520</v>
      </c>
      <c r="H343" s="38">
        <v>33800</v>
      </c>
      <c r="I343" s="38">
        <v>28040</v>
      </c>
      <c r="J343" s="38">
        <v>21850</v>
      </c>
      <c r="K343" s="38">
        <v>11930</v>
      </c>
      <c r="L343" s="38">
        <v>7210</v>
      </c>
      <c r="M343" s="38">
        <v>790</v>
      </c>
      <c r="N343" s="38" t="s">
        <v>334</v>
      </c>
      <c r="O343" s="39">
        <v>144050</v>
      </c>
      <c r="P343" s="39">
        <v>15290</v>
      </c>
      <c r="Q343" s="39">
        <v>25710</v>
      </c>
      <c r="R343" s="39">
        <v>34150</v>
      </c>
      <c r="S343" s="39">
        <v>28430</v>
      </c>
      <c r="T343" s="39">
        <v>21830</v>
      </c>
      <c r="U343" s="39">
        <v>11890</v>
      </c>
      <c r="V343" s="39">
        <v>7090</v>
      </c>
      <c r="W343" s="39">
        <v>760</v>
      </c>
      <c r="X343" s="39" t="s">
        <v>334</v>
      </c>
      <c r="Y343" s="39">
        <v>145140</v>
      </c>
      <c r="Z343" s="39">
        <v>15880</v>
      </c>
      <c r="AA343" s="39">
        <v>26470</v>
      </c>
      <c r="AB343" s="39">
        <v>34650</v>
      </c>
      <c r="AC343" s="39">
        <v>28950</v>
      </c>
      <c r="AD343" s="39">
        <v>22090</v>
      </c>
      <c r="AE343" s="39">
        <v>11490</v>
      </c>
      <c r="AF343" s="39">
        <v>6490</v>
      </c>
      <c r="AG343" s="39">
        <v>620</v>
      </c>
      <c r="AH343" s="39" t="s">
        <v>334</v>
      </c>
      <c r="AI343" s="39">
        <v>146640</v>
      </c>
      <c r="AJ343" s="39">
        <v>16310</v>
      </c>
      <c r="AK343" s="39">
        <v>26700</v>
      </c>
      <c r="AL343" s="39">
        <v>34880</v>
      </c>
      <c r="AM343" s="39">
        <v>29140</v>
      </c>
      <c r="AN343" s="39">
        <v>22410</v>
      </c>
      <c r="AO343" s="39">
        <v>11690</v>
      </c>
      <c r="AP343" s="39">
        <v>6430</v>
      </c>
      <c r="AQ343" s="39">
        <v>610</v>
      </c>
      <c r="AR343" s="39" t="s">
        <v>334</v>
      </c>
      <c r="AS343" s="39">
        <v>148170</v>
      </c>
      <c r="AT343" s="39">
        <v>16710</v>
      </c>
      <c r="AU343" s="39">
        <v>27020</v>
      </c>
      <c r="AV343" s="39">
        <v>35390</v>
      </c>
      <c r="AW343" s="39">
        <v>29450</v>
      </c>
      <c r="AX343" s="39">
        <v>22760</v>
      </c>
      <c r="AY343" s="39">
        <v>11880</v>
      </c>
      <c r="AZ343" s="39">
        <v>6540</v>
      </c>
      <c r="BA343" s="39">
        <v>590</v>
      </c>
      <c r="BB343" s="39" t="s">
        <v>334</v>
      </c>
      <c r="BC343" s="39">
        <v>150330</v>
      </c>
      <c r="BD343" s="39">
        <v>16870</v>
      </c>
      <c r="BE343" s="39">
        <v>27280</v>
      </c>
      <c r="BF343" s="39">
        <v>35570</v>
      </c>
      <c r="BG343" s="39">
        <v>29760</v>
      </c>
      <c r="BH343" s="39">
        <v>22920</v>
      </c>
      <c r="BI343" s="39">
        <v>12100</v>
      </c>
      <c r="BJ343" s="39">
        <v>6600</v>
      </c>
      <c r="BK343" s="39">
        <v>600</v>
      </c>
      <c r="BL343" s="39" t="s">
        <v>334</v>
      </c>
      <c r="BM343" s="39">
        <v>151700</v>
      </c>
      <c r="BN343" s="39">
        <v>17030</v>
      </c>
      <c r="BO343" s="39">
        <v>27490</v>
      </c>
      <c r="BP343" s="39">
        <v>35860</v>
      </c>
      <c r="BQ343" s="39">
        <v>30090</v>
      </c>
      <c r="BR343" s="39">
        <v>23230</v>
      </c>
      <c r="BS343" s="39">
        <v>12330</v>
      </c>
      <c r="BT343" s="39">
        <v>6670</v>
      </c>
      <c r="BU343" s="39">
        <v>600</v>
      </c>
      <c r="BV343" s="39" t="s">
        <v>334</v>
      </c>
      <c r="BW343" s="39">
        <v>153290</v>
      </c>
      <c r="BX343" s="39">
        <v>17130</v>
      </c>
      <c r="BY343" s="39">
        <v>27650</v>
      </c>
      <c r="BZ343" s="39">
        <v>36080</v>
      </c>
      <c r="CA343" s="39">
        <v>30410</v>
      </c>
      <c r="CB343" s="39">
        <v>23580</v>
      </c>
      <c r="CC343" s="39">
        <v>12560</v>
      </c>
      <c r="CD343" s="39">
        <v>6820</v>
      </c>
      <c r="CE343" s="39">
        <v>600</v>
      </c>
      <c r="CF343" s="39" t="s">
        <v>334</v>
      </c>
      <c r="CG343" s="39">
        <v>154830</v>
      </c>
      <c r="CH343" s="39">
        <v>17210</v>
      </c>
      <c r="CI343" s="39">
        <v>27790</v>
      </c>
      <c r="CJ343" s="39">
        <v>36270</v>
      </c>
      <c r="CK343" s="39">
        <v>30740</v>
      </c>
      <c r="CL343" s="39">
        <v>23890</v>
      </c>
      <c r="CM343" s="39">
        <v>12800</v>
      </c>
      <c r="CN343" s="39">
        <v>6950</v>
      </c>
      <c r="CO343" s="39">
        <v>600</v>
      </c>
      <c r="CP343" s="39" t="s">
        <v>334</v>
      </c>
      <c r="CQ343" s="39">
        <v>156250</v>
      </c>
      <c r="CR343" s="39">
        <v>17460</v>
      </c>
      <c r="CS343" s="39">
        <v>27890</v>
      </c>
      <c r="CT343" s="39">
        <v>36640</v>
      </c>
      <c r="CU343" s="39">
        <v>31130</v>
      </c>
      <c r="CV343" s="39">
        <v>24230</v>
      </c>
      <c r="CW343" s="39">
        <v>13060</v>
      </c>
      <c r="CX343" s="39">
        <v>7080</v>
      </c>
      <c r="CY343" s="39">
        <v>610</v>
      </c>
      <c r="CZ343" s="39" t="s">
        <v>334</v>
      </c>
      <c r="DA343" s="39">
        <v>158070</v>
      </c>
      <c r="DB343" s="39">
        <v>17640</v>
      </c>
      <c r="DC343" s="39">
        <v>27950</v>
      </c>
      <c r="DD343" s="39">
        <v>36930</v>
      </c>
      <c r="DE343" s="39">
        <v>31630</v>
      </c>
      <c r="DF343" s="39">
        <v>24570</v>
      </c>
      <c r="DG343" s="39">
        <v>13280</v>
      </c>
      <c r="DH343" s="39">
        <v>7140</v>
      </c>
      <c r="DI343" s="39">
        <v>610</v>
      </c>
      <c r="DJ343" s="39" t="s">
        <v>334</v>
      </c>
      <c r="DK343" s="39">
        <v>159740</v>
      </c>
      <c r="DL343" s="39">
        <v>17780</v>
      </c>
      <c r="DM343" s="39">
        <v>28140</v>
      </c>
      <c r="DN343" s="39">
        <v>37210</v>
      </c>
      <c r="DO343" s="39">
        <v>32130</v>
      </c>
      <c r="DP343" s="39">
        <v>24920</v>
      </c>
      <c r="DQ343" s="39">
        <v>13590</v>
      </c>
      <c r="DR343" s="39">
        <v>7220</v>
      </c>
      <c r="DS343" s="39">
        <v>610</v>
      </c>
      <c r="DT343" s="39" t="s">
        <v>334</v>
      </c>
      <c r="DU343" s="39">
        <v>161600</v>
      </c>
      <c r="DV343" s="39">
        <v>17870</v>
      </c>
      <c r="DW343" s="39">
        <v>28310</v>
      </c>
      <c r="DX343" s="39">
        <v>37500</v>
      </c>
      <c r="DY343" s="39">
        <v>32520</v>
      </c>
      <c r="DZ343" s="39">
        <v>25240</v>
      </c>
      <c r="EA343" s="39">
        <v>13810</v>
      </c>
      <c r="EB343" s="39">
        <v>7290</v>
      </c>
      <c r="EC343" s="39">
        <v>630</v>
      </c>
      <c r="ED343" s="39" t="s">
        <v>334</v>
      </c>
      <c r="EE343" s="39">
        <v>163160</v>
      </c>
      <c r="EF343" s="39">
        <v>18070</v>
      </c>
      <c r="EG343" s="39">
        <v>28610</v>
      </c>
      <c r="EH343" s="39">
        <v>37970</v>
      </c>
      <c r="EI343" s="39">
        <v>32880</v>
      </c>
      <c r="EJ343" s="39">
        <v>25490</v>
      </c>
      <c r="EK343" s="39">
        <v>13940</v>
      </c>
      <c r="EL343" s="39">
        <v>7350</v>
      </c>
      <c r="EM343" s="39">
        <v>640</v>
      </c>
      <c r="EN343" s="39" t="s">
        <v>334</v>
      </c>
      <c r="EO343" s="39">
        <v>164950</v>
      </c>
      <c r="EP343" s="39">
        <v>18230</v>
      </c>
      <c r="EQ343" s="39">
        <v>28800</v>
      </c>
      <c r="ER343" s="39">
        <v>38260</v>
      </c>
      <c r="ES343" s="39">
        <v>33130</v>
      </c>
      <c r="ET343" s="39">
        <v>25690</v>
      </c>
      <c r="EU343" s="39">
        <v>14070</v>
      </c>
      <c r="EV343" s="39">
        <v>7370</v>
      </c>
      <c r="EW343" s="39">
        <v>650</v>
      </c>
      <c r="EX343" s="39" t="s">
        <v>334</v>
      </c>
      <c r="EY343" s="39">
        <v>166200</v>
      </c>
      <c r="EZ343" s="39">
        <v>18440</v>
      </c>
      <c r="FA343" s="39">
        <v>29040</v>
      </c>
      <c r="FB343" s="39">
        <v>38700</v>
      </c>
      <c r="FC343" s="39">
        <v>33370</v>
      </c>
      <c r="FD343" s="39">
        <v>25820</v>
      </c>
      <c r="FE343" s="39">
        <v>14110</v>
      </c>
      <c r="FF343" s="39">
        <v>7400</v>
      </c>
      <c r="FG343" s="39">
        <v>660</v>
      </c>
      <c r="FH343" s="39" t="s">
        <v>334</v>
      </c>
      <c r="FI343" s="39">
        <v>167540</v>
      </c>
      <c r="FJ343" s="39">
        <v>18610</v>
      </c>
      <c r="FK343" s="39">
        <v>29300</v>
      </c>
      <c r="FL343" s="39">
        <v>38980</v>
      </c>
      <c r="FM343" s="39">
        <v>33610</v>
      </c>
      <c r="FN343" s="39">
        <v>25960</v>
      </c>
      <c r="FO343" s="39">
        <v>14220</v>
      </c>
      <c r="FP343" s="39">
        <v>7390</v>
      </c>
      <c r="FQ343" s="39">
        <v>670</v>
      </c>
      <c r="FR343" s="39" t="s">
        <v>334</v>
      </c>
      <c r="FS343" s="39">
        <v>168740</v>
      </c>
      <c r="FT343" s="39">
        <v>18810</v>
      </c>
      <c r="FU343" s="39">
        <v>29490</v>
      </c>
      <c r="FV343" s="39">
        <v>39140</v>
      </c>
      <c r="FW343" s="39">
        <v>33800</v>
      </c>
      <c r="FX343" s="39">
        <v>26100</v>
      </c>
      <c r="FY343" s="39">
        <v>14300</v>
      </c>
      <c r="FZ343" s="39">
        <v>7430</v>
      </c>
      <c r="GA343" s="39">
        <v>670</v>
      </c>
      <c r="GB343" s="39" t="s">
        <v>334</v>
      </c>
      <c r="GC343" s="39">
        <v>169740</v>
      </c>
      <c r="GD343" s="39">
        <v>18930</v>
      </c>
      <c r="GE343" s="39">
        <v>29680</v>
      </c>
      <c r="GF343" s="39">
        <v>39340</v>
      </c>
      <c r="GG343" s="39">
        <v>34010</v>
      </c>
      <c r="GH343" s="39">
        <v>26210</v>
      </c>
      <c r="GI343" s="39">
        <v>14390</v>
      </c>
      <c r="GJ343" s="39">
        <v>7460</v>
      </c>
      <c r="GK343" s="39">
        <v>670</v>
      </c>
      <c r="GL343" s="39" t="s">
        <v>334</v>
      </c>
      <c r="GM343" s="39">
        <v>170690</v>
      </c>
      <c r="GN343" s="39">
        <v>19010</v>
      </c>
      <c r="GO343" s="39">
        <v>29880</v>
      </c>
      <c r="GP343" s="39">
        <v>39600</v>
      </c>
      <c r="GQ343" s="39">
        <v>34160</v>
      </c>
      <c r="GR343" s="39">
        <v>26300</v>
      </c>
      <c r="GS343" s="39">
        <v>14470</v>
      </c>
      <c r="GT343" s="39">
        <v>7490</v>
      </c>
      <c r="GU343" s="39">
        <v>680</v>
      </c>
      <c r="GV343" s="39" t="s">
        <v>334</v>
      </c>
      <c r="GW343" s="39">
        <v>171590</v>
      </c>
      <c r="GX343" s="39">
        <v>19080</v>
      </c>
      <c r="GY343" s="39">
        <v>30050</v>
      </c>
      <c r="GZ343" s="39">
        <v>39680</v>
      </c>
      <c r="HA343" s="39">
        <v>34340</v>
      </c>
      <c r="HB343" s="39">
        <v>26390</v>
      </c>
      <c r="HC343" s="39">
        <v>14570</v>
      </c>
      <c r="HD343" s="39">
        <v>7540</v>
      </c>
      <c r="HE343" s="39">
        <v>690</v>
      </c>
      <c r="HF343" s="39" t="s">
        <v>334</v>
      </c>
      <c r="HG343" s="39">
        <v>172330</v>
      </c>
      <c r="HH343" s="39">
        <v>19220</v>
      </c>
      <c r="HI343" s="39">
        <v>30170</v>
      </c>
      <c r="HJ343" s="39">
        <v>39980</v>
      </c>
      <c r="HK343" s="39">
        <v>34520</v>
      </c>
      <c r="HL343" s="39">
        <v>26520</v>
      </c>
      <c r="HM343" s="39">
        <v>14670</v>
      </c>
      <c r="HN343" s="39">
        <v>7580</v>
      </c>
      <c r="HO343" s="39">
        <v>700</v>
      </c>
      <c r="HP343" s="39" t="s">
        <v>334</v>
      </c>
      <c r="HQ343" s="39">
        <v>173350</v>
      </c>
      <c r="HR343" s="39">
        <v>19370</v>
      </c>
      <c r="HS343" s="39">
        <v>30280</v>
      </c>
      <c r="HT343" s="39">
        <v>40100</v>
      </c>
      <c r="HU343" s="39">
        <v>34640</v>
      </c>
      <c r="HV343" s="39">
        <v>26600</v>
      </c>
      <c r="HW343" s="39">
        <v>14790</v>
      </c>
      <c r="HX343" s="39">
        <v>7630</v>
      </c>
      <c r="HY343" s="39">
        <v>700</v>
      </c>
      <c r="HZ343" s="39" t="s">
        <v>334</v>
      </c>
      <c r="IA343" s="39">
        <v>174100</v>
      </c>
      <c r="IB343" s="39">
        <v>19550</v>
      </c>
      <c r="IC343" s="39">
        <v>30410</v>
      </c>
      <c r="ID343" s="39">
        <v>40320</v>
      </c>
      <c r="IE343" s="39">
        <v>34820</v>
      </c>
      <c r="IF343" s="39">
        <v>26740</v>
      </c>
      <c r="IG343" s="39">
        <v>14870</v>
      </c>
      <c r="IH343" s="39">
        <v>7650</v>
      </c>
      <c r="II343" s="39">
        <v>700</v>
      </c>
      <c r="IJ343" s="39" t="s">
        <v>334</v>
      </c>
      <c r="IK343" s="39">
        <v>175060</v>
      </c>
      <c r="IL343" s="39">
        <v>19720</v>
      </c>
      <c r="IM343" s="39">
        <v>30580</v>
      </c>
      <c r="IN343" s="39">
        <v>40660</v>
      </c>
      <c r="IO343" s="39">
        <v>35100</v>
      </c>
      <c r="IP343" s="39">
        <v>26970</v>
      </c>
      <c r="IQ343" s="39">
        <v>14990</v>
      </c>
      <c r="IR343" s="39">
        <v>7720</v>
      </c>
      <c r="IS343" s="39">
        <v>710</v>
      </c>
      <c r="IT343" s="39" t="s">
        <v>334</v>
      </c>
      <c r="IU343" s="39">
        <v>176450</v>
      </c>
      <c r="IV343" s="39">
        <v>19870</v>
      </c>
      <c r="IW343" s="39">
        <v>30690</v>
      </c>
      <c r="IX343" s="39">
        <v>40850</v>
      </c>
      <c r="IY343" s="39">
        <v>35290</v>
      </c>
      <c r="IZ343" s="39">
        <v>27150</v>
      </c>
      <c r="JA343" s="39">
        <v>15120</v>
      </c>
      <c r="JB343" s="39">
        <v>7760</v>
      </c>
      <c r="JC343" s="39">
        <v>710</v>
      </c>
      <c r="JD343" s="39" t="s">
        <v>334</v>
      </c>
      <c r="JE343" s="39">
        <v>177440</v>
      </c>
      <c r="JF343" s="39">
        <v>19970</v>
      </c>
      <c r="JG343" s="39">
        <v>30870</v>
      </c>
      <c r="JH343" s="39">
        <v>41160</v>
      </c>
      <c r="JI343" s="39">
        <v>35540</v>
      </c>
      <c r="JJ343" s="39">
        <v>27370</v>
      </c>
      <c r="JK343" s="39">
        <v>15250</v>
      </c>
      <c r="JL343" s="39">
        <v>7800</v>
      </c>
      <c r="JM343" s="39">
        <v>720</v>
      </c>
      <c r="JN343" s="39" t="s">
        <v>334</v>
      </c>
      <c r="JO343" s="39">
        <v>178680</v>
      </c>
      <c r="JP343" s="39">
        <v>20140</v>
      </c>
      <c r="JQ343" s="39">
        <v>31000</v>
      </c>
      <c r="JR343" s="39">
        <v>41490</v>
      </c>
      <c r="JS343" s="39">
        <v>35770</v>
      </c>
      <c r="JT343" s="39">
        <v>27570</v>
      </c>
      <c r="JU343" s="39">
        <v>15400</v>
      </c>
      <c r="JV343" s="39">
        <v>7850</v>
      </c>
      <c r="JW343" s="39">
        <v>720</v>
      </c>
      <c r="JX343" s="39" t="s">
        <v>334</v>
      </c>
      <c r="JY343" s="39">
        <v>179950</v>
      </c>
      <c r="JZ343" s="39">
        <v>20260</v>
      </c>
      <c r="KA343" s="39">
        <v>31150</v>
      </c>
      <c r="KB343" s="39">
        <v>41730</v>
      </c>
      <c r="KC343" s="39">
        <v>35970</v>
      </c>
      <c r="KD343" s="39">
        <v>27820</v>
      </c>
      <c r="KE343" s="39">
        <v>15530</v>
      </c>
      <c r="KF343" s="39">
        <v>7920</v>
      </c>
      <c r="KG343" s="39">
        <v>720</v>
      </c>
      <c r="KH343" s="39" t="s">
        <v>334</v>
      </c>
      <c r="KI343" s="39">
        <v>181080</v>
      </c>
      <c r="KJ343" s="39">
        <v>20340</v>
      </c>
      <c r="KK343" s="39">
        <v>31270</v>
      </c>
      <c r="KL343" s="39">
        <v>42000</v>
      </c>
      <c r="KM343" s="39">
        <v>36200</v>
      </c>
      <c r="KN343" s="39">
        <v>28040</v>
      </c>
      <c r="KO343" s="39">
        <v>15690</v>
      </c>
      <c r="KP343" s="39">
        <v>7990</v>
      </c>
      <c r="KQ343" s="39">
        <v>730</v>
      </c>
      <c r="KR343" s="39" t="s">
        <v>334</v>
      </c>
      <c r="KS343" s="39">
        <v>182250</v>
      </c>
      <c r="KT343" s="39">
        <v>20510</v>
      </c>
      <c r="KU343" s="39">
        <v>31440</v>
      </c>
      <c r="KV343" s="39">
        <v>42470</v>
      </c>
      <c r="KW343" s="39">
        <v>36590</v>
      </c>
      <c r="KX343" s="39">
        <v>28290</v>
      </c>
      <c r="KY343" s="39">
        <v>15890</v>
      </c>
      <c r="KZ343" s="39">
        <v>8060</v>
      </c>
      <c r="LA343" s="39">
        <v>730</v>
      </c>
      <c r="LB343" s="39" t="s">
        <v>334</v>
      </c>
      <c r="LC343" s="39">
        <v>183980</v>
      </c>
      <c r="LD343" t="str">
        <f>INDEX(Lookup!$F$2:$F$375, MATCH(D343,Lookup!$A$2:$A$375,0))</f>
        <v>:</v>
      </c>
    </row>
    <row r="344" spans="2:316" ht="15" outlineLevel="1" x14ac:dyDescent="0.25">
      <c r="B344" s="1" t="s">
        <v>342</v>
      </c>
      <c r="C344" s="47">
        <v>1240</v>
      </c>
      <c r="D344" s="47" t="s">
        <v>1015</v>
      </c>
      <c r="E344" s="43" t="s">
        <v>1016</v>
      </c>
      <c r="F344" s="38">
        <v>1960</v>
      </c>
      <c r="G344" s="38">
        <v>2780</v>
      </c>
      <c r="H344" s="38">
        <v>6340</v>
      </c>
      <c r="I344" s="38">
        <v>7720</v>
      </c>
      <c r="J344" s="38">
        <v>8520</v>
      </c>
      <c r="K344" s="38">
        <v>4460</v>
      </c>
      <c r="L344" s="38">
        <v>2250</v>
      </c>
      <c r="M344" s="38">
        <v>190</v>
      </c>
      <c r="N344" s="38" t="s">
        <v>334</v>
      </c>
      <c r="O344" s="39">
        <v>34210</v>
      </c>
      <c r="P344" s="39">
        <v>1950</v>
      </c>
      <c r="Q344" s="39">
        <v>2810</v>
      </c>
      <c r="R344" s="39">
        <v>6410</v>
      </c>
      <c r="S344" s="39">
        <v>7900</v>
      </c>
      <c r="T344" s="39">
        <v>8520</v>
      </c>
      <c r="U344" s="39">
        <v>4430</v>
      </c>
      <c r="V344" s="39">
        <v>2230</v>
      </c>
      <c r="W344" s="39">
        <v>180</v>
      </c>
      <c r="X344" s="39" t="s">
        <v>334</v>
      </c>
      <c r="Y344" s="39">
        <v>34440</v>
      </c>
      <c r="Z344" s="39">
        <v>2060</v>
      </c>
      <c r="AA344" s="39">
        <v>2970</v>
      </c>
      <c r="AB344" s="39">
        <v>6590</v>
      </c>
      <c r="AC344" s="39">
        <v>8170</v>
      </c>
      <c r="AD344" s="39">
        <v>8610</v>
      </c>
      <c r="AE344" s="39">
        <v>4200</v>
      </c>
      <c r="AF344" s="39">
        <v>2030</v>
      </c>
      <c r="AG344" s="39">
        <v>140</v>
      </c>
      <c r="AH344" s="39" t="s">
        <v>334</v>
      </c>
      <c r="AI344" s="39">
        <v>34760</v>
      </c>
      <c r="AJ344" s="39">
        <v>2070</v>
      </c>
      <c r="AK344" s="39">
        <v>3020</v>
      </c>
      <c r="AL344" s="39">
        <v>6660</v>
      </c>
      <c r="AM344" s="39">
        <v>8190</v>
      </c>
      <c r="AN344" s="39">
        <v>8680</v>
      </c>
      <c r="AO344" s="39">
        <v>4280</v>
      </c>
      <c r="AP344" s="39">
        <v>2040</v>
      </c>
      <c r="AQ344" s="39">
        <v>140</v>
      </c>
      <c r="AR344" s="39" t="s">
        <v>334</v>
      </c>
      <c r="AS344" s="39">
        <v>35080</v>
      </c>
      <c r="AT344" s="39">
        <v>2080</v>
      </c>
      <c r="AU344" s="39">
        <v>3070</v>
      </c>
      <c r="AV344" s="39">
        <v>6720</v>
      </c>
      <c r="AW344" s="39">
        <v>8310</v>
      </c>
      <c r="AX344" s="39">
        <v>8740</v>
      </c>
      <c r="AY344" s="39">
        <v>4350</v>
      </c>
      <c r="AZ344" s="39">
        <v>2070</v>
      </c>
      <c r="BA344" s="39">
        <v>130</v>
      </c>
      <c r="BB344" s="39" t="s">
        <v>334</v>
      </c>
      <c r="BC344" s="39">
        <v>35470</v>
      </c>
      <c r="BD344" s="39">
        <v>2100</v>
      </c>
      <c r="BE344" s="39">
        <v>3080</v>
      </c>
      <c r="BF344" s="39">
        <v>6760</v>
      </c>
      <c r="BG344" s="39">
        <v>8400</v>
      </c>
      <c r="BH344" s="39">
        <v>8770</v>
      </c>
      <c r="BI344" s="39">
        <v>4450</v>
      </c>
      <c r="BJ344" s="39">
        <v>2110</v>
      </c>
      <c r="BK344" s="39">
        <v>130</v>
      </c>
      <c r="BL344" s="39" t="s">
        <v>334</v>
      </c>
      <c r="BM344" s="39">
        <v>35800</v>
      </c>
      <c r="BN344" s="39">
        <v>2080</v>
      </c>
      <c r="BO344" s="39">
        <v>3100</v>
      </c>
      <c r="BP344" s="39">
        <v>6840</v>
      </c>
      <c r="BQ344" s="39">
        <v>8470</v>
      </c>
      <c r="BR344" s="39">
        <v>8860</v>
      </c>
      <c r="BS344" s="39">
        <v>4510</v>
      </c>
      <c r="BT344" s="39">
        <v>2130</v>
      </c>
      <c r="BU344" s="39">
        <v>140</v>
      </c>
      <c r="BV344" s="39" t="s">
        <v>334</v>
      </c>
      <c r="BW344" s="39">
        <v>36130</v>
      </c>
      <c r="BX344" s="39">
        <v>2070</v>
      </c>
      <c r="BY344" s="39">
        <v>3110</v>
      </c>
      <c r="BZ344" s="39">
        <v>6830</v>
      </c>
      <c r="CA344" s="39">
        <v>8520</v>
      </c>
      <c r="CB344" s="39">
        <v>8950</v>
      </c>
      <c r="CC344" s="39">
        <v>4600</v>
      </c>
      <c r="CD344" s="39">
        <v>2180</v>
      </c>
      <c r="CE344" s="39">
        <v>140</v>
      </c>
      <c r="CF344" s="39" t="s">
        <v>334</v>
      </c>
      <c r="CG344" s="39">
        <v>36400</v>
      </c>
      <c r="CH344" s="39">
        <v>2090</v>
      </c>
      <c r="CI344" s="39">
        <v>3110</v>
      </c>
      <c r="CJ344" s="39">
        <v>6840</v>
      </c>
      <c r="CK344" s="39">
        <v>8560</v>
      </c>
      <c r="CL344" s="39">
        <v>9000</v>
      </c>
      <c r="CM344" s="39">
        <v>4680</v>
      </c>
      <c r="CN344" s="39">
        <v>2230</v>
      </c>
      <c r="CO344" s="39">
        <v>140</v>
      </c>
      <c r="CP344" s="39" t="s">
        <v>334</v>
      </c>
      <c r="CQ344" s="39">
        <v>36650</v>
      </c>
      <c r="CR344" s="39">
        <v>2180</v>
      </c>
      <c r="CS344" s="39">
        <v>3140</v>
      </c>
      <c r="CT344" s="39">
        <v>6850</v>
      </c>
      <c r="CU344" s="39">
        <v>8660</v>
      </c>
      <c r="CV344" s="39">
        <v>9070</v>
      </c>
      <c r="CW344" s="39">
        <v>4750</v>
      </c>
      <c r="CX344" s="39">
        <v>2290</v>
      </c>
      <c r="CY344" s="39">
        <v>140</v>
      </c>
      <c r="CZ344" s="39" t="s">
        <v>334</v>
      </c>
      <c r="DA344" s="39">
        <v>37070</v>
      </c>
      <c r="DB344" s="39">
        <v>2240</v>
      </c>
      <c r="DC344" s="39">
        <v>3090</v>
      </c>
      <c r="DD344" s="39">
        <v>6950</v>
      </c>
      <c r="DE344" s="39">
        <v>8800</v>
      </c>
      <c r="DF344" s="39">
        <v>9150</v>
      </c>
      <c r="DG344" s="39">
        <v>4830</v>
      </c>
      <c r="DH344" s="39">
        <v>2330</v>
      </c>
      <c r="DI344" s="39">
        <v>140</v>
      </c>
      <c r="DJ344" s="39" t="s">
        <v>334</v>
      </c>
      <c r="DK344" s="39">
        <v>37520</v>
      </c>
      <c r="DL344" s="39">
        <v>2280</v>
      </c>
      <c r="DM344" s="39">
        <v>3090</v>
      </c>
      <c r="DN344" s="39">
        <v>6970</v>
      </c>
      <c r="DO344" s="39">
        <v>8860</v>
      </c>
      <c r="DP344" s="39">
        <v>9210</v>
      </c>
      <c r="DQ344" s="39">
        <v>4880</v>
      </c>
      <c r="DR344" s="39">
        <v>2390</v>
      </c>
      <c r="DS344" s="39">
        <v>140</v>
      </c>
      <c r="DT344" s="39" t="s">
        <v>334</v>
      </c>
      <c r="DU344" s="39">
        <v>37820</v>
      </c>
      <c r="DV344" s="39">
        <v>2340</v>
      </c>
      <c r="DW344" s="39">
        <v>3120</v>
      </c>
      <c r="DX344" s="39">
        <v>7040</v>
      </c>
      <c r="DY344" s="39">
        <v>8910</v>
      </c>
      <c r="DZ344" s="39">
        <v>9210</v>
      </c>
      <c r="EA344" s="39">
        <v>4930</v>
      </c>
      <c r="EB344" s="39">
        <v>2420</v>
      </c>
      <c r="EC344" s="39">
        <v>140</v>
      </c>
      <c r="ED344" s="39" t="s">
        <v>334</v>
      </c>
      <c r="EE344" s="39">
        <v>38100</v>
      </c>
      <c r="EF344" s="39">
        <v>2360</v>
      </c>
      <c r="EG344" s="39">
        <v>3130</v>
      </c>
      <c r="EH344" s="39">
        <v>7090</v>
      </c>
      <c r="EI344" s="39">
        <v>8960</v>
      </c>
      <c r="EJ344" s="39">
        <v>9250</v>
      </c>
      <c r="EK344" s="39">
        <v>4940</v>
      </c>
      <c r="EL344" s="39">
        <v>2440</v>
      </c>
      <c r="EM344" s="39">
        <v>150</v>
      </c>
      <c r="EN344" s="39" t="s">
        <v>334</v>
      </c>
      <c r="EO344" s="39">
        <v>38310</v>
      </c>
      <c r="EP344" s="39">
        <v>2390</v>
      </c>
      <c r="EQ344" s="39">
        <v>3140</v>
      </c>
      <c r="ER344" s="39">
        <v>7120</v>
      </c>
      <c r="ES344" s="39">
        <v>9000</v>
      </c>
      <c r="ET344" s="39">
        <v>9260</v>
      </c>
      <c r="EU344" s="39">
        <v>4970</v>
      </c>
      <c r="EV344" s="39">
        <v>2440</v>
      </c>
      <c r="EW344" s="39">
        <v>150</v>
      </c>
      <c r="EX344" s="39" t="s">
        <v>334</v>
      </c>
      <c r="EY344" s="39">
        <v>38460</v>
      </c>
      <c r="EZ344" s="39">
        <v>2400</v>
      </c>
      <c r="FA344" s="39">
        <v>3150</v>
      </c>
      <c r="FB344" s="39">
        <v>7240</v>
      </c>
      <c r="FC344" s="39">
        <v>9010</v>
      </c>
      <c r="FD344" s="39">
        <v>9310</v>
      </c>
      <c r="FE344" s="39">
        <v>4970</v>
      </c>
      <c r="FF344" s="39">
        <v>2440</v>
      </c>
      <c r="FG344" s="39">
        <v>160</v>
      </c>
      <c r="FH344" s="39" t="s">
        <v>334</v>
      </c>
      <c r="FI344" s="39">
        <v>38670</v>
      </c>
      <c r="FJ344" s="39">
        <v>2400</v>
      </c>
      <c r="FK344" s="39">
        <v>3160</v>
      </c>
      <c r="FL344" s="39">
        <v>7250</v>
      </c>
      <c r="FM344" s="39">
        <v>9020</v>
      </c>
      <c r="FN344" s="39">
        <v>9340</v>
      </c>
      <c r="FO344" s="39">
        <v>4980</v>
      </c>
      <c r="FP344" s="39">
        <v>2430</v>
      </c>
      <c r="FQ344" s="39">
        <v>160</v>
      </c>
      <c r="FR344" s="39" t="s">
        <v>334</v>
      </c>
      <c r="FS344" s="39">
        <v>38750</v>
      </c>
      <c r="FT344" s="39">
        <v>2420</v>
      </c>
      <c r="FU344" s="39">
        <v>3200</v>
      </c>
      <c r="FV344" s="39">
        <v>7280</v>
      </c>
      <c r="FW344" s="39">
        <v>9040</v>
      </c>
      <c r="FX344" s="39">
        <v>9360</v>
      </c>
      <c r="FY344" s="39">
        <v>4990</v>
      </c>
      <c r="FZ344" s="39">
        <v>2430</v>
      </c>
      <c r="GA344" s="39">
        <v>160</v>
      </c>
      <c r="GB344" s="39" t="s">
        <v>334</v>
      </c>
      <c r="GC344" s="39">
        <v>38870</v>
      </c>
      <c r="GD344" s="39">
        <v>2420</v>
      </c>
      <c r="GE344" s="39">
        <v>3210</v>
      </c>
      <c r="GF344" s="39">
        <v>7310</v>
      </c>
      <c r="GG344" s="39">
        <v>9050</v>
      </c>
      <c r="GH344" s="39">
        <v>9390</v>
      </c>
      <c r="GI344" s="39">
        <v>4990</v>
      </c>
      <c r="GJ344" s="39">
        <v>2450</v>
      </c>
      <c r="GK344" s="39">
        <v>160</v>
      </c>
      <c r="GL344" s="39" t="s">
        <v>334</v>
      </c>
      <c r="GM344" s="39">
        <v>38980</v>
      </c>
      <c r="GN344" s="39">
        <v>2410</v>
      </c>
      <c r="GO344" s="39">
        <v>3210</v>
      </c>
      <c r="GP344" s="39">
        <v>7350</v>
      </c>
      <c r="GQ344" s="39">
        <v>9030</v>
      </c>
      <c r="GR344" s="39">
        <v>9430</v>
      </c>
      <c r="GS344" s="39">
        <v>5020</v>
      </c>
      <c r="GT344" s="39">
        <v>2460</v>
      </c>
      <c r="GU344" s="39">
        <v>170</v>
      </c>
      <c r="GV344" s="39" t="s">
        <v>334</v>
      </c>
      <c r="GW344" s="39">
        <v>39080</v>
      </c>
      <c r="GX344" s="39">
        <v>2400</v>
      </c>
      <c r="GY344" s="39">
        <v>3210</v>
      </c>
      <c r="GZ344" s="39">
        <v>7380</v>
      </c>
      <c r="HA344" s="39">
        <v>9040</v>
      </c>
      <c r="HB344" s="39">
        <v>9430</v>
      </c>
      <c r="HC344" s="39">
        <v>5050</v>
      </c>
      <c r="HD344" s="39">
        <v>2480</v>
      </c>
      <c r="HE344" s="39">
        <v>170</v>
      </c>
      <c r="HF344" s="39" t="s">
        <v>334</v>
      </c>
      <c r="HG344" s="39">
        <v>39160</v>
      </c>
      <c r="HH344" s="39">
        <v>2420</v>
      </c>
      <c r="HI344" s="39">
        <v>3240</v>
      </c>
      <c r="HJ344" s="39">
        <v>7440</v>
      </c>
      <c r="HK344" s="39">
        <v>9050</v>
      </c>
      <c r="HL344" s="39">
        <v>9450</v>
      </c>
      <c r="HM344" s="39">
        <v>5070</v>
      </c>
      <c r="HN344" s="39">
        <v>2480</v>
      </c>
      <c r="HO344" s="39">
        <v>170</v>
      </c>
      <c r="HP344" s="39" t="s">
        <v>334</v>
      </c>
      <c r="HQ344" s="39">
        <v>39320</v>
      </c>
      <c r="HR344" s="39">
        <v>2450</v>
      </c>
      <c r="HS344" s="39">
        <v>3250</v>
      </c>
      <c r="HT344" s="39">
        <v>7430</v>
      </c>
      <c r="HU344" s="39">
        <v>9050</v>
      </c>
      <c r="HV344" s="39">
        <v>9480</v>
      </c>
      <c r="HW344" s="39">
        <v>5120</v>
      </c>
      <c r="HX344" s="39">
        <v>2500</v>
      </c>
      <c r="HY344" s="39">
        <v>170</v>
      </c>
      <c r="HZ344" s="39" t="s">
        <v>334</v>
      </c>
      <c r="IA344" s="39">
        <v>39450</v>
      </c>
      <c r="IB344" s="39">
        <v>2480</v>
      </c>
      <c r="IC344" s="39">
        <v>3270</v>
      </c>
      <c r="ID344" s="39">
        <v>7500</v>
      </c>
      <c r="IE344" s="39">
        <v>9090</v>
      </c>
      <c r="IF344" s="39">
        <v>9540</v>
      </c>
      <c r="IG344" s="39">
        <v>5160</v>
      </c>
      <c r="IH344" s="39">
        <v>2510</v>
      </c>
      <c r="II344" s="39">
        <v>170</v>
      </c>
      <c r="IJ344" s="39" t="s">
        <v>334</v>
      </c>
      <c r="IK344" s="39">
        <v>39710</v>
      </c>
      <c r="IL344" s="39">
        <v>2520</v>
      </c>
      <c r="IM344" s="39">
        <v>3270</v>
      </c>
      <c r="IN344" s="39">
        <v>7520</v>
      </c>
      <c r="IO344" s="39">
        <v>9110</v>
      </c>
      <c r="IP344" s="39">
        <v>9600</v>
      </c>
      <c r="IQ344" s="39">
        <v>5200</v>
      </c>
      <c r="IR344" s="39">
        <v>2540</v>
      </c>
      <c r="IS344" s="39">
        <v>170</v>
      </c>
      <c r="IT344" s="39" t="s">
        <v>334</v>
      </c>
      <c r="IU344" s="39">
        <v>39930</v>
      </c>
      <c r="IV344" s="39">
        <v>2550</v>
      </c>
      <c r="IW344" s="39">
        <v>3300</v>
      </c>
      <c r="IX344" s="39">
        <v>7550</v>
      </c>
      <c r="IY344" s="39">
        <v>9150</v>
      </c>
      <c r="IZ344" s="39">
        <v>9650</v>
      </c>
      <c r="JA344" s="39">
        <v>5220</v>
      </c>
      <c r="JB344" s="39">
        <v>2560</v>
      </c>
      <c r="JC344" s="39">
        <v>170</v>
      </c>
      <c r="JD344" s="39" t="s">
        <v>334</v>
      </c>
      <c r="JE344" s="39">
        <v>40140</v>
      </c>
      <c r="JF344" s="39">
        <v>2570</v>
      </c>
      <c r="JG344" s="39">
        <v>3320</v>
      </c>
      <c r="JH344" s="39">
        <v>7610</v>
      </c>
      <c r="JI344" s="39">
        <v>9210</v>
      </c>
      <c r="JJ344" s="39">
        <v>9720</v>
      </c>
      <c r="JK344" s="39">
        <v>5270</v>
      </c>
      <c r="JL344" s="39">
        <v>2570</v>
      </c>
      <c r="JM344" s="39">
        <v>180</v>
      </c>
      <c r="JN344" s="39" t="s">
        <v>334</v>
      </c>
      <c r="JO344" s="39">
        <v>40450</v>
      </c>
      <c r="JP344" s="39">
        <v>2580</v>
      </c>
      <c r="JQ344" s="39">
        <v>3350</v>
      </c>
      <c r="JR344" s="39">
        <v>7680</v>
      </c>
      <c r="JS344" s="39">
        <v>9250</v>
      </c>
      <c r="JT344" s="39">
        <v>9830</v>
      </c>
      <c r="JU344" s="39">
        <v>5340</v>
      </c>
      <c r="JV344" s="39">
        <v>2590</v>
      </c>
      <c r="JW344" s="39">
        <v>190</v>
      </c>
      <c r="JX344" s="39" t="s">
        <v>334</v>
      </c>
      <c r="JY344" s="39">
        <v>40810</v>
      </c>
      <c r="JZ344" s="39">
        <v>2590</v>
      </c>
      <c r="KA344" s="39">
        <v>3410</v>
      </c>
      <c r="KB344" s="39">
        <v>7760</v>
      </c>
      <c r="KC344" s="39">
        <v>9310</v>
      </c>
      <c r="KD344" s="39">
        <v>9930</v>
      </c>
      <c r="KE344" s="39">
        <v>5400</v>
      </c>
      <c r="KF344" s="39">
        <v>2610</v>
      </c>
      <c r="KG344" s="39">
        <v>190</v>
      </c>
      <c r="KH344" s="39" t="s">
        <v>334</v>
      </c>
      <c r="KI344" s="39">
        <v>41170</v>
      </c>
      <c r="KJ344" s="39">
        <v>2620</v>
      </c>
      <c r="KK344" s="39">
        <v>3460</v>
      </c>
      <c r="KL344" s="39">
        <v>7830</v>
      </c>
      <c r="KM344" s="39">
        <v>9380</v>
      </c>
      <c r="KN344" s="39">
        <v>10000</v>
      </c>
      <c r="KO344" s="39">
        <v>5480</v>
      </c>
      <c r="KP344" s="39">
        <v>2620</v>
      </c>
      <c r="KQ344" s="39">
        <v>190</v>
      </c>
      <c r="KR344" s="39" t="s">
        <v>334</v>
      </c>
      <c r="KS344" s="39">
        <v>41580</v>
      </c>
      <c r="KT344" s="39">
        <v>2630</v>
      </c>
      <c r="KU344" s="39">
        <v>3520</v>
      </c>
      <c r="KV344" s="39">
        <v>7920</v>
      </c>
      <c r="KW344" s="39">
        <v>9440</v>
      </c>
      <c r="KX344" s="39">
        <v>10080</v>
      </c>
      <c r="KY344" s="39">
        <v>5530</v>
      </c>
      <c r="KZ344" s="39">
        <v>2650</v>
      </c>
      <c r="LA344" s="39">
        <v>190</v>
      </c>
      <c r="LB344" s="39" t="s">
        <v>334</v>
      </c>
      <c r="LC344" s="39">
        <v>41960</v>
      </c>
      <c r="LD344" t="e">
        <f>INDEX(Lookup!$F$2:$F$375, MATCH(D344,Lookup!$A$2:$A$375,0))</f>
        <v>#N/A</v>
      </c>
    </row>
    <row r="345" spans="2:316" ht="15" customHeight="1" outlineLevel="1" x14ac:dyDescent="0.25">
      <c r="B345" s="1" t="s">
        <v>342</v>
      </c>
      <c r="C345" s="47">
        <v>1215</v>
      </c>
      <c r="D345" s="47" t="s">
        <v>1017</v>
      </c>
      <c r="E345" s="43" t="s">
        <v>1018</v>
      </c>
      <c r="F345" s="38">
        <v>1880</v>
      </c>
      <c r="G345" s="38">
        <v>4670</v>
      </c>
      <c r="H345" s="38">
        <v>6020</v>
      </c>
      <c r="I345" s="38">
        <v>4450</v>
      </c>
      <c r="J345" s="38">
        <v>3030</v>
      </c>
      <c r="K345" s="38">
        <v>1920</v>
      </c>
      <c r="L345" s="38">
        <v>1290</v>
      </c>
      <c r="M345" s="38">
        <v>140</v>
      </c>
      <c r="N345" s="38" t="s">
        <v>334</v>
      </c>
      <c r="O345" s="39">
        <v>23390</v>
      </c>
      <c r="P345" s="39">
        <v>1900</v>
      </c>
      <c r="Q345" s="39">
        <v>4760</v>
      </c>
      <c r="R345" s="39">
        <v>6160</v>
      </c>
      <c r="S345" s="39">
        <v>4490</v>
      </c>
      <c r="T345" s="39">
        <v>3030</v>
      </c>
      <c r="U345" s="39">
        <v>1910</v>
      </c>
      <c r="V345" s="39">
        <v>1280</v>
      </c>
      <c r="W345" s="39">
        <v>130</v>
      </c>
      <c r="X345" s="39" t="s">
        <v>334</v>
      </c>
      <c r="Y345" s="39">
        <v>23670</v>
      </c>
      <c r="Z345" s="39">
        <v>2030</v>
      </c>
      <c r="AA345" s="39">
        <v>4830</v>
      </c>
      <c r="AB345" s="39">
        <v>6390</v>
      </c>
      <c r="AC345" s="39">
        <v>4610</v>
      </c>
      <c r="AD345" s="39">
        <v>3110</v>
      </c>
      <c r="AE345" s="39">
        <v>1890</v>
      </c>
      <c r="AF345" s="39">
        <v>1190</v>
      </c>
      <c r="AG345" s="39">
        <v>100</v>
      </c>
      <c r="AH345" s="39" t="s">
        <v>334</v>
      </c>
      <c r="AI345" s="39">
        <v>24150</v>
      </c>
      <c r="AJ345" s="39">
        <v>2060</v>
      </c>
      <c r="AK345" s="39">
        <v>4870</v>
      </c>
      <c r="AL345" s="39">
        <v>6540</v>
      </c>
      <c r="AM345" s="39">
        <v>4690</v>
      </c>
      <c r="AN345" s="39">
        <v>3230</v>
      </c>
      <c r="AO345" s="39">
        <v>1900</v>
      </c>
      <c r="AP345" s="39">
        <v>1190</v>
      </c>
      <c r="AQ345" s="39">
        <v>100</v>
      </c>
      <c r="AR345" s="39" t="s">
        <v>334</v>
      </c>
      <c r="AS345" s="39">
        <v>24570</v>
      </c>
      <c r="AT345" s="39">
        <v>2140</v>
      </c>
      <c r="AU345" s="39">
        <v>4950</v>
      </c>
      <c r="AV345" s="39">
        <v>6770</v>
      </c>
      <c r="AW345" s="39">
        <v>4730</v>
      </c>
      <c r="AX345" s="39">
        <v>3330</v>
      </c>
      <c r="AY345" s="39">
        <v>1930</v>
      </c>
      <c r="AZ345" s="39">
        <v>1220</v>
      </c>
      <c r="BA345" s="39">
        <v>100</v>
      </c>
      <c r="BB345" s="39" t="s">
        <v>334</v>
      </c>
      <c r="BC345" s="39">
        <v>25180</v>
      </c>
      <c r="BD345" s="39">
        <v>2170</v>
      </c>
      <c r="BE345" s="39">
        <v>5050</v>
      </c>
      <c r="BF345" s="39">
        <v>6840</v>
      </c>
      <c r="BG345" s="39">
        <v>4800</v>
      </c>
      <c r="BH345" s="39">
        <v>3340</v>
      </c>
      <c r="BI345" s="39">
        <v>1990</v>
      </c>
      <c r="BJ345" s="39">
        <v>1230</v>
      </c>
      <c r="BK345" s="39">
        <v>100</v>
      </c>
      <c r="BL345" s="39" t="s">
        <v>334</v>
      </c>
      <c r="BM345" s="39">
        <v>25520</v>
      </c>
      <c r="BN345" s="39">
        <v>2210</v>
      </c>
      <c r="BO345" s="39">
        <v>5110</v>
      </c>
      <c r="BP345" s="39">
        <v>6840</v>
      </c>
      <c r="BQ345" s="39">
        <v>4850</v>
      </c>
      <c r="BR345" s="39">
        <v>3380</v>
      </c>
      <c r="BS345" s="39">
        <v>2050</v>
      </c>
      <c r="BT345" s="39">
        <v>1250</v>
      </c>
      <c r="BU345" s="39">
        <v>100</v>
      </c>
      <c r="BV345" s="39" t="s">
        <v>334</v>
      </c>
      <c r="BW345" s="39">
        <v>25770</v>
      </c>
      <c r="BX345" s="39">
        <v>2230</v>
      </c>
      <c r="BY345" s="39">
        <v>5180</v>
      </c>
      <c r="BZ345" s="39">
        <v>6930</v>
      </c>
      <c r="CA345" s="39">
        <v>4890</v>
      </c>
      <c r="CB345" s="39">
        <v>3460</v>
      </c>
      <c r="CC345" s="39">
        <v>2090</v>
      </c>
      <c r="CD345" s="39">
        <v>1270</v>
      </c>
      <c r="CE345" s="39">
        <v>100</v>
      </c>
      <c r="CF345" s="39" t="s">
        <v>334</v>
      </c>
      <c r="CG345" s="39">
        <v>26150</v>
      </c>
      <c r="CH345" s="39">
        <v>2260</v>
      </c>
      <c r="CI345" s="39">
        <v>5220</v>
      </c>
      <c r="CJ345" s="39">
        <v>6990</v>
      </c>
      <c r="CK345" s="39">
        <v>4930</v>
      </c>
      <c r="CL345" s="39">
        <v>3540</v>
      </c>
      <c r="CM345" s="39">
        <v>2140</v>
      </c>
      <c r="CN345" s="39">
        <v>1300</v>
      </c>
      <c r="CO345" s="39">
        <v>110</v>
      </c>
      <c r="CP345" s="39" t="s">
        <v>334</v>
      </c>
      <c r="CQ345" s="39">
        <v>26480</v>
      </c>
      <c r="CR345" s="39">
        <v>2300</v>
      </c>
      <c r="CS345" s="39">
        <v>5240</v>
      </c>
      <c r="CT345" s="39">
        <v>7080</v>
      </c>
      <c r="CU345" s="39">
        <v>5020</v>
      </c>
      <c r="CV345" s="39">
        <v>3640</v>
      </c>
      <c r="CW345" s="39">
        <v>2170</v>
      </c>
      <c r="CX345" s="39">
        <v>1310</v>
      </c>
      <c r="CY345" s="39">
        <v>110</v>
      </c>
      <c r="CZ345" s="39" t="s">
        <v>334</v>
      </c>
      <c r="DA345" s="39">
        <v>26870</v>
      </c>
      <c r="DB345" s="39">
        <v>2330</v>
      </c>
      <c r="DC345" s="39">
        <v>5310</v>
      </c>
      <c r="DD345" s="39">
        <v>7190</v>
      </c>
      <c r="DE345" s="39">
        <v>5130</v>
      </c>
      <c r="DF345" s="39">
        <v>3770</v>
      </c>
      <c r="DG345" s="39">
        <v>2240</v>
      </c>
      <c r="DH345" s="39">
        <v>1310</v>
      </c>
      <c r="DI345" s="39">
        <v>110</v>
      </c>
      <c r="DJ345" s="39" t="s">
        <v>334</v>
      </c>
      <c r="DK345" s="39">
        <v>27380</v>
      </c>
      <c r="DL345" s="39">
        <v>2360</v>
      </c>
      <c r="DM345" s="39">
        <v>5420</v>
      </c>
      <c r="DN345" s="39">
        <v>7260</v>
      </c>
      <c r="DO345" s="39">
        <v>5270</v>
      </c>
      <c r="DP345" s="39">
        <v>3890</v>
      </c>
      <c r="DQ345" s="39">
        <v>2330</v>
      </c>
      <c r="DR345" s="39">
        <v>1330</v>
      </c>
      <c r="DS345" s="39">
        <v>110</v>
      </c>
      <c r="DT345" s="39" t="s">
        <v>334</v>
      </c>
      <c r="DU345" s="39">
        <v>27950</v>
      </c>
      <c r="DV345" s="39">
        <v>2390</v>
      </c>
      <c r="DW345" s="39">
        <v>5510</v>
      </c>
      <c r="DX345" s="39">
        <v>7360</v>
      </c>
      <c r="DY345" s="39">
        <v>5390</v>
      </c>
      <c r="DZ345" s="39">
        <v>4010</v>
      </c>
      <c r="EA345" s="39">
        <v>2370</v>
      </c>
      <c r="EB345" s="39">
        <v>1340</v>
      </c>
      <c r="EC345" s="39">
        <v>120</v>
      </c>
      <c r="ED345" s="39" t="s">
        <v>334</v>
      </c>
      <c r="EE345" s="39">
        <v>28490</v>
      </c>
      <c r="EF345" s="39">
        <v>2420</v>
      </c>
      <c r="EG345" s="39">
        <v>5630</v>
      </c>
      <c r="EH345" s="39">
        <v>7550</v>
      </c>
      <c r="EI345" s="39">
        <v>5420</v>
      </c>
      <c r="EJ345" s="39">
        <v>4100</v>
      </c>
      <c r="EK345" s="39">
        <v>2400</v>
      </c>
      <c r="EL345" s="39">
        <v>1370</v>
      </c>
      <c r="EM345" s="39">
        <v>120</v>
      </c>
      <c r="EN345" s="39" t="s">
        <v>334</v>
      </c>
      <c r="EO345" s="39">
        <v>29010</v>
      </c>
      <c r="EP345" s="39">
        <v>2490</v>
      </c>
      <c r="EQ345" s="39">
        <v>5730</v>
      </c>
      <c r="ER345" s="39">
        <v>7580</v>
      </c>
      <c r="ES345" s="39">
        <v>5470</v>
      </c>
      <c r="ET345" s="39">
        <v>4160</v>
      </c>
      <c r="EU345" s="39">
        <v>2420</v>
      </c>
      <c r="EV345" s="39">
        <v>1370</v>
      </c>
      <c r="EW345" s="39">
        <v>130</v>
      </c>
      <c r="EX345" s="39" t="s">
        <v>334</v>
      </c>
      <c r="EY345" s="39">
        <v>29340</v>
      </c>
      <c r="EZ345" s="39">
        <v>2530</v>
      </c>
      <c r="FA345" s="39">
        <v>5840</v>
      </c>
      <c r="FB345" s="39">
        <v>7660</v>
      </c>
      <c r="FC345" s="39">
        <v>5490</v>
      </c>
      <c r="FD345" s="39">
        <v>4150</v>
      </c>
      <c r="FE345" s="39">
        <v>2450</v>
      </c>
      <c r="FF345" s="39">
        <v>1390</v>
      </c>
      <c r="FG345" s="39">
        <v>130</v>
      </c>
      <c r="FH345" s="39" t="s">
        <v>334</v>
      </c>
      <c r="FI345" s="39">
        <v>29630</v>
      </c>
      <c r="FJ345" s="39">
        <v>2530</v>
      </c>
      <c r="FK345" s="39">
        <v>5870</v>
      </c>
      <c r="FL345" s="39">
        <v>7710</v>
      </c>
      <c r="FM345" s="39">
        <v>5510</v>
      </c>
      <c r="FN345" s="39">
        <v>4160</v>
      </c>
      <c r="FO345" s="39">
        <v>2490</v>
      </c>
      <c r="FP345" s="39">
        <v>1390</v>
      </c>
      <c r="FQ345" s="39">
        <v>130</v>
      </c>
      <c r="FR345" s="39" t="s">
        <v>334</v>
      </c>
      <c r="FS345" s="39">
        <v>29790</v>
      </c>
      <c r="FT345" s="39">
        <v>2550</v>
      </c>
      <c r="FU345" s="39">
        <v>5910</v>
      </c>
      <c r="FV345" s="39">
        <v>7750</v>
      </c>
      <c r="FW345" s="39">
        <v>5550</v>
      </c>
      <c r="FX345" s="39">
        <v>4200</v>
      </c>
      <c r="FY345" s="39">
        <v>2510</v>
      </c>
      <c r="FZ345" s="39">
        <v>1390</v>
      </c>
      <c r="GA345" s="39">
        <v>130</v>
      </c>
      <c r="GB345" s="39" t="s">
        <v>334</v>
      </c>
      <c r="GC345" s="39">
        <v>29990</v>
      </c>
      <c r="GD345" s="39">
        <v>2580</v>
      </c>
      <c r="GE345" s="39">
        <v>5960</v>
      </c>
      <c r="GF345" s="39">
        <v>7800</v>
      </c>
      <c r="GG345" s="39">
        <v>5660</v>
      </c>
      <c r="GH345" s="39">
        <v>4210</v>
      </c>
      <c r="GI345" s="39">
        <v>2520</v>
      </c>
      <c r="GJ345" s="39">
        <v>1400</v>
      </c>
      <c r="GK345" s="39">
        <v>130</v>
      </c>
      <c r="GL345" s="39" t="s">
        <v>334</v>
      </c>
      <c r="GM345" s="39">
        <v>30260</v>
      </c>
      <c r="GN345" s="39">
        <v>2590</v>
      </c>
      <c r="GO345" s="39">
        <v>6070</v>
      </c>
      <c r="GP345" s="39">
        <v>7930</v>
      </c>
      <c r="GQ345" s="39">
        <v>5770</v>
      </c>
      <c r="GR345" s="39">
        <v>4230</v>
      </c>
      <c r="GS345" s="39">
        <v>2530</v>
      </c>
      <c r="GT345" s="39">
        <v>1410</v>
      </c>
      <c r="GU345" s="39">
        <v>130</v>
      </c>
      <c r="GV345" s="39" t="s">
        <v>334</v>
      </c>
      <c r="GW345" s="39">
        <v>30650</v>
      </c>
      <c r="GX345" s="39">
        <v>2610</v>
      </c>
      <c r="GY345" s="39">
        <v>6100</v>
      </c>
      <c r="GZ345" s="39">
        <v>7950</v>
      </c>
      <c r="HA345" s="39">
        <v>5840</v>
      </c>
      <c r="HB345" s="39">
        <v>4250</v>
      </c>
      <c r="HC345" s="39">
        <v>2550</v>
      </c>
      <c r="HD345" s="39">
        <v>1430</v>
      </c>
      <c r="HE345" s="39">
        <v>140</v>
      </c>
      <c r="HF345" s="39" t="s">
        <v>334</v>
      </c>
      <c r="HG345" s="39">
        <v>30860</v>
      </c>
      <c r="HH345" s="39">
        <v>2660</v>
      </c>
      <c r="HI345" s="39">
        <v>6100</v>
      </c>
      <c r="HJ345" s="39">
        <v>8040</v>
      </c>
      <c r="HK345" s="39">
        <v>5890</v>
      </c>
      <c r="HL345" s="39">
        <v>4290</v>
      </c>
      <c r="HM345" s="39">
        <v>2570</v>
      </c>
      <c r="HN345" s="39">
        <v>1440</v>
      </c>
      <c r="HO345" s="39">
        <v>140</v>
      </c>
      <c r="HP345" s="39" t="s">
        <v>334</v>
      </c>
      <c r="HQ345" s="39">
        <v>31120</v>
      </c>
      <c r="HR345" s="39">
        <v>2690</v>
      </c>
      <c r="HS345" s="39">
        <v>6110</v>
      </c>
      <c r="HT345" s="39">
        <v>8080</v>
      </c>
      <c r="HU345" s="39">
        <v>5940</v>
      </c>
      <c r="HV345" s="39">
        <v>4290</v>
      </c>
      <c r="HW345" s="39">
        <v>2600</v>
      </c>
      <c r="HX345" s="39">
        <v>1450</v>
      </c>
      <c r="HY345" s="39">
        <v>140</v>
      </c>
      <c r="HZ345" s="39" t="s">
        <v>334</v>
      </c>
      <c r="IA345" s="39">
        <v>31310</v>
      </c>
      <c r="IB345" s="39">
        <v>2720</v>
      </c>
      <c r="IC345" s="39">
        <v>6120</v>
      </c>
      <c r="ID345" s="39">
        <v>8110</v>
      </c>
      <c r="IE345" s="39">
        <v>6020</v>
      </c>
      <c r="IF345" s="39">
        <v>4300</v>
      </c>
      <c r="IG345" s="39">
        <v>2610</v>
      </c>
      <c r="IH345" s="39">
        <v>1440</v>
      </c>
      <c r="II345" s="39">
        <v>140</v>
      </c>
      <c r="IJ345" s="39" t="s">
        <v>334</v>
      </c>
      <c r="IK345" s="39">
        <v>31460</v>
      </c>
      <c r="IL345" s="39">
        <v>2750</v>
      </c>
      <c r="IM345" s="39">
        <v>6150</v>
      </c>
      <c r="IN345" s="39">
        <v>8170</v>
      </c>
      <c r="IO345" s="39">
        <v>6060</v>
      </c>
      <c r="IP345" s="39">
        <v>4340</v>
      </c>
      <c r="IQ345" s="39">
        <v>2630</v>
      </c>
      <c r="IR345" s="39">
        <v>1440</v>
      </c>
      <c r="IS345" s="39">
        <v>150</v>
      </c>
      <c r="IT345" s="39" t="s">
        <v>334</v>
      </c>
      <c r="IU345" s="39">
        <v>31680</v>
      </c>
      <c r="IV345" s="39">
        <v>2770</v>
      </c>
      <c r="IW345" s="39">
        <v>6160</v>
      </c>
      <c r="IX345" s="39">
        <v>8200</v>
      </c>
      <c r="IY345" s="39">
        <v>6070</v>
      </c>
      <c r="IZ345" s="39">
        <v>4370</v>
      </c>
      <c r="JA345" s="39">
        <v>2640</v>
      </c>
      <c r="JB345" s="39">
        <v>1450</v>
      </c>
      <c r="JC345" s="39">
        <v>150</v>
      </c>
      <c r="JD345" s="39" t="s">
        <v>334</v>
      </c>
      <c r="JE345" s="39">
        <v>31800</v>
      </c>
      <c r="JF345" s="39">
        <v>2780</v>
      </c>
      <c r="JG345" s="39">
        <v>6180</v>
      </c>
      <c r="JH345" s="39">
        <v>8270</v>
      </c>
      <c r="JI345" s="39">
        <v>6130</v>
      </c>
      <c r="JJ345" s="39">
        <v>4410</v>
      </c>
      <c r="JK345" s="39">
        <v>2660</v>
      </c>
      <c r="JL345" s="39">
        <v>1460</v>
      </c>
      <c r="JM345" s="39">
        <v>150</v>
      </c>
      <c r="JN345" s="39" t="s">
        <v>334</v>
      </c>
      <c r="JO345" s="39">
        <v>32040</v>
      </c>
      <c r="JP345" s="39">
        <v>2800</v>
      </c>
      <c r="JQ345" s="39">
        <v>6220</v>
      </c>
      <c r="JR345" s="39">
        <v>8330</v>
      </c>
      <c r="JS345" s="39">
        <v>6180</v>
      </c>
      <c r="JT345" s="39">
        <v>4410</v>
      </c>
      <c r="JU345" s="39">
        <v>2690</v>
      </c>
      <c r="JV345" s="39">
        <v>1460</v>
      </c>
      <c r="JW345" s="39">
        <v>150</v>
      </c>
      <c r="JX345" s="39" t="s">
        <v>334</v>
      </c>
      <c r="JY345" s="39">
        <v>32230</v>
      </c>
      <c r="JZ345" s="39">
        <v>2840</v>
      </c>
      <c r="KA345" s="39">
        <v>6230</v>
      </c>
      <c r="KB345" s="39">
        <v>8350</v>
      </c>
      <c r="KC345" s="39">
        <v>6190</v>
      </c>
      <c r="KD345" s="39">
        <v>4430</v>
      </c>
      <c r="KE345" s="39">
        <v>2700</v>
      </c>
      <c r="KF345" s="39">
        <v>1470</v>
      </c>
      <c r="KG345" s="39">
        <v>150</v>
      </c>
      <c r="KH345" s="39" t="s">
        <v>334</v>
      </c>
      <c r="KI345" s="39">
        <v>32350</v>
      </c>
      <c r="KJ345" s="39">
        <v>2850</v>
      </c>
      <c r="KK345" s="39">
        <v>6230</v>
      </c>
      <c r="KL345" s="39">
        <v>8380</v>
      </c>
      <c r="KM345" s="39">
        <v>6210</v>
      </c>
      <c r="KN345" s="39">
        <v>4480</v>
      </c>
      <c r="KO345" s="39">
        <v>2710</v>
      </c>
      <c r="KP345" s="39">
        <v>1480</v>
      </c>
      <c r="KQ345" s="39">
        <v>150</v>
      </c>
      <c r="KR345" s="39" t="s">
        <v>334</v>
      </c>
      <c r="KS345" s="39">
        <v>32490</v>
      </c>
      <c r="KT345" s="39">
        <v>2880</v>
      </c>
      <c r="KU345" s="39">
        <v>6280</v>
      </c>
      <c r="KV345" s="39">
        <v>8540</v>
      </c>
      <c r="KW345" s="39">
        <v>6340</v>
      </c>
      <c r="KX345" s="39">
        <v>4550</v>
      </c>
      <c r="KY345" s="39">
        <v>2760</v>
      </c>
      <c r="KZ345" s="39">
        <v>1480</v>
      </c>
      <c r="LA345" s="39">
        <v>150</v>
      </c>
      <c r="LB345" s="39" t="s">
        <v>334</v>
      </c>
      <c r="LC345" s="39">
        <v>32980</v>
      </c>
      <c r="LD345" t="e">
        <f>INDEX(Lookup!$F$2:$F$375, MATCH(D345,Lookup!$A$2:$A$375,0))</f>
        <v>#N/A</v>
      </c>
    </row>
    <row r="346" spans="2:316" ht="15" customHeight="1" outlineLevel="1" x14ac:dyDescent="0.25">
      <c r="B346" s="1" t="s">
        <v>342</v>
      </c>
      <c r="C346" s="47">
        <v>1225</v>
      </c>
      <c r="D346" s="47" t="s">
        <v>1019</v>
      </c>
      <c r="E346" s="43" t="s">
        <v>1020</v>
      </c>
      <c r="F346" s="38">
        <v>960</v>
      </c>
      <c r="G346" s="38">
        <v>2340</v>
      </c>
      <c r="H346" s="38">
        <v>6210</v>
      </c>
      <c r="I346" s="38">
        <v>4430</v>
      </c>
      <c r="J346" s="38">
        <v>2690</v>
      </c>
      <c r="K346" s="38">
        <v>1570</v>
      </c>
      <c r="L346" s="38">
        <v>1080</v>
      </c>
      <c r="M346" s="38">
        <v>120</v>
      </c>
      <c r="N346" s="38" t="s">
        <v>334</v>
      </c>
      <c r="O346" s="39">
        <v>19400</v>
      </c>
      <c r="P346" s="39">
        <v>970</v>
      </c>
      <c r="Q346" s="39">
        <v>2370</v>
      </c>
      <c r="R346" s="39">
        <v>6230</v>
      </c>
      <c r="S346" s="39">
        <v>4450</v>
      </c>
      <c r="T346" s="39">
        <v>2700</v>
      </c>
      <c r="U346" s="39">
        <v>1570</v>
      </c>
      <c r="V346" s="39">
        <v>1050</v>
      </c>
      <c r="W346" s="39">
        <v>120</v>
      </c>
      <c r="X346" s="39" t="s">
        <v>334</v>
      </c>
      <c r="Y346" s="39">
        <v>19440</v>
      </c>
      <c r="Z346" s="39">
        <v>1080</v>
      </c>
      <c r="AA346" s="39">
        <v>2410</v>
      </c>
      <c r="AB346" s="39">
        <v>6340</v>
      </c>
      <c r="AC346" s="39">
        <v>4470</v>
      </c>
      <c r="AD346" s="39">
        <v>2790</v>
      </c>
      <c r="AE346" s="39">
        <v>1530</v>
      </c>
      <c r="AF346" s="39">
        <v>960</v>
      </c>
      <c r="AG346" s="39">
        <v>90</v>
      </c>
      <c r="AH346" s="39" t="s">
        <v>334</v>
      </c>
      <c r="AI346" s="39">
        <v>19670</v>
      </c>
      <c r="AJ346" s="39">
        <v>1100</v>
      </c>
      <c r="AK346" s="39">
        <v>2450</v>
      </c>
      <c r="AL346" s="39">
        <v>6360</v>
      </c>
      <c r="AM346" s="39">
        <v>4490</v>
      </c>
      <c r="AN346" s="39">
        <v>2800</v>
      </c>
      <c r="AO346" s="39">
        <v>1540</v>
      </c>
      <c r="AP346" s="39">
        <v>940</v>
      </c>
      <c r="AQ346" s="39">
        <v>90</v>
      </c>
      <c r="AR346" s="39" t="s">
        <v>334</v>
      </c>
      <c r="AS346" s="39">
        <v>19770</v>
      </c>
      <c r="AT346" s="39">
        <v>1130</v>
      </c>
      <c r="AU346" s="39">
        <v>2520</v>
      </c>
      <c r="AV346" s="39">
        <v>6450</v>
      </c>
      <c r="AW346" s="39">
        <v>4530</v>
      </c>
      <c r="AX346" s="39">
        <v>2840</v>
      </c>
      <c r="AY346" s="39">
        <v>1550</v>
      </c>
      <c r="AZ346" s="39">
        <v>960</v>
      </c>
      <c r="BA346" s="39">
        <v>90</v>
      </c>
      <c r="BB346" s="39" t="s">
        <v>334</v>
      </c>
      <c r="BC346" s="39">
        <v>20080</v>
      </c>
      <c r="BD346" s="39">
        <v>1170</v>
      </c>
      <c r="BE346" s="39">
        <v>2530</v>
      </c>
      <c r="BF346" s="39">
        <v>6450</v>
      </c>
      <c r="BG346" s="39">
        <v>4550</v>
      </c>
      <c r="BH346" s="39">
        <v>2870</v>
      </c>
      <c r="BI346" s="39">
        <v>1560</v>
      </c>
      <c r="BJ346" s="39">
        <v>970</v>
      </c>
      <c r="BK346" s="39">
        <v>90</v>
      </c>
      <c r="BL346" s="39" t="s">
        <v>334</v>
      </c>
      <c r="BM346" s="39">
        <v>20170</v>
      </c>
      <c r="BN346" s="39">
        <v>1190</v>
      </c>
      <c r="BO346" s="39">
        <v>2550</v>
      </c>
      <c r="BP346" s="39">
        <v>6520</v>
      </c>
      <c r="BQ346" s="39">
        <v>4580</v>
      </c>
      <c r="BR346" s="39">
        <v>2890</v>
      </c>
      <c r="BS346" s="39">
        <v>1570</v>
      </c>
      <c r="BT346" s="39">
        <v>970</v>
      </c>
      <c r="BU346" s="39">
        <v>90</v>
      </c>
      <c r="BV346" s="39" t="s">
        <v>334</v>
      </c>
      <c r="BW346" s="39">
        <v>20370</v>
      </c>
      <c r="BX346" s="39">
        <v>1210</v>
      </c>
      <c r="BY346" s="39">
        <v>2550</v>
      </c>
      <c r="BZ346" s="39">
        <v>6570</v>
      </c>
      <c r="CA346" s="39">
        <v>4630</v>
      </c>
      <c r="CB346" s="39">
        <v>2920</v>
      </c>
      <c r="CC346" s="39">
        <v>1580</v>
      </c>
      <c r="CD346" s="39">
        <v>990</v>
      </c>
      <c r="CE346" s="39">
        <v>90</v>
      </c>
      <c r="CF346" s="39" t="s">
        <v>334</v>
      </c>
      <c r="CG346" s="39">
        <v>20540</v>
      </c>
      <c r="CH346" s="39">
        <v>1210</v>
      </c>
      <c r="CI346" s="39">
        <v>2580</v>
      </c>
      <c r="CJ346" s="39">
        <v>6600</v>
      </c>
      <c r="CK346" s="39">
        <v>4650</v>
      </c>
      <c r="CL346" s="39">
        <v>2940</v>
      </c>
      <c r="CM346" s="39">
        <v>1610</v>
      </c>
      <c r="CN346" s="39">
        <v>1000</v>
      </c>
      <c r="CO346" s="39">
        <v>90</v>
      </c>
      <c r="CP346" s="39" t="s">
        <v>334</v>
      </c>
      <c r="CQ346" s="39">
        <v>20670</v>
      </c>
      <c r="CR346" s="39">
        <v>1210</v>
      </c>
      <c r="CS346" s="39">
        <v>2590</v>
      </c>
      <c r="CT346" s="39">
        <v>6620</v>
      </c>
      <c r="CU346" s="39">
        <v>4670</v>
      </c>
      <c r="CV346" s="39">
        <v>2930</v>
      </c>
      <c r="CW346" s="39">
        <v>1630</v>
      </c>
      <c r="CX346" s="39">
        <v>1010</v>
      </c>
      <c r="CY346" s="39">
        <v>90</v>
      </c>
      <c r="CZ346" s="39" t="s">
        <v>334</v>
      </c>
      <c r="DA346" s="39">
        <v>20760</v>
      </c>
      <c r="DB346" s="39">
        <v>1220</v>
      </c>
      <c r="DC346" s="39">
        <v>2590</v>
      </c>
      <c r="DD346" s="39">
        <v>6620</v>
      </c>
      <c r="DE346" s="39">
        <v>4680</v>
      </c>
      <c r="DF346" s="39">
        <v>2960</v>
      </c>
      <c r="DG346" s="39">
        <v>1650</v>
      </c>
      <c r="DH346" s="39">
        <v>1020</v>
      </c>
      <c r="DI346" s="39">
        <v>90</v>
      </c>
      <c r="DJ346" s="39" t="s">
        <v>334</v>
      </c>
      <c r="DK346" s="39">
        <v>20820</v>
      </c>
      <c r="DL346" s="39">
        <v>1220</v>
      </c>
      <c r="DM346" s="39">
        <v>2600</v>
      </c>
      <c r="DN346" s="39">
        <v>6650</v>
      </c>
      <c r="DO346" s="39">
        <v>4700</v>
      </c>
      <c r="DP346" s="39">
        <v>2980</v>
      </c>
      <c r="DQ346" s="39">
        <v>1680</v>
      </c>
      <c r="DR346" s="39">
        <v>1010</v>
      </c>
      <c r="DS346" s="39">
        <v>90</v>
      </c>
      <c r="DT346" s="39" t="s">
        <v>334</v>
      </c>
      <c r="DU346" s="39">
        <v>20940</v>
      </c>
      <c r="DV346" s="39">
        <v>1220</v>
      </c>
      <c r="DW346" s="39">
        <v>2600</v>
      </c>
      <c r="DX346" s="39">
        <v>6640</v>
      </c>
      <c r="DY346" s="39">
        <v>4710</v>
      </c>
      <c r="DZ346" s="39">
        <v>3000</v>
      </c>
      <c r="EA346" s="39">
        <v>1710</v>
      </c>
      <c r="EB346" s="39">
        <v>1010</v>
      </c>
      <c r="EC346" s="39">
        <v>90</v>
      </c>
      <c r="ED346" s="39" t="s">
        <v>334</v>
      </c>
      <c r="EE346" s="39">
        <v>20990</v>
      </c>
      <c r="EF346" s="39">
        <v>1250</v>
      </c>
      <c r="EG346" s="39">
        <v>2630</v>
      </c>
      <c r="EH346" s="39">
        <v>6690</v>
      </c>
      <c r="EI346" s="39">
        <v>4720</v>
      </c>
      <c r="EJ346" s="39">
        <v>3020</v>
      </c>
      <c r="EK346" s="39">
        <v>1720</v>
      </c>
      <c r="EL346" s="39">
        <v>1010</v>
      </c>
      <c r="EM346" s="39">
        <v>90</v>
      </c>
      <c r="EN346" s="39" t="s">
        <v>334</v>
      </c>
      <c r="EO346" s="39">
        <v>21120</v>
      </c>
      <c r="EP346" s="39">
        <v>1280</v>
      </c>
      <c r="EQ346" s="39">
        <v>2650</v>
      </c>
      <c r="ER346" s="39">
        <v>6770</v>
      </c>
      <c r="ES346" s="39">
        <v>4750</v>
      </c>
      <c r="ET346" s="39">
        <v>3010</v>
      </c>
      <c r="EU346" s="39">
        <v>1730</v>
      </c>
      <c r="EV346" s="39">
        <v>1010</v>
      </c>
      <c r="EW346" s="39">
        <v>90</v>
      </c>
      <c r="EX346" s="39" t="s">
        <v>334</v>
      </c>
      <c r="EY346" s="39">
        <v>21290</v>
      </c>
      <c r="EZ346" s="39">
        <v>1280</v>
      </c>
      <c r="FA346" s="39">
        <v>2690</v>
      </c>
      <c r="FB346" s="39">
        <v>6830</v>
      </c>
      <c r="FC346" s="39">
        <v>4770</v>
      </c>
      <c r="FD346" s="39">
        <v>3010</v>
      </c>
      <c r="FE346" s="39">
        <v>1740</v>
      </c>
      <c r="FF346" s="39">
        <v>1010</v>
      </c>
      <c r="FG346" s="39">
        <v>90</v>
      </c>
      <c r="FH346" s="39" t="s">
        <v>334</v>
      </c>
      <c r="FI346" s="39">
        <v>21420</v>
      </c>
      <c r="FJ346" s="39">
        <v>1300</v>
      </c>
      <c r="FK346" s="39">
        <v>2770</v>
      </c>
      <c r="FL346" s="39">
        <v>6870</v>
      </c>
      <c r="FM346" s="39">
        <v>4820</v>
      </c>
      <c r="FN346" s="39">
        <v>3020</v>
      </c>
      <c r="FO346" s="39">
        <v>1760</v>
      </c>
      <c r="FP346" s="39">
        <v>1010</v>
      </c>
      <c r="FQ346" s="39">
        <v>100</v>
      </c>
      <c r="FR346" s="39" t="s">
        <v>334</v>
      </c>
      <c r="FS346" s="39">
        <v>21640</v>
      </c>
      <c r="FT346" s="39">
        <v>1320</v>
      </c>
      <c r="FU346" s="39">
        <v>2790</v>
      </c>
      <c r="FV346" s="39">
        <v>6880</v>
      </c>
      <c r="FW346" s="39">
        <v>4870</v>
      </c>
      <c r="FX346" s="39">
        <v>3050</v>
      </c>
      <c r="FY346" s="39">
        <v>1770</v>
      </c>
      <c r="FZ346" s="39">
        <v>1020</v>
      </c>
      <c r="GA346" s="39">
        <v>100</v>
      </c>
      <c r="GB346" s="39" t="s">
        <v>334</v>
      </c>
      <c r="GC346" s="39">
        <v>21790</v>
      </c>
      <c r="GD346" s="39">
        <v>1320</v>
      </c>
      <c r="GE346" s="39">
        <v>2810</v>
      </c>
      <c r="GF346" s="39">
        <v>6890</v>
      </c>
      <c r="GG346" s="39">
        <v>4890</v>
      </c>
      <c r="GH346" s="39">
        <v>3070</v>
      </c>
      <c r="GI346" s="39">
        <v>1780</v>
      </c>
      <c r="GJ346" s="39">
        <v>1020</v>
      </c>
      <c r="GK346" s="39">
        <v>100</v>
      </c>
      <c r="GL346" s="39" t="s">
        <v>334</v>
      </c>
      <c r="GM346" s="39">
        <v>21870</v>
      </c>
      <c r="GN346" s="39">
        <v>1340</v>
      </c>
      <c r="GO346" s="39">
        <v>2830</v>
      </c>
      <c r="GP346" s="39">
        <v>6900</v>
      </c>
      <c r="GQ346" s="39">
        <v>4920</v>
      </c>
      <c r="GR346" s="39">
        <v>3080</v>
      </c>
      <c r="GS346" s="39">
        <v>1800</v>
      </c>
      <c r="GT346" s="39">
        <v>1020</v>
      </c>
      <c r="GU346" s="39">
        <v>100</v>
      </c>
      <c r="GV346" s="39" t="s">
        <v>334</v>
      </c>
      <c r="GW346" s="39">
        <v>21970</v>
      </c>
      <c r="GX346" s="39">
        <v>1330</v>
      </c>
      <c r="GY346" s="39">
        <v>2840</v>
      </c>
      <c r="GZ346" s="39">
        <v>6900</v>
      </c>
      <c r="HA346" s="39">
        <v>4950</v>
      </c>
      <c r="HB346" s="39">
        <v>3100</v>
      </c>
      <c r="HC346" s="39">
        <v>1810</v>
      </c>
      <c r="HD346" s="39">
        <v>1020</v>
      </c>
      <c r="HE346" s="39">
        <v>100</v>
      </c>
      <c r="HF346" s="39" t="s">
        <v>334</v>
      </c>
      <c r="HG346" s="39">
        <v>22040</v>
      </c>
      <c r="HH346" s="39">
        <v>1350</v>
      </c>
      <c r="HI346" s="39">
        <v>2840</v>
      </c>
      <c r="HJ346" s="39">
        <v>6920</v>
      </c>
      <c r="HK346" s="39">
        <v>4950</v>
      </c>
      <c r="HL346" s="39">
        <v>3100</v>
      </c>
      <c r="HM346" s="39">
        <v>1800</v>
      </c>
      <c r="HN346" s="39">
        <v>1030</v>
      </c>
      <c r="HO346" s="39">
        <v>100</v>
      </c>
      <c r="HP346" s="39" t="s">
        <v>334</v>
      </c>
      <c r="HQ346" s="39">
        <v>22090</v>
      </c>
      <c r="HR346" s="39">
        <v>1360</v>
      </c>
      <c r="HS346" s="39">
        <v>2850</v>
      </c>
      <c r="HT346" s="39">
        <v>6930</v>
      </c>
      <c r="HU346" s="39">
        <v>4930</v>
      </c>
      <c r="HV346" s="39">
        <v>3100</v>
      </c>
      <c r="HW346" s="39">
        <v>1820</v>
      </c>
      <c r="HX346" s="39">
        <v>1040</v>
      </c>
      <c r="HY346" s="39">
        <v>100</v>
      </c>
      <c r="HZ346" s="39" t="s">
        <v>334</v>
      </c>
      <c r="IA346" s="39">
        <v>22120</v>
      </c>
      <c r="IB346" s="39">
        <v>1430</v>
      </c>
      <c r="IC346" s="39">
        <v>2860</v>
      </c>
      <c r="ID346" s="39">
        <v>6940</v>
      </c>
      <c r="IE346" s="39">
        <v>4920</v>
      </c>
      <c r="IF346" s="39">
        <v>3160</v>
      </c>
      <c r="IG346" s="39">
        <v>1820</v>
      </c>
      <c r="IH346" s="39">
        <v>1040</v>
      </c>
      <c r="II346" s="39">
        <v>100</v>
      </c>
      <c r="IJ346" s="39" t="s">
        <v>334</v>
      </c>
      <c r="IK346" s="39">
        <v>22260</v>
      </c>
      <c r="IL346" s="39">
        <v>1460</v>
      </c>
      <c r="IM346" s="39">
        <v>2870</v>
      </c>
      <c r="IN346" s="39">
        <v>6970</v>
      </c>
      <c r="IO346" s="39">
        <v>4940</v>
      </c>
      <c r="IP346" s="39">
        <v>3200</v>
      </c>
      <c r="IQ346" s="39">
        <v>1850</v>
      </c>
      <c r="IR346" s="39">
        <v>1060</v>
      </c>
      <c r="IS346" s="39">
        <v>100</v>
      </c>
      <c r="IT346" s="39" t="s">
        <v>334</v>
      </c>
      <c r="IU346" s="39">
        <v>22440</v>
      </c>
      <c r="IV346" s="39">
        <v>1500</v>
      </c>
      <c r="IW346" s="39">
        <v>2880</v>
      </c>
      <c r="IX346" s="39">
        <v>7000</v>
      </c>
      <c r="IY346" s="39">
        <v>4940</v>
      </c>
      <c r="IZ346" s="39">
        <v>3230</v>
      </c>
      <c r="JA346" s="39">
        <v>1860</v>
      </c>
      <c r="JB346" s="39">
        <v>1050</v>
      </c>
      <c r="JC346" s="39">
        <v>100</v>
      </c>
      <c r="JD346" s="39" t="s">
        <v>334</v>
      </c>
      <c r="JE346" s="39">
        <v>22560</v>
      </c>
      <c r="JF346" s="39">
        <v>1510</v>
      </c>
      <c r="JG346" s="39">
        <v>2900</v>
      </c>
      <c r="JH346" s="39">
        <v>6990</v>
      </c>
      <c r="JI346" s="39">
        <v>4920</v>
      </c>
      <c r="JJ346" s="39">
        <v>3250</v>
      </c>
      <c r="JK346" s="39">
        <v>1870</v>
      </c>
      <c r="JL346" s="39">
        <v>1050</v>
      </c>
      <c r="JM346" s="39">
        <v>100</v>
      </c>
      <c r="JN346" s="39" t="s">
        <v>334</v>
      </c>
      <c r="JO346" s="39">
        <v>22600</v>
      </c>
      <c r="JP346" s="39">
        <v>1550</v>
      </c>
      <c r="JQ346" s="39">
        <v>2900</v>
      </c>
      <c r="JR346" s="39">
        <v>6990</v>
      </c>
      <c r="JS346" s="39">
        <v>4930</v>
      </c>
      <c r="JT346" s="39">
        <v>3270</v>
      </c>
      <c r="JU346" s="39">
        <v>1880</v>
      </c>
      <c r="JV346" s="39">
        <v>1050</v>
      </c>
      <c r="JW346" s="39">
        <v>100</v>
      </c>
      <c r="JX346" s="39" t="s">
        <v>334</v>
      </c>
      <c r="JY346" s="39">
        <v>22660</v>
      </c>
      <c r="JZ346" s="39">
        <v>1580</v>
      </c>
      <c r="KA346" s="39">
        <v>2920</v>
      </c>
      <c r="KB346" s="39">
        <v>7010</v>
      </c>
      <c r="KC346" s="39">
        <v>4940</v>
      </c>
      <c r="KD346" s="39">
        <v>3290</v>
      </c>
      <c r="KE346" s="39">
        <v>1880</v>
      </c>
      <c r="KF346" s="39">
        <v>1070</v>
      </c>
      <c r="KG346" s="39">
        <v>100</v>
      </c>
      <c r="KH346" s="39" t="s">
        <v>334</v>
      </c>
      <c r="KI346" s="39">
        <v>22780</v>
      </c>
      <c r="KJ346" s="39">
        <v>1600</v>
      </c>
      <c r="KK346" s="39">
        <v>2930</v>
      </c>
      <c r="KL346" s="39">
        <v>7030</v>
      </c>
      <c r="KM346" s="39">
        <v>4960</v>
      </c>
      <c r="KN346" s="39">
        <v>3300</v>
      </c>
      <c r="KO346" s="39">
        <v>1880</v>
      </c>
      <c r="KP346" s="39">
        <v>1080</v>
      </c>
      <c r="KQ346" s="39">
        <v>100</v>
      </c>
      <c r="KR346" s="39" t="s">
        <v>334</v>
      </c>
      <c r="KS346" s="39">
        <v>22860</v>
      </c>
      <c r="KT346" s="39">
        <v>1680</v>
      </c>
      <c r="KU346" s="39">
        <v>2930</v>
      </c>
      <c r="KV346" s="39">
        <v>7040</v>
      </c>
      <c r="KW346" s="39">
        <v>4970</v>
      </c>
      <c r="KX346" s="39">
        <v>3310</v>
      </c>
      <c r="KY346" s="39">
        <v>1890</v>
      </c>
      <c r="KZ346" s="39">
        <v>1090</v>
      </c>
      <c r="LA346" s="39">
        <v>100</v>
      </c>
      <c r="LB346" s="39" t="s">
        <v>334</v>
      </c>
      <c r="LC346" s="39">
        <v>23010</v>
      </c>
      <c r="LD346" t="e">
        <f>INDEX(Lookup!$F$2:$F$375, MATCH(D346,Lookup!$A$2:$A$375,0))</f>
        <v>#N/A</v>
      </c>
    </row>
    <row r="347" spans="2:316" ht="15" customHeight="1" outlineLevel="1" collapsed="1" x14ac:dyDescent="0.25">
      <c r="B347" s="1" t="s">
        <v>342</v>
      </c>
      <c r="C347" s="47">
        <v>1230</v>
      </c>
      <c r="D347" s="47" t="s">
        <v>1021</v>
      </c>
      <c r="E347" s="43" t="s">
        <v>1022</v>
      </c>
      <c r="F347" s="38">
        <v>4130</v>
      </c>
      <c r="G347" s="38">
        <v>6990</v>
      </c>
      <c r="H347" s="38">
        <v>9990</v>
      </c>
      <c r="I347" s="38">
        <v>7760</v>
      </c>
      <c r="J347" s="38">
        <v>5650</v>
      </c>
      <c r="K347" s="38">
        <v>3250</v>
      </c>
      <c r="L347" s="38">
        <v>2240</v>
      </c>
      <c r="M347" s="38">
        <v>320</v>
      </c>
      <c r="N347" s="38" t="s">
        <v>334</v>
      </c>
      <c r="O347" s="39">
        <v>40330</v>
      </c>
      <c r="P347" s="39">
        <v>4230</v>
      </c>
      <c r="Q347" s="39">
        <v>7090</v>
      </c>
      <c r="R347" s="39">
        <v>10090</v>
      </c>
      <c r="S347" s="39">
        <v>7860</v>
      </c>
      <c r="T347" s="39">
        <v>5650</v>
      </c>
      <c r="U347" s="39">
        <v>3250</v>
      </c>
      <c r="V347" s="39">
        <v>2210</v>
      </c>
      <c r="W347" s="39">
        <v>310</v>
      </c>
      <c r="X347" s="39" t="s">
        <v>334</v>
      </c>
      <c r="Y347" s="39">
        <v>40680</v>
      </c>
      <c r="Z347" s="39">
        <v>4370</v>
      </c>
      <c r="AA347" s="39">
        <v>7560</v>
      </c>
      <c r="AB347" s="39">
        <v>10090</v>
      </c>
      <c r="AC347" s="39">
        <v>7930</v>
      </c>
      <c r="AD347" s="39">
        <v>5680</v>
      </c>
      <c r="AE347" s="39">
        <v>3200</v>
      </c>
      <c r="AF347" s="39">
        <v>2000</v>
      </c>
      <c r="AG347" s="39">
        <v>260</v>
      </c>
      <c r="AH347" s="39" t="s">
        <v>334</v>
      </c>
      <c r="AI347" s="39">
        <v>41090</v>
      </c>
      <c r="AJ347" s="39">
        <v>4560</v>
      </c>
      <c r="AK347" s="39">
        <v>7620</v>
      </c>
      <c r="AL347" s="39">
        <v>10120</v>
      </c>
      <c r="AM347" s="39">
        <v>7910</v>
      </c>
      <c r="AN347" s="39">
        <v>5800</v>
      </c>
      <c r="AO347" s="39">
        <v>3240</v>
      </c>
      <c r="AP347" s="39">
        <v>1980</v>
      </c>
      <c r="AQ347" s="39">
        <v>260</v>
      </c>
      <c r="AR347" s="39" t="s">
        <v>334</v>
      </c>
      <c r="AS347" s="39">
        <v>41480</v>
      </c>
      <c r="AT347" s="39">
        <v>4740</v>
      </c>
      <c r="AU347" s="39">
        <v>7710</v>
      </c>
      <c r="AV347" s="39">
        <v>10190</v>
      </c>
      <c r="AW347" s="39">
        <v>7980</v>
      </c>
      <c r="AX347" s="39">
        <v>5910</v>
      </c>
      <c r="AY347" s="39">
        <v>3320</v>
      </c>
      <c r="AZ347" s="39">
        <v>2000</v>
      </c>
      <c r="BA347" s="39">
        <v>250</v>
      </c>
      <c r="BB347" s="39" t="s">
        <v>334</v>
      </c>
      <c r="BC347" s="39">
        <v>42090</v>
      </c>
      <c r="BD347" s="39">
        <v>4750</v>
      </c>
      <c r="BE347" s="39">
        <v>7790</v>
      </c>
      <c r="BF347" s="39">
        <v>10270</v>
      </c>
      <c r="BG347" s="39">
        <v>8070</v>
      </c>
      <c r="BH347" s="39">
        <v>5990</v>
      </c>
      <c r="BI347" s="39">
        <v>3390</v>
      </c>
      <c r="BJ347" s="39">
        <v>2000</v>
      </c>
      <c r="BK347" s="39">
        <v>260</v>
      </c>
      <c r="BL347" s="39" t="s">
        <v>334</v>
      </c>
      <c r="BM347" s="39">
        <v>42520</v>
      </c>
      <c r="BN347" s="39">
        <v>4830</v>
      </c>
      <c r="BO347" s="39">
        <v>7890</v>
      </c>
      <c r="BP347" s="39">
        <v>10360</v>
      </c>
      <c r="BQ347" s="39">
        <v>8170</v>
      </c>
      <c r="BR347" s="39">
        <v>6100</v>
      </c>
      <c r="BS347" s="39">
        <v>3490</v>
      </c>
      <c r="BT347" s="39">
        <v>2020</v>
      </c>
      <c r="BU347" s="39">
        <v>260</v>
      </c>
      <c r="BV347" s="39" t="s">
        <v>334</v>
      </c>
      <c r="BW347" s="39">
        <v>43120</v>
      </c>
      <c r="BX347" s="39">
        <v>4880</v>
      </c>
      <c r="BY347" s="39">
        <v>7920</v>
      </c>
      <c r="BZ347" s="39">
        <v>10410</v>
      </c>
      <c r="CA347" s="39">
        <v>8310</v>
      </c>
      <c r="CB347" s="39">
        <v>6210</v>
      </c>
      <c r="CC347" s="39">
        <v>3540</v>
      </c>
      <c r="CD347" s="39">
        <v>2070</v>
      </c>
      <c r="CE347" s="39">
        <v>250</v>
      </c>
      <c r="CF347" s="39" t="s">
        <v>334</v>
      </c>
      <c r="CG347" s="39">
        <v>43600</v>
      </c>
      <c r="CH347" s="39">
        <v>4910</v>
      </c>
      <c r="CI347" s="39">
        <v>7950</v>
      </c>
      <c r="CJ347" s="39">
        <v>10480</v>
      </c>
      <c r="CK347" s="39">
        <v>8470</v>
      </c>
      <c r="CL347" s="39">
        <v>6340</v>
      </c>
      <c r="CM347" s="39">
        <v>3610</v>
      </c>
      <c r="CN347" s="39">
        <v>2110</v>
      </c>
      <c r="CO347" s="39">
        <v>250</v>
      </c>
      <c r="CP347" s="39" t="s">
        <v>334</v>
      </c>
      <c r="CQ347" s="39">
        <v>44120</v>
      </c>
      <c r="CR347" s="39">
        <v>4990</v>
      </c>
      <c r="CS347" s="39">
        <v>7990</v>
      </c>
      <c r="CT347" s="39">
        <v>10610</v>
      </c>
      <c r="CU347" s="39">
        <v>8610</v>
      </c>
      <c r="CV347" s="39">
        <v>6440</v>
      </c>
      <c r="CW347" s="39">
        <v>3720</v>
      </c>
      <c r="CX347" s="39">
        <v>2140</v>
      </c>
      <c r="CY347" s="39">
        <v>260</v>
      </c>
      <c r="CZ347" s="39" t="s">
        <v>334</v>
      </c>
      <c r="DA347" s="39">
        <v>44760</v>
      </c>
      <c r="DB347" s="39">
        <v>5060</v>
      </c>
      <c r="DC347" s="39">
        <v>8010</v>
      </c>
      <c r="DD347" s="39">
        <v>10680</v>
      </c>
      <c r="DE347" s="39">
        <v>8800</v>
      </c>
      <c r="DF347" s="39">
        <v>6550</v>
      </c>
      <c r="DG347" s="39">
        <v>3780</v>
      </c>
      <c r="DH347" s="39">
        <v>2160</v>
      </c>
      <c r="DI347" s="39">
        <v>250</v>
      </c>
      <c r="DJ347" s="39" t="s">
        <v>334</v>
      </c>
      <c r="DK347" s="39">
        <v>45290</v>
      </c>
      <c r="DL347" s="39">
        <v>5080</v>
      </c>
      <c r="DM347" s="39">
        <v>8060</v>
      </c>
      <c r="DN347" s="39">
        <v>10740</v>
      </c>
      <c r="DO347" s="39">
        <v>8920</v>
      </c>
      <c r="DP347" s="39">
        <v>6660</v>
      </c>
      <c r="DQ347" s="39">
        <v>3900</v>
      </c>
      <c r="DR347" s="39">
        <v>2170</v>
      </c>
      <c r="DS347" s="39">
        <v>260</v>
      </c>
      <c r="DT347" s="39" t="s">
        <v>334</v>
      </c>
      <c r="DU347" s="39">
        <v>45790</v>
      </c>
      <c r="DV347" s="39">
        <v>5090</v>
      </c>
      <c r="DW347" s="39">
        <v>8100</v>
      </c>
      <c r="DX347" s="39">
        <v>10820</v>
      </c>
      <c r="DY347" s="39">
        <v>9070</v>
      </c>
      <c r="DZ347" s="39">
        <v>6800</v>
      </c>
      <c r="EA347" s="39">
        <v>3990</v>
      </c>
      <c r="EB347" s="39">
        <v>2200</v>
      </c>
      <c r="EC347" s="39">
        <v>260</v>
      </c>
      <c r="ED347" s="39" t="s">
        <v>334</v>
      </c>
      <c r="EE347" s="39">
        <v>46330</v>
      </c>
      <c r="EF347" s="39">
        <v>5090</v>
      </c>
      <c r="EG347" s="39">
        <v>8160</v>
      </c>
      <c r="EH347" s="39">
        <v>10900</v>
      </c>
      <c r="EI347" s="39">
        <v>9230</v>
      </c>
      <c r="EJ347" s="39">
        <v>6870</v>
      </c>
      <c r="EK347" s="39">
        <v>4070</v>
      </c>
      <c r="EL347" s="39">
        <v>2210</v>
      </c>
      <c r="EM347" s="39">
        <v>260</v>
      </c>
      <c r="EN347" s="39" t="s">
        <v>334</v>
      </c>
      <c r="EO347" s="39">
        <v>46790</v>
      </c>
      <c r="EP347" s="39">
        <v>5110</v>
      </c>
      <c r="EQ347" s="39">
        <v>8210</v>
      </c>
      <c r="ER347" s="39">
        <v>11000</v>
      </c>
      <c r="ES347" s="39">
        <v>9340</v>
      </c>
      <c r="ET347" s="39">
        <v>7010</v>
      </c>
      <c r="EU347" s="39">
        <v>4130</v>
      </c>
      <c r="EV347" s="39">
        <v>2230</v>
      </c>
      <c r="EW347" s="39">
        <v>260</v>
      </c>
      <c r="EX347" s="39" t="s">
        <v>334</v>
      </c>
      <c r="EY347" s="39">
        <v>47290</v>
      </c>
      <c r="EZ347" s="39">
        <v>5150</v>
      </c>
      <c r="FA347" s="39">
        <v>8260</v>
      </c>
      <c r="FB347" s="39">
        <v>11110</v>
      </c>
      <c r="FC347" s="39">
        <v>9500</v>
      </c>
      <c r="FD347" s="39">
        <v>7100</v>
      </c>
      <c r="FE347" s="39">
        <v>4140</v>
      </c>
      <c r="FF347" s="39">
        <v>2250</v>
      </c>
      <c r="FG347" s="39">
        <v>260</v>
      </c>
      <c r="FH347" s="39" t="s">
        <v>334</v>
      </c>
      <c r="FI347" s="39">
        <v>47770</v>
      </c>
      <c r="FJ347" s="39">
        <v>5210</v>
      </c>
      <c r="FK347" s="39">
        <v>8300</v>
      </c>
      <c r="FL347" s="39">
        <v>11210</v>
      </c>
      <c r="FM347" s="39">
        <v>9580</v>
      </c>
      <c r="FN347" s="39">
        <v>7150</v>
      </c>
      <c r="FO347" s="39">
        <v>4170</v>
      </c>
      <c r="FP347" s="39">
        <v>2250</v>
      </c>
      <c r="FQ347" s="39">
        <v>260</v>
      </c>
      <c r="FR347" s="39" t="s">
        <v>334</v>
      </c>
      <c r="FS347" s="39">
        <v>48130</v>
      </c>
      <c r="FT347" s="39">
        <v>5270</v>
      </c>
      <c r="FU347" s="39">
        <v>8340</v>
      </c>
      <c r="FV347" s="39">
        <v>11260</v>
      </c>
      <c r="FW347" s="39">
        <v>9630</v>
      </c>
      <c r="FX347" s="39">
        <v>7200</v>
      </c>
      <c r="FY347" s="39">
        <v>4210</v>
      </c>
      <c r="FZ347" s="39">
        <v>2280</v>
      </c>
      <c r="GA347" s="39">
        <v>270</v>
      </c>
      <c r="GB347" s="39" t="s">
        <v>334</v>
      </c>
      <c r="GC347" s="39">
        <v>48460</v>
      </c>
      <c r="GD347" s="39">
        <v>5320</v>
      </c>
      <c r="GE347" s="39">
        <v>8410</v>
      </c>
      <c r="GF347" s="39">
        <v>11330</v>
      </c>
      <c r="GG347" s="39">
        <v>9680</v>
      </c>
      <c r="GH347" s="39">
        <v>7230</v>
      </c>
      <c r="GI347" s="39">
        <v>4240</v>
      </c>
      <c r="GJ347" s="39">
        <v>2280</v>
      </c>
      <c r="GK347" s="39">
        <v>270</v>
      </c>
      <c r="GL347" s="39" t="s">
        <v>334</v>
      </c>
      <c r="GM347" s="39">
        <v>48750</v>
      </c>
      <c r="GN347" s="39">
        <v>5340</v>
      </c>
      <c r="GO347" s="39">
        <v>8450</v>
      </c>
      <c r="GP347" s="39">
        <v>11440</v>
      </c>
      <c r="GQ347" s="39">
        <v>9710</v>
      </c>
      <c r="GR347" s="39">
        <v>7250</v>
      </c>
      <c r="GS347" s="39">
        <v>4270</v>
      </c>
      <c r="GT347" s="39">
        <v>2290</v>
      </c>
      <c r="GU347" s="39">
        <v>270</v>
      </c>
      <c r="GV347" s="39" t="s">
        <v>334</v>
      </c>
      <c r="GW347" s="39">
        <v>49020</v>
      </c>
      <c r="GX347" s="39">
        <v>5370</v>
      </c>
      <c r="GY347" s="39">
        <v>8530</v>
      </c>
      <c r="GZ347" s="39">
        <v>11450</v>
      </c>
      <c r="HA347" s="39">
        <v>9750</v>
      </c>
      <c r="HB347" s="39">
        <v>7300</v>
      </c>
      <c r="HC347" s="39">
        <v>4300</v>
      </c>
      <c r="HD347" s="39">
        <v>2300</v>
      </c>
      <c r="HE347" s="39">
        <v>270</v>
      </c>
      <c r="HF347" s="39" t="s">
        <v>334</v>
      </c>
      <c r="HG347" s="39">
        <v>49260</v>
      </c>
      <c r="HH347" s="39">
        <v>5420</v>
      </c>
      <c r="HI347" s="39">
        <v>8570</v>
      </c>
      <c r="HJ347" s="39">
        <v>11540</v>
      </c>
      <c r="HK347" s="39">
        <v>9810</v>
      </c>
      <c r="HL347" s="39">
        <v>7340</v>
      </c>
      <c r="HM347" s="39">
        <v>4360</v>
      </c>
      <c r="HN347" s="39">
        <v>2310</v>
      </c>
      <c r="HO347" s="39">
        <v>270</v>
      </c>
      <c r="HP347" s="39" t="s">
        <v>334</v>
      </c>
      <c r="HQ347" s="39">
        <v>49610</v>
      </c>
      <c r="HR347" s="39">
        <v>5440</v>
      </c>
      <c r="HS347" s="39">
        <v>8590</v>
      </c>
      <c r="HT347" s="39">
        <v>11590</v>
      </c>
      <c r="HU347" s="39">
        <v>9840</v>
      </c>
      <c r="HV347" s="39">
        <v>7380</v>
      </c>
      <c r="HW347" s="39">
        <v>4380</v>
      </c>
      <c r="HX347" s="39">
        <v>2330</v>
      </c>
      <c r="HY347" s="39">
        <v>270</v>
      </c>
      <c r="HZ347" s="39" t="s">
        <v>334</v>
      </c>
      <c r="IA347" s="39">
        <v>49810</v>
      </c>
      <c r="IB347" s="39">
        <v>5490</v>
      </c>
      <c r="IC347" s="39">
        <v>8650</v>
      </c>
      <c r="ID347" s="39">
        <v>11660</v>
      </c>
      <c r="IE347" s="39">
        <v>9890</v>
      </c>
      <c r="IF347" s="39">
        <v>7400</v>
      </c>
      <c r="IG347" s="39">
        <v>4410</v>
      </c>
      <c r="IH347" s="39">
        <v>2330</v>
      </c>
      <c r="II347" s="39">
        <v>270</v>
      </c>
      <c r="IJ347" s="39" t="s">
        <v>334</v>
      </c>
      <c r="IK347" s="39">
        <v>50110</v>
      </c>
      <c r="IL347" s="39">
        <v>5500</v>
      </c>
      <c r="IM347" s="39">
        <v>8710</v>
      </c>
      <c r="IN347" s="39">
        <v>11800</v>
      </c>
      <c r="IO347" s="39">
        <v>10040</v>
      </c>
      <c r="IP347" s="39">
        <v>7480</v>
      </c>
      <c r="IQ347" s="39">
        <v>4460</v>
      </c>
      <c r="IR347" s="39">
        <v>2360</v>
      </c>
      <c r="IS347" s="39">
        <v>270</v>
      </c>
      <c r="IT347" s="39" t="s">
        <v>334</v>
      </c>
      <c r="IU347" s="39">
        <v>50610</v>
      </c>
      <c r="IV347" s="39">
        <v>5520</v>
      </c>
      <c r="IW347" s="39">
        <v>8740</v>
      </c>
      <c r="IX347" s="39">
        <v>11880</v>
      </c>
      <c r="IY347" s="39">
        <v>10160</v>
      </c>
      <c r="IZ347" s="39">
        <v>7550</v>
      </c>
      <c r="JA347" s="39">
        <v>4520</v>
      </c>
      <c r="JB347" s="39">
        <v>2370</v>
      </c>
      <c r="JC347" s="39">
        <v>270</v>
      </c>
      <c r="JD347" s="39" t="s">
        <v>334</v>
      </c>
      <c r="JE347" s="39">
        <v>51010</v>
      </c>
      <c r="JF347" s="39">
        <v>5540</v>
      </c>
      <c r="JG347" s="39">
        <v>8820</v>
      </c>
      <c r="JH347" s="39">
        <v>12030</v>
      </c>
      <c r="JI347" s="39">
        <v>10260</v>
      </c>
      <c r="JJ347" s="39">
        <v>7630</v>
      </c>
      <c r="JK347" s="39">
        <v>4560</v>
      </c>
      <c r="JL347" s="39">
        <v>2390</v>
      </c>
      <c r="JM347" s="39">
        <v>270</v>
      </c>
      <c r="JN347" s="39" t="s">
        <v>334</v>
      </c>
      <c r="JO347" s="39">
        <v>51510</v>
      </c>
      <c r="JP347" s="39">
        <v>5590</v>
      </c>
      <c r="JQ347" s="39">
        <v>8840</v>
      </c>
      <c r="JR347" s="39">
        <v>12160</v>
      </c>
      <c r="JS347" s="39">
        <v>10350</v>
      </c>
      <c r="JT347" s="39">
        <v>7680</v>
      </c>
      <c r="JU347" s="39">
        <v>4600</v>
      </c>
      <c r="JV347" s="39">
        <v>2410</v>
      </c>
      <c r="JW347" s="39">
        <v>270</v>
      </c>
      <c r="JX347" s="39" t="s">
        <v>334</v>
      </c>
      <c r="JY347" s="39">
        <v>51920</v>
      </c>
      <c r="JZ347" s="39">
        <v>5610</v>
      </c>
      <c r="KA347" s="39">
        <v>8880</v>
      </c>
      <c r="KB347" s="39">
        <v>12250</v>
      </c>
      <c r="KC347" s="39">
        <v>10430</v>
      </c>
      <c r="KD347" s="39">
        <v>7770</v>
      </c>
      <c r="KE347" s="39">
        <v>4650</v>
      </c>
      <c r="KF347" s="39">
        <v>2440</v>
      </c>
      <c r="KG347" s="39">
        <v>270</v>
      </c>
      <c r="KH347" s="39" t="s">
        <v>334</v>
      </c>
      <c r="KI347" s="39">
        <v>52300</v>
      </c>
      <c r="KJ347" s="39">
        <v>5630</v>
      </c>
      <c r="KK347" s="39">
        <v>8920</v>
      </c>
      <c r="KL347" s="39">
        <v>12330</v>
      </c>
      <c r="KM347" s="39">
        <v>10530</v>
      </c>
      <c r="KN347" s="39">
        <v>7850</v>
      </c>
      <c r="KO347" s="39">
        <v>4720</v>
      </c>
      <c r="KP347" s="39">
        <v>2470</v>
      </c>
      <c r="KQ347" s="39">
        <v>270</v>
      </c>
      <c r="KR347" s="39" t="s">
        <v>334</v>
      </c>
      <c r="KS347" s="39">
        <v>52720</v>
      </c>
      <c r="KT347" s="39">
        <v>5690</v>
      </c>
      <c r="KU347" s="39">
        <v>8970</v>
      </c>
      <c r="KV347" s="39">
        <v>12530</v>
      </c>
      <c r="KW347" s="39">
        <v>10690</v>
      </c>
      <c r="KX347" s="39">
        <v>7940</v>
      </c>
      <c r="KY347" s="39">
        <v>4800</v>
      </c>
      <c r="KZ347" s="39">
        <v>2500</v>
      </c>
      <c r="LA347" s="39">
        <v>280</v>
      </c>
      <c r="LB347" s="39" t="s">
        <v>334</v>
      </c>
      <c r="LC347" s="39">
        <v>53380</v>
      </c>
      <c r="LD347" t="e">
        <f>INDEX(Lookup!$F$2:$F$375, MATCH(D347,Lookup!$A$2:$A$375,0))</f>
        <v>#N/A</v>
      </c>
    </row>
    <row r="348" spans="2:316" ht="15" outlineLevel="1" x14ac:dyDescent="0.25">
      <c r="B348" s="1" t="s">
        <v>342</v>
      </c>
      <c r="C348" s="42">
        <v>1235</v>
      </c>
      <c r="D348" s="42" t="s">
        <v>1023</v>
      </c>
      <c r="E348" s="43" t="s">
        <v>1024</v>
      </c>
      <c r="F348" s="38">
        <v>5990</v>
      </c>
      <c r="G348" s="38">
        <v>8750</v>
      </c>
      <c r="H348" s="38">
        <v>5250</v>
      </c>
      <c r="I348" s="38">
        <v>3680</v>
      </c>
      <c r="J348" s="38">
        <v>1960</v>
      </c>
      <c r="K348" s="38">
        <v>740</v>
      </c>
      <c r="L348" s="38">
        <v>360</v>
      </c>
      <c r="M348" s="38">
        <v>20</v>
      </c>
      <c r="N348" s="38" t="s">
        <v>334</v>
      </c>
      <c r="O348" s="39">
        <v>26740</v>
      </c>
      <c r="P348" s="39">
        <v>6240</v>
      </c>
      <c r="Q348" s="39">
        <v>8680</v>
      </c>
      <c r="R348" s="39">
        <v>5260</v>
      </c>
      <c r="S348" s="39">
        <v>3730</v>
      </c>
      <c r="T348" s="39">
        <v>1930</v>
      </c>
      <c r="U348" s="39">
        <v>720</v>
      </c>
      <c r="V348" s="39">
        <v>340</v>
      </c>
      <c r="W348" s="39">
        <v>20</v>
      </c>
      <c r="X348" s="39" t="s">
        <v>334</v>
      </c>
      <c r="Y348" s="39">
        <v>26910</v>
      </c>
      <c r="Z348" s="39">
        <v>6350</v>
      </c>
      <c r="AA348" s="39">
        <v>8700</v>
      </c>
      <c r="AB348" s="39">
        <v>5250</v>
      </c>
      <c r="AC348" s="39">
        <v>3770</v>
      </c>
      <c r="AD348" s="39">
        <v>1900</v>
      </c>
      <c r="AE348" s="39">
        <v>670</v>
      </c>
      <c r="AF348" s="39">
        <v>310</v>
      </c>
      <c r="AG348" s="39">
        <v>20</v>
      </c>
      <c r="AH348" s="39" t="s">
        <v>334</v>
      </c>
      <c r="AI348" s="39">
        <v>26960</v>
      </c>
      <c r="AJ348" s="39">
        <v>6530</v>
      </c>
      <c r="AK348" s="39">
        <v>8740</v>
      </c>
      <c r="AL348" s="39">
        <v>5200</v>
      </c>
      <c r="AM348" s="39">
        <v>3860</v>
      </c>
      <c r="AN348" s="39">
        <v>1910</v>
      </c>
      <c r="AO348" s="39">
        <v>720</v>
      </c>
      <c r="AP348" s="39">
        <v>290</v>
      </c>
      <c r="AQ348" s="39">
        <v>20</v>
      </c>
      <c r="AR348" s="39" t="s">
        <v>334</v>
      </c>
      <c r="AS348" s="39">
        <v>27280</v>
      </c>
      <c r="AT348" s="39">
        <v>6620</v>
      </c>
      <c r="AU348" s="39">
        <v>8780</v>
      </c>
      <c r="AV348" s="39">
        <v>5250</v>
      </c>
      <c r="AW348" s="39">
        <v>3890</v>
      </c>
      <c r="AX348" s="39">
        <v>1940</v>
      </c>
      <c r="AY348" s="39">
        <v>720</v>
      </c>
      <c r="AZ348" s="39">
        <v>290</v>
      </c>
      <c r="BA348" s="39">
        <v>20</v>
      </c>
      <c r="BB348" s="39" t="s">
        <v>334</v>
      </c>
      <c r="BC348" s="39">
        <v>27520</v>
      </c>
      <c r="BD348" s="39">
        <v>6680</v>
      </c>
      <c r="BE348" s="39">
        <v>8820</v>
      </c>
      <c r="BF348" s="39">
        <v>5260</v>
      </c>
      <c r="BG348" s="39">
        <v>3940</v>
      </c>
      <c r="BH348" s="39">
        <v>1960</v>
      </c>
      <c r="BI348" s="39">
        <v>720</v>
      </c>
      <c r="BJ348" s="39">
        <v>290</v>
      </c>
      <c r="BK348" s="39">
        <v>20</v>
      </c>
      <c r="BL348" s="39" t="s">
        <v>334</v>
      </c>
      <c r="BM348" s="39">
        <v>27680</v>
      </c>
      <c r="BN348" s="39">
        <v>6720</v>
      </c>
      <c r="BO348" s="39">
        <v>8850</v>
      </c>
      <c r="BP348" s="39">
        <v>5300</v>
      </c>
      <c r="BQ348" s="39">
        <v>4010</v>
      </c>
      <c r="BR348" s="39">
        <v>1990</v>
      </c>
      <c r="BS348" s="39">
        <v>720</v>
      </c>
      <c r="BT348" s="39">
        <v>300</v>
      </c>
      <c r="BU348" s="39">
        <v>20</v>
      </c>
      <c r="BV348" s="39" t="s">
        <v>334</v>
      </c>
      <c r="BW348" s="39">
        <v>27900</v>
      </c>
      <c r="BX348" s="39">
        <v>6740</v>
      </c>
      <c r="BY348" s="39">
        <v>8870</v>
      </c>
      <c r="BZ348" s="39">
        <v>5330</v>
      </c>
      <c r="CA348" s="39">
        <v>4070</v>
      </c>
      <c r="CB348" s="39">
        <v>2040</v>
      </c>
      <c r="CC348" s="39">
        <v>750</v>
      </c>
      <c r="CD348" s="39">
        <v>310</v>
      </c>
      <c r="CE348" s="39">
        <v>20</v>
      </c>
      <c r="CF348" s="39" t="s">
        <v>334</v>
      </c>
      <c r="CG348" s="39">
        <v>28130</v>
      </c>
      <c r="CH348" s="39">
        <v>6750</v>
      </c>
      <c r="CI348" s="39">
        <v>8930</v>
      </c>
      <c r="CJ348" s="39">
        <v>5360</v>
      </c>
      <c r="CK348" s="39">
        <v>4120</v>
      </c>
      <c r="CL348" s="39">
        <v>2080</v>
      </c>
      <c r="CM348" s="39">
        <v>770</v>
      </c>
      <c r="CN348" s="39">
        <v>310</v>
      </c>
      <c r="CO348" s="39">
        <v>20</v>
      </c>
      <c r="CP348" s="39" t="s">
        <v>334</v>
      </c>
      <c r="CQ348" s="39">
        <v>28340</v>
      </c>
      <c r="CR348" s="39">
        <v>6780</v>
      </c>
      <c r="CS348" s="39">
        <v>8940</v>
      </c>
      <c r="CT348" s="39">
        <v>5470</v>
      </c>
      <c r="CU348" s="39">
        <v>4170</v>
      </c>
      <c r="CV348" s="39">
        <v>2140</v>
      </c>
      <c r="CW348" s="39">
        <v>780</v>
      </c>
      <c r="CX348" s="39">
        <v>320</v>
      </c>
      <c r="CY348" s="39">
        <v>20</v>
      </c>
      <c r="CZ348" s="39" t="s">
        <v>334</v>
      </c>
      <c r="DA348" s="39">
        <v>28620</v>
      </c>
      <c r="DB348" s="39">
        <v>6790</v>
      </c>
      <c r="DC348" s="39">
        <v>8950</v>
      </c>
      <c r="DD348" s="39">
        <v>5490</v>
      </c>
      <c r="DE348" s="39">
        <v>4230</v>
      </c>
      <c r="DF348" s="39">
        <v>2150</v>
      </c>
      <c r="DG348" s="39">
        <v>790</v>
      </c>
      <c r="DH348" s="39">
        <v>320</v>
      </c>
      <c r="DI348" s="39">
        <v>20</v>
      </c>
      <c r="DJ348" s="39" t="s">
        <v>334</v>
      </c>
      <c r="DK348" s="39">
        <v>28740</v>
      </c>
      <c r="DL348" s="39">
        <v>6840</v>
      </c>
      <c r="DM348" s="39">
        <v>8970</v>
      </c>
      <c r="DN348" s="39">
        <v>5600</v>
      </c>
      <c r="DO348" s="39">
        <v>4380</v>
      </c>
      <c r="DP348" s="39">
        <v>2180</v>
      </c>
      <c r="DQ348" s="39">
        <v>810</v>
      </c>
      <c r="DR348" s="39">
        <v>320</v>
      </c>
      <c r="DS348" s="39">
        <v>20</v>
      </c>
      <c r="DT348" s="39" t="s">
        <v>334</v>
      </c>
      <c r="DU348" s="39">
        <v>29110</v>
      </c>
      <c r="DV348" s="39">
        <v>6840</v>
      </c>
      <c r="DW348" s="39">
        <v>8980</v>
      </c>
      <c r="DX348" s="39">
        <v>5640</v>
      </c>
      <c r="DY348" s="39">
        <v>4440</v>
      </c>
      <c r="DZ348" s="39">
        <v>2210</v>
      </c>
      <c r="EA348" s="39">
        <v>810</v>
      </c>
      <c r="EB348" s="39">
        <v>320</v>
      </c>
      <c r="EC348" s="39">
        <v>20</v>
      </c>
      <c r="ED348" s="39" t="s">
        <v>334</v>
      </c>
      <c r="EE348" s="39">
        <v>29250</v>
      </c>
      <c r="EF348" s="39">
        <v>6960</v>
      </c>
      <c r="EG348" s="39">
        <v>9060</v>
      </c>
      <c r="EH348" s="39">
        <v>5740</v>
      </c>
      <c r="EI348" s="39">
        <v>4560</v>
      </c>
      <c r="EJ348" s="39">
        <v>2250</v>
      </c>
      <c r="EK348" s="39">
        <v>810</v>
      </c>
      <c r="EL348" s="39">
        <v>320</v>
      </c>
      <c r="EM348" s="39">
        <v>20</v>
      </c>
      <c r="EN348" s="39" t="s">
        <v>334</v>
      </c>
      <c r="EO348" s="39">
        <v>29710</v>
      </c>
      <c r="EP348" s="39">
        <v>6960</v>
      </c>
      <c r="EQ348" s="39">
        <v>9080</v>
      </c>
      <c r="ER348" s="39">
        <v>5790</v>
      </c>
      <c r="ES348" s="39">
        <v>4570</v>
      </c>
      <c r="ET348" s="39">
        <v>2260</v>
      </c>
      <c r="EU348" s="39">
        <v>810</v>
      </c>
      <c r="EV348" s="39">
        <v>310</v>
      </c>
      <c r="EW348" s="39">
        <v>20</v>
      </c>
      <c r="EX348" s="39" t="s">
        <v>334</v>
      </c>
      <c r="EY348" s="39">
        <v>29810</v>
      </c>
      <c r="EZ348" s="39">
        <v>7070</v>
      </c>
      <c r="FA348" s="39">
        <v>9110</v>
      </c>
      <c r="FB348" s="39">
        <v>5870</v>
      </c>
      <c r="FC348" s="39">
        <v>4610</v>
      </c>
      <c r="FD348" s="39">
        <v>2260</v>
      </c>
      <c r="FE348" s="39">
        <v>820</v>
      </c>
      <c r="FF348" s="39">
        <v>310</v>
      </c>
      <c r="FG348" s="39">
        <v>20</v>
      </c>
      <c r="FH348" s="39" t="s">
        <v>334</v>
      </c>
      <c r="FI348" s="39">
        <v>30060</v>
      </c>
      <c r="FJ348" s="39">
        <v>7160</v>
      </c>
      <c r="FK348" s="39">
        <v>9200</v>
      </c>
      <c r="FL348" s="39">
        <v>5940</v>
      </c>
      <c r="FM348" s="39">
        <v>4690</v>
      </c>
      <c r="FN348" s="39">
        <v>2280</v>
      </c>
      <c r="FO348" s="39">
        <v>820</v>
      </c>
      <c r="FP348" s="39">
        <v>310</v>
      </c>
      <c r="FQ348" s="39">
        <v>20</v>
      </c>
      <c r="FR348" s="39" t="s">
        <v>334</v>
      </c>
      <c r="FS348" s="39">
        <v>30430</v>
      </c>
      <c r="FT348" s="39">
        <v>7260</v>
      </c>
      <c r="FU348" s="39">
        <v>9250</v>
      </c>
      <c r="FV348" s="39">
        <v>5960</v>
      </c>
      <c r="FW348" s="39">
        <v>4720</v>
      </c>
      <c r="FX348" s="39">
        <v>2300</v>
      </c>
      <c r="FY348" s="39">
        <v>830</v>
      </c>
      <c r="FZ348" s="39">
        <v>310</v>
      </c>
      <c r="GA348" s="39">
        <v>20</v>
      </c>
      <c r="GB348" s="39" t="s">
        <v>334</v>
      </c>
      <c r="GC348" s="39">
        <v>30640</v>
      </c>
      <c r="GD348" s="39">
        <v>7290</v>
      </c>
      <c r="GE348" s="39">
        <v>9300</v>
      </c>
      <c r="GF348" s="39">
        <v>6010</v>
      </c>
      <c r="GG348" s="39">
        <v>4740</v>
      </c>
      <c r="GH348" s="39">
        <v>2310</v>
      </c>
      <c r="GI348" s="39">
        <v>860</v>
      </c>
      <c r="GJ348" s="39">
        <v>310</v>
      </c>
      <c r="GK348" s="39">
        <v>20</v>
      </c>
      <c r="GL348" s="39" t="s">
        <v>334</v>
      </c>
      <c r="GM348" s="39">
        <v>30830</v>
      </c>
      <c r="GN348" s="39">
        <v>7330</v>
      </c>
      <c r="GO348" s="39">
        <v>9330</v>
      </c>
      <c r="GP348" s="39">
        <v>5990</v>
      </c>
      <c r="GQ348" s="39">
        <v>4740</v>
      </c>
      <c r="GR348" s="39">
        <v>2310</v>
      </c>
      <c r="GS348" s="39">
        <v>850</v>
      </c>
      <c r="GT348" s="39">
        <v>310</v>
      </c>
      <c r="GU348" s="39">
        <v>20</v>
      </c>
      <c r="GV348" s="39" t="s">
        <v>334</v>
      </c>
      <c r="GW348" s="39">
        <v>30870</v>
      </c>
      <c r="GX348" s="39">
        <v>7380</v>
      </c>
      <c r="GY348" s="39">
        <v>9370</v>
      </c>
      <c r="GZ348" s="39">
        <v>6010</v>
      </c>
      <c r="HA348" s="39">
        <v>4760</v>
      </c>
      <c r="HB348" s="39">
        <v>2310</v>
      </c>
      <c r="HC348" s="39">
        <v>860</v>
      </c>
      <c r="HD348" s="39">
        <v>310</v>
      </c>
      <c r="HE348" s="39">
        <v>20</v>
      </c>
      <c r="HF348" s="39" t="s">
        <v>334</v>
      </c>
      <c r="HG348" s="39">
        <v>31020</v>
      </c>
      <c r="HH348" s="39">
        <v>7370</v>
      </c>
      <c r="HI348" s="39">
        <v>9430</v>
      </c>
      <c r="HJ348" s="39">
        <v>6060</v>
      </c>
      <c r="HK348" s="39">
        <v>4830</v>
      </c>
      <c r="HL348" s="39">
        <v>2340</v>
      </c>
      <c r="HM348" s="39">
        <v>860</v>
      </c>
      <c r="HN348" s="39">
        <v>320</v>
      </c>
      <c r="HO348" s="39">
        <v>20</v>
      </c>
      <c r="HP348" s="39" t="s">
        <v>334</v>
      </c>
      <c r="HQ348" s="39">
        <v>31230</v>
      </c>
      <c r="HR348" s="39">
        <v>7430</v>
      </c>
      <c r="HS348" s="39">
        <v>9490</v>
      </c>
      <c r="HT348" s="39">
        <v>6070</v>
      </c>
      <c r="HU348" s="39">
        <v>4880</v>
      </c>
      <c r="HV348" s="39">
        <v>2340</v>
      </c>
      <c r="HW348" s="39">
        <v>870</v>
      </c>
      <c r="HX348" s="39">
        <v>320</v>
      </c>
      <c r="HY348" s="39">
        <v>20</v>
      </c>
      <c r="HZ348" s="39" t="s">
        <v>334</v>
      </c>
      <c r="IA348" s="39">
        <v>31410</v>
      </c>
      <c r="IB348" s="39">
        <v>7450</v>
      </c>
      <c r="IC348" s="39">
        <v>9500</v>
      </c>
      <c r="ID348" s="39">
        <v>6120</v>
      </c>
      <c r="IE348" s="39">
        <v>4910</v>
      </c>
      <c r="IF348" s="39">
        <v>2340</v>
      </c>
      <c r="IG348" s="39">
        <v>860</v>
      </c>
      <c r="IH348" s="39">
        <v>320</v>
      </c>
      <c r="II348" s="39">
        <v>20</v>
      </c>
      <c r="IJ348" s="39" t="s">
        <v>334</v>
      </c>
      <c r="IK348" s="39">
        <v>31520</v>
      </c>
      <c r="IL348" s="39">
        <v>7500</v>
      </c>
      <c r="IM348" s="39">
        <v>9580</v>
      </c>
      <c r="IN348" s="39">
        <v>6200</v>
      </c>
      <c r="IO348" s="39">
        <v>4950</v>
      </c>
      <c r="IP348" s="39">
        <v>2350</v>
      </c>
      <c r="IQ348" s="39">
        <v>870</v>
      </c>
      <c r="IR348" s="39">
        <v>320</v>
      </c>
      <c r="IS348" s="39">
        <v>20</v>
      </c>
      <c r="IT348" s="39" t="s">
        <v>334</v>
      </c>
      <c r="IU348" s="39">
        <v>31790</v>
      </c>
      <c r="IV348" s="39">
        <v>7530</v>
      </c>
      <c r="IW348" s="39">
        <v>9610</v>
      </c>
      <c r="IX348" s="39">
        <v>6220</v>
      </c>
      <c r="IY348" s="39">
        <v>4980</v>
      </c>
      <c r="IZ348" s="39">
        <v>2360</v>
      </c>
      <c r="JA348" s="39">
        <v>880</v>
      </c>
      <c r="JB348" s="39">
        <v>330</v>
      </c>
      <c r="JC348" s="39">
        <v>20</v>
      </c>
      <c r="JD348" s="39" t="s">
        <v>334</v>
      </c>
      <c r="JE348" s="39">
        <v>31930</v>
      </c>
      <c r="JF348" s="39">
        <v>7560</v>
      </c>
      <c r="JG348" s="39">
        <v>9650</v>
      </c>
      <c r="JH348" s="39">
        <v>6250</v>
      </c>
      <c r="JI348" s="39">
        <v>5030</v>
      </c>
      <c r="JJ348" s="39">
        <v>2360</v>
      </c>
      <c r="JK348" s="39">
        <v>890</v>
      </c>
      <c r="JL348" s="39">
        <v>330</v>
      </c>
      <c r="JM348" s="39">
        <v>20</v>
      </c>
      <c r="JN348" s="39" t="s">
        <v>334</v>
      </c>
      <c r="JO348" s="39">
        <v>32080</v>
      </c>
      <c r="JP348" s="39">
        <v>7620</v>
      </c>
      <c r="JQ348" s="39">
        <v>9690</v>
      </c>
      <c r="JR348" s="39">
        <v>6320</v>
      </c>
      <c r="JS348" s="39">
        <v>5060</v>
      </c>
      <c r="JT348" s="39">
        <v>2390</v>
      </c>
      <c r="JU348" s="39">
        <v>900</v>
      </c>
      <c r="JV348" s="39">
        <v>330</v>
      </c>
      <c r="JW348" s="39">
        <v>20</v>
      </c>
      <c r="JX348" s="39" t="s">
        <v>334</v>
      </c>
      <c r="JY348" s="39">
        <v>32330</v>
      </c>
      <c r="JZ348" s="39">
        <v>7650</v>
      </c>
      <c r="KA348" s="39">
        <v>9710</v>
      </c>
      <c r="KB348" s="39">
        <v>6370</v>
      </c>
      <c r="KC348" s="39">
        <v>5100</v>
      </c>
      <c r="KD348" s="39">
        <v>2400</v>
      </c>
      <c r="KE348" s="39">
        <v>900</v>
      </c>
      <c r="KF348" s="39">
        <v>330</v>
      </c>
      <c r="KG348" s="39">
        <v>20</v>
      </c>
      <c r="KH348" s="39" t="s">
        <v>334</v>
      </c>
      <c r="KI348" s="39">
        <v>32480</v>
      </c>
      <c r="KJ348" s="39">
        <v>7650</v>
      </c>
      <c r="KK348" s="39">
        <v>9730</v>
      </c>
      <c r="KL348" s="39">
        <v>6430</v>
      </c>
      <c r="KM348" s="39">
        <v>5120</v>
      </c>
      <c r="KN348" s="39">
        <v>2410</v>
      </c>
      <c r="KO348" s="39">
        <v>910</v>
      </c>
      <c r="KP348" s="39">
        <v>340</v>
      </c>
      <c r="KQ348" s="39">
        <v>20</v>
      </c>
      <c r="KR348" s="39" t="s">
        <v>334</v>
      </c>
      <c r="KS348" s="39">
        <v>32610</v>
      </c>
      <c r="KT348" s="39">
        <v>7630</v>
      </c>
      <c r="KU348" s="39">
        <v>9760</v>
      </c>
      <c r="KV348" s="39">
        <v>6440</v>
      </c>
      <c r="KW348" s="39">
        <v>5150</v>
      </c>
      <c r="KX348" s="39">
        <v>2410</v>
      </c>
      <c r="KY348" s="39">
        <v>910</v>
      </c>
      <c r="KZ348" s="39">
        <v>340</v>
      </c>
      <c r="LA348" s="39">
        <v>20</v>
      </c>
      <c r="LB348" s="39" t="s">
        <v>334</v>
      </c>
      <c r="LC348" s="39">
        <v>32650</v>
      </c>
      <c r="LD348" t="e">
        <f>INDEX(Lookup!$F$2:$F$375, MATCH(D348,Lookup!$A$2:$A$375,0))</f>
        <v>#N/A</v>
      </c>
    </row>
    <row r="349" spans="2:316" ht="15" x14ac:dyDescent="0.25">
      <c r="B349" s="1" t="s">
        <v>342</v>
      </c>
      <c r="C349" s="42">
        <v>835</v>
      </c>
      <c r="D349" s="42" t="s">
        <v>1025</v>
      </c>
      <c r="E349" s="37" t="s">
        <v>1026</v>
      </c>
      <c r="F349" s="38">
        <v>10</v>
      </c>
      <c r="G349" s="38">
        <v>30</v>
      </c>
      <c r="H349" s="38">
        <v>50</v>
      </c>
      <c r="I349" s="38">
        <v>190</v>
      </c>
      <c r="J349" s="38">
        <v>250</v>
      </c>
      <c r="K349" s="38">
        <v>310</v>
      </c>
      <c r="L349" s="38">
        <v>210</v>
      </c>
      <c r="M349" s="38">
        <v>10</v>
      </c>
      <c r="N349" s="38" t="s">
        <v>334</v>
      </c>
      <c r="O349" s="39">
        <v>1060</v>
      </c>
      <c r="P349" s="39">
        <v>10</v>
      </c>
      <c r="Q349" s="39">
        <v>30</v>
      </c>
      <c r="R349" s="39">
        <v>50</v>
      </c>
      <c r="S349" s="39">
        <v>190</v>
      </c>
      <c r="T349" s="39">
        <v>270</v>
      </c>
      <c r="U349" s="39">
        <v>320</v>
      </c>
      <c r="V349" s="39">
        <v>200</v>
      </c>
      <c r="W349" s="39">
        <v>10</v>
      </c>
      <c r="X349" s="39" t="s">
        <v>334</v>
      </c>
      <c r="Y349" s="39">
        <v>1070</v>
      </c>
      <c r="Z349" s="39">
        <v>10</v>
      </c>
      <c r="AA349" s="39">
        <v>40</v>
      </c>
      <c r="AB349" s="39">
        <v>50</v>
      </c>
      <c r="AC349" s="39">
        <v>190</v>
      </c>
      <c r="AD349" s="39">
        <v>270</v>
      </c>
      <c r="AE349" s="39">
        <v>310</v>
      </c>
      <c r="AF349" s="39">
        <v>160</v>
      </c>
      <c r="AG349" s="39">
        <v>10</v>
      </c>
      <c r="AH349" s="39" t="s">
        <v>334</v>
      </c>
      <c r="AI349" s="39">
        <v>1040</v>
      </c>
      <c r="AJ349" s="39">
        <v>10</v>
      </c>
      <c r="AK349" s="39">
        <v>40</v>
      </c>
      <c r="AL349" s="39">
        <v>60</v>
      </c>
      <c r="AM349" s="39">
        <v>180</v>
      </c>
      <c r="AN349" s="39">
        <v>280</v>
      </c>
      <c r="AO349" s="39">
        <v>320</v>
      </c>
      <c r="AP349" s="39">
        <v>150</v>
      </c>
      <c r="AQ349" s="39">
        <v>10</v>
      </c>
      <c r="AR349" s="39" t="s">
        <v>334</v>
      </c>
      <c r="AS349" s="39">
        <v>1040</v>
      </c>
      <c r="AT349" s="39">
        <v>10</v>
      </c>
      <c r="AU349" s="39">
        <v>40</v>
      </c>
      <c r="AV349" s="39">
        <v>60</v>
      </c>
      <c r="AW349" s="39">
        <v>190</v>
      </c>
      <c r="AX349" s="39">
        <v>280</v>
      </c>
      <c r="AY349" s="39">
        <v>310</v>
      </c>
      <c r="AZ349" s="39">
        <v>150</v>
      </c>
      <c r="BA349" s="39">
        <v>10</v>
      </c>
      <c r="BB349" s="39" t="s">
        <v>334</v>
      </c>
      <c r="BC349" s="39">
        <v>1050</v>
      </c>
      <c r="BD349" s="39">
        <v>10</v>
      </c>
      <c r="BE349" s="39">
        <v>40</v>
      </c>
      <c r="BF349" s="39">
        <v>60</v>
      </c>
      <c r="BG349" s="39">
        <v>190</v>
      </c>
      <c r="BH349" s="39">
        <v>290</v>
      </c>
      <c r="BI349" s="39">
        <v>310</v>
      </c>
      <c r="BJ349" s="39">
        <v>150</v>
      </c>
      <c r="BK349" s="39">
        <v>10</v>
      </c>
      <c r="BL349" s="39" t="s">
        <v>334</v>
      </c>
      <c r="BM349" s="39">
        <v>1060</v>
      </c>
      <c r="BN349" s="39">
        <v>10</v>
      </c>
      <c r="BO349" s="39">
        <v>40</v>
      </c>
      <c r="BP349" s="39">
        <v>60</v>
      </c>
      <c r="BQ349" s="39">
        <v>200</v>
      </c>
      <c r="BR349" s="39">
        <v>290</v>
      </c>
      <c r="BS349" s="39">
        <v>310</v>
      </c>
      <c r="BT349" s="39">
        <v>150</v>
      </c>
      <c r="BU349" s="39">
        <v>10</v>
      </c>
      <c r="BV349" s="39" t="s">
        <v>334</v>
      </c>
      <c r="BW349" s="39">
        <v>1070</v>
      </c>
      <c r="BX349" s="39">
        <v>20</v>
      </c>
      <c r="BY349" s="39">
        <v>40</v>
      </c>
      <c r="BZ349" s="39">
        <v>60</v>
      </c>
      <c r="CA349" s="39">
        <v>200</v>
      </c>
      <c r="CB349" s="39">
        <v>300</v>
      </c>
      <c r="CC349" s="39">
        <v>310</v>
      </c>
      <c r="CD349" s="39">
        <v>150</v>
      </c>
      <c r="CE349" s="39">
        <v>10</v>
      </c>
      <c r="CF349" s="39" t="s">
        <v>334</v>
      </c>
      <c r="CG349" s="39">
        <v>1090</v>
      </c>
      <c r="CH349" s="39">
        <v>10</v>
      </c>
      <c r="CI349" s="39">
        <v>40</v>
      </c>
      <c r="CJ349" s="39">
        <v>70</v>
      </c>
      <c r="CK349" s="39">
        <v>210</v>
      </c>
      <c r="CL349" s="39">
        <v>300</v>
      </c>
      <c r="CM349" s="39">
        <v>310</v>
      </c>
      <c r="CN349" s="39">
        <v>150</v>
      </c>
      <c r="CO349" s="39">
        <v>10</v>
      </c>
      <c r="CP349" s="39" t="s">
        <v>334</v>
      </c>
      <c r="CQ349" s="39">
        <v>1100</v>
      </c>
      <c r="CR349" s="39">
        <v>20</v>
      </c>
      <c r="CS349" s="39">
        <v>40</v>
      </c>
      <c r="CT349" s="39">
        <v>70</v>
      </c>
      <c r="CU349" s="39">
        <v>210</v>
      </c>
      <c r="CV349" s="39">
        <v>310</v>
      </c>
      <c r="CW349" s="39">
        <v>310</v>
      </c>
      <c r="CX349" s="39">
        <v>160</v>
      </c>
      <c r="CY349" s="39">
        <v>10</v>
      </c>
      <c r="CZ349" s="39" t="s">
        <v>334</v>
      </c>
      <c r="DA349" s="39">
        <v>1120</v>
      </c>
      <c r="DB349" s="39">
        <v>10</v>
      </c>
      <c r="DC349" s="39">
        <v>40</v>
      </c>
      <c r="DD349" s="39">
        <v>70</v>
      </c>
      <c r="DE349" s="39">
        <v>210</v>
      </c>
      <c r="DF349" s="39">
        <v>310</v>
      </c>
      <c r="DG349" s="39">
        <v>320</v>
      </c>
      <c r="DH349" s="39">
        <v>150</v>
      </c>
      <c r="DI349" s="39">
        <v>10</v>
      </c>
      <c r="DJ349" s="39" t="s">
        <v>334</v>
      </c>
      <c r="DK349" s="39">
        <v>1120</v>
      </c>
      <c r="DL349" s="39">
        <v>20</v>
      </c>
      <c r="DM349" s="39">
        <v>40</v>
      </c>
      <c r="DN349" s="39">
        <v>70</v>
      </c>
      <c r="DO349" s="39">
        <v>220</v>
      </c>
      <c r="DP349" s="39">
        <v>310</v>
      </c>
      <c r="DQ349" s="39">
        <v>310</v>
      </c>
      <c r="DR349" s="39">
        <v>150</v>
      </c>
      <c r="DS349" s="39">
        <v>10</v>
      </c>
      <c r="DT349" s="39" t="s">
        <v>334</v>
      </c>
      <c r="DU349" s="39">
        <v>1130</v>
      </c>
      <c r="DV349" s="39">
        <v>10</v>
      </c>
      <c r="DW349" s="39">
        <v>30</v>
      </c>
      <c r="DX349" s="39">
        <v>70</v>
      </c>
      <c r="DY349" s="39">
        <v>220</v>
      </c>
      <c r="DZ349" s="39">
        <v>320</v>
      </c>
      <c r="EA349" s="39">
        <v>320</v>
      </c>
      <c r="EB349" s="39">
        <v>150</v>
      </c>
      <c r="EC349" s="39">
        <v>10</v>
      </c>
      <c r="ED349" s="39" t="s">
        <v>334</v>
      </c>
      <c r="EE349" s="39">
        <v>1110</v>
      </c>
      <c r="EF349" s="39">
        <v>10</v>
      </c>
      <c r="EG349" s="39">
        <v>30</v>
      </c>
      <c r="EH349" s="39">
        <v>70</v>
      </c>
      <c r="EI349" s="39">
        <v>220</v>
      </c>
      <c r="EJ349" s="39">
        <v>320</v>
      </c>
      <c r="EK349" s="39">
        <v>310</v>
      </c>
      <c r="EL349" s="39">
        <v>150</v>
      </c>
      <c r="EM349" s="39">
        <v>10</v>
      </c>
      <c r="EN349" s="39" t="s">
        <v>334</v>
      </c>
      <c r="EO349" s="39">
        <v>1130</v>
      </c>
      <c r="EP349" s="39">
        <v>10</v>
      </c>
      <c r="EQ349" s="39">
        <v>30</v>
      </c>
      <c r="ER349" s="39">
        <v>80</v>
      </c>
      <c r="ES349" s="39">
        <v>230</v>
      </c>
      <c r="ET349" s="39">
        <v>330</v>
      </c>
      <c r="EU349" s="39">
        <v>300</v>
      </c>
      <c r="EV349" s="39">
        <v>150</v>
      </c>
      <c r="EW349" s="39">
        <v>10</v>
      </c>
      <c r="EX349" s="39" t="s">
        <v>334</v>
      </c>
      <c r="EY349" s="39">
        <v>1140</v>
      </c>
      <c r="EZ349" s="39">
        <v>10</v>
      </c>
      <c r="FA349" s="39">
        <v>30</v>
      </c>
      <c r="FB349" s="39">
        <v>80</v>
      </c>
      <c r="FC349" s="39">
        <v>240</v>
      </c>
      <c r="FD349" s="39">
        <v>340</v>
      </c>
      <c r="FE349" s="39">
        <v>310</v>
      </c>
      <c r="FF349" s="39">
        <v>150</v>
      </c>
      <c r="FG349" s="39">
        <v>10</v>
      </c>
      <c r="FH349" s="39" t="s">
        <v>334</v>
      </c>
      <c r="FI349" s="39">
        <v>1170</v>
      </c>
      <c r="FJ349" s="39">
        <v>10</v>
      </c>
      <c r="FK349" s="39">
        <v>30</v>
      </c>
      <c r="FL349" s="39">
        <v>90</v>
      </c>
      <c r="FM349" s="39">
        <v>250</v>
      </c>
      <c r="FN349" s="39">
        <v>330</v>
      </c>
      <c r="FO349" s="39">
        <v>310</v>
      </c>
      <c r="FP349" s="39">
        <v>150</v>
      </c>
      <c r="FQ349" s="39">
        <v>10</v>
      </c>
      <c r="FR349" s="39" t="s">
        <v>334</v>
      </c>
      <c r="FS349" s="39">
        <v>1170</v>
      </c>
      <c r="FT349" s="39">
        <v>10</v>
      </c>
      <c r="FU349" s="39">
        <v>30</v>
      </c>
      <c r="FV349" s="39">
        <v>80</v>
      </c>
      <c r="FW349" s="39">
        <v>250</v>
      </c>
      <c r="FX349" s="39">
        <v>330</v>
      </c>
      <c r="FY349" s="39">
        <v>310</v>
      </c>
      <c r="FZ349" s="39">
        <v>150</v>
      </c>
      <c r="GA349" s="39">
        <v>10</v>
      </c>
      <c r="GB349" s="39" t="s">
        <v>334</v>
      </c>
      <c r="GC349" s="39">
        <v>1170</v>
      </c>
      <c r="GD349" s="39">
        <v>10</v>
      </c>
      <c r="GE349" s="39">
        <v>30</v>
      </c>
      <c r="GF349" s="39">
        <v>90</v>
      </c>
      <c r="GG349" s="39">
        <v>250</v>
      </c>
      <c r="GH349" s="39">
        <v>330</v>
      </c>
      <c r="GI349" s="39">
        <v>310</v>
      </c>
      <c r="GJ349" s="39">
        <v>150</v>
      </c>
      <c r="GK349" s="39">
        <v>10</v>
      </c>
      <c r="GL349" s="39" t="s">
        <v>334</v>
      </c>
      <c r="GM349" s="39">
        <v>1180</v>
      </c>
      <c r="GN349" s="39">
        <v>10</v>
      </c>
      <c r="GO349" s="39">
        <v>30</v>
      </c>
      <c r="GP349" s="39">
        <v>90</v>
      </c>
      <c r="GQ349" s="39">
        <v>250</v>
      </c>
      <c r="GR349" s="39">
        <v>340</v>
      </c>
      <c r="GS349" s="39">
        <v>310</v>
      </c>
      <c r="GT349" s="39">
        <v>150</v>
      </c>
      <c r="GU349" s="39">
        <v>10</v>
      </c>
      <c r="GV349" s="39" t="s">
        <v>334</v>
      </c>
      <c r="GW349" s="39">
        <v>1180</v>
      </c>
      <c r="GX349" s="39">
        <v>10</v>
      </c>
      <c r="GY349" s="39">
        <v>30</v>
      </c>
      <c r="GZ349" s="39">
        <v>90</v>
      </c>
      <c r="HA349" s="39">
        <v>250</v>
      </c>
      <c r="HB349" s="39">
        <v>340</v>
      </c>
      <c r="HC349" s="39">
        <v>300</v>
      </c>
      <c r="HD349" s="39">
        <v>150</v>
      </c>
      <c r="HE349" s="39">
        <v>10</v>
      </c>
      <c r="HF349" s="39" t="s">
        <v>334</v>
      </c>
      <c r="HG349" s="39">
        <v>1190</v>
      </c>
      <c r="HH349" s="39">
        <v>20</v>
      </c>
      <c r="HI349" s="39">
        <v>30</v>
      </c>
      <c r="HJ349" s="39">
        <v>90</v>
      </c>
      <c r="HK349" s="39">
        <v>260</v>
      </c>
      <c r="HL349" s="39">
        <v>340</v>
      </c>
      <c r="HM349" s="39">
        <v>300</v>
      </c>
      <c r="HN349" s="39">
        <v>150</v>
      </c>
      <c r="HO349" s="39">
        <v>10</v>
      </c>
      <c r="HP349" s="39" t="s">
        <v>334</v>
      </c>
      <c r="HQ349" s="39">
        <v>1200</v>
      </c>
      <c r="HR349" s="39">
        <v>20</v>
      </c>
      <c r="HS349" s="39">
        <v>40</v>
      </c>
      <c r="HT349" s="39">
        <v>90</v>
      </c>
      <c r="HU349" s="39">
        <v>260</v>
      </c>
      <c r="HV349" s="39">
        <v>340</v>
      </c>
      <c r="HW349" s="39">
        <v>300</v>
      </c>
      <c r="HX349" s="39">
        <v>150</v>
      </c>
      <c r="HY349" s="39">
        <v>10</v>
      </c>
      <c r="HZ349" s="39" t="s">
        <v>334</v>
      </c>
      <c r="IA349" s="39">
        <v>1200</v>
      </c>
      <c r="IB349" s="39">
        <v>20</v>
      </c>
      <c r="IC349" s="39">
        <v>40</v>
      </c>
      <c r="ID349" s="39">
        <v>90</v>
      </c>
      <c r="IE349" s="39">
        <v>260</v>
      </c>
      <c r="IF349" s="39">
        <v>340</v>
      </c>
      <c r="IG349" s="39">
        <v>300</v>
      </c>
      <c r="IH349" s="39">
        <v>150</v>
      </c>
      <c r="II349" s="39">
        <v>10</v>
      </c>
      <c r="IJ349" s="39" t="s">
        <v>334</v>
      </c>
      <c r="IK349" s="39">
        <v>1210</v>
      </c>
      <c r="IL349" s="39">
        <v>20</v>
      </c>
      <c r="IM349" s="39">
        <v>40</v>
      </c>
      <c r="IN349" s="39">
        <v>90</v>
      </c>
      <c r="IO349" s="39">
        <v>260</v>
      </c>
      <c r="IP349" s="39">
        <v>340</v>
      </c>
      <c r="IQ349" s="39">
        <v>300</v>
      </c>
      <c r="IR349" s="39">
        <v>150</v>
      </c>
      <c r="IS349" s="39">
        <v>10</v>
      </c>
      <c r="IT349" s="39" t="s">
        <v>334</v>
      </c>
      <c r="IU349" s="39">
        <v>1200</v>
      </c>
      <c r="IV349" s="39">
        <v>20</v>
      </c>
      <c r="IW349" s="39">
        <v>40</v>
      </c>
      <c r="IX349" s="39">
        <v>90</v>
      </c>
      <c r="IY349" s="39">
        <v>270</v>
      </c>
      <c r="IZ349" s="39">
        <v>340</v>
      </c>
      <c r="JA349" s="39">
        <v>300</v>
      </c>
      <c r="JB349" s="39">
        <v>140</v>
      </c>
      <c r="JC349" s="39">
        <v>10</v>
      </c>
      <c r="JD349" s="39" t="s">
        <v>334</v>
      </c>
      <c r="JE349" s="39">
        <v>1200</v>
      </c>
      <c r="JF349" s="39">
        <v>20</v>
      </c>
      <c r="JG349" s="39">
        <v>30</v>
      </c>
      <c r="JH349" s="39">
        <v>90</v>
      </c>
      <c r="JI349" s="39">
        <v>260</v>
      </c>
      <c r="JJ349" s="39">
        <v>340</v>
      </c>
      <c r="JK349" s="39">
        <v>300</v>
      </c>
      <c r="JL349" s="39">
        <v>140</v>
      </c>
      <c r="JM349" s="39">
        <v>10</v>
      </c>
      <c r="JN349" s="39" t="s">
        <v>334</v>
      </c>
      <c r="JO349" s="39">
        <v>1190</v>
      </c>
      <c r="JP349" s="39">
        <v>20</v>
      </c>
      <c r="JQ349" s="39">
        <v>30</v>
      </c>
      <c r="JR349" s="39">
        <v>90</v>
      </c>
      <c r="JS349" s="39">
        <v>270</v>
      </c>
      <c r="JT349" s="39">
        <v>340</v>
      </c>
      <c r="JU349" s="39">
        <v>290</v>
      </c>
      <c r="JV349" s="39">
        <v>140</v>
      </c>
      <c r="JW349" s="39">
        <v>10</v>
      </c>
      <c r="JX349" s="39" t="s">
        <v>334</v>
      </c>
      <c r="JY349" s="39">
        <v>1180</v>
      </c>
      <c r="JZ349" s="39">
        <v>10</v>
      </c>
      <c r="KA349" s="39">
        <v>30</v>
      </c>
      <c r="KB349" s="39">
        <v>90</v>
      </c>
      <c r="KC349" s="39">
        <v>260</v>
      </c>
      <c r="KD349" s="39">
        <v>330</v>
      </c>
      <c r="KE349" s="39">
        <v>280</v>
      </c>
      <c r="KF349" s="39">
        <v>140</v>
      </c>
      <c r="KG349" s="39">
        <v>10</v>
      </c>
      <c r="KH349" s="39" t="s">
        <v>334</v>
      </c>
      <c r="KI349" s="39">
        <v>1160</v>
      </c>
      <c r="KJ349" s="39">
        <v>10</v>
      </c>
      <c r="KK349" s="39">
        <v>30</v>
      </c>
      <c r="KL349" s="39">
        <v>90</v>
      </c>
      <c r="KM349" s="39">
        <v>260</v>
      </c>
      <c r="KN349" s="39">
        <v>330</v>
      </c>
      <c r="KO349" s="39">
        <v>280</v>
      </c>
      <c r="KP349" s="39">
        <v>130</v>
      </c>
      <c r="KQ349" s="39">
        <v>10</v>
      </c>
      <c r="KR349" s="39" t="s">
        <v>334</v>
      </c>
      <c r="KS349" s="39">
        <v>1140</v>
      </c>
      <c r="KT349" s="39">
        <v>10</v>
      </c>
      <c r="KU349" s="39">
        <v>30</v>
      </c>
      <c r="KV349" s="39">
        <v>90</v>
      </c>
      <c r="KW349" s="39">
        <v>270</v>
      </c>
      <c r="KX349" s="39">
        <v>330</v>
      </c>
      <c r="KY349" s="39">
        <v>270</v>
      </c>
      <c r="KZ349" s="39">
        <v>130</v>
      </c>
      <c r="LA349" s="39">
        <v>10</v>
      </c>
      <c r="LB349" s="39" t="s">
        <v>334</v>
      </c>
      <c r="LC349" s="39">
        <v>1150</v>
      </c>
      <c r="LD349" t="str">
        <f>INDEX(Lookup!$F$2:$F$375, MATCH(D349,Lookup!$A$2:$A$375,0))</f>
        <v>:</v>
      </c>
    </row>
    <row r="350" spans="2:316" ht="15" x14ac:dyDescent="0.25">
      <c r="B350" s="1" t="s">
        <v>342</v>
      </c>
      <c r="C350" s="42">
        <v>121</v>
      </c>
      <c r="D350" s="42" t="s">
        <v>1027</v>
      </c>
      <c r="E350" s="37" t="s">
        <v>1028</v>
      </c>
      <c r="F350" s="38">
        <v>10280</v>
      </c>
      <c r="G350" s="38">
        <v>15030</v>
      </c>
      <c r="H350" s="38">
        <v>17730</v>
      </c>
      <c r="I350" s="38">
        <v>12980</v>
      </c>
      <c r="J350" s="38">
        <v>9590</v>
      </c>
      <c r="K350" s="38">
        <v>5310</v>
      </c>
      <c r="L350" s="38">
        <v>3310</v>
      </c>
      <c r="M350" s="38">
        <v>340</v>
      </c>
      <c r="N350" s="38" t="s">
        <v>334</v>
      </c>
      <c r="O350" s="39">
        <v>74570</v>
      </c>
      <c r="P350" s="39">
        <v>10630</v>
      </c>
      <c r="Q350" s="39">
        <v>15470</v>
      </c>
      <c r="R350" s="39">
        <v>17660</v>
      </c>
      <c r="S350" s="39">
        <v>13180</v>
      </c>
      <c r="T350" s="39">
        <v>9560</v>
      </c>
      <c r="U350" s="39">
        <v>5240</v>
      </c>
      <c r="V350" s="39">
        <v>3220</v>
      </c>
      <c r="W350" s="39">
        <v>320</v>
      </c>
      <c r="X350" s="39" t="s">
        <v>334</v>
      </c>
      <c r="Y350" s="39">
        <v>75270</v>
      </c>
      <c r="Z350" s="39">
        <v>11000</v>
      </c>
      <c r="AA350" s="39">
        <v>16190</v>
      </c>
      <c r="AB350" s="39">
        <v>17480</v>
      </c>
      <c r="AC350" s="39">
        <v>13420</v>
      </c>
      <c r="AD350" s="39">
        <v>9630</v>
      </c>
      <c r="AE350" s="39">
        <v>5040</v>
      </c>
      <c r="AF350" s="39">
        <v>2960</v>
      </c>
      <c r="AG350" s="39">
        <v>260</v>
      </c>
      <c r="AH350" s="39" t="s">
        <v>334</v>
      </c>
      <c r="AI350" s="39">
        <v>75990</v>
      </c>
      <c r="AJ350" s="39">
        <v>11110</v>
      </c>
      <c r="AK350" s="39">
        <v>16500</v>
      </c>
      <c r="AL350" s="39">
        <v>17710</v>
      </c>
      <c r="AM350" s="39">
        <v>13560</v>
      </c>
      <c r="AN350" s="39">
        <v>9800</v>
      </c>
      <c r="AO350" s="39">
        <v>5040</v>
      </c>
      <c r="AP350" s="39">
        <v>2860</v>
      </c>
      <c r="AQ350" s="39">
        <v>250</v>
      </c>
      <c r="AR350" s="39" t="s">
        <v>334</v>
      </c>
      <c r="AS350" s="39">
        <v>76810</v>
      </c>
      <c r="AT350" s="39">
        <v>11220</v>
      </c>
      <c r="AU350" s="39">
        <v>16690</v>
      </c>
      <c r="AV350" s="39">
        <v>17900</v>
      </c>
      <c r="AW350" s="39">
        <v>13640</v>
      </c>
      <c r="AX350" s="39">
        <v>9930</v>
      </c>
      <c r="AY350" s="39">
        <v>5070</v>
      </c>
      <c r="AZ350" s="39">
        <v>2850</v>
      </c>
      <c r="BA350" s="39">
        <v>250</v>
      </c>
      <c r="BB350" s="39" t="s">
        <v>334</v>
      </c>
      <c r="BC350" s="39">
        <v>77550</v>
      </c>
      <c r="BD350" s="39">
        <v>11270</v>
      </c>
      <c r="BE350" s="39">
        <v>16850</v>
      </c>
      <c r="BF350" s="39">
        <v>18100</v>
      </c>
      <c r="BG350" s="39">
        <v>13770</v>
      </c>
      <c r="BH350" s="39">
        <v>10020</v>
      </c>
      <c r="BI350" s="39">
        <v>5140</v>
      </c>
      <c r="BJ350" s="39">
        <v>2870</v>
      </c>
      <c r="BK350" s="39">
        <v>240</v>
      </c>
      <c r="BL350" s="39" t="s">
        <v>334</v>
      </c>
      <c r="BM350" s="39">
        <v>78260</v>
      </c>
      <c r="BN350" s="39">
        <v>11260</v>
      </c>
      <c r="BO350" s="39">
        <v>16940</v>
      </c>
      <c r="BP350" s="39">
        <v>18280</v>
      </c>
      <c r="BQ350" s="39">
        <v>13910</v>
      </c>
      <c r="BR350" s="39">
        <v>10130</v>
      </c>
      <c r="BS350" s="39">
        <v>5220</v>
      </c>
      <c r="BT350" s="39">
        <v>2910</v>
      </c>
      <c r="BU350" s="39">
        <v>250</v>
      </c>
      <c r="BV350" s="39" t="s">
        <v>334</v>
      </c>
      <c r="BW350" s="39">
        <v>78900</v>
      </c>
      <c r="BX350" s="39">
        <v>11330</v>
      </c>
      <c r="BY350" s="39">
        <v>17070</v>
      </c>
      <c r="BZ350" s="39">
        <v>18460</v>
      </c>
      <c r="CA350" s="39">
        <v>14020</v>
      </c>
      <c r="CB350" s="39">
        <v>10310</v>
      </c>
      <c r="CC350" s="39">
        <v>5280</v>
      </c>
      <c r="CD350" s="39">
        <v>2950</v>
      </c>
      <c r="CE350" s="39">
        <v>250</v>
      </c>
      <c r="CF350" s="39" t="s">
        <v>334</v>
      </c>
      <c r="CG350" s="39">
        <v>79650</v>
      </c>
      <c r="CH350" s="39">
        <v>11350</v>
      </c>
      <c r="CI350" s="39">
        <v>17220</v>
      </c>
      <c r="CJ350" s="39">
        <v>18630</v>
      </c>
      <c r="CK350" s="39">
        <v>14150</v>
      </c>
      <c r="CL350" s="39">
        <v>10500</v>
      </c>
      <c r="CM350" s="39">
        <v>5400</v>
      </c>
      <c r="CN350" s="39">
        <v>3010</v>
      </c>
      <c r="CO350" s="39">
        <v>250</v>
      </c>
      <c r="CP350" s="39" t="s">
        <v>334</v>
      </c>
      <c r="CQ350" s="39">
        <v>80500</v>
      </c>
      <c r="CR350" s="39">
        <v>11440</v>
      </c>
      <c r="CS350" s="39">
        <v>17360</v>
      </c>
      <c r="CT350" s="39">
        <v>18800</v>
      </c>
      <c r="CU350" s="39">
        <v>14310</v>
      </c>
      <c r="CV350" s="39">
        <v>10660</v>
      </c>
      <c r="CW350" s="39">
        <v>5500</v>
      </c>
      <c r="CX350" s="39">
        <v>3060</v>
      </c>
      <c r="CY350" s="39">
        <v>250</v>
      </c>
      <c r="CZ350" s="39" t="s">
        <v>334</v>
      </c>
      <c r="DA350" s="39">
        <v>81380</v>
      </c>
      <c r="DB350" s="39">
        <v>11510</v>
      </c>
      <c r="DC350" s="39">
        <v>17730</v>
      </c>
      <c r="DD350" s="39">
        <v>18870</v>
      </c>
      <c r="DE350" s="39">
        <v>14480</v>
      </c>
      <c r="DF350" s="39">
        <v>10850</v>
      </c>
      <c r="DG350" s="39">
        <v>5640</v>
      </c>
      <c r="DH350" s="39">
        <v>3090</v>
      </c>
      <c r="DI350" s="39">
        <v>240</v>
      </c>
      <c r="DJ350" s="39" t="s">
        <v>334</v>
      </c>
      <c r="DK350" s="39">
        <v>82410</v>
      </c>
      <c r="DL350" s="39">
        <v>11600</v>
      </c>
      <c r="DM350" s="39">
        <v>18000</v>
      </c>
      <c r="DN350" s="39">
        <v>19100</v>
      </c>
      <c r="DO350" s="39">
        <v>14720</v>
      </c>
      <c r="DP350" s="39">
        <v>10940</v>
      </c>
      <c r="DQ350" s="39">
        <v>5720</v>
      </c>
      <c r="DR350" s="39">
        <v>3110</v>
      </c>
      <c r="DS350" s="39">
        <v>240</v>
      </c>
      <c r="DT350" s="39" t="s">
        <v>334</v>
      </c>
      <c r="DU350" s="39">
        <v>83420</v>
      </c>
      <c r="DV350" s="39">
        <v>11680</v>
      </c>
      <c r="DW350" s="39">
        <v>18210</v>
      </c>
      <c r="DX350" s="39">
        <v>19420</v>
      </c>
      <c r="DY350" s="39">
        <v>14960</v>
      </c>
      <c r="DZ350" s="39">
        <v>11080</v>
      </c>
      <c r="EA350" s="39">
        <v>5780</v>
      </c>
      <c r="EB350" s="39">
        <v>3120</v>
      </c>
      <c r="EC350" s="39">
        <v>240</v>
      </c>
      <c r="ED350" s="39" t="s">
        <v>334</v>
      </c>
      <c r="EE350" s="39">
        <v>84490</v>
      </c>
      <c r="EF350" s="39">
        <v>11740</v>
      </c>
      <c r="EG350" s="39">
        <v>18510</v>
      </c>
      <c r="EH350" s="39">
        <v>19720</v>
      </c>
      <c r="EI350" s="39">
        <v>15160</v>
      </c>
      <c r="EJ350" s="39">
        <v>11250</v>
      </c>
      <c r="EK350" s="39">
        <v>5810</v>
      </c>
      <c r="EL350" s="39">
        <v>3150</v>
      </c>
      <c r="EM350" s="39">
        <v>240</v>
      </c>
      <c r="EN350" s="39" t="s">
        <v>334</v>
      </c>
      <c r="EO350" s="39">
        <v>85580</v>
      </c>
      <c r="EP350" s="39">
        <v>11870</v>
      </c>
      <c r="EQ350" s="39">
        <v>18890</v>
      </c>
      <c r="ER350" s="39">
        <v>20020</v>
      </c>
      <c r="ES350" s="39">
        <v>15340</v>
      </c>
      <c r="ET350" s="39">
        <v>11410</v>
      </c>
      <c r="EU350" s="39">
        <v>5850</v>
      </c>
      <c r="EV350" s="39">
        <v>3190</v>
      </c>
      <c r="EW350" s="39">
        <v>250</v>
      </c>
      <c r="EX350" s="39" t="s">
        <v>334</v>
      </c>
      <c r="EY350" s="39">
        <v>86800</v>
      </c>
      <c r="EZ350" s="39">
        <v>12030</v>
      </c>
      <c r="FA350" s="39">
        <v>19270</v>
      </c>
      <c r="FB350" s="39">
        <v>20260</v>
      </c>
      <c r="FC350" s="39">
        <v>15610</v>
      </c>
      <c r="FD350" s="39">
        <v>11590</v>
      </c>
      <c r="FE350" s="39">
        <v>5920</v>
      </c>
      <c r="FF350" s="39">
        <v>3190</v>
      </c>
      <c r="FG350" s="39">
        <v>250</v>
      </c>
      <c r="FH350" s="39" t="s">
        <v>334</v>
      </c>
      <c r="FI350" s="39">
        <v>88120</v>
      </c>
      <c r="FJ350" s="39">
        <v>12230</v>
      </c>
      <c r="FK350" s="39">
        <v>19550</v>
      </c>
      <c r="FL350" s="39">
        <v>20570</v>
      </c>
      <c r="FM350" s="39">
        <v>15870</v>
      </c>
      <c r="FN350" s="39">
        <v>11700</v>
      </c>
      <c r="FO350" s="39">
        <v>5990</v>
      </c>
      <c r="FP350" s="39">
        <v>3210</v>
      </c>
      <c r="FQ350" s="39">
        <v>250</v>
      </c>
      <c r="FR350" s="39" t="s">
        <v>334</v>
      </c>
      <c r="FS350" s="39">
        <v>89360</v>
      </c>
      <c r="FT350" s="39">
        <v>12380</v>
      </c>
      <c r="FU350" s="39">
        <v>19820</v>
      </c>
      <c r="FV350" s="39">
        <v>20920</v>
      </c>
      <c r="FW350" s="39">
        <v>16000</v>
      </c>
      <c r="FX350" s="39">
        <v>11850</v>
      </c>
      <c r="FY350" s="39">
        <v>6040</v>
      </c>
      <c r="FZ350" s="39">
        <v>3210</v>
      </c>
      <c r="GA350" s="39">
        <v>250</v>
      </c>
      <c r="GB350" s="39" t="s">
        <v>334</v>
      </c>
      <c r="GC350" s="39">
        <v>90460</v>
      </c>
      <c r="GD350" s="39">
        <v>12490</v>
      </c>
      <c r="GE350" s="39">
        <v>19950</v>
      </c>
      <c r="GF350" s="39">
        <v>21150</v>
      </c>
      <c r="GG350" s="39">
        <v>16160</v>
      </c>
      <c r="GH350" s="39">
        <v>11950</v>
      </c>
      <c r="GI350" s="39">
        <v>6070</v>
      </c>
      <c r="GJ350" s="39">
        <v>3210</v>
      </c>
      <c r="GK350" s="39">
        <v>260</v>
      </c>
      <c r="GL350" s="39" t="s">
        <v>334</v>
      </c>
      <c r="GM350" s="39">
        <v>91230</v>
      </c>
      <c r="GN350" s="39">
        <v>12560</v>
      </c>
      <c r="GO350" s="39">
        <v>20040</v>
      </c>
      <c r="GP350" s="39">
        <v>21310</v>
      </c>
      <c r="GQ350" s="39">
        <v>16320</v>
      </c>
      <c r="GR350" s="39">
        <v>12020</v>
      </c>
      <c r="GS350" s="39">
        <v>6100</v>
      </c>
      <c r="GT350" s="39">
        <v>3210</v>
      </c>
      <c r="GU350" s="39">
        <v>260</v>
      </c>
      <c r="GV350" s="39" t="s">
        <v>334</v>
      </c>
      <c r="GW350" s="39">
        <v>91820</v>
      </c>
      <c r="GX350" s="39">
        <v>12610</v>
      </c>
      <c r="GY350" s="39">
        <v>20180</v>
      </c>
      <c r="GZ350" s="39">
        <v>21550</v>
      </c>
      <c r="HA350" s="39">
        <v>16420</v>
      </c>
      <c r="HB350" s="39">
        <v>12080</v>
      </c>
      <c r="HC350" s="39">
        <v>6140</v>
      </c>
      <c r="HD350" s="39">
        <v>3220</v>
      </c>
      <c r="HE350" s="39">
        <v>260</v>
      </c>
      <c r="HF350" s="39" t="s">
        <v>334</v>
      </c>
      <c r="HG350" s="39">
        <v>92450</v>
      </c>
      <c r="HH350" s="39">
        <v>12630</v>
      </c>
      <c r="HI350" s="39">
        <v>20290</v>
      </c>
      <c r="HJ350" s="39">
        <v>21810</v>
      </c>
      <c r="HK350" s="39">
        <v>16570</v>
      </c>
      <c r="HL350" s="39">
        <v>12130</v>
      </c>
      <c r="HM350" s="39">
        <v>6180</v>
      </c>
      <c r="HN350" s="39">
        <v>3240</v>
      </c>
      <c r="HO350" s="39">
        <v>270</v>
      </c>
      <c r="HP350" s="39" t="s">
        <v>334</v>
      </c>
      <c r="HQ350" s="39">
        <v>93100</v>
      </c>
      <c r="HR350" s="39">
        <v>12750</v>
      </c>
      <c r="HS350" s="39">
        <v>20420</v>
      </c>
      <c r="HT350" s="39">
        <v>21980</v>
      </c>
      <c r="HU350" s="39">
        <v>16730</v>
      </c>
      <c r="HV350" s="39">
        <v>12200</v>
      </c>
      <c r="HW350" s="39">
        <v>6220</v>
      </c>
      <c r="HX350" s="39">
        <v>3240</v>
      </c>
      <c r="HY350" s="39">
        <v>280</v>
      </c>
      <c r="HZ350" s="39" t="s">
        <v>334</v>
      </c>
      <c r="IA350" s="39">
        <v>93820</v>
      </c>
      <c r="IB350" s="39">
        <v>13040</v>
      </c>
      <c r="IC350" s="39">
        <v>20530</v>
      </c>
      <c r="ID350" s="39">
        <v>22180</v>
      </c>
      <c r="IE350" s="39">
        <v>16840</v>
      </c>
      <c r="IF350" s="39">
        <v>12280</v>
      </c>
      <c r="IG350" s="39">
        <v>6250</v>
      </c>
      <c r="IH350" s="39">
        <v>3250</v>
      </c>
      <c r="II350" s="39">
        <v>280</v>
      </c>
      <c r="IJ350" s="39" t="s">
        <v>334</v>
      </c>
      <c r="IK350" s="39">
        <v>94640</v>
      </c>
      <c r="IL350" s="39">
        <v>13210</v>
      </c>
      <c r="IM350" s="39">
        <v>20710</v>
      </c>
      <c r="IN350" s="39">
        <v>22370</v>
      </c>
      <c r="IO350" s="39">
        <v>16930</v>
      </c>
      <c r="IP350" s="39">
        <v>12380</v>
      </c>
      <c r="IQ350" s="39">
        <v>6250</v>
      </c>
      <c r="IR350" s="39">
        <v>3270</v>
      </c>
      <c r="IS350" s="39">
        <v>270</v>
      </c>
      <c r="IT350" s="39" t="s">
        <v>334</v>
      </c>
      <c r="IU350" s="39">
        <v>95400</v>
      </c>
      <c r="IV350" s="39">
        <v>13290</v>
      </c>
      <c r="IW350" s="39">
        <v>20900</v>
      </c>
      <c r="IX350" s="39">
        <v>22570</v>
      </c>
      <c r="IY350" s="39">
        <v>17070</v>
      </c>
      <c r="IZ350" s="39">
        <v>12480</v>
      </c>
      <c r="JA350" s="39">
        <v>6270</v>
      </c>
      <c r="JB350" s="39">
        <v>3280</v>
      </c>
      <c r="JC350" s="39">
        <v>270</v>
      </c>
      <c r="JD350" s="39" t="s">
        <v>334</v>
      </c>
      <c r="JE350" s="39">
        <v>96130</v>
      </c>
      <c r="JF350" s="39">
        <v>13390</v>
      </c>
      <c r="JG350" s="39">
        <v>21070</v>
      </c>
      <c r="JH350" s="39">
        <v>22720</v>
      </c>
      <c r="JI350" s="39">
        <v>17180</v>
      </c>
      <c r="JJ350" s="39">
        <v>12570</v>
      </c>
      <c r="JK350" s="39">
        <v>6320</v>
      </c>
      <c r="JL350" s="39">
        <v>3300</v>
      </c>
      <c r="JM350" s="39">
        <v>280</v>
      </c>
      <c r="JN350" s="39" t="s">
        <v>334</v>
      </c>
      <c r="JO350" s="39">
        <v>96820</v>
      </c>
      <c r="JP350" s="39">
        <v>13520</v>
      </c>
      <c r="JQ350" s="39">
        <v>21200</v>
      </c>
      <c r="JR350" s="39">
        <v>22840</v>
      </c>
      <c r="JS350" s="39">
        <v>17320</v>
      </c>
      <c r="JT350" s="39">
        <v>12640</v>
      </c>
      <c r="JU350" s="39">
        <v>6410</v>
      </c>
      <c r="JV350" s="39">
        <v>3330</v>
      </c>
      <c r="JW350" s="39">
        <v>280</v>
      </c>
      <c r="JX350" s="39" t="s">
        <v>334</v>
      </c>
      <c r="JY350" s="39">
        <v>97530</v>
      </c>
      <c r="JZ350" s="39">
        <v>13660</v>
      </c>
      <c r="KA350" s="39">
        <v>21360</v>
      </c>
      <c r="KB350" s="39">
        <v>22950</v>
      </c>
      <c r="KC350" s="39">
        <v>17470</v>
      </c>
      <c r="KD350" s="39">
        <v>12730</v>
      </c>
      <c r="KE350" s="39">
        <v>6510</v>
      </c>
      <c r="KF350" s="39">
        <v>3330</v>
      </c>
      <c r="KG350" s="39">
        <v>280</v>
      </c>
      <c r="KH350" s="39" t="s">
        <v>334</v>
      </c>
      <c r="KI350" s="39">
        <v>98280</v>
      </c>
      <c r="KJ350" s="39">
        <v>13850</v>
      </c>
      <c r="KK350" s="39">
        <v>21550</v>
      </c>
      <c r="KL350" s="39">
        <v>23100</v>
      </c>
      <c r="KM350" s="39">
        <v>17620</v>
      </c>
      <c r="KN350" s="39">
        <v>12960</v>
      </c>
      <c r="KO350" s="39">
        <v>6670</v>
      </c>
      <c r="KP350" s="39">
        <v>3350</v>
      </c>
      <c r="KQ350" s="39">
        <v>280</v>
      </c>
      <c r="KR350" s="39" t="s">
        <v>334</v>
      </c>
      <c r="KS350" s="39">
        <v>99380</v>
      </c>
      <c r="KT350" s="39">
        <v>13890</v>
      </c>
      <c r="KU350" s="39">
        <v>21760</v>
      </c>
      <c r="KV350" s="39">
        <v>23340</v>
      </c>
      <c r="KW350" s="39">
        <v>17800</v>
      </c>
      <c r="KX350" s="39">
        <v>13160</v>
      </c>
      <c r="KY350" s="39">
        <v>6790</v>
      </c>
      <c r="KZ350" s="39">
        <v>3400</v>
      </c>
      <c r="LA350" s="39">
        <v>280</v>
      </c>
      <c r="LB350" s="39" t="s">
        <v>334</v>
      </c>
      <c r="LC350" s="39">
        <v>100410</v>
      </c>
      <c r="LD350" t="str">
        <f>INDEX(Lookup!$F$2:$F$375, MATCH(D350,Lookup!$A$2:$A$375,0))</f>
        <v>:</v>
      </c>
    </row>
    <row r="351" spans="2:316" ht="15" x14ac:dyDescent="0.25">
      <c r="B351" s="1" t="s">
        <v>342</v>
      </c>
      <c r="C351" s="42">
        <v>1160</v>
      </c>
      <c r="D351" s="42" t="s">
        <v>1029</v>
      </c>
      <c r="E351" s="37" t="s">
        <v>1030</v>
      </c>
      <c r="F351" s="38">
        <v>40470</v>
      </c>
      <c r="G351" s="38">
        <v>27600</v>
      </c>
      <c r="H351" s="38">
        <v>20800</v>
      </c>
      <c r="I351" s="38">
        <v>7610</v>
      </c>
      <c r="J351" s="38">
        <v>3850</v>
      </c>
      <c r="K351" s="38">
        <v>1540</v>
      </c>
      <c r="L351" s="38">
        <v>510</v>
      </c>
      <c r="M351" s="38">
        <v>30</v>
      </c>
      <c r="N351" s="38" t="s">
        <v>334</v>
      </c>
      <c r="O351" s="39">
        <v>102420</v>
      </c>
      <c r="P351" s="39">
        <v>41050</v>
      </c>
      <c r="Q351" s="39">
        <v>27850</v>
      </c>
      <c r="R351" s="39">
        <v>20620</v>
      </c>
      <c r="S351" s="39">
        <v>7620</v>
      </c>
      <c r="T351" s="39">
        <v>3790</v>
      </c>
      <c r="U351" s="39">
        <v>1490</v>
      </c>
      <c r="V351" s="39">
        <v>480</v>
      </c>
      <c r="W351" s="39">
        <v>40</v>
      </c>
      <c r="X351" s="39" t="s">
        <v>334</v>
      </c>
      <c r="Y351" s="39">
        <v>102930</v>
      </c>
      <c r="Z351" s="39">
        <v>42160</v>
      </c>
      <c r="AA351" s="39">
        <v>28150</v>
      </c>
      <c r="AB351" s="39">
        <v>20280</v>
      </c>
      <c r="AC351" s="39">
        <v>7590</v>
      </c>
      <c r="AD351" s="39">
        <v>3690</v>
      </c>
      <c r="AE351" s="39">
        <v>1440</v>
      </c>
      <c r="AF351" s="39">
        <v>500</v>
      </c>
      <c r="AG351" s="39">
        <v>40</v>
      </c>
      <c r="AH351" s="39" t="s">
        <v>334</v>
      </c>
      <c r="AI351" s="39">
        <v>103850</v>
      </c>
      <c r="AJ351" s="39">
        <v>43010</v>
      </c>
      <c r="AK351" s="39">
        <v>28340</v>
      </c>
      <c r="AL351" s="39">
        <v>20330</v>
      </c>
      <c r="AM351" s="39">
        <v>7650</v>
      </c>
      <c r="AN351" s="39">
        <v>3690</v>
      </c>
      <c r="AO351" s="39">
        <v>1420</v>
      </c>
      <c r="AP351" s="39">
        <v>470</v>
      </c>
      <c r="AQ351" s="39">
        <v>50</v>
      </c>
      <c r="AR351" s="39" t="s">
        <v>334</v>
      </c>
      <c r="AS351" s="39">
        <v>104950</v>
      </c>
      <c r="AT351" s="39">
        <v>43310</v>
      </c>
      <c r="AU351" s="39">
        <v>28530</v>
      </c>
      <c r="AV351" s="39">
        <v>20270</v>
      </c>
      <c r="AW351" s="39">
        <v>7710</v>
      </c>
      <c r="AX351" s="39">
        <v>3680</v>
      </c>
      <c r="AY351" s="39">
        <v>1410</v>
      </c>
      <c r="AZ351" s="39">
        <v>480</v>
      </c>
      <c r="BA351" s="39">
        <v>50</v>
      </c>
      <c r="BB351" s="39" t="s">
        <v>334</v>
      </c>
      <c r="BC351" s="39">
        <v>105430</v>
      </c>
      <c r="BD351" s="39">
        <v>43610</v>
      </c>
      <c r="BE351" s="39">
        <v>28650</v>
      </c>
      <c r="BF351" s="39">
        <v>20260</v>
      </c>
      <c r="BG351" s="39">
        <v>7760</v>
      </c>
      <c r="BH351" s="39">
        <v>3700</v>
      </c>
      <c r="BI351" s="39">
        <v>1410</v>
      </c>
      <c r="BJ351" s="39">
        <v>470</v>
      </c>
      <c r="BK351" s="39">
        <v>50</v>
      </c>
      <c r="BL351" s="39" t="s">
        <v>334</v>
      </c>
      <c r="BM351" s="39">
        <v>105900</v>
      </c>
      <c r="BN351" s="39">
        <v>43930</v>
      </c>
      <c r="BO351" s="39">
        <v>28750</v>
      </c>
      <c r="BP351" s="39">
        <v>20370</v>
      </c>
      <c r="BQ351" s="39">
        <v>7810</v>
      </c>
      <c r="BR351" s="39">
        <v>3770</v>
      </c>
      <c r="BS351" s="39">
        <v>1420</v>
      </c>
      <c r="BT351" s="39">
        <v>490</v>
      </c>
      <c r="BU351" s="39">
        <v>50</v>
      </c>
      <c r="BV351" s="39" t="s">
        <v>334</v>
      </c>
      <c r="BW351" s="39">
        <v>106590</v>
      </c>
      <c r="BX351" s="39">
        <v>44120</v>
      </c>
      <c r="BY351" s="39">
        <v>28800</v>
      </c>
      <c r="BZ351" s="39">
        <v>20410</v>
      </c>
      <c r="CA351" s="39">
        <v>7900</v>
      </c>
      <c r="CB351" s="39">
        <v>3860</v>
      </c>
      <c r="CC351" s="39">
        <v>1470</v>
      </c>
      <c r="CD351" s="39">
        <v>500</v>
      </c>
      <c r="CE351" s="39">
        <v>50</v>
      </c>
      <c r="CF351" s="39" t="s">
        <v>334</v>
      </c>
      <c r="CG351" s="39">
        <v>107120</v>
      </c>
      <c r="CH351" s="39">
        <v>43940</v>
      </c>
      <c r="CI351" s="39">
        <v>28840</v>
      </c>
      <c r="CJ351" s="39">
        <v>20510</v>
      </c>
      <c r="CK351" s="39">
        <v>7980</v>
      </c>
      <c r="CL351" s="39">
        <v>3950</v>
      </c>
      <c r="CM351" s="39">
        <v>1530</v>
      </c>
      <c r="CN351" s="39">
        <v>510</v>
      </c>
      <c r="CO351" s="39">
        <v>60</v>
      </c>
      <c r="CP351" s="39" t="s">
        <v>334</v>
      </c>
      <c r="CQ351" s="39">
        <v>107320</v>
      </c>
      <c r="CR351" s="39">
        <v>43890</v>
      </c>
      <c r="CS351" s="39">
        <v>28950</v>
      </c>
      <c r="CT351" s="39">
        <v>20580</v>
      </c>
      <c r="CU351" s="39">
        <v>8030</v>
      </c>
      <c r="CV351" s="39">
        <v>4030</v>
      </c>
      <c r="CW351" s="39">
        <v>1550</v>
      </c>
      <c r="CX351" s="39">
        <v>510</v>
      </c>
      <c r="CY351" s="39">
        <v>60</v>
      </c>
      <c r="CZ351" s="39" t="s">
        <v>334</v>
      </c>
      <c r="DA351" s="39">
        <v>107600</v>
      </c>
      <c r="DB351" s="39">
        <v>43810</v>
      </c>
      <c r="DC351" s="39">
        <v>29080</v>
      </c>
      <c r="DD351" s="39">
        <v>20620</v>
      </c>
      <c r="DE351" s="39">
        <v>8080</v>
      </c>
      <c r="DF351" s="39">
        <v>4140</v>
      </c>
      <c r="DG351" s="39">
        <v>1570</v>
      </c>
      <c r="DH351" s="39">
        <v>530</v>
      </c>
      <c r="DI351" s="39">
        <v>60</v>
      </c>
      <c r="DJ351" s="39" t="s">
        <v>334</v>
      </c>
      <c r="DK351" s="39">
        <v>107880</v>
      </c>
      <c r="DL351" s="39">
        <v>44010</v>
      </c>
      <c r="DM351" s="39">
        <v>29170</v>
      </c>
      <c r="DN351" s="39">
        <v>20630</v>
      </c>
      <c r="DO351" s="39">
        <v>8190</v>
      </c>
      <c r="DP351" s="39">
        <v>4130</v>
      </c>
      <c r="DQ351" s="39">
        <v>1560</v>
      </c>
      <c r="DR351" s="39">
        <v>540</v>
      </c>
      <c r="DS351" s="39">
        <v>60</v>
      </c>
      <c r="DT351" s="39" t="s">
        <v>334</v>
      </c>
      <c r="DU351" s="39">
        <v>108290</v>
      </c>
      <c r="DV351" s="39">
        <v>44140</v>
      </c>
      <c r="DW351" s="39">
        <v>29200</v>
      </c>
      <c r="DX351" s="39">
        <v>20750</v>
      </c>
      <c r="DY351" s="39">
        <v>8230</v>
      </c>
      <c r="DZ351" s="39">
        <v>4160</v>
      </c>
      <c r="EA351" s="39">
        <v>1570</v>
      </c>
      <c r="EB351" s="39">
        <v>540</v>
      </c>
      <c r="EC351" s="39">
        <v>60</v>
      </c>
      <c r="ED351" s="39" t="s">
        <v>334</v>
      </c>
      <c r="EE351" s="39">
        <v>108640</v>
      </c>
      <c r="EF351" s="39">
        <v>44500</v>
      </c>
      <c r="EG351" s="39">
        <v>29270</v>
      </c>
      <c r="EH351" s="39">
        <v>20940</v>
      </c>
      <c r="EI351" s="39">
        <v>8350</v>
      </c>
      <c r="EJ351" s="39">
        <v>4260</v>
      </c>
      <c r="EK351" s="39">
        <v>1580</v>
      </c>
      <c r="EL351" s="39">
        <v>540</v>
      </c>
      <c r="EM351" s="39">
        <v>60</v>
      </c>
      <c r="EN351" s="39" t="s">
        <v>334</v>
      </c>
      <c r="EO351" s="39">
        <v>109500</v>
      </c>
      <c r="EP351" s="39">
        <v>44950</v>
      </c>
      <c r="EQ351" s="39">
        <v>29610</v>
      </c>
      <c r="ER351" s="39">
        <v>21140</v>
      </c>
      <c r="ES351" s="39">
        <v>8530</v>
      </c>
      <c r="ET351" s="39">
        <v>4390</v>
      </c>
      <c r="EU351" s="39">
        <v>1660</v>
      </c>
      <c r="EV351" s="39">
        <v>550</v>
      </c>
      <c r="EW351" s="39">
        <v>60</v>
      </c>
      <c r="EX351" s="39" t="s">
        <v>334</v>
      </c>
      <c r="EY351" s="39">
        <v>110890</v>
      </c>
      <c r="EZ351" s="39">
        <v>45560</v>
      </c>
      <c r="FA351" s="39">
        <v>29940</v>
      </c>
      <c r="FB351" s="39">
        <v>21350</v>
      </c>
      <c r="FC351" s="39">
        <v>8590</v>
      </c>
      <c r="FD351" s="39">
        <v>4440</v>
      </c>
      <c r="FE351" s="39">
        <v>1670</v>
      </c>
      <c r="FF351" s="39">
        <v>560</v>
      </c>
      <c r="FG351" s="39">
        <v>60</v>
      </c>
      <c r="FH351" s="39" t="s">
        <v>334</v>
      </c>
      <c r="FI351" s="39">
        <v>112160</v>
      </c>
      <c r="FJ351" s="39">
        <v>46140</v>
      </c>
      <c r="FK351" s="39">
        <v>30340</v>
      </c>
      <c r="FL351" s="39">
        <v>21390</v>
      </c>
      <c r="FM351" s="39">
        <v>8680</v>
      </c>
      <c r="FN351" s="39">
        <v>4450</v>
      </c>
      <c r="FO351" s="39">
        <v>1660</v>
      </c>
      <c r="FP351" s="39">
        <v>560</v>
      </c>
      <c r="FQ351" s="39">
        <v>60</v>
      </c>
      <c r="FR351" s="39" t="s">
        <v>334</v>
      </c>
      <c r="FS351" s="39">
        <v>113290</v>
      </c>
      <c r="FT351" s="39">
        <v>46310</v>
      </c>
      <c r="FU351" s="39">
        <v>30520</v>
      </c>
      <c r="FV351" s="39">
        <v>21550</v>
      </c>
      <c r="FW351" s="39">
        <v>8780</v>
      </c>
      <c r="FX351" s="39">
        <v>4480</v>
      </c>
      <c r="FY351" s="39">
        <v>1660</v>
      </c>
      <c r="FZ351" s="39">
        <v>560</v>
      </c>
      <c r="GA351" s="39">
        <v>60</v>
      </c>
      <c r="GB351" s="39" t="s">
        <v>334</v>
      </c>
      <c r="GC351" s="39">
        <v>113940</v>
      </c>
      <c r="GD351" s="39">
        <v>46250</v>
      </c>
      <c r="GE351" s="39">
        <v>30650</v>
      </c>
      <c r="GF351" s="39">
        <v>21690</v>
      </c>
      <c r="GG351" s="39">
        <v>8840</v>
      </c>
      <c r="GH351" s="39">
        <v>4480</v>
      </c>
      <c r="GI351" s="39">
        <v>1670</v>
      </c>
      <c r="GJ351" s="39">
        <v>560</v>
      </c>
      <c r="GK351" s="39">
        <v>60</v>
      </c>
      <c r="GL351" s="39" t="s">
        <v>334</v>
      </c>
      <c r="GM351" s="39">
        <v>114200</v>
      </c>
      <c r="GN351" s="39">
        <v>46390</v>
      </c>
      <c r="GO351" s="39">
        <v>30990</v>
      </c>
      <c r="GP351" s="39">
        <v>21780</v>
      </c>
      <c r="GQ351" s="39">
        <v>8920</v>
      </c>
      <c r="GR351" s="39">
        <v>4520</v>
      </c>
      <c r="GS351" s="39">
        <v>1690</v>
      </c>
      <c r="GT351" s="39">
        <v>580</v>
      </c>
      <c r="GU351" s="39">
        <v>60</v>
      </c>
      <c r="GV351" s="39" t="s">
        <v>334</v>
      </c>
      <c r="GW351" s="39">
        <v>114920</v>
      </c>
      <c r="GX351" s="39">
        <v>46520</v>
      </c>
      <c r="GY351" s="39">
        <v>31240</v>
      </c>
      <c r="GZ351" s="39">
        <v>21900</v>
      </c>
      <c r="HA351" s="39">
        <v>8950</v>
      </c>
      <c r="HB351" s="39">
        <v>4610</v>
      </c>
      <c r="HC351" s="39">
        <v>1660</v>
      </c>
      <c r="HD351" s="39">
        <v>580</v>
      </c>
      <c r="HE351" s="39">
        <v>60</v>
      </c>
      <c r="HF351" s="39" t="s">
        <v>334</v>
      </c>
      <c r="HG351" s="39">
        <v>115520</v>
      </c>
      <c r="HH351" s="39">
        <v>46660</v>
      </c>
      <c r="HI351" s="39">
        <v>31420</v>
      </c>
      <c r="HJ351" s="39">
        <v>22010</v>
      </c>
      <c r="HK351" s="39">
        <v>9140</v>
      </c>
      <c r="HL351" s="39">
        <v>4700</v>
      </c>
      <c r="HM351" s="39">
        <v>1660</v>
      </c>
      <c r="HN351" s="39">
        <v>580</v>
      </c>
      <c r="HO351" s="39">
        <v>60</v>
      </c>
      <c r="HP351" s="39" t="s">
        <v>334</v>
      </c>
      <c r="HQ351" s="39">
        <v>116230</v>
      </c>
      <c r="HR351" s="39">
        <v>46840</v>
      </c>
      <c r="HS351" s="39">
        <v>31710</v>
      </c>
      <c r="HT351" s="39">
        <v>22130</v>
      </c>
      <c r="HU351" s="39">
        <v>9250</v>
      </c>
      <c r="HV351" s="39">
        <v>4730</v>
      </c>
      <c r="HW351" s="39">
        <v>1660</v>
      </c>
      <c r="HX351" s="39">
        <v>580</v>
      </c>
      <c r="HY351" s="39">
        <v>60</v>
      </c>
      <c r="HZ351" s="39" t="s">
        <v>334</v>
      </c>
      <c r="IA351" s="39">
        <v>116970</v>
      </c>
      <c r="IB351" s="39">
        <v>47020</v>
      </c>
      <c r="IC351" s="39">
        <v>32010</v>
      </c>
      <c r="ID351" s="39">
        <v>22380</v>
      </c>
      <c r="IE351" s="39">
        <v>9430</v>
      </c>
      <c r="IF351" s="39">
        <v>4810</v>
      </c>
      <c r="IG351" s="39">
        <v>1690</v>
      </c>
      <c r="IH351" s="39">
        <v>600</v>
      </c>
      <c r="II351" s="39">
        <v>60</v>
      </c>
      <c r="IJ351" s="39" t="s">
        <v>334</v>
      </c>
      <c r="IK351" s="39">
        <v>118010</v>
      </c>
      <c r="IL351" s="39">
        <v>47120</v>
      </c>
      <c r="IM351" s="39">
        <v>32280</v>
      </c>
      <c r="IN351" s="39">
        <v>22640</v>
      </c>
      <c r="IO351" s="39">
        <v>9580</v>
      </c>
      <c r="IP351" s="39">
        <v>4890</v>
      </c>
      <c r="IQ351" s="39">
        <v>1740</v>
      </c>
      <c r="IR351" s="39">
        <v>600</v>
      </c>
      <c r="IS351" s="39">
        <v>60</v>
      </c>
      <c r="IT351" s="39" t="s">
        <v>334</v>
      </c>
      <c r="IU351" s="39">
        <v>118900</v>
      </c>
      <c r="IV351" s="39">
        <v>47650</v>
      </c>
      <c r="IW351" s="39">
        <v>32510</v>
      </c>
      <c r="IX351" s="39">
        <v>22820</v>
      </c>
      <c r="IY351" s="39">
        <v>9700</v>
      </c>
      <c r="IZ351" s="39">
        <v>4930</v>
      </c>
      <c r="JA351" s="39">
        <v>1740</v>
      </c>
      <c r="JB351" s="39">
        <v>600</v>
      </c>
      <c r="JC351" s="39">
        <v>60</v>
      </c>
      <c r="JD351" s="39" t="s">
        <v>334</v>
      </c>
      <c r="JE351" s="39">
        <v>120010</v>
      </c>
      <c r="JF351" s="39">
        <v>47690</v>
      </c>
      <c r="JG351" s="39">
        <v>32840</v>
      </c>
      <c r="JH351" s="39">
        <v>23080</v>
      </c>
      <c r="JI351" s="39">
        <v>9830</v>
      </c>
      <c r="JJ351" s="39">
        <v>5000</v>
      </c>
      <c r="JK351" s="39">
        <v>1780</v>
      </c>
      <c r="JL351" s="39">
        <v>600</v>
      </c>
      <c r="JM351" s="39">
        <v>60</v>
      </c>
      <c r="JN351" s="39" t="s">
        <v>334</v>
      </c>
      <c r="JO351" s="39">
        <v>120870</v>
      </c>
      <c r="JP351" s="39">
        <v>47850</v>
      </c>
      <c r="JQ351" s="39">
        <v>33020</v>
      </c>
      <c r="JR351" s="39">
        <v>23290</v>
      </c>
      <c r="JS351" s="39">
        <v>10050</v>
      </c>
      <c r="JT351" s="39">
        <v>5110</v>
      </c>
      <c r="JU351" s="39">
        <v>1790</v>
      </c>
      <c r="JV351" s="39">
        <v>600</v>
      </c>
      <c r="JW351" s="39">
        <v>60</v>
      </c>
      <c r="JX351" s="39" t="s">
        <v>334</v>
      </c>
      <c r="JY351" s="39">
        <v>121770</v>
      </c>
      <c r="JZ351" s="39">
        <v>47730</v>
      </c>
      <c r="KA351" s="39">
        <v>33110</v>
      </c>
      <c r="KB351" s="39">
        <v>23370</v>
      </c>
      <c r="KC351" s="39">
        <v>10140</v>
      </c>
      <c r="KD351" s="39">
        <v>5150</v>
      </c>
      <c r="KE351" s="39">
        <v>1830</v>
      </c>
      <c r="KF351" s="39">
        <v>610</v>
      </c>
      <c r="KG351" s="39">
        <v>60</v>
      </c>
      <c r="KH351" s="39" t="s">
        <v>334</v>
      </c>
      <c r="KI351" s="39">
        <v>121980</v>
      </c>
      <c r="KJ351" s="39">
        <v>48000</v>
      </c>
      <c r="KK351" s="39">
        <v>33240</v>
      </c>
      <c r="KL351" s="39">
        <v>23550</v>
      </c>
      <c r="KM351" s="39">
        <v>10210</v>
      </c>
      <c r="KN351" s="39">
        <v>5150</v>
      </c>
      <c r="KO351" s="39">
        <v>1860</v>
      </c>
      <c r="KP351" s="39">
        <v>610</v>
      </c>
      <c r="KQ351" s="39">
        <v>60</v>
      </c>
      <c r="KR351" s="39" t="s">
        <v>334</v>
      </c>
      <c r="KS351" s="39">
        <v>122660</v>
      </c>
      <c r="KT351" s="39">
        <v>48120</v>
      </c>
      <c r="KU351" s="39">
        <v>33290</v>
      </c>
      <c r="KV351" s="39">
        <v>23620</v>
      </c>
      <c r="KW351" s="39">
        <v>10260</v>
      </c>
      <c r="KX351" s="39">
        <v>5200</v>
      </c>
      <c r="KY351" s="39">
        <v>1870</v>
      </c>
      <c r="KZ351" s="39">
        <v>620</v>
      </c>
      <c r="LA351" s="39">
        <v>60</v>
      </c>
      <c r="LB351" s="39" t="s">
        <v>334</v>
      </c>
      <c r="LC351" s="39">
        <v>123030</v>
      </c>
      <c r="LD351" t="str">
        <f>INDEX(Lookup!$F$2:$F$375, MATCH(D351,Lookup!$A$2:$A$375,0))</f>
        <v>:</v>
      </c>
    </row>
    <row r="352" spans="2:316" ht="15" x14ac:dyDescent="0.25">
      <c r="B352" s="1" t="s">
        <v>342</v>
      </c>
      <c r="C352" s="42">
        <v>119</v>
      </c>
      <c r="D352" s="42" t="s">
        <v>1031</v>
      </c>
      <c r="E352" s="37" t="s">
        <v>1032</v>
      </c>
      <c r="F352" s="38">
        <v>9260</v>
      </c>
      <c r="G352" s="38">
        <v>27750</v>
      </c>
      <c r="H352" s="38">
        <v>23350</v>
      </c>
      <c r="I352" s="38">
        <v>15190</v>
      </c>
      <c r="J352" s="38">
        <v>8480</v>
      </c>
      <c r="K352" s="38">
        <v>4030</v>
      </c>
      <c r="L352" s="38">
        <v>1750</v>
      </c>
      <c r="M352" s="38">
        <v>230</v>
      </c>
      <c r="N352" s="38" t="s">
        <v>334</v>
      </c>
      <c r="O352" s="39">
        <v>90040</v>
      </c>
      <c r="P352" s="39">
        <v>9390</v>
      </c>
      <c r="Q352" s="39">
        <v>28370</v>
      </c>
      <c r="R352" s="39">
        <v>23480</v>
      </c>
      <c r="S352" s="39">
        <v>15410</v>
      </c>
      <c r="T352" s="39">
        <v>8610</v>
      </c>
      <c r="U352" s="39">
        <v>3930</v>
      </c>
      <c r="V352" s="39">
        <v>1700</v>
      </c>
      <c r="W352" s="39">
        <v>230</v>
      </c>
      <c r="X352" s="39" t="s">
        <v>334</v>
      </c>
      <c r="Y352" s="39">
        <v>91120</v>
      </c>
      <c r="Z352" s="39">
        <v>9700</v>
      </c>
      <c r="AA352" s="39">
        <v>29620</v>
      </c>
      <c r="AB352" s="39">
        <v>23360</v>
      </c>
      <c r="AC352" s="39">
        <v>15830</v>
      </c>
      <c r="AD352" s="39">
        <v>8660</v>
      </c>
      <c r="AE352" s="39">
        <v>3760</v>
      </c>
      <c r="AF352" s="39">
        <v>1540</v>
      </c>
      <c r="AG352" s="39">
        <v>180</v>
      </c>
      <c r="AH352" s="39" t="s">
        <v>334</v>
      </c>
      <c r="AI352" s="39">
        <v>92640</v>
      </c>
      <c r="AJ352" s="39">
        <v>10090</v>
      </c>
      <c r="AK352" s="39">
        <v>30160</v>
      </c>
      <c r="AL352" s="39">
        <v>23520</v>
      </c>
      <c r="AM352" s="39">
        <v>16000</v>
      </c>
      <c r="AN352" s="39">
        <v>8940</v>
      </c>
      <c r="AO352" s="39">
        <v>3810</v>
      </c>
      <c r="AP352" s="39">
        <v>1500</v>
      </c>
      <c r="AQ352" s="39">
        <v>160</v>
      </c>
      <c r="AR352" s="39" t="s">
        <v>334</v>
      </c>
      <c r="AS352" s="39">
        <v>94180</v>
      </c>
      <c r="AT352" s="39">
        <v>10380</v>
      </c>
      <c r="AU352" s="39">
        <v>30380</v>
      </c>
      <c r="AV352" s="39">
        <v>23800</v>
      </c>
      <c r="AW352" s="39">
        <v>16090</v>
      </c>
      <c r="AX352" s="39">
        <v>9140</v>
      </c>
      <c r="AY352" s="39">
        <v>3920</v>
      </c>
      <c r="AZ352" s="39">
        <v>1510</v>
      </c>
      <c r="BA352" s="39">
        <v>160</v>
      </c>
      <c r="BB352" s="39" t="s">
        <v>334</v>
      </c>
      <c r="BC352" s="39">
        <v>95400</v>
      </c>
      <c r="BD352" s="39">
        <v>10530</v>
      </c>
      <c r="BE352" s="39">
        <v>30520</v>
      </c>
      <c r="BF352" s="39">
        <v>24020</v>
      </c>
      <c r="BG352" s="39">
        <v>16330</v>
      </c>
      <c r="BH352" s="39">
        <v>9480</v>
      </c>
      <c r="BI352" s="39">
        <v>4130</v>
      </c>
      <c r="BJ352" s="39">
        <v>1570</v>
      </c>
      <c r="BK352" s="39">
        <v>160</v>
      </c>
      <c r="BL352" s="39" t="s">
        <v>334</v>
      </c>
      <c r="BM352" s="39">
        <v>96750</v>
      </c>
      <c r="BN352" s="39">
        <v>10560</v>
      </c>
      <c r="BO352" s="39">
        <v>30730</v>
      </c>
      <c r="BP352" s="39">
        <v>24310</v>
      </c>
      <c r="BQ352" s="39">
        <v>16850</v>
      </c>
      <c r="BR352" s="39">
        <v>9740</v>
      </c>
      <c r="BS352" s="39">
        <v>4370</v>
      </c>
      <c r="BT352" s="39">
        <v>1620</v>
      </c>
      <c r="BU352" s="39">
        <v>160</v>
      </c>
      <c r="BV352" s="39" t="s">
        <v>334</v>
      </c>
      <c r="BW352" s="39">
        <v>98330</v>
      </c>
      <c r="BX352" s="39">
        <v>10580</v>
      </c>
      <c r="BY352" s="39">
        <v>30820</v>
      </c>
      <c r="BZ352" s="39">
        <v>24640</v>
      </c>
      <c r="CA352" s="39">
        <v>17420</v>
      </c>
      <c r="CB352" s="39">
        <v>10070</v>
      </c>
      <c r="CC352" s="39">
        <v>4610</v>
      </c>
      <c r="CD352" s="39">
        <v>1760</v>
      </c>
      <c r="CE352" s="39">
        <v>160</v>
      </c>
      <c r="CF352" s="39" t="s">
        <v>334</v>
      </c>
      <c r="CG352" s="39">
        <v>100050</v>
      </c>
      <c r="CH352" s="39">
        <v>10600</v>
      </c>
      <c r="CI352" s="39">
        <v>30870</v>
      </c>
      <c r="CJ352" s="39">
        <v>24880</v>
      </c>
      <c r="CK352" s="39">
        <v>17750</v>
      </c>
      <c r="CL352" s="39">
        <v>10320</v>
      </c>
      <c r="CM352" s="39">
        <v>4800</v>
      </c>
      <c r="CN352" s="39">
        <v>1790</v>
      </c>
      <c r="CO352" s="39">
        <v>160</v>
      </c>
      <c r="CP352" s="39" t="s">
        <v>334</v>
      </c>
      <c r="CQ352" s="39">
        <v>101170</v>
      </c>
      <c r="CR352" s="39">
        <v>10710</v>
      </c>
      <c r="CS352" s="39">
        <v>31080</v>
      </c>
      <c r="CT352" s="39">
        <v>24990</v>
      </c>
      <c r="CU352" s="39">
        <v>17950</v>
      </c>
      <c r="CV352" s="39">
        <v>10500</v>
      </c>
      <c r="CW352" s="39">
        <v>4980</v>
      </c>
      <c r="CX352" s="39">
        <v>1870</v>
      </c>
      <c r="CY352" s="39">
        <v>170</v>
      </c>
      <c r="CZ352" s="39" t="s">
        <v>334</v>
      </c>
      <c r="DA352" s="39">
        <v>102240</v>
      </c>
      <c r="DB352" s="39">
        <v>10830</v>
      </c>
      <c r="DC352" s="39">
        <v>31200</v>
      </c>
      <c r="DD352" s="39">
        <v>25140</v>
      </c>
      <c r="DE352" s="39">
        <v>18040</v>
      </c>
      <c r="DF352" s="39">
        <v>10610</v>
      </c>
      <c r="DG352" s="39">
        <v>5010</v>
      </c>
      <c r="DH352" s="39">
        <v>1870</v>
      </c>
      <c r="DI352" s="39">
        <v>170</v>
      </c>
      <c r="DJ352" s="39" t="s">
        <v>334</v>
      </c>
      <c r="DK352" s="39">
        <v>102850</v>
      </c>
      <c r="DL352" s="39">
        <v>10900</v>
      </c>
      <c r="DM352" s="39">
        <v>31370</v>
      </c>
      <c r="DN352" s="39">
        <v>25330</v>
      </c>
      <c r="DO352" s="39">
        <v>18150</v>
      </c>
      <c r="DP352" s="39">
        <v>10750</v>
      </c>
      <c r="DQ352" s="39">
        <v>5270</v>
      </c>
      <c r="DR352" s="39">
        <v>1830</v>
      </c>
      <c r="DS352" s="39">
        <v>170</v>
      </c>
      <c r="DT352" s="39" t="s">
        <v>334</v>
      </c>
      <c r="DU352" s="39">
        <v>103770</v>
      </c>
      <c r="DV352" s="39">
        <v>11040</v>
      </c>
      <c r="DW352" s="39">
        <v>31630</v>
      </c>
      <c r="DX352" s="39">
        <v>25360</v>
      </c>
      <c r="DY352" s="39">
        <v>18360</v>
      </c>
      <c r="DZ352" s="39">
        <v>10750</v>
      </c>
      <c r="EA352" s="39">
        <v>5260</v>
      </c>
      <c r="EB352" s="39">
        <v>1840</v>
      </c>
      <c r="EC352" s="39">
        <v>170</v>
      </c>
      <c r="ED352" s="39" t="s">
        <v>334</v>
      </c>
      <c r="EE352" s="39">
        <v>104410</v>
      </c>
      <c r="EF352" s="39">
        <v>11140</v>
      </c>
      <c r="EG352" s="39">
        <v>31760</v>
      </c>
      <c r="EH352" s="39">
        <v>25440</v>
      </c>
      <c r="EI352" s="39">
        <v>18480</v>
      </c>
      <c r="EJ352" s="39">
        <v>10890</v>
      </c>
      <c r="EK352" s="39">
        <v>5290</v>
      </c>
      <c r="EL352" s="39">
        <v>1870</v>
      </c>
      <c r="EM352" s="39">
        <v>170</v>
      </c>
      <c r="EN352" s="39" t="s">
        <v>334</v>
      </c>
      <c r="EO352" s="39">
        <v>105040</v>
      </c>
      <c r="EP352" s="39">
        <v>11290</v>
      </c>
      <c r="EQ352" s="39">
        <v>32040</v>
      </c>
      <c r="ER352" s="39">
        <v>25500</v>
      </c>
      <c r="ES352" s="39">
        <v>18930</v>
      </c>
      <c r="ET352" s="39">
        <v>10910</v>
      </c>
      <c r="EU352" s="39">
        <v>5300</v>
      </c>
      <c r="EV352" s="39">
        <v>1860</v>
      </c>
      <c r="EW352" s="39">
        <v>170</v>
      </c>
      <c r="EX352" s="39" t="s">
        <v>334</v>
      </c>
      <c r="EY352" s="39">
        <v>105990</v>
      </c>
      <c r="EZ352" s="39">
        <v>11620</v>
      </c>
      <c r="FA352" s="39">
        <v>32330</v>
      </c>
      <c r="FB352" s="39">
        <v>25580</v>
      </c>
      <c r="FC352" s="39">
        <v>19010</v>
      </c>
      <c r="FD352" s="39">
        <v>10980</v>
      </c>
      <c r="FE352" s="39">
        <v>5290</v>
      </c>
      <c r="FF352" s="39">
        <v>1860</v>
      </c>
      <c r="FG352" s="39">
        <v>170</v>
      </c>
      <c r="FH352" s="39" t="s">
        <v>334</v>
      </c>
      <c r="FI352" s="39">
        <v>106850</v>
      </c>
      <c r="FJ352" s="39">
        <v>11950</v>
      </c>
      <c r="FK352" s="39">
        <v>32620</v>
      </c>
      <c r="FL352" s="39">
        <v>25680</v>
      </c>
      <c r="FM352" s="39">
        <v>19170</v>
      </c>
      <c r="FN352" s="39">
        <v>11040</v>
      </c>
      <c r="FO352" s="39">
        <v>5310</v>
      </c>
      <c r="FP352" s="39">
        <v>1860</v>
      </c>
      <c r="FQ352" s="39">
        <v>170</v>
      </c>
      <c r="FR352" s="39" t="s">
        <v>334</v>
      </c>
      <c r="FS352" s="39">
        <v>107790</v>
      </c>
      <c r="FT352" s="39">
        <v>12180</v>
      </c>
      <c r="FU352" s="39">
        <v>32860</v>
      </c>
      <c r="FV352" s="39">
        <v>25790</v>
      </c>
      <c r="FW352" s="39">
        <v>19350</v>
      </c>
      <c r="FX352" s="39">
        <v>11080</v>
      </c>
      <c r="FY352" s="39">
        <v>5350</v>
      </c>
      <c r="FZ352" s="39">
        <v>1870</v>
      </c>
      <c r="GA352" s="39">
        <v>170</v>
      </c>
      <c r="GB352" s="39" t="s">
        <v>334</v>
      </c>
      <c r="GC352" s="39">
        <v>108650</v>
      </c>
      <c r="GD352" s="39">
        <v>12270</v>
      </c>
      <c r="GE352" s="39">
        <v>33030</v>
      </c>
      <c r="GF352" s="39">
        <v>25960</v>
      </c>
      <c r="GG352" s="39">
        <v>19500</v>
      </c>
      <c r="GH352" s="39">
        <v>11180</v>
      </c>
      <c r="GI352" s="39">
        <v>5390</v>
      </c>
      <c r="GJ352" s="39">
        <v>1890</v>
      </c>
      <c r="GK352" s="39">
        <v>180</v>
      </c>
      <c r="GL352" s="39" t="s">
        <v>334</v>
      </c>
      <c r="GM352" s="39">
        <v>109380</v>
      </c>
      <c r="GN352" s="39">
        <v>12430</v>
      </c>
      <c r="GO352" s="39">
        <v>33250</v>
      </c>
      <c r="GP352" s="39">
        <v>26170</v>
      </c>
      <c r="GQ352" s="39">
        <v>19690</v>
      </c>
      <c r="GR352" s="39">
        <v>11240</v>
      </c>
      <c r="GS352" s="39">
        <v>5420</v>
      </c>
      <c r="GT352" s="39">
        <v>1910</v>
      </c>
      <c r="GU352" s="39">
        <v>180</v>
      </c>
      <c r="GV352" s="39" t="s">
        <v>334</v>
      </c>
      <c r="GW352" s="39">
        <v>110290</v>
      </c>
      <c r="GX352" s="39">
        <v>12530</v>
      </c>
      <c r="GY352" s="39">
        <v>33460</v>
      </c>
      <c r="GZ352" s="39">
        <v>26310</v>
      </c>
      <c r="HA352" s="39">
        <v>19890</v>
      </c>
      <c r="HB352" s="39">
        <v>11310</v>
      </c>
      <c r="HC352" s="39">
        <v>5460</v>
      </c>
      <c r="HD352" s="39">
        <v>1910</v>
      </c>
      <c r="HE352" s="39">
        <v>180</v>
      </c>
      <c r="HF352" s="39" t="s">
        <v>334</v>
      </c>
      <c r="HG352" s="39">
        <v>111040</v>
      </c>
      <c r="HH352" s="39">
        <v>12650</v>
      </c>
      <c r="HI352" s="39">
        <v>33750</v>
      </c>
      <c r="HJ352" s="39">
        <v>26520</v>
      </c>
      <c r="HK352" s="39">
        <v>20160</v>
      </c>
      <c r="HL352" s="39">
        <v>11420</v>
      </c>
      <c r="HM352" s="39">
        <v>5500</v>
      </c>
      <c r="HN352" s="39">
        <v>1920</v>
      </c>
      <c r="HO352" s="39">
        <v>180</v>
      </c>
      <c r="HP352" s="39" t="s">
        <v>334</v>
      </c>
      <c r="HQ352" s="39">
        <v>112100</v>
      </c>
      <c r="HR352" s="39">
        <v>12720</v>
      </c>
      <c r="HS352" s="39">
        <v>34030</v>
      </c>
      <c r="HT352" s="39">
        <v>26720</v>
      </c>
      <c r="HU352" s="39">
        <v>20410</v>
      </c>
      <c r="HV352" s="39">
        <v>11520</v>
      </c>
      <c r="HW352" s="39">
        <v>5560</v>
      </c>
      <c r="HX352" s="39">
        <v>1950</v>
      </c>
      <c r="HY352" s="39">
        <v>180</v>
      </c>
      <c r="HZ352" s="39" t="s">
        <v>334</v>
      </c>
      <c r="IA352" s="39">
        <v>113080</v>
      </c>
      <c r="IB352" s="39">
        <v>12810</v>
      </c>
      <c r="IC352" s="39">
        <v>34340</v>
      </c>
      <c r="ID352" s="39">
        <v>27020</v>
      </c>
      <c r="IE352" s="39">
        <v>20720</v>
      </c>
      <c r="IF352" s="39">
        <v>11730</v>
      </c>
      <c r="IG352" s="39">
        <v>5610</v>
      </c>
      <c r="IH352" s="39">
        <v>1960</v>
      </c>
      <c r="II352" s="39">
        <v>180</v>
      </c>
      <c r="IJ352" s="39" t="s">
        <v>334</v>
      </c>
      <c r="IK352" s="39">
        <v>114370</v>
      </c>
      <c r="IL352" s="39">
        <v>13000</v>
      </c>
      <c r="IM352" s="39">
        <v>34680</v>
      </c>
      <c r="IN352" s="39">
        <v>27310</v>
      </c>
      <c r="IO352" s="39">
        <v>21030</v>
      </c>
      <c r="IP352" s="39">
        <v>11920</v>
      </c>
      <c r="IQ352" s="39">
        <v>5690</v>
      </c>
      <c r="IR352" s="39">
        <v>2000</v>
      </c>
      <c r="IS352" s="39">
        <v>180</v>
      </c>
      <c r="IT352" s="39" t="s">
        <v>334</v>
      </c>
      <c r="IU352" s="39">
        <v>115800</v>
      </c>
      <c r="IV352" s="39">
        <v>13160</v>
      </c>
      <c r="IW352" s="39">
        <v>35040</v>
      </c>
      <c r="IX352" s="39">
        <v>27650</v>
      </c>
      <c r="IY352" s="39">
        <v>21430</v>
      </c>
      <c r="IZ352" s="39">
        <v>12070</v>
      </c>
      <c r="JA352" s="39">
        <v>5800</v>
      </c>
      <c r="JB352" s="39">
        <v>2030</v>
      </c>
      <c r="JC352" s="39">
        <v>180</v>
      </c>
      <c r="JD352" s="39" t="s">
        <v>334</v>
      </c>
      <c r="JE352" s="39">
        <v>117370</v>
      </c>
      <c r="JF352" s="39">
        <v>13320</v>
      </c>
      <c r="JG352" s="39">
        <v>35310</v>
      </c>
      <c r="JH352" s="39">
        <v>27980</v>
      </c>
      <c r="JI352" s="39">
        <v>21720</v>
      </c>
      <c r="JJ352" s="39">
        <v>12270</v>
      </c>
      <c r="JK352" s="39">
        <v>5940</v>
      </c>
      <c r="JL352" s="39">
        <v>2040</v>
      </c>
      <c r="JM352" s="39">
        <v>190</v>
      </c>
      <c r="JN352" s="39" t="s">
        <v>334</v>
      </c>
      <c r="JO352" s="39">
        <v>118750</v>
      </c>
      <c r="JP352" s="39">
        <v>13520</v>
      </c>
      <c r="JQ352" s="39">
        <v>35730</v>
      </c>
      <c r="JR352" s="39">
        <v>28510</v>
      </c>
      <c r="JS352" s="39">
        <v>22280</v>
      </c>
      <c r="JT352" s="39">
        <v>12580</v>
      </c>
      <c r="JU352" s="39">
        <v>6070</v>
      </c>
      <c r="JV352" s="39">
        <v>2040</v>
      </c>
      <c r="JW352" s="39">
        <v>190</v>
      </c>
      <c r="JX352" s="39" t="s">
        <v>334</v>
      </c>
      <c r="JY352" s="39">
        <v>120910</v>
      </c>
      <c r="JZ352" s="39">
        <v>13640</v>
      </c>
      <c r="KA352" s="39">
        <v>35950</v>
      </c>
      <c r="KB352" s="39">
        <v>28810</v>
      </c>
      <c r="KC352" s="39">
        <v>22620</v>
      </c>
      <c r="KD352" s="39">
        <v>12790</v>
      </c>
      <c r="KE352" s="39">
        <v>6180</v>
      </c>
      <c r="KF352" s="39">
        <v>2050</v>
      </c>
      <c r="KG352" s="39">
        <v>190</v>
      </c>
      <c r="KH352" s="39" t="s">
        <v>334</v>
      </c>
      <c r="KI352" s="39">
        <v>122230</v>
      </c>
      <c r="KJ352" s="39">
        <v>13820</v>
      </c>
      <c r="KK352" s="39">
        <v>36230</v>
      </c>
      <c r="KL352" s="39">
        <v>29210</v>
      </c>
      <c r="KM352" s="39">
        <v>23050</v>
      </c>
      <c r="KN352" s="39">
        <v>13040</v>
      </c>
      <c r="KO352" s="39">
        <v>6320</v>
      </c>
      <c r="KP352" s="39">
        <v>2090</v>
      </c>
      <c r="KQ352" s="39">
        <v>190</v>
      </c>
      <c r="KR352" s="39" t="s">
        <v>334</v>
      </c>
      <c r="KS352" s="39">
        <v>123950</v>
      </c>
      <c r="KT352" s="39">
        <v>14060</v>
      </c>
      <c r="KU352" s="39">
        <v>36600</v>
      </c>
      <c r="KV352" s="39">
        <v>29670</v>
      </c>
      <c r="KW352" s="39">
        <v>23440</v>
      </c>
      <c r="KX352" s="39">
        <v>13240</v>
      </c>
      <c r="KY352" s="39">
        <v>6420</v>
      </c>
      <c r="KZ352" s="39">
        <v>2120</v>
      </c>
      <c r="LA352" s="39">
        <v>200</v>
      </c>
      <c r="LB352" s="39" t="s">
        <v>334</v>
      </c>
      <c r="LC352" s="39">
        <v>125740</v>
      </c>
      <c r="LD352" t="str">
        <f>INDEX(Lookup!$F$2:$F$375, MATCH(D352,Lookup!$A$2:$A$375,0))</f>
        <v>West of England Combined Authority</v>
      </c>
    </row>
    <row r="353" spans="2:316" ht="15" customHeight="1" x14ac:dyDescent="0.25">
      <c r="B353" s="1" t="s">
        <v>342</v>
      </c>
      <c r="C353" s="47">
        <v>3935</v>
      </c>
      <c r="D353" s="47" t="s">
        <v>1033</v>
      </c>
      <c r="E353" s="37" t="s">
        <v>1034</v>
      </c>
      <c r="F353" s="38">
        <v>11800</v>
      </c>
      <c r="G353" s="38">
        <v>23320</v>
      </c>
      <c r="H353" s="38">
        <v>17770</v>
      </c>
      <c r="I353" s="38">
        <v>10480</v>
      </c>
      <c r="J353" s="38">
        <v>4930</v>
      </c>
      <c r="K353" s="38">
        <v>1700</v>
      </c>
      <c r="L353" s="38">
        <v>1040</v>
      </c>
      <c r="M353" s="38">
        <v>70</v>
      </c>
      <c r="N353" s="38" t="s">
        <v>334</v>
      </c>
      <c r="O353" s="39">
        <v>71100</v>
      </c>
      <c r="P353" s="39">
        <v>11910</v>
      </c>
      <c r="Q353" s="39">
        <v>23620</v>
      </c>
      <c r="R353" s="39">
        <v>17840</v>
      </c>
      <c r="S353" s="39">
        <v>10490</v>
      </c>
      <c r="T353" s="39">
        <v>4920</v>
      </c>
      <c r="U353" s="39">
        <v>1670</v>
      </c>
      <c r="V353" s="39">
        <v>1010</v>
      </c>
      <c r="W353" s="39">
        <v>70</v>
      </c>
      <c r="X353" s="39" t="s">
        <v>334</v>
      </c>
      <c r="Y353" s="39">
        <v>71530</v>
      </c>
      <c r="Z353" s="39">
        <v>12200</v>
      </c>
      <c r="AA353" s="39">
        <v>24050</v>
      </c>
      <c r="AB353" s="39">
        <v>17760</v>
      </c>
      <c r="AC353" s="39">
        <v>10240</v>
      </c>
      <c r="AD353" s="39">
        <v>4850</v>
      </c>
      <c r="AE353" s="39">
        <v>1680</v>
      </c>
      <c r="AF353" s="39">
        <v>930</v>
      </c>
      <c r="AG353" s="39">
        <v>60</v>
      </c>
      <c r="AH353" s="39" t="s">
        <v>334</v>
      </c>
      <c r="AI353" s="39">
        <v>71750</v>
      </c>
      <c r="AJ353" s="39">
        <v>12350</v>
      </c>
      <c r="AK353" s="39">
        <v>24360</v>
      </c>
      <c r="AL353" s="39">
        <v>17940</v>
      </c>
      <c r="AM353" s="39">
        <v>10400</v>
      </c>
      <c r="AN353" s="39">
        <v>5030</v>
      </c>
      <c r="AO353" s="39">
        <v>1790</v>
      </c>
      <c r="AP353" s="39">
        <v>950</v>
      </c>
      <c r="AQ353" s="39">
        <v>60</v>
      </c>
      <c r="AR353" s="39" t="s">
        <v>334</v>
      </c>
      <c r="AS353" s="39">
        <v>72880</v>
      </c>
      <c r="AT353" s="39">
        <v>12520</v>
      </c>
      <c r="AU353" s="39">
        <v>24620</v>
      </c>
      <c r="AV353" s="39">
        <v>18110</v>
      </c>
      <c r="AW353" s="39">
        <v>10640</v>
      </c>
      <c r="AX353" s="39">
        <v>5340</v>
      </c>
      <c r="AY353" s="39">
        <v>1810</v>
      </c>
      <c r="AZ353" s="39">
        <v>960</v>
      </c>
      <c r="BA353" s="39">
        <v>60</v>
      </c>
      <c r="BB353" s="39" t="s">
        <v>334</v>
      </c>
      <c r="BC353" s="39">
        <v>74040</v>
      </c>
      <c r="BD353" s="39">
        <v>12590</v>
      </c>
      <c r="BE353" s="39">
        <v>24710</v>
      </c>
      <c r="BF353" s="39">
        <v>18230</v>
      </c>
      <c r="BG353" s="39">
        <v>10870</v>
      </c>
      <c r="BH353" s="39">
        <v>5720</v>
      </c>
      <c r="BI353" s="39">
        <v>1940</v>
      </c>
      <c r="BJ353" s="39">
        <v>970</v>
      </c>
      <c r="BK353" s="39">
        <v>60</v>
      </c>
      <c r="BL353" s="39" t="s">
        <v>334</v>
      </c>
      <c r="BM353" s="39">
        <v>75090</v>
      </c>
      <c r="BN353" s="39">
        <v>12690</v>
      </c>
      <c r="BO353" s="39">
        <v>24680</v>
      </c>
      <c r="BP353" s="39">
        <v>18360</v>
      </c>
      <c r="BQ353" s="39">
        <v>11170</v>
      </c>
      <c r="BR353" s="39">
        <v>6120</v>
      </c>
      <c r="BS353" s="39">
        <v>2110</v>
      </c>
      <c r="BT353" s="39">
        <v>980</v>
      </c>
      <c r="BU353" s="39">
        <v>60</v>
      </c>
      <c r="BV353" s="39" t="s">
        <v>334</v>
      </c>
      <c r="BW353" s="39">
        <v>76170</v>
      </c>
      <c r="BX353" s="39">
        <v>12760</v>
      </c>
      <c r="BY353" s="39">
        <v>24750</v>
      </c>
      <c r="BZ353" s="39">
        <v>18380</v>
      </c>
      <c r="CA353" s="39">
        <v>11250</v>
      </c>
      <c r="CB353" s="39">
        <v>6310</v>
      </c>
      <c r="CC353" s="39">
        <v>2220</v>
      </c>
      <c r="CD353" s="39">
        <v>1000</v>
      </c>
      <c r="CE353" s="39">
        <v>70</v>
      </c>
      <c r="CF353" s="39" t="s">
        <v>334</v>
      </c>
      <c r="CG353" s="39">
        <v>76730</v>
      </c>
      <c r="CH353" s="39">
        <v>12810</v>
      </c>
      <c r="CI353" s="39">
        <v>24770</v>
      </c>
      <c r="CJ353" s="39">
        <v>18500</v>
      </c>
      <c r="CK353" s="39">
        <v>11380</v>
      </c>
      <c r="CL353" s="39">
        <v>6460</v>
      </c>
      <c r="CM353" s="39">
        <v>2290</v>
      </c>
      <c r="CN353" s="39">
        <v>1030</v>
      </c>
      <c r="CO353" s="39">
        <v>70</v>
      </c>
      <c r="CP353" s="39" t="s">
        <v>334</v>
      </c>
      <c r="CQ353" s="39">
        <v>77290</v>
      </c>
      <c r="CR353" s="39">
        <v>12820</v>
      </c>
      <c r="CS353" s="39">
        <v>24830</v>
      </c>
      <c r="CT353" s="39">
        <v>18630</v>
      </c>
      <c r="CU353" s="39">
        <v>11610</v>
      </c>
      <c r="CV353" s="39">
        <v>6580</v>
      </c>
      <c r="CW353" s="39">
        <v>2340</v>
      </c>
      <c r="CX353" s="39">
        <v>1050</v>
      </c>
      <c r="CY353" s="39">
        <v>60</v>
      </c>
      <c r="CZ353" s="39" t="s">
        <v>334</v>
      </c>
      <c r="DA353" s="39">
        <v>77920</v>
      </c>
      <c r="DB353" s="39">
        <v>12980</v>
      </c>
      <c r="DC353" s="39">
        <v>24890</v>
      </c>
      <c r="DD353" s="39">
        <v>18790</v>
      </c>
      <c r="DE353" s="39">
        <v>11920</v>
      </c>
      <c r="DF353" s="39">
        <v>6660</v>
      </c>
      <c r="DG353" s="39">
        <v>2400</v>
      </c>
      <c r="DH353" s="39">
        <v>1080</v>
      </c>
      <c r="DI353" s="39">
        <v>60</v>
      </c>
      <c r="DJ353" s="39" t="s">
        <v>334</v>
      </c>
      <c r="DK353" s="39">
        <v>78780</v>
      </c>
      <c r="DL353" s="39">
        <v>13100</v>
      </c>
      <c r="DM353" s="39">
        <v>24990</v>
      </c>
      <c r="DN353" s="39">
        <v>19130</v>
      </c>
      <c r="DO353" s="39">
        <v>12230</v>
      </c>
      <c r="DP353" s="39">
        <v>6790</v>
      </c>
      <c r="DQ353" s="39">
        <v>2480</v>
      </c>
      <c r="DR353" s="39">
        <v>1090</v>
      </c>
      <c r="DS353" s="39">
        <v>60</v>
      </c>
      <c r="DT353" s="39" t="s">
        <v>334</v>
      </c>
      <c r="DU353" s="39">
        <v>79870</v>
      </c>
      <c r="DV353" s="39">
        <v>13200</v>
      </c>
      <c r="DW353" s="39">
        <v>25110</v>
      </c>
      <c r="DX353" s="39">
        <v>19530</v>
      </c>
      <c r="DY353" s="39">
        <v>12560</v>
      </c>
      <c r="DZ353" s="39">
        <v>6920</v>
      </c>
      <c r="EA353" s="39">
        <v>2580</v>
      </c>
      <c r="EB353" s="39">
        <v>1110</v>
      </c>
      <c r="EC353" s="39">
        <v>60</v>
      </c>
      <c r="ED353" s="39" t="s">
        <v>334</v>
      </c>
      <c r="EE353" s="39">
        <v>81080</v>
      </c>
      <c r="EF353" s="39">
        <v>13300</v>
      </c>
      <c r="EG353" s="39">
        <v>25240</v>
      </c>
      <c r="EH353" s="39">
        <v>20060</v>
      </c>
      <c r="EI353" s="39">
        <v>12960</v>
      </c>
      <c r="EJ353" s="39">
        <v>7100</v>
      </c>
      <c r="EK353" s="39">
        <v>2660</v>
      </c>
      <c r="EL353" s="39">
        <v>1150</v>
      </c>
      <c r="EM353" s="39">
        <v>60</v>
      </c>
      <c r="EN353" s="39" t="s">
        <v>334</v>
      </c>
      <c r="EO353" s="39">
        <v>82530</v>
      </c>
      <c r="EP353" s="39">
        <v>13370</v>
      </c>
      <c r="EQ353" s="39">
        <v>25370</v>
      </c>
      <c r="ER353" s="39">
        <v>20780</v>
      </c>
      <c r="ES353" s="39">
        <v>13500</v>
      </c>
      <c r="ET353" s="39">
        <v>7310</v>
      </c>
      <c r="EU353" s="39">
        <v>2750</v>
      </c>
      <c r="EV353" s="39">
        <v>1190</v>
      </c>
      <c r="EW353" s="39">
        <v>60</v>
      </c>
      <c r="EX353" s="39" t="s">
        <v>334</v>
      </c>
      <c r="EY353" s="39">
        <v>84340</v>
      </c>
      <c r="EZ353" s="39">
        <v>13480</v>
      </c>
      <c r="FA353" s="39">
        <v>25560</v>
      </c>
      <c r="FB353" s="39">
        <v>21700</v>
      </c>
      <c r="FC353" s="39">
        <v>14100</v>
      </c>
      <c r="FD353" s="39">
        <v>7550</v>
      </c>
      <c r="FE353" s="39">
        <v>2810</v>
      </c>
      <c r="FF353" s="39">
        <v>1210</v>
      </c>
      <c r="FG353" s="39">
        <v>60</v>
      </c>
      <c r="FH353" s="39" t="s">
        <v>334</v>
      </c>
      <c r="FI353" s="39">
        <v>86470</v>
      </c>
      <c r="FJ353" s="39">
        <v>13720</v>
      </c>
      <c r="FK353" s="39">
        <v>25810</v>
      </c>
      <c r="FL353" s="39">
        <v>22090</v>
      </c>
      <c r="FM353" s="39">
        <v>14490</v>
      </c>
      <c r="FN353" s="39">
        <v>7660</v>
      </c>
      <c r="FO353" s="39">
        <v>2880</v>
      </c>
      <c r="FP353" s="39">
        <v>1220</v>
      </c>
      <c r="FQ353" s="39">
        <v>60</v>
      </c>
      <c r="FR353" s="39" t="s">
        <v>334</v>
      </c>
      <c r="FS353" s="39">
        <v>87920</v>
      </c>
      <c r="FT353" s="39">
        <v>13930</v>
      </c>
      <c r="FU353" s="39">
        <v>26030</v>
      </c>
      <c r="FV353" s="39">
        <v>22440</v>
      </c>
      <c r="FW353" s="39">
        <v>14810</v>
      </c>
      <c r="FX353" s="39">
        <v>7780</v>
      </c>
      <c r="FY353" s="39">
        <v>2920</v>
      </c>
      <c r="FZ353" s="39">
        <v>1230</v>
      </c>
      <c r="GA353" s="39">
        <v>60</v>
      </c>
      <c r="GB353" s="39" t="s">
        <v>334</v>
      </c>
      <c r="GC353" s="39">
        <v>89190</v>
      </c>
      <c r="GD353" s="39">
        <v>13980</v>
      </c>
      <c r="GE353" s="39">
        <v>26150</v>
      </c>
      <c r="GF353" s="39">
        <v>22710</v>
      </c>
      <c r="GG353" s="39">
        <v>15130</v>
      </c>
      <c r="GH353" s="39">
        <v>7860</v>
      </c>
      <c r="GI353" s="39">
        <v>2970</v>
      </c>
      <c r="GJ353" s="39">
        <v>1230</v>
      </c>
      <c r="GK353" s="39">
        <v>60</v>
      </c>
      <c r="GL353" s="39" t="s">
        <v>334</v>
      </c>
      <c r="GM353" s="39">
        <v>90080</v>
      </c>
      <c r="GN353" s="39">
        <v>14080</v>
      </c>
      <c r="GO353" s="39">
        <v>26350</v>
      </c>
      <c r="GP353" s="39">
        <v>22970</v>
      </c>
      <c r="GQ353" s="39">
        <v>15470</v>
      </c>
      <c r="GR353" s="39">
        <v>7910</v>
      </c>
      <c r="GS353" s="39">
        <v>2980</v>
      </c>
      <c r="GT353" s="39">
        <v>1240</v>
      </c>
      <c r="GU353" s="39">
        <v>60</v>
      </c>
      <c r="GV353" s="39" t="s">
        <v>334</v>
      </c>
      <c r="GW353" s="39">
        <v>91070</v>
      </c>
      <c r="GX353" s="39">
        <v>14220</v>
      </c>
      <c r="GY353" s="39">
        <v>26440</v>
      </c>
      <c r="GZ353" s="39">
        <v>23210</v>
      </c>
      <c r="HA353" s="39">
        <v>15650</v>
      </c>
      <c r="HB353" s="39">
        <v>7960</v>
      </c>
      <c r="HC353" s="39">
        <v>3020</v>
      </c>
      <c r="HD353" s="39">
        <v>1250</v>
      </c>
      <c r="HE353" s="39">
        <v>60</v>
      </c>
      <c r="HF353" s="39" t="s">
        <v>334</v>
      </c>
      <c r="HG353" s="39">
        <v>91810</v>
      </c>
      <c r="HH353" s="39">
        <v>14270</v>
      </c>
      <c r="HI353" s="39">
        <v>26590</v>
      </c>
      <c r="HJ353" s="39">
        <v>23390</v>
      </c>
      <c r="HK353" s="39">
        <v>15910</v>
      </c>
      <c r="HL353" s="39">
        <v>8040</v>
      </c>
      <c r="HM353" s="39">
        <v>3050</v>
      </c>
      <c r="HN353" s="39">
        <v>1250</v>
      </c>
      <c r="HO353" s="39">
        <v>60</v>
      </c>
      <c r="HP353" s="39" t="s">
        <v>334</v>
      </c>
      <c r="HQ353" s="39">
        <v>92560</v>
      </c>
      <c r="HR353" s="39">
        <v>14340</v>
      </c>
      <c r="HS353" s="39">
        <v>26690</v>
      </c>
      <c r="HT353" s="39">
        <v>23470</v>
      </c>
      <c r="HU353" s="39">
        <v>16090</v>
      </c>
      <c r="HV353" s="39">
        <v>8070</v>
      </c>
      <c r="HW353" s="39">
        <v>3080</v>
      </c>
      <c r="HX353" s="39">
        <v>1260</v>
      </c>
      <c r="HY353" s="39">
        <v>70</v>
      </c>
      <c r="HZ353" s="39" t="s">
        <v>334</v>
      </c>
      <c r="IA353" s="39">
        <v>93060</v>
      </c>
      <c r="IB353" s="39">
        <v>14320</v>
      </c>
      <c r="IC353" s="39">
        <v>26810</v>
      </c>
      <c r="ID353" s="39">
        <v>23620</v>
      </c>
      <c r="IE353" s="39">
        <v>16320</v>
      </c>
      <c r="IF353" s="39">
        <v>8220</v>
      </c>
      <c r="IG353" s="39">
        <v>3190</v>
      </c>
      <c r="IH353" s="39">
        <v>1290</v>
      </c>
      <c r="II353" s="39">
        <v>70</v>
      </c>
      <c r="IJ353" s="39" t="s">
        <v>334</v>
      </c>
      <c r="IK353" s="39">
        <v>93820</v>
      </c>
      <c r="IL353" s="39">
        <v>14490</v>
      </c>
      <c r="IM353" s="39">
        <v>27020</v>
      </c>
      <c r="IN353" s="39">
        <v>23800</v>
      </c>
      <c r="IO353" s="39">
        <v>16560</v>
      </c>
      <c r="IP353" s="39">
        <v>8410</v>
      </c>
      <c r="IQ353" s="39">
        <v>3340</v>
      </c>
      <c r="IR353" s="39">
        <v>1310</v>
      </c>
      <c r="IS353" s="39">
        <v>70</v>
      </c>
      <c r="IT353" s="39" t="s">
        <v>334</v>
      </c>
      <c r="IU353" s="39">
        <v>94990</v>
      </c>
      <c r="IV353" s="39">
        <v>14620</v>
      </c>
      <c r="IW353" s="39">
        <v>27220</v>
      </c>
      <c r="IX353" s="39">
        <v>24050</v>
      </c>
      <c r="IY353" s="39">
        <v>16870</v>
      </c>
      <c r="IZ353" s="39">
        <v>8660</v>
      </c>
      <c r="JA353" s="39">
        <v>3440</v>
      </c>
      <c r="JB353" s="39">
        <v>1330</v>
      </c>
      <c r="JC353" s="39">
        <v>70</v>
      </c>
      <c r="JD353" s="39" t="s">
        <v>334</v>
      </c>
      <c r="JE353" s="39">
        <v>96260</v>
      </c>
      <c r="JF353" s="39">
        <v>14700</v>
      </c>
      <c r="JG353" s="39">
        <v>27350</v>
      </c>
      <c r="JH353" s="39">
        <v>24190</v>
      </c>
      <c r="JI353" s="39">
        <v>17200</v>
      </c>
      <c r="JJ353" s="39">
        <v>8860</v>
      </c>
      <c r="JK353" s="39">
        <v>3550</v>
      </c>
      <c r="JL353" s="39">
        <v>1360</v>
      </c>
      <c r="JM353" s="39">
        <v>70</v>
      </c>
      <c r="JN353" s="39" t="s">
        <v>334</v>
      </c>
      <c r="JO353" s="39">
        <v>97280</v>
      </c>
      <c r="JP353" s="39">
        <v>14780</v>
      </c>
      <c r="JQ353" s="39">
        <v>27500</v>
      </c>
      <c r="JR353" s="39">
        <v>24390</v>
      </c>
      <c r="JS353" s="39">
        <v>17440</v>
      </c>
      <c r="JT353" s="39">
        <v>9040</v>
      </c>
      <c r="JU353" s="39">
        <v>3700</v>
      </c>
      <c r="JV353" s="39">
        <v>1380</v>
      </c>
      <c r="JW353" s="39">
        <v>70</v>
      </c>
      <c r="JX353" s="39" t="s">
        <v>334</v>
      </c>
      <c r="JY353" s="39">
        <v>98300</v>
      </c>
      <c r="JZ353" s="39">
        <v>14870</v>
      </c>
      <c r="KA353" s="39">
        <v>27540</v>
      </c>
      <c r="KB353" s="39">
        <v>24470</v>
      </c>
      <c r="KC353" s="39">
        <v>17580</v>
      </c>
      <c r="KD353" s="39">
        <v>9190</v>
      </c>
      <c r="KE353" s="39">
        <v>3770</v>
      </c>
      <c r="KF353" s="39">
        <v>1400</v>
      </c>
      <c r="KG353" s="39">
        <v>70</v>
      </c>
      <c r="KH353" s="39" t="s">
        <v>334</v>
      </c>
      <c r="KI353" s="39">
        <v>98880</v>
      </c>
      <c r="KJ353" s="39">
        <v>14900</v>
      </c>
      <c r="KK353" s="39">
        <v>27610</v>
      </c>
      <c r="KL353" s="39">
        <v>24650</v>
      </c>
      <c r="KM353" s="39">
        <v>17780</v>
      </c>
      <c r="KN353" s="39">
        <v>9330</v>
      </c>
      <c r="KO353" s="39">
        <v>3870</v>
      </c>
      <c r="KP353" s="39">
        <v>1430</v>
      </c>
      <c r="KQ353" s="39">
        <v>70</v>
      </c>
      <c r="KR353" s="39" t="s">
        <v>334</v>
      </c>
      <c r="KS353" s="39">
        <v>99630</v>
      </c>
      <c r="KT353" s="39">
        <v>14970</v>
      </c>
      <c r="KU353" s="39">
        <v>27770</v>
      </c>
      <c r="KV353" s="39">
        <v>24840</v>
      </c>
      <c r="KW353" s="39">
        <v>18010</v>
      </c>
      <c r="KX353" s="39">
        <v>9430</v>
      </c>
      <c r="KY353" s="39">
        <v>3930</v>
      </c>
      <c r="KZ353" s="39">
        <v>1460</v>
      </c>
      <c r="LA353" s="39">
        <v>70</v>
      </c>
      <c r="LB353" s="39" t="s">
        <v>334</v>
      </c>
      <c r="LC353" s="39">
        <v>100480</v>
      </c>
      <c r="LD353" t="str">
        <f>INDEX(Lookup!$F$2:$F$375, MATCH(D353,Lookup!$A$2:$A$375,0))</f>
        <v>:</v>
      </c>
    </row>
    <row r="354" spans="2:316" ht="15" customHeight="1" x14ac:dyDescent="0.25">
      <c r="B354" s="1" t="s">
        <v>342</v>
      </c>
      <c r="C354" s="47">
        <v>1165</v>
      </c>
      <c r="D354" s="47" t="s">
        <v>1035</v>
      </c>
      <c r="E354" s="37" t="s">
        <v>1036</v>
      </c>
      <c r="F354" s="38">
        <v>9140</v>
      </c>
      <c r="G354" s="38">
        <v>15400</v>
      </c>
      <c r="H354" s="38">
        <v>14480</v>
      </c>
      <c r="I354" s="38">
        <v>8350</v>
      </c>
      <c r="J354" s="38">
        <v>4220</v>
      </c>
      <c r="K354" s="38">
        <v>2170</v>
      </c>
      <c r="L354" s="38">
        <v>1270</v>
      </c>
      <c r="M354" s="38">
        <v>130</v>
      </c>
      <c r="N354" s="38" t="s">
        <v>334</v>
      </c>
      <c r="O354" s="39">
        <v>55160</v>
      </c>
      <c r="P354" s="39">
        <v>9080</v>
      </c>
      <c r="Q354" s="39">
        <v>15400</v>
      </c>
      <c r="R354" s="39">
        <v>14560</v>
      </c>
      <c r="S354" s="39">
        <v>8330</v>
      </c>
      <c r="T354" s="39">
        <v>4210</v>
      </c>
      <c r="U354" s="39">
        <v>2130</v>
      </c>
      <c r="V354" s="39">
        <v>1250</v>
      </c>
      <c r="W354" s="39">
        <v>120</v>
      </c>
      <c r="X354" s="39" t="s">
        <v>334</v>
      </c>
      <c r="Y354" s="39">
        <v>55080</v>
      </c>
      <c r="Z354" s="39">
        <v>9520</v>
      </c>
      <c r="AA354" s="39">
        <v>15590</v>
      </c>
      <c r="AB354" s="39">
        <v>14560</v>
      </c>
      <c r="AC354" s="39">
        <v>8430</v>
      </c>
      <c r="AD354" s="39">
        <v>4200</v>
      </c>
      <c r="AE354" s="39">
        <v>2090</v>
      </c>
      <c r="AF354" s="39">
        <v>1210</v>
      </c>
      <c r="AG354" s="39">
        <v>110</v>
      </c>
      <c r="AH354" s="39" t="s">
        <v>334</v>
      </c>
      <c r="AI354" s="39">
        <v>55700</v>
      </c>
      <c r="AJ354" s="39">
        <v>9850</v>
      </c>
      <c r="AK354" s="39">
        <v>15710</v>
      </c>
      <c r="AL354" s="39">
        <v>14620</v>
      </c>
      <c r="AM354" s="39">
        <v>8550</v>
      </c>
      <c r="AN354" s="39">
        <v>4330</v>
      </c>
      <c r="AO354" s="39">
        <v>2100</v>
      </c>
      <c r="AP354" s="39">
        <v>1200</v>
      </c>
      <c r="AQ354" s="39">
        <v>120</v>
      </c>
      <c r="AR354" s="39" t="s">
        <v>334</v>
      </c>
      <c r="AS354" s="39">
        <v>56470</v>
      </c>
      <c r="AT354" s="39">
        <v>10140</v>
      </c>
      <c r="AU354" s="39">
        <v>15690</v>
      </c>
      <c r="AV354" s="39">
        <v>14770</v>
      </c>
      <c r="AW354" s="39">
        <v>8580</v>
      </c>
      <c r="AX354" s="39">
        <v>4370</v>
      </c>
      <c r="AY354" s="39">
        <v>2100</v>
      </c>
      <c r="AZ354" s="39">
        <v>1170</v>
      </c>
      <c r="BA354" s="39">
        <v>120</v>
      </c>
      <c r="BB354" s="39" t="s">
        <v>334</v>
      </c>
      <c r="BC354" s="39">
        <v>56950</v>
      </c>
      <c r="BD354" s="39">
        <v>10410</v>
      </c>
      <c r="BE354" s="39">
        <v>15770</v>
      </c>
      <c r="BF354" s="39">
        <v>14900</v>
      </c>
      <c r="BG354" s="39">
        <v>8650</v>
      </c>
      <c r="BH354" s="39">
        <v>4370</v>
      </c>
      <c r="BI354" s="39">
        <v>2080</v>
      </c>
      <c r="BJ354" s="39">
        <v>1180</v>
      </c>
      <c r="BK354" s="39">
        <v>120</v>
      </c>
      <c r="BL354" s="39" t="s">
        <v>334</v>
      </c>
      <c r="BM354" s="39">
        <v>57460</v>
      </c>
      <c r="BN354" s="39">
        <v>10690</v>
      </c>
      <c r="BO354" s="39">
        <v>15880</v>
      </c>
      <c r="BP354" s="39">
        <v>14970</v>
      </c>
      <c r="BQ354" s="39">
        <v>8700</v>
      </c>
      <c r="BR354" s="39">
        <v>4400</v>
      </c>
      <c r="BS354" s="39">
        <v>2110</v>
      </c>
      <c r="BT354" s="39">
        <v>1170</v>
      </c>
      <c r="BU354" s="39">
        <v>120</v>
      </c>
      <c r="BV354" s="39" t="s">
        <v>334</v>
      </c>
      <c r="BW354" s="39">
        <v>58040</v>
      </c>
      <c r="BX354" s="39">
        <v>10970</v>
      </c>
      <c r="BY354" s="39">
        <v>15930</v>
      </c>
      <c r="BZ354" s="39">
        <v>15060</v>
      </c>
      <c r="CA354" s="39">
        <v>8790</v>
      </c>
      <c r="CB354" s="39">
        <v>4470</v>
      </c>
      <c r="CC354" s="39">
        <v>2190</v>
      </c>
      <c r="CD354" s="39">
        <v>1160</v>
      </c>
      <c r="CE354" s="39">
        <v>120</v>
      </c>
      <c r="CF354" s="39" t="s">
        <v>334</v>
      </c>
      <c r="CG354" s="39">
        <v>58680</v>
      </c>
      <c r="CH354" s="39">
        <v>11260</v>
      </c>
      <c r="CI354" s="39">
        <v>16010</v>
      </c>
      <c r="CJ354" s="39">
        <v>15190</v>
      </c>
      <c r="CK354" s="39">
        <v>8910</v>
      </c>
      <c r="CL354" s="39">
        <v>4620</v>
      </c>
      <c r="CM354" s="39">
        <v>2200</v>
      </c>
      <c r="CN354" s="39">
        <v>1160</v>
      </c>
      <c r="CO354" s="39">
        <v>110</v>
      </c>
      <c r="CP354" s="39" t="s">
        <v>334</v>
      </c>
      <c r="CQ354" s="39">
        <v>59470</v>
      </c>
      <c r="CR354" s="39">
        <v>11520</v>
      </c>
      <c r="CS354" s="39">
        <v>16040</v>
      </c>
      <c r="CT354" s="39">
        <v>15350</v>
      </c>
      <c r="CU354" s="39">
        <v>9020</v>
      </c>
      <c r="CV354" s="39">
        <v>4680</v>
      </c>
      <c r="CW354" s="39">
        <v>2220</v>
      </c>
      <c r="CX354" s="39">
        <v>1160</v>
      </c>
      <c r="CY354" s="39">
        <v>110</v>
      </c>
      <c r="CZ354" s="39" t="s">
        <v>334</v>
      </c>
      <c r="DA354" s="39">
        <v>60100</v>
      </c>
      <c r="DB354" s="39">
        <v>11680</v>
      </c>
      <c r="DC354" s="39">
        <v>16110</v>
      </c>
      <c r="DD354" s="39">
        <v>15440</v>
      </c>
      <c r="DE354" s="39">
        <v>9170</v>
      </c>
      <c r="DF354" s="39">
        <v>4760</v>
      </c>
      <c r="DG354" s="39">
        <v>2240</v>
      </c>
      <c r="DH354" s="39">
        <v>1170</v>
      </c>
      <c r="DI354" s="39">
        <v>110</v>
      </c>
      <c r="DJ354" s="39" t="s">
        <v>334</v>
      </c>
      <c r="DK354" s="39">
        <v>60690</v>
      </c>
      <c r="DL354" s="39">
        <v>11840</v>
      </c>
      <c r="DM354" s="39">
        <v>16200</v>
      </c>
      <c r="DN354" s="39">
        <v>15550</v>
      </c>
      <c r="DO354" s="39">
        <v>9320</v>
      </c>
      <c r="DP354" s="39">
        <v>4850</v>
      </c>
      <c r="DQ354" s="39">
        <v>2250</v>
      </c>
      <c r="DR354" s="39">
        <v>1180</v>
      </c>
      <c r="DS354" s="39">
        <v>110</v>
      </c>
      <c r="DT354" s="39" t="s">
        <v>334</v>
      </c>
      <c r="DU354" s="39">
        <v>61300</v>
      </c>
      <c r="DV354" s="39">
        <v>12010</v>
      </c>
      <c r="DW354" s="39">
        <v>16310</v>
      </c>
      <c r="DX354" s="39">
        <v>15590</v>
      </c>
      <c r="DY354" s="39">
        <v>9370</v>
      </c>
      <c r="DZ354" s="39">
        <v>4910</v>
      </c>
      <c r="EA354" s="39">
        <v>2260</v>
      </c>
      <c r="EB354" s="39">
        <v>1190</v>
      </c>
      <c r="EC354" s="39">
        <v>110</v>
      </c>
      <c r="ED354" s="39" t="s">
        <v>334</v>
      </c>
      <c r="EE354" s="39">
        <v>61760</v>
      </c>
      <c r="EF354" s="39">
        <v>12250</v>
      </c>
      <c r="EG354" s="39">
        <v>16380</v>
      </c>
      <c r="EH354" s="39">
        <v>15680</v>
      </c>
      <c r="EI354" s="39">
        <v>9410</v>
      </c>
      <c r="EJ354" s="39">
        <v>4920</v>
      </c>
      <c r="EK354" s="39">
        <v>2260</v>
      </c>
      <c r="EL354" s="39">
        <v>1200</v>
      </c>
      <c r="EM354" s="39">
        <v>120</v>
      </c>
      <c r="EN354" s="39" t="s">
        <v>334</v>
      </c>
      <c r="EO354" s="39">
        <v>62210</v>
      </c>
      <c r="EP354" s="39">
        <v>12490</v>
      </c>
      <c r="EQ354" s="39">
        <v>16480</v>
      </c>
      <c r="ER354" s="39">
        <v>15780</v>
      </c>
      <c r="ES354" s="39">
        <v>9530</v>
      </c>
      <c r="ET354" s="39">
        <v>4930</v>
      </c>
      <c r="EU354" s="39">
        <v>2270</v>
      </c>
      <c r="EV354" s="39">
        <v>1200</v>
      </c>
      <c r="EW354" s="39">
        <v>120</v>
      </c>
      <c r="EX354" s="39" t="s">
        <v>334</v>
      </c>
      <c r="EY354" s="39">
        <v>62800</v>
      </c>
      <c r="EZ354" s="39">
        <v>12600</v>
      </c>
      <c r="FA354" s="39">
        <v>16640</v>
      </c>
      <c r="FB354" s="39">
        <v>15880</v>
      </c>
      <c r="FC354" s="39">
        <v>9610</v>
      </c>
      <c r="FD354" s="39">
        <v>4930</v>
      </c>
      <c r="FE354" s="39">
        <v>2250</v>
      </c>
      <c r="FF354" s="39">
        <v>1200</v>
      </c>
      <c r="FG354" s="39">
        <v>120</v>
      </c>
      <c r="FH354" s="39" t="s">
        <v>334</v>
      </c>
      <c r="FI354" s="39">
        <v>63220</v>
      </c>
      <c r="FJ354" s="39">
        <v>12910</v>
      </c>
      <c r="FK354" s="39">
        <v>16820</v>
      </c>
      <c r="FL354" s="39">
        <v>16090</v>
      </c>
      <c r="FM354" s="39">
        <v>9670</v>
      </c>
      <c r="FN354" s="39">
        <v>4920</v>
      </c>
      <c r="FO354" s="39">
        <v>2250</v>
      </c>
      <c r="FP354" s="39">
        <v>1200</v>
      </c>
      <c r="FQ354" s="39">
        <v>120</v>
      </c>
      <c r="FR354" s="39" t="s">
        <v>334</v>
      </c>
      <c r="FS354" s="39">
        <v>63980</v>
      </c>
      <c r="FT354" s="39">
        <v>13100</v>
      </c>
      <c r="FU354" s="39">
        <v>16920</v>
      </c>
      <c r="FV354" s="39">
        <v>16110</v>
      </c>
      <c r="FW354" s="39">
        <v>9680</v>
      </c>
      <c r="FX354" s="39">
        <v>4940</v>
      </c>
      <c r="FY354" s="39">
        <v>2260</v>
      </c>
      <c r="FZ354" s="39">
        <v>1200</v>
      </c>
      <c r="GA354" s="39">
        <v>120</v>
      </c>
      <c r="GB354" s="39" t="s">
        <v>334</v>
      </c>
      <c r="GC354" s="39">
        <v>64330</v>
      </c>
      <c r="GD354" s="39">
        <v>13240</v>
      </c>
      <c r="GE354" s="39">
        <v>16960</v>
      </c>
      <c r="GF354" s="39">
        <v>16200</v>
      </c>
      <c r="GG354" s="39">
        <v>9710</v>
      </c>
      <c r="GH354" s="39">
        <v>4950</v>
      </c>
      <c r="GI354" s="39">
        <v>2250</v>
      </c>
      <c r="GJ354" s="39">
        <v>1210</v>
      </c>
      <c r="GK354" s="39">
        <v>120</v>
      </c>
      <c r="GL354" s="39" t="s">
        <v>334</v>
      </c>
      <c r="GM354" s="39">
        <v>64640</v>
      </c>
      <c r="GN354" s="39">
        <v>13360</v>
      </c>
      <c r="GO354" s="39">
        <v>17050</v>
      </c>
      <c r="GP354" s="39">
        <v>16320</v>
      </c>
      <c r="GQ354" s="39">
        <v>9770</v>
      </c>
      <c r="GR354" s="39">
        <v>4950</v>
      </c>
      <c r="GS354" s="39">
        <v>2270</v>
      </c>
      <c r="GT354" s="39">
        <v>1210</v>
      </c>
      <c r="GU354" s="39">
        <v>120</v>
      </c>
      <c r="GV354" s="39" t="s">
        <v>334</v>
      </c>
      <c r="GW354" s="39">
        <v>65050</v>
      </c>
      <c r="GX354" s="39">
        <v>13360</v>
      </c>
      <c r="GY354" s="39">
        <v>17100</v>
      </c>
      <c r="GZ354" s="39">
        <v>16330</v>
      </c>
      <c r="HA354" s="39">
        <v>9850</v>
      </c>
      <c r="HB354" s="39">
        <v>4970</v>
      </c>
      <c r="HC354" s="39">
        <v>2290</v>
      </c>
      <c r="HD354" s="39">
        <v>1210</v>
      </c>
      <c r="HE354" s="39">
        <v>130</v>
      </c>
      <c r="HF354" s="39" t="s">
        <v>334</v>
      </c>
      <c r="HG354" s="39">
        <v>65250</v>
      </c>
      <c r="HH354" s="39">
        <v>13380</v>
      </c>
      <c r="HI354" s="39">
        <v>17320</v>
      </c>
      <c r="HJ354" s="39">
        <v>16390</v>
      </c>
      <c r="HK354" s="39">
        <v>9920</v>
      </c>
      <c r="HL354" s="39">
        <v>4980</v>
      </c>
      <c r="HM354" s="39">
        <v>2290</v>
      </c>
      <c r="HN354" s="39">
        <v>1210</v>
      </c>
      <c r="HO354" s="39">
        <v>130</v>
      </c>
      <c r="HP354" s="39" t="s">
        <v>334</v>
      </c>
      <c r="HQ354" s="39">
        <v>65620</v>
      </c>
      <c r="HR354" s="39">
        <v>13410</v>
      </c>
      <c r="HS354" s="39">
        <v>17400</v>
      </c>
      <c r="HT354" s="39">
        <v>16440</v>
      </c>
      <c r="HU354" s="39">
        <v>10010</v>
      </c>
      <c r="HV354" s="39">
        <v>4990</v>
      </c>
      <c r="HW354" s="39">
        <v>2310</v>
      </c>
      <c r="HX354" s="39">
        <v>1210</v>
      </c>
      <c r="HY354" s="39">
        <v>130</v>
      </c>
      <c r="HZ354" s="39" t="s">
        <v>334</v>
      </c>
      <c r="IA354" s="39">
        <v>65910</v>
      </c>
      <c r="IB354" s="39">
        <v>13520</v>
      </c>
      <c r="IC354" s="39">
        <v>17500</v>
      </c>
      <c r="ID354" s="39">
        <v>16520</v>
      </c>
      <c r="IE354" s="39">
        <v>10110</v>
      </c>
      <c r="IF354" s="39">
        <v>5010</v>
      </c>
      <c r="IG354" s="39">
        <v>2340</v>
      </c>
      <c r="IH354" s="39">
        <v>1220</v>
      </c>
      <c r="II354" s="39">
        <v>130</v>
      </c>
      <c r="IJ354" s="39" t="s">
        <v>334</v>
      </c>
      <c r="IK354" s="39">
        <v>66350</v>
      </c>
      <c r="IL354" s="39">
        <v>13600</v>
      </c>
      <c r="IM354" s="39">
        <v>17560</v>
      </c>
      <c r="IN354" s="39">
        <v>16600</v>
      </c>
      <c r="IO354" s="39">
        <v>10260</v>
      </c>
      <c r="IP354" s="39">
        <v>5070</v>
      </c>
      <c r="IQ354" s="39">
        <v>2350</v>
      </c>
      <c r="IR354" s="39">
        <v>1240</v>
      </c>
      <c r="IS354" s="39">
        <v>130</v>
      </c>
      <c r="IT354" s="39" t="s">
        <v>334</v>
      </c>
      <c r="IU354" s="39">
        <v>66810</v>
      </c>
      <c r="IV354" s="39">
        <v>13680</v>
      </c>
      <c r="IW354" s="39">
        <v>17600</v>
      </c>
      <c r="IX354" s="39">
        <v>16650</v>
      </c>
      <c r="IY354" s="39">
        <v>10360</v>
      </c>
      <c r="IZ354" s="39">
        <v>5170</v>
      </c>
      <c r="JA354" s="39">
        <v>2370</v>
      </c>
      <c r="JB354" s="39">
        <v>1250</v>
      </c>
      <c r="JC354" s="39">
        <v>130</v>
      </c>
      <c r="JD354" s="39" t="s">
        <v>334</v>
      </c>
      <c r="JE354" s="39">
        <v>67210</v>
      </c>
      <c r="JF354" s="39">
        <v>13670</v>
      </c>
      <c r="JG354" s="39">
        <v>17640</v>
      </c>
      <c r="JH354" s="39">
        <v>16770</v>
      </c>
      <c r="JI354" s="39">
        <v>10450</v>
      </c>
      <c r="JJ354" s="39">
        <v>5220</v>
      </c>
      <c r="JK354" s="39">
        <v>2370</v>
      </c>
      <c r="JL354" s="39">
        <v>1250</v>
      </c>
      <c r="JM354" s="39">
        <v>130</v>
      </c>
      <c r="JN354" s="39" t="s">
        <v>334</v>
      </c>
      <c r="JO354" s="39">
        <v>67500</v>
      </c>
      <c r="JP354" s="39">
        <v>13730</v>
      </c>
      <c r="JQ354" s="39">
        <v>17710</v>
      </c>
      <c r="JR354" s="39">
        <v>16840</v>
      </c>
      <c r="JS354" s="39">
        <v>10540</v>
      </c>
      <c r="JT354" s="39">
        <v>5270</v>
      </c>
      <c r="JU354" s="39">
        <v>2390</v>
      </c>
      <c r="JV354" s="39">
        <v>1260</v>
      </c>
      <c r="JW354" s="39">
        <v>130</v>
      </c>
      <c r="JX354" s="39" t="s">
        <v>334</v>
      </c>
      <c r="JY354" s="39">
        <v>67870</v>
      </c>
      <c r="JZ354" s="39">
        <v>13700</v>
      </c>
      <c r="KA354" s="39">
        <v>17730</v>
      </c>
      <c r="KB354" s="39">
        <v>16850</v>
      </c>
      <c r="KC354" s="39">
        <v>10540</v>
      </c>
      <c r="KD354" s="39">
        <v>5290</v>
      </c>
      <c r="KE354" s="39">
        <v>2380</v>
      </c>
      <c r="KF354" s="39">
        <v>1250</v>
      </c>
      <c r="KG354" s="39">
        <v>130</v>
      </c>
      <c r="KH354" s="39" t="s">
        <v>334</v>
      </c>
      <c r="KI354" s="39">
        <v>67890</v>
      </c>
      <c r="KJ354" s="39">
        <v>13690</v>
      </c>
      <c r="KK354" s="39">
        <v>17720</v>
      </c>
      <c r="KL354" s="39">
        <v>16930</v>
      </c>
      <c r="KM354" s="39">
        <v>10580</v>
      </c>
      <c r="KN354" s="39">
        <v>5340</v>
      </c>
      <c r="KO354" s="39">
        <v>2370</v>
      </c>
      <c r="KP354" s="39">
        <v>1260</v>
      </c>
      <c r="KQ354" s="39">
        <v>140</v>
      </c>
      <c r="KR354" s="39" t="s">
        <v>334</v>
      </c>
      <c r="KS354" s="39">
        <v>68020</v>
      </c>
      <c r="KT354" s="39">
        <v>13680</v>
      </c>
      <c r="KU354" s="39">
        <v>17730</v>
      </c>
      <c r="KV354" s="39">
        <v>16970</v>
      </c>
      <c r="KW354" s="39">
        <v>10620</v>
      </c>
      <c r="KX354" s="39">
        <v>5370</v>
      </c>
      <c r="KY354" s="39">
        <v>2400</v>
      </c>
      <c r="KZ354" s="39">
        <v>1260</v>
      </c>
      <c r="LA354" s="39">
        <v>140</v>
      </c>
      <c r="LB354" s="39" t="s">
        <v>334</v>
      </c>
      <c r="LC354" s="39">
        <v>68180</v>
      </c>
      <c r="LD354" t="str">
        <f>INDEX(Lookup!$F$2:$F$375, MATCH(D354,Lookup!$A$2:$A$375,0))</f>
        <v>:</v>
      </c>
    </row>
    <row r="355" spans="2:316" ht="15" customHeight="1" x14ac:dyDescent="0.25">
      <c r="B355" s="1" t="s">
        <v>342</v>
      </c>
      <c r="C355" s="47">
        <v>3940</v>
      </c>
      <c r="D355" s="47" t="s">
        <v>1037</v>
      </c>
      <c r="E355" s="37" t="s">
        <v>1038</v>
      </c>
      <c r="F355" s="38">
        <v>20150</v>
      </c>
      <c r="G355" s="38">
        <v>31720</v>
      </c>
      <c r="H355" s="38">
        <v>42720</v>
      </c>
      <c r="I355" s="38">
        <v>27670</v>
      </c>
      <c r="J355" s="38">
        <v>20530</v>
      </c>
      <c r="K355" s="38">
        <v>12240</v>
      </c>
      <c r="L355" s="38">
        <v>9650</v>
      </c>
      <c r="M355" s="38">
        <v>1500</v>
      </c>
      <c r="N355" s="38" t="s">
        <v>334</v>
      </c>
      <c r="O355" s="39">
        <v>166180</v>
      </c>
      <c r="P355" s="39">
        <v>20650</v>
      </c>
      <c r="Q355" s="39">
        <v>32540</v>
      </c>
      <c r="R355" s="39">
        <v>43090</v>
      </c>
      <c r="S355" s="39">
        <v>28040</v>
      </c>
      <c r="T355" s="39">
        <v>20580</v>
      </c>
      <c r="U355" s="39">
        <v>12130</v>
      </c>
      <c r="V355" s="39">
        <v>9390</v>
      </c>
      <c r="W355" s="39">
        <v>1430</v>
      </c>
      <c r="X355" s="39" t="s">
        <v>334</v>
      </c>
      <c r="Y355" s="39">
        <v>167830</v>
      </c>
      <c r="Z355" s="39">
        <v>21380</v>
      </c>
      <c r="AA355" s="39">
        <v>33750</v>
      </c>
      <c r="AB355" s="39">
        <v>44140</v>
      </c>
      <c r="AC355" s="39">
        <v>28720</v>
      </c>
      <c r="AD355" s="39">
        <v>20930</v>
      </c>
      <c r="AE355" s="39">
        <v>11920</v>
      </c>
      <c r="AF355" s="39">
        <v>8580</v>
      </c>
      <c r="AG355" s="39">
        <v>1220</v>
      </c>
      <c r="AH355" s="39" t="s">
        <v>334</v>
      </c>
      <c r="AI355" s="39">
        <v>170630</v>
      </c>
      <c r="AJ355" s="39">
        <v>21760</v>
      </c>
      <c r="AK355" s="39">
        <v>34690</v>
      </c>
      <c r="AL355" s="39">
        <v>44510</v>
      </c>
      <c r="AM355" s="39">
        <v>29130</v>
      </c>
      <c r="AN355" s="39">
        <v>21180</v>
      </c>
      <c r="AO355" s="39">
        <v>12060</v>
      </c>
      <c r="AP355" s="39">
        <v>8520</v>
      </c>
      <c r="AQ355" s="39">
        <v>1190</v>
      </c>
      <c r="AR355" s="39" t="s">
        <v>334</v>
      </c>
      <c r="AS355" s="39">
        <v>173050</v>
      </c>
      <c r="AT355" s="39">
        <v>21980</v>
      </c>
      <c r="AU355" s="39">
        <v>35300</v>
      </c>
      <c r="AV355" s="39">
        <v>44890</v>
      </c>
      <c r="AW355" s="39">
        <v>29400</v>
      </c>
      <c r="AX355" s="39">
        <v>21510</v>
      </c>
      <c r="AY355" s="39">
        <v>12370</v>
      </c>
      <c r="AZ355" s="39">
        <v>8590</v>
      </c>
      <c r="BA355" s="39">
        <v>1190</v>
      </c>
      <c r="BB355" s="39" t="s">
        <v>334</v>
      </c>
      <c r="BC355" s="39">
        <v>175220</v>
      </c>
      <c r="BD355" s="39">
        <v>22190</v>
      </c>
      <c r="BE355" s="39">
        <v>35680</v>
      </c>
      <c r="BF355" s="39">
        <v>45240</v>
      </c>
      <c r="BG355" s="39">
        <v>29820</v>
      </c>
      <c r="BH355" s="39">
        <v>21910</v>
      </c>
      <c r="BI355" s="39">
        <v>12710</v>
      </c>
      <c r="BJ355" s="39">
        <v>8780</v>
      </c>
      <c r="BK355" s="39">
        <v>1190</v>
      </c>
      <c r="BL355" s="39" t="s">
        <v>334</v>
      </c>
      <c r="BM355" s="39">
        <v>177510</v>
      </c>
      <c r="BN355" s="39">
        <v>22270</v>
      </c>
      <c r="BO355" s="39">
        <v>35700</v>
      </c>
      <c r="BP355" s="39">
        <v>45550</v>
      </c>
      <c r="BQ355" s="39">
        <v>30140</v>
      </c>
      <c r="BR355" s="39">
        <v>22330</v>
      </c>
      <c r="BS355" s="39">
        <v>13040</v>
      </c>
      <c r="BT355" s="39">
        <v>8920</v>
      </c>
      <c r="BU355" s="39">
        <v>1200</v>
      </c>
      <c r="BV355" s="39" t="s">
        <v>334</v>
      </c>
      <c r="BW355" s="39">
        <v>179160</v>
      </c>
      <c r="BX355" s="39">
        <v>22170</v>
      </c>
      <c r="BY355" s="39">
        <v>35750</v>
      </c>
      <c r="BZ355" s="39">
        <v>45840</v>
      </c>
      <c r="CA355" s="39">
        <v>30520</v>
      </c>
      <c r="CB355" s="39">
        <v>22730</v>
      </c>
      <c r="CC355" s="39">
        <v>13320</v>
      </c>
      <c r="CD355" s="39">
        <v>9140</v>
      </c>
      <c r="CE355" s="39">
        <v>1210</v>
      </c>
      <c r="CF355" s="39" t="s">
        <v>334</v>
      </c>
      <c r="CG355" s="39">
        <v>180680</v>
      </c>
      <c r="CH355" s="39">
        <v>22070</v>
      </c>
      <c r="CI355" s="39">
        <v>35890</v>
      </c>
      <c r="CJ355" s="39">
        <v>46310</v>
      </c>
      <c r="CK355" s="39">
        <v>30850</v>
      </c>
      <c r="CL355" s="39">
        <v>23250</v>
      </c>
      <c r="CM355" s="39">
        <v>13520</v>
      </c>
      <c r="CN355" s="39">
        <v>9330</v>
      </c>
      <c r="CO355" s="39">
        <v>1230</v>
      </c>
      <c r="CP355" s="39" t="s">
        <v>334</v>
      </c>
      <c r="CQ355" s="39">
        <v>182460</v>
      </c>
      <c r="CR355" s="39">
        <v>22170</v>
      </c>
      <c r="CS355" s="39">
        <v>36100</v>
      </c>
      <c r="CT355" s="39">
        <v>46750</v>
      </c>
      <c r="CU355" s="39">
        <v>31230</v>
      </c>
      <c r="CV355" s="39">
        <v>23780</v>
      </c>
      <c r="CW355" s="39">
        <v>13850</v>
      </c>
      <c r="CX355" s="39">
        <v>9500</v>
      </c>
      <c r="CY355" s="39">
        <v>1230</v>
      </c>
      <c r="CZ355" s="39" t="s">
        <v>334</v>
      </c>
      <c r="DA355" s="39">
        <v>184600</v>
      </c>
      <c r="DB355" s="39">
        <v>22290</v>
      </c>
      <c r="DC355" s="39">
        <v>36290</v>
      </c>
      <c r="DD355" s="39">
        <v>47140</v>
      </c>
      <c r="DE355" s="39">
        <v>31460</v>
      </c>
      <c r="DF355" s="39">
        <v>24130</v>
      </c>
      <c r="DG355" s="39">
        <v>14110</v>
      </c>
      <c r="DH355" s="39">
        <v>9640</v>
      </c>
      <c r="DI355" s="39">
        <v>1240</v>
      </c>
      <c r="DJ355" s="39" t="s">
        <v>334</v>
      </c>
      <c r="DK355" s="39">
        <v>186310</v>
      </c>
      <c r="DL355" s="39">
        <v>22430</v>
      </c>
      <c r="DM355" s="39">
        <v>36560</v>
      </c>
      <c r="DN355" s="39">
        <v>47560</v>
      </c>
      <c r="DO355" s="39">
        <v>31880</v>
      </c>
      <c r="DP355" s="39">
        <v>24470</v>
      </c>
      <c r="DQ355" s="39">
        <v>14440</v>
      </c>
      <c r="DR355" s="39">
        <v>9750</v>
      </c>
      <c r="DS355" s="39">
        <v>1250</v>
      </c>
      <c r="DT355" s="39" t="s">
        <v>334</v>
      </c>
      <c r="DU355" s="39">
        <v>188330</v>
      </c>
      <c r="DV355" s="39">
        <v>22600</v>
      </c>
      <c r="DW355" s="39">
        <v>36630</v>
      </c>
      <c r="DX355" s="39">
        <v>47810</v>
      </c>
      <c r="DY355" s="39">
        <v>32250</v>
      </c>
      <c r="DZ355" s="39">
        <v>24670</v>
      </c>
      <c r="EA355" s="39">
        <v>14810</v>
      </c>
      <c r="EB355" s="39">
        <v>9850</v>
      </c>
      <c r="EC355" s="39">
        <v>1260</v>
      </c>
      <c r="ED355" s="39" t="s">
        <v>334</v>
      </c>
      <c r="EE355" s="39">
        <v>189880</v>
      </c>
      <c r="EF355" s="39">
        <v>22960</v>
      </c>
      <c r="EG355" s="39">
        <v>36970</v>
      </c>
      <c r="EH355" s="39">
        <v>48410</v>
      </c>
      <c r="EI355" s="39">
        <v>32710</v>
      </c>
      <c r="EJ355" s="39">
        <v>25060</v>
      </c>
      <c r="EK355" s="39">
        <v>15010</v>
      </c>
      <c r="EL355" s="39">
        <v>9950</v>
      </c>
      <c r="EM355" s="39">
        <v>1260</v>
      </c>
      <c r="EN355" s="39" t="s">
        <v>334</v>
      </c>
      <c r="EO355" s="39">
        <v>192320</v>
      </c>
      <c r="EP355" s="39">
        <v>23180</v>
      </c>
      <c r="EQ355" s="39">
        <v>37390</v>
      </c>
      <c r="ER355" s="39">
        <v>48810</v>
      </c>
      <c r="ES355" s="39">
        <v>33130</v>
      </c>
      <c r="ET355" s="39">
        <v>25380</v>
      </c>
      <c r="EU355" s="39">
        <v>15190</v>
      </c>
      <c r="EV355" s="39">
        <v>10000</v>
      </c>
      <c r="EW355" s="39">
        <v>1270</v>
      </c>
      <c r="EX355" s="39" t="s">
        <v>334</v>
      </c>
      <c r="EY355" s="39">
        <v>194350</v>
      </c>
      <c r="EZ355" s="39">
        <v>23590</v>
      </c>
      <c r="FA355" s="39">
        <v>38000</v>
      </c>
      <c r="FB355" s="39">
        <v>49180</v>
      </c>
      <c r="FC355" s="39">
        <v>33670</v>
      </c>
      <c r="FD355" s="39">
        <v>25670</v>
      </c>
      <c r="FE355" s="39">
        <v>15370</v>
      </c>
      <c r="FF355" s="39">
        <v>10060</v>
      </c>
      <c r="FG355" s="39">
        <v>1260</v>
      </c>
      <c r="FH355" s="39" t="s">
        <v>334</v>
      </c>
      <c r="FI355" s="39">
        <v>196800</v>
      </c>
      <c r="FJ355" s="39">
        <v>24000</v>
      </c>
      <c r="FK355" s="39">
        <v>38600</v>
      </c>
      <c r="FL355" s="39">
        <v>49600</v>
      </c>
      <c r="FM355" s="39">
        <v>34130</v>
      </c>
      <c r="FN355" s="39">
        <v>25840</v>
      </c>
      <c r="FO355" s="39">
        <v>15500</v>
      </c>
      <c r="FP355" s="39">
        <v>10120</v>
      </c>
      <c r="FQ355" s="39">
        <v>1260</v>
      </c>
      <c r="FR355" s="39" t="s">
        <v>334</v>
      </c>
      <c r="FS355" s="39">
        <v>199050</v>
      </c>
      <c r="FT355" s="39">
        <v>24240</v>
      </c>
      <c r="FU355" s="39">
        <v>38920</v>
      </c>
      <c r="FV355" s="39">
        <v>49850</v>
      </c>
      <c r="FW355" s="39">
        <v>34460</v>
      </c>
      <c r="FX355" s="39">
        <v>25980</v>
      </c>
      <c r="FY355" s="39">
        <v>15650</v>
      </c>
      <c r="FZ355" s="39">
        <v>10160</v>
      </c>
      <c r="GA355" s="39">
        <v>1270</v>
      </c>
      <c r="GB355" s="39" t="s">
        <v>334</v>
      </c>
      <c r="GC355" s="39">
        <v>200510</v>
      </c>
      <c r="GD355" s="39">
        <v>24470</v>
      </c>
      <c r="GE355" s="39">
        <v>39270</v>
      </c>
      <c r="GF355" s="39">
        <v>50140</v>
      </c>
      <c r="GG355" s="39">
        <v>34770</v>
      </c>
      <c r="GH355" s="39">
        <v>26200</v>
      </c>
      <c r="GI355" s="39">
        <v>15780</v>
      </c>
      <c r="GJ355" s="39">
        <v>10210</v>
      </c>
      <c r="GK355" s="39">
        <v>1270</v>
      </c>
      <c r="GL355" s="39" t="s">
        <v>334</v>
      </c>
      <c r="GM355" s="39">
        <v>202100</v>
      </c>
      <c r="GN355" s="39">
        <v>24430</v>
      </c>
      <c r="GO355" s="39">
        <v>39750</v>
      </c>
      <c r="GP355" s="39">
        <v>50650</v>
      </c>
      <c r="GQ355" s="39">
        <v>35080</v>
      </c>
      <c r="GR355" s="39">
        <v>26470</v>
      </c>
      <c r="GS355" s="39">
        <v>15930</v>
      </c>
      <c r="GT355" s="39">
        <v>10280</v>
      </c>
      <c r="GU355" s="39">
        <v>1270</v>
      </c>
      <c r="GV355" s="39" t="s">
        <v>334</v>
      </c>
      <c r="GW355" s="39">
        <v>203850</v>
      </c>
      <c r="GX355" s="39">
        <v>24630</v>
      </c>
      <c r="GY355" s="39">
        <v>40120</v>
      </c>
      <c r="GZ355" s="39">
        <v>51310</v>
      </c>
      <c r="HA355" s="39">
        <v>35440</v>
      </c>
      <c r="HB355" s="39">
        <v>26770</v>
      </c>
      <c r="HC355" s="39">
        <v>16090</v>
      </c>
      <c r="HD355" s="39">
        <v>10320</v>
      </c>
      <c r="HE355" s="39">
        <v>1270</v>
      </c>
      <c r="HF355" s="39" t="s">
        <v>334</v>
      </c>
      <c r="HG355" s="39">
        <v>205930</v>
      </c>
      <c r="HH355" s="39">
        <v>24790</v>
      </c>
      <c r="HI355" s="39">
        <v>40490</v>
      </c>
      <c r="HJ355" s="39">
        <v>51900</v>
      </c>
      <c r="HK355" s="39">
        <v>35810</v>
      </c>
      <c r="HL355" s="39">
        <v>27110</v>
      </c>
      <c r="HM355" s="39">
        <v>16210</v>
      </c>
      <c r="HN355" s="39">
        <v>10410</v>
      </c>
      <c r="HO355" s="39">
        <v>1270</v>
      </c>
      <c r="HP355" s="39" t="s">
        <v>334</v>
      </c>
      <c r="HQ355" s="39">
        <v>207980</v>
      </c>
      <c r="HR355" s="39">
        <v>25010</v>
      </c>
      <c r="HS355" s="39">
        <v>40850</v>
      </c>
      <c r="HT355" s="39">
        <v>52490</v>
      </c>
      <c r="HU355" s="39">
        <v>36310</v>
      </c>
      <c r="HV355" s="39">
        <v>27430</v>
      </c>
      <c r="HW355" s="39">
        <v>16400</v>
      </c>
      <c r="HX355" s="39">
        <v>10470</v>
      </c>
      <c r="HY355" s="39">
        <v>1280</v>
      </c>
      <c r="HZ355" s="39" t="s">
        <v>334</v>
      </c>
      <c r="IA355" s="39">
        <v>210240</v>
      </c>
      <c r="IB355" s="39">
        <v>25180</v>
      </c>
      <c r="IC355" s="39">
        <v>41080</v>
      </c>
      <c r="ID355" s="39">
        <v>53100</v>
      </c>
      <c r="IE355" s="39">
        <v>36770</v>
      </c>
      <c r="IF355" s="39">
        <v>27800</v>
      </c>
      <c r="IG355" s="39">
        <v>16640</v>
      </c>
      <c r="IH355" s="39">
        <v>10570</v>
      </c>
      <c r="II355" s="39">
        <v>1300</v>
      </c>
      <c r="IJ355" s="39" t="s">
        <v>334</v>
      </c>
      <c r="IK355" s="39">
        <v>212440</v>
      </c>
      <c r="IL355" s="39">
        <v>25490</v>
      </c>
      <c r="IM355" s="39">
        <v>41350</v>
      </c>
      <c r="IN355" s="39">
        <v>53700</v>
      </c>
      <c r="IO355" s="39">
        <v>37270</v>
      </c>
      <c r="IP355" s="39">
        <v>28220</v>
      </c>
      <c r="IQ355" s="39">
        <v>16830</v>
      </c>
      <c r="IR355" s="39">
        <v>10690</v>
      </c>
      <c r="IS355" s="39">
        <v>1300</v>
      </c>
      <c r="IT355" s="39" t="s">
        <v>334</v>
      </c>
      <c r="IU355" s="39">
        <v>214850</v>
      </c>
      <c r="IV355" s="39">
        <v>25800</v>
      </c>
      <c r="IW355" s="39">
        <v>41560</v>
      </c>
      <c r="IX355" s="39">
        <v>54370</v>
      </c>
      <c r="IY355" s="39">
        <v>37740</v>
      </c>
      <c r="IZ355" s="39">
        <v>28710</v>
      </c>
      <c r="JA355" s="39">
        <v>17050</v>
      </c>
      <c r="JB355" s="39">
        <v>10800</v>
      </c>
      <c r="JC355" s="39">
        <v>1310</v>
      </c>
      <c r="JD355" s="39" t="s">
        <v>334</v>
      </c>
      <c r="JE355" s="39">
        <v>217350</v>
      </c>
      <c r="JF355" s="39">
        <v>25970</v>
      </c>
      <c r="JG355" s="39">
        <v>41800</v>
      </c>
      <c r="JH355" s="39">
        <v>55020</v>
      </c>
      <c r="JI355" s="39">
        <v>38440</v>
      </c>
      <c r="JJ355" s="39">
        <v>29210</v>
      </c>
      <c r="JK355" s="39">
        <v>17260</v>
      </c>
      <c r="JL355" s="39">
        <v>10880</v>
      </c>
      <c r="JM355" s="39">
        <v>1310</v>
      </c>
      <c r="JN355" s="39" t="s">
        <v>334</v>
      </c>
      <c r="JO355" s="39">
        <v>219890</v>
      </c>
      <c r="JP355" s="39">
        <v>26170</v>
      </c>
      <c r="JQ355" s="39">
        <v>41970</v>
      </c>
      <c r="JR355" s="39">
        <v>56090</v>
      </c>
      <c r="JS355" s="39">
        <v>39020</v>
      </c>
      <c r="JT355" s="39">
        <v>29920</v>
      </c>
      <c r="JU355" s="39">
        <v>17510</v>
      </c>
      <c r="JV355" s="39">
        <v>11000</v>
      </c>
      <c r="JW355" s="39">
        <v>1350</v>
      </c>
      <c r="JX355" s="39" t="s">
        <v>334</v>
      </c>
      <c r="JY355" s="39">
        <v>223020</v>
      </c>
      <c r="JZ355" s="39">
        <v>26310</v>
      </c>
      <c r="KA355" s="39">
        <v>42170</v>
      </c>
      <c r="KB355" s="39">
        <v>56770</v>
      </c>
      <c r="KC355" s="39">
        <v>39450</v>
      </c>
      <c r="KD355" s="39">
        <v>30300</v>
      </c>
      <c r="KE355" s="39">
        <v>17690</v>
      </c>
      <c r="KF355" s="39">
        <v>11120</v>
      </c>
      <c r="KG355" s="39">
        <v>1350</v>
      </c>
      <c r="KH355" s="39" t="s">
        <v>334</v>
      </c>
      <c r="KI355" s="39">
        <v>225160</v>
      </c>
      <c r="KJ355" s="39">
        <v>26510</v>
      </c>
      <c r="KK355" s="39">
        <v>42450</v>
      </c>
      <c r="KL355" s="39">
        <v>57530</v>
      </c>
      <c r="KM355" s="39">
        <v>39970</v>
      </c>
      <c r="KN355" s="39">
        <v>30760</v>
      </c>
      <c r="KO355" s="39">
        <v>17980</v>
      </c>
      <c r="KP355" s="39">
        <v>11230</v>
      </c>
      <c r="KQ355" s="39">
        <v>1350</v>
      </c>
      <c r="KR355" s="39" t="s">
        <v>334</v>
      </c>
      <c r="KS355" s="39">
        <v>227770</v>
      </c>
      <c r="KT355" s="39">
        <v>26710</v>
      </c>
      <c r="KU355" s="39">
        <v>42610</v>
      </c>
      <c r="KV355" s="39">
        <v>58040</v>
      </c>
      <c r="KW355" s="39">
        <v>40520</v>
      </c>
      <c r="KX355" s="39">
        <v>31170</v>
      </c>
      <c r="KY355" s="39">
        <v>18230</v>
      </c>
      <c r="KZ355" s="39">
        <v>11360</v>
      </c>
      <c r="LA355" s="39">
        <v>1360</v>
      </c>
      <c r="LB355" s="39" t="s">
        <v>334</v>
      </c>
      <c r="LC355" s="39">
        <v>229990</v>
      </c>
      <c r="LD355" t="str">
        <f>INDEX(Lookup!$F$2:$F$375, MATCH(D355,Lookup!$A$2:$A$375,0))</f>
        <v>:</v>
      </c>
    </row>
    <row r="356" spans="2:316" ht="15" customHeight="1" x14ac:dyDescent="0.25">
      <c r="B356" s="1" t="s">
        <v>357</v>
      </c>
      <c r="C356" s="47" t="s">
        <v>331</v>
      </c>
      <c r="D356" s="47" t="s">
        <v>1039</v>
      </c>
      <c r="E356" s="41" t="s">
        <v>1040</v>
      </c>
      <c r="F356" s="38">
        <v>42450</v>
      </c>
      <c r="G356" s="38">
        <v>66610</v>
      </c>
      <c r="H356" s="38">
        <v>62990</v>
      </c>
      <c r="I356" s="38">
        <v>48010</v>
      </c>
      <c r="J356" s="38">
        <v>34290</v>
      </c>
      <c r="K356" s="38">
        <v>19990</v>
      </c>
      <c r="L356" s="38">
        <v>15020</v>
      </c>
      <c r="M356" s="38">
        <v>1000</v>
      </c>
      <c r="N356" s="38" t="s">
        <v>334</v>
      </c>
      <c r="O356" s="39">
        <v>290350</v>
      </c>
      <c r="P356" s="39">
        <v>43570</v>
      </c>
      <c r="Q356" s="39">
        <v>67530</v>
      </c>
      <c r="R356" s="39">
        <v>63640</v>
      </c>
      <c r="S356" s="39">
        <v>48780</v>
      </c>
      <c r="T356" s="39">
        <v>34300</v>
      </c>
      <c r="U356" s="39">
        <v>19400</v>
      </c>
      <c r="V356" s="39">
        <v>14280</v>
      </c>
      <c r="W356" s="39">
        <v>940</v>
      </c>
      <c r="X356" s="39" t="s">
        <v>334</v>
      </c>
      <c r="Y356" s="39">
        <v>292460</v>
      </c>
      <c r="Z356" s="39">
        <v>45600</v>
      </c>
      <c r="AA356" s="39">
        <v>69220</v>
      </c>
      <c r="AB356" s="39">
        <v>64470</v>
      </c>
      <c r="AC356" s="39">
        <v>50060</v>
      </c>
      <c r="AD356" s="39">
        <v>34550</v>
      </c>
      <c r="AE356" s="39">
        <v>18390</v>
      </c>
      <c r="AF356" s="39">
        <v>12430</v>
      </c>
      <c r="AG356" s="39">
        <v>800</v>
      </c>
      <c r="AH356" s="39" t="s">
        <v>334</v>
      </c>
      <c r="AI356" s="39">
        <v>295520</v>
      </c>
      <c r="AJ356" s="39">
        <v>47070</v>
      </c>
      <c r="AK356" s="39">
        <v>70450</v>
      </c>
      <c r="AL356" s="39">
        <v>65700</v>
      </c>
      <c r="AM356" s="39">
        <v>51010</v>
      </c>
      <c r="AN356" s="39">
        <v>35090</v>
      </c>
      <c r="AO356" s="39">
        <v>18340</v>
      </c>
      <c r="AP356" s="39">
        <v>11950</v>
      </c>
      <c r="AQ356" s="39">
        <v>760</v>
      </c>
      <c r="AR356" s="39" t="s">
        <v>334</v>
      </c>
      <c r="AS356" s="39">
        <v>300370</v>
      </c>
      <c r="AT356" s="39">
        <v>47750</v>
      </c>
      <c r="AU356" s="39">
        <v>71400</v>
      </c>
      <c r="AV356" s="39">
        <v>66300</v>
      </c>
      <c r="AW356" s="39">
        <v>51880</v>
      </c>
      <c r="AX356" s="39">
        <v>35690</v>
      </c>
      <c r="AY356" s="39">
        <v>18430</v>
      </c>
      <c r="AZ356" s="39">
        <v>11770</v>
      </c>
      <c r="BA356" s="39">
        <v>750</v>
      </c>
      <c r="BB356" s="39" t="s">
        <v>334</v>
      </c>
      <c r="BC356" s="39">
        <v>303960</v>
      </c>
      <c r="BD356" s="39">
        <v>48410</v>
      </c>
      <c r="BE356" s="39">
        <v>71980</v>
      </c>
      <c r="BF356" s="39">
        <v>67010</v>
      </c>
      <c r="BG356" s="39">
        <v>52810</v>
      </c>
      <c r="BH356" s="39">
        <v>36300</v>
      </c>
      <c r="BI356" s="39">
        <v>18650</v>
      </c>
      <c r="BJ356" s="39">
        <v>11750</v>
      </c>
      <c r="BK356" s="39">
        <v>750</v>
      </c>
      <c r="BL356" s="39" t="s">
        <v>334</v>
      </c>
      <c r="BM356" s="39">
        <v>307660</v>
      </c>
      <c r="BN356" s="39">
        <v>48920</v>
      </c>
      <c r="BO356" s="39">
        <v>72480</v>
      </c>
      <c r="BP356" s="39">
        <v>67480</v>
      </c>
      <c r="BQ356" s="39">
        <v>53550</v>
      </c>
      <c r="BR356" s="39">
        <v>36940</v>
      </c>
      <c r="BS356" s="39">
        <v>18970</v>
      </c>
      <c r="BT356" s="39">
        <v>11740</v>
      </c>
      <c r="BU356" s="39">
        <v>770</v>
      </c>
      <c r="BV356" s="39" t="s">
        <v>334</v>
      </c>
      <c r="BW356" s="39">
        <v>310840</v>
      </c>
      <c r="BX356" s="39">
        <v>49370</v>
      </c>
      <c r="BY356" s="39">
        <v>72910</v>
      </c>
      <c r="BZ356" s="39">
        <v>68010</v>
      </c>
      <c r="CA356" s="39">
        <v>54320</v>
      </c>
      <c r="CB356" s="39">
        <v>37680</v>
      </c>
      <c r="CC356" s="39">
        <v>19310</v>
      </c>
      <c r="CD356" s="39">
        <v>11870</v>
      </c>
      <c r="CE356" s="39">
        <v>770</v>
      </c>
      <c r="CF356" s="39" t="s">
        <v>334</v>
      </c>
      <c r="CG356" s="39">
        <v>314240</v>
      </c>
      <c r="CH356" s="39">
        <v>49660</v>
      </c>
      <c r="CI356" s="39">
        <v>73370</v>
      </c>
      <c r="CJ356" s="39">
        <v>68450</v>
      </c>
      <c r="CK356" s="39">
        <v>54900</v>
      </c>
      <c r="CL356" s="39">
        <v>38370</v>
      </c>
      <c r="CM356" s="39">
        <v>19530</v>
      </c>
      <c r="CN356" s="39">
        <v>12020</v>
      </c>
      <c r="CO356" s="39">
        <v>770</v>
      </c>
      <c r="CP356" s="39" t="s">
        <v>334</v>
      </c>
      <c r="CQ356" s="39">
        <v>317060</v>
      </c>
      <c r="CR356" s="39">
        <v>50140</v>
      </c>
      <c r="CS356" s="39">
        <v>73720</v>
      </c>
      <c r="CT356" s="39">
        <v>68870</v>
      </c>
      <c r="CU356" s="39">
        <v>55550</v>
      </c>
      <c r="CV356" s="39">
        <v>39030</v>
      </c>
      <c r="CW356" s="39">
        <v>19910</v>
      </c>
      <c r="CX356" s="39">
        <v>12100</v>
      </c>
      <c r="CY356" s="39">
        <v>780</v>
      </c>
      <c r="CZ356" s="39" t="s">
        <v>334</v>
      </c>
      <c r="DA356" s="39">
        <v>320090</v>
      </c>
      <c r="DB356" s="39">
        <v>50670</v>
      </c>
      <c r="DC356" s="39">
        <v>74100</v>
      </c>
      <c r="DD356" s="39">
        <v>69480</v>
      </c>
      <c r="DE356" s="39">
        <v>56360</v>
      </c>
      <c r="DF356" s="39">
        <v>39480</v>
      </c>
      <c r="DG356" s="39">
        <v>20180</v>
      </c>
      <c r="DH356" s="39">
        <v>12130</v>
      </c>
      <c r="DI356" s="39">
        <v>790</v>
      </c>
      <c r="DJ356" s="39" t="s">
        <v>334</v>
      </c>
      <c r="DK356" s="39">
        <v>323200</v>
      </c>
      <c r="DL356" s="39">
        <v>51050</v>
      </c>
      <c r="DM356" s="39">
        <v>74670</v>
      </c>
      <c r="DN356" s="39">
        <v>70180</v>
      </c>
      <c r="DO356" s="39">
        <v>57150</v>
      </c>
      <c r="DP356" s="39">
        <v>39680</v>
      </c>
      <c r="DQ356" s="39">
        <v>20380</v>
      </c>
      <c r="DR356" s="39">
        <v>12130</v>
      </c>
      <c r="DS356" s="39">
        <v>790</v>
      </c>
      <c r="DT356" s="39" t="s">
        <v>334</v>
      </c>
      <c r="DU356" s="39">
        <v>326030</v>
      </c>
      <c r="DV356" s="39">
        <v>51330</v>
      </c>
      <c r="DW356" s="39">
        <v>75210</v>
      </c>
      <c r="DX356" s="39">
        <v>70880</v>
      </c>
      <c r="DY356" s="39">
        <v>57740</v>
      </c>
      <c r="DZ356" s="39">
        <v>39920</v>
      </c>
      <c r="EA356" s="39">
        <v>20570</v>
      </c>
      <c r="EB356" s="39">
        <v>12220</v>
      </c>
      <c r="EC356" s="39">
        <v>800</v>
      </c>
      <c r="ED356" s="39" t="s">
        <v>334</v>
      </c>
      <c r="EE356" s="39">
        <v>328680</v>
      </c>
      <c r="EF356" s="39">
        <v>51840</v>
      </c>
      <c r="EG356" s="39">
        <v>75940</v>
      </c>
      <c r="EH356" s="39">
        <v>71690</v>
      </c>
      <c r="EI356" s="39">
        <v>58260</v>
      </c>
      <c r="EJ356" s="39">
        <v>40240</v>
      </c>
      <c r="EK356" s="39">
        <v>20800</v>
      </c>
      <c r="EL356" s="39">
        <v>12250</v>
      </c>
      <c r="EM356" s="39">
        <v>800</v>
      </c>
      <c r="EN356" s="39" t="s">
        <v>334</v>
      </c>
      <c r="EO356" s="39">
        <v>331820</v>
      </c>
      <c r="EP356" s="39">
        <v>52630</v>
      </c>
      <c r="EQ356" s="39">
        <v>76980</v>
      </c>
      <c r="ER356" s="39">
        <v>72390</v>
      </c>
      <c r="ES356" s="39">
        <v>58810</v>
      </c>
      <c r="ET356" s="39">
        <v>40600</v>
      </c>
      <c r="EU356" s="39">
        <v>20980</v>
      </c>
      <c r="EV356" s="39">
        <v>12370</v>
      </c>
      <c r="EW356" s="39">
        <v>820</v>
      </c>
      <c r="EX356" s="39" t="s">
        <v>334</v>
      </c>
      <c r="EY356" s="39">
        <v>335580</v>
      </c>
      <c r="EZ356" s="39">
        <v>53240</v>
      </c>
      <c r="FA356" s="39">
        <v>77850</v>
      </c>
      <c r="FB356" s="39">
        <v>73150</v>
      </c>
      <c r="FC356" s="39">
        <v>59480</v>
      </c>
      <c r="FD356" s="39">
        <v>40820</v>
      </c>
      <c r="FE356" s="39">
        <v>21090</v>
      </c>
      <c r="FF356" s="39">
        <v>12410</v>
      </c>
      <c r="FG356" s="39">
        <v>820</v>
      </c>
      <c r="FH356" s="39" t="s">
        <v>334</v>
      </c>
      <c r="FI356" s="39">
        <v>338860</v>
      </c>
      <c r="FJ356" s="39">
        <v>54000</v>
      </c>
      <c r="FK356" s="39">
        <v>78620</v>
      </c>
      <c r="FL356" s="39">
        <v>73780</v>
      </c>
      <c r="FM356" s="39">
        <v>59910</v>
      </c>
      <c r="FN356" s="39">
        <v>41110</v>
      </c>
      <c r="FO356" s="39">
        <v>21160</v>
      </c>
      <c r="FP356" s="39">
        <v>12400</v>
      </c>
      <c r="FQ356" s="39">
        <v>840</v>
      </c>
      <c r="FR356" s="39" t="s">
        <v>334</v>
      </c>
      <c r="FS356" s="39">
        <v>341820</v>
      </c>
      <c r="FT356" s="39">
        <v>54690</v>
      </c>
      <c r="FU356" s="39">
        <v>79270</v>
      </c>
      <c r="FV356" s="39">
        <v>74250</v>
      </c>
      <c r="FW356" s="39">
        <v>60300</v>
      </c>
      <c r="FX356" s="39">
        <v>41380</v>
      </c>
      <c r="FY356" s="39">
        <v>21290</v>
      </c>
      <c r="FZ356" s="39">
        <v>12460</v>
      </c>
      <c r="GA356" s="39">
        <v>850</v>
      </c>
      <c r="GB356" s="39" t="s">
        <v>334</v>
      </c>
      <c r="GC356" s="39">
        <v>344480</v>
      </c>
      <c r="GD356" s="39">
        <v>55460</v>
      </c>
      <c r="GE356" s="39">
        <v>79860</v>
      </c>
      <c r="GF356" s="39">
        <v>74860</v>
      </c>
      <c r="GG356" s="39">
        <v>60660</v>
      </c>
      <c r="GH356" s="39">
        <v>41680</v>
      </c>
      <c r="GI356" s="39">
        <v>21340</v>
      </c>
      <c r="GJ356" s="39">
        <v>12490</v>
      </c>
      <c r="GK356" s="39">
        <v>860</v>
      </c>
      <c r="GL356" s="39" t="s">
        <v>334</v>
      </c>
      <c r="GM356" s="39">
        <v>347190</v>
      </c>
      <c r="GN356" s="39">
        <v>55990</v>
      </c>
      <c r="GO356" s="39">
        <v>80690</v>
      </c>
      <c r="GP356" s="39">
        <v>75430</v>
      </c>
      <c r="GQ356" s="39">
        <v>61040</v>
      </c>
      <c r="GR356" s="39">
        <v>41850</v>
      </c>
      <c r="GS356" s="39">
        <v>21500</v>
      </c>
      <c r="GT356" s="39">
        <v>12520</v>
      </c>
      <c r="GU356" s="39">
        <v>860</v>
      </c>
      <c r="GV356" s="39" t="s">
        <v>334</v>
      </c>
      <c r="GW356" s="39">
        <v>349890</v>
      </c>
      <c r="GX356" s="39">
        <v>56830</v>
      </c>
      <c r="GY356" s="39">
        <v>81330</v>
      </c>
      <c r="GZ356" s="39">
        <v>75900</v>
      </c>
      <c r="HA356" s="39">
        <v>61440</v>
      </c>
      <c r="HB356" s="39">
        <v>42070</v>
      </c>
      <c r="HC356" s="39">
        <v>21580</v>
      </c>
      <c r="HD356" s="39">
        <v>12540</v>
      </c>
      <c r="HE356" s="39">
        <v>870</v>
      </c>
      <c r="HF356" s="39" t="s">
        <v>334</v>
      </c>
      <c r="HG356" s="39">
        <v>352580</v>
      </c>
      <c r="HH356" s="39">
        <v>57390</v>
      </c>
      <c r="HI356" s="39">
        <v>82010</v>
      </c>
      <c r="HJ356" s="39">
        <v>76630</v>
      </c>
      <c r="HK356" s="39">
        <v>62100</v>
      </c>
      <c r="HL356" s="39">
        <v>42360</v>
      </c>
      <c r="HM356" s="39">
        <v>21770</v>
      </c>
      <c r="HN356" s="39">
        <v>12620</v>
      </c>
      <c r="HO356" s="39">
        <v>880</v>
      </c>
      <c r="HP356" s="39" t="s">
        <v>334</v>
      </c>
      <c r="HQ356" s="39">
        <v>355760</v>
      </c>
      <c r="HR356" s="39">
        <v>58230</v>
      </c>
      <c r="HS356" s="39">
        <v>82790</v>
      </c>
      <c r="HT356" s="39">
        <v>77530</v>
      </c>
      <c r="HU356" s="39">
        <v>62700</v>
      </c>
      <c r="HV356" s="39">
        <v>42890</v>
      </c>
      <c r="HW356" s="39">
        <v>22040</v>
      </c>
      <c r="HX356" s="39">
        <v>12680</v>
      </c>
      <c r="HY356" s="39">
        <v>910</v>
      </c>
      <c r="HZ356" s="39" t="s">
        <v>334</v>
      </c>
      <c r="IA356" s="39">
        <v>359760</v>
      </c>
      <c r="IB356" s="39">
        <v>58820</v>
      </c>
      <c r="IC356" s="39">
        <v>83470</v>
      </c>
      <c r="ID356" s="39">
        <v>78480</v>
      </c>
      <c r="IE356" s="39">
        <v>63440</v>
      </c>
      <c r="IF356" s="39">
        <v>43400</v>
      </c>
      <c r="IG356" s="39">
        <v>22330</v>
      </c>
      <c r="IH356" s="39">
        <v>12750</v>
      </c>
      <c r="II356" s="39">
        <v>920</v>
      </c>
      <c r="IJ356" s="39" t="s">
        <v>334</v>
      </c>
      <c r="IK356" s="39">
        <v>363620</v>
      </c>
      <c r="IL356" s="39">
        <v>59390</v>
      </c>
      <c r="IM356" s="39">
        <v>84070</v>
      </c>
      <c r="IN356" s="39">
        <v>79380</v>
      </c>
      <c r="IO356" s="39">
        <v>64160</v>
      </c>
      <c r="IP356" s="39">
        <v>44040</v>
      </c>
      <c r="IQ356" s="39">
        <v>22540</v>
      </c>
      <c r="IR356" s="39">
        <v>12820</v>
      </c>
      <c r="IS356" s="39">
        <v>910</v>
      </c>
      <c r="IT356" s="39" t="s">
        <v>334</v>
      </c>
      <c r="IU356" s="39">
        <v>367310</v>
      </c>
      <c r="IV356" s="39">
        <v>59800</v>
      </c>
      <c r="IW356" s="39">
        <v>84680</v>
      </c>
      <c r="IX356" s="39">
        <v>80580</v>
      </c>
      <c r="IY356" s="39">
        <v>64930</v>
      </c>
      <c r="IZ356" s="39">
        <v>44710</v>
      </c>
      <c r="JA356" s="39">
        <v>22840</v>
      </c>
      <c r="JB356" s="39">
        <v>12920</v>
      </c>
      <c r="JC356" s="39">
        <v>910</v>
      </c>
      <c r="JD356" s="39" t="s">
        <v>334</v>
      </c>
      <c r="JE356" s="39">
        <v>371380</v>
      </c>
      <c r="JF356" s="39">
        <v>60390</v>
      </c>
      <c r="JG356" s="39">
        <v>85240</v>
      </c>
      <c r="JH356" s="39">
        <v>81440</v>
      </c>
      <c r="JI356" s="39">
        <v>65670</v>
      </c>
      <c r="JJ356" s="39">
        <v>45200</v>
      </c>
      <c r="JK356" s="39">
        <v>23120</v>
      </c>
      <c r="JL356" s="39">
        <v>12980</v>
      </c>
      <c r="JM356" s="39">
        <v>910</v>
      </c>
      <c r="JN356" s="39" t="s">
        <v>334</v>
      </c>
      <c r="JO356" s="39">
        <v>374950</v>
      </c>
      <c r="JP356" s="39">
        <v>60880</v>
      </c>
      <c r="JQ356" s="39">
        <v>86100</v>
      </c>
      <c r="JR356" s="39">
        <v>82740</v>
      </c>
      <c r="JS356" s="39">
        <v>66580</v>
      </c>
      <c r="JT356" s="39">
        <v>46050</v>
      </c>
      <c r="JU356" s="39">
        <v>23470</v>
      </c>
      <c r="JV356" s="39">
        <v>13070</v>
      </c>
      <c r="JW356" s="39">
        <v>920</v>
      </c>
      <c r="JX356" s="39" t="s">
        <v>334</v>
      </c>
      <c r="JY356" s="39">
        <v>379800</v>
      </c>
      <c r="JZ356" s="39">
        <v>61690</v>
      </c>
      <c r="KA356" s="39">
        <v>86470</v>
      </c>
      <c r="KB356" s="39">
        <v>83450</v>
      </c>
      <c r="KC356" s="39">
        <v>67220</v>
      </c>
      <c r="KD356" s="39">
        <v>46730</v>
      </c>
      <c r="KE356" s="39">
        <v>23700</v>
      </c>
      <c r="KF356" s="39">
        <v>13110</v>
      </c>
      <c r="KG356" s="39">
        <v>920</v>
      </c>
      <c r="KH356" s="39" t="s">
        <v>334</v>
      </c>
      <c r="KI356" s="39">
        <v>383300</v>
      </c>
      <c r="KJ356" s="39">
        <v>62000</v>
      </c>
      <c r="KK356" s="39">
        <v>86890</v>
      </c>
      <c r="KL356" s="39">
        <v>84410</v>
      </c>
      <c r="KM356" s="39">
        <v>68100</v>
      </c>
      <c r="KN356" s="39">
        <v>47480</v>
      </c>
      <c r="KO356" s="39">
        <v>24000</v>
      </c>
      <c r="KP356" s="39">
        <v>13200</v>
      </c>
      <c r="KQ356" s="39">
        <v>930</v>
      </c>
      <c r="KR356" s="39" t="s">
        <v>334</v>
      </c>
      <c r="KS356" s="39">
        <v>387010</v>
      </c>
      <c r="KT356" s="39">
        <v>62380</v>
      </c>
      <c r="KU356" s="39">
        <v>87550</v>
      </c>
      <c r="KV356" s="39">
        <v>85380</v>
      </c>
      <c r="KW356" s="39">
        <v>69040</v>
      </c>
      <c r="KX356" s="39">
        <v>48170</v>
      </c>
      <c r="KY356" s="39">
        <v>24360</v>
      </c>
      <c r="KZ356" s="39">
        <v>13360</v>
      </c>
      <c r="LA356" s="39">
        <v>950</v>
      </c>
      <c r="LB356" s="39" t="s">
        <v>334</v>
      </c>
      <c r="LC356" s="39">
        <v>391190</v>
      </c>
      <c r="LD356" t="e">
        <f>INDEX(Lookup!$F$2:$F$375, MATCH(D356,Lookup!$A$2:$A$375,0))</f>
        <v>#N/A</v>
      </c>
    </row>
    <row r="357" spans="2:316" ht="15" customHeight="1" x14ac:dyDescent="0.25">
      <c r="B357" s="1" t="s">
        <v>342</v>
      </c>
      <c r="C357" s="47">
        <v>1105</v>
      </c>
      <c r="D357" s="47" t="s">
        <v>1041</v>
      </c>
      <c r="E357" s="37" t="s">
        <v>1042</v>
      </c>
      <c r="F357" s="38">
        <v>4340</v>
      </c>
      <c r="G357" s="38">
        <v>10520</v>
      </c>
      <c r="H357" s="38">
        <v>12320</v>
      </c>
      <c r="I357" s="38">
        <v>9690</v>
      </c>
      <c r="J357" s="38">
        <v>8400</v>
      </c>
      <c r="K357" s="38">
        <v>5100</v>
      </c>
      <c r="L357" s="38">
        <v>3920</v>
      </c>
      <c r="M357" s="38">
        <v>220</v>
      </c>
      <c r="N357" s="38" t="s">
        <v>334</v>
      </c>
      <c r="O357" s="39">
        <v>54510</v>
      </c>
      <c r="P357" s="39">
        <v>4470</v>
      </c>
      <c r="Q357" s="39">
        <v>10720</v>
      </c>
      <c r="R357" s="39">
        <v>12430</v>
      </c>
      <c r="S357" s="39">
        <v>9770</v>
      </c>
      <c r="T357" s="39">
        <v>8400</v>
      </c>
      <c r="U357" s="39">
        <v>5030</v>
      </c>
      <c r="V357" s="39">
        <v>3840</v>
      </c>
      <c r="W357" s="39">
        <v>210</v>
      </c>
      <c r="X357" s="39" t="s">
        <v>334</v>
      </c>
      <c r="Y357" s="39">
        <v>54870</v>
      </c>
      <c r="Z357" s="39">
        <v>4590</v>
      </c>
      <c r="AA357" s="39">
        <v>11000</v>
      </c>
      <c r="AB357" s="39">
        <v>12630</v>
      </c>
      <c r="AC357" s="39">
        <v>9970</v>
      </c>
      <c r="AD357" s="39">
        <v>8410</v>
      </c>
      <c r="AE357" s="39">
        <v>5000</v>
      </c>
      <c r="AF357" s="39">
        <v>3600</v>
      </c>
      <c r="AG357" s="39">
        <v>190</v>
      </c>
      <c r="AH357" s="39" t="s">
        <v>334</v>
      </c>
      <c r="AI357" s="39">
        <v>55390</v>
      </c>
      <c r="AJ357" s="39">
        <v>4700</v>
      </c>
      <c r="AK357" s="39">
        <v>11200</v>
      </c>
      <c r="AL357" s="39">
        <v>12830</v>
      </c>
      <c r="AM357" s="39">
        <v>10120</v>
      </c>
      <c r="AN357" s="39">
        <v>8520</v>
      </c>
      <c r="AO357" s="39">
        <v>5010</v>
      </c>
      <c r="AP357" s="39">
        <v>3580</v>
      </c>
      <c r="AQ357" s="39">
        <v>190</v>
      </c>
      <c r="AR357" s="39" t="s">
        <v>334</v>
      </c>
      <c r="AS357" s="39">
        <v>56150</v>
      </c>
      <c r="AT357" s="39">
        <v>4770</v>
      </c>
      <c r="AU357" s="39">
        <v>11380</v>
      </c>
      <c r="AV357" s="39">
        <v>13030</v>
      </c>
      <c r="AW357" s="39">
        <v>10330</v>
      </c>
      <c r="AX357" s="39">
        <v>8650</v>
      </c>
      <c r="AY357" s="39">
        <v>5060</v>
      </c>
      <c r="AZ357" s="39">
        <v>3560</v>
      </c>
      <c r="BA357" s="39">
        <v>180</v>
      </c>
      <c r="BB357" s="39" t="s">
        <v>334</v>
      </c>
      <c r="BC357" s="39">
        <v>56950</v>
      </c>
      <c r="BD357" s="39">
        <v>4830</v>
      </c>
      <c r="BE357" s="39">
        <v>11470</v>
      </c>
      <c r="BF357" s="39">
        <v>13040</v>
      </c>
      <c r="BG357" s="39">
        <v>10480</v>
      </c>
      <c r="BH357" s="39">
        <v>8770</v>
      </c>
      <c r="BI357" s="39">
        <v>5190</v>
      </c>
      <c r="BJ357" s="39">
        <v>3580</v>
      </c>
      <c r="BK357" s="39">
        <v>180</v>
      </c>
      <c r="BL357" s="39" t="s">
        <v>334</v>
      </c>
      <c r="BM357" s="39">
        <v>57540</v>
      </c>
      <c r="BN357" s="39">
        <v>4910</v>
      </c>
      <c r="BO357" s="39">
        <v>11480</v>
      </c>
      <c r="BP357" s="39">
        <v>13070</v>
      </c>
      <c r="BQ357" s="39">
        <v>10570</v>
      </c>
      <c r="BR357" s="39">
        <v>8880</v>
      </c>
      <c r="BS357" s="39">
        <v>5260</v>
      </c>
      <c r="BT357" s="39">
        <v>3610</v>
      </c>
      <c r="BU357" s="39">
        <v>190</v>
      </c>
      <c r="BV357" s="39" t="s">
        <v>334</v>
      </c>
      <c r="BW357" s="39">
        <v>57960</v>
      </c>
      <c r="BX357" s="39">
        <v>4960</v>
      </c>
      <c r="BY357" s="39">
        <v>11520</v>
      </c>
      <c r="BZ357" s="39">
        <v>13140</v>
      </c>
      <c r="CA357" s="39">
        <v>10680</v>
      </c>
      <c r="CB357" s="39">
        <v>9060</v>
      </c>
      <c r="CC357" s="39">
        <v>5360</v>
      </c>
      <c r="CD357" s="39">
        <v>3650</v>
      </c>
      <c r="CE357" s="39">
        <v>180</v>
      </c>
      <c r="CF357" s="39" t="s">
        <v>334</v>
      </c>
      <c r="CG357" s="39">
        <v>58540</v>
      </c>
      <c r="CH357" s="39">
        <v>4990</v>
      </c>
      <c r="CI357" s="39">
        <v>11560</v>
      </c>
      <c r="CJ357" s="39">
        <v>13200</v>
      </c>
      <c r="CK357" s="39">
        <v>10820</v>
      </c>
      <c r="CL357" s="39">
        <v>9220</v>
      </c>
      <c r="CM357" s="39">
        <v>5430</v>
      </c>
      <c r="CN357" s="39">
        <v>3720</v>
      </c>
      <c r="CO357" s="39">
        <v>180</v>
      </c>
      <c r="CP357" s="39" t="s">
        <v>334</v>
      </c>
      <c r="CQ357" s="39">
        <v>59120</v>
      </c>
      <c r="CR357" s="39">
        <v>5030</v>
      </c>
      <c r="CS357" s="39">
        <v>11620</v>
      </c>
      <c r="CT357" s="39">
        <v>13250</v>
      </c>
      <c r="CU357" s="39">
        <v>10910</v>
      </c>
      <c r="CV357" s="39">
        <v>9380</v>
      </c>
      <c r="CW357" s="39">
        <v>5540</v>
      </c>
      <c r="CX357" s="39">
        <v>3740</v>
      </c>
      <c r="CY357" s="39">
        <v>180</v>
      </c>
      <c r="CZ357" s="39" t="s">
        <v>334</v>
      </c>
      <c r="DA357" s="39">
        <v>59660</v>
      </c>
      <c r="DB357" s="39">
        <v>5060</v>
      </c>
      <c r="DC357" s="39">
        <v>11670</v>
      </c>
      <c r="DD357" s="39">
        <v>13290</v>
      </c>
      <c r="DE357" s="39">
        <v>11130</v>
      </c>
      <c r="DF357" s="39">
        <v>9380</v>
      </c>
      <c r="DG357" s="39">
        <v>5620</v>
      </c>
      <c r="DH357" s="39">
        <v>3750</v>
      </c>
      <c r="DI357" s="39">
        <v>190</v>
      </c>
      <c r="DJ357" s="39" t="s">
        <v>334</v>
      </c>
      <c r="DK357" s="39">
        <v>60080</v>
      </c>
      <c r="DL357" s="39">
        <v>5140</v>
      </c>
      <c r="DM357" s="39">
        <v>11750</v>
      </c>
      <c r="DN357" s="39">
        <v>13420</v>
      </c>
      <c r="DO357" s="39">
        <v>11290</v>
      </c>
      <c r="DP357" s="39">
        <v>9430</v>
      </c>
      <c r="DQ357" s="39">
        <v>5650</v>
      </c>
      <c r="DR357" s="39">
        <v>3760</v>
      </c>
      <c r="DS357" s="39">
        <v>180</v>
      </c>
      <c r="DT357" s="39" t="s">
        <v>334</v>
      </c>
      <c r="DU357" s="39">
        <v>60630</v>
      </c>
      <c r="DV357" s="39">
        <v>5220</v>
      </c>
      <c r="DW357" s="39">
        <v>11870</v>
      </c>
      <c r="DX357" s="39">
        <v>13510</v>
      </c>
      <c r="DY357" s="39">
        <v>11410</v>
      </c>
      <c r="DZ357" s="39">
        <v>9500</v>
      </c>
      <c r="EA357" s="39">
        <v>5700</v>
      </c>
      <c r="EB357" s="39">
        <v>3800</v>
      </c>
      <c r="EC357" s="39">
        <v>190</v>
      </c>
      <c r="ED357" s="39" t="s">
        <v>334</v>
      </c>
      <c r="EE357" s="39">
        <v>61190</v>
      </c>
      <c r="EF357" s="39">
        <v>5270</v>
      </c>
      <c r="EG357" s="39">
        <v>12000</v>
      </c>
      <c r="EH357" s="39">
        <v>13650</v>
      </c>
      <c r="EI357" s="39">
        <v>11460</v>
      </c>
      <c r="EJ357" s="39">
        <v>9510</v>
      </c>
      <c r="EK357" s="39">
        <v>5770</v>
      </c>
      <c r="EL357" s="39">
        <v>3830</v>
      </c>
      <c r="EM357" s="39">
        <v>190</v>
      </c>
      <c r="EN357" s="39" t="s">
        <v>334</v>
      </c>
      <c r="EO357" s="39">
        <v>61680</v>
      </c>
      <c r="EP357" s="39">
        <v>5420</v>
      </c>
      <c r="EQ357" s="39">
        <v>12050</v>
      </c>
      <c r="ER357" s="39">
        <v>13740</v>
      </c>
      <c r="ES357" s="39">
        <v>11510</v>
      </c>
      <c r="ET357" s="39">
        <v>9570</v>
      </c>
      <c r="EU357" s="39">
        <v>5800</v>
      </c>
      <c r="EV357" s="39">
        <v>3850</v>
      </c>
      <c r="EW357" s="39">
        <v>190</v>
      </c>
      <c r="EX357" s="39" t="s">
        <v>334</v>
      </c>
      <c r="EY357" s="39">
        <v>62120</v>
      </c>
      <c r="EZ357" s="39">
        <v>5510</v>
      </c>
      <c r="FA357" s="39">
        <v>12150</v>
      </c>
      <c r="FB357" s="39">
        <v>13850</v>
      </c>
      <c r="FC357" s="39">
        <v>11630</v>
      </c>
      <c r="FD357" s="39">
        <v>9580</v>
      </c>
      <c r="FE357" s="39">
        <v>5830</v>
      </c>
      <c r="FF357" s="39">
        <v>3860</v>
      </c>
      <c r="FG357" s="39">
        <v>190</v>
      </c>
      <c r="FH357" s="39" t="s">
        <v>334</v>
      </c>
      <c r="FI357" s="39">
        <v>62600</v>
      </c>
      <c r="FJ357" s="39">
        <v>5620</v>
      </c>
      <c r="FK357" s="39">
        <v>12200</v>
      </c>
      <c r="FL357" s="39">
        <v>13920</v>
      </c>
      <c r="FM357" s="39">
        <v>11610</v>
      </c>
      <c r="FN357" s="39">
        <v>9640</v>
      </c>
      <c r="FO357" s="39">
        <v>5840</v>
      </c>
      <c r="FP357" s="39">
        <v>3850</v>
      </c>
      <c r="FQ357" s="39">
        <v>190</v>
      </c>
      <c r="FR357" s="39" t="s">
        <v>334</v>
      </c>
      <c r="FS357" s="39">
        <v>62880</v>
      </c>
      <c r="FT357" s="39">
        <v>5710</v>
      </c>
      <c r="FU357" s="39">
        <v>12250</v>
      </c>
      <c r="FV357" s="39">
        <v>13980</v>
      </c>
      <c r="FW357" s="39">
        <v>11700</v>
      </c>
      <c r="FX357" s="39">
        <v>9660</v>
      </c>
      <c r="FY357" s="39">
        <v>5870</v>
      </c>
      <c r="FZ357" s="39">
        <v>3870</v>
      </c>
      <c r="GA357" s="39">
        <v>190</v>
      </c>
      <c r="GB357" s="39" t="s">
        <v>334</v>
      </c>
      <c r="GC357" s="39">
        <v>63230</v>
      </c>
      <c r="GD357" s="39">
        <v>5750</v>
      </c>
      <c r="GE357" s="39">
        <v>12320</v>
      </c>
      <c r="GF357" s="39">
        <v>14050</v>
      </c>
      <c r="GG357" s="39">
        <v>11750</v>
      </c>
      <c r="GH357" s="39">
        <v>9700</v>
      </c>
      <c r="GI357" s="39">
        <v>5880</v>
      </c>
      <c r="GJ357" s="39">
        <v>3890</v>
      </c>
      <c r="GK357" s="39">
        <v>200</v>
      </c>
      <c r="GL357" s="39" t="s">
        <v>334</v>
      </c>
      <c r="GM357" s="39">
        <v>63530</v>
      </c>
      <c r="GN357" s="39">
        <v>5800</v>
      </c>
      <c r="GO357" s="39">
        <v>12440</v>
      </c>
      <c r="GP357" s="39">
        <v>14140</v>
      </c>
      <c r="GQ357" s="39">
        <v>11780</v>
      </c>
      <c r="GR357" s="39">
        <v>9740</v>
      </c>
      <c r="GS357" s="39">
        <v>5910</v>
      </c>
      <c r="GT357" s="39">
        <v>3910</v>
      </c>
      <c r="GU357" s="39">
        <v>200</v>
      </c>
      <c r="GV357" s="39" t="s">
        <v>334</v>
      </c>
      <c r="GW357" s="39">
        <v>63910</v>
      </c>
      <c r="GX357" s="39">
        <v>5910</v>
      </c>
      <c r="GY357" s="39">
        <v>12550</v>
      </c>
      <c r="GZ357" s="39">
        <v>14300</v>
      </c>
      <c r="HA357" s="39">
        <v>11820</v>
      </c>
      <c r="HB357" s="39">
        <v>9790</v>
      </c>
      <c r="HC357" s="39">
        <v>5920</v>
      </c>
      <c r="HD357" s="39">
        <v>3910</v>
      </c>
      <c r="HE357" s="39">
        <v>200</v>
      </c>
      <c r="HF357" s="39" t="s">
        <v>334</v>
      </c>
      <c r="HG357" s="39">
        <v>64400</v>
      </c>
      <c r="HH357" s="39">
        <v>6030</v>
      </c>
      <c r="HI357" s="39">
        <v>12700</v>
      </c>
      <c r="HJ357" s="39">
        <v>14540</v>
      </c>
      <c r="HK357" s="39">
        <v>11960</v>
      </c>
      <c r="HL357" s="39">
        <v>9840</v>
      </c>
      <c r="HM357" s="39">
        <v>5980</v>
      </c>
      <c r="HN357" s="39">
        <v>3940</v>
      </c>
      <c r="HO357" s="39">
        <v>200</v>
      </c>
      <c r="HP357" s="39" t="s">
        <v>334</v>
      </c>
      <c r="HQ357" s="39">
        <v>65180</v>
      </c>
      <c r="HR357" s="39">
        <v>6120</v>
      </c>
      <c r="HS357" s="39">
        <v>12950</v>
      </c>
      <c r="HT357" s="39">
        <v>14860</v>
      </c>
      <c r="HU357" s="39">
        <v>12110</v>
      </c>
      <c r="HV357" s="39">
        <v>9950</v>
      </c>
      <c r="HW357" s="39">
        <v>6050</v>
      </c>
      <c r="HX357" s="39">
        <v>3980</v>
      </c>
      <c r="HY357" s="39">
        <v>200</v>
      </c>
      <c r="HZ357" s="39" t="s">
        <v>334</v>
      </c>
      <c r="IA357" s="39">
        <v>66220</v>
      </c>
      <c r="IB357" s="39">
        <v>6200</v>
      </c>
      <c r="IC357" s="39">
        <v>13130</v>
      </c>
      <c r="ID357" s="39">
        <v>15260</v>
      </c>
      <c r="IE357" s="39">
        <v>12280</v>
      </c>
      <c r="IF357" s="39">
        <v>10120</v>
      </c>
      <c r="IG357" s="39">
        <v>6130</v>
      </c>
      <c r="IH357" s="39">
        <v>3990</v>
      </c>
      <c r="II357" s="39">
        <v>200</v>
      </c>
      <c r="IJ357" s="39" t="s">
        <v>334</v>
      </c>
      <c r="IK357" s="39">
        <v>67300</v>
      </c>
      <c r="IL357" s="39">
        <v>6290</v>
      </c>
      <c r="IM357" s="39">
        <v>13190</v>
      </c>
      <c r="IN357" s="39">
        <v>15500</v>
      </c>
      <c r="IO357" s="39">
        <v>12420</v>
      </c>
      <c r="IP357" s="39">
        <v>10260</v>
      </c>
      <c r="IQ357" s="39">
        <v>6190</v>
      </c>
      <c r="IR357" s="39">
        <v>4010</v>
      </c>
      <c r="IS357" s="39">
        <v>200</v>
      </c>
      <c r="IT357" s="39" t="s">
        <v>334</v>
      </c>
      <c r="IU357" s="39">
        <v>68040</v>
      </c>
      <c r="IV357" s="39">
        <v>6370</v>
      </c>
      <c r="IW357" s="39">
        <v>13310</v>
      </c>
      <c r="IX357" s="39">
        <v>15760</v>
      </c>
      <c r="IY357" s="39">
        <v>12590</v>
      </c>
      <c r="IZ357" s="39">
        <v>10390</v>
      </c>
      <c r="JA357" s="39">
        <v>6300</v>
      </c>
      <c r="JB357" s="39">
        <v>4050</v>
      </c>
      <c r="JC357" s="39">
        <v>190</v>
      </c>
      <c r="JD357" s="39" t="s">
        <v>334</v>
      </c>
      <c r="JE357" s="39">
        <v>68950</v>
      </c>
      <c r="JF357" s="39">
        <v>6410</v>
      </c>
      <c r="JG357" s="39">
        <v>13410</v>
      </c>
      <c r="JH357" s="39">
        <v>15970</v>
      </c>
      <c r="JI357" s="39">
        <v>12740</v>
      </c>
      <c r="JJ357" s="39">
        <v>10490</v>
      </c>
      <c r="JK357" s="39">
        <v>6360</v>
      </c>
      <c r="JL357" s="39">
        <v>4070</v>
      </c>
      <c r="JM357" s="39">
        <v>190</v>
      </c>
      <c r="JN357" s="39" t="s">
        <v>334</v>
      </c>
      <c r="JO357" s="39">
        <v>69630</v>
      </c>
      <c r="JP357" s="39">
        <v>6490</v>
      </c>
      <c r="JQ357" s="39">
        <v>13570</v>
      </c>
      <c r="JR357" s="39">
        <v>16390</v>
      </c>
      <c r="JS357" s="39">
        <v>12970</v>
      </c>
      <c r="JT357" s="39">
        <v>10710</v>
      </c>
      <c r="JU357" s="39">
        <v>6460</v>
      </c>
      <c r="JV357" s="39">
        <v>4110</v>
      </c>
      <c r="JW357" s="39">
        <v>190</v>
      </c>
      <c r="JX357" s="39" t="s">
        <v>334</v>
      </c>
      <c r="JY357" s="39">
        <v>70890</v>
      </c>
      <c r="JZ357" s="39">
        <v>6530</v>
      </c>
      <c r="KA357" s="39">
        <v>13670</v>
      </c>
      <c r="KB357" s="39">
        <v>16640</v>
      </c>
      <c r="KC357" s="39">
        <v>13130</v>
      </c>
      <c r="KD357" s="39">
        <v>10870</v>
      </c>
      <c r="KE357" s="39">
        <v>6510</v>
      </c>
      <c r="KF357" s="39">
        <v>4120</v>
      </c>
      <c r="KG357" s="39">
        <v>190</v>
      </c>
      <c r="KH357" s="39" t="s">
        <v>334</v>
      </c>
      <c r="KI357" s="39">
        <v>71670</v>
      </c>
      <c r="KJ357" s="39">
        <v>6600</v>
      </c>
      <c r="KK357" s="39">
        <v>13820</v>
      </c>
      <c r="KL357" s="39">
        <v>17020</v>
      </c>
      <c r="KM357" s="39">
        <v>13320</v>
      </c>
      <c r="KN357" s="39">
        <v>11020</v>
      </c>
      <c r="KO357" s="39">
        <v>6540</v>
      </c>
      <c r="KP357" s="39">
        <v>4160</v>
      </c>
      <c r="KQ357" s="39">
        <v>200</v>
      </c>
      <c r="KR357" s="39" t="s">
        <v>334</v>
      </c>
      <c r="KS357" s="39">
        <v>72670</v>
      </c>
      <c r="KT357" s="39">
        <v>6670</v>
      </c>
      <c r="KU357" s="39">
        <v>13970</v>
      </c>
      <c r="KV357" s="39">
        <v>17330</v>
      </c>
      <c r="KW357" s="39">
        <v>13460</v>
      </c>
      <c r="KX357" s="39">
        <v>11150</v>
      </c>
      <c r="KY357" s="39">
        <v>6610</v>
      </c>
      <c r="KZ357" s="39">
        <v>4210</v>
      </c>
      <c r="LA357" s="39">
        <v>200</v>
      </c>
      <c r="LB357" s="39" t="s">
        <v>334</v>
      </c>
      <c r="LC357" s="39">
        <v>73600</v>
      </c>
      <c r="LD357" t="str">
        <f>INDEX(Lookup!$F$2:$F$375, MATCH(D357,Lookup!$A$2:$A$375,0))</f>
        <v>:</v>
      </c>
    </row>
    <row r="358" spans="2:316" ht="15" customHeight="1" x14ac:dyDescent="0.25">
      <c r="B358" s="1" t="s">
        <v>342</v>
      </c>
      <c r="C358" s="47">
        <v>1110</v>
      </c>
      <c r="D358" s="47" t="s">
        <v>1043</v>
      </c>
      <c r="E358" s="37" t="s">
        <v>1044</v>
      </c>
      <c r="F358" s="38">
        <v>7230</v>
      </c>
      <c r="G358" s="38">
        <v>12670</v>
      </c>
      <c r="H358" s="38">
        <v>11780</v>
      </c>
      <c r="I358" s="38">
        <v>6060</v>
      </c>
      <c r="J358" s="38">
        <v>3030</v>
      </c>
      <c r="K358" s="38">
        <v>1480</v>
      </c>
      <c r="L358" s="38">
        <v>850</v>
      </c>
      <c r="M358" s="38">
        <v>60</v>
      </c>
      <c r="N358" s="38" t="s">
        <v>334</v>
      </c>
      <c r="O358" s="39">
        <v>43160</v>
      </c>
      <c r="P358" s="39">
        <v>7340</v>
      </c>
      <c r="Q358" s="39">
        <v>12530</v>
      </c>
      <c r="R358" s="39">
        <v>11830</v>
      </c>
      <c r="S358" s="39">
        <v>6170</v>
      </c>
      <c r="T358" s="39">
        <v>3040</v>
      </c>
      <c r="U358" s="39">
        <v>1500</v>
      </c>
      <c r="V358" s="39">
        <v>830</v>
      </c>
      <c r="W358" s="39">
        <v>60</v>
      </c>
      <c r="X358" s="39" t="s">
        <v>334</v>
      </c>
      <c r="Y358" s="39">
        <v>43300</v>
      </c>
      <c r="Z358" s="39">
        <v>7640</v>
      </c>
      <c r="AA358" s="39">
        <v>12570</v>
      </c>
      <c r="AB358" s="39">
        <v>11730</v>
      </c>
      <c r="AC358" s="39">
        <v>6280</v>
      </c>
      <c r="AD358" s="39">
        <v>3050</v>
      </c>
      <c r="AE358" s="39">
        <v>1490</v>
      </c>
      <c r="AF358" s="39">
        <v>760</v>
      </c>
      <c r="AG358" s="39">
        <v>50</v>
      </c>
      <c r="AH358" s="39" t="s">
        <v>334</v>
      </c>
      <c r="AI358" s="39">
        <v>43580</v>
      </c>
      <c r="AJ358" s="39">
        <v>7890</v>
      </c>
      <c r="AK358" s="39">
        <v>12590</v>
      </c>
      <c r="AL358" s="39">
        <v>11900</v>
      </c>
      <c r="AM358" s="39">
        <v>6410</v>
      </c>
      <c r="AN358" s="39">
        <v>3130</v>
      </c>
      <c r="AO358" s="39">
        <v>1450</v>
      </c>
      <c r="AP358" s="39">
        <v>740</v>
      </c>
      <c r="AQ358" s="39">
        <v>50</v>
      </c>
      <c r="AR358" s="39" t="s">
        <v>334</v>
      </c>
      <c r="AS358" s="39">
        <v>44170</v>
      </c>
      <c r="AT358" s="39">
        <v>8010</v>
      </c>
      <c r="AU358" s="39">
        <v>12650</v>
      </c>
      <c r="AV358" s="39">
        <v>11960</v>
      </c>
      <c r="AW358" s="39">
        <v>6500</v>
      </c>
      <c r="AX358" s="39">
        <v>3220</v>
      </c>
      <c r="AY358" s="39">
        <v>1470</v>
      </c>
      <c r="AZ358" s="39">
        <v>720</v>
      </c>
      <c r="BA358" s="39">
        <v>50</v>
      </c>
      <c r="BB358" s="39" t="s">
        <v>334</v>
      </c>
      <c r="BC358" s="39">
        <v>44580</v>
      </c>
      <c r="BD358" s="39">
        <v>8210</v>
      </c>
      <c r="BE358" s="39">
        <v>12630</v>
      </c>
      <c r="BF358" s="39">
        <v>12150</v>
      </c>
      <c r="BG358" s="39">
        <v>6620</v>
      </c>
      <c r="BH358" s="39">
        <v>3270</v>
      </c>
      <c r="BI358" s="39">
        <v>1480</v>
      </c>
      <c r="BJ358" s="39">
        <v>720</v>
      </c>
      <c r="BK358" s="39">
        <v>50</v>
      </c>
      <c r="BL358" s="39" t="s">
        <v>334</v>
      </c>
      <c r="BM358" s="39">
        <v>45130</v>
      </c>
      <c r="BN358" s="39">
        <v>8310</v>
      </c>
      <c r="BO358" s="39">
        <v>12720</v>
      </c>
      <c r="BP358" s="39">
        <v>12240</v>
      </c>
      <c r="BQ358" s="39">
        <v>6700</v>
      </c>
      <c r="BR358" s="39">
        <v>3320</v>
      </c>
      <c r="BS358" s="39">
        <v>1490</v>
      </c>
      <c r="BT358" s="39">
        <v>710</v>
      </c>
      <c r="BU358" s="39">
        <v>50</v>
      </c>
      <c r="BV358" s="39" t="s">
        <v>334</v>
      </c>
      <c r="BW358" s="39">
        <v>45540</v>
      </c>
      <c r="BX358" s="39">
        <v>8420</v>
      </c>
      <c r="BY358" s="39">
        <v>12770</v>
      </c>
      <c r="BZ358" s="39">
        <v>12280</v>
      </c>
      <c r="CA358" s="39">
        <v>6800</v>
      </c>
      <c r="CB358" s="39">
        <v>3330</v>
      </c>
      <c r="CC358" s="39">
        <v>1520</v>
      </c>
      <c r="CD358" s="39">
        <v>730</v>
      </c>
      <c r="CE358" s="39">
        <v>50</v>
      </c>
      <c r="CF358" s="39" t="s">
        <v>334</v>
      </c>
      <c r="CG358" s="39">
        <v>45890</v>
      </c>
      <c r="CH358" s="39">
        <v>8500</v>
      </c>
      <c r="CI358" s="39">
        <v>12810</v>
      </c>
      <c r="CJ358" s="39">
        <v>12320</v>
      </c>
      <c r="CK358" s="39">
        <v>6860</v>
      </c>
      <c r="CL358" s="39">
        <v>3370</v>
      </c>
      <c r="CM358" s="39">
        <v>1530</v>
      </c>
      <c r="CN358" s="39">
        <v>750</v>
      </c>
      <c r="CO358" s="39">
        <v>50</v>
      </c>
      <c r="CP358" s="39" t="s">
        <v>334</v>
      </c>
      <c r="CQ358" s="39">
        <v>46180</v>
      </c>
      <c r="CR358" s="39">
        <v>8600</v>
      </c>
      <c r="CS358" s="39">
        <v>12900</v>
      </c>
      <c r="CT358" s="39">
        <v>12350</v>
      </c>
      <c r="CU358" s="39">
        <v>6920</v>
      </c>
      <c r="CV358" s="39">
        <v>3400</v>
      </c>
      <c r="CW358" s="39">
        <v>1580</v>
      </c>
      <c r="CX358" s="39">
        <v>760</v>
      </c>
      <c r="CY358" s="39">
        <v>50</v>
      </c>
      <c r="CZ358" s="39" t="s">
        <v>334</v>
      </c>
      <c r="DA358" s="39">
        <v>46570</v>
      </c>
      <c r="DB358" s="39">
        <v>8760</v>
      </c>
      <c r="DC358" s="39">
        <v>13000</v>
      </c>
      <c r="DD358" s="39">
        <v>12490</v>
      </c>
      <c r="DE358" s="39">
        <v>6950</v>
      </c>
      <c r="DF358" s="39">
        <v>3450</v>
      </c>
      <c r="DG358" s="39">
        <v>1600</v>
      </c>
      <c r="DH358" s="39">
        <v>770</v>
      </c>
      <c r="DI358" s="39">
        <v>50</v>
      </c>
      <c r="DJ358" s="39" t="s">
        <v>334</v>
      </c>
      <c r="DK358" s="39">
        <v>47060</v>
      </c>
      <c r="DL358" s="39">
        <v>8820</v>
      </c>
      <c r="DM358" s="39">
        <v>13070</v>
      </c>
      <c r="DN358" s="39">
        <v>12570</v>
      </c>
      <c r="DO358" s="39">
        <v>7040</v>
      </c>
      <c r="DP358" s="39">
        <v>3480</v>
      </c>
      <c r="DQ358" s="39">
        <v>1640</v>
      </c>
      <c r="DR358" s="39">
        <v>770</v>
      </c>
      <c r="DS358" s="39">
        <v>50</v>
      </c>
      <c r="DT358" s="39" t="s">
        <v>334</v>
      </c>
      <c r="DU358" s="39">
        <v>47450</v>
      </c>
      <c r="DV358" s="39">
        <v>8900</v>
      </c>
      <c r="DW358" s="39">
        <v>13120</v>
      </c>
      <c r="DX358" s="39">
        <v>12690</v>
      </c>
      <c r="DY358" s="39">
        <v>7100</v>
      </c>
      <c r="DZ358" s="39">
        <v>3510</v>
      </c>
      <c r="EA358" s="39">
        <v>1640</v>
      </c>
      <c r="EB358" s="39">
        <v>790</v>
      </c>
      <c r="EC358" s="39">
        <v>60</v>
      </c>
      <c r="ED358" s="39" t="s">
        <v>334</v>
      </c>
      <c r="EE358" s="39">
        <v>47810</v>
      </c>
      <c r="EF358" s="39">
        <v>9030</v>
      </c>
      <c r="EG358" s="39">
        <v>13260</v>
      </c>
      <c r="EH358" s="39">
        <v>12820</v>
      </c>
      <c r="EI358" s="39">
        <v>7170</v>
      </c>
      <c r="EJ358" s="39">
        <v>3540</v>
      </c>
      <c r="EK358" s="39">
        <v>1640</v>
      </c>
      <c r="EL358" s="39">
        <v>790</v>
      </c>
      <c r="EM358" s="39">
        <v>60</v>
      </c>
      <c r="EN358" s="39" t="s">
        <v>334</v>
      </c>
      <c r="EO358" s="39">
        <v>48300</v>
      </c>
      <c r="EP358" s="39">
        <v>9280</v>
      </c>
      <c r="EQ358" s="39">
        <v>13670</v>
      </c>
      <c r="ER358" s="39">
        <v>12990</v>
      </c>
      <c r="ES358" s="39">
        <v>7290</v>
      </c>
      <c r="ET358" s="39">
        <v>3600</v>
      </c>
      <c r="EU358" s="39">
        <v>1640</v>
      </c>
      <c r="EV358" s="39">
        <v>800</v>
      </c>
      <c r="EW358" s="39">
        <v>60</v>
      </c>
      <c r="EX358" s="39" t="s">
        <v>334</v>
      </c>
      <c r="EY358" s="39">
        <v>49330</v>
      </c>
      <c r="EZ358" s="39">
        <v>9440</v>
      </c>
      <c r="FA358" s="39">
        <v>13890</v>
      </c>
      <c r="FB358" s="39">
        <v>13060</v>
      </c>
      <c r="FC358" s="39">
        <v>7430</v>
      </c>
      <c r="FD358" s="39">
        <v>3630</v>
      </c>
      <c r="FE358" s="39">
        <v>1640</v>
      </c>
      <c r="FF358" s="39">
        <v>800</v>
      </c>
      <c r="FG358" s="39">
        <v>50</v>
      </c>
      <c r="FH358" s="39" t="s">
        <v>334</v>
      </c>
      <c r="FI358" s="39">
        <v>49940</v>
      </c>
      <c r="FJ358" s="39">
        <v>9650</v>
      </c>
      <c r="FK358" s="39">
        <v>13990</v>
      </c>
      <c r="FL358" s="39">
        <v>13080</v>
      </c>
      <c r="FM358" s="39">
        <v>7530</v>
      </c>
      <c r="FN358" s="39">
        <v>3640</v>
      </c>
      <c r="FO358" s="39">
        <v>1640</v>
      </c>
      <c r="FP358" s="39">
        <v>800</v>
      </c>
      <c r="FQ358" s="39">
        <v>50</v>
      </c>
      <c r="FR358" s="39" t="s">
        <v>334</v>
      </c>
      <c r="FS358" s="39">
        <v>50380</v>
      </c>
      <c r="FT358" s="39">
        <v>9750</v>
      </c>
      <c r="FU358" s="39">
        <v>14100</v>
      </c>
      <c r="FV358" s="39">
        <v>13100</v>
      </c>
      <c r="FW358" s="39">
        <v>7570</v>
      </c>
      <c r="FX358" s="39">
        <v>3700</v>
      </c>
      <c r="FY358" s="39">
        <v>1640</v>
      </c>
      <c r="FZ358" s="39">
        <v>810</v>
      </c>
      <c r="GA358" s="39">
        <v>60</v>
      </c>
      <c r="GB358" s="39" t="s">
        <v>334</v>
      </c>
      <c r="GC358" s="39">
        <v>50730</v>
      </c>
      <c r="GD358" s="39">
        <v>10100</v>
      </c>
      <c r="GE358" s="39">
        <v>14210</v>
      </c>
      <c r="GF358" s="39">
        <v>13180</v>
      </c>
      <c r="GG358" s="39">
        <v>7740</v>
      </c>
      <c r="GH358" s="39">
        <v>3760</v>
      </c>
      <c r="GI358" s="39">
        <v>1630</v>
      </c>
      <c r="GJ358" s="39">
        <v>810</v>
      </c>
      <c r="GK358" s="39">
        <v>60</v>
      </c>
      <c r="GL358" s="39" t="s">
        <v>334</v>
      </c>
      <c r="GM358" s="39">
        <v>51480</v>
      </c>
      <c r="GN358" s="39">
        <v>10420</v>
      </c>
      <c r="GO358" s="39">
        <v>14400</v>
      </c>
      <c r="GP358" s="39">
        <v>13320</v>
      </c>
      <c r="GQ358" s="39">
        <v>7880</v>
      </c>
      <c r="GR358" s="39">
        <v>3770</v>
      </c>
      <c r="GS358" s="39">
        <v>1660</v>
      </c>
      <c r="GT358" s="39">
        <v>810</v>
      </c>
      <c r="GU358" s="39">
        <v>60</v>
      </c>
      <c r="GV358" s="39" t="s">
        <v>334</v>
      </c>
      <c r="GW358" s="39">
        <v>52320</v>
      </c>
      <c r="GX358" s="39">
        <v>10880</v>
      </c>
      <c r="GY358" s="39">
        <v>14520</v>
      </c>
      <c r="GZ358" s="39">
        <v>13320</v>
      </c>
      <c r="HA358" s="39">
        <v>7990</v>
      </c>
      <c r="HB358" s="39">
        <v>3780</v>
      </c>
      <c r="HC358" s="39">
        <v>1670</v>
      </c>
      <c r="HD358" s="39">
        <v>820</v>
      </c>
      <c r="HE358" s="39">
        <v>60</v>
      </c>
      <c r="HF358" s="39" t="s">
        <v>334</v>
      </c>
      <c r="HG358" s="39">
        <v>53030</v>
      </c>
      <c r="HH358" s="39">
        <v>11040</v>
      </c>
      <c r="HI358" s="39">
        <v>14570</v>
      </c>
      <c r="HJ358" s="39">
        <v>13370</v>
      </c>
      <c r="HK358" s="39">
        <v>8230</v>
      </c>
      <c r="HL358" s="39">
        <v>3810</v>
      </c>
      <c r="HM358" s="39">
        <v>1680</v>
      </c>
      <c r="HN358" s="39">
        <v>830</v>
      </c>
      <c r="HO358" s="39">
        <v>50</v>
      </c>
      <c r="HP358" s="39" t="s">
        <v>334</v>
      </c>
      <c r="HQ358" s="39">
        <v>53570</v>
      </c>
      <c r="HR358" s="39">
        <v>11410</v>
      </c>
      <c r="HS358" s="39">
        <v>14600</v>
      </c>
      <c r="HT358" s="39">
        <v>13430</v>
      </c>
      <c r="HU358" s="39">
        <v>8440</v>
      </c>
      <c r="HV358" s="39">
        <v>3870</v>
      </c>
      <c r="HW358" s="39">
        <v>1740</v>
      </c>
      <c r="HX358" s="39">
        <v>850</v>
      </c>
      <c r="HY358" s="39">
        <v>50</v>
      </c>
      <c r="HZ358" s="39" t="s">
        <v>334</v>
      </c>
      <c r="IA358" s="39">
        <v>54400</v>
      </c>
      <c r="IB358" s="39">
        <v>11510</v>
      </c>
      <c r="IC358" s="39">
        <v>14720</v>
      </c>
      <c r="ID358" s="39">
        <v>13530</v>
      </c>
      <c r="IE358" s="39">
        <v>8610</v>
      </c>
      <c r="IF358" s="39">
        <v>3950</v>
      </c>
      <c r="IG358" s="39">
        <v>1810</v>
      </c>
      <c r="IH358" s="39">
        <v>890</v>
      </c>
      <c r="II358" s="39">
        <v>50</v>
      </c>
      <c r="IJ358" s="39" t="s">
        <v>334</v>
      </c>
      <c r="IK358" s="39">
        <v>55070</v>
      </c>
      <c r="IL358" s="39">
        <v>11790</v>
      </c>
      <c r="IM358" s="39">
        <v>14810</v>
      </c>
      <c r="IN358" s="39">
        <v>13650</v>
      </c>
      <c r="IO358" s="39">
        <v>8770</v>
      </c>
      <c r="IP358" s="39">
        <v>4050</v>
      </c>
      <c r="IQ358" s="39">
        <v>1880</v>
      </c>
      <c r="IR358" s="39">
        <v>900</v>
      </c>
      <c r="IS358" s="39">
        <v>50</v>
      </c>
      <c r="IT358" s="39" t="s">
        <v>334</v>
      </c>
      <c r="IU358" s="39">
        <v>55910</v>
      </c>
      <c r="IV358" s="39">
        <v>11800</v>
      </c>
      <c r="IW358" s="39">
        <v>14860</v>
      </c>
      <c r="IX358" s="39">
        <v>13820</v>
      </c>
      <c r="IY358" s="39">
        <v>8920</v>
      </c>
      <c r="IZ358" s="39">
        <v>4110</v>
      </c>
      <c r="JA358" s="39">
        <v>1940</v>
      </c>
      <c r="JB358" s="39">
        <v>920</v>
      </c>
      <c r="JC358" s="39">
        <v>50</v>
      </c>
      <c r="JD358" s="39" t="s">
        <v>334</v>
      </c>
      <c r="JE358" s="39">
        <v>56410</v>
      </c>
      <c r="JF358" s="39">
        <v>12230</v>
      </c>
      <c r="JG358" s="39">
        <v>14960</v>
      </c>
      <c r="JH358" s="39">
        <v>14000</v>
      </c>
      <c r="JI358" s="39">
        <v>9080</v>
      </c>
      <c r="JJ358" s="39">
        <v>4160</v>
      </c>
      <c r="JK358" s="39">
        <v>1980</v>
      </c>
      <c r="JL358" s="39">
        <v>940</v>
      </c>
      <c r="JM358" s="39">
        <v>50</v>
      </c>
      <c r="JN358" s="39" t="s">
        <v>334</v>
      </c>
      <c r="JO358" s="39">
        <v>57390</v>
      </c>
      <c r="JP358" s="39">
        <v>12450</v>
      </c>
      <c r="JQ358" s="39">
        <v>15100</v>
      </c>
      <c r="JR358" s="39">
        <v>14120</v>
      </c>
      <c r="JS358" s="39">
        <v>9160</v>
      </c>
      <c r="JT358" s="39">
        <v>4200</v>
      </c>
      <c r="JU358" s="39">
        <v>2020</v>
      </c>
      <c r="JV358" s="39">
        <v>950</v>
      </c>
      <c r="JW358" s="39">
        <v>50</v>
      </c>
      <c r="JX358" s="39" t="s">
        <v>334</v>
      </c>
      <c r="JY358" s="39">
        <v>58050</v>
      </c>
      <c r="JZ358" s="39">
        <v>13060</v>
      </c>
      <c r="KA358" s="39">
        <v>15120</v>
      </c>
      <c r="KB358" s="39">
        <v>14170</v>
      </c>
      <c r="KC358" s="39">
        <v>9380</v>
      </c>
      <c r="KD358" s="39">
        <v>4310</v>
      </c>
      <c r="KE358" s="39">
        <v>2030</v>
      </c>
      <c r="KF358" s="39">
        <v>960</v>
      </c>
      <c r="KG358" s="39">
        <v>50</v>
      </c>
      <c r="KH358" s="39" t="s">
        <v>334</v>
      </c>
      <c r="KI358" s="39">
        <v>59090</v>
      </c>
      <c r="KJ358" s="39">
        <v>13200</v>
      </c>
      <c r="KK358" s="39">
        <v>15150</v>
      </c>
      <c r="KL358" s="39">
        <v>14300</v>
      </c>
      <c r="KM358" s="39">
        <v>9620</v>
      </c>
      <c r="KN358" s="39">
        <v>4380</v>
      </c>
      <c r="KO358" s="39">
        <v>2080</v>
      </c>
      <c r="KP358" s="39">
        <v>970</v>
      </c>
      <c r="KQ358" s="39">
        <v>50</v>
      </c>
      <c r="KR358" s="39" t="s">
        <v>334</v>
      </c>
      <c r="KS358" s="39">
        <v>59750</v>
      </c>
      <c r="KT358" s="39">
        <v>13250</v>
      </c>
      <c r="KU358" s="39">
        <v>15260</v>
      </c>
      <c r="KV358" s="39">
        <v>14380</v>
      </c>
      <c r="KW358" s="39">
        <v>9770</v>
      </c>
      <c r="KX358" s="39">
        <v>4450</v>
      </c>
      <c r="KY358" s="39">
        <v>2120</v>
      </c>
      <c r="KZ358" s="39">
        <v>990</v>
      </c>
      <c r="LA358" s="39">
        <v>50</v>
      </c>
      <c r="LB358" s="39" t="s">
        <v>334</v>
      </c>
      <c r="LC358" s="39">
        <v>60270</v>
      </c>
      <c r="LD358" t="str">
        <f>INDEX(Lookup!$F$2:$F$375, MATCH(D358,Lookup!$A$2:$A$375,0))</f>
        <v>:</v>
      </c>
    </row>
    <row r="359" spans="2:316" ht="15" customHeight="1" x14ac:dyDescent="0.25">
      <c r="B359" s="1" t="s">
        <v>342</v>
      </c>
      <c r="C359" s="47">
        <v>1135</v>
      </c>
      <c r="D359" s="47" t="s">
        <v>1045</v>
      </c>
      <c r="E359" s="37" t="s">
        <v>1046</v>
      </c>
      <c r="F359" s="38">
        <v>4610</v>
      </c>
      <c r="G359" s="38">
        <v>6840</v>
      </c>
      <c r="H359" s="38">
        <v>4760</v>
      </c>
      <c r="I359" s="38">
        <v>4200</v>
      </c>
      <c r="J359" s="38">
        <v>3170</v>
      </c>
      <c r="K359" s="38">
        <v>2210</v>
      </c>
      <c r="L359" s="38">
        <v>1320</v>
      </c>
      <c r="M359" s="38">
        <v>70</v>
      </c>
      <c r="N359" s="38" t="s">
        <v>334</v>
      </c>
      <c r="O359" s="39">
        <v>27170</v>
      </c>
      <c r="P359" s="39">
        <v>4770</v>
      </c>
      <c r="Q359" s="39">
        <v>6920</v>
      </c>
      <c r="R359" s="39">
        <v>4880</v>
      </c>
      <c r="S359" s="39">
        <v>4360</v>
      </c>
      <c r="T359" s="39">
        <v>3190</v>
      </c>
      <c r="U359" s="39">
        <v>2090</v>
      </c>
      <c r="V359" s="39">
        <v>1190</v>
      </c>
      <c r="W359" s="39">
        <v>60</v>
      </c>
      <c r="X359" s="39" t="s">
        <v>334</v>
      </c>
      <c r="Y359" s="39">
        <v>27450</v>
      </c>
      <c r="Z359" s="39">
        <v>4940</v>
      </c>
      <c r="AA359" s="39">
        <v>7110</v>
      </c>
      <c r="AB359" s="39">
        <v>4960</v>
      </c>
      <c r="AC359" s="39">
        <v>4510</v>
      </c>
      <c r="AD359" s="39">
        <v>3270</v>
      </c>
      <c r="AE359" s="39">
        <v>1950</v>
      </c>
      <c r="AF359" s="39">
        <v>1030</v>
      </c>
      <c r="AG359" s="39">
        <v>50</v>
      </c>
      <c r="AH359" s="39" t="s">
        <v>334</v>
      </c>
      <c r="AI359" s="39">
        <v>27810</v>
      </c>
      <c r="AJ359" s="39">
        <v>5040</v>
      </c>
      <c r="AK359" s="39">
        <v>7190</v>
      </c>
      <c r="AL359" s="39">
        <v>5070</v>
      </c>
      <c r="AM359" s="39">
        <v>4660</v>
      </c>
      <c r="AN359" s="39">
        <v>3340</v>
      </c>
      <c r="AO359" s="39">
        <v>1940</v>
      </c>
      <c r="AP359" s="39">
        <v>990</v>
      </c>
      <c r="AQ359" s="39">
        <v>50</v>
      </c>
      <c r="AR359" s="39" t="s">
        <v>334</v>
      </c>
      <c r="AS359" s="39">
        <v>28270</v>
      </c>
      <c r="AT359" s="39">
        <v>5130</v>
      </c>
      <c r="AU359" s="39">
        <v>7280</v>
      </c>
      <c r="AV359" s="39">
        <v>5160</v>
      </c>
      <c r="AW359" s="39">
        <v>4760</v>
      </c>
      <c r="AX359" s="39">
        <v>3440</v>
      </c>
      <c r="AY359" s="39">
        <v>1960</v>
      </c>
      <c r="AZ359" s="39">
        <v>980</v>
      </c>
      <c r="BA359" s="39">
        <v>50</v>
      </c>
      <c r="BB359" s="39" t="s">
        <v>334</v>
      </c>
      <c r="BC359" s="39">
        <v>28760</v>
      </c>
      <c r="BD359" s="39">
        <v>5170</v>
      </c>
      <c r="BE359" s="39">
        <v>7360</v>
      </c>
      <c r="BF359" s="39">
        <v>5200</v>
      </c>
      <c r="BG359" s="39">
        <v>4870</v>
      </c>
      <c r="BH359" s="39">
        <v>3510</v>
      </c>
      <c r="BI359" s="39">
        <v>1980</v>
      </c>
      <c r="BJ359" s="39">
        <v>970</v>
      </c>
      <c r="BK359" s="39">
        <v>50</v>
      </c>
      <c r="BL359" s="39" t="s">
        <v>334</v>
      </c>
      <c r="BM359" s="39">
        <v>29100</v>
      </c>
      <c r="BN359" s="39">
        <v>5170</v>
      </c>
      <c r="BO359" s="39">
        <v>7450</v>
      </c>
      <c r="BP359" s="39">
        <v>5250</v>
      </c>
      <c r="BQ359" s="39">
        <v>4940</v>
      </c>
      <c r="BR359" s="39">
        <v>3590</v>
      </c>
      <c r="BS359" s="39">
        <v>2010</v>
      </c>
      <c r="BT359" s="39">
        <v>960</v>
      </c>
      <c r="BU359" s="39">
        <v>50</v>
      </c>
      <c r="BV359" s="39" t="s">
        <v>334</v>
      </c>
      <c r="BW359" s="39">
        <v>29420</v>
      </c>
      <c r="BX359" s="39">
        <v>5170</v>
      </c>
      <c r="BY359" s="39">
        <v>7500</v>
      </c>
      <c r="BZ359" s="39">
        <v>5300</v>
      </c>
      <c r="CA359" s="39">
        <v>5030</v>
      </c>
      <c r="CB359" s="39">
        <v>3680</v>
      </c>
      <c r="CC359" s="39">
        <v>2030</v>
      </c>
      <c r="CD359" s="39">
        <v>970</v>
      </c>
      <c r="CE359" s="39">
        <v>50</v>
      </c>
      <c r="CF359" s="39" t="s">
        <v>334</v>
      </c>
      <c r="CG359" s="39">
        <v>29720</v>
      </c>
      <c r="CH359" s="39">
        <v>5170</v>
      </c>
      <c r="CI359" s="39">
        <v>7590</v>
      </c>
      <c r="CJ359" s="39">
        <v>5330</v>
      </c>
      <c r="CK359" s="39">
        <v>5110</v>
      </c>
      <c r="CL359" s="39">
        <v>3780</v>
      </c>
      <c r="CM359" s="39">
        <v>2060</v>
      </c>
      <c r="CN359" s="39">
        <v>970</v>
      </c>
      <c r="CO359" s="39">
        <v>50</v>
      </c>
      <c r="CP359" s="39" t="s">
        <v>334</v>
      </c>
      <c r="CQ359" s="39">
        <v>30060</v>
      </c>
      <c r="CR359" s="39">
        <v>5200</v>
      </c>
      <c r="CS359" s="39">
        <v>7630</v>
      </c>
      <c r="CT359" s="39">
        <v>5400</v>
      </c>
      <c r="CU359" s="39">
        <v>5170</v>
      </c>
      <c r="CV359" s="39">
        <v>3930</v>
      </c>
      <c r="CW359" s="39">
        <v>2080</v>
      </c>
      <c r="CX359" s="39">
        <v>980</v>
      </c>
      <c r="CY359" s="39">
        <v>50</v>
      </c>
      <c r="CZ359" s="39" t="s">
        <v>334</v>
      </c>
      <c r="DA359" s="39">
        <v>30430</v>
      </c>
      <c r="DB359" s="39">
        <v>5250</v>
      </c>
      <c r="DC359" s="39">
        <v>7670</v>
      </c>
      <c r="DD359" s="39">
        <v>5430</v>
      </c>
      <c r="DE359" s="39">
        <v>5280</v>
      </c>
      <c r="DF359" s="39">
        <v>3990</v>
      </c>
      <c r="DG359" s="39">
        <v>2090</v>
      </c>
      <c r="DH359" s="39">
        <v>970</v>
      </c>
      <c r="DI359" s="39">
        <v>50</v>
      </c>
      <c r="DJ359" s="39" t="s">
        <v>334</v>
      </c>
      <c r="DK359" s="39">
        <v>30720</v>
      </c>
      <c r="DL359" s="39">
        <v>5310</v>
      </c>
      <c r="DM359" s="39">
        <v>7760</v>
      </c>
      <c r="DN359" s="39">
        <v>5530</v>
      </c>
      <c r="DO359" s="39">
        <v>5430</v>
      </c>
      <c r="DP359" s="39">
        <v>4050</v>
      </c>
      <c r="DQ359" s="39">
        <v>2100</v>
      </c>
      <c r="DR359" s="39">
        <v>970</v>
      </c>
      <c r="DS359" s="39">
        <v>60</v>
      </c>
      <c r="DT359" s="39" t="s">
        <v>334</v>
      </c>
      <c r="DU359" s="39">
        <v>31200</v>
      </c>
      <c r="DV359" s="39">
        <v>5320</v>
      </c>
      <c r="DW359" s="39">
        <v>7810</v>
      </c>
      <c r="DX359" s="39">
        <v>5650</v>
      </c>
      <c r="DY359" s="39">
        <v>5510</v>
      </c>
      <c r="DZ359" s="39">
        <v>4080</v>
      </c>
      <c r="EA359" s="39">
        <v>2120</v>
      </c>
      <c r="EB359" s="39">
        <v>970</v>
      </c>
      <c r="EC359" s="39">
        <v>60</v>
      </c>
      <c r="ED359" s="39" t="s">
        <v>334</v>
      </c>
      <c r="EE359" s="39">
        <v>31520</v>
      </c>
      <c r="EF359" s="39">
        <v>5380</v>
      </c>
      <c r="EG359" s="39">
        <v>7920</v>
      </c>
      <c r="EH359" s="39">
        <v>5790</v>
      </c>
      <c r="EI359" s="39">
        <v>5610</v>
      </c>
      <c r="EJ359" s="39">
        <v>4110</v>
      </c>
      <c r="EK359" s="39">
        <v>2150</v>
      </c>
      <c r="EL359" s="39">
        <v>960</v>
      </c>
      <c r="EM359" s="39">
        <v>60</v>
      </c>
      <c r="EN359" s="39" t="s">
        <v>334</v>
      </c>
      <c r="EO359" s="39">
        <v>31980</v>
      </c>
      <c r="EP359" s="39">
        <v>5460</v>
      </c>
      <c r="EQ359" s="39">
        <v>8100</v>
      </c>
      <c r="ER359" s="39">
        <v>5870</v>
      </c>
      <c r="ES359" s="39">
        <v>5690</v>
      </c>
      <c r="ET359" s="39">
        <v>4150</v>
      </c>
      <c r="EU359" s="39">
        <v>2190</v>
      </c>
      <c r="EV359" s="39">
        <v>960</v>
      </c>
      <c r="EW359" s="39">
        <v>60</v>
      </c>
      <c r="EX359" s="39" t="s">
        <v>334</v>
      </c>
      <c r="EY359" s="39">
        <v>32480</v>
      </c>
      <c r="EZ359" s="39">
        <v>5550</v>
      </c>
      <c r="FA359" s="39">
        <v>8200</v>
      </c>
      <c r="FB359" s="39">
        <v>6020</v>
      </c>
      <c r="FC359" s="39">
        <v>5740</v>
      </c>
      <c r="FD359" s="39">
        <v>4190</v>
      </c>
      <c r="FE359" s="39">
        <v>2230</v>
      </c>
      <c r="FF359" s="39">
        <v>950</v>
      </c>
      <c r="FG359" s="39">
        <v>60</v>
      </c>
      <c r="FH359" s="39" t="s">
        <v>334</v>
      </c>
      <c r="FI359" s="39">
        <v>32930</v>
      </c>
      <c r="FJ359" s="39">
        <v>5610</v>
      </c>
      <c r="FK359" s="39">
        <v>8300</v>
      </c>
      <c r="FL359" s="39">
        <v>6140</v>
      </c>
      <c r="FM359" s="39">
        <v>5780</v>
      </c>
      <c r="FN359" s="39">
        <v>4240</v>
      </c>
      <c r="FO359" s="39">
        <v>2240</v>
      </c>
      <c r="FP359" s="39">
        <v>950</v>
      </c>
      <c r="FQ359" s="39">
        <v>60</v>
      </c>
      <c r="FR359" s="39" t="s">
        <v>334</v>
      </c>
      <c r="FS359" s="39">
        <v>33300</v>
      </c>
      <c r="FT359" s="39">
        <v>5730</v>
      </c>
      <c r="FU359" s="39">
        <v>8350</v>
      </c>
      <c r="FV359" s="39">
        <v>6190</v>
      </c>
      <c r="FW359" s="39">
        <v>5830</v>
      </c>
      <c r="FX359" s="39">
        <v>4270</v>
      </c>
      <c r="FY359" s="39">
        <v>2240</v>
      </c>
      <c r="FZ359" s="39">
        <v>950</v>
      </c>
      <c r="GA359" s="39">
        <v>60</v>
      </c>
      <c r="GB359" s="39" t="s">
        <v>334</v>
      </c>
      <c r="GC359" s="39">
        <v>33610</v>
      </c>
      <c r="GD359" s="39">
        <v>5790</v>
      </c>
      <c r="GE359" s="39">
        <v>8400</v>
      </c>
      <c r="GF359" s="39">
        <v>6220</v>
      </c>
      <c r="GG359" s="39">
        <v>5870</v>
      </c>
      <c r="GH359" s="39">
        <v>4280</v>
      </c>
      <c r="GI359" s="39">
        <v>2240</v>
      </c>
      <c r="GJ359" s="39">
        <v>950</v>
      </c>
      <c r="GK359" s="39">
        <v>60</v>
      </c>
      <c r="GL359" s="39" t="s">
        <v>334</v>
      </c>
      <c r="GM359" s="39">
        <v>33800</v>
      </c>
      <c r="GN359" s="39">
        <v>5830</v>
      </c>
      <c r="GO359" s="39">
        <v>8470</v>
      </c>
      <c r="GP359" s="39">
        <v>6250</v>
      </c>
      <c r="GQ359" s="39">
        <v>5900</v>
      </c>
      <c r="GR359" s="39">
        <v>4290</v>
      </c>
      <c r="GS359" s="39">
        <v>2250</v>
      </c>
      <c r="GT359" s="39">
        <v>950</v>
      </c>
      <c r="GU359" s="39">
        <v>60</v>
      </c>
      <c r="GV359" s="39" t="s">
        <v>334</v>
      </c>
      <c r="GW359" s="39">
        <v>34000</v>
      </c>
      <c r="GX359" s="39">
        <v>5910</v>
      </c>
      <c r="GY359" s="39">
        <v>8580</v>
      </c>
      <c r="GZ359" s="39">
        <v>6300</v>
      </c>
      <c r="HA359" s="39">
        <v>5950</v>
      </c>
      <c r="HB359" s="39">
        <v>4320</v>
      </c>
      <c r="HC359" s="39">
        <v>2270</v>
      </c>
      <c r="HD359" s="39">
        <v>950</v>
      </c>
      <c r="HE359" s="39">
        <v>60</v>
      </c>
      <c r="HF359" s="39" t="s">
        <v>334</v>
      </c>
      <c r="HG359" s="39">
        <v>34340</v>
      </c>
      <c r="HH359" s="39">
        <v>5970</v>
      </c>
      <c r="HI359" s="39">
        <v>8680</v>
      </c>
      <c r="HJ359" s="39">
        <v>6370</v>
      </c>
      <c r="HK359" s="39">
        <v>5970</v>
      </c>
      <c r="HL359" s="39">
        <v>4350</v>
      </c>
      <c r="HM359" s="39">
        <v>2290</v>
      </c>
      <c r="HN359" s="39">
        <v>950</v>
      </c>
      <c r="HO359" s="39">
        <v>60</v>
      </c>
      <c r="HP359" s="39" t="s">
        <v>334</v>
      </c>
      <c r="HQ359" s="39">
        <v>34640</v>
      </c>
      <c r="HR359" s="39">
        <v>6050</v>
      </c>
      <c r="HS359" s="39">
        <v>8780</v>
      </c>
      <c r="HT359" s="39">
        <v>6420</v>
      </c>
      <c r="HU359" s="39">
        <v>5990</v>
      </c>
      <c r="HV359" s="39">
        <v>4400</v>
      </c>
      <c r="HW359" s="39">
        <v>2300</v>
      </c>
      <c r="HX359" s="39">
        <v>940</v>
      </c>
      <c r="HY359" s="39">
        <v>60</v>
      </c>
      <c r="HZ359" s="39" t="s">
        <v>334</v>
      </c>
      <c r="IA359" s="39">
        <v>34940</v>
      </c>
      <c r="IB359" s="39">
        <v>6120</v>
      </c>
      <c r="IC359" s="39">
        <v>8830</v>
      </c>
      <c r="ID359" s="39">
        <v>6500</v>
      </c>
      <c r="IE359" s="39">
        <v>6040</v>
      </c>
      <c r="IF359" s="39">
        <v>4450</v>
      </c>
      <c r="IG359" s="39">
        <v>2320</v>
      </c>
      <c r="IH359" s="39">
        <v>950</v>
      </c>
      <c r="II359" s="39">
        <v>60</v>
      </c>
      <c r="IJ359" s="39" t="s">
        <v>334</v>
      </c>
      <c r="IK359" s="39">
        <v>35250</v>
      </c>
      <c r="IL359" s="39">
        <v>6160</v>
      </c>
      <c r="IM359" s="39">
        <v>8880</v>
      </c>
      <c r="IN359" s="39">
        <v>6560</v>
      </c>
      <c r="IO359" s="39">
        <v>6120</v>
      </c>
      <c r="IP359" s="39">
        <v>4480</v>
      </c>
      <c r="IQ359" s="39">
        <v>2330</v>
      </c>
      <c r="IR359" s="39">
        <v>950</v>
      </c>
      <c r="IS359" s="39">
        <v>60</v>
      </c>
      <c r="IT359" s="39" t="s">
        <v>334</v>
      </c>
      <c r="IU359" s="39">
        <v>35540</v>
      </c>
      <c r="IV359" s="39">
        <v>6230</v>
      </c>
      <c r="IW359" s="39">
        <v>8960</v>
      </c>
      <c r="IX359" s="39">
        <v>6720</v>
      </c>
      <c r="IY359" s="39">
        <v>6200</v>
      </c>
      <c r="IZ359" s="39">
        <v>4550</v>
      </c>
      <c r="JA359" s="39">
        <v>2350</v>
      </c>
      <c r="JB359" s="39">
        <v>950</v>
      </c>
      <c r="JC359" s="39">
        <v>60</v>
      </c>
      <c r="JD359" s="39" t="s">
        <v>334</v>
      </c>
      <c r="JE359" s="39">
        <v>36010</v>
      </c>
      <c r="JF359" s="39">
        <v>6260</v>
      </c>
      <c r="JG359" s="39">
        <v>9000</v>
      </c>
      <c r="JH359" s="39">
        <v>6810</v>
      </c>
      <c r="JI359" s="39">
        <v>6280</v>
      </c>
      <c r="JJ359" s="39">
        <v>4600</v>
      </c>
      <c r="JK359" s="39">
        <v>2380</v>
      </c>
      <c r="JL359" s="39">
        <v>950</v>
      </c>
      <c r="JM359" s="39">
        <v>60</v>
      </c>
      <c r="JN359" s="39" t="s">
        <v>334</v>
      </c>
      <c r="JO359" s="39">
        <v>36340</v>
      </c>
      <c r="JP359" s="39">
        <v>6310</v>
      </c>
      <c r="JQ359" s="39">
        <v>9110</v>
      </c>
      <c r="JR359" s="39">
        <v>6950</v>
      </c>
      <c r="JS359" s="39">
        <v>6390</v>
      </c>
      <c r="JT359" s="39">
        <v>4660</v>
      </c>
      <c r="JU359" s="39">
        <v>2420</v>
      </c>
      <c r="JV359" s="39">
        <v>950</v>
      </c>
      <c r="JW359" s="39">
        <v>60</v>
      </c>
      <c r="JX359" s="39" t="s">
        <v>334</v>
      </c>
      <c r="JY359" s="39">
        <v>36840</v>
      </c>
      <c r="JZ359" s="39">
        <v>6320</v>
      </c>
      <c r="KA359" s="39">
        <v>9150</v>
      </c>
      <c r="KB359" s="39">
        <v>7020</v>
      </c>
      <c r="KC359" s="39">
        <v>6450</v>
      </c>
      <c r="KD359" s="39">
        <v>4730</v>
      </c>
      <c r="KE359" s="39">
        <v>2460</v>
      </c>
      <c r="KF359" s="39">
        <v>950</v>
      </c>
      <c r="KG359" s="39">
        <v>60</v>
      </c>
      <c r="KH359" s="39" t="s">
        <v>334</v>
      </c>
      <c r="KI359" s="39">
        <v>37130</v>
      </c>
      <c r="KJ359" s="39">
        <v>6350</v>
      </c>
      <c r="KK359" s="39">
        <v>9180</v>
      </c>
      <c r="KL359" s="39">
        <v>7060</v>
      </c>
      <c r="KM359" s="39">
        <v>6500</v>
      </c>
      <c r="KN359" s="39">
        <v>4800</v>
      </c>
      <c r="KO359" s="39">
        <v>2510</v>
      </c>
      <c r="KP359" s="39">
        <v>950</v>
      </c>
      <c r="KQ359" s="39">
        <v>60</v>
      </c>
      <c r="KR359" s="39" t="s">
        <v>334</v>
      </c>
      <c r="KS359" s="39">
        <v>37410</v>
      </c>
      <c r="KT359" s="39">
        <v>6380</v>
      </c>
      <c r="KU359" s="39">
        <v>9200</v>
      </c>
      <c r="KV359" s="39">
        <v>7080</v>
      </c>
      <c r="KW359" s="39">
        <v>6560</v>
      </c>
      <c r="KX359" s="39">
        <v>4850</v>
      </c>
      <c r="KY359" s="39">
        <v>2550</v>
      </c>
      <c r="KZ359" s="39">
        <v>960</v>
      </c>
      <c r="LA359" s="39">
        <v>60</v>
      </c>
      <c r="LB359" s="39" t="s">
        <v>334</v>
      </c>
      <c r="LC359" s="39">
        <v>37640</v>
      </c>
      <c r="LD359" t="str">
        <f>INDEX(Lookup!$F$2:$F$375, MATCH(D359,Lookup!$A$2:$A$375,0))</f>
        <v>:</v>
      </c>
    </row>
    <row r="360" spans="2:316" ht="15" customHeight="1" x14ac:dyDescent="0.25">
      <c r="B360" s="1" t="s">
        <v>342</v>
      </c>
      <c r="C360" s="40">
        <v>1115</v>
      </c>
      <c r="D360" s="40" t="s">
        <v>1047</v>
      </c>
      <c r="E360" s="37" t="s">
        <v>1048</v>
      </c>
      <c r="F360" s="38">
        <v>8240</v>
      </c>
      <c r="G360" s="38">
        <v>8880</v>
      </c>
      <c r="H360" s="38">
        <v>7770</v>
      </c>
      <c r="I360" s="38">
        <v>6110</v>
      </c>
      <c r="J360" s="38">
        <v>3630</v>
      </c>
      <c r="K360" s="38">
        <v>1740</v>
      </c>
      <c r="L360" s="38">
        <v>840</v>
      </c>
      <c r="M360" s="38">
        <v>30</v>
      </c>
      <c r="N360" s="38" t="s">
        <v>334</v>
      </c>
      <c r="O360" s="39">
        <v>37230</v>
      </c>
      <c r="P360" s="39">
        <v>8330</v>
      </c>
      <c r="Q360" s="39">
        <v>9040</v>
      </c>
      <c r="R360" s="39">
        <v>7800</v>
      </c>
      <c r="S360" s="39">
        <v>6190</v>
      </c>
      <c r="T360" s="39">
        <v>3630</v>
      </c>
      <c r="U360" s="39">
        <v>1690</v>
      </c>
      <c r="V360" s="39">
        <v>750</v>
      </c>
      <c r="W360" s="39">
        <v>30</v>
      </c>
      <c r="X360" s="39" t="s">
        <v>334</v>
      </c>
      <c r="Y360" s="39">
        <v>37450</v>
      </c>
      <c r="Z360" s="39">
        <v>8460</v>
      </c>
      <c r="AA360" s="39">
        <v>9300</v>
      </c>
      <c r="AB360" s="39">
        <v>7940</v>
      </c>
      <c r="AC360" s="39">
        <v>6310</v>
      </c>
      <c r="AD360" s="39">
        <v>3600</v>
      </c>
      <c r="AE360" s="39">
        <v>1540</v>
      </c>
      <c r="AF360" s="39">
        <v>600</v>
      </c>
      <c r="AG360" s="39">
        <v>30</v>
      </c>
      <c r="AH360" s="39" t="s">
        <v>334</v>
      </c>
      <c r="AI360" s="39">
        <v>37790</v>
      </c>
      <c r="AJ360" s="39">
        <v>8590</v>
      </c>
      <c r="AK360" s="39">
        <v>9510</v>
      </c>
      <c r="AL360" s="39">
        <v>8110</v>
      </c>
      <c r="AM360" s="39">
        <v>6410</v>
      </c>
      <c r="AN360" s="39">
        <v>3590</v>
      </c>
      <c r="AO360" s="39">
        <v>1530</v>
      </c>
      <c r="AP360" s="39">
        <v>580</v>
      </c>
      <c r="AQ360" s="39">
        <v>30</v>
      </c>
      <c r="AR360" s="39" t="s">
        <v>334</v>
      </c>
      <c r="AS360" s="39">
        <v>38340</v>
      </c>
      <c r="AT360" s="39">
        <v>8660</v>
      </c>
      <c r="AU360" s="39">
        <v>9550</v>
      </c>
      <c r="AV360" s="39">
        <v>8200</v>
      </c>
      <c r="AW360" s="39">
        <v>6490</v>
      </c>
      <c r="AX360" s="39">
        <v>3630</v>
      </c>
      <c r="AY360" s="39">
        <v>1520</v>
      </c>
      <c r="AZ360" s="39">
        <v>570</v>
      </c>
      <c r="BA360" s="39">
        <v>30</v>
      </c>
      <c r="BB360" s="39" t="s">
        <v>334</v>
      </c>
      <c r="BC360" s="39">
        <v>38660</v>
      </c>
      <c r="BD360" s="39">
        <v>8730</v>
      </c>
      <c r="BE360" s="39">
        <v>9600</v>
      </c>
      <c r="BF360" s="39">
        <v>8290</v>
      </c>
      <c r="BG360" s="39">
        <v>6600</v>
      </c>
      <c r="BH360" s="39">
        <v>3640</v>
      </c>
      <c r="BI360" s="39">
        <v>1530</v>
      </c>
      <c r="BJ360" s="39">
        <v>570</v>
      </c>
      <c r="BK360" s="39">
        <v>30</v>
      </c>
      <c r="BL360" s="39" t="s">
        <v>334</v>
      </c>
      <c r="BM360" s="39">
        <v>38990</v>
      </c>
      <c r="BN360" s="39">
        <v>8760</v>
      </c>
      <c r="BO360" s="39">
        <v>9650</v>
      </c>
      <c r="BP360" s="39">
        <v>8340</v>
      </c>
      <c r="BQ360" s="39">
        <v>6680</v>
      </c>
      <c r="BR360" s="39">
        <v>3690</v>
      </c>
      <c r="BS360" s="39">
        <v>1550</v>
      </c>
      <c r="BT360" s="39">
        <v>570</v>
      </c>
      <c r="BU360" s="39">
        <v>40</v>
      </c>
      <c r="BV360" s="39" t="s">
        <v>334</v>
      </c>
      <c r="BW360" s="39">
        <v>39270</v>
      </c>
      <c r="BX360" s="39">
        <v>8850</v>
      </c>
      <c r="BY360" s="39">
        <v>9710</v>
      </c>
      <c r="BZ360" s="39">
        <v>8440</v>
      </c>
      <c r="CA360" s="39">
        <v>6770</v>
      </c>
      <c r="CB360" s="39">
        <v>3790</v>
      </c>
      <c r="CC360" s="39">
        <v>1560</v>
      </c>
      <c r="CD360" s="39">
        <v>580</v>
      </c>
      <c r="CE360" s="39">
        <v>40</v>
      </c>
      <c r="CF360" s="39" t="s">
        <v>334</v>
      </c>
      <c r="CG360" s="39">
        <v>39720</v>
      </c>
      <c r="CH360" s="39">
        <v>8920</v>
      </c>
      <c r="CI360" s="39">
        <v>9740</v>
      </c>
      <c r="CJ360" s="39">
        <v>8510</v>
      </c>
      <c r="CK360" s="39">
        <v>6830</v>
      </c>
      <c r="CL360" s="39">
        <v>3900</v>
      </c>
      <c r="CM360" s="39">
        <v>1570</v>
      </c>
      <c r="CN360" s="39">
        <v>590</v>
      </c>
      <c r="CO360" s="39">
        <v>40</v>
      </c>
      <c r="CP360" s="39" t="s">
        <v>334</v>
      </c>
      <c r="CQ360" s="39">
        <v>40100</v>
      </c>
      <c r="CR360" s="39">
        <v>9010</v>
      </c>
      <c r="CS360" s="39">
        <v>9780</v>
      </c>
      <c r="CT360" s="39">
        <v>8610</v>
      </c>
      <c r="CU360" s="39">
        <v>6950</v>
      </c>
      <c r="CV360" s="39">
        <v>3910</v>
      </c>
      <c r="CW360" s="39">
        <v>1590</v>
      </c>
      <c r="CX360" s="39">
        <v>610</v>
      </c>
      <c r="CY360" s="39">
        <v>40</v>
      </c>
      <c r="CZ360" s="39" t="s">
        <v>334</v>
      </c>
      <c r="DA360" s="39">
        <v>40490</v>
      </c>
      <c r="DB360" s="39">
        <v>9100</v>
      </c>
      <c r="DC360" s="39">
        <v>9850</v>
      </c>
      <c r="DD360" s="39">
        <v>8710</v>
      </c>
      <c r="DE360" s="39">
        <v>7100</v>
      </c>
      <c r="DF360" s="39">
        <v>3930</v>
      </c>
      <c r="DG360" s="39">
        <v>1620</v>
      </c>
      <c r="DH360" s="39">
        <v>640</v>
      </c>
      <c r="DI360" s="39">
        <v>40</v>
      </c>
      <c r="DJ360" s="39" t="s">
        <v>334</v>
      </c>
      <c r="DK360" s="39">
        <v>40990</v>
      </c>
      <c r="DL360" s="39">
        <v>9180</v>
      </c>
      <c r="DM360" s="39">
        <v>9910</v>
      </c>
      <c r="DN360" s="39">
        <v>8760</v>
      </c>
      <c r="DO360" s="39">
        <v>7120</v>
      </c>
      <c r="DP360" s="39">
        <v>3920</v>
      </c>
      <c r="DQ360" s="39">
        <v>1670</v>
      </c>
      <c r="DR360" s="39">
        <v>620</v>
      </c>
      <c r="DS360" s="39">
        <v>40</v>
      </c>
      <c r="DT360" s="39" t="s">
        <v>334</v>
      </c>
      <c r="DU360" s="39">
        <v>41210</v>
      </c>
      <c r="DV360" s="39">
        <v>9270</v>
      </c>
      <c r="DW360" s="39">
        <v>9990</v>
      </c>
      <c r="DX360" s="39">
        <v>8820</v>
      </c>
      <c r="DY360" s="39">
        <v>7170</v>
      </c>
      <c r="DZ360" s="39">
        <v>3940</v>
      </c>
      <c r="EA360" s="39">
        <v>1680</v>
      </c>
      <c r="EB360" s="39">
        <v>610</v>
      </c>
      <c r="EC360" s="39">
        <v>40</v>
      </c>
      <c r="ED360" s="39" t="s">
        <v>334</v>
      </c>
      <c r="EE360" s="39">
        <v>41530</v>
      </c>
      <c r="EF360" s="39">
        <v>9340</v>
      </c>
      <c r="EG360" s="39">
        <v>10120</v>
      </c>
      <c r="EH360" s="39">
        <v>8930</v>
      </c>
      <c r="EI360" s="39">
        <v>7220</v>
      </c>
      <c r="EJ360" s="39">
        <v>3990</v>
      </c>
      <c r="EK360" s="39">
        <v>1710</v>
      </c>
      <c r="EL360" s="39">
        <v>600</v>
      </c>
      <c r="EM360" s="39">
        <v>40</v>
      </c>
      <c r="EN360" s="39" t="s">
        <v>334</v>
      </c>
      <c r="EO360" s="39">
        <v>41950</v>
      </c>
      <c r="EP360" s="39">
        <v>9440</v>
      </c>
      <c r="EQ360" s="39">
        <v>10250</v>
      </c>
      <c r="ER360" s="39">
        <v>9030</v>
      </c>
      <c r="ES360" s="39">
        <v>7270</v>
      </c>
      <c r="ET360" s="39">
        <v>4020</v>
      </c>
      <c r="EU360" s="39">
        <v>1730</v>
      </c>
      <c r="EV360" s="39">
        <v>610</v>
      </c>
      <c r="EW360" s="39">
        <v>40</v>
      </c>
      <c r="EX360" s="39" t="s">
        <v>334</v>
      </c>
      <c r="EY360" s="39">
        <v>42390</v>
      </c>
      <c r="EZ360" s="39">
        <v>9560</v>
      </c>
      <c r="FA360" s="39">
        <v>10360</v>
      </c>
      <c r="FB360" s="39">
        <v>9100</v>
      </c>
      <c r="FC360" s="39">
        <v>7360</v>
      </c>
      <c r="FD360" s="39">
        <v>4030</v>
      </c>
      <c r="FE360" s="39">
        <v>1730</v>
      </c>
      <c r="FF360" s="39">
        <v>600</v>
      </c>
      <c r="FG360" s="39">
        <v>40</v>
      </c>
      <c r="FH360" s="39" t="s">
        <v>334</v>
      </c>
      <c r="FI360" s="39">
        <v>42770</v>
      </c>
      <c r="FJ360" s="39">
        <v>9640</v>
      </c>
      <c r="FK360" s="39">
        <v>10430</v>
      </c>
      <c r="FL360" s="39">
        <v>9160</v>
      </c>
      <c r="FM360" s="39">
        <v>7390</v>
      </c>
      <c r="FN360" s="39">
        <v>4070</v>
      </c>
      <c r="FO360" s="39">
        <v>1730</v>
      </c>
      <c r="FP360" s="39">
        <v>610</v>
      </c>
      <c r="FQ360" s="39">
        <v>40</v>
      </c>
      <c r="FR360" s="39" t="s">
        <v>334</v>
      </c>
      <c r="FS360" s="39">
        <v>43060</v>
      </c>
      <c r="FT360" s="39">
        <v>9760</v>
      </c>
      <c r="FU360" s="39">
        <v>10510</v>
      </c>
      <c r="FV360" s="39">
        <v>9210</v>
      </c>
      <c r="FW360" s="39">
        <v>7390</v>
      </c>
      <c r="FX360" s="39">
        <v>4090</v>
      </c>
      <c r="FY360" s="39">
        <v>1740</v>
      </c>
      <c r="FZ360" s="39">
        <v>620</v>
      </c>
      <c r="GA360" s="39">
        <v>40</v>
      </c>
      <c r="GB360" s="39" t="s">
        <v>334</v>
      </c>
      <c r="GC360" s="39">
        <v>43370</v>
      </c>
      <c r="GD360" s="39">
        <v>9830</v>
      </c>
      <c r="GE360" s="39">
        <v>10570</v>
      </c>
      <c r="GF360" s="39">
        <v>9280</v>
      </c>
      <c r="GG360" s="39">
        <v>7410</v>
      </c>
      <c r="GH360" s="39">
        <v>4130</v>
      </c>
      <c r="GI360" s="39">
        <v>1740</v>
      </c>
      <c r="GJ360" s="39">
        <v>610</v>
      </c>
      <c r="GK360" s="39">
        <v>40</v>
      </c>
      <c r="GL360" s="39" t="s">
        <v>334</v>
      </c>
      <c r="GM360" s="39">
        <v>43600</v>
      </c>
      <c r="GN360" s="39">
        <v>9820</v>
      </c>
      <c r="GO360" s="39">
        <v>10610</v>
      </c>
      <c r="GP360" s="39">
        <v>9330</v>
      </c>
      <c r="GQ360" s="39">
        <v>7430</v>
      </c>
      <c r="GR360" s="39">
        <v>4140</v>
      </c>
      <c r="GS360" s="39">
        <v>1760</v>
      </c>
      <c r="GT360" s="39">
        <v>610</v>
      </c>
      <c r="GU360" s="39">
        <v>40</v>
      </c>
      <c r="GV360" s="39" t="s">
        <v>334</v>
      </c>
      <c r="GW360" s="39">
        <v>43730</v>
      </c>
      <c r="GX360" s="39">
        <v>9820</v>
      </c>
      <c r="GY360" s="39">
        <v>10670</v>
      </c>
      <c r="GZ360" s="39">
        <v>9370</v>
      </c>
      <c r="HA360" s="39">
        <v>7460</v>
      </c>
      <c r="HB360" s="39">
        <v>4150</v>
      </c>
      <c r="HC360" s="39">
        <v>1760</v>
      </c>
      <c r="HD360" s="39">
        <v>600</v>
      </c>
      <c r="HE360" s="39">
        <v>40</v>
      </c>
      <c r="HF360" s="39" t="s">
        <v>334</v>
      </c>
      <c r="HG360" s="39">
        <v>43870</v>
      </c>
      <c r="HH360" s="39">
        <v>9830</v>
      </c>
      <c r="HI360" s="39">
        <v>10800</v>
      </c>
      <c r="HJ360" s="39">
        <v>9400</v>
      </c>
      <c r="HK360" s="39">
        <v>7490</v>
      </c>
      <c r="HL360" s="39">
        <v>4160</v>
      </c>
      <c r="HM360" s="39">
        <v>1780</v>
      </c>
      <c r="HN360" s="39">
        <v>600</v>
      </c>
      <c r="HO360" s="39">
        <v>40</v>
      </c>
      <c r="HP360" s="39" t="s">
        <v>334</v>
      </c>
      <c r="HQ360" s="39">
        <v>44110</v>
      </c>
      <c r="HR360" s="39">
        <v>9870</v>
      </c>
      <c r="HS360" s="39">
        <v>10900</v>
      </c>
      <c r="HT360" s="39">
        <v>9440</v>
      </c>
      <c r="HU360" s="39">
        <v>7520</v>
      </c>
      <c r="HV360" s="39">
        <v>4170</v>
      </c>
      <c r="HW360" s="39">
        <v>1790</v>
      </c>
      <c r="HX360" s="39">
        <v>600</v>
      </c>
      <c r="HY360" s="39">
        <v>40</v>
      </c>
      <c r="HZ360" s="39" t="s">
        <v>334</v>
      </c>
      <c r="IA360" s="39">
        <v>44340</v>
      </c>
      <c r="IB360" s="39">
        <v>9970</v>
      </c>
      <c r="IC360" s="39">
        <v>10960</v>
      </c>
      <c r="ID360" s="39">
        <v>9500</v>
      </c>
      <c r="IE360" s="39">
        <v>7580</v>
      </c>
      <c r="IF360" s="39">
        <v>4210</v>
      </c>
      <c r="IG360" s="39">
        <v>1810</v>
      </c>
      <c r="IH360" s="39">
        <v>600</v>
      </c>
      <c r="II360" s="39">
        <v>50</v>
      </c>
      <c r="IJ360" s="39" t="s">
        <v>334</v>
      </c>
      <c r="IK360" s="39">
        <v>44670</v>
      </c>
      <c r="IL360" s="39">
        <v>10020</v>
      </c>
      <c r="IM360" s="39">
        <v>11060</v>
      </c>
      <c r="IN360" s="39">
        <v>9590</v>
      </c>
      <c r="IO360" s="39">
        <v>7650</v>
      </c>
      <c r="IP360" s="39">
        <v>4280</v>
      </c>
      <c r="IQ360" s="39">
        <v>1810</v>
      </c>
      <c r="IR360" s="39">
        <v>610</v>
      </c>
      <c r="IS360" s="39">
        <v>50</v>
      </c>
      <c r="IT360" s="39" t="s">
        <v>334</v>
      </c>
      <c r="IU360" s="39">
        <v>45060</v>
      </c>
      <c r="IV360" s="39">
        <v>10070</v>
      </c>
      <c r="IW360" s="39">
        <v>11140</v>
      </c>
      <c r="IX360" s="39">
        <v>9760</v>
      </c>
      <c r="IY360" s="39">
        <v>7780</v>
      </c>
      <c r="IZ360" s="39">
        <v>4410</v>
      </c>
      <c r="JA360" s="39">
        <v>1830</v>
      </c>
      <c r="JB360" s="39">
        <v>610</v>
      </c>
      <c r="JC360" s="39">
        <v>40</v>
      </c>
      <c r="JD360" s="39" t="s">
        <v>334</v>
      </c>
      <c r="JE360" s="39">
        <v>45630</v>
      </c>
      <c r="JF360" s="39">
        <v>10070</v>
      </c>
      <c r="JG360" s="39">
        <v>11240</v>
      </c>
      <c r="JH360" s="39">
        <v>9910</v>
      </c>
      <c r="JI360" s="39">
        <v>7920</v>
      </c>
      <c r="JJ360" s="39">
        <v>4490</v>
      </c>
      <c r="JK360" s="39">
        <v>1850</v>
      </c>
      <c r="JL360" s="39">
        <v>610</v>
      </c>
      <c r="JM360" s="39">
        <v>50</v>
      </c>
      <c r="JN360" s="39" t="s">
        <v>334</v>
      </c>
      <c r="JO360" s="39">
        <v>46140</v>
      </c>
      <c r="JP360" s="39">
        <v>10090</v>
      </c>
      <c r="JQ360" s="39">
        <v>11440</v>
      </c>
      <c r="JR360" s="39">
        <v>10120</v>
      </c>
      <c r="JS360" s="39">
        <v>8130</v>
      </c>
      <c r="JT360" s="39">
        <v>4650</v>
      </c>
      <c r="JU360" s="39">
        <v>1880</v>
      </c>
      <c r="JV360" s="39">
        <v>610</v>
      </c>
      <c r="JW360" s="39">
        <v>50</v>
      </c>
      <c r="JX360" s="39" t="s">
        <v>334</v>
      </c>
      <c r="JY360" s="39">
        <v>46980</v>
      </c>
      <c r="JZ360" s="39">
        <v>10150</v>
      </c>
      <c r="KA360" s="39">
        <v>11520</v>
      </c>
      <c r="KB360" s="39">
        <v>10240</v>
      </c>
      <c r="KC360" s="39">
        <v>8220</v>
      </c>
      <c r="KD360" s="39">
        <v>4750</v>
      </c>
      <c r="KE360" s="39">
        <v>1900</v>
      </c>
      <c r="KF360" s="39">
        <v>620</v>
      </c>
      <c r="KG360" s="39">
        <v>50</v>
      </c>
      <c r="KH360" s="39" t="s">
        <v>334</v>
      </c>
      <c r="KI360" s="39">
        <v>47440</v>
      </c>
      <c r="KJ360" s="39">
        <v>10120</v>
      </c>
      <c r="KK360" s="39">
        <v>11580</v>
      </c>
      <c r="KL360" s="39">
        <v>10350</v>
      </c>
      <c r="KM360" s="39">
        <v>8360</v>
      </c>
      <c r="KN360" s="39">
        <v>4880</v>
      </c>
      <c r="KO360" s="39">
        <v>1930</v>
      </c>
      <c r="KP360" s="39">
        <v>620</v>
      </c>
      <c r="KQ360" s="39">
        <v>50</v>
      </c>
      <c r="KR360" s="39" t="s">
        <v>334</v>
      </c>
      <c r="KS360" s="39">
        <v>47890</v>
      </c>
      <c r="KT360" s="39">
        <v>10200</v>
      </c>
      <c r="KU360" s="39">
        <v>11650</v>
      </c>
      <c r="KV360" s="39">
        <v>10420</v>
      </c>
      <c r="KW360" s="39">
        <v>8460</v>
      </c>
      <c r="KX360" s="39">
        <v>4970</v>
      </c>
      <c r="KY360" s="39">
        <v>1960</v>
      </c>
      <c r="KZ360" s="39">
        <v>630</v>
      </c>
      <c r="LA360" s="39">
        <v>50</v>
      </c>
      <c r="LB360" s="39" t="s">
        <v>334</v>
      </c>
      <c r="LC360" s="39">
        <v>48340</v>
      </c>
      <c r="LD360" t="str">
        <f>INDEX(Lookup!$F$2:$F$375, MATCH(D360,Lookup!$A$2:$A$375,0))</f>
        <v>:</v>
      </c>
    </row>
    <row r="361" spans="2:316" ht="15" customHeight="1" x14ac:dyDescent="0.25">
      <c r="B361" s="1" t="s">
        <v>342</v>
      </c>
      <c r="C361" s="42">
        <v>1125</v>
      </c>
      <c r="D361" s="42" t="s">
        <v>1049</v>
      </c>
      <c r="E361" s="37" t="s">
        <v>1050</v>
      </c>
      <c r="F361" s="38">
        <v>3520</v>
      </c>
      <c r="G361" s="38">
        <v>6790</v>
      </c>
      <c r="H361" s="38">
        <v>6900</v>
      </c>
      <c r="I361" s="38">
        <v>6290</v>
      </c>
      <c r="J361" s="38">
        <v>5370</v>
      </c>
      <c r="K361" s="38">
        <v>3470</v>
      </c>
      <c r="L361" s="38">
        <v>3840</v>
      </c>
      <c r="M361" s="38">
        <v>340</v>
      </c>
      <c r="N361" s="38" t="s">
        <v>334</v>
      </c>
      <c r="O361" s="39">
        <v>36510</v>
      </c>
      <c r="P361" s="39">
        <v>3780</v>
      </c>
      <c r="Q361" s="39">
        <v>6950</v>
      </c>
      <c r="R361" s="39">
        <v>6990</v>
      </c>
      <c r="S361" s="39">
        <v>6510</v>
      </c>
      <c r="T361" s="39">
        <v>5370</v>
      </c>
      <c r="U361" s="39">
        <v>3290</v>
      </c>
      <c r="V361" s="39">
        <v>3580</v>
      </c>
      <c r="W361" s="39">
        <v>310</v>
      </c>
      <c r="X361" s="39" t="s">
        <v>334</v>
      </c>
      <c r="Y361" s="39">
        <v>36770</v>
      </c>
      <c r="Z361" s="39">
        <v>4160</v>
      </c>
      <c r="AA361" s="39">
        <v>7310</v>
      </c>
      <c r="AB361" s="39">
        <v>7230</v>
      </c>
      <c r="AC361" s="39">
        <v>6860</v>
      </c>
      <c r="AD361" s="39">
        <v>5430</v>
      </c>
      <c r="AE361" s="39">
        <v>3010</v>
      </c>
      <c r="AF361" s="39">
        <v>3020</v>
      </c>
      <c r="AG361" s="39">
        <v>250</v>
      </c>
      <c r="AH361" s="39" t="s">
        <v>334</v>
      </c>
      <c r="AI361" s="39">
        <v>37280</v>
      </c>
      <c r="AJ361" s="39">
        <v>4440</v>
      </c>
      <c r="AK361" s="39">
        <v>7530</v>
      </c>
      <c r="AL361" s="39">
        <v>7550</v>
      </c>
      <c r="AM361" s="39">
        <v>7000</v>
      </c>
      <c r="AN361" s="39">
        <v>5570</v>
      </c>
      <c r="AO361" s="39">
        <v>3060</v>
      </c>
      <c r="AP361" s="39">
        <v>2820</v>
      </c>
      <c r="AQ361" s="39">
        <v>240</v>
      </c>
      <c r="AR361" s="39" t="s">
        <v>334</v>
      </c>
      <c r="AS361" s="39">
        <v>38210</v>
      </c>
      <c r="AT361" s="39">
        <v>4480</v>
      </c>
      <c r="AU361" s="39">
        <v>7740</v>
      </c>
      <c r="AV361" s="39">
        <v>7610</v>
      </c>
      <c r="AW361" s="39">
        <v>7090</v>
      </c>
      <c r="AX361" s="39">
        <v>5670</v>
      </c>
      <c r="AY361" s="39">
        <v>3030</v>
      </c>
      <c r="AZ361" s="39">
        <v>2770</v>
      </c>
      <c r="BA361" s="39">
        <v>230</v>
      </c>
      <c r="BB361" s="39" t="s">
        <v>334</v>
      </c>
      <c r="BC361" s="39">
        <v>38610</v>
      </c>
      <c r="BD361" s="39">
        <v>4510</v>
      </c>
      <c r="BE361" s="39">
        <v>7870</v>
      </c>
      <c r="BF361" s="39">
        <v>7760</v>
      </c>
      <c r="BG361" s="39">
        <v>7210</v>
      </c>
      <c r="BH361" s="39">
        <v>5730</v>
      </c>
      <c r="BI361" s="39">
        <v>3040</v>
      </c>
      <c r="BJ361" s="39">
        <v>2750</v>
      </c>
      <c r="BK361" s="39">
        <v>230</v>
      </c>
      <c r="BL361" s="39" t="s">
        <v>334</v>
      </c>
      <c r="BM361" s="39">
        <v>39090</v>
      </c>
      <c r="BN361" s="39">
        <v>4620</v>
      </c>
      <c r="BO361" s="39">
        <v>7920</v>
      </c>
      <c r="BP361" s="39">
        <v>7840</v>
      </c>
      <c r="BQ361" s="39">
        <v>7310</v>
      </c>
      <c r="BR361" s="39">
        <v>5850</v>
      </c>
      <c r="BS361" s="39">
        <v>3100</v>
      </c>
      <c r="BT361" s="39">
        <v>2720</v>
      </c>
      <c r="BU361" s="39">
        <v>240</v>
      </c>
      <c r="BV361" s="39" t="s">
        <v>334</v>
      </c>
      <c r="BW361" s="39">
        <v>39590</v>
      </c>
      <c r="BX361" s="39">
        <v>4660</v>
      </c>
      <c r="BY361" s="39">
        <v>7990</v>
      </c>
      <c r="BZ361" s="39">
        <v>7880</v>
      </c>
      <c r="CA361" s="39">
        <v>7390</v>
      </c>
      <c r="CB361" s="39">
        <v>5950</v>
      </c>
      <c r="CC361" s="39">
        <v>3170</v>
      </c>
      <c r="CD361" s="39">
        <v>2750</v>
      </c>
      <c r="CE361" s="39">
        <v>230</v>
      </c>
      <c r="CF361" s="39" t="s">
        <v>334</v>
      </c>
      <c r="CG361" s="39">
        <v>40010</v>
      </c>
      <c r="CH361" s="39">
        <v>4660</v>
      </c>
      <c r="CI361" s="39">
        <v>8040</v>
      </c>
      <c r="CJ361" s="39">
        <v>7940</v>
      </c>
      <c r="CK361" s="39">
        <v>7460</v>
      </c>
      <c r="CL361" s="39">
        <v>5990</v>
      </c>
      <c r="CM361" s="39">
        <v>3210</v>
      </c>
      <c r="CN361" s="39">
        <v>2790</v>
      </c>
      <c r="CO361" s="39">
        <v>240</v>
      </c>
      <c r="CP361" s="39" t="s">
        <v>334</v>
      </c>
      <c r="CQ361" s="39">
        <v>40320</v>
      </c>
      <c r="CR361" s="39">
        <v>4710</v>
      </c>
      <c r="CS361" s="39">
        <v>8050</v>
      </c>
      <c r="CT361" s="39">
        <v>8000</v>
      </c>
      <c r="CU361" s="39">
        <v>7500</v>
      </c>
      <c r="CV361" s="39">
        <v>6030</v>
      </c>
      <c r="CW361" s="39">
        <v>3280</v>
      </c>
      <c r="CX361" s="39">
        <v>2800</v>
      </c>
      <c r="CY361" s="39">
        <v>250</v>
      </c>
      <c r="CZ361" s="39" t="s">
        <v>334</v>
      </c>
      <c r="DA361" s="39">
        <v>40610</v>
      </c>
      <c r="DB361" s="39">
        <v>4770</v>
      </c>
      <c r="DC361" s="39">
        <v>8100</v>
      </c>
      <c r="DD361" s="39">
        <v>8010</v>
      </c>
      <c r="DE361" s="39">
        <v>7540</v>
      </c>
      <c r="DF361" s="39">
        <v>6090</v>
      </c>
      <c r="DG361" s="39">
        <v>3300</v>
      </c>
      <c r="DH361" s="39">
        <v>2800</v>
      </c>
      <c r="DI361" s="39">
        <v>240</v>
      </c>
      <c r="DJ361" s="39" t="s">
        <v>334</v>
      </c>
      <c r="DK361" s="39">
        <v>40850</v>
      </c>
      <c r="DL361" s="39">
        <v>4780</v>
      </c>
      <c r="DM361" s="39">
        <v>8140</v>
      </c>
      <c r="DN361" s="39">
        <v>8090</v>
      </c>
      <c r="DO361" s="39">
        <v>7640</v>
      </c>
      <c r="DP361" s="39">
        <v>6040</v>
      </c>
      <c r="DQ361" s="39">
        <v>3320</v>
      </c>
      <c r="DR361" s="39">
        <v>2780</v>
      </c>
      <c r="DS361" s="39">
        <v>240</v>
      </c>
      <c r="DT361" s="39" t="s">
        <v>334</v>
      </c>
      <c r="DU361" s="39">
        <v>41020</v>
      </c>
      <c r="DV361" s="39">
        <v>4730</v>
      </c>
      <c r="DW361" s="39">
        <v>8160</v>
      </c>
      <c r="DX361" s="39">
        <v>8160</v>
      </c>
      <c r="DY361" s="39">
        <v>7680</v>
      </c>
      <c r="DZ361" s="39">
        <v>6010</v>
      </c>
      <c r="EA361" s="39">
        <v>3350</v>
      </c>
      <c r="EB361" s="39">
        <v>2780</v>
      </c>
      <c r="EC361" s="39">
        <v>240</v>
      </c>
      <c r="ED361" s="39" t="s">
        <v>334</v>
      </c>
      <c r="EE361" s="39">
        <v>41110</v>
      </c>
      <c r="EF361" s="39">
        <v>4750</v>
      </c>
      <c r="EG361" s="39">
        <v>8200</v>
      </c>
      <c r="EH361" s="39">
        <v>8180</v>
      </c>
      <c r="EI361" s="39">
        <v>7690</v>
      </c>
      <c r="EJ361" s="39">
        <v>6060</v>
      </c>
      <c r="EK361" s="39">
        <v>3380</v>
      </c>
      <c r="EL361" s="39">
        <v>2790</v>
      </c>
      <c r="EM361" s="39">
        <v>240</v>
      </c>
      <c r="EN361" s="39" t="s">
        <v>334</v>
      </c>
      <c r="EO361" s="39">
        <v>41290</v>
      </c>
      <c r="EP361" s="39">
        <v>4790</v>
      </c>
      <c r="EQ361" s="39">
        <v>8280</v>
      </c>
      <c r="ER361" s="39">
        <v>8230</v>
      </c>
      <c r="ES361" s="39">
        <v>7710</v>
      </c>
      <c r="ET361" s="39">
        <v>6100</v>
      </c>
      <c r="EU361" s="39">
        <v>3420</v>
      </c>
      <c r="EV361" s="39">
        <v>2820</v>
      </c>
      <c r="EW361" s="39">
        <v>260</v>
      </c>
      <c r="EX361" s="39" t="s">
        <v>334</v>
      </c>
      <c r="EY361" s="39">
        <v>41620</v>
      </c>
      <c r="EZ361" s="39">
        <v>4780</v>
      </c>
      <c r="FA361" s="39">
        <v>8330</v>
      </c>
      <c r="FB361" s="39">
        <v>8250</v>
      </c>
      <c r="FC361" s="39">
        <v>7730</v>
      </c>
      <c r="FD361" s="39">
        <v>6140</v>
      </c>
      <c r="FE361" s="39">
        <v>3450</v>
      </c>
      <c r="FF361" s="39">
        <v>2850</v>
      </c>
      <c r="FG361" s="39">
        <v>260</v>
      </c>
      <c r="FH361" s="39" t="s">
        <v>334</v>
      </c>
      <c r="FI361" s="39">
        <v>41790</v>
      </c>
      <c r="FJ361" s="39">
        <v>4830</v>
      </c>
      <c r="FK361" s="39">
        <v>8360</v>
      </c>
      <c r="FL361" s="39">
        <v>8290</v>
      </c>
      <c r="FM361" s="39">
        <v>7760</v>
      </c>
      <c r="FN361" s="39">
        <v>6220</v>
      </c>
      <c r="FO361" s="39">
        <v>3460</v>
      </c>
      <c r="FP361" s="39">
        <v>2860</v>
      </c>
      <c r="FQ361" s="39">
        <v>270</v>
      </c>
      <c r="FR361" s="39" t="s">
        <v>334</v>
      </c>
      <c r="FS361" s="39">
        <v>42040</v>
      </c>
      <c r="FT361" s="39">
        <v>4850</v>
      </c>
      <c r="FU361" s="39">
        <v>8430</v>
      </c>
      <c r="FV361" s="39">
        <v>8320</v>
      </c>
      <c r="FW361" s="39">
        <v>7800</v>
      </c>
      <c r="FX361" s="39">
        <v>6290</v>
      </c>
      <c r="FY361" s="39">
        <v>3520</v>
      </c>
      <c r="FZ361" s="39">
        <v>2880</v>
      </c>
      <c r="GA361" s="39">
        <v>280</v>
      </c>
      <c r="GB361" s="39" t="s">
        <v>334</v>
      </c>
      <c r="GC361" s="39">
        <v>42370</v>
      </c>
      <c r="GD361" s="39">
        <v>4850</v>
      </c>
      <c r="GE361" s="39">
        <v>8460</v>
      </c>
      <c r="GF361" s="39">
        <v>8330</v>
      </c>
      <c r="GG361" s="39">
        <v>7810</v>
      </c>
      <c r="GH361" s="39">
        <v>6360</v>
      </c>
      <c r="GI361" s="39">
        <v>3500</v>
      </c>
      <c r="GJ361" s="39">
        <v>2890</v>
      </c>
      <c r="GK361" s="39">
        <v>290</v>
      </c>
      <c r="GL361" s="39" t="s">
        <v>334</v>
      </c>
      <c r="GM361" s="39">
        <v>42470</v>
      </c>
      <c r="GN361" s="39">
        <v>4850</v>
      </c>
      <c r="GO361" s="39">
        <v>8490</v>
      </c>
      <c r="GP361" s="39">
        <v>8330</v>
      </c>
      <c r="GQ361" s="39">
        <v>7850</v>
      </c>
      <c r="GR361" s="39">
        <v>6360</v>
      </c>
      <c r="GS361" s="39">
        <v>3510</v>
      </c>
      <c r="GT361" s="39">
        <v>2910</v>
      </c>
      <c r="GU361" s="39">
        <v>290</v>
      </c>
      <c r="GV361" s="39" t="s">
        <v>334</v>
      </c>
      <c r="GW361" s="39">
        <v>42580</v>
      </c>
      <c r="GX361" s="39">
        <v>4860</v>
      </c>
      <c r="GY361" s="39">
        <v>8540</v>
      </c>
      <c r="GZ361" s="39">
        <v>8380</v>
      </c>
      <c r="HA361" s="39">
        <v>7870</v>
      </c>
      <c r="HB361" s="39">
        <v>6420</v>
      </c>
      <c r="HC361" s="39">
        <v>3540</v>
      </c>
      <c r="HD361" s="39">
        <v>2920</v>
      </c>
      <c r="HE361" s="39">
        <v>290</v>
      </c>
      <c r="HF361" s="39" t="s">
        <v>334</v>
      </c>
      <c r="HG361" s="39">
        <v>42810</v>
      </c>
      <c r="HH361" s="39">
        <v>4870</v>
      </c>
      <c r="HI361" s="39">
        <v>8540</v>
      </c>
      <c r="HJ361" s="39">
        <v>8400</v>
      </c>
      <c r="HK361" s="39">
        <v>7880</v>
      </c>
      <c r="HL361" s="39">
        <v>6480</v>
      </c>
      <c r="HM361" s="39">
        <v>3560</v>
      </c>
      <c r="HN361" s="39">
        <v>2950</v>
      </c>
      <c r="HO361" s="39">
        <v>300</v>
      </c>
      <c r="HP361" s="39" t="s">
        <v>334</v>
      </c>
      <c r="HQ361" s="39">
        <v>42980</v>
      </c>
      <c r="HR361" s="39">
        <v>4900</v>
      </c>
      <c r="HS361" s="39">
        <v>8550</v>
      </c>
      <c r="HT361" s="39">
        <v>8440</v>
      </c>
      <c r="HU361" s="39">
        <v>7820</v>
      </c>
      <c r="HV361" s="39">
        <v>6590</v>
      </c>
      <c r="HW361" s="39">
        <v>3620</v>
      </c>
      <c r="HX361" s="39">
        <v>2960</v>
      </c>
      <c r="HY361" s="39">
        <v>330</v>
      </c>
      <c r="HZ361" s="39" t="s">
        <v>334</v>
      </c>
      <c r="IA361" s="39">
        <v>43210</v>
      </c>
      <c r="IB361" s="39">
        <v>4960</v>
      </c>
      <c r="IC361" s="39">
        <v>8560</v>
      </c>
      <c r="ID361" s="39">
        <v>8480</v>
      </c>
      <c r="IE361" s="39">
        <v>7910</v>
      </c>
      <c r="IF361" s="39">
        <v>6610</v>
      </c>
      <c r="IG361" s="39">
        <v>3660</v>
      </c>
      <c r="IH361" s="39">
        <v>2980</v>
      </c>
      <c r="II361" s="39">
        <v>330</v>
      </c>
      <c r="IJ361" s="39" t="s">
        <v>334</v>
      </c>
      <c r="IK361" s="39">
        <v>43480</v>
      </c>
      <c r="IL361" s="39">
        <v>4970</v>
      </c>
      <c r="IM361" s="39">
        <v>8590</v>
      </c>
      <c r="IN361" s="39">
        <v>8570</v>
      </c>
      <c r="IO361" s="39">
        <v>7940</v>
      </c>
      <c r="IP361" s="39">
        <v>6660</v>
      </c>
      <c r="IQ361" s="39">
        <v>3690</v>
      </c>
      <c r="IR361" s="39">
        <v>3010</v>
      </c>
      <c r="IS361" s="39">
        <v>340</v>
      </c>
      <c r="IT361" s="39" t="s">
        <v>334</v>
      </c>
      <c r="IU361" s="39">
        <v>43770</v>
      </c>
      <c r="IV361" s="39">
        <v>4990</v>
      </c>
      <c r="IW361" s="39">
        <v>8650</v>
      </c>
      <c r="IX361" s="39">
        <v>8660</v>
      </c>
      <c r="IY361" s="39">
        <v>8000</v>
      </c>
      <c r="IZ361" s="39">
        <v>6740</v>
      </c>
      <c r="JA361" s="39">
        <v>3730</v>
      </c>
      <c r="JB361" s="39">
        <v>3030</v>
      </c>
      <c r="JC361" s="39">
        <v>340</v>
      </c>
      <c r="JD361" s="39" t="s">
        <v>334</v>
      </c>
      <c r="JE361" s="39">
        <v>44140</v>
      </c>
      <c r="JF361" s="39">
        <v>4970</v>
      </c>
      <c r="JG361" s="39">
        <v>8700</v>
      </c>
      <c r="JH361" s="39">
        <v>8730</v>
      </c>
      <c r="JI361" s="39">
        <v>8030</v>
      </c>
      <c r="JJ361" s="39">
        <v>6810</v>
      </c>
      <c r="JK361" s="39">
        <v>3780</v>
      </c>
      <c r="JL361" s="39">
        <v>3040</v>
      </c>
      <c r="JM361" s="39">
        <v>340</v>
      </c>
      <c r="JN361" s="39" t="s">
        <v>334</v>
      </c>
      <c r="JO361" s="39">
        <v>44390</v>
      </c>
      <c r="JP361" s="39">
        <v>5000</v>
      </c>
      <c r="JQ361" s="39">
        <v>8780</v>
      </c>
      <c r="JR361" s="39">
        <v>8890</v>
      </c>
      <c r="JS361" s="39">
        <v>8100</v>
      </c>
      <c r="JT361" s="39">
        <v>6940</v>
      </c>
      <c r="JU361" s="39">
        <v>3840</v>
      </c>
      <c r="JV361" s="39">
        <v>3060</v>
      </c>
      <c r="JW361" s="39">
        <v>350</v>
      </c>
      <c r="JX361" s="39" t="s">
        <v>334</v>
      </c>
      <c r="JY361" s="39">
        <v>44960</v>
      </c>
      <c r="JZ361" s="39">
        <v>5040</v>
      </c>
      <c r="KA361" s="39">
        <v>8820</v>
      </c>
      <c r="KB361" s="39">
        <v>8960</v>
      </c>
      <c r="KC361" s="39">
        <v>8140</v>
      </c>
      <c r="KD361" s="39">
        <v>7030</v>
      </c>
      <c r="KE361" s="39">
        <v>3900</v>
      </c>
      <c r="KF361" s="39">
        <v>3070</v>
      </c>
      <c r="KG361" s="39">
        <v>350</v>
      </c>
      <c r="KH361" s="39" t="s">
        <v>334</v>
      </c>
      <c r="KI361" s="39">
        <v>45300</v>
      </c>
      <c r="KJ361" s="39">
        <v>5080</v>
      </c>
      <c r="KK361" s="39">
        <v>8830</v>
      </c>
      <c r="KL361" s="39">
        <v>9040</v>
      </c>
      <c r="KM361" s="39">
        <v>8200</v>
      </c>
      <c r="KN361" s="39">
        <v>7170</v>
      </c>
      <c r="KO361" s="39">
        <v>3960</v>
      </c>
      <c r="KP361" s="39">
        <v>3090</v>
      </c>
      <c r="KQ361" s="39">
        <v>350</v>
      </c>
      <c r="KR361" s="39" t="s">
        <v>334</v>
      </c>
      <c r="KS361" s="39">
        <v>45720</v>
      </c>
      <c r="KT361" s="39">
        <v>5130</v>
      </c>
      <c r="KU361" s="39">
        <v>8970</v>
      </c>
      <c r="KV361" s="39">
        <v>9170</v>
      </c>
      <c r="KW361" s="39">
        <v>8300</v>
      </c>
      <c r="KX361" s="39">
        <v>7300</v>
      </c>
      <c r="KY361" s="39">
        <v>4030</v>
      </c>
      <c r="KZ361" s="39">
        <v>3130</v>
      </c>
      <c r="LA361" s="39">
        <v>360</v>
      </c>
      <c r="LB361" s="39" t="s">
        <v>334</v>
      </c>
      <c r="LC361" s="39">
        <v>46390</v>
      </c>
      <c r="LD361" t="str">
        <f>INDEX(Lookup!$F$2:$F$375, MATCH(D361,Lookup!$A$2:$A$375,0))</f>
        <v>:</v>
      </c>
    </row>
    <row r="362" spans="2:316" ht="15" customHeight="1" x14ac:dyDescent="0.25">
      <c r="B362" s="1" t="s">
        <v>342</v>
      </c>
      <c r="C362" s="42">
        <v>1130</v>
      </c>
      <c r="D362" s="42" t="s">
        <v>1051</v>
      </c>
      <c r="E362" s="37" t="s">
        <v>1052</v>
      </c>
      <c r="F362" s="38">
        <v>5810</v>
      </c>
      <c r="G362" s="38">
        <v>11130</v>
      </c>
      <c r="H362" s="38">
        <v>11340</v>
      </c>
      <c r="I362" s="38">
        <v>8760</v>
      </c>
      <c r="J362" s="38">
        <v>6100</v>
      </c>
      <c r="K362" s="38">
        <v>3370</v>
      </c>
      <c r="L362" s="38">
        <v>2240</v>
      </c>
      <c r="M362" s="38">
        <v>140</v>
      </c>
      <c r="N362" s="38" t="s">
        <v>334</v>
      </c>
      <c r="O362" s="39">
        <v>48890</v>
      </c>
      <c r="P362" s="39">
        <v>5910</v>
      </c>
      <c r="Q362" s="39">
        <v>11290</v>
      </c>
      <c r="R362" s="39">
        <v>11420</v>
      </c>
      <c r="S362" s="39">
        <v>8910</v>
      </c>
      <c r="T362" s="39">
        <v>6050</v>
      </c>
      <c r="U362" s="39">
        <v>3290</v>
      </c>
      <c r="V362" s="39">
        <v>2170</v>
      </c>
      <c r="W362" s="39">
        <v>130</v>
      </c>
      <c r="X362" s="39" t="s">
        <v>334</v>
      </c>
      <c r="Y362" s="39">
        <v>49180</v>
      </c>
      <c r="Z362" s="39">
        <v>6310</v>
      </c>
      <c r="AA362" s="39">
        <v>11590</v>
      </c>
      <c r="AB362" s="39">
        <v>11560</v>
      </c>
      <c r="AC362" s="39">
        <v>9080</v>
      </c>
      <c r="AD362" s="39">
        <v>6110</v>
      </c>
      <c r="AE362" s="39">
        <v>3100</v>
      </c>
      <c r="AF362" s="39">
        <v>1950</v>
      </c>
      <c r="AG362" s="39">
        <v>110</v>
      </c>
      <c r="AH362" s="39" t="s">
        <v>334</v>
      </c>
      <c r="AI362" s="39">
        <v>49800</v>
      </c>
      <c r="AJ362" s="39">
        <v>6600</v>
      </c>
      <c r="AK362" s="39">
        <v>11830</v>
      </c>
      <c r="AL362" s="39">
        <v>11670</v>
      </c>
      <c r="AM362" s="39">
        <v>9280</v>
      </c>
      <c r="AN362" s="39">
        <v>6190</v>
      </c>
      <c r="AO362" s="39">
        <v>3090</v>
      </c>
      <c r="AP362" s="39">
        <v>1890</v>
      </c>
      <c r="AQ362" s="39">
        <v>110</v>
      </c>
      <c r="AR362" s="39" t="s">
        <v>334</v>
      </c>
      <c r="AS362" s="39">
        <v>50650</v>
      </c>
      <c r="AT362" s="39">
        <v>6750</v>
      </c>
      <c r="AU362" s="39">
        <v>11970</v>
      </c>
      <c r="AV362" s="39">
        <v>11750</v>
      </c>
      <c r="AW362" s="39">
        <v>9450</v>
      </c>
      <c r="AX362" s="39">
        <v>6290</v>
      </c>
      <c r="AY362" s="39">
        <v>3120</v>
      </c>
      <c r="AZ362" s="39">
        <v>1850</v>
      </c>
      <c r="BA362" s="39">
        <v>100</v>
      </c>
      <c r="BB362" s="39" t="s">
        <v>334</v>
      </c>
      <c r="BC362" s="39">
        <v>51290</v>
      </c>
      <c r="BD362" s="39">
        <v>6920</v>
      </c>
      <c r="BE362" s="39">
        <v>12040</v>
      </c>
      <c r="BF362" s="39">
        <v>11830</v>
      </c>
      <c r="BG362" s="39">
        <v>9660</v>
      </c>
      <c r="BH362" s="39">
        <v>6460</v>
      </c>
      <c r="BI362" s="39">
        <v>3130</v>
      </c>
      <c r="BJ362" s="39">
        <v>1840</v>
      </c>
      <c r="BK362" s="39">
        <v>100</v>
      </c>
      <c r="BL362" s="39" t="s">
        <v>334</v>
      </c>
      <c r="BM362" s="39">
        <v>51970</v>
      </c>
      <c r="BN362" s="39">
        <v>7000</v>
      </c>
      <c r="BO362" s="39">
        <v>12160</v>
      </c>
      <c r="BP362" s="39">
        <v>11890</v>
      </c>
      <c r="BQ362" s="39">
        <v>9840</v>
      </c>
      <c r="BR362" s="39">
        <v>6580</v>
      </c>
      <c r="BS362" s="39">
        <v>3200</v>
      </c>
      <c r="BT362" s="39">
        <v>1840</v>
      </c>
      <c r="BU362" s="39">
        <v>100</v>
      </c>
      <c r="BV362" s="39" t="s">
        <v>334</v>
      </c>
      <c r="BW362" s="39">
        <v>52610</v>
      </c>
      <c r="BX362" s="39">
        <v>7130</v>
      </c>
      <c r="BY362" s="39">
        <v>12210</v>
      </c>
      <c r="BZ362" s="39">
        <v>11970</v>
      </c>
      <c r="CA362" s="39">
        <v>9980</v>
      </c>
      <c r="CB362" s="39">
        <v>6710</v>
      </c>
      <c r="CC362" s="39">
        <v>3250</v>
      </c>
      <c r="CD362" s="39">
        <v>1860</v>
      </c>
      <c r="CE362" s="39">
        <v>100</v>
      </c>
      <c r="CF362" s="39" t="s">
        <v>334</v>
      </c>
      <c r="CG362" s="39">
        <v>53220</v>
      </c>
      <c r="CH362" s="39">
        <v>7200</v>
      </c>
      <c r="CI362" s="39">
        <v>12280</v>
      </c>
      <c r="CJ362" s="39">
        <v>11980</v>
      </c>
      <c r="CK362" s="39">
        <v>10020</v>
      </c>
      <c r="CL362" s="39">
        <v>6800</v>
      </c>
      <c r="CM362" s="39">
        <v>3300</v>
      </c>
      <c r="CN362" s="39">
        <v>1870</v>
      </c>
      <c r="CO362" s="39">
        <v>100</v>
      </c>
      <c r="CP362" s="39" t="s">
        <v>334</v>
      </c>
      <c r="CQ362" s="39">
        <v>53550</v>
      </c>
      <c r="CR362" s="39">
        <v>7340</v>
      </c>
      <c r="CS362" s="39">
        <v>12370</v>
      </c>
      <c r="CT362" s="39">
        <v>11960</v>
      </c>
      <c r="CU362" s="39">
        <v>10140</v>
      </c>
      <c r="CV362" s="39">
        <v>6910</v>
      </c>
      <c r="CW362" s="39">
        <v>3360</v>
      </c>
      <c r="CX362" s="39">
        <v>1880</v>
      </c>
      <c r="CY362" s="39">
        <v>100</v>
      </c>
      <c r="CZ362" s="39" t="s">
        <v>334</v>
      </c>
      <c r="DA362" s="39">
        <v>54060</v>
      </c>
      <c r="DB362" s="39">
        <v>7430</v>
      </c>
      <c r="DC362" s="39">
        <v>12370</v>
      </c>
      <c r="DD362" s="39">
        <v>12050</v>
      </c>
      <c r="DE362" s="39">
        <v>10200</v>
      </c>
      <c r="DF362" s="39">
        <v>6960</v>
      </c>
      <c r="DG362" s="39">
        <v>3410</v>
      </c>
      <c r="DH362" s="39">
        <v>1890</v>
      </c>
      <c r="DI362" s="39">
        <v>100</v>
      </c>
      <c r="DJ362" s="39" t="s">
        <v>334</v>
      </c>
      <c r="DK362" s="39">
        <v>54400</v>
      </c>
      <c r="DL362" s="39">
        <v>7490</v>
      </c>
      <c r="DM362" s="39">
        <v>12440</v>
      </c>
      <c r="DN362" s="39">
        <v>12160</v>
      </c>
      <c r="DO362" s="39">
        <v>10290</v>
      </c>
      <c r="DP362" s="39">
        <v>7010</v>
      </c>
      <c r="DQ362" s="39">
        <v>3450</v>
      </c>
      <c r="DR362" s="39">
        <v>1890</v>
      </c>
      <c r="DS362" s="39">
        <v>100</v>
      </c>
      <c r="DT362" s="39" t="s">
        <v>334</v>
      </c>
      <c r="DU362" s="39">
        <v>54830</v>
      </c>
      <c r="DV362" s="39">
        <v>7540</v>
      </c>
      <c r="DW362" s="39">
        <v>12520</v>
      </c>
      <c r="DX362" s="39">
        <v>12270</v>
      </c>
      <c r="DY362" s="39">
        <v>10400</v>
      </c>
      <c r="DZ362" s="39">
        <v>7020</v>
      </c>
      <c r="EA362" s="39">
        <v>3510</v>
      </c>
      <c r="EB362" s="39">
        <v>1920</v>
      </c>
      <c r="EC362" s="39">
        <v>110</v>
      </c>
      <c r="ED362" s="39" t="s">
        <v>334</v>
      </c>
      <c r="EE362" s="39">
        <v>55280</v>
      </c>
      <c r="EF362" s="39">
        <v>7640</v>
      </c>
      <c r="EG362" s="39">
        <v>12560</v>
      </c>
      <c r="EH362" s="39">
        <v>12310</v>
      </c>
      <c r="EI362" s="39">
        <v>10510</v>
      </c>
      <c r="EJ362" s="39">
        <v>7090</v>
      </c>
      <c r="EK362" s="39">
        <v>3530</v>
      </c>
      <c r="EL362" s="39">
        <v>1930</v>
      </c>
      <c r="EM362" s="39">
        <v>110</v>
      </c>
      <c r="EN362" s="39" t="s">
        <v>334</v>
      </c>
      <c r="EO362" s="39">
        <v>55670</v>
      </c>
      <c r="EP362" s="39">
        <v>7720</v>
      </c>
      <c r="EQ362" s="39">
        <v>12610</v>
      </c>
      <c r="ER362" s="39">
        <v>12410</v>
      </c>
      <c r="ES362" s="39">
        <v>10610</v>
      </c>
      <c r="ET362" s="39">
        <v>7130</v>
      </c>
      <c r="EU362" s="39">
        <v>3540</v>
      </c>
      <c r="EV362" s="39">
        <v>1970</v>
      </c>
      <c r="EW362" s="39">
        <v>110</v>
      </c>
      <c r="EX362" s="39" t="s">
        <v>334</v>
      </c>
      <c r="EY362" s="39">
        <v>56090</v>
      </c>
      <c r="EZ362" s="39">
        <v>7780</v>
      </c>
      <c r="FA362" s="39">
        <v>12710</v>
      </c>
      <c r="FB362" s="39">
        <v>12470</v>
      </c>
      <c r="FC362" s="39">
        <v>10670</v>
      </c>
      <c r="FD362" s="39">
        <v>7160</v>
      </c>
      <c r="FE362" s="39">
        <v>3550</v>
      </c>
      <c r="FF362" s="39">
        <v>1980</v>
      </c>
      <c r="FG362" s="39">
        <v>110</v>
      </c>
      <c r="FH362" s="39" t="s">
        <v>334</v>
      </c>
      <c r="FI362" s="39">
        <v>56430</v>
      </c>
      <c r="FJ362" s="39">
        <v>7910</v>
      </c>
      <c r="FK362" s="39">
        <v>12880</v>
      </c>
      <c r="FL362" s="39">
        <v>12530</v>
      </c>
      <c r="FM362" s="39">
        <v>10740</v>
      </c>
      <c r="FN362" s="39">
        <v>7210</v>
      </c>
      <c r="FO362" s="39">
        <v>3540</v>
      </c>
      <c r="FP362" s="39">
        <v>1960</v>
      </c>
      <c r="FQ362" s="39">
        <v>110</v>
      </c>
      <c r="FR362" s="39" t="s">
        <v>334</v>
      </c>
      <c r="FS362" s="39">
        <v>56880</v>
      </c>
      <c r="FT362" s="39">
        <v>8010</v>
      </c>
      <c r="FU362" s="39">
        <v>13010</v>
      </c>
      <c r="FV362" s="39">
        <v>12570</v>
      </c>
      <c r="FW362" s="39">
        <v>10790</v>
      </c>
      <c r="FX362" s="39">
        <v>7230</v>
      </c>
      <c r="FY362" s="39">
        <v>3560</v>
      </c>
      <c r="FZ362" s="39">
        <v>1960</v>
      </c>
      <c r="GA362" s="39">
        <v>110</v>
      </c>
      <c r="GB362" s="39" t="s">
        <v>334</v>
      </c>
      <c r="GC362" s="39">
        <v>57240</v>
      </c>
      <c r="GD362" s="39">
        <v>8110</v>
      </c>
      <c r="GE362" s="39">
        <v>13140</v>
      </c>
      <c r="GF362" s="39">
        <v>12650</v>
      </c>
      <c r="GG362" s="39">
        <v>10810</v>
      </c>
      <c r="GH362" s="39">
        <v>7250</v>
      </c>
      <c r="GI362" s="39">
        <v>3610</v>
      </c>
      <c r="GJ362" s="39">
        <v>1970</v>
      </c>
      <c r="GK362" s="39">
        <v>110</v>
      </c>
      <c r="GL362" s="39" t="s">
        <v>334</v>
      </c>
      <c r="GM362" s="39">
        <v>57650</v>
      </c>
      <c r="GN362" s="39">
        <v>8160</v>
      </c>
      <c r="GO362" s="39">
        <v>13280</v>
      </c>
      <c r="GP362" s="39">
        <v>12730</v>
      </c>
      <c r="GQ362" s="39">
        <v>10860</v>
      </c>
      <c r="GR362" s="39">
        <v>7300</v>
      </c>
      <c r="GS362" s="39">
        <v>3650</v>
      </c>
      <c r="GT362" s="39">
        <v>1970</v>
      </c>
      <c r="GU362" s="39">
        <v>110</v>
      </c>
      <c r="GV362" s="39" t="s">
        <v>334</v>
      </c>
      <c r="GW362" s="39">
        <v>58060</v>
      </c>
      <c r="GX362" s="39">
        <v>8250</v>
      </c>
      <c r="GY362" s="39">
        <v>13450</v>
      </c>
      <c r="GZ362" s="39">
        <v>12810</v>
      </c>
      <c r="HA362" s="39">
        <v>10960</v>
      </c>
      <c r="HB362" s="39">
        <v>7350</v>
      </c>
      <c r="HC362" s="39">
        <v>3650</v>
      </c>
      <c r="HD362" s="39">
        <v>1960</v>
      </c>
      <c r="HE362" s="39">
        <v>120</v>
      </c>
      <c r="HF362" s="39" t="s">
        <v>334</v>
      </c>
      <c r="HG362" s="39">
        <v>58540</v>
      </c>
      <c r="HH362" s="39">
        <v>8380</v>
      </c>
      <c r="HI362" s="39">
        <v>13640</v>
      </c>
      <c r="HJ362" s="39">
        <v>13010</v>
      </c>
      <c r="HK362" s="39">
        <v>11110</v>
      </c>
      <c r="HL362" s="39">
        <v>7400</v>
      </c>
      <c r="HM362" s="39">
        <v>3700</v>
      </c>
      <c r="HN362" s="39">
        <v>1960</v>
      </c>
      <c r="HO362" s="39">
        <v>120</v>
      </c>
      <c r="HP362" s="39" t="s">
        <v>334</v>
      </c>
      <c r="HQ362" s="39">
        <v>59310</v>
      </c>
      <c r="HR362" s="39">
        <v>8460</v>
      </c>
      <c r="HS362" s="39">
        <v>13790</v>
      </c>
      <c r="HT362" s="39">
        <v>13210</v>
      </c>
      <c r="HU362" s="39">
        <v>11280</v>
      </c>
      <c r="HV362" s="39">
        <v>7480</v>
      </c>
      <c r="HW362" s="39">
        <v>3740</v>
      </c>
      <c r="HX362" s="39">
        <v>1970</v>
      </c>
      <c r="HY362" s="39">
        <v>120</v>
      </c>
      <c r="HZ362" s="39" t="s">
        <v>334</v>
      </c>
      <c r="IA362" s="39">
        <v>60030</v>
      </c>
      <c r="IB362" s="39">
        <v>8540</v>
      </c>
      <c r="IC362" s="39">
        <v>13940</v>
      </c>
      <c r="ID362" s="39">
        <v>13350</v>
      </c>
      <c r="IE362" s="39">
        <v>11390</v>
      </c>
      <c r="IF362" s="39">
        <v>7600</v>
      </c>
      <c r="IG362" s="39">
        <v>3790</v>
      </c>
      <c r="IH362" s="39">
        <v>1960</v>
      </c>
      <c r="II362" s="39">
        <v>120</v>
      </c>
      <c r="IJ362" s="39" t="s">
        <v>334</v>
      </c>
      <c r="IK362" s="39">
        <v>60680</v>
      </c>
      <c r="IL362" s="39">
        <v>8580</v>
      </c>
      <c r="IM362" s="39">
        <v>14080</v>
      </c>
      <c r="IN362" s="39">
        <v>13460</v>
      </c>
      <c r="IO362" s="39">
        <v>11530</v>
      </c>
      <c r="IP362" s="39">
        <v>7750</v>
      </c>
      <c r="IQ362" s="39">
        <v>3810</v>
      </c>
      <c r="IR362" s="39">
        <v>1980</v>
      </c>
      <c r="IS362" s="39">
        <v>120</v>
      </c>
      <c r="IT362" s="39" t="s">
        <v>334</v>
      </c>
      <c r="IU362" s="39">
        <v>61310</v>
      </c>
      <c r="IV362" s="39">
        <v>8670</v>
      </c>
      <c r="IW362" s="39">
        <v>14220</v>
      </c>
      <c r="IX362" s="39">
        <v>13670</v>
      </c>
      <c r="IY362" s="39">
        <v>11660</v>
      </c>
      <c r="IZ362" s="39">
        <v>7920</v>
      </c>
      <c r="JA362" s="39">
        <v>3860</v>
      </c>
      <c r="JB362" s="39">
        <v>1990</v>
      </c>
      <c r="JC362" s="39">
        <v>120</v>
      </c>
      <c r="JD362" s="39" t="s">
        <v>334</v>
      </c>
      <c r="JE362" s="39">
        <v>62110</v>
      </c>
      <c r="JF362" s="39">
        <v>8750</v>
      </c>
      <c r="JG362" s="39">
        <v>14300</v>
      </c>
      <c r="JH362" s="39">
        <v>13790</v>
      </c>
      <c r="JI362" s="39">
        <v>11790</v>
      </c>
      <c r="JJ362" s="39">
        <v>8020</v>
      </c>
      <c r="JK362" s="39">
        <v>3910</v>
      </c>
      <c r="JL362" s="39">
        <v>1990</v>
      </c>
      <c r="JM362" s="39">
        <v>120</v>
      </c>
      <c r="JN362" s="39" t="s">
        <v>334</v>
      </c>
      <c r="JO362" s="39">
        <v>62670</v>
      </c>
      <c r="JP362" s="39">
        <v>8810</v>
      </c>
      <c r="JQ362" s="39">
        <v>14390</v>
      </c>
      <c r="JR362" s="39">
        <v>13870</v>
      </c>
      <c r="JS362" s="39">
        <v>11880</v>
      </c>
      <c r="JT362" s="39">
        <v>8120</v>
      </c>
      <c r="JU362" s="39">
        <v>3940</v>
      </c>
      <c r="JV362" s="39">
        <v>2000</v>
      </c>
      <c r="JW362" s="39">
        <v>120</v>
      </c>
      <c r="JX362" s="39" t="s">
        <v>334</v>
      </c>
      <c r="JY362" s="39">
        <v>63130</v>
      </c>
      <c r="JZ362" s="39">
        <v>8850</v>
      </c>
      <c r="KA362" s="39">
        <v>14450</v>
      </c>
      <c r="KB362" s="39">
        <v>13940</v>
      </c>
      <c r="KC362" s="39">
        <v>11910</v>
      </c>
      <c r="KD362" s="39">
        <v>8250</v>
      </c>
      <c r="KE362" s="39">
        <v>3970</v>
      </c>
      <c r="KF362" s="39">
        <v>2010</v>
      </c>
      <c r="KG362" s="39">
        <v>120</v>
      </c>
      <c r="KH362" s="39" t="s">
        <v>334</v>
      </c>
      <c r="KI362" s="39">
        <v>63490</v>
      </c>
      <c r="KJ362" s="39">
        <v>8890</v>
      </c>
      <c r="KK362" s="39">
        <v>14510</v>
      </c>
      <c r="KL362" s="39">
        <v>14060</v>
      </c>
      <c r="KM362" s="39">
        <v>11990</v>
      </c>
      <c r="KN362" s="39">
        <v>8380</v>
      </c>
      <c r="KO362" s="39">
        <v>4020</v>
      </c>
      <c r="KP362" s="39">
        <v>2020</v>
      </c>
      <c r="KQ362" s="39">
        <v>120</v>
      </c>
      <c r="KR362" s="39" t="s">
        <v>334</v>
      </c>
      <c r="KS362" s="39">
        <v>63990</v>
      </c>
      <c r="KT362" s="39">
        <v>8960</v>
      </c>
      <c r="KU362" s="39">
        <v>14590</v>
      </c>
      <c r="KV362" s="39">
        <v>14300</v>
      </c>
      <c r="KW362" s="39">
        <v>12120</v>
      </c>
      <c r="KX362" s="39">
        <v>8470</v>
      </c>
      <c r="KY362" s="39">
        <v>4050</v>
      </c>
      <c r="KZ362" s="39">
        <v>2040</v>
      </c>
      <c r="LA362" s="39">
        <v>120</v>
      </c>
      <c r="LB362" s="39" t="s">
        <v>334</v>
      </c>
      <c r="LC362" s="39">
        <v>64640</v>
      </c>
      <c r="LD362" t="str">
        <f>INDEX(Lookup!$F$2:$F$375, MATCH(D362,Lookup!$A$2:$A$375,0))</f>
        <v>:</v>
      </c>
    </row>
    <row r="363" spans="2:316" ht="15" customHeight="1" x14ac:dyDescent="0.25">
      <c r="B363" s="1" t="s">
        <v>342</v>
      </c>
      <c r="C363" s="42">
        <v>1145</v>
      </c>
      <c r="D363" s="42" t="s">
        <v>1053</v>
      </c>
      <c r="E363" s="37" t="s">
        <v>1054</v>
      </c>
      <c r="F363" s="38">
        <v>6490</v>
      </c>
      <c r="G363" s="38">
        <v>5090</v>
      </c>
      <c r="H363" s="38">
        <v>4300</v>
      </c>
      <c r="I363" s="38">
        <v>3820</v>
      </c>
      <c r="J363" s="38">
        <v>2010</v>
      </c>
      <c r="K363" s="38">
        <v>1010</v>
      </c>
      <c r="L363" s="38">
        <v>610</v>
      </c>
      <c r="M363" s="38">
        <v>20</v>
      </c>
      <c r="N363" s="38" t="s">
        <v>334</v>
      </c>
      <c r="O363" s="39">
        <v>23350</v>
      </c>
      <c r="P363" s="39">
        <v>6650</v>
      </c>
      <c r="Q363" s="39">
        <v>5220</v>
      </c>
      <c r="R363" s="39">
        <v>4350</v>
      </c>
      <c r="S363" s="39">
        <v>3780</v>
      </c>
      <c r="T363" s="39">
        <v>2010</v>
      </c>
      <c r="U363" s="39">
        <v>970</v>
      </c>
      <c r="V363" s="39">
        <v>560</v>
      </c>
      <c r="W363" s="39">
        <v>20</v>
      </c>
      <c r="X363" s="39" t="s">
        <v>334</v>
      </c>
      <c r="Y363" s="39">
        <v>23550</v>
      </c>
      <c r="Z363" s="39">
        <v>6950</v>
      </c>
      <c r="AA363" s="39">
        <v>5370</v>
      </c>
      <c r="AB363" s="39">
        <v>4460</v>
      </c>
      <c r="AC363" s="39">
        <v>3830</v>
      </c>
      <c r="AD363" s="39">
        <v>2060</v>
      </c>
      <c r="AE363" s="39">
        <v>850</v>
      </c>
      <c r="AF363" s="39">
        <v>400</v>
      </c>
      <c r="AG363" s="39">
        <v>20</v>
      </c>
      <c r="AH363" s="39" t="s">
        <v>334</v>
      </c>
      <c r="AI363" s="39">
        <v>23930</v>
      </c>
      <c r="AJ363" s="39">
        <v>7160</v>
      </c>
      <c r="AK363" s="39">
        <v>5500</v>
      </c>
      <c r="AL363" s="39">
        <v>4560</v>
      </c>
      <c r="AM363" s="39">
        <v>3870</v>
      </c>
      <c r="AN363" s="39">
        <v>2090</v>
      </c>
      <c r="AO363" s="39">
        <v>840</v>
      </c>
      <c r="AP363" s="39">
        <v>370</v>
      </c>
      <c r="AQ363" s="39">
        <v>20</v>
      </c>
      <c r="AR363" s="39" t="s">
        <v>334</v>
      </c>
      <c r="AS363" s="39">
        <v>24400</v>
      </c>
      <c r="AT363" s="39">
        <v>7210</v>
      </c>
      <c r="AU363" s="39">
        <v>5600</v>
      </c>
      <c r="AV363" s="39">
        <v>4620</v>
      </c>
      <c r="AW363" s="39">
        <v>3950</v>
      </c>
      <c r="AX363" s="39">
        <v>2130</v>
      </c>
      <c r="AY363" s="39">
        <v>840</v>
      </c>
      <c r="AZ363" s="39">
        <v>360</v>
      </c>
      <c r="BA363" s="39">
        <v>20</v>
      </c>
      <c r="BB363" s="39" t="s">
        <v>334</v>
      </c>
      <c r="BC363" s="39">
        <v>24730</v>
      </c>
      <c r="BD363" s="39">
        <v>7280</v>
      </c>
      <c r="BE363" s="39">
        <v>5710</v>
      </c>
      <c r="BF363" s="39">
        <v>4710</v>
      </c>
      <c r="BG363" s="39">
        <v>4020</v>
      </c>
      <c r="BH363" s="39">
        <v>2210</v>
      </c>
      <c r="BI363" s="39">
        <v>860</v>
      </c>
      <c r="BJ363" s="39">
        <v>360</v>
      </c>
      <c r="BK363" s="39">
        <v>20</v>
      </c>
      <c r="BL363" s="39" t="s">
        <v>334</v>
      </c>
      <c r="BM363" s="39">
        <v>25160</v>
      </c>
      <c r="BN363" s="39">
        <v>7340</v>
      </c>
      <c r="BO363" s="39">
        <v>5730</v>
      </c>
      <c r="BP363" s="39">
        <v>4780</v>
      </c>
      <c r="BQ363" s="39">
        <v>4120</v>
      </c>
      <c r="BR363" s="39">
        <v>2300</v>
      </c>
      <c r="BS363" s="39">
        <v>880</v>
      </c>
      <c r="BT363" s="39">
        <v>370</v>
      </c>
      <c r="BU363" s="39">
        <v>20</v>
      </c>
      <c r="BV363" s="39" t="s">
        <v>334</v>
      </c>
      <c r="BW363" s="39">
        <v>25530</v>
      </c>
      <c r="BX363" s="39">
        <v>7370</v>
      </c>
      <c r="BY363" s="39">
        <v>5790</v>
      </c>
      <c r="BZ363" s="39">
        <v>4900</v>
      </c>
      <c r="CA363" s="39">
        <v>4240</v>
      </c>
      <c r="CB363" s="39">
        <v>2400</v>
      </c>
      <c r="CC363" s="39">
        <v>900</v>
      </c>
      <c r="CD363" s="39">
        <v>370</v>
      </c>
      <c r="CE363" s="39">
        <v>30</v>
      </c>
      <c r="CF363" s="39" t="s">
        <v>334</v>
      </c>
      <c r="CG363" s="39">
        <v>26000</v>
      </c>
      <c r="CH363" s="39">
        <v>7370</v>
      </c>
      <c r="CI363" s="39">
        <v>5870</v>
      </c>
      <c r="CJ363" s="39">
        <v>5020</v>
      </c>
      <c r="CK363" s="39">
        <v>4320</v>
      </c>
      <c r="CL363" s="39">
        <v>2490</v>
      </c>
      <c r="CM363" s="39">
        <v>910</v>
      </c>
      <c r="CN363" s="39">
        <v>370</v>
      </c>
      <c r="CO363" s="39">
        <v>30</v>
      </c>
      <c r="CP363" s="39" t="s">
        <v>334</v>
      </c>
      <c r="CQ363" s="39">
        <v>26380</v>
      </c>
      <c r="CR363" s="39">
        <v>7370</v>
      </c>
      <c r="CS363" s="39">
        <v>5890</v>
      </c>
      <c r="CT363" s="39">
        <v>5120</v>
      </c>
      <c r="CU363" s="39">
        <v>4430</v>
      </c>
      <c r="CV363" s="39">
        <v>2590</v>
      </c>
      <c r="CW363" s="39">
        <v>940</v>
      </c>
      <c r="CX363" s="39">
        <v>370</v>
      </c>
      <c r="CY363" s="39">
        <v>30</v>
      </c>
      <c r="CZ363" s="39" t="s">
        <v>334</v>
      </c>
      <c r="DA363" s="39">
        <v>26740</v>
      </c>
      <c r="DB363" s="39">
        <v>7430</v>
      </c>
      <c r="DC363" s="39">
        <v>5940</v>
      </c>
      <c r="DD363" s="39">
        <v>5270</v>
      </c>
      <c r="DE363" s="39">
        <v>4560</v>
      </c>
      <c r="DF363" s="39">
        <v>2740</v>
      </c>
      <c r="DG363" s="39">
        <v>970</v>
      </c>
      <c r="DH363" s="39">
        <v>370</v>
      </c>
      <c r="DI363" s="39">
        <v>30</v>
      </c>
      <c r="DJ363" s="39" t="s">
        <v>334</v>
      </c>
      <c r="DK363" s="39">
        <v>27290</v>
      </c>
      <c r="DL363" s="39">
        <v>7410</v>
      </c>
      <c r="DM363" s="39">
        <v>6000</v>
      </c>
      <c r="DN363" s="39">
        <v>5380</v>
      </c>
      <c r="DO363" s="39">
        <v>4680</v>
      </c>
      <c r="DP363" s="39">
        <v>2780</v>
      </c>
      <c r="DQ363" s="39">
        <v>970</v>
      </c>
      <c r="DR363" s="39">
        <v>370</v>
      </c>
      <c r="DS363" s="39">
        <v>30</v>
      </c>
      <c r="DT363" s="39" t="s">
        <v>334</v>
      </c>
      <c r="DU363" s="39">
        <v>27620</v>
      </c>
      <c r="DV363" s="39">
        <v>7400</v>
      </c>
      <c r="DW363" s="39">
        <v>6060</v>
      </c>
      <c r="DX363" s="39">
        <v>5470</v>
      </c>
      <c r="DY363" s="39">
        <v>4770</v>
      </c>
      <c r="DZ363" s="39">
        <v>2850</v>
      </c>
      <c r="EA363" s="39">
        <v>980</v>
      </c>
      <c r="EB363" s="39">
        <v>390</v>
      </c>
      <c r="EC363" s="39">
        <v>30</v>
      </c>
      <c r="ED363" s="39" t="s">
        <v>334</v>
      </c>
      <c r="EE363" s="39">
        <v>27940</v>
      </c>
      <c r="EF363" s="39">
        <v>7420</v>
      </c>
      <c r="EG363" s="39">
        <v>6170</v>
      </c>
      <c r="EH363" s="39">
        <v>5630</v>
      </c>
      <c r="EI363" s="39">
        <v>4840</v>
      </c>
      <c r="EJ363" s="39">
        <v>2910</v>
      </c>
      <c r="EK363" s="39">
        <v>1020</v>
      </c>
      <c r="EL363" s="39">
        <v>380</v>
      </c>
      <c r="EM363" s="39">
        <v>30</v>
      </c>
      <c r="EN363" s="39" t="s">
        <v>334</v>
      </c>
      <c r="EO363" s="39">
        <v>28390</v>
      </c>
      <c r="EP363" s="39">
        <v>7470</v>
      </c>
      <c r="EQ363" s="39">
        <v>6250</v>
      </c>
      <c r="ER363" s="39">
        <v>5720</v>
      </c>
      <c r="ES363" s="39">
        <v>4930</v>
      </c>
      <c r="ET363" s="39">
        <v>2970</v>
      </c>
      <c r="EU363" s="39">
        <v>1020</v>
      </c>
      <c r="EV363" s="39">
        <v>390</v>
      </c>
      <c r="EW363" s="39">
        <v>30</v>
      </c>
      <c r="EX363" s="39" t="s">
        <v>334</v>
      </c>
      <c r="EY363" s="39">
        <v>28770</v>
      </c>
      <c r="EZ363" s="39">
        <v>7530</v>
      </c>
      <c r="FA363" s="39">
        <v>6330</v>
      </c>
      <c r="FB363" s="39">
        <v>5870</v>
      </c>
      <c r="FC363" s="39">
        <v>5020</v>
      </c>
      <c r="FD363" s="39">
        <v>2980</v>
      </c>
      <c r="FE363" s="39">
        <v>1020</v>
      </c>
      <c r="FF363" s="39">
        <v>380</v>
      </c>
      <c r="FG363" s="39">
        <v>30</v>
      </c>
      <c r="FH363" s="39" t="s">
        <v>334</v>
      </c>
      <c r="FI363" s="39">
        <v>29160</v>
      </c>
      <c r="FJ363" s="39">
        <v>7600</v>
      </c>
      <c r="FK363" s="39">
        <v>6430</v>
      </c>
      <c r="FL363" s="39">
        <v>5990</v>
      </c>
      <c r="FM363" s="39">
        <v>5140</v>
      </c>
      <c r="FN363" s="39">
        <v>2980</v>
      </c>
      <c r="FO363" s="39">
        <v>1030</v>
      </c>
      <c r="FP363" s="39">
        <v>380</v>
      </c>
      <c r="FQ363" s="39">
        <v>30</v>
      </c>
      <c r="FR363" s="39" t="s">
        <v>334</v>
      </c>
      <c r="FS363" s="39">
        <v>29580</v>
      </c>
      <c r="FT363" s="39">
        <v>7690</v>
      </c>
      <c r="FU363" s="39">
        <v>6540</v>
      </c>
      <c r="FV363" s="39">
        <v>6090</v>
      </c>
      <c r="FW363" s="39">
        <v>5200</v>
      </c>
      <c r="FX363" s="39">
        <v>3000</v>
      </c>
      <c r="FY363" s="39">
        <v>1040</v>
      </c>
      <c r="FZ363" s="39">
        <v>370</v>
      </c>
      <c r="GA363" s="39">
        <v>30</v>
      </c>
      <c r="GB363" s="39" t="s">
        <v>334</v>
      </c>
      <c r="GC363" s="39">
        <v>29960</v>
      </c>
      <c r="GD363" s="39">
        <v>7810</v>
      </c>
      <c r="GE363" s="39">
        <v>6600</v>
      </c>
      <c r="GF363" s="39">
        <v>6200</v>
      </c>
      <c r="GG363" s="39">
        <v>5230</v>
      </c>
      <c r="GH363" s="39">
        <v>3020</v>
      </c>
      <c r="GI363" s="39">
        <v>1050</v>
      </c>
      <c r="GJ363" s="39">
        <v>370</v>
      </c>
      <c r="GK363" s="39">
        <v>30</v>
      </c>
      <c r="GL363" s="39" t="s">
        <v>334</v>
      </c>
      <c r="GM363" s="39">
        <v>30290</v>
      </c>
      <c r="GN363" s="39">
        <v>7840</v>
      </c>
      <c r="GO363" s="39">
        <v>6720</v>
      </c>
      <c r="GP363" s="39">
        <v>6300</v>
      </c>
      <c r="GQ363" s="39">
        <v>5290</v>
      </c>
      <c r="GR363" s="39">
        <v>3040</v>
      </c>
      <c r="GS363" s="39">
        <v>1050</v>
      </c>
      <c r="GT363" s="39">
        <v>370</v>
      </c>
      <c r="GU363" s="39">
        <v>30</v>
      </c>
      <c r="GV363" s="39" t="s">
        <v>334</v>
      </c>
      <c r="GW363" s="39">
        <v>30620</v>
      </c>
      <c r="GX363" s="39">
        <v>7910</v>
      </c>
      <c r="GY363" s="39">
        <v>6750</v>
      </c>
      <c r="GZ363" s="39">
        <v>6370</v>
      </c>
      <c r="HA363" s="39">
        <v>5320</v>
      </c>
      <c r="HB363" s="39">
        <v>3040</v>
      </c>
      <c r="HC363" s="39">
        <v>1060</v>
      </c>
      <c r="HD363" s="39">
        <v>370</v>
      </c>
      <c r="HE363" s="39">
        <v>30</v>
      </c>
      <c r="HF363" s="39" t="s">
        <v>334</v>
      </c>
      <c r="HG363" s="39">
        <v>30850</v>
      </c>
      <c r="HH363" s="39">
        <v>7930</v>
      </c>
      <c r="HI363" s="39">
        <v>6780</v>
      </c>
      <c r="HJ363" s="39">
        <v>6420</v>
      </c>
      <c r="HK363" s="39">
        <v>5370</v>
      </c>
      <c r="HL363" s="39">
        <v>3060</v>
      </c>
      <c r="HM363" s="39">
        <v>1060</v>
      </c>
      <c r="HN363" s="39">
        <v>370</v>
      </c>
      <c r="HO363" s="39">
        <v>30</v>
      </c>
      <c r="HP363" s="39" t="s">
        <v>334</v>
      </c>
      <c r="HQ363" s="39">
        <v>31020</v>
      </c>
      <c r="HR363" s="39">
        <v>8040</v>
      </c>
      <c r="HS363" s="39">
        <v>6890</v>
      </c>
      <c r="HT363" s="39">
        <v>6530</v>
      </c>
      <c r="HU363" s="39">
        <v>5440</v>
      </c>
      <c r="HV363" s="39">
        <v>3120</v>
      </c>
      <c r="HW363" s="39">
        <v>1060</v>
      </c>
      <c r="HX363" s="39">
        <v>370</v>
      </c>
      <c r="HY363" s="39">
        <v>30</v>
      </c>
      <c r="HZ363" s="39" t="s">
        <v>334</v>
      </c>
      <c r="IA363" s="39">
        <v>31480</v>
      </c>
      <c r="IB363" s="39">
        <v>8100</v>
      </c>
      <c r="IC363" s="39">
        <v>6970</v>
      </c>
      <c r="ID363" s="39">
        <v>6610</v>
      </c>
      <c r="IE363" s="39">
        <v>5540</v>
      </c>
      <c r="IF363" s="39">
        <v>3160</v>
      </c>
      <c r="IG363" s="39">
        <v>1060</v>
      </c>
      <c r="IH363" s="39">
        <v>370</v>
      </c>
      <c r="II363" s="39">
        <v>30</v>
      </c>
      <c r="IJ363" s="39" t="s">
        <v>334</v>
      </c>
      <c r="IK363" s="39">
        <v>31840</v>
      </c>
      <c r="IL363" s="39">
        <v>8130</v>
      </c>
      <c r="IM363" s="39">
        <v>7070</v>
      </c>
      <c r="IN363" s="39">
        <v>6740</v>
      </c>
      <c r="IO363" s="39">
        <v>5600</v>
      </c>
      <c r="IP363" s="39">
        <v>3200</v>
      </c>
      <c r="IQ363" s="39">
        <v>1060</v>
      </c>
      <c r="IR363" s="39">
        <v>360</v>
      </c>
      <c r="IS363" s="39">
        <v>30</v>
      </c>
      <c r="IT363" s="39" t="s">
        <v>334</v>
      </c>
      <c r="IU363" s="39">
        <v>32210</v>
      </c>
      <c r="IV363" s="39">
        <v>8190</v>
      </c>
      <c r="IW363" s="39">
        <v>7120</v>
      </c>
      <c r="IX363" s="39">
        <v>6820</v>
      </c>
      <c r="IY363" s="39">
        <v>5640</v>
      </c>
      <c r="IZ363" s="39">
        <v>3240</v>
      </c>
      <c r="JA363" s="39">
        <v>1060</v>
      </c>
      <c r="JB363" s="39">
        <v>360</v>
      </c>
      <c r="JC363" s="39">
        <v>30</v>
      </c>
      <c r="JD363" s="39" t="s">
        <v>334</v>
      </c>
      <c r="JE363" s="39">
        <v>32470</v>
      </c>
      <c r="JF363" s="39">
        <v>8170</v>
      </c>
      <c r="JG363" s="39">
        <v>7170</v>
      </c>
      <c r="JH363" s="39">
        <v>6870</v>
      </c>
      <c r="JI363" s="39">
        <v>5680</v>
      </c>
      <c r="JJ363" s="39">
        <v>3280</v>
      </c>
      <c r="JK363" s="39">
        <v>1070</v>
      </c>
      <c r="JL363" s="39">
        <v>370</v>
      </c>
      <c r="JM363" s="39">
        <v>30</v>
      </c>
      <c r="JN363" s="39" t="s">
        <v>334</v>
      </c>
      <c r="JO363" s="39">
        <v>32630</v>
      </c>
      <c r="JP363" s="39">
        <v>8210</v>
      </c>
      <c r="JQ363" s="39">
        <v>7230</v>
      </c>
      <c r="JR363" s="39">
        <v>6980</v>
      </c>
      <c r="JS363" s="39">
        <v>5740</v>
      </c>
      <c r="JT363" s="39">
        <v>3330</v>
      </c>
      <c r="JU363" s="39">
        <v>1100</v>
      </c>
      <c r="JV363" s="39">
        <v>380</v>
      </c>
      <c r="JW363" s="39">
        <v>30</v>
      </c>
      <c r="JX363" s="39" t="s">
        <v>334</v>
      </c>
      <c r="JY363" s="39">
        <v>32980</v>
      </c>
      <c r="JZ363" s="39">
        <v>8200</v>
      </c>
      <c r="KA363" s="39">
        <v>7240</v>
      </c>
      <c r="KB363" s="39">
        <v>7020</v>
      </c>
      <c r="KC363" s="39">
        <v>5750</v>
      </c>
      <c r="KD363" s="39">
        <v>3330</v>
      </c>
      <c r="KE363" s="39">
        <v>1120</v>
      </c>
      <c r="KF363" s="39">
        <v>370</v>
      </c>
      <c r="KG363" s="39">
        <v>30</v>
      </c>
      <c r="KH363" s="39" t="s">
        <v>334</v>
      </c>
      <c r="KI363" s="39">
        <v>33050</v>
      </c>
      <c r="KJ363" s="39">
        <v>8210</v>
      </c>
      <c r="KK363" s="39">
        <v>7270</v>
      </c>
      <c r="KL363" s="39">
        <v>7050</v>
      </c>
      <c r="KM363" s="39">
        <v>5780</v>
      </c>
      <c r="KN363" s="39">
        <v>3360</v>
      </c>
      <c r="KO363" s="39">
        <v>1120</v>
      </c>
      <c r="KP363" s="39">
        <v>370</v>
      </c>
      <c r="KQ363" s="39">
        <v>30</v>
      </c>
      <c r="KR363" s="39" t="s">
        <v>334</v>
      </c>
      <c r="KS363" s="39">
        <v>33180</v>
      </c>
      <c r="KT363" s="39">
        <v>8220</v>
      </c>
      <c r="KU363" s="39">
        <v>7290</v>
      </c>
      <c r="KV363" s="39">
        <v>7080</v>
      </c>
      <c r="KW363" s="39">
        <v>5910</v>
      </c>
      <c r="KX363" s="39">
        <v>3390</v>
      </c>
      <c r="KY363" s="39">
        <v>1150</v>
      </c>
      <c r="KZ363" s="39">
        <v>380</v>
      </c>
      <c r="LA363" s="39">
        <v>30</v>
      </c>
      <c r="LB363" s="39" t="s">
        <v>334</v>
      </c>
      <c r="LC363" s="39">
        <v>33440</v>
      </c>
      <c r="LD363" t="str">
        <f>INDEX(Lookup!$F$2:$F$375, MATCH(D363,Lookup!$A$2:$A$375,0))</f>
        <v>:</v>
      </c>
    </row>
    <row r="364" spans="2:316" ht="15" customHeight="1" x14ac:dyDescent="0.25">
      <c r="B364" s="1" t="s">
        <v>342</v>
      </c>
      <c r="C364" s="42">
        <v>1150</v>
      </c>
      <c r="D364" s="42" t="s">
        <v>1055</v>
      </c>
      <c r="E364" s="37" t="s">
        <v>1056</v>
      </c>
      <c r="F364" s="38">
        <v>2200</v>
      </c>
      <c r="G364" s="38">
        <v>4700</v>
      </c>
      <c r="H364" s="38">
        <v>3810</v>
      </c>
      <c r="I364" s="38">
        <v>3070</v>
      </c>
      <c r="J364" s="38">
        <v>2590</v>
      </c>
      <c r="K364" s="38">
        <v>1620</v>
      </c>
      <c r="L364" s="38">
        <v>1400</v>
      </c>
      <c r="M364" s="38">
        <v>130</v>
      </c>
      <c r="N364" s="38" t="s">
        <v>334</v>
      </c>
      <c r="O364" s="39">
        <v>19520</v>
      </c>
      <c r="P364" s="39">
        <v>2330</v>
      </c>
      <c r="Q364" s="39">
        <v>4860</v>
      </c>
      <c r="R364" s="39">
        <v>3950</v>
      </c>
      <c r="S364" s="39">
        <v>3100</v>
      </c>
      <c r="T364" s="39">
        <v>2610</v>
      </c>
      <c r="U364" s="39">
        <v>1560</v>
      </c>
      <c r="V364" s="39">
        <v>1350</v>
      </c>
      <c r="W364" s="39">
        <v>130</v>
      </c>
      <c r="X364" s="39" t="s">
        <v>334</v>
      </c>
      <c r="Y364" s="39">
        <v>19890</v>
      </c>
      <c r="Z364" s="39">
        <v>2550</v>
      </c>
      <c r="AA364" s="39">
        <v>4970</v>
      </c>
      <c r="AB364" s="39">
        <v>3960</v>
      </c>
      <c r="AC364" s="39">
        <v>3230</v>
      </c>
      <c r="AD364" s="39">
        <v>2610</v>
      </c>
      <c r="AE364" s="39">
        <v>1450</v>
      </c>
      <c r="AF364" s="39">
        <v>1070</v>
      </c>
      <c r="AG364" s="39">
        <v>90</v>
      </c>
      <c r="AH364" s="39" t="s">
        <v>334</v>
      </c>
      <c r="AI364" s="39">
        <v>19930</v>
      </c>
      <c r="AJ364" s="39">
        <v>2650</v>
      </c>
      <c r="AK364" s="39">
        <v>5100</v>
      </c>
      <c r="AL364" s="39">
        <v>4010</v>
      </c>
      <c r="AM364" s="39">
        <v>3260</v>
      </c>
      <c r="AN364" s="39">
        <v>2660</v>
      </c>
      <c r="AO364" s="39">
        <v>1430</v>
      </c>
      <c r="AP364" s="39">
        <v>990</v>
      </c>
      <c r="AQ364" s="39">
        <v>80</v>
      </c>
      <c r="AR364" s="39" t="s">
        <v>334</v>
      </c>
      <c r="AS364" s="39">
        <v>20180</v>
      </c>
      <c r="AT364" s="39">
        <v>2740</v>
      </c>
      <c r="AU364" s="39">
        <v>5220</v>
      </c>
      <c r="AV364" s="39">
        <v>3980</v>
      </c>
      <c r="AW364" s="39">
        <v>3310</v>
      </c>
      <c r="AX364" s="39">
        <v>2670</v>
      </c>
      <c r="AY364" s="39">
        <v>1430</v>
      </c>
      <c r="AZ364" s="39">
        <v>960</v>
      </c>
      <c r="BA364" s="39">
        <v>80</v>
      </c>
      <c r="BB364" s="39" t="s">
        <v>334</v>
      </c>
      <c r="BC364" s="39">
        <v>20390</v>
      </c>
      <c r="BD364" s="39">
        <v>2780</v>
      </c>
      <c r="BE364" s="39">
        <v>5320</v>
      </c>
      <c r="BF364" s="39">
        <v>4030</v>
      </c>
      <c r="BG364" s="39">
        <v>3360</v>
      </c>
      <c r="BH364" s="39">
        <v>2700</v>
      </c>
      <c r="BI364" s="39">
        <v>1450</v>
      </c>
      <c r="BJ364" s="39">
        <v>960</v>
      </c>
      <c r="BK364" s="39">
        <v>80</v>
      </c>
      <c r="BL364" s="39" t="s">
        <v>334</v>
      </c>
      <c r="BM364" s="39">
        <v>20680</v>
      </c>
      <c r="BN364" s="39">
        <v>2810</v>
      </c>
      <c r="BO364" s="39">
        <v>5370</v>
      </c>
      <c r="BP364" s="39">
        <v>4090</v>
      </c>
      <c r="BQ364" s="39">
        <v>3400</v>
      </c>
      <c r="BR364" s="39">
        <v>2740</v>
      </c>
      <c r="BS364" s="39">
        <v>1480</v>
      </c>
      <c r="BT364" s="39">
        <v>950</v>
      </c>
      <c r="BU364" s="39">
        <v>80</v>
      </c>
      <c r="BV364" s="39" t="s">
        <v>334</v>
      </c>
      <c r="BW364" s="39">
        <v>20930</v>
      </c>
      <c r="BX364" s="39">
        <v>2820</v>
      </c>
      <c r="BY364" s="39">
        <v>5430</v>
      </c>
      <c r="BZ364" s="39">
        <v>4110</v>
      </c>
      <c r="CA364" s="39">
        <v>3450</v>
      </c>
      <c r="CB364" s="39">
        <v>2770</v>
      </c>
      <c r="CC364" s="39">
        <v>1520</v>
      </c>
      <c r="CD364" s="39">
        <v>960</v>
      </c>
      <c r="CE364" s="39">
        <v>80</v>
      </c>
      <c r="CF364" s="39" t="s">
        <v>334</v>
      </c>
      <c r="CG364" s="39">
        <v>21140</v>
      </c>
      <c r="CH364" s="39">
        <v>2840</v>
      </c>
      <c r="CI364" s="39">
        <v>5480</v>
      </c>
      <c r="CJ364" s="39">
        <v>4170</v>
      </c>
      <c r="CK364" s="39">
        <v>3480</v>
      </c>
      <c r="CL364" s="39">
        <v>2810</v>
      </c>
      <c r="CM364" s="39">
        <v>1530</v>
      </c>
      <c r="CN364" s="39">
        <v>960</v>
      </c>
      <c r="CO364" s="39">
        <v>80</v>
      </c>
      <c r="CP364" s="39" t="s">
        <v>334</v>
      </c>
      <c r="CQ364" s="39">
        <v>21350</v>
      </c>
      <c r="CR364" s="39">
        <v>2870</v>
      </c>
      <c r="CS364" s="39">
        <v>5480</v>
      </c>
      <c r="CT364" s="39">
        <v>4180</v>
      </c>
      <c r="CU364" s="39">
        <v>3530</v>
      </c>
      <c r="CV364" s="39">
        <v>2880</v>
      </c>
      <c r="CW364" s="39">
        <v>1550</v>
      </c>
      <c r="CX364" s="39">
        <v>960</v>
      </c>
      <c r="CY364" s="39">
        <v>80</v>
      </c>
      <c r="CZ364" s="39" t="s">
        <v>334</v>
      </c>
      <c r="DA364" s="39">
        <v>21530</v>
      </c>
      <c r="DB364" s="39">
        <v>2870</v>
      </c>
      <c r="DC364" s="39">
        <v>5510</v>
      </c>
      <c r="DD364" s="39">
        <v>4240</v>
      </c>
      <c r="DE364" s="39">
        <v>3610</v>
      </c>
      <c r="DF364" s="39">
        <v>2950</v>
      </c>
      <c r="DG364" s="39">
        <v>1580</v>
      </c>
      <c r="DH364" s="39">
        <v>960</v>
      </c>
      <c r="DI364" s="39">
        <v>80</v>
      </c>
      <c r="DJ364" s="39" t="s">
        <v>334</v>
      </c>
      <c r="DK364" s="39">
        <v>21800</v>
      </c>
      <c r="DL364" s="39">
        <v>2920</v>
      </c>
      <c r="DM364" s="39">
        <v>5600</v>
      </c>
      <c r="DN364" s="39">
        <v>4280</v>
      </c>
      <c r="DO364" s="39">
        <v>3670</v>
      </c>
      <c r="DP364" s="39">
        <v>2980</v>
      </c>
      <c r="DQ364" s="39">
        <v>1580</v>
      </c>
      <c r="DR364" s="39">
        <v>960</v>
      </c>
      <c r="DS364" s="39">
        <v>80</v>
      </c>
      <c r="DT364" s="39" t="s">
        <v>334</v>
      </c>
      <c r="DU364" s="39">
        <v>22070</v>
      </c>
      <c r="DV364" s="39">
        <v>2940</v>
      </c>
      <c r="DW364" s="39">
        <v>5690</v>
      </c>
      <c r="DX364" s="39">
        <v>4310</v>
      </c>
      <c r="DY364" s="39">
        <v>3720</v>
      </c>
      <c r="DZ364" s="39">
        <v>3010</v>
      </c>
      <c r="EA364" s="39">
        <v>1590</v>
      </c>
      <c r="EB364" s="39">
        <v>970</v>
      </c>
      <c r="EC364" s="39">
        <v>80</v>
      </c>
      <c r="ED364" s="39" t="s">
        <v>334</v>
      </c>
      <c r="EE364" s="39">
        <v>22320</v>
      </c>
      <c r="EF364" s="39">
        <v>3020</v>
      </c>
      <c r="EG364" s="39">
        <v>5710</v>
      </c>
      <c r="EH364" s="39">
        <v>4370</v>
      </c>
      <c r="EI364" s="39">
        <v>3760</v>
      </c>
      <c r="EJ364" s="39">
        <v>3030</v>
      </c>
      <c r="EK364" s="39">
        <v>1620</v>
      </c>
      <c r="EL364" s="39">
        <v>960</v>
      </c>
      <c r="EM364" s="39">
        <v>80</v>
      </c>
      <c r="EN364" s="39" t="s">
        <v>334</v>
      </c>
      <c r="EO364" s="39">
        <v>22560</v>
      </c>
      <c r="EP364" s="39">
        <v>3050</v>
      </c>
      <c r="EQ364" s="39">
        <v>5780</v>
      </c>
      <c r="ER364" s="39">
        <v>4400</v>
      </c>
      <c r="ES364" s="39">
        <v>3800</v>
      </c>
      <c r="ET364" s="39">
        <v>3070</v>
      </c>
      <c r="EU364" s="39">
        <v>1630</v>
      </c>
      <c r="EV364" s="39">
        <v>980</v>
      </c>
      <c r="EW364" s="39">
        <v>80</v>
      </c>
      <c r="EX364" s="39" t="s">
        <v>334</v>
      </c>
      <c r="EY364" s="39">
        <v>22790</v>
      </c>
      <c r="EZ364" s="39">
        <v>3090</v>
      </c>
      <c r="FA364" s="39">
        <v>5860</v>
      </c>
      <c r="FB364" s="39">
        <v>4550</v>
      </c>
      <c r="FC364" s="39">
        <v>3900</v>
      </c>
      <c r="FD364" s="39">
        <v>3110</v>
      </c>
      <c r="FE364" s="39">
        <v>1650</v>
      </c>
      <c r="FF364" s="39">
        <v>980</v>
      </c>
      <c r="FG364" s="39">
        <v>80</v>
      </c>
      <c r="FH364" s="39" t="s">
        <v>334</v>
      </c>
      <c r="FI364" s="39">
        <v>23230</v>
      </c>
      <c r="FJ364" s="39">
        <v>3150</v>
      </c>
      <c r="FK364" s="39">
        <v>6030</v>
      </c>
      <c r="FL364" s="39">
        <v>4680</v>
      </c>
      <c r="FM364" s="39">
        <v>3970</v>
      </c>
      <c r="FN364" s="39">
        <v>3110</v>
      </c>
      <c r="FO364" s="39">
        <v>1690</v>
      </c>
      <c r="FP364" s="39">
        <v>990</v>
      </c>
      <c r="FQ364" s="39">
        <v>90</v>
      </c>
      <c r="FR364" s="39" t="s">
        <v>334</v>
      </c>
      <c r="FS364" s="39">
        <v>23700</v>
      </c>
      <c r="FT364" s="39">
        <v>3190</v>
      </c>
      <c r="FU364" s="39">
        <v>6080</v>
      </c>
      <c r="FV364" s="39">
        <v>4800</v>
      </c>
      <c r="FW364" s="39">
        <v>4010</v>
      </c>
      <c r="FX364" s="39">
        <v>3140</v>
      </c>
      <c r="FY364" s="39">
        <v>1690</v>
      </c>
      <c r="FZ364" s="39">
        <v>1000</v>
      </c>
      <c r="GA364" s="39">
        <v>80</v>
      </c>
      <c r="GB364" s="39" t="s">
        <v>334</v>
      </c>
      <c r="GC364" s="39">
        <v>23980</v>
      </c>
      <c r="GD364" s="39">
        <v>3230</v>
      </c>
      <c r="GE364" s="39">
        <v>6170</v>
      </c>
      <c r="GF364" s="39">
        <v>4950</v>
      </c>
      <c r="GG364" s="39">
        <v>4050</v>
      </c>
      <c r="GH364" s="39">
        <v>3190</v>
      </c>
      <c r="GI364" s="39">
        <v>1700</v>
      </c>
      <c r="GJ364" s="39">
        <v>1000</v>
      </c>
      <c r="GK364" s="39">
        <v>80</v>
      </c>
      <c r="GL364" s="39" t="s">
        <v>334</v>
      </c>
      <c r="GM364" s="39">
        <v>24370</v>
      </c>
      <c r="GN364" s="39">
        <v>3280</v>
      </c>
      <c r="GO364" s="39">
        <v>6280</v>
      </c>
      <c r="GP364" s="39">
        <v>5030</v>
      </c>
      <c r="GQ364" s="39">
        <v>4060</v>
      </c>
      <c r="GR364" s="39">
        <v>3220</v>
      </c>
      <c r="GS364" s="39">
        <v>1710</v>
      </c>
      <c r="GT364" s="39">
        <v>1010</v>
      </c>
      <c r="GU364" s="39">
        <v>80</v>
      </c>
      <c r="GV364" s="39" t="s">
        <v>334</v>
      </c>
      <c r="GW364" s="39">
        <v>24670</v>
      </c>
      <c r="GX364" s="39">
        <v>3290</v>
      </c>
      <c r="GY364" s="39">
        <v>6280</v>
      </c>
      <c r="GZ364" s="39">
        <v>5070</v>
      </c>
      <c r="HA364" s="39">
        <v>4080</v>
      </c>
      <c r="HB364" s="39">
        <v>3240</v>
      </c>
      <c r="HC364" s="39">
        <v>1710</v>
      </c>
      <c r="HD364" s="39">
        <v>1010</v>
      </c>
      <c r="HE364" s="39">
        <v>80</v>
      </c>
      <c r="HF364" s="39" t="s">
        <v>334</v>
      </c>
      <c r="HG364" s="39">
        <v>24750</v>
      </c>
      <c r="HH364" s="39">
        <v>3350</v>
      </c>
      <c r="HI364" s="39">
        <v>6310</v>
      </c>
      <c r="HJ364" s="39">
        <v>5130</v>
      </c>
      <c r="HK364" s="39">
        <v>4080</v>
      </c>
      <c r="HL364" s="39">
        <v>3270</v>
      </c>
      <c r="HM364" s="39">
        <v>1720</v>
      </c>
      <c r="HN364" s="39">
        <v>1010</v>
      </c>
      <c r="HO364" s="39">
        <v>80</v>
      </c>
      <c r="HP364" s="39" t="s">
        <v>334</v>
      </c>
      <c r="HQ364" s="39">
        <v>24950</v>
      </c>
      <c r="HR364" s="39">
        <v>3390</v>
      </c>
      <c r="HS364" s="39">
        <v>6330</v>
      </c>
      <c r="HT364" s="39">
        <v>5190</v>
      </c>
      <c r="HU364" s="39">
        <v>4090</v>
      </c>
      <c r="HV364" s="39">
        <v>3300</v>
      </c>
      <c r="HW364" s="39">
        <v>1740</v>
      </c>
      <c r="HX364" s="39">
        <v>1010</v>
      </c>
      <c r="HY364" s="39">
        <v>80</v>
      </c>
      <c r="HZ364" s="39" t="s">
        <v>334</v>
      </c>
      <c r="IA364" s="39">
        <v>25140</v>
      </c>
      <c r="IB364" s="39">
        <v>3430</v>
      </c>
      <c r="IC364" s="39">
        <v>6370</v>
      </c>
      <c r="ID364" s="39">
        <v>5260</v>
      </c>
      <c r="IE364" s="39">
        <v>4110</v>
      </c>
      <c r="IF364" s="39">
        <v>3310</v>
      </c>
      <c r="IG364" s="39">
        <v>1760</v>
      </c>
      <c r="IH364" s="39">
        <v>1010</v>
      </c>
      <c r="II364" s="39">
        <v>80</v>
      </c>
      <c r="IJ364" s="39" t="s">
        <v>334</v>
      </c>
      <c r="IK364" s="39">
        <v>25330</v>
      </c>
      <c r="IL364" s="39">
        <v>3450</v>
      </c>
      <c r="IM364" s="39">
        <v>6390</v>
      </c>
      <c r="IN364" s="39">
        <v>5310</v>
      </c>
      <c r="IO364" s="39">
        <v>4120</v>
      </c>
      <c r="IP364" s="39">
        <v>3350</v>
      </c>
      <c r="IQ364" s="39">
        <v>1760</v>
      </c>
      <c r="IR364" s="39">
        <v>1010</v>
      </c>
      <c r="IS364" s="39">
        <v>80</v>
      </c>
      <c r="IT364" s="39" t="s">
        <v>334</v>
      </c>
      <c r="IU364" s="39">
        <v>25480</v>
      </c>
      <c r="IV364" s="39">
        <v>3490</v>
      </c>
      <c r="IW364" s="39">
        <v>6430</v>
      </c>
      <c r="IX364" s="39">
        <v>5350</v>
      </c>
      <c r="IY364" s="39">
        <v>4160</v>
      </c>
      <c r="IZ364" s="39">
        <v>3370</v>
      </c>
      <c r="JA364" s="39">
        <v>1770</v>
      </c>
      <c r="JB364" s="39">
        <v>1010</v>
      </c>
      <c r="JC364" s="39">
        <v>80</v>
      </c>
      <c r="JD364" s="39" t="s">
        <v>334</v>
      </c>
      <c r="JE364" s="39">
        <v>25660</v>
      </c>
      <c r="JF364" s="39">
        <v>3520</v>
      </c>
      <c r="JG364" s="39">
        <v>6460</v>
      </c>
      <c r="JH364" s="39">
        <v>5360</v>
      </c>
      <c r="JI364" s="39">
        <v>4170</v>
      </c>
      <c r="JJ364" s="39">
        <v>3370</v>
      </c>
      <c r="JK364" s="39">
        <v>1790</v>
      </c>
      <c r="JL364" s="39">
        <v>1010</v>
      </c>
      <c r="JM364" s="39">
        <v>80</v>
      </c>
      <c r="JN364" s="39" t="s">
        <v>334</v>
      </c>
      <c r="JO364" s="39">
        <v>25760</v>
      </c>
      <c r="JP364" s="39">
        <v>3530</v>
      </c>
      <c r="JQ364" s="39">
        <v>6480</v>
      </c>
      <c r="JR364" s="39">
        <v>5420</v>
      </c>
      <c r="JS364" s="39">
        <v>4210</v>
      </c>
      <c r="JT364" s="39">
        <v>3430</v>
      </c>
      <c r="JU364" s="39">
        <v>1810</v>
      </c>
      <c r="JV364" s="39">
        <v>1020</v>
      </c>
      <c r="JW364" s="39">
        <v>80</v>
      </c>
      <c r="JX364" s="39" t="s">
        <v>334</v>
      </c>
      <c r="JY364" s="39">
        <v>25970</v>
      </c>
      <c r="JZ364" s="39">
        <v>3540</v>
      </c>
      <c r="KA364" s="39">
        <v>6510</v>
      </c>
      <c r="KB364" s="39">
        <v>5470</v>
      </c>
      <c r="KC364" s="39">
        <v>4240</v>
      </c>
      <c r="KD364" s="39">
        <v>3460</v>
      </c>
      <c r="KE364" s="39">
        <v>1820</v>
      </c>
      <c r="KF364" s="39">
        <v>1020</v>
      </c>
      <c r="KG364" s="39">
        <v>80</v>
      </c>
      <c r="KH364" s="39" t="s">
        <v>334</v>
      </c>
      <c r="KI364" s="39">
        <v>26140</v>
      </c>
      <c r="KJ364" s="39">
        <v>3550</v>
      </c>
      <c r="KK364" s="39">
        <v>6550</v>
      </c>
      <c r="KL364" s="39">
        <v>5530</v>
      </c>
      <c r="KM364" s="39">
        <v>4330</v>
      </c>
      <c r="KN364" s="39">
        <v>3510</v>
      </c>
      <c r="KO364" s="39">
        <v>1850</v>
      </c>
      <c r="KP364" s="39">
        <v>1020</v>
      </c>
      <c r="KQ364" s="39">
        <v>80</v>
      </c>
      <c r="KR364" s="39" t="s">
        <v>334</v>
      </c>
      <c r="KS364" s="39">
        <v>26410</v>
      </c>
      <c r="KT364" s="39">
        <v>3570</v>
      </c>
      <c r="KU364" s="39">
        <v>6630</v>
      </c>
      <c r="KV364" s="39">
        <v>5620</v>
      </c>
      <c r="KW364" s="39">
        <v>4460</v>
      </c>
      <c r="KX364" s="39">
        <v>3600</v>
      </c>
      <c r="KY364" s="39">
        <v>1880</v>
      </c>
      <c r="KZ364" s="39">
        <v>1030</v>
      </c>
      <c r="LA364" s="39">
        <v>80</v>
      </c>
      <c r="LB364" s="39" t="s">
        <v>334</v>
      </c>
      <c r="LC364" s="39">
        <v>26880</v>
      </c>
      <c r="LD364" t="str">
        <f>INDEX(Lookup!$F$2:$F$375, MATCH(D364,Lookup!$A$2:$A$375,0))</f>
        <v>:</v>
      </c>
    </row>
    <row r="365" spans="2:316" ht="15" customHeight="1" x14ac:dyDescent="0.25">
      <c r="B365" s="1" t="s">
        <v>357</v>
      </c>
      <c r="C365" s="42" t="s">
        <v>331</v>
      </c>
      <c r="D365" s="42" t="s">
        <v>1057</v>
      </c>
      <c r="E365" s="41" t="s">
        <v>1058</v>
      </c>
      <c r="F365" s="38">
        <v>40490</v>
      </c>
      <c r="G365" s="38">
        <v>47160</v>
      </c>
      <c r="H365" s="38">
        <v>56870</v>
      </c>
      <c r="I365" s="38">
        <v>32860</v>
      </c>
      <c r="J365" s="38">
        <v>23280</v>
      </c>
      <c r="K365" s="38">
        <v>14520</v>
      </c>
      <c r="L365" s="38">
        <v>12340</v>
      </c>
      <c r="M365" s="38">
        <v>1380</v>
      </c>
      <c r="N365" s="38" t="s">
        <v>334</v>
      </c>
      <c r="O365" s="39">
        <v>228890</v>
      </c>
      <c r="P365" s="39">
        <v>40940</v>
      </c>
      <c r="Q365" s="39">
        <v>48140</v>
      </c>
      <c r="R365" s="39">
        <v>57570</v>
      </c>
      <c r="S365" s="39">
        <v>33440</v>
      </c>
      <c r="T365" s="39">
        <v>23340</v>
      </c>
      <c r="U365" s="39">
        <v>14310</v>
      </c>
      <c r="V365" s="39">
        <v>11900</v>
      </c>
      <c r="W365" s="39">
        <v>1320</v>
      </c>
      <c r="X365" s="39" t="s">
        <v>334</v>
      </c>
      <c r="Y365" s="39">
        <v>230940</v>
      </c>
      <c r="Z365" s="39">
        <v>42080</v>
      </c>
      <c r="AA365" s="39">
        <v>49810</v>
      </c>
      <c r="AB365" s="39">
        <v>58020</v>
      </c>
      <c r="AC365" s="39">
        <v>34310</v>
      </c>
      <c r="AD365" s="39">
        <v>23690</v>
      </c>
      <c r="AE365" s="39">
        <v>13610</v>
      </c>
      <c r="AF365" s="39">
        <v>10460</v>
      </c>
      <c r="AG365" s="39">
        <v>1140</v>
      </c>
      <c r="AH365" s="39" t="s">
        <v>334</v>
      </c>
      <c r="AI365" s="39">
        <v>233120</v>
      </c>
      <c r="AJ365" s="39">
        <v>42740</v>
      </c>
      <c r="AK365" s="39">
        <v>50370</v>
      </c>
      <c r="AL365" s="39">
        <v>58610</v>
      </c>
      <c r="AM365" s="39">
        <v>34490</v>
      </c>
      <c r="AN365" s="39">
        <v>23820</v>
      </c>
      <c r="AO365" s="39">
        <v>13630</v>
      </c>
      <c r="AP365" s="39">
        <v>10230</v>
      </c>
      <c r="AQ365" s="39">
        <v>1110</v>
      </c>
      <c r="AR365" s="39" t="s">
        <v>334</v>
      </c>
      <c r="AS365" s="39">
        <v>235000</v>
      </c>
      <c r="AT365" s="39">
        <v>43120</v>
      </c>
      <c r="AU365" s="39">
        <v>50800</v>
      </c>
      <c r="AV365" s="39">
        <v>58860</v>
      </c>
      <c r="AW365" s="39">
        <v>34750</v>
      </c>
      <c r="AX365" s="39">
        <v>24130</v>
      </c>
      <c r="AY365" s="39">
        <v>13840</v>
      </c>
      <c r="AZ365" s="39">
        <v>10400</v>
      </c>
      <c r="BA365" s="39">
        <v>1100</v>
      </c>
      <c r="BB365" s="39" t="s">
        <v>334</v>
      </c>
      <c r="BC365" s="39">
        <v>237010</v>
      </c>
      <c r="BD365" s="39">
        <v>43350</v>
      </c>
      <c r="BE365" s="39">
        <v>51310</v>
      </c>
      <c r="BF365" s="39">
        <v>59230</v>
      </c>
      <c r="BG365" s="39">
        <v>35090</v>
      </c>
      <c r="BH365" s="39">
        <v>24610</v>
      </c>
      <c r="BI365" s="39">
        <v>14100</v>
      </c>
      <c r="BJ365" s="39">
        <v>10530</v>
      </c>
      <c r="BK365" s="39">
        <v>1110</v>
      </c>
      <c r="BL365" s="39" t="s">
        <v>334</v>
      </c>
      <c r="BM365" s="39">
        <v>239340</v>
      </c>
      <c r="BN365" s="39">
        <v>43460</v>
      </c>
      <c r="BO365" s="39">
        <v>51670</v>
      </c>
      <c r="BP365" s="39">
        <v>59600</v>
      </c>
      <c r="BQ365" s="39">
        <v>35380</v>
      </c>
      <c r="BR365" s="39">
        <v>25130</v>
      </c>
      <c r="BS365" s="39">
        <v>14300</v>
      </c>
      <c r="BT365" s="39">
        <v>10660</v>
      </c>
      <c r="BU365" s="39">
        <v>1120</v>
      </c>
      <c r="BV365" s="39" t="s">
        <v>334</v>
      </c>
      <c r="BW365" s="39">
        <v>241310</v>
      </c>
      <c r="BX365" s="39">
        <v>43580</v>
      </c>
      <c r="BY365" s="39">
        <v>52250</v>
      </c>
      <c r="BZ365" s="39">
        <v>60040</v>
      </c>
      <c r="CA365" s="39">
        <v>35600</v>
      </c>
      <c r="CB365" s="39">
        <v>25660</v>
      </c>
      <c r="CC365" s="39">
        <v>14540</v>
      </c>
      <c r="CD365" s="39">
        <v>10790</v>
      </c>
      <c r="CE365" s="39">
        <v>1130</v>
      </c>
      <c r="CF365" s="39" t="s">
        <v>334</v>
      </c>
      <c r="CG365" s="39">
        <v>243590</v>
      </c>
      <c r="CH365" s="39">
        <v>43650</v>
      </c>
      <c r="CI365" s="39">
        <v>52580</v>
      </c>
      <c r="CJ365" s="39">
        <v>60360</v>
      </c>
      <c r="CK365" s="39">
        <v>35850</v>
      </c>
      <c r="CL365" s="39">
        <v>26040</v>
      </c>
      <c r="CM365" s="39">
        <v>14680</v>
      </c>
      <c r="CN365" s="39">
        <v>10900</v>
      </c>
      <c r="CO365" s="39">
        <v>1130</v>
      </c>
      <c r="CP365" s="39" t="s">
        <v>334</v>
      </c>
      <c r="CQ365" s="39">
        <v>245170</v>
      </c>
      <c r="CR365" s="39">
        <v>43720</v>
      </c>
      <c r="CS365" s="39">
        <v>53050</v>
      </c>
      <c r="CT365" s="39">
        <v>60820</v>
      </c>
      <c r="CU365" s="39">
        <v>36140</v>
      </c>
      <c r="CV365" s="39">
        <v>26330</v>
      </c>
      <c r="CW365" s="39">
        <v>14900</v>
      </c>
      <c r="CX365" s="39">
        <v>11020</v>
      </c>
      <c r="CY365" s="39">
        <v>1140</v>
      </c>
      <c r="CZ365" s="39" t="s">
        <v>334</v>
      </c>
      <c r="DA365" s="39">
        <v>247120</v>
      </c>
      <c r="DB365" s="39">
        <v>43870</v>
      </c>
      <c r="DC365" s="39">
        <v>53650</v>
      </c>
      <c r="DD365" s="39">
        <v>61210</v>
      </c>
      <c r="DE365" s="39">
        <v>36370</v>
      </c>
      <c r="DF365" s="39">
        <v>26550</v>
      </c>
      <c r="DG365" s="39">
        <v>15080</v>
      </c>
      <c r="DH365" s="39">
        <v>11130</v>
      </c>
      <c r="DI365" s="39">
        <v>1160</v>
      </c>
      <c r="DJ365" s="39" t="s">
        <v>334</v>
      </c>
      <c r="DK365" s="39">
        <v>249020</v>
      </c>
      <c r="DL365" s="39">
        <v>44290</v>
      </c>
      <c r="DM365" s="39">
        <v>54250</v>
      </c>
      <c r="DN365" s="39">
        <v>61620</v>
      </c>
      <c r="DO365" s="39">
        <v>36620</v>
      </c>
      <c r="DP365" s="39">
        <v>26700</v>
      </c>
      <c r="DQ365" s="39">
        <v>15190</v>
      </c>
      <c r="DR365" s="39">
        <v>11170</v>
      </c>
      <c r="DS365" s="39">
        <v>1180</v>
      </c>
      <c r="DT365" s="39" t="s">
        <v>334</v>
      </c>
      <c r="DU365" s="39">
        <v>251000</v>
      </c>
      <c r="DV365" s="39">
        <v>44620</v>
      </c>
      <c r="DW365" s="39">
        <v>54830</v>
      </c>
      <c r="DX365" s="39">
        <v>62030</v>
      </c>
      <c r="DY365" s="39">
        <v>36810</v>
      </c>
      <c r="DZ365" s="39">
        <v>27000</v>
      </c>
      <c r="EA365" s="39">
        <v>15320</v>
      </c>
      <c r="EB365" s="39">
        <v>11210</v>
      </c>
      <c r="EC365" s="39">
        <v>1180</v>
      </c>
      <c r="ED365" s="39" t="s">
        <v>334</v>
      </c>
      <c r="EE365" s="39">
        <v>252990</v>
      </c>
      <c r="EF365" s="39">
        <v>45030</v>
      </c>
      <c r="EG365" s="39">
        <v>55490</v>
      </c>
      <c r="EH365" s="39">
        <v>62610</v>
      </c>
      <c r="EI365" s="39">
        <v>37060</v>
      </c>
      <c r="EJ365" s="39">
        <v>27210</v>
      </c>
      <c r="EK365" s="39">
        <v>15430</v>
      </c>
      <c r="EL365" s="39">
        <v>11290</v>
      </c>
      <c r="EM365" s="39">
        <v>1190</v>
      </c>
      <c r="EN365" s="39" t="s">
        <v>334</v>
      </c>
      <c r="EO365" s="39">
        <v>255300</v>
      </c>
      <c r="EP365" s="39">
        <v>45710</v>
      </c>
      <c r="EQ365" s="39">
        <v>56360</v>
      </c>
      <c r="ER365" s="39">
        <v>63380</v>
      </c>
      <c r="ES365" s="39">
        <v>37500</v>
      </c>
      <c r="ET365" s="39">
        <v>27440</v>
      </c>
      <c r="EU365" s="39">
        <v>15570</v>
      </c>
      <c r="EV365" s="39">
        <v>11350</v>
      </c>
      <c r="EW365" s="39">
        <v>1190</v>
      </c>
      <c r="EX365" s="39" t="s">
        <v>334</v>
      </c>
      <c r="EY365" s="39">
        <v>258480</v>
      </c>
      <c r="EZ365" s="39">
        <v>46390</v>
      </c>
      <c r="FA365" s="39">
        <v>57420</v>
      </c>
      <c r="FB365" s="39">
        <v>64000</v>
      </c>
      <c r="FC365" s="39">
        <v>37930</v>
      </c>
      <c r="FD365" s="39">
        <v>27630</v>
      </c>
      <c r="FE365" s="39">
        <v>15660</v>
      </c>
      <c r="FF365" s="39">
        <v>11360</v>
      </c>
      <c r="FG365" s="39">
        <v>1190</v>
      </c>
      <c r="FH365" s="39" t="s">
        <v>334</v>
      </c>
      <c r="FI365" s="39">
        <v>261580</v>
      </c>
      <c r="FJ365" s="39">
        <v>47130</v>
      </c>
      <c r="FK365" s="39">
        <v>58230</v>
      </c>
      <c r="FL365" s="39">
        <v>64620</v>
      </c>
      <c r="FM365" s="39">
        <v>38280</v>
      </c>
      <c r="FN365" s="39">
        <v>27810</v>
      </c>
      <c r="FO365" s="39">
        <v>15730</v>
      </c>
      <c r="FP365" s="39">
        <v>11390</v>
      </c>
      <c r="FQ365" s="39">
        <v>1210</v>
      </c>
      <c r="FR365" s="39" t="s">
        <v>334</v>
      </c>
      <c r="FS365" s="39">
        <v>264390</v>
      </c>
      <c r="FT365" s="39">
        <v>47550</v>
      </c>
      <c r="FU365" s="39">
        <v>58690</v>
      </c>
      <c r="FV365" s="39">
        <v>64960</v>
      </c>
      <c r="FW365" s="39">
        <v>38550</v>
      </c>
      <c r="FX365" s="39">
        <v>27980</v>
      </c>
      <c r="FY365" s="39">
        <v>15800</v>
      </c>
      <c r="FZ365" s="39">
        <v>11430</v>
      </c>
      <c r="GA365" s="39">
        <v>1230</v>
      </c>
      <c r="GB365" s="39" t="s">
        <v>334</v>
      </c>
      <c r="GC365" s="39">
        <v>266180</v>
      </c>
      <c r="GD365" s="39">
        <v>48080</v>
      </c>
      <c r="GE365" s="39">
        <v>59230</v>
      </c>
      <c r="GF365" s="39">
        <v>65430</v>
      </c>
      <c r="GG365" s="39">
        <v>38820</v>
      </c>
      <c r="GH365" s="39">
        <v>28150</v>
      </c>
      <c r="GI365" s="39">
        <v>15890</v>
      </c>
      <c r="GJ365" s="39">
        <v>11450</v>
      </c>
      <c r="GK365" s="39">
        <v>1240</v>
      </c>
      <c r="GL365" s="39" t="s">
        <v>334</v>
      </c>
      <c r="GM365" s="39">
        <v>268290</v>
      </c>
      <c r="GN365" s="39">
        <v>48370</v>
      </c>
      <c r="GO365" s="39">
        <v>59870</v>
      </c>
      <c r="GP365" s="39">
        <v>65890</v>
      </c>
      <c r="GQ365" s="39">
        <v>39130</v>
      </c>
      <c r="GR365" s="39">
        <v>28300</v>
      </c>
      <c r="GS365" s="39">
        <v>15970</v>
      </c>
      <c r="GT365" s="39">
        <v>11500</v>
      </c>
      <c r="GU365" s="39">
        <v>1250</v>
      </c>
      <c r="GV365" s="39" t="s">
        <v>334</v>
      </c>
      <c r="GW365" s="39">
        <v>270270</v>
      </c>
      <c r="GX365" s="39">
        <v>48760</v>
      </c>
      <c r="GY365" s="39">
        <v>60500</v>
      </c>
      <c r="GZ365" s="39">
        <v>66500</v>
      </c>
      <c r="HA365" s="39">
        <v>39460</v>
      </c>
      <c r="HB365" s="39">
        <v>28570</v>
      </c>
      <c r="HC365" s="39">
        <v>16070</v>
      </c>
      <c r="HD365" s="39">
        <v>11530</v>
      </c>
      <c r="HE365" s="39">
        <v>1270</v>
      </c>
      <c r="HF365" s="39" t="s">
        <v>334</v>
      </c>
      <c r="HG365" s="39">
        <v>272640</v>
      </c>
      <c r="HH365" s="39">
        <v>49070</v>
      </c>
      <c r="HI365" s="39">
        <v>61120</v>
      </c>
      <c r="HJ365" s="39">
        <v>67160</v>
      </c>
      <c r="HK365" s="39">
        <v>39830</v>
      </c>
      <c r="HL365" s="39">
        <v>28950</v>
      </c>
      <c r="HM365" s="39">
        <v>16240</v>
      </c>
      <c r="HN365" s="39">
        <v>11570</v>
      </c>
      <c r="HO365" s="39">
        <v>1280</v>
      </c>
      <c r="HP365" s="39" t="s">
        <v>334</v>
      </c>
      <c r="HQ365" s="39">
        <v>275230</v>
      </c>
      <c r="HR365" s="39">
        <v>49530</v>
      </c>
      <c r="HS365" s="39">
        <v>61720</v>
      </c>
      <c r="HT365" s="39">
        <v>68030</v>
      </c>
      <c r="HU365" s="39">
        <v>40290</v>
      </c>
      <c r="HV365" s="39">
        <v>29420</v>
      </c>
      <c r="HW365" s="39">
        <v>16520</v>
      </c>
      <c r="HX365" s="39">
        <v>11660</v>
      </c>
      <c r="HY365" s="39">
        <v>1300</v>
      </c>
      <c r="HZ365" s="39" t="s">
        <v>334</v>
      </c>
      <c r="IA365" s="39">
        <v>278460</v>
      </c>
      <c r="IB365" s="39">
        <v>49930</v>
      </c>
      <c r="IC365" s="39">
        <v>62170</v>
      </c>
      <c r="ID365" s="39">
        <v>68820</v>
      </c>
      <c r="IE365" s="39">
        <v>40720</v>
      </c>
      <c r="IF365" s="39">
        <v>29850</v>
      </c>
      <c r="IG365" s="39">
        <v>16740</v>
      </c>
      <c r="IH365" s="39">
        <v>11770</v>
      </c>
      <c r="II365" s="39">
        <v>1310</v>
      </c>
      <c r="IJ365" s="39" t="s">
        <v>334</v>
      </c>
      <c r="IK365" s="39">
        <v>281300</v>
      </c>
      <c r="IL365" s="39">
        <v>50370</v>
      </c>
      <c r="IM365" s="39">
        <v>62690</v>
      </c>
      <c r="IN365" s="39">
        <v>69720</v>
      </c>
      <c r="IO365" s="39">
        <v>41220</v>
      </c>
      <c r="IP365" s="39">
        <v>30360</v>
      </c>
      <c r="IQ365" s="39">
        <v>17100</v>
      </c>
      <c r="IR365" s="39">
        <v>11970</v>
      </c>
      <c r="IS365" s="39">
        <v>1320</v>
      </c>
      <c r="IT365" s="39" t="s">
        <v>334</v>
      </c>
      <c r="IU365" s="39">
        <v>284750</v>
      </c>
      <c r="IV365" s="39">
        <v>50890</v>
      </c>
      <c r="IW365" s="39">
        <v>63200</v>
      </c>
      <c r="IX365" s="39">
        <v>70380</v>
      </c>
      <c r="IY365" s="39">
        <v>41740</v>
      </c>
      <c r="IZ365" s="39">
        <v>30820</v>
      </c>
      <c r="JA365" s="39">
        <v>17470</v>
      </c>
      <c r="JB365" s="39">
        <v>12160</v>
      </c>
      <c r="JC365" s="39">
        <v>1360</v>
      </c>
      <c r="JD365" s="39" t="s">
        <v>334</v>
      </c>
      <c r="JE365" s="39">
        <v>288000</v>
      </c>
      <c r="JF365" s="39">
        <v>51260</v>
      </c>
      <c r="JG365" s="39">
        <v>63670</v>
      </c>
      <c r="JH365" s="39">
        <v>71160</v>
      </c>
      <c r="JI365" s="39">
        <v>42310</v>
      </c>
      <c r="JJ365" s="39">
        <v>31250</v>
      </c>
      <c r="JK365" s="39">
        <v>17730</v>
      </c>
      <c r="JL365" s="39">
        <v>12240</v>
      </c>
      <c r="JM365" s="39">
        <v>1370</v>
      </c>
      <c r="JN365" s="39" t="s">
        <v>334</v>
      </c>
      <c r="JO365" s="39">
        <v>290990</v>
      </c>
      <c r="JP365" s="39">
        <v>51610</v>
      </c>
      <c r="JQ365" s="39">
        <v>64260</v>
      </c>
      <c r="JR365" s="39">
        <v>71980</v>
      </c>
      <c r="JS365" s="39">
        <v>42820</v>
      </c>
      <c r="JT365" s="39">
        <v>31870</v>
      </c>
      <c r="JU365" s="39">
        <v>18010</v>
      </c>
      <c r="JV365" s="39">
        <v>12420</v>
      </c>
      <c r="JW365" s="39">
        <v>1390</v>
      </c>
      <c r="JX365" s="39" t="s">
        <v>334</v>
      </c>
      <c r="JY365" s="39">
        <v>294350</v>
      </c>
      <c r="JZ365" s="39">
        <v>51830</v>
      </c>
      <c r="KA365" s="39">
        <v>64580</v>
      </c>
      <c r="KB365" s="39">
        <v>72460</v>
      </c>
      <c r="KC365" s="39">
        <v>43150</v>
      </c>
      <c r="KD365" s="39">
        <v>32220</v>
      </c>
      <c r="KE365" s="39">
        <v>18250</v>
      </c>
      <c r="KF365" s="39">
        <v>12530</v>
      </c>
      <c r="KG365" s="39">
        <v>1400</v>
      </c>
      <c r="KH365" s="39" t="s">
        <v>334</v>
      </c>
      <c r="KI365" s="39">
        <v>296420</v>
      </c>
      <c r="KJ365" s="39">
        <v>52030</v>
      </c>
      <c r="KK365" s="39">
        <v>65040</v>
      </c>
      <c r="KL365" s="39">
        <v>73180</v>
      </c>
      <c r="KM365" s="39">
        <v>43590</v>
      </c>
      <c r="KN365" s="39">
        <v>32680</v>
      </c>
      <c r="KO365" s="39">
        <v>18490</v>
      </c>
      <c r="KP365" s="39">
        <v>12660</v>
      </c>
      <c r="KQ365" s="39">
        <v>1420</v>
      </c>
      <c r="KR365" s="39" t="s">
        <v>334</v>
      </c>
      <c r="KS365" s="39">
        <v>299100</v>
      </c>
      <c r="KT365" s="39">
        <v>52340</v>
      </c>
      <c r="KU365" s="39">
        <v>65670</v>
      </c>
      <c r="KV365" s="39">
        <v>74000</v>
      </c>
      <c r="KW365" s="39">
        <v>44030</v>
      </c>
      <c r="KX365" s="39">
        <v>33200</v>
      </c>
      <c r="KY365" s="39">
        <v>18770</v>
      </c>
      <c r="KZ365" s="39">
        <v>12900</v>
      </c>
      <c r="LA365" s="39">
        <v>1440</v>
      </c>
      <c r="LB365" s="39" t="s">
        <v>334</v>
      </c>
      <c r="LC365" s="39">
        <v>302330</v>
      </c>
      <c r="LD365" t="e">
        <f>INDEX(Lookup!$F$2:$F$375, MATCH(D365,Lookup!$A$2:$A$375,0))</f>
        <v>#N/A</v>
      </c>
    </row>
    <row r="366" spans="2:316" ht="15" customHeight="1" x14ac:dyDescent="0.25">
      <c r="B366" s="1" t="s">
        <v>342</v>
      </c>
      <c r="C366" s="42">
        <v>1605</v>
      </c>
      <c r="D366" s="42" t="s">
        <v>1059</v>
      </c>
      <c r="E366" s="37" t="s">
        <v>1060</v>
      </c>
      <c r="F366" s="38">
        <v>7350</v>
      </c>
      <c r="G366" s="38">
        <v>10930</v>
      </c>
      <c r="H366" s="38">
        <v>12800</v>
      </c>
      <c r="I366" s="38">
        <v>7880</v>
      </c>
      <c r="J366" s="38">
        <v>3950</v>
      </c>
      <c r="K366" s="38">
        <v>2160</v>
      </c>
      <c r="L366" s="38">
        <v>1800</v>
      </c>
      <c r="M366" s="38">
        <v>70</v>
      </c>
      <c r="N366" s="38" t="s">
        <v>334</v>
      </c>
      <c r="O366" s="39">
        <v>46940</v>
      </c>
      <c r="P366" s="39">
        <v>7380</v>
      </c>
      <c r="Q366" s="39">
        <v>10920</v>
      </c>
      <c r="R366" s="39">
        <v>12930</v>
      </c>
      <c r="S366" s="39">
        <v>7960</v>
      </c>
      <c r="T366" s="39">
        <v>3980</v>
      </c>
      <c r="U366" s="39">
        <v>2130</v>
      </c>
      <c r="V366" s="39">
        <v>1710</v>
      </c>
      <c r="W366" s="39">
        <v>70</v>
      </c>
      <c r="X366" s="39" t="s">
        <v>334</v>
      </c>
      <c r="Y366" s="39">
        <v>47070</v>
      </c>
      <c r="Z366" s="39">
        <v>7740</v>
      </c>
      <c r="AA366" s="39">
        <v>11190</v>
      </c>
      <c r="AB366" s="39">
        <v>12550</v>
      </c>
      <c r="AC366" s="39">
        <v>7990</v>
      </c>
      <c r="AD366" s="39">
        <v>4030</v>
      </c>
      <c r="AE366" s="39">
        <v>2080</v>
      </c>
      <c r="AF366" s="39">
        <v>1590</v>
      </c>
      <c r="AG366" s="39">
        <v>70</v>
      </c>
      <c r="AH366" s="39" t="s">
        <v>334</v>
      </c>
      <c r="AI366" s="39">
        <v>47230</v>
      </c>
      <c r="AJ366" s="39">
        <v>7940</v>
      </c>
      <c r="AK366" s="39">
        <v>11210</v>
      </c>
      <c r="AL366" s="39">
        <v>12660</v>
      </c>
      <c r="AM366" s="39">
        <v>7900</v>
      </c>
      <c r="AN366" s="39">
        <v>4050</v>
      </c>
      <c r="AO366" s="39">
        <v>2080</v>
      </c>
      <c r="AP366" s="39">
        <v>1570</v>
      </c>
      <c r="AQ366" s="39">
        <v>70</v>
      </c>
      <c r="AR366" s="39" t="s">
        <v>334</v>
      </c>
      <c r="AS366" s="39">
        <v>47480</v>
      </c>
      <c r="AT366" s="39">
        <v>8140</v>
      </c>
      <c r="AU366" s="39">
        <v>11220</v>
      </c>
      <c r="AV366" s="39">
        <v>12640</v>
      </c>
      <c r="AW366" s="39">
        <v>7880</v>
      </c>
      <c r="AX366" s="39">
        <v>4080</v>
      </c>
      <c r="AY366" s="39">
        <v>2120</v>
      </c>
      <c r="AZ366" s="39">
        <v>1610</v>
      </c>
      <c r="BA366" s="39">
        <v>70</v>
      </c>
      <c r="BB366" s="39" t="s">
        <v>334</v>
      </c>
      <c r="BC366" s="39">
        <v>47760</v>
      </c>
      <c r="BD366" s="39">
        <v>8220</v>
      </c>
      <c r="BE366" s="39">
        <v>11320</v>
      </c>
      <c r="BF366" s="39">
        <v>12590</v>
      </c>
      <c r="BG366" s="39">
        <v>7880</v>
      </c>
      <c r="BH366" s="39">
        <v>4120</v>
      </c>
      <c r="BI366" s="39">
        <v>2170</v>
      </c>
      <c r="BJ366" s="39">
        <v>1660</v>
      </c>
      <c r="BK366" s="39">
        <v>70</v>
      </c>
      <c r="BL366" s="39" t="s">
        <v>334</v>
      </c>
      <c r="BM366" s="39">
        <v>48020</v>
      </c>
      <c r="BN366" s="39">
        <v>8300</v>
      </c>
      <c r="BO366" s="39">
        <v>11320</v>
      </c>
      <c r="BP366" s="39">
        <v>12550</v>
      </c>
      <c r="BQ366" s="39">
        <v>7900</v>
      </c>
      <c r="BR366" s="39">
        <v>4160</v>
      </c>
      <c r="BS366" s="39">
        <v>2180</v>
      </c>
      <c r="BT366" s="39">
        <v>1670</v>
      </c>
      <c r="BU366" s="39">
        <v>70</v>
      </c>
      <c r="BV366" s="39" t="s">
        <v>334</v>
      </c>
      <c r="BW366" s="39">
        <v>48130</v>
      </c>
      <c r="BX366" s="39">
        <v>8350</v>
      </c>
      <c r="BY366" s="39">
        <v>11390</v>
      </c>
      <c r="BZ366" s="39">
        <v>12630</v>
      </c>
      <c r="CA366" s="39">
        <v>7920</v>
      </c>
      <c r="CB366" s="39">
        <v>4220</v>
      </c>
      <c r="CC366" s="39">
        <v>2250</v>
      </c>
      <c r="CD366" s="39">
        <v>1700</v>
      </c>
      <c r="CE366" s="39">
        <v>70</v>
      </c>
      <c r="CF366" s="39" t="s">
        <v>334</v>
      </c>
      <c r="CG366" s="39">
        <v>48530</v>
      </c>
      <c r="CH366" s="39">
        <v>8350</v>
      </c>
      <c r="CI366" s="39">
        <v>11390</v>
      </c>
      <c r="CJ366" s="39">
        <v>12650</v>
      </c>
      <c r="CK366" s="39">
        <v>7980</v>
      </c>
      <c r="CL366" s="39">
        <v>4270</v>
      </c>
      <c r="CM366" s="39">
        <v>2260</v>
      </c>
      <c r="CN366" s="39">
        <v>1750</v>
      </c>
      <c r="CO366" s="39">
        <v>70</v>
      </c>
      <c r="CP366" s="39" t="s">
        <v>334</v>
      </c>
      <c r="CQ366" s="39">
        <v>48730</v>
      </c>
      <c r="CR366" s="39">
        <v>8350</v>
      </c>
      <c r="CS366" s="39">
        <v>11500</v>
      </c>
      <c r="CT366" s="39">
        <v>12780</v>
      </c>
      <c r="CU366" s="39">
        <v>8070</v>
      </c>
      <c r="CV366" s="39">
        <v>4340</v>
      </c>
      <c r="CW366" s="39">
        <v>2350</v>
      </c>
      <c r="CX366" s="39">
        <v>1800</v>
      </c>
      <c r="CY366" s="39">
        <v>80</v>
      </c>
      <c r="CZ366" s="39" t="s">
        <v>334</v>
      </c>
      <c r="DA366" s="39">
        <v>49260</v>
      </c>
      <c r="DB366" s="39">
        <v>8280</v>
      </c>
      <c r="DC366" s="39">
        <v>11630</v>
      </c>
      <c r="DD366" s="39">
        <v>12820</v>
      </c>
      <c r="DE366" s="39">
        <v>8100</v>
      </c>
      <c r="DF366" s="39">
        <v>4370</v>
      </c>
      <c r="DG366" s="39">
        <v>2380</v>
      </c>
      <c r="DH366" s="39">
        <v>1850</v>
      </c>
      <c r="DI366" s="39">
        <v>80</v>
      </c>
      <c r="DJ366" s="39" t="s">
        <v>334</v>
      </c>
      <c r="DK366" s="39">
        <v>49500</v>
      </c>
      <c r="DL366" s="39">
        <v>8300</v>
      </c>
      <c r="DM366" s="39">
        <v>11830</v>
      </c>
      <c r="DN366" s="39">
        <v>12940</v>
      </c>
      <c r="DO366" s="39">
        <v>8130</v>
      </c>
      <c r="DP366" s="39">
        <v>4400</v>
      </c>
      <c r="DQ366" s="39">
        <v>2400</v>
      </c>
      <c r="DR366" s="39">
        <v>1870</v>
      </c>
      <c r="DS366" s="39">
        <v>80</v>
      </c>
      <c r="DT366" s="39" t="s">
        <v>334</v>
      </c>
      <c r="DU366" s="39">
        <v>49930</v>
      </c>
      <c r="DV366" s="39">
        <v>8420</v>
      </c>
      <c r="DW366" s="39">
        <v>11960</v>
      </c>
      <c r="DX366" s="39">
        <v>13030</v>
      </c>
      <c r="DY366" s="39">
        <v>8180</v>
      </c>
      <c r="DZ366" s="39">
        <v>4510</v>
      </c>
      <c r="EA366" s="39">
        <v>2450</v>
      </c>
      <c r="EB366" s="39">
        <v>1880</v>
      </c>
      <c r="EC366" s="39">
        <v>80</v>
      </c>
      <c r="ED366" s="39" t="s">
        <v>334</v>
      </c>
      <c r="EE366" s="39">
        <v>50510</v>
      </c>
      <c r="EF366" s="39">
        <v>8400</v>
      </c>
      <c r="EG366" s="39">
        <v>12070</v>
      </c>
      <c r="EH366" s="39">
        <v>13140</v>
      </c>
      <c r="EI366" s="39">
        <v>8250</v>
      </c>
      <c r="EJ366" s="39">
        <v>4520</v>
      </c>
      <c r="EK366" s="39">
        <v>2450</v>
      </c>
      <c r="EL366" s="39">
        <v>1890</v>
      </c>
      <c r="EM366" s="39">
        <v>80</v>
      </c>
      <c r="EN366" s="39" t="s">
        <v>334</v>
      </c>
      <c r="EO366" s="39">
        <v>50800</v>
      </c>
      <c r="EP366" s="39">
        <v>8640</v>
      </c>
      <c r="EQ366" s="39">
        <v>12240</v>
      </c>
      <c r="ER366" s="39">
        <v>13300</v>
      </c>
      <c r="ES366" s="39">
        <v>8360</v>
      </c>
      <c r="ET366" s="39">
        <v>4560</v>
      </c>
      <c r="EU366" s="39">
        <v>2460</v>
      </c>
      <c r="EV366" s="39">
        <v>1900</v>
      </c>
      <c r="EW366" s="39">
        <v>80</v>
      </c>
      <c r="EX366" s="39" t="s">
        <v>334</v>
      </c>
      <c r="EY366" s="39">
        <v>51530</v>
      </c>
      <c r="EZ366" s="39">
        <v>8800</v>
      </c>
      <c r="FA366" s="39">
        <v>12530</v>
      </c>
      <c r="FB366" s="39">
        <v>13430</v>
      </c>
      <c r="FC366" s="39">
        <v>8470</v>
      </c>
      <c r="FD366" s="39">
        <v>4570</v>
      </c>
      <c r="FE366" s="39">
        <v>2450</v>
      </c>
      <c r="FF366" s="39">
        <v>1900</v>
      </c>
      <c r="FG366" s="39">
        <v>80</v>
      </c>
      <c r="FH366" s="39" t="s">
        <v>334</v>
      </c>
      <c r="FI366" s="39">
        <v>52230</v>
      </c>
      <c r="FJ366" s="39">
        <v>8890</v>
      </c>
      <c r="FK366" s="39">
        <v>12610</v>
      </c>
      <c r="FL366" s="39">
        <v>13540</v>
      </c>
      <c r="FM366" s="39">
        <v>8530</v>
      </c>
      <c r="FN366" s="39">
        <v>4600</v>
      </c>
      <c r="FO366" s="39">
        <v>2470</v>
      </c>
      <c r="FP366" s="39">
        <v>1910</v>
      </c>
      <c r="FQ366" s="39">
        <v>90</v>
      </c>
      <c r="FR366" s="39" t="s">
        <v>334</v>
      </c>
      <c r="FS366" s="39">
        <v>52620</v>
      </c>
      <c r="FT366" s="39">
        <v>9000</v>
      </c>
      <c r="FU366" s="39">
        <v>12660</v>
      </c>
      <c r="FV366" s="39">
        <v>13540</v>
      </c>
      <c r="FW366" s="39">
        <v>8590</v>
      </c>
      <c r="FX366" s="39">
        <v>4600</v>
      </c>
      <c r="FY366" s="39">
        <v>2470</v>
      </c>
      <c r="FZ366" s="39">
        <v>1920</v>
      </c>
      <c r="GA366" s="39">
        <v>80</v>
      </c>
      <c r="GB366" s="39" t="s">
        <v>334</v>
      </c>
      <c r="GC366" s="39">
        <v>52870</v>
      </c>
      <c r="GD366" s="39">
        <v>9130</v>
      </c>
      <c r="GE366" s="39">
        <v>12700</v>
      </c>
      <c r="GF366" s="39">
        <v>13550</v>
      </c>
      <c r="GG366" s="39">
        <v>8640</v>
      </c>
      <c r="GH366" s="39">
        <v>4610</v>
      </c>
      <c r="GI366" s="39">
        <v>2480</v>
      </c>
      <c r="GJ366" s="39">
        <v>1930</v>
      </c>
      <c r="GK366" s="39">
        <v>90</v>
      </c>
      <c r="GL366" s="39" t="s">
        <v>334</v>
      </c>
      <c r="GM366" s="39">
        <v>53110</v>
      </c>
      <c r="GN366" s="39">
        <v>9200</v>
      </c>
      <c r="GO366" s="39">
        <v>12740</v>
      </c>
      <c r="GP366" s="39">
        <v>13550</v>
      </c>
      <c r="GQ366" s="39">
        <v>8660</v>
      </c>
      <c r="GR366" s="39">
        <v>4610</v>
      </c>
      <c r="GS366" s="39">
        <v>2480</v>
      </c>
      <c r="GT366" s="39">
        <v>1940</v>
      </c>
      <c r="GU366" s="39">
        <v>90</v>
      </c>
      <c r="GV366" s="39" t="s">
        <v>334</v>
      </c>
      <c r="GW366" s="39">
        <v>53260</v>
      </c>
      <c r="GX366" s="39">
        <v>9310</v>
      </c>
      <c r="GY366" s="39">
        <v>12840</v>
      </c>
      <c r="GZ366" s="39">
        <v>13530</v>
      </c>
      <c r="HA366" s="39">
        <v>8670</v>
      </c>
      <c r="HB366" s="39">
        <v>4630</v>
      </c>
      <c r="HC366" s="39">
        <v>2490</v>
      </c>
      <c r="HD366" s="39">
        <v>1940</v>
      </c>
      <c r="HE366" s="39">
        <v>90</v>
      </c>
      <c r="HF366" s="39" t="s">
        <v>334</v>
      </c>
      <c r="HG366" s="39">
        <v>53490</v>
      </c>
      <c r="HH366" s="39">
        <v>9380</v>
      </c>
      <c r="HI366" s="39">
        <v>12970</v>
      </c>
      <c r="HJ366" s="39">
        <v>13560</v>
      </c>
      <c r="HK366" s="39">
        <v>8710</v>
      </c>
      <c r="HL366" s="39">
        <v>4720</v>
      </c>
      <c r="HM366" s="39">
        <v>2520</v>
      </c>
      <c r="HN366" s="39">
        <v>1950</v>
      </c>
      <c r="HO366" s="39">
        <v>90</v>
      </c>
      <c r="HP366" s="39" t="s">
        <v>334</v>
      </c>
      <c r="HQ366" s="39">
        <v>53900</v>
      </c>
      <c r="HR366" s="39">
        <v>9470</v>
      </c>
      <c r="HS366" s="39">
        <v>13030</v>
      </c>
      <c r="HT366" s="39">
        <v>13630</v>
      </c>
      <c r="HU366" s="39">
        <v>8770</v>
      </c>
      <c r="HV366" s="39">
        <v>4800</v>
      </c>
      <c r="HW366" s="39">
        <v>2550</v>
      </c>
      <c r="HX366" s="39">
        <v>1970</v>
      </c>
      <c r="HY366" s="39">
        <v>100</v>
      </c>
      <c r="HZ366" s="39" t="s">
        <v>334</v>
      </c>
      <c r="IA366" s="39">
        <v>54310</v>
      </c>
      <c r="IB366" s="39">
        <v>9530</v>
      </c>
      <c r="IC366" s="39">
        <v>13060</v>
      </c>
      <c r="ID366" s="39">
        <v>13710</v>
      </c>
      <c r="IE366" s="39">
        <v>8830</v>
      </c>
      <c r="IF366" s="39">
        <v>4900</v>
      </c>
      <c r="IG366" s="39">
        <v>2550</v>
      </c>
      <c r="IH366" s="39">
        <v>1990</v>
      </c>
      <c r="II366" s="39">
        <v>100</v>
      </c>
      <c r="IJ366" s="39" t="s">
        <v>334</v>
      </c>
      <c r="IK366" s="39">
        <v>54670</v>
      </c>
      <c r="IL366" s="39">
        <v>9570</v>
      </c>
      <c r="IM366" s="39">
        <v>13110</v>
      </c>
      <c r="IN366" s="39">
        <v>13820</v>
      </c>
      <c r="IO366" s="39">
        <v>8970</v>
      </c>
      <c r="IP366" s="39">
        <v>4960</v>
      </c>
      <c r="IQ366" s="39">
        <v>2600</v>
      </c>
      <c r="IR366" s="39">
        <v>2030</v>
      </c>
      <c r="IS366" s="39">
        <v>110</v>
      </c>
      <c r="IT366" s="39" t="s">
        <v>334</v>
      </c>
      <c r="IU366" s="39">
        <v>55160</v>
      </c>
      <c r="IV366" s="39">
        <v>9720</v>
      </c>
      <c r="IW366" s="39">
        <v>13200</v>
      </c>
      <c r="IX366" s="39">
        <v>13860</v>
      </c>
      <c r="IY366" s="39">
        <v>9030</v>
      </c>
      <c r="IZ366" s="39">
        <v>5000</v>
      </c>
      <c r="JA366" s="39">
        <v>2660</v>
      </c>
      <c r="JB366" s="39">
        <v>2060</v>
      </c>
      <c r="JC366" s="39">
        <v>130</v>
      </c>
      <c r="JD366" s="39" t="s">
        <v>334</v>
      </c>
      <c r="JE366" s="39">
        <v>55640</v>
      </c>
      <c r="JF366" s="39">
        <v>9800</v>
      </c>
      <c r="JG366" s="39">
        <v>13270</v>
      </c>
      <c r="JH366" s="39">
        <v>13940</v>
      </c>
      <c r="JI366" s="39">
        <v>9210</v>
      </c>
      <c r="JJ366" s="39">
        <v>5070</v>
      </c>
      <c r="JK366" s="39">
        <v>2680</v>
      </c>
      <c r="JL366" s="39">
        <v>2060</v>
      </c>
      <c r="JM366" s="39">
        <v>130</v>
      </c>
      <c r="JN366" s="39" t="s">
        <v>334</v>
      </c>
      <c r="JO366" s="39">
        <v>56150</v>
      </c>
      <c r="JP366" s="39">
        <v>9830</v>
      </c>
      <c r="JQ366" s="39">
        <v>13340</v>
      </c>
      <c r="JR366" s="39">
        <v>14030</v>
      </c>
      <c r="JS366" s="39">
        <v>9320</v>
      </c>
      <c r="JT366" s="39">
        <v>5160</v>
      </c>
      <c r="JU366" s="39">
        <v>2680</v>
      </c>
      <c r="JV366" s="39">
        <v>2110</v>
      </c>
      <c r="JW366" s="39">
        <v>130</v>
      </c>
      <c r="JX366" s="39" t="s">
        <v>334</v>
      </c>
      <c r="JY366" s="39">
        <v>56600</v>
      </c>
      <c r="JZ366" s="39">
        <v>9820</v>
      </c>
      <c r="KA366" s="39">
        <v>13340</v>
      </c>
      <c r="KB366" s="39">
        <v>14020</v>
      </c>
      <c r="KC366" s="39">
        <v>9340</v>
      </c>
      <c r="KD366" s="39">
        <v>5190</v>
      </c>
      <c r="KE366" s="39">
        <v>2720</v>
      </c>
      <c r="KF366" s="39">
        <v>2110</v>
      </c>
      <c r="KG366" s="39">
        <v>140</v>
      </c>
      <c r="KH366" s="39" t="s">
        <v>334</v>
      </c>
      <c r="KI366" s="39">
        <v>56670</v>
      </c>
      <c r="KJ366" s="39">
        <v>9880</v>
      </c>
      <c r="KK366" s="39">
        <v>13390</v>
      </c>
      <c r="KL366" s="39">
        <v>14060</v>
      </c>
      <c r="KM366" s="39">
        <v>9390</v>
      </c>
      <c r="KN366" s="39">
        <v>5220</v>
      </c>
      <c r="KO366" s="39">
        <v>2750</v>
      </c>
      <c r="KP366" s="39">
        <v>2140</v>
      </c>
      <c r="KQ366" s="39">
        <v>140</v>
      </c>
      <c r="KR366" s="39" t="s">
        <v>334</v>
      </c>
      <c r="KS366" s="39">
        <v>56970</v>
      </c>
      <c r="KT366" s="39">
        <v>9870</v>
      </c>
      <c r="KU366" s="39">
        <v>13440</v>
      </c>
      <c r="KV366" s="39">
        <v>14080</v>
      </c>
      <c r="KW366" s="39">
        <v>9390</v>
      </c>
      <c r="KX366" s="39">
        <v>5240</v>
      </c>
      <c r="KY366" s="39">
        <v>2770</v>
      </c>
      <c r="KZ366" s="39">
        <v>2180</v>
      </c>
      <c r="LA366" s="39">
        <v>150</v>
      </c>
      <c r="LB366" s="39" t="s">
        <v>334</v>
      </c>
      <c r="LC366" s="39">
        <v>57110</v>
      </c>
      <c r="LD366" t="str">
        <f>INDEX(Lookup!$F$2:$F$375, MATCH(D366,Lookup!$A$2:$A$375,0))</f>
        <v>:</v>
      </c>
    </row>
    <row r="367" spans="2:316" ht="15" customHeight="1" x14ac:dyDescent="0.25">
      <c r="B367" s="1" t="s">
        <v>342</v>
      </c>
      <c r="C367" s="42">
        <v>1610</v>
      </c>
      <c r="D367" s="42" t="s">
        <v>1061</v>
      </c>
      <c r="E367" s="37" t="s">
        <v>1062</v>
      </c>
      <c r="F367" s="38">
        <v>2470</v>
      </c>
      <c r="G367" s="38">
        <v>3600</v>
      </c>
      <c r="H367" s="38">
        <v>8570</v>
      </c>
      <c r="I367" s="38">
        <v>5450</v>
      </c>
      <c r="J367" s="38">
        <v>5380</v>
      </c>
      <c r="K367" s="38">
        <v>3760</v>
      </c>
      <c r="L367" s="38">
        <v>4210</v>
      </c>
      <c r="M367" s="38">
        <v>650</v>
      </c>
      <c r="N367" s="38" t="s">
        <v>334</v>
      </c>
      <c r="O367" s="39">
        <v>34090</v>
      </c>
      <c r="P367" s="39">
        <v>2550</v>
      </c>
      <c r="Q367" s="39">
        <v>3760</v>
      </c>
      <c r="R367" s="39">
        <v>8730</v>
      </c>
      <c r="S367" s="39">
        <v>5630</v>
      </c>
      <c r="T367" s="39">
        <v>5330</v>
      </c>
      <c r="U367" s="39">
        <v>3760</v>
      </c>
      <c r="V367" s="39">
        <v>4030</v>
      </c>
      <c r="W367" s="39">
        <v>630</v>
      </c>
      <c r="X367" s="39" t="s">
        <v>334</v>
      </c>
      <c r="Y367" s="39">
        <v>34410</v>
      </c>
      <c r="Z367" s="39">
        <v>2810</v>
      </c>
      <c r="AA367" s="39">
        <v>4010</v>
      </c>
      <c r="AB367" s="39">
        <v>9090</v>
      </c>
      <c r="AC367" s="39">
        <v>5870</v>
      </c>
      <c r="AD367" s="39">
        <v>5240</v>
      </c>
      <c r="AE367" s="39">
        <v>3630</v>
      </c>
      <c r="AF367" s="39">
        <v>3590</v>
      </c>
      <c r="AG367" s="39">
        <v>570</v>
      </c>
      <c r="AH367" s="39" t="s">
        <v>334</v>
      </c>
      <c r="AI367" s="39">
        <v>34800</v>
      </c>
      <c r="AJ367" s="39">
        <v>2860</v>
      </c>
      <c r="AK367" s="39">
        <v>4080</v>
      </c>
      <c r="AL367" s="39">
        <v>9310</v>
      </c>
      <c r="AM367" s="39">
        <v>5930</v>
      </c>
      <c r="AN367" s="39">
        <v>5250</v>
      </c>
      <c r="AO367" s="39">
        <v>3660</v>
      </c>
      <c r="AP367" s="39">
        <v>3570</v>
      </c>
      <c r="AQ367" s="39">
        <v>560</v>
      </c>
      <c r="AR367" s="39" t="s">
        <v>334</v>
      </c>
      <c r="AS367" s="39">
        <v>35230</v>
      </c>
      <c r="AT367" s="39">
        <v>2880</v>
      </c>
      <c r="AU367" s="39">
        <v>4140</v>
      </c>
      <c r="AV367" s="39">
        <v>9350</v>
      </c>
      <c r="AW367" s="39">
        <v>5920</v>
      </c>
      <c r="AX367" s="39">
        <v>5340</v>
      </c>
      <c r="AY367" s="39">
        <v>3700</v>
      </c>
      <c r="AZ367" s="39">
        <v>3680</v>
      </c>
      <c r="BA367" s="39">
        <v>560</v>
      </c>
      <c r="BB367" s="39" t="s">
        <v>334</v>
      </c>
      <c r="BC367" s="39">
        <v>35560</v>
      </c>
      <c r="BD367" s="39">
        <v>2850</v>
      </c>
      <c r="BE367" s="39">
        <v>4160</v>
      </c>
      <c r="BF367" s="39">
        <v>9410</v>
      </c>
      <c r="BG367" s="39">
        <v>5950</v>
      </c>
      <c r="BH367" s="39">
        <v>5360</v>
      </c>
      <c r="BI367" s="39">
        <v>3750</v>
      </c>
      <c r="BJ367" s="39">
        <v>3730</v>
      </c>
      <c r="BK367" s="39">
        <v>570</v>
      </c>
      <c r="BL367" s="39" t="s">
        <v>334</v>
      </c>
      <c r="BM367" s="39">
        <v>35770</v>
      </c>
      <c r="BN367" s="39">
        <v>2870</v>
      </c>
      <c r="BO367" s="39">
        <v>4210</v>
      </c>
      <c r="BP367" s="39">
        <v>9530</v>
      </c>
      <c r="BQ367" s="39">
        <v>5960</v>
      </c>
      <c r="BR367" s="39">
        <v>5390</v>
      </c>
      <c r="BS367" s="39">
        <v>3810</v>
      </c>
      <c r="BT367" s="39">
        <v>3810</v>
      </c>
      <c r="BU367" s="39">
        <v>570</v>
      </c>
      <c r="BV367" s="39" t="s">
        <v>334</v>
      </c>
      <c r="BW367" s="39">
        <v>36170</v>
      </c>
      <c r="BX367" s="39">
        <v>2850</v>
      </c>
      <c r="BY367" s="39">
        <v>4250</v>
      </c>
      <c r="BZ367" s="39">
        <v>9600</v>
      </c>
      <c r="CA367" s="39">
        <v>5980</v>
      </c>
      <c r="CB367" s="39">
        <v>5410</v>
      </c>
      <c r="CC367" s="39">
        <v>3860</v>
      </c>
      <c r="CD367" s="39">
        <v>3880</v>
      </c>
      <c r="CE367" s="39">
        <v>580</v>
      </c>
      <c r="CF367" s="39" t="s">
        <v>334</v>
      </c>
      <c r="CG367" s="39">
        <v>36400</v>
      </c>
      <c r="CH367" s="39">
        <v>2870</v>
      </c>
      <c r="CI367" s="39">
        <v>4290</v>
      </c>
      <c r="CJ367" s="39">
        <v>9670</v>
      </c>
      <c r="CK367" s="39">
        <v>6050</v>
      </c>
      <c r="CL367" s="39">
        <v>5440</v>
      </c>
      <c r="CM367" s="39">
        <v>3900</v>
      </c>
      <c r="CN367" s="39">
        <v>3910</v>
      </c>
      <c r="CO367" s="39">
        <v>580</v>
      </c>
      <c r="CP367" s="39" t="s">
        <v>334</v>
      </c>
      <c r="CQ367" s="39">
        <v>36700</v>
      </c>
      <c r="CR367" s="39">
        <v>2890</v>
      </c>
      <c r="CS367" s="39">
        <v>4340</v>
      </c>
      <c r="CT367" s="39">
        <v>9710</v>
      </c>
      <c r="CU367" s="39">
        <v>6120</v>
      </c>
      <c r="CV367" s="39">
        <v>5480</v>
      </c>
      <c r="CW367" s="39">
        <v>3960</v>
      </c>
      <c r="CX367" s="39">
        <v>3950</v>
      </c>
      <c r="CY367" s="39">
        <v>590</v>
      </c>
      <c r="CZ367" s="39" t="s">
        <v>334</v>
      </c>
      <c r="DA367" s="39">
        <v>37040</v>
      </c>
      <c r="DB367" s="39">
        <v>2930</v>
      </c>
      <c r="DC367" s="39">
        <v>4390</v>
      </c>
      <c r="DD367" s="39">
        <v>9700</v>
      </c>
      <c r="DE367" s="39">
        <v>6130</v>
      </c>
      <c r="DF367" s="39">
        <v>5470</v>
      </c>
      <c r="DG367" s="39">
        <v>4010</v>
      </c>
      <c r="DH367" s="39">
        <v>3970</v>
      </c>
      <c r="DI367" s="39">
        <v>610</v>
      </c>
      <c r="DJ367" s="39" t="s">
        <v>334</v>
      </c>
      <c r="DK367" s="39">
        <v>37200</v>
      </c>
      <c r="DL367" s="39">
        <v>3030</v>
      </c>
      <c r="DM367" s="39">
        <v>4440</v>
      </c>
      <c r="DN367" s="39">
        <v>9760</v>
      </c>
      <c r="DO367" s="39">
        <v>6180</v>
      </c>
      <c r="DP367" s="39">
        <v>5490</v>
      </c>
      <c r="DQ367" s="39">
        <v>4030</v>
      </c>
      <c r="DR367" s="39">
        <v>3990</v>
      </c>
      <c r="DS367" s="39">
        <v>610</v>
      </c>
      <c r="DT367" s="39" t="s">
        <v>334</v>
      </c>
      <c r="DU367" s="39">
        <v>37520</v>
      </c>
      <c r="DV367" s="39">
        <v>3070</v>
      </c>
      <c r="DW367" s="39">
        <v>4490</v>
      </c>
      <c r="DX367" s="39">
        <v>9780</v>
      </c>
      <c r="DY367" s="39">
        <v>6190</v>
      </c>
      <c r="DZ367" s="39">
        <v>5500</v>
      </c>
      <c r="EA367" s="39">
        <v>4070</v>
      </c>
      <c r="EB367" s="39">
        <v>4000</v>
      </c>
      <c r="EC367" s="39">
        <v>610</v>
      </c>
      <c r="ED367" s="39" t="s">
        <v>334</v>
      </c>
      <c r="EE367" s="39">
        <v>37730</v>
      </c>
      <c r="EF367" s="39">
        <v>3110</v>
      </c>
      <c r="EG367" s="39">
        <v>4540</v>
      </c>
      <c r="EH367" s="39">
        <v>9840</v>
      </c>
      <c r="EI367" s="39">
        <v>6250</v>
      </c>
      <c r="EJ367" s="39">
        <v>5510</v>
      </c>
      <c r="EK367" s="39">
        <v>4110</v>
      </c>
      <c r="EL367" s="39">
        <v>4030</v>
      </c>
      <c r="EM367" s="39">
        <v>610</v>
      </c>
      <c r="EN367" s="39" t="s">
        <v>334</v>
      </c>
      <c r="EO367" s="39">
        <v>38010</v>
      </c>
      <c r="EP367" s="39">
        <v>3200</v>
      </c>
      <c r="EQ367" s="39">
        <v>4600</v>
      </c>
      <c r="ER367" s="39">
        <v>9910</v>
      </c>
      <c r="ES367" s="39">
        <v>6310</v>
      </c>
      <c r="ET367" s="39">
        <v>5570</v>
      </c>
      <c r="EU367" s="39">
        <v>4150</v>
      </c>
      <c r="EV367" s="39">
        <v>4050</v>
      </c>
      <c r="EW367" s="39">
        <v>620</v>
      </c>
      <c r="EX367" s="39" t="s">
        <v>334</v>
      </c>
      <c r="EY367" s="39">
        <v>38410</v>
      </c>
      <c r="EZ367" s="39">
        <v>3260</v>
      </c>
      <c r="FA367" s="39">
        <v>4650</v>
      </c>
      <c r="FB367" s="39">
        <v>9940</v>
      </c>
      <c r="FC367" s="39">
        <v>6360</v>
      </c>
      <c r="FD367" s="39">
        <v>5570</v>
      </c>
      <c r="FE367" s="39">
        <v>4170</v>
      </c>
      <c r="FF367" s="39">
        <v>4070</v>
      </c>
      <c r="FG367" s="39">
        <v>620</v>
      </c>
      <c r="FH367" s="39" t="s">
        <v>334</v>
      </c>
      <c r="FI367" s="39">
        <v>38630</v>
      </c>
      <c r="FJ367" s="39">
        <v>3310</v>
      </c>
      <c r="FK367" s="39">
        <v>4660</v>
      </c>
      <c r="FL367" s="39">
        <v>10020</v>
      </c>
      <c r="FM367" s="39">
        <v>6400</v>
      </c>
      <c r="FN367" s="39">
        <v>5600</v>
      </c>
      <c r="FO367" s="39">
        <v>4190</v>
      </c>
      <c r="FP367" s="39">
        <v>4090</v>
      </c>
      <c r="FQ367" s="39">
        <v>640</v>
      </c>
      <c r="FR367" s="39" t="s">
        <v>334</v>
      </c>
      <c r="FS367" s="39">
        <v>38900</v>
      </c>
      <c r="FT367" s="39">
        <v>3350</v>
      </c>
      <c r="FU367" s="39">
        <v>4680</v>
      </c>
      <c r="FV367" s="39">
        <v>10060</v>
      </c>
      <c r="FW367" s="39">
        <v>6440</v>
      </c>
      <c r="FX367" s="39">
        <v>5650</v>
      </c>
      <c r="FY367" s="39">
        <v>4210</v>
      </c>
      <c r="FZ367" s="39">
        <v>4130</v>
      </c>
      <c r="GA367" s="39">
        <v>650</v>
      </c>
      <c r="GB367" s="39" t="s">
        <v>334</v>
      </c>
      <c r="GC367" s="39">
        <v>39150</v>
      </c>
      <c r="GD367" s="39">
        <v>3370</v>
      </c>
      <c r="GE367" s="39">
        <v>4720</v>
      </c>
      <c r="GF367" s="39">
        <v>10080</v>
      </c>
      <c r="GG367" s="39">
        <v>6490</v>
      </c>
      <c r="GH367" s="39">
        <v>5660</v>
      </c>
      <c r="GI367" s="39">
        <v>4230</v>
      </c>
      <c r="GJ367" s="39">
        <v>4160</v>
      </c>
      <c r="GK367" s="39">
        <v>660</v>
      </c>
      <c r="GL367" s="39" t="s">
        <v>334</v>
      </c>
      <c r="GM367" s="39">
        <v>39360</v>
      </c>
      <c r="GN367" s="39">
        <v>3390</v>
      </c>
      <c r="GO367" s="39">
        <v>4800</v>
      </c>
      <c r="GP367" s="39">
        <v>10130</v>
      </c>
      <c r="GQ367" s="39">
        <v>6600</v>
      </c>
      <c r="GR367" s="39">
        <v>5700</v>
      </c>
      <c r="GS367" s="39">
        <v>4250</v>
      </c>
      <c r="GT367" s="39">
        <v>4190</v>
      </c>
      <c r="GU367" s="39">
        <v>670</v>
      </c>
      <c r="GV367" s="39" t="s">
        <v>334</v>
      </c>
      <c r="GW367" s="39">
        <v>39730</v>
      </c>
      <c r="GX367" s="39">
        <v>3420</v>
      </c>
      <c r="GY367" s="39">
        <v>4900</v>
      </c>
      <c r="GZ367" s="39">
        <v>10260</v>
      </c>
      <c r="HA367" s="39">
        <v>6690</v>
      </c>
      <c r="HB367" s="39">
        <v>5750</v>
      </c>
      <c r="HC367" s="39">
        <v>4270</v>
      </c>
      <c r="HD367" s="39">
        <v>4220</v>
      </c>
      <c r="HE367" s="39">
        <v>670</v>
      </c>
      <c r="HF367" s="39" t="s">
        <v>334</v>
      </c>
      <c r="HG367" s="39">
        <v>40180</v>
      </c>
      <c r="HH367" s="39">
        <v>3430</v>
      </c>
      <c r="HI367" s="39">
        <v>4990</v>
      </c>
      <c r="HJ367" s="39">
        <v>10260</v>
      </c>
      <c r="HK367" s="39">
        <v>6790</v>
      </c>
      <c r="HL367" s="39">
        <v>5780</v>
      </c>
      <c r="HM367" s="39">
        <v>4310</v>
      </c>
      <c r="HN367" s="39">
        <v>4250</v>
      </c>
      <c r="HO367" s="39">
        <v>680</v>
      </c>
      <c r="HP367" s="39" t="s">
        <v>334</v>
      </c>
      <c r="HQ367" s="39">
        <v>40480</v>
      </c>
      <c r="HR367" s="39">
        <v>3450</v>
      </c>
      <c r="HS367" s="39">
        <v>5030</v>
      </c>
      <c r="HT367" s="39">
        <v>10410</v>
      </c>
      <c r="HU367" s="39">
        <v>6920</v>
      </c>
      <c r="HV367" s="39">
        <v>5920</v>
      </c>
      <c r="HW367" s="39">
        <v>4440</v>
      </c>
      <c r="HX367" s="39">
        <v>4280</v>
      </c>
      <c r="HY367" s="39">
        <v>690</v>
      </c>
      <c r="HZ367" s="39" t="s">
        <v>334</v>
      </c>
      <c r="IA367" s="39">
        <v>41130</v>
      </c>
      <c r="IB367" s="39">
        <v>3480</v>
      </c>
      <c r="IC367" s="39">
        <v>5040</v>
      </c>
      <c r="ID367" s="39">
        <v>10520</v>
      </c>
      <c r="IE367" s="39">
        <v>7020</v>
      </c>
      <c r="IF367" s="39">
        <v>6050</v>
      </c>
      <c r="IG367" s="39">
        <v>4500</v>
      </c>
      <c r="IH367" s="39">
        <v>4330</v>
      </c>
      <c r="II367" s="39">
        <v>690</v>
      </c>
      <c r="IJ367" s="39" t="s">
        <v>334</v>
      </c>
      <c r="IK367" s="39">
        <v>41620</v>
      </c>
      <c r="IL367" s="39">
        <v>3540</v>
      </c>
      <c r="IM367" s="39">
        <v>5110</v>
      </c>
      <c r="IN367" s="39">
        <v>10730</v>
      </c>
      <c r="IO367" s="39">
        <v>7120</v>
      </c>
      <c r="IP367" s="39">
        <v>6230</v>
      </c>
      <c r="IQ367" s="39">
        <v>4650</v>
      </c>
      <c r="IR367" s="39">
        <v>4430</v>
      </c>
      <c r="IS367" s="39">
        <v>690</v>
      </c>
      <c r="IT367" s="39" t="s">
        <v>334</v>
      </c>
      <c r="IU367" s="39">
        <v>42490</v>
      </c>
      <c r="IV367" s="39">
        <v>3600</v>
      </c>
      <c r="IW367" s="39">
        <v>5210</v>
      </c>
      <c r="IX367" s="39">
        <v>10940</v>
      </c>
      <c r="IY367" s="39">
        <v>7310</v>
      </c>
      <c r="IZ367" s="39">
        <v>6400</v>
      </c>
      <c r="JA367" s="39">
        <v>4770</v>
      </c>
      <c r="JB367" s="39">
        <v>4520</v>
      </c>
      <c r="JC367" s="39">
        <v>700</v>
      </c>
      <c r="JD367" s="39" t="s">
        <v>334</v>
      </c>
      <c r="JE367" s="39">
        <v>43460</v>
      </c>
      <c r="JF367" s="39">
        <v>3650</v>
      </c>
      <c r="JG367" s="39">
        <v>5270</v>
      </c>
      <c r="JH367" s="39">
        <v>11130</v>
      </c>
      <c r="JI367" s="39">
        <v>7440</v>
      </c>
      <c r="JJ367" s="39">
        <v>6470</v>
      </c>
      <c r="JK367" s="39">
        <v>4860</v>
      </c>
      <c r="JL367" s="39">
        <v>4550</v>
      </c>
      <c r="JM367" s="39">
        <v>710</v>
      </c>
      <c r="JN367" s="39" t="s">
        <v>334</v>
      </c>
      <c r="JO367" s="39">
        <v>44080</v>
      </c>
      <c r="JP367" s="39">
        <v>3660</v>
      </c>
      <c r="JQ367" s="39">
        <v>5320</v>
      </c>
      <c r="JR367" s="39">
        <v>11230</v>
      </c>
      <c r="JS367" s="39">
        <v>7530</v>
      </c>
      <c r="JT367" s="39">
        <v>6540</v>
      </c>
      <c r="JU367" s="39">
        <v>4920</v>
      </c>
      <c r="JV367" s="39">
        <v>4600</v>
      </c>
      <c r="JW367" s="39">
        <v>730</v>
      </c>
      <c r="JX367" s="39" t="s">
        <v>334</v>
      </c>
      <c r="JY367" s="39">
        <v>44530</v>
      </c>
      <c r="JZ367" s="39">
        <v>3690</v>
      </c>
      <c r="KA367" s="39">
        <v>5350</v>
      </c>
      <c r="KB367" s="39">
        <v>11290</v>
      </c>
      <c r="KC367" s="39">
        <v>7550</v>
      </c>
      <c r="KD367" s="39">
        <v>6540</v>
      </c>
      <c r="KE367" s="39">
        <v>4960</v>
      </c>
      <c r="KF367" s="39">
        <v>4640</v>
      </c>
      <c r="KG367" s="39">
        <v>730</v>
      </c>
      <c r="KH367" s="39" t="s">
        <v>334</v>
      </c>
      <c r="KI367" s="39">
        <v>44760</v>
      </c>
      <c r="KJ367" s="39">
        <v>3660</v>
      </c>
      <c r="KK367" s="39">
        <v>5330</v>
      </c>
      <c r="KL367" s="39">
        <v>11360</v>
      </c>
      <c r="KM367" s="39">
        <v>7610</v>
      </c>
      <c r="KN367" s="39">
        <v>6580</v>
      </c>
      <c r="KO367" s="39">
        <v>5030</v>
      </c>
      <c r="KP367" s="39">
        <v>4690</v>
      </c>
      <c r="KQ367" s="39">
        <v>740</v>
      </c>
      <c r="KR367" s="39" t="s">
        <v>334</v>
      </c>
      <c r="KS367" s="39">
        <v>44990</v>
      </c>
      <c r="KT367" s="39">
        <v>3680</v>
      </c>
      <c r="KU367" s="39">
        <v>5360</v>
      </c>
      <c r="KV367" s="39">
        <v>11400</v>
      </c>
      <c r="KW367" s="39">
        <v>7640</v>
      </c>
      <c r="KX367" s="39">
        <v>6670</v>
      </c>
      <c r="KY367" s="39">
        <v>5130</v>
      </c>
      <c r="KZ367" s="39">
        <v>4810</v>
      </c>
      <c r="LA367" s="39">
        <v>750</v>
      </c>
      <c r="LB367" s="39" t="s">
        <v>334</v>
      </c>
      <c r="LC367" s="39">
        <v>45450</v>
      </c>
      <c r="LD367" t="str">
        <f>INDEX(Lookup!$F$2:$F$375, MATCH(D367,Lookup!$A$2:$A$375,0))</f>
        <v>:</v>
      </c>
    </row>
    <row r="368" spans="2:316" ht="15" customHeight="1" x14ac:dyDescent="0.25">
      <c r="B368" s="1" t="s">
        <v>342</v>
      </c>
      <c r="C368" s="42">
        <v>1615</v>
      </c>
      <c r="D368" s="42" t="s">
        <v>1063</v>
      </c>
      <c r="E368" s="37" t="s">
        <v>1064</v>
      </c>
      <c r="F368" s="38">
        <v>5320</v>
      </c>
      <c r="G368" s="38">
        <v>7640</v>
      </c>
      <c r="H368" s="38">
        <v>7160</v>
      </c>
      <c r="I368" s="38">
        <v>4640</v>
      </c>
      <c r="J368" s="38">
        <v>3290</v>
      </c>
      <c r="K368" s="38">
        <v>2000</v>
      </c>
      <c r="L368" s="38">
        <v>1300</v>
      </c>
      <c r="M368" s="38">
        <v>110</v>
      </c>
      <c r="N368" s="38" t="s">
        <v>334</v>
      </c>
      <c r="O368" s="39">
        <v>31460</v>
      </c>
      <c r="P368" s="39">
        <v>5420</v>
      </c>
      <c r="Q368" s="39">
        <v>7920</v>
      </c>
      <c r="R368" s="39">
        <v>7300</v>
      </c>
      <c r="S368" s="39">
        <v>4730</v>
      </c>
      <c r="T368" s="39">
        <v>3260</v>
      </c>
      <c r="U368" s="39">
        <v>1940</v>
      </c>
      <c r="V368" s="39">
        <v>1250</v>
      </c>
      <c r="W368" s="39">
        <v>100</v>
      </c>
      <c r="X368" s="39" t="s">
        <v>334</v>
      </c>
      <c r="Y368" s="39">
        <v>31930</v>
      </c>
      <c r="Z368" s="39">
        <v>5580</v>
      </c>
      <c r="AA368" s="39">
        <v>8200</v>
      </c>
      <c r="AB368" s="39">
        <v>7420</v>
      </c>
      <c r="AC368" s="39">
        <v>4830</v>
      </c>
      <c r="AD368" s="39">
        <v>3330</v>
      </c>
      <c r="AE368" s="39">
        <v>1730</v>
      </c>
      <c r="AF368" s="39">
        <v>970</v>
      </c>
      <c r="AG368" s="39">
        <v>80</v>
      </c>
      <c r="AH368" s="39" t="s">
        <v>334</v>
      </c>
      <c r="AI368" s="39">
        <v>32150</v>
      </c>
      <c r="AJ368" s="39">
        <v>5630</v>
      </c>
      <c r="AK368" s="39">
        <v>8330</v>
      </c>
      <c r="AL368" s="39">
        <v>7560</v>
      </c>
      <c r="AM368" s="39">
        <v>4900</v>
      </c>
      <c r="AN368" s="39">
        <v>3340</v>
      </c>
      <c r="AO368" s="39">
        <v>1700</v>
      </c>
      <c r="AP368" s="39">
        <v>940</v>
      </c>
      <c r="AQ368" s="39">
        <v>70</v>
      </c>
      <c r="AR368" s="39" t="s">
        <v>334</v>
      </c>
      <c r="AS368" s="39">
        <v>32490</v>
      </c>
      <c r="AT368" s="39">
        <v>5660</v>
      </c>
      <c r="AU368" s="39">
        <v>8360</v>
      </c>
      <c r="AV368" s="39">
        <v>7590</v>
      </c>
      <c r="AW368" s="39">
        <v>4960</v>
      </c>
      <c r="AX368" s="39">
        <v>3380</v>
      </c>
      <c r="AY368" s="39">
        <v>1710</v>
      </c>
      <c r="AZ368" s="39">
        <v>930</v>
      </c>
      <c r="BA368" s="39">
        <v>70</v>
      </c>
      <c r="BB368" s="39" t="s">
        <v>334</v>
      </c>
      <c r="BC368" s="39">
        <v>32640</v>
      </c>
      <c r="BD368" s="39">
        <v>5770</v>
      </c>
      <c r="BE368" s="39">
        <v>8430</v>
      </c>
      <c r="BF368" s="39">
        <v>7670</v>
      </c>
      <c r="BG368" s="39">
        <v>5040</v>
      </c>
      <c r="BH368" s="39">
        <v>3470</v>
      </c>
      <c r="BI368" s="39">
        <v>1730</v>
      </c>
      <c r="BJ368" s="39">
        <v>930</v>
      </c>
      <c r="BK368" s="39">
        <v>70</v>
      </c>
      <c r="BL368" s="39" t="s">
        <v>334</v>
      </c>
      <c r="BM368" s="39">
        <v>33110</v>
      </c>
      <c r="BN368" s="39">
        <v>5770</v>
      </c>
      <c r="BO368" s="39">
        <v>8490</v>
      </c>
      <c r="BP368" s="39">
        <v>7750</v>
      </c>
      <c r="BQ368" s="39">
        <v>5110</v>
      </c>
      <c r="BR368" s="39">
        <v>3550</v>
      </c>
      <c r="BS368" s="39">
        <v>1740</v>
      </c>
      <c r="BT368" s="39">
        <v>930</v>
      </c>
      <c r="BU368" s="39">
        <v>70</v>
      </c>
      <c r="BV368" s="39" t="s">
        <v>334</v>
      </c>
      <c r="BW368" s="39">
        <v>33410</v>
      </c>
      <c r="BX368" s="39">
        <v>5840</v>
      </c>
      <c r="BY368" s="39">
        <v>8540</v>
      </c>
      <c r="BZ368" s="39">
        <v>7800</v>
      </c>
      <c r="CA368" s="39">
        <v>5140</v>
      </c>
      <c r="CB368" s="39">
        <v>3600</v>
      </c>
      <c r="CC368" s="39">
        <v>1760</v>
      </c>
      <c r="CD368" s="39">
        <v>930</v>
      </c>
      <c r="CE368" s="39">
        <v>70</v>
      </c>
      <c r="CF368" s="39" t="s">
        <v>334</v>
      </c>
      <c r="CG368" s="39">
        <v>33680</v>
      </c>
      <c r="CH368" s="39">
        <v>5830</v>
      </c>
      <c r="CI368" s="39">
        <v>8590</v>
      </c>
      <c r="CJ368" s="39">
        <v>7820</v>
      </c>
      <c r="CK368" s="39">
        <v>5140</v>
      </c>
      <c r="CL368" s="39">
        <v>3630</v>
      </c>
      <c r="CM368" s="39">
        <v>1780</v>
      </c>
      <c r="CN368" s="39">
        <v>930</v>
      </c>
      <c r="CO368" s="39">
        <v>70</v>
      </c>
      <c r="CP368" s="39" t="s">
        <v>334</v>
      </c>
      <c r="CQ368" s="39">
        <v>33800</v>
      </c>
      <c r="CR368" s="39">
        <v>5850</v>
      </c>
      <c r="CS368" s="39">
        <v>8630</v>
      </c>
      <c r="CT368" s="39">
        <v>7830</v>
      </c>
      <c r="CU368" s="39">
        <v>5160</v>
      </c>
      <c r="CV368" s="39">
        <v>3650</v>
      </c>
      <c r="CW368" s="39">
        <v>1800</v>
      </c>
      <c r="CX368" s="39">
        <v>930</v>
      </c>
      <c r="CY368" s="39">
        <v>70</v>
      </c>
      <c r="CZ368" s="39" t="s">
        <v>334</v>
      </c>
      <c r="DA368" s="39">
        <v>33930</v>
      </c>
      <c r="DB368" s="39">
        <v>5870</v>
      </c>
      <c r="DC368" s="39">
        <v>8690</v>
      </c>
      <c r="DD368" s="39">
        <v>7840</v>
      </c>
      <c r="DE368" s="39">
        <v>5190</v>
      </c>
      <c r="DF368" s="39">
        <v>3670</v>
      </c>
      <c r="DG368" s="39">
        <v>1810</v>
      </c>
      <c r="DH368" s="39">
        <v>930</v>
      </c>
      <c r="DI368" s="39">
        <v>70</v>
      </c>
      <c r="DJ368" s="39" t="s">
        <v>334</v>
      </c>
      <c r="DK368" s="39">
        <v>34080</v>
      </c>
      <c r="DL368" s="39">
        <v>5960</v>
      </c>
      <c r="DM368" s="39">
        <v>8750</v>
      </c>
      <c r="DN368" s="39">
        <v>7860</v>
      </c>
      <c r="DO368" s="39">
        <v>5200</v>
      </c>
      <c r="DP368" s="39">
        <v>3690</v>
      </c>
      <c r="DQ368" s="39">
        <v>1820</v>
      </c>
      <c r="DR368" s="39">
        <v>930</v>
      </c>
      <c r="DS368" s="39">
        <v>70</v>
      </c>
      <c r="DT368" s="39" t="s">
        <v>334</v>
      </c>
      <c r="DU368" s="39">
        <v>34270</v>
      </c>
      <c r="DV368" s="39">
        <v>6030</v>
      </c>
      <c r="DW368" s="39">
        <v>8840</v>
      </c>
      <c r="DX368" s="39">
        <v>7880</v>
      </c>
      <c r="DY368" s="39">
        <v>5230</v>
      </c>
      <c r="DZ368" s="39">
        <v>3710</v>
      </c>
      <c r="EA368" s="39">
        <v>1820</v>
      </c>
      <c r="EB368" s="39">
        <v>950</v>
      </c>
      <c r="EC368" s="39">
        <v>70</v>
      </c>
      <c r="ED368" s="39" t="s">
        <v>334</v>
      </c>
      <c r="EE368" s="39">
        <v>34530</v>
      </c>
      <c r="EF368" s="39">
        <v>6110</v>
      </c>
      <c r="EG368" s="39">
        <v>8900</v>
      </c>
      <c r="EH368" s="39">
        <v>7920</v>
      </c>
      <c r="EI368" s="39">
        <v>5240</v>
      </c>
      <c r="EJ368" s="39">
        <v>3760</v>
      </c>
      <c r="EK368" s="39">
        <v>1840</v>
      </c>
      <c r="EL368" s="39">
        <v>960</v>
      </c>
      <c r="EM368" s="39">
        <v>70</v>
      </c>
      <c r="EN368" s="39" t="s">
        <v>334</v>
      </c>
      <c r="EO368" s="39">
        <v>34790</v>
      </c>
      <c r="EP368" s="39">
        <v>6200</v>
      </c>
      <c r="EQ368" s="39">
        <v>8960</v>
      </c>
      <c r="ER368" s="39">
        <v>7950</v>
      </c>
      <c r="ES368" s="39">
        <v>5260</v>
      </c>
      <c r="ET368" s="39">
        <v>3770</v>
      </c>
      <c r="EU368" s="39">
        <v>1870</v>
      </c>
      <c r="EV368" s="39">
        <v>970</v>
      </c>
      <c r="EW368" s="39">
        <v>70</v>
      </c>
      <c r="EX368" s="39" t="s">
        <v>334</v>
      </c>
      <c r="EY368" s="39">
        <v>35050</v>
      </c>
      <c r="EZ368" s="39">
        <v>6250</v>
      </c>
      <c r="FA368" s="39">
        <v>9100</v>
      </c>
      <c r="FB368" s="39">
        <v>7990</v>
      </c>
      <c r="FC368" s="39">
        <v>5300</v>
      </c>
      <c r="FD368" s="39">
        <v>3800</v>
      </c>
      <c r="FE368" s="39">
        <v>1870</v>
      </c>
      <c r="FF368" s="39">
        <v>970</v>
      </c>
      <c r="FG368" s="39">
        <v>70</v>
      </c>
      <c r="FH368" s="39" t="s">
        <v>334</v>
      </c>
      <c r="FI368" s="39">
        <v>35340</v>
      </c>
      <c r="FJ368" s="39">
        <v>6430</v>
      </c>
      <c r="FK368" s="39">
        <v>9170</v>
      </c>
      <c r="FL368" s="39">
        <v>8020</v>
      </c>
      <c r="FM368" s="39">
        <v>5350</v>
      </c>
      <c r="FN368" s="39">
        <v>3820</v>
      </c>
      <c r="FO368" s="39">
        <v>1870</v>
      </c>
      <c r="FP368" s="39">
        <v>960</v>
      </c>
      <c r="FQ368" s="39">
        <v>70</v>
      </c>
      <c r="FR368" s="39" t="s">
        <v>334</v>
      </c>
      <c r="FS368" s="39">
        <v>35700</v>
      </c>
      <c r="FT368" s="39">
        <v>6480</v>
      </c>
      <c r="FU368" s="39">
        <v>9200</v>
      </c>
      <c r="FV368" s="39">
        <v>8040</v>
      </c>
      <c r="FW368" s="39">
        <v>5360</v>
      </c>
      <c r="FX368" s="39">
        <v>3850</v>
      </c>
      <c r="FY368" s="39">
        <v>1880</v>
      </c>
      <c r="FZ368" s="39">
        <v>960</v>
      </c>
      <c r="GA368" s="39">
        <v>70</v>
      </c>
      <c r="GB368" s="39" t="s">
        <v>334</v>
      </c>
      <c r="GC368" s="39">
        <v>35840</v>
      </c>
      <c r="GD368" s="39">
        <v>6540</v>
      </c>
      <c r="GE368" s="39">
        <v>9260</v>
      </c>
      <c r="GF368" s="39">
        <v>8050</v>
      </c>
      <c r="GG368" s="39">
        <v>5400</v>
      </c>
      <c r="GH368" s="39">
        <v>3890</v>
      </c>
      <c r="GI368" s="39">
        <v>1890</v>
      </c>
      <c r="GJ368" s="39">
        <v>950</v>
      </c>
      <c r="GK368" s="39">
        <v>70</v>
      </c>
      <c r="GL368" s="39" t="s">
        <v>334</v>
      </c>
      <c r="GM368" s="39">
        <v>36060</v>
      </c>
      <c r="GN368" s="39">
        <v>6550</v>
      </c>
      <c r="GO368" s="39">
        <v>9360</v>
      </c>
      <c r="GP368" s="39">
        <v>8100</v>
      </c>
      <c r="GQ368" s="39">
        <v>5430</v>
      </c>
      <c r="GR368" s="39">
        <v>3920</v>
      </c>
      <c r="GS368" s="39">
        <v>1900</v>
      </c>
      <c r="GT368" s="39">
        <v>960</v>
      </c>
      <c r="GU368" s="39">
        <v>70</v>
      </c>
      <c r="GV368" s="39" t="s">
        <v>334</v>
      </c>
      <c r="GW368" s="39">
        <v>36280</v>
      </c>
      <c r="GX368" s="39">
        <v>6620</v>
      </c>
      <c r="GY368" s="39">
        <v>9500</v>
      </c>
      <c r="GZ368" s="39">
        <v>8160</v>
      </c>
      <c r="HA368" s="39">
        <v>5470</v>
      </c>
      <c r="HB368" s="39">
        <v>3960</v>
      </c>
      <c r="HC368" s="39">
        <v>1910</v>
      </c>
      <c r="HD368" s="39">
        <v>960</v>
      </c>
      <c r="HE368" s="39">
        <v>70</v>
      </c>
      <c r="HF368" s="39" t="s">
        <v>334</v>
      </c>
      <c r="HG368" s="39">
        <v>36640</v>
      </c>
      <c r="HH368" s="39">
        <v>6650</v>
      </c>
      <c r="HI368" s="39">
        <v>9580</v>
      </c>
      <c r="HJ368" s="39">
        <v>8240</v>
      </c>
      <c r="HK368" s="39">
        <v>5510</v>
      </c>
      <c r="HL368" s="39">
        <v>3990</v>
      </c>
      <c r="HM368" s="39">
        <v>1930</v>
      </c>
      <c r="HN368" s="39">
        <v>960</v>
      </c>
      <c r="HO368" s="39">
        <v>70</v>
      </c>
      <c r="HP368" s="39" t="s">
        <v>334</v>
      </c>
      <c r="HQ368" s="39">
        <v>36920</v>
      </c>
      <c r="HR368" s="39">
        <v>6710</v>
      </c>
      <c r="HS368" s="39">
        <v>9680</v>
      </c>
      <c r="HT368" s="39">
        <v>8350</v>
      </c>
      <c r="HU368" s="39">
        <v>5550</v>
      </c>
      <c r="HV368" s="39">
        <v>4040</v>
      </c>
      <c r="HW368" s="39">
        <v>1940</v>
      </c>
      <c r="HX368" s="39">
        <v>960</v>
      </c>
      <c r="HY368" s="39">
        <v>70</v>
      </c>
      <c r="HZ368" s="39" t="s">
        <v>334</v>
      </c>
      <c r="IA368" s="39">
        <v>37300</v>
      </c>
      <c r="IB368" s="39">
        <v>6790</v>
      </c>
      <c r="IC368" s="39">
        <v>9760</v>
      </c>
      <c r="ID368" s="39">
        <v>8460</v>
      </c>
      <c r="IE368" s="39">
        <v>5610</v>
      </c>
      <c r="IF368" s="39">
        <v>4080</v>
      </c>
      <c r="IG368" s="39">
        <v>1950</v>
      </c>
      <c r="IH368" s="39">
        <v>970</v>
      </c>
      <c r="II368" s="39">
        <v>70</v>
      </c>
      <c r="IJ368" s="39" t="s">
        <v>334</v>
      </c>
      <c r="IK368" s="39">
        <v>37690</v>
      </c>
      <c r="IL368" s="39">
        <v>6850</v>
      </c>
      <c r="IM368" s="39">
        <v>9810</v>
      </c>
      <c r="IN368" s="39">
        <v>8490</v>
      </c>
      <c r="IO368" s="39">
        <v>5640</v>
      </c>
      <c r="IP368" s="39">
        <v>4150</v>
      </c>
      <c r="IQ368" s="39">
        <v>1980</v>
      </c>
      <c r="IR368" s="39">
        <v>980</v>
      </c>
      <c r="IS368" s="39">
        <v>80</v>
      </c>
      <c r="IT368" s="39" t="s">
        <v>334</v>
      </c>
      <c r="IU368" s="39">
        <v>37980</v>
      </c>
      <c r="IV368" s="39">
        <v>6890</v>
      </c>
      <c r="IW368" s="39">
        <v>9910</v>
      </c>
      <c r="IX368" s="39">
        <v>8520</v>
      </c>
      <c r="IY368" s="39">
        <v>5690</v>
      </c>
      <c r="IZ368" s="39">
        <v>4210</v>
      </c>
      <c r="JA368" s="39">
        <v>1990</v>
      </c>
      <c r="JB368" s="39">
        <v>990</v>
      </c>
      <c r="JC368" s="39">
        <v>80</v>
      </c>
      <c r="JD368" s="39" t="s">
        <v>334</v>
      </c>
      <c r="JE368" s="39">
        <v>38270</v>
      </c>
      <c r="JF368" s="39">
        <v>6900</v>
      </c>
      <c r="JG368" s="39">
        <v>9960</v>
      </c>
      <c r="JH368" s="39">
        <v>8560</v>
      </c>
      <c r="JI368" s="39">
        <v>5730</v>
      </c>
      <c r="JJ368" s="39">
        <v>4250</v>
      </c>
      <c r="JK368" s="39">
        <v>2000</v>
      </c>
      <c r="JL368" s="39">
        <v>1000</v>
      </c>
      <c r="JM368" s="39">
        <v>80</v>
      </c>
      <c r="JN368" s="39" t="s">
        <v>334</v>
      </c>
      <c r="JO368" s="39">
        <v>38480</v>
      </c>
      <c r="JP368" s="39">
        <v>6950</v>
      </c>
      <c r="JQ368" s="39">
        <v>10010</v>
      </c>
      <c r="JR368" s="39">
        <v>8630</v>
      </c>
      <c r="JS368" s="39">
        <v>5800</v>
      </c>
      <c r="JT368" s="39">
        <v>4330</v>
      </c>
      <c r="JU368" s="39">
        <v>2050</v>
      </c>
      <c r="JV368" s="39">
        <v>1000</v>
      </c>
      <c r="JW368" s="39">
        <v>70</v>
      </c>
      <c r="JX368" s="39" t="s">
        <v>334</v>
      </c>
      <c r="JY368" s="39">
        <v>38840</v>
      </c>
      <c r="JZ368" s="39">
        <v>6950</v>
      </c>
      <c r="KA368" s="39">
        <v>10050</v>
      </c>
      <c r="KB368" s="39">
        <v>8700</v>
      </c>
      <c r="KC368" s="39">
        <v>5870</v>
      </c>
      <c r="KD368" s="39">
        <v>4390</v>
      </c>
      <c r="KE368" s="39">
        <v>2090</v>
      </c>
      <c r="KF368" s="39">
        <v>1010</v>
      </c>
      <c r="KG368" s="39">
        <v>70</v>
      </c>
      <c r="KH368" s="39" t="s">
        <v>334</v>
      </c>
      <c r="KI368" s="39">
        <v>39140</v>
      </c>
      <c r="KJ368" s="39">
        <v>7010</v>
      </c>
      <c r="KK368" s="39">
        <v>10140</v>
      </c>
      <c r="KL368" s="39">
        <v>8860</v>
      </c>
      <c r="KM368" s="39">
        <v>5910</v>
      </c>
      <c r="KN368" s="39">
        <v>4470</v>
      </c>
      <c r="KO368" s="39">
        <v>2130</v>
      </c>
      <c r="KP368" s="39">
        <v>1020</v>
      </c>
      <c r="KQ368" s="39">
        <v>80</v>
      </c>
      <c r="KR368" s="39" t="s">
        <v>334</v>
      </c>
      <c r="KS368" s="39">
        <v>39610</v>
      </c>
      <c r="KT368" s="39">
        <v>7040</v>
      </c>
      <c r="KU368" s="39">
        <v>10270</v>
      </c>
      <c r="KV368" s="39">
        <v>9020</v>
      </c>
      <c r="KW368" s="39">
        <v>6030</v>
      </c>
      <c r="KX368" s="39">
        <v>4560</v>
      </c>
      <c r="KY368" s="39">
        <v>2140</v>
      </c>
      <c r="KZ368" s="39">
        <v>1040</v>
      </c>
      <c r="LA368" s="39">
        <v>80</v>
      </c>
      <c r="LB368" s="39" t="s">
        <v>334</v>
      </c>
      <c r="LC368" s="39">
        <v>40180</v>
      </c>
      <c r="LD368" t="str">
        <f>INDEX(Lookup!$F$2:$F$375, MATCH(D368,Lookup!$A$2:$A$375,0))</f>
        <v>:</v>
      </c>
    </row>
    <row r="369" spans="2:316" ht="15" customHeight="1" x14ac:dyDescent="0.25">
      <c r="B369" s="1" t="s">
        <v>342</v>
      </c>
      <c r="C369" s="40">
        <v>1620</v>
      </c>
      <c r="D369" s="40" t="s">
        <v>1065</v>
      </c>
      <c r="E369" s="37" t="s">
        <v>1066</v>
      </c>
      <c r="F369" s="38">
        <v>14260</v>
      </c>
      <c r="G369" s="38">
        <v>11300</v>
      </c>
      <c r="H369" s="38">
        <v>10430</v>
      </c>
      <c r="I369" s="38">
        <v>4020</v>
      </c>
      <c r="J369" s="38">
        <v>2140</v>
      </c>
      <c r="K369" s="38">
        <v>510</v>
      </c>
      <c r="L369" s="38">
        <v>180</v>
      </c>
      <c r="M369" s="38">
        <v>10</v>
      </c>
      <c r="N369" s="38" t="s">
        <v>334</v>
      </c>
      <c r="O369" s="39">
        <v>42840</v>
      </c>
      <c r="P369" s="39">
        <v>14300</v>
      </c>
      <c r="Q369" s="39">
        <v>11540</v>
      </c>
      <c r="R369" s="39">
        <v>10520</v>
      </c>
      <c r="S369" s="39">
        <v>4130</v>
      </c>
      <c r="T369" s="39">
        <v>2160</v>
      </c>
      <c r="U369" s="39">
        <v>480</v>
      </c>
      <c r="V369" s="39">
        <v>180</v>
      </c>
      <c r="W369" s="39">
        <v>10</v>
      </c>
      <c r="X369" s="39" t="s">
        <v>334</v>
      </c>
      <c r="Y369" s="39">
        <v>43310</v>
      </c>
      <c r="Z369" s="39">
        <v>14320</v>
      </c>
      <c r="AA369" s="39">
        <v>11750</v>
      </c>
      <c r="AB369" s="39">
        <v>10610</v>
      </c>
      <c r="AC369" s="39">
        <v>4300</v>
      </c>
      <c r="AD369" s="39">
        <v>2240</v>
      </c>
      <c r="AE369" s="39">
        <v>480</v>
      </c>
      <c r="AF369" s="39">
        <v>170</v>
      </c>
      <c r="AG369" s="39">
        <v>10</v>
      </c>
      <c r="AH369" s="39" t="s">
        <v>334</v>
      </c>
      <c r="AI369" s="39">
        <v>43880</v>
      </c>
      <c r="AJ369" s="39">
        <v>14480</v>
      </c>
      <c r="AK369" s="39">
        <v>11880</v>
      </c>
      <c r="AL369" s="39">
        <v>10650</v>
      </c>
      <c r="AM369" s="39">
        <v>4350</v>
      </c>
      <c r="AN369" s="39">
        <v>2260</v>
      </c>
      <c r="AO369" s="39">
        <v>520</v>
      </c>
      <c r="AP369" s="39">
        <v>160</v>
      </c>
      <c r="AQ369" s="39">
        <v>10</v>
      </c>
      <c r="AR369" s="39" t="s">
        <v>334</v>
      </c>
      <c r="AS369" s="39">
        <v>44300</v>
      </c>
      <c r="AT369" s="39">
        <v>14560</v>
      </c>
      <c r="AU369" s="39">
        <v>11980</v>
      </c>
      <c r="AV369" s="39">
        <v>10690</v>
      </c>
      <c r="AW369" s="39">
        <v>4460</v>
      </c>
      <c r="AX369" s="39">
        <v>2310</v>
      </c>
      <c r="AY369" s="39">
        <v>540</v>
      </c>
      <c r="AZ369" s="39">
        <v>160</v>
      </c>
      <c r="BA369" s="39">
        <v>10</v>
      </c>
      <c r="BB369" s="39" t="s">
        <v>334</v>
      </c>
      <c r="BC369" s="39">
        <v>44700</v>
      </c>
      <c r="BD369" s="39">
        <v>14620</v>
      </c>
      <c r="BE369" s="39">
        <v>12130</v>
      </c>
      <c r="BF369" s="39">
        <v>10810</v>
      </c>
      <c r="BG369" s="39">
        <v>4620</v>
      </c>
      <c r="BH369" s="39">
        <v>2510</v>
      </c>
      <c r="BI369" s="39">
        <v>600</v>
      </c>
      <c r="BJ369" s="39">
        <v>160</v>
      </c>
      <c r="BK369" s="39">
        <v>10</v>
      </c>
      <c r="BL369" s="39" t="s">
        <v>334</v>
      </c>
      <c r="BM369" s="39">
        <v>45450</v>
      </c>
      <c r="BN369" s="39">
        <v>14580</v>
      </c>
      <c r="BO369" s="39">
        <v>12240</v>
      </c>
      <c r="BP369" s="39">
        <v>10880</v>
      </c>
      <c r="BQ369" s="39">
        <v>4760</v>
      </c>
      <c r="BR369" s="39">
        <v>2740</v>
      </c>
      <c r="BS369" s="39">
        <v>660</v>
      </c>
      <c r="BT369" s="39">
        <v>150</v>
      </c>
      <c r="BU369" s="39">
        <v>10</v>
      </c>
      <c r="BV369" s="39" t="s">
        <v>334</v>
      </c>
      <c r="BW369" s="39">
        <v>46020</v>
      </c>
      <c r="BX369" s="39">
        <v>14580</v>
      </c>
      <c r="BY369" s="39">
        <v>12400</v>
      </c>
      <c r="BZ369" s="39">
        <v>10990</v>
      </c>
      <c r="CA369" s="39">
        <v>4810</v>
      </c>
      <c r="CB369" s="39">
        <v>2840</v>
      </c>
      <c r="CC369" s="39">
        <v>670</v>
      </c>
      <c r="CD369" s="39">
        <v>160</v>
      </c>
      <c r="CE369" s="39">
        <v>10</v>
      </c>
      <c r="CF369" s="39" t="s">
        <v>334</v>
      </c>
      <c r="CG369" s="39">
        <v>46450</v>
      </c>
      <c r="CH369" s="39">
        <v>14590</v>
      </c>
      <c r="CI369" s="39">
        <v>12480</v>
      </c>
      <c r="CJ369" s="39">
        <v>11030</v>
      </c>
      <c r="CK369" s="39">
        <v>4820</v>
      </c>
      <c r="CL369" s="39">
        <v>2900</v>
      </c>
      <c r="CM369" s="39">
        <v>700</v>
      </c>
      <c r="CN369" s="39">
        <v>160</v>
      </c>
      <c r="CO369" s="39">
        <v>10</v>
      </c>
      <c r="CP369" s="39" t="s">
        <v>334</v>
      </c>
      <c r="CQ369" s="39">
        <v>46680</v>
      </c>
      <c r="CR369" s="39">
        <v>14600</v>
      </c>
      <c r="CS369" s="39">
        <v>12600</v>
      </c>
      <c r="CT369" s="39">
        <v>11140</v>
      </c>
      <c r="CU369" s="39">
        <v>4850</v>
      </c>
      <c r="CV369" s="39">
        <v>2920</v>
      </c>
      <c r="CW369" s="39">
        <v>720</v>
      </c>
      <c r="CX369" s="39">
        <v>170</v>
      </c>
      <c r="CY369" s="39">
        <v>10</v>
      </c>
      <c r="CZ369" s="39" t="s">
        <v>334</v>
      </c>
      <c r="DA369" s="39">
        <v>47000</v>
      </c>
      <c r="DB369" s="39">
        <v>14700</v>
      </c>
      <c r="DC369" s="39">
        <v>12800</v>
      </c>
      <c r="DD369" s="39">
        <v>11240</v>
      </c>
      <c r="DE369" s="39">
        <v>4900</v>
      </c>
      <c r="DF369" s="39">
        <v>2970</v>
      </c>
      <c r="DG369" s="39">
        <v>760</v>
      </c>
      <c r="DH369" s="39">
        <v>190</v>
      </c>
      <c r="DI369" s="39" t="s">
        <v>390</v>
      </c>
      <c r="DJ369" s="39" t="s">
        <v>334</v>
      </c>
      <c r="DK369" s="39">
        <v>47580</v>
      </c>
      <c r="DL369" s="39">
        <v>14830</v>
      </c>
      <c r="DM369" s="39">
        <v>12990</v>
      </c>
      <c r="DN369" s="39">
        <v>11360</v>
      </c>
      <c r="DO369" s="39">
        <v>4970</v>
      </c>
      <c r="DP369" s="39">
        <v>3020</v>
      </c>
      <c r="DQ369" s="39">
        <v>770</v>
      </c>
      <c r="DR369" s="39">
        <v>190</v>
      </c>
      <c r="DS369" s="39">
        <v>10</v>
      </c>
      <c r="DT369" s="39" t="s">
        <v>334</v>
      </c>
      <c r="DU369" s="39">
        <v>48140</v>
      </c>
      <c r="DV369" s="39">
        <v>14950</v>
      </c>
      <c r="DW369" s="39">
        <v>13180</v>
      </c>
      <c r="DX369" s="39">
        <v>11470</v>
      </c>
      <c r="DY369" s="39">
        <v>5020</v>
      </c>
      <c r="DZ369" s="39">
        <v>3050</v>
      </c>
      <c r="EA369" s="39">
        <v>770</v>
      </c>
      <c r="EB369" s="39">
        <v>190</v>
      </c>
      <c r="EC369" s="39">
        <v>10</v>
      </c>
      <c r="ED369" s="39" t="s">
        <v>334</v>
      </c>
      <c r="EE369" s="39">
        <v>48630</v>
      </c>
      <c r="EF369" s="39">
        <v>15150</v>
      </c>
      <c r="EG369" s="39">
        <v>13460</v>
      </c>
      <c r="EH369" s="39">
        <v>11650</v>
      </c>
      <c r="EI369" s="39">
        <v>5050</v>
      </c>
      <c r="EJ369" s="39">
        <v>3150</v>
      </c>
      <c r="EK369" s="39">
        <v>790</v>
      </c>
      <c r="EL369" s="39">
        <v>190</v>
      </c>
      <c r="EM369" s="39">
        <v>10</v>
      </c>
      <c r="EN369" s="39" t="s">
        <v>334</v>
      </c>
      <c r="EO369" s="39">
        <v>49450</v>
      </c>
      <c r="EP369" s="39">
        <v>15320</v>
      </c>
      <c r="EQ369" s="39">
        <v>13820</v>
      </c>
      <c r="ER369" s="39">
        <v>11930</v>
      </c>
      <c r="ES369" s="39">
        <v>5170</v>
      </c>
      <c r="ET369" s="39">
        <v>3230</v>
      </c>
      <c r="EU369" s="39">
        <v>810</v>
      </c>
      <c r="EV369" s="39">
        <v>190</v>
      </c>
      <c r="EW369" s="39">
        <v>10</v>
      </c>
      <c r="EX369" s="39" t="s">
        <v>334</v>
      </c>
      <c r="EY369" s="39">
        <v>50470</v>
      </c>
      <c r="EZ369" s="39">
        <v>15570</v>
      </c>
      <c r="FA369" s="39">
        <v>14120</v>
      </c>
      <c r="FB369" s="39">
        <v>12120</v>
      </c>
      <c r="FC369" s="39">
        <v>5260</v>
      </c>
      <c r="FD369" s="39">
        <v>3290</v>
      </c>
      <c r="FE369" s="39">
        <v>820</v>
      </c>
      <c r="FF369" s="39">
        <v>180</v>
      </c>
      <c r="FG369" s="39">
        <v>10</v>
      </c>
      <c r="FH369" s="39" t="s">
        <v>334</v>
      </c>
      <c r="FI369" s="39">
        <v>51360</v>
      </c>
      <c r="FJ369" s="39">
        <v>15740</v>
      </c>
      <c r="FK369" s="39">
        <v>14490</v>
      </c>
      <c r="FL369" s="39">
        <v>12300</v>
      </c>
      <c r="FM369" s="39">
        <v>5310</v>
      </c>
      <c r="FN369" s="39">
        <v>3320</v>
      </c>
      <c r="FO369" s="39">
        <v>820</v>
      </c>
      <c r="FP369" s="39">
        <v>180</v>
      </c>
      <c r="FQ369" s="39">
        <v>10</v>
      </c>
      <c r="FR369" s="39" t="s">
        <v>334</v>
      </c>
      <c r="FS369" s="39">
        <v>52160</v>
      </c>
      <c r="FT369" s="39">
        <v>15820</v>
      </c>
      <c r="FU369" s="39">
        <v>14630</v>
      </c>
      <c r="FV369" s="39">
        <v>12400</v>
      </c>
      <c r="FW369" s="39">
        <v>5380</v>
      </c>
      <c r="FX369" s="39">
        <v>3330</v>
      </c>
      <c r="FY369" s="39">
        <v>820</v>
      </c>
      <c r="FZ369" s="39">
        <v>180</v>
      </c>
      <c r="GA369" s="39">
        <v>10</v>
      </c>
      <c r="GB369" s="39" t="s">
        <v>334</v>
      </c>
      <c r="GC369" s="39">
        <v>52570</v>
      </c>
      <c r="GD369" s="39">
        <v>16080</v>
      </c>
      <c r="GE369" s="39">
        <v>14900</v>
      </c>
      <c r="GF369" s="39">
        <v>12620</v>
      </c>
      <c r="GG369" s="39">
        <v>5430</v>
      </c>
      <c r="GH369" s="39">
        <v>3400</v>
      </c>
      <c r="GI369" s="39">
        <v>820</v>
      </c>
      <c r="GJ369" s="39">
        <v>180</v>
      </c>
      <c r="GK369" s="39">
        <v>10</v>
      </c>
      <c r="GL369" s="39" t="s">
        <v>334</v>
      </c>
      <c r="GM369" s="39">
        <v>53430</v>
      </c>
      <c r="GN369" s="39">
        <v>16180</v>
      </c>
      <c r="GO369" s="39">
        <v>15170</v>
      </c>
      <c r="GP369" s="39">
        <v>12770</v>
      </c>
      <c r="GQ369" s="39">
        <v>5500</v>
      </c>
      <c r="GR369" s="39">
        <v>3420</v>
      </c>
      <c r="GS369" s="39">
        <v>810</v>
      </c>
      <c r="GT369" s="39">
        <v>180</v>
      </c>
      <c r="GU369" s="39">
        <v>10</v>
      </c>
      <c r="GV369" s="39" t="s">
        <v>334</v>
      </c>
      <c r="GW369" s="39">
        <v>54040</v>
      </c>
      <c r="GX369" s="39">
        <v>16250</v>
      </c>
      <c r="GY369" s="39">
        <v>15360</v>
      </c>
      <c r="GZ369" s="39">
        <v>12880</v>
      </c>
      <c r="HA369" s="39">
        <v>5580</v>
      </c>
      <c r="HB369" s="39">
        <v>3460</v>
      </c>
      <c r="HC369" s="39">
        <v>830</v>
      </c>
      <c r="HD369" s="39">
        <v>180</v>
      </c>
      <c r="HE369" s="39">
        <v>10</v>
      </c>
      <c r="HF369" s="39" t="s">
        <v>334</v>
      </c>
      <c r="HG369" s="39">
        <v>54540</v>
      </c>
      <c r="HH369" s="39">
        <v>16310</v>
      </c>
      <c r="HI369" s="39">
        <v>15510</v>
      </c>
      <c r="HJ369" s="39">
        <v>13040</v>
      </c>
      <c r="HK369" s="39">
        <v>5620</v>
      </c>
      <c r="HL369" s="39">
        <v>3510</v>
      </c>
      <c r="HM369" s="39">
        <v>830</v>
      </c>
      <c r="HN369" s="39">
        <v>170</v>
      </c>
      <c r="HO369" s="39">
        <v>10</v>
      </c>
      <c r="HP369" s="39" t="s">
        <v>334</v>
      </c>
      <c r="HQ369" s="39">
        <v>55000</v>
      </c>
      <c r="HR369" s="39">
        <v>16490</v>
      </c>
      <c r="HS369" s="39">
        <v>15700</v>
      </c>
      <c r="HT369" s="39">
        <v>13240</v>
      </c>
      <c r="HU369" s="39">
        <v>5680</v>
      </c>
      <c r="HV369" s="39">
        <v>3550</v>
      </c>
      <c r="HW369" s="39">
        <v>830</v>
      </c>
      <c r="HX369" s="39">
        <v>170</v>
      </c>
      <c r="HY369" s="39">
        <v>10</v>
      </c>
      <c r="HZ369" s="39" t="s">
        <v>334</v>
      </c>
      <c r="IA369" s="39">
        <v>55670</v>
      </c>
      <c r="IB369" s="39">
        <v>16580</v>
      </c>
      <c r="IC369" s="39">
        <v>15860</v>
      </c>
      <c r="ID369" s="39">
        <v>13370</v>
      </c>
      <c r="IE369" s="39">
        <v>5720</v>
      </c>
      <c r="IF369" s="39">
        <v>3580</v>
      </c>
      <c r="IG369" s="39">
        <v>830</v>
      </c>
      <c r="IH369" s="39">
        <v>170</v>
      </c>
      <c r="II369" s="39">
        <v>10</v>
      </c>
      <c r="IJ369" s="39" t="s">
        <v>334</v>
      </c>
      <c r="IK369" s="39">
        <v>56120</v>
      </c>
      <c r="IL369" s="39">
        <v>16670</v>
      </c>
      <c r="IM369" s="39">
        <v>15990</v>
      </c>
      <c r="IN369" s="39">
        <v>13540</v>
      </c>
      <c r="IO369" s="39">
        <v>5760</v>
      </c>
      <c r="IP369" s="39">
        <v>3610</v>
      </c>
      <c r="IQ369" s="39">
        <v>840</v>
      </c>
      <c r="IR369" s="39">
        <v>180</v>
      </c>
      <c r="IS369" s="39">
        <v>10</v>
      </c>
      <c r="IT369" s="39" t="s">
        <v>334</v>
      </c>
      <c r="IU369" s="39">
        <v>56590</v>
      </c>
      <c r="IV369" s="39">
        <v>16750</v>
      </c>
      <c r="IW369" s="39">
        <v>16060</v>
      </c>
      <c r="IX369" s="39">
        <v>13580</v>
      </c>
      <c r="IY369" s="39">
        <v>5790</v>
      </c>
      <c r="IZ369" s="39">
        <v>3610</v>
      </c>
      <c r="JA369" s="39">
        <v>850</v>
      </c>
      <c r="JB369" s="39">
        <v>180</v>
      </c>
      <c r="JC369" s="39">
        <v>10</v>
      </c>
      <c r="JD369" s="39" t="s">
        <v>334</v>
      </c>
      <c r="JE369" s="39">
        <v>56830</v>
      </c>
      <c r="JF369" s="39">
        <v>16930</v>
      </c>
      <c r="JG369" s="39">
        <v>16200</v>
      </c>
      <c r="JH369" s="39">
        <v>13690</v>
      </c>
      <c r="JI369" s="39">
        <v>5830</v>
      </c>
      <c r="JJ369" s="39">
        <v>3640</v>
      </c>
      <c r="JK369" s="39">
        <v>860</v>
      </c>
      <c r="JL369" s="39">
        <v>180</v>
      </c>
      <c r="JM369" s="39">
        <v>10</v>
      </c>
      <c r="JN369" s="39" t="s">
        <v>334</v>
      </c>
      <c r="JO369" s="39">
        <v>57320</v>
      </c>
      <c r="JP369" s="39">
        <v>17030</v>
      </c>
      <c r="JQ369" s="39">
        <v>16390</v>
      </c>
      <c r="JR369" s="39">
        <v>13790</v>
      </c>
      <c r="JS369" s="39">
        <v>5870</v>
      </c>
      <c r="JT369" s="39">
        <v>3690</v>
      </c>
      <c r="JU369" s="39">
        <v>880</v>
      </c>
      <c r="JV369" s="39">
        <v>180</v>
      </c>
      <c r="JW369" s="39">
        <v>10</v>
      </c>
      <c r="JX369" s="39" t="s">
        <v>334</v>
      </c>
      <c r="JY369" s="39">
        <v>57840</v>
      </c>
      <c r="JZ369" s="39">
        <v>17210</v>
      </c>
      <c r="KA369" s="39">
        <v>16550</v>
      </c>
      <c r="KB369" s="39">
        <v>13900</v>
      </c>
      <c r="KC369" s="39">
        <v>5920</v>
      </c>
      <c r="KD369" s="39">
        <v>3710</v>
      </c>
      <c r="KE369" s="39">
        <v>890</v>
      </c>
      <c r="KF369" s="39">
        <v>180</v>
      </c>
      <c r="KG369" s="39">
        <v>10</v>
      </c>
      <c r="KH369" s="39" t="s">
        <v>334</v>
      </c>
      <c r="KI369" s="39">
        <v>58360</v>
      </c>
      <c r="KJ369" s="39">
        <v>17270</v>
      </c>
      <c r="KK369" s="39">
        <v>16670</v>
      </c>
      <c r="KL369" s="39">
        <v>13990</v>
      </c>
      <c r="KM369" s="39">
        <v>5950</v>
      </c>
      <c r="KN369" s="39">
        <v>3750</v>
      </c>
      <c r="KO369" s="39">
        <v>890</v>
      </c>
      <c r="KP369" s="39">
        <v>180</v>
      </c>
      <c r="KQ369" s="39">
        <v>10</v>
      </c>
      <c r="KR369" s="39" t="s">
        <v>334</v>
      </c>
      <c r="KS369" s="39">
        <v>58720</v>
      </c>
      <c r="KT369" s="39">
        <v>17380</v>
      </c>
      <c r="KU369" s="39">
        <v>16800</v>
      </c>
      <c r="KV369" s="39">
        <v>14130</v>
      </c>
      <c r="KW369" s="39">
        <v>6020</v>
      </c>
      <c r="KX369" s="39">
        <v>3820</v>
      </c>
      <c r="KY369" s="39">
        <v>910</v>
      </c>
      <c r="KZ369" s="39">
        <v>180</v>
      </c>
      <c r="LA369" s="39">
        <v>10</v>
      </c>
      <c r="LB369" s="39" t="s">
        <v>334</v>
      </c>
      <c r="LC369" s="39">
        <v>59230</v>
      </c>
      <c r="LD369" t="str">
        <f>INDEX(Lookup!$F$2:$F$375, MATCH(D369,Lookup!$A$2:$A$375,0))</f>
        <v>:</v>
      </c>
    </row>
    <row r="370" spans="2:316" ht="15" customHeight="1" x14ac:dyDescent="0.25">
      <c r="B370" s="1" t="s">
        <v>342</v>
      </c>
      <c r="C370" s="42">
        <v>1625</v>
      </c>
      <c r="D370" s="42" t="s">
        <v>1067</v>
      </c>
      <c r="E370" s="37" t="s">
        <v>1068</v>
      </c>
      <c r="F370" s="38">
        <v>5760</v>
      </c>
      <c r="G370" s="38">
        <v>9420</v>
      </c>
      <c r="H370" s="38">
        <v>10000</v>
      </c>
      <c r="I370" s="38">
        <v>6580</v>
      </c>
      <c r="J370" s="38">
        <v>4980</v>
      </c>
      <c r="K370" s="38">
        <v>3590</v>
      </c>
      <c r="L370" s="38">
        <v>2970</v>
      </c>
      <c r="M370" s="38">
        <v>310</v>
      </c>
      <c r="N370" s="38" t="s">
        <v>334</v>
      </c>
      <c r="O370" s="39">
        <v>43600</v>
      </c>
      <c r="P370" s="39">
        <v>5890</v>
      </c>
      <c r="Q370" s="39">
        <v>9590</v>
      </c>
      <c r="R370" s="39">
        <v>10050</v>
      </c>
      <c r="S370" s="39">
        <v>6620</v>
      </c>
      <c r="T370" s="39">
        <v>5060</v>
      </c>
      <c r="U370" s="39">
        <v>3500</v>
      </c>
      <c r="V370" s="39">
        <v>2880</v>
      </c>
      <c r="W370" s="39">
        <v>290</v>
      </c>
      <c r="X370" s="39" t="s">
        <v>334</v>
      </c>
      <c r="Y370" s="39">
        <v>43880</v>
      </c>
      <c r="Z370" s="39">
        <v>6150</v>
      </c>
      <c r="AA370" s="39">
        <v>9990</v>
      </c>
      <c r="AB370" s="39">
        <v>10180</v>
      </c>
      <c r="AC370" s="39">
        <v>6760</v>
      </c>
      <c r="AD370" s="39">
        <v>5140</v>
      </c>
      <c r="AE370" s="39">
        <v>3260</v>
      </c>
      <c r="AF370" s="39">
        <v>2490</v>
      </c>
      <c r="AG370" s="39">
        <v>240</v>
      </c>
      <c r="AH370" s="39" t="s">
        <v>334</v>
      </c>
      <c r="AI370" s="39">
        <v>44210</v>
      </c>
      <c r="AJ370" s="39">
        <v>6300</v>
      </c>
      <c r="AK370" s="39">
        <v>10140</v>
      </c>
      <c r="AL370" s="39">
        <v>10200</v>
      </c>
      <c r="AM370" s="39">
        <v>6790</v>
      </c>
      <c r="AN370" s="39">
        <v>5190</v>
      </c>
      <c r="AO370" s="39">
        <v>3270</v>
      </c>
      <c r="AP370" s="39">
        <v>2370</v>
      </c>
      <c r="AQ370" s="39">
        <v>230</v>
      </c>
      <c r="AR370" s="39" t="s">
        <v>334</v>
      </c>
      <c r="AS370" s="39">
        <v>44500</v>
      </c>
      <c r="AT370" s="39">
        <v>6360</v>
      </c>
      <c r="AU370" s="39">
        <v>10270</v>
      </c>
      <c r="AV370" s="39">
        <v>10260</v>
      </c>
      <c r="AW370" s="39">
        <v>6830</v>
      </c>
      <c r="AX370" s="39">
        <v>5250</v>
      </c>
      <c r="AY370" s="39">
        <v>3320</v>
      </c>
      <c r="AZ370" s="39">
        <v>2390</v>
      </c>
      <c r="BA370" s="39">
        <v>230</v>
      </c>
      <c r="BB370" s="39" t="s">
        <v>334</v>
      </c>
      <c r="BC370" s="39">
        <v>44900</v>
      </c>
      <c r="BD370" s="39">
        <v>6350</v>
      </c>
      <c r="BE370" s="39">
        <v>10430</v>
      </c>
      <c r="BF370" s="39">
        <v>10290</v>
      </c>
      <c r="BG370" s="39">
        <v>6840</v>
      </c>
      <c r="BH370" s="39">
        <v>5300</v>
      </c>
      <c r="BI370" s="39">
        <v>3340</v>
      </c>
      <c r="BJ370" s="39">
        <v>2400</v>
      </c>
      <c r="BK370" s="39">
        <v>230</v>
      </c>
      <c r="BL370" s="39" t="s">
        <v>334</v>
      </c>
      <c r="BM370" s="39">
        <v>45180</v>
      </c>
      <c r="BN370" s="39">
        <v>6350</v>
      </c>
      <c r="BO370" s="39">
        <v>10520</v>
      </c>
      <c r="BP370" s="39">
        <v>10350</v>
      </c>
      <c r="BQ370" s="39">
        <v>6850</v>
      </c>
      <c r="BR370" s="39">
        <v>5350</v>
      </c>
      <c r="BS370" s="39">
        <v>3330</v>
      </c>
      <c r="BT370" s="39">
        <v>2410</v>
      </c>
      <c r="BU370" s="39">
        <v>230</v>
      </c>
      <c r="BV370" s="39" t="s">
        <v>334</v>
      </c>
      <c r="BW370" s="39">
        <v>45380</v>
      </c>
      <c r="BX370" s="39">
        <v>6360</v>
      </c>
      <c r="BY370" s="39">
        <v>10660</v>
      </c>
      <c r="BZ370" s="39">
        <v>10410</v>
      </c>
      <c r="CA370" s="39">
        <v>6900</v>
      </c>
      <c r="CB370" s="39">
        <v>5500</v>
      </c>
      <c r="CC370" s="39">
        <v>3350</v>
      </c>
      <c r="CD370" s="39">
        <v>2400</v>
      </c>
      <c r="CE370" s="39">
        <v>230</v>
      </c>
      <c r="CF370" s="39" t="s">
        <v>334</v>
      </c>
      <c r="CG370" s="39">
        <v>45800</v>
      </c>
      <c r="CH370" s="39">
        <v>6380</v>
      </c>
      <c r="CI370" s="39">
        <v>10750</v>
      </c>
      <c r="CJ370" s="39">
        <v>10450</v>
      </c>
      <c r="CK370" s="39">
        <v>6950</v>
      </c>
      <c r="CL370" s="39">
        <v>5600</v>
      </c>
      <c r="CM370" s="39">
        <v>3380</v>
      </c>
      <c r="CN370" s="39">
        <v>2410</v>
      </c>
      <c r="CO370" s="39">
        <v>230</v>
      </c>
      <c r="CP370" s="39" t="s">
        <v>334</v>
      </c>
      <c r="CQ370" s="39">
        <v>46140</v>
      </c>
      <c r="CR370" s="39">
        <v>6380</v>
      </c>
      <c r="CS370" s="39">
        <v>10830</v>
      </c>
      <c r="CT370" s="39">
        <v>10510</v>
      </c>
      <c r="CU370" s="39">
        <v>6990</v>
      </c>
      <c r="CV370" s="39">
        <v>5670</v>
      </c>
      <c r="CW370" s="39">
        <v>3410</v>
      </c>
      <c r="CX370" s="39">
        <v>2420</v>
      </c>
      <c r="CY370" s="39">
        <v>230</v>
      </c>
      <c r="CZ370" s="39" t="s">
        <v>334</v>
      </c>
      <c r="DA370" s="39">
        <v>46430</v>
      </c>
      <c r="DB370" s="39">
        <v>6420</v>
      </c>
      <c r="DC370" s="39">
        <v>10930</v>
      </c>
      <c r="DD370" s="39">
        <v>10610</v>
      </c>
      <c r="DE370" s="39">
        <v>7060</v>
      </c>
      <c r="DF370" s="39">
        <v>5720</v>
      </c>
      <c r="DG370" s="39">
        <v>3450</v>
      </c>
      <c r="DH370" s="39">
        <v>2420</v>
      </c>
      <c r="DI370" s="39">
        <v>230</v>
      </c>
      <c r="DJ370" s="39" t="s">
        <v>334</v>
      </c>
      <c r="DK370" s="39">
        <v>46830</v>
      </c>
      <c r="DL370" s="39">
        <v>6500</v>
      </c>
      <c r="DM370" s="39">
        <v>11010</v>
      </c>
      <c r="DN370" s="39">
        <v>10660</v>
      </c>
      <c r="DO370" s="39">
        <v>7090</v>
      </c>
      <c r="DP370" s="39">
        <v>5730</v>
      </c>
      <c r="DQ370" s="39">
        <v>3490</v>
      </c>
      <c r="DR370" s="39">
        <v>2430</v>
      </c>
      <c r="DS370" s="39">
        <v>230</v>
      </c>
      <c r="DT370" s="39" t="s">
        <v>334</v>
      </c>
      <c r="DU370" s="39">
        <v>47140</v>
      </c>
      <c r="DV370" s="39">
        <v>6560</v>
      </c>
      <c r="DW370" s="39">
        <v>11070</v>
      </c>
      <c r="DX370" s="39">
        <v>10750</v>
      </c>
      <c r="DY370" s="39">
        <v>7120</v>
      </c>
      <c r="DZ370" s="39">
        <v>5820</v>
      </c>
      <c r="EA370" s="39">
        <v>3520</v>
      </c>
      <c r="EB370" s="39">
        <v>2430</v>
      </c>
      <c r="EC370" s="39">
        <v>230</v>
      </c>
      <c r="ED370" s="39" t="s">
        <v>334</v>
      </c>
      <c r="EE370" s="39">
        <v>47500</v>
      </c>
      <c r="EF370" s="39">
        <v>6610</v>
      </c>
      <c r="EG370" s="39">
        <v>11140</v>
      </c>
      <c r="EH370" s="39">
        <v>10860</v>
      </c>
      <c r="EI370" s="39">
        <v>7170</v>
      </c>
      <c r="EJ370" s="39">
        <v>5850</v>
      </c>
      <c r="EK370" s="39">
        <v>3530</v>
      </c>
      <c r="EL370" s="39">
        <v>2450</v>
      </c>
      <c r="EM370" s="39">
        <v>230</v>
      </c>
      <c r="EN370" s="39" t="s">
        <v>334</v>
      </c>
      <c r="EO370" s="39">
        <v>47840</v>
      </c>
      <c r="EP370" s="39">
        <v>6690</v>
      </c>
      <c r="EQ370" s="39">
        <v>11200</v>
      </c>
      <c r="ER370" s="39">
        <v>10920</v>
      </c>
      <c r="ES370" s="39">
        <v>7240</v>
      </c>
      <c r="ET370" s="39">
        <v>5870</v>
      </c>
      <c r="EU370" s="39">
        <v>3560</v>
      </c>
      <c r="EV370" s="39">
        <v>2460</v>
      </c>
      <c r="EW370" s="39">
        <v>230</v>
      </c>
      <c r="EX370" s="39" t="s">
        <v>334</v>
      </c>
      <c r="EY370" s="39">
        <v>48170</v>
      </c>
      <c r="EZ370" s="39">
        <v>6790</v>
      </c>
      <c r="FA370" s="39">
        <v>11280</v>
      </c>
      <c r="FB370" s="39">
        <v>11020</v>
      </c>
      <c r="FC370" s="39">
        <v>7330</v>
      </c>
      <c r="FD370" s="39">
        <v>5910</v>
      </c>
      <c r="FE370" s="39">
        <v>3580</v>
      </c>
      <c r="FF370" s="39">
        <v>2450</v>
      </c>
      <c r="FG370" s="39">
        <v>230</v>
      </c>
      <c r="FH370" s="39" t="s">
        <v>334</v>
      </c>
      <c r="FI370" s="39">
        <v>48590</v>
      </c>
      <c r="FJ370" s="39">
        <v>6950</v>
      </c>
      <c r="FK370" s="39">
        <v>11440</v>
      </c>
      <c r="FL370" s="39">
        <v>11130</v>
      </c>
      <c r="FM370" s="39">
        <v>7410</v>
      </c>
      <c r="FN370" s="39">
        <v>5940</v>
      </c>
      <c r="FO370" s="39">
        <v>3590</v>
      </c>
      <c r="FP370" s="39">
        <v>2460</v>
      </c>
      <c r="FQ370" s="39">
        <v>230</v>
      </c>
      <c r="FR370" s="39" t="s">
        <v>334</v>
      </c>
      <c r="FS370" s="39">
        <v>49140</v>
      </c>
      <c r="FT370" s="39">
        <v>7020</v>
      </c>
      <c r="FU370" s="39">
        <v>11580</v>
      </c>
      <c r="FV370" s="39">
        <v>11220</v>
      </c>
      <c r="FW370" s="39">
        <v>7450</v>
      </c>
      <c r="FX370" s="39">
        <v>5980</v>
      </c>
      <c r="FY370" s="39">
        <v>3590</v>
      </c>
      <c r="FZ370" s="39">
        <v>2450</v>
      </c>
      <c r="GA370" s="39">
        <v>230</v>
      </c>
      <c r="GB370" s="39" t="s">
        <v>334</v>
      </c>
      <c r="GC370" s="39">
        <v>49520</v>
      </c>
      <c r="GD370" s="39">
        <v>7050</v>
      </c>
      <c r="GE370" s="39">
        <v>11640</v>
      </c>
      <c r="GF370" s="39">
        <v>11260</v>
      </c>
      <c r="GG370" s="39">
        <v>7490</v>
      </c>
      <c r="GH370" s="39">
        <v>6010</v>
      </c>
      <c r="GI370" s="39">
        <v>3630</v>
      </c>
      <c r="GJ370" s="39">
        <v>2440</v>
      </c>
      <c r="GK370" s="39">
        <v>230</v>
      </c>
      <c r="GL370" s="39" t="s">
        <v>334</v>
      </c>
      <c r="GM370" s="39">
        <v>49750</v>
      </c>
      <c r="GN370" s="39">
        <v>7090</v>
      </c>
      <c r="GO370" s="39">
        <v>11750</v>
      </c>
      <c r="GP370" s="39">
        <v>11340</v>
      </c>
      <c r="GQ370" s="39">
        <v>7550</v>
      </c>
      <c r="GR370" s="39">
        <v>6060</v>
      </c>
      <c r="GS370" s="39">
        <v>3670</v>
      </c>
      <c r="GT370" s="39">
        <v>2450</v>
      </c>
      <c r="GU370" s="39">
        <v>230</v>
      </c>
      <c r="GV370" s="39" t="s">
        <v>334</v>
      </c>
      <c r="GW370" s="39">
        <v>50130</v>
      </c>
      <c r="GX370" s="39">
        <v>7130</v>
      </c>
      <c r="GY370" s="39">
        <v>11800</v>
      </c>
      <c r="GZ370" s="39">
        <v>11500</v>
      </c>
      <c r="HA370" s="39">
        <v>7610</v>
      </c>
      <c r="HB370" s="39">
        <v>6120</v>
      </c>
      <c r="HC370" s="39">
        <v>3690</v>
      </c>
      <c r="HD370" s="39">
        <v>2450</v>
      </c>
      <c r="HE370" s="39">
        <v>240</v>
      </c>
      <c r="HF370" s="39" t="s">
        <v>334</v>
      </c>
      <c r="HG370" s="39">
        <v>50550</v>
      </c>
      <c r="HH370" s="39">
        <v>7190</v>
      </c>
      <c r="HI370" s="39">
        <v>11910</v>
      </c>
      <c r="HJ370" s="39">
        <v>11630</v>
      </c>
      <c r="HK370" s="39">
        <v>7660</v>
      </c>
      <c r="HL370" s="39">
        <v>6230</v>
      </c>
      <c r="HM370" s="39">
        <v>3750</v>
      </c>
      <c r="HN370" s="39">
        <v>2440</v>
      </c>
      <c r="HO370" s="39">
        <v>240</v>
      </c>
      <c r="HP370" s="39" t="s">
        <v>334</v>
      </c>
      <c r="HQ370" s="39">
        <v>51050</v>
      </c>
      <c r="HR370" s="39">
        <v>7230</v>
      </c>
      <c r="HS370" s="39">
        <v>12040</v>
      </c>
      <c r="HT370" s="39">
        <v>11800</v>
      </c>
      <c r="HU370" s="39">
        <v>7750</v>
      </c>
      <c r="HV370" s="39">
        <v>6310</v>
      </c>
      <c r="HW370" s="39">
        <v>3790</v>
      </c>
      <c r="HX370" s="39">
        <v>2460</v>
      </c>
      <c r="HY370" s="39">
        <v>250</v>
      </c>
      <c r="HZ370" s="39" t="s">
        <v>334</v>
      </c>
      <c r="IA370" s="39">
        <v>51620</v>
      </c>
      <c r="IB370" s="39">
        <v>7290</v>
      </c>
      <c r="IC370" s="39">
        <v>12120</v>
      </c>
      <c r="ID370" s="39">
        <v>11930</v>
      </c>
      <c r="IE370" s="39">
        <v>7800</v>
      </c>
      <c r="IF370" s="39">
        <v>6360</v>
      </c>
      <c r="IG370" s="39">
        <v>3830</v>
      </c>
      <c r="IH370" s="39">
        <v>2480</v>
      </c>
      <c r="II370" s="39">
        <v>250</v>
      </c>
      <c r="IJ370" s="39" t="s">
        <v>334</v>
      </c>
      <c r="IK370" s="39">
        <v>52060</v>
      </c>
      <c r="IL370" s="39">
        <v>7380</v>
      </c>
      <c r="IM370" s="39">
        <v>12240</v>
      </c>
      <c r="IN370" s="39">
        <v>12000</v>
      </c>
      <c r="IO370" s="39">
        <v>7840</v>
      </c>
      <c r="IP370" s="39">
        <v>6400</v>
      </c>
      <c r="IQ370" s="39">
        <v>3870</v>
      </c>
      <c r="IR370" s="39">
        <v>2510</v>
      </c>
      <c r="IS370" s="39">
        <v>250</v>
      </c>
      <c r="IT370" s="39" t="s">
        <v>334</v>
      </c>
      <c r="IU370" s="39">
        <v>52490</v>
      </c>
      <c r="IV370" s="39">
        <v>7480</v>
      </c>
      <c r="IW370" s="39">
        <v>12320</v>
      </c>
      <c r="IX370" s="39">
        <v>12090</v>
      </c>
      <c r="IY370" s="39">
        <v>7920</v>
      </c>
      <c r="IZ370" s="39">
        <v>6470</v>
      </c>
      <c r="JA370" s="39">
        <v>3940</v>
      </c>
      <c r="JB370" s="39">
        <v>2530</v>
      </c>
      <c r="JC370" s="39">
        <v>250</v>
      </c>
      <c r="JD370" s="39" t="s">
        <v>334</v>
      </c>
      <c r="JE370" s="39">
        <v>52990</v>
      </c>
      <c r="JF370" s="39">
        <v>7510</v>
      </c>
      <c r="JG370" s="39">
        <v>12370</v>
      </c>
      <c r="JH370" s="39">
        <v>12190</v>
      </c>
      <c r="JI370" s="39">
        <v>7980</v>
      </c>
      <c r="JJ370" s="39">
        <v>6560</v>
      </c>
      <c r="JK370" s="39">
        <v>4000</v>
      </c>
      <c r="JL370" s="39">
        <v>2540</v>
      </c>
      <c r="JM370" s="39">
        <v>250</v>
      </c>
      <c r="JN370" s="39" t="s">
        <v>334</v>
      </c>
      <c r="JO370" s="39">
        <v>53400</v>
      </c>
      <c r="JP370" s="39">
        <v>7570</v>
      </c>
      <c r="JQ370" s="39">
        <v>12490</v>
      </c>
      <c r="JR370" s="39">
        <v>12430</v>
      </c>
      <c r="JS370" s="39">
        <v>8090</v>
      </c>
      <c r="JT370" s="39">
        <v>6720</v>
      </c>
      <c r="JU370" s="39">
        <v>4050</v>
      </c>
      <c r="JV370" s="39">
        <v>2570</v>
      </c>
      <c r="JW370" s="39">
        <v>250</v>
      </c>
      <c r="JX370" s="39" t="s">
        <v>334</v>
      </c>
      <c r="JY370" s="39">
        <v>54160</v>
      </c>
      <c r="JZ370" s="39">
        <v>7530</v>
      </c>
      <c r="KA370" s="39">
        <v>12580</v>
      </c>
      <c r="KB370" s="39">
        <v>12580</v>
      </c>
      <c r="KC370" s="39">
        <v>8220</v>
      </c>
      <c r="KD370" s="39">
        <v>6870</v>
      </c>
      <c r="KE370" s="39">
        <v>4070</v>
      </c>
      <c r="KF370" s="39">
        <v>2590</v>
      </c>
      <c r="KG370" s="39">
        <v>250</v>
      </c>
      <c r="KH370" s="39" t="s">
        <v>334</v>
      </c>
      <c r="KI370" s="39">
        <v>54690</v>
      </c>
      <c r="KJ370" s="39">
        <v>7560</v>
      </c>
      <c r="KK370" s="39">
        <v>12750</v>
      </c>
      <c r="KL370" s="39">
        <v>12750</v>
      </c>
      <c r="KM370" s="39">
        <v>8380</v>
      </c>
      <c r="KN370" s="39">
        <v>7010</v>
      </c>
      <c r="KO370" s="39">
        <v>4120</v>
      </c>
      <c r="KP370" s="39">
        <v>2610</v>
      </c>
      <c r="KQ370" s="39">
        <v>250</v>
      </c>
      <c r="KR370" s="39" t="s">
        <v>334</v>
      </c>
      <c r="KS370" s="39">
        <v>55430</v>
      </c>
      <c r="KT370" s="39">
        <v>7630</v>
      </c>
      <c r="KU370" s="39">
        <v>12910</v>
      </c>
      <c r="KV370" s="39">
        <v>12880</v>
      </c>
      <c r="KW370" s="39">
        <v>8460</v>
      </c>
      <c r="KX370" s="39">
        <v>7100</v>
      </c>
      <c r="KY370" s="39">
        <v>4180</v>
      </c>
      <c r="KZ370" s="39">
        <v>2640</v>
      </c>
      <c r="LA370" s="39">
        <v>260</v>
      </c>
      <c r="LB370" s="39" t="s">
        <v>334</v>
      </c>
      <c r="LC370" s="39">
        <v>56050</v>
      </c>
      <c r="LD370" t="str">
        <f>INDEX(Lookup!$F$2:$F$375, MATCH(D370,Lookup!$A$2:$A$375,0))</f>
        <v>:</v>
      </c>
    </row>
    <row r="371" spans="2:316" ht="15" customHeight="1" x14ac:dyDescent="0.25">
      <c r="B371" s="1" t="s">
        <v>342</v>
      </c>
      <c r="C371" s="42">
        <v>1630</v>
      </c>
      <c r="D371" s="42" t="s">
        <v>1069</v>
      </c>
      <c r="E371" s="37" t="s">
        <v>1070</v>
      </c>
      <c r="F371" s="38">
        <v>5330</v>
      </c>
      <c r="G371" s="38">
        <v>4270</v>
      </c>
      <c r="H371" s="38">
        <v>7930</v>
      </c>
      <c r="I371" s="38">
        <v>4280</v>
      </c>
      <c r="J371" s="38">
        <v>3540</v>
      </c>
      <c r="K371" s="38">
        <v>2500</v>
      </c>
      <c r="L371" s="38">
        <v>1880</v>
      </c>
      <c r="M371" s="38">
        <v>220</v>
      </c>
      <c r="N371" s="38" t="s">
        <v>334</v>
      </c>
      <c r="O371" s="39">
        <v>29960</v>
      </c>
      <c r="P371" s="39">
        <v>5390</v>
      </c>
      <c r="Q371" s="39">
        <v>4410</v>
      </c>
      <c r="R371" s="39">
        <v>8050</v>
      </c>
      <c r="S371" s="39">
        <v>4370</v>
      </c>
      <c r="T371" s="39">
        <v>3570</v>
      </c>
      <c r="U371" s="39">
        <v>2490</v>
      </c>
      <c r="V371" s="39">
        <v>1850</v>
      </c>
      <c r="W371" s="39">
        <v>210</v>
      </c>
      <c r="X371" s="39" t="s">
        <v>334</v>
      </c>
      <c r="Y371" s="39">
        <v>30330</v>
      </c>
      <c r="Z371" s="39">
        <v>5490</v>
      </c>
      <c r="AA371" s="39">
        <v>4670</v>
      </c>
      <c r="AB371" s="39">
        <v>8180</v>
      </c>
      <c r="AC371" s="39">
        <v>4570</v>
      </c>
      <c r="AD371" s="39">
        <v>3720</v>
      </c>
      <c r="AE371" s="39">
        <v>2410</v>
      </c>
      <c r="AF371" s="39">
        <v>1650</v>
      </c>
      <c r="AG371" s="39">
        <v>170</v>
      </c>
      <c r="AH371" s="39" t="s">
        <v>334</v>
      </c>
      <c r="AI371" s="39">
        <v>30850</v>
      </c>
      <c r="AJ371" s="39">
        <v>5540</v>
      </c>
      <c r="AK371" s="39">
        <v>4720</v>
      </c>
      <c r="AL371" s="39">
        <v>8230</v>
      </c>
      <c r="AM371" s="39">
        <v>4610</v>
      </c>
      <c r="AN371" s="39">
        <v>3730</v>
      </c>
      <c r="AO371" s="39">
        <v>2400</v>
      </c>
      <c r="AP371" s="39">
        <v>1610</v>
      </c>
      <c r="AQ371" s="39">
        <v>170</v>
      </c>
      <c r="AR371" s="39" t="s">
        <v>334</v>
      </c>
      <c r="AS371" s="39">
        <v>31010</v>
      </c>
      <c r="AT371" s="39">
        <v>5530</v>
      </c>
      <c r="AU371" s="39">
        <v>4830</v>
      </c>
      <c r="AV371" s="39">
        <v>8340</v>
      </c>
      <c r="AW371" s="39">
        <v>4700</v>
      </c>
      <c r="AX371" s="39">
        <v>3780</v>
      </c>
      <c r="AY371" s="39">
        <v>2460</v>
      </c>
      <c r="AZ371" s="39">
        <v>1640</v>
      </c>
      <c r="BA371" s="39">
        <v>170</v>
      </c>
      <c r="BB371" s="39" t="s">
        <v>334</v>
      </c>
      <c r="BC371" s="39">
        <v>31440</v>
      </c>
      <c r="BD371" s="39">
        <v>5540</v>
      </c>
      <c r="BE371" s="39">
        <v>4850</v>
      </c>
      <c r="BF371" s="39">
        <v>8460</v>
      </c>
      <c r="BG371" s="39">
        <v>4760</v>
      </c>
      <c r="BH371" s="39">
        <v>3860</v>
      </c>
      <c r="BI371" s="39">
        <v>2520</v>
      </c>
      <c r="BJ371" s="39">
        <v>1660</v>
      </c>
      <c r="BK371" s="39">
        <v>170</v>
      </c>
      <c r="BL371" s="39" t="s">
        <v>334</v>
      </c>
      <c r="BM371" s="39">
        <v>31820</v>
      </c>
      <c r="BN371" s="39">
        <v>5580</v>
      </c>
      <c r="BO371" s="39">
        <v>4880</v>
      </c>
      <c r="BP371" s="39">
        <v>8540</v>
      </c>
      <c r="BQ371" s="39">
        <v>4810</v>
      </c>
      <c r="BR371" s="39">
        <v>3940</v>
      </c>
      <c r="BS371" s="39">
        <v>2580</v>
      </c>
      <c r="BT371" s="39">
        <v>1700</v>
      </c>
      <c r="BU371" s="39">
        <v>170</v>
      </c>
      <c r="BV371" s="39" t="s">
        <v>334</v>
      </c>
      <c r="BW371" s="39">
        <v>32200</v>
      </c>
      <c r="BX371" s="39">
        <v>5610</v>
      </c>
      <c r="BY371" s="39">
        <v>5020</v>
      </c>
      <c r="BZ371" s="39">
        <v>8620</v>
      </c>
      <c r="CA371" s="39">
        <v>4860</v>
      </c>
      <c r="CB371" s="39">
        <v>4090</v>
      </c>
      <c r="CC371" s="39">
        <v>2630</v>
      </c>
      <c r="CD371" s="39">
        <v>1730</v>
      </c>
      <c r="CE371" s="39">
        <v>170</v>
      </c>
      <c r="CF371" s="39" t="s">
        <v>334</v>
      </c>
      <c r="CG371" s="39">
        <v>32730</v>
      </c>
      <c r="CH371" s="39">
        <v>5630</v>
      </c>
      <c r="CI371" s="39">
        <v>5090</v>
      </c>
      <c r="CJ371" s="39">
        <v>8740</v>
      </c>
      <c r="CK371" s="39">
        <v>4900</v>
      </c>
      <c r="CL371" s="39">
        <v>4190</v>
      </c>
      <c r="CM371" s="39">
        <v>2660</v>
      </c>
      <c r="CN371" s="39">
        <v>1730</v>
      </c>
      <c r="CO371" s="39">
        <v>170</v>
      </c>
      <c r="CP371" s="39" t="s">
        <v>334</v>
      </c>
      <c r="CQ371" s="39">
        <v>33110</v>
      </c>
      <c r="CR371" s="39">
        <v>5650</v>
      </c>
      <c r="CS371" s="39">
        <v>5160</v>
      </c>
      <c r="CT371" s="39">
        <v>8850</v>
      </c>
      <c r="CU371" s="39">
        <v>4950</v>
      </c>
      <c r="CV371" s="39">
        <v>4270</v>
      </c>
      <c r="CW371" s="39">
        <v>2660</v>
      </c>
      <c r="CX371" s="39">
        <v>1750</v>
      </c>
      <c r="CY371" s="39">
        <v>170</v>
      </c>
      <c r="CZ371" s="39" t="s">
        <v>334</v>
      </c>
      <c r="DA371" s="39">
        <v>33460</v>
      </c>
      <c r="DB371" s="39">
        <v>5670</v>
      </c>
      <c r="DC371" s="39">
        <v>5200</v>
      </c>
      <c r="DD371" s="39">
        <v>9000</v>
      </c>
      <c r="DE371" s="39">
        <v>5000</v>
      </c>
      <c r="DF371" s="39">
        <v>4360</v>
      </c>
      <c r="DG371" s="39">
        <v>2680</v>
      </c>
      <c r="DH371" s="39">
        <v>1770</v>
      </c>
      <c r="DI371" s="39">
        <v>170</v>
      </c>
      <c r="DJ371" s="39" t="s">
        <v>334</v>
      </c>
      <c r="DK371" s="39">
        <v>33840</v>
      </c>
      <c r="DL371" s="39">
        <v>5670</v>
      </c>
      <c r="DM371" s="39">
        <v>5240</v>
      </c>
      <c r="DN371" s="39">
        <v>9040</v>
      </c>
      <c r="DO371" s="39">
        <v>5050</v>
      </c>
      <c r="DP371" s="39">
        <v>4370</v>
      </c>
      <c r="DQ371" s="39">
        <v>2690</v>
      </c>
      <c r="DR371" s="39">
        <v>1760</v>
      </c>
      <c r="DS371" s="39">
        <v>180</v>
      </c>
      <c r="DT371" s="39" t="s">
        <v>334</v>
      </c>
      <c r="DU371" s="39">
        <v>33990</v>
      </c>
      <c r="DV371" s="39">
        <v>5600</v>
      </c>
      <c r="DW371" s="39">
        <v>5290</v>
      </c>
      <c r="DX371" s="39">
        <v>9110</v>
      </c>
      <c r="DY371" s="39">
        <v>5060</v>
      </c>
      <c r="DZ371" s="39">
        <v>4410</v>
      </c>
      <c r="EA371" s="39">
        <v>2690</v>
      </c>
      <c r="EB371" s="39">
        <v>1760</v>
      </c>
      <c r="EC371" s="39">
        <v>180</v>
      </c>
      <c r="ED371" s="39" t="s">
        <v>334</v>
      </c>
      <c r="EE371" s="39">
        <v>34100</v>
      </c>
      <c r="EF371" s="39">
        <v>5650</v>
      </c>
      <c r="EG371" s="39">
        <v>5380</v>
      </c>
      <c r="EH371" s="39">
        <v>9210</v>
      </c>
      <c r="EI371" s="39">
        <v>5110</v>
      </c>
      <c r="EJ371" s="39">
        <v>4430</v>
      </c>
      <c r="EK371" s="39">
        <v>2710</v>
      </c>
      <c r="EL371" s="39">
        <v>1760</v>
      </c>
      <c r="EM371" s="39">
        <v>180</v>
      </c>
      <c r="EN371" s="39" t="s">
        <v>334</v>
      </c>
      <c r="EO371" s="39">
        <v>34420</v>
      </c>
      <c r="EP371" s="39">
        <v>5660</v>
      </c>
      <c r="EQ371" s="39">
        <v>5530</v>
      </c>
      <c r="ER371" s="39">
        <v>9360</v>
      </c>
      <c r="ES371" s="39">
        <v>5160</v>
      </c>
      <c r="ET371" s="39">
        <v>4440</v>
      </c>
      <c r="EU371" s="39">
        <v>2730</v>
      </c>
      <c r="EV371" s="39">
        <v>1780</v>
      </c>
      <c r="EW371" s="39">
        <v>180</v>
      </c>
      <c r="EX371" s="39" t="s">
        <v>334</v>
      </c>
      <c r="EY371" s="39">
        <v>34840</v>
      </c>
      <c r="EZ371" s="39">
        <v>5730</v>
      </c>
      <c r="FA371" s="39">
        <v>5750</v>
      </c>
      <c r="FB371" s="39">
        <v>9500</v>
      </c>
      <c r="FC371" s="39">
        <v>5220</v>
      </c>
      <c r="FD371" s="39">
        <v>4490</v>
      </c>
      <c r="FE371" s="39">
        <v>2780</v>
      </c>
      <c r="FF371" s="39">
        <v>1790</v>
      </c>
      <c r="FG371" s="39">
        <v>180</v>
      </c>
      <c r="FH371" s="39" t="s">
        <v>334</v>
      </c>
      <c r="FI371" s="39">
        <v>35430</v>
      </c>
      <c r="FJ371" s="39">
        <v>5820</v>
      </c>
      <c r="FK371" s="39">
        <v>5870</v>
      </c>
      <c r="FL371" s="39">
        <v>9610</v>
      </c>
      <c r="FM371" s="39">
        <v>5280</v>
      </c>
      <c r="FN371" s="39">
        <v>4530</v>
      </c>
      <c r="FO371" s="39">
        <v>2800</v>
      </c>
      <c r="FP371" s="39">
        <v>1790</v>
      </c>
      <c r="FQ371" s="39">
        <v>180</v>
      </c>
      <c r="FR371" s="39" t="s">
        <v>334</v>
      </c>
      <c r="FS371" s="39">
        <v>35880</v>
      </c>
      <c r="FT371" s="39">
        <v>5890</v>
      </c>
      <c r="FU371" s="39">
        <v>5950</v>
      </c>
      <c r="FV371" s="39">
        <v>9710</v>
      </c>
      <c r="FW371" s="39">
        <v>5330</v>
      </c>
      <c r="FX371" s="39">
        <v>4560</v>
      </c>
      <c r="FY371" s="39">
        <v>2820</v>
      </c>
      <c r="FZ371" s="39">
        <v>1790</v>
      </c>
      <c r="GA371" s="39">
        <v>180</v>
      </c>
      <c r="GB371" s="39" t="s">
        <v>334</v>
      </c>
      <c r="GC371" s="39">
        <v>36220</v>
      </c>
      <c r="GD371" s="39">
        <v>5920</v>
      </c>
      <c r="GE371" s="39">
        <v>6000</v>
      </c>
      <c r="GF371" s="39">
        <v>9880</v>
      </c>
      <c r="GG371" s="39">
        <v>5380</v>
      </c>
      <c r="GH371" s="39">
        <v>4590</v>
      </c>
      <c r="GI371" s="39">
        <v>2850</v>
      </c>
      <c r="GJ371" s="39">
        <v>1790</v>
      </c>
      <c r="GK371" s="39">
        <v>190</v>
      </c>
      <c r="GL371" s="39" t="s">
        <v>334</v>
      </c>
      <c r="GM371" s="39">
        <v>36580</v>
      </c>
      <c r="GN371" s="39">
        <v>5960</v>
      </c>
      <c r="GO371" s="39">
        <v>6050</v>
      </c>
      <c r="GP371" s="39">
        <v>9990</v>
      </c>
      <c r="GQ371" s="39">
        <v>5390</v>
      </c>
      <c r="GR371" s="39">
        <v>4610</v>
      </c>
      <c r="GS371" s="39">
        <v>2860</v>
      </c>
      <c r="GT371" s="39">
        <v>1790</v>
      </c>
      <c r="GU371" s="39">
        <v>190</v>
      </c>
      <c r="GV371" s="39" t="s">
        <v>334</v>
      </c>
      <c r="GW371" s="39">
        <v>36840</v>
      </c>
      <c r="GX371" s="39">
        <v>6030</v>
      </c>
      <c r="GY371" s="39">
        <v>6100</v>
      </c>
      <c r="GZ371" s="39">
        <v>10170</v>
      </c>
      <c r="HA371" s="39">
        <v>5440</v>
      </c>
      <c r="HB371" s="39">
        <v>4650</v>
      </c>
      <c r="HC371" s="39">
        <v>2890</v>
      </c>
      <c r="HD371" s="39">
        <v>1790</v>
      </c>
      <c r="HE371" s="39">
        <v>190</v>
      </c>
      <c r="HF371" s="39" t="s">
        <v>334</v>
      </c>
      <c r="HG371" s="39">
        <v>37250</v>
      </c>
      <c r="HH371" s="39">
        <v>6110</v>
      </c>
      <c r="HI371" s="39">
        <v>6170</v>
      </c>
      <c r="HJ371" s="39">
        <v>10440</v>
      </c>
      <c r="HK371" s="39">
        <v>5550</v>
      </c>
      <c r="HL371" s="39">
        <v>4720</v>
      </c>
      <c r="HM371" s="39">
        <v>2910</v>
      </c>
      <c r="HN371" s="39">
        <v>1800</v>
      </c>
      <c r="HO371" s="39">
        <v>190</v>
      </c>
      <c r="HP371" s="39" t="s">
        <v>334</v>
      </c>
      <c r="HQ371" s="39">
        <v>37880</v>
      </c>
      <c r="HR371" s="39">
        <v>6180</v>
      </c>
      <c r="HS371" s="39">
        <v>6240</v>
      </c>
      <c r="HT371" s="39">
        <v>10620</v>
      </c>
      <c r="HU371" s="39">
        <v>5630</v>
      </c>
      <c r="HV371" s="39">
        <v>4800</v>
      </c>
      <c r="HW371" s="39">
        <v>2970</v>
      </c>
      <c r="HX371" s="39">
        <v>1810</v>
      </c>
      <c r="HY371" s="39">
        <v>190</v>
      </c>
      <c r="HZ371" s="39" t="s">
        <v>334</v>
      </c>
      <c r="IA371" s="39">
        <v>38440</v>
      </c>
      <c r="IB371" s="39">
        <v>6260</v>
      </c>
      <c r="IC371" s="39">
        <v>6330</v>
      </c>
      <c r="ID371" s="39">
        <v>10840</v>
      </c>
      <c r="IE371" s="39">
        <v>5740</v>
      </c>
      <c r="IF371" s="39">
        <v>4870</v>
      </c>
      <c r="IG371" s="39">
        <v>3070</v>
      </c>
      <c r="IH371" s="39">
        <v>1820</v>
      </c>
      <c r="II371" s="39">
        <v>190</v>
      </c>
      <c r="IJ371" s="39" t="s">
        <v>334</v>
      </c>
      <c r="IK371" s="39">
        <v>39130</v>
      </c>
      <c r="IL371" s="39">
        <v>6360</v>
      </c>
      <c r="IM371" s="39">
        <v>6440</v>
      </c>
      <c r="IN371" s="39">
        <v>11150</v>
      </c>
      <c r="IO371" s="39">
        <v>5890</v>
      </c>
      <c r="IP371" s="39">
        <v>5000</v>
      </c>
      <c r="IQ371" s="39">
        <v>3160</v>
      </c>
      <c r="IR371" s="39">
        <v>1850</v>
      </c>
      <c r="IS371" s="39">
        <v>190</v>
      </c>
      <c r="IT371" s="39" t="s">
        <v>334</v>
      </c>
      <c r="IU371" s="39">
        <v>40050</v>
      </c>
      <c r="IV371" s="39">
        <v>6450</v>
      </c>
      <c r="IW371" s="39">
        <v>6500</v>
      </c>
      <c r="IX371" s="39">
        <v>11380</v>
      </c>
      <c r="IY371" s="39">
        <v>6000</v>
      </c>
      <c r="IZ371" s="39">
        <v>5140</v>
      </c>
      <c r="JA371" s="39">
        <v>3260</v>
      </c>
      <c r="JB371" s="39">
        <v>1880</v>
      </c>
      <c r="JC371" s="39">
        <v>200</v>
      </c>
      <c r="JD371" s="39" t="s">
        <v>334</v>
      </c>
      <c r="JE371" s="39">
        <v>40810</v>
      </c>
      <c r="JF371" s="39">
        <v>6480</v>
      </c>
      <c r="JG371" s="39">
        <v>6620</v>
      </c>
      <c r="JH371" s="39">
        <v>11650</v>
      </c>
      <c r="JI371" s="39">
        <v>6120</v>
      </c>
      <c r="JJ371" s="39">
        <v>5260</v>
      </c>
      <c r="JK371" s="39">
        <v>3340</v>
      </c>
      <c r="JL371" s="39">
        <v>1910</v>
      </c>
      <c r="JM371" s="39">
        <v>200</v>
      </c>
      <c r="JN371" s="39" t="s">
        <v>334</v>
      </c>
      <c r="JO371" s="39">
        <v>41570</v>
      </c>
      <c r="JP371" s="39">
        <v>6580</v>
      </c>
      <c r="JQ371" s="39">
        <v>6700</v>
      </c>
      <c r="JR371" s="39">
        <v>11880</v>
      </c>
      <c r="JS371" s="39">
        <v>6190</v>
      </c>
      <c r="JT371" s="39">
        <v>5430</v>
      </c>
      <c r="JU371" s="39">
        <v>3440</v>
      </c>
      <c r="JV371" s="39">
        <v>1970</v>
      </c>
      <c r="JW371" s="39">
        <v>200</v>
      </c>
      <c r="JX371" s="39" t="s">
        <v>334</v>
      </c>
      <c r="JY371" s="39">
        <v>42380</v>
      </c>
      <c r="JZ371" s="39">
        <v>6630</v>
      </c>
      <c r="KA371" s="39">
        <v>6720</v>
      </c>
      <c r="KB371" s="39">
        <v>11970</v>
      </c>
      <c r="KC371" s="39">
        <v>6250</v>
      </c>
      <c r="KD371" s="39">
        <v>5510</v>
      </c>
      <c r="KE371" s="39">
        <v>3520</v>
      </c>
      <c r="KF371" s="39">
        <v>2010</v>
      </c>
      <c r="KG371" s="39">
        <v>200</v>
      </c>
      <c r="KH371" s="39" t="s">
        <v>334</v>
      </c>
      <c r="KI371" s="39">
        <v>42790</v>
      </c>
      <c r="KJ371" s="39">
        <v>6660</v>
      </c>
      <c r="KK371" s="39">
        <v>6770</v>
      </c>
      <c r="KL371" s="39">
        <v>12160</v>
      </c>
      <c r="KM371" s="39">
        <v>6350</v>
      </c>
      <c r="KN371" s="39">
        <v>5650</v>
      </c>
      <c r="KO371" s="39">
        <v>3580</v>
      </c>
      <c r="KP371" s="39">
        <v>2020</v>
      </c>
      <c r="KQ371" s="39">
        <v>210</v>
      </c>
      <c r="KR371" s="39" t="s">
        <v>334</v>
      </c>
      <c r="KS371" s="39">
        <v>43390</v>
      </c>
      <c r="KT371" s="39">
        <v>6750</v>
      </c>
      <c r="KU371" s="39">
        <v>6890</v>
      </c>
      <c r="KV371" s="39">
        <v>12490</v>
      </c>
      <c r="KW371" s="39">
        <v>6490</v>
      </c>
      <c r="KX371" s="39">
        <v>5810</v>
      </c>
      <c r="KY371" s="39">
        <v>3630</v>
      </c>
      <c r="KZ371" s="39">
        <v>2060</v>
      </c>
      <c r="LA371" s="39">
        <v>210</v>
      </c>
      <c r="LB371" s="39" t="s">
        <v>334</v>
      </c>
      <c r="LC371" s="39">
        <v>44320</v>
      </c>
      <c r="LD371" t="str">
        <f>INDEX(Lookup!$F$2:$F$375, MATCH(D371,Lookup!$A$2:$A$375,0))</f>
        <v>:</v>
      </c>
    </row>
    <row r="372" spans="2:316" ht="15" customHeight="1" x14ac:dyDescent="0.25">
      <c r="B372" s="1" t="s">
        <v>357</v>
      </c>
      <c r="C372" s="42" t="s">
        <v>331</v>
      </c>
      <c r="D372" s="42" t="s">
        <v>1071</v>
      </c>
      <c r="E372" s="41" t="s">
        <v>1072</v>
      </c>
      <c r="F372" s="38">
        <v>29070</v>
      </c>
      <c r="G372" s="38">
        <v>56460</v>
      </c>
      <c r="H372" s="38">
        <v>43380</v>
      </c>
      <c r="I372" s="38">
        <v>29630</v>
      </c>
      <c r="J372" s="38">
        <v>20040</v>
      </c>
      <c r="K372" s="38">
        <v>12930</v>
      </c>
      <c r="L372" s="38">
        <v>7090</v>
      </c>
      <c r="M372" s="38">
        <v>510</v>
      </c>
      <c r="N372" s="38" t="s">
        <v>334</v>
      </c>
      <c r="O372" s="39">
        <v>199090</v>
      </c>
      <c r="P372" s="39">
        <v>29530</v>
      </c>
      <c r="Q372" s="39">
        <v>57410</v>
      </c>
      <c r="R372" s="39">
        <v>43640</v>
      </c>
      <c r="S372" s="39">
        <v>29900</v>
      </c>
      <c r="T372" s="39">
        <v>20250</v>
      </c>
      <c r="U372" s="39">
        <v>12570</v>
      </c>
      <c r="V372" s="39">
        <v>6800</v>
      </c>
      <c r="W372" s="39">
        <v>480</v>
      </c>
      <c r="X372" s="39" t="s">
        <v>334</v>
      </c>
      <c r="Y372" s="39">
        <v>200570</v>
      </c>
      <c r="Z372" s="39">
        <v>31260</v>
      </c>
      <c r="AA372" s="39">
        <v>58430</v>
      </c>
      <c r="AB372" s="39">
        <v>43940</v>
      </c>
      <c r="AC372" s="39">
        <v>30310</v>
      </c>
      <c r="AD372" s="39">
        <v>20430</v>
      </c>
      <c r="AE372" s="39">
        <v>11980</v>
      </c>
      <c r="AF372" s="39">
        <v>6040</v>
      </c>
      <c r="AG372" s="39">
        <v>430</v>
      </c>
      <c r="AH372" s="39" t="s">
        <v>334</v>
      </c>
      <c r="AI372" s="39">
        <v>202820</v>
      </c>
      <c r="AJ372" s="39">
        <v>32380</v>
      </c>
      <c r="AK372" s="39">
        <v>59180</v>
      </c>
      <c r="AL372" s="39">
        <v>44110</v>
      </c>
      <c r="AM372" s="39">
        <v>30560</v>
      </c>
      <c r="AN372" s="39">
        <v>20840</v>
      </c>
      <c r="AO372" s="39">
        <v>12000</v>
      </c>
      <c r="AP372" s="39">
        <v>5880</v>
      </c>
      <c r="AQ372" s="39">
        <v>420</v>
      </c>
      <c r="AR372" s="39" t="s">
        <v>334</v>
      </c>
      <c r="AS372" s="39">
        <v>205370</v>
      </c>
      <c r="AT372" s="39">
        <v>33170</v>
      </c>
      <c r="AU372" s="39">
        <v>59610</v>
      </c>
      <c r="AV372" s="39">
        <v>44240</v>
      </c>
      <c r="AW372" s="39">
        <v>30810</v>
      </c>
      <c r="AX372" s="39">
        <v>21220</v>
      </c>
      <c r="AY372" s="39">
        <v>12160</v>
      </c>
      <c r="AZ372" s="39">
        <v>5890</v>
      </c>
      <c r="BA372" s="39">
        <v>430</v>
      </c>
      <c r="BB372" s="39" t="s">
        <v>334</v>
      </c>
      <c r="BC372" s="39">
        <v>207520</v>
      </c>
      <c r="BD372" s="39">
        <v>33920</v>
      </c>
      <c r="BE372" s="39">
        <v>59770</v>
      </c>
      <c r="BF372" s="39">
        <v>44640</v>
      </c>
      <c r="BG372" s="39">
        <v>31130</v>
      </c>
      <c r="BH372" s="39">
        <v>21680</v>
      </c>
      <c r="BI372" s="39">
        <v>12400</v>
      </c>
      <c r="BJ372" s="39">
        <v>5950</v>
      </c>
      <c r="BK372" s="39">
        <v>420</v>
      </c>
      <c r="BL372" s="39" t="s">
        <v>334</v>
      </c>
      <c r="BM372" s="39">
        <v>209910</v>
      </c>
      <c r="BN372" s="39">
        <v>34430</v>
      </c>
      <c r="BO372" s="39">
        <v>60020</v>
      </c>
      <c r="BP372" s="39">
        <v>44860</v>
      </c>
      <c r="BQ372" s="39">
        <v>31490</v>
      </c>
      <c r="BR372" s="39">
        <v>22240</v>
      </c>
      <c r="BS372" s="39">
        <v>12480</v>
      </c>
      <c r="BT372" s="39">
        <v>6020</v>
      </c>
      <c r="BU372" s="39">
        <v>430</v>
      </c>
      <c r="BV372" s="39" t="s">
        <v>334</v>
      </c>
      <c r="BW372" s="39">
        <v>211960</v>
      </c>
      <c r="BX372" s="39">
        <v>34810</v>
      </c>
      <c r="BY372" s="39">
        <v>60180</v>
      </c>
      <c r="BZ372" s="39">
        <v>45330</v>
      </c>
      <c r="CA372" s="39">
        <v>31910</v>
      </c>
      <c r="CB372" s="39">
        <v>22860</v>
      </c>
      <c r="CC372" s="39">
        <v>12690</v>
      </c>
      <c r="CD372" s="39">
        <v>6130</v>
      </c>
      <c r="CE372" s="39">
        <v>440</v>
      </c>
      <c r="CF372" s="39" t="s">
        <v>334</v>
      </c>
      <c r="CG372" s="39">
        <v>214330</v>
      </c>
      <c r="CH372" s="39">
        <v>35000</v>
      </c>
      <c r="CI372" s="39">
        <v>60520</v>
      </c>
      <c r="CJ372" s="39">
        <v>45840</v>
      </c>
      <c r="CK372" s="39">
        <v>32380</v>
      </c>
      <c r="CL372" s="39">
        <v>23370</v>
      </c>
      <c r="CM372" s="39">
        <v>12900</v>
      </c>
      <c r="CN372" s="39">
        <v>6220</v>
      </c>
      <c r="CO372" s="39">
        <v>440</v>
      </c>
      <c r="CP372" s="39" t="s">
        <v>334</v>
      </c>
      <c r="CQ372" s="39">
        <v>216670</v>
      </c>
      <c r="CR372" s="39">
        <v>35310</v>
      </c>
      <c r="CS372" s="39">
        <v>60840</v>
      </c>
      <c r="CT372" s="39">
        <v>46290</v>
      </c>
      <c r="CU372" s="39">
        <v>32770</v>
      </c>
      <c r="CV372" s="39">
        <v>23840</v>
      </c>
      <c r="CW372" s="39">
        <v>13190</v>
      </c>
      <c r="CX372" s="39">
        <v>6330</v>
      </c>
      <c r="CY372" s="39">
        <v>440</v>
      </c>
      <c r="CZ372" s="39" t="s">
        <v>334</v>
      </c>
      <c r="DA372" s="39">
        <v>219000</v>
      </c>
      <c r="DB372" s="39">
        <v>35670</v>
      </c>
      <c r="DC372" s="39">
        <v>61080</v>
      </c>
      <c r="DD372" s="39">
        <v>46730</v>
      </c>
      <c r="DE372" s="39">
        <v>33130</v>
      </c>
      <c r="DF372" s="39">
        <v>24170</v>
      </c>
      <c r="DG372" s="39">
        <v>13370</v>
      </c>
      <c r="DH372" s="39">
        <v>6410</v>
      </c>
      <c r="DI372" s="39">
        <v>440</v>
      </c>
      <c r="DJ372" s="39" t="s">
        <v>334</v>
      </c>
      <c r="DK372" s="39">
        <v>221000</v>
      </c>
      <c r="DL372" s="39">
        <v>36060</v>
      </c>
      <c r="DM372" s="39">
        <v>61420</v>
      </c>
      <c r="DN372" s="39">
        <v>47280</v>
      </c>
      <c r="DO372" s="39">
        <v>33460</v>
      </c>
      <c r="DP372" s="39">
        <v>24470</v>
      </c>
      <c r="DQ372" s="39">
        <v>13520</v>
      </c>
      <c r="DR372" s="39">
        <v>6440</v>
      </c>
      <c r="DS372" s="39">
        <v>440</v>
      </c>
      <c r="DT372" s="39" t="s">
        <v>334</v>
      </c>
      <c r="DU372" s="39">
        <v>223080</v>
      </c>
      <c r="DV372" s="39">
        <v>36180</v>
      </c>
      <c r="DW372" s="39">
        <v>61800</v>
      </c>
      <c r="DX372" s="39">
        <v>47990</v>
      </c>
      <c r="DY372" s="39">
        <v>33810</v>
      </c>
      <c r="DZ372" s="39">
        <v>24770</v>
      </c>
      <c r="EA372" s="39">
        <v>13700</v>
      </c>
      <c r="EB372" s="39">
        <v>6460</v>
      </c>
      <c r="EC372" s="39">
        <v>440</v>
      </c>
      <c r="ED372" s="39" t="s">
        <v>334</v>
      </c>
      <c r="EE372" s="39">
        <v>225150</v>
      </c>
      <c r="EF372" s="39">
        <v>36580</v>
      </c>
      <c r="EG372" s="39">
        <v>62250</v>
      </c>
      <c r="EH372" s="39">
        <v>48640</v>
      </c>
      <c r="EI372" s="39">
        <v>34220</v>
      </c>
      <c r="EJ372" s="39">
        <v>25120</v>
      </c>
      <c r="EK372" s="39">
        <v>13880</v>
      </c>
      <c r="EL372" s="39">
        <v>6530</v>
      </c>
      <c r="EM372" s="39">
        <v>450</v>
      </c>
      <c r="EN372" s="39" t="s">
        <v>334</v>
      </c>
      <c r="EO372" s="39">
        <v>227650</v>
      </c>
      <c r="EP372" s="39">
        <v>37170</v>
      </c>
      <c r="EQ372" s="39">
        <v>62850</v>
      </c>
      <c r="ER372" s="39">
        <v>49170</v>
      </c>
      <c r="ES372" s="39">
        <v>34450</v>
      </c>
      <c r="ET372" s="39">
        <v>25390</v>
      </c>
      <c r="EU372" s="39">
        <v>14000</v>
      </c>
      <c r="EV372" s="39">
        <v>6610</v>
      </c>
      <c r="EW372" s="39">
        <v>460</v>
      </c>
      <c r="EX372" s="39" t="s">
        <v>334</v>
      </c>
      <c r="EY372" s="39">
        <v>230100</v>
      </c>
      <c r="EZ372" s="39">
        <v>37920</v>
      </c>
      <c r="FA372" s="39">
        <v>63350</v>
      </c>
      <c r="FB372" s="39">
        <v>49560</v>
      </c>
      <c r="FC372" s="39">
        <v>34780</v>
      </c>
      <c r="FD372" s="39">
        <v>25590</v>
      </c>
      <c r="FE372" s="39">
        <v>14170</v>
      </c>
      <c r="FF372" s="39">
        <v>6690</v>
      </c>
      <c r="FG372" s="39">
        <v>470</v>
      </c>
      <c r="FH372" s="39" t="s">
        <v>334</v>
      </c>
      <c r="FI372" s="39">
        <v>232540</v>
      </c>
      <c r="FJ372" s="39">
        <v>38490</v>
      </c>
      <c r="FK372" s="39">
        <v>63990</v>
      </c>
      <c r="FL372" s="39">
        <v>49980</v>
      </c>
      <c r="FM372" s="39">
        <v>35060</v>
      </c>
      <c r="FN372" s="39">
        <v>25810</v>
      </c>
      <c r="FO372" s="39">
        <v>14300</v>
      </c>
      <c r="FP372" s="39">
        <v>6780</v>
      </c>
      <c r="FQ372" s="39">
        <v>480</v>
      </c>
      <c r="FR372" s="39" t="s">
        <v>334</v>
      </c>
      <c r="FS372" s="39">
        <v>234890</v>
      </c>
      <c r="FT372" s="39">
        <v>38870</v>
      </c>
      <c r="FU372" s="39">
        <v>64450</v>
      </c>
      <c r="FV372" s="39">
        <v>50440</v>
      </c>
      <c r="FW372" s="39">
        <v>35210</v>
      </c>
      <c r="FX372" s="39">
        <v>26070</v>
      </c>
      <c r="FY372" s="39">
        <v>14430</v>
      </c>
      <c r="FZ372" s="39">
        <v>6880</v>
      </c>
      <c r="GA372" s="39">
        <v>500</v>
      </c>
      <c r="GB372" s="39" t="s">
        <v>334</v>
      </c>
      <c r="GC372" s="39">
        <v>236850</v>
      </c>
      <c r="GD372" s="39">
        <v>39190</v>
      </c>
      <c r="GE372" s="39">
        <v>65050</v>
      </c>
      <c r="GF372" s="39">
        <v>50930</v>
      </c>
      <c r="GG372" s="39">
        <v>35500</v>
      </c>
      <c r="GH372" s="39">
        <v>26250</v>
      </c>
      <c r="GI372" s="39">
        <v>14560</v>
      </c>
      <c r="GJ372" s="39">
        <v>6940</v>
      </c>
      <c r="GK372" s="39">
        <v>500</v>
      </c>
      <c r="GL372" s="39" t="s">
        <v>334</v>
      </c>
      <c r="GM372" s="39">
        <v>238900</v>
      </c>
      <c r="GN372" s="39">
        <v>39450</v>
      </c>
      <c r="GO372" s="39">
        <v>65800</v>
      </c>
      <c r="GP372" s="39">
        <v>51640</v>
      </c>
      <c r="GQ372" s="39">
        <v>35850</v>
      </c>
      <c r="GR372" s="39">
        <v>26470</v>
      </c>
      <c r="GS372" s="39">
        <v>14690</v>
      </c>
      <c r="GT372" s="39">
        <v>7030</v>
      </c>
      <c r="GU372" s="39">
        <v>500</v>
      </c>
      <c r="GV372" s="39" t="s">
        <v>334</v>
      </c>
      <c r="GW372" s="39">
        <v>241420</v>
      </c>
      <c r="GX372" s="39">
        <v>39700</v>
      </c>
      <c r="GY372" s="39">
        <v>66510</v>
      </c>
      <c r="GZ372" s="39">
        <v>52200</v>
      </c>
      <c r="HA372" s="39">
        <v>36100</v>
      </c>
      <c r="HB372" s="39">
        <v>26740</v>
      </c>
      <c r="HC372" s="39">
        <v>14790</v>
      </c>
      <c r="HD372" s="39">
        <v>7110</v>
      </c>
      <c r="HE372" s="39">
        <v>500</v>
      </c>
      <c r="HF372" s="39" t="s">
        <v>334</v>
      </c>
      <c r="HG372" s="39">
        <v>243640</v>
      </c>
      <c r="HH372" s="39">
        <v>39930</v>
      </c>
      <c r="HI372" s="39">
        <v>66960</v>
      </c>
      <c r="HJ372" s="39">
        <v>52870</v>
      </c>
      <c r="HK372" s="39">
        <v>36450</v>
      </c>
      <c r="HL372" s="39">
        <v>26980</v>
      </c>
      <c r="HM372" s="39">
        <v>14910</v>
      </c>
      <c r="HN372" s="39">
        <v>7180</v>
      </c>
      <c r="HO372" s="39">
        <v>490</v>
      </c>
      <c r="HP372" s="39" t="s">
        <v>334</v>
      </c>
      <c r="HQ372" s="39">
        <v>245780</v>
      </c>
      <c r="HR372" s="39">
        <v>40050</v>
      </c>
      <c r="HS372" s="39">
        <v>67520</v>
      </c>
      <c r="HT372" s="39">
        <v>53470</v>
      </c>
      <c r="HU372" s="39">
        <v>36790</v>
      </c>
      <c r="HV372" s="39">
        <v>27310</v>
      </c>
      <c r="HW372" s="39">
        <v>15080</v>
      </c>
      <c r="HX372" s="39">
        <v>7260</v>
      </c>
      <c r="HY372" s="39">
        <v>500</v>
      </c>
      <c r="HZ372" s="39" t="s">
        <v>334</v>
      </c>
      <c r="IA372" s="39">
        <v>247970</v>
      </c>
      <c r="IB372" s="39">
        <v>40620</v>
      </c>
      <c r="IC372" s="39">
        <v>68100</v>
      </c>
      <c r="ID372" s="39">
        <v>54190</v>
      </c>
      <c r="IE372" s="39">
        <v>37190</v>
      </c>
      <c r="IF372" s="39">
        <v>27710</v>
      </c>
      <c r="IG372" s="39">
        <v>15260</v>
      </c>
      <c r="IH372" s="39">
        <v>7300</v>
      </c>
      <c r="II372" s="39">
        <v>500</v>
      </c>
      <c r="IJ372" s="39" t="s">
        <v>334</v>
      </c>
      <c r="IK372" s="39">
        <v>250860</v>
      </c>
      <c r="IL372" s="39">
        <v>40930</v>
      </c>
      <c r="IM372" s="39">
        <v>68620</v>
      </c>
      <c r="IN372" s="39">
        <v>54920</v>
      </c>
      <c r="IO372" s="39">
        <v>37480</v>
      </c>
      <c r="IP372" s="39">
        <v>28230</v>
      </c>
      <c r="IQ372" s="39">
        <v>15490</v>
      </c>
      <c r="IR372" s="39">
        <v>7390</v>
      </c>
      <c r="IS372" s="39">
        <v>510</v>
      </c>
      <c r="IT372" s="39" t="s">
        <v>334</v>
      </c>
      <c r="IU372" s="39">
        <v>253560</v>
      </c>
      <c r="IV372" s="39">
        <v>41230</v>
      </c>
      <c r="IW372" s="39">
        <v>69160</v>
      </c>
      <c r="IX372" s="39">
        <v>55500</v>
      </c>
      <c r="IY372" s="39">
        <v>37940</v>
      </c>
      <c r="IZ372" s="39">
        <v>28600</v>
      </c>
      <c r="JA372" s="39">
        <v>15640</v>
      </c>
      <c r="JB372" s="39">
        <v>7440</v>
      </c>
      <c r="JC372" s="39">
        <v>510</v>
      </c>
      <c r="JD372" s="39" t="s">
        <v>334</v>
      </c>
      <c r="JE372" s="39">
        <v>256020</v>
      </c>
      <c r="JF372" s="39">
        <v>41480</v>
      </c>
      <c r="JG372" s="39">
        <v>69610</v>
      </c>
      <c r="JH372" s="39">
        <v>56010</v>
      </c>
      <c r="JI372" s="39">
        <v>38370</v>
      </c>
      <c r="JJ372" s="39">
        <v>28940</v>
      </c>
      <c r="JK372" s="39">
        <v>15760</v>
      </c>
      <c r="JL372" s="39">
        <v>7490</v>
      </c>
      <c r="JM372" s="39">
        <v>510</v>
      </c>
      <c r="JN372" s="39" t="s">
        <v>334</v>
      </c>
      <c r="JO372" s="39">
        <v>258150</v>
      </c>
      <c r="JP372" s="39">
        <v>41850</v>
      </c>
      <c r="JQ372" s="39">
        <v>69960</v>
      </c>
      <c r="JR372" s="39">
        <v>56640</v>
      </c>
      <c r="JS372" s="39">
        <v>38730</v>
      </c>
      <c r="JT372" s="39">
        <v>29310</v>
      </c>
      <c r="JU372" s="39">
        <v>15960</v>
      </c>
      <c r="JV372" s="39">
        <v>7540</v>
      </c>
      <c r="JW372" s="39">
        <v>500</v>
      </c>
      <c r="JX372" s="39" t="s">
        <v>334</v>
      </c>
      <c r="JY372" s="39">
        <v>260490</v>
      </c>
      <c r="JZ372" s="39">
        <v>42040</v>
      </c>
      <c r="KA372" s="39">
        <v>70260</v>
      </c>
      <c r="KB372" s="39">
        <v>57190</v>
      </c>
      <c r="KC372" s="39">
        <v>38940</v>
      </c>
      <c r="KD372" s="39">
        <v>29600</v>
      </c>
      <c r="KE372" s="39">
        <v>16130</v>
      </c>
      <c r="KF372" s="39">
        <v>7570</v>
      </c>
      <c r="KG372" s="39">
        <v>500</v>
      </c>
      <c r="KH372" s="39" t="s">
        <v>334</v>
      </c>
      <c r="KI372" s="39">
        <v>262230</v>
      </c>
      <c r="KJ372" s="39">
        <v>42320</v>
      </c>
      <c r="KK372" s="39">
        <v>70740</v>
      </c>
      <c r="KL372" s="39">
        <v>58020</v>
      </c>
      <c r="KM372" s="39">
        <v>39320</v>
      </c>
      <c r="KN372" s="39">
        <v>29940</v>
      </c>
      <c r="KO372" s="39">
        <v>16400</v>
      </c>
      <c r="KP372" s="39">
        <v>7650</v>
      </c>
      <c r="KQ372" s="39">
        <v>510</v>
      </c>
      <c r="KR372" s="39" t="s">
        <v>334</v>
      </c>
      <c r="KS372" s="39">
        <v>264890</v>
      </c>
      <c r="KT372" s="39">
        <v>42570</v>
      </c>
      <c r="KU372" s="39">
        <v>71290</v>
      </c>
      <c r="KV372" s="39">
        <v>58770</v>
      </c>
      <c r="KW372" s="39">
        <v>39670</v>
      </c>
      <c r="KX372" s="39">
        <v>30390</v>
      </c>
      <c r="KY372" s="39">
        <v>16650</v>
      </c>
      <c r="KZ372" s="39">
        <v>7700</v>
      </c>
      <c r="LA372" s="39">
        <v>510</v>
      </c>
      <c r="LB372" s="39" t="s">
        <v>334</v>
      </c>
      <c r="LC372" s="39">
        <v>267550</v>
      </c>
      <c r="LD372" t="e">
        <f>INDEX(Lookup!$F$2:$F$375, MATCH(D372,Lookup!$A$2:$A$375,0))</f>
        <v>#N/A</v>
      </c>
    </row>
    <row r="373" spans="2:316" ht="15" customHeight="1" x14ac:dyDescent="0.25">
      <c r="B373" s="1" t="s">
        <v>342</v>
      </c>
      <c r="C373" s="42">
        <v>3305</v>
      </c>
      <c r="D373" s="42" t="s">
        <v>1073</v>
      </c>
      <c r="E373" s="37" t="s">
        <v>1074</v>
      </c>
      <c r="F373" s="38">
        <v>4770</v>
      </c>
      <c r="G373" s="38">
        <v>10320</v>
      </c>
      <c r="H373" s="38">
        <v>10140</v>
      </c>
      <c r="I373" s="38">
        <v>5900</v>
      </c>
      <c r="J373" s="38">
        <v>4290</v>
      </c>
      <c r="K373" s="38">
        <v>2820</v>
      </c>
      <c r="L373" s="38">
        <v>1720</v>
      </c>
      <c r="M373" s="38">
        <v>130</v>
      </c>
      <c r="N373" s="38" t="s">
        <v>334</v>
      </c>
      <c r="O373" s="39">
        <v>40070</v>
      </c>
      <c r="P373" s="39">
        <v>5010</v>
      </c>
      <c r="Q373" s="39">
        <v>10560</v>
      </c>
      <c r="R373" s="39">
        <v>10200</v>
      </c>
      <c r="S373" s="39">
        <v>5910</v>
      </c>
      <c r="T373" s="39">
        <v>4330</v>
      </c>
      <c r="U373" s="39">
        <v>2690</v>
      </c>
      <c r="V373" s="39">
        <v>1680</v>
      </c>
      <c r="W373" s="39">
        <v>120</v>
      </c>
      <c r="X373" s="39" t="s">
        <v>334</v>
      </c>
      <c r="Y373" s="39">
        <v>40500</v>
      </c>
      <c r="Z373" s="39">
        <v>5340</v>
      </c>
      <c r="AA373" s="39">
        <v>10910</v>
      </c>
      <c r="AB373" s="39">
        <v>10260</v>
      </c>
      <c r="AC373" s="39">
        <v>5940</v>
      </c>
      <c r="AD373" s="39">
        <v>4350</v>
      </c>
      <c r="AE373" s="39">
        <v>2550</v>
      </c>
      <c r="AF373" s="39">
        <v>1500</v>
      </c>
      <c r="AG373" s="39">
        <v>110</v>
      </c>
      <c r="AH373" s="39" t="s">
        <v>334</v>
      </c>
      <c r="AI373" s="39">
        <v>40960</v>
      </c>
      <c r="AJ373" s="39">
        <v>5620</v>
      </c>
      <c r="AK373" s="39">
        <v>11130</v>
      </c>
      <c r="AL373" s="39">
        <v>10370</v>
      </c>
      <c r="AM373" s="39">
        <v>6020</v>
      </c>
      <c r="AN373" s="39">
        <v>4410</v>
      </c>
      <c r="AO373" s="39">
        <v>2530</v>
      </c>
      <c r="AP373" s="39">
        <v>1450</v>
      </c>
      <c r="AQ373" s="39">
        <v>110</v>
      </c>
      <c r="AR373" s="39" t="s">
        <v>334</v>
      </c>
      <c r="AS373" s="39">
        <v>41640</v>
      </c>
      <c r="AT373" s="39">
        <v>5720</v>
      </c>
      <c r="AU373" s="39">
        <v>11200</v>
      </c>
      <c r="AV373" s="39">
        <v>10420</v>
      </c>
      <c r="AW373" s="39">
        <v>6090</v>
      </c>
      <c r="AX373" s="39">
        <v>4460</v>
      </c>
      <c r="AY373" s="39">
        <v>2560</v>
      </c>
      <c r="AZ373" s="39">
        <v>1460</v>
      </c>
      <c r="BA373" s="39">
        <v>110</v>
      </c>
      <c r="BB373" s="39" t="s">
        <v>334</v>
      </c>
      <c r="BC373" s="39">
        <v>42020</v>
      </c>
      <c r="BD373" s="39">
        <v>5850</v>
      </c>
      <c r="BE373" s="39">
        <v>11370</v>
      </c>
      <c r="BF373" s="39">
        <v>10520</v>
      </c>
      <c r="BG373" s="39">
        <v>6160</v>
      </c>
      <c r="BH373" s="39">
        <v>4560</v>
      </c>
      <c r="BI373" s="39">
        <v>2590</v>
      </c>
      <c r="BJ373" s="39">
        <v>1460</v>
      </c>
      <c r="BK373" s="39">
        <v>110</v>
      </c>
      <c r="BL373" s="39" t="s">
        <v>334</v>
      </c>
      <c r="BM373" s="39">
        <v>42610</v>
      </c>
      <c r="BN373" s="39">
        <v>5990</v>
      </c>
      <c r="BO373" s="39">
        <v>11370</v>
      </c>
      <c r="BP373" s="39">
        <v>10600</v>
      </c>
      <c r="BQ373" s="39">
        <v>6260</v>
      </c>
      <c r="BR373" s="39">
        <v>4650</v>
      </c>
      <c r="BS373" s="39">
        <v>2580</v>
      </c>
      <c r="BT373" s="39">
        <v>1470</v>
      </c>
      <c r="BU373" s="39">
        <v>110</v>
      </c>
      <c r="BV373" s="39" t="s">
        <v>334</v>
      </c>
      <c r="BW373" s="39">
        <v>43030</v>
      </c>
      <c r="BX373" s="39">
        <v>6070</v>
      </c>
      <c r="BY373" s="39">
        <v>11440</v>
      </c>
      <c r="BZ373" s="39">
        <v>10720</v>
      </c>
      <c r="CA373" s="39">
        <v>6330</v>
      </c>
      <c r="CB373" s="39">
        <v>4770</v>
      </c>
      <c r="CC373" s="39">
        <v>2620</v>
      </c>
      <c r="CD373" s="39">
        <v>1480</v>
      </c>
      <c r="CE373" s="39">
        <v>110</v>
      </c>
      <c r="CF373" s="39" t="s">
        <v>334</v>
      </c>
      <c r="CG373" s="39">
        <v>43540</v>
      </c>
      <c r="CH373" s="39">
        <v>6140</v>
      </c>
      <c r="CI373" s="39">
        <v>11530</v>
      </c>
      <c r="CJ373" s="39">
        <v>10840</v>
      </c>
      <c r="CK373" s="39">
        <v>6410</v>
      </c>
      <c r="CL373" s="39">
        <v>4880</v>
      </c>
      <c r="CM373" s="39">
        <v>2640</v>
      </c>
      <c r="CN373" s="39">
        <v>1490</v>
      </c>
      <c r="CO373" s="39">
        <v>110</v>
      </c>
      <c r="CP373" s="39" t="s">
        <v>334</v>
      </c>
      <c r="CQ373" s="39">
        <v>44030</v>
      </c>
      <c r="CR373" s="39">
        <v>6200</v>
      </c>
      <c r="CS373" s="39">
        <v>11620</v>
      </c>
      <c r="CT373" s="39">
        <v>10900</v>
      </c>
      <c r="CU373" s="39">
        <v>6470</v>
      </c>
      <c r="CV373" s="39">
        <v>4980</v>
      </c>
      <c r="CW373" s="39">
        <v>2670</v>
      </c>
      <c r="CX373" s="39">
        <v>1500</v>
      </c>
      <c r="CY373" s="39">
        <v>110</v>
      </c>
      <c r="CZ373" s="39" t="s">
        <v>334</v>
      </c>
      <c r="DA373" s="39">
        <v>44450</v>
      </c>
      <c r="DB373" s="39">
        <v>6270</v>
      </c>
      <c r="DC373" s="39">
        <v>11660</v>
      </c>
      <c r="DD373" s="39">
        <v>10980</v>
      </c>
      <c r="DE373" s="39">
        <v>6550</v>
      </c>
      <c r="DF373" s="39">
        <v>5040</v>
      </c>
      <c r="DG373" s="39">
        <v>2710</v>
      </c>
      <c r="DH373" s="39">
        <v>1510</v>
      </c>
      <c r="DI373" s="39">
        <v>110</v>
      </c>
      <c r="DJ373" s="39" t="s">
        <v>334</v>
      </c>
      <c r="DK373" s="39">
        <v>44840</v>
      </c>
      <c r="DL373" s="39">
        <v>6360</v>
      </c>
      <c r="DM373" s="39">
        <v>11750</v>
      </c>
      <c r="DN373" s="39">
        <v>11080</v>
      </c>
      <c r="DO373" s="39">
        <v>6610</v>
      </c>
      <c r="DP373" s="39">
        <v>5090</v>
      </c>
      <c r="DQ373" s="39">
        <v>2750</v>
      </c>
      <c r="DR373" s="39">
        <v>1520</v>
      </c>
      <c r="DS373" s="39">
        <v>110</v>
      </c>
      <c r="DT373" s="39" t="s">
        <v>334</v>
      </c>
      <c r="DU373" s="39">
        <v>45270</v>
      </c>
      <c r="DV373" s="39">
        <v>6370</v>
      </c>
      <c r="DW373" s="39">
        <v>11830</v>
      </c>
      <c r="DX373" s="39">
        <v>11240</v>
      </c>
      <c r="DY373" s="39">
        <v>6660</v>
      </c>
      <c r="DZ373" s="39">
        <v>5160</v>
      </c>
      <c r="EA373" s="39">
        <v>2790</v>
      </c>
      <c r="EB373" s="39">
        <v>1520</v>
      </c>
      <c r="EC373" s="39">
        <v>110</v>
      </c>
      <c r="ED373" s="39" t="s">
        <v>334</v>
      </c>
      <c r="EE373" s="39">
        <v>45670</v>
      </c>
      <c r="EF373" s="39">
        <v>6400</v>
      </c>
      <c r="EG373" s="39">
        <v>11930</v>
      </c>
      <c r="EH373" s="39">
        <v>11360</v>
      </c>
      <c r="EI373" s="39">
        <v>6710</v>
      </c>
      <c r="EJ373" s="39">
        <v>5220</v>
      </c>
      <c r="EK373" s="39">
        <v>2830</v>
      </c>
      <c r="EL373" s="39">
        <v>1530</v>
      </c>
      <c r="EM373" s="39">
        <v>110</v>
      </c>
      <c r="EN373" s="39" t="s">
        <v>334</v>
      </c>
      <c r="EO373" s="39">
        <v>46090</v>
      </c>
      <c r="EP373" s="39">
        <v>6490</v>
      </c>
      <c r="EQ373" s="39">
        <v>12160</v>
      </c>
      <c r="ER373" s="39">
        <v>11450</v>
      </c>
      <c r="ES373" s="39">
        <v>6760</v>
      </c>
      <c r="ET373" s="39">
        <v>5250</v>
      </c>
      <c r="EU373" s="39">
        <v>2860</v>
      </c>
      <c r="EV373" s="39">
        <v>1570</v>
      </c>
      <c r="EW373" s="39">
        <v>120</v>
      </c>
      <c r="EX373" s="39" t="s">
        <v>334</v>
      </c>
      <c r="EY373" s="39">
        <v>46650</v>
      </c>
      <c r="EZ373" s="39">
        <v>6580</v>
      </c>
      <c r="FA373" s="39">
        <v>12290</v>
      </c>
      <c r="FB373" s="39">
        <v>11520</v>
      </c>
      <c r="FC373" s="39">
        <v>6860</v>
      </c>
      <c r="FD373" s="39">
        <v>5290</v>
      </c>
      <c r="FE373" s="39">
        <v>2930</v>
      </c>
      <c r="FF373" s="39">
        <v>1580</v>
      </c>
      <c r="FG373" s="39">
        <v>120</v>
      </c>
      <c r="FH373" s="39" t="s">
        <v>334</v>
      </c>
      <c r="FI373" s="39">
        <v>47170</v>
      </c>
      <c r="FJ373" s="39">
        <v>6670</v>
      </c>
      <c r="FK373" s="39">
        <v>12490</v>
      </c>
      <c r="FL373" s="39">
        <v>11630</v>
      </c>
      <c r="FM373" s="39">
        <v>6950</v>
      </c>
      <c r="FN373" s="39">
        <v>5370</v>
      </c>
      <c r="FO373" s="39">
        <v>2940</v>
      </c>
      <c r="FP373" s="39">
        <v>1610</v>
      </c>
      <c r="FQ373" s="39">
        <v>120</v>
      </c>
      <c r="FR373" s="39" t="s">
        <v>334</v>
      </c>
      <c r="FS373" s="39">
        <v>47790</v>
      </c>
      <c r="FT373" s="39">
        <v>6710</v>
      </c>
      <c r="FU373" s="39">
        <v>12620</v>
      </c>
      <c r="FV373" s="39">
        <v>11690</v>
      </c>
      <c r="FW373" s="39">
        <v>7010</v>
      </c>
      <c r="FX373" s="39">
        <v>5410</v>
      </c>
      <c r="FY373" s="39">
        <v>2970</v>
      </c>
      <c r="FZ373" s="39">
        <v>1640</v>
      </c>
      <c r="GA373" s="39">
        <v>130</v>
      </c>
      <c r="GB373" s="39" t="s">
        <v>334</v>
      </c>
      <c r="GC373" s="39">
        <v>48180</v>
      </c>
      <c r="GD373" s="39">
        <v>6770</v>
      </c>
      <c r="GE373" s="39">
        <v>12690</v>
      </c>
      <c r="GF373" s="39">
        <v>11770</v>
      </c>
      <c r="GG373" s="39">
        <v>7080</v>
      </c>
      <c r="GH373" s="39">
        <v>5430</v>
      </c>
      <c r="GI373" s="39">
        <v>3000</v>
      </c>
      <c r="GJ373" s="39">
        <v>1660</v>
      </c>
      <c r="GK373" s="39">
        <v>120</v>
      </c>
      <c r="GL373" s="39" t="s">
        <v>334</v>
      </c>
      <c r="GM373" s="39">
        <v>48520</v>
      </c>
      <c r="GN373" s="39">
        <v>6810</v>
      </c>
      <c r="GO373" s="39">
        <v>12830</v>
      </c>
      <c r="GP373" s="39">
        <v>11930</v>
      </c>
      <c r="GQ373" s="39">
        <v>7170</v>
      </c>
      <c r="GR373" s="39">
        <v>5440</v>
      </c>
      <c r="GS373" s="39">
        <v>3020</v>
      </c>
      <c r="GT373" s="39">
        <v>1690</v>
      </c>
      <c r="GU373" s="39">
        <v>130</v>
      </c>
      <c r="GV373" s="39" t="s">
        <v>334</v>
      </c>
      <c r="GW373" s="39">
        <v>49030</v>
      </c>
      <c r="GX373" s="39">
        <v>6870</v>
      </c>
      <c r="GY373" s="39">
        <v>12960</v>
      </c>
      <c r="GZ373" s="39">
        <v>11980</v>
      </c>
      <c r="HA373" s="39">
        <v>7250</v>
      </c>
      <c r="HB373" s="39">
        <v>5470</v>
      </c>
      <c r="HC373" s="39">
        <v>3020</v>
      </c>
      <c r="HD373" s="39">
        <v>1730</v>
      </c>
      <c r="HE373" s="39">
        <v>130</v>
      </c>
      <c r="HF373" s="39" t="s">
        <v>334</v>
      </c>
      <c r="HG373" s="39">
        <v>49390</v>
      </c>
      <c r="HH373" s="39">
        <v>6870</v>
      </c>
      <c r="HI373" s="39">
        <v>13030</v>
      </c>
      <c r="HJ373" s="39">
        <v>12070</v>
      </c>
      <c r="HK373" s="39">
        <v>7310</v>
      </c>
      <c r="HL373" s="39">
        <v>5510</v>
      </c>
      <c r="HM373" s="39">
        <v>3070</v>
      </c>
      <c r="HN373" s="39">
        <v>1770</v>
      </c>
      <c r="HO373" s="39">
        <v>130</v>
      </c>
      <c r="HP373" s="39" t="s">
        <v>334</v>
      </c>
      <c r="HQ373" s="39">
        <v>49750</v>
      </c>
      <c r="HR373" s="39">
        <v>6910</v>
      </c>
      <c r="HS373" s="39">
        <v>13140</v>
      </c>
      <c r="HT373" s="39">
        <v>12180</v>
      </c>
      <c r="HU373" s="39">
        <v>7400</v>
      </c>
      <c r="HV373" s="39">
        <v>5570</v>
      </c>
      <c r="HW373" s="39">
        <v>3100</v>
      </c>
      <c r="HX373" s="39">
        <v>1810</v>
      </c>
      <c r="HY373" s="39">
        <v>130</v>
      </c>
      <c r="HZ373" s="39" t="s">
        <v>334</v>
      </c>
      <c r="IA373" s="39">
        <v>50230</v>
      </c>
      <c r="IB373" s="39">
        <v>7000</v>
      </c>
      <c r="IC373" s="39">
        <v>13250</v>
      </c>
      <c r="ID373" s="39">
        <v>12310</v>
      </c>
      <c r="IE373" s="39">
        <v>7530</v>
      </c>
      <c r="IF373" s="39">
        <v>5620</v>
      </c>
      <c r="IG373" s="39">
        <v>3160</v>
      </c>
      <c r="IH373" s="39">
        <v>1830</v>
      </c>
      <c r="II373" s="39">
        <v>130</v>
      </c>
      <c r="IJ373" s="39" t="s">
        <v>334</v>
      </c>
      <c r="IK373" s="39">
        <v>50820</v>
      </c>
      <c r="IL373" s="39">
        <v>7070</v>
      </c>
      <c r="IM373" s="39">
        <v>13290</v>
      </c>
      <c r="IN373" s="39">
        <v>12380</v>
      </c>
      <c r="IO373" s="39">
        <v>7610</v>
      </c>
      <c r="IP373" s="39">
        <v>5720</v>
      </c>
      <c r="IQ373" s="39">
        <v>3210</v>
      </c>
      <c r="IR373" s="39">
        <v>1860</v>
      </c>
      <c r="IS373" s="39">
        <v>130</v>
      </c>
      <c r="IT373" s="39" t="s">
        <v>334</v>
      </c>
      <c r="IU373" s="39">
        <v>51260</v>
      </c>
      <c r="IV373" s="39">
        <v>7120</v>
      </c>
      <c r="IW373" s="39">
        <v>13390</v>
      </c>
      <c r="IX373" s="39">
        <v>12490</v>
      </c>
      <c r="IY373" s="39">
        <v>7730</v>
      </c>
      <c r="IZ373" s="39">
        <v>5780</v>
      </c>
      <c r="JA373" s="39">
        <v>3260</v>
      </c>
      <c r="JB373" s="39">
        <v>1880</v>
      </c>
      <c r="JC373" s="39">
        <v>130</v>
      </c>
      <c r="JD373" s="39" t="s">
        <v>334</v>
      </c>
      <c r="JE373" s="39">
        <v>51780</v>
      </c>
      <c r="JF373" s="39">
        <v>7150</v>
      </c>
      <c r="JG373" s="39">
        <v>13470</v>
      </c>
      <c r="JH373" s="39">
        <v>12580</v>
      </c>
      <c r="JI373" s="39">
        <v>7870</v>
      </c>
      <c r="JJ373" s="39">
        <v>5880</v>
      </c>
      <c r="JK373" s="39">
        <v>3300</v>
      </c>
      <c r="JL373" s="39">
        <v>1920</v>
      </c>
      <c r="JM373" s="39">
        <v>130</v>
      </c>
      <c r="JN373" s="39" t="s">
        <v>334</v>
      </c>
      <c r="JO373" s="39">
        <v>52310</v>
      </c>
      <c r="JP373" s="39">
        <v>7210</v>
      </c>
      <c r="JQ373" s="39">
        <v>13530</v>
      </c>
      <c r="JR373" s="39">
        <v>12680</v>
      </c>
      <c r="JS373" s="39">
        <v>7950</v>
      </c>
      <c r="JT373" s="39">
        <v>5970</v>
      </c>
      <c r="JU373" s="39">
        <v>3360</v>
      </c>
      <c r="JV373" s="39">
        <v>1940</v>
      </c>
      <c r="JW373" s="39">
        <v>130</v>
      </c>
      <c r="JX373" s="39" t="s">
        <v>334</v>
      </c>
      <c r="JY373" s="39">
        <v>52760</v>
      </c>
      <c r="JZ373" s="39">
        <v>7230</v>
      </c>
      <c r="KA373" s="39">
        <v>13560</v>
      </c>
      <c r="KB373" s="39">
        <v>12790</v>
      </c>
      <c r="KC373" s="39">
        <v>7980</v>
      </c>
      <c r="KD373" s="39">
        <v>6040</v>
      </c>
      <c r="KE373" s="39">
        <v>3390</v>
      </c>
      <c r="KF373" s="39">
        <v>1950</v>
      </c>
      <c r="KG373" s="39">
        <v>130</v>
      </c>
      <c r="KH373" s="39" t="s">
        <v>334</v>
      </c>
      <c r="KI373" s="39">
        <v>53070</v>
      </c>
      <c r="KJ373" s="39">
        <v>7270</v>
      </c>
      <c r="KK373" s="39">
        <v>13610</v>
      </c>
      <c r="KL373" s="39">
        <v>12900</v>
      </c>
      <c r="KM373" s="39">
        <v>8030</v>
      </c>
      <c r="KN373" s="39">
        <v>6090</v>
      </c>
      <c r="KO373" s="39">
        <v>3440</v>
      </c>
      <c r="KP373" s="39">
        <v>1970</v>
      </c>
      <c r="KQ373" s="39">
        <v>130</v>
      </c>
      <c r="KR373" s="39" t="s">
        <v>334</v>
      </c>
      <c r="KS373" s="39">
        <v>53440</v>
      </c>
      <c r="KT373" s="39">
        <v>7310</v>
      </c>
      <c r="KU373" s="39">
        <v>13700</v>
      </c>
      <c r="KV373" s="39">
        <v>13010</v>
      </c>
      <c r="KW373" s="39">
        <v>8080</v>
      </c>
      <c r="KX373" s="39">
        <v>6160</v>
      </c>
      <c r="KY373" s="39">
        <v>3490</v>
      </c>
      <c r="KZ373" s="39">
        <v>1990</v>
      </c>
      <c r="LA373" s="39">
        <v>130</v>
      </c>
      <c r="LB373" s="39" t="s">
        <v>334</v>
      </c>
      <c r="LC373" s="39">
        <v>53860</v>
      </c>
      <c r="LD373" t="str">
        <f>INDEX(Lookup!$F$2:$F$375, MATCH(D373,Lookup!$A$2:$A$375,0))</f>
        <v>:</v>
      </c>
    </row>
    <row r="374" spans="2:316" ht="15" customHeight="1" x14ac:dyDescent="0.25">
      <c r="B374" s="1" t="s">
        <v>342</v>
      </c>
      <c r="C374" s="42">
        <v>3310</v>
      </c>
      <c r="D374" s="42" t="s">
        <v>1075</v>
      </c>
      <c r="E374" s="37" t="s">
        <v>1076</v>
      </c>
      <c r="F374" s="38">
        <v>8920</v>
      </c>
      <c r="G374" s="38">
        <v>10650</v>
      </c>
      <c r="H374" s="38">
        <v>9290</v>
      </c>
      <c r="I374" s="38">
        <v>6100</v>
      </c>
      <c r="J374" s="38">
        <v>3510</v>
      </c>
      <c r="K374" s="38">
        <v>1830</v>
      </c>
      <c r="L374" s="38">
        <v>1500</v>
      </c>
      <c r="M374" s="38">
        <v>70</v>
      </c>
      <c r="N374" s="38" t="s">
        <v>334</v>
      </c>
      <c r="O374" s="39">
        <v>41870</v>
      </c>
      <c r="P374" s="39">
        <v>9090</v>
      </c>
      <c r="Q374" s="39">
        <v>10900</v>
      </c>
      <c r="R374" s="39">
        <v>9210</v>
      </c>
      <c r="S374" s="39">
        <v>6180</v>
      </c>
      <c r="T374" s="39">
        <v>3530</v>
      </c>
      <c r="U374" s="39">
        <v>1800</v>
      </c>
      <c r="V374" s="39">
        <v>1450</v>
      </c>
      <c r="W374" s="39">
        <v>60</v>
      </c>
      <c r="X374" s="39" t="s">
        <v>334</v>
      </c>
      <c r="Y374" s="39">
        <v>42220</v>
      </c>
      <c r="Z374" s="39">
        <v>9560</v>
      </c>
      <c r="AA374" s="39">
        <v>10950</v>
      </c>
      <c r="AB374" s="39">
        <v>9210</v>
      </c>
      <c r="AC374" s="39">
        <v>6350</v>
      </c>
      <c r="AD374" s="39">
        <v>3560</v>
      </c>
      <c r="AE374" s="39">
        <v>1820</v>
      </c>
      <c r="AF374" s="39">
        <v>1250</v>
      </c>
      <c r="AG374" s="39">
        <v>60</v>
      </c>
      <c r="AH374" s="39" t="s">
        <v>334</v>
      </c>
      <c r="AI374" s="39">
        <v>42760</v>
      </c>
      <c r="AJ374" s="39">
        <v>9920</v>
      </c>
      <c r="AK374" s="39">
        <v>10990</v>
      </c>
      <c r="AL374" s="39">
        <v>9220</v>
      </c>
      <c r="AM374" s="39">
        <v>6430</v>
      </c>
      <c r="AN374" s="39">
        <v>3640</v>
      </c>
      <c r="AO374" s="39">
        <v>1860</v>
      </c>
      <c r="AP374" s="39">
        <v>1180</v>
      </c>
      <c r="AQ374" s="39">
        <v>60</v>
      </c>
      <c r="AR374" s="39" t="s">
        <v>334</v>
      </c>
      <c r="AS374" s="39">
        <v>43280</v>
      </c>
      <c r="AT374" s="39">
        <v>10040</v>
      </c>
      <c r="AU374" s="39">
        <v>11120</v>
      </c>
      <c r="AV374" s="39">
        <v>9300</v>
      </c>
      <c r="AW374" s="39">
        <v>6460</v>
      </c>
      <c r="AX374" s="39">
        <v>3710</v>
      </c>
      <c r="AY374" s="39">
        <v>1930</v>
      </c>
      <c r="AZ374" s="39">
        <v>1170</v>
      </c>
      <c r="BA374" s="39">
        <v>60</v>
      </c>
      <c r="BB374" s="39" t="s">
        <v>334</v>
      </c>
      <c r="BC374" s="39">
        <v>43790</v>
      </c>
      <c r="BD374" s="39">
        <v>10380</v>
      </c>
      <c r="BE374" s="39">
        <v>10950</v>
      </c>
      <c r="BF374" s="39">
        <v>9350</v>
      </c>
      <c r="BG374" s="39">
        <v>6520</v>
      </c>
      <c r="BH374" s="39">
        <v>3790</v>
      </c>
      <c r="BI374" s="39">
        <v>2000</v>
      </c>
      <c r="BJ374" s="39">
        <v>1190</v>
      </c>
      <c r="BK374" s="39">
        <v>60</v>
      </c>
      <c r="BL374" s="39" t="s">
        <v>334</v>
      </c>
      <c r="BM374" s="39">
        <v>44250</v>
      </c>
      <c r="BN374" s="39">
        <v>10520</v>
      </c>
      <c r="BO374" s="39">
        <v>10960</v>
      </c>
      <c r="BP374" s="39">
        <v>9390</v>
      </c>
      <c r="BQ374" s="39">
        <v>6590</v>
      </c>
      <c r="BR374" s="39">
        <v>3920</v>
      </c>
      <c r="BS374" s="39">
        <v>2050</v>
      </c>
      <c r="BT374" s="39">
        <v>1220</v>
      </c>
      <c r="BU374" s="39">
        <v>60</v>
      </c>
      <c r="BV374" s="39" t="s">
        <v>334</v>
      </c>
      <c r="BW374" s="39">
        <v>44710</v>
      </c>
      <c r="BX374" s="39">
        <v>10670</v>
      </c>
      <c r="BY374" s="39">
        <v>10980</v>
      </c>
      <c r="BZ374" s="39">
        <v>9440</v>
      </c>
      <c r="CA374" s="39">
        <v>6700</v>
      </c>
      <c r="CB374" s="39">
        <v>4060</v>
      </c>
      <c r="CC374" s="39">
        <v>2100</v>
      </c>
      <c r="CD374" s="39">
        <v>1260</v>
      </c>
      <c r="CE374" s="39">
        <v>60</v>
      </c>
      <c r="CF374" s="39" t="s">
        <v>334</v>
      </c>
      <c r="CG374" s="39">
        <v>45260</v>
      </c>
      <c r="CH374" s="39">
        <v>10710</v>
      </c>
      <c r="CI374" s="39">
        <v>10960</v>
      </c>
      <c r="CJ374" s="39">
        <v>9480</v>
      </c>
      <c r="CK374" s="39">
        <v>6800</v>
      </c>
      <c r="CL374" s="39">
        <v>4190</v>
      </c>
      <c r="CM374" s="39">
        <v>2160</v>
      </c>
      <c r="CN374" s="39">
        <v>1280</v>
      </c>
      <c r="CO374" s="39">
        <v>60</v>
      </c>
      <c r="CP374" s="39" t="s">
        <v>334</v>
      </c>
      <c r="CQ374" s="39">
        <v>45640</v>
      </c>
      <c r="CR374" s="39">
        <v>10850</v>
      </c>
      <c r="CS374" s="39">
        <v>10970</v>
      </c>
      <c r="CT374" s="39">
        <v>9550</v>
      </c>
      <c r="CU374" s="39">
        <v>6920</v>
      </c>
      <c r="CV374" s="39">
        <v>4280</v>
      </c>
      <c r="CW374" s="39">
        <v>2230</v>
      </c>
      <c r="CX374" s="39">
        <v>1310</v>
      </c>
      <c r="CY374" s="39">
        <v>60</v>
      </c>
      <c r="CZ374" s="39" t="s">
        <v>334</v>
      </c>
      <c r="DA374" s="39">
        <v>46160</v>
      </c>
      <c r="DB374" s="39">
        <v>10980</v>
      </c>
      <c r="DC374" s="39">
        <v>10990</v>
      </c>
      <c r="DD374" s="39">
        <v>9630</v>
      </c>
      <c r="DE374" s="39">
        <v>6970</v>
      </c>
      <c r="DF374" s="39">
        <v>4350</v>
      </c>
      <c r="DG374" s="39">
        <v>2250</v>
      </c>
      <c r="DH374" s="39">
        <v>1330</v>
      </c>
      <c r="DI374" s="39">
        <v>60</v>
      </c>
      <c r="DJ374" s="39" t="s">
        <v>334</v>
      </c>
      <c r="DK374" s="39">
        <v>46550</v>
      </c>
      <c r="DL374" s="39">
        <v>11150</v>
      </c>
      <c r="DM374" s="39">
        <v>11040</v>
      </c>
      <c r="DN374" s="39">
        <v>9770</v>
      </c>
      <c r="DO374" s="39">
        <v>7030</v>
      </c>
      <c r="DP374" s="39">
        <v>4370</v>
      </c>
      <c r="DQ374" s="39">
        <v>2300</v>
      </c>
      <c r="DR374" s="39">
        <v>1330</v>
      </c>
      <c r="DS374" s="39">
        <v>50</v>
      </c>
      <c r="DT374" s="39" t="s">
        <v>334</v>
      </c>
      <c r="DU374" s="39">
        <v>47030</v>
      </c>
      <c r="DV374" s="39">
        <v>11220</v>
      </c>
      <c r="DW374" s="39">
        <v>11130</v>
      </c>
      <c r="DX374" s="39">
        <v>9910</v>
      </c>
      <c r="DY374" s="39">
        <v>7140</v>
      </c>
      <c r="DZ374" s="39">
        <v>4430</v>
      </c>
      <c r="EA374" s="39">
        <v>2320</v>
      </c>
      <c r="EB374" s="39">
        <v>1320</v>
      </c>
      <c r="EC374" s="39">
        <v>50</v>
      </c>
      <c r="ED374" s="39" t="s">
        <v>334</v>
      </c>
      <c r="EE374" s="39">
        <v>47520</v>
      </c>
      <c r="EF374" s="39">
        <v>11370</v>
      </c>
      <c r="EG374" s="39">
        <v>11210</v>
      </c>
      <c r="EH374" s="39">
        <v>10030</v>
      </c>
      <c r="EI374" s="39">
        <v>7200</v>
      </c>
      <c r="EJ374" s="39">
        <v>4510</v>
      </c>
      <c r="EK374" s="39">
        <v>2360</v>
      </c>
      <c r="EL374" s="39">
        <v>1340</v>
      </c>
      <c r="EM374" s="39">
        <v>60</v>
      </c>
      <c r="EN374" s="39" t="s">
        <v>334</v>
      </c>
      <c r="EO374" s="39">
        <v>48070</v>
      </c>
      <c r="EP374" s="39">
        <v>11710</v>
      </c>
      <c r="EQ374" s="39">
        <v>11230</v>
      </c>
      <c r="ER374" s="39">
        <v>10170</v>
      </c>
      <c r="ES374" s="39">
        <v>7250</v>
      </c>
      <c r="ET374" s="39">
        <v>4550</v>
      </c>
      <c r="EU374" s="39">
        <v>2390</v>
      </c>
      <c r="EV374" s="39">
        <v>1330</v>
      </c>
      <c r="EW374" s="39">
        <v>60</v>
      </c>
      <c r="EX374" s="39" t="s">
        <v>334</v>
      </c>
      <c r="EY374" s="39">
        <v>48690</v>
      </c>
      <c r="EZ374" s="39">
        <v>12070</v>
      </c>
      <c r="FA374" s="39">
        <v>11270</v>
      </c>
      <c r="FB374" s="39">
        <v>10240</v>
      </c>
      <c r="FC374" s="39">
        <v>7300</v>
      </c>
      <c r="FD374" s="39">
        <v>4590</v>
      </c>
      <c r="FE374" s="39">
        <v>2420</v>
      </c>
      <c r="FF374" s="39">
        <v>1340</v>
      </c>
      <c r="FG374" s="39">
        <v>60</v>
      </c>
      <c r="FH374" s="39" t="s">
        <v>334</v>
      </c>
      <c r="FI374" s="39">
        <v>49280</v>
      </c>
      <c r="FJ374" s="39">
        <v>12270</v>
      </c>
      <c r="FK374" s="39">
        <v>11360</v>
      </c>
      <c r="FL374" s="39">
        <v>10330</v>
      </c>
      <c r="FM374" s="39">
        <v>7370</v>
      </c>
      <c r="FN374" s="39">
        <v>4630</v>
      </c>
      <c r="FO374" s="39">
        <v>2460</v>
      </c>
      <c r="FP374" s="39">
        <v>1340</v>
      </c>
      <c r="FQ374" s="39">
        <v>60</v>
      </c>
      <c r="FR374" s="39" t="s">
        <v>334</v>
      </c>
      <c r="FS374" s="39">
        <v>49830</v>
      </c>
      <c r="FT374" s="39">
        <v>12410</v>
      </c>
      <c r="FU374" s="39">
        <v>11420</v>
      </c>
      <c r="FV374" s="39">
        <v>10480</v>
      </c>
      <c r="FW374" s="39">
        <v>7410</v>
      </c>
      <c r="FX374" s="39">
        <v>4710</v>
      </c>
      <c r="FY374" s="39">
        <v>2480</v>
      </c>
      <c r="FZ374" s="39">
        <v>1350</v>
      </c>
      <c r="GA374" s="39">
        <v>60</v>
      </c>
      <c r="GB374" s="39" t="s">
        <v>334</v>
      </c>
      <c r="GC374" s="39">
        <v>50310</v>
      </c>
      <c r="GD374" s="39">
        <v>12450</v>
      </c>
      <c r="GE374" s="39">
        <v>11620</v>
      </c>
      <c r="GF374" s="39">
        <v>10640</v>
      </c>
      <c r="GG374" s="39">
        <v>7480</v>
      </c>
      <c r="GH374" s="39">
        <v>4730</v>
      </c>
      <c r="GI374" s="39">
        <v>2520</v>
      </c>
      <c r="GJ374" s="39">
        <v>1360</v>
      </c>
      <c r="GK374" s="39">
        <v>60</v>
      </c>
      <c r="GL374" s="39" t="s">
        <v>334</v>
      </c>
      <c r="GM374" s="39">
        <v>50860</v>
      </c>
      <c r="GN374" s="39">
        <v>12520</v>
      </c>
      <c r="GO374" s="39">
        <v>11850</v>
      </c>
      <c r="GP374" s="39">
        <v>10850</v>
      </c>
      <c r="GQ374" s="39">
        <v>7600</v>
      </c>
      <c r="GR374" s="39">
        <v>4800</v>
      </c>
      <c r="GS374" s="39">
        <v>2540</v>
      </c>
      <c r="GT374" s="39">
        <v>1370</v>
      </c>
      <c r="GU374" s="39">
        <v>60</v>
      </c>
      <c r="GV374" s="39" t="s">
        <v>334</v>
      </c>
      <c r="GW374" s="39">
        <v>51600</v>
      </c>
      <c r="GX374" s="39">
        <v>12600</v>
      </c>
      <c r="GY374" s="39">
        <v>12040</v>
      </c>
      <c r="GZ374" s="39">
        <v>11080</v>
      </c>
      <c r="HA374" s="39">
        <v>7690</v>
      </c>
      <c r="HB374" s="39">
        <v>4890</v>
      </c>
      <c r="HC374" s="39">
        <v>2570</v>
      </c>
      <c r="HD374" s="39">
        <v>1370</v>
      </c>
      <c r="HE374" s="39">
        <v>60</v>
      </c>
      <c r="HF374" s="39" t="s">
        <v>334</v>
      </c>
      <c r="HG374" s="39">
        <v>52290</v>
      </c>
      <c r="HH374" s="39">
        <v>12720</v>
      </c>
      <c r="HI374" s="39">
        <v>12110</v>
      </c>
      <c r="HJ374" s="39">
        <v>11200</v>
      </c>
      <c r="HK374" s="39">
        <v>7760</v>
      </c>
      <c r="HL374" s="39">
        <v>4950</v>
      </c>
      <c r="HM374" s="39">
        <v>2580</v>
      </c>
      <c r="HN374" s="39">
        <v>1380</v>
      </c>
      <c r="HO374" s="39">
        <v>60</v>
      </c>
      <c r="HP374" s="39" t="s">
        <v>334</v>
      </c>
      <c r="HQ374" s="39">
        <v>52750</v>
      </c>
      <c r="HR374" s="39">
        <v>12770</v>
      </c>
      <c r="HS374" s="39">
        <v>12230</v>
      </c>
      <c r="HT374" s="39">
        <v>11360</v>
      </c>
      <c r="HU374" s="39">
        <v>7820</v>
      </c>
      <c r="HV374" s="39">
        <v>5010</v>
      </c>
      <c r="HW374" s="39">
        <v>2610</v>
      </c>
      <c r="HX374" s="39">
        <v>1380</v>
      </c>
      <c r="HY374" s="39">
        <v>60</v>
      </c>
      <c r="HZ374" s="39" t="s">
        <v>334</v>
      </c>
      <c r="IA374" s="39">
        <v>53240</v>
      </c>
      <c r="IB374" s="39">
        <v>13010</v>
      </c>
      <c r="IC374" s="39">
        <v>12330</v>
      </c>
      <c r="ID374" s="39">
        <v>11540</v>
      </c>
      <c r="IE374" s="39">
        <v>7870</v>
      </c>
      <c r="IF374" s="39">
        <v>5060</v>
      </c>
      <c r="IG374" s="39">
        <v>2620</v>
      </c>
      <c r="IH374" s="39">
        <v>1380</v>
      </c>
      <c r="II374" s="39">
        <v>60</v>
      </c>
      <c r="IJ374" s="39" t="s">
        <v>334</v>
      </c>
      <c r="IK374" s="39">
        <v>53880</v>
      </c>
      <c r="IL374" s="39">
        <v>13120</v>
      </c>
      <c r="IM374" s="39">
        <v>12450</v>
      </c>
      <c r="IN374" s="39">
        <v>11750</v>
      </c>
      <c r="IO374" s="39">
        <v>7930</v>
      </c>
      <c r="IP374" s="39">
        <v>5150</v>
      </c>
      <c r="IQ374" s="39">
        <v>2620</v>
      </c>
      <c r="IR374" s="39">
        <v>1400</v>
      </c>
      <c r="IS374" s="39">
        <v>60</v>
      </c>
      <c r="IT374" s="39" t="s">
        <v>334</v>
      </c>
      <c r="IU374" s="39">
        <v>54470</v>
      </c>
      <c r="IV374" s="39">
        <v>13180</v>
      </c>
      <c r="IW374" s="39">
        <v>12520</v>
      </c>
      <c r="IX374" s="39">
        <v>11870</v>
      </c>
      <c r="IY374" s="39">
        <v>7980</v>
      </c>
      <c r="IZ374" s="39">
        <v>5210</v>
      </c>
      <c r="JA374" s="39">
        <v>2640</v>
      </c>
      <c r="JB374" s="39">
        <v>1400</v>
      </c>
      <c r="JC374" s="39">
        <v>60</v>
      </c>
      <c r="JD374" s="39" t="s">
        <v>334</v>
      </c>
      <c r="JE374" s="39">
        <v>54860</v>
      </c>
      <c r="JF374" s="39">
        <v>13270</v>
      </c>
      <c r="JG374" s="39">
        <v>12580</v>
      </c>
      <c r="JH374" s="39">
        <v>11990</v>
      </c>
      <c r="JI374" s="39">
        <v>8040</v>
      </c>
      <c r="JJ374" s="39">
        <v>5260</v>
      </c>
      <c r="JK374" s="39">
        <v>2670</v>
      </c>
      <c r="JL374" s="39">
        <v>1400</v>
      </c>
      <c r="JM374" s="39">
        <v>60</v>
      </c>
      <c r="JN374" s="39" t="s">
        <v>334</v>
      </c>
      <c r="JO374" s="39">
        <v>55280</v>
      </c>
      <c r="JP374" s="39">
        <v>13400</v>
      </c>
      <c r="JQ374" s="39">
        <v>12700</v>
      </c>
      <c r="JR374" s="39">
        <v>12160</v>
      </c>
      <c r="JS374" s="39">
        <v>8120</v>
      </c>
      <c r="JT374" s="39">
        <v>5330</v>
      </c>
      <c r="JU374" s="39">
        <v>2710</v>
      </c>
      <c r="JV374" s="39">
        <v>1410</v>
      </c>
      <c r="JW374" s="39">
        <v>60</v>
      </c>
      <c r="JX374" s="39" t="s">
        <v>334</v>
      </c>
      <c r="JY374" s="39">
        <v>55890</v>
      </c>
      <c r="JZ374" s="39">
        <v>13440</v>
      </c>
      <c r="KA374" s="39">
        <v>12800</v>
      </c>
      <c r="KB374" s="39">
        <v>12320</v>
      </c>
      <c r="KC374" s="39">
        <v>8210</v>
      </c>
      <c r="KD374" s="39">
        <v>5350</v>
      </c>
      <c r="KE374" s="39">
        <v>2730</v>
      </c>
      <c r="KF374" s="39">
        <v>1410</v>
      </c>
      <c r="KG374" s="39">
        <v>60</v>
      </c>
      <c r="KH374" s="39" t="s">
        <v>334</v>
      </c>
      <c r="KI374" s="39">
        <v>56320</v>
      </c>
      <c r="KJ374" s="39">
        <v>13530</v>
      </c>
      <c r="KK374" s="39">
        <v>12950</v>
      </c>
      <c r="KL374" s="39">
        <v>12540</v>
      </c>
      <c r="KM374" s="39">
        <v>8330</v>
      </c>
      <c r="KN374" s="39">
        <v>5400</v>
      </c>
      <c r="KO374" s="39">
        <v>2780</v>
      </c>
      <c r="KP374" s="39">
        <v>1410</v>
      </c>
      <c r="KQ374" s="39">
        <v>60</v>
      </c>
      <c r="KR374" s="39" t="s">
        <v>334</v>
      </c>
      <c r="KS374" s="39">
        <v>56980</v>
      </c>
      <c r="KT374" s="39">
        <v>13610</v>
      </c>
      <c r="KU374" s="39">
        <v>13040</v>
      </c>
      <c r="KV374" s="39">
        <v>12730</v>
      </c>
      <c r="KW374" s="39">
        <v>8460</v>
      </c>
      <c r="KX374" s="39">
        <v>5480</v>
      </c>
      <c r="KY374" s="39">
        <v>2850</v>
      </c>
      <c r="KZ374" s="39">
        <v>1410</v>
      </c>
      <c r="LA374" s="39">
        <v>60</v>
      </c>
      <c r="LB374" s="39" t="s">
        <v>334</v>
      </c>
      <c r="LC374" s="39">
        <v>57630</v>
      </c>
      <c r="LD374" t="str">
        <f>INDEX(Lookup!$F$2:$F$375, MATCH(D374,Lookup!$A$2:$A$375,0))</f>
        <v>:</v>
      </c>
    </row>
    <row r="375" spans="2:316" ht="15" customHeight="1" x14ac:dyDescent="0.25">
      <c r="B375" s="1" t="s">
        <v>342</v>
      </c>
      <c r="C375" s="42">
        <v>3330</v>
      </c>
      <c r="D375" s="42" t="s">
        <v>1077</v>
      </c>
      <c r="E375" s="37" t="s">
        <v>1078</v>
      </c>
      <c r="F375" s="38">
        <v>7890</v>
      </c>
      <c r="G375" s="38">
        <v>16710</v>
      </c>
      <c r="H375" s="38">
        <v>10780</v>
      </c>
      <c r="I375" s="38">
        <v>8990</v>
      </c>
      <c r="J375" s="38">
        <v>5420</v>
      </c>
      <c r="K375" s="38">
        <v>3970</v>
      </c>
      <c r="L375" s="38">
        <v>2160</v>
      </c>
      <c r="M375" s="38">
        <v>140</v>
      </c>
      <c r="N375" s="38" t="s">
        <v>334</v>
      </c>
      <c r="O375" s="39">
        <v>56070</v>
      </c>
      <c r="P375" s="39">
        <v>7720</v>
      </c>
      <c r="Q375" s="39">
        <v>16870</v>
      </c>
      <c r="R375" s="39">
        <v>11000</v>
      </c>
      <c r="S375" s="39">
        <v>9040</v>
      </c>
      <c r="T375" s="39">
        <v>5490</v>
      </c>
      <c r="U375" s="39">
        <v>3870</v>
      </c>
      <c r="V375" s="39">
        <v>2060</v>
      </c>
      <c r="W375" s="39">
        <v>130</v>
      </c>
      <c r="X375" s="39" t="s">
        <v>334</v>
      </c>
      <c r="Y375" s="39">
        <v>56180</v>
      </c>
      <c r="Z375" s="39">
        <v>8040</v>
      </c>
      <c r="AA375" s="39">
        <v>17150</v>
      </c>
      <c r="AB375" s="39">
        <v>11220</v>
      </c>
      <c r="AC375" s="39">
        <v>9070</v>
      </c>
      <c r="AD375" s="39">
        <v>5600</v>
      </c>
      <c r="AE375" s="39">
        <v>3730</v>
      </c>
      <c r="AF375" s="39">
        <v>1870</v>
      </c>
      <c r="AG375" s="39">
        <v>120</v>
      </c>
      <c r="AH375" s="39" t="s">
        <v>334</v>
      </c>
      <c r="AI375" s="39">
        <v>56790</v>
      </c>
      <c r="AJ375" s="39">
        <v>8210</v>
      </c>
      <c r="AK375" s="39">
        <v>17400</v>
      </c>
      <c r="AL375" s="39">
        <v>11290</v>
      </c>
      <c r="AM375" s="39">
        <v>9080</v>
      </c>
      <c r="AN375" s="39">
        <v>5750</v>
      </c>
      <c r="AO375" s="39">
        <v>3790</v>
      </c>
      <c r="AP375" s="39">
        <v>1840</v>
      </c>
      <c r="AQ375" s="39">
        <v>110</v>
      </c>
      <c r="AR375" s="39" t="s">
        <v>334</v>
      </c>
      <c r="AS375" s="39">
        <v>57470</v>
      </c>
      <c r="AT375" s="39">
        <v>8540</v>
      </c>
      <c r="AU375" s="39">
        <v>17560</v>
      </c>
      <c r="AV375" s="39">
        <v>11270</v>
      </c>
      <c r="AW375" s="39">
        <v>9160</v>
      </c>
      <c r="AX375" s="39">
        <v>5870</v>
      </c>
      <c r="AY375" s="39">
        <v>3850</v>
      </c>
      <c r="AZ375" s="39">
        <v>1820</v>
      </c>
      <c r="BA375" s="39">
        <v>110</v>
      </c>
      <c r="BB375" s="39" t="s">
        <v>334</v>
      </c>
      <c r="BC375" s="39">
        <v>58180</v>
      </c>
      <c r="BD375" s="39">
        <v>8670</v>
      </c>
      <c r="BE375" s="39">
        <v>17570</v>
      </c>
      <c r="BF375" s="39">
        <v>11400</v>
      </c>
      <c r="BG375" s="39">
        <v>9230</v>
      </c>
      <c r="BH375" s="39">
        <v>6000</v>
      </c>
      <c r="BI375" s="39">
        <v>3930</v>
      </c>
      <c r="BJ375" s="39">
        <v>1850</v>
      </c>
      <c r="BK375" s="39">
        <v>110</v>
      </c>
      <c r="BL375" s="39" t="s">
        <v>334</v>
      </c>
      <c r="BM375" s="39">
        <v>58750</v>
      </c>
      <c r="BN375" s="39">
        <v>8800</v>
      </c>
      <c r="BO375" s="39">
        <v>17650</v>
      </c>
      <c r="BP375" s="39">
        <v>11460</v>
      </c>
      <c r="BQ375" s="39">
        <v>9300</v>
      </c>
      <c r="BR375" s="39">
        <v>6150</v>
      </c>
      <c r="BS375" s="39">
        <v>3940</v>
      </c>
      <c r="BT375" s="39">
        <v>1850</v>
      </c>
      <c r="BU375" s="39">
        <v>110</v>
      </c>
      <c r="BV375" s="39" t="s">
        <v>334</v>
      </c>
      <c r="BW375" s="39">
        <v>59270</v>
      </c>
      <c r="BX375" s="39">
        <v>8880</v>
      </c>
      <c r="BY375" s="39">
        <v>17700</v>
      </c>
      <c r="BZ375" s="39">
        <v>11670</v>
      </c>
      <c r="CA375" s="39">
        <v>9400</v>
      </c>
      <c r="CB375" s="39">
        <v>6310</v>
      </c>
      <c r="CC375" s="39">
        <v>4010</v>
      </c>
      <c r="CD375" s="39">
        <v>1890</v>
      </c>
      <c r="CE375" s="39">
        <v>120</v>
      </c>
      <c r="CF375" s="39" t="s">
        <v>334</v>
      </c>
      <c r="CG375" s="39">
        <v>59990</v>
      </c>
      <c r="CH375" s="39">
        <v>8920</v>
      </c>
      <c r="CI375" s="39">
        <v>17900</v>
      </c>
      <c r="CJ375" s="39">
        <v>11920</v>
      </c>
      <c r="CK375" s="39">
        <v>9570</v>
      </c>
      <c r="CL375" s="39">
        <v>6450</v>
      </c>
      <c r="CM375" s="39">
        <v>4090</v>
      </c>
      <c r="CN375" s="39">
        <v>1940</v>
      </c>
      <c r="CO375" s="39">
        <v>120</v>
      </c>
      <c r="CP375" s="39" t="s">
        <v>334</v>
      </c>
      <c r="CQ375" s="39">
        <v>60900</v>
      </c>
      <c r="CR375" s="39">
        <v>8970</v>
      </c>
      <c r="CS375" s="39">
        <v>17990</v>
      </c>
      <c r="CT375" s="39">
        <v>12100</v>
      </c>
      <c r="CU375" s="39">
        <v>9660</v>
      </c>
      <c r="CV375" s="39">
        <v>6580</v>
      </c>
      <c r="CW375" s="39">
        <v>4180</v>
      </c>
      <c r="CX375" s="39">
        <v>1970</v>
      </c>
      <c r="CY375" s="39">
        <v>120</v>
      </c>
      <c r="CZ375" s="39" t="s">
        <v>334</v>
      </c>
      <c r="DA375" s="39">
        <v>61570</v>
      </c>
      <c r="DB375" s="39">
        <v>9070</v>
      </c>
      <c r="DC375" s="39">
        <v>18080</v>
      </c>
      <c r="DD375" s="39">
        <v>12250</v>
      </c>
      <c r="DE375" s="39">
        <v>9810</v>
      </c>
      <c r="DF375" s="39">
        <v>6680</v>
      </c>
      <c r="DG375" s="39">
        <v>4260</v>
      </c>
      <c r="DH375" s="39">
        <v>1990</v>
      </c>
      <c r="DI375" s="39">
        <v>120</v>
      </c>
      <c r="DJ375" s="39" t="s">
        <v>334</v>
      </c>
      <c r="DK375" s="39">
        <v>62270</v>
      </c>
      <c r="DL375" s="39">
        <v>9140</v>
      </c>
      <c r="DM375" s="39">
        <v>18190</v>
      </c>
      <c r="DN375" s="39">
        <v>12370</v>
      </c>
      <c r="DO375" s="39">
        <v>9890</v>
      </c>
      <c r="DP375" s="39">
        <v>6790</v>
      </c>
      <c r="DQ375" s="39">
        <v>4280</v>
      </c>
      <c r="DR375" s="39">
        <v>2010</v>
      </c>
      <c r="DS375" s="39">
        <v>120</v>
      </c>
      <c r="DT375" s="39" t="s">
        <v>334</v>
      </c>
      <c r="DU375" s="39">
        <v>62800</v>
      </c>
      <c r="DV375" s="39">
        <v>9150</v>
      </c>
      <c r="DW375" s="39">
        <v>18310</v>
      </c>
      <c r="DX375" s="39">
        <v>12580</v>
      </c>
      <c r="DY375" s="39">
        <v>9950</v>
      </c>
      <c r="DZ375" s="39">
        <v>6870</v>
      </c>
      <c r="EA375" s="39">
        <v>4340</v>
      </c>
      <c r="EB375" s="39">
        <v>2010</v>
      </c>
      <c r="EC375" s="39">
        <v>120</v>
      </c>
      <c r="ED375" s="39" t="s">
        <v>334</v>
      </c>
      <c r="EE375" s="39">
        <v>63320</v>
      </c>
      <c r="EF375" s="39">
        <v>9290</v>
      </c>
      <c r="EG375" s="39">
        <v>18370</v>
      </c>
      <c r="EH375" s="39">
        <v>12690</v>
      </c>
      <c r="EI375" s="39">
        <v>10060</v>
      </c>
      <c r="EJ375" s="39">
        <v>6950</v>
      </c>
      <c r="EK375" s="39">
        <v>4370</v>
      </c>
      <c r="EL375" s="39">
        <v>2030</v>
      </c>
      <c r="EM375" s="39">
        <v>130</v>
      </c>
      <c r="EN375" s="39" t="s">
        <v>334</v>
      </c>
      <c r="EO375" s="39">
        <v>63890</v>
      </c>
      <c r="EP375" s="39">
        <v>9380</v>
      </c>
      <c r="EQ375" s="39">
        <v>18520</v>
      </c>
      <c r="ER375" s="39">
        <v>12770</v>
      </c>
      <c r="ES375" s="39">
        <v>10110</v>
      </c>
      <c r="ET375" s="39">
        <v>6980</v>
      </c>
      <c r="EU375" s="39">
        <v>4390</v>
      </c>
      <c r="EV375" s="39">
        <v>2040</v>
      </c>
      <c r="EW375" s="39">
        <v>130</v>
      </c>
      <c r="EX375" s="39" t="s">
        <v>334</v>
      </c>
      <c r="EY375" s="39">
        <v>64310</v>
      </c>
      <c r="EZ375" s="39">
        <v>9530</v>
      </c>
      <c r="FA375" s="39">
        <v>18660</v>
      </c>
      <c r="FB375" s="39">
        <v>12840</v>
      </c>
      <c r="FC375" s="39">
        <v>10190</v>
      </c>
      <c r="FD375" s="39">
        <v>7060</v>
      </c>
      <c r="FE375" s="39">
        <v>4420</v>
      </c>
      <c r="FF375" s="39">
        <v>2080</v>
      </c>
      <c r="FG375" s="39">
        <v>130</v>
      </c>
      <c r="FH375" s="39" t="s">
        <v>334</v>
      </c>
      <c r="FI375" s="39">
        <v>64910</v>
      </c>
      <c r="FJ375" s="39">
        <v>9680</v>
      </c>
      <c r="FK375" s="39">
        <v>18860</v>
      </c>
      <c r="FL375" s="39">
        <v>12930</v>
      </c>
      <c r="FM375" s="39">
        <v>10270</v>
      </c>
      <c r="FN375" s="39">
        <v>7120</v>
      </c>
      <c r="FO375" s="39">
        <v>4470</v>
      </c>
      <c r="FP375" s="39">
        <v>2120</v>
      </c>
      <c r="FQ375" s="39">
        <v>130</v>
      </c>
      <c r="FR375" s="39" t="s">
        <v>334</v>
      </c>
      <c r="FS375" s="39">
        <v>65580</v>
      </c>
      <c r="FT375" s="39">
        <v>9860</v>
      </c>
      <c r="FU375" s="39">
        <v>18960</v>
      </c>
      <c r="FV375" s="39">
        <v>13060</v>
      </c>
      <c r="FW375" s="39">
        <v>10290</v>
      </c>
      <c r="FX375" s="39">
        <v>7200</v>
      </c>
      <c r="FY375" s="39">
        <v>4510</v>
      </c>
      <c r="FZ375" s="39">
        <v>2150</v>
      </c>
      <c r="GA375" s="39">
        <v>140</v>
      </c>
      <c r="GB375" s="39" t="s">
        <v>334</v>
      </c>
      <c r="GC375" s="39">
        <v>66170</v>
      </c>
      <c r="GD375" s="39">
        <v>9980</v>
      </c>
      <c r="GE375" s="39">
        <v>19050</v>
      </c>
      <c r="GF375" s="39">
        <v>13160</v>
      </c>
      <c r="GG375" s="39">
        <v>10350</v>
      </c>
      <c r="GH375" s="39">
        <v>7300</v>
      </c>
      <c r="GI375" s="39">
        <v>4530</v>
      </c>
      <c r="GJ375" s="39">
        <v>2160</v>
      </c>
      <c r="GK375" s="39">
        <v>150</v>
      </c>
      <c r="GL375" s="39" t="s">
        <v>334</v>
      </c>
      <c r="GM375" s="39">
        <v>66680</v>
      </c>
      <c r="GN375" s="39">
        <v>10040</v>
      </c>
      <c r="GO375" s="39">
        <v>19170</v>
      </c>
      <c r="GP375" s="39">
        <v>13300</v>
      </c>
      <c r="GQ375" s="39">
        <v>10400</v>
      </c>
      <c r="GR375" s="39">
        <v>7380</v>
      </c>
      <c r="GS375" s="39">
        <v>4570</v>
      </c>
      <c r="GT375" s="39">
        <v>2180</v>
      </c>
      <c r="GU375" s="39">
        <v>150</v>
      </c>
      <c r="GV375" s="39" t="s">
        <v>334</v>
      </c>
      <c r="GW375" s="39">
        <v>67190</v>
      </c>
      <c r="GX375" s="39">
        <v>10120</v>
      </c>
      <c r="GY375" s="39">
        <v>19340</v>
      </c>
      <c r="GZ375" s="39">
        <v>13450</v>
      </c>
      <c r="HA375" s="39">
        <v>10440</v>
      </c>
      <c r="HB375" s="39">
        <v>7460</v>
      </c>
      <c r="HC375" s="39">
        <v>4610</v>
      </c>
      <c r="HD375" s="39">
        <v>2210</v>
      </c>
      <c r="HE375" s="39">
        <v>150</v>
      </c>
      <c r="HF375" s="39" t="s">
        <v>334</v>
      </c>
      <c r="HG375" s="39">
        <v>67770</v>
      </c>
      <c r="HH375" s="39">
        <v>10180</v>
      </c>
      <c r="HI375" s="39">
        <v>19590</v>
      </c>
      <c r="HJ375" s="39">
        <v>13680</v>
      </c>
      <c r="HK375" s="39">
        <v>10580</v>
      </c>
      <c r="HL375" s="39">
        <v>7530</v>
      </c>
      <c r="HM375" s="39">
        <v>4640</v>
      </c>
      <c r="HN375" s="39">
        <v>2220</v>
      </c>
      <c r="HO375" s="39">
        <v>150</v>
      </c>
      <c r="HP375" s="39" t="s">
        <v>334</v>
      </c>
      <c r="HQ375" s="39">
        <v>68570</v>
      </c>
      <c r="HR375" s="39">
        <v>10180</v>
      </c>
      <c r="HS375" s="39">
        <v>19780</v>
      </c>
      <c r="HT375" s="39">
        <v>13900</v>
      </c>
      <c r="HU375" s="39">
        <v>10670</v>
      </c>
      <c r="HV375" s="39">
        <v>7620</v>
      </c>
      <c r="HW375" s="39">
        <v>4710</v>
      </c>
      <c r="HX375" s="39">
        <v>2230</v>
      </c>
      <c r="HY375" s="39">
        <v>150</v>
      </c>
      <c r="HZ375" s="39" t="s">
        <v>334</v>
      </c>
      <c r="IA375" s="39">
        <v>69240</v>
      </c>
      <c r="IB375" s="39">
        <v>10310</v>
      </c>
      <c r="IC375" s="39">
        <v>20040</v>
      </c>
      <c r="ID375" s="39">
        <v>14170</v>
      </c>
      <c r="IE375" s="39">
        <v>10820</v>
      </c>
      <c r="IF375" s="39">
        <v>7800</v>
      </c>
      <c r="IG375" s="39">
        <v>4770</v>
      </c>
      <c r="IH375" s="39">
        <v>2240</v>
      </c>
      <c r="II375" s="39">
        <v>150</v>
      </c>
      <c r="IJ375" s="39" t="s">
        <v>334</v>
      </c>
      <c r="IK375" s="39">
        <v>70290</v>
      </c>
      <c r="IL375" s="39">
        <v>10350</v>
      </c>
      <c r="IM375" s="39">
        <v>20300</v>
      </c>
      <c r="IN375" s="39">
        <v>14520</v>
      </c>
      <c r="IO375" s="39">
        <v>10920</v>
      </c>
      <c r="IP375" s="39">
        <v>7990</v>
      </c>
      <c r="IQ375" s="39">
        <v>4860</v>
      </c>
      <c r="IR375" s="39">
        <v>2260</v>
      </c>
      <c r="IS375" s="39">
        <v>150</v>
      </c>
      <c r="IT375" s="39" t="s">
        <v>334</v>
      </c>
      <c r="IU375" s="39">
        <v>71360</v>
      </c>
      <c r="IV375" s="39">
        <v>10450</v>
      </c>
      <c r="IW375" s="39">
        <v>20550</v>
      </c>
      <c r="IX375" s="39">
        <v>14760</v>
      </c>
      <c r="IY375" s="39">
        <v>11130</v>
      </c>
      <c r="IZ375" s="39">
        <v>8130</v>
      </c>
      <c r="JA375" s="39">
        <v>4900</v>
      </c>
      <c r="JB375" s="39">
        <v>2280</v>
      </c>
      <c r="JC375" s="39">
        <v>150</v>
      </c>
      <c r="JD375" s="39" t="s">
        <v>334</v>
      </c>
      <c r="JE375" s="39">
        <v>72340</v>
      </c>
      <c r="JF375" s="39">
        <v>10540</v>
      </c>
      <c r="JG375" s="39">
        <v>20750</v>
      </c>
      <c r="JH375" s="39">
        <v>14930</v>
      </c>
      <c r="JI375" s="39">
        <v>11260</v>
      </c>
      <c r="JJ375" s="39">
        <v>8200</v>
      </c>
      <c r="JK375" s="39">
        <v>4920</v>
      </c>
      <c r="JL375" s="39">
        <v>2280</v>
      </c>
      <c r="JM375" s="39">
        <v>150</v>
      </c>
      <c r="JN375" s="39" t="s">
        <v>334</v>
      </c>
      <c r="JO375" s="39">
        <v>73020</v>
      </c>
      <c r="JP375" s="39">
        <v>10620</v>
      </c>
      <c r="JQ375" s="39">
        <v>20800</v>
      </c>
      <c r="JR375" s="39">
        <v>15040</v>
      </c>
      <c r="JS375" s="39">
        <v>11340</v>
      </c>
      <c r="JT375" s="39">
        <v>8290</v>
      </c>
      <c r="JU375" s="39">
        <v>4960</v>
      </c>
      <c r="JV375" s="39">
        <v>2290</v>
      </c>
      <c r="JW375" s="39">
        <v>150</v>
      </c>
      <c r="JX375" s="39" t="s">
        <v>334</v>
      </c>
      <c r="JY375" s="39">
        <v>73500</v>
      </c>
      <c r="JZ375" s="39">
        <v>10670</v>
      </c>
      <c r="KA375" s="39">
        <v>20870</v>
      </c>
      <c r="KB375" s="39">
        <v>15160</v>
      </c>
      <c r="KC375" s="39">
        <v>11370</v>
      </c>
      <c r="KD375" s="39">
        <v>8380</v>
      </c>
      <c r="KE375" s="39">
        <v>4990</v>
      </c>
      <c r="KF375" s="39">
        <v>2300</v>
      </c>
      <c r="KG375" s="39">
        <v>150</v>
      </c>
      <c r="KH375" s="39" t="s">
        <v>334</v>
      </c>
      <c r="KI375" s="39">
        <v>73880</v>
      </c>
      <c r="KJ375" s="39">
        <v>10710</v>
      </c>
      <c r="KK375" s="39">
        <v>20990</v>
      </c>
      <c r="KL375" s="39">
        <v>15340</v>
      </c>
      <c r="KM375" s="39">
        <v>11440</v>
      </c>
      <c r="KN375" s="39">
        <v>8490</v>
      </c>
      <c r="KO375" s="39">
        <v>5030</v>
      </c>
      <c r="KP375" s="39">
        <v>2320</v>
      </c>
      <c r="KQ375" s="39">
        <v>150</v>
      </c>
      <c r="KR375" s="39" t="s">
        <v>334</v>
      </c>
      <c r="KS375" s="39">
        <v>74470</v>
      </c>
      <c r="KT375" s="39">
        <v>10760</v>
      </c>
      <c r="KU375" s="39">
        <v>21170</v>
      </c>
      <c r="KV375" s="39">
        <v>15600</v>
      </c>
      <c r="KW375" s="39">
        <v>11490</v>
      </c>
      <c r="KX375" s="39">
        <v>8630</v>
      </c>
      <c r="KY375" s="39">
        <v>5100</v>
      </c>
      <c r="KZ375" s="39">
        <v>2330</v>
      </c>
      <c r="LA375" s="39">
        <v>150</v>
      </c>
      <c r="LB375" s="39" t="s">
        <v>334</v>
      </c>
      <c r="LC375" s="39">
        <v>75220</v>
      </c>
      <c r="LD375" t="str">
        <f>INDEX(Lookup!$F$2:$F$375, MATCH(D375,Lookup!$A$2:$A$375,0))</f>
        <v>:</v>
      </c>
    </row>
    <row r="376" spans="2:316" ht="15" customHeight="1" outlineLevel="1" x14ac:dyDescent="0.25">
      <c r="B376" s="1" t="s">
        <v>342</v>
      </c>
      <c r="C376" s="40">
        <v>3315</v>
      </c>
      <c r="D376" s="40" t="s">
        <v>1079</v>
      </c>
      <c r="E376" s="43" t="s">
        <v>1080</v>
      </c>
      <c r="F376" s="38">
        <v>5370</v>
      </c>
      <c r="G376" s="38">
        <v>13400</v>
      </c>
      <c r="H376" s="38">
        <v>7690</v>
      </c>
      <c r="I376" s="38">
        <v>5820</v>
      </c>
      <c r="J376" s="38">
        <v>4070</v>
      </c>
      <c r="K376" s="38">
        <v>2730</v>
      </c>
      <c r="L376" s="38">
        <v>1340</v>
      </c>
      <c r="M376" s="38">
        <v>90</v>
      </c>
      <c r="N376" s="38" t="s">
        <v>334</v>
      </c>
      <c r="O376" s="39">
        <v>40500</v>
      </c>
      <c r="P376" s="39">
        <v>5440</v>
      </c>
      <c r="Q376" s="39">
        <v>13520</v>
      </c>
      <c r="R376" s="39">
        <v>7800</v>
      </c>
      <c r="S376" s="39">
        <v>5910</v>
      </c>
      <c r="T376" s="39">
        <v>4110</v>
      </c>
      <c r="U376" s="39">
        <v>2640</v>
      </c>
      <c r="V376" s="39">
        <v>1290</v>
      </c>
      <c r="W376" s="39">
        <v>90</v>
      </c>
      <c r="X376" s="39" t="s">
        <v>334</v>
      </c>
      <c r="Y376" s="39">
        <v>40790</v>
      </c>
      <c r="Z376" s="39">
        <v>5670</v>
      </c>
      <c r="AA376" s="39">
        <v>13780</v>
      </c>
      <c r="AB376" s="39">
        <v>7900</v>
      </c>
      <c r="AC376" s="39">
        <v>5920</v>
      </c>
      <c r="AD376" s="39">
        <v>4160</v>
      </c>
      <c r="AE376" s="39">
        <v>2560</v>
      </c>
      <c r="AF376" s="39">
        <v>1200</v>
      </c>
      <c r="AG376" s="39">
        <v>80</v>
      </c>
      <c r="AH376" s="39" t="s">
        <v>334</v>
      </c>
      <c r="AI376" s="39">
        <v>41250</v>
      </c>
      <c r="AJ376" s="39">
        <v>5820</v>
      </c>
      <c r="AK376" s="39">
        <v>13940</v>
      </c>
      <c r="AL376" s="39">
        <v>7950</v>
      </c>
      <c r="AM376" s="39">
        <v>5920</v>
      </c>
      <c r="AN376" s="39">
        <v>4290</v>
      </c>
      <c r="AO376" s="39">
        <v>2620</v>
      </c>
      <c r="AP376" s="39">
        <v>1180</v>
      </c>
      <c r="AQ376" s="39">
        <v>80</v>
      </c>
      <c r="AR376" s="39" t="s">
        <v>334</v>
      </c>
      <c r="AS376" s="39">
        <v>41790</v>
      </c>
      <c r="AT376" s="39">
        <v>5880</v>
      </c>
      <c r="AU376" s="39">
        <v>14020</v>
      </c>
      <c r="AV376" s="39">
        <v>7930</v>
      </c>
      <c r="AW376" s="39">
        <v>6000</v>
      </c>
      <c r="AX376" s="39">
        <v>4390</v>
      </c>
      <c r="AY376" s="39">
        <v>2670</v>
      </c>
      <c r="AZ376" s="39">
        <v>1160</v>
      </c>
      <c r="BA376" s="39">
        <v>80</v>
      </c>
      <c r="BB376" s="39" t="s">
        <v>334</v>
      </c>
      <c r="BC376" s="39">
        <v>42130</v>
      </c>
      <c r="BD376" s="39">
        <v>5990</v>
      </c>
      <c r="BE376" s="39">
        <v>14010</v>
      </c>
      <c r="BF376" s="39">
        <v>8030</v>
      </c>
      <c r="BG376" s="39">
        <v>6080</v>
      </c>
      <c r="BH376" s="39">
        <v>4500</v>
      </c>
      <c r="BI376" s="39">
        <v>2720</v>
      </c>
      <c r="BJ376" s="39">
        <v>1190</v>
      </c>
      <c r="BK376" s="39">
        <v>80</v>
      </c>
      <c r="BL376" s="39" t="s">
        <v>334</v>
      </c>
      <c r="BM376" s="39">
        <v>42590</v>
      </c>
      <c r="BN376" s="39">
        <v>6110</v>
      </c>
      <c r="BO376" s="39">
        <v>14090</v>
      </c>
      <c r="BP376" s="39">
        <v>8070</v>
      </c>
      <c r="BQ376" s="39">
        <v>6140</v>
      </c>
      <c r="BR376" s="39">
        <v>4580</v>
      </c>
      <c r="BS376" s="39">
        <v>2750</v>
      </c>
      <c r="BT376" s="39">
        <v>1200</v>
      </c>
      <c r="BU376" s="39">
        <v>80</v>
      </c>
      <c r="BV376" s="39" t="s">
        <v>334</v>
      </c>
      <c r="BW376" s="39">
        <v>43020</v>
      </c>
      <c r="BX376" s="39">
        <v>6170</v>
      </c>
      <c r="BY376" s="39">
        <v>14140</v>
      </c>
      <c r="BZ376" s="39">
        <v>8290</v>
      </c>
      <c r="CA376" s="39">
        <v>6240</v>
      </c>
      <c r="CB376" s="39">
        <v>4710</v>
      </c>
      <c r="CC376" s="39">
        <v>2810</v>
      </c>
      <c r="CD376" s="39">
        <v>1240</v>
      </c>
      <c r="CE376" s="39">
        <v>80</v>
      </c>
      <c r="CF376" s="39" t="s">
        <v>334</v>
      </c>
      <c r="CG376" s="39">
        <v>43680</v>
      </c>
      <c r="CH376" s="39">
        <v>6210</v>
      </c>
      <c r="CI376" s="39">
        <v>14340</v>
      </c>
      <c r="CJ376" s="39">
        <v>8530</v>
      </c>
      <c r="CK376" s="39">
        <v>6380</v>
      </c>
      <c r="CL376" s="39">
        <v>4830</v>
      </c>
      <c r="CM376" s="39">
        <v>2880</v>
      </c>
      <c r="CN376" s="39">
        <v>1270</v>
      </c>
      <c r="CO376" s="39">
        <v>90</v>
      </c>
      <c r="CP376" s="39" t="s">
        <v>334</v>
      </c>
      <c r="CQ376" s="39">
        <v>44530</v>
      </c>
      <c r="CR376" s="39">
        <v>6250</v>
      </c>
      <c r="CS376" s="39">
        <v>14400</v>
      </c>
      <c r="CT376" s="39">
        <v>8680</v>
      </c>
      <c r="CU376" s="39">
        <v>6480</v>
      </c>
      <c r="CV376" s="39">
        <v>4940</v>
      </c>
      <c r="CW376" s="39">
        <v>2960</v>
      </c>
      <c r="CX376" s="39">
        <v>1300</v>
      </c>
      <c r="CY376" s="39">
        <v>80</v>
      </c>
      <c r="CZ376" s="39" t="s">
        <v>334</v>
      </c>
      <c r="DA376" s="39">
        <v>45080</v>
      </c>
      <c r="DB376" s="39">
        <v>6340</v>
      </c>
      <c r="DC376" s="39">
        <v>14450</v>
      </c>
      <c r="DD376" s="39">
        <v>8790</v>
      </c>
      <c r="DE376" s="39">
        <v>6610</v>
      </c>
      <c r="DF376" s="39">
        <v>5000</v>
      </c>
      <c r="DG376" s="39">
        <v>3040</v>
      </c>
      <c r="DH376" s="39">
        <v>1320</v>
      </c>
      <c r="DI376" s="39">
        <v>80</v>
      </c>
      <c r="DJ376" s="39" t="s">
        <v>334</v>
      </c>
      <c r="DK376" s="39">
        <v>45640</v>
      </c>
      <c r="DL376" s="39">
        <v>6400</v>
      </c>
      <c r="DM376" s="39">
        <v>14540</v>
      </c>
      <c r="DN376" s="39">
        <v>8870</v>
      </c>
      <c r="DO376" s="39">
        <v>6640</v>
      </c>
      <c r="DP376" s="39">
        <v>5090</v>
      </c>
      <c r="DQ376" s="39">
        <v>3040</v>
      </c>
      <c r="DR376" s="39">
        <v>1340</v>
      </c>
      <c r="DS376" s="39">
        <v>80</v>
      </c>
      <c r="DT376" s="39" t="s">
        <v>334</v>
      </c>
      <c r="DU376" s="39">
        <v>46000</v>
      </c>
      <c r="DV376" s="39">
        <v>6440</v>
      </c>
      <c r="DW376" s="39">
        <v>14630</v>
      </c>
      <c r="DX376" s="39">
        <v>8990</v>
      </c>
      <c r="DY376" s="39">
        <v>6700</v>
      </c>
      <c r="DZ376" s="39">
        <v>5140</v>
      </c>
      <c r="EA376" s="39">
        <v>3090</v>
      </c>
      <c r="EB376" s="39">
        <v>1350</v>
      </c>
      <c r="EC376" s="39">
        <v>90</v>
      </c>
      <c r="ED376" s="39" t="s">
        <v>334</v>
      </c>
      <c r="EE376" s="39">
        <v>46430</v>
      </c>
      <c r="EF376" s="39">
        <v>6600</v>
      </c>
      <c r="EG376" s="39">
        <v>14690</v>
      </c>
      <c r="EH376" s="39">
        <v>9060</v>
      </c>
      <c r="EI376" s="39">
        <v>6760</v>
      </c>
      <c r="EJ376" s="39">
        <v>5190</v>
      </c>
      <c r="EK376" s="39">
        <v>3120</v>
      </c>
      <c r="EL376" s="39">
        <v>1370</v>
      </c>
      <c r="EM376" s="39">
        <v>90</v>
      </c>
      <c r="EN376" s="39" t="s">
        <v>334</v>
      </c>
      <c r="EO376" s="39">
        <v>46870</v>
      </c>
      <c r="EP376" s="39">
        <v>6700</v>
      </c>
      <c r="EQ376" s="39">
        <v>14790</v>
      </c>
      <c r="ER376" s="39">
        <v>9110</v>
      </c>
      <c r="ES376" s="39">
        <v>6790</v>
      </c>
      <c r="ET376" s="39">
        <v>5200</v>
      </c>
      <c r="EU376" s="39">
        <v>3130</v>
      </c>
      <c r="EV376" s="39">
        <v>1390</v>
      </c>
      <c r="EW376" s="39">
        <v>90</v>
      </c>
      <c r="EX376" s="39" t="s">
        <v>334</v>
      </c>
      <c r="EY376" s="39">
        <v>47190</v>
      </c>
      <c r="EZ376" s="39">
        <v>6830</v>
      </c>
      <c r="FA376" s="39">
        <v>14910</v>
      </c>
      <c r="FB376" s="39">
        <v>9170</v>
      </c>
      <c r="FC376" s="39">
        <v>6840</v>
      </c>
      <c r="FD376" s="39">
        <v>5270</v>
      </c>
      <c r="FE376" s="39">
        <v>3150</v>
      </c>
      <c r="FF376" s="39">
        <v>1430</v>
      </c>
      <c r="FG376" s="39">
        <v>90</v>
      </c>
      <c r="FH376" s="39" t="s">
        <v>334</v>
      </c>
      <c r="FI376" s="39">
        <v>47690</v>
      </c>
      <c r="FJ376" s="39">
        <v>6990</v>
      </c>
      <c r="FK376" s="39">
        <v>15090</v>
      </c>
      <c r="FL376" s="39">
        <v>9250</v>
      </c>
      <c r="FM376" s="39">
        <v>6910</v>
      </c>
      <c r="FN376" s="39">
        <v>5320</v>
      </c>
      <c r="FO376" s="39">
        <v>3190</v>
      </c>
      <c r="FP376" s="39">
        <v>1460</v>
      </c>
      <c r="FQ376" s="39">
        <v>90</v>
      </c>
      <c r="FR376" s="39" t="s">
        <v>334</v>
      </c>
      <c r="FS376" s="39">
        <v>48300</v>
      </c>
      <c r="FT376" s="39">
        <v>7140</v>
      </c>
      <c r="FU376" s="39">
        <v>15180</v>
      </c>
      <c r="FV376" s="39">
        <v>9340</v>
      </c>
      <c r="FW376" s="39">
        <v>6930</v>
      </c>
      <c r="FX376" s="39">
        <v>5390</v>
      </c>
      <c r="FY376" s="39">
        <v>3240</v>
      </c>
      <c r="FZ376" s="39">
        <v>1480</v>
      </c>
      <c r="GA376" s="39">
        <v>100</v>
      </c>
      <c r="GB376" s="39" t="s">
        <v>334</v>
      </c>
      <c r="GC376" s="39">
        <v>48800</v>
      </c>
      <c r="GD376" s="39">
        <v>7220</v>
      </c>
      <c r="GE376" s="39">
        <v>15250</v>
      </c>
      <c r="GF376" s="39">
        <v>9440</v>
      </c>
      <c r="GG376" s="39">
        <v>6980</v>
      </c>
      <c r="GH376" s="39">
        <v>5500</v>
      </c>
      <c r="GI376" s="39">
        <v>3260</v>
      </c>
      <c r="GJ376" s="39">
        <v>1480</v>
      </c>
      <c r="GK376" s="39">
        <v>100</v>
      </c>
      <c r="GL376" s="39" t="s">
        <v>334</v>
      </c>
      <c r="GM376" s="39">
        <v>49230</v>
      </c>
      <c r="GN376" s="39">
        <v>7260</v>
      </c>
      <c r="GO376" s="39">
        <v>15310</v>
      </c>
      <c r="GP376" s="39">
        <v>9600</v>
      </c>
      <c r="GQ376" s="39">
        <v>7030</v>
      </c>
      <c r="GR376" s="39">
        <v>5570</v>
      </c>
      <c r="GS376" s="39">
        <v>3290</v>
      </c>
      <c r="GT376" s="39">
        <v>1510</v>
      </c>
      <c r="GU376" s="39">
        <v>100</v>
      </c>
      <c r="GV376" s="39" t="s">
        <v>334</v>
      </c>
      <c r="GW376" s="39">
        <v>49650</v>
      </c>
      <c r="GX376" s="39">
        <v>7320</v>
      </c>
      <c r="GY376" s="39">
        <v>15450</v>
      </c>
      <c r="GZ376" s="39">
        <v>9740</v>
      </c>
      <c r="HA376" s="39">
        <v>7080</v>
      </c>
      <c r="HB376" s="39">
        <v>5630</v>
      </c>
      <c r="HC376" s="39">
        <v>3330</v>
      </c>
      <c r="HD376" s="39">
        <v>1530</v>
      </c>
      <c r="HE376" s="39">
        <v>100</v>
      </c>
      <c r="HF376" s="39" t="s">
        <v>334</v>
      </c>
      <c r="HG376" s="39">
        <v>50170</v>
      </c>
      <c r="HH376" s="39">
        <v>7380</v>
      </c>
      <c r="HI376" s="39">
        <v>15660</v>
      </c>
      <c r="HJ376" s="39">
        <v>9920</v>
      </c>
      <c r="HK376" s="39">
        <v>7210</v>
      </c>
      <c r="HL376" s="39">
        <v>5700</v>
      </c>
      <c r="HM376" s="39">
        <v>3360</v>
      </c>
      <c r="HN376" s="39">
        <v>1540</v>
      </c>
      <c r="HO376" s="39">
        <v>100</v>
      </c>
      <c r="HP376" s="39" t="s">
        <v>334</v>
      </c>
      <c r="HQ376" s="39">
        <v>50870</v>
      </c>
      <c r="HR376" s="39">
        <v>7370</v>
      </c>
      <c r="HS376" s="39">
        <v>15820</v>
      </c>
      <c r="HT376" s="39">
        <v>10080</v>
      </c>
      <c r="HU376" s="39">
        <v>7280</v>
      </c>
      <c r="HV376" s="39">
        <v>5790</v>
      </c>
      <c r="HW376" s="39">
        <v>3430</v>
      </c>
      <c r="HX376" s="39">
        <v>1550</v>
      </c>
      <c r="HY376" s="39">
        <v>100</v>
      </c>
      <c r="HZ376" s="39" t="s">
        <v>334</v>
      </c>
      <c r="IA376" s="39">
        <v>51410</v>
      </c>
      <c r="IB376" s="39">
        <v>7460</v>
      </c>
      <c r="IC376" s="39">
        <v>16070</v>
      </c>
      <c r="ID376" s="39">
        <v>10340</v>
      </c>
      <c r="IE376" s="39">
        <v>7410</v>
      </c>
      <c r="IF376" s="39">
        <v>5950</v>
      </c>
      <c r="IG376" s="39">
        <v>3480</v>
      </c>
      <c r="IH376" s="39">
        <v>1560</v>
      </c>
      <c r="II376" s="39">
        <v>100</v>
      </c>
      <c r="IJ376" s="39" t="s">
        <v>334</v>
      </c>
      <c r="IK376" s="39">
        <v>52370</v>
      </c>
      <c r="IL376" s="39">
        <v>7460</v>
      </c>
      <c r="IM376" s="39">
        <v>16310</v>
      </c>
      <c r="IN376" s="39">
        <v>10660</v>
      </c>
      <c r="IO376" s="39">
        <v>7500</v>
      </c>
      <c r="IP376" s="39">
        <v>6120</v>
      </c>
      <c r="IQ376" s="39">
        <v>3570</v>
      </c>
      <c r="IR376" s="39">
        <v>1580</v>
      </c>
      <c r="IS376" s="39">
        <v>100</v>
      </c>
      <c r="IT376" s="39" t="s">
        <v>334</v>
      </c>
      <c r="IU376" s="39">
        <v>53300</v>
      </c>
      <c r="IV376" s="39">
        <v>7540</v>
      </c>
      <c r="IW376" s="39">
        <v>16520</v>
      </c>
      <c r="IX376" s="39">
        <v>10870</v>
      </c>
      <c r="IY376" s="39">
        <v>7670</v>
      </c>
      <c r="IZ376" s="39">
        <v>6250</v>
      </c>
      <c r="JA376" s="39">
        <v>3610</v>
      </c>
      <c r="JB376" s="39">
        <v>1590</v>
      </c>
      <c r="JC376" s="39">
        <v>100</v>
      </c>
      <c r="JD376" s="39" t="s">
        <v>334</v>
      </c>
      <c r="JE376" s="39">
        <v>54140</v>
      </c>
      <c r="JF376" s="39">
        <v>7620</v>
      </c>
      <c r="JG376" s="39">
        <v>16720</v>
      </c>
      <c r="JH376" s="39">
        <v>11030</v>
      </c>
      <c r="JI376" s="39">
        <v>7780</v>
      </c>
      <c r="JJ376" s="39">
        <v>6320</v>
      </c>
      <c r="JK376" s="39">
        <v>3620</v>
      </c>
      <c r="JL376" s="39">
        <v>1590</v>
      </c>
      <c r="JM376" s="39">
        <v>100</v>
      </c>
      <c r="JN376" s="39" t="s">
        <v>334</v>
      </c>
      <c r="JO376" s="39">
        <v>54790</v>
      </c>
      <c r="JP376" s="39">
        <v>7700</v>
      </c>
      <c r="JQ376" s="39">
        <v>16780</v>
      </c>
      <c r="JR376" s="39">
        <v>11140</v>
      </c>
      <c r="JS376" s="39">
        <v>7870</v>
      </c>
      <c r="JT376" s="39">
        <v>6390</v>
      </c>
      <c r="JU376" s="39">
        <v>3660</v>
      </c>
      <c r="JV376" s="39">
        <v>1610</v>
      </c>
      <c r="JW376" s="39">
        <v>100</v>
      </c>
      <c r="JX376" s="39" t="s">
        <v>334</v>
      </c>
      <c r="JY376" s="39">
        <v>55250</v>
      </c>
      <c r="JZ376" s="39">
        <v>7740</v>
      </c>
      <c r="KA376" s="39">
        <v>16850</v>
      </c>
      <c r="KB376" s="39">
        <v>11250</v>
      </c>
      <c r="KC376" s="39">
        <v>7910</v>
      </c>
      <c r="KD376" s="39">
        <v>6470</v>
      </c>
      <c r="KE376" s="39">
        <v>3680</v>
      </c>
      <c r="KF376" s="39">
        <v>1610</v>
      </c>
      <c r="KG376" s="39">
        <v>100</v>
      </c>
      <c r="KH376" s="39" t="s">
        <v>334</v>
      </c>
      <c r="KI376" s="39">
        <v>55620</v>
      </c>
      <c r="KJ376" s="39">
        <v>7770</v>
      </c>
      <c r="KK376" s="39">
        <v>16940</v>
      </c>
      <c r="KL376" s="39">
        <v>11440</v>
      </c>
      <c r="KM376" s="39">
        <v>7990</v>
      </c>
      <c r="KN376" s="39">
        <v>6560</v>
      </c>
      <c r="KO376" s="39">
        <v>3710</v>
      </c>
      <c r="KP376" s="39">
        <v>1640</v>
      </c>
      <c r="KQ376" s="39">
        <v>100</v>
      </c>
      <c r="KR376" s="39" t="s">
        <v>334</v>
      </c>
      <c r="KS376" s="39">
        <v>56160</v>
      </c>
      <c r="KT376" s="39">
        <v>7810</v>
      </c>
      <c r="KU376" s="39">
        <v>17070</v>
      </c>
      <c r="KV376" s="39">
        <v>11680</v>
      </c>
      <c r="KW376" s="39">
        <v>8060</v>
      </c>
      <c r="KX376" s="39">
        <v>6700</v>
      </c>
      <c r="KY376" s="39">
        <v>3780</v>
      </c>
      <c r="KZ376" s="39">
        <v>1640</v>
      </c>
      <c r="LA376" s="39">
        <v>100</v>
      </c>
      <c r="LB376" s="39" t="s">
        <v>334</v>
      </c>
      <c r="LC376" s="39">
        <v>56830</v>
      </c>
      <c r="LD376" t="e">
        <f>INDEX(Lookup!$F$2:$F$375, MATCH(D376,Lookup!$A$2:$A$375,0))</f>
        <v>#N/A</v>
      </c>
    </row>
    <row r="377" spans="2:316" ht="15" customHeight="1" outlineLevel="1" x14ac:dyDescent="0.25">
      <c r="B377" s="1" t="s">
        <v>342</v>
      </c>
      <c r="C377" s="42">
        <v>3320</v>
      </c>
      <c r="D377" s="42" t="s">
        <v>1081</v>
      </c>
      <c r="E377" s="43" t="s">
        <v>1082</v>
      </c>
      <c r="F377" s="38">
        <v>2530</v>
      </c>
      <c r="G377" s="38">
        <v>3300</v>
      </c>
      <c r="H377" s="38">
        <v>3100</v>
      </c>
      <c r="I377" s="38">
        <v>3180</v>
      </c>
      <c r="J377" s="38">
        <v>1360</v>
      </c>
      <c r="K377" s="38">
        <v>1240</v>
      </c>
      <c r="L377" s="38">
        <v>820</v>
      </c>
      <c r="M377" s="38">
        <v>40</v>
      </c>
      <c r="N377" s="38" t="s">
        <v>334</v>
      </c>
      <c r="O377" s="39">
        <v>15560</v>
      </c>
      <c r="P377" s="39">
        <v>2280</v>
      </c>
      <c r="Q377" s="39">
        <v>3360</v>
      </c>
      <c r="R377" s="39">
        <v>3200</v>
      </c>
      <c r="S377" s="39">
        <v>3130</v>
      </c>
      <c r="T377" s="39">
        <v>1380</v>
      </c>
      <c r="U377" s="39">
        <v>1230</v>
      </c>
      <c r="V377" s="39">
        <v>770</v>
      </c>
      <c r="W377" s="39">
        <v>40</v>
      </c>
      <c r="X377" s="39" t="s">
        <v>334</v>
      </c>
      <c r="Y377" s="39">
        <v>15400</v>
      </c>
      <c r="Z377" s="39">
        <v>2380</v>
      </c>
      <c r="AA377" s="39">
        <v>3370</v>
      </c>
      <c r="AB377" s="39">
        <v>3330</v>
      </c>
      <c r="AC377" s="39">
        <v>3150</v>
      </c>
      <c r="AD377" s="39">
        <v>1440</v>
      </c>
      <c r="AE377" s="39">
        <v>1170</v>
      </c>
      <c r="AF377" s="39">
        <v>670</v>
      </c>
      <c r="AG377" s="39">
        <v>40</v>
      </c>
      <c r="AH377" s="39" t="s">
        <v>334</v>
      </c>
      <c r="AI377" s="39">
        <v>15540</v>
      </c>
      <c r="AJ377" s="39">
        <v>2390</v>
      </c>
      <c r="AK377" s="39">
        <v>3460</v>
      </c>
      <c r="AL377" s="39">
        <v>3340</v>
      </c>
      <c r="AM377" s="39">
        <v>3160</v>
      </c>
      <c r="AN377" s="39">
        <v>1460</v>
      </c>
      <c r="AO377" s="39">
        <v>1170</v>
      </c>
      <c r="AP377" s="39">
        <v>660</v>
      </c>
      <c r="AQ377" s="39">
        <v>30</v>
      </c>
      <c r="AR377" s="39" t="s">
        <v>334</v>
      </c>
      <c r="AS377" s="39">
        <v>15680</v>
      </c>
      <c r="AT377" s="39">
        <v>2660</v>
      </c>
      <c r="AU377" s="39">
        <v>3550</v>
      </c>
      <c r="AV377" s="39">
        <v>3340</v>
      </c>
      <c r="AW377" s="39">
        <v>3160</v>
      </c>
      <c r="AX377" s="39">
        <v>1480</v>
      </c>
      <c r="AY377" s="39">
        <v>1180</v>
      </c>
      <c r="AZ377" s="39">
        <v>650</v>
      </c>
      <c r="BA377" s="39">
        <v>30</v>
      </c>
      <c r="BB377" s="39" t="s">
        <v>334</v>
      </c>
      <c r="BC377" s="39">
        <v>16050</v>
      </c>
      <c r="BD377" s="39">
        <v>2680</v>
      </c>
      <c r="BE377" s="39">
        <v>3550</v>
      </c>
      <c r="BF377" s="39">
        <v>3370</v>
      </c>
      <c r="BG377" s="39">
        <v>3150</v>
      </c>
      <c r="BH377" s="39">
        <v>1500</v>
      </c>
      <c r="BI377" s="39">
        <v>1200</v>
      </c>
      <c r="BJ377" s="39">
        <v>660</v>
      </c>
      <c r="BK377" s="39">
        <v>30</v>
      </c>
      <c r="BL377" s="39" t="s">
        <v>334</v>
      </c>
      <c r="BM377" s="39">
        <v>16150</v>
      </c>
      <c r="BN377" s="39">
        <v>2690</v>
      </c>
      <c r="BO377" s="39">
        <v>3570</v>
      </c>
      <c r="BP377" s="39">
        <v>3390</v>
      </c>
      <c r="BQ377" s="39">
        <v>3160</v>
      </c>
      <c r="BR377" s="39">
        <v>1570</v>
      </c>
      <c r="BS377" s="39">
        <v>1190</v>
      </c>
      <c r="BT377" s="39">
        <v>650</v>
      </c>
      <c r="BU377" s="39">
        <v>30</v>
      </c>
      <c r="BV377" s="39" t="s">
        <v>334</v>
      </c>
      <c r="BW377" s="39">
        <v>16250</v>
      </c>
      <c r="BX377" s="39">
        <v>2710</v>
      </c>
      <c r="BY377" s="39">
        <v>3570</v>
      </c>
      <c r="BZ377" s="39">
        <v>3390</v>
      </c>
      <c r="CA377" s="39">
        <v>3160</v>
      </c>
      <c r="CB377" s="39">
        <v>1600</v>
      </c>
      <c r="CC377" s="39">
        <v>1200</v>
      </c>
      <c r="CD377" s="39">
        <v>650</v>
      </c>
      <c r="CE377" s="39">
        <v>30</v>
      </c>
      <c r="CF377" s="39" t="s">
        <v>334</v>
      </c>
      <c r="CG377" s="39">
        <v>16310</v>
      </c>
      <c r="CH377" s="39">
        <v>2700</v>
      </c>
      <c r="CI377" s="39">
        <v>3570</v>
      </c>
      <c r="CJ377" s="39">
        <v>3390</v>
      </c>
      <c r="CK377" s="39">
        <v>3190</v>
      </c>
      <c r="CL377" s="39">
        <v>1610</v>
      </c>
      <c r="CM377" s="39">
        <v>1210</v>
      </c>
      <c r="CN377" s="39">
        <v>670</v>
      </c>
      <c r="CO377" s="39">
        <v>30</v>
      </c>
      <c r="CP377" s="39" t="s">
        <v>334</v>
      </c>
      <c r="CQ377" s="39">
        <v>16370</v>
      </c>
      <c r="CR377" s="39">
        <v>2720</v>
      </c>
      <c r="CS377" s="39">
        <v>3590</v>
      </c>
      <c r="CT377" s="39">
        <v>3420</v>
      </c>
      <c r="CU377" s="39">
        <v>3190</v>
      </c>
      <c r="CV377" s="39">
        <v>1640</v>
      </c>
      <c r="CW377" s="39">
        <v>1230</v>
      </c>
      <c r="CX377" s="39">
        <v>660</v>
      </c>
      <c r="CY377" s="39">
        <v>40</v>
      </c>
      <c r="CZ377" s="39" t="s">
        <v>334</v>
      </c>
      <c r="DA377" s="39">
        <v>16490</v>
      </c>
      <c r="DB377" s="39">
        <v>2720</v>
      </c>
      <c r="DC377" s="39">
        <v>3630</v>
      </c>
      <c r="DD377" s="39">
        <v>3470</v>
      </c>
      <c r="DE377" s="39">
        <v>3210</v>
      </c>
      <c r="DF377" s="39">
        <v>1680</v>
      </c>
      <c r="DG377" s="39">
        <v>1230</v>
      </c>
      <c r="DH377" s="39">
        <v>670</v>
      </c>
      <c r="DI377" s="39">
        <v>40</v>
      </c>
      <c r="DJ377" s="39" t="s">
        <v>334</v>
      </c>
      <c r="DK377" s="39">
        <v>16630</v>
      </c>
      <c r="DL377" s="39">
        <v>2740</v>
      </c>
      <c r="DM377" s="39">
        <v>3660</v>
      </c>
      <c r="DN377" s="39">
        <v>3510</v>
      </c>
      <c r="DO377" s="39">
        <v>3240</v>
      </c>
      <c r="DP377" s="39">
        <v>1710</v>
      </c>
      <c r="DQ377" s="39">
        <v>1250</v>
      </c>
      <c r="DR377" s="39">
        <v>660</v>
      </c>
      <c r="DS377" s="39">
        <v>40</v>
      </c>
      <c r="DT377" s="39" t="s">
        <v>334</v>
      </c>
      <c r="DU377" s="39">
        <v>16800</v>
      </c>
      <c r="DV377" s="39">
        <v>2710</v>
      </c>
      <c r="DW377" s="39">
        <v>3680</v>
      </c>
      <c r="DX377" s="39">
        <v>3590</v>
      </c>
      <c r="DY377" s="39">
        <v>3250</v>
      </c>
      <c r="DZ377" s="39">
        <v>1730</v>
      </c>
      <c r="EA377" s="39">
        <v>1250</v>
      </c>
      <c r="EB377" s="39">
        <v>660</v>
      </c>
      <c r="EC377" s="39">
        <v>40</v>
      </c>
      <c r="ED377" s="39" t="s">
        <v>334</v>
      </c>
      <c r="EE377" s="39">
        <v>16890</v>
      </c>
      <c r="EF377" s="39">
        <v>2700</v>
      </c>
      <c r="EG377" s="39">
        <v>3690</v>
      </c>
      <c r="EH377" s="39">
        <v>3630</v>
      </c>
      <c r="EI377" s="39">
        <v>3300</v>
      </c>
      <c r="EJ377" s="39">
        <v>1760</v>
      </c>
      <c r="EK377" s="39">
        <v>1250</v>
      </c>
      <c r="EL377" s="39">
        <v>660</v>
      </c>
      <c r="EM377" s="39">
        <v>40</v>
      </c>
      <c r="EN377" s="39" t="s">
        <v>334</v>
      </c>
      <c r="EO377" s="39">
        <v>17010</v>
      </c>
      <c r="EP377" s="39">
        <v>2680</v>
      </c>
      <c r="EQ377" s="39">
        <v>3730</v>
      </c>
      <c r="ER377" s="39">
        <v>3660</v>
      </c>
      <c r="ES377" s="39">
        <v>3320</v>
      </c>
      <c r="ET377" s="39">
        <v>1780</v>
      </c>
      <c r="EU377" s="39">
        <v>1260</v>
      </c>
      <c r="EV377" s="39">
        <v>650</v>
      </c>
      <c r="EW377" s="39">
        <v>40</v>
      </c>
      <c r="EX377" s="39" t="s">
        <v>334</v>
      </c>
      <c r="EY377" s="39">
        <v>17120</v>
      </c>
      <c r="EZ377" s="39">
        <v>2700</v>
      </c>
      <c r="FA377" s="39">
        <v>3750</v>
      </c>
      <c r="FB377" s="39">
        <v>3670</v>
      </c>
      <c r="FC377" s="39">
        <v>3350</v>
      </c>
      <c r="FD377" s="39">
        <v>1790</v>
      </c>
      <c r="FE377" s="39">
        <v>1270</v>
      </c>
      <c r="FF377" s="39">
        <v>660</v>
      </c>
      <c r="FG377" s="39">
        <v>40</v>
      </c>
      <c r="FH377" s="39" t="s">
        <v>334</v>
      </c>
      <c r="FI377" s="39">
        <v>17230</v>
      </c>
      <c r="FJ377" s="39">
        <v>2700</v>
      </c>
      <c r="FK377" s="39">
        <v>3770</v>
      </c>
      <c r="FL377" s="39">
        <v>3680</v>
      </c>
      <c r="FM377" s="39">
        <v>3360</v>
      </c>
      <c r="FN377" s="39">
        <v>1810</v>
      </c>
      <c r="FO377" s="39">
        <v>1270</v>
      </c>
      <c r="FP377" s="39">
        <v>660</v>
      </c>
      <c r="FQ377" s="39">
        <v>40</v>
      </c>
      <c r="FR377" s="39" t="s">
        <v>334</v>
      </c>
      <c r="FS377" s="39">
        <v>17290</v>
      </c>
      <c r="FT377" s="39">
        <v>2720</v>
      </c>
      <c r="FU377" s="39">
        <v>3780</v>
      </c>
      <c r="FV377" s="39">
        <v>3720</v>
      </c>
      <c r="FW377" s="39">
        <v>3360</v>
      </c>
      <c r="FX377" s="39">
        <v>1810</v>
      </c>
      <c r="FY377" s="39">
        <v>1270</v>
      </c>
      <c r="FZ377" s="39">
        <v>670</v>
      </c>
      <c r="GA377" s="39">
        <v>40</v>
      </c>
      <c r="GB377" s="39" t="s">
        <v>334</v>
      </c>
      <c r="GC377" s="39">
        <v>17370</v>
      </c>
      <c r="GD377" s="39">
        <v>2760</v>
      </c>
      <c r="GE377" s="39">
        <v>3810</v>
      </c>
      <c r="GF377" s="39">
        <v>3720</v>
      </c>
      <c r="GG377" s="39">
        <v>3370</v>
      </c>
      <c r="GH377" s="39">
        <v>1810</v>
      </c>
      <c r="GI377" s="39">
        <v>1270</v>
      </c>
      <c r="GJ377" s="39">
        <v>680</v>
      </c>
      <c r="GK377" s="39">
        <v>50</v>
      </c>
      <c r="GL377" s="39" t="s">
        <v>334</v>
      </c>
      <c r="GM377" s="39">
        <v>17450</v>
      </c>
      <c r="GN377" s="39">
        <v>2780</v>
      </c>
      <c r="GO377" s="39">
        <v>3860</v>
      </c>
      <c r="GP377" s="39">
        <v>3700</v>
      </c>
      <c r="GQ377" s="39">
        <v>3370</v>
      </c>
      <c r="GR377" s="39">
        <v>1810</v>
      </c>
      <c r="GS377" s="39">
        <v>1280</v>
      </c>
      <c r="GT377" s="39">
        <v>680</v>
      </c>
      <c r="GU377" s="39">
        <v>50</v>
      </c>
      <c r="GV377" s="39" t="s">
        <v>334</v>
      </c>
      <c r="GW377" s="39">
        <v>17530</v>
      </c>
      <c r="GX377" s="39">
        <v>2800</v>
      </c>
      <c r="GY377" s="39">
        <v>3900</v>
      </c>
      <c r="GZ377" s="39">
        <v>3720</v>
      </c>
      <c r="HA377" s="39">
        <v>3360</v>
      </c>
      <c r="HB377" s="39">
        <v>1830</v>
      </c>
      <c r="HC377" s="39">
        <v>1280</v>
      </c>
      <c r="HD377" s="39">
        <v>680</v>
      </c>
      <c r="HE377" s="39">
        <v>50</v>
      </c>
      <c r="HF377" s="39" t="s">
        <v>334</v>
      </c>
      <c r="HG377" s="39">
        <v>17600</v>
      </c>
      <c r="HH377" s="39">
        <v>2800</v>
      </c>
      <c r="HI377" s="39">
        <v>3930</v>
      </c>
      <c r="HJ377" s="39">
        <v>3760</v>
      </c>
      <c r="HK377" s="39">
        <v>3360</v>
      </c>
      <c r="HL377" s="39">
        <v>1830</v>
      </c>
      <c r="HM377" s="39">
        <v>1280</v>
      </c>
      <c r="HN377" s="39">
        <v>680</v>
      </c>
      <c r="HO377" s="39">
        <v>50</v>
      </c>
      <c r="HP377" s="39" t="s">
        <v>334</v>
      </c>
      <c r="HQ377" s="39">
        <v>17700</v>
      </c>
      <c r="HR377" s="39">
        <v>2810</v>
      </c>
      <c r="HS377" s="39">
        <v>3960</v>
      </c>
      <c r="HT377" s="39">
        <v>3820</v>
      </c>
      <c r="HU377" s="39">
        <v>3390</v>
      </c>
      <c r="HV377" s="39">
        <v>1830</v>
      </c>
      <c r="HW377" s="39">
        <v>1290</v>
      </c>
      <c r="HX377" s="39">
        <v>680</v>
      </c>
      <c r="HY377" s="39">
        <v>50</v>
      </c>
      <c r="HZ377" s="39" t="s">
        <v>334</v>
      </c>
      <c r="IA377" s="39">
        <v>17830</v>
      </c>
      <c r="IB377" s="39">
        <v>2840</v>
      </c>
      <c r="IC377" s="39">
        <v>3960</v>
      </c>
      <c r="ID377" s="39">
        <v>3830</v>
      </c>
      <c r="IE377" s="39">
        <v>3410</v>
      </c>
      <c r="IF377" s="39">
        <v>1850</v>
      </c>
      <c r="IG377" s="39">
        <v>1290</v>
      </c>
      <c r="IH377" s="39">
        <v>680</v>
      </c>
      <c r="II377" s="39">
        <v>50</v>
      </c>
      <c r="IJ377" s="39" t="s">
        <v>334</v>
      </c>
      <c r="IK377" s="39">
        <v>17910</v>
      </c>
      <c r="IL377" s="39">
        <v>2890</v>
      </c>
      <c r="IM377" s="39">
        <v>3980</v>
      </c>
      <c r="IN377" s="39">
        <v>3860</v>
      </c>
      <c r="IO377" s="39">
        <v>3420</v>
      </c>
      <c r="IP377" s="39">
        <v>1870</v>
      </c>
      <c r="IQ377" s="39">
        <v>1290</v>
      </c>
      <c r="IR377" s="39">
        <v>680</v>
      </c>
      <c r="IS377" s="39">
        <v>50</v>
      </c>
      <c r="IT377" s="39" t="s">
        <v>334</v>
      </c>
      <c r="IU377" s="39">
        <v>18050</v>
      </c>
      <c r="IV377" s="39">
        <v>2910</v>
      </c>
      <c r="IW377" s="39">
        <v>4030</v>
      </c>
      <c r="IX377" s="39">
        <v>3890</v>
      </c>
      <c r="IY377" s="39">
        <v>3460</v>
      </c>
      <c r="IZ377" s="39">
        <v>1880</v>
      </c>
      <c r="JA377" s="39">
        <v>1290</v>
      </c>
      <c r="JB377" s="39">
        <v>690</v>
      </c>
      <c r="JC377" s="39">
        <v>50</v>
      </c>
      <c r="JD377" s="39" t="s">
        <v>334</v>
      </c>
      <c r="JE377" s="39">
        <v>18200</v>
      </c>
      <c r="JF377" s="39">
        <v>2920</v>
      </c>
      <c r="JG377" s="39">
        <v>4030</v>
      </c>
      <c r="JH377" s="39">
        <v>3900</v>
      </c>
      <c r="JI377" s="39">
        <v>3480</v>
      </c>
      <c r="JJ377" s="39">
        <v>1880</v>
      </c>
      <c r="JK377" s="39">
        <v>1300</v>
      </c>
      <c r="JL377" s="39">
        <v>680</v>
      </c>
      <c r="JM377" s="39">
        <v>50</v>
      </c>
      <c r="JN377" s="39" t="s">
        <v>334</v>
      </c>
      <c r="JO377" s="39">
        <v>18230</v>
      </c>
      <c r="JP377" s="39">
        <v>2930</v>
      </c>
      <c r="JQ377" s="39">
        <v>4020</v>
      </c>
      <c r="JR377" s="39">
        <v>3900</v>
      </c>
      <c r="JS377" s="39">
        <v>3470</v>
      </c>
      <c r="JT377" s="39">
        <v>1900</v>
      </c>
      <c r="JU377" s="39">
        <v>1300</v>
      </c>
      <c r="JV377" s="39">
        <v>680</v>
      </c>
      <c r="JW377" s="39">
        <v>50</v>
      </c>
      <c r="JX377" s="39" t="s">
        <v>334</v>
      </c>
      <c r="JY377" s="39">
        <v>18260</v>
      </c>
      <c r="JZ377" s="39">
        <v>2930</v>
      </c>
      <c r="KA377" s="39">
        <v>4020</v>
      </c>
      <c r="KB377" s="39">
        <v>3900</v>
      </c>
      <c r="KC377" s="39">
        <v>3460</v>
      </c>
      <c r="KD377" s="39">
        <v>1910</v>
      </c>
      <c r="KE377" s="39">
        <v>1310</v>
      </c>
      <c r="KF377" s="39">
        <v>680</v>
      </c>
      <c r="KG377" s="39">
        <v>50</v>
      </c>
      <c r="KH377" s="39" t="s">
        <v>334</v>
      </c>
      <c r="KI377" s="39">
        <v>18260</v>
      </c>
      <c r="KJ377" s="39">
        <v>2940</v>
      </c>
      <c r="KK377" s="39">
        <v>4050</v>
      </c>
      <c r="KL377" s="39">
        <v>3900</v>
      </c>
      <c r="KM377" s="39">
        <v>3450</v>
      </c>
      <c r="KN377" s="39">
        <v>1930</v>
      </c>
      <c r="KO377" s="39">
        <v>1310</v>
      </c>
      <c r="KP377" s="39">
        <v>690</v>
      </c>
      <c r="KQ377" s="39">
        <v>50</v>
      </c>
      <c r="KR377" s="39" t="s">
        <v>334</v>
      </c>
      <c r="KS377" s="39">
        <v>18310</v>
      </c>
      <c r="KT377" s="39">
        <v>2950</v>
      </c>
      <c r="KU377" s="39">
        <v>4100</v>
      </c>
      <c r="KV377" s="39">
        <v>3920</v>
      </c>
      <c r="KW377" s="39">
        <v>3430</v>
      </c>
      <c r="KX377" s="39">
        <v>1930</v>
      </c>
      <c r="KY377" s="39">
        <v>1320</v>
      </c>
      <c r="KZ377" s="39">
        <v>690</v>
      </c>
      <c r="LA377" s="39">
        <v>50</v>
      </c>
      <c r="LB377" s="39" t="s">
        <v>334</v>
      </c>
      <c r="LC377" s="39">
        <v>18390</v>
      </c>
      <c r="LD377" t="e">
        <f>INDEX(Lookup!$F$2:$F$375, MATCH(D377,Lookup!$A$2:$A$375,0))</f>
        <v>#N/A</v>
      </c>
    </row>
    <row r="378" spans="2:316" ht="15" customHeight="1" x14ac:dyDescent="0.25">
      <c r="B378" s="1" t="s">
        <v>342</v>
      </c>
      <c r="C378" s="42">
        <v>3325</v>
      </c>
      <c r="D378" s="42" t="s">
        <v>1083</v>
      </c>
      <c r="E378" s="37" t="s">
        <v>1084</v>
      </c>
      <c r="F378" s="38">
        <v>7480</v>
      </c>
      <c r="G378" s="38">
        <v>18790</v>
      </c>
      <c r="H378" s="38">
        <v>13170</v>
      </c>
      <c r="I378" s="38">
        <v>8640</v>
      </c>
      <c r="J378" s="38">
        <v>6820</v>
      </c>
      <c r="K378" s="38">
        <v>4310</v>
      </c>
      <c r="L378" s="38">
        <v>1700</v>
      </c>
      <c r="M378" s="38">
        <v>180</v>
      </c>
      <c r="N378" s="38" t="s">
        <v>334</v>
      </c>
      <c r="O378" s="39">
        <v>61090</v>
      </c>
      <c r="P378" s="39">
        <v>7710</v>
      </c>
      <c r="Q378" s="39">
        <v>19080</v>
      </c>
      <c r="R378" s="39">
        <v>13230</v>
      </c>
      <c r="S378" s="39">
        <v>8760</v>
      </c>
      <c r="T378" s="39">
        <v>6910</v>
      </c>
      <c r="U378" s="39">
        <v>4200</v>
      </c>
      <c r="V378" s="39">
        <v>1610</v>
      </c>
      <c r="W378" s="39">
        <v>170</v>
      </c>
      <c r="X378" s="39" t="s">
        <v>334</v>
      </c>
      <c r="Y378" s="39">
        <v>61670</v>
      </c>
      <c r="Z378" s="39">
        <v>8310</v>
      </c>
      <c r="AA378" s="39">
        <v>19430</v>
      </c>
      <c r="AB378" s="39">
        <v>13250</v>
      </c>
      <c r="AC378" s="39">
        <v>8960</v>
      </c>
      <c r="AD378" s="39">
        <v>6910</v>
      </c>
      <c r="AE378" s="39">
        <v>3880</v>
      </c>
      <c r="AF378" s="39">
        <v>1420</v>
      </c>
      <c r="AG378" s="39">
        <v>140</v>
      </c>
      <c r="AH378" s="39" t="s">
        <v>334</v>
      </c>
      <c r="AI378" s="39">
        <v>62310</v>
      </c>
      <c r="AJ378" s="39">
        <v>8630</v>
      </c>
      <c r="AK378" s="39">
        <v>19670</v>
      </c>
      <c r="AL378" s="39">
        <v>13230</v>
      </c>
      <c r="AM378" s="39">
        <v>9030</v>
      </c>
      <c r="AN378" s="39">
        <v>7040</v>
      </c>
      <c r="AO378" s="39">
        <v>3820</v>
      </c>
      <c r="AP378" s="39">
        <v>1420</v>
      </c>
      <c r="AQ378" s="39">
        <v>140</v>
      </c>
      <c r="AR378" s="39" t="s">
        <v>334</v>
      </c>
      <c r="AS378" s="39">
        <v>62980</v>
      </c>
      <c r="AT378" s="39">
        <v>8870</v>
      </c>
      <c r="AU378" s="39">
        <v>19720</v>
      </c>
      <c r="AV378" s="39">
        <v>13250</v>
      </c>
      <c r="AW378" s="39">
        <v>9100</v>
      </c>
      <c r="AX378" s="39">
        <v>7180</v>
      </c>
      <c r="AY378" s="39">
        <v>3820</v>
      </c>
      <c r="AZ378" s="39">
        <v>1440</v>
      </c>
      <c r="BA378" s="39">
        <v>150</v>
      </c>
      <c r="BB378" s="39" t="s">
        <v>334</v>
      </c>
      <c r="BC378" s="39">
        <v>63530</v>
      </c>
      <c r="BD378" s="39">
        <v>9020</v>
      </c>
      <c r="BE378" s="39">
        <v>19880</v>
      </c>
      <c r="BF378" s="39">
        <v>13370</v>
      </c>
      <c r="BG378" s="39">
        <v>9220</v>
      </c>
      <c r="BH378" s="39">
        <v>7330</v>
      </c>
      <c r="BI378" s="39">
        <v>3880</v>
      </c>
      <c r="BJ378" s="39">
        <v>1460</v>
      </c>
      <c r="BK378" s="39">
        <v>150</v>
      </c>
      <c r="BL378" s="39" t="s">
        <v>334</v>
      </c>
      <c r="BM378" s="39">
        <v>64310</v>
      </c>
      <c r="BN378" s="39">
        <v>9110</v>
      </c>
      <c r="BO378" s="39">
        <v>20050</v>
      </c>
      <c r="BP378" s="39">
        <v>13410</v>
      </c>
      <c r="BQ378" s="39">
        <v>9340</v>
      </c>
      <c r="BR378" s="39">
        <v>7510</v>
      </c>
      <c r="BS378" s="39">
        <v>3910</v>
      </c>
      <c r="BT378" s="39">
        <v>1480</v>
      </c>
      <c r="BU378" s="39">
        <v>150</v>
      </c>
      <c r="BV378" s="39" t="s">
        <v>334</v>
      </c>
      <c r="BW378" s="39">
        <v>64950</v>
      </c>
      <c r="BX378" s="39">
        <v>9190</v>
      </c>
      <c r="BY378" s="39">
        <v>20060</v>
      </c>
      <c r="BZ378" s="39">
        <v>13510</v>
      </c>
      <c r="CA378" s="39">
        <v>9480</v>
      </c>
      <c r="CB378" s="39">
        <v>7710</v>
      </c>
      <c r="CC378" s="39">
        <v>3950</v>
      </c>
      <c r="CD378" s="39">
        <v>1500</v>
      </c>
      <c r="CE378" s="39">
        <v>150</v>
      </c>
      <c r="CF378" s="39" t="s">
        <v>334</v>
      </c>
      <c r="CG378" s="39">
        <v>65550</v>
      </c>
      <c r="CH378" s="39">
        <v>9230</v>
      </c>
      <c r="CI378" s="39">
        <v>20130</v>
      </c>
      <c r="CJ378" s="39">
        <v>13610</v>
      </c>
      <c r="CK378" s="39">
        <v>9600</v>
      </c>
      <c r="CL378" s="39">
        <v>7860</v>
      </c>
      <c r="CM378" s="39">
        <v>4010</v>
      </c>
      <c r="CN378" s="39">
        <v>1510</v>
      </c>
      <c r="CO378" s="39">
        <v>150</v>
      </c>
      <c r="CP378" s="39" t="s">
        <v>334</v>
      </c>
      <c r="CQ378" s="39">
        <v>66100</v>
      </c>
      <c r="CR378" s="39">
        <v>9300</v>
      </c>
      <c r="CS378" s="39">
        <v>20250</v>
      </c>
      <c r="CT378" s="39">
        <v>13740</v>
      </c>
      <c r="CU378" s="39">
        <v>9720</v>
      </c>
      <c r="CV378" s="39">
        <v>8010</v>
      </c>
      <c r="CW378" s="39">
        <v>4110</v>
      </c>
      <c r="CX378" s="39">
        <v>1540</v>
      </c>
      <c r="CY378" s="39">
        <v>150</v>
      </c>
      <c r="CZ378" s="39" t="s">
        <v>334</v>
      </c>
      <c r="DA378" s="39">
        <v>66820</v>
      </c>
      <c r="DB378" s="39">
        <v>9360</v>
      </c>
      <c r="DC378" s="39">
        <v>20350</v>
      </c>
      <c r="DD378" s="39">
        <v>13870</v>
      </c>
      <c r="DE378" s="39">
        <v>9810</v>
      </c>
      <c r="DF378" s="39">
        <v>8100</v>
      </c>
      <c r="DG378" s="39">
        <v>4150</v>
      </c>
      <c r="DH378" s="39">
        <v>1570</v>
      </c>
      <c r="DI378" s="39">
        <v>150</v>
      </c>
      <c r="DJ378" s="39" t="s">
        <v>334</v>
      </c>
      <c r="DK378" s="39">
        <v>67350</v>
      </c>
      <c r="DL378" s="39">
        <v>9400</v>
      </c>
      <c r="DM378" s="39">
        <v>20440</v>
      </c>
      <c r="DN378" s="39">
        <v>14060</v>
      </c>
      <c r="DO378" s="39">
        <v>9930</v>
      </c>
      <c r="DP378" s="39">
        <v>8220</v>
      </c>
      <c r="DQ378" s="39">
        <v>4190</v>
      </c>
      <c r="DR378" s="39">
        <v>1590</v>
      </c>
      <c r="DS378" s="39">
        <v>150</v>
      </c>
      <c r="DT378" s="39" t="s">
        <v>334</v>
      </c>
      <c r="DU378" s="39">
        <v>67980</v>
      </c>
      <c r="DV378" s="39">
        <v>9440</v>
      </c>
      <c r="DW378" s="39">
        <v>20530</v>
      </c>
      <c r="DX378" s="39">
        <v>14270</v>
      </c>
      <c r="DY378" s="39">
        <v>10060</v>
      </c>
      <c r="DZ378" s="39">
        <v>8320</v>
      </c>
      <c r="EA378" s="39">
        <v>4260</v>
      </c>
      <c r="EB378" s="39">
        <v>1600</v>
      </c>
      <c r="EC378" s="39">
        <v>150</v>
      </c>
      <c r="ED378" s="39" t="s">
        <v>334</v>
      </c>
      <c r="EE378" s="39">
        <v>68640</v>
      </c>
      <c r="EF378" s="39">
        <v>9520</v>
      </c>
      <c r="EG378" s="39">
        <v>20730</v>
      </c>
      <c r="EH378" s="39">
        <v>14560</v>
      </c>
      <c r="EI378" s="39">
        <v>10250</v>
      </c>
      <c r="EJ378" s="39">
        <v>8450</v>
      </c>
      <c r="EK378" s="39">
        <v>4320</v>
      </c>
      <c r="EL378" s="39">
        <v>1620</v>
      </c>
      <c r="EM378" s="39">
        <v>150</v>
      </c>
      <c r="EN378" s="39" t="s">
        <v>334</v>
      </c>
      <c r="EO378" s="39">
        <v>69610</v>
      </c>
      <c r="EP378" s="39">
        <v>9600</v>
      </c>
      <c r="EQ378" s="39">
        <v>20950</v>
      </c>
      <c r="ER378" s="39">
        <v>14780</v>
      </c>
      <c r="ES378" s="39">
        <v>10350</v>
      </c>
      <c r="ET378" s="39">
        <v>8610</v>
      </c>
      <c r="EU378" s="39">
        <v>4360</v>
      </c>
      <c r="EV378" s="39">
        <v>1660</v>
      </c>
      <c r="EW378" s="39">
        <v>160</v>
      </c>
      <c r="EX378" s="39" t="s">
        <v>334</v>
      </c>
      <c r="EY378" s="39">
        <v>70450</v>
      </c>
      <c r="EZ378" s="39">
        <v>9750</v>
      </c>
      <c r="FA378" s="39">
        <v>21140</v>
      </c>
      <c r="FB378" s="39">
        <v>14960</v>
      </c>
      <c r="FC378" s="39">
        <v>10430</v>
      </c>
      <c r="FD378" s="39">
        <v>8650</v>
      </c>
      <c r="FE378" s="39">
        <v>4400</v>
      </c>
      <c r="FF378" s="39">
        <v>1690</v>
      </c>
      <c r="FG378" s="39">
        <v>160</v>
      </c>
      <c r="FH378" s="39" t="s">
        <v>334</v>
      </c>
      <c r="FI378" s="39">
        <v>71170</v>
      </c>
      <c r="FJ378" s="39">
        <v>9870</v>
      </c>
      <c r="FK378" s="39">
        <v>21280</v>
      </c>
      <c r="FL378" s="39">
        <v>15080</v>
      </c>
      <c r="FM378" s="39">
        <v>10470</v>
      </c>
      <c r="FN378" s="39">
        <v>8690</v>
      </c>
      <c r="FO378" s="39">
        <v>4440</v>
      </c>
      <c r="FP378" s="39">
        <v>1710</v>
      </c>
      <c r="FQ378" s="39">
        <v>170</v>
      </c>
      <c r="FR378" s="39" t="s">
        <v>334</v>
      </c>
      <c r="FS378" s="39">
        <v>71700</v>
      </c>
      <c r="FT378" s="39">
        <v>9900</v>
      </c>
      <c r="FU378" s="39">
        <v>21450</v>
      </c>
      <c r="FV378" s="39">
        <v>15220</v>
      </c>
      <c r="FW378" s="39">
        <v>10500</v>
      </c>
      <c r="FX378" s="39">
        <v>8750</v>
      </c>
      <c r="FY378" s="39">
        <v>4470</v>
      </c>
      <c r="FZ378" s="39">
        <v>1740</v>
      </c>
      <c r="GA378" s="39">
        <v>170</v>
      </c>
      <c r="GB378" s="39" t="s">
        <v>334</v>
      </c>
      <c r="GC378" s="39">
        <v>72190</v>
      </c>
      <c r="GD378" s="39">
        <v>9990</v>
      </c>
      <c r="GE378" s="39">
        <v>21680</v>
      </c>
      <c r="GF378" s="39">
        <v>15360</v>
      </c>
      <c r="GG378" s="39">
        <v>10600</v>
      </c>
      <c r="GH378" s="39">
        <v>8780</v>
      </c>
      <c r="GI378" s="39">
        <v>4510</v>
      </c>
      <c r="GJ378" s="39">
        <v>1750</v>
      </c>
      <c r="GK378" s="39">
        <v>170</v>
      </c>
      <c r="GL378" s="39" t="s">
        <v>334</v>
      </c>
      <c r="GM378" s="39">
        <v>72850</v>
      </c>
      <c r="GN378" s="39">
        <v>10080</v>
      </c>
      <c r="GO378" s="39">
        <v>21950</v>
      </c>
      <c r="GP378" s="39">
        <v>15550</v>
      </c>
      <c r="GQ378" s="39">
        <v>10670</v>
      </c>
      <c r="GR378" s="39">
        <v>8850</v>
      </c>
      <c r="GS378" s="39">
        <v>4550</v>
      </c>
      <c r="GT378" s="39">
        <v>1790</v>
      </c>
      <c r="GU378" s="39">
        <v>170</v>
      </c>
      <c r="GV378" s="39" t="s">
        <v>334</v>
      </c>
      <c r="GW378" s="39">
        <v>73610</v>
      </c>
      <c r="GX378" s="39">
        <v>10110</v>
      </c>
      <c r="GY378" s="39">
        <v>22180</v>
      </c>
      <c r="GZ378" s="39">
        <v>15700</v>
      </c>
      <c r="HA378" s="39">
        <v>10720</v>
      </c>
      <c r="HB378" s="39">
        <v>8920</v>
      </c>
      <c r="HC378" s="39">
        <v>4600</v>
      </c>
      <c r="HD378" s="39">
        <v>1790</v>
      </c>
      <c r="HE378" s="39">
        <v>170</v>
      </c>
      <c r="HF378" s="39" t="s">
        <v>334</v>
      </c>
      <c r="HG378" s="39">
        <v>74180</v>
      </c>
      <c r="HH378" s="39">
        <v>10160</v>
      </c>
      <c r="HI378" s="39">
        <v>22230</v>
      </c>
      <c r="HJ378" s="39">
        <v>15920</v>
      </c>
      <c r="HK378" s="39">
        <v>10810</v>
      </c>
      <c r="HL378" s="39">
        <v>8990</v>
      </c>
      <c r="HM378" s="39">
        <v>4620</v>
      </c>
      <c r="HN378" s="39">
        <v>1820</v>
      </c>
      <c r="HO378" s="39">
        <v>170</v>
      </c>
      <c r="HP378" s="39" t="s">
        <v>334</v>
      </c>
      <c r="HQ378" s="39">
        <v>74710</v>
      </c>
      <c r="HR378" s="39">
        <v>10190</v>
      </c>
      <c r="HS378" s="39">
        <v>22370</v>
      </c>
      <c r="HT378" s="39">
        <v>16030</v>
      </c>
      <c r="HU378" s="39">
        <v>10900</v>
      </c>
      <c r="HV378" s="39">
        <v>9110</v>
      </c>
      <c r="HW378" s="39">
        <v>4660</v>
      </c>
      <c r="HX378" s="39">
        <v>1840</v>
      </c>
      <c r="HY378" s="39">
        <v>170</v>
      </c>
      <c r="HZ378" s="39" t="s">
        <v>334</v>
      </c>
      <c r="IA378" s="39">
        <v>75260</v>
      </c>
      <c r="IB378" s="39">
        <v>10300</v>
      </c>
      <c r="IC378" s="39">
        <v>22480</v>
      </c>
      <c r="ID378" s="39">
        <v>16170</v>
      </c>
      <c r="IE378" s="39">
        <v>10970</v>
      </c>
      <c r="IF378" s="39">
        <v>9230</v>
      </c>
      <c r="IG378" s="39">
        <v>4710</v>
      </c>
      <c r="IH378" s="39">
        <v>1850</v>
      </c>
      <c r="II378" s="39">
        <v>170</v>
      </c>
      <c r="IJ378" s="39" t="s">
        <v>334</v>
      </c>
      <c r="IK378" s="39">
        <v>75870</v>
      </c>
      <c r="IL378" s="39">
        <v>10390</v>
      </c>
      <c r="IM378" s="39">
        <v>22590</v>
      </c>
      <c r="IN378" s="39">
        <v>16270</v>
      </c>
      <c r="IO378" s="39">
        <v>11030</v>
      </c>
      <c r="IP378" s="39">
        <v>9360</v>
      </c>
      <c r="IQ378" s="39">
        <v>4790</v>
      </c>
      <c r="IR378" s="39">
        <v>1870</v>
      </c>
      <c r="IS378" s="39">
        <v>170</v>
      </c>
      <c r="IT378" s="39" t="s">
        <v>334</v>
      </c>
      <c r="IU378" s="39">
        <v>76470</v>
      </c>
      <c r="IV378" s="39">
        <v>10480</v>
      </c>
      <c r="IW378" s="39">
        <v>22710</v>
      </c>
      <c r="IX378" s="39">
        <v>16390</v>
      </c>
      <c r="IY378" s="39">
        <v>11110</v>
      </c>
      <c r="IZ378" s="39">
        <v>9470</v>
      </c>
      <c r="JA378" s="39">
        <v>4840</v>
      </c>
      <c r="JB378" s="39">
        <v>1880</v>
      </c>
      <c r="JC378" s="39">
        <v>170</v>
      </c>
      <c r="JD378" s="39" t="s">
        <v>334</v>
      </c>
      <c r="JE378" s="39">
        <v>77030</v>
      </c>
      <c r="JF378" s="39">
        <v>10520</v>
      </c>
      <c r="JG378" s="39">
        <v>22810</v>
      </c>
      <c r="JH378" s="39">
        <v>16510</v>
      </c>
      <c r="JI378" s="39">
        <v>11200</v>
      </c>
      <c r="JJ378" s="39">
        <v>9600</v>
      </c>
      <c r="JK378" s="39">
        <v>4860</v>
      </c>
      <c r="JL378" s="39">
        <v>1890</v>
      </c>
      <c r="JM378" s="39">
        <v>170</v>
      </c>
      <c r="JN378" s="39" t="s">
        <v>334</v>
      </c>
      <c r="JO378" s="39">
        <v>77550</v>
      </c>
      <c r="JP378" s="39">
        <v>10620</v>
      </c>
      <c r="JQ378" s="39">
        <v>22920</v>
      </c>
      <c r="JR378" s="39">
        <v>16750</v>
      </c>
      <c r="JS378" s="39">
        <v>11320</v>
      </c>
      <c r="JT378" s="39">
        <v>9730</v>
      </c>
      <c r="JU378" s="39">
        <v>4930</v>
      </c>
      <c r="JV378" s="39">
        <v>1910</v>
      </c>
      <c r="JW378" s="39">
        <v>170</v>
      </c>
      <c r="JX378" s="39" t="s">
        <v>334</v>
      </c>
      <c r="JY378" s="39">
        <v>78340</v>
      </c>
      <c r="JZ378" s="39">
        <v>10700</v>
      </c>
      <c r="KA378" s="39">
        <v>23020</v>
      </c>
      <c r="KB378" s="39">
        <v>16930</v>
      </c>
      <c r="KC378" s="39">
        <v>11380</v>
      </c>
      <c r="KD378" s="39">
        <v>9830</v>
      </c>
      <c r="KE378" s="39">
        <v>5020</v>
      </c>
      <c r="KF378" s="39">
        <v>1920</v>
      </c>
      <c r="KG378" s="39">
        <v>170</v>
      </c>
      <c r="KH378" s="39" t="s">
        <v>334</v>
      </c>
      <c r="KI378" s="39">
        <v>78950</v>
      </c>
      <c r="KJ378" s="39">
        <v>10810</v>
      </c>
      <c r="KK378" s="39">
        <v>23190</v>
      </c>
      <c r="KL378" s="39">
        <v>17240</v>
      </c>
      <c r="KM378" s="39">
        <v>11520</v>
      </c>
      <c r="KN378" s="39">
        <v>9970</v>
      </c>
      <c r="KO378" s="39">
        <v>5150</v>
      </c>
      <c r="KP378" s="39">
        <v>1950</v>
      </c>
      <c r="KQ378" s="39">
        <v>170</v>
      </c>
      <c r="KR378" s="39" t="s">
        <v>334</v>
      </c>
      <c r="KS378" s="39">
        <v>80010</v>
      </c>
      <c r="KT378" s="39">
        <v>10890</v>
      </c>
      <c r="KU378" s="39">
        <v>23390</v>
      </c>
      <c r="KV378" s="39">
        <v>17430</v>
      </c>
      <c r="KW378" s="39">
        <v>11650</v>
      </c>
      <c r="KX378" s="39">
        <v>10130</v>
      </c>
      <c r="KY378" s="39">
        <v>5220</v>
      </c>
      <c r="KZ378" s="39">
        <v>1980</v>
      </c>
      <c r="LA378" s="39">
        <v>170</v>
      </c>
      <c r="LB378" s="39" t="s">
        <v>334</v>
      </c>
      <c r="LC378" s="39">
        <v>80850</v>
      </c>
      <c r="LD378" t="str">
        <f>INDEX(Lookup!$F$2:$F$375, MATCH(D378,Lookup!$A$2:$A$375,0))</f>
        <v>:</v>
      </c>
    </row>
    <row r="379" spans="2:316" s="28" customFormat="1" ht="15" customHeight="1" collapsed="1" x14ac:dyDescent="0.25">
      <c r="B379" s="28" t="s">
        <v>335</v>
      </c>
      <c r="C379" s="44" t="s">
        <v>331</v>
      </c>
      <c r="D379" s="44" t="s">
        <v>1085</v>
      </c>
      <c r="E379" s="33" t="s">
        <v>1086</v>
      </c>
      <c r="F379" s="38">
        <v>247600</v>
      </c>
      <c r="G379" s="38">
        <v>315410</v>
      </c>
      <c r="H379" s="38">
        <v>240510</v>
      </c>
      <c r="I379" s="38">
        <v>178290</v>
      </c>
      <c r="J379" s="38">
        <v>143600</v>
      </c>
      <c r="K379" s="38">
        <v>51610</v>
      </c>
      <c r="L379" s="38">
        <v>34360</v>
      </c>
      <c r="M379" s="38">
        <v>3590</v>
      </c>
      <c r="N379" s="38" t="s">
        <v>334</v>
      </c>
      <c r="O379" s="32">
        <v>1214980</v>
      </c>
      <c r="P379" s="32">
        <v>250250</v>
      </c>
      <c r="Q379" s="32">
        <v>317290</v>
      </c>
      <c r="R379" s="32">
        <v>242870</v>
      </c>
      <c r="S379" s="32">
        <v>180230</v>
      </c>
      <c r="T379" s="32">
        <v>143680</v>
      </c>
      <c r="U379" s="32">
        <v>51450</v>
      </c>
      <c r="V379" s="32">
        <v>33680</v>
      </c>
      <c r="W379" s="32">
        <v>3490</v>
      </c>
      <c r="X379" s="32" t="s">
        <v>334</v>
      </c>
      <c r="Y379" s="32">
        <v>1222950</v>
      </c>
      <c r="Z379" s="32">
        <v>254620</v>
      </c>
      <c r="AA379" s="32">
        <v>319450</v>
      </c>
      <c r="AB379" s="32">
        <v>245970</v>
      </c>
      <c r="AC379" s="32">
        <v>183300</v>
      </c>
      <c r="AD379" s="32">
        <v>143440</v>
      </c>
      <c r="AE379" s="32">
        <v>50410</v>
      </c>
      <c r="AF379" s="32">
        <v>31880</v>
      </c>
      <c r="AG379" s="32">
        <v>3140</v>
      </c>
      <c r="AH379" s="32" t="s">
        <v>334</v>
      </c>
      <c r="AI379" s="32">
        <v>1232210</v>
      </c>
      <c r="AJ379" s="32">
        <v>257200</v>
      </c>
      <c r="AK379" s="32">
        <v>321300</v>
      </c>
      <c r="AL379" s="32">
        <v>249750</v>
      </c>
      <c r="AM379" s="32">
        <v>185900</v>
      </c>
      <c r="AN379" s="32">
        <v>144350</v>
      </c>
      <c r="AO379" s="32">
        <v>50830</v>
      </c>
      <c r="AP379" s="32">
        <v>31770</v>
      </c>
      <c r="AQ379" s="32">
        <v>3060</v>
      </c>
      <c r="AR379" s="32" t="s">
        <v>334</v>
      </c>
      <c r="AS379" s="32">
        <v>1244160</v>
      </c>
      <c r="AT379" s="32">
        <v>259250</v>
      </c>
      <c r="AU379" s="32">
        <v>322180</v>
      </c>
      <c r="AV379" s="32">
        <v>252880</v>
      </c>
      <c r="AW379" s="32">
        <v>187610</v>
      </c>
      <c r="AX379" s="32">
        <v>145370</v>
      </c>
      <c r="AY379" s="32">
        <v>51570</v>
      </c>
      <c r="AZ379" s="32">
        <v>32000</v>
      </c>
      <c r="BA379" s="32">
        <v>3050</v>
      </c>
      <c r="BB379" s="32" t="s">
        <v>334</v>
      </c>
      <c r="BC379" s="32">
        <v>1253900</v>
      </c>
      <c r="BD379" s="32">
        <v>260320</v>
      </c>
      <c r="BE379" s="32">
        <v>323450</v>
      </c>
      <c r="BF379" s="32">
        <v>255180</v>
      </c>
      <c r="BG379" s="32">
        <v>189110</v>
      </c>
      <c r="BH379" s="32">
        <v>146980</v>
      </c>
      <c r="BI379" s="32">
        <v>52740</v>
      </c>
      <c r="BJ379" s="32">
        <v>32470</v>
      </c>
      <c r="BK379" s="32">
        <v>3060</v>
      </c>
      <c r="BL379" s="32" t="s">
        <v>334</v>
      </c>
      <c r="BM379" s="32">
        <v>1263300</v>
      </c>
      <c r="BN379" s="32">
        <v>260990</v>
      </c>
      <c r="BO379" s="32">
        <v>324430</v>
      </c>
      <c r="BP379" s="32">
        <v>257080</v>
      </c>
      <c r="BQ379" s="32">
        <v>190770</v>
      </c>
      <c r="BR379" s="32">
        <v>148730</v>
      </c>
      <c r="BS379" s="32">
        <v>54110</v>
      </c>
      <c r="BT379" s="32">
        <v>32970</v>
      </c>
      <c r="BU379" s="32">
        <v>3090</v>
      </c>
      <c r="BV379" s="32" t="s">
        <v>334</v>
      </c>
      <c r="BW379" s="32">
        <v>1272180</v>
      </c>
      <c r="BX379" s="32">
        <v>261050</v>
      </c>
      <c r="BY379" s="32">
        <v>324940</v>
      </c>
      <c r="BZ379" s="32">
        <v>258690</v>
      </c>
      <c r="CA379" s="32">
        <v>192400</v>
      </c>
      <c r="CB379" s="32">
        <v>150920</v>
      </c>
      <c r="CC379" s="32">
        <v>55680</v>
      </c>
      <c r="CD379" s="32">
        <v>33850</v>
      </c>
      <c r="CE379" s="32">
        <v>3110</v>
      </c>
      <c r="CF379" s="32" t="s">
        <v>334</v>
      </c>
      <c r="CG379" s="32">
        <v>1280640</v>
      </c>
      <c r="CH379" s="32">
        <v>260050</v>
      </c>
      <c r="CI379" s="32">
        <v>324600</v>
      </c>
      <c r="CJ379" s="32">
        <v>259970</v>
      </c>
      <c r="CK379" s="32">
        <v>193510</v>
      </c>
      <c r="CL379" s="32">
        <v>153270</v>
      </c>
      <c r="CM379" s="32">
        <v>57340</v>
      </c>
      <c r="CN379" s="32">
        <v>34470</v>
      </c>
      <c r="CO379" s="32">
        <v>3140</v>
      </c>
      <c r="CP379" s="32" t="s">
        <v>334</v>
      </c>
      <c r="CQ379" s="32">
        <v>1286350</v>
      </c>
      <c r="CR379" s="32">
        <v>258960</v>
      </c>
      <c r="CS379" s="32">
        <v>325040</v>
      </c>
      <c r="CT379" s="32">
        <v>261350</v>
      </c>
      <c r="CU379" s="32">
        <v>194970</v>
      </c>
      <c r="CV379" s="32">
        <v>155950</v>
      </c>
      <c r="CW379" s="32">
        <v>59160</v>
      </c>
      <c r="CX379" s="32">
        <v>35410</v>
      </c>
      <c r="CY379" s="32">
        <v>3220</v>
      </c>
      <c r="CZ379" s="32" t="s">
        <v>334</v>
      </c>
      <c r="DA379" s="32">
        <v>1294050</v>
      </c>
      <c r="DB379" s="32">
        <v>257800</v>
      </c>
      <c r="DC379" s="32">
        <v>325140</v>
      </c>
      <c r="DD379" s="32">
        <v>262430</v>
      </c>
      <c r="DE379" s="32">
        <v>196650</v>
      </c>
      <c r="DF379" s="32">
        <v>158760</v>
      </c>
      <c r="DG379" s="32">
        <v>61210</v>
      </c>
      <c r="DH379" s="32">
        <v>36570</v>
      </c>
      <c r="DI379" s="32">
        <v>3290</v>
      </c>
      <c r="DJ379" s="32" t="s">
        <v>334</v>
      </c>
      <c r="DK379" s="32">
        <v>1301850</v>
      </c>
      <c r="DL379" s="32">
        <v>256890</v>
      </c>
      <c r="DM379" s="32">
        <v>325510</v>
      </c>
      <c r="DN379" s="32">
        <v>263720</v>
      </c>
      <c r="DO379" s="32">
        <v>198790</v>
      </c>
      <c r="DP379" s="32">
        <v>161570</v>
      </c>
      <c r="DQ379" s="32">
        <v>62730</v>
      </c>
      <c r="DR379" s="32">
        <v>37530</v>
      </c>
      <c r="DS379" s="32">
        <v>3310</v>
      </c>
      <c r="DT379" s="32" t="s">
        <v>334</v>
      </c>
      <c r="DU379" s="32">
        <v>1310040</v>
      </c>
      <c r="DV379" s="32">
        <v>255800</v>
      </c>
      <c r="DW379" s="32">
        <v>325980</v>
      </c>
      <c r="DX379" s="32">
        <v>265140</v>
      </c>
      <c r="DY379" s="32">
        <v>200640</v>
      </c>
      <c r="DZ379" s="32">
        <v>164440</v>
      </c>
      <c r="EA379" s="32">
        <v>64580</v>
      </c>
      <c r="EB379" s="32">
        <v>38350</v>
      </c>
      <c r="EC379" s="32">
        <v>3400</v>
      </c>
      <c r="ED379" s="32" t="s">
        <v>334</v>
      </c>
      <c r="EE379" s="32">
        <v>1318330</v>
      </c>
      <c r="EF379" s="32">
        <v>200960</v>
      </c>
      <c r="EG379" s="32">
        <v>286400</v>
      </c>
      <c r="EH379" s="32">
        <v>289910</v>
      </c>
      <c r="EI379" s="32">
        <v>209470</v>
      </c>
      <c r="EJ379" s="32">
        <v>170700</v>
      </c>
      <c r="EK379" s="32">
        <v>104250</v>
      </c>
      <c r="EL379" s="32">
        <v>48920</v>
      </c>
      <c r="EM379" s="32">
        <v>11840</v>
      </c>
      <c r="EN379" s="32">
        <v>5260</v>
      </c>
      <c r="EO379" s="32">
        <v>1327700</v>
      </c>
      <c r="EP379" s="32">
        <v>202820</v>
      </c>
      <c r="EQ379" s="32">
        <v>287970</v>
      </c>
      <c r="ER379" s="32">
        <v>291290</v>
      </c>
      <c r="ES379" s="32">
        <v>212150</v>
      </c>
      <c r="ET379" s="32">
        <v>173820</v>
      </c>
      <c r="EU379" s="32">
        <v>105650</v>
      </c>
      <c r="EV379" s="32">
        <v>48900</v>
      </c>
      <c r="EW379" s="32">
        <v>11820</v>
      </c>
      <c r="EX379" s="32">
        <v>5190</v>
      </c>
      <c r="EY379" s="32">
        <v>1339610</v>
      </c>
      <c r="EZ379" s="32">
        <v>203320</v>
      </c>
      <c r="FA379" s="32">
        <v>289860</v>
      </c>
      <c r="FB379" s="32">
        <v>293510</v>
      </c>
      <c r="FC379" s="32">
        <v>214840</v>
      </c>
      <c r="FD379" s="32">
        <v>176630</v>
      </c>
      <c r="FE379" s="32">
        <v>106970</v>
      </c>
      <c r="FF379" s="32">
        <v>49440</v>
      </c>
      <c r="FG379" s="32">
        <v>11950</v>
      </c>
      <c r="FH379" s="32">
        <v>5190</v>
      </c>
      <c r="FI379" s="32">
        <v>1351690</v>
      </c>
      <c r="FJ379" s="32">
        <v>204360</v>
      </c>
      <c r="FK379" s="32">
        <v>291350</v>
      </c>
      <c r="FL379" s="32">
        <v>295490</v>
      </c>
      <c r="FM379" s="32">
        <v>217090</v>
      </c>
      <c r="FN379" s="32">
        <v>178390</v>
      </c>
      <c r="FO379" s="32">
        <v>108090</v>
      </c>
      <c r="FP379" s="32">
        <v>49910</v>
      </c>
      <c r="FQ379" s="32">
        <v>12030</v>
      </c>
      <c r="FR379" s="32">
        <v>5220</v>
      </c>
      <c r="FS379" s="32">
        <v>1361910</v>
      </c>
      <c r="FT379" s="32">
        <v>204930</v>
      </c>
      <c r="FU379" s="32">
        <v>292890</v>
      </c>
      <c r="FV379" s="32">
        <v>297490</v>
      </c>
      <c r="FW379" s="32">
        <v>219020</v>
      </c>
      <c r="FX379" s="32">
        <v>179570</v>
      </c>
      <c r="FY379" s="32">
        <v>108820</v>
      </c>
      <c r="FZ379" s="32">
        <v>50300</v>
      </c>
      <c r="GA379" s="32">
        <v>12110</v>
      </c>
      <c r="GB379" s="32">
        <v>5250</v>
      </c>
      <c r="GC379" s="32">
        <v>1370390</v>
      </c>
      <c r="GD379" s="32">
        <v>205350</v>
      </c>
      <c r="GE379" s="32">
        <v>293930</v>
      </c>
      <c r="GF379" s="32">
        <v>299400</v>
      </c>
      <c r="GG379" s="32">
        <v>220580</v>
      </c>
      <c r="GH379" s="32">
        <v>180960</v>
      </c>
      <c r="GI379" s="32">
        <v>109790</v>
      </c>
      <c r="GJ379" s="32">
        <v>50630</v>
      </c>
      <c r="GK379" s="32">
        <v>12210</v>
      </c>
      <c r="GL379" s="32">
        <v>5300</v>
      </c>
      <c r="GM379" s="32">
        <v>1378150</v>
      </c>
      <c r="GN379" s="32">
        <v>206190</v>
      </c>
      <c r="GO379" s="32">
        <v>295270</v>
      </c>
      <c r="GP379" s="32">
        <v>301190</v>
      </c>
      <c r="GQ379" s="32">
        <v>222060</v>
      </c>
      <c r="GR379" s="32">
        <v>182370</v>
      </c>
      <c r="GS379" s="32">
        <v>110690</v>
      </c>
      <c r="GT379" s="32">
        <v>50980</v>
      </c>
      <c r="GU379" s="32">
        <v>12270</v>
      </c>
      <c r="GV379" s="32">
        <v>5330</v>
      </c>
      <c r="GW379" s="32">
        <v>1386340</v>
      </c>
      <c r="GX379" s="32">
        <v>206860</v>
      </c>
      <c r="GY379" s="32">
        <v>296080</v>
      </c>
      <c r="GZ379" s="32">
        <v>302730</v>
      </c>
      <c r="HA379" s="32">
        <v>223450</v>
      </c>
      <c r="HB379" s="32">
        <v>183720</v>
      </c>
      <c r="HC379" s="32">
        <v>111490</v>
      </c>
      <c r="HD379" s="32">
        <v>51270</v>
      </c>
      <c r="HE379" s="32">
        <v>12390</v>
      </c>
      <c r="HF379" s="32">
        <v>5350</v>
      </c>
      <c r="HG379" s="32">
        <v>1393340</v>
      </c>
      <c r="HH379" s="32">
        <v>207760</v>
      </c>
      <c r="HI379" s="32">
        <v>297000</v>
      </c>
      <c r="HJ379" s="32">
        <v>304460</v>
      </c>
      <c r="HK379" s="32">
        <v>225010</v>
      </c>
      <c r="HL379" s="32">
        <v>185200</v>
      </c>
      <c r="HM379" s="32">
        <v>112420</v>
      </c>
      <c r="HN379" s="32">
        <v>51550</v>
      </c>
      <c r="HO379" s="32">
        <v>12480</v>
      </c>
      <c r="HP379" s="32">
        <v>5420</v>
      </c>
      <c r="HQ379" s="32">
        <v>1401300</v>
      </c>
      <c r="HR379" s="32">
        <v>208350</v>
      </c>
      <c r="HS379" s="32">
        <v>297570</v>
      </c>
      <c r="HT379" s="32">
        <v>306030</v>
      </c>
      <c r="HU379" s="32">
        <v>226430</v>
      </c>
      <c r="HV379" s="32">
        <v>186680</v>
      </c>
      <c r="HW379" s="32">
        <v>113370</v>
      </c>
      <c r="HX379" s="32">
        <v>51800</v>
      </c>
      <c r="HY379" s="32">
        <v>12540</v>
      </c>
      <c r="HZ379" s="32">
        <v>5450</v>
      </c>
      <c r="IA379" s="32">
        <v>1408220</v>
      </c>
      <c r="IB379" s="32">
        <v>209020</v>
      </c>
      <c r="IC379" s="32">
        <v>298550</v>
      </c>
      <c r="ID379" s="32">
        <v>307500</v>
      </c>
      <c r="IE379" s="32">
        <v>228200</v>
      </c>
      <c r="IF379" s="32">
        <v>188570</v>
      </c>
      <c r="IG379" s="32">
        <v>114400</v>
      </c>
      <c r="IH379" s="32">
        <v>52190</v>
      </c>
      <c r="II379" s="32">
        <v>12620</v>
      </c>
      <c r="IJ379" s="32">
        <v>5480</v>
      </c>
      <c r="IK379" s="32">
        <v>1416530</v>
      </c>
      <c r="IL379" s="32">
        <v>209590</v>
      </c>
      <c r="IM379" s="32">
        <v>299530</v>
      </c>
      <c r="IN379" s="32">
        <v>309430</v>
      </c>
      <c r="IO379" s="32">
        <v>229590</v>
      </c>
      <c r="IP379" s="32">
        <v>190070</v>
      </c>
      <c r="IQ379" s="32">
        <v>115260</v>
      </c>
      <c r="IR379" s="32">
        <v>52510</v>
      </c>
      <c r="IS379" s="32">
        <v>12750</v>
      </c>
      <c r="IT379" s="32">
        <v>5520</v>
      </c>
      <c r="IU379" s="32">
        <v>1424220</v>
      </c>
      <c r="IV379" s="32">
        <v>209940</v>
      </c>
      <c r="IW379" s="32">
        <v>301160</v>
      </c>
      <c r="IX379" s="32">
        <v>311320</v>
      </c>
      <c r="IY379" s="32">
        <v>231120</v>
      </c>
      <c r="IZ379" s="32">
        <v>191560</v>
      </c>
      <c r="JA379" s="32">
        <v>116300</v>
      </c>
      <c r="JB379" s="32">
        <v>52890</v>
      </c>
      <c r="JC379" s="32">
        <v>12810</v>
      </c>
      <c r="JD379" s="32">
        <v>5560</v>
      </c>
      <c r="JE379" s="32">
        <v>1432660</v>
      </c>
      <c r="JF379" s="32">
        <v>210480</v>
      </c>
      <c r="JG379" s="32">
        <v>302050</v>
      </c>
      <c r="JH379" s="32">
        <v>313300</v>
      </c>
      <c r="JI379" s="32">
        <v>232900</v>
      </c>
      <c r="JJ379" s="32">
        <v>193240</v>
      </c>
      <c r="JK379" s="32">
        <v>117200</v>
      </c>
      <c r="JL379" s="32">
        <v>53310</v>
      </c>
      <c r="JM379" s="32">
        <v>12860</v>
      </c>
      <c r="JN379" s="32">
        <v>5590</v>
      </c>
      <c r="JO379" s="32">
        <v>1440920</v>
      </c>
      <c r="JP379" s="32">
        <v>211170</v>
      </c>
      <c r="JQ379" s="32">
        <v>303180</v>
      </c>
      <c r="JR379" s="32">
        <v>315320</v>
      </c>
      <c r="JS379" s="32">
        <v>234500</v>
      </c>
      <c r="JT379" s="32">
        <v>194700</v>
      </c>
      <c r="JU379" s="32">
        <v>118290</v>
      </c>
      <c r="JV379" s="32">
        <v>53730</v>
      </c>
      <c r="JW379" s="32">
        <v>12910</v>
      </c>
      <c r="JX379" s="32">
        <v>5600</v>
      </c>
      <c r="JY379" s="32">
        <v>1449400</v>
      </c>
      <c r="JZ379" s="32">
        <v>211570</v>
      </c>
      <c r="KA379" s="32">
        <v>303850</v>
      </c>
      <c r="KB379" s="32">
        <v>316690</v>
      </c>
      <c r="KC379" s="32">
        <v>235630</v>
      </c>
      <c r="KD379" s="32">
        <v>195790</v>
      </c>
      <c r="KE379" s="32">
        <v>118940</v>
      </c>
      <c r="KF379" s="32">
        <v>53970</v>
      </c>
      <c r="KG379" s="32">
        <v>12930</v>
      </c>
      <c r="KH379" s="32">
        <v>5610</v>
      </c>
      <c r="KI379" s="32">
        <v>1454980</v>
      </c>
      <c r="KJ379" s="32">
        <v>212430</v>
      </c>
      <c r="KK379" s="32">
        <v>304660</v>
      </c>
      <c r="KL379" s="32">
        <v>318300</v>
      </c>
      <c r="KM379" s="32">
        <v>237010</v>
      </c>
      <c r="KN379" s="32">
        <v>197220</v>
      </c>
      <c r="KO379" s="32">
        <v>120070</v>
      </c>
      <c r="KP379" s="32">
        <v>54340</v>
      </c>
      <c r="KQ379" s="32">
        <v>13010</v>
      </c>
      <c r="KR379" s="32">
        <v>5620</v>
      </c>
      <c r="KS379" s="32">
        <v>1462660</v>
      </c>
      <c r="KT379" s="32">
        <v>213920</v>
      </c>
      <c r="KU379" s="32">
        <v>305400</v>
      </c>
      <c r="KV379" s="32">
        <v>319880</v>
      </c>
      <c r="KW379" s="32">
        <v>238530</v>
      </c>
      <c r="KX379" s="32">
        <v>198410</v>
      </c>
      <c r="KY379" s="32">
        <v>121080</v>
      </c>
      <c r="KZ379" s="32">
        <v>54640</v>
      </c>
      <c r="LA379" s="32">
        <v>13090</v>
      </c>
      <c r="LB379" s="32">
        <v>5630</v>
      </c>
      <c r="LC379" s="32">
        <v>1470580</v>
      </c>
      <c r="LD379" t="e">
        <f>INDEX(Lookup!$F$2:$F$375, MATCH(D379,Lookup!$A$2:$A$375,0))</f>
        <v>#N/A</v>
      </c>
    </row>
    <row r="380" spans="2:316" ht="15" customHeight="1" x14ac:dyDescent="0.25">
      <c r="B380" s="1" t="s">
        <v>342</v>
      </c>
      <c r="C380" s="42">
        <v>6805</v>
      </c>
      <c r="D380" s="42" t="s">
        <v>1087</v>
      </c>
      <c r="E380" s="37" t="s">
        <v>1088</v>
      </c>
      <c r="F380" s="38">
        <v>5720</v>
      </c>
      <c r="G380" s="38">
        <v>7130</v>
      </c>
      <c r="H380" s="38">
        <v>4710</v>
      </c>
      <c r="I380" s="38">
        <v>6680</v>
      </c>
      <c r="J380" s="38">
        <v>5060</v>
      </c>
      <c r="K380" s="38">
        <v>1090</v>
      </c>
      <c r="L380" s="38">
        <v>860</v>
      </c>
      <c r="M380" s="38">
        <v>70</v>
      </c>
      <c r="N380" s="38" t="s">
        <v>334</v>
      </c>
      <c r="O380" s="39">
        <v>31320</v>
      </c>
      <c r="P380" s="39">
        <v>5770</v>
      </c>
      <c r="Q380" s="39">
        <v>7160</v>
      </c>
      <c r="R380" s="39">
        <v>4750</v>
      </c>
      <c r="S380" s="39">
        <v>6750</v>
      </c>
      <c r="T380" s="39">
        <v>4970</v>
      </c>
      <c r="U380" s="39">
        <v>1080</v>
      </c>
      <c r="V380" s="39">
        <v>830</v>
      </c>
      <c r="W380" s="39">
        <v>70</v>
      </c>
      <c r="X380" s="39" t="s">
        <v>334</v>
      </c>
      <c r="Y380" s="39">
        <v>31380</v>
      </c>
      <c r="Z380" s="39">
        <v>5870</v>
      </c>
      <c r="AA380" s="39">
        <v>7240</v>
      </c>
      <c r="AB380" s="39">
        <v>4770</v>
      </c>
      <c r="AC380" s="39">
        <v>6790</v>
      </c>
      <c r="AD380" s="39">
        <v>4880</v>
      </c>
      <c r="AE380" s="39">
        <v>1090</v>
      </c>
      <c r="AF380" s="39">
        <v>780</v>
      </c>
      <c r="AG380" s="39">
        <v>70</v>
      </c>
      <c r="AH380" s="39" t="s">
        <v>334</v>
      </c>
      <c r="AI380" s="39">
        <v>31490</v>
      </c>
      <c r="AJ380" s="39">
        <v>5970</v>
      </c>
      <c r="AK380" s="39">
        <v>7280</v>
      </c>
      <c r="AL380" s="39">
        <v>4840</v>
      </c>
      <c r="AM380" s="39">
        <v>6860</v>
      </c>
      <c r="AN380" s="39">
        <v>4870</v>
      </c>
      <c r="AO380" s="39">
        <v>1090</v>
      </c>
      <c r="AP380" s="39">
        <v>760</v>
      </c>
      <c r="AQ380" s="39">
        <v>60</v>
      </c>
      <c r="AR380" s="39" t="s">
        <v>334</v>
      </c>
      <c r="AS380" s="39">
        <v>31740</v>
      </c>
      <c r="AT380" s="39">
        <v>6050</v>
      </c>
      <c r="AU380" s="39">
        <v>7290</v>
      </c>
      <c r="AV380" s="39">
        <v>4890</v>
      </c>
      <c r="AW380" s="39">
        <v>6920</v>
      </c>
      <c r="AX380" s="39">
        <v>4850</v>
      </c>
      <c r="AY380" s="39">
        <v>1130</v>
      </c>
      <c r="AZ380" s="39">
        <v>760</v>
      </c>
      <c r="BA380" s="39">
        <v>60</v>
      </c>
      <c r="BB380" s="39" t="s">
        <v>334</v>
      </c>
      <c r="BC380" s="39">
        <v>31940</v>
      </c>
      <c r="BD380" s="39">
        <v>6010</v>
      </c>
      <c r="BE380" s="39">
        <v>7290</v>
      </c>
      <c r="BF380" s="39">
        <v>4900</v>
      </c>
      <c r="BG380" s="39">
        <v>6940</v>
      </c>
      <c r="BH380" s="39">
        <v>4870</v>
      </c>
      <c r="BI380" s="39">
        <v>1150</v>
      </c>
      <c r="BJ380" s="39">
        <v>760</v>
      </c>
      <c r="BK380" s="39">
        <v>60</v>
      </c>
      <c r="BL380" s="39" t="s">
        <v>334</v>
      </c>
      <c r="BM380" s="39">
        <v>31980</v>
      </c>
      <c r="BN380" s="39">
        <v>6020</v>
      </c>
      <c r="BO380" s="39">
        <v>7300</v>
      </c>
      <c r="BP380" s="39">
        <v>4920</v>
      </c>
      <c r="BQ380" s="39">
        <v>6990</v>
      </c>
      <c r="BR380" s="39">
        <v>4870</v>
      </c>
      <c r="BS380" s="39">
        <v>1160</v>
      </c>
      <c r="BT380" s="39">
        <v>760</v>
      </c>
      <c r="BU380" s="39">
        <v>60</v>
      </c>
      <c r="BV380" s="39" t="s">
        <v>334</v>
      </c>
      <c r="BW380" s="39">
        <v>32080</v>
      </c>
      <c r="BX380" s="39">
        <v>6160</v>
      </c>
      <c r="BY380" s="39">
        <v>7240</v>
      </c>
      <c r="BZ380" s="39">
        <v>4920</v>
      </c>
      <c r="CA380" s="39">
        <v>7060</v>
      </c>
      <c r="CB380" s="39">
        <v>4840</v>
      </c>
      <c r="CC380" s="39">
        <v>1160</v>
      </c>
      <c r="CD380" s="39">
        <v>750</v>
      </c>
      <c r="CE380" s="39">
        <v>60</v>
      </c>
      <c r="CF380" s="39" t="s">
        <v>334</v>
      </c>
      <c r="CG380" s="39">
        <v>32190</v>
      </c>
      <c r="CH380" s="39">
        <v>6310</v>
      </c>
      <c r="CI380" s="39">
        <v>7060</v>
      </c>
      <c r="CJ380" s="39">
        <v>4950</v>
      </c>
      <c r="CK380" s="39">
        <v>7040</v>
      </c>
      <c r="CL380" s="39">
        <v>4850</v>
      </c>
      <c r="CM380" s="39">
        <v>1180</v>
      </c>
      <c r="CN380" s="39">
        <v>740</v>
      </c>
      <c r="CO380" s="39">
        <v>60</v>
      </c>
      <c r="CP380" s="39" t="s">
        <v>334</v>
      </c>
      <c r="CQ380" s="39">
        <v>32190</v>
      </c>
      <c r="CR380" s="39">
        <v>6310</v>
      </c>
      <c r="CS380" s="39">
        <v>7090</v>
      </c>
      <c r="CT380" s="39">
        <v>4950</v>
      </c>
      <c r="CU380" s="39">
        <v>7110</v>
      </c>
      <c r="CV380" s="39">
        <v>4840</v>
      </c>
      <c r="CW380" s="39">
        <v>1180</v>
      </c>
      <c r="CX380" s="39">
        <v>740</v>
      </c>
      <c r="CY380" s="39">
        <v>60</v>
      </c>
      <c r="CZ380" s="39" t="s">
        <v>334</v>
      </c>
      <c r="DA380" s="39">
        <v>32280</v>
      </c>
      <c r="DB380" s="39">
        <v>6290</v>
      </c>
      <c r="DC380" s="39">
        <v>7080</v>
      </c>
      <c r="DD380" s="39">
        <v>5000</v>
      </c>
      <c r="DE380" s="39">
        <v>7170</v>
      </c>
      <c r="DF380" s="39">
        <v>4900</v>
      </c>
      <c r="DG380" s="39">
        <v>1200</v>
      </c>
      <c r="DH380" s="39">
        <v>750</v>
      </c>
      <c r="DI380" s="39">
        <v>60</v>
      </c>
      <c r="DJ380" s="39" t="s">
        <v>334</v>
      </c>
      <c r="DK380" s="39">
        <v>32450</v>
      </c>
      <c r="DL380" s="39">
        <v>6290</v>
      </c>
      <c r="DM380" s="39">
        <v>7090</v>
      </c>
      <c r="DN380" s="39">
        <v>5020</v>
      </c>
      <c r="DO380" s="39">
        <v>7250</v>
      </c>
      <c r="DP380" s="39">
        <v>4940</v>
      </c>
      <c r="DQ380" s="39">
        <v>1220</v>
      </c>
      <c r="DR380" s="39">
        <v>760</v>
      </c>
      <c r="DS380" s="39">
        <v>60</v>
      </c>
      <c r="DT380" s="39" t="s">
        <v>334</v>
      </c>
      <c r="DU380" s="39">
        <v>32620</v>
      </c>
      <c r="DV380" s="39">
        <v>6290</v>
      </c>
      <c r="DW380" s="39">
        <v>7080</v>
      </c>
      <c r="DX380" s="39">
        <v>5040</v>
      </c>
      <c r="DY380" s="39">
        <v>7270</v>
      </c>
      <c r="DZ380" s="39">
        <v>5000</v>
      </c>
      <c r="EA380" s="39">
        <v>1250</v>
      </c>
      <c r="EB380" s="39">
        <v>770</v>
      </c>
      <c r="EC380" s="39">
        <v>60</v>
      </c>
      <c r="ED380" s="39" t="s">
        <v>334</v>
      </c>
      <c r="EE380" s="39">
        <v>32750</v>
      </c>
      <c r="EF380" s="39">
        <v>4440</v>
      </c>
      <c r="EG380" s="39">
        <v>6530</v>
      </c>
      <c r="EH380" s="39">
        <v>6280</v>
      </c>
      <c r="EI380" s="39">
        <v>7100</v>
      </c>
      <c r="EJ380" s="39">
        <v>5120</v>
      </c>
      <c r="EK380" s="39">
        <v>2300</v>
      </c>
      <c r="EL380" s="39">
        <v>950</v>
      </c>
      <c r="EM380" s="39">
        <v>150</v>
      </c>
      <c r="EN380" s="39">
        <v>50</v>
      </c>
      <c r="EO380" s="39">
        <v>32920</v>
      </c>
      <c r="EP380" s="39">
        <v>4460</v>
      </c>
      <c r="EQ380" s="39">
        <v>6570</v>
      </c>
      <c r="ER380" s="39">
        <v>6310</v>
      </c>
      <c r="ES380" s="39">
        <v>7140</v>
      </c>
      <c r="ET380" s="39">
        <v>5130</v>
      </c>
      <c r="EU380" s="39">
        <v>2330</v>
      </c>
      <c r="EV380" s="39">
        <v>950</v>
      </c>
      <c r="EW380" s="39">
        <v>160</v>
      </c>
      <c r="EX380" s="39">
        <v>50</v>
      </c>
      <c r="EY380" s="39">
        <v>33100</v>
      </c>
      <c r="EZ380" s="39">
        <v>4500</v>
      </c>
      <c r="FA380" s="39">
        <v>6620</v>
      </c>
      <c r="FB380" s="39">
        <v>6380</v>
      </c>
      <c r="FC380" s="39">
        <v>7170</v>
      </c>
      <c r="FD380" s="39">
        <v>5170</v>
      </c>
      <c r="FE380" s="39">
        <v>2330</v>
      </c>
      <c r="FF380" s="39">
        <v>970</v>
      </c>
      <c r="FG380" s="39">
        <v>160</v>
      </c>
      <c r="FH380" s="39">
        <v>50</v>
      </c>
      <c r="FI380" s="39">
        <v>33350</v>
      </c>
      <c r="FJ380" s="39">
        <v>4530</v>
      </c>
      <c r="FK380" s="39">
        <v>6660</v>
      </c>
      <c r="FL380" s="39">
        <v>6390</v>
      </c>
      <c r="FM380" s="39">
        <v>7190</v>
      </c>
      <c r="FN380" s="39">
        <v>5220</v>
      </c>
      <c r="FO380" s="39">
        <v>2350</v>
      </c>
      <c r="FP380" s="39">
        <v>990</v>
      </c>
      <c r="FQ380" s="39">
        <v>160</v>
      </c>
      <c r="FR380" s="39">
        <v>50</v>
      </c>
      <c r="FS380" s="39">
        <v>33550</v>
      </c>
      <c r="FT380" s="39">
        <v>4620</v>
      </c>
      <c r="FU380" s="39">
        <v>6700</v>
      </c>
      <c r="FV380" s="39">
        <v>6470</v>
      </c>
      <c r="FW380" s="39">
        <v>7190</v>
      </c>
      <c r="FX380" s="39">
        <v>5250</v>
      </c>
      <c r="FY380" s="39">
        <v>2380</v>
      </c>
      <c r="FZ380" s="39">
        <v>1010</v>
      </c>
      <c r="GA380" s="39">
        <v>160</v>
      </c>
      <c r="GB380" s="39">
        <v>50</v>
      </c>
      <c r="GC380" s="39">
        <v>33820</v>
      </c>
      <c r="GD380" s="39">
        <v>4680</v>
      </c>
      <c r="GE380" s="39">
        <v>6700</v>
      </c>
      <c r="GF380" s="39">
        <v>6530</v>
      </c>
      <c r="GG380" s="39">
        <v>7210</v>
      </c>
      <c r="GH380" s="39">
        <v>5280</v>
      </c>
      <c r="GI380" s="39">
        <v>2420</v>
      </c>
      <c r="GJ380" s="39">
        <v>1020</v>
      </c>
      <c r="GK380" s="39">
        <v>160</v>
      </c>
      <c r="GL380" s="39">
        <v>50</v>
      </c>
      <c r="GM380" s="39">
        <v>34060</v>
      </c>
      <c r="GN380" s="39">
        <v>4700</v>
      </c>
      <c r="GO380" s="39">
        <v>6730</v>
      </c>
      <c r="GP380" s="39">
        <v>6590</v>
      </c>
      <c r="GQ380" s="39">
        <v>7250</v>
      </c>
      <c r="GR380" s="39">
        <v>5320</v>
      </c>
      <c r="GS380" s="39">
        <v>2450</v>
      </c>
      <c r="GT380" s="39">
        <v>1040</v>
      </c>
      <c r="GU380" s="39">
        <v>160</v>
      </c>
      <c r="GV380" s="39">
        <v>50</v>
      </c>
      <c r="GW380" s="39">
        <v>34290</v>
      </c>
      <c r="GX380" s="39">
        <v>4800</v>
      </c>
      <c r="GY380" s="39">
        <v>6760</v>
      </c>
      <c r="GZ380" s="39">
        <v>6630</v>
      </c>
      <c r="HA380" s="39">
        <v>7260</v>
      </c>
      <c r="HB380" s="39">
        <v>5360</v>
      </c>
      <c r="HC380" s="39">
        <v>2490</v>
      </c>
      <c r="HD380" s="39">
        <v>1040</v>
      </c>
      <c r="HE380" s="39">
        <v>160</v>
      </c>
      <c r="HF380" s="39">
        <v>50</v>
      </c>
      <c r="HG380" s="39">
        <v>34550</v>
      </c>
      <c r="HH380" s="39">
        <v>4820</v>
      </c>
      <c r="HI380" s="39">
        <v>6760</v>
      </c>
      <c r="HJ380" s="39">
        <v>6660</v>
      </c>
      <c r="HK380" s="39">
        <v>7270</v>
      </c>
      <c r="HL380" s="39">
        <v>5380</v>
      </c>
      <c r="HM380" s="39">
        <v>2530</v>
      </c>
      <c r="HN380" s="39">
        <v>1040</v>
      </c>
      <c r="HO380" s="39">
        <v>160</v>
      </c>
      <c r="HP380" s="39">
        <v>50</v>
      </c>
      <c r="HQ380" s="39">
        <v>34680</v>
      </c>
      <c r="HR380" s="39">
        <v>4840</v>
      </c>
      <c r="HS380" s="39">
        <v>6780</v>
      </c>
      <c r="HT380" s="39">
        <v>6700</v>
      </c>
      <c r="HU380" s="39">
        <v>7250</v>
      </c>
      <c r="HV380" s="39">
        <v>5420</v>
      </c>
      <c r="HW380" s="39">
        <v>2560</v>
      </c>
      <c r="HX380" s="39">
        <v>1040</v>
      </c>
      <c r="HY380" s="39">
        <v>160</v>
      </c>
      <c r="HZ380" s="39">
        <v>50</v>
      </c>
      <c r="IA380" s="39">
        <v>34800</v>
      </c>
      <c r="IB380" s="39">
        <v>4850</v>
      </c>
      <c r="IC380" s="39">
        <v>6800</v>
      </c>
      <c r="ID380" s="39">
        <v>6720</v>
      </c>
      <c r="IE380" s="39">
        <v>7260</v>
      </c>
      <c r="IF380" s="39">
        <v>5430</v>
      </c>
      <c r="IG380" s="39">
        <v>2580</v>
      </c>
      <c r="IH380" s="39">
        <v>1040</v>
      </c>
      <c r="II380" s="39">
        <v>170</v>
      </c>
      <c r="IJ380" s="39">
        <v>50</v>
      </c>
      <c r="IK380" s="39">
        <v>34890</v>
      </c>
      <c r="IL380" s="39">
        <v>4850</v>
      </c>
      <c r="IM380" s="39">
        <v>6820</v>
      </c>
      <c r="IN380" s="39">
        <v>6740</v>
      </c>
      <c r="IO380" s="39">
        <v>7260</v>
      </c>
      <c r="IP380" s="39">
        <v>5440</v>
      </c>
      <c r="IQ380" s="39">
        <v>2600</v>
      </c>
      <c r="IR380" s="39">
        <v>1050</v>
      </c>
      <c r="IS380" s="39">
        <v>160</v>
      </c>
      <c r="IT380" s="39">
        <v>50</v>
      </c>
      <c r="IU380" s="39">
        <v>34970</v>
      </c>
      <c r="IV380" s="39">
        <v>4860</v>
      </c>
      <c r="IW380" s="39">
        <v>6840</v>
      </c>
      <c r="IX380" s="39">
        <v>6730</v>
      </c>
      <c r="IY380" s="39">
        <v>7260</v>
      </c>
      <c r="IZ380" s="39">
        <v>5430</v>
      </c>
      <c r="JA380" s="39">
        <v>2610</v>
      </c>
      <c r="JB380" s="39">
        <v>1040</v>
      </c>
      <c r="JC380" s="39">
        <v>160</v>
      </c>
      <c r="JD380" s="39">
        <v>50</v>
      </c>
      <c r="JE380" s="39">
        <v>34980</v>
      </c>
      <c r="JF380" s="39">
        <v>4930</v>
      </c>
      <c r="JG380" s="39">
        <v>6850</v>
      </c>
      <c r="JH380" s="39">
        <v>6770</v>
      </c>
      <c r="JI380" s="39">
        <v>7290</v>
      </c>
      <c r="JJ380" s="39">
        <v>5470</v>
      </c>
      <c r="JK380" s="39">
        <v>2640</v>
      </c>
      <c r="JL380" s="39">
        <v>1040</v>
      </c>
      <c r="JM380" s="39">
        <v>160</v>
      </c>
      <c r="JN380" s="39">
        <v>50</v>
      </c>
      <c r="JO380" s="39">
        <v>35200</v>
      </c>
      <c r="JP380" s="39">
        <v>4900</v>
      </c>
      <c r="JQ380" s="39">
        <v>6870</v>
      </c>
      <c r="JR380" s="39">
        <v>6790</v>
      </c>
      <c r="JS380" s="39">
        <v>7300</v>
      </c>
      <c r="JT380" s="39">
        <v>5480</v>
      </c>
      <c r="JU380" s="39">
        <v>2650</v>
      </c>
      <c r="JV380" s="39">
        <v>1050</v>
      </c>
      <c r="JW380" s="39">
        <v>160</v>
      </c>
      <c r="JX380" s="39">
        <v>50</v>
      </c>
      <c r="JY380" s="39">
        <v>35260</v>
      </c>
      <c r="JZ380" s="39">
        <v>4910</v>
      </c>
      <c r="KA380" s="39">
        <v>6880</v>
      </c>
      <c r="KB380" s="39">
        <v>6800</v>
      </c>
      <c r="KC380" s="39">
        <v>7280</v>
      </c>
      <c r="KD380" s="39">
        <v>5470</v>
      </c>
      <c r="KE380" s="39">
        <v>2650</v>
      </c>
      <c r="KF380" s="39">
        <v>1050</v>
      </c>
      <c r="KG380" s="39">
        <v>160</v>
      </c>
      <c r="KH380" s="39">
        <v>50</v>
      </c>
      <c r="KI380" s="39">
        <v>35260</v>
      </c>
      <c r="KJ380" s="39">
        <v>4910</v>
      </c>
      <c r="KK380" s="39">
        <v>6900</v>
      </c>
      <c r="KL380" s="39">
        <v>6860</v>
      </c>
      <c r="KM380" s="39">
        <v>7300</v>
      </c>
      <c r="KN380" s="39">
        <v>5490</v>
      </c>
      <c r="KO380" s="39">
        <v>2670</v>
      </c>
      <c r="KP380" s="39">
        <v>1050</v>
      </c>
      <c r="KQ380" s="39">
        <v>160</v>
      </c>
      <c r="KR380" s="39">
        <v>50</v>
      </c>
      <c r="KS380" s="39">
        <v>35380</v>
      </c>
      <c r="KT380" s="39">
        <v>4900</v>
      </c>
      <c r="KU380" s="39">
        <v>6890</v>
      </c>
      <c r="KV380" s="39">
        <v>6920</v>
      </c>
      <c r="KW380" s="39">
        <v>7310</v>
      </c>
      <c r="KX380" s="39">
        <v>5500</v>
      </c>
      <c r="KY380" s="39">
        <v>2680</v>
      </c>
      <c r="KZ380" s="39">
        <v>1050</v>
      </c>
      <c r="LA380" s="39">
        <v>160</v>
      </c>
      <c r="LB380" s="39">
        <v>60</v>
      </c>
      <c r="LC380" s="39">
        <v>35460</v>
      </c>
      <c r="LD380" t="str">
        <f>INDEX(Lookup!$F$2:$F$375, MATCH(D380,Lookup!$A$2:$A$375,0))</f>
        <v>:</v>
      </c>
    </row>
    <row r="381" spans="2:316" ht="15" customHeight="1" x14ac:dyDescent="0.25">
      <c r="B381" s="1" t="s">
        <v>342</v>
      </c>
      <c r="C381" s="42">
        <v>6810</v>
      </c>
      <c r="D381" s="42" t="s">
        <v>1089</v>
      </c>
      <c r="E381" s="37" t="s">
        <v>1090</v>
      </c>
      <c r="F381" s="38">
        <v>13320</v>
      </c>
      <c r="G381" s="38">
        <v>14580</v>
      </c>
      <c r="H381" s="38">
        <v>10680</v>
      </c>
      <c r="I381" s="38">
        <v>8140</v>
      </c>
      <c r="J381" s="38">
        <v>6670</v>
      </c>
      <c r="K381" s="38">
        <v>1960</v>
      </c>
      <c r="L381" s="38">
        <v>910</v>
      </c>
      <c r="M381" s="38">
        <v>50</v>
      </c>
      <c r="N381" s="38" t="s">
        <v>334</v>
      </c>
      <c r="O381" s="39">
        <v>56310</v>
      </c>
      <c r="P381" s="39">
        <v>13480</v>
      </c>
      <c r="Q381" s="39">
        <v>14620</v>
      </c>
      <c r="R381" s="39">
        <v>10830</v>
      </c>
      <c r="S381" s="39">
        <v>8210</v>
      </c>
      <c r="T381" s="39">
        <v>6610</v>
      </c>
      <c r="U381" s="39">
        <v>1930</v>
      </c>
      <c r="V381" s="39">
        <v>890</v>
      </c>
      <c r="W381" s="39">
        <v>50</v>
      </c>
      <c r="X381" s="39" t="s">
        <v>334</v>
      </c>
      <c r="Y381" s="39">
        <v>56620</v>
      </c>
      <c r="Z381" s="39">
        <v>13900</v>
      </c>
      <c r="AA381" s="39">
        <v>14750</v>
      </c>
      <c r="AB381" s="39">
        <v>10850</v>
      </c>
      <c r="AC381" s="39">
        <v>8310</v>
      </c>
      <c r="AD381" s="39">
        <v>6500</v>
      </c>
      <c r="AE381" s="39">
        <v>1860</v>
      </c>
      <c r="AF381" s="39">
        <v>860</v>
      </c>
      <c r="AG381" s="39">
        <v>60</v>
      </c>
      <c r="AH381" s="39" t="s">
        <v>334</v>
      </c>
      <c r="AI381" s="39">
        <v>57090</v>
      </c>
      <c r="AJ381" s="39">
        <v>14130</v>
      </c>
      <c r="AK381" s="39">
        <v>14790</v>
      </c>
      <c r="AL381" s="39">
        <v>10950</v>
      </c>
      <c r="AM381" s="39">
        <v>8350</v>
      </c>
      <c r="AN381" s="39">
        <v>6480</v>
      </c>
      <c r="AO381" s="39">
        <v>1860</v>
      </c>
      <c r="AP381" s="39">
        <v>850</v>
      </c>
      <c r="AQ381" s="39">
        <v>60</v>
      </c>
      <c r="AR381" s="39" t="s">
        <v>334</v>
      </c>
      <c r="AS381" s="39">
        <v>57470</v>
      </c>
      <c r="AT381" s="39">
        <v>14210</v>
      </c>
      <c r="AU381" s="39">
        <v>14850</v>
      </c>
      <c r="AV381" s="39">
        <v>11000</v>
      </c>
      <c r="AW381" s="39">
        <v>8420</v>
      </c>
      <c r="AX381" s="39">
        <v>6500</v>
      </c>
      <c r="AY381" s="39">
        <v>1850</v>
      </c>
      <c r="AZ381" s="39">
        <v>860</v>
      </c>
      <c r="BA381" s="39">
        <v>50</v>
      </c>
      <c r="BB381" s="39" t="s">
        <v>334</v>
      </c>
      <c r="BC381" s="39">
        <v>57750</v>
      </c>
      <c r="BD381" s="39">
        <v>14270</v>
      </c>
      <c r="BE381" s="39">
        <v>14900</v>
      </c>
      <c r="BF381" s="39">
        <v>10990</v>
      </c>
      <c r="BG381" s="39">
        <v>8490</v>
      </c>
      <c r="BH381" s="39">
        <v>6510</v>
      </c>
      <c r="BI381" s="39">
        <v>1880</v>
      </c>
      <c r="BJ381" s="39">
        <v>870</v>
      </c>
      <c r="BK381" s="39">
        <v>60</v>
      </c>
      <c r="BL381" s="39" t="s">
        <v>334</v>
      </c>
      <c r="BM381" s="39">
        <v>57960</v>
      </c>
      <c r="BN381" s="39">
        <v>14350</v>
      </c>
      <c r="BO381" s="39">
        <v>14930</v>
      </c>
      <c r="BP381" s="39">
        <v>11010</v>
      </c>
      <c r="BQ381" s="39">
        <v>8530</v>
      </c>
      <c r="BR381" s="39">
        <v>6510</v>
      </c>
      <c r="BS381" s="39">
        <v>1890</v>
      </c>
      <c r="BT381" s="39">
        <v>870</v>
      </c>
      <c r="BU381" s="39">
        <v>60</v>
      </c>
      <c r="BV381" s="39" t="s">
        <v>334</v>
      </c>
      <c r="BW381" s="39">
        <v>58150</v>
      </c>
      <c r="BX381" s="39">
        <v>14380</v>
      </c>
      <c r="BY381" s="39">
        <v>14980</v>
      </c>
      <c r="BZ381" s="39">
        <v>11050</v>
      </c>
      <c r="CA381" s="39">
        <v>8600</v>
      </c>
      <c r="CB381" s="39">
        <v>6560</v>
      </c>
      <c r="CC381" s="39">
        <v>1890</v>
      </c>
      <c r="CD381" s="39">
        <v>880</v>
      </c>
      <c r="CE381" s="39">
        <v>60</v>
      </c>
      <c r="CF381" s="39" t="s">
        <v>334</v>
      </c>
      <c r="CG381" s="39">
        <v>58400</v>
      </c>
      <c r="CH381" s="39">
        <v>14250</v>
      </c>
      <c r="CI381" s="39">
        <v>14950</v>
      </c>
      <c r="CJ381" s="39">
        <v>11060</v>
      </c>
      <c r="CK381" s="39">
        <v>8660</v>
      </c>
      <c r="CL381" s="39">
        <v>6630</v>
      </c>
      <c r="CM381" s="39">
        <v>1890</v>
      </c>
      <c r="CN381" s="39">
        <v>880</v>
      </c>
      <c r="CO381" s="39">
        <v>60</v>
      </c>
      <c r="CP381" s="39" t="s">
        <v>334</v>
      </c>
      <c r="CQ381" s="39">
        <v>58380</v>
      </c>
      <c r="CR381" s="39">
        <v>14170</v>
      </c>
      <c r="CS381" s="39">
        <v>14920</v>
      </c>
      <c r="CT381" s="39">
        <v>11100</v>
      </c>
      <c r="CU381" s="39">
        <v>8700</v>
      </c>
      <c r="CV381" s="39">
        <v>6680</v>
      </c>
      <c r="CW381" s="39">
        <v>1920</v>
      </c>
      <c r="CX381" s="39">
        <v>890</v>
      </c>
      <c r="CY381" s="39">
        <v>60</v>
      </c>
      <c r="CZ381" s="39" t="s">
        <v>334</v>
      </c>
      <c r="DA381" s="39">
        <v>58440</v>
      </c>
      <c r="DB381" s="39">
        <v>14100</v>
      </c>
      <c r="DC381" s="39">
        <v>14910</v>
      </c>
      <c r="DD381" s="39">
        <v>11140</v>
      </c>
      <c r="DE381" s="39">
        <v>8760</v>
      </c>
      <c r="DF381" s="39">
        <v>6710</v>
      </c>
      <c r="DG381" s="39">
        <v>1960</v>
      </c>
      <c r="DH381" s="39">
        <v>890</v>
      </c>
      <c r="DI381" s="39">
        <v>70</v>
      </c>
      <c r="DJ381" s="39" t="s">
        <v>334</v>
      </c>
      <c r="DK381" s="39">
        <v>58540</v>
      </c>
      <c r="DL381" s="39">
        <v>14110</v>
      </c>
      <c r="DM381" s="39">
        <v>14910</v>
      </c>
      <c r="DN381" s="39">
        <v>11180</v>
      </c>
      <c r="DO381" s="39">
        <v>8830</v>
      </c>
      <c r="DP381" s="39">
        <v>6770</v>
      </c>
      <c r="DQ381" s="39">
        <v>1990</v>
      </c>
      <c r="DR381" s="39">
        <v>900</v>
      </c>
      <c r="DS381" s="39">
        <v>70</v>
      </c>
      <c r="DT381" s="39" t="s">
        <v>334</v>
      </c>
      <c r="DU381" s="39">
        <v>58760</v>
      </c>
      <c r="DV381" s="39">
        <v>14110</v>
      </c>
      <c r="DW381" s="39">
        <v>14910</v>
      </c>
      <c r="DX381" s="39">
        <v>11210</v>
      </c>
      <c r="DY381" s="39">
        <v>8870</v>
      </c>
      <c r="DZ381" s="39">
        <v>6910</v>
      </c>
      <c r="EA381" s="39">
        <v>2030</v>
      </c>
      <c r="EB381" s="39">
        <v>900</v>
      </c>
      <c r="EC381" s="39">
        <v>70</v>
      </c>
      <c r="ED381" s="39" t="s">
        <v>334</v>
      </c>
      <c r="EE381" s="39">
        <v>59020</v>
      </c>
      <c r="EF381" s="39">
        <v>8850</v>
      </c>
      <c r="EG381" s="39">
        <v>15030</v>
      </c>
      <c r="EH381" s="39">
        <v>11990</v>
      </c>
      <c r="EI381" s="39">
        <v>10190</v>
      </c>
      <c r="EJ381" s="39">
        <v>7910</v>
      </c>
      <c r="EK381" s="39">
        <v>3770</v>
      </c>
      <c r="EL381" s="39">
        <v>1240</v>
      </c>
      <c r="EM381" s="39">
        <v>180</v>
      </c>
      <c r="EN381" s="39">
        <v>80</v>
      </c>
      <c r="EO381" s="39">
        <v>59230</v>
      </c>
      <c r="EP381" s="39">
        <v>8810</v>
      </c>
      <c r="EQ381" s="39">
        <v>15140</v>
      </c>
      <c r="ER381" s="39">
        <v>12000</v>
      </c>
      <c r="ES381" s="39">
        <v>10290</v>
      </c>
      <c r="ET381" s="39">
        <v>7890</v>
      </c>
      <c r="EU381" s="39">
        <v>3780</v>
      </c>
      <c r="EV381" s="39">
        <v>1240</v>
      </c>
      <c r="EW381" s="39">
        <v>180</v>
      </c>
      <c r="EX381" s="39">
        <v>80</v>
      </c>
      <c r="EY381" s="39">
        <v>59420</v>
      </c>
      <c r="EZ381" s="39">
        <v>8740</v>
      </c>
      <c r="FA381" s="39">
        <v>15280</v>
      </c>
      <c r="FB381" s="39">
        <v>12070</v>
      </c>
      <c r="FC381" s="39">
        <v>10320</v>
      </c>
      <c r="FD381" s="39">
        <v>7940</v>
      </c>
      <c r="FE381" s="39">
        <v>3810</v>
      </c>
      <c r="FF381" s="39">
        <v>1240</v>
      </c>
      <c r="FG381" s="39">
        <v>190</v>
      </c>
      <c r="FH381" s="39">
        <v>80</v>
      </c>
      <c r="FI381" s="39">
        <v>59660</v>
      </c>
      <c r="FJ381" s="39">
        <v>8810</v>
      </c>
      <c r="FK381" s="39">
        <v>15330</v>
      </c>
      <c r="FL381" s="39">
        <v>12070</v>
      </c>
      <c r="FM381" s="39">
        <v>10330</v>
      </c>
      <c r="FN381" s="39">
        <v>7990</v>
      </c>
      <c r="FO381" s="39">
        <v>3850</v>
      </c>
      <c r="FP381" s="39">
        <v>1270</v>
      </c>
      <c r="FQ381" s="39">
        <v>190</v>
      </c>
      <c r="FR381" s="39">
        <v>90</v>
      </c>
      <c r="FS381" s="39">
        <v>59920</v>
      </c>
      <c r="FT381" s="39">
        <v>8810</v>
      </c>
      <c r="FU381" s="39">
        <v>15470</v>
      </c>
      <c r="FV381" s="39">
        <v>12110</v>
      </c>
      <c r="FW381" s="39">
        <v>10370</v>
      </c>
      <c r="FX381" s="39">
        <v>8020</v>
      </c>
      <c r="FY381" s="39">
        <v>3840</v>
      </c>
      <c r="FZ381" s="39">
        <v>1270</v>
      </c>
      <c r="GA381" s="39">
        <v>190</v>
      </c>
      <c r="GB381" s="39">
        <v>80</v>
      </c>
      <c r="GC381" s="39">
        <v>60150</v>
      </c>
      <c r="GD381" s="39">
        <v>8860</v>
      </c>
      <c r="GE381" s="39">
        <v>15480</v>
      </c>
      <c r="GF381" s="39">
        <v>12160</v>
      </c>
      <c r="GG381" s="39">
        <v>10410</v>
      </c>
      <c r="GH381" s="39">
        <v>8060</v>
      </c>
      <c r="GI381" s="39">
        <v>3880</v>
      </c>
      <c r="GJ381" s="39">
        <v>1240</v>
      </c>
      <c r="GK381" s="39">
        <v>190</v>
      </c>
      <c r="GL381" s="39">
        <v>90</v>
      </c>
      <c r="GM381" s="39">
        <v>60360</v>
      </c>
      <c r="GN381" s="39">
        <v>8900</v>
      </c>
      <c r="GO381" s="39">
        <v>15500</v>
      </c>
      <c r="GP381" s="39">
        <v>12260</v>
      </c>
      <c r="GQ381" s="39">
        <v>10440</v>
      </c>
      <c r="GR381" s="39">
        <v>8090</v>
      </c>
      <c r="GS381" s="39">
        <v>3910</v>
      </c>
      <c r="GT381" s="39">
        <v>1250</v>
      </c>
      <c r="GU381" s="39">
        <v>190</v>
      </c>
      <c r="GV381" s="39">
        <v>80</v>
      </c>
      <c r="GW381" s="39">
        <v>60630</v>
      </c>
      <c r="GX381" s="39">
        <v>8920</v>
      </c>
      <c r="GY381" s="39">
        <v>15540</v>
      </c>
      <c r="GZ381" s="39">
        <v>12300</v>
      </c>
      <c r="HA381" s="39">
        <v>10490</v>
      </c>
      <c r="HB381" s="39">
        <v>8110</v>
      </c>
      <c r="HC381" s="39">
        <v>3920</v>
      </c>
      <c r="HD381" s="39">
        <v>1270</v>
      </c>
      <c r="HE381" s="39">
        <v>190</v>
      </c>
      <c r="HF381" s="39">
        <v>90</v>
      </c>
      <c r="HG381" s="39">
        <v>60820</v>
      </c>
      <c r="HH381" s="39">
        <v>8970</v>
      </c>
      <c r="HI381" s="39">
        <v>15570</v>
      </c>
      <c r="HJ381" s="39">
        <v>12340</v>
      </c>
      <c r="HK381" s="39">
        <v>10530</v>
      </c>
      <c r="HL381" s="39">
        <v>8140</v>
      </c>
      <c r="HM381" s="39">
        <v>3930</v>
      </c>
      <c r="HN381" s="39">
        <v>1280</v>
      </c>
      <c r="HO381" s="39">
        <v>190</v>
      </c>
      <c r="HP381" s="39">
        <v>80</v>
      </c>
      <c r="HQ381" s="39">
        <v>61020</v>
      </c>
      <c r="HR381" s="39">
        <v>9110</v>
      </c>
      <c r="HS381" s="39">
        <v>15600</v>
      </c>
      <c r="HT381" s="39">
        <v>12350</v>
      </c>
      <c r="HU381" s="39">
        <v>10550</v>
      </c>
      <c r="HV381" s="39">
        <v>8130</v>
      </c>
      <c r="HW381" s="39">
        <v>3940</v>
      </c>
      <c r="HX381" s="39">
        <v>1280</v>
      </c>
      <c r="HY381" s="39">
        <v>190</v>
      </c>
      <c r="HZ381" s="39">
        <v>80</v>
      </c>
      <c r="IA381" s="39">
        <v>61230</v>
      </c>
      <c r="IB381" s="39">
        <v>9210</v>
      </c>
      <c r="IC381" s="39">
        <v>15710</v>
      </c>
      <c r="ID381" s="39">
        <v>12410</v>
      </c>
      <c r="IE381" s="39">
        <v>10600</v>
      </c>
      <c r="IF381" s="39">
        <v>8190</v>
      </c>
      <c r="IG381" s="39">
        <v>3970</v>
      </c>
      <c r="IH381" s="39">
        <v>1270</v>
      </c>
      <c r="II381" s="39">
        <v>190</v>
      </c>
      <c r="IJ381" s="39">
        <v>80</v>
      </c>
      <c r="IK381" s="39">
        <v>61650</v>
      </c>
      <c r="IL381" s="39">
        <v>9200</v>
      </c>
      <c r="IM381" s="39">
        <v>15710</v>
      </c>
      <c r="IN381" s="39">
        <v>12440</v>
      </c>
      <c r="IO381" s="39">
        <v>10630</v>
      </c>
      <c r="IP381" s="39">
        <v>8220</v>
      </c>
      <c r="IQ381" s="39">
        <v>3980</v>
      </c>
      <c r="IR381" s="39">
        <v>1270</v>
      </c>
      <c r="IS381" s="39">
        <v>200</v>
      </c>
      <c r="IT381" s="39">
        <v>80</v>
      </c>
      <c r="IU381" s="39">
        <v>61730</v>
      </c>
      <c r="IV381" s="39">
        <v>9200</v>
      </c>
      <c r="IW381" s="39">
        <v>15690</v>
      </c>
      <c r="IX381" s="39">
        <v>12450</v>
      </c>
      <c r="IY381" s="39">
        <v>10620</v>
      </c>
      <c r="IZ381" s="39">
        <v>8240</v>
      </c>
      <c r="JA381" s="39">
        <v>3980</v>
      </c>
      <c r="JB381" s="39">
        <v>1260</v>
      </c>
      <c r="JC381" s="39">
        <v>200</v>
      </c>
      <c r="JD381" s="39">
        <v>90</v>
      </c>
      <c r="JE381" s="39">
        <v>61730</v>
      </c>
      <c r="JF381" s="39">
        <v>9170</v>
      </c>
      <c r="JG381" s="39">
        <v>15640</v>
      </c>
      <c r="JH381" s="39">
        <v>12440</v>
      </c>
      <c r="JI381" s="39">
        <v>10620</v>
      </c>
      <c r="JJ381" s="39">
        <v>8240</v>
      </c>
      <c r="JK381" s="39">
        <v>3970</v>
      </c>
      <c r="JL381" s="39">
        <v>1250</v>
      </c>
      <c r="JM381" s="39">
        <v>210</v>
      </c>
      <c r="JN381" s="39">
        <v>90</v>
      </c>
      <c r="JO381" s="39">
        <v>61610</v>
      </c>
      <c r="JP381" s="39">
        <v>9130</v>
      </c>
      <c r="JQ381" s="39">
        <v>15690</v>
      </c>
      <c r="JR381" s="39">
        <v>12480</v>
      </c>
      <c r="JS381" s="39">
        <v>10590</v>
      </c>
      <c r="JT381" s="39">
        <v>8230</v>
      </c>
      <c r="JU381" s="39">
        <v>3960</v>
      </c>
      <c r="JV381" s="39">
        <v>1230</v>
      </c>
      <c r="JW381" s="39">
        <v>210</v>
      </c>
      <c r="JX381" s="39">
        <v>90</v>
      </c>
      <c r="JY381" s="39">
        <v>61600</v>
      </c>
      <c r="JZ381" s="39">
        <v>9120</v>
      </c>
      <c r="KA381" s="39">
        <v>15620</v>
      </c>
      <c r="KB381" s="39">
        <v>12510</v>
      </c>
      <c r="KC381" s="39">
        <v>10570</v>
      </c>
      <c r="KD381" s="39">
        <v>8200</v>
      </c>
      <c r="KE381" s="39">
        <v>3940</v>
      </c>
      <c r="KF381" s="39">
        <v>1230</v>
      </c>
      <c r="KG381" s="39">
        <v>210</v>
      </c>
      <c r="KH381" s="39">
        <v>90</v>
      </c>
      <c r="KI381" s="39">
        <v>61490</v>
      </c>
      <c r="KJ381" s="39">
        <v>9080</v>
      </c>
      <c r="KK381" s="39">
        <v>15590</v>
      </c>
      <c r="KL381" s="39">
        <v>12450</v>
      </c>
      <c r="KM381" s="39">
        <v>10580</v>
      </c>
      <c r="KN381" s="39">
        <v>8190</v>
      </c>
      <c r="KO381" s="39">
        <v>3930</v>
      </c>
      <c r="KP381" s="39">
        <v>1230</v>
      </c>
      <c r="KQ381" s="39">
        <v>210</v>
      </c>
      <c r="KR381" s="39">
        <v>90</v>
      </c>
      <c r="KS381" s="39">
        <v>61330</v>
      </c>
      <c r="KT381" s="39">
        <v>9110</v>
      </c>
      <c r="KU381" s="39">
        <v>15600</v>
      </c>
      <c r="KV381" s="39">
        <v>12470</v>
      </c>
      <c r="KW381" s="39">
        <v>10580</v>
      </c>
      <c r="KX381" s="39">
        <v>8190</v>
      </c>
      <c r="KY381" s="39">
        <v>3950</v>
      </c>
      <c r="KZ381" s="39">
        <v>1230</v>
      </c>
      <c r="LA381" s="39">
        <v>210</v>
      </c>
      <c r="LB381" s="39">
        <v>90</v>
      </c>
      <c r="LC381" s="39">
        <v>61410</v>
      </c>
      <c r="LD381" t="str">
        <f>INDEX(Lookup!$F$2:$F$375, MATCH(D381,Lookup!$A$2:$A$375,0))</f>
        <v>:</v>
      </c>
    </row>
    <row r="382" spans="2:316" ht="15" customHeight="1" x14ac:dyDescent="0.25">
      <c r="B382" s="1" t="s">
        <v>342</v>
      </c>
      <c r="C382" s="42">
        <v>6905</v>
      </c>
      <c r="D382" s="42" t="s">
        <v>1091</v>
      </c>
      <c r="E382" s="37" t="s">
        <v>1092</v>
      </c>
      <c r="F382" s="38">
        <v>6470</v>
      </c>
      <c r="G382" s="38">
        <v>9230</v>
      </c>
      <c r="H382" s="38">
        <v>11450</v>
      </c>
      <c r="I382" s="38">
        <v>10760</v>
      </c>
      <c r="J382" s="38">
        <v>7400</v>
      </c>
      <c r="K382" s="38">
        <v>2460</v>
      </c>
      <c r="L382" s="38">
        <v>1590</v>
      </c>
      <c r="M382" s="38">
        <v>160</v>
      </c>
      <c r="N382" s="38" t="s">
        <v>334</v>
      </c>
      <c r="O382" s="39">
        <v>49520</v>
      </c>
      <c r="P382" s="39">
        <v>6480</v>
      </c>
      <c r="Q382" s="39">
        <v>9350</v>
      </c>
      <c r="R382" s="39">
        <v>11500</v>
      </c>
      <c r="S382" s="39">
        <v>10780</v>
      </c>
      <c r="T382" s="39">
        <v>7390</v>
      </c>
      <c r="U382" s="39">
        <v>2440</v>
      </c>
      <c r="V382" s="39">
        <v>1560</v>
      </c>
      <c r="W382" s="39">
        <v>160</v>
      </c>
      <c r="X382" s="39" t="s">
        <v>334</v>
      </c>
      <c r="Y382" s="39">
        <v>49640</v>
      </c>
      <c r="Z382" s="39">
        <v>6490</v>
      </c>
      <c r="AA382" s="39">
        <v>9490</v>
      </c>
      <c r="AB382" s="39">
        <v>11730</v>
      </c>
      <c r="AC382" s="39">
        <v>10900</v>
      </c>
      <c r="AD382" s="39">
        <v>7340</v>
      </c>
      <c r="AE382" s="39">
        <v>2400</v>
      </c>
      <c r="AF382" s="39">
        <v>1500</v>
      </c>
      <c r="AG382" s="39">
        <v>140</v>
      </c>
      <c r="AH382" s="39" t="s">
        <v>334</v>
      </c>
      <c r="AI382" s="39">
        <v>50000</v>
      </c>
      <c r="AJ382" s="39">
        <v>6440</v>
      </c>
      <c r="AK382" s="39">
        <v>9500</v>
      </c>
      <c r="AL382" s="39">
        <v>11950</v>
      </c>
      <c r="AM382" s="39">
        <v>10990</v>
      </c>
      <c r="AN382" s="39">
        <v>7440</v>
      </c>
      <c r="AO382" s="39">
        <v>2400</v>
      </c>
      <c r="AP382" s="39">
        <v>1500</v>
      </c>
      <c r="AQ382" s="39">
        <v>140</v>
      </c>
      <c r="AR382" s="39" t="s">
        <v>334</v>
      </c>
      <c r="AS382" s="39">
        <v>50350</v>
      </c>
      <c r="AT382" s="39">
        <v>6510</v>
      </c>
      <c r="AU382" s="39">
        <v>9540</v>
      </c>
      <c r="AV382" s="39">
        <v>12360</v>
      </c>
      <c r="AW382" s="39">
        <v>11100</v>
      </c>
      <c r="AX382" s="39">
        <v>7420</v>
      </c>
      <c r="AY382" s="39">
        <v>2410</v>
      </c>
      <c r="AZ382" s="39">
        <v>1500</v>
      </c>
      <c r="BA382" s="39">
        <v>130</v>
      </c>
      <c r="BB382" s="39" t="s">
        <v>334</v>
      </c>
      <c r="BC382" s="39">
        <v>50990</v>
      </c>
      <c r="BD382" s="39">
        <v>6480</v>
      </c>
      <c r="BE382" s="39">
        <v>9590</v>
      </c>
      <c r="BF382" s="39">
        <v>12530</v>
      </c>
      <c r="BG382" s="39">
        <v>11150</v>
      </c>
      <c r="BH382" s="39">
        <v>7440</v>
      </c>
      <c r="BI382" s="39">
        <v>2460</v>
      </c>
      <c r="BJ382" s="39">
        <v>1520</v>
      </c>
      <c r="BK382" s="39">
        <v>130</v>
      </c>
      <c r="BL382" s="39" t="s">
        <v>334</v>
      </c>
      <c r="BM382" s="39">
        <v>51300</v>
      </c>
      <c r="BN382" s="39">
        <v>6540</v>
      </c>
      <c r="BO382" s="39">
        <v>9630</v>
      </c>
      <c r="BP382" s="39">
        <v>12650</v>
      </c>
      <c r="BQ382" s="39">
        <v>11190</v>
      </c>
      <c r="BR382" s="39">
        <v>7510</v>
      </c>
      <c r="BS382" s="39">
        <v>2490</v>
      </c>
      <c r="BT382" s="39">
        <v>1540</v>
      </c>
      <c r="BU382" s="39">
        <v>130</v>
      </c>
      <c r="BV382" s="39" t="s">
        <v>334</v>
      </c>
      <c r="BW382" s="39">
        <v>51700</v>
      </c>
      <c r="BX382" s="39">
        <v>6540</v>
      </c>
      <c r="BY382" s="39">
        <v>9730</v>
      </c>
      <c r="BZ382" s="39">
        <v>12670</v>
      </c>
      <c r="CA382" s="39">
        <v>11220</v>
      </c>
      <c r="CB382" s="39">
        <v>7530</v>
      </c>
      <c r="CC382" s="39">
        <v>2560</v>
      </c>
      <c r="CD382" s="39">
        <v>1580</v>
      </c>
      <c r="CE382" s="39">
        <v>130</v>
      </c>
      <c r="CF382" s="39" t="s">
        <v>334</v>
      </c>
      <c r="CG382" s="39">
        <v>51960</v>
      </c>
      <c r="CH382" s="39">
        <v>6580</v>
      </c>
      <c r="CI382" s="39">
        <v>9690</v>
      </c>
      <c r="CJ382" s="39">
        <v>12730</v>
      </c>
      <c r="CK382" s="39">
        <v>11280</v>
      </c>
      <c r="CL382" s="39">
        <v>7590</v>
      </c>
      <c r="CM382" s="39">
        <v>2650</v>
      </c>
      <c r="CN382" s="39">
        <v>1590</v>
      </c>
      <c r="CO382" s="39">
        <v>130</v>
      </c>
      <c r="CP382" s="39" t="s">
        <v>334</v>
      </c>
      <c r="CQ382" s="39">
        <v>52240</v>
      </c>
      <c r="CR382" s="39">
        <v>6510</v>
      </c>
      <c r="CS382" s="39">
        <v>9750</v>
      </c>
      <c r="CT382" s="39">
        <v>12740</v>
      </c>
      <c r="CU382" s="39">
        <v>11320</v>
      </c>
      <c r="CV382" s="39">
        <v>7670</v>
      </c>
      <c r="CW382" s="39">
        <v>2700</v>
      </c>
      <c r="CX382" s="39">
        <v>1620</v>
      </c>
      <c r="CY382" s="39">
        <v>140</v>
      </c>
      <c r="CZ382" s="39" t="s">
        <v>334</v>
      </c>
      <c r="DA382" s="39">
        <v>52440</v>
      </c>
      <c r="DB382" s="39">
        <v>6490</v>
      </c>
      <c r="DC382" s="39">
        <v>9760</v>
      </c>
      <c r="DD382" s="39">
        <v>12810</v>
      </c>
      <c r="DE382" s="39">
        <v>11370</v>
      </c>
      <c r="DF382" s="39">
        <v>7840</v>
      </c>
      <c r="DG382" s="39">
        <v>2750</v>
      </c>
      <c r="DH382" s="39">
        <v>1640</v>
      </c>
      <c r="DI382" s="39">
        <v>140</v>
      </c>
      <c r="DJ382" s="39" t="s">
        <v>334</v>
      </c>
      <c r="DK382" s="39">
        <v>52790</v>
      </c>
      <c r="DL382" s="39">
        <v>6460</v>
      </c>
      <c r="DM382" s="39">
        <v>9780</v>
      </c>
      <c r="DN382" s="39">
        <v>12840</v>
      </c>
      <c r="DO382" s="39">
        <v>11470</v>
      </c>
      <c r="DP382" s="39">
        <v>7910</v>
      </c>
      <c r="DQ382" s="39">
        <v>2840</v>
      </c>
      <c r="DR382" s="39">
        <v>1680</v>
      </c>
      <c r="DS382" s="39">
        <v>140</v>
      </c>
      <c r="DT382" s="39" t="s">
        <v>334</v>
      </c>
      <c r="DU382" s="39">
        <v>53120</v>
      </c>
      <c r="DV382" s="39">
        <v>6500</v>
      </c>
      <c r="DW382" s="39">
        <v>9800</v>
      </c>
      <c r="DX382" s="39">
        <v>12880</v>
      </c>
      <c r="DY382" s="39">
        <v>11520</v>
      </c>
      <c r="DZ382" s="39">
        <v>8050</v>
      </c>
      <c r="EA382" s="39">
        <v>3010</v>
      </c>
      <c r="EB382" s="39">
        <v>1690</v>
      </c>
      <c r="EC382" s="39">
        <v>140</v>
      </c>
      <c r="ED382" s="39" t="s">
        <v>334</v>
      </c>
      <c r="EE382" s="39">
        <v>53600</v>
      </c>
      <c r="EF382" s="39">
        <v>4540</v>
      </c>
      <c r="EG382" s="39">
        <v>7830</v>
      </c>
      <c r="EH382" s="39">
        <v>14440</v>
      </c>
      <c r="EI382" s="39">
        <v>11350</v>
      </c>
      <c r="EJ382" s="39">
        <v>8590</v>
      </c>
      <c r="EK382" s="39">
        <v>4700</v>
      </c>
      <c r="EL382" s="39">
        <v>1830</v>
      </c>
      <c r="EM382" s="39">
        <v>430</v>
      </c>
      <c r="EN382" s="39">
        <v>170</v>
      </c>
      <c r="EO382" s="39">
        <v>53880</v>
      </c>
      <c r="EP382" s="39">
        <v>4850</v>
      </c>
      <c r="EQ382" s="39">
        <v>7670</v>
      </c>
      <c r="ER382" s="39">
        <v>14560</v>
      </c>
      <c r="ES382" s="39">
        <v>11360</v>
      </c>
      <c r="ET382" s="39">
        <v>8610</v>
      </c>
      <c r="EU382" s="39">
        <v>4720</v>
      </c>
      <c r="EV382" s="39">
        <v>1840</v>
      </c>
      <c r="EW382" s="39">
        <v>430</v>
      </c>
      <c r="EX382" s="39">
        <v>160</v>
      </c>
      <c r="EY382" s="39">
        <v>54200</v>
      </c>
      <c r="EZ382" s="39">
        <v>4950</v>
      </c>
      <c r="FA382" s="39">
        <v>7840</v>
      </c>
      <c r="FB382" s="39">
        <v>14590</v>
      </c>
      <c r="FC382" s="39">
        <v>11490</v>
      </c>
      <c r="FD382" s="39">
        <v>8600</v>
      </c>
      <c r="FE382" s="39">
        <v>4750</v>
      </c>
      <c r="FF382" s="39">
        <v>1840</v>
      </c>
      <c r="FG382" s="39">
        <v>430</v>
      </c>
      <c r="FH382" s="39">
        <v>170</v>
      </c>
      <c r="FI382" s="39">
        <v>54660</v>
      </c>
      <c r="FJ382" s="39">
        <v>5030</v>
      </c>
      <c r="FK382" s="39">
        <v>7870</v>
      </c>
      <c r="FL382" s="39">
        <v>14700</v>
      </c>
      <c r="FM382" s="39">
        <v>11500</v>
      </c>
      <c r="FN382" s="39">
        <v>8600</v>
      </c>
      <c r="FO382" s="39">
        <v>4770</v>
      </c>
      <c r="FP382" s="39">
        <v>1850</v>
      </c>
      <c r="FQ382" s="39">
        <v>420</v>
      </c>
      <c r="FR382" s="39">
        <v>160</v>
      </c>
      <c r="FS382" s="39">
        <v>54890</v>
      </c>
      <c r="FT382" s="39">
        <v>5100</v>
      </c>
      <c r="FU382" s="39">
        <v>7930</v>
      </c>
      <c r="FV382" s="39">
        <v>14830</v>
      </c>
      <c r="FW382" s="39">
        <v>11520</v>
      </c>
      <c r="FX382" s="39">
        <v>8620</v>
      </c>
      <c r="FY382" s="39">
        <v>4790</v>
      </c>
      <c r="FZ382" s="39">
        <v>1850</v>
      </c>
      <c r="GA382" s="39">
        <v>420</v>
      </c>
      <c r="GB382" s="39">
        <v>160</v>
      </c>
      <c r="GC382" s="39">
        <v>55220</v>
      </c>
      <c r="GD382" s="39">
        <v>5160</v>
      </c>
      <c r="GE382" s="39">
        <v>7950</v>
      </c>
      <c r="GF382" s="39">
        <v>14950</v>
      </c>
      <c r="GG382" s="39">
        <v>11580</v>
      </c>
      <c r="GH382" s="39">
        <v>8680</v>
      </c>
      <c r="GI382" s="39">
        <v>4830</v>
      </c>
      <c r="GJ382" s="39">
        <v>1860</v>
      </c>
      <c r="GK382" s="39">
        <v>420</v>
      </c>
      <c r="GL382" s="39">
        <v>160</v>
      </c>
      <c r="GM382" s="39">
        <v>55580</v>
      </c>
      <c r="GN382" s="39">
        <v>5250</v>
      </c>
      <c r="GO382" s="39">
        <v>8010</v>
      </c>
      <c r="GP382" s="39">
        <v>15010</v>
      </c>
      <c r="GQ382" s="39">
        <v>11600</v>
      </c>
      <c r="GR382" s="39">
        <v>8720</v>
      </c>
      <c r="GS382" s="39">
        <v>4830</v>
      </c>
      <c r="GT382" s="39">
        <v>1870</v>
      </c>
      <c r="GU382" s="39">
        <v>420</v>
      </c>
      <c r="GV382" s="39">
        <v>160</v>
      </c>
      <c r="GW382" s="39">
        <v>55880</v>
      </c>
      <c r="GX382" s="39">
        <v>5270</v>
      </c>
      <c r="GY382" s="39">
        <v>8080</v>
      </c>
      <c r="GZ382" s="39">
        <v>15040</v>
      </c>
      <c r="HA382" s="39">
        <v>11600</v>
      </c>
      <c r="HB382" s="39">
        <v>8780</v>
      </c>
      <c r="HC382" s="39">
        <v>4860</v>
      </c>
      <c r="HD382" s="39">
        <v>1880</v>
      </c>
      <c r="HE382" s="39">
        <v>420</v>
      </c>
      <c r="HF382" s="39">
        <v>160</v>
      </c>
      <c r="HG382" s="39">
        <v>56090</v>
      </c>
      <c r="HH382" s="39">
        <v>5330</v>
      </c>
      <c r="HI382" s="39">
        <v>8140</v>
      </c>
      <c r="HJ382" s="39">
        <v>15130</v>
      </c>
      <c r="HK382" s="39">
        <v>11720</v>
      </c>
      <c r="HL382" s="39">
        <v>8880</v>
      </c>
      <c r="HM382" s="39">
        <v>4890</v>
      </c>
      <c r="HN382" s="39">
        <v>1900</v>
      </c>
      <c r="HO382" s="39">
        <v>420</v>
      </c>
      <c r="HP382" s="39">
        <v>160</v>
      </c>
      <c r="HQ382" s="39">
        <v>56570</v>
      </c>
      <c r="HR382" s="39">
        <v>5330</v>
      </c>
      <c r="HS382" s="39">
        <v>8120</v>
      </c>
      <c r="HT382" s="39">
        <v>15190</v>
      </c>
      <c r="HU382" s="39">
        <v>11750</v>
      </c>
      <c r="HV382" s="39">
        <v>8850</v>
      </c>
      <c r="HW382" s="39">
        <v>4900</v>
      </c>
      <c r="HX382" s="39">
        <v>1900</v>
      </c>
      <c r="HY382" s="39">
        <v>420</v>
      </c>
      <c r="HZ382" s="39">
        <v>170</v>
      </c>
      <c r="IA382" s="39">
        <v>56620</v>
      </c>
      <c r="IB382" s="39">
        <v>5330</v>
      </c>
      <c r="IC382" s="39">
        <v>8190</v>
      </c>
      <c r="ID382" s="39">
        <v>15210</v>
      </c>
      <c r="IE382" s="39">
        <v>11760</v>
      </c>
      <c r="IF382" s="39">
        <v>8910</v>
      </c>
      <c r="IG382" s="39">
        <v>4920</v>
      </c>
      <c r="IH382" s="39">
        <v>1900</v>
      </c>
      <c r="II382" s="39">
        <v>430</v>
      </c>
      <c r="IJ382" s="39">
        <v>170</v>
      </c>
      <c r="IK382" s="39">
        <v>56820</v>
      </c>
      <c r="IL382" s="39">
        <v>5350</v>
      </c>
      <c r="IM382" s="39">
        <v>8190</v>
      </c>
      <c r="IN382" s="39">
        <v>15280</v>
      </c>
      <c r="IO382" s="39">
        <v>11760</v>
      </c>
      <c r="IP382" s="39">
        <v>8960</v>
      </c>
      <c r="IQ382" s="39">
        <v>4940</v>
      </c>
      <c r="IR382" s="39">
        <v>1890</v>
      </c>
      <c r="IS382" s="39">
        <v>430</v>
      </c>
      <c r="IT382" s="39">
        <v>170</v>
      </c>
      <c r="IU382" s="39">
        <v>56970</v>
      </c>
      <c r="IV382" s="39">
        <v>5350</v>
      </c>
      <c r="IW382" s="39">
        <v>8220</v>
      </c>
      <c r="IX382" s="39">
        <v>15360</v>
      </c>
      <c r="IY382" s="39">
        <v>11780</v>
      </c>
      <c r="IZ382" s="39">
        <v>9010</v>
      </c>
      <c r="JA382" s="39">
        <v>5010</v>
      </c>
      <c r="JB382" s="39">
        <v>1890</v>
      </c>
      <c r="JC382" s="39">
        <v>430</v>
      </c>
      <c r="JD382" s="39">
        <v>170</v>
      </c>
      <c r="JE382" s="39">
        <v>57210</v>
      </c>
      <c r="JF382" s="39">
        <v>5390</v>
      </c>
      <c r="JG382" s="39">
        <v>8260</v>
      </c>
      <c r="JH382" s="39">
        <v>15380</v>
      </c>
      <c r="JI382" s="39">
        <v>11790</v>
      </c>
      <c r="JJ382" s="39">
        <v>9060</v>
      </c>
      <c r="JK382" s="39">
        <v>5000</v>
      </c>
      <c r="JL382" s="39">
        <v>1900</v>
      </c>
      <c r="JM382" s="39">
        <v>430</v>
      </c>
      <c r="JN382" s="39">
        <v>170</v>
      </c>
      <c r="JO382" s="39">
        <v>57370</v>
      </c>
      <c r="JP382" s="39">
        <v>5410</v>
      </c>
      <c r="JQ382" s="39">
        <v>8240</v>
      </c>
      <c r="JR382" s="39">
        <v>15450</v>
      </c>
      <c r="JS382" s="39">
        <v>11820</v>
      </c>
      <c r="JT382" s="39">
        <v>9110</v>
      </c>
      <c r="JU382" s="39">
        <v>5010</v>
      </c>
      <c r="JV382" s="39">
        <v>1910</v>
      </c>
      <c r="JW382" s="39">
        <v>430</v>
      </c>
      <c r="JX382" s="39">
        <v>170</v>
      </c>
      <c r="JY382" s="39">
        <v>57530</v>
      </c>
      <c r="JZ382" s="39">
        <v>5400</v>
      </c>
      <c r="KA382" s="39">
        <v>8260</v>
      </c>
      <c r="KB382" s="39">
        <v>15470</v>
      </c>
      <c r="KC382" s="39">
        <v>11820</v>
      </c>
      <c r="KD382" s="39">
        <v>9170</v>
      </c>
      <c r="KE382" s="39">
        <v>5000</v>
      </c>
      <c r="KF382" s="39">
        <v>1910</v>
      </c>
      <c r="KG382" s="39">
        <v>430</v>
      </c>
      <c r="KH382" s="39">
        <v>160</v>
      </c>
      <c r="KI382" s="39">
        <v>57610</v>
      </c>
      <c r="KJ382" s="39">
        <v>5400</v>
      </c>
      <c r="KK382" s="39">
        <v>8290</v>
      </c>
      <c r="KL382" s="39">
        <v>15500</v>
      </c>
      <c r="KM382" s="39">
        <v>11870</v>
      </c>
      <c r="KN382" s="39">
        <v>9230</v>
      </c>
      <c r="KO382" s="39">
        <v>5050</v>
      </c>
      <c r="KP382" s="39">
        <v>1910</v>
      </c>
      <c r="KQ382" s="39">
        <v>430</v>
      </c>
      <c r="KR382" s="39">
        <v>160</v>
      </c>
      <c r="KS382" s="39">
        <v>57850</v>
      </c>
      <c r="KT382" s="39">
        <v>5420</v>
      </c>
      <c r="KU382" s="39">
        <v>8300</v>
      </c>
      <c r="KV382" s="39">
        <v>15560</v>
      </c>
      <c r="KW382" s="39">
        <v>11920</v>
      </c>
      <c r="KX382" s="39">
        <v>9250</v>
      </c>
      <c r="KY382" s="39">
        <v>5080</v>
      </c>
      <c r="KZ382" s="39">
        <v>1930</v>
      </c>
      <c r="LA382" s="39">
        <v>430</v>
      </c>
      <c r="LB382" s="39">
        <v>160</v>
      </c>
      <c r="LC382" s="39">
        <v>58050</v>
      </c>
      <c r="LD382" t="str">
        <f>INDEX(Lookup!$F$2:$F$375, MATCH(D382,Lookup!$A$2:$A$375,0))</f>
        <v>:</v>
      </c>
    </row>
    <row r="383" spans="2:316" ht="15" customHeight="1" x14ac:dyDescent="0.25">
      <c r="B383" s="45" t="s">
        <v>342</v>
      </c>
      <c r="C383" s="48">
        <v>6830</v>
      </c>
      <c r="D383" s="48" t="s">
        <v>1093</v>
      </c>
      <c r="E383" s="37" t="s">
        <v>1094</v>
      </c>
      <c r="F383" s="31">
        <v>4100</v>
      </c>
      <c r="G383" s="31">
        <v>8660</v>
      </c>
      <c r="H383" s="31">
        <v>10710</v>
      </c>
      <c r="I383" s="31">
        <v>8180</v>
      </c>
      <c r="J383" s="31">
        <v>4970</v>
      </c>
      <c r="K383" s="31">
        <v>2030</v>
      </c>
      <c r="L383" s="31">
        <v>1260</v>
      </c>
      <c r="M383" s="31">
        <v>120</v>
      </c>
      <c r="N383" s="31" t="s">
        <v>334</v>
      </c>
      <c r="O383" s="39">
        <v>40040</v>
      </c>
      <c r="P383" s="39">
        <v>4280</v>
      </c>
      <c r="Q383" s="39">
        <v>8730</v>
      </c>
      <c r="R383" s="39">
        <v>10780</v>
      </c>
      <c r="S383" s="39">
        <v>8220</v>
      </c>
      <c r="T383" s="39">
        <v>5020</v>
      </c>
      <c r="U383" s="39">
        <v>2000</v>
      </c>
      <c r="V383" s="39">
        <v>1200</v>
      </c>
      <c r="W383" s="39">
        <v>120</v>
      </c>
      <c r="X383" s="39" t="s">
        <v>334</v>
      </c>
      <c r="Y383" s="39">
        <v>40350</v>
      </c>
      <c r="Z383" s="39">
        <v>4330</v>
      </c>
      <c r="AA383" s="39">
        <v>8760</v>
      </c>
      <c r="AB383" s="39">
        <v>10890</v>
      </c>
      <c r="AC383" s="39">
        <v>8360</v>
      </c>
      <c r="AD383" s="39">
        <v>5010</v>
      </c>
      <c r="AE383" s="39">
        <v>1900</v>
      </c>
      <c r="AF383" s="39">
        <v>1100</v>
      </c>
      <c r="AG383" s="39">
        <v>100</v>
      </c>
      <c r="AH383" s="39" t="s">
        <v>334</v>
      </c>
      <c r="AI383" s="39">
        <v>40460</v>
      </c>
      <c r="AJ383" s="39">
        <v>4450</v>
      </c>
      <c r="AK383" s="39">
        <v>8810</v>
      </c>
      <c r="AL383" s="39">
        <v>11020</v>
      </c>
      <c r="AM383" s="39">
        <v>8450</v>
      </c>
      <c r="AN383" s="39">
        <v>5070</v>
      </c>
      <c r="AO383" s="39">
        <v>1900</v>
      </c>
      <c r="AP383" s="39">
        <v>1060</v>
      </c>
      <c r="AQ383" s="39">
        <v>100</v>
      </c>
      <c r="AR383" s="39" t="s">
        <v>334</v>
      </c>
      <c r="AS383" s="39">
        <v>40860</v>
      </c>
      <c r="AT383" s="39">
        <v>4580</v>
      </c>
      <c r="AU383" s="39">
        <v>8800</v>
      </c>
      <c r="AV383" s="39">
        <v>11180</v>
      </c>
      <c r="AW383" s="39">
        <v>8430</v>
      </c>
      <c r="AX383" s="39">
        <v>5080</v>
      </c>
      <c r="AY383" s="39">
        <v>1890</v>
      </c>
      <c r="AZ383" s="39">
        <v>1060</v>
      </c>
      <c r="BA383" s="39">
        <v>100</v>
      </c>
      <c r="BB383" s="39" t="s">
        <v>334</v>
      </c>
      <c r="BC383" s="39">
        <v>41120</v>
      </c>
      <c r="BD383" s="39">
        <v>4510</v>
      </c>
      <c r="BE383" s="39">
        <v>8660</v>
      </c>
      <c r="BF383" s="39">
        <v>11070</v>
      </c>
      <c r="BG383" s="39">
        <v>8290</v>
      </c>
      <c r="BH383" s="39">
        <v>5030</v>
      </c>
      <c r="BI383" s="39">
        <v>1850</v>
      </c>
      <c r="BJ383" s="39">
        <v>1060</v>
      </c>
      <c r="BK383" s="39">
        <v>90</v>
      </c>
      <c r="BL383" s="39" t="s">
        <v>334</v>
      </c>
      <c r="BM383" s="39">
        <v>40550</v>
      </c>
      <c r="BN383" s="39">
        <v>4610</v>
      </c>
      <c r="BO383" s="39">
        <v>8670</v>
      </c>
      <c r="BP383" s="39">
        <v>11160</v>
      </c>
      <c r="BQ383" s="39">
        <v>8260</v>
      </c>
      <c r="BR383" s="39">
        <v>5040</v>
      </c>
      <c r="BS383" s="39">
        <v>1850</v>
      </c>
      <c r="BT383" s="39">
        <v>1080</v>
      </c>
      <c r="BU383" s="39">
        <v>90</v>
      </c>
      <c r="BV383" s="39" t="s">
        <v>334</v>
      </c>
      <c r="BW383" s="39">
        <v>40770</v>
      </c>
      <c r="BX383" s="39">
        <v>4670</v>
      </c>
      <c r="BY383" s="39">
        <v>8710</v>
      </c>
      <c r="BZ383" s="39">
        <v>11230</v>
      </c>
      <c r="CA383" s="39">
        <v>8300</v>
      </c>
      <c r="CB383" s="39">
        <v>5080</v>
      </c>
      <c r="CC383" s="39">
        <v>1860</v>
      </c>
      <c r="CD383" s="39">
        <v>1110</v>
      </c>
      <c r="CE383" s="39">
        <v>90</v>
      </c>
      <c r="CF383" s="39" t="s">
        <v>334</v>
      </c>
      <c r="CG383" s="39">
        <v>41050</v>
      </c>
      <c r="CH383" s="39">
        <v>4690</v>
      </c>
      <c r="CI383" s="39">
        <v>8730</v>
      </c>
      <c r="CJ383" s="39">
        <v>11310</v>
      </c>
      <c r="CK383" s="39">
        <v>8290</v>
      </c>
      <c r="CL383" s="39">
        <v>5140</v>
      </c>
      <c r="CM383" s="39">
        <v>1870</v>
      </c>
      <c r="CN383" s="39">
        <v>1110</v>
      </c>
      <c r="CO383" s="39">
        <v>90</v>
      </c>
      <c r="CP383" s="39" t="s">
        <v>334</v>
      </c>
      <c r="CQ383" s="39">
        <v>41230</v>
      </c>
      <c r="CR383" s="39">
        <v>4710</v>
      </c>
      <c r="CS383" s="39">
        <v>8710</v>
      </c>
      <c r="CT383" s="39">
        <v>11370</v>
      </c>
      <c r="CU383" s="39">
        <v>8310</v>
      </c>
      <c r="CV383" s="39">
        <v>5160</v>
      </c>
      <c r="CW383" s="39">
        <v>1870</v>
      </c>
      <c r="CX383" s="39">
        <v>1130</v>
      </c>
      <c r="CY383" s="39">
        <v>90</v>
      </c>
      <c r="CZ383" s="39" t="s">
        <v>334</v>
      </c>
      <c r="DA383" s="39">
        <v>41350</v>
      </c>
      <c r="DB383" s="39">
        <v>4750</v>
      </c>
      <c r="DC383" s="39">
        <v>8660</v>
      </c>
      <c r="DD383" s="39">
        <v>11460</v>
      </c>
      <c r="DE383" s="39">
        <v>8390</v>
      </c>
      <c r="DF383" s="39">
        <v>5260</v>
      </c>
      <c r="DG383" s="39">
        <v>1910</v>
      </c>
      <c r="DH383" s="39">
        <v>1150</v>
      </c>
      <c r="DI383" s="39">
        <v>100</v>
      </c>
      <c r="DJ383" s="39" t="s">
        <v>334</v>
      </c>
      <c r="DK383" s="39">
        <v>41670</v>
      </c>
      <c r="DL383" s="39">
        <v>4700</v>
      </c>
      <c r="DM383" s="39">
        <v>8710</v>
      </c>
      <c r="DN383" s="39">
        <v>11520</v>
      </c>
      <c r="DO383" s="39">
        <v>8500</v>
      </c>
      <c r="DP383" s="39">
        <v>5370</v>
      </c>
      <c r="DQ383" s="39">
        <v>1930</v>
      </c>
      <c r="DR383" s="39">
        <v>1170</v>
      </c>
      <c r="DS383" s="39">
        <v>100</v>
      </c>
      <c r="DT383" s="39" t="s">
        <v>334</v>
      </c>
      <c r="DU383" s="39">
        <v>41980</v>
      </c>
      <c r="DV383" s="39">
        <v>4660</v>
      </c>
      <c r="DW383" s="39">
        <v>8750</v>
      </c>
      <c r="DX383" s="39">
        <v>11600</v>
      </c>
      <c r="DY383" s="39">
        <v>8580</v>
      </c>
      <c r="DZ383" s="39">
        <v>5470</v>
      </c>
      <c r="EA383" s="39">
        <v>1960</v>
      </c>
      <c r="EB383" s="39">
        <v>1180</v>
      </c>
      <c r="EC383" s="39">
        <v>100</v>
      </c>
      <c r="ED383" s="39" t="s">
        <v>334</v>
      </c>
      <c r="EE383" s="39">
        <v>42310</v>
      </c>
      <c r="EF383" s="39">
        <v>3800</v>
      </c>
      <c r="EG383" s="39">
        <v>6900</v>
      </c>
      <c r="EH383" s="39">
        <v>13720</v>
      </c>
      <c r="EI383" s="39">
        <v>7430</v>
      </c>
      <c r="EJ383" s="39">
        <v>4990</v>
      </c>
      <c r="EK383" s="39">
        <v>3340</v>
      </c>
      <c r="EL383" s="39">
        <v>1890</v>
      </c>
      <c r="EM383" s="39">
        <v>300</v>
      </c>
      <c r="EN383" s="39">
        <v>170</v>
      </c>
      <c r="EO383" s="39">
        <v>42540</v>
      </c>
      <c r="EP383" s="39">
        <v>3910</v>
      </c>
      <c r="EQ383" s="39">
        <v>6920</v>
      </c>
      <c r="ER383" s="39">
        <v>13790</v>
      </c>
      <c r="ES383" s="39">
        <v>7490</v>
      </c>
      <c r="ET383" s="39">
        <v>5120</v>
      </c>
      <c r="EU383" s="39">
        <v>3370</v>
      </c>
      <c r="EV383" s="39">
        <v>1880</v>
      </c>
      <c r="EW383" s="39">
        <v>300</v>
      </c>
      <c r="EX383" s="39">
        <v>160</v>
      </c>
      <c r="EY383" s="39">
        <v>42930</v>
      </c>
      <c r="EZ383" s="39">
        <v>3920</v>
      </c>
      <c r="FA383" s="39">
        <v>6970</v>
      </c>
      <c r="FB383" s="39">
        <v>13860</v>
      </c>
      <c r="FC383" s="39">
        <v>7550</v>
      </c>
      <c r="FD383" s="39">
        <v>5150</v>
      </c>
      <c r="FE383" s="39">
        <v>3410</v>
      </c>
      <c r="FF383" s="39">
        <v>1900</v>
      </c>
      <c r="FG383" s="39">
        <v>300</v>
      </c>
      <c r="FH383" s="39">
        <v>170</v>
      </c>
      <c r="FI383" s="39">
        <v>43220</v>
      </c>
      <c r="FJ383" s="39">
        <v>3990</v>
      </c>
      <c r="FK383" s="39">
        <v>7020</v>
      </c>
      <c r="FL383" s="39">
        <v>13920</v>
      </c>
      <c r="FM383" s="39">
        <v>7560</v>
      </c>
      <c r="FN383" s="39">
        <v>5220</v>
      </c>
      <c r="FO383" s="39">
        <v>3440</v>
      </c>
      <c r="FP383" s="39">
        <v>1910</v>
      </c>
      <c r="FQ383" s="39">
        <v>290</v>
      </c>
      <c r="FR383" s="39">
        <v>170</v>
      </c>
      <c r="FS383" s="39">
        <v>43510</v>
      </c>
      <c r="FT383" s="39">
        <v>3980</v>
      </c>
      <c r="FU383" s="39">
        <v>7040</v>
      </c>
      <c r="FV383" s="39">
        <v>13940</v>
      </c>
      <c r="FW383" s="39">
        <v>7600</v>
      </c>
      <c r="FX383" s="39">
        <v>5240</v>
      </c>
      <c r="FY383" s="39">
        <v>3460</v>
      </c>
      <c r="FZ383" s="39">
        <v>1910</v>
      </c>
      <c r="GA383" s="39">
        <v>290</v>
      </c>
      <c r="GB383" s="39">
        <v>170</v>
      </c>
      <c r="GC383" s="39">
        <v>43610</v>
      </c>
      <c r="GD383" s="39">
        <v>3980</v>
      </c>
      <c r="GE383" s="39">
        <v>7110</v>
      </c>
      <c r="GF383" s="39">
        <v>14030</v>
      </c>
      <c r="GG383" s="39">
        <v>7640</v>
      </c>
      <c r="GH383" s="39">
        <v>5250</v>
      </c>
      <c r="GI383" s="39">
        <v>3470</v>
      </c>
      <c r="GJ383" s="39">
        <v>1920</v>
      </c>
      <c r="GK383" s="39">
        <v>300</v>
      </c>
      <c r="GL383" s="39">
        <v>170</v>
      </c>
      <c r="GM383" s="39">
        <v>43850</v>
      </c>
      <c r="GN383" s="39">
        <v>3990</v>
      </c>
      <c r="GO383" s="39">
        <v>7160</v>
      </c>
      <c r="GP383" s="39">
        <v>14090</v>
      </c>
      <c r="GQ383" s="39">
        <v>7660</v>
      </c>
      <c r="GR383" s="39">
        <v>5280</v>
      </c>
      <c r="GS383" s="39">
        <v>3500</v>
      </c>
      <c r="GT383" s="39">
        <v>1930</v>
      </c>
      <c r="GU383" s="39">
        <v>300</v>
      </c>
      <c r="GV383" s="39">
        <v>170</v>
      </c>
      <c r="GW383" s="39">
        <v>44070</v>
      </c>
      <c r="GX383" s="39">
        <v>4000</v>
      </c>
      <c r="GY383" s="39">
        <v>7180</v>
      </c>
      <c r="GZ383" s="39">
        <v>14150</v>
      </c>
      <c r="HA383" s="39">
        <v>7650</v>
      </c>
      <c r="HB383" s="39">
        <v>5300</v>
      </c>
      <c r="HC383" s="39">
        <v>3520</v>
      </c>
      <c r="HD383" s="39">
        <v>1940</v>
      </c>
      <c r="HE383" s="39">
        <v>300</v>
      </c>
      <c r="HF383" s="39">
        <v>170</v>
      </c>
      <c r="HG383" s="39">
        <v>44200</v>
      </c>
      <c r="HH383" s="39">
        <v>3980</v>
      </c>
      <c r="HI383" s="39">
        <v>7170</v>
      </c>
      <c r="HJ383" s="39">
        <v>14190</v>
      </c>
      <c r="HK383" s="39">
        <v>7670</v>
      </c>
      <c r="HL383" s="39">
        <v>5310</v>
      </c>
      <c r="HM383" s="39">
        <v>3550</v>
      </c>
      <c r="HN383" s="39">
        <v>1950</v>
      </c>
      <c r="HO383" s="39">
        <v>300</v>
      </c>
      <c r="HP383" s="39">
        <v>170</v>
      </c>
      <c r="HQ383" s="39">
        <v>44290</v>
      </c>
      <c r="HR383" s="39">
        <v>3950</v>
      </c>
      <c r="HS383" s="39">
        <v>7140</v>
      </c>
      <c r="HT383" s="39">
        <v>14240</v>
      </c>
      <c r="HU383" s="39">
        <v>7680</v>
      </c>
      <c r="HV383" s="39">
        <v>5330</v>
      </c>
      <c r="HW383" s="39">
        <v>3580</v>
      </c>
      <c r="HX383" s="39">
        <v>1960</v>
      </c>
      <c r="HY383" s="39">
        <v>300</v>
      </c>
      <c r="HZ383" s="39">
        <v>170</v>
      </c>
      <c r="IA383" s="39">
        <v>44350</v>
      </c>
      <c r="IB383" s="39">
        <v>3960</v>
      </c>
      <c r="IC383" s="39">
        <v>7160</v>
      </c>
      <c r="ID383" s="39">
        <v>14270</v>
      </c>
      <c r="IE383" s="39">
        <v>7690</v>
      </c>
      <c r="IF383" s="39">
        <v>5350</v>
      </c>
      <c r="IG383" s="39">
        <v>3590</v>
      </c>
      <c r="IH383" s="39">
        <v>1970</v>
      </c>
      <c r="II383" s="39">
        <v>310</v>
      </c>
      <c r="IJ383" s="39">
        <v>170</v>
      </c>
      <c r="IK383" s="39">
        <v>44460</v>
      </c>
      <c r="IL383" s="39">
        <v>3960</v>
      </c>
      <c r="IM383" s="39">
        <v>7170</v>
      </c>
      <c r="IN383" s="39">
        <v>14300</v>
      </c>
      <c r="IO383" s="39">
        <v>7700</v>
      </c>
      <c r="IP383" s="39">
        <v>5360</v>
      </c>
      <c r="IQ383" s="39">
        <v>3620</v>
      </c>
      <c r="IR383" s="39">
        <v>1980</v>
      </c>
      <c r="IS383" s="39">
        <v>310</v>
      </c>
      <c r="IT383" s="39">
        <v>170</v>
      </c>
      <c r="IU383" s="39">
        <v>44570</v>
      </c>
      <c r="IV383" s="39">
        <v>3980</v>
      </c>
      <c r="IW383" s="39">
        <v>7200</v>
      </c>
      <c r="IX383" s="39">
        <v>14380</v>
      </c>
      <c r="IY383" s="39">
        <v>7740</v>
      </c>
      <c r="IZ383" s="39">
        <v>5380</v>
      </c>
      <c r="JA383" s="39">
        <v>3660</v>
      </c>
      <c r="JB383" s="39">
        <v>1990</v>
      </c>
      <c r="JC383" s="39">
        <v>310</v>
      </c>
      <c r="JD383" s="39">
        <v>170</v>
      </c>
      <c r="JE383" s="39">
        <v>44800</v>
      </c>
      <c r="JF383" s="39">
        <v>3970</v>
      </c>
      <c r="JG383" s="39">
        <v>7210</v>
      </c>
      <c r="JH383" s="39">
        <v>14390</v>
      </c>
      <c r="JI383" s="39">
        <v>7770</v>
      </c>
      <c r="JJ383" s="39">
        <v>5400</v>
      </c>
      <c r="JK383" s="39">
        <v>3690</v>
      </c>
      <c r="JL383" s="39">
        <v>2000</v>
      </c>
      <c r="JM383" s="39">
        <v>310</v>
      </c>
      <c r="JN383" s="39">
        <v>170</v>
      </c>
      <c r="JO383" s="39">
        <v>44900</v>
      </c>
      <c r="JP383" s="39">
        <v>3970</v>
      </c>
      <c r="JQ383" s="39">
        <v>7230</v>
      </c>
      <c r="JR383" s="39">
        <v>14420</v>
      </c>
      <c r="JS383" s="39">
        <v>7800</v>
      </c>
      <c r="JT383" s="39">
        <v>5420</v>
      </c>
      <c r="JU383" s="39">
        <v>3710</v>
      </c>
      <c r="JV383" s="39">
        <v>2010</v>
      </c>
      <c r="JW383" s="39">
        <v>310</v>
      </c>
      <c r="JX383" s="39">
        <v>170</v>
      </c>
      <c r="JY383" s="39">
        <v>45030</v>
      </c>
      <c r="JZ383" s="39">
        <v>4010</v>
      </c>
      <c r="KA383" s="39">
        <v>7250</v>
      </c>
      <c r="KB383" s="39">
        <v>14500</v>
      </c>
      <c r="KC383" s="39">
        <v>7860</v>
      </c>
      <c r="KD383" s="39">
        <v>5510</v>
      </c>
      <c r="KE383" s="39">
        <v>3730</v>
      </c>
      <c r="KF383" s="39">
        <v>2020</v>
      </c>
      <c r="KG383" s="39">
        <v>310</v>
      </c>
      <c r="KH383" s="39">
        <v>170</v>
      </c>
      <c r="KI383" s="39">
        <v>45360</v>
      </c>
      <c r="KJ383" s="39">
        <v>4090</v>
      </c>
      <c r="KK383" s="39">
        <v>7290</v>
      </c>
      <c r="KL383" s="39">
        <v>14670</v>
      </c>
      <c r="KM383" s="39">
        <v>7910</v>
      </c>
      <c r="KN383" s="39">
        <v>5560</v>
      </c>
      <c r="KO383" s="39">
        <v>3790</v>
      </c>
      <c r="KP383" s="39">
        <v>2030</v>
      </c>
      <c r="KQ383" s="39">
        <v>320</v>
      </c>
      <c r="KR383" s="39">
        <v>170</v>
      </c>
      <c r="KS383" s="39">
        <v>45820</v>
      </c>
      <c r="KT383" s="39">
        <v>4110</v>
      </c>
      <c r="KU383" s="39">
        <v>7320</v>
      </c>
      <c r="KV383" s="39">
        <v>14740</v>
      </c>
      <c r="KW383" s="39">
        <v>7970</v>
      </c>
      <c r="KX383" s="39">
        <v>5580</v>
      </c>
      <c r="KY383" s="39">
        <v>3860</v>
      </c>
      <c r="KZ383" s="39">
        <v>2040</v>
      </c>
      <c r="LA383" s="39">
        <v>320</v>
      </c>
      <c r="LB383" s="39">
        <v>170</v>
      </c>
      <c r="LC383" s="39">
        <v>46110</v>
      </c>
      <c r="LD383" t="str">
        <f>INDEX(Lookup!$F$2:$F$375, MATCH(D383,Lookup!$A$2:$A$375,0))</f>
        <v>:</v>
      </c>
    </row>
    <row r="384" spans="2:316" ht="15" customHeight="1" x14ac:dyDescent="0.25">
      <c r="B384" s="1" t="s">
        <v>342</v>
      </c>
      <c r="C384" s="42">
        <v>6835</v>
      </c>
      <c r="D384" s="42" t="s">
        <v>1095</v>
      </c>
      <c r="E384" s="37" t="s">
        <v>1096</v>
      </c>
      <c r="F384" s="38">
        <v>5160</v>
      </c>
      <c r="G384" s="38">
        <v>12240</v>
      </c>
      <c r="H384" s="38">
        <v>17160</v>
      </c>
      <c r="I384" s="38">
        <v>10390</v>
      </c>
      <c r="J384" s="38">
        <v>8060</v>
      </c>
      <c r="K384" s="38">
        <v>3140</v>
      </c>
      <c r="L384" s="38">
        <v>1470</v>
      </c>
      <c r="M384" s="38">
        <v>70</v>
      </c>
      <c r="N384" s="38" t="s">
        <v>334</v>
      </c>
      <c r="O384" s="39">
        <v>57680</v>
      </c>
      <c r="P384" s="39">
        <v>5230</v>
      </c>
      <c r="Q384" s="39">
        <v>12510</v>
      </c>
      <c r="R384" s="39">
        <v>17270</v>
      </c>
      <c r="S384" s="39">
        <v>10540</v>
      </c>
      <c r="T384" s="39">
        <v>8170</v>
      </c>
      <c r="U384" s="39">
        <v>3130</v>
      </c>
      <c r="V384" s="39">
        <v>1430</v>
      </c>
      <c r="W384" s="39">
        <v>70</v>
      </c>
      <c r="X384" s="39" t="s">
        <v>334</v>
      </c>
      <c r="Y384" s="39">
        <v>58340</v>
      </c>
      <c r="Z384" s="39">
        <v>5290</v>
      </c>
      <c r="AA384" s="39">
        <v>12640</v>
      </c>
      <c r="AB384" s="39">
        <v>17450</v>
      </c>
      <c r="AC384" s="39">
        <v>10810</v>
      </c>
      <c r="AD384" s="39">
        <v>8250</v>
      </c>
      <c r="AE384" s="39">
        <v>3050</v>
      </c>
      <c r="AF384" s="39">
        <v>1320</v>
      </c>
      <c r="AG384" s="39">
        <v>60</v>
      </c>
      <c r="AH384" s="39" t="s">
        <v>334</v>
      </c>
      <c r="AI384" s="39">
        <v>58870</v>
      </c>
      <c r="AJ384" s="39">
        <v>5380</v>
      </c>
      <c r="AK384" s="39">
        <v>12720</v>
      </c>
      <c r="AL384" s="39">
        <v>17610</v>
      </c>
      <c r="AM384" s="39">
        <v>11040</v>
      </c>
      <c r="AN384" s="39">
        <v>8240</v>
      </c>
      <c r="AO384" s="39">
        <v>3100</v>
      </c>
      <c r="AP384" s="39">
        <v>1290</v>
      </c>
      <c r="AQ384" s="39">
        <v>70</v>
      </c>
      <c r="AR384" s="39" t="s">
        <v>334</v>
      </c>
      <c r="AS384" s="39">
        <v>59440</v>
      </c>
      <c r="AT384" s="39">
        <v>5430</v>
      </c>
      <c r="AU384" s="39">
        <v>12840</v>
      </c>
      <c r="AV384" s="39">
        <v>17810</v>
      </c>
      <c r="AW384" s="39">
        <v>11060</v>
      </c>
      <c r="AX384" s="39">
        <v>8290</v>
      </c>
      <c r="AY384" s="39">
        <v>3130</v>
      </c>
      <c r="AZ384" s="39">
        <v>1290</v>
      </c>
      <c r="BA384" s="39">
        <v>70</v>
      </c>
      <c r="BB384" s="39" t="s">
        <v>334</v>
      </c>
      <c r="BC384" s="39">
        <v>59910</v>
      </c>
      <c r="BD384" s="39">
        <v>5460</v>
      </c>
      <c r="BE384" s="39">
        <v>12920</v>
      </c>
      <c r="BF384" s="39">
        <v>17920</v>
      </c>
      <c r="BG384" s="39">
        <v>11180</v>
      </c>
      <c r="BH384" s="39">
        <v>8440</v>
      </c>
      <c r="BI384" s="39">
        <v>3240</v>
      </c>
      <c r="BJ384" s="39">
        <v>1300</v>
      </c>
      <c r="BK384" s="39">
        <v>80</v>
      </c>
      <c r="BL384" s="39" t="s">
        <v>334</v>
      </c>
      <c r="BM384" s="39">
        <v>60520</v>
      </c>
      <c r="BN384" s="39">
        <v>5530</v>
      </c>
      <c r="BO384" s="39">
        <v>12980</v>
      </c>
      <c r="BP384" s="39">
        <v>18010</v>
      </c>
      <c r="BQ384" s="39">
        <v>11310</v>
      </c>
      <c r="BR384" s="39">
        <v>8620</v>
      </c>
      <c r="BS384" s="39">
        <v>3380</v>
      </c>
      <c r="BT384" s="39">
        <v>1340</v>
      </c>
      <c r="BU384" s="39">
        <v>80</v>
      </c>
      <c r="BV384" s="39" t="s">
        <v>334</v>
      </c>
      <c r="BW384" s="39">
        <v>61230</v>
      </c>
      <c r="BX384" s="39">
        <v>5620</v>
      </c>
      <c r="BY384" s="39">
        <v>12990</v>
      </c>
      <c r="BZ384" s="39">
        <v>18090</v>
      </c>
      <c r="CA384" s="39">
        <v>11360</v>
      </c>
      <c r="CB384" s="39">
        <v>8760</v>
      </c>
      <c r="CC384" s="39">
        <v>3490</v>
      </c>
      <c r="CD384" s="39">
        <v>1420</v>
      </c>
      <c r="CE384" s="39">
        <v>80</v>
      </c>
      <c r="CF384" s="39" t="s">
        <v>334</v>
      </c>
      <c r="CG384" s="39">
        <v>61810</v>
      </c>
      <c r="CH384" s="39">
        <v>5720</v>
      </c>
      <c r="CI384" s="39">
        <v>12930</v>
      </c>
      <c r="CJ384" s="39">
        <v>18120</v>
      </c>
      <c r="CK384" s="39">
        <v>11440</v>
      </c>
      <c r="CL384" s="39">
        <v>8880</v>
      </c>
      <c r="CM384" s="39">
        <v>3600</v>
      </c>
      <c r="CN384" s="39">
        <v>1470</v>
      </c>
      <c r="CO384" s="39">
        <v>90</v>
      </c>
      <c r="CP384" s="39" t="s">
        <v>334</v>
      </c>
      <c r="CQ384" s="39">
        <v>62250</v>
      </c>
      <c r="CR384" s="39">
        <v>5710</v>
      </c>
      <c r="CS384" s="39">
        <v>12970</v>
      </c>
      <c r="CT384" s="39">
        <v>18110</v>
      </c>
      <c r="CU384" s="39">
        <v>11540</v>
      </c>
      <c r="CV384" s="39">
        <v>8990</v>
      </c>
      <c r="CW384" s="39">
        <v>3710</v>
      </c>
      <c r="CX384" s="39">
        <v>1510</v>
      </c>
      <c r="CY384" s="39">
        <v>100</v>
      </c>
      <c r="CZ384" s="39" t="s">
        <v>334</v>
      </c>
      <c r="DA384" s="39">
        <v>62650</v>
      </c>
      <c r="DB384" s="39">
        <v>5700</v>
      </c>
      <c r="DC384" s="39">
        <v>12990</v>
      </c>
      <c r="DD384" s="39">
        <v>18160</v>
      </c>
      <c r="DE384" s="39">
        <v>11590</v>
      </c>
      <c r="DF384" s="39">
        <v>9060</v>
      </c>
      <c r="DG384" s="39">
        <v>3740</v>
      </c>
      <c r="DH384" s="39">
        <v>1560</v>
      </c>
      <c r="DI384" s="39">
        <v>100</v>
      </c>
      <c r="DJ384" s="39" t="s">
        <v>334</v>
      </c>
      <c r="DK384" s="39">
        <v>62900</v>
      </c>
      <c r="DL384" s="39">
        <v>5670</v>
      </c>
      <c r="DM384" s="39">
        <v>13020</v>
      </c>
      <c r="DN384" s="39">
        <v>18170</v>
      </c>
      <c r="DO384" s="39">
        <v>11620</v>
      </c>
      <c r="DP384" s="39">
        <v>9110</v>
      </c>
      <c r="DQ384" s="39">
        <v>3760</v>
      </c>
      <c r="DR384" s="39">
        <v>1570</v>
      </c>
      <c r="DS384" s="39">
        <v>100</v>
      </c>
      <c r="DT384" s="39" t="s">
        <v>334</v>
      </c>
      <c r="DU384" s="39">
        <v>63020</v>
      </c>
      <c r="DV384" s="39">
        <v>5710</v>
      </c>
      <c r="DW384" s="39">
        <v>13060</v>
      </c>
      <c r="DX384" s="39">
        <v>18180</v>
      </c>
      <c r="DY384" s="39">
        <v>11670</v>
      </c>
      <c r="DZ384" s="39">
        <v>9170</v>
      </c>
      <c r="EA384" s="39">
        <v>3810</v>
      </c>
      <c r="EB384" s="39">
        <v>1620</v>
      </c>
      <c r="EC384" s="39">
        <v>110</v>
      </c>
      <c r="ED384" s="39" t="s">
        <v>334</v>
      </c>
      <c r="EE384" s="39">
        <v>63330</v>
      </c>
      <c r="EF384" s="39">
        <v>3860</v>
      </c>
      <c r="EG384" s="39">
        <v>8450</v>
      </c>
      <c r="EH384" s="39">
        <v>19640</v>
      </c>
      <c r="EI384" s="39">
        <v>11920</v>
      </c>
      <c r="EJ384" s="39">
        <v>9660</v>
      </c>
      <c r="EK384" s="39">
        <v>6400</v>
      </c>
      <c r="EL384" s="39">
        <v>2980</v>
      </c>
      <c r="EM384" s="39">
        <v>560</v>
      </c>
      <c r="EN384" s="39">
        <v>240</v>
      </c>
      <c r="EO384" s="39">
        <v>63700</v>
      </c>
      <c r="EP384" s="39">
        <v>3910</v>
      </c>
      <c r="EQ384" s="39">
        <v>8750</v>
      </c>
      <c r="ER384" s="39">
        <v>19520</v>
      </c>
      <c r="ES384" s="39">
        <v>11940</v>
      </c>
      <c r="ET384" s="39">
        <v>9760</v>
      </c>
      <c r="EU384" s="39">
        <v>6480</v>
      </c>
      <c r="EV384" s="39">
        <v>2940</v>
      </c>
      <c r="EW384" s="39">
        <v>560</v>
      </c>
      <c r="EX384" s="39">
        <v>230</v>
      </c>
      <c r="EY384" s="39">
        <v>64100</v>
      </c>
      <c r="EZ384" s="39">
        <v>3950</v>
      </c>
      <c r="FA384" s="39">
        <v>8870</v>
      </c>
      <c r="FB384" s="39">
        <v>19630</v>
      </c>
      <c r="FC384" s="39">
        <v>11910</v>
      </c>
      <c r="FD384" s="39">
        <v>9860</v>
      </c>
      <c r="FE384" s="39">
        <v>6540</v>
      </c>
      <c r="FF384" s="39">
        <v>2990</v>
      </c>
      <c r="FG384" s="39">
        <v>570</v>
      </c>
      <c r="FH384" s="39">
        <v>230</v>
      </c>
      <c r="FI384" s="39">
        <v>64550</v>
      </c>
      <c r="FJ384" s="39">
        <v>3960</v>
      </c>
      <c r="FK384" s="39">
        <v>8940</v>
      </c>
      <c r="FL384" s="39">
        <v>19650</v>
      </c>
      <c r="FM384" s="39">
        <v>12000</v>
      </c>
      <c r="FN384" s="39">
        <v>9850</v>
      </c>
      <c r="FO384" s="39">
        <v>6580</v>
      </c>
      <c r="FP384" s="39">
        <v>3000</v>
      </c>
      <c r="FQ384" s="39">
        <v>580</v>
      </c>
      <c r="FR384" s="39">
        <v>230</v>
      </c>
      <c r="FS384" s="39">
        <v>64790</v>
      </c>
      <c r="FT384" s="39">
        <v>4010</v>
      </c>
      <c r="FU384" s="39">
        <v>9010</v>
      </c>
      <c r="FV384" s="39">
        <v>19720</v>
      </c>
      <c r="FW384" s="39">
        <v>12020</v>
      </c>
      <c r="FX384" s="39">
        <v>9880</v>
      </c>
      <c r="FY384" s="39">
        <v>6620</v>
      </c>
      <c r="FZ384" s="39">
        <v>3020</v>
      </c>
      <c r="GA384" s="39">
        <v>580</v>
      </c>
      <c r="GB384" s="39">
        <v>230</v>
      </c>
      <c r="GC384" s="39">
        <v>65080</v>
      </c>
      <c r="GD384" s="39">
        <v>4020</v>
      </c>
      <c r="GE384" s="39">
        <v>9140</v>
      </c>
      <c r="GF384" s="39">
        <v>19710</v>
      </c>
      <c r="GG384" s="39">
        <v>12070</v>
      </c>
      <c r="GH384" s="39">
        <v>9890</v>
      </c>
      <c r="GI384" s="39">
        <v>6690</v>
      </c>
      <c r="GJ384" s="39">
        <v>3020</v>
      </c>
      <c r="GK384" s="39">
        <v>580</v>
      </c>
      <c r="GL384" s="39">
        <v>230</v>
      </c>
      <c r="GM384" s="39">
        <v>65350</v>
      </c>
      <c r="GN384" s="39">
        <v>4040</v>
      </c>
      <c r="GO384" s="39">
        <v>9250</v>
      </c>
      <c r="GP384" s="39">
        <v>19700</v>
      </c>
      <c r="GQ384" s="39">
        <v>12130</v>
      </c>
      <c r="GR384" s="39">
        <v>9960</v>
      </c>
      <c r="GS384" s="39">
        <v>6740</v>
      </c>
      <c r="GT384" s="39">
        <v>3030</v>
      </c>
      <c r="GU384" s="39">
        <v>580</v>
      </c>
      <c r="GV384" s="39">
        <v>230</v>
      </c>
      <c r="GW384" s="39">
        <v>65660</v>
      </c>
      <c r="GX384" s="39">
        <v>4050</v>
      </c>
      <c r="GY384" s="39">
        <v>9280</v>
      </c>
      <c r="GZ384" s="39">
        <v>19770</v>
      </c>
      <c r="HA384" s="39">
        <v>12200</v>
      </c>
      <c r="HB384" s="39">
        <v>10050</v>
      </c>
      <c r="HC384" s="39">
        <v>6810</v>
      </c>
      <c r="HD384" s="39">
        <v>3050</v>
      </c>
      <c r="HE384" s="39">
        <v>580</v>
      </c>
      <c r="HF384" s="39">
        <v>240</v>
      </c>
      <c r="HG384" s="39">
        <v>66030</v>
      </c>
      <c r="HH384" s="39">
        <v>4090</v>
      </c>
      <c r="HI384" s="39">
        <v>9290</v>
      </c>
      <c r="HJ384" s="39">
        <v>19880</v>
      </c>
      <c r="HK384" s="39">
        <v>12340</v>
      </c>
      <c r="HL384" s="39">
        <v>10140</v>
      </c>
      <c r="HM384" s="39">
        <v>6900</v>
      </c>
      <c r="HN384" s="39">
        <v>3080</v>
      </c>
      <c r="HO384" s="39">
        <v>580</v>
      </c>
      <c r="HP384" s="39">
        <v>240</v>
      </c>
      <c r="HQ384" s="39">
        <v>66520</v>
      </c>
      <c r="HR384" s="39">
        <v>4150</v>
      </c>
      <c r="HS384" s="39">
        <v>9290</v>
      </c>
      <c r="HT384" s="39">
        <v>19940</v>
      </c>
      <c r="HU384" s="39">
        <v>12460</v>
      </c>
      <c r="HV384" s="39">
        <v>10280</v>
      </c>
      <c r="HW384" s="39">
        <v>7000</v>
      </c>
      <c r="HX384" s="39">
        <v>3100</v>
      </c>
      <c r="HY384" s="39">
        <v>580</v>
      </c>
      <c r="HZ384" s="39">
        <v>230</v>
      </c>
      <c r="IA384" s="39">
        <v>67050</v>
      </c>
      <c r="IB384" s="39">
        <v>4170</v>
      </c>
      <c r="IC384" s="39">
        <v>9230</v>
      </c>
      <c r="ID384" s="39">
        <v>20050</v>
      </c>
      <c r="IE384" s="39">
        <v>12620</v>
      </c>
      <c r="IF384" s="39">
        <v>10420</v>
      </c>
      <c r="IG384" s="39">
        <v>7150</v>
      </c>
      <c r="IH384" s="39">
        <v>3120</v>
      </c>
      <c r="II384" s="39">
        <v>580</v>
      </c>
      <c r="IJ384" s="39">
        <v>230</v>
      </c>
      <c r="IK384" s="39">
        <v>67550</v>
      </c>
      <c r="IL384" s="39">
        <v>4200</v>
      </c>
      <c r="IM384" s="39">
        <v>9230</v>
      </c>
      <c r="IN384" s="39">
        <v>20170</v>
      </c>
      <c r="IO384" s="39">
        <v>12720</v>
      </c>
      <c r="IP384" s="39">
        <v>10530</v>
      </c>
      <c r="IQ384" s="39">
        <v>7260</v>
      </c>
      <c r="IR384" s="39">
        <v>3130</v>
      </c>
      <c r="IS384" s="39">
        <v>580</v>
      </c>
      <c r="IT384" s="39">
        <v>230</v>
      </c>
      <c r="IU384" s="39">
        <v>68050</v>
      </c>
      <c r="IV384" s="39">
        <v>4260</v>
      </c>
      <c r="IW384" s="39">
        <v>9320</v>
      </c>
      <c r="IX384" s="39">
        <v>20260</v>
      </c>
      <c r="IY384" s="39">
        <v>12820</v>
      </c>
      <c r="IZ384" s="39">
        <v>10620</v>
      </c>
      <c r="JA384" s="39">
        <v>7350</v>
      </c>
      <c r="JB384" s="39">
        <v>3150</v>
      </c>
      <c r="JC384" s="39">
        <v>580</v>
      </c>
      <c r="JD384" s="39">
        <v>230</v>
      </c>
      <c r="JE384" s="39">
        <v>68600</v>
      </c>
      <c r="JF384" s="39">
        <v>4340</v>
      </c>
      <c r="JG384" s="39">
        <v>9380</v>
      </c>
      <c r="JH384" s="39">
        <v>20390</v>
      </c>
      <c r="JI384" s="39">
        <v>12900</v>
      </c>
      <c r="JJ384" s="39">
        <v>10740</v>
      </c>
      <c r="JK384" s="39">
        <v>7400</v>
      </c>
      <c r="JL384" s="39">
        <v>3170</v>
      </c>
      <c r="JM384" s="39">
        <v>580</v>
      </c>
      <c r="JN384" s="39">
        <v>230</v>
      </c>
      <c r="JO384" s="39">
        <v>69130</v>
      </c>
      <c r="JP384" s="39">
        <v>4390</v>
      </c>
      <c r="JQ384" s="39">
        <v>9460</v>
      </c>
      <c r="JR384" s="39">
        <v>20510</v>
      </c>
      <c r="JS384" s="39">
        <v>12980</v>
      </c>
      <c r="JT384" s="39">
        <v>10820</v>
      </c>
      <c r="JU384" s="39">
        <v>7470</v>
      </c>
      <c r="JV384" s="39">
        <v>3180</v>
      </c>
      <c r="JW384" s="39">
        <v>590</v>
      </c>
      <c r="JX384" s="39">
        <v>230</v>
      </c>
      <c r="JY384" s="39">
        <v>69620</v>
      </c>
      <c r="JZ384" s="39">
        <v>4430</v>
      </c>
      <c r="KA384" s="39">
        <v>9490</v>
      </c>
      <c r="KB384" s="39">
        <v>20640</v>
      </c>
      <c r="KC384" s="39">
        <v>13080</v>
      </c>
      <c r="KD384" s="39">
        <v>10910</v>
      </c>
      <c r="KE384" s="39">
        <v>7560</v>
      </c>
      <c r="KF384" s="39">
        <v>3190</v>
      </c>
      <c r="KG384" s="39">
        <v>590</v>
      </c>
      <c r="KH384" s="39">
        <v>230</v>
      </c>
      <c r="KI384" s="39">
        <v>70100</v>
      </c>
      <c r="KJ384" s="39">
        <v>4460</v>
      </c>
      <c r="KK384" s="39">
        <v>9560</v>
      </c>
      <c r="KL384" s="39">
        <v>20780</v>
      </c>
      <c r="KM384" s="39">
        <v>13210</v>
      </c>
      <c r="KN384" s="39">
        <v>10970</v>
      </c>
      <c r="KO384" s="39">
        <v>7660</v>
      </c>
      <c r="KP384" s="39">
        <v>3210</v>
      </c>
      <c r="KQ384" s="39">
        <v>590</v>
      </c>
      <c r="KR384" s="39">
        <v>220</v>
      </c>
      <c r="KS384" s="39">
        <v>70650</v>
      </c>
      <c r="KT384" s="39">
        <v>4460</v>
      </c>
      <c r="KU384" s="39">
        <v>9580</v>
      </c>
      <c r="KV384" s="39">
        <v>20860</v>
      </c>
      <c r="KW384" s="39">
        <v>13290</v>
      </c>
      <c r="KX384" s="39">
        <v>11040</v>
      </c>
      <c r="KY384" s="39">
        <v>7750</v>
      </c>
      <c r="KZ384" s="39">
        <v>3220</v>
      </c>
      <c r="LA384" s="39">
        <v>590</v>
      </c>
      <c r="LB384" s="39">
        <v>220</v>
      </c>
      <c r="LC384" s="39">
        <v>71000</v>
      </c>
      <c r="LD384" t="str">
        <f>INDEX(Lookup!$F$2:$F$375, MATCH(D384,Lookup!$A$2:$A$375,0))</f>
        <v>:</v>
      </c>
    </row>
    <row r="385" spans="2:316" ht="15" customHeight="1" x14ac:dyDescent="0.25">
      <c r="B385" s="1" t="s">
        <v>342</v>
      </c>
      <c r="C385" s="42">
        <v>6955</v>
      </c>
      <c r="D385" s="42" t="s">
        <v>1097</v>
      </c>
      <c r="E385" s="37" t="s">
        <v>1098</v>
      </c>
      <c r="F385" s="38">
        <v>10090</v>
      </c>
      <c r="G385" s="38">
        <v>15360</v>
      </c>
      <c r="H385" s="38">
        <v>9260</v>
      </c>
      <c r="I385" s="38">
        <v>7740</v>
      </c>
      <c r="J385" s="38">
        <v>4700</v>
      </c>
      <c r="K385" s="38">
        <v>2030</v>
      </c>
      <c r="L385" s="38">
        <v>1100</v>
      </c>
      <c r="M385" s="38">
        <v>50</v>
      </c>
      <c r="N385" s="38" t="s">
        <v>334</v>
      </c>
      <c r="O385" s="39">
        <v>50330</v>
      </c>
      <c r="P385" s="39">
        <v>10150</v>
      </c>
      <c r="Q385" s="39">
        <v>15440</v>
      </c>
      <c r="R385" s="39">
        <v>9360</v>
      </c>
      <c r="S385" s="39">
        <v>7790</v>
      </c>
      <c r="T385" s="39">
        <v>4680</v>
      </c>
      <c r="U385" s="39">
        <v>2010</v>
      </c>
      <c r="V385" s="39">
        <v>1080</v>
      </c>
      <c r="W385" s="39">
        <v>60</v>
      </c>
      <c r="X385" s="39" t="s">
        <v>334</v>
      </c>
      <c r="Y385" s="39">
        <v>50560</v>
      </c>
      <c r="Z385" s="39">
        <v>10320</v>
      </c>
      <c r="AA385" s="39">
        <v>15440</v>
      </c>
      <c r="AB385" s="39">
        <v>9600</v>
      </c>
      <c r="AC385" s="39">
        <v>7920</v>
      </c>
      <c r="AD385" s="39">
        <v>4690</v>
      </c>
      <c r="AE385" s="39">
        <v>2030</v>
      </c>
      <c r="AF385" s="39">
        <v>1030</v>
      </c>
      <c r="AG385" s="39">
        <v>50</v>
      </c>
      <c r="AH385" s="39" t="s">
        <v>334</v>
      </c>
      <c r="AI385" s="39">
        <v>51070</v>
      </c>
      <c r="AJ385" s="39">
        <v>10380</v>
      </c>
      <c r="AK385" s="39">
        <v>15480</v>
      </c>
      <c r="AL385" s="39">
        <v>9770</v>
      </c>
      <c r="AM385" s="39">
        <v>7970</v>
      </c>
      <c r="AN385" s="39">
        <v>4770</v>
      </c>
      <c r="AO385" s="39">
        <v>2040</v>
      </c>
      <c r="AP385" s="39">
        <v>1050</v>
      </c>
      <c r="AQ385" s="39">
        <v>50</v>
      </c>
      <c r="AR385" s="39" t="s">
        <v>334</v>
      </c>
      <c r="AS385" s="39">
        <v>51510</v>
      </c>
      <c r="AT385" s="39">
        <v>10420</v>
      </c>
      <c r="AU385" s="39">
        <v>15560</v>
      </c>
      <c r="AV385" s="39">
        <v>9910</v>
      </c>
      <c r="AW385" s="39">
        <v>8000</v>
      </c>
      <c r="AX385" s="39">
        <v>4810</v>
      </c>
      <c r="AY385" s="39">
        <v>2080</v>
      </c>
      <c r="AZ385" s="39">
        <v>1110</v>
      </c>
      <c r="BA385" s="39">
        <v>60</v>
      </c>
      <c r="BB385" s="39" t="s">
        <v>334</v>
      </c>
      <c r="BC385" s="39">
        <v>51940</v>
      </c>
      <c r="BD385" s="39">
        <v>10590</v>
      </c>
      <c r="BE385" s="39">
        <v>15780</v>
      </c>
      <c r="BF385" s="39">
        <v>10200</v>
      </c>
      <c r="BG385" s="39">
        <v>8210</v>
      </c>
      <c r="BH385" s="39">
        <v>4920</v>
      </c>
      <c r="BI385" s="39">
        <v>2140</v>
      </c>
      <c r="BJ385" s="39">
        <v>1150</v>
      </c>
      <c r="BK385" s="39">
        <v>60</v>
      </c>
      <c r="BL385" s="39" t="s">
        <v>334</v>
      </c>
      <c r="BM385" s="39">
        <v>53030</v>
      </c>
      <c r="BN385" s="39">
        <v>10610</v>
      </c>
      <c r="BO385" s="39">
        <v>15820</v>
      </c>
      <c r="BP385" s="39">
        <v>10270</v>
      </c>
      <c r="BQ385" s="39">
        <v>8300</v>
      </c>
      <c r="BR385" s="39">
        <v>4960</v>
      </c>
      <c r="BS385" s="39">
        <v>2170</v>
      </c>
      <c r="BT385" s="39">
        <v>1190</v>
      </c>
      <c r="BU385" s="39">
        <v>60</v>
      </c>
      <c r="BV385" s="39" t="s">
        <v>334</v>
      </c>
      <c r="BW385" s="39">
        <v>53370</v>
      </c>
      <c r="BX385" s="39">
        <v>10590</v>
      </c>
      <c r="BY385" s="39">
        <v>15820</v>
      </c>
      <c r="BZ385" s="39">
        <v>10400</v>
      </c>
      <c r="CA385" s="39">
        <v>8400</v>
      </c>
      <c r="CB385" s="39">
        <v>5040</v>
      </c>
      <c r="CC385" s="39">
        <v>2210</v>
      </c>
      <c r="CD385" s="39">
        <v>1230</v>
      </c>
      <c r="CE385" s="39">
        <v>60</v>
      </c>
      <c r="CF385" s="39" t="s">
        <v>334</v>
      </c>
      <c r="CG385" s="39">
        <v>53750</v>
      </c>
      <c r="CH385" s="39">
        <v>10660</v>
      </c>
      <c r="CI385" s="39">
        <v>15750</v>
      </c>
      <c r="CJ385" s="39">
        <v>10520</v>
      </c>
      <c r="CK385" s="39">
        <v>8480</v>
      </c>
      <c r="CL385" s="39">
        <v>5160</v>
      </c>
      <c r="CM385" s="39">
        <v>2310</v>
      </c>
      <c r="CN385" s="39">
        <v>1290</v>
      </c>
      <c r="CO385" s="39">
        <v>70</v>
      </c>
      <c r="CP385" s="39" t="s">
        <v>334</v>
      </c>
      <c r="CQ385" s="39">
        <v>54230</v>
      </c>
      <c r="CR385" s="39">
        <v>10570</v>
      </c>
      <c r="CS385" s="39">
        <v>15690</v>
      </c>
      <c r="CT385" s="39">
        <v>10540</v>
      </c>
      <c r="CU385" s="39">
        <v>8550</v>
      </c>
      <c r="CV385" s="39">
        <v>5280</v>
      </c>
      <c r="CW385" s="39">
        <v>2420</v>
      </c>
      <c r="CX385" s="39">
        <v>1340</v>
      </c>
      <c r="CY385" s="39">
        <v>70</v>
      </c>
      <c r="CZ385" s="39" t="s">
        <v>334</v>
      </c>
      <c r="DA385" s="39">
        <v>54460</v>
      </c>
      <c r="DB385" s="39">
        <v>10430</v>
      </c>
      <c r="DC385" s="39">
        <v>15700</v>
      </c>
      <c r="DD385" s="39">
        <v>10610</v>
      </c>
      <c r="DE385" s="39">
        <v>8620</v>
      </c>
      <c r="DF385" s="39">
        <v>5420</v>
      </c>
      <c r="DG385" s="39">
        <v>2500</v>
      </c>
      <c r="DH385" s="39">
        <v>1400</v>
      </c>
      <c r="DI385" s="39">
        <v>80</v>
      </c>
      <c r="DJ385" s="39" t="s">
        <v>334</v>
      </c>
      <c r="DK385" s="39">
        <v>54760</v>
      </c>
      <c r="DL385" s="39">
        <v>10410</v>
      </c>
      <c r="DM385" s="39">
        <v>15710</v>
      </c>
      <c r="DN385" s="39">
        <v>10710</v>
      </c>
      <c r="DO385" s="39">
        <v>8680</v>
      </c>
      <c r="DP385" s="39">
        <v>5540</v>
      </c>
      <c r="DQ385" s="39">
        <v>2510</v>
      </c>
      <c r="DR385" s="39">
        <v>1430</v>
      </c>
      <c r="DS385" s="39">
        <v>80</v>
      </c>
      <c r="DT385" s="39" t="s">
        <v>334</v>
      </c>
      <c r="DU385" s="39">
        <v>55070</v>
      </c>
      <c r="DV385" s="39">
        <v>10390</v>
      </c>
      <c r="DW385" s="39">
        <v>15710</v>
      </c>
      <c r="DX385" s="39">
        <v>10890</v>
      </c>
      <c r="DY385" s="39">
        <v>8700</v>
      </c>
      <c r="DZ385" s="39">
        <v>5630</v>
      </c>
      <c r="EA385" s="39">
        <v>2560</v>
      </c>
      <c r="EB385" s="39">
        <v>1450</v>
      </c>
      <c r="EC385" s="39">
        <v>100</v>
      </c>
      <c r="ED385" s="39" t="s">
        <v>334</v>
      </c>
      <c r="EE385" s="39">
        <v>55440</v>
      </c>
      <c r="EF385" s="39">
        <v>4280</v>
      </c>
      <c r="EG385" s="39">
        <v>12110</v>
      </c>
      <c r="EH385" s="39">
        <v>15550</v>
      </c>
      <c r="EI385" s="39">
        <v>8970</v>
      </c>
      <c r="EJ385" s="39">
        <v>7140</v>
      </c>
      <c r="EK385" s="39">
        <v>4480</v>
      </c>
      <c r="EL385" s="39">
        <v>2380</v>
      </c>
      <c r="EM385" s="39">
        <v>680</v>
      </c>
      <c r="EN385" s="39">
        <v>310</v>
      </c>
      <c r="EO385" s="39">
        <v>55890</v>
      </c>
      <c r="EP385" s="39">
        <v>4250</v>
      </c>
      <c r="EQ385" s="39">
        <v>12110</v>
      </c>
      <c r="ER385" s="39">
        <v>15610</v>
      </c>
      <c r="ES385" s="39">
        <v>9140</v>
      </c>
      <c r="ET385" s="39">
        <v>7310</v>
      </c>
      <c r="EU385" s="39">
        <v>4570</v>
      </c>
      <c r="EV385" s="39">
        <v>2400</v>
      </c>
      <c r="EW385" s="39">
        <v>680</v>
      </c>
      <c r="EX385" s="39">
        <v>300</v>
      </c>
      <c r="EY385" s="39">
        <v>56360</v>
      </c>
      <c r="EZ385" s="39">
        <v>4270</v>
      </c>
      <c r="FA385" s="39">
        <v>12190</v>
      </c>
      <c r="FB385" s="39">
        <v>15860</v>
      </c>
      <c r="FC385" s="39">
        <v>9350</v>
      </c>
      <c r="FD385" s="39">
        <v>7430</v>
      </c>
      <c r="FE385" s="39">
        <v>4700</v>
      </c>
      <c r="FF385" s="39">
        <v>2380</v>
      </c>
      <c r="FG385" s="39">
        <v>690</v>
      </c>
      <c r="FH385" s="39">
        <v>290</v>
      </c>
      <c r="FI385" s="39">
        <v>57170</v>
      </c>
      <c r="FJ385" s="39">
        <v>4310</v>
      </c>
      <c r="FK385" s="39">
        <v>12210</v>
      </c>
      <c r="FL385" s="39">
        <v>16040</v>
      </c>
      <c r="FM385" s="39">
        <v>9490</v>
      </c>
      <c r="FN385" s="39">
        <v>7540</v>
      </c>
      <c r="FO385" s="39">
        <v>4730</v>
      </c>
      <c r="FP385" s="39">
        <v>2400</v>
      </c>
      <c r="FQ385" s="39">
        <v>700</v>
      </c>
      <c r="FR385" s="39">
        <v>290</v>
      </c>
      <c r="FS385" s="39">
        <v>57710</v>
      </c>
      <c r="FT385" s="39">
        <v>4280</v>
      </c>
      <c r="FU385" s="39">
        <v>12340</v>
      </c>
      <c r="FV385" s="39">
        <v>16200</v>
      </c>
      <c r="FW385" s="39">
        <v>9580</v>
      </c>
      <c r="FX385" s="39">
        <v>7590</v>
      </c>
      <c r="FY385" s="39">
        <v>4750</v>
      </c>
      <c r="FZ385" s="39">
        <v>2420</v>
      </c>
      <c r="GA385" s="39">
        <v>710</v>
      </c>
      <c r="GB385" s="39">
        <v>280</v>
      </c>
      <c r="GC385" s="39">
        <v>58130</v>
      </c>
      <c r="GD385" s="39">
        <v>4180</v>
      </c>
      <c r="GE385" s="39">
        <v>12330</v>
      </c>
      <c r="GF385" s="39">
        <v>16310</v>
      </c>
      <c r="GG385" s="39">
        <v>9670</v>
      </c>
      <c r="GH385" s="39">
        <v>7640</v>
      </c>
      <c r="GI385" s="39">
        <v>4770</v>
      </c>
      <c r="GJ385" s="39">
        <v>2430</v>
      </c>
      <c r="GK385" s="39">
        <v>710</v>
      </c>
      <c r="GL385" s="39">
        <v>290</v>
      </c>
      <c r="GM385" s="39">
        <v>58330</v>
      </c>
      <c r="GN385" s="39">
        <v>4200</v>
      </c>
      <c r="GO385" s="39">
        <v>12390</v>
      </c>
      <c r="GP385" s="39">
        <v>16460</v>
      </c>
      <c r="GQ385" s="39">
        <v>9750</v>
      </c>
      <c r="GR385" s="39">
        <v>7700</v>
      </c>
      <c r="GS385" s="39">
        <v>4800</v>
      </c>
      <c r="GT385" s="39">
        <v>2450</v>
      </c>
      <c r="GU385" s="39">
        <v>710</v>
      </c>
      <c r="GV385" s="39">
        <v>290</v>
      </c>
      <c r="GW385" s="39">
        <v>58750</v>
      </c>
      <c r="GX385" s="39">
        <v>4230</v>
      </c>
      <c r="GY385" s="39">
        <v>12430</v>
      </c>
      <c r="GZ385" s="39">
        <v>16500</v>
      </c>
      <c r="HA385" s="39">
        <v>9810</v>
      </c>
      <c r="HB385" s="39">
        <v>7770</v>
      </c>
      <c r="HC385" s="39">
        <v>4830</v>
      </c>
      <c r="HD385" s="39">
        <v>2450</v>
      </c>
      <c r="HE385" s="39">
        <v>720</v>
      </c>
      <c r="HF385" s="39">
        <v>290</v>
      </c>
      <c r="HG385" s="39">
        <v>59030</v>
      </c>
      <c r="HH385" s="39">
        <v>4230</v>
      </c>
      <c r="HI385" s="39">
        <v>12510</v>
      </c>
      <c r="HJ385" s="39">
        <v>16610</v>
      </c>
      <c r="HK385" s="39">
        <v>9890</v>
      </c>
      <c r="HL385" s="39">
        <v>7810</v>
      </c>
      <c r="HM385" s="39">
        <v>4870</v>
      </c>
      <c r="HN385" s="39">
        <v>2460</v>
      </c>
      <c r="HO385" s="39">
        <v>720</v>
      </c>
      <c r="HP385" s="39">
        <v>290</v>
      </c>
      <c r="HQ385" s="39">
        <v>59380</v>
      </c>
      <c r="HR385" s="39">
        <v>4260</v>
      </c>
      <c r="HS385" s="39">
        <v>12520</v>
      </c>
      <c r="HT385" s="39">
        <v>16680</v>
      </c>
      <c r="HU385" s="39">
        <v>9930</v>
      </c>
      <c r="HV385" s="39">
        <v>7860</v>
      </c>
      <c r="HW385" s="39">
        <v>4900</v>
      </c>
      <c r="HX385" s="39">
        <v>2460</v>
      </c>
      <c r="HY385" s="39">
        <v>720</v>
      </c>
      <c r="HZ385" s="39">
        <v>290</v>
      </c>
      <c r="IA385" s="39">
        <v>59620</v>
      </c>
      <c r="IB385" s="39">
        <v>4290</v>
      </c>
      <c r="IC385" s="39">
        <v>12540</v>
      </c>
      <c r="ID385" s="39">
        <v>16760</v>
      </c>
      <c r="IE385" s="39">
        <v>9980</v>
      </c>
      <c r="IF385" s="39">
        <v>7900</v>
      </c>
      <c r="IG385" s="39">
        <v>4920</v>
      </c>
      <c r="IH385" s="39">
        <v>2460</v>
      </c>
      <c r="II385" s="39">
        <v>720</v>
      </c>
      <c r="IJ385" s="39">
        <v>290</v>
      </c>
      <c r="IK385" s="39">
        <v>59870</v>
      </c>
      <c r="IL385" s="39">
        <v>4300</v>
      </c>
      <c r="IM385" s="39">
        <v>12570</v>
      </c>
      <c r="IN385" s="39">
        <v>16840</v>
      </c>
      <c r="IO385" s="39">
        <v>10050</v>
      </c>
      <c r="IP385" s="39">
        <v>7930</v>
      </c>
      <c r="IQ385" s="39">
        <v>4920</v>
      </c>
      <c r="IR385" s="39">
        <v>2490</v>
      </c>
      <c r="IS385" s="39">
        <v>710</v>
      </c>
      <c r="IT385" s="39">
        <v>290</v>
      </c>
      <c r="IU385" s="39">
        <v>60110</v>
      </c>
      <c r="IV385" s="39">
        <v>4330</v>
      </c>
      <c r="IW385" s="39">
        <v>12560</v>
      </c>
      <c r="IX385" s="39">
        <v>16890</v>
      </c>
      <c r="IY385" s="39">
        <v>10080</v>
      </c>
      <c r="IZ385" s="39">
        <v>7980</v>
      </c>
      <c r="JA385" s="39">
        <v>4960</v>
      </c>
      <c r="JB385" s="39">
        <v>2500</v>
      </c>
      <c r="JC385" s="39">
        <v>720</v>
      </c>
      <c r="JD385" s="39">
        <v>290</v>
      </c>
      <c r="JE385" s="39">
        <v>60300</v>
      </c>
      <c r="JF385" s="39">
        <v>4340</v>
      </c>
      <c r="JG385" s="39">
        <v>12600</v>
      </c>
      <c r="JH385" s="39">
        <v>16980</v>
      </c>
      <c r="JI385" s="39">
        <v>10100</v>
      </c>
      <c r="JJ385" s="39">
        <v>8020</v>
      </c>
      <c r="JK385" s="39">
        <v>4980</v>
      </c>
      <c r="JL385" s="39">
        <v>2510</v>
      </c>
      <c r="JM385" s="39">
        <v>720</v>
      </c>
      <c r="JN385" s="39">
        <v>290</v>
      </c>
      <c r="JO385" s="39">
        <v>60550</v>
      </c>
      <c r="JP385" s="39">
        <v>4360</v>
      </c>
      <c r="JQ385" s="39">
        <v>12650</v>
      </c>
      <c r="JR385" s="39">
        <v>17040</v>
      </c>
      <c r="JS385" s="39">
        <v>10120</v>
      </c>
      <c r="JT385" s="39">
        <v>8050</v>
      </c>
      <c r="JU385" s="39">
        <v>5010</v>
      </c>
      <c r="JV385" s="39">
        <v>2530</v>
      </c>
      <c r="JW385" s="39">
        <v>720</v>
      </c>
      <c r="JX385" s="39">
        <v>290</v>
      </c>
      <c r="JY385" s="39">
        <v>60750</v>
      </c>
      <c r="JZ385" s="39">
        <v>4370</v>
      </c>
      <c r="KA385" s="39">
        <v>12700</v>
      </c>
      <c r="KB385" s="39">
        <v>17050</v>
      </c>
      <c r="KC385" s="39">
        <v>10130</v>
      </c>
      <c r="KD385" s="39">
        <v>8090</v>
      </c>
      <c r="KE385" s="39">
        <v>5050</v>
      </c>
      <c r="KF385" s="39">
        <v>2540</v>
      </c>
      <c r="KG385" s="39">
        <v>720</v>
      </c>
      <c r="KH385" s="39">
        <v>290</v>
      </c>
      <c r="KI385" s="39">
        <v>60930</v>
      </c>
      <c r="KJ385" s="39">
        <v>4360</v>
      </c>
      <c r="KK385" s="39">
        <v>12730</v>
      </c>
      <c r="KL385" s="39">
        <v>17110</v>
      </c>
      <c r="KM385" s="39">
        <v>10170</v>
      </c>
      <c r="KN385" s="39">
        <v>8130</v>
      </c>
      <c r="KO385" s="39">
        <v>5070</v>
      </c>
      <c r="KP385" s="39">
        <v>2560</v>
      </c>
      <c r="KQ385" s="39">
        <v>720</v>
      </c>
      <c r="KR385" s="39">
        <v>290</v>
      </c>
      <c r="KS385" s="39">
        <v>61140</v>
      </c>
      <c r="KT385" s="39">
        <v>4380</v>
      </c>
      <c r="KU385" s="39">
        <v>12770</v>
      </c>
      <c r="KV385" s="39">
        <v>17130</v>
      </c>
      <c r="KW385" s="39">
        <v>10210</v>
      </c>
      <c r="KX385" s="39">
        <v>8190</v>
      </c>
      <c r="KY385" s="39">
        <v>5120</v>
      </c>
      <c r="KZ385" s="39">
        <v>2570</v>
      </c>
      <c r="LA385" s="39">
        <v>720</v>
      </c>
      <c r="LB385" s="39">
        <v>290</v>
      </c>
      <c r="LC385" s="39">
        <v>61380</v>
      </c>
      <c r="LD385" t="str">
        <f>INDEX(Lookup!$F$2:$F$375, MATCH(D385,Lookup!$A$2:$A$375,0))</f>
        <v>:</v>
      </c>
    </row>
    <row r="386" spans="2:316" ht="15" customHeight="1" x14ac:dyDescent="0.25">
      <c r="B386" s="1" t="s">
        <v>342</v>
      </c>
      <c r="C386" s="42" t="s">
        <v>331</v>
      </c>
      <c r="D386" s="42" t="s">
        <v>1099</v>
      </c>
      <c r="E386" s="37" t="s">
        <v>1100</v>
      </c>
      <c r="F386" s="38">
        <v>6990</v>
      </c>
      <c r="G386" s="38">
        <v>9810</v>
      </c>
      <c r="H386" s="38">
        <v>10000</v>
      </c>
      <c r="I386" s="38">
        <v>8730</v>
      </c>
      <c r="J386" s="38">
        <v>11520</v>
      </c>
      <c r="K386" s="38">
        <v>3970</v>
      </c>
      <c r="L386" s="38">
        <v>2160</v>
      </c>
      <c r="M386" s="38">
        <v>200</v>
      </c>
      <c r="N386" s="38" t="s">
        <v>334</v>
      </c>
      <c r="O386" s="39">
        <v>53380</v>
      </c>
      <c r="P386" s="39">
        <v>7180</v>
      </c>
      <c r="Q386" s="39">
        <v>9960</v>
      </c>
      <c r="R386" s="39">
        <v>10320</v>
      </c>
      <c r="S386" s="39">
        <v>8820</v>
      </c>
      <c r="T386" s="39">
        <v>11540</v>
      </c>
      <c r="U386" s="39">
        <v>3900</v>
      </c>
      <c r="V386" s="39">
        <v>2040</v>
      </c>
      <c r="W386" s="39">
        <v>190</v>
      </c>
      <c r="X386" s="39" t="s">
        <v>334</v>
      </c>
      <c r="Y386" s="39">
        <v>53940</v>
      </c>
      <c r="Z386" s="39">
        <v>7470</v>
      </c>
      <c r="AA386" s="39">
        <v>10230</v>
      </c>
      <c r="AB386" s="39">
        <v>10720</v>
      </c>
      <c r="AC386" s="39">
        <v>9260</v>
      </c>
      <c r="AD386" s="39">
        <v>11250</v>
      </c>
      <c r="AE386" s="39">
        <v>3630</v>
      </c>
      <c r="AF386" s="39">
        <v>1710</v>
      </c>
      <c r="AG386" s="39">
        <v>150</v>
      </c>
      <c r="AH386" s="39" t="s">
        <v>334</v>
      </c>
      <c r="AI386" s="39">
        <v>54410</v>
      </c>
      <c r="AJ386" s="39">
        <v>7600</v>
      </c>
      <c r="AK386" s="39">
        <v>10270</v>
      </c>
      <c r="AL386" s="39">
        <v>11010</v>
      </c>
      <c r="AM386" s="39">
        <v>9410</v>
      </c>
      <c r="AN386" s="39">
        <v>11380</v>
      </c>
      <c r="AO386" s="39">
        <v>3650</v>
      </c>
      <c r="AP386" s="39">
        <v>1710</v>
      </c>
      <c r="AQ386" s="39">
        <v>150</v>
      </c>
      <c r="AR386" s="39" t="s">
        <v>334</v>
      </c>
      <c r="AS386" s="39">
        <v>55170</v>
      </c>
      <c r="AT386" s="39">
        <v>7680</v>
      </c>
      <c r="AU386" s="39">
        <v>10310</v>
      </c>
      <c r="AV386" s="39">
        <v>11160</v>
      </c>
      <c r="AW386" s="39">
        <v>9530</v>
      </c>
      <c r="AX386" s="39">
        <v>11480</v>
      </c>
      <c r="AY386" s="39">
        <v>3640</v>
      </c>
      <c r="AZ386" s="39">
        <v>1720</v>
      </c>
      <c r="BA386" s="39">
        <v>150</v>
      </c>
      <c r="BB386" s="39" t="s">
        <v>334</v>
      </c>
      <c r="BC386" s="39">
        <v>55660</v>
      </c>
      <c r="BD386" s="39">
        <v>7710</v>
      </c>
      <c r="BE386" s="39">
        <v>10370</v>
      </c>
      <c r="BF386" s="39">
        <v>11240</v>
      </c>
      <c r="BG386" s="39">
        <v>9610</v>
      </c>
      <c r="BH386" s="39">
        <v>11560</v>
      </c>
      <c r="BI386" s="39">
        <v>3700</v>
      </c>
      <c r="BJ386" s="39">
        <v>1770</v>
      </c>
      <c r="BK386" s="39">
        <v>160</v>
      </c>
      <c r="BL386" s="39" t="s">
        <v>334</v>
      </c>
      <c r="BM386" s="39">
        <v>56110</v>
      </c>
      <c r="BN386" s="39">
        <v>7720</v>
      </c>
      <c r="BO386" s="39">
        <v>10450</v>
      </c>
      <c r="BP386" s="39">
        <v>11300</v>
      </c>
      <c r="BQ386" s="39">
        <v>9690</v>
      </c>
      <c r="BR386" s="39">
        <v>11640</v>
      </c>
      <c r="BS386" s="39">
        <v>3760</v>
      </c>
      <c r="BT386" s="39">
        <v>1780</v>
      </c>
      <c r="BU386" s="39">
        <v>150</v>
      </c>
      <c r="BV386" s="39" t="s">
        <v>334</v>
      </c>
      <c r="BW386" s="39">
        <v>56480</v>
      </c>
      <c r="BX386" s="39">
        <v>7790</v>
      </c>
      <c r="BY386" s="39">
        <v>10440</v>
      </c>
      <c r="BZ386" s="39">
        <v>11380</v>
      </c>
      <c r="CA386" s="39">
        <v>9820</v>
      </c>
      <c r="CB386" s="39">
        <v>11760</v>
      </c>
      <c r="CC386" s="39">
        <v>3850</v>
      </c>
      <c r="CD386" s="39">
        <v>1820</v>
      </c>
      <c r="CE386" s="39">
        <v>160</v>
      </c>
      <c r="CF386" s="39" t="s">
        <v>334</v>
      </c>
      <c r="CG386" s="39">
        <v>57010</v>
      </c>
      <c r="CH386" s="39">
        <v>7720</v>
      </c>
      <c r="CI386" s="39">
        <v>10390</v>
      </c>
      <c r="CJ386" s="39">
        <v>11420</v>
      </c>
      <c r="CK386" s="39">
        <v>9850</v>
      </c>
      <c r="CL386" s="39">
        <v>11920</v>
      </c>
      <c r="CM386" s="39">
        <v>3950</v>
      </c>
      <c r="CN386" s="39">
        <v>1880</v>
      </c>
      <c r="CO386" s="39">
        <v>160</v>
      </c>
      <c r="CP386" s="39" t="s">
        <v>334</v>
      </c>
      <c r="CQ386" s="39">
        <v>57280</v>
      </c>
      <c r="CR386" s="39">
        <v>7740</v>
      </c>
      <c r="CS386" s="39">
        <v>10370</v>
      </c>
      <c r="CT386" s="39">
        <v>11480</v>
      </c>
      <c r="CU386" s="39">
        <v>9980</v>
      </c>
      <c r="CV386" s="39">
        <v>12100</v>
      </c>
      <c r="CW386" s="39">
        <v>4080</v>
      </c>
      <c r="CX386" s="39">
        <v>1910</v>
      </c>
      <c r="CY386" s="39">
        <v>160</v>
      </c>
      <c r="CZ386" s="39" t="s">
        <v>334</v>
      </c>
      <c r="DA386" s="39">
        <v>57830</v>
      </c>
      <c r="DB386" s="39">
        <v>7770</v>
      </c>
      <c r="DC386" s="39">
        <v>10410</v>
      </c>
      <c r="DD386" s="39">
        <v>11470</v>
      </c>
      <c r="DE386" s="39">
        <v>10080</v>
      </c>
      <c r="DF386" s="39">
        <v>12230</v>
      </c>
      <c r="DG386" s="39">
        <v>4230</v>
      </c>
      <c r="DH386" s="39">
        <v>1940</v>
      </c>
      <c r="DI386" s="39">
        <v>160</v>
      </c>
      <c r="DJ386" s="39" t="s">
        <v>334</v>
      </c>
      <c r="DK386" s="39">
        <v>58290</v>
      </c>
      <c r="DL386" s="39">
        <v>7830</v>
      </c>
      <c r="DM386" s="39">
        <v>10380</v>
      </c>
      <c r="DN386" s="39">
        <v>11530</v>
      </c>
      <c r="DO386" s="39">
        <v>10260</v>
      </c>
      <c r="DP386" s="39">
        <v>12400</v>
      </c>
      <c r="DQ386" s="39">
        <v>4320</v>
      </c>
      <c r="DR386" s="39">
        <v>1990</v>
      </c>
      <c r="DS386" s="39">
        <v>160</v>
      </c>
      <c r="DT386" s="39" t="s">
        <v>334</v>
      </c>
      <c r="DU386" s="39">
        <v>58870</v>
      </c>
      <c r="DV386" s="39">
        <v>7820</v>
      </c>
      <c r="DW386" s="39">
        <v>10390</v>
      </c>
      <c r="DX386" s="39">
        <v>11690</v>
      </c>
      <c r="DY386" s="39">
        <v>10410</v>
      </c>
      <c r="DZ386" s="39">
        <v>12560</v>
      </c>
      <c r="EA386" s="39">
        <v>4510</v>
      </c>
      <c r="EB386" s="39">
        <v>2010</v>
      </c>
      <c r="EC386" s="39">
        <v>170</v>
      </c>
      <c r="ED386" s="39" t="s">
        <v>334</v>
      </c>
      <c r="EE386" s="39">
        <v>59560</v>
      </c>
      <c r="EF386" s="39">
        <v>5390</v>
      </c>
      <c r="EG386" s="39">
        <v>8760</v>
      </c>
      <c r="EH386" s="39">
        <v>12130</v>
      </c>
      <c r="EI386" s="39">
        <v>9340</v>
      </c>
      <c r="EJ386" s="39">
        <v>11170</v>
      </c>
      <c r="EK386" s="39">
        <v>8590</v>
      </c>
      <c r="EL386" s="39">
        <v>4100</v>
      </c>
      <c r="EM386" s="39">
        <v>590</v>
      </c>
      <c r="EN386" s="39">
        <v>220</v>
      </c>
      <c r="EO386" s="39">
        <v>60290</v>
      </c>
      <c r="EP386" s="39">
        <v>5440</v>
      </c>
      <c r="EQ386" s="39">
        <v>8800</v>
      </c>
      <c r="ER386" s="39">
        <v>12310</v>
      </c>
      <c r="ES386" s="39">
        <v>9470</v>
      </c>
      <c r="ET386" s="39">
        <v>11330</v>
      </c>
      <c r="EU386" s="39">
        <v>8690</v>
      </c>
      <c r="EV386" s="39">
        <v>4010</v>
      </c>
      <c r="EW386" s="39">
        <v>580</v>
      </c>
      <c r="EX386" s="39">
        <v>220</v>
      </c>
      <c r="EY386" s="39">
        <v>60850</v>
      </c>
      <c r="EZ386" s="39">
        <v>5470</v>
      </c>
      <c r="FA386" s="39">
        <v>8850</v>
      </c>
      <c r="FB386" s="39">
        <v>12420</v>
      </c>
      <c r="FC386" s="39">
        <v>9570</v>
      </c>
      <c r="FD386" s="39">
        <v>11520</v>
      </c>
      <c r="FE386" s="39">
        <v>8790</v>
      </c>
      <c r="FF386" s="39">
        <v>4040</v>
      </c>
      <c r="FG386" s="39">
        <v>580</v>
      </c>
      <c r="FH386" s="39">
        <v>210</v>
      </c>
      <c r="FI386" s="39">
        <v>61450</v>
      </c>
      <c r="FJ386" s="39">
        <v>5540</v>
      </c>
      <c r="FK386" s="39">
        <v>8930</v>
      </c>
      <c r="FL386" s="39">
        <v>12470</v>
      </c>
      <c r="FM386" s="39">
        <v>9690</v>
      </c>
      <c r="FN386" s="39">
        <v>11620</v>
      </c>
      <c r="FO386" s="39">
        <v>8910</v>
      </c>
      <c r="FP386" s="39">
        <v>4040</v>
      </c>
      <c r="FQ386" s="39">
        <v>600</v>
      </c>
      <c r="FR386" s="39">
        <v>210</v>
      </c>
      <c r="FS386" s="39">
        <v>62020</v>
      </c>
      <c r="FT386" s="39">
        <v>5550</v>
      </c>
      <c r="FU386" s="39">
        <v>8950</v>
      </c>
      <c r="FV386" s="39">
        <v>12550</v>
      </c>
      <c r="FW386" s="39">
        <v>9760</v>
      </c>
      <c r="FX386" s="39">
        <v>11720</v>
      </c>
      <c r="FY386" s="39">
        <v>8970</v>
      </c>
      <c r="FZ386" s="39">
        <v>4040</v>
      </c>
      <c r="GA386" s="39">
        <v>600</v>
      </c>
      <c r="GB386" s="39">
        <v>210</v>
      </c>
      <c r="GC386" s="39">
        <v>62340</v>
      </c>
      <c r="GD386" s="39">
        <v>5520</v>
      </c>
      <c r="GE386" s="39">
        <v>8960</v>
      </c>
      <c r="GF386" s="39">
        <v>12600</v>
      </c>
      <c r="GG386" s="39">
        <v>9840</v>
      </c>
      <c r="GH386" s="39">
        <v>11810</v>
      </c>
      <c r="GI386" s="39">
        <v>9060</v>
      </c>
      <c r="GJ386" s="39">
        <v>4060</v>
      </c>
      <c r="GK386" s="39">
        <v>600</v>
      </c>
      <c r="GL386" s="39">
        <v>210</v>
      </c>
      <c r="GM386" s="39">
        <v>62680</v>
      </c>
      <c r="GN386" s="39">
        <v>5570</v>
      </c>
      <c r="GO386" s="39">
        <v>9040</v>
      </c>
      <c r="GP386" s="39">
        <v>12630</v>
      </c>
      <c r="GQ386" s="39">
        <v>9890</v>
      </c>
      <c r="GR386" s="39">
        <v>11890</v>
      </c>
      <c r="GS386" s="39">
        <v>9150</v>
      </c>
      <c r="GT386" s="39">
        <v>4070</v>
      </c>
      <c r="GU386" s="39">
        <v>600</v>
      </c>
      <c r="GV386" s="39">
        <v>220</v>
      </c>
      <c r="GW386" s="39">
        <v>63060</v>
      </c>
      <c r="GX386" s="39">
        <v>5590</v>
      </c>
      <c r="GY386" s="39">
        <v>9100</v>
      </c>
      <c r="GZ386" s="39">
        <v>12690</v>
      </c>
      <c r="HA386" s="39">
        <v>9970</v>
      </c>
      <c r="HB386" s="39">
        <v>11970</v>
      </c>
      <c r="HC386" s="39">
        <v>9200</v>
      </c>
      <c r="HD386" s="39">
        <v>4080</v>
      </c>
      <c r="HE386" s="39">
        <v>600</v>
      </c>
      <c r="HF386" s="39">
        <v>220</v>
      </c>
      <c r="HG386" s="39">
        <v>63410</v>
      </c>
      <c r="HH386" s="39">
        <v>5650</v>
      </c>
      <c r="HI386" s="39">
        <v>9160</v>
      </c>
      <c r="HJ386" s="39">
        <v>12730</v>
      </c>
      <c r="HK386" s="39">
        <v>10050</v>
      </c>
      <c r="HL386" s="39">
        <v>12040</v>
      </c>
      <c r="HM386" s="39">
        <v>9260</v>
      </c>
      <c r="HN386" s="39">
        <v>4070</v>
      </c>
      <c r="HO386" s="39">
        <v>600</v>
      </c>
      <c r="HP386" s="39">
        <v>220</v>
      </c>
      <c r="HQ386" s="39">
        <v>63770</v>
      </c>
      <c r="HR386" s="39">
        <v>5680</v>
      </c>
      <c r="HS386" s="39">
        <v>9170</v>
      </c>
      <c r="HT386" s="39">
        <v>12770</v>
      </c>
      <c r="HU386" s="39">
        <v>10100</v>
      </c>
      <c r="HV386" s="39">
        <v>12090</v>
      </c>
      <c r="HW386" s="39">
        <v>9340</v>
      </c>
      <c r="HX386" s="39">
        <v>4080</v>
      </c>
      <c r="HY386" s="39">
        <v>590</v>
      </c>
      <c r="HZ386" s="39">
        <v>210</v>
      </c>
      <c r="IA386" s="39">
        <v>64010</v>
      </c>
      <c r="IB386" s="39">
        <v>5740</v>
      </c>
      <c r="IC386" s="39">
        <v>9170</v>
      </c>
      <c r="ID386" s="39">
        <v>12800</v>
      </c>
      <c r="IE386" s="39">
        <v>10170</v>
      </c>
      <c r="IF386" s="39">
        <v>12150</v>
      </c>
      <c r="IG386" s="39">
        <v>9370</v>
      </c>
      <c r="IH386" s="39">
        <v>4070</v>
      </c>
      <c r="II386" s="39">
        <v>590</v>
      </c>
      <c r="IJ386" s="39">
        <v>210</v>
      </c>
      <c r="IK386" s="39">
        <v>64270</v>
      </c>
      <c r="IL386" s="39">
        <v>5820</v>
      </c>
      <c r="IM386" s="39">
        <v>9170</v>
      </c>
      <c r="IN386" s="39">
        <v>12850</v>
      </c>
      <c r="IO386" s="39">
        <v>10210</v>
      </c>
      <c r="IP386" s="39">
        <v>12170</v>
      </c>
      <c r="IQ386" s="39">
        <v>9370</v>
      </c>
      <c r="IR386" s="39">
        <v>4090</v>
      </c>
      <c r="IS386" s="39">
        <v>580</v>
      </c>
      <c r="IT386" s="39">
        <v>210</v>
      </c>
      <c r="IU386" s="39">
        <v>64460</v>
      </c>
      <c r="IV386" s="39">
        <v>5810</v>
      </c>
      <c r="IW386" s="39">
        <v>9200</v>
      </c>
      <c r="IX386" s="39">
        <v>12850</v>
      </c>
      <c r="IY386" s="39">
        <v>10240</v>
      </c>
      <c r="IZ386" s="39">
        <v>12190</v>
      </c>
      <c r="JA386" s="39">
        <v>9390</v>
      </c>
      <c r="JB386" s="39">
        <v>4080</v>
      </c>
      <c r="JC386" s="39">
        <v>580</v>
      </c>
      <c r="JD386" s="39">
        <v>210</v>
      </c>
      <c r="JE386" s="39">
        <v>64570</v>
      </c>
      <c r="JF386" s="39">
        <v>5850</v>
      </c>
      <c r="JG386" s="39">
        <v>9220</v>
      </c>
      <c r="JH386" s="39">
        <v>12900</v>
      </c>
      <c r="JI386" s="39">
        <v>10290</v>
      </c>
      <c r="JJ386" s="39">
        <v>12280</v>
      </c>
      <c r="JK386" s="39">
        <v>9420</v>
      </c>
      <c r="JL386" s="39">
        <v>4100</v>
      </c>
      <c r="JM386" s="39">
        <v>580</v>
      </c>
      <c r="JN386" s="39">
        <v>210</v>
      </c>
      <c r="JO386" s="39">
        <v>64850</v>
      </c>
      <c r="JP386" s="39">
        <v>5900</v>
      </c>
      <c r="JQ386" s="39">
        <v>9200</v>
      </c>
      <c r="JR386" s="39">
        <v>12950</v>
      </c>
      <c r="JS386" s="39">
        <v>10300</v>
      </c>
      <c r="JT386" s="39">
        <v>12320</v>
      </c>
      <c r="JU386" s="39">
        <v>9460</v>
      </c>
      <c r="JV386" s="39">
        <v>4100</v>
      </c>
      <c r="JW386" s="39">
        <v>590</v>
      </c>
      <c r="JX386" s="39">
        <v>210</v>
      </c>
      <c r="JY386" s="39">
        <v>65030</v>
      </c>
      <c r="JZ386" s="39">
        <v>5910</v>
      </c>
      <c r="KA386" s="39">
        <v>9260</v>
      </c>
      <c r="KB386" s="39">
        <v>13020</v>
      </c>
      <c r="KC386" s="39">
        <v>10340</v>
      </c>
      <c r="KD386" s="39">
        <v>12370</v>
      </c>
      <c r="KE386" s="39">
        <v>9470</v>
      </c>
      <c r="KF386" s="39">
        <v>4090</v>
      </c>
      <c r="KG386" s="39">
        <v>580</v>
      </c>
      <c r="KH386" s="39">
        <v>210</v>
      </c>
      <c r="KI386" s="39">
        <v>65260</v>
      </c>
      <c r="KJ386" s="39">
        <v>5970</v>
      </c>
      <c r="KK386" s="39">
        <v>9300</v>
      </c>
      <c r="KL386" s="39">
        <v>13110</v>
      </c>
      <c r="KM386" s="39">
        <v>10410</v>
      </c>
      <c r="KN386" s="39">
        <v>12440</v>
      </c>
      <c r="KO386" s="39">
        <v>9550</v>
      </c>
      <c r="KP386" s="39">
        <v>4130</v>
      </c>
      <c r="KQ386" s="39">
        <v>580</v>
      </c>
      <c r="KR386" s="39">
        <v>210</v>
      </c>
      <c r="KS386" s="39">
        <v>65690</v>
      </c>
      <c r="KT386" s="39">
        <v>6040</v>
      </c>
      <c r="KU386" s="39">
        <v>9360</v>
      </c>
      <c r="KV386" s="39">
        <v>13180</v>
      </c>
      <c r="KW386" s="39">
        <v>10480</v>
      </c>
      <c r="KX386" s="39">
        <v>12500</v>
      </c>
      <c r="KY386" s="39">
        <v>9620</v>
      </c>
      <c r="KZ386" s="39">
        <v>4140</v>
      </c>
      <c r="LA386" s="39">
        <v>580</v>
      </c>
      <c r="LB386" s="39">
        <v>210</v>
      </c>
      <c r="LC386" s="39">
        <v>66110</v>
      </c>
      <c r="LD386" t="str">
        <f>INDEX(Lookup!$F$2:$F$375, MATCH(D386,Lookup!$A$2:$A$375,0))</f>
        <v>:</v>
      </c>
    </row>
    <row r="387" spans="2:316" ht="15" customHeight="1" x14ac:dyDescent="0.25">
      <c r="B387" s="1" t="s">
        <v>342</v>
      </c>
      <c r="C387" s="42">
        <v>6820</v>
      </c>
      <c r="D387" s="42" t="s">
        <v>1101</v>
      </c>
      <c r="E387" s="37" t="s">
        <v>1102</v>
      </c>
      <c r="F387" s="38">
        <v>3260</v>
      </c>
      <c r="G387" s="38">
        <v>4830</v>
      </c>
      <c r="H387" s="38">
        <v>5890</v>
      </c>
      <c r="I387" s="38">
        <v>7120</v>
      </c>
      <c r="J387" s="38">
        <v>7110</v>
      </c>
      <c r="K387" s="38">
        <v>1470</v>
      </c>
      <c r="L387" s="38">
        <v>450</v>
      </c>
      <c r="M387" s="38">
        <v>40</v>
      </c>
      <c r="N387" s="38" t="s">
        <v>334</v>
      </c>
      <c r="O387" s="39">
        <v>30160</v>
      </c>
      <c r="P387" s="39">
        <v>3210</v>
      </c>
      <c r="Q387" s="39">
        <v>4880</v>
      </c>
      <c r="R387" s="39">
        <v>5880</v>
      </c>
      <c r="S387" s="39">
        <v>7160</v>
      </c>
      <c r="T387" s="39">
        <v>7030</v>
      </c>
      <c r="U387" s="39">
        <v>1480</v>
      </c>
      <c r="V387" s="39">
        <v>440</v>
      </c>
      <c r="W387" s="39">
        <v>40</v>
      </c>
      <c r="X387" s="39" t="s">
        <v>334</v>
      </c>
      <c r="Y387" s="39">
        <v>30120</v>
      </c>
      <c r="Z387" s="39">
        <v>3400</v>
      </c>
      <c r="AA387" s="39">
        <v>5220</v>
      </c>
      <c r="AB387" s="39">
        <v>5820</v>
      </c>
      <c r="AC387" s="39">
        <v>7310</v>
      </c>
      <c r="AD387" s="39">
        <v>6780</v>
      </c>
      <c r="AE387" s="39">
        <v>1460</v>
      </c>
      <c r="AF387" s="39">
        <v>420</v>
      </c>
      <c r="AG387" s="39">
        <v>30</v>
      </c>
      <c r="AH387" s="39" t="s">
        <v>334</v>
      </c>
      <c r="AI387" s="39">
        <v>30450</v>
      </c>
      <c r="AJ387" s="39">
        <v>3550</v>
      </c>
      <c r="AK387" s="39">
        <v>5400</v>
      </c>
      <c r="AL387" s="39">
        <v>5950</v>
      </c>
      <c r="AM387" s="39">
        <v>7490</v>
      </c>
      <c r="AN387" s="39">
        <v>6570</v>
      </c>
      <c r="AO387" s="39">
        <v>1410</v>
      </c>
      <c r="AP387" s="39">
        <v>420</v>
      </c>
      <c r="AQ387" s="39">
        <v>30</v>
      </c>
      <c r="AR387" s="39" t="s">
        <v>334</v>
      </c>
      <c r="AS387" s="39">
        <v>30810</v>
      </c>
      <c r="AT387" s="39">
        <v>3660</v>
      </c>
      <c r="AU387" s="39">
        <v>5440</v>
      </c>
      <c r="AV387" s="39">
        <v>6090</v>
      </c>
      <c r="AW387" s="39">
        <v>7540</v>
      </c>
      <c r="AX387" s="39">
        <v>6610</v>
      </c>
      <c r="AY387" s="39">
        <v>1420</v>
      </c>
      <c r="AZ387" s="39">
        <v>430</v>
      </c>
      <c r="BA387" s="39">
        <v>30</v>
      </c>
      <c r="BB387" s="39" t="s">
        <v>334</v>
      </c>
      <c r="BC387" s="39">
        <v>31220</v>
      </c>
      <c r="BD387" s="39">
        <v>3770</v>
      </c>
      <c r="BE387" s="39">
        <v>5490</v>
      </c>
      <c r="BF387" s="39">
        <v>6190</v>
      </c>
      <c r="BG387" s="39">
        <v>7590</v>
      </c>
      <c r="BH387" s="39">
        <v>6590</v>
      </c>
      <c r="BI387" s="39">
        <v>1430</v>
      </c>
      <c r="BJ387" s="39">
        <v>430</v>
      </c>
      <c r="BK387" s="39">
        <v>30</v>
      </c>
      <c r="BL387" s="39" t="s">
        <v>334</v>
      </c>
      <c r="BM387" s="39">
        <v>31510</v>
      </c>
      <c r="BN387" s="39">
        <v>3850</v>
      </c>
      <c r="BO387" s="39">
        <v>5510</v>
      </c>
      <c r="BP387" s="39">
        <v>6260</v>
      </c>
      <c r="BQ387" s="39">
        <v>7670</v>
      </c>
      <c r="BR387" s="39">
        <v>6610</v>
      </c>
      <c r="BS387" s="39">
        <v>1440</v>
      </c>
      <c r="BT387" s="39">
        <v>450</v>
      </c>
      <c r="BU387" s="39">
        <v>30</v>
      </c>
      <c r="BV387" s="39" t="s">
        <v>334</v>
      </c>
      <c r="BW387" s="39">
        <v>31810</v>
      </c>
      <c r="BX387" s="39">
        <v>3820</v>
      </c>
      <c r="BY387" s="39">
        <v>5530</v>
      </c>
      <c r="BZ387" s="39">
        <v>6280</v>
      </c>
      <c r="CA387" s="39">
        <v>7740</v>
      </c>
      <c r="CB387" s="39">
        <v>6610</v>
      </c>
      <c r="CC387" s="39">
        <v>1450</v>
      </c>
      <c r="CD387" s="39">
        <v>460</v>
      </c>
      <c r="CE387" s="39">
        <v>30</v>
      </c>
      <c r="CF387" s="39" t="s">
        <v>334</v>
      </c>
      <c r="CG387" s="39">
        <v>31910</v>
      </c>
      <c r="CH387" s="39">
        <v>3830</v>
      </c>
      <c r="CI387" s="39">
        <v>5500</v>
      </c>
      <c r="CJ387" s="39">
        <v>6330</v>
      </c>
      <c r="CK387" s="39">
        <v>7770</v>
      </c>
      <c r="CL387" s="39">
        <v>6650</v>
      </c>
      <c r="CM387" s="39">
        <v>1470</v>
      </c>
      <c r="CN387" s="39">
        <v>470</v>
      </c>
      <c r="CO387" s="39">
        <v>30</v>
      </c>
      <c r="CP387" s="39" t="s">
        <v>334</v>
      </c>
      <c r="CQ387" s="39">
        <v>32050</v>
      </c>
      <c r="CR387" s="39">
        <v>3840</v>
      </c>
      <c r="CS387" s="39">
        <v>5460</v>
      </c>
      <c r="CT387" s="39">
        <v>6410</v>
      </c>
      <c r="CU387" s="39">
        <v>7860</v>
      </c>
      <c r="CV387" s="39">
        <v>6750</v>
      </c>
      <c r="CW387" s="39">
        <v>1510</v>
      </c>
      <c r="CX387" s="39">
        <v>500</v>
      </c>
      <c r="CY387" s="39">
        <v>30</v>
      </c>
      <c r="CZ387" s="39" t="s">
        <v>334</v>
      </c>
      <c r="DA387" s="39">
        <v>32360</v>
      </c>
      <c r="DB387" s="39">
        <v>3860</v>
      </c>
      <c r="DC387" s="39">
        <v>5480</v>
      </c>
      <c r="DD387" s="39">
        <v>6440</v>
      </c>
      <c r="DE387" s="39">
        <v>7920</v>
      </c>
      <c r="DF387" s="39">
        <v>6850</v>
      </c>
      <c r="DG387" s="39">
        <v>1570</v>
      </c>
      <c r="DH387" s="39">
        <v>510</v>
      </c>
      <c r="DI387" s="39">
        <v>30</v>
      </c>
      <c r="DJ387" s="39" t="s">
        <v>334</v>
      </c>
      <c r="DK387" s="39">
        <v>32660</v>
      </c>
      <c r="DL387" s="39">
        <v>3820</v>
      </c>
      <c r="DM387" s="39">
        <v>5480</v>
      </c>
      <c r="DN387" s="39">
        <v>6420</v>
      </c>
      <c r="DO387" s="39">
        <v>7970</v>
      </c>
      <c r="DP387" s="39">
        <v>6910</v>
      </c>
      <c r="DQ387" s="39">
        <v>1600</v>
      </c>
      <c r="DR387" s="39">
        <v>520</v>
      </c>
      <c r="DS387" s="39">
        <v>30</v>
      </c>
      <c r="DT387" s="39" t="s">
        <v>334</v>
      </c>
      <c r="DU387" s="39">
        <v>32750</v>
      </c>
      <c r="DV387" s="39">
        <v>3800</v>
      </c>
      <c r="DW387" s="39">
        <v>5490</v>
      </c>
      <c r="DX387" s="39">
        <v>6450</v>
      </c>
      <c r="DY387" s="39">
        <v>8040</v>
      </c>
      <c r="DZ387" s="39">
        <v>7000</v>
      </c>
      <c r="EA387" s="39">
        <v>1650</v>
      </c>
      <c r="EB387" s="39">
        <v>530</v>
      </c>
      <c r="EC387" s="39">
        <v>30</v>
      </c>
      <c r="ED387" s="39" t="s">
        <v>334</v>
      </c>
      <c r="EE387" s="39">
        <v>32990</v>
      </c>
      <c r="EF387" s="39">
        <v>1950</v>
      </c>
      <c r="EG387" s="39">
        <v>4440</v>
      </c>
      <c r="EH387" s="39">
        <v>7070</v>
      </c>
      <c r="EI387" s="39">
        <v>7020</v>
      </c>
      <c r="EJ387" s="39">
        <v>8490</v>
      </c>
      <c r="EK387" s="39">
        <v>3400</v>
      </c>
      <c r="EL387" s="39">
        <v>830</v>
      </c>
      <c r="EM387" s="39">
        <v>100</v>
      </c>
      <c r="EN387" s="39">
        <v>20</v>
      </c>
      <c r="EO387" s="39">
        <v>33320</v>
      </c>
      <c r="EP387" s="39">
        <v>1960</v>
      </c>
      <c r="EQ387" s="39">
        <v>4580</v>
      </c>
      <c r="ER387" s="39">
        <v>7070</v>
      </c>
      <c r="ES387" s="39">
        <v>7100</v>
      </c>
      <c r="ET387" s="39">
        <v>8530</v>
      </c>
      <c r="EU387" s="39">
        <v>3430</v>
      </c>
      <c r="EV387" s="39">
        <v>840</v>
      </c>
      <c r="EW387" s="39">
        <v>100</v>
      </c>
      <c r="EX387" s="39">
        <v>20</v>
      </c>
      <c r="EY387" s="39">
        <v>33620</v>
      </c>
      <c r="EZ387" s="39">
        <v>1960</v>
      </c>
      <c r="FA387" s="39">
        <v>4570</v>
      </c>
      <c r="FB387" s="39">
        <v>7140</v>
      </c>
      <c r="FC387" s="39">
        <v>7170</v>
      </c>
      <c r="FD387" s="39">
        <v>8560</v>
      </c>
      <c r="FE387" s="39">
        <v>3460</v>
      </c>
      <c r="FF387" s="39">
        <v>860</v>
      </c>
      <c r="FG387" s="39">
        <v>110</v>
      </c>
      <c r="FH387" s="39">
        <v>20</v>
      </c>
      <c r="FI387" s="39">
        <v>33850</v>
      </c>
      <c r="FJ387" s="39">
        <v>2020</v>
      </c>
      <c r="FK387" s="39">
        <v>4630</v>
      </c>
      <c r="FL387" s="39">
        <v>7190</v>
      </c>
      <c r="FM387" s="39">
        <v>7190</v>
      </c>
      <c r="FN387" s="39">
        <v>8590</v>
      </c>
      <c r="FO387" s="39">
        <v>3490</v>
      </c>
      <c r="FP387" s="39">
        <v>860</v>
      </c>
      <c r="FQ387" s="39">
        <v>110</v>
      </c>
      <c r="FR387" s="39">
        <v>20</v>
      </c>
      <c r="FS387" s="39">
        <v>34090</v>
      </c>
      <c r="FT387" s="39">
        <v>2010</v>
      </c>
      <c r="FU387" s="39">
        <v>4670</v>
      </c>
      <c r="FV387" s="39">
        <v>7230</v>
      </c>
      <c r="FW387" s="39">
        <v>7210</v>
      </c>
      <c r="FX387" s="39">
        <v>8620</v>
      </c>
      <c r="FY387" s="39">
        <v>3520</v>
      </c>
      <c r="FZ387" s="39">
        <v>870</v>
      </c>
      <c r="GA387" s="39">
        <v>110</v>
      </c>
      <c r="GB387" s="39">
        <v>20</v>
      </c>
      <c r="GC387" s="39">
        <v>34260</v>
      </c>
      <c r="GD387" s="39">
        <v>2020</v>
      </c>
      <c r="GE387" s="39">
        <v>4730</v>
      </c>
      <c r="GF387" s="39">
        <v>7280</v>
      </c>
      <c r="GG387" s="39">
        <v>7240</v>
      </c>
      <c r="GH387" s="39">
        <v>8650</v>
      </c>
      <c r="GI387" s="39">
        <v>3540</v>
      </c>
      <c r="GJ387" s="39">
        <v>880</v>
      </c>
      <c r="GK387" s="39">
        <v>110</v>
      </c>
      <c r="GL387" s="39">
        <v>20</v>
      </c>
      <c r="GM387" s="39">
        <v>34460</v>
      </c>
      <c r="GN387" s="39">
        <v>2030</v>
      </c>
      <c r="GO387" s="39">
        <v>4810</v>
      </c>
      <c r="GP387" s="39">
        <v>7330</v>
      </c>
      <c r="GQ387" s="39">
        <v>7280</v>
      </c>
      <c r="GR387" s="39">
        <v>8710</v>
      </c>
      <c r="GS387" s="39">
        <v>3580</v>
      </c>
      <c r="GT387" s="39">
        <v>890</v>
      </c>
      <c r="GU387" s="39">
        <v>110</v>
      </c>
      <c r="GV387" s="39">
        <v>20</v>
      </c>
      <c r="GW387" s="39">
        <v>34750</v>
      </c>
      <c r="GX387" s="39">
        <v>2040</v>
      </c>
      <c r="GY387" s="39">
        <v>4830</v>
      </c>
      <c r="GZ387" s="39">
        <v>7360</v>
      </c>
      <c r="HA387" s="39">
        <v>7340</v>
      </c>
      <c r="HB387" s="39">
        <v>8720</v>
      </c>
      <c r="HC387" s="39">
        <v>3620</v>
      </c>
      <c r="HD387" s="39">
        <v>890</v>
      </c>
      <c r="HE387" s="39">
        <v>110</v>
      </c>
      <c r="HF387" s="39">
        <v>20</v>
      </c>
      <c r="HG387" s="39">
        <v>34920</v>
      </c>
      <c r="HH387" s="39">
        <v>2060</v>
      </c>
      <c r="HI387" s="39">
        <v>4840</v>
      </c>
      <c r="HJ387" s="39">
        <v>7410</v>
      </c>
      <c r="HK387" s="39">
        <v>7390</v>
      </c>
      <c r="HL387" s="39">
        <v>8730</v>
      </c>
      <c r="HM387" s="39">
        <v>3660</v>
      </c>
      <c r="HN387" s="39">
        <v>910</v>
      </c>
      <c r="HO387" s="39">
        <v>110</v>
      </c>
      <c r="HP387" s="39">
        <v>20</v>
      </c>
      <c r="HQ387" s="39">
        <v>35130</v>
      </c>
      <c r="HR387" s="39">
        <v>2050</v>
      </c>
      <c r="HS387" s="39">
        <v>4840</v>
      </c>
      <c r="HT387" s="39">
        <v>7400</v>
      </c>
      <c r="HU387" s="39">
        <v>7400</v>
      </c>
      <c r="HV387" s="39">
        <v>8750</v>
      </c>
      <c r="HW387" s="39">
        <v>3670</v>
      </c>
      <c r="HX387" s="39">
        <v>930</v>
      </c>
      <c r="HY387" s="39">
        <v>110</v>
      </c>
      <c r="HZ387" s="39">
        <v>20</v>
      </c>
      <c r="IA387" s="39">
        <v>35170</v>
      </c>
      <c r="IB387" s="39">
        <v>2040</v>
      </c>
      <c r="IC387" s="39">
        <v>4890</v>
      </c>
      <c r="ID387" s="39">
        <v>7450</v>
      </c>
      <c r="IE387" s="39">
        <v>7420</v>
      </c>
      <c r="IF387" s="39">
        <v>8870</v>
      </c>
      <c r="IG387" s="39">
        <v>3690</v>
      </c>
      <c r="IH387" s="39">
        <v>950</v>
      </c>
      <c r="II387" s="39">
        <v>110</v>
      </c>
      <c r="IJ387" s="39">
        <v>20</v>
      </c>
      <c r="IK387" s="39">
        <v>35440</v>
      </c>
      <c r="IL387" s="39">
        <v>1990</v>
      </c>
      <c r="IM387" s="39">
        <v>4920</v>
      </c>
      <c r="IN387" s="39">
        <v>7460</v>
      </c>
      <c r="IO387" s="39">
        <v>7420</v>
      </c>
      <c r="IP387" s="39">
        <v>8890</v>
      </c>
      <c r="IQ387" s="39">
        <v>3710</v>
      </c>
      <c r="IR387" s="39">
        <v>930</v>
      </c>
      <c r="IS387" s="39">
        <v>110</v>
      </c>
      <c r="IT387" s="39">
        <v>20</v>
      </c>
      <c r="IU387" s="39">
        <v>35450</v>
      </c>
      <c r="IV387" s="39">
        <v>1940</v>
      </c>
      <c r="IW387" s="39">
        <v>4920</v>
      </c>
      <c r="IX387" s="39">
        <v>7490</v>
      </c>
      <c r="IY387" s="39">
        <v>7410</v>
      </c>
      <c r="IZ387" s="39">
        <v>8930</v>
      </c>
      <c r="JA387" s="39">
        <v>3720</v>
      </c>
      <c r="JB387" s="39">
        <v>930</v>
      </c>
      <c r="JC387" s="39">
        <v>110</v>
      </c>
      <c r="JD387" s="39">
        <v>20</v>
      </c>
      <c r="JE387" s="39">
        <v>35470</v>
      </c>
      <c r="JF387" s="39">
        <v>1890</v>
      </c>
      <c r="JG387" s="39">
        <v>4940</v>
      </c>
      <c r="JH387" s="39">
        <v>7530</v>
      </c>
      <c r="JI387" s="39">
        <v>7420</v>
      </c>
      <c r="JJ387" s="39">
        <v>8960</v>
      </c>
      <c r="JK387" s="39">
        <v>3740</v>
      </c>
      <c r="JL387" s="39">
        <v>940</v>
      </c>
      <c r="JM387" s="39">
        <v>110</v>
      </c>
      <c r="JN387" s="39">
        <v>20</v>
      </c>
      <c r="JO387" s="39">
        <v>35550</v>
      </c>
      <c r="JP387" s="39">
        <v>1900</v>
      </c>
      <c r="JQ387" s="39">
        <v>4930</v>
      </c>
      <c r="JR387" s="39">
        <v>7520</v>
      </c>
      <c r="JS387" s="39">
        <v>7430</v>
      </c>
      <c r="JT387" s="39">
        <v>8980</v>
      </c>
      <c r="JU387" s="39">
        <v>3760</v>
      </c>
      <c r="JV387" s="39">
        <v>940</v>
      </c>
      <c r="JW387" s="39">
        <v>110</v>
      </c>
      <c r="JX387" s="39">
        <v>20</v>
      </c>
      <c r="JY387" s="39">
        <v>35590</v>
      </c>
      <c r="JZ387" s="39">
        <v>1880</v>
      </c>
      <c r="KA387" s="39">
        <v>4930</v>
      </c>
      <c r="KB387" s="39">
        <v>7550</v>
      </c>
      <c r="KC387" s="39">
        <v>7420</v>
      </c>
      <c r="KD387" s="39">
        <v>9000</v>
      </c>
      <c r="KE387" s="39">
        <v>3770</v>
      </c>
      <c r="KF387" s="39">
        <v>940</v>
      </c>
      <c r="KG387" s="39">
        <v>110</v>
      </c>
      <c r="KH387" s="39">
        <v>20</v>
      </c>
      <c r="KI387" s="39">
        <v>35620</v>
      </c>
      <c r="KJ387" s="39">
        <v>1810</v>
      </c>
      <c r="KK387" s="39">
        <v>4950</v>
      </c>
      <c r="KL387" s="39">
        <v>7580</v>
      </c>
      <c r="KM387" s="39">
        <v>7470</v>
      </c>
      <c r="KN387" s="39">
        <v>9060</v>
      </c>
      <c r="KO387" s="39">
        <v>3800</v>
      </c>
      <c r="KP387" s="39">
        <v>950</v>
      </c>
      <c r="KQ387" s="39">
        <v>110</v>
      </c>
      <c r="KR387" s="39">
        <v>30</v>
      </c>
      <c r="KS387" s="39">
        <v>35750</v>
      </c>
      <c r="KT387" s="39">
        <v>1800</v>
      </c>
      <c r="KU387" s="39">
        <v>4950</v>
      </c>
      <c r="KV387" s="39">
        <v>7620</v>
      </c>
      <c r="KW387" s="39">
        <v>7510</v>
      </c>
      <c r="KX387" s="39">
        <v>9110</v>
      </c>
      <c r="KY387" s="39">
        <v>3830</v>
      </c>
      <c r="KZ387" s="39">
        <v>960</v>
      </c>
      <c r="LA387" s="39">
        <v>110</v>
      </c>
      <c r="LB387" s="39">
        <v>20</v>
      </c>
      <c r="LC387" s="39">
        <v>35900</v>
      </c>
      <c r="LD387" t="str">
        <f>INDEX(Lookup!$F$2:$F$375, MATCH(D387,Lookup!$A$2:$A$375,0))</f>
        <v>:</v>
      </c>
    </row>
    <row r="388" spans="2:316" ht="15" customHeight="1" x14ac:dyDescent="0.25">
      <c r="B388" s="1" t="s">
        <v>342</v>
      </c>
      <c r="C388" s="42">
        <v>6845</v>
      </c>
      <c r="D388" s="42" t="s">
        <v>1103</v>
      </c>
      <c r="E388" s="37" t="s">
        <v>1104</v>
      </c>
      <c r="F388" s="38">
        <v>7830</v>
      </c>
      <c r="G388" s="38">
        <v>10930</v>
      </c>
      <c r="H388" s="38">
        <v>9710</v>
      </c>
      <c r="I388" s="38">
        <v>9190</v>
      </c>
      <c r="J388" s="38">
        <v>9300</v>
      </c>
      <c r="K388" s="38">
        <v>2740</v>
      </c>
      <c r="L388" s="38">
        <v>1040</v>
      </c>
      <c r="M388" s="38">
        <v>60</v>
      </c>
      <c r="N388" s="38" t="s">
        <v>334</v>
      </c>
      <c r="O388" s="39">
        <v>50820</v>
      </c>
      <c r="P388" s="39">
        <v>7640</v>
      </c>
      <c r="Q388" s="39">
        <v>11100</v>
      </c>
      <c r="R388" s="39">
        <v>9770</v>
      </c>
      <c r="S388" s="39">
        <v>9390</v>
      </c>
      <c r="T388" s="39">
        <v>9090</v>
      </c>
      <c r="U388" s="39">
        <v>2670</v>
      </c>
      <c r="V388" s="39">
        <v>1010</v>
      </c>
      <c r="W388" s="39">
        <v>60</v>
      </c>
      <c r="X388" s="39" t="s">
        <v>334</v>
      </c>
      <c r="Y388" s="39">
        <v>50720</v>
      </c>
      <c r="Z388" s="39">
        <v>7690</v>
      </c>
      <c r="AA388" s="39">
        <v>11380</v>
      </c>
      <c r="AB388" s="39">
        <v>9950</v>
      </c>
      <c r="AC388" s="39">
        <v>9650</v>
      </c>
      <c r="AD388" s="39">
        <v>8820</v>
      </c>
      <c r="AE388" s="39">
        <v>2420</v>
      </c>
      <c r="AF388" s="39">
        <v>900</v>
      </c>
      <c r="AG388" s="39">
        <v>60</v>
      </c>
      <c r="AH388" s="39" t="s">
        <v>334</v>
      </c>
      <c r="AI388" s="39">
        <v>50890</v>
      </c>
      <c r="AJ388" s="39">
        <v>7790</v>
      </c>
      <c r="AK388" s="39">
        <v>11650</v>
      </c>
      <c r="AL388" s="39">
        <v>10220</v>
      </c>
      <c r="AM388" s="39">
        <v>9760</v>
      </c>
      <c r="AN388" s="39">
        <v>8810</v>
      </c>
      <c r="AO388" s="39">
        <v>2370</v>
      </c>
      <c r="AP388" s="39">
        <v>870</v>
      </c>
      <c r="AQ388" s="39">
        <v>60</v>
      </c>
      <c r="AR388" s="39" t="s">
        <v>334</v>
      </c>
      <c r="AS388" s="39">
        <v>51520</v>
      </c>
      <c r="AT388" s="39">
        <v>7750</v>
      </c>
      <c r="AU388" s="39">
        <v>11800</v>
      </c>
      <c r="AV388" s="39">
        <v>10310</v>
      </c>
      <c r="AW388" s="39">
        <v>9970</v>
      </c>
      <c r="AX388" s="39">
        <v>8840</v>
      </c>
      <c r="AY388" s="39">
        <v>2370</v>
      </c>
      <c r="AZ388" s="39">
        <v>850</v>
      </c>
      <c r="BA388" s="39">
        <v>60</v>
      </c>
      <c r="BB388" s="39" t="s">
        <v>334</v>
      </c>
      <c r="BC388" s="39">
        <v>51940</v>
      </c>
      <c r="BD388" s="39">
        <v>7820</v>
      </c>
      <c r="BE388" s="39">
        <v>11930</v>
      </c>
      <c r="BF388" s="39">
        <v>10440</v>
      </c>
      <c r="BG388" s="39">
        <v>10070</v>
      </c>
      <c r="BH388" s="39">
        <v>8870</v>
      </c>
      <c r="BI388" s="39">
        <v>2400</v>
      </c>
      <c r="BJ388" s="39">
        <v>860</v>
      </c>
      <c r="BK388" s="39">
        <v>60</v>
      </c>
      <c r="BL388" s="39" t="s">
        <v>334</v>
      </c>
      <c r="BM388" s="39">
        <v>52450</v>
      </c>
      <c r="BN388" s="39">
        <v>7860</v>
      </c>
      <c r="BO388" s="39">
        <v>12050</v>
      </c>
      <c r="BP388" s="39">
        <v>10570</v>
      </c>
      <c r="BQ388" s="39">
        <v>10130</v>
      </c>
      <c r="BR388" s="39">
        <v>8930</v>
      </c>
      <c r="BS388" s="39">
        <v>2420</v>
      </c>
      <c r="BT388" s="39">
        <v>880</v>
      </c>
      <c r="BU388" s="39">
        <v>60</v>
      </c>
      <c r="BV388" s="39" t="s">
        <v>334</v>
      </c>
      <c r="BW388" s="39">
        <v>52910</v>
      </c>
      <c r="BX388" s="39">
        <v>7820</v>
      </c>
      <c r="BY388" s="39">
        <v>12090</v>
      </c>
      <c r="BZ388" s="39">
        <v>10680</v>
      </c>
      <c r="CA388" s="39">
        <v>10210</v>
      </c>
      <c r="CB388" s="39">
        <v>8960</v>
      </c>
      <c r="CC388" s="39">
        <v>2450</v>
      </c>
      <c r="CD388" s="39">
        <v>890</v>
      </c>
      <c r="CE388" s="39">
        <v>60</v>
      </c>
      <c r="CF388" s="39" t="s">
        <v>334</v>
      </c>
      <c r="CG388" s="39">
        <v>53160</v>
      </c>
      <c r="CH388" s="39">
        <v>7660</v>
      </c>
      <c r="CI388" s="39">
        <v>12110</v>
      </c>
      <c r="CJ388" s="39">
        <v>10750</v>
      </c>
      <c r="CK388" s="39">
        <v>10250</v>
      </c>
      <c r="CL388" s="39">
        <v>9050</v>
      </c>
      <c r="CM388" s="39">
        <v>2510</v>
      </c>
      <c r="CN388" s="39">
        <v>940</v>
      </c>
      <c r="CO388" s="39">
        <v>60</v>
      </c>
      <c r="CP388" s="39" t="s">
        <v>334</v>
      </c>
      <c r="CQ388" s="39">
        <v>53340</v>
      </c>
      <c r="CR388" s="39">
        <v>7630</v>
      </c>
      <c r="CS388" s="39">
        <v>12150</v>
      </c>
      <c r="CT388" s="39">
        <v>10810</v>
      </c>
      <c r="CU388" s="39">
        <v>10300</v>
      </c>
      <c r="CV388" s="39">
        <v>9160</v>
      </c>
      <c r="CW388" s="39">
        <v>2600</v>
      </c>
      <c r="CX388" s="39">
        <v>970</v>
      </c>
      <c r="CY388" s="39">
        <v>60</v>
      </c>
      <c r="CZ388" s="39" t="s">
        <v>334</v>
      </c>
      <c r="DA388" s="39">
        <v>53680</v>
      </c>
      <c r="DB388" s="39">
        <v>7660</v>
      </c>
      <c r="DC388" s="39">
        <v>12160</v>
      </c>
      <c r="DD388" s="39">
        <v>10860</v>
      </c>
      <c r="DE388" s="39">
        <v>10370</v>
      </c>
      <c r="DF388" s="39">
        <v>9340</v>
      </c>
      <c r="DG388" s="39">
        <v>2680</v>
      </c>
      <c r="DH388" s="39">
        <v>980</v>
      </c>
      <c r="DI388" s="39">
        <v>60</v>
      </c>
      <c r="DJ388" s="39" t="s">
        <v>334</v>
      </c>
      <c r="DK388" s="39">
        <v>54110</v>
      </c>
      <c r="DL388" s="39">
        <v>7770</v>
      </c>
      <c r="DM388" s="39">
        <v>12220</v>
      </c>
      <c r="DN388" s="39">
        <v>11010</v>
      </c>
      <c r="DO388" s="39">
        <v>10570</v>
      </c>
      <c r="DP388" s="39">
        <v>9650</v>
      </c>
      <c r="DQ388" s="39">
        <v>2750</v>
      </c>
      <c r="DR388" s="39">
        <v>990</v>
      </c>
      <c r="DS388" s="39">
        <v>60</v>
      </c>
      <c r="DT388" s="39" t="s">
        <v>334</v>
      </c>
      <c r="DU388" s="39">
        <v>55020</v>
      </c>
      <c r="DV388" s="39">
        <v>7720</v>
      </c>
      <c r="DW388" s="39">
        <v>12220</v>
      </c>
      <c r="DX388" s="39">
        <v>11070</v>
      </c>
      <c r="DY388" s="39">
        <v>10640</v>
      </c>
      <c r="DZ388" s="39">
        <v>9830</v>
      </c>
      <c r="EA388" s="39">
        <v>2800</v>
      </c>
      <c r="EB388" s="39">
        <v>1010</v>
      </c>
      <c r="EC388" s="39">
        <v>60</v>
      </c>
      <c r="ED388" s="39" t="s">
        <v>334</v>
      </c>
      <c r="EE388" s="39">
        <v>55360</v>
      </c>
      <c r="EF388" s="39">
        <v>5810</v>
      </c>
      <c r="EG388" s="39">
        <v>8780</v>
      </c>
      <c r="EH388" s="39">
        <v>12600</v>
      </c>
      <c r="EI388" s="39">
        <v>10090</v>
      </c>
      <c r="EJ388" s="39">
        <v>11150</v>
      </c>
      <c r="EK388" s="39">
        <v>5210</v>
      </c>
      <c r="EL388" s="39">
        <v>1830</v>
      </c>
      <c r="EM388" s="39">
        <v>270</v>
      </c>
      <c r="EN388" s="39">
        <v>80</v>
      </c>
      <c r="EO388" s="39">
        <v>55830</v>
      </c>
      <c r="EP388" s="39">
        <v>5840</v>
      </c>
      <c r="EQ388" s="39">
        <v>8890</v>
      </c>
      <c r="ER388" s="39">
        <v>12750</v>
      </c>
      <c r="ES388" s="39">
        <v>10260</v>
      </c>
      <c r="ET388" s="39">
        <v>11270</v>
      </c>
      <c r="EU388" s="39">
        <v>5280</v>
      </c>
      <c r="EV388" s="39">
        <v>1890</v>
      </c>
      <c r="EW388" s="39">
        <v>280</v>
      </c>
      <c r="EX388" s="39">
        <v>80</v>
      </c>
      <c r="EY388" s="39">
        <v>56530</v>
      </c>
      <c r="EZ388" s="39">
        <v>5860</v>
      </c>
      <c r="FA388" s="39">
        <v>8970</v>
      </c>
      <c r="FB388" s="39">
        <v>12860</v>
      </c>
      <c r="FC388" s="39">
        <v>10320</v>
      </c>
      <c r="FD388" s="39">
        <v>11420</v>
      </c>
      <c r="FE388" s="39">
        <v>5370</v>
      </c>
      <c r="FF388" s="39">
        <v>1920</v>
      </c>
      <c r="FG388" s="39">
        <v>290</v>
      </c>
      <c r="FH388" s="39">
        <v>90</v>
      </c>
      <c r="FI388" s="39">
        <v>57090</v>
      </c>
      <c r="FJ388" s="39">
        <v>5920</v>
      </c>
      <c r="FK388" s="39">
        <v>9010</v>
      </c>
      <c r="FL388" s="39">
        <v>13010</v>
      </c>
      <c r="FM388" s="39">
        <v>10400</v>
      </c>
      <c r="FN388" s="39">
        <v>11540</v>
      </c>
      <c r="FO388" s="39">
        <v>5440</v>
      </c>
      <c r="FP388" s="39">
        <v>1950</v>
      </c>
      <c r="FQ388" s="39">
        <v>290</v>
      </c>
      <c r="FR388" s="39">
        <v>90</v>
      </c>
      <c r="FS388" s="39">
        <v>57670</v>
      </c>
      <c r="FT388" s="39">
        <v>5980</v>
      </c>
      <c r="FU388" s="39">
        <v>9080</v>
      </c>
      <c r="FV388" s="39">
        <v>13150</v>
      </c>
      <c r="FW388" s="39">
        <v>10490</v>
      </c>
      <c r="FX388" s="39">
        <v>11630</v>
      </c>
      <c r="FY388" s="39">
        <v>5520</v>
      </c>
      <c r="FZ388" s="39">
        <v>1970</v>
      </c>
      <c r="GA388" s="39">
        <v>300</v>
      </c>
      <c r="GB388" s="39">
        <v>90</v>
      </c>
      <c r="GC388" s="39">
        <v>58210</v>
      </c>
      <c r="GD388" s="39">
        <v>6050</v>
      </c>
      <c r="GE388" s="39">
        <v>9160</v>
      </c>
      <c r="GF388" s="39">
        <v>13310</v>
      </c>
      <c r="GG388" s="39">
        <v>10590</v>
      </c>
      <c r="GH388" s="39">
        <v>11710</v>
      </c>
      <c r="GI388" s="39">
        <v>5600</v>
      </c>
      <c r="GJ388" s="39">
        <v>1990</v>
      </c>
      <c r="GK388" s="39">
        <v>310</v>
      </c>
      <c r="GL388" s="39">
        <v>90</v>
      </c>
      <c r="GM388" s="39">
        <v>58800</v>
      </c>
      <c r="GN388" s="39">
        <v>6130</v>
      </c>
      <c r="GO388" s="39">
        <v>9190</v>
      </c>
      <c r="GP388" s="39">
        <v>13410</v>
      </c>
      <c r="GQ388" s="39">
        <v>10680</v>
      </c>
      <c r="GR388" s="39">
        <v>11790</v>
      </c>
      <c r="GS388" s="39">
        <v>5630</v>
      </c>
      <c r="GT388" s="39">
        <v>2010</v>
      </c>
      <c r="GU388" s="39">
        <v>310</v>
      </c>
      <c r="GV388" s="39">
        <v>90</v>
      </c>
      <c r="GW388" s="39">
        <v>59230</v>
      </c>
      <c r="GX388" s="39">
        <v>6190</v>
      </c>
      <c r="GY388" s="39">
        <v>9230</v>
      </c>
      <c r="GZ388" s="39">
        <v>13490</v>
      </c>
      <c r="HA388" s="39">
        <v>10740</v>
      </c>
      <c r="HB388" s="39">
        <v>11920</v>
      </c>
      <c r="HC388" s="39">
        <v>5680</v>
      </c>
      <c r="HD388" s="39">
        <v>1990</v>
      </c>
      <c r="HE388" s="39">
        <v>310</v>
      </c>
      <c r="HF388" s="39">
        <v>90</v>
      </c>
      <c r="HG388" s="39">
        <v>59640</v>
      </c>
      <c r="HH388" s="39">
        <v>6300</v>
      </c>
      <c r="HI388" s="39">
        <v>9300</v>
      </c>
      <c r="HJ388" s="39">
        <v>13590</v>
      </c>
      <c r="HK388" s="39">
        <v>10800</v>
      </c>
      <c r="HL388" s="39">
        <v>12010</v>
      </c>
      <c r="HM388" s="39">
        <v>5730</v>
      </c>
      <c r="HN388" s="39">
        <v>2010</v>
      </c>
      <c r="HO388" s="39">
        <v>310</v>
      </c>
      <c r="HP388" s="39">
        <v>100</v>
      </c>
      <c r="HQ388" s="39">
        <v>60160</v>
      </c>
      <c r="HR388" s="39">
        <v>6410</v>
      </c>
      <c r="HS388" s="39">
        <v>9360</v>
      </c>
      <c r="HT388" s="39">
        <v>13680</v>
      </c>
      <c r="HU388" s="39">
        <v>10890</v>
      </c>
      <c r="HV388" s="39">
        <v>12080</v>
      </c>
      <c r="HW388" s="39">
        <v>5760</v>
      </c>
      <c r="HX388" s="39">
        <v>2020</v>
      </c>
      <c r="HY388" s="39">
        <v>320</v>
      </c>
      <c r="HZ388" s="39">
        <v>100</v>
      </c>
      <c r="IA388" s="39">
        <v>60610</v>
      </c>
      <c r="IB388" s="39">
        <v>6480</v>
      </c>
      <c r="IC388" s="39">
        <v>9410</v>
      </c>
      <c r="ID388" s="39">
        <v>13740</v>
      </c>
      <c r="IE388" s="39">
        <v>11030</v>
      </c>
      <c r="IF388" s="39">
        <v>12180</v>
      </c>
      <c r="IG388" s="39">
        <v>5800</v>
      </c>
      <c r="IH388" s="39">
        <v>2030</v>
      </c>
      <c r="II388" s="39">
        <v>320</v>
      </c>
      <c r="IJ388" s="39">
        <v>90</v>
      </c>
      <c r="IK388" s="39">
        <v>61080</v>
      </c>
      <c r="IL388" s="39">
        <v>6510</v>
      </c>
      <c r="IM388" s="39">
        <v>9420</v>
      </c>
      <c r="IN388" s="39">
        <v>13860</v>
      </c>
      <c r="IO388" s="39">
        <v>11060</v>
      </c>
      <c r="IP388" s="39">
        <v>12200</v>
      </c>
      <c r="IQ388" s="39">
        <v>5820</v>
      </c>
      <c r="IR388" s="39">
        <v>2040</v>
      </c>
      <c r="IS388" s="39">
        <v>320</v>
      </c>
      <c r="IT388" s="39">
        <v>90</v>
      </c>
      <c r="IU388" s="39">
        <v>61310</v>
      </c>
      <c r="IV388" s="39">
        <v>6520</v>
      </c>
      <c r="IW388" s="39">
        <v>9410</v>
      </c>
      <c r="IX388" s="39">
        <v>13870</v>
      </c>
      <c r="IY388" s="39">
        <v>11110</v>
      </c>
      <c r="IZ388" s="39">
        <v>12210</v>
      </c>
      <c r="JA388" s="39">
        <v>5810</v>
      </c>
      <c r="JB388" s="39">
        <v>2050</v>
      </c>
      <c r="JC388" s="39">
        <v>320</v>
      </c>
      <c r="JD388" s="39">
        <v>90</v>
      </c>
      <c r="JE388" s="39">
        <v>61390</v>
      </c>
      <c r="JF388" s="39">
        <v>6530</v>
      </c>
      <c r="JG388" s="39">
        <v>9400</v>
      </c>
      <c r="JH388" s="39">
        <v>13980</v>
      </c>
      <c r="JI388" s="39">
        <v>11130</v>
      </c>
      <c r="JJ388" s="39">
        <v>12250</v>
      </c>
      <c r="JK388" s="39">
        <v>5820</v>
      </c>
      <c r="JL388" s="39">
        <v>2050</v>
      </c>
      <c r="JM388" s="39">
        <v>340</v>
      </c>
      <c r="JN388" s="39">
        <v>90</v>
      </c>
      <c r="JO388" s="39">
        <v>61590</v>
      </c>
      <c r="JP388" s="39">
        <v>6550</v>
      </c>
      <c r="JQ388" s="39">
        <v>9400</v>
      </c>
      <c r="JR388" s="39">
        <v>14090</v>
      </c>
      <c r="JS388" s="39">
        <v>11170</v>
      </c>
      <c r="JT388" s="39">
        <v>12270</v>
      </c>
      <c r="JU388" s="39">
        <v>5840</v>
      </c>
      <c r="JV388" s="39">
        <v>2060</v>
      </c>
      <c r="JW388" s="39">
        <v>330</v>
      </c>
      <c r="JX388" s="39">
        <v>90</v>
      </c>
      <c r="JY388" s="39">
        <v>61790</v>
      </c>
      <c r="JZ388" s="39">
        <v>6540</v>
      </c>
      <c r="KA388" s="39">
        <v>9400</v>
      </c>
      <c r="KB388" s="39">
        <v>14140</v>
      </c>
      <c r="KC388" s="39">
        <v>11210</v>
      </c>
      <c r="KD388" s="39">
        <v>12290</v>
      </c>
      <c r="KE388" s="39">
        <v>5870</v>
      </c>
      <c r="KF388" s="39">
        <v>2070</v>
      </c>
      <c r="KG388" s="39">
        <v>330</v>
      </c>
      <c r="KH388" s="39">
        <v>90</v>
      </c>
      <c r="KI388" s="39">
        <v>61930</v>
      </c>
      <c r="KJ388" s="39">
        <v>6550</v>
      </c>
      <c r="KK388" s="39">
        <v>9390</v>
      </c>
      <c r="KL388" s="39">
        <v>14160</v>
      </c>
      <c r="KM388" s="39">
        <v>11280</v>
      </c>
      <c r="KN388" s="39">
        <v>12350</v>
      </c>
      <c r="KO388" s="39">
        <v>5930</v>
      </c>
      <c r="KP388" s="39">
        <v>2070</v>
      </c>
      <c r="KQ388" s="39">
        <v>330</v>
      </c>
      <c r="KR388" s="39">
        <v>90</v>
      </c>
      <c r="KS388" s="39">
        <v>62140</v>
      </c>
      <c r="KT388" s="39">
        <v>6570</v>
      </c>
      <c r="KU388" s="39">
        <v>9390</v>
      </c>
      <c r="KV388" s="39">
        <v>14240</v>
      </c>
      <c r="KW388" s="39">
        <v>11330</v>
      </c>
      <c r="KX388" s="39">
        <v>12360</v>
      </c>
      <c r="KY388" s="39">
        <v>5960</v>
      </c>
      <c r="KZ388" s="39">
        <v>2070</v>
      </c>
      <c r="LA388" s="39">
        <v>330</v>
      </c>
      <c r="LB388" s="39">
        <v>90</v>
      </c>
      <c r="LC388" s="39">
        <v>62330</v>
      </c>
      <c r="LD388" t="str">
        <f>INDEX(Lookup!$F$2:$F$375, MATCH(D388,Lookup!$A$2:$A$375,0))</f>
        <v>:</v>
      </c>
    </row>
    <row r="389" spans="2:316" ht="15" customHeight="1" x14ac:dyDescent="0.25">
      <c r="B389" s="1" t="s">
        <v>342</v>
      </c>
      <c r="C389" s="42" t="s">
        <v>331</v>
      </c>
      <c r="D389" s="42" t="s">
        <v>1105</v>
      </c>
      <c r="E389" s="37" t="s">
        <v>1106</v>
      </c>
      <c r="F389" s="38">
        <v>15430</v>
      </c>
      <c r="G389" s="38">
        <v>19750</v>
      </c>
      <c r="H389" s="38">
        <v>13220</v>
      </c>
      <c r="I389" s="38">
        <v>11260</v>
      </c>
      <c r="J389" s="38">
        <v>9420</v>
      </c>
      <c r="K389" s="38">
        <v>3290</v>
      </c>
      <c r="L389" s="38">
        <v>900</v>
      </c>
      <c r="M389" s="38">
        <v>80</v>
      </c>
      <c r="N389" s="38" t="s">
        <v>334</v>
      </c>
      <c r="O389" s="39">
        <v>73340</v>
      </c>
      <c r="P389" s="39">
        <v>15710</v>
      </c>
      <c r="Q389" s="39">
        <v>19880</v>
      </c>
      <c r="R389" s="39">
        <v>13450</v>
      </c>
      <c r="S389" s="39">
        <v>11270</v>
      </c>
      <c r="T389" s="39">
        <v>9370</v>
      </c>
      <c r="U389" s="39">
        <v>3150</v>
      </c>
      <c r="V389" s="39">
        <v>880</v>
      </c>
      <c r="W389" s="39">
        <v>80</v>
      </c>
      <c r="X389" s="39" t="s">
        <v>334</v>
      </c>
      <c r="Y389" s="39">
        <v>73790</v>
      </c>
      <c r="Z389" s="39">
        <v>15980</v>
      </c>
      <c r="AA389" s="39">
        <v>20020</v>
      </c>
      <c r="AB389" s="39">
        <v>13920</v>
      </c>
      <c r="AC389" s="39">
        <v>11530</v>
      </c>
      <c r="AD389" s="39">
        <v>9140</v>
      </c>
      <c r="AE389" s="39">
        <v>2700</v>
      </c>
      <c r="AF389" s="39">
        <v>810</v>
      </c>
      <c r="AG389" s="39">
        <v>80</v>
      </c>
      <c r="AH389" s="39" t="s">
        <v>334</v>
      </c>
      <c r="AI389" s="39">
        <v>74170</v>
      </c>
      <c r="AJ389" s="39">
        <v>16310</v>
      </c>
      <c r="AK389" s="39">
        <v>20170</v>
      </c>
      <c r="AL389" s="39">
        <v>14380</v>
      </c>
      <c r="AM389" s="39">
        <v>11760</v>
      </c>
      <c r="AN389" s="39">
        <v>9110</v>
      </c>
      <c r="AO389" s="39">
        <v>2610</v>
      </c>
      <c r="AP389" s="39">
        <v>840</v>
      </c>
      <c r="AQ389" s="39">
        <v>70</v>
      </c>
      <c r="AR389" s="39" t="s">
        <v>334</v>
      </c>
      <c r="AS389" s="39">
        <v>75230</v>
      </c>
      <c r="AT389" s="39">
        <v>16600</v>
      </c>
      <c r="AU389" s="39">
        <v>20230</v>
      </c>
      <c r="AV389" s="39">
        <v>14720</v>
      </c>
      <c r="AW389" s="39">
        <v>11840</v>
      </c>
      <c r="AX389" s="39">
        <v>9120</v>
      </c>
      <c r="AY389" s="39">
        <v>2570</v>
      </c>
      <c r="AZ389" s="39">
        <v>850</v>
      </c>
      <c r="BA389" s="39">
        <v>70</v>
      </c>
      <c r="BB389" s="39" t="s">
        <v>334</v>
      </c>
      <c r="BC389" s="39">
        <v>76000</v>
      </c>
      <c r="BD389" s="39">
        <v>16680</v>
      </c>
      <c r="BE389" s="39">
        <v>20380</v>
      </c>
      <c r="BF389" s="39">
        <v>14810</v>
      </c>
      <c r="BG389" s="39">
        <v>11880</v>
      </c>
      <c r="BH389" s="39">
        <v>9200</v>
      </c>
      <c r="BI389" s="39">
        <v>2590</v>
      </c>
      <c r="BJ389" s="39">
        <v>890</v>
      </c>
      <c r="BK389" s="39">
        <v>70</v>
      </c>
      <c r="BL389" s="39" t="s">
        <v>334</v>
      </c>
      <c r="BM389" s="39">
        <v>76500</v>
      </c>
      <c r="BN389" s="39">
        <v>16720</v>
      </c>
      <c r="BO389" s="39">
        <v>20470</v>
      </c>
      <c r="BP389" s="39">
        <v>14930</v>
      </c>
      <c r="BQ389" s="39">
        <v>11990</v>
      </c>
      <c r="BR389" s="39">
        <v>9300</v>
      </c>
      <c r="BS389" s="39">
        <v>2630</v>
      </c>
      <c r="BT389" s="39">
        <v>890</v>
      </c>
      <c r="BU389" s="39">
        <v>80</v>
      </c>
      <c r="BV389" s="39" t="s">
        <v>334</v>
      </c>
      <c r="BW389" s="39">
        <v>77010</v>
      </c>
      <c r="BX389" s="39">
        <v>16750</v>
      </c>
      <c r="BY389" s="39">
        <v>20520</v>
      </c>
      <c r="BZ389" s="39">
        <v>14970</v>
      </c>
      <c r="CA389" s="39">
        <v>12030</v>
      </c>
      <c r="CB389" s="39">
        <v>9450</v>
      </c>
      <c r="CC389" s="39">
        <v>2670</v>
      </c>
      <c r="CD389" s="39">
        <v>920</v>
      </c>
      <c r="CE389" s="39">
        <v>80</v>
      </c>
      <c r="CF389" s="39" t="s">
        <v>334</v>
      </c>
      <c r="CG389" s="39">
        <v>77370</v>
      </c>
      <c r="CH389" s="39">
        <v>16640</v>
      </c>
      <c r="CI389" s="39">
        <v>20540</v>
      </c>
      <c r="CJ389" s="39">
        <v>14970</v>
      </c>
      <c r="CK389" s="39">
        <v>12070</v>
      </c>
      <c r="CL389" s="39">
        <v>9520</v>
      </c>
      <c r="CM389" s="39">
        <v>2730</v>
      </c>
      <c r="CN389" s="39">
        <v>950</v>
      </c>
      <c r="CO389" s="39">
        <v>80</v>
      </c>
      <c r="CP389" s="39" t="s">
        <v>334</v>
      </c>
      <c r="CQ389" s="39">
        <v>77490</v>
      </c>
      <c r="CR389" s="39">
        <v>16570</v>
      </c>
      <c r="CS389" s="39">
        <v>20740</v>
      </c>
      <c r="CT389" s="39">
        <v>14850</v>
      </c>
      <c r="CU389" s="39">
        <v>12130</v>
      </c>
      <c r="CV389" s="39">
        <v>9650</v>
      </c>
      <c r="CW389" s="39">
        <v>2790</v>
      </c>
      <c r="CX389" s="39">
        <v>1000</v>
      </c>
      <c r="CY389" s="39">
        <v>80</v>
      </c>
      <c r="CZ389" s="39" t="s">
        <v>334</v>
      </c>
      <c r="DA389" s="39">
        <v>77800</v>
      </c>
      <c r="DB389" s="39">
        <v>16460</v>
      </c>
      <c r="DC389" s="39">
        <v>20760</v>
      </c>
      <c r="DD389" s="39">
        <v>14830</v>
      </c>
      <c r="DE389" s="39">
        <v>12240</v>
      </c>
      <c r="DF389" s="39">
        <v>9790</v>
      </c>
      <c r="DG389" s="39">
        <v>2920</v>
      </c>
      <c r="DH389" s="39">
        <v>1050</v>
      </c>
      <c r="DI389" s="39">
        <v>80</v>
      </c>
      <c r="DJ389" s="39" t="s">
        <v>334</v>
      </c>
      <c r="DK389" s="39">
        <v>78120</v>
      </c>
      <c r="DL389" s="39">
        <v>16430</v>
      </c>
      <c r="DM389" s="39">
        <v>20670</v>
      </c>
      <c r="DN389" s="39">
        <v>14780</v>
      </c>
      <c r="DO389" s="39">
        <v>12250</v>
      </c>
      <c r="DP389" s="39">
        <v>9930</v>
      </c>
      <c r="DQ389" s="39">
        <v>3000</v>
      </c>
      <c r="DR389" s="39">
        <v>1090</v>
      </c>
      <c r="DS389" s="39">
        <v>80</v>
      </c>
      <c r="DT389" s="39" t="s">
        <v>334</v>
      </c>
      <c r="DU389" s="39">
        <v>78220</v>
      </c>
      <c r="DV389" s="39">
        <v>16250</v>
      </c>
      <c r="DW389" s="39">
        <v>20690</v>
      </c>
      <c r="DX389" s="39">
        <v>14830</v>
      </c>
      <c r="DY389" s="39">
        <v>12400</v>
      </c>
      <c r="DZ389" s="39">
        <v>10200</v>
      </c>
      <c r="EA389" s="39">
        <v>3150</v>
      </c>
      <c r="EB389" s="39">
        <v>1180</v>
      </c>
      <c r="EC389" s="39">
        <v>80</v>
      </c>
      <c r="ED389" s="39" t="s">
        <v>334</v>
      </c>
      <c r="EE389" s="39">
        <v>78770</v>
      </c>
      <c r="EF389" s="39">
        <v>8400</v>
      </c>
      <c r="EG389" s="39">
        <v>23440</v>
      </c>
      <c r="EH389" s="39">
        <v>16940</v>
      </c>
      <c r="EI389" s="39">
        <v>12400</v>
      </c>
      <c r="EJ389" s="39">
        <v>11030</v>
      </c>
      <c r="EK389" s="39">
        <v>5250</v>
      </c>
      <c r="EL389" s="39">
        <v>1680</v>
      </c>
      <c r="EM389" s="39">
        <v>250</v>
      </c>
      <c r="EN389" s="39">
        <v>60</v>
      </c>
      <c r="EO389" s="39">
        <v>79460</v>
      </c>
      <c r="EP389" s="39">
        <v>8660</v>
      </c>
      <c r="EQ389" s="39">
        <v>23670</v>
      </c>
      <c r="ER389" s="39">
        <v>16870</v>
      </c>
      <c r="ES389" s="39">
        <v>12520</v>
      </c>
      <c r="ET389" s="39">
        <v>11300</v>
      </c>
      <c r="EU389" s="39">
        <v>5360</v>
      </c>
      <c r="EV389" s="39">
        <v>1730</v>
      </c>
      <c r="EW389" s="39">
        <v>240</v>
      </c>
      <c r="EX389" s="39">
        <v>60</v>
      </c>
      <c r="EY389" s="39">
        <v>80400</v>
      </c>
      <c r="EZ389" s="39">
        <v>8670</v>
      </c>
      <c r="FA389" s="39">
        <v>23740</v>
      </c>
      <c r="FB389" s="39">
        <v>17010</v>
      </c>
      <c r="FC389" s="39">
        <v>12710</v>
      </c>
      <c r="FD389" s="39">
        <v>11500</v>
      </c>
      <c r="FE389" s="39">
        <v>5510</v>
      </c>
      <c r="FF389" s="39">
        <v>1790</v>
      </c>
      <c r="FG389" s="39">
        <v>250</v>
      </c>
      <c r="FH389" s="39">
        <v>60</v>
      </c>
      <c r="FI389" s="39">
        <v>81230</v>
      </c>
      <c r="FJ389" s="39">
        <v>8690</v>
      </c>
      <c r="FK389" s="39">
        <v>23870</v>
      </c>
      <c r="FL389" s="39">
        <v>17120</v>
      </c>
      <c r="FM389" s="39">
        <v>12910</v>
      </c>
      <c r="FN389" s="39">
        <v>11650</v>
      </c>
      <c r="FO389" s="39">
        <v>5650</v>
      </c>
      <c r="FP389" s="39">
        <v>1840</v>
      </c>
      <c r="FQ389" s="39">
        <v>250</v>
      </c>
      <c r="FR389" s="39">
        <v>60</v>
      </c>
      <c r="FS389" s="39">
        <v>82030</v>
      </c>
      <c r="FT389" s="39">
        <v>8740</v>
      </c>
      <c r="FU389" s="39">
        <v>23970</v>
      </c>
      <c r="FV389" s="39">
        <v>17190</v>
      </c>
      <c r="FW389" s="39">
        <v>13010</v>
      </c>
      <c r="FX389" s="39">
        <v>11770</v>
      </c>
      <c r="FY389" s="39">
        <v>5750</v>
      </c>
      <c r="FZ389" s="39">
        <v>1890</v>
      </c>
      <c r="GA389" s="39">
        <v>250</v>
      </c>
      <c r="GB389" s="39">
        <v>60</v>
      </c>
      <c r="GC389" s="39">
        <v>82620</v>
      </c>
      <c r="GD389" s="39">
        <v>8740</v>
      </c>
      <c r="GE389" s="39">
        <v>24000</v>
      </c>
      <c r="GF389" s="39">
        <v>17330</v>
      </c>
      <c r="GG389" s="39">
        <v>13120</v>
      </c>
      <c r="GH389" s="39">
        <v>11930</v>
      </c>
      <c r="GI389" s="39">
        <v>5830</v>
      </c>
      <c r="GJ389" s="39">
        <v>1930</v>
      </c>
      <c r="GK389" s="39">
        <v>250</v>
      </c>
      <c r="GL389" s="39">
        <v>60</v>
      </c>
      <c r="GM389" s="39">
        <v>83190</v>
      </c>
      <c r="GN389" s="39">
        <v>8840</v>
      </c>
      <c r="GO389" s="39">
        <v>24020</v>
      </c>
      <c r="GP389" s="39">
        <v>17420</v>
      </c>
      <c r="GQ389" s="39">
        <v>13270</v>
      </c>
      <c r="GR389" s="39">
        <v>12110</v>
      </c>
      <c r="GS389" s="39">
        <v>5920</v>
      </c>
      <c r="GT389" s="39">
        <v>1960</v>
      </c>
      <c r="GU389" s="39">
        <v>260</v>
      </c>
      <c r="GV389" s="39">
        <v>60</v>
      </c>
      <c r="GW389" s="39">
        <v>83870</v>
      </c>
      <c r="GX389" s="39">
        <v>8880</v>
      </c>
      <c r="GY389" s="39">
        <v>24100</v>
      </c>
      <c r="GZ389" s="39">
        <v>17510</v>
      </c>
      <c r="HA389" s="39">
        <v>13420</v>
      </c>
      <c r="HB389" s="39">
        <v>12290</v>
      </c>
      <c r="HC389" s="39">
        <v>6000</v>
      </c>
      <c r="HD389" s="39">
        <v>2000</v>
      </c>
      <c r="HE389" s="39">
        <v>270</v>
      </c>
      <c r="HF389" s="39">
        <v>70</v>
      </c>
      <c r="HG389" s="39">
        <v>84520</v>
      </c>
      <c r="HH389" s="39">
        <v>9000</v>
      </c>
      <c r="HI389" s="39">
        <v>24130</v>
      </c>
      <c r="HJ389" s="39">
        <v>17580</v>
      </c>
      <c r="HK389" s="39">
        <v>13520</v>
      </c>
      <c r="HL389" s="39">
        <v>12430</v>
      </c>
      <c r="HM389" s="39">
        <v>6060</v>
      </c>
      <c r="HN389" s="39">
        <v>2030</v>
      </c>
      <c r="HO389" s="39">
        <v>270</v>
      </c>
      <c r="HP389" s="39">
        <v>70</v>
      </c>
      <c r="HQ389" s="39">
        <v>85090</v>
      </c>
      <c r="HR389" s="39">
        <v>9040</v>
      </c>
      <c r="HS389" s="39">
        <v>24120</v>
      </c>
      <c r="HT389" s="39">
        <v>17770</v>
      </c>
      <c r="HU389" s="39">
        <v>13640</v>
      </c>
      <c r="HV389" s="39">
        <v>12590</v>
      </c>
      <c r="HW389" s="39">
        <v>6110</v>
      </c>
      <c r="HX389" s="39">
        <v>2050</v>
      </c>
      <c r="HY389" s="39">
        <v>290</v>
      </c>
      <c r="HZ389" s="39">
        <v>70</v>
      </c>
      <c r="IA389" s="39">
        <v>85670</v>
      </c>
      <c r="IB389" s="39">
        <v>9110</v>
      </c>
      <c r="IC389" s="39">
        <v>24160</v>
      </c>
      <c r="ID389" s="39">
        <v>17880</v>
      </c>
      <c r="IE389" s="39">
        <v>13820</v>
      </c>
      <c r="IF389" s="39">
        <v>12720</v>
      </c>
      <c r="IG389" s="39">
        <v>6190</v>
      </c>
      <c r="IH389" s="39">
        <v>2070</v>
      </c>
      <c r="II389" s="39">
        <v>290</v>
      </c>
      <c r="IJ389" s="39">
        <v>70</v>
      </c>
      <c r="IK389" s="39">
        <v>86310</v>
      </c>
      <c r="IL389" s="39">
        <v>9180</v>
      </c>
      <c r="IM389" s="39">
        <v>24210</v>
      </c>
      <c r="IN389" s="39">
        <v>18030</v>
      </c>
      <c r="IO389" s="39">
        <v>13960</v>
      </c>
      <c r="IP389" s="39">
        <v>12820</v>
      </c>
      <c r="IQ389" s="39">
        <v>6270</v>
      </c>
      <c r="IR389" s="39">
        <v>2100</v>
      </c>
      <c r="IS389" s="39">
        <v>290</v>
      </c>
      <c r="IT389" s="39">
        <v>70</v>
      </c>
      <c r="IU389" s="39">
        <v>86920</v>
      </c>
      <c r="IV389" s="39">
        <v>9190</v>
      </c>
      <c r="IW389" s="39">
        <v>24220</v>
      </c>
      <c r="IX389" s="39">
        <v>18160</v>
      </c>
      <c r="IY389" s="39">
        <v>14120</v>
      </c>
      <c r="IZ389" s="39">
        <v>12940</v>
      </c>
      <c r="JA389" s="39">
        <v>6340</v>
      </c>
      <c r="JB389" s="39">
        <v>2120</v>
      </c>
      <c r="JC389" s="39">
        <v>300</v>
      </c>
      <c r="JD389" s="39">
        <v>70</v>
      </c>
      <c r="JE389" s="39">
        <v>87460</v>
      </c>
      <c r="JF389" s="39">
        <v>9210</v>
      </c>
      <c r="JG389" s="39">
        <v>24240</v>
      </c>
      <c r="JH389" s="39">
        <v>18290</v>
      </c>
      <c r="JI389" s="39">
        <v>14240</v>
      </c>
      <c r="JJ389" s="39">
        <v>13030</v>
      </c>
      <c r="JK389" s="39">
        <v>6410</v>
      </c>
      <c r="JL389" s="39">
        <v>2130</v>
      </c>
      <c r="JM389" s="39">
        <v>300</v>
      </c>
      <c r="JN389" s="39">
        <v>70</v>
      </c>
      <c r="JO389" s="39">
        <v>87920</v>
      </c>
      <c r="JP389" s="39">
        <v>9230</v>
      </c>
      <c r="JQ389" s="39">
        <v>24270</v>
      </c>
      <c r="JR389" s="39">
        <v>18410</v>
      </c>
      <c r="JS389" s="39">
        <v>14360</v>
      </c>
      <c r="JT389" s="39">
        <v>13140</v>
      </c>
      <c r="JU389" s="39">
        <v>6450</v>
      </c>
      <c r="JV389" s="39">
        <v>2150</v>
      </c>
      <c r="JW389" s="39">
        <v>300</v>
      </c>
      <c r="JX389" s="39">
        <v>70</v>
      </c>
      <c r="JY389" s="39">
        <v>88380</v>
      </c>
      <c r="JZ389" s="39">
        <v>9240</v>
      </c>
      <c r="KA389" s="39">
        <v>24310</v>
      </c>
      <c r="KB389" s="39">
        <v>18500</v>
      </c>
      <c r="KC389" s="39">
        <v>14450</v>
      </c>
      <c r="KD389" s="39">
        <v>13210</v>
      </c>
      <c r="KE389" s="39">
        <v>6520</v>
      </c>
      <c r="KF389" s="39">
        <v>2160</v>
      </c>
      <c r="KG389" s="39">
        <v>300</v>
      </c>
      <c r="KH389" s="39">
        <v>70</v>
      </c>
      <c r="KI389" s="39">
        <v>88750</v>
      </c>
      <c r="KJ389" s="39">
        <v>9230</v>
      </c>
      <c r="KK389" s="39">
        <v>24370</v>
      </c>
      <c r="KL389" s="39">
        <v>18590</v>
      </c>
      <c r="KM389" s="39">
        <v>14560</v>
      </c>
      <c r="KN389" s="39">
        <v>13290</v>
      </c>
      <c r="KO389" s="39">
        <v>6570</v>
      </c>
      <c r="KP389" s="39">
        <v>2180</v>
      </c>
      <c r="KQ389" s="39">
        <v>310</v>
      </c>
      <c r="KR389" s="39">
        <v>70</v>
      </c>
      <c r="KS389" s="39">
        <v>89170</v>
      </c>
      <c r="KT389" s="39">
        <v>9240</v>
      </c>
      <c r="KU389" s="39">
        <v>24460</v>
      </c>
      <c r="KV389" s="39">
        <v>18760</v>
      </c>
      <c r="KW389" s="39">
        <v>14610</v>
      </c>
      <c r="KX389" s="39">
        <v>13340</v>
      </c>
      <c r="KY389" s="39">
        <v>6640</v>
      </c>
      <c r="KZ389" s="39">
        <v>2210</v>
      </c>
      <c r="LA389" s="39">
        <v>310</v>
      </c>
      <c r="LB389" s="39">
        <v>70</v>
      </c>
      <c r="LC389" s="39">
        <v>89620</v>
      </c>
      <c r="LD389" t="str">
        <f>INDEX(Lookup!$F$2:$F$375, MATCH(D389,Lookup!$A$2:$A$375,0))</f>
        <v>:</v>
      </c>
    </row>
    <row r="390" spans="2:316" ht="15" customHeight="1" x14ac:dyDescent="0.25">
      <c r="B390" s="1" t="s">
        <v>342</v>
      </c>
      <c r="C390" s="42">
        <v>6855</v>
      </c>
      <c r="D390" s="42" t="s">
        <v>1107</v>
      </c>
      <c r="E390" s="37" t="s">
        <v>1108</v>
      </c>
      <c r="F390" s="38">
        <v>19400</v>
      </c>
      <c r="G390" s="38">
        <v>23560</v>
      </c>
      <c r="H390" s="38">
        <v>18620</v>
      </c>
      <c r="I390" s="38">
        <v>13970</v>
      </c>
      <c r="J390" s="38">
        <v>11380</v>
      </c>
      <c r="K390" s="38">
        <v>4610</v>
      </c>
      <c r="L390" s="38">
        <v>3190</v>
      </c>
      <c r="M390" s="38">
        <v>320</v>
      </c>
      <c r="N390" s="38" t="s">
        <v>334</v>
      </c>
      <c r="O390" s="39">
        <v>95060</v>
      </c>
      <c r="P390" s="39">
        <v>19530</v>
      </c>
      <c r="Q390" s="39">
        <v>23690</v>
      </c>
      <c r="R390" s="39">
        <v>19040</v>
      </c>
      <c r="S390" s="39">
        <v>14050</v>
      </c>
      <c r="T390" s="39">
        <v>11360</v>
      </c>
      <c r="U390" s="39">
        <v>4560</v>
      </c>
      <c r="V390" s="39">
        <v>3100</v>
      </c>
      <c r="W390" s="39">
        <v>310</v>
      </c>
      <c r="X390" s="39" t="s">
        <v>334</v>
      </c>
      <c r="Y390" s="39">
        <v>95640</v>
      </c>
      <c r="Z390" s="39">
        <v>19860</v>
      </c>
      <c r="AA390" s="39">
        <v>24070</v>
      </c>
      <c r="AB390" s="39">
        <v>19140</v>
      </c>
      <c r="AC390" s="39">
        <v>14190</v>
      </c>
      <c r="AD390" s="39">
        <v>11540</v>
      </c>
      <c r="AE390" s="39">
        <v>4480</v>
      </c>
      <c r="AF390" s="39">
        <v>2810</v>
      </c>
      <c r="AG390" s="39">
        <v>300</v>
      </c>
      <c r="AH390" s="39" t="s">
        <v>334</v>
      </c>
      <c r="AI390" s="39">
        <v>96380</v>
      </c>
      <c r="AJ390" s="39">
        <v>20010</v>
      </c>
      <c r="AK390" s="39">
        <v>24460</v>
      </c>
      <c r="AL390" s="39">
        <v>19480</v>
      </c>
      <c r="AM390" s="39">
        <v>14360</v>
      </c>
      <c r="AN390" s="39">
        <v>11600</v>
      </c>
      <c r="AO390" s="39">
        <v>4520</v>
      </c>
      <c r="AP390" s="39">
        <v>2810</v>
      </c>
      <c r="AQ390" s="39">
        <v>300</v>
      </c>
      <c r="AR390" s="39" t="s">
        <v>334</v>
      </c>
      <c r="AS390" s="39">
        <v>97540</v>
      </c>
      <c r="AT390" s="39">
        <v>20220</v>
      </c>
      <c r="AU390" s="39">
        <v>24580</v>
      </c>
      <c r="AV390" s="39">
        <v>19580</v>
      </c>
      <c r="AW390" s="39">
        <v>14450</v>
      </c>
      <c r="AX390" s="39">
        <v>11690</v>
      </c>
      <c r="AY390" s="39">
        <v>4560</v>
      </c>
      <c r="AZ390" s="39">
        <v>2820</v>
      </c>
      <c r="BA390" s="39">
        <v>300</v>
      </c>
      <c r="BB390" s="39" t="s">
        <v>334</v>
      </c>
      <c r="BC390" s="39">
        <v>98210</v>
      </c>
      <c r="BD390" s="39">
        <v>20270</v>
      </c>
      <c r="BE390" s="39">
        <v>24850</v>
      </c>
      <c r="BF390" s="39">
        <v>19810</v>
      </c>
      <c r="BG390" s="39">
        <v>14550</v>
      </c>
      <c r="BH390" s="39">
        <v>11830</v>
      </c>
      <c r="BI390" s="39">
        <v>4640</v>
      </c>
      <c r="BJ390" s="39">
        <v>2870</v>
      </c>
      <c r="BK390" s="39">
        <v>300</v>
      </c>
      <c r="BL390" s="39" t="s">
        <v>334</v>
      </c>
      <c r="BM390" s="39">
        <v>99120</v>
      </c>
      <c r="BN390" s="39">
        <v>20420</v>
      </c>
      <c r="BO390" s="39">
        <v>25020</v>
      </c>
      <c r="BP390" s="39">
        <v>19970</v>
      </c>
      <c r="BQ390" s="39">
        <v>14740</v>
      </c>
      <c r="BR390" s="39">
        <v>11940</v>
      </c>
      <c r="BS390" s="39">
        <v>4730</v>
      </c>
      <c r="BT390" s="39">
        <v>2870</v>
      </c>
      <c r="BU390" s="39">
        <v>290</v>
      </c>
      <c r="BV390" s="39" t="s">
        <v>334</v>
      </c>
      <c r="BW390" s="39">
        <v>99990</v>
      </c>
      <c r="BX390" s="39">
        <v>20530</v>
      </c>
      <c r="BY390" s="39">
        <v>25140</v>
      </c>
      <c r="BZ390" s="39">
        <v>20090</v>
      </c>
      <c r="CA390" s="39">
        <v>14850</v>
      </c>
      <c r="CB390" s="39">
        <v>12110</v>
      </c>
      <c r="CC390" s="39">
        <v>4830</v>
      </c>
      <c r="CD390" s="39">
        <v>2890</v>
      </c>
      <c r="CE390" s="39">
        <v>300</v>
      </c>
      <c r="CF390" s="39" t="s">
        <v>334</v>
      </c>
      <c r="CG390" s="39">
        <v>100740</v>
      </c>
      <c r="CH390" s="39">
        <v>20460</v>
      </c>
      <c r="CI390" s="39">
        <v>25200</v>
      </c>
      <c r="CJ390" s="39">
        <v>20140</v>
      </c>
      <c r="CK390" s="39">
        <v>14900</v>
      </c>
      <c r="CL390" s="39">
        <v>12300</v>
      </c>
      <c r="CM390" s="39">
        <v>4900</v>
      </c>
      <c r="CN390" s="39">
        <v>2920</v>
      </c>
      <c r="CO390" s="39">
        <v>300</v>
      </c>
      <c r="CP390" s="39" t="s">
        <v>334</v>
      </c>
      <c r="CQ390" s="39">
        <v>101120</v>
      </c>
      <c r="CR390" s="39">
        <v>20460</v>
      </c>
      <c r="CS390" s="39">
        <v>25270</v>
      </c>
      <c r="CT390" s="39">
        <v>20250</v>
      </c>
      <c r="CU390" s="39">
        <v>15020</v>
      </c>
      <c r="CV390" s="39">
        <v>12490</v>
      </c>
      <c r="CW390" s="39">
        <v>5070</v>
      </c>
      <c r="CX390" s="39">
        <v>3000</v>
      </c>
      <c r="CY390" s="39">
        <v>300</v>
      </c>
      <c r="CZ390" s="39" t="s">
        <v>334</v>
      </c>
      <c r="DA390" s="39">
        <v>101870</v>
      </c>
      <c r="DB390" s="39">
        <v>20410</v>
      </c>
      <c r="DC390" s="39">
        <v>25310</v>
      </c>
      <c r="DD390" s="39">
        <v>20330</v>
      </c>
      <c r="DE390" s="39">
        <v>15120</v>
      </c>
      <c r="DF390" s="39">
        <v>12670</v>
      </c>
      <c r="DG390" s="39">
        <v>5260</v>
      </c>
      <c r="DH390" s="39">
        <v>3050</v>
      </c>
      <c r="DI390" s="39">
        <v>300</v>
      </c>
      <c r="DJ390" s="39" t="s">
        <v>334</v>
      </c>
      <c r="DK390" s="39">
        <v>102440</v>
      </c>
      <c r="DL390" s="39">
        <v>20490</v>
      </c>
      <c r="DM390" s="39">
        <v>25370</v>
      </c>
      <c r="DN390" s="39">
        <v>20400</v>
      </c>
      <c r="DO390" s="39">
        <v>15270</v>
      </c>
      <c r="DP390" s="39">
        <v>12750</v>
      </c>
      <c r="DQ390" s="39">
        <v>5360</v>
      </c>
      <c r="DR390" s="39">
        <v>3090</v>
      </c>
      <c r="DS390" s="39">
        <v>310</v>
      </c>
      <c r="DT390" s="39" t="s">
        <v>334</v>
      </c>
      <c r="DU390" s="39">
        <v>103040</v>
      </c>
      <c r="DV390" s="39">
        <v>20180</v>
      </c>
      <c r="DW390" s="39">
        <v>25450</v>
      </c>
      <c r="DX390" s="39">
        <v>20480</v>
      </c>
      <c r="DY390" s="39">
        <v>15410</v>
      </c>
      <c r="DZ390" s="39">
        <v>12940</v>
      </c>
      <c r="EA390" s="39">
        <v>5470</v>
      </c>
      <c r="EB390" s="39">
        <v>3170</v>
      </c>
      <c r="EC390" s="39">
        <v>320</v>
      </c>
      <c r="ED390" s="39" t="s">
        <v>334</v>
      </c>
      <c r="EE390" s="39">
        <v>103430</v>
      </c>
      <c r="EF390" s="39">
        <v>16180</v>
      </c>
      <c r="EG390" s="39">
        <v>27270</v>
      </c>
      <c r="EH390" s="39">
        <v>22190</v>
      </c>
      <c r="EI390" s="39">
        <v>14730</v>
      </c>
      <c r="EJ390" s="39">
        <v>11380</v>
      </c>
      <c r="EK390" s="39">
        <v>7330</v>
      </c>
      <c r="EL390" s="39">
        <v>3500</v>
      </c>
      <c r="EM390" s="39">
        <v>1020</v>
      </c>
      <c r="EN390" s="39">
        <v>450</v>
      </c>
      <c r="EO390" s="39">
        <v>104040</v>
      </c>
      <c r="EP390" s="39">
        <v>16490</v>
      </c>
      <c r="EQ390" s="39">
        <v>27210</v>
      </c>
      <c r="ER390" s="39">
        <v>22430</v>
      </c>
      <c r="ES390" s="39">
        <v>14900</v>
      </c>
      <c r="ET390" s="39">
        <v>11640</v>
      </c>
      <c r="EU390" s="39">
        <v>7390</v>
      </c>
      <c r="EV390" s="39">
        <v>3480</v>
      </c>
      <c r="EW390" s="39">
        <v>1010</v>
      </c>
      <c r="EX390" s="39">
        <v>450</v>
      </c>
      <c r="EY390" s="39">
        <v>105000</v>
      </c>
      <c r="EZ390" s="39">
        <v>16540</v>
      </c>
      <c r="FA390" s="39">
        <v>27380</v>
      </c>
      <c r="FB390" s="39">
        <v>22710</v>
      </c>
      <c r="FC390" s="39">
        <v>15060</v>
      </c>
      <c r="FD390" s="39">
        <v>11890</v>
      </c>
      <c r="FE390" s="39">
        <v>7500</v>
      </c>
      <c r="FF390" s="39">
        <v>3520</v>
      </c>
      <c r="FG390" s="39">
        <v>1040</v>
      </c>
      <c r="FH390" s="39">
        <v>460</v>
      </c>
      <c r="FI390" s="39">
        <v>106110</v>
      </c>
      <c r="FJ390" s="39">
        <v>16500</v>
      </c>
      <c r="FK390" s="39">
        <v>27490</v>
      </c>
      <c r="FL390" s="39">
        <v>22930</v>
      </c>
      <c r="FM390" s="39">
        <v>15270</v>
      </c>
      <c r="FN390" s="39">
        <v>12060</v>
      </c>
      <c r="FO390" s="39">
        <v>7570</v>
      </c>
      <c r="FP390" s="39">
        <v>3560</v>
      </c>
      <c r="FQ390" s="39">
        <v>1050</v>
      </c>
      <c r="FR390" s="39">
        <v>460</v>
      </c>
      <c r="FS390" s="39">
        <v>106900</v>
      </c>
      <c r="FT390" s="39">
        <v>16510</v>
      </c>
      <c r="FU390" s="39">
        <v>27590</v>
      </c>
      <c r="FV390" s="39">
        <v>23140</v>
      </c>
      <c r="FW390" s="39">
        <v>15560</v>
      </c>
      <c r="FX390" s="39">
        <v>12260</v>
      </c>
      <c r="FY390" s="39">
        <v>7690</v>
      </c>
      <c r="FZ390" s="39">
        <v>3610</v>
      </c>
      <c r="GA390" s="39">
        <v>1070</v>
      </c>
      <c r="GB390" s="39">
        <v>470</v>
      </c>
      <c r="GC390" s="39">
        <v>107910</v>
      </c>
      <c r="GD390" s="39">
        <v>16560</v>
      </c>
      <c r="GE390" s="39">
        <v>27660</v>
      </c>
      <c r="GF390" s="39">
        <v>23330</v>
      </c>
      <c r="GG390" s="39">
        <v>15770</v>
      </c>
      <c r="GH390" s="39">
        <v>12400</v>
      </c>
      <c r="GI390" s="39">
        <v>7750</v>
      </c>
      <c r="GJ390" s="39">
        <v>3670</v>
      </c>
      <c r="GK390" s="39">
        <v>1070</v>
      </c>
      <c r="GL390" s="39">
        <v>480</v>
      </c>
      <c r="GM390" s="39">
        <v>108690</v>
      </c>
      <c r="GN390" s="39">
        <v>16600</v>
      </c>
      <c r="GO390" s="39">
        <v>27780</v>
      </c>
      <c r="GP390" s="39">
        <v>23520</v>
      </c>
      <c r="GQ390" s="39">
        <v>16030</v>
      </c>
      <c r="GR390" s="39">
        <v>12520</v>
      </c>
      <c r="GS390" s="39">
        <v>7790</v>
      </c>
      <c r="GT390" s="39">
        <v>3700</v>
      </c>
      <c r="GU390" s="39">
        <v>1080</v>
      </c>
      <c r="GV390" s="39">
        <v>490</v>
      </c>
      <c r="GW390" s="39">
        <v>109490</v>
      </c>
      <c r="GX390" s="39">
        <v>16650</v>
      </c>
      <c r="GY390" s="39">
        <v>27860</v>
      </c>
      <c r="GZ390" s="39">
        <v>23700</v>
      </c>
      <c r="HA390" s="39">
        <v>16150</v>
      </c>
      <c r="HB390" s="39">
        <v>12550</v>
      </c>
      <c r="HC390" s="39">
        <v>7840</v>
      </c>
      <c r="HD390" s="39">
        <v>3710</v>
      </c>
      <c r="HE390" s="39">
        <v>1100</v>
      </c>
      <c r="HF390" s="39">
        <v>490</v>
      </c>
      <c r="HG390" s="39">
        <v>110050</v>
      </c>
      <c r="HH390" s="39">
        <v>16770</v>
      </c>
      <c r="HI390" s="39">
        <v>27970</v>
      </c>
      <c r="HJ390" s="39">
        <v>23770</v>
      </c>
      <c r="HK390" s="39">
        <v>16210</v>
      </c>
      <c r="HL390" s="39">
        <v>12620</v>
      </c>
      <c r="HM390" s="39">
        <v>7900</v>
      </c>
      <c r="HN390" s="39">
        <v>3740</v>
      </c>
      <c r="HO390" s="39">
        <v>1110</v>
      </c>
      <c r="HP390" s="39">
        <v>510</v>
      </c>
      <c r="HQ390" s="39">
        <v>110590</v>
      </c>
      <c r="HR390" s="39">
        <v>16850</v>
      </c>
      <c r="HS390" s="39">
        <v>27990</v>
      </c>
      <c r="HT390" s="39">
        <v>23860</v>
      </c>
      <c r="HU390" s="39">
        <v>16410</v>
      </c>
      <c r="HV390" s="39">
        <v>12660</v>
      </c>
      <c r="HW390" s="39">
        <v>7940</v>
      </c>
      <c r="HX390" s="39">
        <v>3760</v>
      </c>
      <c r="HY390" s="39">
        <v>1120</v>
      </c>
      <c r="HZ390" s="39">
        <v>500</v>
      </c>
      <c r="IA390" s="39">
        <v>111090</v>
      </c>
      <c r="IB390" s="39">
        <v>16920</v>
      </c>
      <c r="IC390" s="39">
        <v>28100</v>
      </c>
      <c r="ID390" s="39">
        <v>23950</v>
      </c>
      <c r="IE390" s="39">
        <v>16510</v>
      </c>
      <c r="IF390" s="39">
        <v>12760</v>
      </c>
      <c r="IG390" s="39">
        <v>7960</v>
      </c>
      <c r="IH390" s="39">
        <v>3780</v>
      </c>
      <c r="II390" s="39">
        <v>1140</v>
      </c>
      <c r="IJ390" s="39">
        <v>510</v>
      </c>
      <c r="IK390" s="39">
        <v>111640</v>
      </c>
      <c r="IL390" s="39">
        <v>17000</v>
      </c>
      <c r="IM390" s="39">
        <v>28140</v>
      </c>
      <c r="IN390" s="39">
        <v>24100</v>
      </c>
      <c r="IO390" s="39">
        <v>16590</v>
      </c>
      <c r="IP390" s="39">
        <v>12790</v>
      </c>
      <c r="IQ390" s="39">
        <v>7960</v>
      </c>
      <c r="IR390" s="39">
        <v>3790</v>
      </c>
      <c r="IS390" s="39">
        <v>1160</v>
      </c>
      <c r="IT390" s="39">
        <v>520</v>
      </c>
      <c r="IU390" s="39">
        <v>112040</v>
      </c>
      <c r="IV390" s="39">
        <v>17030</v>
      </c>
      <c r="IW390" s="39">
        <v>28210</v>
      </c>
      <c r="IX390" s="39">
        <v>24290</v>
      </c>
      <c r="IY390" s="39">
        <v>16780</v>
      </c>
      <c r="IZ390" s="39">
        <v>12860</v>
      </c>
      <c r="JA390" s="39">
        <v>7970</v>
      </c>
      <c r="JB390" s="39">
        <v>3800</v>
      </c>
      <c r="JC390" s="39">
        <v>1160</v>
      </c>
      <c r="JD390" s="39">
        <v>530</v>
      </c>
      <c r="JE390" s="39">
        <v>112630</v>
      </c>
      <c r="JF390" s="39">
        <v>17040</v>
      </c>
      <c r="JG390" s="39">
        <v>28250</v>
      </c>
      <c r="JH390" s="39">
        <v>24410</v>
      </c>
      <c r="JI390" s="39">
        <v>16910</v>
      </c>
      <c r="JJ390" s="39">
        <v>12910</v>
      </c>
      <c r="JK390" s="39">
        <v>8030</v>
      </c>
      <c r="JL390" s="39">
        <v>3810</v>
      </c>
      <c r="JM390" s="39">
        <v>1170</v>
      </c>
      <c r="JN390" s="39">
        <v>530</v>
      </c>
      <c r="JO390" s="39">
        <v>113050</v>
      </c>
      <c r="JP390" s="39">
        <v>17160</v>
      </c>
      <c r="JQ390" s="39">
        <v>28410</v>
      </c>
      <c r="JR390" s="39">
        <v>24500</v>
      </c>
      <c r="JS390" s="39">
        <v>17040</v>
      </c>
      <c r="JT390" s="39">
        <v>12990</v>
      </c>
      <c r="JU390" s="39">
        <v>8080</v>
      </c>
      <c r="JV390" s="39">
        <v>3830</v>
      </c>
      <c r="JW390" s="39">
        <v>1170</v>
      </c>
      <c r="JX390" s="39">
        <v>540</v>
      </c>
      <c r="JY390" s="39">
        <v>113700</v>
      </c>
      <c r="JZ390" s="39">
        <v>17180</v>
      </c>
      <c r="KA390" s="39">
        <v>28420</v>
      </c>
      <c r="KB390" s="39">
        <v>24610</v>
      </c>
      <c r="KC390" s="39">
        <v>17080</v>
      </c>
      <c r="KD390" s="39">
        <v>13020</v>
      </c>
      <c r="KE390" s="39">
        <v>8100</v>
      </c>
      <c r="KF390" s="39">
        <v>3850</v>
      </c>
      <c r="KG390" s="39">
        <v>1170</v>
      </c>
      <c r="KH390" s="39">
        <v>540</v>
      </c>
      <c r="KI390" s="39">
        <v>113970</v>
      </c>
      <c r="KJ390" s="39">
        <v>17240</v>
      </c>
      <c r="KK390" s="39">
        <v>28500</v>
      </c>
      <c r="KL390" s="39">
        <v>24730</v>
      </c>
      <c r="KM390" s="39">
        <v>17100</v>
      </c>
      <c r="KN390" s="39">
        <v>13060</v>
      </c>
      <c r="KO390" s="39">
        <v>8110</v>
      </c>
      <c r="KP390" s="39">
        <v>3870</v>
      </c>
      <c r="KQ390" s="39">
        <v>1180</v>
      </c>
      <c r="KR390" s="39">
        <v>540</v>
      </c>
      <c r="KS390" s="39">
        <v>114300</v>
      </c>
      <c r="KT390" s="39">
        <v>17610</v>
      </c>
      <c r="KU390" s="39">
        <v>28550</v>
      </c>
      <c r="KV390" s="39">
        <v>24810</v>
      </c>
      <c r="KW390" s="39">
        <v>17180</v>
      </c>
      <c r="KX390" s="39">
        <v>13080</v>
      </c>
      <c r="KY390" s="39">
        <v>8130</v>
      </c>
      <c r="KZ390" s="39">
        <v>3860</v>
      </c>
      <c r="LA390" s="39">
        <v>1190</v>
      </c>
      <c r="LB390" s="39">
        <v>540</v>
      </c>
      <c r="LC390" s="39">
        <v>114940</v>
      </c>
      <c r="LD390" t="str">
        <f>INDEX(Lookup!$F$2:$F$375, MATCH(D390,Lookup!$A$2:$A$375,0))</f>
        <v>:</v>
      </c>
    </row>
    <row r="391" spans="2:316" ht="15" customHeight="1" x14ac:dyDescent="0.25">
      <c r="B391" s="1" t="s">
        <v>342</v>
      </c>
      <c r="C391" s="42">
        <v>6930</v>
      </c>
      <c r="D391" s="42" t="s">
        <v>1109</v>
      </c>
      <c r="E391" s="37" t="s">
        <v>1110</v>
      </c>
      <c r="F391" s="38">
        <v>12970</v>
      </c>
      <c r="G391" s="38">
        <v>22890</v>
      </c>
      <c r="H391" s="38">
        <v>11320</v>
      </c>
      <c r="I391" s="38">
        <v>6380</v>
      </c>
      <c r="J391" s="38">
        <v>3150</v>
      </c>
      <c r="K391" s="38">
        <v>760</v>
      </c>
      <c r="L391" s="38">
        <v>250</v>
      </c>
      <c r="M391" s="38">
        <v>30</v>
      </c>
      <c r="N391" s="38" t="s">
        <v>334</v>
      </c>
      <c r="O391" s="39">
        <v>57750</v>
      </c>
      <c r="P391" s="39">
        <v>13120</v>
      </c>
      <c r="Q391" s="39">
        <v>22940</v>
      </c>
      <c r="R391" s="39">
        <v>11340</v>
      </c>
      <c r="S391" s="39">
        <v>6400</v>
      </c>
      <c r="T391" s="39">
        <v>3160</v>
      </c>
      <c r="U391" s="39">
        <v>750</v>
      </c>
      <c r="V391" s="39">
        <v>250</v>
      </c>
      <c r="W391" s="39">
        <v>30</v>
      </c>
      <c r="X391" s="39" t="s">
        <v>334</v>
      </c>
      <c r="Y391" s="39">
        <v>57980</v>
      </c>
      <c r="Z391" s="39">
        <v>13360</v>
      </c>
      <c r="AA391" s="39">
        <v>23160</v>
      </c>
      <c r="AB391" s="39">
        <v>11330</v>
      </c>
      <c r="AC391" s="39">
        <v>6430</v>
      </c>
      <c r="AD391" s="39">
        <v>3120</v>
      </c>
      <c r="AE391" s="39">
        <v>710</v>
      </c>
      <c r="AF391" s="39">
        <v>250</v>
      </c>
      <c r="AG391" s="39">
        <v>30</v>
      </c>
      <c r="AH391" s="39" t="s">
        <v>334</v>
      </c>
      <c r="AI391" s="39">
        <v>58380</v>
      </c>
      <c r="AJ391" s="39">
        <v>13450</v>
      </c>
      <c r="AK391" s="39">
        <v>23260</v>
      </c>
      <c r="AL391" s="39">
        <v>11430</v>
      </c>
      <c r="AM391" s="39">
        <v>6490</v>
      </c>
      <c r="AN391" s="39">
        <v>3180</v>
      </c>
      <c r="AO391" s="39">
        <v>750</v>
      </c>
      <c r="AP391" s="39">
        <v>260</v>
      </c>
      <c r="AQ391" s="39">
        <v>30</v>
      </c>
      <c r="AR391" s="39" t="s">
        <v>334</v>
      </c>
      <c r="AS391" s="39">
        <v>58830</v>
      </c>
      <c r="AT391" s="39">
        <v>13540</v>
      </c>
      <c r="AU391" s="39">
        <v>23350</v>
      </c>
      <c r="AV391" s="39">
        <v>11470</v>
      </c>
      <c r="AW391" s="39">
        <v>6550</v>
      </c>
      <c r="AX391" s="39">
        <v>3220</v>
      </c>
      <c r="AY391" s="39">
        <v>780</v>
      </c>
      <c r="AZ391" s="39">
        <v>270</v>
      </c>
      <c r="BA391" s="39">
        <v>30</v>
      </c>
      <c r="BB391" s="39" t="s">
        <v>334</v>
      </c>
      <c r="BC391" s="39">
        <v>59190</v>
      </c>
      <c r="BD391" s="39">
        <v>13650</v>
      </c>
      <c r="BE391" s="39">
        <v>23420</v>
      </c>
      <c r="BF391" s="39">
        <v>11470</v>
      </c>
      <c r="BG391" s="39">
        <v>6650</v>
      </c>
      <c r="BH391" s="39">
        <v>3270</v>
      </c>
      <c r="BI391" s="39">
        <v>820</v>
      </c>
      <c r="BJ391" s="39">
        <v>280</v>
      </c>
      <c r="BK391" s="39">
        <v>30</v>
      </c>
      <c r="BL391" s="39" t="s">
        <v>334</v>
      </c>
      <c r="BM391" s="39">
        <v>59580</v>
      </c>
      <c r="BN391" s="39">
        <v>13810</v>
      </c>
      <c r="BO391" s="39">
        <v>23520</v>
      </c>
      <c r="BP391" s="39">
        <v>11580</v>
      </c>
      <c r="BQ391" s="39">
        <v>6690</v>
      </c>
      <c r="BR391" s="39">
        <v>3290</v>
      </c>
      <c r="BS391" s="39">
        <v>850</v>
      </c>
      <c r="BT391" s="39">
        <v>290</v>
      </c>
      <c r="BU391" s="39">
        <v>30</v>
      </c>
      <c r="BV391" s="39" t="s">
        <v>334</v>
      </c>
      <c r="BW391" s="39">
        <v>60030</v>
      </c>
      <c r="BX391" s="39">
        <v>13860</v>
      </c>
      <c r="BY391" s="39">
        <v>23540</v>
      </c>
      <c r="BZ391" s="39">
        <v>11620</v>
      </c>
      <c r="CA391" s="39">
        <v>6700</v>
      </c>
      <c r="CB391" s="39">
        <v>3430</v>
      </c>
      <c r="CC391" s="39">
        <v>900</v>
      </c>
      <c r="CD391" s="39">
        <v>290</v>
      </c>
      <c r="CE391" s="39">
        <v>30</v>
      </c>
      <c r="CF391" s="39" t="s">
        <v>334</v>
      </c>
      <c r="CG391" s="39">
        <v>60360</v>
      </c>
      <c r="CH391" s="39">
        <v>14100</v>
      </c>
      <c r="CI391" s="39">
        <v>23430</v>
      </c>
      <c r="CJ391" s="39">
        <v>11650</v>
      </c>
      <c r="CK391" s="39">
        <v>6780</v>
      </c>
      <c r="CL391" s="39">
        <v>3500</v>
      </c>
      <c r="CM391" s="39">
        <v>1010</v>
      </c>
      <c r="CN391" s="39">
        <v>300</v>
      </c>
      <c r="CO391" s="39">
        <v>30</v>
      </c>
      <c r="CP391" s="39" t="s">
        <v>334</v>
      </c>
      <c r="CQ391" s="39">
        <v>60780</v>
      </c>
      <c r="CR391" s="39">
        <v>14210</v>
      </c>
      <c r="CS391" s="39">
        <v>23410</v>
      </c>
      <c r="CT391" s="39">
        <v>11710</v>
      </c>
      <c r="CU391" s="39">
        <v>6850</v>
      </c>
      <c r="CV391" s="39">
        <v>3650</v>
      </c>
      <c r="CW391" s="39">
        <v>1110</v>
      </c>
      <c r="CX391" s="39">
        <v>330</v>
      </c>
      <c r="CY391" s="39">
        <v>30</v>
      </c>
      <c r="CZ391" s="39" t="s">
        <v>334</v>
      </c>
      <c r="DA391" s="39">
        <v>61290</v>
      </c>
      <c r="DB391" s="39">
        <v>14440</v>
      </c>
      <c r="DC391" s="39">
        <v>23220</v>
      </c>
      <c r="DD391" s="39">
        <v>11670</v>
      </c>
      <c r="DE391" s="39">
        <v>6890</v>
      </c>
      <c r="DF391" s="39">
        <v>3750</v>
      </c>
      <c r="DG391" s="39">
        <v>1180</v>
      </c>
      <c r="DH391" s="39">
        <v>360</v>
      </c>
      <c r="DI391" s="39">
        <v>30</v>
      </c>
      <c r="DJ391" s="39" t="s">
        <v>334</v>
      </c>
      <c r="DK391" s="39">
        <v>61550</v>
      </c>
      <c r="DL391" s="39">
        <v>14440</v>
      </c>
      <c r="DM391" s="39">
        <v>23230</v>
      </c>
      <c r="DN391" s="39">
        <v>11650</v>
      </c>
      <c r="DO391" s="39">
        <v>6940</v>
      </c>
      <c r="DP391" s="39">
        <v>3950</v>
      </c>
      <c r="DQ391" s="39">
        <v>1180</v>
      </c>
      <c r="DR391" s="39">
        <v>370</v>
      </c>
      <c r="DS391" s="39">
        <v>30</v>
      </c>
      <c r="DT391" s="39" t="s">
        <v>334</v>
      </c>
      <c r="DU391" s="39">
        <v>61790</v>
      </c>
      <c r="DV391" s="39">
        <v>14530</v>
      </c>
      <c r="DW391" s="39">
        <v>23200</v>
      </c>
      <c r="DX391" s="39">
        <v>11640</v>
      </c>
      <c r="DY391" s="39">
        <v>7020</v>
      </c>
      <c r="DZ391" s="39">
        <v>4060</v>
      </c>
      <c r="EA391" s="39">
        <v>1240</v>
      </c>
      <c r="EB391" s="39">
        <v>380</v>
      </c>
      <c r="EC391" s="39">
        <v>30</v>
      </c>
      <c r="ED391" s="39" t="s">
        <v>334</v>
      </c>
      <c r="EE391" s="39">
        <v>62100</v>
      </c>
      <c r="EF391" s="39">
        <v>12350</v>
      </c>
      <c r="EG391" s="39">
        <v>26970</v>
      </c>
      <c r="EH391" s="39">
        <v>10920</v>
      </c>
      <c r="EI391" s="39">
        <v>6590</v>
      </c>
      <c r="EJ391" s="39">
        <v>3680</v>
      </c>
      <c r="EK391" s="39">
        <v>1270</v>
      </c>
      <c r="EL391" s="39">
        <v>450</v>
      </c>
      <c r="EM391" s="39">
        <v>100</v>
      </c>
      <c r="EN391" s="39">
        <v>20</v>
      </c>
      <c r="EO391" s="39">
        <v>62350</v>
      </c>
      <c r="EP391" s="39">
        <v>12890</v>
      </c>
      <c r="EQ391" s="39">
        <v>26870</v>
      </c>
      <c r="ER391" s="39">
        <v>10790</v>
      </c>
      <c r="ES391" s="39">
        <v>6640</v>
      </c>
      <c r="ET391" s="39">
        <v>3750</v>
      </c>
      <c r="EU391" s="39">
        <v>1270</v>
      </c>
      <c r="EV391" s="39">
        <v>450</v>
      </c>
      <c r="EW391" s="39">
        <v>100</v>
      </c>
      <c r="EX391" s="39">
        <v>20</v>
      </c>
      <c r="EY391" s="39">
        <v>62780</v>
      </c>
      <c r="EZ391" s="39">
        <v>13100</v>
      </c>
      <c r="FA391" s="39">
        <v>26810</v>
      </c>
      <c r="FB391" s="39">
        <v>10850</v>
      </c>
      <c r="FC391" s="39">
        <v>6700</v>
      </c>
      <c r="FD391" s="39">
        <v>3820</v>
      </c>
      <c r="FE391" s="39">
        <v>1270</v>
      </c>
      <c r="FF391" s="39">
        <v>460</v>
      </c>
      <c r="FG391" s="39">
        <v>100</v>
      </c>
      <c r="FH391" s="39">
        <v>20</v>
      </c>
      <c r="FI391" s="39">
        <v>63120</v>
      </c>
      <c r="FJ391" s="39">
        <v>13210</v>
      </c>
      <c r="FK391" s="39">
        <v>26830</v>
      </c>
      <c r="FL391" s="39">
        <v>10880</v>
      </c>
      <c r="FM391" s="39">
        <v>6740</v>
      </c>
      <c r="FN391" s="39">
        <v>3860</v>
      </c>
      <c r="FO391" s="39">
        <v>1280</v>
      </c>
      <c r="FP391" s="39">
        <v>460</v>
      </c>
      <c r="FQ391" s="39">
        <v>100</v>
      </c>
      <c r="FR391" s="39">
        <v>20</v>
      </c>
      <c r="FS391" s="39">
        <v>63380</v>
      </c>
      <c r="FT391" s="39">
        <v>13260</v>
      </c>
      <c r="FU391" s="39">
        <v>26920</v>
      </c>
      <c r="FV391" s="39">
        <v>10960</v>
      </c>
      <c r="FW391" s="39">
        <v>6800</v>
      </c>
      <c r="FX391" s="39">
        <v>3940</v>
      </c>
      <c r="FY391" s="39">
        <v>1290</v>
      </c>
      <c r="FZ391" s="39">
        <v>480</v>
      </c>
      <c r="GA391" s="39">
        <v>100</v>
      </c>
      <c r="GB391" s="39">
        <v>20</v>
      </c>
      <c r="GC391" s="39">
        <v>63770</v>
      </c>
      <c r="GD391" s="39">
        <v>13290</v>
      </c>
      <c r="GE391" s="39">
        <v>27010</v>
      </c>
      <c r="GF391" s="39">
        <v>11050</v>
      </c>
      <c r="GG391" s="39">
        <v>6860</v>
      </c>
      <c r="GH391" s="39">
        <v>3980</v>
      </c>
      <c r="GI391" s="39">
        <v>1310</v>
      </c>
      <c r="GJ391" s="39">
        <v>480</v>
      </c>
      <c r="GK391" s="39">
        <v>100</v>
      </c>
      <c r="GL391" s="39">
        <v>20</v>
      </c>
      <c r="GM391" s="39">
        <v>64100</v>
      </c>
      <c r="GN391" s="39">
        <v>13320</v>
      </c>
      <c r="GO391" s="39">
        <v>27060</v>
      </c>
      <c r="GP391" s="39">
        <v>11140</v>
      </c>
      <c r="GQ391" s="39">
        <v>6930</v>
      </c>
      <c r="GR391" s="39">
        <v>4020</v>
      </c>
      <c r="GS391" s="39">
        <v>1310</v>
      </c>
      <c r="GT391" s="39">
        <v>490</v>
      </c>
      <c r="GU391" s="39">
        <v>100</v>
      </c>
      <c r="GV391" s="39">
        <v>20</v>
      </c>
      <c r="GW391" s="39">
        <v>64390</v>
      </c>
      <c r="GX391" s="39">
        <v>13340</v>
      </c>
      <c r="GY391" s="39">
        <v>27150</v>
      </c>
      <c r="GZ391" s="39">
        <v>11200</v>
      </c>
      <c r="HA391" s="39">
        <v>7000</v>
      </c>
      <c r="HB391" s="39">
        <v>4050</v>
      </c>
      <c r="HC391" s="39">
        <v>1310</v>
      </c>
      <c r="HD391" s="39">
        <v>490</v>
      </c>
      <c r="HE391" s="39">
        <v>100</v>
      </c>
      <c r="HF391" s="39">
        <v>20</v>
      </c>
      <c r="HG391" s="39">
        <v>64660</v>
      </c>
      <c r="HH391" s="39">
        <v>13430</v>
      </c>
      <c r="HI391" s="39">
        <v>27200</v>
      </c>
      <c r="HJ391" s="39">
        <v>11260</v>
      </c>
      <c r="HK391" s="39">
        <v>7040</v>
      </c>
      <c r="HL391" s="39">
        <v>4110</v>
      </c>
      <c r="HM391" s="39">
        <v>1340</v>
      </c>
      <c r="HN391" s="39">
        <v>500</v>
      </c>
      <c r="HO391" s="39">
        <v>100</v>
      </c>
      <c r="HP391" s="39">
        <v>20</v>
      </c>
      <c r="HQ391" s="39">
        <v>64990</v>
      </c>
      <c r="HR391" s="39">
        <v>13420</v>
      </c>
      <c r="HS391" s="39">
        <v>27240</v>
      </c>
      <c r="HT391" s="39">
        <v>11380</v>
      </c>
      <c r="HU391" s="39">
        <v>7080</v>
      </c>
      <c r="HV391" s="39">
        <v>4190</v>
      </c>
      <c r="HW391" s="39">
        <v>1360</v>
      </c>
      <c r="HX391" s="39">
        <v>500</v>
      </c>
      <c r="HY391" s="39">
        <v>100</v>
      </c>
      <c r="HZ391" s="39">
        <v>20</v>
      </c>
      <c r="IA391" s="39">
        <v>65270</v>
      </c>
      <c r="IB391" s="39">
        <v>13460</v>
      </c>
      <c r="IC391" s="39">
        <v>27280</v>
      </c>
      <c r="ID391" s="39">
        <v>11450</v>
      </c>
      <c r="IE391" s="39">
        <v>7150</v>
      </c>
      <c r="IF391" s="39">
        <v>4270</v>
      </c>
      <c r="IG391" s="39">
        <v>1370</v>
      </c>
      <c r="IH391" s="39">
        <v>500</v>
      </c>
      <c r="II391" s="39">
        <v>100</v>
      </c>
      <c r="IJ391" s="39">
        <v>20</v>
      </c>
      <c r="IK391" s="39">
        <v>65620</v>
      </c>
      <c r="IL391" s="39">
        <v>13460</v>
      </c>
      <c r="IM391" s="39">
        <v>27300</v>
      </c>
      <c r="IN391" s="39">
        <v>11510</v>
      </c>
      <c r="IO391" s="39">
        <v>7170</v>
      </c>
      <c r="IP391" s="39">
        <v>4330</v>
      </c>
      <c r="IQ391" s="39">
        <v>1380</v>
      </c>
      <c r="IR391" s="39">
        <v>510</v>
      </c>
      <c r="IS391" s="39">
        <v>100</v>
      </c>
      <c r="IT391" s="39">
        <v>20</v>
      </c>
      <c r="IU391" s="39">
        <v>65770</v>
      </c>
      <c r="IV391" s="39">
        <v>13510</v>
      </c>
      <c r="IW391" s="39">
        <v>27320</v>
      </c>
      <c r="IX391" s="39">
        <v>11530</v>
      </c>
      <c r="IY391" s="39">
        <v>7240</v>
      </c>
      <c r="IZ391" s="39">
        <v>4440</v>
      </c>
      <c r="JA391" s="39">
        <v>1500</v>
      </c>
      <c r="JB391" s="39">
        <v>510</v>
      </c>
      <c r="JC391" s="39">
        <v>100</v>
      </c>
      <c r="JD391" s="39">
        <v>20</v>
      </c>
      <c r="JE391" s="39">
        <v>66170</v>
      </c>
      <c r="JF391" s="39">
        <v>13590</v>
      </c>
      <c r="JG391" s="39">
        <v>27340</v>
      </c>
      <c r="JH391" s="39">
        <v>11600</v>
      </c>
      <c r="JI391" s="39">
        <v>7270</v>
      </c>
      <c r="JJ391" s="39">
        <v>4480</v>
      </c>
      <c r="JK391" s="39">
        <v>1490</v>
      </c>
      <c r="JL391" s="39">
        <v>510</v>
      </c>
      <c r="JM391" s="39">
        <v>100</v>
      </c>
      <c r="JN391" s="39">
        <v>20</v>
      </c>
      <c r="JO391" s="39">
        <v>66410</v>
      </c>
      <c r="JP391" s="39">
        <v>13610</v>
      </c>
      <c r="JQ391" s="39">
        <v>27390</v>
      </c>
      <c r="JR391" s="39">
        <v>11650</v>
      </c>
      <c r="JS391" s="39">
        <v>7300</v>
      </c>
      <c r="JT391" s="39">
        <v>4530</v>
      </c>
      <c r="JU391" s="39">
        <v>1530</v>
      </c>
      <c r="JV391" s="39">
        <v>510</v>
      </c>
      <c r="JW391" s="39">
        <v>110</v>
      </c>
      <c r="JX391" s="39">
        <v>20</v>
      </c>
      <c r="JY391" s="39">
        <v>66650</v>
      </c>
      <c r="JZ391" s="39">
        <v>13590</v>
      </c>
      <c r="KA391" s="39">
        <v>27420</v>
      </c>
      <c r="KB391" s="39">
        <v>11690</v>
      </c>
      <c r="KC391" s="39">
        <v>7310</v>
      </c>
      <c r="KD391" s="39">
        <v>4560</v>
      </c>
      <c r="KE391" s="39">
        <v>1530</v>
      </c>
      <c r="KF391" s="39">
        <v>520</v>
      </c>
      <c r="KG391" s="39">
        <v>110</v>
      </c>
      <c r="KH391" s="39">
        <v>30</v>
      </c>
      <c r="KI391" s="39">
        <v>66760</v>
      </c>
      <c r="KJ391" s="39">
        <v>13640</v>
      </c>
      <c r="KK391" s="39">
        <v>27440</v>
      </c>
      <c r="KL391" s="39">
        <v>11710</v>
      </c>
      <c r="KM391" s="39">
        <v>7340</v>
      </c>
      <c r="KN391" s="39">
        <v>4560</v>
      </c>
      <c r="KO391" s="39">
        <v>1530</v>
      </c>
      <c r="KP391" s="39">
        <v>530</v>
      </c>
      <c r="KQ391" s="39">
        <v>110</v>
      </c>
      <c r="KR391" s="39">
        <v>20</v>
      </c>
      <c r="KS391" s="39">
        <v>66880</v>
      </c>
      <c r="KT391" s="39">
        <v>13710</v>
      </c>
      <c r="KU391" s="39">
        <v>27440</v>
      </c>
      <c r="KV391" s="39">
        <v>11710</v>
      </c>
      <c r="KW391" s="39">
        <v>7360</v>
      </c>
      <c r="KX391" s="39">
        <v>4570</v>
      </c>
      <c r="KY391" s="39">
        <v>1530</v>
      </c>
      <c r="KZ391" s="39">
        <v>530</v>
      </c>
      <c r="LA391" s="39">
        <v>110</v>
      </c>
      <c r="LB391" s="39">
        <v>20</v>
      </c>
      <c r="LC391" s="39">
        <v>66990</v>
      </c>
      <c r="LD391" t="str">
        <f>INDEX(Lookup!$F$2:$F$375, MATCH(D391,Lookup!$A$2:$A$375,0))</f>
        <v>:</v>
      </c>
    </row>
    <row r="392" spans="2:316" ht="15" customHeight="1" x14ac:dyDescent="0.25">
      <c r="B392" s="1" t="s">
        <v>342</v>
      </c>
      <c r="C392" s="42">
        <v>6915</v>
      </c>
      <c r="D392" s="42" t="s">
        <v>1111</v>
      </c>
      <c r="E392" s="37" t="s">
        <v>1112</v>
      </c>
      <c r="F392" s="38">
        <v>11130</v>
      </c>
      <c r="G392" s="38">
        <v>13930</v>
      </c>
      <c r="H392" s="38">
        <v>10350</v>
      </c>
      <c r="I392" s="38">
        <v>8070</v>
      </c>
      <c r="J392" s="38">
        <v>5900</v>
      </c>
      <c r="K392" s="38">
        <v>1970</v>
      </c>
      <c r="L392" s="38">
        <v>1130</v>
      </c>
      <c r="M392" s="38">
        <v>120</v>
      </c>
      <c r="N392" s="38" t="s">
        <v>334</v>
      </c>
      <c r="O392" s="39">
        <v>52600</v>
      </c>
      <c r="P392" s="39">
        <v>11390</v>
      </c>
      <c r="Q392" s="39">
        <v>13850</v>
      </c>
      <c r="R392" s="39">
        <v>10520</v>
      </c>
      <c r="S392" s="39">
        <v>8090</v>
      </c>
      <c r="T392" s="39">
        <v>5900</v>
      </c>
      <c r="U392" s="39">
        <v>1970</v>
      </c>
      <c r="V392" s="39">
        <v>1140</v>
      </c>
      <c r="W392" s="39">
        <v>110</v>
      </c>
      <c r="X392" s="39" t="s">
        <v>334</v>
      </c>
      <c r="Y392" s="39">
        <v>52960</v>
      </c>
      <c r="Z392" s="39">
        <v>11560</v>
      </c>
      <c r="AA392" s="39">
        <v>13920</v>
      </c>
      <c r="AB392" s="39">
        <v>10660</v>
      </c>
      <c r="AC392" s="39">
        <v>8200</v>
      </c>
      <c r="AD392" s="39">
        <v>5910</v>
      </c>
      <c r="AE392" s="39">
        <v>2020</v>
      </c>
      <c r="AF392" s="39">
        <v>1090</v>
      </c>
      <c r="AG392" s="39">
        <v>110</v>
      </c>
      <c r="AH392" s="39" t="s">
        <v>334</v>
      </c>
      <c r="AI392" s="39">
        <v>53460</v>
      </c>
      <c r="AJ392" s="39">
        <v>11680</v>
      </c>
      <c r="AK392" s="39">
        <v>13950</v>
      </c>
      <c r="AL392" s="39">
        <v>10840</v>
      </c>
      <c r="AM392" s="39">
        <v>8350</v>
      </c>
      <c r="AN392" s="39">
        <v>5960</v>
      </c>
      <c r="AO392" s="39">
        <v>2040</v>
      </c>
      <c r="AP392" s="39">
        <v>1080</v>
      </c>
      <c r="AQ392" s="39">
        <v>100</v>
      </c>
      <c r="AR392" s="39" t="s">
        <v>334</v>
      </c>
      <c r="AS392" s="39">
        <v>53990</v>
      </c>
      <c r="AT392" s="39">
        <v>11770</v>
      </c>
      <c r="AU392" s="39">
        <v>13980</v>
      </c>
      <c r="AV392" s="39">
        <v>11060</v>
      </c>
      <c r="AW392" s="39">
        <v>8520</v>
      </c>
      <c r="AX392" s="39">
        <v>6000</v>
      </c>
      <c r="AY392" s="39">
        <v>2120</v>
      </c>
      <c r="AZ392" s="39">
        <v>1100</v>
      </c>
      <c r="BA392" s="39">
        <v>100</v>
      </c>
      <c r="BB392" s="39" t="s">
        <v>334</v>
      </c>
      <c r="BC392" s="39">
        <v>54630</v>
      </c>
      <c r="BD392" s="39">
        <v>11800</v>
      </c>
      <c r="BE392" s="39">
        <v>13990</v>
      </c>
      <c r="BF392" s="39">
        <v>11160</v>
      </c>
      <c r="BG392" s="39">
        <v>8700</v>
      </c>
      <c r="BH392" s="39">
        <v>6150</v>
      </c>
      <c r="BI392" s="39">
        <v>2170</v>
      </c>
      <c r="BJ392" s="39">
        <v>1120</v>
      </c>
      <c r="BK392" s="39">
        <v>100</v>
      </c>
      <c r="BL392" s="39" t="s">
        <v>334</v>
      </c>
      <c r="BM392" s="39">
        <v>55190</v>
      </c>
      <c r="BN392" s="39">
        <v>11720</v>
      </c>
      <c r="BO392" s="39">
        <v>14000</v>
      </c>
      <c r="BP392" s="39">
        <v>11250</v>
      </c>
      <c r="BQ392" s="39">
        <v>8780</v>
      </c>
      <c r="BR392" s="39">
        <v>6190</v>
      </c>
      <c r="BS392" s="39">
        <v>2260</v>
      </c>
      <c r="BT392" s="39">
        <v>1140</v>
      </c>
      <c r="BU392" s="39">
        <v>100</v>
      </c>
      <c r="BV392" s="39" t="s">
        <v>334</v>
      </c>
      <c r="BW392" s="39">
        <v>55430</v>
      </c>
      <c r="BX392" s="39">
        <v>11650</v>
      </c>
      <c r="BY392" s="39">
        <v>14010</v>
      </c>
      <c r="BZ392" s="39">
        <v>11340</v>
      </c>
      <c r="CA392" s="39">
        <v>8880</v>
      </c>
      <c r="CB392" s="39">
        <v>6350</v>
      </c>
      <c r="CC392" s="39">
        <v>2410</v>
      </c>
      <c r="CD392" s="39">
        <v>1170</v>
      </c>
      <c r="CE392" s="39">
        <v>100</v>
      </c>
      <c r="CF392" s="39" t="s">
        <v>334</v>
      </c>
      <c r="CG392" s="39">
        <v>55890</v>
      </c>
      <c r="CH392" s="39">
        <v>11590</v>
      </c>
      <c r="CI392" s="39">
        <v>14020</v>
      </c>
      <c r="CJ392" s="39">
        <v>11460</v>
      </c>
      <c r="CK392" s="39">
        <v>8920</v>
      </c>
      <c r="CL392" s="39">
        <v>6500</v>
      </c>
      <c r="CM392" s="39">
        <v>2550</v>
      </c>
      <c r="CN392" s="39">
        <v>1200</v>
      </c>
      <c r="CO392" s="39">
        <v>100</v>
      </c>
      <c r="CP392" s="39" t="s">
        <v>334</v>
      </c>
      <c r="CQ392" s="39">
        <v>56340</v>
      </c>
      <c r="CR392" s="39">
        <v>11540</v>
      </c>
      <c r="CS392" s="39">
        <v>14060</v>
      </c>
      <c r="CT392" s="39">
        <v>11620</v>
      </c>
      <c r="CU392" s="39">
        <v>9060</v>
      </c>
      <c r="CV392" s="39">
        <v>6760</v>
      </c>
      <c r="CW392" s="39">
        <v>2680</v>
      </c>
      <c r="CX392" s="39">
        <v>1230</v>
      </c>
      <c r="CY392" s="39">
        <v>100</v>
      </c>
      <c r="CZ392" s="39" t="s">
        <v>334</v>
      </c>
      <c r="DA392" s="39">
        <v>57040</v>
      </c>
      <c r="DB392" s="39">
        <v>11500</v>
      </c>
      <c r="DC392" s="39">
        <v>14110</v>
      </c>
      <c r="DD392" s="39">
        <v>11670</v>
      </c>
      <c r="DE392" s="39">
        <v>9170</v>
      </c>
      <c r="DF392" s="39">
        <v>6960</v>
      </c>
      <c r="DG392" s="39">
        <v>2750</v>
      </c>
      <c r="DH392" s="39">
        <v>1250</v>
      </c>
      <c r="DI392" s="39">
        <v>100</v>
      </c>
      <c r="DJ392" s="39" t="s">
        <v>334</v>
      </c>
      <c r="DK392" s="39">
        <v>57510</v>
      </c>
      <c r="DL392" s="39">
        <v>11150</v>
      </c>
      <c r="DM392" s="39">
        <v>14140</v>
      </c>
      <c r="DN392" s="39">
        <v>11720</v>
      </c>
      <c r="DO392" s="39">
        <v>9250</v>
      </c>
      <c r="DP392" s="39">
        <v>7120</v>
      </c>
      <c r="DQ392" s="39">
        <v>2860</v>
      </c>
      <c r="DR392" s="39">
        <v>1280</v>
      </c>
      <c r="DS392" s="39">
        <v>100</v>
      </c>
      <c r="DT392" s="39" t="s">
        <v>334</v>
      </c>
      <c r="DU392" s="39">
        <v>57620</v>
      </c>
      <c r="DV392" s="39">
        <v>11170</v>
      </c>
      <c r="DW392" s="39">
        <v>14170</v>
      </c>
      <c r="DX392" s="39">
        <v>11750</v>
      </c>
      <c r="DY392" s="39">
        <v>9360</v>
      </c>
      <c r="DZ392" s="39">
        <v>7220</v>
      </c>
      <c r="EA392" s="39">
        <v>2940</v>
      </c>
      <c r="EB392" s="39">
        <v>1320</v>
      </c>
      <c r="EC392" s="39">
        <v>100</v>
      </c>
      <c r="ED392" s="39" t="s">
        <v>334</v>
      </c>
      <c r="EE392" s="39">
        <v>58030</v>
      </c>
      <c r="EF392" s="39">
        <v>9420</v>
      </c>
      <c r="EG392" s="39">
        <v>15390</v>
      </c>
      <c r="EH392" s="39">
        <v>13370</v>
      </c>
      <c r="EI392" s="39">
        <v>8830</v>
      </c>
      <c r="EJ392" s="39">
        <v>6360</v>
      </c>
      <c r="EK392" s="39">
        <v>3520</v>
      </c>
      <c r="EL392" s="39">
        <v>1260</v>
      </c>
      <c r="EM392" s="39">
        <v>260</v>
      </c>
      <c r="EN392" s="39">
        <v>100</v>
      </c>
      <c r="EO392" s="39">
        <v>58500</v>
      </c>
      <c r="EP392" s="39">
        <v>9860</v>
      </c>
      <c r="EQ392" s="39">
        <v>15000</v>
      </c>
      <c r="ER392" s="39">
        <v>13440</v>
      </c>
      <c r="ES392" s="39">
        <v>8990</v>
      </c>
      <c r="ET392" s="39">
        <v>6470</v>
      </c>
      <c r="EU392" s="39">
        <v>3580</v>
      </c>
      <c r="EV392" s="39">
        <v>1280</v>
      </c>
      <c r="EW392" s="39">
        <v>270</v>
      </c>
      <c r="EX392" s="39">
        <v>100</v>
      </c>
      <c r="EY392" s="39">
        <v>58990</v>
      </c>
      <c r="EZ392" s="39">
        <v>10100</v>
      </c>
      <c r="FA392" s="39">
        <v>14910</v>
      </c>
      <c r="FB392" s="39">
        <v>13650</v>
      </c>
      <c r="FC392" s="39">
        <v>9120</v>
      </c>
      <c r="FD392" s="39">
        <v>6610</v>
      </c>
      <c r="FE392" s="39">
        <v>3670</v>
      </c>
      <c r="FF392" s="39">
        <v>1300</v>
      </c>
      <c r="FG392" s="39">
        <v>270</v>
      </c>
      <c r="FH392" s="39">
        <v>100</v>
      </c>
      <c r="FI392" s="39">
        <v>59730</v>
      </c>
      <c r="FJ392" s="39">
        <v>10170</v>
      </c>
      <c r="FK392" s="39">
        <v>14950</v>
      </c>
      <c r="FL392" s="39">
        <v>13720</v>
      </c>
      <c r="FM392" s="39">
        <v>9180</v>
      </c>
      <c r="FN392" s="39">
        <v>6700</v>
      </c>
      <c r="FO392" s="39">
        <v>3720</v>
      </c>
      <c r="FP392" s="39">
        <v>1300</v>
      </c>
      <c r="FQ392" s="39">
        <v>270</v>
      </c>
      <c r="FR392" s="39">
        <v>100</v>
      </c>
      <c r="FS392" s="39">
        <v>60110</v>
      </c>
      <c r="FT392" s="39">
        <v>10210</v>
      </c>
      <c r="FU392" s="39">
        <v>14990</v>
      </c>
      <c r="FV392" s="39">
        <v>13790</v>
      </c>
      <c r="FW392" s="39">
        <v>9310</v>
      </c>
      <c r="FX392" s="39">
        <v>6750</v>
      </c>
      <c r="FY392" s="39">
        <v>3780</v>
      </c>
      <c r="FZ392" s="39">
        <v>1330</v>
      </c>
      <c r="GA392" s="39">
        <v>270</v>
      </c>
      <c r="GB392" s="39">
        <v>100</v>
      </c>
      <c r="GC392" s="39">
        <v>60530</v>
      </c>
      <c r="GD392" s="39">
        <v>10270</v>
      </c>
      <c r="GE392" s="39">
        <v>15020</v>
      </c>
      <c r="GF392" s="39">
        <v>13850</v>
      </c>
      <c r="GG392" s="39">
        <v>9430</v>
      </c>
      <c r="GH392" s="39">
        <v>6800</v>
      </c>
      <c r="GI392" s="39">
        <v>3860</v>
      </c>
      <c r="GJ392" s="39">
        <v>1340</v>
      </c>
      <c r="GK392" s="39">
        <v>280</v>
      </c>
      <c r="GL392" s="39">
        <v>100</v>
      </c>
      <c r="GM392" s="39">
        <v>60940</v>
      </c>
      <c r="GN392" s="39">
        <v>10310</v>
      </c>
      <c r="GO392" s="39">
        <v>15050</v>
      </c>
      <c r="GP392" s="39">
        <v>13910</v>
      </c>
      <c r="GQ392" s="39">
        <v>9520</v>
      </c>
      <c r="GR392" s="39">
        <v>6880</v>
      </c>
      <c r="GS392" s="39">
        <v>3910</v>
      </c>
      <c r="GT392" s="39">
        <v>1360</v>
      </c>
      <c r="GU392" s="39">
        <v>280</v>
      </c>
      <c r="GV392" s="39">
        <v>100</v>
      </c>
      <c r="GW392" s="39">
        <v>61320</v>
      </c>
      <c r="GX392" s="39">
        <v>10300</v>
      </c>
      <c r="GY392" s="39">
        <v>15050</v>
      </c>
      <c r="GZ392" s="39">
        <v>13960</v>
      </c>
      <c r="HA392" s="39">
        <v>9610</v>
      </c>
      <c r="HB392" s="39">
        <v>6950</v>
      </c>
      <c r="HC392" s="39">
        <v>3940</v>
      </c>
      <c r="HD392" s="39">
        <v>1380</v>
      </c>
      <c r="HE392" s="39">
        <v>280</v>
      </c>
      <c r="HF392" s="39">
        <v>100</v>
      </c>
      <c r="HG392" s="39">
        <v>61570</v>
      </c>
      <c r="HH392" s="39">
        <v>10330</v>
      </c>
      <c r="HI392" s="39">
        <v>15060</v>
      </c>
      <c r="HJ392" s="39">
        <v>14030</v>
      </c>
      <c r="HK392" s="39">
        <v>9760</v>
      </c>
      <c r="HL392" s="39">
        <v>7070</v>
      </c>
      <c r="HM392" s="39">
        <v>4020</v>
      </c>
      <c r="HN392" s="39">
        <v>1400</v>
      </c>
      <c r="HO392" s="39">
        <v>280</v>
      </c>
      <c r="HP392" s="39">
        <v>100</v>
      </c>
      <c r="HQ392" s="39">
        <v>62040</v>
      </c>
      <c r="HR392" s="39">
        <v>10350</v>
      </c>
      <c r="HS392" s="39">
        <v>15060</v>
      </c>
      <c r="HT392" s="39">
        <v>14120</v>
      </c>
      <c r="HU392" s="39">
        <v>9920</v>
      </c>
      <c r="HV392" s="39">
        <v>7230</v>
      </c>
      <c r="HW392" s="39">
        <v>4090</v>
      </c>
      <c r="HX392" s="39">
        <v>1410</v>
      </c>
      <c r="HY392" s="39">
        <v>280</v>
      </c>
      <c r="HZ392" s="39">
        <v>100</v>
      </c>
      <c r="IA392" s="39">
        <v>62550</v>
      </c>
      <c r="IB392" s="39">
        <v>10340</v>
      </c>
      <c r="IC392" s="39">
        <v>15110</v>
      </c>
      <c r="ID392" s="39">
        <v>14230</v>
      </c>
      <c r="IE392" s="39">
        <v>10090</v>
      </c>
      <c r="IF392" s="39">
        <v>7380</v>
      </c>
      <c r="IG392" s="39">
        <v>4190</v>
      </c>
      <c r="IH392" s="39">
        <v>1430</v>
      </c>
      <c r="II392" s="39">
        <v>280</v>
      </c>
      <c r="IJ392" s="39">
        <v>100</v>
      </c>
      <c r="IK392" s="39">
        <v>63150</v>
      </c>
      <c r="IL392" s="39">
        <v>10380</v>
      </c>
      <c r="IM392" s="39">
        <v>15130</v>
      </c>
      <c r="IN392" s="39">
        <v>14310</v>
      </c>
      <c r="IO392" s="39">
        <v>10220</v>
      </c>
      <c r="IP392" s="39">
        <v>7520</v>
      </c>
      <c r="IQ392" s="39">
        <v>4240</v>
      </c>
      <c r="IR392" s="39">
        <v>1440</v>
      </c>
      <c r="IS392" s="39">
        <v>280</v>
      </c>
      <c r="IT392" s="39">
        <v>110</v>
      </c>
      <c r="IU392" s="39">
        <v>63620</v>
      </c>
      <c r="IV392" s="39">
        <v>10400</v>
      </c>
      <c r="IW392" s="39">
        <v>15150</v>
      </c>
      <c r="IX392" s="39">
        <v>14380</v>
      </c>
      <c r="IY392" s="39">
        <v>10320</v>
      </c>
      <c r="IZ392" s="39">
        <v>7600</v>
      </c>
      <c r="JA392" s="39">
        <v>4310</v>
      </c>
      <c r="JB392" s="39">
        <v>1450</v>
      </c>
      <c r="JC392" s="39">
        <v>280</v>
      </c>
      <c r="JD392" s="39">
        <v>110</v>
      </c>
      <c r="JE392" s="39">
        <v>63980</v>
      </c>
      <c r="JF392" s="39">
        <v>10420</v>
      </c>
      <c r="JG392" s="39">
        <v>15220</v>
      </c>
      <c r="JH392" s="39">
        <v>14500</v>
      </c>
      <c r="JI392" s="39">
        <v>10550</v>
      </c>
      <c r="JJ392" s="39">
        <v>7720</v>
      </c>
      <c r="JK392" s="39">
        <v>4340</v>
      </c>
      <c r="JL392" s="39">
        <v>1470</v>
      </c>
      <c r="JM392" s="39">
        <v>280</v>
      </c>
      <c r="JN392" s="39">
        <v>110</v>
      </c>
      <c r="JO392" s="39">
        <v>64590</v>
      </c>
      <c r="JP392" s="39">
        <v>10450</v>
      </c>
      <c r="JQ392" s="39">
        <v>15240</v>
      </c>
      <c r="JR392" s="39">
        <v>14570</v>
      </c>
      <c r="JS392" s="39">
        <v>10690</v>
      </c>
      <c r="JT392" s="39">
        <v>7820</v>
      </c>
      <c r="JU392" s="39">
        <v>4380</v>
      </c>
      <c r="JV392" s="39">
        <v>1480</v>
      </c>
      <c r="JW392" s="39">
        <v>290</v>
      </c>
      <c r="JX392" s="39">
        <v>110</v>
      </c>
      <c r="JY392" s="39">
        <v>65030</v>
      </c>
      <c r="JZ392" s="39">
        <v>10490</v>
      </c>
      <c r="KA392" s="39">
        <v>15250</v>
      </c>
      <c r="KB392" s="39">
        <v>14640</v>
      </c>
      <c r="KC392" s="39">
        <v>10780</v>
      </c>
      <c r="KD392" s="39">
        <v>7860</v>
      </c>
      <c r="KE392" s="39">
        <v>4390</v>
      </c>
      <c r="KF392" s="39">
        <v>1480</v>
      </c>
      <c r="KG392" s="39">
        <v>290</v>
      </c>
      <c r="KH392" s="39">
        <v>110</v>
      </c>
      <c r="KI392" s="39">
        <v>65290</v>
      </c>
      <c r="KJ392" s="39">
        <v>10510</v>
      </c>
      <c r="KK392" s="39">
        <v>15300</v>
      </c>
      <c r="KL392" s="39">
        <v>14720</v>
      </c>
      <c r="KM392" s="39">
        <v>10860</v>
      </c>
      <c r="KN392" s="39">
        <v>7920</v>
      </c>
      <c r="KO392" s="39">
        <v>4410</v>
      </c>
      <c r="KP392" s="39">
        <v>1500</v>
      </c>
      <c r="KQ392" s="39">
        <v>290</v>
      </c>
      <c r="KR392" s="39">
        <v>110</v>
      </c>
      <c r="KS392" s="39">
        <v>65610</v>
      </c>
      <c r="KT392" s="39">
        <v>10550</v>
      </c>
      <c r="KU392" s="39">
        <v>15310</v>
      </c>
      <c r="KV392" s="39">
        <v>14780</v>
      </c>
      <c r="KW392" s="39">
        <v>10950</v>
      </c>
      <c r="KX392" s="39">
        <v>7950</v>
      </c>
      <c r="KY392" s="39">
        <v>4440</v>
      </c>
      <c r="KZ392" s="39">
        <v>1510</v>
      </c>
      <c r="LA392" s="39">
        <v>290</v>
      </c>
      <c r="LB392" s="39">
        <v>110</v>
      </c>
      <c r="LC392" s="39">
        <v>65890</v>
      </c>
      <c r="LD392" t="str">
        <f>INDEX(Lookup!$F$2:$F$375, MATCH(D392,Lookup!$A$2:$A$375,0))</f>
        <v>:</v>
      </c>
    </row>
    <row r="393" spans="2:316" ht="15" customHeight="1" x14ac:dyDescent="0.25">
      <c r="B393" s="1" t="s">
        <v>342</v>
      </c>
      <c r="C393" s="42">
        <v>6950</v>
      </c>
      <c r="D393" s="42" t="s">
        <v>1113</v>
      </c>
      <c r="E393" s="37" t="s">
        <v>1114</v>
      </c>
      <c r="F393" s="38">
        <v>3080</v>
      </c>
      <c r="G393" s="38">
        <v>9910</v>
      </c>
      <c r="H393" s="38">
        <v>9780</v>
      </c>
      <c r="I393" s="38">
        <v>8340</v>
      </c>
      <c r="J393" s="38">
        <v>7780</v>
      </c>
      <c r="K393" s="38">
        <v>3650</v>
      </c>
      <c r="L393" s="38">
        <v>5120</v>
      </c>
      <c r="M393" s="38">
        <v>670</v>
      </c>
      <c r="N393" s="38" t="s">
        <v>334</v>
      </c>
      <c r="O393" s="39">
        <v>48320</v>
      </c>
      <c r="P393" s="39">
        <v>3150</v>
      </c>
      <c r="Q393" s="39">
        <v>10010</v>
      </c>
      <c r="R393" s="39">
        <v>9870</v>
      </c>
      <c r="S393" s="39">
        <v>8520</v>
      </c>
      <c r="T393" s="39">
        <v>7820</v>
      </c>
      <c r="U393" s="39">
        <v>3660</v>
      </c>
      <c r="V393" s="39">
        <v>5110</v>
      </c>
      <c r="W393" s="39">
        <v>670</v>
      </c>
      <c r="X393" s="39" t="s">
        <v>334</v>
      </c>
      <c r="Y393" s="39">
        <v>48790</v>
      </c>
      <c r="Z393" s="39">
        <v>3400</v>
      </c>
      <c r="AA393" s="39">
        <v>9940</v>
      </c>
      <c r="AB393" s="39">
        <v>10070</v>
      </c>
      <c r="AC393" s="39">
        <v>8730</v>
      </c>
      <c r="AD393" s="39">
        <v>8000</v>
      </c>
      <c r="AE393" s="39">
        <v>3800</v>
      </c>
      <c r="AF393" s="39">
        <v>4840</v>
      </c>
      <c r="AG393" s="39">
        <v>600</v>
      </c>
      <c r="AH393" s="39" t="s">
        <v>334</v>
      </c>
      <c r="AI393" s="39">
        <v>49380</v>
      </c>
      <c r="AJ393" s="39">
        <v>3450</v>
      </c>
      <c r="AK393" s="39">
        <v>10020</v>
      </c>
      <c r="AL393" s="39">
        <v>10190</v>
      </c>
      <c r="AM393" s="39">
        <v>8890</v>
      </c>
      <c r="AN393" s="39">
        <v>8090</v>
      </c>
      <c r="AO393" s="39">
        <v>3870</v>
      </c>
      <c r="AP393" s="39">
        <v>4880</v>
      </c>
      <c r="AQ393" s="39">
        <v>580</v>
      </c>
      <c r="AR393" s="39" t="s">
        <v>334</v>
      </c>
      <c r="AS393" s="39">
        <v>49960</v>
      </c>
      <c r="AT393" s="39">
        <v>3510</v>
      </c>
      <c r="AU393" s="39">
        <v>10050</v>
      </c>
      <c r="AV393" s="39">
        <v>10330</v>
      </c>
      <c r="AW393" s="39">
        <v>9010</v>
      </c>
      <c r="AX393" s="39">
        <v>8170</v>
      </c>
      <c r="AY393" s="39">
        <v>3920</v>
      </c>
      <c r="AZ393" s="39">
        <v>4900</v>
      </c>
      <c r="BA393" s="39">
        <v>570</v>
      </c>
      <c r="BB393" s="39" t="s">
        <v>334</v>
      </c>
      <c r="BC393" s="39">
        <v>50460</v>
      </c>
      <c r="BD393" s="39">
        <v>3360</v>
      </c>
      <c r="BE393" s="39">
        <v>10060</v>
      </c>
      <c r="BF393" s="39">
        <v>10440</v>
      </c>
      <c r="BG393" s="39">
        <v>8940</v>
      </c>
      <c r="BH393" s="39">
        <v>8170</v>
      </c>
      <c r="BI393" s="39">
        <v>3950</v>
      </c>
      <c r="BJ393" s="39">
        <v>4910</v>
      </c>
      <c r="BK393" s="39">
        <v>580</v>
      </c>
      <c r="BL393" s="39" t="s">
        <v>334</v>
      </c>
      <c r="BM393" s="39">
        <v>50410</v>
      </c>
      <c r="BN393" s="39">
        <v>3390</v>
      </c>
      <c r="BO393" s="39">
        <v>10130</v>
      </c>
      <c r="BP393" s="39">
        <v>10540</v>
      </c>
      <c r="BQ393" s="39">
        <v>8990</v>
      </c>
      <c r="BR393" s="39">
        <v>8280</v>
      </c>
      <c r="BS393" s="39">
        <v>3990</v>
      </c>
      <c r="BT393" s="39">
        <v>4990</v>
      </c>
      <c r="BU393" s="39">
        <v>590</v>
      </c>
      <c r="BV393" s="39" t="s">
        <v>334</v>
      </c>
      <c r="BW393" s="39">
        <v>50890</v>
      </c>
      <c r="BX393" s="39">
        <v>3350</v>
      </c>
      <c r="BY393" s="39">
        <v>10130</v>
      </c>
      <c r="BZ393" s="39">
        <v>10590</v>
      </c>
      <c r="CA393" s="39">
        <v>9050</v>
      </c>
      <c r="CB393" s="39">
        <v>8480</v>
      </c>
      <c r="CC393" s="39">
        <v>4130</v>
      </c>
      <c r="CD393" s="39">
        <v>5120</v>
      </c>
      <c r="CE393" s="39">
        <v>580</v>
      </c>
      <c r="CF393" s="39" t="s">
        <v>334</v>
      </c>
      <c r="CG393" s="39">
        <v>51420</v>
      </c>
      <c r="CH393" s="39">
        <v>3330</v>
      </c>
      <c r="CI393" s="39">
        <v>10210</v>
      </c>
      <c r="CJ393" s="39">
        <v>10700</v>
      </c>
      <c r="CK393" s="39">
        <v>9100</v>
      </c>
      <c r="CL393" s="39">
        <v>8600</v>
      </c>
      <c r="CM393" s="39">
        <v>4220</v>
      </c>
      <c r="CN393" s="39">
        <v>5130</v>
      </c>
      <c r="CO393" s="39">
        <v>590</v>
      </c>
      <c r="CP393" s="39" t="s">
        <v>334</v>
      </c>
      <c r="CQ393" s="39">
        <v>51870</v>
      </c>
      <c r="CR393" s="39">
        <v>3330</v>
      </c>
      <c r="CS393" s="39">
        <v>10320</v>
      </c>
      <c r="CT393" s="39">
        <v>10750</v>
      </c>
      <c r="CU393" s="39">
        <v>9130</v>
      </c>
      <c r="CV393" s="39">
        <v>8850</v>
      </c>
      <c r="CW393" s="39">
        <v>4330</v>
      </c>
      <c r="CX393" s="39">
        <v>5170</v>
      </c>
      <c r="CY393" s="39">
        <v>590</v>
      </c>
      <c r="CZ393" s="39" t="s">
        <v>334</v>
      </c>
      <c r="DA393" s="39">
        <v>52470</v>
      </c>
      <c r="DB393" s="39">
        <v>3330</v>
      </c>
      <c r="DC393" s="39">
        <v>10380</v>
      </c>
      <c r="DD393" s="39">
        <v>10810</v>
      </c>
      <c r="DE393" s="39">
        <v>9220</v>
      </c>
      <c r="DF393" s="39">
        <v>9050</v>
      </c>
      <c r="DG393" s="39">
        <v>4420</v>
      </c>
      <c r="DH393" s="39">
        <v>5300</v>
      </c>
      <c r="DI393" s="39">
        <v>590</v>
      </c>
      <c r="DJ393" s="39" t="s">
        <v>334</v>
      </c>
      <c r="DK393" s="39">
        <v>53090</v>
      </c>
      <c r="DL393" s="39">
        <v>3330</v>
      </c>
      <c r="DM393" s="39">
        <v>10450</v>
      </c>
      <c r="DN393" s="39">
        <v>10870</v>
      </c>
      <c r="DO393" s="39">
        <v>9270</v>
      </c>
      <c r="DP393" s="39">
        <v>9170</v>
      </c>
      <c r="DQ393" s="39">
        <v>4520</v>
      </c>
      <c r="DR393" s="39">
        <v>5440</v>
      </c>
      <c r="DS393" s="39">
        <v>590</v>
      </c>
      <c r="DT393" s="39" t="s">
        <v>334</v>
      </c>
      <c r="DU393" s="39">
        <v>53640</v>
      </c>
      <c r="DV393" s="39">
        <v>3340</v>
      </c>
      <c r="DW393" s="39">
        <v>10480</v>
      </c>
      <c r="DX393" s="39">
        <v>10940</v>
      </c>
      <c r="DY393" s="39">
        <v>9390</v>
      </c>
      <c r="DZ393" s="39">
        <v>9270</v>
      </c>
      <c r="EA393" s="39">
        <v>4570</v>
      </c>
      <c r="EB393" s="39">
        <v>5540</v>
      </c>
      <c r="EC393" s="39">
        <v>590</v>
      </c>
      <c r="ED393" s="39" t="s">
        <v>334</v>
      </c>
      <c r="EE393" s="39">
        <v>54110</v>
      </c>
      <c r="EF393" s="39">
        <v>1370</v>
      </c>
      <c r="EG393" s="39">
        <v>5840</v>
      </c>
      <c r="EH393" s="39">
        <v>13280</v>
      </c>
      <c r="EI393" s="39">
        <v>10250</v>
      </c>
      <c r="EJ393" s="39">
        <v>9350</v>
      </c>
      <c r="EK393" s="39">
        <v>6380</v>
      </c>
      <c r="EL393" s="39">
        <v>5090</v>
      </c>
      <c r="EM393" s="39">
        <v>1970</v>
      </c>
      <c r="EN393" s="39">
        <v>980</v>
      </c>
      <c r="EO393" s="39">
        <v>54490</v>
      </c>
      <c r="EP393" s="39">
        <v>1480</v>
      </c>
      <c r="EQ393" s="39">
        <v>5870</v>
      </c>
      <c r="ER393" s="39">
        <v>13330</v>
      </c>
      <c r="ES393" s="39">
        <v>10300</v>
      </c>
      <c r="ET393" s="39">
        <v>9320</v>
      </c>
      <c r="EU393" s="39">
        <v>6490</v>
      </c>
      <c r="EV393" s="39">
        <v>5050</v>
      </c>
      <c r="EW393" s="39">
        <v>1980</v>
      </c>
      <c r="EX393" s="39">
        <v>960</v>
      </c>
      <c r="EY393" s="39">
        <v>54770</v>
      </c>
      <c r="EZ393" s="39">
        <v>1470</v>
      </c>
      <c r="FA393" s="39">
        <v>5940</v>
      </c>
      <c r="FB393" s="39">
        <v>13250</v>
      </c>
      <c r="FC393" s="39">
        <v>10460</v>
      </c>
      <c r="FD393" s="39">
        <v>9380</v>
      </c>
      <c r="FE393" s="39">
        <v>6490</v>
      </c>
      <c r="FF393" s="39">
        <v>5110</v>
      </c>
      <c r="FG393" s="39">
        <v>2010</v>
      </c>
      <c r="FH393" s="39">
        <v>950</v>
      </c>
      <c r="FI393" s="39">
        <v>55050</v>
      </c>
      <c r="FJ393" s="39">
        <v>1470</v>
      </c>
      <c r="FK393" s="39">
        <v>6040</v>
      </c>
      <c r="FL393" s="39">
        <v>13150</v>
      </c>
      <c r="FM393" s="39">
        <v>10520</v>
      </c>
      <c r="FN393" s="39">
        <v>9370</v>
      </c>
      <c r="FO393" s="39">
        <v>6530</v>
      </c>
      <c r="FP393" s="39">
        <v>5120</v>
      </c>
      <c r="FQ393" s="39">
        <v>2020</v>
      </c>
      <c r="FR393" s="39">
        <v>950</v>
      </c>
      <c r="FS393" s="39">
        <v>55180</v>
      </c>
      <c r="FT393" s="39">
        <v>1420</v>
      </c>
      <c r="FU393" s="39">
        <v>6070</v>
      </c>
      <c r="FV393" s="39">
        <v>13170</v>
      </c>
      <c r="FW393" s="39">
        <v>10560</v>
      </c>
      <c r="FX393" s="39">
        <v>9360</v>
      </c>
      <c r="FY393" s="39">
        <v>6550</v>
      </c>
      <c r="FZ393" s="39">
        <v>5150</v>
      </c>
      <c r="GA393" s="39">
        <v>2040</v>
      </c>
      <c r="GB393" s="39">
        <v>950</v>
      </c>
      <c r="GC393" s="39">
        <v>55270</v>
      </c>
      <c r="GD393" s="39">
        <v>1370</v>
      </c>
      <c r="GE393" s="39">
        <v>6020</v>
      </c>
      <c r="GF393" s="39">
        <v>13190</v>
      </c>
      <c r="GG393" s="39">
        <v>10640</v>
      </c>
      <c r="GH393" s="39">
        <v>9380</v>
      </c>
      <c r="GI393" s="39">
        <v>6560</v>
      </c>
      <c r="GJ393" s="39">
        <v>5190</v>
      </c>
      <c r="GK393" s="39">
        <v>2070</v>
      </c>
      <c r="GL393" s="39">
        <v>960</v>
      </c>
      <c r="GM393" s="39">
        <v>55370</v>
      </c>
      <c r="GN393" s="39">
        <v>1350</v>
      </c>
      <c r="GO393" s="39">
        <v>6070</v>
      </c>
      <c r="GP393" s="39">
        <v>13170</v>
      </c>
      <c r="GQ393" s="39">
        <v>10640</v>
      </c>
      <c r="GR393" s="39">
        <v>9400</v>
      </c>
      <c r="GS393" s="39">
        <v>6590</v>
      </c>
      <c r="GT393" s="39">
        <v>5200</v>
      </c>
      <c r="GU393" s="39">
        <v>2090</v>
      </c>
      <c r="GV393" s="39">
        <v>970</v>
      </c>
      <c r="GW393" s="39">
        <v>55490</v>
      </c>
      <c r="GX393" s="39">
        <v>1340</v>
      </c>
      <c r="GY393" s="39">
        <v>5960</v>
      </c>
      <c r="GZ393" s="39">
        <v>13170</v>
      </c>
      <c r="HA393" s="39">
        <v>10700</v>
      </c>
      <c r="HB393" s="39">
        <v>9440</v>
      </c>
      <c r="HC393" s="39">
        <v>6640</v>
      </c>
      <c r="HD393" s="39">
        <v>5210</v>
      </c>
      <c r="HE393" s="39">
        <v>2120</v>
      </c>
      <c r="HF393" s="39">
        <v>980</v>
      </c>
      <c r="HG393" s="39">
        <v>55550</v>
      </c>
      <c r="HH393" s="39">
        <v>1350</v>
      </c>
      <c r="HI393" s="39">
        <v>5980</v>
      </c>
      <c r="HJ393" s="39">
        <v>13190</v>
      </c>
      <c r="HK393" s="39">
        <v>10710</v>
      </c>
      <c r="HL393" s="39">
        <v>9450</v>
      </c>
      <c r="HM393" s="39">
        <v>6670</v>
      </c>
      <c r="HN393" s="39">
        <v>5230</v>
      </c>
      <c r="HO393" s="39">
        <v>2140</v>
      </c>
      <c r="HP393" s="39">
        <v>990</v>
      </c>
      <c r="HQ393" s="39">
        <v>55710</v>
      </c>
      <c r="HR393" s="39">
        <v>1370</v>
      </c>
      <c r="HS393" s="39">
        <v>6040</v>
      </c>
      <c r="HT393" s="39">
        <v>13200</v>
      </c>
      <c r="HU393" s="39">
        <v>10780</v>
      </c>
      <c r="HV393" s="39">
        <v>9540</v>
      </c>
      <c r="HW393" s="39">
        <v>6740</v>
      </c>
      <c r="HX393" s="39">
        <v>5230</v>
      </c>
      <c r="HY393" s="39">
        <v>2150</v>
      </c>
      <c r="HZ393" s="39">
        <v>1000</v>
      </c>
      <c r="IA393" s="39">
        <v>56050</v>
      </c>
      <c r="IB393" s="39">
        <v>1380</v>
      </c>
      <c r="IC393" s="39">
        <v>6090</v>
      </c>
      <c r="ID393" s="39">
        <v>13310</v>
      </c>
      <c r="IE393" s="39">
        <v>10900</v>
      </c>
      <c r="IF393" s="39">
        <v>9750</v>
      </c>
      <c r="IG393" s="39">
        <v>6840</v>
      </c>
      <c r="IH393" s="39">
        <v>5320</v>
      </c>
      <c r="II393" s="39">
        <v>2170</v>
      </c>
      <c r="IJ393" s="39">
        <v>1010</v>
      </c>
      <c r="IK393" s="39">
        <v>56750</v>
      </c>
      <c r="IL393" s="39">
        <v>1380</v>
      </c>
      <c r="IM393" s="39">
        <v>6160</v>
      </c>
      <c r="IN393" s="39">
        <v>13450</v>
      </c>
      <c r="IO393" s="39">
        <v>11020</v>
      </c>
      <c r="IP393" s="39">
        <v>9940</v>
      </c>
      <c r="IQ393" s="39">
        <v>6970</v>
      </c>
      <c r="IR393" s="39">
        <v>5400</v>
      </c>
      <c r="IS393" s="39">
        <v>2190</v>
      </c>
      <c r="IT393" s="39">
        <v>1010</v>
      </c>
      <c r="IU393" s="39">
        <v>57520</v>
      </c>
      <c r="IV393" s="39">
        <v>1360</v>
      </c>
      <c r="IW393" s="39">
        <v>6200</v>
      </c>
      <c r="IX393" s="39">
        <v>13540</v>
      </c>
      <c r="IY393" s="39">
        <v>11110</v>
      </c>
      <c r="IZ393" s="39">
        <v>10060</v>
      </c>
      <c r="JA393" s="39">
        <v>7050</v>
      </c>
      <c r="JB393" s="39">
        <v>5510</v>
      </c>
      <c r="JC393" s="39">
        <v>2190</v>
      </c>
      <c r="JD393" s="39">
        <v>1020</v>
      </c>
      <c r="JE393" s="39">
        <v>58040</v>
      </c>
      <c r="JF393" s="39">
        <v>1360</v>
      </c>
      <c r="JG393" s="39">
        <v>6320</v>
      </c>
      <c r="JH393" s="39">
        <v>13720</v>
      </c>
      <c r="JI393" s="39">
        <v>11220</v>
      </c>
      <c r="JJ393" s="39">
        <v>10210</v>
      </c>
      <c r="JK393" s="39">
        <v>7180</v>
      </c>
      <c r="JL393" s="39">
        <v>5660</v>
      </c>
      <c r="JM393" s="39">
        <v>2200</v>
      </c>
      <c r="JN393" s="39">
        <v>1040</v>
      </c>
      <c r="JO393" s="39">
        <v>58920</v>
      </c>
      <c r="JP393" s="39">
        <v>1390</v>
      </c>
      <c r="JQ393" s="39">
        <v>6380</v>
      </c>
      <c r="JR393" s="39">
        <v>13900</v>
      </c>
      <c r="JS393" s="39">
        <v>11430</v>
      </c>
      <c r="JT393" s="39">
        <v>10380</v>
      </c>
      <c r="JU393" s="39">
        <v>7340</v>
      </c>
      <c r="JV393" s="39">
        <v>5750</v>
      </c>
      <c r="JW393" s="39">
        <v>2210</v>
      </c>
      <c r="JX393" s="39">
        <v>1050</v>
      </c>
      <c r="JY393" s="39">
        <v>59830</v>
      </c>
      <c r="JZ393" s="39">
        <v>1430</v>
      </c>
      <c r="KA393" s="39">
        <v>6430</v>
      </c>
      <c r="KB393" s="39">
        <v>14040</v>
      </c>
      <c r="KC393" s="39">
        <v>11540</v>
      </c>
      <c r="KD393" s="39">
        <v>10490</v>
      </c>
      <c r="KE393" s="39">
        <v>7430</v>
      </c>
      <c r="KF393" s="39">
        <v>5790</v>
      </c>
      <c r="KG393" s="39">
        <v>2230</v>
      </c>
      <c r="KH393" s="39">
        <v>1050</v>
      </c>
      <c r="KI393" s="39">
        <v>60420</v>
      </c>
      <c r="KJ393" s="39">
        <v>1440</v>
      </c>
      <c r="KK393" s="39">
        <v>6450</v>
      </c>
      <c r="KL393" s="39">
        <v>14230</v>
      </c>
      <c r="KM393" s="39">
        <v>11630</v>
      </c>
      <c r="KN393" s="39">
        <v>10580</v>
      </c>
      <c r="KO393" s="39">
        <v>7530</v>
      </c>
      <c r="KP393" s="39">
        <v>5820</v>
      </c>
      <c r="KQ393" s="39">
        <v>2240</v>
      </c>
      <c r="KR393" s="39">
        <v>1060</v>
      </c>
      <c r="KS393" s="39">
        <v>60970</v>
      </c>
      <c r="KT393" s="39">
        <v>1450</v>
      </c>
      <c r="KU393" s="39">
        <v>6490</v>
      </c>
      <c r="KV393" s="39">
        <v>14330</v>
      </c>
      <c r="KW393" s="39">
        <v>11710</v>
      </c>
      <c r="KX393" s="39">
        <v>10630</v>
      </c>
      <c r="KY393" s="39">
        <v>7640</v>
      </c>
      <c r="KZ393" s="39">
        <v>5860</v>
      </c>
      <c r="LA393" s="39">
        <v>2260</v>
      </c>
      <c r="LB393" s="39">
        <v>1060</v>
      </c>
      <c r="LC393" s="39">
        <v>61410</v>
      </c>
      <c r="LD393" t="str">
        <f>INDEX(Lookup!$F$2:$F$375, MATCH(D393,Lookup!$A$2:$A$375,0))</f>
        <v>:</v>
      </c>
    </row>
    <row r="394" spans="2:316" ht="15" customHeight="1" x14ac:dyDescent="0.25">
      <c r="B394" s="1" t="s">
        <v>342</v>
      </c>
      <c r="C394" s="42">
        <v>6815</v>
      </c>
      <c r="D394" s="42" t="s">
        <v>1115</v>
      </c>
      <c r="E394" s="37" t="s">
        <v>1116</v>
      </c>
      <c r="F394" s="38">
        <v>9040</v>
      </c>
      <c r="G394" s="38">
        <v>29130</v>
      </c>
      <c r="H394" s="38">
        <v>32920</v>
      </c>
      <c r="I394" s="38">
        <v>19670</v>
      </c>
      <c r="J394" s="38">
        <v>18370</v>
      </c>
      <c r="K394" s="38">
        <v>5930</v>
      </c>
      <c r="L394" s="38">
        <v>5880</v>
      </c>
      <c r="M394" s="38">
        <v>740</v>
      </c>
      <c r="N394" s="38" t="s">
        <v>334</v>
      </c>
      <c r="O394" s="39">
        <v>121680</v>
      </c>
      <c r="P394" s="39">
        <v>9150</v>
      </c>
      <c r="Q394" s="39">
        <v>29500</v>
      </c>
      <c r="R394" s="39">
        <v>33150</v>
      </c>
      <c r="S394" s="39">
        <v>20180</v>
      </c>
      <c r="T394" s="39">
        <v>18430</v>
      </c>
      <c r="U394" s="39">
        <v>6050</v>
      </c>
      <c r="V394" s="39">
        <v>5880</v>
      </c>
      <c r="W394" s="39">
        <v>740</v>
      </c>
      <c r="X394" s="39" t="s">
        <v>334</v>
      </c>
      <c r="Y394" s="39">
        <v>123090</v>
      </c>
      <c r="Z394" s="39">
        <v>9640</v>
      </c>
      <c r="AA394" s="39">
        <v>29550</v>
      </c>
      <c r="AB394" s="39">
        <v>33440</v>
      </c>
      <c r="AC394" s="39">
        <v>20390</v>
      </c>
      <c r="AD394" s="39">
        <v>18620</v>
      </c>
      <c r="AE394" s="39">
        <v>6100</v>
      </c>
      <c r="AF394" s="39">
        <v>5870</v>
      </c>
      <c r="AG394" s="39">
        <v>670</v>
      </c>
      <c r="AH394" s="39" t="s">
        <v>334</v>
      </c>
      <c r="AI394" s="39">
        <v>124280</v>
      </c>
      <c r="AJ394" s="39">
        <v>9690</v>
      </c>
      <c r="AK394" s="39">
        <v>29760</v>
      </c>
      <c r="AL394" s="39">
        <v>33830</v>
      </c>
      <c r="AM394" s="39">
        <v>20690</v>
      </c>
      <c r="AN394" s="39">
        <v>18800</v>
      </c>
      <c r="AO394" s="39">
        <v>6200</v>
      </c>
      <c r="AP394" s="39">
        <v>5820</v>
      </c>
      <c r="AQ394" s="39">
        <v>640</v>
      </c>
      <c r="AR394" s="39" t="s">
        <v>334</v>
      </c>
      <c r="AS394" s="39">
        <v>125430</v>
      </c>
      <c r="AT394" s="39">
        <v>10070</v>
      </c>
      <c r="AU394" s="39">
        <v>29570</v>
      </c>
      <c r="AV394" s="39">
        <v>34290</v>
      </c>
      <c r="AW394" s="39">
        <v>20800</v>
      </c>
      <c r="AX394" s="39">
        <v>18870</v>
      </c>
      <c r="AY394" s="39">
        <v>6340</v>
      </c>
      <c r="AZ394" s="39">
        <v>5810</v>
      </c>
      <c r="BA394" s="39">
        <v>630</v>
      </c>
      <c r="BB394" s="39" t="s">
        <v>334</v>
      </c>
      <c r="BC394" s="39">
        <v>126380</v>
      </c>
      <c r="BD394" s="39">
        <v>10180</v>
      </c>
      <c r="BE394" s="39">
        <v>29640</v>
      </c>
      <c r="BF394" s="39">
        <v>34700</v>
      </c>
      <c r="BG394" s="39">
        <v>20940</v>
      </c>
      <c r="BH394" s="39">
        <v>19090</v>
      </c>
      <c r="BI394" s="39">
        <v>6530</v>
      </c>
      <c r="BJ394" s="39">
        <v>5840</v>
      </c>
      <c r="BK394" s="39">
        <v>630</v>
      </c>
      <c r="BL394" s="39" t="s">
        <v>334</v>
      </c>
      <c r="BM394" s="39">
        <v>127540</v>
      </c>
      <c r="BN394" s="39">
        <v>10160</v>
      </c>
      <c r="BO394" s="39">
        <v>29620</v>
      </c>
      <c r="BP394" s="39">
        <v>34940</v>
      </c>
      <c r="BQ394" s="39">
        <v>21250</v>
      </c>
      <c r="BR394" s="39">
        <v>19440</v>
      </c>
      <c r="BS394" s="39">
        <v>6840</v>
      </c>
      <c r="BT394" s="39">
        <v>5900</v>
      </c>
      <c r="BU394" s="39">
        <v>630</v>
      </c>
      <c r="BV394" s="39" t="s">
        <v>334</v>
      </c>
      <c r="BW394" s="39">
        <v>128770</v>
      </c>
      <c r="BX394" s="39">
        <v>10190</v>
      </c>
      <c r="BY394" s="39">
        <v>29720</v>
      </c>
      <c r="BZ394" s="39">
        <v>35310</v>
      </c>
      <c r="CA394" s="39">
        <v>21490</v>
      </c>
      <c r="CB394" s="39">
        <v>19680</v>
      </c>
      <c r="CC394" s="39">
        <v>7030</v>
      </c>
      <c r="CD394" s="39">
        <v>6070</v>
      </c>
      <c r="CE394" s="39">
        <v>630</v>
      </c>
      <c r="CF394" s="39" t="s">
        <v>334</v>
      </c>
      <c r="CG394" s="39">
        <v>130120</v>
      </c>
      <c r="CH394" s="39">
        <v>9930</v>
      </c>
      <c r="CI394" s="39">
        <v>29730</v>
      </c>
      <c r="CJ394" s="39">
        <v>35490</v>
      </c>
      <c r="CK394" s="39">
        <v>21610</v>
      </c>
      <c r="CL394" s="39">
        <v>19940</v>
      </c>
      <c r="CM394" s="39">
        <v>7100</v>
      </c>
      <c r="CN394" s="39">
        <v>6140</v>
      </c>
      <c r="CO394" s="39">
        <v>630</v>
      </c>
      <c r="CP394" s="39" t="s">
        <v>334</v>
      </c>
      <c r="CQ394" s="39">
        <v>130560</v>
      </c>
      <c r="CR394" s="39">
        <v>9810</v>
      </c>
      <c r="CS394" s="39">
        <v>29750</v>
      </c>
      <c r="CT394" s="39">
        <v>35910</v>
      </c>
      <c r="CU394" s="39">
        <v>21790</v>
      </c>
      <c r="CV394" s="39">
        <v>20170</v>
      </c>
      <c r="CW394" s="39">
        <v>7210</v>
      </c>
      <c r="CX394" s="39">
        <v>6330</v>
      </c>
      <c r="CY394" s="39">
        <v>640</v>
      </c>
      <c r="CZ394" s="39" t="s">
        <v>334</v>
      </c>
      <c r="DA394" s="39">
        <v>131600</v>
      </c>
      <c r="DB394" s="39">
        <v>9830</v>
      </c>
      <c r="DC394" s="39">
        <v>29820</v>
      </c>
      <c r="DD394" s="39">
        <v>36160</v>
      </c>
      <c r="DE394" s="39">
        <v>22020</v>
      </c>
      <c r="DF394" s="39">
        <v>20410</v>
      </c>
      <c r="DG394" s="39">
        <v>7520</v>
      </c>
      <c r="DH394" s="39">
        <v>6620</v>
      </c>
      <c r="DI394" s="39">
        <v>640</v>
      </c>
      <c r="DJ394" s="39" t="s">
        <v>334</v>
      </c>
      <c r="DK394" s="39">
        <v>133010</v>
      </c>
      <c r="DL394" s="39">
        <v>9870</v>
      </c>
      <c r="DM394" s="39">
        <v>29960</v>
      </c>
      <c r="DN394" s="39">
        <v>36550</v>
      </c>
      <c r="DO394" s="39">
        <v>22630</v>
      </c>
      <c r="DP394" s="39">
        <v>20840</v>
      </c>
      <c r="DQ394" s="39">
        <v>7800</v>
      </c>
      <c r="DR394" s="39">
        <v>6870</v>
      </c>
      <c r="DS394" s="39">
        <v>640</v>
      </c>
      <c r="DT394" s="39" t="s">
        <v>334</v>
      </c>
      <c r="DU394" s="39">
        <v>135160</v>
      </c>
      <c r="DV394" s="39">
        <v>9880</v>
      </c>
      <c r="DW394" s="39">
        <v>30100</v>
      </c>
      <c r="DX394" s="39">
        <v>36820</v>
      </c>
      <c r="DY394" s="39">
        <v>23050</v>
      </c>
      <c r="DZ394" s="39">
        <v>21210</v>
      </c>
      <c r="EA394" s="39">
        <v>8070</v>
      </c>
      <c r="EB394" s="39">
        <v>6970</v>
      </c>
      <c r="EC394" s="39">
        <v>640</v>
      </c>
      <c r="ED394" s="39" t="s">
        <v>334</v>
      </c>
      <c r="EE394" s="39">
        <v>136750</v>
      </c>
      <c r="EF394" s="39">
        <v>3720</v>
      </c>
      <c r="EG394" s="39">
        <v>15960</v>
      </c>
      <c r="EH394" s="39">
        <v>28580</v>
      </c>
      <c r="EI394" s="39">
        <v>31190</v>
      </c>
      <c r="EJ394" s="39">
        <v>26640</v>
      </c>
      <c r="EK394" s="39">
        <v>19390</v>
      </c>
      <c r="EL394" s="39">
        <v>9440</v>
      </c>
      <c r="EM394" s="39">
        <v>2560</v>
      </c>
      <c r="EN394" s="39">
        <v>1270</v>
      </c>
      <c r="EO394" s="39">
        <v>138770</v>
      </c>
      <c r="EP394" s="39">
        <v>3780</v>
      </c>
      <c r="EQ394" s="39">
        <v>16290</v>
      </c>
      <c r="ER394" s="39">
        <v>28860</v>
      </c>
      <c r="ES394" s="39">
        <v>32240</v>
      </c>
      <c r="ET394" s="39">
        <v>27650</v>
      </c>
      <c r="EU394" s="39">
        <v>19730</v>
      </c>
      <c r="EV394" s="39">
        <v>9360</v>
      </c>
      <c r="EW394" s="39">
        <v>2550</v>
      </c>
      <c r="EX394" s="39">
        <v>1250</v>
      </c>
      <c r="EY394" s="39">
        <v>141710</v>
      </c>
      <c r="EZ394" s="39">
        <v>3830</v>
      </c>
      <c r="FA394" s="39">
        <v>16550</v>
      </c>
      <c r="FB394" s="39">
        <v>29250</v>
      </c>
      <c r="FC394" s="39">
        <v>32900</v>
      </c>
      <c r="FD394" s="39">
        <v>28170</v>
      </c>
      <c r="FE394" s="39">
        <v>20020</v>
      </c>
      <c r="FF394" s="39">
        <v>9420</v>
      </c>
      <c r="FG394" s="39">
        <v>2560</v>
      </c>
      <c r="FH394" s="39">
        <v>1250</v>
      </c>
      <c r="FI394" s="39">
        <v>143940</v>
      </c>
      <c r="FJ394" s="39">
        <v>3950</v>
      </c>
      <c r="FK394" s="39">
        <v>16840</v>
      </c>
      <c r="FL394" s="39">
        <v>29670</v>
      </c>
      <c r="FM394" s="39">
        <v>33510</v>
      </c>
      <c r="FN394" s="39">
        <v>28460</v>
      </c>
      <c r="FO394" s="39">
        <v>20240</v>
      </c>
      <c r="FP394" s="39">
        <v>9540</v>
      </c>
      <c r="FQ394" s="39">
        <v>2560</v>
      </c>
      <c r="FR394" s="39">
        <v>1280</v>
      </c>
      <c r="FS394" s="39">
        <v>146070</v>
      </c>
      <c r="FT394" s="39">
        <v>4030</v>
      </c>
      <c r="FU394" s="39">
        <v>17040</v>
      </c>
      <c r="FV394" s="39">
        <v>29990</v>
      </c>
      <c r="FW394" s="39">
        <v>34010</v>
      </c>
      <c r="FX394" s="39">
        <v>28530</v>
      </c>
      <c r="FY394" s="39">
        <v>20270</v>
      </c>
      <c r="FZ394" s="39">
        <v>9580</v>
      </c>
      <c r="GA394" s="39">
        <v>2560</v>
      </c>
      <c r="GB394" s="39">
        <v>1310</v>
      </c>
      <c r="GC394" s="39">
        <v>147330</v>
      </c>
      <c r="GD394" s="39">
        <v>4010</v>
      </c>
      <c r="GE394" s="39">
        <v>17210</v>
      </c>
      <c r="GF394" s="39">
        <v>30270</v>
      </c>
      <c r="GG394" s="39">
        <v>34170</v>
      </c>
      <c r="GH394" s="39">
        <v>28730</v>
      </c>
      <c r="GI394" s="39">
        <v>20450</v>
      </c>
      <c r="GJ394" s="39">
        <v>9610</v>
      </c>
      <c r="GK394" s="39">
        <v>2560</v>
      </c>
      <c r="GL394" s="39">
        <v>1320</v>
      </c>
      <c r="GM394" s="39">
        <v>148330</v>
      </c>
      <c r="GN394" s="39">
        <v>4040</v>
      </c>
      <c r="GO394" s="39">
        <v>17390</v>
      </c>
      <c r="GP394" s="39">
        <v>30530</v>
      </c>
      <c r="GQ394" s="39">
        <v>34340</v>
      </c>
      <c r="GR394" s="39">
        <v>28900</v>
      </c>
      <c r="GS394" s="39">
        <v>20600</v>
      </c>
      <c r="GT394" s="39">
        <v>9640</v>
      </c>
      <c r="GU394" s="39">
        <v>2580</v>
      </c>
      <c r="GV394" s="39">
        <v>1330</v>
      </c>
      <c r="GW394" s="39">
        <v>149350</v>
      </c>
      <c r="GX394" s="39">
        <v>4050</v>
      </c>
      <c r="GY394" s="39">
        <v>17500</v>
      </c>
      <c r="GZ394" s="39">
        <v>30730</v>
      </c>
      <c r="HA394" s="39">
        <v>34440</v>
      </c>
      <c r="HB394" s="39">
        <v>28980</v>
      </c>
      <c r="HC394" s="39">
        <v>20670</v>
      </c>
      <c r="HD394" s="39">
        <v>9690</v>
      </c>
      <c r="HE394" s="39">
        <v>2600</v>
      </c>
      <c r="HF394" s="39">
        <v>1340</v>
      </c>
      <c r="HG394" s="39">
        <v>150000</v>
      </c>
      <c r="HH394" s="39">
        <v>4070</v>
      </c>
      <c r="HI394" s="39">
        <v>17660</v>
      </c>
      <c r="HJ394" s="39">
        <v>31110</v>
      </c>
      <c r="HK394" s="39">
        <v>34600</v>
      </c>
      <c r="HL394" s="39">
        <v>29090</v>
      </c>
      <c r="HM394" s="39">
        <v>20750</v>
      </c>
      <c r="HN394" s="39">
        <v>9720</v>
      </c>
      <c r="HO394" s="39">
        <v>2630</v>
      </c>
      <c r="HP394" s="39">
        <v>1360</v>
      </c>
      <c r="HQ394" s="39">
        <v>150990</v>
      </c>
      <c r="HR394" s="39">
        <v>4040</v>
      </c>
      <c r="HS394" s="39">
        <v>17750</v>
      </c>
      <c r="HT394" s="39">
        <v>31330</v>
      </c>
      <c r="HU394" s="39">
        <v>34710</v>
      </c>
      <c r="HV394" s="39">
        <v>29190</v>
      </c>
      <c r="HW394" s="39">
        <v>20800</v>
      </c>
      <c r="HX394" s="39">
        <v>9760</v>
      </c>
      <c r="HY394" s="39">
        <v>2650</v>
      </c>
      <c r="HZ394" s="39">
        <v>1380</v>
      </c>
      <c r="IA394" s="39">
        <v>151600</v>
      </c>
      <c r="IB394" s="39">
        <v>4050</v>
      </c>
      <c r="IC394" s="39">
        <v>17890</v>
      </c>
      <c r="ID394" s="39">
        <v>31540</v>
      </c>
      <c r="IE394" s="39">
        <v>34830</v>
      </c>
      <c r="IF394" s="39">
        <v>29260</v>
      </c>
      <c r="IG394" s="39">
        <v>20870</v>
      </c>
      <c r="IH394" s="39">
        <v>9830</v>
      </c>
      <c r="II394" s="39">
        <v>2670</v>
      </c>
      <c r="IJ394" s="39">
        <v>1400</v>
      </c>
      <c r="IK394" s="39">
        <v>152330</v>
      </c>
      <c r="IL394" s="39">
        <v>4040</v>
      </c>
      <c r="IM394" s="39">
        <v>18170</v>
      </c>
      <c r="IN394" s="39">
        <v>31920</v>
      </c>
      <c r="IO394" s="39">
        <v>35090</v>
      </c>
      <c r="IP394" s="39">
        <v>29400</v>
      </c>
      <c r="IQ394" s="39">
        <v>20920</v>
      </c>
      <c r="IR394" s="39">
        <v>9870</v>
      </c>
      <c r="IS394" s="39">
        <v>2710</v>
      </c>
      <c r="IT394" s="39">
        <v>1420</v>
      </c>
      <c r="IU394" s="39">
        <v>153530</v>
      </c>
      <c r="IV394" s="39">
        <v>4040</v>
      </c>
      <c r="IW394" s="39">
        <v>19130</v>
      </c>
      <c r="IX394" s="39">
        <v>32470</v>
      </c>
      <c r="IY394" s="39">
        <v>35260</v>
      </c>
      <c r="IZ394" s="39">
        <v>29620</v>
      </c>
      <c r="JA394" s="39">
        <v>20980</v>
      </c>
      <c r="JB394" s="39">
        <v>9950</v>
      </c>
      <c r="JC394" s="39">
        <v>2730</v>
      </c>
      <c r="JD394" s="39">
        <v>1430</v>
      </c>
      <c r="JE394" s="39">
        <v>155590</v>
      </c>
      <c r="JF394" s="39">
        <v>4140</v>
      </c>
      <c r="JG394" s="39">
        <v>19350</v>
      </c>
      <c r="JH394" s="39">
        <v>32940</v>
      </c>
      <c r="JI394" s="39">
        <v>35650</v>
      </c>
      <c r="JJ394" s="39">
        <v>29930</v>
      </c>
      <c r="JK394" s="39">
        <v>21140</v>
      </c>
      <c r="JL394" s="39">
        <v>10030</v>
      </c>
      <c r="JM394" s="39">
        <v>2730</v>
      </c>
      <c r="JN394" s="39">
        <v>1440</v>
      </c>
      <c r="JO394" s="39">
        <v>157340</v>
      </c>
      <c r="JP394" s="39">
        <v>4310</v>
      </c>
      <c r="JQ394" s="39">
        <v>19760</v>
      </c>
      <c r="JR394" s="39">
        <v>33550</v>
      </c>
      <c r="JS394" s="39">
        <v>36040</v>
      </c>
      <c r="JT394" s="39">
        <v>30220</v>
      </c>
      <c r="JU394" s="39">
        <v>21400</v>
      </c>
      <c r="JV394" s="39">
        <v>10150</v>
      </c>
      <c r="JW394" s="39">
        <v>2750</v>
      </c>
      <c r="JX394" s="39">
        <v>1440</v>
      </c>
      <c r="JY394" s="39">
        <v>159610</v>
      </c>
      <c r="JZ394" s="39">
        <v>4370</v>
      </c>
      <c r="KA394" s="39">
        <v>19930</v>
      </c>
      <c r="KB394" s="39">
        <v>33780</v>
      </c>
      <c r="KC394" s="39">
        <v>36250</v>
      </c>
      <c r="KD394" s="39">
        <v>30420</v>
      </c>
      <c r="KE394" s="39">
        <v>21490</v>
      </c>
      <c r="KF394" s="39">
        <v>10210</v>
      </c>
      <c r="KG394" s="39">
        <v>2750</v>
      </c>
      <c r="KH394" s="39">
        <v>1450</v>
      </c>
      <c r="KI394" s="39">
        <v>160640</v>
      </c>
      <c r="KJ394" s="39">
        <v>4810</v>
      </c>
      <c r="KK394" s="39">
        <v>20090</v>
      </c>
      <c r="KL394" s="39">
        <v>33940</v>
      </c>
      <c r="KM394" s="39">
        <v>36430</v>
      </c>
      <c r="KN394" s="39">
        <v>30620</v>
      </c>
      <c r="KO394" s="39">
        <v>21710</v>
      </c>
      <c r="KP394" s="39">
        <v>10310</v>
      </c>
      <c r="KQ394" s="39">
        <v>2770</v>
      </c>
      <c r="KR394" s="39">
        <v>1450</v>
      </c>
      <c r="KS394" s="39">
        <v>162120</v>
      </c>
      <c r="KT394" s="39">
        <v>5290</v>
      </c>
      <c r="KU394" s="39">
        <v>20240</v>
      </c>
      <c r="KV394" s="39">
        <v>34370</v>
      </c>
      <c r="KW394" s="39">
        <v>36880</v>
      </c>
      <c r="KX394" s="39">
        <v>30920</v>
      </c>
      <c r="KY394" s="39">
        <v>21900</v>
      </c>
      <c r="KZ394" s="39">
        <v>10420</v>
      </c>
      <c r="LA394" s="39">
        <v>2810</v>
      </c>
      <c r="LB394" s="39">
        <v>1450</v>
      </c>
      <c r="LC394" s="39">
        <v>164270</v>
      </c>
      <c r="LD394" t="str">
        <f>INDEX(Lookup!$F$2:$F$375, MATCH(D394,Lookup!$A$2:$A$375,0))</f>
        <v>:</v>
      </c>
    </row>
    <row r="395" spans="2:316" ht="15" customHeight="1" x14ac:dyDescent="0.25">
      <c r="B395" s="1" t="s">
        <v>342</v>
      </c>
      <c r="C395" s="42">
        <v>6940</v>
      </c>
      <c r="D395" s="42" t="s">
        <v>1117</v>
      </c>
      <c r="E395" s="37" t="s">
        <v>1118</v>
      </c>
      <c r="F395" s="38">
        <v>46480</v>
      </c>
      <c r="G395" s="38">
        <v>25570</v>
      </c>
      <c r="H395" s="38">
        <v>11510</v>
      </c>
      <c r="I395" s="38">
        <v>6680</v>
      </c>
      <c r="J395" s="38">
        <v>4220</v>
      </c>
      <c r="K395" s="38">
        <v>1450</v>
      </c>
      <c r="L395" s="38">
        <v>700</v>
      </c>
      <c r="M395" s="38">
        <v>70</v>
      </c>
      <c r="N395" s="38" t="s">
        <v>334</v>
      </c>
      <c r="O395" s="39">
        <v>96680</v>
      </c>
      <c r="P395" s="39">
        <v>46970</v>
      </c>
      <c r="Q395" s="39">
        <v>25610</v>
      </c>
      <c r="R395" s="39">
        <v>11650</v>
      </c>
      <c r="S395" s="39">
        <v>6840</v>
      </c>
      <c r="T395" s="39">
        <v>4340</v>
      </c>
      <c r="U395" s="39">
        <v>1510</v>
      </c>
      <c r="V395" s="39">
        <v>710</v>
      </c>
      <c r="W395" s="39">
        <v>70</v>
      </c>
      <c r="X395" s="39" t="s">
        <v>334</v>
      </c>
      <c r="Y395" s="39">
        <v>97700</v>
      </c>
      <c r="Z395" s="39">
        <v>47460</v>
      </c>
      <c r="AA395" s="39">
        <v>25390</v>
      </c>
      <c r="AB395" s="39">
        <v>11860</v>
      </c>
      <c r="AC395" s="39">
        <v>6940</v>
      </c>
      <c r="AD395" s="39">
        <v>4450</v>
      </c>
      <c r="AE395" s="39">
        <v>1560</v>
      </c>
      <c r="AF395" s="39">
        <v>700</v>
      </c>
      <c r="AG395" s="39">
        <v>60</v>
      </c>
      <c r="AH395" s="39" t="s">
        <v>334</v>
      </c>
      <c r="AI395" s="39">
        <v>98430</v>
      </c>
      <c r="AJ395" s="39">
        <v>47680</v>
      </c>
      <c r="AK395" s="39">
        <v>25490</v>
      </c>
      <c r="AL395" s="39">
        <v>12030</v>
      </c>
      <c r="AM395" s="39">
        <v>7170</v>
      </c>
      <c r="AN395" s="39">
        <v>4570</v>
      </c>
      <c r="AO395" s="39">
        <v>1630</v>
      </c>
      <c r="AP395" s="39">
        <v>700</v>
      </c>
      <c r="AQ395" s="39">
        <v>60</v>
      </c>
      <c r="AR395" s="39" t="s">
        <v>334</v>
      </c>
      <c r="AS395" s="39">
        <v>99330</v>
      </c>
      <c r="AT395" s="39">
        <v>47870</v>
      </c>
      <c r="AU395" s="39">
        <v>25490</v>
      </c>
      <c r="AV395" s="39">
        <v>12170</v>
      </c>
      <c r="AW395" s="39">
        <v>7260</v>
      </c>
      <c r="AX395" s="39">
        <v>4670</v>
      </c>
      <c r="AY395" s="39">
        <v>1630</v>
      </c>
      <c r="AZ395" s="39">
        <v>710</v>
      </c>
      <c r="BA395" s="39">
        <v>70</v>
      </c>
      <c r="BB395" s="39" t="s">
        <v>334</v>
      </c>
      <c r="BC395" s="39">
        <v>99880</v>
      </c>
      <c r="BD395" s="39">
        <v>48050</v>
      </c>
      <c r="BE395" s="39">
        <v>25470</v>
      </c>
      <c r="BF395" s="39">
        <v>12300</v>
      </c>
      <c r="BG395" s="39">
        <v>7370</v>
      </c>
      <c r="BH395" s="39">
        <v>4860</v>
      </c>
      <c r="BI395" s="39">
        <v>1700</v>
      </c>
      <c r="BJ395" s="39">
        <v>720</v>
      </c>
      <c r="BK395" s="39">
        <v>70</v>
      </c>
      <c r="BL395" s="39" t="s">
        <v>334</v>
      </c>
      <c r="BM395" s="39">
        <v>100530</v>
      </c>
      <c r="BN395" s="39">
        <v>47790</v>
      </c>
      <c r="BO395" s="39">
        <v>25500</v>
      </c>
      <c r="BP395" s="39">
        <v>12440</v>
      </c>
      <c r="BQ395" s="39">
        <v>7500</v>
      </c>
      <c r="BR395" s="39">
        <v>5040</v>
      </c>
      <c r="BS395" s="39">
        <v>1830</v>
      </c>
      <c r="BT395" s="39">
        <v>750</v>
      </c>
      <c r="BU395" s="39">
        <v>70</v>
      </c>
      <c r="BV395" s="39" t="s">
        <v>334</v>
      </c>
      <c r="BW395" s="39">
        <v>100910</v>
      </c>
      <c r="BX395" s="39">
        <v>47590</v>
      </c>
      <c r="BY395" s="39">
        <v>25520</v>
      </c>
      <c r="BZ395" s="39">
        <v>12490</v>
      </c>
      <c r="CA395" s="39">
        <v>7650</v>
      </c>
      <c r="CB395" s="39">
        <v>5220</v>
      </c>
      <c r="CC395" s="39">
        <v>1860</v>
      </c>
      <c r="CD395" s="39">
        <v>760</v>
      </c>
      <c r="CE395" s="39">
        <v>70</v>
      </c>
      <c r="CF395" s="39" t="s">
        <v>334</v>
      </c>
      <c r="CG395" s="39">
        <v>101170</v>
      </c>
      <c r="CH395" s="39">
        <v>47520</v>
      </c>
      <c r="CI395" s="39">
        <v>25520</v>
      </c>
      <c r="CJ395" s="39">
        <v>12510</v>
      </c>
      <c r="CK395" s="39">
        <v>7740</v>
      </c>
      <c r="CL395" s="39">
        <v>5460</v>
      </c>
      <c r="CM395" s="39">
        <v>1940</v>
      </c>
      <c r="CN395" s="39">
        <v>770</v>
      </c>
      <c r="CO395" s="39">
        <v>60</v>
      </c>
      <c r="CP395" s="39" t="s">
        <v>334</v>
      </c>
      <c r="CQ395" s="39">
        <v>101510</v>
      </c>
      <c r="CR395" s="39">
        <v>47250</v>
      </c>
      <c r="CS395" s="39">
        <v>25490</v>
      </c>
      <c r="CT395" s="39">
        <v>12560</v>
      </c>
      <c r="CU395" s="39">
        <v>7820</v>
      </c>
      <c r="CV395" s="39">
        <v>5750</v>
      </c>
      <c r="CW395" s="39">
        <v>2020</v>
      </c>
      <c r="CX395" s="39">
        <v>780</v>
      </c>
      <c r="CY395" s="39">
        <v>60</v>
      </c>
      <c r="CZ395" s="39" t="s">
        <v>334</v>
      </c>
      <c r="DA395" s="39">
        <v>101740</v>
      </c>
      <c r="DB395" s="39">
        <v>46780</v>
      </c>
      <c r="DC395" s="39">
        <v>25500</v>
      </c>
      <c r="DD395" s="39">
        <v>12650</v>
      </c>
      <c r="DE395" s="39">
        <v>7940</v>
      </c>
      <c r="DF395" s="39">
        <v>6060</v>
      </c>
      <c r="DG395" s="39">
        <v>2120</v>
      </c>
      <c r="DH395" s="39">
        <v>820</v>
      </c>
      <c r="DI395" s="39">
        <v>60</v>
      </c>
      <c r="DJ395" s="39" t="s">
        <v>334</v>
      </c>
      <c r="DK395" s="39">
        <v>101930</v>
      </c>
      <c r="DL395" s="39">
        <v>46570</v>
      </c>
      <c r="DM395" s="39">
        <v>25540</v>
      </c>
      <c r="DN395" s="39">
        <v>12760</v>
      </c>
      <c r="DO395" s="39">
        <v>8090</v>
      </c>
      <c r="DP395" s="39">
        <v>6410</v>
      </c>
      <c r="DQ395" s="39">
        <v>2230</v>
      </c>
      <c r="DR395" s="39">
        <v>870</v>
      </c>
      <c r="DS395" s="39">
        <v>60</v>
      </c>
      <c r="DT395" s="39" t="s">
        <v>334</v>
      </c>
      <c r="DU395" s="39">
        <v>102520</v>
      </c>
      <c r="DV395" s="39">
        <v>46290</v>
      </c>
      <c r="DW395" s="39">
        <v>25600</v>
      </c>
      <c r="DX395" s="39">
        <v>12830</v>
      </c>
      <c r="DY395" s="39">
        <v>8170</v>
      </c>
      <c r="DZ395" s="39">
        <v>6640</v>
      </c>
      <c r="EA395" s="39">
        <v>2320</v>
      </c>
      <c r="EB395" s="39">
        <v>890</v>
      </c>
      <c r="EC395" s="39">
        <v>60</v>
      </c>
      <c r="ED395" s="39" t="s">
        <v>334</v>
      </c>
      <c r="EE395" s="39">
        <v>102810</v>
      </c>
      <c r="EF395" s="39">
        <v>47030</v>
      </c>
      <c r="EG395" s="39">
        <v>23520</v>
      </c>
      <c r="EH395" s="39">
        <v>16040</v>
      </c>
      <c r="EI395" s="39">
        <v>7700</v>
      </c>
      <c r="EJ395" s="39">
        <v>4940</v>
      </c>
      <c r="EK395" s="39">
        <v>2830</v>
      </c>
      <c r="EL395" s="39">
        <v>1020</v>
      </c>
      <c r="EM395" s="39">
        <v>160</v>
      </c>
      <c r="EN395" s="39">
        <v>70</v>
      </c>
      <c r="EO395" s="39">
        <v>103300</v>
      </c>
      <c r="EP395" s="39">
        <v>46430</v>
      </c>
      <c r="EQ395" s="39">
        <v>24170</v>
      </c>
      <c r="ER395" s="39">
        <v>16080</v>
      </c>
      <c r="ES395" s="39">
        <v>7910</v>
      </c>
      <c r="ET395" s="39">
        <v>5130</v>
      </c>
      <c r="EU395" s="39">
        <v>2910</v>
      </c>
      <c r="EV395" s="39">
        <v>1050</v>
      </c>
      <c r="EW395" s="39">
        <v>150</v>
      </c>
      <c r="EX395" s="39">
        <v>70</v>
      </c>
      <c r="EY395" s="39">
        <v>103900</v>
      </c>
      <c r="EZ395" s="39">
        <v>46100</v>
      </c>
      <c r="FA395" s="39">
        <v>24570</v>
      </c>
      <c r="FB395" s="39">
        <v>16080</v>
      </c>
      <c r="FC395" s="39">
        <v>8170</v>
      </c>
      <c r="FD395" s="39">
        <v>5360</v>
      </c>
      <c r="FE395" s="39">
        <v>2930</v>
      </c>
      <c r="FF395" s="39">
        <v>1070</v>
      </c>
      <c r="FG395" s="39">
        <v>160</v>
      </c>
      <c r="FH395" s="39">
        <v>70</v>
      </c>
      <c r="FI395" s="39">
        <v>104510</v>
      </c>
      <c r="FJ395" s="39">
        <v>46200</v>
      </c>
      <c r="FK395" s="39">
        <v>24590</v>
      </c>
      <c r="FL395" s="39">
        <v>16120</v>
      </c>
      <c r="FM395" s="39">
        <v>8330</v>
      </c>
      <c r="FN395" s="39">
        <v>5480</v>
      </c>
      <c r="FO395" s="39">
        <v>2950</v>
      </c>
      <c r="FP395" s="39">
        <v>1080</v>
      </c>
      <c r="FQ395" s="39">
        <v>160</v>
      </c>
      <c r="FR395" s="39">
        <v>70</v>
      </c>
      <c r="FS395" s="39">
        <v>104970</v>
      </c>
      <c r="FT395" s="39">
        <v>46190</v>
      </c>
      <c r="FU395" s="39">
        <v>24650</v>
      </c>
      <c r="FV395" s="39">
        <v>16170</v>
      </c>
      <c r="FW395" s="39">
        <v>8400</v>
      </c>
      <c r="FX395" s="39">
        <v>5550</v>
      </c>
      <c r="FY395" s="39">
        <v>2970</v>
      </c>
      <c r="FZ395" s="39">
        <v>1090</v>
      </c>
      <c r="GA395" s="39">
        <v>160</v>
      </c>
      <c r="GB395" s="39">
        <v>70</v>
      </c>
      <c r="GC395" s="39">
        <v>105240</v>
      </c>
      <c r="GD395" s="39">
        <v>46250</v>
      </c>
      <c r="GE395" s="39">
        <v>24710</v>
      </c>
      <c r="GF395" s="39">
        <v>16330</v>
      </c>
      <c r="GG395" s="39">
        <v>8470</v>
      </c>
      <c r="GH395" s="39">
        <v>5660</v>
      </c>
      <c r="GI395" s="39">
        <v>3010</v>
      </c>
      <c r="GJ395" s="39">
        <v>1100</v>
      </c>
      <c r="GK395" s="39">
        <v>160</v>
      </c>
      <c r="GL395" s="39">
        <v>70</v>
      </c>
      <c r="GM395" s="39">
        <v>105750</v>
      </c>
      <c r="GN395" s="39">
        <v>46320</v>
      </c>
      <c r="GO395" s="39">
        <v>24770</v>
      </c>
      <c r="GP395" s="39">
        <v>16430</v>
      </c>
      <c r="GQ395" s="39">
        <v>8560</v>
      </c>
      <c r="GR395" s="39">
        <v>5760</v>
      </c>
      <c r="GS395" s="39">
        <v>3040</v>
      </c>
      <c r="GT395" s="39">
        <v>1100</v>
      </c>
      <c r="GU395" s="39">
        <v>160</v>
      </c>
      <c r="GV395" s="39">
        <v>70</v>
      </c>
      <c r="GW395" s="39">
        <v>106200</v>
      </c>
      <c r="GX395" s="39">
        <v>46380</v>
      </c>
      <c r="GY395" s="39">
        <v>24810</v>
      </c>
      <c r="GZ395" s="39">
        <v>16590</v>
      </c>
      <c r="HA395" s="39">
        <v>8640</v>
      </c>
      <c r="HB395" s="39">
        <v>5890</v>
      </c>
      <c r="HC395" s="39">
        <v>3060</v>
      </c>
      <c r="HD395" s="39">
        <v>1110</v>
      </c>
      <c r="HE395" s="39">
        <v>160</v>
      </c>
      <c r="HF395" s="39">
        <v>60</v>
      </c>
      <c r="HG395" s="39">
        <v>106710</v>
      </c>
      <c r="HH395" s="39">
        <v>46440</v>
      </c>
      <c r="HI395" s="39">
        <v>24890</v>
      </c>
      <c r="HJ395" s="39">
        <v>16690</v>
      </c>
      <c r="HK395" s="39">
        <v>8750</v>
      </c>
      <c r="HL395" s="39">
        <v>6010</v>
      </c>
      <c r="HM395" s="39">
        <v>3100</v>
      </c>
      <c r="HN395" s="39">
        <v>1110</v>
      </c>
      <c r="HO395" s="39">
        <v>170</v>
      </c>
      <c r="HP395" s="39">
        <v>70</v>
      </c>
      <c r="HQ395" s="39">
        <v>107220</v>
      </c>
      <c r="HR395" s="39">
        <v>46410</v>
      </c>
      <c r="HS395" s="39">
        <v>24980</v>
      </c>
      <c r="HT395" s="39">
        <v>16820</v>
      </c>
      <c r="HU395" s="39">
        <v>8850</v>
      </c>
      <c r="HV395" s="39">
        <v>6150</v>
      </c>
      <c r="HW395" s="39">
        <v>3170</v>
      </c>
      <c r="HX395" s="39">
        <v>1120</v>
      </c>
      <c r="HY395" s="39">
        <v>170</v>
      </c>
      <c r="HZ395" s="39">
        <v>70</v>
      </c>
      <c r="IA395" s="39">
        <v>107720</v>
      </c>
      <c r="IB395" s="39">
        <v>46350</v>
      </c>
      <c r="IC395" s="39">
        <v>25020</v>
      </c>
      <c r="ID395" s="39">
        <v>16900</v>
      </c>
      <c r="IE395" s="39">
        <v>8970</v>
      </c>
      <c r="IF395" s="39">
        <v>6370</v>
      </c>
      <c r="IG395" s="39">
        <v>3230</v>
      </c>
      <c r="IH395" s="39">
        <v>1130</v>
      </c>
      <c r="II395" s="39">
        <v>180</v>
      </c>
      <c r="IJ395" s="39">
        <v>70</v>
      </c>
      <c r="IK395" s="39">
        <v>108210</v>
      </c>
      <c r="IL395" s="39">
        <v>46450</v>
      </c>
      <c r="IM395" s="39">
        <v>25130</v>
      </c>
      <c r="IN395" s="39">
        <v>17040</v>
      </c>
      <c r="IO395" s="39">
        <v>9040</v>
      </c>
      <c r="IP395" s="39">
        <v>6510</v>
      </c>
      <c r="IQ395" s="39">
        <v>3300</v>
      </c>
      <c r="IR395" s="39">
        <v>1150</v>
      </c>
      <c r="IS395" s="39">
        <v>180</v>
      </c>
      <c r="IT395" s="39">
        <v>70</v>
      </c>
      <c r="IU395" s="39">
        <v>108850</v>
      </c>
      <c r="IV395" s="39">
        <v>46610</v>
      </c>
      <c r="IW395" s="39">
        <v>25200</v>
      </c>
      <c r="IX395" s="39">
        <v>17090</v>
      </c>
      <c r="IY395" s="39">
        <v>9140</v>
      </c>
      <c r="IZ395" s="39">
        <v>6620</v>
      </c>
      <c r="JA395" s="39">
        <v>3350</v>
      </c>
      <c r="JB395" s="39">
        <v>1150</v>
      </c>
      <c r="JC395" s="39">
        <v>180</v>
      </c>
      <c r="JD395" s="39">
        <v>70</v>
      </c>
      <c r="JE395" s="39">
        <v>109410</v>
      </c>
      <c r="JF395" s="39">
        <v>46600</v>
      </c>
      <c r="JG395" s="39">
        <v>25250</v>
      </c>
      <c r="JH395" s="39">
        <v>17200</v>
      </c>
      <c r="JI395" s="39">
        <v>9220</v>
      </c>
      <c r="JJ395" s="39">
        <v>6710</v>
      </c>
      <c r="JK395" s="39">
        <v>3360</v>
      </c>
      <c r="JL395" s="39">
        <v>1160</v>
      </c>
      <c r="JM395" s="39">
        <v>180</v>
      </c>
      <c r="JN395" s="39">
        <v>70</v>
      </c>
      <c r="JO395" s="39">
        <v>109750</v>
      </c>
      <c r="JP395" s="39">
        <v>46620</v>
      </c>
      <c r="JQ395" s="39">
        <v>25270</v>
      </c>
      <c r="JR395" s="39">
        <v>17250</v>
      </c>
      <c r="JS395" s="39">
        <v>9300</v>
      </c>
      <c r="JT395" s="39">
        <v>6750</v>
      </c>
      <c r="JU395" s="39">
        <v>3370</v>
      </c>
      <c r="JV395" s="39">
        <v>1170</v>
      </c>
      <c r="JW395" s="39">
        <v>180</v>
      </c>
      <c r="JX395" s="39">
        <v>70</v>
      </c>
      <c r="JY395" s="39">
        <v>109980</v>
      </c>
      <c r="JZ395" s="39">
        <v>46790</v>
      </c>
      <c r="KA395" s="39">
        <v>25310</v>
      </c>
      <c r="KB395" s="39">
        <v>17290</v>
      </c>
      <c r="KC395" s="39">
        <v>9360</v>
      </c>
      <c r="KD395" s="39">
        <v>6790</v>
      </c>
      <c r="KE395" s="39">
        <v>3400</v>
      </c>
      <c r="KF395" s="39">
        <v>1180</v>
      </c>
      <c r="KG395" s="39">
        <v>190</v>
      </c>
      <c r="KH395" s="39">
        <v>70</v>
      </c>
      <c r="KI395" s="39">
        <v>110350</v>
      </c>
      <c r="KJ395" s="39">
        <v>46880</v>
      </c>
      <c r="KK395" s="39">
        <v>25390</v>
      </c>
      <c r="KL395" s="39">
        <v>17330</v>
      </c>
      <c r="KM395" s="39">
        <v>9450</v>
      </c>
      <c r="KN395" s="39">
        <v>6890</v>
      </c>
      <c r="KO395" s="39">
        <v>3430</v>
      </c>
      <c r="KP395" s="39">
        <v>1180</v>
      </c>
      <c r="KQ395" s="39">
        <v>190</v>
      </c>
      <c r="KR395" s="39">
        <v>70</v>
      </c>
      <c r="KS395" s="39">
        <v>110810</v>
      </c>
      <c r="KT395" s="39">
        <v>46970</v>
      </c>
      <c r="KU395" s="39">
        <v>25430</v>
      </c>
      <c r="KV395" s="39">
        <v>17380</v>
      </c>
      <c r="KW395" s="39">
        <v>9540</v>
      </c>
      <c r="KX395" s="39">
        <v>6990</v>
      </c>
      <c r="KY395" s="39">
        <v>3440</v>
      </c>
      <c r="KZ395" s="39">
        <v>1180</v>
      </c>
      <c r="LA395" s="39">
        <v>190</v>
      </c>
      <c r="LB395" s="39">
        <v>70</v>
      </c>
      <c r="LC395" s="39">
        <v>111190</v>
      </c>
      <c r="LD395" t="str">
        <f>INDEX(Lookup!$F$2:$F$375, MATCH(D395,Lookup!$A$2:$A$375,0))</f>
        <v>:</v>
      </c>
    </row>
    <row r="396" spans="2:316" ht="15" customHeight="1" x14ac:dyDescent="0.25">
      <c r="B396" s="1" t="s">
        <v>342</v>
      </c>
      <c r="C396" s="42">
        <v>6925</v>
      </c>
      <c r="D396" s="42" t="s">
        <v>1119</v>
      </c>
      <c r="E396" s="37" t="s">
        <v>1120</v>
      </c>
      <c r="F396" s="38">
        <v>14150</v>
      </c>
      <c r="G396" s="38">
        <v>6320</v>
      </c>
      <c r="H396" s="38">
        <v>1700</v>
      </c>
      <c r="I396" s="38">
        <v>1500</v>
      </c>
      <c r="J396" s="38">
        <v>950</v>
      </c>
      <c r="K396" s="38">
        <v>190</v>
      </c>
      <c r="L396" s="38">
        <v>40</v>
      </c>
      <c r="M396" s="38">
        <v>10</v>
      </c>
      <c r="N396" s="38" t="s">
        <v>334</v>
      </c>
      <c r="O396" s="39">
        <v>24860</v>
      </c>
      <c r="P396" s="39">
        <v>14410</v>
      </c>
      <c r="Q396" s="39">
        <v>6140</v>
      </c>
      <c r="R396" s="39">
        <v>1710</v>
      </c>
      <c r="S396" s="39">
        <v>1530</v>
      </c>
      <c r="T396" s="39">
        <v>980</v>
      </c>
      <c r="U396" s="39">
        <v>210</v>
      </c>
      <c r="V396" s="39">
        <v>40</v>
      </c>
      <c r="W396" s="39" t="s">
        <v>390</v>
      </c>
      <c r="X396" s="39" t="s">
        <v>334</v>
      </c>
      <c r="Y396" s="39">
        <v>25020</v>
      </c>
      <c r="Z396" s="39">
        <v>14570</v>
      </c>
      <c r="AA396" s="39">
        <v>6030</v>
      </c>
      <c r="AB396" s="39">
        <v>1730</v>
      </c>
      <c r="AC396" s="39">
        <v>1550</v>
      </c>
      <c r="AD396" s="39">
        <v>1000</v>
      </c>
      <c r="AE396" s="39">
        <v>200</v>
      </c>
      <c r="AF396" s="39">
        <v>50</v>
      </c>
      <c r="AG396" s="39">
        <v>10</v>
      </c>
      <c r="AH396" s="39" t="s">
        <v>334</v>
      </c>
      <c r="AI396" s="39">
        <v>25140</v>
      </c>
      <c r="AJ396" s="39">
        <v>14790</v>
      </c>
      <c r="AK396" s="39">
        <v>5940</v>
      </c>
      <c r="AL396" s="39">
        <v>1730</v>
      </c>
      <c r="AM396" s="39">
        <v>1570</v>
      </c>
      <c r="AN396" s="39">
        <v>1010</v>
      </c>
      <c r="AO396" s="39">
        <v>210</v>
      </c>
      <c r="AP396" s="39">
        <v>50</v>
      </c>
      <c r="AQ396" s="39">
        <v>10</v>
      </c>
      <c r="AR396" s="39" t="s">
        <v>334</v>
      </c>
      <c r="AS396" s="39">
        <v>25310</v>
      </c>
      <c r="AT396" s="39">
        <v>14620</v>
      </c>
      <c r="AU396" s="39">
        <v>5930</v>
      </c>
      <c r="AV396" s="39">
        <v>1670</v>
      </c>
      <c r="AW396" s="39">
        <v>1660</v>
      </c>
      <c r="AX396" s="39">
        <v>1030</v>
      </c>
      <c r="AY396" s="39">
        <v>220</v>
      </c>
      <c r="AZ396" s="39">
        <v>50</v>
      </c>
      <c r="BA396" s="39">
        <v>10</v>
      </c>
      <c r="BB396" s="39" t="s">
        <v>334</v>
      </c>
      <c r="BC396" s="39">
        <v>25190</v>
      </c>
      <c r="BD396" s="39">
        <v>14700</v>
      </c>
      <c r="BE396" s="39">
        <v>5890</v>
      </c>
      <c r="BF396" s="39">
        <v>1690</v>
      </c>
      <c r="BG396" s="39">
        <v>1680</v>
      </c>
      <c r="BH396" s="39">
        <v>1040</v>
      </c>
      <c r="BI396" s="39">
        <v>250</v>
      </c>
      <c r="BJ396" s="39">
        <v>60</v>
      </c>
      <c r="BK396" s="39">
        <v>10</v>
      </c>
      <c r="BL396" s="39" t="s">
        <v>334</v>
      </c>
      <c r="BM396" s="39">
        <v>25310</v>
      </c>
      <c r="BN396" s="39">
        <v>14720</v>
      </c>
      <c r="BO396" s="39">
        <v>5890</v>
      </c>
      <c r="BP396" s="39">
        <v>1700</v>
      </c>
      <c r="BQ396" s="39">
        <v>1710</v>
      </c>
      <c r="BR396" s="39">
        <v>1080</v>
      </c>
      <c r="BS396" s="39">
        <v>250</v>
      </c>
      <c r="BT396" s="39">
        <v>60</v>
      </c>
      <c r="BU396" s="39">
        <v>10</v>
      </c>
      <c r="BV396" s="39" t="s">
        <v>334</v>
      </c>
      <c r="BW396" s="39">
        <v>25410</v>
      </c>
      <c r="BX396" s="39">
        <v>14650</v>
      </c>
      <c r="BY396" s="39">
        <v>5900</v>
      </c>
      <c r="BZ396" s="39">
        <v>1720</v>
      </c>
      <c r="CA396" s="39">
        <v>1720</v>
      </c>
      <c r="CB396" s="39">
        <v>1130</v>
      </c>
      <c r="CC396" s="39">
        <v>260</v>
      </c>
      <c r="CD396" s="39">
        <v>60</v>
      </c>
      <c r="CE396" s="39">
        <v>10</v>
      </c>
      <c r="CF396" s="39" t="s">
        <v>334</v>
      </c>
      <c r="CG396" s="39">
        <v>25440</v>
      </c>
      <c r="CH396" s="39">
        <v>14400</v>
      </c>
      <c r="CI396" s="39">
        <v>5910</v>
      </c>
      <c r="CJ396" s="39">
        <v>1730</v>
      </c>
      <c r="CK396" s="39">
        <v>1730</v>
      </c>
      <c r="CL396" s="39">
        <v>1160</v>
      </c>
      <c r="CM396" s="39">
        <v>290</v>
      </c>
      <c r="CN396" s="39">
        <v>60</v>
      </c>
      <c r="CO396" s="39">
        <v>10</v>
      </c>
      <c r="CP396" s="39" t="s">
        <v>334</v>
      </c>
      <c r="CQ396" s="39">
        <v>25300</v>
      </c>
      <c r="CR396" s="39">
        <v>14250</v>
      </c>
      <c r="CS396" s="39">
        <v>5910</v>
      </c>
      <c r="CT396" s="39">
        <v>1750</v>
      </c>
      <c r="CU396" s="39">
        <v>1740</v>
      </c>
      <c r="CV396" s="39">
        <v>1210</v>
      </c>
      <c r="CW396" s="39">
        <v>300</v>
      </c>
      <c r="CX396" s="39">
        <v>60</v>
      </c>
      <c r="CY396" s="39">
        <v>10</v>
      </c>
      <c r="CZ396" s="39" t="s">
        <v>334</v>
      </c>
      <c r="DA396" s="39">
        <v>25220</v>
      </c>
      <c r="DB396" s="39">
        <v>14230</v>
      </c>
      <c r="DC396" s="39">
        <v>5920</v>
      </c>
      <c r="DD396" s="39">
        <v>1750</v>
      </c>
      <c r="DE396" s="39">
        <v>1750</v>
      </c>
      <c r="DF396" s="39">
        <v>1230</v>
      </c>
      <c r="DG396" s="39">
        <v>330</v>
      </c>
      <c r="DH396" s="39">
        <v>60</v>
      </c>
      <c r="DI396" s="39">
        <v>10</v>
      </c>
      <c r="DJ396" s="39" t="s">
        <v>334</v>
      </c>
      <c r="DK396" s="39">
        <v>25280</v>
      </c>
      <c r="DL396" s="39">
        <v>14190</v>
      </c>
      <c r="DM396" s="39">
        <v>5950</v>
      </c>
      <c r="DN396" s="39">
        <v>1770</v>
      </c>
      <c r="DO396" s="39">
        <v>1770</v>
      </c>
      <c r="DP396" s="39">
        <v>1280</v>
      </c>
      <c r="DQ396" s="39">
        <v>380</v>
      </c>
      <c r="DR396" s="39">
        <v>60</v>
      </c>
      <c r="DS396" s="39">
        <v>10</v>
      </c>
      <c r="DT396" s="39" t="s">
        <v>334</v>
      </c>
      <c r="DU396" s="39">
        <v>25410</v>
      </c>
      <c r="DV396" s="39">
        <v>14170</v>
      </c>
      <c r="DW396" s="39">
        <v>5960</v>
      </c>
      <c r="DX396" s="39">
        <v>1780</v>
      </c>
      <c r="DY396" s="39">
        <v>1770</v>
      </c>
      <c r="DZ396" s="39">
        <v>1410</v>
      </c>
      <c r="EA396" s="39">
        <v>350</v>
      </c>
      <c r="EB396" s="39">
        <v>70</v>
      </c>
      <c r="EC396" s="39">
        <v>10</v>
      </c>
      <c r="ED396" s="39" t="s">
        <v>334</v>
      </c>
      <c r="EE396" s="39">
        <v>25510</v>
      </c>
      <c r="EF396" s="39">
        <v>13750</v>
      </c>
      <c r="EG396" s="39">
        <v>6540</v>
      </c>
      <c r="EH396" s="39">
        <v>1870</v>
      </c>
      <c r="EI396" s="39">
        <v>1760</v>
      </c>
      <c r="EJ396" s="39">
        <v>1060</v>
      </c>
      <c r="EK396" s="39">
        <v>400</v>
      </c>
      <c r="EL396" s="39">
        <v>80</v>
      </c>
      <c r="EM396" s="39">
        <v>10</v>
      </c>
      <c r="EN396" s="39">
        <v>10</v>
      </c>
      <c r="EO396" s="39">
        <v>25460</v>
      </c>
      <c r="EP396" s="39">
        <v>13790</v>
      </c>
      <c r="EQ396" s="39">
        <v>6500</v>
      </c>
      <c r="ER396" s="39">
        <v>1890</v>
      </c>
      <c r="ES396" s="39">
        <v>1780</v>
      </c>
      <c r="ET396" s="39">
        <v>1120</v>
      </c>
      <c r="EU396" s="39">
        <v>430</v>
      </c>
      <c r="EV396" s="39">
        <v>80</v>
      </c>
      <c r="EW396" s="39" t="s">
        <v>390</v>
      </c>
      <c r="EX396" s="39">
        <v>10</v>
      </c>
      <c r="EY396" s="39">
        <v>25590</v>
      </c>
      <c r="EZ396" s="39">
        <v>13760</v>
      </c>
      <c r="FA396" s="39">
        <v>6470</v>
      </c>
      <c r="FB396" s="39">
        <v>1920</v>
      </c>
      <c r="FC396" s="39">
        <v>1870</v>
      </c>
      <c r="FD396" s="39">
        <v>1190</v>
      </c>
      <c r="FE396" s="39">
        <v>450</v>
      </c>
      <c r="FF396" s="39">
        <v>100</v>
      </c>
      <c r="FG396" s="39" t="s">
        <v>390</v>
      </c>
      <c r="FH396" s="39">
        <v>10</v>
      </c>
      <c r="FI396" s="39">
        <v>25780</v>
      </c>
      <c r="FJ396" s="39">
        <v>13820</v>
      </c>
      <c r="FK396" s="39">
        <v>6510</v>
      </c>
      <c r="FL396" s="39">
        <v>1980</v>
      </c>
      <c r="FM396" s="39">
        <v>1910</v>
      </c>
      <c r="FN396" s="39">
        <v>1200</v>
      </c>
      <c r="FO396" s="39">
        <v>480</v>
      </c>
      <c r="FP396" s="39">
        <v>110</v>
      </c>
      <c r="FQ396" s="39" t="s">
        <v>390</v>
      </c>
      <c r="FR396" s="39">
        <v>10</v>
      </c>
      <c r="FS396" s="39">
        <v>26030</v>
      </c>
      <c r="FT396" s="39">
        <v>13850</v>
      </c>
      <c r="FU396" s="39">
        <v>6560</v>
      </c>
      <c r="FV396" s="39">
        <v>2020</v>
      </c>
      <c r="FW396" s="39">
        <v>1940</v>
      </c>
      <c r="FX396" s="39">
        <v>1220</v>
      </c>
      <c r="FY396" s="39">
        <v>490</v>
      </c>
      <c r="FZ396" s="39">
        <v>120</v>
      </c>
      <c r="GA396" s="39" t="s">
        <v>390</v>
      </c>
      <c r="GB396" s="39">
        <v>10</v>
      </c>
      <c r="GC396" s="39">
        <v>26210</v>
      </c>
      <c r="GD396" s="39">
        <v>13850</v>
      </c>
      <c r="GE396" s="39">
        <v>6600</v>
      </c>
      <c r="GF396" s="39">
        <v>2070</v>
      </c>
      <c r="GG396" s="39">
        <v>1990</v>
      </c>
      <c r="GH396" s="39">
        <v>1240</v>
      </c>
      <c r="GI396" s="39">
        <v>500</v>
      </c>
      <c r="GJ396" s="39">
        <v>130</v>
      </c>
      <c r="GK396" s="39" t="s">
        <v>390</v>
      </c>
      <c r="GL396" s="39">
        <v>10</v>
      </c>
      <c r="GM396" s="39">
        <v>26390</v>
      </c>
      <c r="GN396" s="39">
        <v>13870</v>
      </c>
      <c r="GO396" s="39">
        <v>6610</v>
      </c>
      <c r="GP396" s="39">
        <v>2090</v>
      </c>
      <c r="GQ396" s="39">
        <v>2020</v>
      </c>
      <c r="GR396" s="39">
        <v>1250</v>
      </c>
      <c r="GS396" s="39">
        <v>510</v>
      </c>
      <c r="GT396" s="39">
        <v>130</v>
      </c>
      <c r="GU396" s="39" t="s">
        <v>390</v>
      </c>
      <c r="GV396" s="39">
        <v>10</v>
      </c>
      <c r="GW396" s="39">
        <v>26490</v>
      </c>
      <c r="GX396" s="39">
        <v>13940</v>
      </c>
      <c r="GY396" s="39">
        <v>6620</v>
      </c>
      <c r="GZ396" s="39">
        <v>2100</v>
      </c>
      <c r="HA396" s="39">
        <v>2050</v>
      </c>
      <c r="HB396" s="39">
        <v>1260</v>
      </c>
      <c r="HC396" s="39">
        <v>530</v>
      </c>
      <c r="HD396" s="39">
        <v>130</v>
      </c>
      <c r="HE396" s="39" t="s">
        <v>390</v>
      </c>
      <c r="HF396" s="39">
        <v>10</v>
      </c>
      <c r="HG396" s="39">
        <v>26650</v>
      </c>
      <c r="HH396" s="39">
        <v>13980</v>
      </c>
      <c r="HI396" s="39">
        <v>6620</v>
      </c>
      <c r="HJ396" s="39">
        <v>2130</v>
      </c>
      <c r="HK396" s="39">
        <v>2070</v>
      </c>
      <c r="HL396" s="39">
        <v>1330</v>
      </c>
      <c r="HM396" s="39">
        <v>530</v>
      </c>
      <c r="HN396" s="39">
        <v>140</v>
      </c>
      <c r="HO396" s="39" t="s">
        <v>390</v>
      </c>
      <c r="HP396" s="39">
        <v>10</v>
      </c>
      <c r="HQ396" s="39">
        <v>26810</v>
      </c>
      <c r="HR396" s="39">
        <v>14020</v>
      </c>
      <c r="HS396" s="39">
        <v>6620</v>
      </c>
      <c r="HT396" s="39">
        <v>2150</v>
      </c>
      <c r="HU396" s="39">
        <v>2080</v>
      </c>
      <c r="HV396" s="39">
        <v>1360</v>
      </c>
      <c r="HW396" s="39">
        <v>550</v>
      </c>
      <c r="HX396" s="39">
        <v>140</v>
      </c>
      <c r="HY396" s="39" t="s">
        <v>390</v>
      </c>
      <c r="HZ396" s="39">
        <v>10</v>
      </c>
      <c r="IA396" s="39">
        <v>26920</v>
      </c>
      <c r="IB396" s="39">
        <v>14050</v>
      </c>
      <c r="IC396" s="39">
        <v>6630</v>
      </c>
      <c r="ID396" s="39">
        <v>2170</v>
      </c>
      <c r="IE396" s="39">
        <v>2090</v>
      </c>
      <c r="IF396" s="39">
        <v>1390</v>
      </c>
      <c r="IG396" s="39">
        <v>550</v>
      </c>
      <c r="IH396" s="39">
        <v>140</v>
      </c>
      <c r="II396" s="39" t="s">
        <v>390</v>
      </c>
      <c r="IJ396" s="39">
        <v>10</v>
      </c>
      <c r="IK396" s="39">
        <v>27020</v>
      </c>
      <c r="IL396" s="39">
        <v>14100</v>
      </c>
      <c r="IM396" s="39">
        <v>6630</v>
      </c>
      <c r="IN396" s="39">
        <v>2170</v>
      </c>
      <c r="IO396" s="39">
        <v>2120</v>
      </c>
      <c r="IP396" s="39">
        <v>1440</v>
      </c>
      <c r="IQ396" s="39">
        <v>560</v>
      </c>
      <c r="IR396" s="39">
        <v>140</v>
      </c>
      <c r="IS396" s="39" t="s">
        <v>390</v>
      </c>
      <c r="IT396" s="39">
        <v>10</v>
      </c>
      <c r="IU396" s="39">
        <v>27180</v>
      </c>
      <c r="IV396" s="39">
        <v>14130</v>
      </c>
      <c r="IW396" s="39">
        <v>6660</v>
      </c>
      <c r="IX396" s="39">
        <v>2190</v>
      </c>
      <c r="IY396" s="39">
        <v>2160</v>
      </c>
      <c r="IZ396" s="39">
        <v>1470</v>
      </c>
      <c r="JA396" s="39">
        <v>560</v>
      </c>
      <c r="JB396" s="39">
        <v>150</v>
      </c>
      <c r="JC396" s="39" t="s">
        <v>390</v>
      </c>
      <c r="JD396" s="39">
        <v>10</v>
      </c>
      <c r="JE396" s="39">
        <v>27320</v>
      </c>
      <c r="JF396" s="39">
        <v>14150</v>
      </c>
      <c r="JG396" s="39">
        <v>6670</v>
      </c>
      <c r="JH396" s="39">
        <v>2200</v>
      </c>
      <c r="JI396" s="39">
        <v>2170</v>
      </c>
      <c r="JJ396" s="39">
        <v>1470</v>
      </c>
      <c r="JK396" s="39">
        <v>560</v>
      </c>
      <c r="JL396" s="39">
        <v>150</v>
      </c>
      <c r="JM396" s="39" t="s">
        <v>390</v>
      </c>
      <c r="JN396" s="39">
        <v>10</v>
      </c>
      <c r="JO396" s="39">
        <v>27370</v>
      </c>
      <c r="JP396" s="39">
        <v>14170</v>
      </c>
      <c r="JQ396" s="39">
        <v>6670</v>
      </c>
      <c r="JR396" s="39">
        <v>2220</v>
      </c>
      <c r="JS396" s="39">
        <v>2170</v>
      </c>
      <c r="JT396" s="39">
        <v>1480</v>
      </c>
      <c r="JU396" s="39">
        <v>570</v>
      </c>
      <c r="JV396" s="39">
        <v>150</v>
      </c>
      <c r="JW396" s="39" t="s">
        <v>390</v>
      </c>
      <c r="JX396" s="39">
        <v>10</v>
      </c>
      <c r="JY396" s="39">
        <v>27440</v>
      </c>
      <c r="JZ396" s="39">
        <v>14090</v>
      </c>
      <c r="KA396" s="39">
        <v>6670</v>
      </c>
      <c r="KB396" s="39">
        <v>2240</v>
      </c>
      <c r="KC396" s="39">
        <v>2190</v>
      </c>
      <c r="KD396" s="39">
        <v>1510</v>
      </c>
      <c r="KE396" s="39">
        <v>570</v>
      </c>
      <c r="KF396" s="39">
        <v>150</v>
      </c>
      <c r="KG396" s="39" t="s">
        <v>390</v>
      </c>
      <c r="KH396" s="39">
        <v>10</v>
      </c>
      <c r="KI396" s="39">
        <v>27430</v>
      </c>
      <c r="KJ396" s="39">
        <v>14100</v>
      </c>
      <c r="KK396" s="39">
        <v>6670</v>
      </c>
      <c r="KL396" s="39">
        <v>2260</v>
      </c>
      <c r="KM396" s="39">
        <v>2200</v>
      </c>
      <c r="KN396" s="39">
        <v>1530</v>
      </c>
      <c r="KO396" s="39">
        <v>570</v>
      </c>
      <c r="KP396" s="39">
        <v>160</v>
      </c>
      <c r="KQ396" s="39" t="s">
        <v>390</v>
      </c>
      <c r="KR396" s="39">
        <v>10</v>
      </c>
      <c r="KS396" s="39">
        <v>27490</v>
      </c>
      <c r="KT396" s="39">
        <v>14110</v>
      </c>
      <c r="KU396" s="39">
        <v>6670</v>
      </c>
      <c r="KV396" s="39">
        <v>2260</v>
      </c>
      <c r="KW396" s="39">
        <v>2190</v>
      </c>
      <c r="KX396" s="39">
        <v>1540</v>
      </c>
      <c r="KY396" s="39">
        <v>570</v>
      </c>
      <c r="KZ396" s="39">
        <v>160</v>
      </c>
      <c r="LA396" s="39" t="s">
        <v>390</v>
      </c>
      <c r="LB396" s="39">
        <v>10</v>
      </c>
      <c r="LC396" s="39">
        <v>27520</v>
      </c>
      <c r="LD396" t="str">
        <f>INDEX(Lookup!$F$2:$F$375, MATCH(D396,Lookup!$A$2:$A$375,0))</f>
        <v>:</v>
      </c>
    </row>
    <row r="397" spans="2:316" ht="15" customHeight="1" x14ac:dyDescent="0.25">
      <c r="B397" s="1" t="s">
        <v>342</v>
      </c>
      <c r="C397" s="42">
        <v>6920</v>
      </c>
      <c r="D397" s="42" t="s">
        <v>1121</v>
      </c>
      <c r="E397" s="37" t="s">
        <v>1122</v>
      </c>
      <c r="F397" s="38">
        <v>18210</v>
      </c>
      <c r="G397" s="38">
        <v>28460</v>
      </c>
      <c r="H397" s="38">
        <v>10980</v>
      </c>
      <c r="I397" s="38">
        <v>5520</v>
      </c>
      <c r="J397" s="38">
        <v>3340</v>
      </c>
      <c r="K397" s="38">
        <v>1070</v>
      </c>
      <c r="L397" s="38">
        <v>360</v>
      </c>
      <c r="M397" s="38">
        <v>50</v>
      </c>
      <c r="N397" s="38" t="s">
        <v>334</v>
      </c>
      <c r="O397" s="39">
        <v>67980</v>
      </c>
      <c r="P397" s="39">
        <v>18460</v>
      </c>
      <c r="Q397" s="39">
        <v>28430</v>
      </c>
      <c r="R397" s="39">
        <v>11070</v>
      </c>
      <c r="S397" s="39">
        <v>5510</v>
      </c>
      <c r="T397" s="39">
        <v>3350</v>
      </c>
      <c r="U397" s="39">
        <v>1080</v>
      </c>
      <c r="V397" s="39">
        <v>360</v>
      </c>
      <c r="W397" s="39">
        <v>50</v>
      </c>
      <c r="X397" s="39" t="s">
        <v>334</v>
      </c>
      <c r="Y397" s="39">
        <v>68310</v>
      </c>
      <c r="Z397" s="39">
        <v>18700</v>
      </c>
      <c r="AA397" s="39">
        <v>28390</v>
      </c>
      <c r="AB397" s="39">
        <v>11110</v>
      </c>
      <c r="AC397" s="39">
        <v>5490</v>
      </c>
      <c r="AD397" s="39">
        <v>3300</v>
      </c>
      <c r="AE397" s="39">
        <v>1040</v>
      </c>
      <c r="AF397" s="39">
        <v>340</v>
      </c>
      <c r="AG397" s="39">
        <v>50</v>
      </c>
      <c r="AH397" s="39" t="s">
        <v>334</v>
      </c>
      <c r="AI397" s="39">
        <v>68430</v>
      </c>
      <c r="AJ397" s="39">
        <v>18790</v>
      </c>
      <c r="AK397" s="39">
        <v>28410</v>
      </c>
      <c r="AL397" s="39">
        <v>11360</v>
      </c>
      <c r="AM397" s="39">
        <v>5530</v>
      </c>
      <c r="AN397" s="39">
        <v>3370</v>
      </c>
      <c r="AO397" s="39">
        <v>1110</v>
      </c>
      <c r="AP397" s="39">
        <v>350</v>
      </c>
      <c r="AQ397" s="39">
        <v>40</v>
      </c>
      <c r="AR397" s="39" t="s">
        <v>334</v>
      </c>
      <c r="AS397" s="39">
        <v>68970</v>
      </c>
      <c r="AT397" s="39">
        <v>18870</v>
      </c>
      <c r="AU397" s="39">
        <v>28470</v>
      </c>
      <c r="AV397" s="39">
        <v>11460</v>
      </c>
      <c r="AW397" s="39">
        <v>5660</v>
      </c>
      <c r="AX397" s="39">
        <v>3540</v>
      </c>
      <c r="AY397" s="39">
        <v>1250</v>
      </c>
      <c r="AZ397" s="39">
        <v>370</v>
      </c>
      <c r="BA397" s="39">
        <v>40</v>
      </c>
      <c r="BB397" s="39" t="s">
        <v>334</v>
      </c>
      <c r="BC397" s="39">
        <v>69650</v>
      </c>
      <c r="BD397" s="39">
        <v>18940</v>
      </c>
      <c r="BE397" s="39">
        <v>28540</v>
      </c>
      <c r="BF397" s="39">
        <v>11640</v>
      </c>
      <c r="BG397" s="39">
        <v>5860</v>
      </c>
      <c r="BH397" s="39">
        <v>3750</v>
      </c>
      <c r="BI397" s="39">
        <v>1390</v>
      </c>
      <c r="BJ397" s="39">
        <v>400</v>
      </c>
      <c r="BK397" s="39">
        <v>40</v>
      </c>
      <c r="BL397" s="39" t="s">
        <v>334</v>
      </c>
      <c r="BM397" s="39">
        <v>70570</v>
      </c>
      <c r="BN397" s="39">
        <v>19020</v>
      </c>
      <c r="BO397" s="39">
        <v>28570</v>
      </c>
      <c r="BP397" s="39">
        <v>11810</v>
      </c>
      <c r="BQ397" s="39">
        <v>5950</v>
      </c>
      <c r="BR397" s="39">
        <v>3900</v>
      </c>
      <c r="BS397" s="39">
        <v>1500</v>
      </c>
      <c r="BT397" s="39">
        <v>420</v>
      </c>
      <c r="BU397" s="39">
        <v>40</v>
      </c>
      <c r="BV397" s="39" t="s">
        <v>334</v>
      </c>
      <c r="BW397" s="39">
        <v>71200</v>
      </c>
      <c r="BX397" s="39">
        <v>18960</v>
      </c>
      <c r="BY397" s="39">
        <v>28550</v>
      </c>
      <c r="BZ397" s="39">
        <v>11980</v>
      </c>
      <c r="CA397" s="39">
        <v>6080</v>
      </c>
      <c r="CB397" s="39">
        <v>4090</v>
      </c>
      <c r="CC397" s="39">
        <v>1690</v>
      </c>
      <c r="CD397" s="39">
        <v>430</v>
      </c>
      <c r="CE397" s="39">
        <v>50</v>
      </c>
      <c r="CF397" s="39" t="s">
        <v>334</v>
      </c>
      <c r="CG397" s="39">
        <v>71830</v>
      </c>
      <c r="CH397" s="39">
        <v>18830</v>
      </c>
      <c r="CI397" s="39">
        <v>28550</v>
      </c>
      <c r="CJ397" s="39">
        <v>12190</v>
      </c>
      <c r="CK397" s="39">
        <v>6220</v>
      </c>
      <c r="CL397" s="39">
        <v>4290</v>
      </c>
      <c r="CM397" s="39">
        <v>1860</v>
      </c>
      <c r="CN397" s="39">
        <v>470</v>
      </c>
      <c r="CO397" s="39">
        <v>50</v>
      </c>
      <c r="CP397" s="39" t="s">
        <v>334</v>
      </c>
      <c r="CQ397" s="39">
        <v>72440</v>
      </c>
      <c r="CR397" s="39">
        <v>18790</v>
      </c>
      <c r="CS397" s="39">
        <v>28540</v>
      </c>
      <c r="CT397" s="39">
        <v>12320</v>
      </c>
      <c r="CU397" s="39">
        <v>6290</v>
      </c>
      <c r="CV397" s="39">
        <v>4450</v>
      </c>
      <c r="CW397" s="39">
        <v>2060</v>
      </c>
      <c r="CX397" s="39">
        <v>490</v>
      </c>
      <c r="CY397" s="39">
        <v>60</v>
      </c>
      <c r="CZ397" s="39" t="s">
        <v>334</v>
      </c>
      <c r="DA397" s="39">
        <v>72990</v>
      </c>
      <c r="DB397" s="39">
        <v>18760</v>
      </c>
      <c r="DC397" s="39">
        <v>28530</v>
      </c>
      <c r="DD397" s="39">
        <v>12340</v>
      </c>
      <c r="DE397" s="39">
        <v>6320</v>
      </c>
      <c r="DF397" s="39">
        <v>4530</v>
      </c>
      <c r="DG397" s="39">
        <v>2180</v>
      </c>
      <c r="DH397" s="39">
        <v>500</v>
      </c>
      <c r="DI397" s="39">
        <v>90</v>
      </c>
      <c r="DJ397" s="39" t="s">
        <v>334</v>
      </c>
      <c r="DK397" s="39">
        <v>73250</v>
      </c>
      <c r="DL397" s="39">
        <v>18690</v>
      </c>
      <c r="DM397" s="39">
        <v>28550</v>
      </c>
      <c r="DN397" s="39">
        <v>12380</v>
      </c>
      <c r="DO397" s="39">
        <v>6340</v>
      </c>
      <c r="DP397" s="39">
        <v>4600</v>
      </c>
      <c r="DQ397" s="39">
        <v>2290</v>
      </c>
      <c r="DR397" s="39">
        <v>540</v>
      </c>
      <c r="DS397" s="39">
        <v>100</v>
      </c>
      <c r="DT397" s="39" t="s">
        <v>334</v>
      </c>
      <c r="DU397" s="39">
        <v>73490</v>
      </c>
      <c r="DV397" s="39">
        <v>18650</v>
      </c>
      <c r="DW397" s="39">
        <v>28570</v>
      </c>
      <c r="DX397" s="39">
        <v>12440</v>
      </c>
      <c r="DY397" s="39">
        <v>6390</v>
      </c>
      <c r="DZ397" s="39">
        <v>4650</v>
      </c>
      <c r="EA397" s="39">
        <v>2430</v>
      </c>
      <c r="EB397" s="39">
        <v>580</v>
      </c>
      <c r="EC397" s="39">
        <v>100</v>
      </c>
      <c r="ED397" s="39" t="s">
        <v>334</v>
      </c>
      <c r="EE397" s="39">
        <v>73810</v>
      </c>
      <c r="EF397" s="39">
        <v>14790</v>
      </c>
      <c r="EG397" s="39">
        <v>25640</v>
      </c>
      <c r="EH397" s="39">
        <v>17600</v>
      </c>
      <c r="EI397" s="39">
        <v>8240</v>
      </c>
      <c r="EJ397" s="39">
        <v>5100</v>
      </c>
      <c r="EK397" s="39">
        <v>2010</v>
      </c>
      <c r="EL397" s="39">
        <v>680</v>
      </c>
      <c r="EM397" s="39">
        <v>80</v>
      </c>
      <c r="EN397" s="39">
        <v>80</v>
      </c>
      <c r="EO397" s="39">
        <v>74200</v>
      </c>
      <c r="EP397" s="39">
        <v>14850</v>
      </c>
      <c r="EQ397" s="39">
        <v>25850</v>
      </c>
      <c r="ER397" s="39">
        <v>17520</v>
      </c>
      <c r="ES397" s="39">
        <v>8450</v>
      </c>
      <c r="ET397" s="39">
        <v>5240</v>
      </c>
      <c r="EU397" s="39">
        <v>2110</v>
      </c>
      <c r="EV397" s="39">
        <v>680</v>
      </c>
      <c r="EW397" s="39">
        <v>80</v>
      </c>
      <c r="EX397" s="39">
        <v>80</v>
      </c>
      <c r="EY397" s="39">
        <v>74870</v>
      </c>
      <c r="EZ397" s="39">
        <v>14850</v>
      </c>
      <c r="FA397" s="39">
        <v>26090</v>
      </c>
      <c r="FB397" s="39">
        <v>17660</v>
      </c>
      <c r="FC397" s="39">
        <v>8620</v>
      </c>
      <c r="FD397" s="39">
        <v>5520</v>
      </c>
      <c r="FE397" s="39">
        <v>2110</v>
      </c>
      <c r="FF397" s="39">
        <v>690</v>
      </c>
      <c r="FG397" s="39">
        <v>80</v>
      </c>
      <c r="FH397" s="39">
        <v>80</v>
      </c>
      <c r="FI397" s="39">
        <v>75700</v>
      </c>
      <c r="FJ397" s="39">
        <v>14880</v>
      </c>
      <c r="FK397" s="39">
        <v>26220</v>
      </c>
      <c r="FL397" s="39">
        <v>17780</v>
      </c>
      <c r="FM397" s="39">
        <v>8690</v>
      </c>
      <c r="FN397" s="39">
        <v>5670</v>
      </c>
      <c r="FO397" s="39">
        <v>2130</v>
      </c>
      <c r="FP397" s="39">
        <v>700</v>
      </c>
      <c r="FQ397" s="39">
        <v>90</v>
      </c>
      <c r="FR397" s="39">
        <v>80</v>
      </c>
      <c r="FS397" s="39">
        <v>76220</v>
      </c>
      <c r="FT397" s="39">
        <v>14920</v>
      </c>
      <c r="FU397" s="39">
        <v>26340</v>
      </c>
      <c r="FV397" s="39">
        <v>17830</v>
      </c>
      <c r="FW397" s="39">
        <v>8780</v>
      </c>
      <c r="FX397" s="39">
        <v>5710</v>
      </c>
      <c r="FY397" s="39">
        <v>2140</v>
      </c>
      <c r="FZ397" s="39">
        <v>710</v>
      </c>
      <c r="GA397" s="39">
        <v>90</v>
      </c>
      <c r="GB397" s="39">
        <v>80</v>
      </c>
      <c r="GC397" s="39">
        <v>76590</v>
      </c>
      <c r="GD397" s="39">
        <v>14970</v>
      </c>
      <c r="GE397" s="39">
        <v>26420</v>
      </c>
      <c r="GF397" s="39">
        <v>17890</v>
      </c>
      <c r="GG397" s="39">
        <v>8860</v>
      </c>
      <c r="GH397" s="39">
        <v>5790</v>
      </c>
      <c r="GI397" s="39">
        <v>2150</v>
      </c>
      <c r="GJ397" s="39">
        <v>720</v>
      </c>
      <c r="GK397" s="39">
        <v>90</v>
      </c>
      <c r="GL397" s="39">
        <v>80</v>
      </c>
      <c r="GM397" s="39">
        <v>76950</v>
      </c>
      <c r="GN397" s="39">
        <v>14970</v>
      </c>
      <c r="GO397" s="39">
        <v>26430</v>
      </c>
      <c r="GP397" s="39">
        <v>17980</v>
      </c>
      <c r="GQ397" s="39">
        <v>8920</v>
      </c>
      <c r="GR397" s="39">
        <v>5870</v>
      </c>
      <c r="GS397" s="39">
        <v>2180</v>
      </c>
      <c r="GT397" s="39">
        <v>730</v>
      </c>
      <c r="GU397" s="39">
        <v>90</v>
      </c>
      <c r="GV397" s="39">
        <v>80</v>
      </c>
      <c r="GW397" s="39">
        <v>77230</v>
      </c>
      <c r="GX397" s="39">
        <v>15010</v>
      </c>
      <c r="GY397" s="39">
        <v>26450</v>
      </c>
      <c r="GZ397" s="39">
        <v>18110</v>
      </c>
      <c r="HA397" s="39">
        <v>8990</v>
      </c>
      <c r="HB397" s="39">
        <v>5980</v>
      </c>
      <c r="HC397" s="39">
        <v>2180</v>
      </c>
      <c r="HD397" s="39">
        <v>740</v>
      </c>
      <c r="HE397" s="39">
        <v>90</v>
      </c>
      <c r="HF397" s="39">
        <v>80</v>
      </c>
      <c r="HG397" s="39">
        <v>77610</v>
      </c>
      <c r="HH397" s="39">
        <v>15030</v>
      </c>
      <c r="HI397" s="39">
        <v>26480</v>
      </c>
      <c r="HJ397" s="39">
        <v>18210</v>
      </c>
      <c r="HK397" s="39">
        <v>9070</v>
      </c>
      <c r="HL397" s="39">
        <v>6090</v>
      </c>
      <c r="HM397" s="39">
        <v>2200</v>
      </c>
      <c r="HN397" s="39">
        <v>740</v>
      </c>
      <c r="HO397" s="39">
        <v>90</v>
      </c>
      <c r="HP397" s="39">
        <v>80</v>
      </c>
      <c r="HQ397" s="39">
        <v>77980</v>
      </c>
      <c r="HR397" s="39">
        <v>15060</v>
      </c>
      <c r="HS397" s="39">
        <v>26530</v>
      </c>
      <c r="HT397" s="39">
        <v>18330</v>
      </c>
      <c r="HU397" s="39">
        <v>9120</v>
      </c>
      <c r="HV397" s="39">
        <v>6220</v>
      </c>
      <c r="HW397" s="39">
        <v>2210</v>
      </c>
      <c r="HX397" s="39">
        <v>750</v>
      </c>
      <c r="HY397" s="39">
        <v>90</v>
      </c>
      <c r="HZ397" s="39">
        <v>70</v>
      </c>
      <c r="IA397" s="39">
        <v>78380</v>
      </c>
      <c r="IB397" s="39">
        <v>15100</v>
      </c>
      <c r="IC397" s="39">
        <v>26580</v>
      </c>
      <c r="ID397" s="39">
        <v>18380</v>
      </c>
      <c r="IE397" s="39">
        <v>9180</v>
      </c>
      <c r="IF397" s="39">
        <v>6280</v>
      </c>
      <c r="IG397" s="39">
        <v>2220</v>
      </c>
      <c r="IH397" s="39">
        <v>760</v>
      </c>
      <c r="II397" s="39">
        <v>90</v>
      </c>
      <c r="IJ397" s="39">
        <v>80</v>
      </c>
      <c r="IK397" s="39">
        <v>78660</v>
      </c>
      <c r="IL397" s="39">
        <v>15140</v>
      </c>
      <c r="IM397" s="39">
        <v>26650</v>
      </c>
      <c r="IN397" s="39">
        <v>18390</v>
      </c>
      <c r="IO397" s="39">
        <v>9200</v>
      </c>
      <c r="IP397" s="39">
        <v>6330</v>
      </c>
      <c r="IQ397" s="39">
        <v>2240</v>
      </c>
      <c r="IR397" s="39">
        <v>770</v>
      </c>
      <c r="IS397" s="39">
        <v>90</v>
      </c>
      <c r="IT397" s="39">
        <v>80</v>
      </c>
      <c r="IU397" s="39">
        <v>78890</v>
      </c>
      <c r="IV397" s="39">
        <v>15130</v>
      </c>
      <c r="IW397" s="39">
        <v>26690</v>
      </c>
      <c r="IX397" s="39">
        <v>18420</v>
      </c>
      <c r="IY397" s="39">
        <v>9240</v>
      </c>
      <c r="IZ397" s="39">
        <v>6410</v>
      </c>
      <c r="JA397" s="39">
        <v>2250</v>
      </c>
      <c r="JB397" s="39">
        <v>780</v>
      </c>
      <c r="JC397" s="39">
        <v>90</v>
      </c>
      <c r="JD397" s="39">
        <v>80</v>
      </c>
      <c r="JE397" s="39">
        <v>79070</v>
      </c>
      <c r="JF397" s="39">
        <v>15160</v>
      </c>
      <c r="JG397" s="39">
        <v>26720</v>
      </c>
      <c r="JH397" s="39">
        <v>18480</v>
      </c>
      <c r="JI397" s="39">
        <v>9270</v>
      </c>
      <c r="JJ397" s="39">
        <v>6430</v>
      </c>
      <c r="JK397" s="39">
        <v>2280</v>
      </c>
      <c r="JL397" s="39">
        <v>790</v>
      </c>
      <c r="JM397" s="39">
        <v>90</v>
      </c>
      <c r="JN397" s="39">
        <v>80</v>
      </c>
      <c r="JO397" s="39">
        <v>79300</v>
      </c>
      <c r="JP397" s="39">
        <v>15210</v>
      </c>
      <c r="JQ397" s="39">
        <v>26760</v>
      </c>
      <c r="JR397" s="39">
        <v>18550</v>
      </c>
      <c r="JS397" s="39">
        <v>9290</v>
      </c>
      <c r="JT397" s="39">
        <v>6490</v>
      </c>
      <c r="JU397" s="39">
        <v>2290</v>
      </c>
      <c r="JV397" s="39">
        <v>800</v>
      </c>
      <c r="JW397" s="39">
        <v>90</v>
      </c>
      <c r="JX397" s="39">
        <v>80</v>
      </c>
      <c r="JY397" s="39">
        <v>79560</v>
      </c>
      <c r="JZ397" s="39">
        <v>15280</v>
      </c>
      <c r="KA397" s="39">
        <v>26790</v>
      </c>
      <c r="KB397" s="39">
        <v>18630</v>
      </c>
      <c r="KC397" s="39">
        <v>9330</v>
      </c>
      <c r="KD397" s="39">
        <v>6560</v>
      </c>
      <c r="KE397" s="39">
        <v>2300</v>
      </c>
      <c r="KF397" s="39">
        <v>810</v>
      </c>
      <c r="KG397" s="39">
        <v>90</v>
      </c>
      <c r="KH397" s="39">
        <v>80</v>
      </c>
      <c r="KI397" s="39">
        <v>79870</v>
      </c>
      <c r="KJ397" s="39">
        <v>15330</v>
      </c>
      <c r="KK397" s="39">
        <v>26820</v>
      </c>
      <c r="KL397" s="39">
        <v>18740</v>
      </c>
      <c r="KM397" s="39">
        <v>9350</v>
      </c>
      <c r="KN397" s="39">
        <v>6660</v>
      </c>
      <c r="KO397" s="39">
        <v>2350</v>
      </c>
      <c r="KP397" s="39">
        <v>830</v>
      </c>
      <c r="KQ397" s="39">
        <v>90</v>
      </c>
      <c r="KR397" s="39">
        <v>80</v>
      </c>
      <c r="KS397" s="39">
        <v>80230</v>
      </c>
      <c r="KT397" s="39">
        <v>15410</v>
      </c>
      <c r="KU397" s="39">
        <v>26890</v>
      </c>
      <c r="KV397" s="39">
        <v>18770</v>
      </c>
      <c r="KW397" s="39">
        <v>9440</v>
      </c>
      <c r="KX397" s="39">
        <v>6720</v>
      </c>
      <c r="KY397" s="39">
        <v>2370</v>
      </c>
      <c r="KZ397" s="39">
        <v>830</v>
      </c>
      <c r="LA397" s="39">
        <v>90</v>
      </c>
      <c r="LB397" s="39">
        <v>80</v>
      </c>
      <c r="LC397" s="39">
        <v>80610</v>
      </c>
      <c r="LD397" t="str">
        <f>INDEX(Lookup!$F$2:$F$375, MATCH(D397,Lookup!$A$2:$A$375,0))</f>
        <v>:</v>
      </c>
    </row>
    <row r="398" spans="2:316" ht="15" customHeight="1" x14ac:dyDescent="0.25">
      <c r="B398" s="1" t="s">
        <v>342</v>
      </c>
      <c r="C398" s="42">
        <v>6910</v>
      </c>
      <c r="D398" s="42" t="s">
        <v>1123</v>
      </c>
      <c r="E398" s="37" t="s">
        <v>1124</v>
      </c>
      <c r="F398" s="38">
        <v>17650</v>
      </c>
      <c r="G398" s="38">
        <v>8700</v>
      </c>
      <c r="H398" s="38">
        <v>2970</v>
      </c>
      <c r="I398" s="38">
        <v>1530</v>
      </c>
      <c r="J398" s="38">
        <v>1030</v>
      </c>
      <c r="K398" s="38">
        <v>220</v>
      </c>
      <c r="L398" s="38">
        <v>70</v>
      </c>
      <c r="M398" s="38">
        <v>20</v>
      </c>
      <c r="N398" s="38" t="s">
        <v>334</v>
      </c>
      <c r="O398" s="39">
        <v>32190</v>
      </c>
      <c r="P398" s="39">
        <v>17650</v>
      </c>
      <c r="Q398" s="39">
        <v>8710</v>
      </c>
      <c r="R398" s="39">
        <v>2970</v>
      </c>
      <c r="S398" s="39">
        <v>1520</v>
      </c>
      <c r="T398" s="39">
        <v>1040</v>
      </c>
      <c r="U398" s="39">
        <v>220</v>
      </c>
      <c r="V398" s="39">
        <v>70</v>
      </c>
      <c r="W398" s="39">
        <v>20</v>
      </c>
      <c r="X398" s="39" t="s">
        <v>334</v>
      </c>
      <c r="Y398" s="39">
        <v>32190</v>
      </c>
      <c r="Z398" s="39">
        <v>17780</v>
      </c>
      <c r="AA398" s="39">
        <v>8680</v>
      </c>
      <c r="AB398" s="39">
        <v>2980</v>
      </c>
      <c r="AC398" s="39">
        <v>1550</v>
      </c>
      <c r="AD398" s="39">
        <v>1060</v>
      </c>
      <c r="AE398" s="39">
        <v>220</v>
      </c>
      <c r="AF398" s="39">
        <v>60</v>
      </c>
      <c r="AG398" s="39">
        <v>20</v>
      </c>
      <c r="AH398" s="39" t="s">
        <v>334</v>
      </c>
      <c r="AI398" s="39">
        <v>32350</v>
      </c>
      <c r="AJ398" s="39">
        <v>17840</v>
      </c>
      <c r="AK398" s="39">
        <v>8720</v>
      </c>
      <c r="AL398" s="39">
        <v>3040</v>
      </c>
      <c r="AM398" s="39">
        <v>1580</v>
      </c>
      <c r="AN398" s="39">
        <v>1060</v>
      </c>
      <c r="AO398" s="39">
        <v>230</v>
      </c>
      <c r="AP398" s="39">
        <v>70</v>
      </c>
      <c r="AQ398" s="39">
        <v>20</v>
      </c>
      <c r="AR398" s="39" t="s">
        <v>334</v>
      </c>
      <c r="AS398" s="39">
        <v>32560</v>
      </c>
      <c r="AT398" s="39">
        <v>17770</v>
      </c>
      <c r="AU398" s="39">
        <v>8560</v>
      </c>
      <c r="AV398" s="39">
        <v>2840</v>
      </c>
      <c r="AW398" s="39">
        <v>1320</v>
      </c>
      <c r="AX398" s="39">
        <v>690</v>
      </c>
      <c r="AY398" s="39">
        <v>100</v>
      </c>
      <c r="AZ398" s="39">
        <v>10</v>
      </c>
      <c r="BA398" s="39">
        <v>20</v>
      </c>
      <c r="BB398" s="39" t="s">
        <v>334</v>
      </c>
      <c r="BC398" s="39">
        <v>31290</v>
      </c>
      <c r="BD398" s="39">
        <v>17850</v>
      </c>
      <c r="BE398" s="39">
        <v>8580</v>
      </c>
      <c r="BF398" s="39">
        <v>2890</v>
      </c>
      <c r="BG398" s="39">
        <v>1350</v>
      </c>
      <c r="BH398" s="39">
        <v>720</v>
      </c>
      <c r="BI398" s="39">
        <v>100</v>
      </c>
      <c r="BJ398" s="39">
        <v>10</v>
      </c>
      <c r="BK398" s="39">
        <v>20</v>
      </c>
      <c r="BL398" s="39" t="s">
        <v>334</v>
      </c>
      <c r="BM398" s="39">
        <v>31510</v>
      </c>
      <c r="BN398" s="39">
        <v>17900</v>
      </c>
      <c r="BO398" s="39">
        <v>8570</v>
      </c>
      <c r="BP398" s="39">
        <v>2910</v>
      </c>
      <c r="BQ398" s="39">
        <v>1380</v>
      </c>
      <c r="BR398" s="39">
        <v>740</v>
      </c>
      <c r="BS398" s="39">
        <v>100</v>
      </c>
      <c r="BT398" s="39">
        <v>10</v>
      </c>
      <c r="BU398" s="39">
        <v>20</v>
      </c>
      <c r="BV398" s="39" t="s">
        <v>334</v>
      </c>
      <c r="BW398" s="39">
        <v>31620</v>
      </c>
      <c r="BX398" s="39">
        <v>17890</v>
      </c>
      <c r="BY398" s="39">
        <v>8560</v>
      </c>
      <c r="BZ398" s="39">
        <v>2920</v>
      </c>
      <c r="CA398" s="39">
        <v>1400</v>
      </c>
      <c r="CB398" s="39">
        <v>790</v>
      </c>
      <c r="CC398" s="39">
        <v>100</v>
      </c>
      <c r="CD398" s="39">
        <v>10</v>
      </c>
      <c r="CE398" s="39">
        <v>20</v>
      </c>
      <c r="CF398" s="39" t="s">
        <v>334</v>
      </c>
      <c r="CG398" s="39">
        <v>31690</v>
      </c>
      <c r="CH398" s="39">
        <v>17670</v>
      </c>
      <c r="CI398" s="39">
        <v>8530</v>
      </c>
      <c r="CJ398" s="39">
        <v>2900</v>
      </c>
      <c r="CK398" s="39">
        <v>1440</v>
      </c>
      <c r="CL398" s="39">
        <v>830</v>
      </c>
      <c r="CM398" s="39">
        <v>110</v>
      </c>
      <c r="CN398" s="39">
        <v>10</v>
      </c>
      <c r="CO398" s="39">
        <v>20</v>
      </c>
      <c r="CP398" s="39" t="s">
        <v>334</v>
      </c>
      <c r="CQ398" s="39">
        <v>31510</v>
      </c>
      <c r="CR398" s="39">
        <v>17650</v>
      </c>
      <c r="CS398" s="39">
        <v>8530</v>
      </c>
      <c r="CT398" s="39">
        <v>2900</v>
      </c>
      <c r="CU398" s="39">
        <v>1460</v>
      </c>
      <c r="CV398" s="39">
        <v>850</v>
      </c>
      <c r="CW398" s="39">
        <v>120</v>
      </c>
      <c r="CX398" s="39">
        <v>10</v>
      </c>
      <c r="CY398" s="39">
        <v>20</v>
      </c>
      <c r="CZ398" s="39" t="s">
        <v>334</v>
      </c>
      <c r="DA398" s="39">
        <v>31530</v>
      </c>
      <c r="DB398" s="39">
        <v>17500</v>
      </c>
      <c r="DC398" s="39">
        <v>8520</v>
      </c>
      <c r="DD398" s="39">
        <v>2910</v>
      </c>
      <c r="DE398" s="39">
        <v>1520</v>
      </c>
      <c r="DF398" s="39">
        <v>900</v>
      </c>
      <c r="DG398" s="39">
        <v>130</v>
      </c>
      <c r="DH398" s="39">
        <v>10</v>
      </c>
      <c r="DI398" s="39">
        <v>20</v>
      </c>
      <c r="DJ398" s="39" t="s">
        <v>334</v>
      </c>
      <c r="DK398" s="39">
        <v>31500</v>
      </c>
      <c r="DL398" s="39">
        <v>17300</v>
      </c>
      <c r="DM398" s="39">
        <v>8530</v>
      </c>
      <c r="DN398" s="39">
        <v>2910</v>
      </c>
      <c r="DO398" s="39">
        <v>1550</v>
      </c>
      <c r="DP398" s="39">
        <v>920</v>
      </c>
      <c r="DQ398" s="39">
        <v>140</v>
      </c>
      <c r="DR398" s="39">
        <v>10</v>
      </c>
      <c r="DS398" s="39">
        <v>20</v>
      </c>
      <c r="DT398" s="39" t="s">
        <v>334</v>
      </c>
      <c r="DU398" s="39">
        <v>31380</v>
      </c>
      <c r="DV398" s="39">
        <v>17190</v>
      </c>
      <c r="DW398" s="39">
        <v>8520</v>
      </c>
      <c r="DX398" s="39">
        <v>2910</v>
      </c>
      <c r="DY398" s="39">
        <v>1580</v>
      </c>
      <c r="DZ398" s="39">
        <v>980</v>
      </c>
      <c r="EA398" s="39">
        <v>160</v>
      </c>
      <c r="EB398" s="39">
        <v>10</v>
      </c>
      <c r="EC398" s="39">
        <v>20</v>
      </c>
      <c r="ED398" s="39" t="s">
        <v>334</v>
      </c>
      <c r="EE398" s="39">
        <v>31380</v>
      </c>
      <c r="EF398" s="39">
        <v>18910</v>
      </c>
      <c r="EG398" s="39">
        <v>7910</v>
      </c>
      <c r="EH398" s="39">
        <v>2340</v>
      </c>
      <c r="EI398" s="39">
        <v>1400</v>
      </c>
      <c r="EJ398" s="39">
        <v>670</v>
      </c>
      <c r="EK398" s="39">
        <v>200</v>
      </c>
      <c r="EL398" s="39">
        <v>30</v>
      </c>
      <c r="EM398" s="39" t="s">
        <v>390</v>
      </c>
      <c r="EN398" s="39">
        <v>20</v>
      </c>
      <c r="EO398" s="39">
        <v>31470</v>
      </c>
      <c r="EP398" s="39">
        <v>18920</v>
      </c>
      <c r="EQ398" s="39">
        <v>7880</v>
      </c>
      <c r="ER398" s="39">
        <v>2360</v>
      </c>
      <c r="ES398" s="39">
        <v>1420</v>
      </c>
      <c r="ET398" s="39">
        <v>700</v>
      </c>
      <c r="EU398" s="39">
        <v>200</v>
      </c>
      <c r="EV398" s="39">
        <v>30</v>
      </c>
      <c r="EW398" s="39" t="s">
        <v>390</v>
      </c>
      <c r="EX398" s="39">
        <v>20</v>
      </c>
      <c r="EY398" s="39">
        <v>31530</v>
      </c>
      <c r="EZ398" s="39">
        <v>18940</v>
      </c>
      <c r="FA398" s="39">
        <v>7900</v>
      </c>
      <c r="FB398" s="39">
        <v>2330</v>
      </c>
      <c r="FC398" s="39">
        <v>1430</v>
      </c>
      <c r="FD398" s="39">
        <v>730</v>
      </c>
      <c r="FE398" s="39">
        <v>230</v>
      </c>
      <c r="FF398" s="39">
        <v>30</v>
      </c>
      <c r="FG398" s="39" t="s">
        <v>390</v>
      </c>
      <c r="FH398" s="39">
        <v>20</v>
      </c>
      <c r="FI398" s="39">
        <v>31610</v>
      </c>
      <c r="FJ398" s="39">
        <v>18890</v>
      </c>
      <c r="FK398" s="39">
        <v>7910</v>
      </c>
      <c r="FL398" s="39">
        <v>2360</v>
      </c>
      <c r="FM398" s="39">
        <v>1450</v>
      </c>
      <c r="FN398" s="39">
        <v>770</v>
      </c>
      <c r="FO398" s="39">
        <v>250</v>
      </c>
      <c r="FP398" s="39">
        <v>40</v>
      </c>
      <c r="FQ398" s="39" t="s">
        <v>390</v>
      </c>
      <c r="FR398" s="39">
        <v>20</v>
      </c>
      <c r="FS398" s="39">
        <v>31690</v>
      </c>
      <c r="FT398" s="39">
        <v>18920</v>
      </c>
      <c r="FU398" s="39">
        <v>7920</v>
      </c>
      <c r="FV398" s="39">
        <v>2390</v>
      </c>
      <c r="FW398" s="39">
        <v>1480</v>
      </c>
      <c r="FX398" s="39">
        <v>790</v>
      </c>
      <c r="FY398" s="39">
        <v>270</v>
      </c>
      <c r="FZ398" s="39">
        <v>40</v>
      </c>
      <c r="GA398" s="39" t="s">
        <v>390</v>
      </c>
      <c r="GB398" s="39">
        <v>20</v>
      </c>
      <c r="GC398" s="39">
        <v>31810</v>
      </c>
      <c r="GD398" s="39">
        <v>18940</v>
      </c>
      <c r="GE398" s="39">
        <v>7920</v>
      </c>
      <c r="GF398" s="39">
        <v>2410</v>
      </c>
      <c r="GG398" s="39">
        <v>1490</v>
      </c>
      <c r="GH398" s="39">
        <v>790</v>
      </c>
      <c r="GI398" s="39">
        <v>280</v>
      </c>
      <c r="GJ398" s="39">
        <v>50</v>
      </c>
      <c r="GK398" s="39" t="s">
        <v>390</v>
      </c>
      <c r="GL398" s="39">
        <v>20</v>
      </c>
      <c r="GM398" s="39">
        <v>31880</v>
      </c>
      <c r="GN398" s="39">
        <v>19000</v>
      </c>
      <c r="GO398" s="39">
        <v>7950</v>
      </c>
      <c r="GP398" s="39">
        <v>2440</v>
      </c>
      <c r="GQ398" s="39">
        <v>1510</v>
      </c>
      <c r="GR398" s="39">
        <v>810</v>
      </c>
      <c r="GS398" s="39">
        <v>290</v>
      </c>
      <c r="GT398" s="39">
        <v>50</v>
      </c>
      <c r="GU398" s="39" t="s">
        <v>390</v>
      </c>
      <c r="GV398" s="39">
        <v>20</v>
      </c>
      <c r="GW398" s="39">
        <v>32060</v>
      </c>
      <c r="GX398" s="39">
        <v>19040</v>
      </c>
      <c r="GY398" s="39">
        <v>7950</v>
      </c>
      <c r="GZ398" s="39">
        <v>2480</v>
      </c>
      <c r="HA398" s="39">
        <v>1530</v>
      </c>
      <c r="HB398" s="39">
        <v>820</v>
      </c>
      <c r="HC398" s="39">
        <v>290</v>
      </c>
      <c r="HD398" s="39">
        <v>50</v>
      </c>
      <c r="HE398" s="39" t="s">
        <v>390</v>
      </c>
      <c r="HF398" s="39">
        <v>20</v>
      </c>
      <c r="HG398" s="39">
        <v>32180</v>
      </c>
      <c r="HH398" s="39">
        <v>19080</v>
      </c>
      <c r="HI398" s="39">
        <v>7950</v>
      </c>
      <c r="HJ398" s="39">
        <v>2510</v>
      </c>
      <c r="HK398" s="39">
        <v>1550</v>
      </c>
      <c r="HL398" s="39">
        <v>820</v>
      </c>
      <c r="HM398" s="39">
        <v>300</v>
      </c>
      <c r="HN398" s="39">
        <v>50</v>
      </c>
      <c r="HO398" s="39" t="s">
        <v>390</v>
      </c>
      <c r="HP398" s="39">
        <v>20</v>
      </c>
      <c r="HQ398" s="39">
        <v>32280</v>
      </c>
      <c r="HR398" s="39">
        <v>19090</v>
      </c>
      <c r="HS398" s="39">
        <v>7950</v>
      </c>
      <c r="HT398" s="39">
        <v>2520</v>
      </c>
      <c r="HU398" s="39">
        <v>1560</v>
      </c>
      <c r="HV398" s="39">
        <v>840</v>
      </c>
      <c r="HW398" s="39">
        <v>300</v>
      </c>
      <c r="HX398" s="39">
        <v>50</v>
      </c>
      <c r="HY398" s="39" t="s">
        <v>390</v>
      </c>
      <c r="HZ398" s="39">
        <v>20</v>
      </c>
      <c r="IA398" s="39">
        <v>32330</v>
      </c>
      <c r="IB398" s="39">
        <v>19120</v>
      </c>
      <c r="IC398" s="39">
        <v>7990</v>
      </c>
      <c r="ID398" s="39">
        <v>2550</v>
      </c>
      <c r="IE398" s="39">
        <v>1580</v>
      </c>
      <c r="IF398" s="39">
        <v>830</v>
      </c>
      <c r="IG398" s="39">
        <v>310</v>
      </c>
      <c r="IH398" s="39">
        <v>50</v>
      </c>
      <c r="II398" s="39" t="s">
        <v>390</v>
      </c>
      <c r="IJ398" s="39">
        <v>20</v>
      </c>
      <c r="IK398" s="39">
        <v>32460</v>
      </c>
      <c r="IL398" s="39">
        <v>19180</v>
      </c>
      <c r="IM398" s="39">
        <v>8020</v>
      </c>
      <c r="IN398" s="39">
        <v>2570</v>
      </c>
      <c r="IO398" s="39">
        <v>1600</v>
      </c>
      <c r="IP398" s="39">
        <v>830</v>
      </c>
      <c r="IQ398" s="39">
        <v>310</v>
      </c>
      <c r="IR398" s="39">
        <v>60</v>
      </c>
      <c r="IS398" s="39" t="s">
        <v>390</v>
      </c>
      <c r="IT398" s="39">
        <v>20</v>
      </c>
      <c r="IU398" s="39">
        <v>32580</v>
      </c>
      <c r="IV398" s="39">
        <v>19190</v>
      </c>
      <c r="IW398" s="39">
        <v>8050</v>
      </c>
      <c r="IX398" s="39">
        <v>2590</v>
      </c>
      <c r="IY398" s="39">
        <v>1610</v>
      </c>
      <c r="IZ398" s="39">
        <v>840</v>
      </c>
      <c r="JA398" s="39">
        <v>320</v>
      </c>
      <c r="JB398" s="39">
        <v>60</v>
      </c>
      <c r="JC398" s="39" t="s">
        <v>390</v>
      </c>
      <c r="JD398" s="39">
        <v>20</v>
      </c>
      <c r="JE398" s="39">
        <v>32670</v>
      </c>
      <c r="JF398" s="39">
        <v>19210</v>
      </c>
      <c r="JG398" s="39">
        <v>8050</v>
      </c>
      <c r="JH398" s="39">
        <v>2620</v>
      </c>
      <c r="JI398" s="39">
        <v>1630</v>
      </c>
      <c r="JJ398" s="39">
        <v>840</v>
      </c>
      <c r="JK398" s="39">
        <v>320</v>
      </c>
      <c r="JL398" s="39">
        <v>60</v>
      </c>
      <c r="JM398" s="39" t="s">
        <v>390</v>
      </c>
      <c r="JN398" s="39">
        <v>20</v>
      </c>
      <c r="JO398" s="39">
        <v>32760</v>
      </c>
      <c r="JP398" s="39">
        <v>19170</v>
      </c>
      <c r="JQ398" s="39">
        <v>8060</v>
      </c>
      <c r="JR398" s="39">
        <v>2640</v>
      </c>
      <c r="JS398" s="39">
        <v>1640</v>
      </c>
      <c r="JT398" s="39">
        <v>850</v>
      </c>
      <c r="JU398" s="39">
        <v>330</v>
      </c>
      <c r="JV398" s="39">
        <v>60</v>
      </c>
      <c r="JW398" s="39" t="s">
        <v>390</v>
      </c>
      <c r="JX398" s="39">
        <v>20</v>
      </c>
      <c r="JY398" s="39">
        <v>32760</v>
      </c>
      <c r="JZ398" s="39">
        <v>19200</v>
      </c>
      <c r="KA398" s="39">
        <v>8090</v>
      </c>
      <c r="KB398" s="39">
        <v>2650</v>
      </c>
      <c r="KC398" s="39">
        <v>1670</v>
      </c>
      <c r="KD398" s="39">
        <v>860</v>
      </c>
      <c r="KE398" s="39">
        <v>330</v>
      </c>
      <c r="KF398" s="39">
        <v>60</v>
      </c>
      <c r="KG398" s="39" t="s">
        <v>390</v>
      </c>
      <c r="KH398" s="39">
        <v>20</v>
      </c>
      <c r="KI398" s="39">
        <v>32870</v>
      </c>
      <c r="KJ398" s="39">
        <v>19210</v>
      </c>
      <c r="KK398" s="39">
        <v>8110</v>
      </c>
      <c r="KL398" s="39">
        <v>2680</v>
      </c>
      <c r="KM398" s="39">
        <v>1710</v>
      </c>
      <c r="KN398" s="39">
        <v>870</v>
      </c>
      <c r="KO398" s="39">
        <v>340</v>
      </c>
      <c r="KP398" s="39">
        <v>60</v>
      </c>
      <c r="KQ398" s="39" t="s">
        <v>390</v>
      </c>
      <c r="KR398" s="39">
        <v>20</v>
      </c>
      <c r="KS398" s="39">
        <v>33000</v>
      </c>
      <c r="KT398" s="39">
        <v>19250</v>
      </c>
      <c r="KU398" s="39">
        <v>8130</v>
      </c>
      <c r="KV398" s="39">
        <v>2690</v>
      </c>
      <c r="KW398" s="39">
        <v>1750</v>
      </c>
      <c r="KX398" s="39">
        <v>880</v>
      </c>
      <c r="KY398" s="39">
        <v>340</v>
      </c>
      <c r="KZ398" s="39">
        <v>60</v>
      </c>
      <c r="LA398" s="39" t="s">
        <v>390</v>
      </c>
      <c r="LB398" s="39">
        <v>20</v>
      </c>
      <c r="LC398" s="39">
        <v>33120</v>
      </c>
      <c r="LD398" t="str">
        <f>INDEX(Lookup!$F$2:$F$375, MATCH(D398,Lookup!$A$2:$A$375,0))</f>
        <v>:</v>
      </c>
    </row>
    <row r="399" spans="2:316" ht="15" customHeight="1" x14ac:dyDescent="0.25">
      <c r="B399" s="1" t="s">
        <v>342</v>
      </c>
      <c r="C399" s="42">
        <v>6945</v>
      </c>
      <c r="D399" s="42" t="s">
        <v>1125</v>
      </c>
      <c r="E399" s="37" t="s">
        <v>1126</v>
      </c>
      <c r="F399" s="38">
        <v>8020</v>
      </c>
      <c r="G399" s="38">
        <v>13260</v>
      </c>
      <c r="H399" s="38">
        <v>8960</v>
      </c>
      <c r="I399" s="38">
        <v>3520</v>
      </c>
      <c r="J399" s="38">
        <v>2730</v>
      </c>
      <c r="K399" s="38">
        <v>850</v>
      </c>
      <c r="L399" s="38">
        <v>310</v>
      </c>
      <c r="M399" s="38">
        <v>40</v>
      </c>
      <c r="N399" s="38" t="s">
        <v>334</v>
      </c>
      <c r="O399" s="39">
        <v>37680</v>
      </c>
      <c r="P399" s="39">
        <v>8130</v>
      </c>
      <c r="Q399" s="39">
        <v>13410</v>
      </c>
      <c r="R399" s="39">
        <v>8900</v>
      </c>
      <c r="S399" s="39">
        <v>3520</v>
      </c>
      <c r="T399" s="39">
        <v>2740</v>
      </c>
      <c r="U399" s="39">
        <v>860</v>
      </c>
      <c r="V399" s="39">
        <v>300</v>
      </c>
      <c r="W399" s="39">
        <v>30</v>
      </c>
      <c r="X399" s="39" t="s">
        <v>334</v>
      </c>
      <c r="Y399" s="39">
        <v>37900</v>
      </c>
      <c r="Z399" s="39">
        <v>8280</v>
      </c>
      <c r="AA399" s="39">
        <v>13550</v>
      </c>
      <c r="AB399" s="39">
        <v>8910</v>
      </c>
      <c r="AC399" s="39">
        <v>3570</v>
      </c>
      <c r="AD399" s="39">
        <v>2840</v>
      </c>
      <c r="AE399" s="39">
        <v>880</v>
      </c>
      <c r="AF399" s="39">
        <v>290</v>
      </c>
      <c r="AG399" s="39">
        <v>30</v>
      </c>
      <c r="AH399" s="39" t="s">
        <v>334</v>
      </c>
      <c r="AI399" s="39">
        <v>38340</v>
      </c>
      <c r="AJ399" s="39">
        <v>8320</v>
      </c>
      <c r="AK399" s="39">
        <v>13600</v>
      </c>
      <c r="AL399" s="39">
        <v>8910</v>
      </c>
      <c r="AM399" s="39">
        <v>3620</v>
      </c>
      <c r="AN399" s="39">
        <v>2860</v>
      </c>
      <c r="AO399" s="39">
        <v>900</v>
      </c>
      <c r="AP399" s="39">
        <v>310</v>
      </c>
      <c r="AQ399" s="39">
        <v>30</v>
      </c>
      <c r="AR399" s="39" t="s">
        <v>334</v>
      </c>
      <c r="AS399" s="39">
        <v>38540</v>
      </c>
      <c r="AT399" s="39">
        <v>8330</v>
      </c>
      <c r="AU399" s="39">
        <v>13650</v>
      </c>
      <c r="AV399" s="39">
        <v>8890</v>
      </c>
      <c r="AW399" s="39">
        <v>3580</v>
      </c>
      <c r="AX399" s="39">
        <v>2870</v>
      </c>
      <c r="AY399" s="39">
        <v>930</v>
      </c>
      <c r="AZ399" s="39">
        <v>350</v>
      </c>
      <c r="BA399" s="39">
        <v>30</v>
      </c>
      <c r="BB399" s="39" t="s">
        <v>334</v>
      </c>
      <c r="BC399" s="39">
        <v>38640</v>
      </c>
      <c r="BD399" s="39">
        <v>8350</v>
      </c>
      <c r="BE399" s="39">
        <v>13700</v>
      </c>
      <c r="BF399" s="39">
        <v>8900</v>
      </c>
      <c r="BG399" s="39">
        <v>3570</v>
      </c>
      <c r="BH399" s="39">
        <v>2910</v>
      </c>
      <c r="BI399" s="39">
        <v>970</v>
      </c>
      <c r="BJ399" s="39">
        <v>370</v>
      </c>
      <c r="BK399" s="39">
        <v>30</v>
      </c>
      <c r="BL399" s="39" t="s">
        <v>334</v>
      </c>
      <c r="BM399" s="39">
        <v>38800</v>
      </c>
      <c r="BN399" s="39">
        <v>8380</v>
      </c>
      <c r="BO399" s="39">
        <v>13740</v>
      </c>
      <c r="BP399" s="39">
        <v>8880</v>
      </c>
      <c r="BQ399" s="39">
        <v>3580</v>
      </c>
      <c r="BR399" s="39">
        <v>2950</v>
      </c>
      <c r="BS399" s="39">
        <v>1030</v>
      </c>
      <c r="BT399" s="39">
        <v>400</v>
      </c>
      <c r="BU399" s="39">
        <v>30</v>
      </c>
      <c r="BV399" s="39" t="s">
        <v>334</v>
      </c>
      <c r="BW399" s="39">
        <v>39000</v>
      </c>
      <c r="BX399" s="39">
        <v>8370</v>
      </c>
      <c r="BY399" s="39">
        <v>13760</v>
      </c>
      <c r="BZ399" s="39">
        <v>8880</v>
      </c>
      <c r="CA399" s="39">
        <v>3620</v>
      </c>
      <c r="CB399" s="39">
        <v>3030</v>
      </c>
      <c r="CC399" s="39">
        <v>1080</v>
      </c>
      <c r="CD399" s="39">
        <v>420</v>
      </c>
      <c r="CE399" s="39">
        <v>30</v>
      </c>
      <c r="CF399" s="39" t="s">
        <v>334</v>
      </c>
      <c r="CG399" s="39">
        <v>39180</v>
      </c>
      <c r="CH399" s="39">
        <v>8320</v>
      </c>
      <c r="CI399" s="39">
        <v>13760</v>
      </c>
      <c r="CJ399" s="39">
        <v>8880</v>
      </c>
      <c r="CK399" s="39">
        <v>3630</v>
      </c>
      <c r="CL399" s="39">
        <v>3050</v>
      </c>
      <c r="CM399" s="39">
        <v>1120</v>
      </c>
      <c r="CN399" s="39">
        <v>420</v>
      </c>
      <c r="CO399" s="39">
        <v>30</v>
      </c>
      <c r="CP399" s="39" t="s">
        <v>334</v>
      </c>
      <c r="CQ399" s="39">
        <v>39200</v>
      </c>
      <c r="CR399" s="39">
        <v>8100</v>
      </c>
      <c r="CS399" s="39">
        <v>13750</v>
      </c>
      <c r="CT399" s="39">
        <v>8880</v>
      </c>
      <c r="CU399" s="39">
        <v>3650</v>
      </c>
      <c r="CV399" s="39">
        <v>3080</v>
      </c>
      <c r="CW399" s="39">
        <v>1180</v>
      </c>
      <c r="CX399" s="39">
        <v>450</v>
      </c>
      <c r="CY399" s="39">
        <v>30</v>
      </c>
      <c r="CZ399" s="39" t="s">
        <v>334</v>
      </c>
      <c r="DA399" s="39">
        <v>39110</v>
      </c>
      <c r="DB399" s="39">
        <v>7970</v>
      </c>
      <c r="DC399" s="39">
        <v>13680</v>
      </c>
      <c r="DD399" s="39">
        <v>8890</v>
      </c>
      <c r="DE399" s="39">
        <v>3680</v>
      </c>
      <c r="DF399" s="39">
        <v>3110</v>
      </c>
      <c r="DG399" s="39">
        <v>1210</v>
      </c>
      <c r="DH399" s="39">
        <v>460</v>
      </c>
      <c r="DI399" s="39">
        <v>30</v>
      </c>
      <c r="DJ399" s="39" t="s">
        <v>334</v>
      </c>
      <c r="DK399" s="39">
        <v>39030</v>
      </c>
      <c r="DL399" s="39">
        <v>7920</v>
      </c>
      <c r="DM399" s="39">
        <v>13660</v>
      </c>
      <c r="DN399" s="39">
        <v>8880</v>
      </c>
      <c r="DO399" s="39">
        <v>3700</v>
      </c>
      <c r="DP399" s="39">
        <v>3140</v>
      </c>
      <c r="DQ399" s="39">
        <v>1240</v>
      </c>
      <c r="DR399" s="39">
        <v>470</v>
      </c>
      <c r="DS399" s="39">
        <v>30</v>
      </c>
      <c r="DT399" s="39" t="s">
        <v>334</v>
      </c>
      <c r="DU399" s="39">
        <v>39030</v>
      </c>
      <c r="DV399" s="39">
        <v>7910</v>
      </c>
      <c r="DW399" s="39">
        <v>13660</v>
      </c>
      <c r="DX399" s="39">
        <v>8870</v>
      </c>
      <c r="DY399" s="39">
        <v>3700</v>
      </c>
      <c r="DZ399" s="39">
        <v>3160</v>
      </c>
      <c r="EA399" s="39">
        <v>1270</v>
      </c>
      <c r="EB399" s="39">
        <v>510</v>
      </c>
      <c r="EC399" s="39">
        <v>30</v>
      </c>
      <c r="ED399" s="39" t="s">
        <v>334</v>
      </c>
      <c r="EE399" s="39">
        <v>39110</v>
      </c>
      <c r="EF399" s="39">
        <v>5780</v>
      </c>
      <c r="EG399" s="39">
        <v>12730</v>
      </c>
      <c r="EH399" s="39">
        <v>11260</v>
      </c>
      <c r="EI399" s="39">
        <v>3780</v>
      </c>
      <c r="EJ399" s="39">
        <v>3160</v>
      </c>
      <c r="EK399" s="39">
        <v>1790</v>
      </c>
      <c r="EL399" s="39">
        <v>590</v>
      </c>
      <c r="EM399" s="39">
        <v>60</v>
      </c>
      <c r="EN399" s="39">
        <v>30</v>
      </c>
      <c r="EO399" s="39">
        <v>39180</v>
      </c>
      <c r="EP399" s="39">
        <v>5820</v>
      </c>
      <c r="EQ399" s="39">
        <v>12650</v>
      </c>
      <c r="ER399" s="39">
        <v>11360</v>
      </c>
      <c r="ES399" s="39">
        <v>3820</v>
      </c>
      <c r="ET399" s="39">
        <v>3190</v>
      </c>
      <c r="EU399" s="39">
        <v>1850</v>
      </c>
      <c r="EV399" s="39">
        <v>580</v>
      </c>
      <c r="EW399" s="39">
        <v>60</v>
      </c>
      <c r="EX399" s="39">
        <v>30</v>
      </c>
      <c r="EY399" s="39">
        <v>39340</v>
      </c>
      <c r="EZ399" s="39">
        <v>5840</v>
      </c>
      <c r="FA399" s="39">
        <v>12680</v>
      </c>
      <c r="FB399" s="39">
        <v>11430</v>
      </c>
      <c r="FC399" s="39">
        <v>3830</v>
      </c>
      <c r="FD399" s="39">
        <v>3260</v>
      </c>
      <c r="FE399" s="39">
        <v>1870</v>
      </c>
      <c r="FF399" s="39">
        <v>590</v>
      </c>
      <c r="FG399" s="39">
        <v>60</v>
      </c>
      <c r="FH399" s="39">
        <v>30</v>
      </c>
      <c r="FI399" s="39">
        <v>39590</v>
      </c>
      <c r="FJ399" s="39">
        <v>5860</v>
      </c>
      <c r="FK399" s="39">
        <v>12720</v>
      </c>
      <c r="FL399" s="39">
        <v>11480</v>
      </c>
      <c r="FM399" s="39">
        <v>3860</v>
      </c>
      <c r="FN399" s="39">
        <v>3290</v>
      </c>
      <c r="FO399" s="39">
        <v>1900</v>
      </c>
      <c r="FP399" s="39">
        <v>610</v>
      </c>
      <c r="FQ399" s="39">
        <v>60</v>
      </c>
      <c r="FR399" s="39">
        <v>30</v>
      </c>
      <c r="FS399" s="39">
        <v>39800</v>
      </c>
      <c r="FT399" s="39">
        <v>5870</v>
      </c>
      <c r="FU399" s="39">
        <v>12710</v>
      </c>
      <c r="FV399" s="39">
        <v>11500</v>
      </c>
      <c r="FW399" s="39">
        <v>3910</v>
      </c>
      <c r="FX399" s="39">
        <v>3300</v>
      </c>
      <c r="FY399" s="39">
        <v>1910</v>
      </c>
      <c r="FZ399" s="39">
        <v>620</v>
      </c>
      <c r="GA399" s="39">
        <v>60</v>
      </c>
      <c r="GB399" s="39">
        <v>30</v>
      </c>
      <c r="GC399" s="39">
        <v>39910</v>
      </c>
      <c r="GD399" s="39">
        <v>5870</v>
      </c>
      <c r="GE399" s="39">
        <v>12750</v>
      </c>
      <c r="GF399" s="39">
        <v>11540</v>
      </c>
      <c r="GG399" s="39">
        <v>3950</v>
      </c>
      <c r="GH399" s="39">
        <v>3340</v>
      </c>
      <c r="GI399" s="39">
        <v>1930</v>
      </c>
      <c r="GJ399" s="39">
        <v>620</v>
      </c>
      <c r="GK399" s="39">
        <v>60</v>
      </c>
      <c r="GL399" s="39">
        <v>30</v>
      </c>
      <c r="GM399" s="39">
        <v>40090</v>
      </c>
      <c r="GN399" s="39">
        <v>5890</v>
      </c>
      <c r="GO399" s="39">
        <v>12780</v>
      </c>
      <c r="GP399" s="39">
        <v>11600</v>
      </c>
      <c r="GQ399" s="39">
        <v>3960</v>
      </c>
      <c r="GR399" s="39">
        <v>3370</v>
      </c>
      <c r="GS399" s="39">
        <v>1970</v>
      </c>
      <c r="GT399" s="39">
        <v>630</v>
      </c>
      <c r="GU399" s="39">
        <v>60</v>
      </c>
      <c r="GV399" s="39">
        <v>30</v>
      </c>
      <c r="GW399" s="39">
        <v>40290</v>
      </c>
      <c r="GX399" s="39">
        <v>5900</v>
      </c>
      <c r="GY399" s="39">
        <v>12790</v>
      </c>
      <c r="GZ399" s="39">
        <v>11640</v>
      </c>
      <c r="HA399" s="39">
        <v>3970</v>
      </c>
      <c r="HB399" s="39">
        <v>3380</v>
      </c>
      <c r="HC399" s="39">
        <v>2020</v>
      </c>
      <c r="HD399" s="39">
        <v>630</v>
      </c>
      <c r="HE399" s="39">
        <v>60</v>
      </c>
      <c r="HF399" s="39">
        <v>30</v>
      </c>
      <c r="HG399" s="39">
        <v>40410</v>
      </c>
      <c r="HH399" s="39">
        <v>5910</v>
      </c>
      <c r="HI399" s="39">
        <v>12830</v>
      </c>
      <c r="HJ399" s="39">
        <v>11670</v>
      </c>
      <c r="HK399" s="39">
        <v>3990</v>
      </c>
      <c r="HL399" s="39">
        <v>3450</v>
      </c>
      <c r="HM399" s="39">
        <v>2050</v>
      </c>
      <c r="HN399" s="39">
        <v>640</v>
      </c>
      <c r="HO399" s="39">
        <v>60</v>
      </c>
      <c r="HP399" s="39">
        <v>30</v>
      </c>
      <c r="HQ399" s="39">
        <v>40630</v>
      </c>
      <c r="HR399" s="39">
        <v>5970</v>
      </c>
      <c r="HS399" s="39">
        <v>12880</v>
      </c>
      <c r="HT399" s="39">
        <v>11700</v>
      </c>
      <c r="HU399" s="39">
        <v>3980</v>
      </c>
      <c r="HV399" s="39">
        <v>3500</v>
      </c>
      <c r="HW399" s="39">
        <v>2090</v>
      </c>
      <c r="HX399" s="39">
        <v>640</v>
      </c>
      <c r="HY399" s="39">
        <v>60</v>
      </c>
      <c r="HZ399" s="39">
        <v>30</v>
      </c>
      <c r="IA399" s="39">
        <v>40840</v>
      </c>
      <c r="IB399" s="39">
        <v>6020</v>
      </c>
      <c r="IC399" s="39">
        <v>12890</v>
      </c>
      <c r="ID399" s="39">
        <v>11710</v>
      </c>
      <c r="IE399" s="39">
        <v>4010</v>
      </c>
      <c r="IF399" s="39">
        <v>3530</v>
      </c>
      <c r="IG399" s="39">
        <v>2100</v>
      </c>
      <c r="IH399" s="39">
        <v>650</v>
      </c>
      <c r="II399" s="39">
        <v>60</v>
      </c>
      <c r="IJ399" s="39">
        <v>30</v>
      </c>
      <c r="IK399" s="39">
        <v>41010</v>
      </c>
      <c r="IL399" s="39">
        <v>6050</v>
      </c>
      <c r="IM399" s="39">
        <v>12920</v>
      </c>
      <c r="IN399" s="39">
        <v>11730</v>
      </c>
      <c r="IO399" s="39">
        <v>4020</v>
      </c>
      <c r="IP399" s="39">
        <v>3580</v>
      </c>
      <c r="IQ399" s="39">
        <v>2110</v>
      </c>
      <c r="IR399" s="39">
        <v>650</v>
      </c>
      <c r="IS399" s="39">
        <v>60</v>
      </c>
      <c r="IT399" s="39">
        <v>30</v>
      </c>
      <c r="IU399" s="39">
        <v>41140</v>
      </c>
      <c r="IV399" s="39">
        <v>6050</v>
      </c>
      <c r="IW399" s="39">
        <v>12960</v>
      </c>
      <c r="IX399" s="39">
        <v>11780</v>
      </c>
      <c r="IY399" s="39">
        <v>4040</v>
      </c>
      <c r="IZ399" s="39">
        <v>3660</v>
      </c>
      <c r="JA399" s="39">
        <v>2150</v>
      </c>
      <c r="JB399" s="39">
        <v>660</v>
      </c>
      <c r="JC399" s="39">
        <v>60</v>
      </c>
      <c r="JD399" s="39">
        <v>30</v>
      </c>
      <c r="JE399" s="39">
        <v>41390</v>
      </c>
      <c r="JF399" s="39">
        <v>6080</v>
      </c>
      <c r="JG399" s="39">
        <v>13020</v>
      </c>
      <c r="JH399" s="39">
        <v>11810</v>
      </c>
      <c r="JI399" s="39">
        <v>4090</v>
      </c>
      <c r="JJ399" s="39">
        <v>3850</v>
      </c>
      <c r="JK399" s="39">
        <v>2220</v>
      </c>
      <c r="JL399" s="39">
        <v>660</v>
      </c>
      <c r="JM399" s="39">
        <v>60</v>
      </c>
      <c r="JN399" s="39">
        <v>30</v>
      </c>
      <c r="JO399" s="39">
        <v>41840</v>
      </c>
      <c r="JP399" s="39">
        <v>6150</v>
      </c>
      <c r="JQ399" s="39">
        <v>13070</v>
      </c>
      <c r="JR399" s="39">
        <v>11840</v>
      </c>
      <c r="JS399" s="39">
        <v>4170</v>
      </c>
      <c r="JT399" s="39">
        <v>4000</v>
      </c>
      <c r="JU399" s="39">
        <v>2290</v>
      </c>
      <c r="JV399" s="39">
        <v>670</v>
      </c>
      <c r="JW399" s="39">
        <v>60</v>
      </c>
      <c r="JX399" s="39">
        <v>30</v>
      </c>
      <c r="JY399" s="39">
        <v>42260</v>
      </c>
      <c r="JZ399" s="39">
        <v>6170</v>
      </c>
      <c r="KA399" s="39">
        <v>13070</v>
      </c>
      <c r="KB399" s="39">
        <v>11890</v>
      </c>
      <c r="KC399" s="39">
        <v>4190</v>
      </c>
      <c r="KD399" s="39">
        <v>4070</v>
      </c>
      <c r="KE399" s="39">
        <v>2330</v>
      </c>
      <c r="KF399" s="39">
        <v>670</v>
      </c>
      <c r="KG399" s="39">
        <v>70</v>
      </c>
      <c r="KH399" s="39">
        <v>30</v>
      </c>
      <c r="KI399" s="39">
        <v>42470</v>
      </c>
      <c r="KJ399" s="39">
        <v>6190</v>
      </c>
      <c r="KK399" s="39">
        <v>13100</v>
      </c>
      <c r="KL399" s="39">
        <v>11980</v>
      </c>
      <c r="KM399" s="39">
        <v>4240</v>
      </c>
      <c r="KN399" s="39">
        <v>4180</v>
      </c>
      <c r="KO399" s="39">
        <v>2340</v>
      </c>
      <c r="KP399" s="39">
        <v>670</v>
      </c>
      <c r="KQ399" s="39">
        <v>70</v>
      </c>
      <c r="KR399" s="39">
        <v>30</v>
      </c>
      <c r="KS399" s="39">
        <v>42800</v>
      </c>
      <c r="KT399" s="39">
        <v>6240</v>
      </c>
      <c r="KU399" s="39">
        <v>13120</v>
      </c>
      <c r="KV399" s="39">
        <v>12020</v>
      </c>
      <c r="KW399" s="39">
        <v>4270</v>
      </c>
      <c r="KX399" s="39">
        <v>4260</v>
      </c>
      <c r="KY399" s="39">
        <v>2360</v>
      </c>
      <c r="KZ399" s="39">
        <v>670</v>
      </c>
      <c r="LA399" s="39">
        <v>70</v>
      </c>
      <c r="LB399" s="39">
        <v>30</v>
      </c>
      <c r="LC399" s="39">
        <v>43040</v>
      </c>
      <c r="LD399" t="str">
        <f>INDEX(Lookup!$F$2:$F$375, MATCH(D399,Lookup!$A$2:$A$375,0))</f>
        <v>:</v>
      </c>
    </row>
    <row r="400" spans="2:316" ht="15" customHeight="1" x14ac:dyDescent="0.25">
      <c r="B400" s="1" t="s">
        <v>342</v>
      </c>
      <c r="C400" s="42">
        <v>6840</v>
      </c>
      <c r="D400" s="42" t="s">
        <v>1127</v>
      </c>
      <c r="E400" s="37" t="s">
        <v>1128</v>
      </c>
      <c r="F400" s="38">
        <v>860</v>
      </c>
      <c r="G400" s="38">
        <v>3060</v>
      </c>
      <c r="H400" s="38">
        <v>7400</v>
      </c>
      <c r="I400" s="38">
        <v>5890</v>
      </c>
      <c r="J400" s="38">
        <v>5820</v>
      </c>
      <c r="K400" s="38">
        <v>4680</v>
      </c>
      <c r="L400" s="38">
        <v>3930</v>
      </c>
      <c r="M400" s="38">
        <v>360</v>
      </c>
      <c r="N400" s="38" t="s">
        <v>334</v>
      </c>
      <c r="O400" s="39">
        <v>31990</v>
      </c>
      <c r="P400" s="39">
        <v>880</v>
      </c>
      <c r="Q400" s="39">
        <v>3140</v>
      </c>
      <c r="R400" s="39">
        <v>7510</v>
      </c>
      <c r="S400" s="39">
        <v>6030</v>
      </c>
      <c r="T400" s="39">
        <v>5960</v>
      </c>
      <c r="U400" s="39">
        <v>4710</v>
      </c>
      <c r="V400" s="39">
        <v>3830</v>
      </c>
      <c r="W400" s="39">
        <v>330</v>
      </c>
      <c r="X400" s="39" t="s">
        <v>334</v>
      </c>
      <c r="Y400" s="39">
        <v>32370</v>
      </c>
      <c r="Z400" s="39">
        <v>890</v>
      </c>
      <c r="AA400" s="39">
        <v>3250</v>
      </c>
      <c r="AB400" s="39">
        <v>7680</v>
      </c>
      <c r="AC400" s="39">
        <v>6240</v>
      </c>
      <c r="AD400" s="39">
        <v>6200</v>
      </c>
      <c r="AE400" s="39">
        <v>4730</v>
      </c>
      <c r="AF400" s="39">
        <v>3550</v>
      </c>
      <c r="AG400" s="39">
        <v>290</v>
      </c>
      <c r="AH400" s="39" t="s">
        <v>334</v>
      </c>
      <c r="AI400" s="39">
        <v>32830</v>
      </c>
      <c r="AJ400" s="39">
        <v>940</v>
      </c>
      <c r="AK400" s="39">
        <v>3310</v>
      </c>
      <c r="AL400" s="39">
        <v>7790</v>
      </c>
      <c r="AM400" s="39">
        <v>6380</v>
      </c>
      <c r="AN400" s="39">
        <v>6310</v>
      </c>
      <c r="AO400" s="39">
        <v>4750</v>
      </c>
      <c r="AP400" s="39">
        <v>3500</v>
      </c>
      <c r="AQ400" s="39">
        <v>290</v>
      </c>
      <c r="AR400" s="39" t="s">
        <v>334</v>
      </c>
      <c r="AS400" s="39">
        <v>33270</v>
      </c>
      <c r="AT400" s="39">
        <v>1100</v>
      </c>
      <c r="AU400" s="39">
        <v>3520</v>
      </c>
      <c r="AV400" s="39">
        <v>8160</v>
      </c>
      <c r="AW400" s="39">
        <v>6750</v>
      </c>
      <c r="AX400" s="39">
        <v>6760</v>
      </c>
      <c r="AY400" s="39">
        <v>4930</v>
      </c>
      <c r="AZ400" s="39">
        <v>3560</v>
      </c>
      <c r="BA400" s="39">
        <v>290</v>
      </c>
      <c r="BB400" s="39" t="s">
        <v>334</v>
      </c>
      <c r="BC400" s="39">
        <v>35070</v>
      </c>
      <c r="BD400" s="39">
        <v>1100</v>
      </c>
      <c r="BE400" s="39">
        <v>3570</v>
      </c>
      <c r="BF400" s="39">
        <v>8290</v>
      </c>
      <c r="BG400" s="39">
        <v>6850</v>
      </c>
      <c r="BH400" s="39">
        <v>6830</v>
      </c>
      <c r="BI400" s="39">
        <v>4990</v>
      </c>
      <c r="BJ400" s="39">
        <v>3630</v>
      </c>
      <c r="BK400" s="39">
        <v>290</v>
      </c>
      <c r="BL400" s="39" t="s">
        <v>334</v>
      </c>
      <c r="BM400" s="39">
        <v>35540</v>
      </c>
      <c r="BN400" s="39">
        <v>1090</v>
      </c>
      <c r="BO400" s="39">
        <v>3590</v>
      </c>
      <c r="BP400" s="39">
        <v>8340</v>
      </c>
      <c r="BQ400" s="39">
        <v>6870</v>
      </c>
      <c r="BR400" s="39">
        <v>6870</v>
      </c>
      <c r="BS400" s="39">
        <v>5040</v>
      </c>
      <c r="BT400" s="39">
        <v>3680</v>
      </c>
      <c r="BU400" s="39">
        <v>300</v>
      </c>
      <c r="BV400" s="39" t="s">
        <v>334</v>
      </c>
      <c r="BW400" s="39">
        <v>35770</v>
      </c>
      <c r="BX400" s="39">
        <v>1080</v>
      </c>
      <c r="BY400" s="39">
        <v>3580</v>
      </c>
      <c r="BZ400" s="39">
        <v>8390</v>
      </c>
      <c r="CA400" s="39">
        <v>6920</v>
      </c>
      <c r="CB400" s="39">
        <v>6970</v>
      </c>
      <c r="CC400" s="39">
        <v>5220</v>
      </c>
      <c r="CD400" s="39">
        <v>3830</v>
      </c>
      <c r="CE400" s="39">
        <v>310</v>
      </c>
      <c r="CF400" s="39" t="s">
        <v>334</v>
      </c>
      <c r="CG400" s="39">
        <v>36300</v>
      </c>
      <c r="CH400" s="39">
        <v>1070</v>
      </c>
      <c r="CI400" s="39">
        <v>3600</v>
      </c>
      <c r="CJ400" s="39">
        <v>8430</v>
      </c>
      <c r="CK400" s="39">
        <v>6960</v>
      </c>
      <c r="CL400" s="39">
        <v>7070</v>
      </c>
      <c r="CM400" s="39">
        <v>5350</v>
      </c>
      <c r="CN400" s="39">
        <v>3880</v>
      </c>
      <c r="CO400" s="39">
        <v>320</v>
      </c>
      <c r="CP400" s="39" t="s">
        <v>334</v>
      </c>
      <c r="CQ400" s="39">
        <v>36670</v>
      </c>
      <c r="CR400" s="39">
        <v>1080</v>
      </c>
      <c r="CS400" s="39">
        <v>3620</v>
      </c>
      <c r="CT400" s="39">
        <v>8520</v>
      </c>
      <c r="CU400" s="39">
        <v>6980</v>
      </c>
      <c r="CV400" s="39">
        <v>7140</v>
      </c>
      <c r="CW400" s="39">
        <v>5450</v>
      </c>
      <c r="CX400" s="39">
        <v>4030</v>
      </c>
      <c r="CY400" s="39">
        <v>340</v>
      </c>
      <c r="CZ400" s="39" t="s">
        <v>334</v>
      </c>
      <c r="DA400" s="39">
        <v>37160</v>
      </c>
      <c r="DB400" s="39">
        <v>1080</v>
      </c>
      <c r="DC400" s="39">
        <v>3660</v>
      </c>
      <c r="DD400" s="39">
        <v>8520</v>
      </c>
      <c r="DE400" s="39">
        <v>7000</v>
      </c>
      <c r="DF400" s="39">
        <v>7180</v>
      </c>
      <c r="DG400" s="39">
        <v>5560</v>
      </c>
      <c r="DH400" s="39">
        <v>4210</v>
      </c>
      <c r="DI400" s="39">
        <v>350</v>
      </c>
      <c r="DJ400" s="39" t="s">
        <v>334</v>
      </c>
      <c r="DK400" s="39">
        <v>37550</v>
      </c>
      <c r="DL400" s="39">
        <v>1080</v>
      </c>
      <c r="DM400" s="39">
        <v>3670</v>
      </c>
      <c r="DN400" s="39">
        <v>8570</v>
      </c>
      <c r="DO400" s="39">
        <v>7080</v>
      </c>
      <c r="DP400" s="39">
        <v>7200</v>
      </c>
      <c r="DQ400" s="39">
        <v>5640</v>
      </c>
      <c r="DR400" s="39">
        <v>4330</v>
      </c>
      <c r="DS400" s="39">
        <v>360</v>
      </c>
      <c r="DT400" s="39" t="s">
        <v>334</v>
      </c>
      <c r="DU400" s="39">
        <v>37920</v>
      </c>
      <c r="DV400" s="39">
        <v>1070</v>
      </c>
      <c r="DW400" s="39">
        <v>3700</v>
      </c>
      <c r="DX400" s="39">
        <v>8640</v>
      </c>
      <c r="DY400" s="39">
        <v>7120</v>
      </c>
      <c r="DZ400" s="39">
        <v>7280</v>
      </c>
      <c r="EA400" s="39">
        <v>5760</v>
      </c>
      <c r="EB400" s="39">
        <v>4430</v>
      </c>
      <c r="EC400" s="39">
        <v>370</v>
      </c>
      <c r="ED400" s="39" t="s">
        <v>334</v>
      </c>
      <c r="EE400" s="39">
        <v>38370</v>
      </c>
      <c r="EF400" s="39">
        <v>480</v>
      </c>
      <c r="EG400" s="39">
        <v>2920</v>
      </c>
      <c r="EH400" s="39">
        <v>6530</v>
      </c>
      <c r="EI400" s="39">
        <v>8180</v>
      </c>
      <c r="EJ400" s="39">
        <v>6370</v>
      </c>
      <c r="EK400" s="39">
        <v>7000</v>
      </c>
      <c r="EL400" s="39">
        <v>4830</v>
      </c>
      <c r="EM400" s="39">
        <v>1630</v>
      </c>
      <c r="EN400" s="39">
        <v>690</v>
      </c>
      <c r="EO400" s="39">
        <v>38620</v>
      </c>
      <c r="EP400" s="39">
        <v>510</v>
      </c>
      <c r="EQ400" s="39">
        <v>2970</v>
      </c>
      <c r="ER400" s="39">
        <v>6610</v>
      </c>
      <c r="ES400" s="39">
        <v>8140</v>
      </c>
      <c r="ET400" s="39">
        <v>6500</v>
      </c>
      <c r="EU400" s="39">
        <v>6930</v>
      </c>
      <c r="EV400" s="39">
        <v>4830</v>
      </c>
      <c r="EW400" s="39">
        <v>1610</v>
      </c>
      <c r="EX400" s="39">
        <v>680</v>
      </c>
      <c r="EY400" s="39">
        <v>38780</v>
      </c>
      <c r="EZ400" s="39">
        <v>520</v>
      </c>
      <c r="FA400" s="39">
        <v>3000</v>
      </c>
      <c r="FB400" s="39">
        <v>6630</v>
      </c>
      <c r="FC400" s="39">
        <v>8190</v>
      </c>
      <c r="FD400" s="39">
        <v>6600</v>
      </c>
      <c r="FE400" s="39">
        <v>6950</v>
      </c>
      <c r="FF400" s="39">
        <v>4860</v>
      </c>
      <c r="FG400" s="39">
        <v>1620</v>
      </c>
      <c r="FH400" s="39">
        <v>680</v>
      </c>
      <c r="FI400" s="39">
        <v>39050</v>
      </c>
      <c r="FJ400" s="39">
        <v>530</v>
      </c>
      <c r="FK400" s="39">
        <v>3010</v>
      </c>
      <c r="FL400" s="39">
        <v>6700</v>
      </c>
      <c r="FM400" s="39">
        <v>8250</v>
      </c>
      <c r="FN400" s="39">
        <v>6680</v>
      </c>
      <c r="FO400" s="39">
        <v>6980</v>
      </c>
      <c r="FP400" s="39">
        <v>4910</v>
      </c>
      <c r="FQ400" s="39">
        <v>1650</v>
      </c>
      <c r="FR400" s="39">
        <v>670</v>
      </c>
      <c r="FS400" s="39">
        <v>39360</v>
      </c>
      <c r="FT400" s="39">
        <v>540</v>
      </c>
      <c r="FU400" s="39">
        <v>3040</v>
      </c>
      <c r="FV400" s="39">
        <v>6710</v>
      </c>
      <c r="FW400" s="39">
        <v>8290</v>
      </c>
      <c r="FX400" s="39">
        <v>6730</v>
      </c>
      <c r="FY400" s="39">
        <v>7010</v>
      </c>
      <c r="FZ400" s="39">
        <v>4940</v>
      </c>
      <c r="GA400" s="39">
        <v>1660</v>
      </c>
      <c r="GB400" s="39">
        <v>670</v>
      </c>
      <c r="GC400" s="39">
        <v>39590</v>
      </c>
      <c r="GD400" s="39">
        <v>540</v>
      </c>
      <c r="GE400" s="39">
        <v>3080</v>
      </c>
      <c r="GF400" s="39">
        <v>6730</v>
      </c>
      <c r="GG400" s="39">
        <v>8330</v>
      </c>
      <c r="GH400" s="39">
        <v>6810</v>
      </c>
      <c r="GI400" s="39">
        <v>7040</v>
      </c>
      <c r="GJ400" s="39">
        <v>4980</v>
      </c>
      <c r="GK400" s="39">
        <v>1680</v>
      </c>
      <c r="GL400" s="39">
        <v>660</v>
      </c>
      <c r="GM400" s="39">
        <v>39840</v>
      </c>
      <c r="GN400" s="39">
        <v>570</v>
      </c>
      <c r="GO400" s="39">
        <v>3130</v>
      </c>
      <c r="GP400" s="39">
        <v>6760</v>
      </c>
      <c r="GQ400" s="39">
        <v>8370</v>
      </c>
      <c r="GR400" s="39">
        <v>6850</v>
      </c>
      <c r="GS400" s="39">
        <v>7100</v>
      </c>
      <c r="GT400" s="39">
        <v>5040</v>
      </c>
      <c r="GU400" s="39">
        <v>1680</v>
      </c>
      <c r="GV400" s="39">
        <v>660</v>
      </c>
      <c r="GW400" s="39">
        <v>40150</v>
      </c>
      <c r="GX400" s="39">
        <v>580</v>
      </c>
      <c r="GY400" s="39">
        <v>3160</v>
      </c>
      <c r="GZ400" s="39">
        <v>6800</v>
      </c>
      <c r="HA400" s="39">
        <v>8430</v>
      </c>
      <c r="HB400" s="39">
        <v>6910</v>
      </c>
      <c r="HC400" s="39">
        <v>7170</v>
      </c>
      <c r="HD400" s="39">
        <v>5090</v>
      </c>
      <c r="HE400" s="39">
        <v>1700</v>
      </c>
      <c r="HF400" s="39">
        <v>660</v>
      </c>
      <c r="HG400" s="39">
        <v>40510</v>
      </c>
      <c r="HH400" s="39">
        <v>530</v>
      </c>
      <c r="HI400" s="39">
        <v>3200</v>
      </c>
      <c r="HJ400" s="39">
        <v>6830</v>
      </c>
      <c r="HK400" s="39">
        <v>8510</v>
      </c>
      <c r="HL400" s="39">
        <v>6970</v>
      </c>
      <c r="HM400" s="39">
        <v>7250</v>
      </c>
      <c r="HN400" s="39">
        <v>5110</v>
      </c>
      <c r="HO400" s="39">
        <v>1720</v>
      </c>
      <c r="HP400" s="39">
        <v>660</v>
      </c>
      <c r="HQ400" s="39">
        <v>40780</v>
      </c>
      <c r="HR400" s="39">
        <v>520</v>
      </c>
      <c r="HS400" s="39">
        <v>3230</v>
      </c>
      <c r="HT400" s="39">
        <v>6850</v>
      </c>
      <c r="HU400" s="39">
        <v>8560</v>
      </c>
      <c r="HV400" s="39">
        <v>7010</v>
      </c>
      <c r="HW400" s="39">
        <v>7350</v>
      </c>
      <c r="HX400" s="39">
        <v>5150</v>
      </c>
      <c r="HY400" s="39">
        <v>1730</v>
      </c>
      <c r="HZ400" s="39">
        <v>670</v>
      </c>
      <c r="IA400" s="39">
        <v>41060</v>
      </c>
      <c r="IB400" s="39">
        <v>520</v>
      </c>
      <c r="IC400" s="39">
        <v>3250</v>
      </c>
      <c r="ID400" s="39">
        <v>6870</v>
      </c>
      <c r="IE400" s="39">
        <v>8610</v>
      </c>
      <c r="IF400" s="39">
        <v>7030</v>
      </c>
      <c r="IG400" s="39">
        <v>7400</v>
      </c>
      <c r="IH400" s="39">
        <v>5210</v>
      </c>
      <c r="II400" s="39">
        <v>1720</v>
      </c>
      <c r="IJ400" s="39">
        <v>670</v>
      </c>
      <c r="IK400" s="39">
        <v>41280</v>
      </c>
      <c r="IL400" s="39">
        <v>520</v>
      </c>
      <c r="IM400" s="39">
        <v>3300</v>
      </c>
      <c r="IN400" s="39">
        <v>6900</v>
      </c>
      <c r="IO400" s="39">
        <v>8650</v>
      </c>
      <c r="IP400" s="39">
        <v>7100</v>
      </c>
      <c r="IQ400" s="39">
        <v>7450</v>
      </c>
      <c r="IR400" s="39">
        <v>5250</v>
      </c>
      <c r="IS400" s="39">
        <v>1740</v>
      </c>
      <c r="IT400" s="39">
        <v>670</v>
      </c>
      <c r="IU400" s="39">
        <v>41580</v>
      </c>
      <c r="IV400" s="39">
        <v>500</v>
      </c>
      <c r="IW400" s="39">
        <v>3300</v>
      </c>
      <c r="IX400" s="39">
        <v>6940</v>
      </c>
      <c r="IY400" s="39">
        <v>8740</v>
      </c>
      <c r="IZ400" s="39">
        <v>7140</v>
      </c>
      <c r="JA400" s="39">
        <v>7540</v>
      </c>
      <c r="JB400" s="39">
        <v>5300</v>
      </c>
      <c r="JC400" s="39">
        <v>1740</v>
      </c>
      <c r="JD400" s="39">
        <v>670</v>
      </c>
      <c r="JE400" s="39">
        <v>41850</v>
      </c>
      <c r="JF400" s="39">
        <v>510</v>
      </c>
      <c r="JG400" s="39">
        <v>3300</v>
      </c>
      <c r="JH400" s="39">
        <v>6970</v>
      </c>
      <c r="JI400" s="39">
        <v>8840</v>
      </c>
      <c r="JJ400" s="39">
        <v>7170</v>
      </c>
      <c r="JK400" s="39">
        <v>7620</v>
      </c>
      <c r="JL400" s="39">
        <v>5330</v>
      </c>
      <c r="JM400" s="39">
        <v>1750</v>
      </c>
      <c r="JN400" s="39">
        <v>670</v>
      </c>
      <c r="JO400" s="39">
        <v>42160</v>
      </c>
      <c r="JP400" s="39">
        <v>510</v>
      </c>
      <c r="JQ400" s="39">
        <v>3330</v>
      </c>
      <c r="JR400" s="39">
        <v>7080</v>
      </c>
      <c r="JS400" s="39">
        <v>8990</v>
      </c>
      <c r="JT400" s="39">
        <v>7200</v>
      </c>
      <c r="JU400" s="39">
        <v>7700</v>
      </c>
      <c r="JV400" s="39">
        <v>5380</v>
      </c>
      <c r="JW400" s="39">
        <v>1760</v>
      </c>
      <c r="JX400" s="39">
        <v>670</v>
      </c>
      <c r="JY400" s="39">
        <v>42630</v>
      </c>
      <c r="JZ400" s="39">
        <v>520</v>
      </c>
      <c r="KA400" s="39">
        <v>3360</v>
      </c>
      <c r="KB400" s="39">
        <v>7080</v>
      </c>
      <c r="KC400" s="39">
        <v>9110</v>
      </c>
      <c r="KD400" s="39">
        <v>7230</v>
      </c>
      <c r="KE400" s="39">
        <v>7770</v>
      </c>
      <c r="KF400" s="39">
        <v>5410</v>
      </c>
      <c r="KG400" s="39">
        <v>1760</v>
      </c>
      <c r="KH400" s="39">
        <v>670</v>
      </c>
      <c r="KI400" s="39">
        <v>42910</v>
      </c>
      <c r="KJ400" s="39">
        <v>520</v>
      </c>
      <c r="KK400" s="39">
        <v>3400</v>
      </c>
      <c r="KL400" s="39">
        <v>7090</v>
      </c>
      <c r="KM400" s="39">
        <v>9240</v>
      </c>
      <c r="KN400" s="39">
        <v>7370</v>
      </c>
      <c r="KO400" s="39">
        <v>7870</v>
      </c>
      <c r="KP400" s="39">
        <v>5450</v>
      </c>
      <c r="KQ400" s="39">
        <v>1770</v>
      </c>
      <c r="KR400" s="39">
        <v>670</v>
      </c>
      <c r="KS400" s="39">
        <v>43380</v>
      </c>
      <c r="KT400" s="39">
        <v>510</v>
      </c>
      <c r="KU400" s="39">
        <v>3410</v>
      </c>
      <c r="KV400" s="39">
        <v>7100</v>
      </c>
      <c r="KW400" s="39">
        <v>9310</v>
      </c>
      <c r="KX400" s="39">
        <v>7470</v>
      </c>
      <c r="KY400" s="39">
        <v>7970</v>
      </c>
      <c r="KZ400" s="39">
        <v>5480</v>
      </c>
      <c r="LA400" s="39">
        <v>1780</v>
      </c>
      <c r="LB400" s="39">
        <v>660</v>
      </c>
      <c r="LC400" s="39">
        <v>43690</v>
      </c>
      <c r="LD400" t="str">
        <f>INDEX(Lookup!$F$2:$F$375, MATCH(D400,Lookup!$A$2:$A$375,0))</f>
        <v>:</v>
      </c>
    </row>
    <row r="401" spans="2:316" ht="15" customHeight="1" x14ac:dyDescent="0.25">
      <c r="B401" s="1" t="s">
        <v>342</v>
      </c>
      <c r="C401" s="42">
        <v>6935</v>
      </c>
      <c r="D401" s="42" t="s">
        <v>1129</v>
      </c>
      <c r="E401" s="37" t="s">
        <v>1130</v>
      </c>
      <c r="F401" s="38">
        <v>8260</v>
      </c>
      <c r="G401" s="38">
        <v>18110</v>
      </c>
      <c r="H401" s="38">
        <v>11240</v>
      </c>
      <c r="I401" s="38">
        <v>9020</v>
      </c>
      <c r="J401" s="38">
        <v>4710</v>
      </c>
      <c r="K401" s="38">
        <v>2070</v>
      </c>
      <c r="L401" s="38">
        <v>1620</v>
      </c>
      <c r="M401" s="38">
        <v>260</v>
      </c>
      <c r="N401" s="38" t="s">
        <v>334</v>
      </c>
      <c r="O401" s="39">
        <v>55300</v>
      </c>
      <c r="P401" s="39">
        <v>8290</v>
      </c>
      <c r="Q401" s="39">
        <v>18270</v>
      </c>
      <c r="R401" s="39">
        <v>11240</v>
      </c>
      <c r="S401" s="39">
        <v>9130</v>
      </c>
      <c r="T401" s="39">
        <v>4730</v>
      </c>
      <c r="U401" s="39">
        <v>2080</v>
      </c>
      <c r="V401" s="39">
        <v>1570</v>
      </c>
      <c r="W401" s="39">
        <v>240</v>
      </c>
      <c r="X401" s="39" t="s">
        <v>334</v>
      </c>
      <c r="Y401" s="39">
        <v>55540</v>
      </c>
      <c r="Z401" s="39">
        <v>8390</v>
      </c>
      <c r="AA401" s="39">
        <v>18360</v>
      </c>
      <c r="AB401" s="39">
        <v>11350</v>
      </c>
      <c r="AC401" s="39">
        <v>9170</v>
      </c>
      <c r="AD401" s="39">
        <v>4770</v>
      </c>
      <c r="AE401" s="39">
        <v>2130</v>
      </c>
      <c r="AF401" s="39">
        <v>1580</v>
      </c>
      <c r="AG401" s="39">
        <v>190</v>
      </c>
      <c r="AH401" s="39" t="s">
        <v>334</v>
      </c>
      <c r="AI401" s="39">
        <v>55940</v>
      </c>
      <c r="AJ401" s="39">
        <v>8580</v>
      </c>
      <c r="AK401" s="39">
        <v>18330</v>
      </c>
      <c r="AL401" s="39">
        <v>11420</v>
      </c>
      <c r="AM401" s="39">
        <v>9210</v>
      </c>
      <c r="AN401" s="39">
        <v>4830</v>
      </c>
      <c r="AO401" s="39">
        <v>2210</v>
      </c>
      <c r="AP401" s="39">
        <v>1590</v>
      </c>
      <c r="AQ401" s="39">
        <v>190</v>
      </c>
      <c r="AR401" s="39" t="s">
        <v>334</v>
      </c>
      <c r="AS401" s="39">
        <v>56350</v>
      </c>
      <c r="AT401" s="39">
        <v>8700</v>
      </c>
      <c r="AU401" s="39">
        <v>18390</v>
      </c>
      <c r="AV401" s="39">
        <v>11530</v>
      </c>
      <c r="AW401" s="39">
        <v>9250</v>
      </c>
      <c r="AX401" s="39">
        <v>4860</v>
      </c>
      <c r="AY401" s="39">
        <v>2300</v>
      </c>
      <c r="AZ401" s="39">
        <v>1630</v>
      </c>
      <c r="BA401" s="39">
        <v>190</v>
      </c>
      <c r="BB401" s="39" t="s">
        <v>334</v>
      </c>
      <c r="BC401" s="39">
        <v>56840</v>
      </c>
      <c r="BD401" s="39">
        <v>8770</v>
      </c>
      <c r="BE401" s="39">
        <v>18450</v>
      </c>
      <c r="BF401" s="39">
        <v>11610</v>
      </c>
      <c r="BG401" s="39">
        <v>9270</v>
      </c>
      <c r="BH401" s="39">
        <v>4940</v>
      </c>
      <c r="BI401" s="39">
        <v>2410</v>
      </c>
      <c r="BJ401" s="39">
        <v>1670</v>
      </c>
      <c r="BK401" s="39">
        <v>180</v>
      </c>
      <c r="BL401" s="39" t="s">
        <v>334</v>
      </c>
      <c r="BM401" s="39">
        <v>57290</v>
      </c>
      <c r="BN401" s="39">
        <v>8790</v>
      </c>
      <c r="BO401" s="39">
        <v>18480</v>
      </c>
      <c r="BP401" s="39">
        <v>11650</v>
      </c>
      <c r="BQ401" s="39">
        <v>9300</v>
      </c>
      <c r="BR401" s="39">
        <v>5010</v>
      </c>
      <c r="BS401" s="39">
        <v>2520</v>
      </c>
      <c r="BT401" s="39">
        <v>1710</v>
      </c>
      <c r="BU401" s="39">
        <v>190</v>
      </c>
      <c r="BV401" s="39" t="s">
        <v>334</v>
      </c>
      <c r="BW401" s="39">
        <v>57650</v>
      </c>
      <c r="BX401" s="39">
        <v>8800</v>
      </c>
      <c r="BY401" s="39">
        <v>18510</v>
      </c>
      <c r="BZ401" s="39">
        <v>11680</v>
      </c>
      <c r="CA401" s="39">
        <v>9310</v>
      </c>
      <c r="CB401" s="39">
        <v>5060</v>
      </c>
      <c r="CC401" s="39">
        <v>2600</v>
      </c>
      <c r="CD401" s="39">
        <v>1770</v>
      </c>
      <c r="CE401" s="39">
        <v>200</v>
      </c>
      <c r="CF401" s="39" t="s">
        <v>334</v>
      </c>
      <c r="CG401" s="39">
        <v>57930</v>
      </c>
      <c r="CH401" s="39">
        <v>8770</v>
      </c>
      <c r="CI401" s="39">
        <v>18520</v>
      </c>
      <c r="CJ401" s="39">
        <v>11740</v>
      </c>
      <c r="CK401" s="39">
        <v>9350</v>
      </c>
      <c r="CL401" s="39">
        <v>5180</v>
      </c>
      <c r="CM401" s="39">
        <v>2740</v>
      </c>
      <c r="CN401" s="39">
        <v>1870</v>
      </c>
      <c r="CO401" s="39">
        <v>200</v>
      </c>
      <c r="CP401" s="39" t="s">
        <v>334</v>
      </c>
      <c r="CQ401" s="39">
        <v>58370</v>
      </c>
      <c r="CR401" s="39">
        <v>8730</v>
      </c>
      <c r="CS401" s="39">
        <v>18550</v>
      </c>
      <c r="CT401" s="39">
        <v>11830</v>
      </c>
      <c r="CU401" s="39">
        <v>9380</v>
      </c>
      <c r="CV401" s="39">
        <v>5290</v>
      </c>
      <c r="CW401" s="39">
        <v>2850</v>
      </c>
      <c r="CX401" s="39">
        <v>1930</v>
      </c>
      <c r="CY401" s="39">
        <v>200</v>
      </c>
      <c r="CZ401" s="39" t="s">
        <v>334</v>
      </c>
      <c r="DA401" s="39">
        <v>58750</v>
      </c>
      <c r="DB401" s="39">
        <v>8480</v>
      </c>
      <c r="DC401" s="39">
        <v>18580</v>
      </c>
      <c r="DD401" s="39">
        <v>11950</v>
      </c>
      <c r="DE401" s="39">
        <v>9510</v>
      </c>
      <c r="DF401" s="39">
        <v>5530</v>
      </c>
      <c r="DG401" s="39">
        <v>3130</v>
      </c>
      <c r="DH401" s="39">
        <v>2060</v>
      </c>
      <c r="DI401" s="39">
        <v>210</v>
      </c>
      <c r="DJ401" s="39" t="s">
        <v>334</v>
      </c>
      <c r="DK401" s="39">
        <v>59440</v>
      </c>
      <c r="DL401" s="39">
        <v>8360</v>
      </c>
      <c r="DM401" s="39">
        <v>18510</v>
      </c>
      <c r="DN401" s="39">
        <v>12090</v>
      </c>
      <c r="DO401" s="39">
        <v>9530</v>
      </c>
      <c r="DP401" s="39">
        <v>5660</v>
      </c>
      <c r="DQ401" s="39">
        <v>3180</v>
      </c>
      <c r="DR401" s="39">
        <v>2080</v>
      </c>
      <c r="DS401" s="39">
        <v>210</v>
      </c>
      <c r="DT401" s="39" t="s">
        <v>334</v>
      </c>
      <c r="DU401" s="39">
        <v>59630</v>
      </c>
      <c r="DV401" s="39">
        <v>8160</v>
      </c>
      <c r="DW401" s="39">
        <v>18460</v>
      </c>
      <c r="DX401" s="39">
        <v>12230</v>
      </c>
      <c r="DY401" s="39">
        <v>9570</v>
      </c>
      <c r="DZ401" s="39">
        <v>5780</v>
      </c>
      <c r="EA401" s="39">
        <v>3270</v>
      </c>
      <c r="EB401" s="39">
        <v>2130</v>
      </c>
      <c r="EC401" s="39">
        <v>200</v>
      </c>
      <c r="ED401" s="39" t="s">
        <v>334</v>
      </c>
      <c r="EE401" s="39">
        <v>59800</v>
      </c>
      <c r="EF401" s="39">
        <v>5870</v>
      </c>
      <c r="EG401" s="39">
        <v>13460</v>
      </c>
      <c r="EH401" s="39">
        <v>15570</v>
      </c>
      <c r="EI401" s="39">
        <v>11030</v>
      </c>
      <c r="EJ401" s="39">
        <v>6730</v>
      </c>
      <c r="EK401" s="39">
        <v>4690</v>
      </c>
      <c r="EL401" s="39">
        <v>2260</v>
      </c>
      <c r="EM401" s="39">
        <v>480</v>
      </c>
      <c r="EN401" s="39">
        <v>160</v>
      </c>
      <c r="EO401" s="39">
        <v>60260</v>
      </c>
      <c r="EP401" s="39">
        <v>5940</v>
      </c>
      <c r="EQ401" s="39">
        <v>13620</v>
      </c>
      <c r="ER401" s="39">
        <v>15820</v>
      </c>
      <c r="ES401" s="39">
        <v>10850</v>
      </c>
      <c r="ET401" s="39">
        <v>6900</v>
      </c>
      <c r="EU401" s="39">
        <v>4770</v>
      </c>
      <c r="EV401" s="39">
        <v>2300</v>
      </c>
      <c r="EW401" s="39">
        <v>490</v>
      </c>
      <c r="EX401" s="39">
        <v>170</v>
      </c>
      <c r="EY401" s="39">
        <v>60850</v>
      </c>
      <c r="EZ401" s="39">
        <v>5970</v>
      </c>
      <c r="FA401" s="39">
        <v>13670</v>
      </c>
      <c r="FB401" s="39">
        <v>15920</v>
      </c>
      <c r="FC401" s="39">
        <v>10940</v>
      </c>
      <c r="FD401" s="39">
        <v>6960</v>
      </c>
      <c r="FE401" s="39">
        <v>4830</v>
      </c>
      <c r="FF401" s="39">
        <v>2350</v>
      </c>
      <c r="FG401" s="39">
        <v>490</v>
      </c>
      <c r="FH401" s="39">
        <v>170</v>
      </c>
      <c r="FI401" s="39">
        <v>61310</v>
      </c>
      <c r="FJ401" s="39">
        <v>6070</v>
      </c>
      <c r="FK401" s="39">
        <v>13770</v>
      </c>
      <c r="FL401" s="39">
        <v>16180</v>
      </c>
      <c r="FM401" s="39">
        <v>11110</v>
      </c>
      <c r="FN401" s="39">
        <v>7040</v>
      </c>
      <c r="FO401" s="39">
        <v>4860</v>
      </c>
      <c r="FP401" s="39">
        <v>2370</v>
      </c>
      <c r="FQ401" s="39">
        <v>500</v>
      </c>
      <c r="FR401" s="39">
        <v>170</v>
      </c>
      <c r="FS401" s="39">
        <v>62050</v>
      </c>
      <c r="FT401" s="39">
        <v>6160</v>
      </c>
      <c r="FU401" s="39">
        <v>13910</v>
      </c>
      <c r="FV401" s="39">
        <v>16460</v>
      </c>
      <c r="FW401" s="39">
        <v>11230</v>
      </c>
      <c r="FX401" s="39">
        <v>7120</v>
      </c>
      <c r="FY401" s="39">
        <v>4860</v>
      </c>
      <c r="FZ401" s="39">
        <v>2380</v>
      </c>
      <c r="GA401" s="39">
        <v>500</v>
      </c>
      <c r="GB401" s="39">
        <v>170</v>
      </c>
      <c r="GC401" s="39">
        <v>62790</v>
      </c>
      <c r="GD401" s="39">
        <v>6210</v>
      </c>
      <c r="GE401" s="39">
        <v>13990</v>
      </c>
      <c r="GF401" s="39">
        <v>16570</v>
      </c>
      <c r="GG401" s="39">
        <v>11270</v>
      </c>
      <c r="GH401" s="39">
        <v>7150</v>
      </c>
      <c r="GI401" s="39">
        <v>4880</v>
      </c>
      <c r="GJ401" s="39">
        <v>2410</v>
      </c>
      <c r="GK401" s="39">
        <v>500</v>
      </c>
      <c r="GL401" s="39">
        <v>170</v>
      </c>
      <c r="GM401" s="39">
        <v>63150</v>
      </c>
      <c r="GN401" s="39">
        <v>6300</v>
      </c>
      <c r="GO401" s="39">
        <v>14140</v>
      </c>
      <c r="GP401" s="39">
        <v>16750</v>
      </c>
      <c r="GQ401" s="39">
        <v>11340</v>
      </c>
      <c r="GR401" s="39">
        <v>7180</v>
      </c>
      <c r="GS401" s="39">
        <v>4890</v>
      </c>
      <c r="GT401" s="39">
        <v>2420</v>
      </c>
      <c r="GU401" s="39">
        <v>510</v>
      </c>
      <c r="GV401" s="39">
        <v>180</v>
      </c>
      <c r="GW401" s="39">
        <v>63710</v>
      </c>
      <c r="GX401" s="39">
        <v>6390</v>
      </c>
      <c r="GY401" s="39">
        <v>14270</v>
      </c>
      <c r="GZ401" s="39">
        <v>16810</v>
      </c>
      <c r="HA401" s="39">
        <v>11490</v>
      </c>
      <c r="HB401" s="39">
        <v>7250</v>
      </c>
      <c r="HC401" s="39">
        <v>4910</v>
      </c>
      <c r="HD401" s="39">
        <v>2440</v>
      </c>
      <c r="HE401" s="39">
        <v>510</v>
      </c>
      <c r="HF401" s="39">
        <v>180</v>
      </c>
      <c r="HG401" s="39">
        <v>64240</v>
      </c>
      <c r="HH401" s="39">
        <v>6440</v>
      </c>
      <c r="HI401" s="39">
        <v>14320</v>
      </c>
      <c r="HJ401" s="39">
        <v>16940</v>
      </c>
      <c r="HK401" s="39">
        <v>11580</v>
      </c>
      <c r="HL401" s="39">
        <v>7330</v>
      </c>
      <c r="HM401" s="39">
        <v>4940</v>
      </c>
      <c r="HN401" s="39">
        <v>2460</v>
      </c>
      <c r="HO401" s="39">
        <v>510</v>
      </c>
      <c r="HP401" s="39">
        <v>180</v>
      </c>
      <c r="HQ401" s="39">
        <v>64690</v>
      </c>
      <c r="HR401" s="39">
        <v>6470</v>
      </c>
      <c r="HS401" s="39">
        <v>14390</v>
      </c>
      <c r="HT401" s="39">
        <v>17050</v>
      </c>
      <c r="HU401" s="39">
        <v>11740</v>
      </c>
      <c r="HV401" s="39">
        <v>7420</v>
      </c>
      <c r="HW401" s="39">
        <v>5030</v>
      </c>
      <c r="HX401" s="39">
        <v>2490</v>
      </c>
      <c r="HY401" s="39">
        <v>520</v>
      </c>
      <c r="HZ401" s="39">
        <v>190</v>
      </c>
      <c r="IA401" s="39">
        <v>65300</v>
      </c>
      <c r="IB401" s="39">
        <v>6510</v>
      </c>
      <c r="IC401" s="39">
        <v>14490</v>
      </c>
      <c r="ID401" s="39">
        <v>17150</v>
      </c>
      <c r="IE401" s="39">
        <v>11930</v>
      </c>
      <c r="IF401" s="39">
        <v>7610</v>
      </c>
      <c r="IG401" s="39">
        <v>5170</v>
      </c>
      <c r="IH401" s="39">
        <v>2510</v>
      </c>
      <c r="II401" s="39">
        <v>520</v>
      </c>
      <c r="IJ401" s="39">
        <v>180</v>
      </c>
      <c r="IK401" s="39">
        <v>66080</v>
      </c>
      <c r="IL401" s="39">
        <v>6530</v>
      </c>
      <c r="IM401" s="39">
        <v>14560</v>
      </c>
      <c r="IN401" s="39">
        <v>17370</v>
      </c>
      <c r="IO401" s="39">
        <v>12130</v>
      </c>
      <c r="IP401" s="39">
        <v>7800</v>
      </c>
      <c r="IQ401" s="39">
        <v>5350</v>
      </c>
      <c r="IR401" s="39">
        <v>2530</v>
      </c>
      <c r="IS401" s="39">
        <v>530</v>
      </c>
      <c r="IT401" s="39">
        <v>180</v>
      </c>
      <c r="IU401" s="39">
        <v>66990</v>
      </c>
      <c r="IV401" s="39">
        <v>6580</v>
      </c>
      <c r="IW401" s="39">
        <v>14730</v>
      </c>
      <c r="IX401" s="39">
        <v>17660</v>
      </c>
      <c r="IY401" s="39">
        <v>12320</v>
      </c>
      <c r="IZ401" s="39">
        <v>7950</v>
      </c>
      <c r="JA401" s="39">
        <v>5490</v>
      </c>
      <c r="JB401" s="39">
        <v>2560</v>
      </c>
      <c r="JC401" s="39">
        <v>540</v>
      </c>
      <c r="JD401" s="39">
        <v>190</v>
      </c>
      <c r="JE401" s="39">
        <v>68020</v>
      </c>
      <c r="JF401" s="39">
        <v>6610</v>
      </c>
      <c r="JG401" s="39">
        <v>14840</v>
      </c>
      <c r="JH401" s="39">
        <v>17810</v>
      </c>
      <c r="JI401" s="39">
        <v>12520</v>
      </c>
      <c r="JJ401" s="39">
        <v>8100</v>
      </c>
      <c r="JK401" s="39">
        <v>5590</v>
      </c>
      <c r="JL401" s="39">
        <v>2590</v>
      </c>
      <c r="JM401" s="39">
        <v>550</v>
      </c>
      <c r="JN401" s="39">
        <v>190</v>
      </c>
      <c r="JO401" s="39">
        <v>68800</v>
      </c>
      <c r="JP401" s="39">
        <v>6700</v>
      </c>
      <c r="JQ401" s="39">
        <v>14920</v>
      </c>
      <c r="JR401" s="39">
        <v>17940</v>
      </c>
      <c r="JS401" s="39">
        <v>12590</v>
      </c>
      <c r="JT401" s="39">
        <v>8180</v>
      </c>
      <c r="JU401" s="39">
        <v>5690</v>
      </c>
      <c r="JV401" s="39">
        <v>2620</v>
      </c>
      <c r="JW401" s="39">
        <v>550</v>
      </c>
      <c r="JX401" s="39">
        <v>190</v>
      </c>
      <c r="JY401" s="39">
        <v>69380</v>
      </c>
      <c r="JZ401" s="39">
        <v>6680</v>
      </c>
      <c r="KA401" s="39">
        <v>15000</v>
      </c>
      <c r="KB401" s="39">
        <v>17980</v>
      </c>
      <c r="KC401" s="39">
        <v>12650</v>
      </c>
      <c r="KD401" s="39">
        <v>8220</v>
      </c>
      <c r="KE401" s="39">
        <v>5760</v>
      </c>
      <c r="KF401" s="39">
        <v>2640</v>
      </c>
      <c r="KG401" s="39">
        <v>560</v>
      </c>
      <c r="KH401" s="39">
        <v>190</v>
      </c>
      <c r="KI401" s="39">
        <v>69690</v>
      </c>
      <c r="KJ401" s="39">
        <v>6720</v>
      </c>
      <c r="KK401" s="39">
        <v>15040</v>
      </c>
      <c r="KL401" s="39">
        <v>18100</v>
      </c>
      <c r="KM401" s="39">
        <v>12730</v>
      </c>
      <c r="KN401" s="39">
        <v>8280</v>
      </c>
      <c r="KO401" s="39">
        <v>5870</v>
      </c>
      <c r="KP401" s="39">
        <v>2660</v>
      </c>
      <c r="KQ401" s="39">
        <v>560</v>
      </c>
      <c r="KR401" s="39">
        <v>200</v>
      </c>
      <c r="KS401" s="39">
        <v>70160</v>
      </c>
      <c r="KT401" s="39">
        <v>6810</v>
      </c>
      <c r="KU401" s="39">
        <v>15100</v>
      </c>
      <c r="KV401" s="39">
        <v>18200</v>
      </c>
      <c r="KW401" s="39">
        <v>12740</v>
      </c>
      <c r="KX401" s="39">
        <v>8360</v>
      </c>
      <c r="KY401" s="39">
        <v>5910</v>
      </c>
      <c r="KZ401" s="39">
        <v>2680</v>
      </c>
      <c r="LA401" s="39">
        <v>560</v>
      </c>
      <c r="LB401" s="39">
        <v>200</v>
      </c>
      <c r="LC401" s="39">
        <v>70560</v>
      </c>
      <c r="LD401" t="str">
        <f>INDEX(Lookup!$F$2:$F$375, MATCH(D401,Lookup!$A$2:$A$375,0))</f>
        <v>:</v>
      </c>
    </row>
  </sheetData>
  <pageMargins left="0.74803149606299213" right="0.74803149606299213" top="0.98425196850393704" bottom="0.98425196850393704" header="0.51181102362204722" footer="0.51181102362204722"/>
  <pageSetup paperSize="9" scale="28" fitToHeight="0" orientation="landscape" horizontalDpi="1200" r:id="rId1"/>
  <headerFooter alignWithMargins="0">
    <oddFooter>&amp;C&amp;1#&amp;"Calibri"&amp;10&amp;K000000OFFICIAL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2FB0-BB8B-4036-A08F-0E6B452E3C23}">
  <dimension ref="A1:AI560"/>
  <sheetViews>
    <sheetView zoomScale="85" zoomScaleNormal="85" workbookViewId="0">
      <selection activeCell="G41" sqref="G41"/>
    </sheetView>
  </sheetViews>
  <sheetFormatPr defaultColWidth="9.140625" defaultRowHeight="15" outlineLevelCol="1" x14ac:dyDescent="0.25"/>
  <cols>
    <col min="1" max="1" width="9.5703125" style="56" customWidth="1"/>
    <col min="2" max="2" width="14.5703125" style="56" customWidth="1"/>
    <col min="3" max="3" width="62.7109375" style="57" bestFit="1" customWidth="1"/>
    <col min="4" max="4" width="62.7109375" style="57" customWidth="1"/>
    <col min="5" max="5" width="11.42578125" style="57" customWidth="1"/>
    <col min="6" max="6" width="9.28515625" style="57" customWidth="1"/>
    <col min="7" max="29" width="15.7109375" style="63" customWidth="1" outlineLevel="1"/>
    <col min="30" max="34" width="16.7109375" style="63" customWidth="1"/>
    <col min="35" max="35" width="36" style="75" bestFit="1" customWidth="1"/>
    <col min="36" max="36" width="9.140625" style="68" customWidth="1"/>
    <col min="37" max="16384" width="9.140625" style="68"/>
  </cols>
  <sheetData>
    <row r="1" spans="1:35" s="56" customFormat="1" ht="20.25" x14ac:dyDescent="0.25">
      <c r="A1" s="55" t="s">
        <v>1131</v>
      </c>
      <c r="C1" s="57"/>
      <c r="D1" s="57"/>
      <c r="E1" s="57"/>
      <c r="F1" s="57"/>
      <c r="G1" s="58"/>
      <c r="H1" s="58"/>
      <c r="I1" s="58"/>
      <c r="J1" s="58"/>
      <c r="K1" s="59"/>
      <c r="L1" s="60"/>
      <c r="M1" s="60"/>
      <c r="N1" s="60"/>
      <c r="O1" s="60"/>
      <c r="P1" s="60"/>
      <c r="Q1" s="60"/>
      <c r="R1" s="58"/>
      <c r="S1" s="61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62"/>
    </row>
    <row r="2" spans="1:35" s="56" customFormat="1" ht="30" customHeight="1" x14ac:dyDescent="0.25">
      <c r="A2" s="63" t="s">
        <v>1132</v>
      </c>
      <c r="C2" s="57"/>
      <c r="D2" s="57"/>
      <c r="E2" s="57"/>
      <c r="F2" s="57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2"/>
    </row>
    <row r="3" spans="1:35" s="56" customFormat="1" ht="15.75" x14ac:dyDescent="0.25">
      <c r="A3" s="65" t="s">
        <v>1133</v>
      </c>
      <c r="B3" s="65" t="s">
        <v>1134</v>
      </c>
      <c r="C3" s="65" t="s">
        <v>1135</v>
      </c>
      <c r="D3" s="65" t="s">
        <v>1136</v>
      </c>
      <c r="E3" s="65" t="s">
        <v>1137</v>
      </c>
      <c r="F3" s="65" t="s">
        <v>1138</v>
      </c>
      <c r="G3" s="66" t="s">
        <v>1139</v>
      </c>
      <c r="H3" s="67" t="s">
        <v>1140</v>
      </c>
      <c r="I3" s="67" t="s">
        <v>1141</v>
      </c>
      <c r="J3" s="67" t="s">
        <v>1142</v>
      </c>
      <c r="K3" s="67" t="s">
        <v>1143</v>
      </c>
      <c r="L3" s="67" t="s">
        <v>1144</v>
      </c>
      <c r="M3" s="67" t="s">
        <v>1145</v>
      </c>
      <c r="N3" s="67" t="s">
        <v>1146</v>
      </c>
      <c r="O3" s="67" t="s">
        <v>1147</v>
      </c>
      <c r="P3" s="66" t="s">
        <v>1148</v>
      </c>
      <c r="Q3" s="66" t="s">
        <v>1149</v>
      </c>
      <c r="R3" s="66" t="s">
        <v>1150</v>
      </c>
      <c r="S3" s="66" t="s">
        <v>1151</v>
      </c>
      <c r="T3" s="66" t="s">
        <v>1152</v>
      </c>
      <c r="U3" s="66" t="s">
        <v>1153</v>
      </c>
      <c r="V3" s="66" t="s">
        <v>1154</v>
      </c>
      <c r="W3" s="66" t="s">
        <v>1155</v>
      </c>
      <c r="X3" s="66" t="s">
        <v>1156</v>
      </c>
      <c r="Y3" s="66" t="s">
        <v>1157</v>
      </c>
      <c r="Z3" s="66" t="s">
        <v>1158</v>
      </c>
      <c r="AA3" s="66" t="s">
        <v>1159</v>
      </c>
      <c r="AB3" s="66" t="s">
        <v>1160</v>
      </c>
      <c r="AC3" s="66" t="s">
        <v>1161</v>
      </c>
      <c r="AD3" s="66" t="s">
        <v>1162</v>
      </c>
      <c r="AE3" s="66" t="s">
        <v>1163</v>
      </c>
      <c r="AF3" s="66" t="s">
        <v>1164</v>
      </c>
      <c r="AG3" s="66" t="s">
        <v>1165</v>
      </c>
      <c r="AH3" s="66" t="s">
        <v>1166</v>
      </c>
      <c r="AI3" s="66" t="s">
        <v>1167</v>
      </c>
    </row>
    <row r="4" spans="1:35" x14ac:dyDescent="0.25">
      <c r="A4" s="64" t="s">
        <v>1168</v>
      </c>
      <c r="B4" s="64" t="s">
        <v>983</v>
      </c>
      <c r="C4" s="64" t="s">
        <v>984</v>
      </c>
      <c r="D4" s="64" t="str">
        <f>INDEX(Lookup!$F$2:$F$375, MATCH(B4, Lookup!$A$2:$A$375,0))</f>
        <v>:</v>
      </c>
      <c r="E4" s="64" t="s">
        <v>1169</v>
      </c>
      <c r="F4" s="64" t="s">
        <v>1170</v>
      </c>
      <c r="G4" s="58">
        <v>137.41</v>
      </c>
      <c r="H4" s="58">
        <v>137.80000000000001</v>
      </c>
      <c r="I4" s="58">
        <v>147.77000000000001</v>
      </c>
      <c r="J4" s="58">
        <v>154.41999999999999</v>
      </c>
      <c r="K4" s="58">
        <v>157.41999999999999</v>
      </c>
      <c r="L4" s="58">
        <v>169.7</v>
      </c>
      <c r="M4" s="58">
        <v>186.41</v>
      </c>
      <c r="N4" s="58">
        <v>206.53</v>
      </c>
      <c r="O4" s="58">
        <v>216.4</v>
      </c>
      <c r="P4" s="58">
        <v>224.92</v>
      </c>
      <c r="Q4" s="59">
        <v>235.71</v>
      </c>
      <c r="R4" s="59">
        <v>247.26</v>
      </c>
      <c r="S4" s="59">
        <v>258.33999999999997</v>
      </c>
      <c r="T4" s="59">
        <v>267.70999999999998</v>
      </c>
      <c r="U4" s="59">
        <v>274.27</v>
      </c>
      <c r="V4" s="59">
        <v>274.27</v>
      </c>
      <c r="W4" s="59">
        <v>274.27</v>
      </c>
      <c r="X4" s="59">
        <v>274.27</v>
      </c>
      <c r="Y4" s="59">
        <v>271.52999999999997</v>
      </c>
      <c r="Z4" s="59">
        <v>271.52999999999997</v>
      </c>
      <c r="AA4" s="59">
        <v>276.93</v>
      </c>
      <c r="AB4" s="59">
        <v>282.42</v>
      </c>
      <c r="AC4" s="59">
        <v>290.79000000000002</v>
      </c>
      <c r="AD4" s="59">
        <v>299.43</v>
      </c>
      <c r="AE4" s="59">
        <v>305.36</v>
      </c>
      <c r="AF4" s="59">
        <v>311.39999999999998</v>
      </c>
      <c r="AG4" s="59">
        <v>317.61</v>
      </c>
      <c r="AH4" s="58">
        <v>324</v>
      </c>
      <c r="AI4" s="58"/>
    </row>
    <row r="5" spans="1:35" x14ac:dyDescent="0.25">
      <c r="A5" s="64" t="s">
        <v>1171</v>
      </c>
      <c r="B5" s="64" t="s">
        <v>386</v>
      </c>
      <c r="C5" s="64" t="s">
        <v>387</v>
      </c>
      <c r="D5" s="64" t="str">
        <f>INDEX(Lookup!$F$2:$F$375, MATCH(B5, Lookup!$A$2:$A$375,0))</f>
        <v>:</v>
      </c>
      <c r="E5" s="64" t="s">
        <v>1172</v>
      </c>
      <c r="F5" s="64" t="s">
        <v>1170</v>
      </c>
      <c r="G5" s="58">
        <v>82.16</v>
      </c>
      <c r="H5" s="58">
        <v>91.22</v>
      </c>
      <c r="I5" s="58">
        <v>95.83</v>
      </c>
      <c r="J5" s="58">
        <v>98</v>
      </c>
      <c r="K5" s="58">
        <v>100.8</v>
      </c>
      <c r="L5" s="58">
        <v>105.3</v>
      </c>
      <c r="M5" s="58">
        <v>109.51</v>
      </c>
      <c r="N5" s="58">
        <v>114.76</v>
      </c>
      <c r="O5" s="58">
        <v>118.78</v>
      </c>
      <c r="P5" s="58">
        <v>122.95</v>
      </c>
      <c r="Q5" s="59">
        <v>127.24</v>
      </c>
      <c r="R5" s="59">
        <v>131.06</v>
      </c>
      <c r="S5" s="59">
        <v>136.16999999999999</v>
      </c>
      <c r="T5" s="59">
        <v>141.47999999999999</v>
      </c>
      <c r="U5" s="59">
        <v>144.16999999999999</v>
      </c>
      <c r="V5" s="59">
        <v>144.16999999999999</v>
      </c>
      <c r="W5" s="59">
        <v>148.35</v>
      </c>
      <c r="X5" s="59">
        <v>151.16999999999999</v>
      </c>
      <c r="Y5" s="59">
        <v>154.04</v>
      </c>
      <c r="Z5" s="59">
        <v>156.97</v>
      </c>
      <c r="AA5" s="59">
        <v>159.94999999999999</v>
      </c>
      <c r="AB5" s="59">
        <v>162.99</v>
      </c>
      <c r="AC5" s="59">
        <v>167.99</v>
      </c>
      <c r="AD5" s="59">
        <v>172.99</v>
      </c>
      <c r="AE5" s="59">
        <v>174.72</v>
      </c>
      <c r="AF5" s="59">
        <v>179.72</v>
      </c>
      <c r="AG5" s="59">
        <v>179.72</v>
      </c>
      <c r="AH5" s="58" t="s">
        <v>1173</v>
      </c>
      <c r="AI5" s="58"/>
    </row>
    <row r="6" spans="1:35" x14ac:dyDescent="0.25">
      <c r="A6" s="64" t="s">
        <v>1174</v>
      </c>
      <c r="B6" s="64" t="s">
        <v>1175</v>
      </c>
      <c r="C6" s="64" t="s">
        <v>1176</v>
      </c>
      <c r="D6" s="64" t="e">
        <f>INDEX(Lookup!$F$2:$F$375, MATCH(B6, Lookup!$A$2:$A$375,0))</f>
        <v>#N/A</v>
      </c>
      <c r="E6" s="64" t="s">
        <v>1172</v>
      </c>
      <c r="F6" s="64" t="s">
        <v>1170</v>
      </c>
      <c r="G6" s="58">
        <v>97.39</v>
      </c>
      <c r="H6" s="58">
        <v>104.46</v>
      </c>
      <c r="I6" s="58">
        <v>111.55</v>
      </c>
      <c r="J6" s="58">
        <v>115.25</v>
      </c>
      <c r="K6" s="58">
        <v>121.85</v>
      </c>
      <c r="L6" s="58">
        <v>128.08000000000001</v>
      </c>
      <c r="M6" s="58">
        <v>135.34</v>
      </c>
      <c r="N6" s="58">
        <v>142.47999999999999</v>
      </c>
      <c r="O6" s="58">
        <v>146.62</v>
      </c>
      <c r="P6" s="58">
        <v>151.03</v>
      </c>
      <c r="Q6" s="59">
        <v>154.80000000000001</v>
      </c>
      <c r="R6" s="59">
        <v>157.12</v>
      </c>
      <c r="S6" s="59">
        <v>157.12</v>
      </c>
      <c r="T6" s="59" t="s">
        <v>1173</v>
      </c>
      <c r="U6" s="59" t="s">
        <v>1173</v>
      </c>
      <c r="V6" s="59" t="s">
        <v>1173</v>
      </c>
      <c r="W6" s="59" t="s">
        <v>1173</v>
      </c>
      <c r="X6" s="59" t="s">
        <v>1173</v>
      </c>
      <c r="Y6" s="59" t="s">
        <v>1173</v>
      </c>
      <c r="Z6" s="59" t="s">
        <v>1173</v>
      </c>
      <c r="AA6" s="59" t="s">
        <v>1173</v>
      </c>
      <c r="AB6" s="59" t="s">
        <v>1173</v>
      </c>
      <c r="AC6" s="59" t="s">
        <v>1173</v>
      </c>
      <c r="AD6" s="59" t="s">
        <v>1173</v>
      </c>
      <c r="AE6" s="59" t="s">
        <v>1173</v>
      </c>
      <c r="AF6" s="59" t="s">
        <v>1173</v>
      </c>
      <c r="AG6" s="59" t="s">
        <v>1173</v>
      </c>
      <c r="AH6" s="58" t="s">
        <v>1173</v>
      </c>
      <c r="AI6" s="58"/>
    </row>
    <row r="7" spans="1:35" x14ac:dyDescent="0.25">
      <c r="A7" s="64" t="s">
        <v>1177</v>
      </c>
      <c r="B7" s="64" t="s">
        <v>539</v>
      </c>
      <c r="C7" s="64" t="s">
        <v>540</v>
      </c>
      <c r="D7" s="64" t="str">
        <f>INDEX(Lookup!$F$2:$F$375, MATCH(B7, Lookup!$A$2:$A$375,0))</f>
        <v>:</v>
      </c>
      <c r="E7" s="64" t="s">
        <v>1169</v>
      </c>
      <c r="F7" s="64" t="s">
        <v>1170</v>
      </c>
      <c r="G7" s="58">
        <v>75.319999999999993</v>
      </c>
      <c r="H7" s="58">
        <v>85.9</v>
      </c>
      <c r="I7" s="58">
        <v>94.37</v>
      </c>
      <c r="J7" s="58">
        <v>98.62</v>
      </c>
      <c r="K7" s="58">
        <v>107.79</v>
      </c>
      <c r="L7" s="58">
        <v>116.31</v>
      </c>
      <c r="M7" s="58">
        <v>123.06</v>
      </c>
      <c r="N7" s="58">
        <v>125.4</v>
      </c>
      <c r="O7" s="58">
        <v>128.91</v>
      </c>
      <c r="P7" s="58">
        <v>135.22999999999999</v>
      </c>
      <c r="Q7" s="59">
        <v>138.88</v>
      </c>
      <c r="R7" s="59">
        <v>143.88</v>
      </c>
      <c r="S7" s="59">
        <v>148.19999999999999</v>
      </c>
      <c r="T7" s="59">
        <v>151.91</v>
      </c>
      <c r="U7" s="59">
        <v>151.91</v>
      </c>
      <c r="V7" s="59">
        <v>151.91</v>
      </c>
      <c r="W7" s="59">
        <v>151.91</v>
      </c>
      <c r="X7" s="59">
        <v>151.91</v>
      </c>
      <c r="Y7" s="59">
        <v>151.91</v>
      </c>
      <c r="Z7" s="59">
        <v>151.91</v>
      </c>
      <c r="AA7" s="59">
        <v>151.53</v>
      </c>
      <c r="AB7" s="59">
        <v>156.53</v>
      </c>
      <c r="AC7" s="59">
        <v>161.53</v>
      </c>
      <c r="AD7" s="59">
        <v>166.53</v>
      </c>
      <c r="AE7" s="59">
        <v>171.53</v>
      </c>
      <c r="AF7" s="59">
        <v>176.53</v>
      </c>
      <c r="AG7" s="59">
        <v>181.53</v>
      </c>
      <c r="AH7" s="58">
        <v>186.53</v>
      </c>
      <c r="AI7" s="58"/>
    </row>
    <row r="8" spans="1:35" x14ac:dyDescent="0.25">
      <c r="A8" s="64" t="s">
        <v>1178</v>
      </c>
      <c r="B8" s="64" t="s">
        <v>985</v>
      </c>
      <c r="C8" s="64" t="s">
        <v>986</v>
      </c>
      <c r="D8" s="64" t="str">
        <f>INDEX(Lookup!$F$2:$F$375, MATCH(B8, Lookup!$A$2:$A$375,0))</f>
        <v>:</v>
      </c>
      <c r="E8" s="64" t="s">
        <v>1169</v>
      </c>
      <c r="F8" s="64" t="s">
        <v>1170</v>
      </c>
      <c r="G8" s="58">
        <v>85.4</v>
      </c>
      <c r="H8" s="58">
        <v>82.22</v>
      </c>
      <c r="I8" s="58">
        <v>93.99</v>
      </c>
      <c r="J8" s="58">
        <v>93.99</v>
      </c>
      <c r="K8" s="58">
        <v>99.95</v>
      </c>
      <c r="L8" s="58">
        <v>104.4</v>
      </c>
      <c r="M8" s="58">
        <v>114.3</v>
      </c>
      <c r="N8" s="58">
        <v>121.77</v>
      </c>
      <c r="O8" s="58">
        <v>132.12</v>
      </c>
      <c r="P8" s="58">
        <v>138.33000000000001</v>
      </c>
      <c r="Q8" s="59">
        <v>144.18</v>
      </c>
      <c r="R8" s="59">
        <v>148.5</v>
      </c>
      <c r="S8" s="59">
        <v>152.91</v>
      </c>
      <c r="T8" s="59">
        <v>157.5</v>
      </c>
      <c r="U8" s="59">
        <v>161.37</v>
      </c>
      <c r="V8" s="59">
        <v>161.37</v>
      </c>
      <c r="W8" s="59">
        <v>161.37</v>
      </c>
      <c r="X8" s="59">
        <v>161.37</v>
      </c>
      <c r="Y8" s="59">
        <v>161.37</v>
      </c>
      <c r="Z8" s="59">
        <v>161.37</v>
      </c>
      <c r="AA8" s="59">
        <v>166.32</v>
      </c>
      <c r="AB8" s="59">
        <v>171.27</v>
      </c>
      <c r="AC8" s="59">
        <v>176.4</v>
      </c>
      <c r="AD8" s="59">
        <v>181.62</v>
      </c>
      <c r="AE8" s="59">
        <v>186.57</v>
      </c>
      <c r="AF8" s="59">
        <v>191.52</v>
      </c>
      <c r="AG8" s="59">
        <v>196.47</v>
      </c>
      <c r="AH8" s="58">
        <v>202.34</v>
      </c>
      <c r="AI8" s="58"/>
    </row>
    <row r="9" spans="1:35" x14ac:dyDescent="0.25">
      <c r="A9" s="64" t="s">
        <v>1179</v>
      </c>
      <c r="B9" s="64" t="s">
        <v>589</v>
      </c>
      <c r="C9" s="64" t="s">
        <v>590</v>
      </c>
      <c r="D9" s="64" t="str">
        <f>INDEX(Lookup!$F$2:$F$375, MATCH(B9, Lookup!$A$2:$A$375,0))</f>
        <v>:</v>
      </c>
      <c r="E9" s="64" t="s">
        <v>1169</v>
      </c>
      <c r="F9" s="64" t="s">
        <v>1170</v>
      </c>
      <c r="G9" s="58">
        <v>93.26</v>
      </c>
      <c r="H9" s="58">
        <v>102.43</v>
      </c>
      <c r="I9" s="58">
        <v>105.14</v>
      </c>
      <c r="J9" s="58">
        <v>115.44</v>
      </c>
      <c r="K9" s="58">
        <v>121.79</v>
      </c>
      <c r="L9" s="58">
        <v>128.97999999999999</v>
      </c>
      <c r="M9" s="58">
        <v>136.59</v>
      </c>
      <c r="N9" s="58">
        <v>140.55000000000001</v>
      </c>
      <c r="O9" s="58">
        <v>144.06</v>
      </c>
      <c r="P9" s="58">
        <v>148.25</v>
      </c>
      <c r="Q9" s="59">
        <v>152.54</v>
      </c>
      <c r="R9" s="59">
        <v>156.96</v>
      </c>
      <c r="S9" s="59">
        <v>160.1</v>
      </c>
      <c r="T9" s="59">
        <v>164.1</v>
      </c>
      <c r="U9" s="59">
        <v>167.22</v>
      </c>
      <c r="V9" s="59">
        <v>167.22</v>
      </c>
      <c r="W9" s="59">
        <v>167.22</v>
      </c>
      <c r="X9" s="59">
        <v>167.22</v>
      </c>
      <c r="Y9" s="59">
        <v>170.46</v>
      </c>
      <c r="Z9" s="59">
        <v>170.46</v>
      </c>
      <c r="AA9" s="59">
        <v>175.46</v>
      </c>
      <c r="AB9" s="59">
        <v>180.46</v>
      </c>
      <c r="AC9" s="59">
        <v>185.46</v>
      </c>
      <c r="AD9" s="59">
        <v>185.46</v>
      </c>
      <c r="AE9" s="59">
        <v>190.46</v>
      </c>
      <c r="AF9" s="59">
        <v>190.46</v>
      </c>
      <c r="AG9" s="59">
        <v>195.46</v>
      </c>
      <c r="AH9" s="58">
        <v>201.21</v>
      </c>
      <c r="AI9" s="58"/>
    </row>
    <row r="10" spans="1:35" x14ac:dyDescent="0.25">
      <c r="A10" s="64" t="s">
        <v>1180</v>
      </c>
      <c r="B10" s="64" t="s">
        <v>921</v>
      </c>
      <c r="C10" s="64" t="s">
        <v>922</v>
      </c>
      <c r="D10" s="64" t="str">
        <f>INDEX(Lookup!$F$2:$F$375, MATCH(B10, Lookup!$A$2:$A$375,0))</f>
        <v>:</v>
      </c>
      <c r="E10" s="64" t="s">
        <v>1169</v>
      </c>
      <c r="F10" s="64" t="s">
        <v>1170</v>
      </c>
      <c r="G10" s="58">
        <v>62.85</v>
      </c>
      <c r="H10" s="58">
        <v>76.319999999999993</v>
      </c>
      <c r="I10" s="58">
        <v>78.84</v>
      </c>
      <c r="J10" s="58">
        <v>81.63</v>
      </c>
      <c r="K10" s="58">
        <v>83.7</v>
      </c>
      <c r="L10" s="58">
        <v>88.19</v>
      </c>
      <c r="M10" s="58">
        <v>96.61</v>
      </c>
      <c r="N10" s="58">
        <v>101.43</v>
      </c>
      <c r="O10" s="58">
        <v>107.01</v>
      </c>
      <c r="P10" s="58">
        <v>112.14</v>
      </c>
      <c r="Q10" s="59">
        <v>117.63</v>
      </c>
      <c r="R10" s="59">
        <v>123.34</v>
      </c>
      <c r="S10" s="59">
        <v>129.19999999999999</v>
      </c>
      <c r="T10" s="59">
        <v>135.27000000000001</v>
      </c>
      <c r="U10" s="59">
        <v>140.66999999999999</v>
      </c>
      <c r="V10" s="59">
        <v>140.66999999999999</v>
      </c>
      <c r="W10" s="59">
        <v>140.66999999999999</v>
      </c>
      <c r="X10" s="59">
        <v>145.44999999999999</v>
      </c>
      <c r="Y10" s="59">
        <v>145.44999999999999</v>
      </c>
      <c r="Z10" s="59">
        <v>145.44999999999999</v>
      </c>
      <c r="AA10" s="59">
        <v>150</v>
      </c>
      <c r="AB10" s="59">
        <v>154</v>
      </c>
      <c r="AC10" s="59">
        <v>157.5</v>
      </c>
      <c r="AD10" s="59">
        <v>162.5</v>
      </c>
      <c r="AE10" s="59">
        <v>167.5</v>
      </c>
      <c r="AF10" s="59">
        <v>172.5</v>
      </c>
      <c r="AG10" s="59">
        <v>177.5</v>
      </c>
      <c r="AH10" s="58">
        <v>182.5</v>
      </c>
      <c r="AI10" s="58"/>
    </row>
    <row r="11" spans="1:35" x14ac:dyDescent="0.25">
      <c r="A11" s="64" t="s">
        <v>1181</v>
      </c>
      <c r="B11" s="64" t="s">
        <v>1173</v>
      </c>
      <c r="C11" s="64" t="s">
        <v>1182</v>
      </c>
      <c r="D11" s="64" t="e">
        <f>INDEX(Lookup!$F$2:$F$375, MATCH(B11, Lookup!$A$2:$A$375,0))</f>
        <v>#N/A</v>
      </c>
      <c r="E11" s="64" t="s">
        <v>1172</v>
      </c>
      <c r="F11" s="64" t="s">
        <v>1170</v>
      </c>
      <c r="G11" s="58" t="s">
        <v>1173</v>
      </c>
      <c r="H11" s="58" t="s">
        <v>1173</v>
      </c>
      <c r="I11" s="58" t="s">
        <v>1173</v>
      </c>
      <c r="J11" s="58" t="s">
        <v>1173</v>
      </c>
      <c r="K11" s="58" t="s">
        <v>1173</v>
      </c>
      <c r="L11" s="58" t="s">
        <v>1173</v>
      </c>
      <c r="M11" s="58" t="s">
        <v>1173</v>
      </c>
      <c r="N11" s="58" t="s">
        <v>1173</v>
      </c>
      <c r="O11" s="58" t="s">
        <v>1173</v>
      </c>
      <c r="P11" s="58" t="s">
        <v>1173</v>
      </c>
      <c r="Q11" s="59" t="s">
        <v>1173</v>
      </c>
      <c r="R11" s="59" t="s">
        <v>1173</v>
      </c>
      <c r="S11" s="59" t="s">
        <v>1173</v>
      </c>
      <c r="T11" s="59" t="s">
        <v>1173</v>
      </c>
      <c r="U11" s="59" t="s">
        <v>1173</v>
      </c>
      <c r="V11" s="59" t="s">
        <v>1173</v>
      </c>
      <c r="W11" s="59" t="s">
        <v>1173</v>
      </c>
      <c r="X11" s="59" t="s">
        <v>1173</v>
      </c>
      <c r="Y11" s="59" t="s">
        <v>1173</v>
      </c>
      <c r="Z11" s="59" t="s">
        <v>1173</v>
      </c>
      <c r="AA11" s="59" t="s">
        <v>1173</v>
      </c>
      <c r="AB11" s="59" t="s">
        <v>1173</v>
      </c>
      <c r="AC11" s="59" t="s">
        <v>1173</v>
      </c>
      <c r="AD11" s="59" t="s">
        <v>1173</v>
      </c>
      <c r="AE11" s="59" t="s">
        <v>1173</v>
      </c>
      <c r="AF11" s="59" t="s">
        <v>1173</v>
      </c>
      <c r="AG11" s="59" t="s">
        <v>1173</v>
      </c>
      <c r="AH11" s="58" t="s">
        <v>1173</v>
      </c>
      <c r="AI11" s="58"/>
    </row>
    <row r="12" spans="1:35" x14ac:dyDescent="0.25">
      <c r="A12" s="64" t="s">
        <v>1183</v>
      </c>
      <c r="B12" s="64" t="s">
        <v>1184</v>
      </c>
      <c r="C12" s="64" t="s">
        <v>1185</v>
      </c>
      <c r="D12" s="64" t="e">
        <f>INDEX(Lookup!$F$2:$F$375, MATCH(B12, Lookup!$A$2:$A$375,0))</f>
        <v>#N/A</v>
      </c>
      <c r="E12" s="64" t="s">
        <v>1169</v>
      </c>
      <c r="F12" s="64" t="s">
        <v>1186</v>
      </c>
      <c r="G12" s="58">
        <v>45.73</v>
      </c>
      <c r="H12" s="58">
        <v>52.04</v>
      </c>
      <c r="I12" s="58">
        <v>54.86</v>
      </c>
      <c r="J12" s="58">
        <v>60.62</v>
      </c>
      <c r="K12" s="58">
        <v>67.59</v>
      </c>
      <c r="L12" s="69">
        <v>72.66</v>
      </c>
      <c r="M12" s="58">
        <v>83.4</v>
      </c>
      <c r="N12" s="58">
        <v>111.64</v>
      </c>
      <c r="O12" s="58">
        <v>125.09</v>
      </c>
      <c r="P12" s="58">
        <v>131.34</v>
      </c>
      <c r="Q12" s="59">
        <v>137.84</v>
      </c>
      <c r="R12" s="59">
        <v>147.16999999999999</v>
      </c>
      <c r="S12" s="59">
        <v>154.32</v>
      </c>
      <c r="T12" s="59">
        <v>161.26</v>
      </c>
      <c r="U12" s="59">
        <v>168.03</v>
      </c>
      <c r="V12" s="59">
        <v>168.03</v>
      </c>
      <c r="W12" s="59">
        <v>168.03</v>
      </c>
      <c r="X12" s="59">
        <v>168.03</v>
      </c>
      <c r="Y12" s="59">
        <v>171.37</v>
      </c>
      <c r="Z12" s="59">
        <v>174.78</v>
      </c>
      <c r="AA12" s="59">
        <v>178.26</v>
      </c>
      <c r="AB12" s="59">
        <v>181.81</v>
      </c>
      <c r="AC12" s="59">
        <v>193.81</v>
      </c>
      <c r="AD12" s="59">
        <v>217.81</v>
      </c>
      <c r="AE12" s="59">
        <v>227.81</v>
      </c>
      <c r="AF12" s="59">
        <v>241.2</v>
      </c>
      <c r="AG12" s="59">
        <v>251.2</v>
      </c>
      <c r="AH12" s="58">
        <v>266.2</v>
      </c>
      <c r="AI12" s="58"/>
    </row>
    <row r="13" spans="1:35" x14ac:dyDescent="0.25">
      <c r="A13" s="70" t="s">
        <v>1187</v>
      </c>
      <c r="B13" s="64" t="s">
        <v>1188</v>
      </c>
      <c r="C13" s="70" t="s">
        <v>1189</v>
      </c>
      <c r="D13" s="64" t="e">
        <f>INDEX(Lookup!$F$2:$F$375, MATCH(B13, Lookup!$A$2:$A$375,0))</f>
        <v>#N/A</v>
      </c>
      <c r="E13" s="64" t="s">
        <v>1169</v>
      </c>
      <c r="F13" s="64" t="s">
        <v>1190</v>
      </c>
      <c r="G13" s="59" t="s">
        <v>1173</v>
      </c>
      <c r="H13" s="59" t="s">
        <v>1173</v>
      </c>
      <c r="I13" s="59" t="s">
        <v>1173</v>
      </c>
      <c r="J13" s="59" t="s">
        <v>1173</v>
      </c>
      <c r="K13" s="59" t="s">
        <v>1173</v>
      </c>
      <c r="L13" s="59" t="s">
        <v>1173</v>
      </c>
      <c r="M13" s="59" t="s">
        <v>1173</v>
      </c>
      <c r="N13" s="59" t="s">
        <v>1173</v>
      </c>
      <c r="O13" s="71">
        <v>46.44</v>
      </c>
      <c r="P13" s="58">
        <v>48.73</v>
      </c>
      <c r="Q13" s="59">
        <v>51.14</v>
      </c>
      <c r="R13" s="59">
        <v>53.62</v>
      </c>
      <c r="S13" s="59">
        <v>56.01</v>
      </c>
      <c r="T13" s="59">
        <v>58.63</v>
      </c>
      <c r="U13" s="59">
        <v>60.38</v>
      </c>
      <c r="V13" s="59">
        <v>60.38</v>
      </c>
      <c r="W13" s="59">
        <v>62.77</v>
      </c>
      <c r="X13" s="59">
        <v>64.02</v>
      </c>
      <c r="Y13" s="59">
        <v>65.3</v>
      </c>
      <c r="Z13" s="59">
        <v>66.599999999999994</v>
      </c>
      <c r="AA13" s="59">
        <v>67.930000000000007</v>
      </c>
      <c r="AB13" s="59">
        <v>69.28</v>
      </c>
      <c r="AC13" s="59">
        <v>71.349999999999994</v>
      </c>
      <c r="AD13" s="59">
        <v>73.48</v>
      </c>
      <c r="AE13" s="59">
        <v>74.94</v>
      </c>
      <c r="AF13" s="59">
        <v>76.430000000000007</v>
      </c>
      <c r="AG13" s="59">
        <v>77.95</v>
      </c>
      <c r="AH13" s="58">
        <v>82.95</v>
      </c>
      <c r="AI13" s="61"/>
    </row>
    <row r="14" spans="1:35" x14ac:dyDescent="0.25">
      <c r="A14" s="64" t="s">
        <v>1191</v>
      </c>
      <c r="B14" s="64" t="s">
        <v>855</v>
      </c>
      <c r="C14" s="64" t="s">
        <v>856</v>
      </c>
      <c r="D14" s="64" t="e">
        <f>INDEX(Lookup!$F$2:$F$375, MATCH(B14, Lookup!$A$2:$A$375,0))</f>
        <v>#N/A</v>
      </c>
      <c r="E14" s="64" t="s">
        <v>1172</v>
      </c>
      <c r="F14" s="64" t="s">
        <v>1170</v>
      </c>
      <c r="G14" s="58">
        <v>71.33</v>
      </c>
      <c r="H14" s="58">
        <v>78.930000000000007</v>
      </c>
      <c r="I14" s="58">
        <v>83.71</v>
      </c>
      <c r="J14" s="58">
        <v>85.03</v>
      </c>
      <c r="K14" s="58">
        <v>87.54</v>
      </c>
      <c r="L14" s="58">
        <v>91.44</v>
      </c>
      <c r="M14" s="58">
        <v>98.95</v>
      </c>
      <c r="N14" s="58">
        <v>105.65</v>
      </c>
      <c r="O14" s="58">
        <v>115.32</v>
      </c>
      <c r="P14" s="58">
        <v>123.57</v>
      </c>
      <c r="Q14" s="59">
        <v>129.86000000000001</v>
      </c>
      <c r="R14" s="59">
        <v>135.65</v>
      </c>
      <c r="S14" s="59">
        <v>139.37</v>
      </c>
      <c r="T14" s="59">
        <v>142.18</v>
      </c>
      <c r="U14" s="59">
        <v>144.18</v>
      </c>
      <c r="V14" s="59">
        <v>144.16999999999999</v>
      </c>
      <c r="W14" s="59">
        <v>144.09</v>
      </c>
      <c r="X14" s="59">
        <v>146.41999999999999</v>
      </c>
      <c r="Y14" s="59">
        <v>148.12</v>
      </c>
      <c r="Z14" s="59">
        <v>148.12</v>
      </c>
      <c r="AA14" s="59">
        <v>150.81</v>
      </c>
      <c r="AB14" s="59">
        <v>155.69999999999999</v>
      </c>
      <c r="AC14" s="59">
        <v>160.63</v>
      </c>
      <c r="AD14" s="59">
        <v>165.62</v>
      </c>
      <c r="AE14" s="59" t="s">
        <v>1173</v>
      </c>
      <c r="AF14" s="59" t="s">
        <v>1173</v>
      </c>
      <c r="AG14" s="59" t="s">
        <v>1173</v>
      </c>
      <c r="AH14" s="58" t="s">
        <v>1173</v>
      </c>
      <c r="AI14" s="58"/>
    </row>
    <row r="15" spans="1:35" x14ac:dyDescent="0.25">
      <c r="A15" s="64" t="s">
        <v>1192</v>
      </c>
      <c r="B15" s="64" t="s">
        <v>765</v>
      </c>
      <c r="C15" s="64" t="s">
        <v>766</v>
      </c>
      <c r="D15" s="64" t="str">
        <f>INDEX(Lookup!$F$2:$F$375, MATCH(B15, Lookup!$A$2:$A$375,0))</f>
        <v>:</v>
      </c>
      <c r="E15" s="64" t="s">
        <v>1169</v>
      </c>
      <c r="F15" s="64" t="s">
        <v>1170</v>
      </c>
      <c r="G15" s="58">
        <v>57</v>
      </c>
      <c r="H15" s="58">
        <v>77.44</v>
      </c>
      <c r="I15" s="58">
        <v>83.32</v>
      </c>
      <c r="J15" s="58">
        <v>90.06</v>
      </c>
      <c r="K15" s="58">
        <v>92.02</v>
      </c>
      <c r="L15" s="58">
        <v>94.68</v>
      </c>
      <c r="M15" s="58">
        <v>102.16</v>
      </c>
      <c r="N15" s="58">
        <v>112.12</v>
      </c>
      <c r="O15" s="58">
        <v>115.3</v>
      </c>
      <c r="P15" s="58">
        <v>119.42</v>
      </c>
      <c r="Q15" s="59">
        <v>122.68</v>
      </c>
      <c r="R15" s="59">
        <v>126.24</v>
      </c>
      <c r="S15" s="59">
        <v>131.16</v>
      </c>
      <c r="T15" s="59">
        <v>134.96</v>
      </c>
      <c r="U15" s="59">
        <v>139.01</v>
      </c>
      <c r="V15" s="59">
        <v>139.01</v>
      </c>
      <c r="W15" s="59">
        <v>143.86000000000001</v>
      </c>
      <c r="X15" s="59">
        <v>143.86000000000001</v>
      </c>
      <c r="Y15" s="59">
        <v>143.86000000000001</v>
      </c>
      <c r="Z15" s="59">
        <v>143.86000000000001</v>
      </c>
      <c r="AA15" s="59">
        <v>148.86000000000001</v>
      </c>
      <c r="AB15" s="59">
        <v>153.86000000000001</v>
      </c>
      <c r="AC15" s="59">
        <v>158.86000000000001</v>
      </c>
      <c r="AD15" s="59">
        <v>163.86</v>
      </c>
      <c r="AE15" s="59">
        <v>168.86</v>
      </c>
      <c r="AF15" s="59">
        <v>173.86</v>
      </c>
      <c r="AG15" s="59">
        <v>177.34</v>
      </c>
      <c r="AH15" s="58">
        <v>182.64</v>
      </c>
      <c r="AI15" s="58"/>
    </row>
    <row r="16" spans="1:35" x14ac:dyDescent="0.25">
      <c r="A16" s="64" t="s">
        <v>1193</v>
      </c>
      <c r="B16" s="64" t="s">
        <v>809</v>
      </c>
      <c r="C16" s="64" t="s">
        <v>1194</v>
      </c>
      <c r="D16" s="64" t="str">
        <f>INDEX(Lookup!$F$2:$F$375, MATCH(B16, Lookup!$A$2:$A$375,0))</f>
        <v>Greater London Authority</v>
      </c>
      <c r="E16" s="64" t="s">
        <v>1169</v>
      </c>
      <c r="F16" s="64" t="s">
        <v>1195</v>
      </c>
      <c r="G16" s="58">
        <v>505.65</v>
      </c>
      <c r="H16" s="58">
        <v>553.24</v>
      </c>
      <c r="I16" s="58">
        <v>601.17999999999995</v>
      </c>
      <c r="J16" s="58">
        <v>632.99</v>
      </c>
      <c r="K16" s="58">
        <v>661.44</v>
      </c>
      <c r="L16" s="58">
        <v>697.55</v>
      </c>
      <c r="M16" s="58">
        <v>737.55</v>
      </c>
      <c r="N16" s="58">
        <v>823.74</v>
      </c>
      <c r="O16" s="58">
        <v>868.68</v>
      </c>
      <c r="P16" s="58">
        <v>898.74</v>
      </c>
      <c r="Q16" s="59">
        <v>930.15</v>
      </c>
      <c r="R16" s="59">
        <v>974.36</v>
      </c>
      <c r="S16" s="59">
        <v>1016.4</v>
      </c>
      <c r="T16" s="59">
        <v>1016.4</v>
      </c>
      <c r="U16" s="59">
        <v>1016.4</v>
      </c>
      <c r="V16" s="59">
        <v>1016.4</v>
      </c>
      <c r="W16" s="59">
        <v>1016.4</v>
      </c>
      <c r="X16" s="59">
        <v>1016.4</v>
      </c>
      <c r="Y16" s="59">
        <v>1016.4</v>
      </c>
      <c r="Z16" s="59">
        <v>1036.67</v>
      </c>
      <c r="AA16" s="59">
        <v>1078.03</v>
      </c>
      <c r="AB16" s="59">
        <v>1131.83</v>
      </c>
      <c r="AC16" s="59">
        <v>1199.6300000000001</v>
      </c>
      <c r="AD16" s="59">
        <v>1235.5</v>
      </c>
      <c r="AE16" s="59">
        <v>1284.8</v>
      </c>
      <c r="AF16" s="59">
        <v>1348.91</v>
      </c>
      <c r="AG16" s="59">
        <v>1389.24</v>
      </c>
      <c r="AH16" s="58">
        <v>1458.57</v>
      </c>
      <c r="AI16" s="58"/>
    </row>
    <row r="17" spans="1:35" x14ac:dyDescent="0.25">
      <c r="A17" s="64" t="s">
        <v>1196</v>
      </c>
      <c r="B17" s="64" t="s">
        <v>811</v>
      </c>
      <c r="C17" s="64" t="s">
        <v>812</v>
      </c>
      <c r="D17" s="64" t="str">
        <f>INDEX(Lookup!$F$2:$F$375, MATCH(B17, Lookup!$A$2:$A$375,0))</f>
        <v>Greater London Authority</v>
      </c>
      <c r="E17" s="64" t="s">
        <v>1169</v>
      </c>
      <c r="F17" s="64" t="s">
        <v>1195</v>
      </c>
      <c r="G17" s="58">
        <v>566.5</v>
      </c>
      <c r="H17" s="58">
        <v>583.38</v>
      </c>
      <c r="I17" s="58">
        <v>631.75</v>
      </c>
      <c r="J17" s="58">
        <v>655.84</v>
      </c>
      <c r="K17" s="58">
        <v>691.91</v>
      </c>
      <c r="L17" s="58">
        <v>723.41</v>
      </c>
      <c r="M17" s="58">
        <v>741.5</v>
      </c>
      <c r="N17" s="58">
        <v>910.21</v>
      </c>
      <c r="O17" s="58">
        <v>972.43</v>
      </c>
      <c r="P17" s="58">
        <v>991.27</v>
      </c>
      <c r="Q17" s="59">
        <v>1010.82</v>
      </c>
      <c r="R17" s="59">
        <v>1046.24</v>
      </c>
      <c r="S17" s="59">
        <v>1082.75</v>
      </c>
      <c r="T17" s="59">
        <v>1113.2</v>
      </c>
      <c r="U17" s="59">
        <v>1113.2</v>
      </c>
      <c r="V17" s="59">
        <v>1113.2</v>
      </c>
      <c r="W17" s="59">
        <v>1113.2</v>
      </c>
      <c r="X17" s="59">
        <v>1113.2</v>
      </c>
      <c r="Y17" s="59">
        <v>1102.07</v>
      </c>
      <c r="Z17" s="59">
        <v>1102.07</v>
      </c>
      <c r="AA17" s="59">
        <v>1121.07</v>
      </c>
      <c r="AB17" s="59">
        <v>1154.7</v>
      </c>
      <c r="AC17" s="59">
        <v>1189.3399999999999</v>
      </c>
      <c r="AD17" s="59">
        <v>1224.9000000000001</v>
      </c>
      <c r="AE17" s="59">
        <v>1273.77</v>
      </c>
      <c r="AF17" s="59">
        <v>1337.33</v>
      </c>
      <c r="AG17" s="59">
        <v>1350.7</v>
      </c>
      <c r="AH17" s="58">
        <v>1402.03</v>
      </c>
      <c r="AI17" s="58"/>
    </row>
    <row r="18" spans="1:35" x14ac:dyDescent="0.25">
      <c r="A18" s="64" t="s">
        <v>1197</v>
      </c>
      <c r="B18" s="64" t="s">
        <v>489</v>
      </c>
      <c r="C18" s="64" t="s">
        <v>490</v>
      </c>
      <c r="D18" s="64" t="str">
        <f>INDEX(Lookup!$F$2:$F$375, MATCH(B18, Lookup!$A$2:$A$375,0))</f>
        <v>South Yorkshire Combined Authority</v>
      </c>
      <c r="E18" s="64" t="s">
        <v>1169</v>
      </c>
      <c r="F18" s="64" t="s">
        <v>1198</v>
      </c>
      <c r="G18" s="58">
        <v>554.08000000000004</v>
      </c>
      <c r="H18" s="58">
        <v>590.37</v>
      </c>
      <c r="I18" s="58">
        <v>654.1</v>
      </c>
      <c r="J18" s="58">
        <v>709.72</v>
      </c>
      <c r="K18" s="58">
        <v>752.31</v>
      </c>
      <c r="L18" s="58">
        <v>801.22</v>
      </c>
      <c r="M18" s="58">
        <v>835.27</v>
      </c>
      <c r="N18" s="58">
        <v>901.25</v>
      </c>
      <c r="O18" s="58">
        <v>949.47</v>
      </c>
      <c r="P18" s="58">
        <v>1000.25</v>
      </c>
      <c r="Q18" s="59">
        <v>1049.27</v>
      </c>
      <c r="R18" s="59">
        <v>1099.8399999999999</v>
      </c>
      <c r="S18" s="59">
        <v>1142.73</v>
      </c>
      <c r="T18" s="59">
        <v>1171.3</v>
      </c>
      <c r="U18" s="59">
        <v>1200.58</v>
      </c>
      <c r="V18" s="59">
        <v>1200.58</v>
      </c>
      <c r="W18" s="59">
        <v>1200.58</v>
      </c>
      <c r="X18" s="59">
        <v>1200.58</v>
      </c>
      <c r="Y18" s="59">
        <v>1223.3900000000001</v>
      </c>
      <c r="Z18" s="59">
        <v>1246.6300000000001</v>
      </c>
      <c r="AA18" s="59">
        <v>1295.25</v>
      </c>
      <c r="AB18" s="59">
        <v>1358.72</v>
      </c>
      <c r="AC18" s="59">
        <v>1419.73</v>
      </c>
      <c r="AD18" s="59">
        <v>1483.48</v>
      </c>
      <c r="AE18" s="59">
        <v>1541.34</v>
      </c>
      <c r="AF18" s="59">
        <v>1586.04</v>
      </c>
      <c r="AG18" s="59">
        <v>1641.55</v>
      </c>
      <c r="AH18" s="58">
        <v>1705.57</v>
      </c>
      <c r="AI18" s="58"/>
    </row>
    <row r="19" spans="1:35" x14ac:dyDescent="0.25">
      <c r="A19" s="64" t="s">
        <v>1199</v>
      </c>
      <c r="B19" s="64" t="s">
        <v>388</v>
      </c>
      <c r="C19" s="64" t="s">
        <v>389</v>
      </c>
      <c r="D19" s="64" t="str">
        <f>INDEX(Lookup!$F$2:$F$375, MATCH(B19, Lookup!$A$2:$A$375,0))</f>
        <v>:</v>
      </c>
      <c r="E19" s="64" t="s">
        <v>1172</v>
      </c>
      <c r="F19" s="64" t="s">
        <v>1170</v>
      </c>
      <c r="G19" s="58">
        <v>130.72999999999999</v>
      </c>
      <c r="H19" s="58">
        <v>148.43</v>
      </c>
      <c r="I19" s="58">
        <v>127.86</v>
      </c>
      <c r="J19" s="58">
        <v>151.16999999999999</v>
      </c>
      <c r="K19" s="58">
        <v>153.80000000000001</v>
      </c>
      <c r="L19" s="58">
        <v>159.26</v>
      </c>
      <c r="M19" s="58">
        <v>167.68</v>
      </c>
      <c r="N19" s="58">
        <v>171.04</v>
      </c>
      <c r="O19" s="58">
        <v>178.39</v>
      </c>
      <c r="P19" s="58">
        <v>183</v>
      </c>
      <c r="Q19" s="59">
        <v>189.4</v>
      </c>
      <c r="R19" s="59">
        <v>189.4</v>
      </c>
      <c r="S19" s="59">
        <v>193.19</v>
      </c>
      <c r="T19" s="59">
        <v>201.87</v>
      </c>
      <c r="U19" s="59">
        <v>201.87</v>
      </c>
      <c r="V19" s="59">
        <v>201.87</v>
      </c>
      <c r="W19" s="59">
        <v>208.92</v>
      </c>
      <c r="X19" s="59">
        <v>212.89</v>
      </c>
      <c r="Y19" s="59">
        <v>216.94</v>
      </c>
      <c r="Z19" s="59">
        <v>216.94</v>
      </c>
      <c r="AA19" s="59">
        <v>216.94</v>
      </c>
      <c r="AB19" s="59">
        <v>221.94</v>
      </c>
      <c r="AC19" s="59">
        <v>228.58</v>
      </c>
      <c r="AD19" s="59">
        <v>235.41</v>
      </c>
      <c r="AE19" s="59">
        <v>240.41</v>
      </c>
      <c r="AF19" s="59">
        <v>245.41</v>
      </c>
      <c r="AG19" s="59">
        <v>250.41</v>
      </c>
      <c r="AH19" s="58" t="s">
        <v>1173</v>
      </c>
      <c r="AI19" s="58"/>
    </row>
    <row r="20" spans="1:35" x14ac:dyDescent="0.25">
      <c r="A20" s="64" t="s">
        <v>1200</v>
      </c>
      <c r="B20" s="64" t="s">
        <v>701</v>
      </c>
      <c r="C20" s="64" t="s">
        <v>702</v>
      </c>
      <c r="D20" s="64" t="str">
        <f>INDEX(Lookup!$F$2:$F$375, MATCH(B20, Lookup!$A$2:$A$375,0))</f>
        <v>:</v>
      </c>
      <c r="E20" s="64" t="s">
        <v>1169</v>
      </c>
      <c r="F20" s="64" t="s">
        <v>1170</v>
      </c>
      <c r="G20" s="58">
        <v>144</v>
      </c>
      <c r="H20" s="58">
        <v>136.80000000000001</v>
      </c>
      <c r="I20" s="58">
        <v>131.16999999999999</v>
      </c>
      <c r="J20" s="58">
        <v>140.58000000000001</v>
      </c>
      <c r="K20" s="58">
        <v>151.65</v>
      </c>
      <c r="L20" s="58">
        <v>163.26</v>
      </c>
      <c r="M20" s="58">
        <v>178.38</v>
      </c>
      <c r="N20" s="58">
        <v>195.93</v>
      </c>
      <c r="O20" s="58">
        <v>205.2</v>
      </c>
      <c r="P20" s="58">
        <v>214.2</v>
      </c>
      <c r="Q20" s="59">
        <v>223.83</v>
      </c>
      <c r="R20" s="59">
        <v>231.66</v>
      </c>
      <c r="S20" s="59">
        <v>242.01</v>
      </c>
      <c r="T20" s="59">
        <v>251.19</v>
      </c>
      <c r="U20" s="59">
        <v>253.44</v>
      </c>
      <c r="V20" s="59">
        <v>252.81</v>
      </c>
      <c r="W20" s="59">
        <v>252.81</v>
      </c>
      <c r="X20" s="59">
        <v>252.81</v>
      </c>
      <c r="Y20" s="59">
        <v>252.81</v>
      </c>
      <c r="Z20" s="59">
        <v>252.81</v>
      </c>
      <c r="AA20" s="59">
        <v>257.85000000000002</v>
      </c>
      <c r="AB20" s="59">
        <v>262.98</v>
      </c>
      <c r="AC20" s="59">
        <v>270.81</v>
      </c>
      <c r="AD20" s="59">
        <v>278.91000000000003</v>
      </c>
      <c r="AE20" s="59">
        <v>278.91000000000003</v>
      </c>
      <c r="AF20" s="59">
        <v>278.91000000000003</v>
      </c>
      <c r="AG20" s="59">
        <v>278.91000000000003</v>
      </c>
      <c r="AH20" s="58">
        <v>287.19</v>
      </c>
      <c r="AI20" s="58"/>
    </row>
    <row r="21" spans="1:35" x14ac:dyDescent="0.25">
      <c r="A21" s="64" t="s">
        <v>1201</v>
      </c>
      <c r="B21" s="64" t="s">
        <v>897</v>
      </c>
      <c r="C21" s="64" t="s">
        <v>1202</v>
      </c>
      <c r="D21" s="64" t="str">
        <f>INDEX(Lookup!$F$2:$F$375, MATCH(B21, Lookup!$A$2:$A$375,0))</f>
        <v>:</v>
      </c>
      <c r="E21" s="64" t="s">
        <v>1169</v>
      </c>
      <c r="F21" s="64" t="s">
        <v>1170</v>
      </c>
      <c r="G21" s="58">
        <v>68.97</v>
      </c>
      <c r="H21" s="58">
        <v>79.75</v>
      </c>
      <c r="I21" s="58">
        <v>83.21</v>
      </c>
      <c r="J21" s="58">
        <v>85.51</v>
      </c>
      <c r="K21" s="58">
        <v>85.51</v>
      </c>
      <c r="L21" s="58">
        <v>85.51</v>
      </c>
      <c r="M21" s="58">
        <v>85.51</v>
      </c>
      <c r="N21" s="58">
        <v>87.65</v>
      </c>
      <c r="O21" s="58">
        <v>89.84</v>
      </c>
      <c r="P21" s="58">
        <v>92.08</v>
      </c>
      <c r="Q21" s="59">
        <v>94.39</v>
      </c>
      <c r="R21" s="59">
        <v>96.75</v>
      </c>
      <c r="S21" s="59">
        <v>99.17</v>
      </c>
      <c r="T21" s="59">
        <v>102.39</v>
      </c>
      <c r="U21" s="59">
        <v>104.44</v>
      </c>
      <c r="V21" s="59">
        <v>104.44</v>
      </c>
      <c r="W21" s="59">
        <v>104.44</v>
      </c>
      <c r="X21" s="59">
        <v>104.44</v>
      </c>
      <c r="Y21" s="59">
        <v>104.44</v>
      </c>
      <c r="Z21" s="59">
        <v>104.44</v>
      </c>
      <c r="AA21" s="59">
        <v>106.42</v>
      </c>
      <c r="AB21" s="59">
        <v>111.42</v>
      </c>
      <c r="AC21" s="59">
        <v>116.42</v>
      </c>
      <c r="AD21" s="59">
        <v>121.42</v>
      </c>
      <c r="AE21" s="59">
        <v>126.42</v>
      </c>
      <c r="AF21" s="59">
        <v>131.41999999999999</v>
      </c>
      <c r="AG21" s="59">
        <v>136.41999999999999</v>
      </c>
      <c r="AH21" s="58">
        <v>136.41999999999999</v>
      </c>
      <c r="AI21" s="58"/>
    </row>
    <row r="22" spans="1:35" x14ac:dyDescent="0.25">
      <c r="A22" s="64" t="s">
        <v>1203</v>
      </c>
      <c r="B22" s="64" t="s">
        <v>591</v>
      </c>
      <c r="C22" s="64" t="s">
        <v>592</v>
      </c>
      <c r="D22" s="64" t="str">
        <f>INDEX(Lookup!$F$2:$F$375, MATCH(B22, Lookup!$A$2:$A$375,0))</f>
        <v>:</v>
      </c>
      <c r="E22" s="64" t="s">
        <v>1169</v>
      </c>
      <c r="F22" s="64" t="s">
        <v>1170</v>
      </c>
      <c r="G22" s="58">
        <v>91.85</v>
      </c>
      <c r="H22" s="58">
        <v>96.54</v>
      </c>
      <c r="I22" s="58">
        <v>86.65</v>
      </c>
      <c r="J22" s="58">
        <v>100.66</v>
      </c>
      <c r="K22" s="58">
        <v>104.35</v>
      </c>
      <c r="L22" s="58">
        <v>109.05</v>
      </c>
      <c r="M22" s="58">
        <v>113.95</v>
      </c>
      <c r="N22" s="58">
        <v>132.16</v>
      </c>
      <c r="O22" s="58">
        <v>135.46</v>
      </c>
      <c r="P22" s="58">
        <v>138.47</v>
      </c>
      <c r="Q22" s="59">
        <v>141.9</v>
      </c>
      <c r="R22" s="59">
        <v>145.44999999999999</v>
      </c>
      <c r="S22" s="59">
        <v>149.09</v>
      </c>
      <c r="T22" s="59">
        <v>152.82</v>
      </c>
      <c r="U22" s="59">
        <v>152.82</v>
      </c>
      <c r="V22" s="59">
        <v>152.82</v>
      </c>
      <c r="W22" s="59">
        <v>152.82</v>
      </c>
      <c r="X22" s="59">
        <v>152.82</v>
      </c>
      <c r="Y22" s="59">
        <v>155.11000000000001</v>
      </c>
      <c r="Z22" s="59">
        <v>157.44</v>
      </c>
      <c r="AA22" s="59">
        <v>160.43</v>
      </c>
      <c r="AB22" s="59">
        <v>163.47999999999999</v>
      </c>
      <c r="AC22" s="59">
        <v>168.48</v>
      </c>
      <c r="AD22" s="59">
        <v>173.48</v>
      </c>
      <c r="AE22" s="59">
        <v>178.48</v>
      </c>
      <c r="AF22" s="59">
        <v>183.48</v>
      </c>
      <c r="AG22" s="59">
        <v>188.48</v>
      </c>
      <c r="AH22" s="58">
        <v>194.12</v>
      </c>
      <c r="AI22" s="58"/>
    </row>
    <row r="23" spans="1:35" x14ac:dyDescent="0.25">
      <c r="A23" s="72" t="s">
        <v>1204</v>
      </c>
      <c r="B23" s="64" t="s">
        <v>1173</v>
      </c>
      <c r="C23" s="72" t="s">
        <v>1205</v>
      </c>
      <c r="D23" s="72" t="e">
        <f>INDEX(Lookup!$F$2:$F$375, MATCH(B23, Lookup!$A$2:$A$375,0))</f>
        <v>#N/A</v>
      </c>
      <c r="E23" s="64" t="s">
        <v>1172</v>
      </c>
      <c r="F23" s="64" t="s">
        <v>1170</v>
      </c>
      <c r="G23" s="58" t="s">
        <v>1173</v>
      </c>
      <c r="H23" s="58" t="s">
        <v>1173</v>
      </c>
      <c r="I23" s="58" t="s">
        <v>1173</v>
      </c>
      <c r="J23" s="58" t="s">
        <v>1173</v>
      </c>
      <c r="K23" s="58" t="s">
        <v>1173</v>
      </c>
      <c r="L23" s="58" t="s">
        <v>1173</v>
      </c>
      <c r="M23" s="58" t="s">
        <v>1173</v>
      </c>
      <c r="N23" s="58" t="s">
        <v>1173</v>
      </c>
      <c r="O23" s="58" t="s">
        <v>1173</v>
      </c>
      <c r="P23" s="58" t="s">
        <v>1173</v>
      </c>
      <c r="Q23" s="59" t="s">
        <v>1173</v>
      </c>
      <c r="R23" s="59" t="s">
        <v>1173</v>
      </c>
      <c r="S23" s="59" t="s">
        <v>1173</v>
      </c>
      <c r="T23" s="59" t="s">
        <v>1173</v>
      </c>
      <c r="U23" s="59" t="s">
        <v>1173</v>
      </c>
      <c r="V23" s="59" t="s">
        <v>1173</v>
      </c>
      <c r="W23" s="59" t="s">
        <v>1173</v>
      </c>
      <c r="X23" s="59" t="s">
        <v>1173</v>
      </c>
      <c r="Y23" s="59" t="s">
        <v>1173</v>
      </c>
      <c r="Z23" s="59" t="s">
        <v>1173</v>
      </c>
      <c r="AA23" s="59" t="s">
        <v>1173</v>
      </c>
      <c r="AB23" s="59" t="s">
        <v>1173</v>
      </c>
      <c r="AC23" s="59" t="s">
        <v>1173</v>
      </c>
      <c r="AD23" s="59" t="s">
        <v>1173</v>
      </c>
      <c r="AE23" s="59" t="s">
        <v>1173</v>
      </c>
      <c r="AF23" s="59" t="s">
        <v>1173</v>
      </c>
      <c r="AG23" s="59" t="s">
        <v>1173</v>
      </c>
      <c r="AH23" s="58" t="s">
        <v>1173</v>
      </c>
      <c r="AI23" s="71"/>
    </row>
    <row r="24" spans="1:35" x14ac:dyDescent="0.25">
      <c r="A24" s="64" t="s">
        <v>1206</v>
      </c>
      <c r="B24" s="64" t="s">
        <v>999</v>
      </c>
      <c r="C24" s="64" t="s">
        <v>1207</v>
      </c>
      <c r="D24" s="64" t="str">
        <f>INDEX(Lookup!$F$2:$F$375, MATCH(B24, Lookup!$A$2:$A$375,0))</f>
        <v>West of England Combined Authority</v>
      </c>
      <c r="E24" s="64" t="s">
        <v>1169</v>
      </c>
      <c r="F24" s="64" t="s">
        <v>1208</v>
      </c>
      <c r="G24" s="58">
        <v>613.79</v>
      </c>
      <c r="H24" s="58">
        <v>641.27</v>
      </c>
      <c r="I24" s="58">
        <v>690.89</v>
      </c>
      <c r="J24" s="58">
        <v>715.07</v>
      </c>
      <c r="K24" s="58">
        <v>782.4</v>
      </c>
      <c r="L24" s="58">
        <v>829.7</v>
      </c>
      <c r="M24" s="58">
        <v>887.7</v>
      </c>
      <c r="N24" s="58">
        <v>940.48</v>
      </c>
      <c r="O24" s="58">
        <v>944.55</v>
      </c>
      <c r="P24" s="58">
        <v>989.43</v>
      </c>
      <c r="Q24" s="59">
        <v>1038.4100000000001</v>
      </c>
      <c r="R24" s="59">
        <v>1089.83</v>
      </c>
      <c r="S24" s="59">
        <v>1132.8800000000001</v>
      </c>
      <c r="T24" s="59">
        <v>1172.54</v>
      </c>
      <c r="U24" s="59">
        <v>1201.8499999999999</v>
      </c>
      <c r="V24" s="59">
        <v>1201.8499999999999</v>
      </c>
      <c r="W24" s="59">
        <v>1201.8499999999999</v>
      </c>
      <c r="X24" s="59">
        <v>1201.8499999999999</v>
      </c>
      <c r="Y24" s="59">
        <v>1201.8499999999999</v>
      </c>
      <c r="Z24" s="59">
        <v>1201.8499999999999</v>
      </c>
      <c r="AA24" s="59">
        <v>1240.9000000000001</v>
      </c>
      <c r="AB24" s="59">
        <v>1284.33</v>
      </c>
      <c r="AC24" s="59">
        <v>1347.89</v>
      </c>
      <c r="AD24" s="59">
        <v>1401.12</v>
      </c>
      <c r="AE24" s="59">
        <v>1456.88</v>
      </c>
      <c r="AF24" s="59">
        <v>1529.57</v>
      </c>
      <c r="AG24" s="59">
        <v>1575.3</v>
      </c>
      <c r="AH24" s="58">
        <v>1653.9</v>
      </c>
      <c r="AI24" s="58"/>
    </row>
    <row r="25" spans="1:35" x14ac:dyDescent="0.25">
      <c r="A25" s="64" t="s">
        <v>1209</v>
      </c>
      <c r="B25" s="64" t="s">
        <v>1210</v>
      </c>
      <c r="C25" s="64" t="s">
        <v>1211</v>
      </c>
      <c r="D25" s="64" t="e">
        <f>INDEX(Lookup!$F$2:$F$375, MATCH(B25, Lookup!$A$2:$A$375,0))</f>
        <v>#N/A</v>
      </c>
      <c r="E25" s="64" t="s">
        <v>1172</v>
      </c>
      <c r="F25" s="64" t="s">
        <v>1170</v>
      </c>
      <c r="G25" s="58">
        <v>73.760000000000005</v>
      </c>
      <c r="H25" s="58">
        <v>84.94</v>
      </c>
      <c r="I25" s="58">
        <v>92.08</v>
      </c>
      <c r="J25" s="58">
        <v>96.21</v>
      </c>
      <c r="K25" s="58">
        <v>100.31</v>
      </c>
      <c r="L25" s="58">
        <v>105.08</v>
      </c>
      <c r="M25" s="58">
        <v>109.78</v>
      </c>
      <c r="N25" s="58">
        <v>114.52</v>
      </c>
      <c r="O25" s="58">
        <v>128.06</v>
      </c>
      <c r="P25" s="58">
        <v>133.88999999999999</v>
      </c>
      <c r="Q25" s="59">
        <v>140.18</v>
      </c>
      <c r="R25" s="59">
        <v>144</v>
      </c>
      <c r="S25" s="59">
        <v>149.32</v>
      </c>
      <c r="T25" s="59" t="s">
        <v>1173</v>
      </c>
      <c r="U25" s="59" t="s">
        <v>1173</v>
      </c>
      <c r="V25" s="59" t="s">
        <v>1173</v>
      </c>
      <c r="W25" s="59" t="s">
        <v>1173</v>
      </c>
      <c r="X25" s="59" t="s">
        <v>1173</v>
      </c>
      <c r="Y25" s="59" t="s">
        <v>1173</v>
      </c>
      <c r="Z25" s="59" t="s">
        <v>1173</v>
      </c>
      <c r="AA25" s="59" t="s">
        <v>1173</v>
      </c>
      <c r="AB25" s="59" t="s">
        <v>1173</v>
      </c>
      <c r="AC25" s="59" t="s">
        <v>1173</v>
      </c>
      <c r="AD25" s="59" t="s">
        <v>1173</v>
      </c>
      <c r="AE25" s="59" t="s">
        <v>1173</v>
      </c>
      <c r="AF25" s="59" t="s">
        <v>1173</v>
      </c>
      <c r="AG25" s="59" t="s">
        <v>1173</v>
      </c>
      <c r="AH25" s="58" t="s">
        <v>1173</v>
      </c>
      <c r="AI25" s="58"/>
    </row>
    <row r="26" spans="1:35" x14ac:dyDescent="0.25">
      <c r="A26" s="64" t="s">
        <v>1212</v>
      </c>
      <c r="B26" s="64" t="s">
        <v>675</v>
      </c>
      <c r="C26" s="64" t="s">
        <v>676</v>
      </c>
      <c r="D26" s="64" t="str">
        <f>INDEX(Lookup!$F$2:$F$375, MATCH(B26, Lookup!$A$2:$A$375,0))</f>
        <v>:</v>
      </c>
      <c r="E26" s="64" t="s">
        <v>1169</v>
      </c>
      <c r="F26" s="64" t="s">
        <v>1208</v>
      </c>
      <c r="G26" s="58" t="s">
        <v>1173</v>
      </c>
      <c r="H26" s="58" t="s">
        <v>1173</v>
      </c>
      <c r="I26" s="58" t="s">
        <v>1173</v>
      </c>
      <c r="J26" s="58" t="s">
        <v>1173</v>
      </c>
      <c r="K26" s="58" t="s">
        <v>1173</v>
      </c>
      <c r="L26" s="58" t="s">
        <v>1173</v>
      </c>
      <c r="M26" s="58" t="s">
        <v>1173</v>
      </c>
      <c r="N26" s="58" t="s">
        <v>1173</v>
      </c>
      <c r="O26" s="58" t="s">
        <v>1173</v>
      </c>
      <c r="P26" s="58" t="s">
        <v>1173</v>
      </c>
      <c r="Q26" s="58" t="s">
        <v>1173</v>
      </c>
      <c r="R26" s="58" t="s">
        <v>1173</v>
      </c>
      <c r="S26" s="58" t="s">
        <v>1173</v>
      </c>
      <c r="T26" s="59">
        <v>1284.22</v>
      </c>
      <c r="U26" s="59">
        <v>1313.75</v>
      </c>
      <c r="V26" s="59">
        <v>1304.8399999999999</v>
      </c>
      <c r="W26" s="59">
        <v>1304.8399999999999</v>
      </c>
      <c r="X26" s="59">
        <v>1304.8399999999999</v>
      </c>
      <c r="Y26" s="59">
        <v>1304.8399999999999</v>
      </c>
      <c r="Z26" s="59">
        <v>1301.5</v>
      </c>
      <c r="AA26" s="59">
        <v>1353.42</v>
      </c>
      <c r="AB26" s="59">
        <v>1417.72</v>
      </c>
      <c r="AC26" s="59">
        <v>1470.88</v>
      </c>
      <c r="AD26" s="59">
        <v>1507.51</v>
      </c>
      <c r="AE26" s="59">
        <v>1565.55</v>
      </c>
      <c r="AF26" s="59">
        <v>1624.14</v>
      </c>
      <c r="AG26" s="59">
        <v>1688.94</v>
      </c>
      <c r="AH26" s="58">
        <v>1737.92</v>
      </c>
      <c r="AI26" s="58"/>
    </row>
    <row r="27" spans="1:35" x14ac:dyDescent="0.25">
      <c r="A27" s="64" t="s">
        <v>1213</v>
      </c>
      <c r="B27" s="70" t="s">
        <v>1214</v>
      </c>
      <c r="C27" s="64" t="s">
        <v>1215</v>
      </c>
      <c r="D27" s="64" t="e">
        <f>INDEX(Lookup!$F$2:$F$375, MATCH(B27, Lookup!$A$2:$A$375,0))</f>
        <v>#N/A</v>
      </c>
      <c r="E27" s="64" t="s">
        <v>1172</v>
      </c>
      <c r="F27" s="64" t="s">
        <v>1216</v>
      </c>
      <c r="G27" s="58">
        <v>507</v>
      </c>
      <c r="H27" s="58">
        <v>613.63</v>
      </c>
      <c r="I27" s="58">
        <v>637.13</v>
      </c>
      <c r="J27" s="58">
        <v>694.45</v>
      </c>
      <c r="K27" s="58">
        <v>728.8</v>
      </c>
      <c r="L27" s="58">
        <v>771.38</v>
      </c>
      <c r="M27" s="58">
        <v>847.46</v>
      </c>
      <c r="N27" s="58">
        <v>947.18</v>
      </c>
      <c r="O27" s="58">
        <v>942.75</v>
      </c>
      <c r="P27" s="58">
        <v>989.18</v>
      </c>
      <c r="Q27" s="59">
        <v>1037.4100000000001</v>
      </c>
      <c r="R27" s="59">
        <v>1082.33</v>
      </c>
      <c r="S27" s="59">
        <v>1123.47</v>
      </c>
      <c r="T27" s="59" t="s">
        <v>1173</v>
      </c>
      <c r="U27" s="59" t="s">
        <v>1173</v>
      </c>
      <c r="V27" s="59" t="s">
        <v>1173</v>
      </c>
      <c r="W27" s="59" t="s">
        <v>1173</v>
      </c>
      <c r="X27" s="59" t="s">
        <v>1173</v>
      </c>
      <c r="Y27" s="59" t="s">
        <v>1173</v>
      </c>
      <c r="Z27" s="59" t="s">
        <v>1173</v>
      </c>
      <c r="AA27" s="59" t="s">
        <v>1173</v>
      </c>
      <c r="AB27" s="59" t="s">
        <v>1173</v>
      </c>
      <c r="AC27" s="59" t="s">
        <v>1173</v>
      </c>
      <c r="AD27" s="59" t="s">
        <v>1173</v>
      </c>
      <c r="AE27" s="59" t="s">
        <v>1173</v>
      </c>
      <c r="AF27" s="59" t="s">
        <v>1173</v>
      </c>
      <c r="AG27" s="59" t="s">
        <v>1173</v>
      </c>
      <c r="AH27" s="58" t="s">
        <v>1173</v>
      </c>
      <c r="AI27" s="58"/>
    </row>
    <row r="28" spans="1:35" x14ac:dyDescent="0.25">
      <c r="A28" s="70" t="s">
        <v>1217</v>
      </c>
      <c r="B28" s="64" t="s">
        <v>1218</v>
      </c>
      <c r="C28" s="70" t="s">
        <v>1219</v>
      </c>
      <c r="D28" s="64" t="e">
        <f>INDEX(Lookup!$F$2:$F$375, MATCH(B28, Lookup!$A$2:$A$375,0))</f>
        <v>#N/A</v>
      </c>
      <c r="E28" s="64" t="s">
        <v>1169</v>
      </c>
      <c r="F28" s="64" t="s">
        <v>1190</v>
      </c>
      <c r="G28" s="58" t="s">
        <v>1173</v>
      </c>
      <c r="H28" s="58" t="s">
        <v>1173</v>
      </c>
      <c r="I28" s="58" t="s">
        <v>1173</v>
      </c>
      <c r="J28" s="58" t="s">
        <v>1173</v>
      </c>
      <c r="K28" s="58" t="s">
        <v>1173</v>
      </c>
      <c r="L28" s="58" t="s">
        <v>1173</v>
      </c>
      <c r="M28" s="58" t="s">
        <v>1173</v>
      </c>
      <c r="N28" s="58" t="s">
        <v>1173</v>
      </c>
      <c r="O28" s="71">
        <v>69.75</v>
      </c>
      <c r="P28" s="58">
        <v>68.849999999999994</v>
      </c>
      <c r="Q28" s="59">
        <v>72.180000000000007</v>
      </c>
      <c r="R28" s="59">
        <v>75.599999999999994</v>
      </c>
      <c r="S28" s="59">
        <v>78.84</v>
      </c>
      <c r="T28" s="59">
        <v>81.63</v>
      </c>
      <c r="U28" s="59">
        <v>82.44</v>
      </c>
      <c r="V28" s="59">
        <v>82.44</v>
      </c>
      <c r="W28" s="59">
        <v>84.09</v>
      </c>
      <c r="X28" s="59">
        <v>85.77</v>
      </c>
      <c r="Y28" s="59">
        <v>87.48</v>
      </c>
      <c r="Z28" s="59">
        <v>89.22</v>
      </c>
      <c r="AA28" s="59">
        <v>91</v>
      </c>
      <c r="AB28" s="59">
        <v>92.81</v>
      </c>
      <c r="AC28" s="59">
        <v>95.59</v>
      </c>
      <c r="AD28" s="59">
        <v>98.45</v>
      </c>
      <c r="AE28" s="59">
        <v>100.41</v>
      </c>
      <c r="AF28" s="59">
        <v>102.41</v>
      </c>
      <c r="AG28" s="59">
        <v>104.45</v>
      </c>
      <c r="AH28" s="58">
        <v>109.45</v>
      </c>
      <c r="AI28" s="61"/>
    </row>
    <row r="29" spans="1:35" x14ac:dyDescent="0.25">
      <c r="A29" s="64" t="s">
        <v>1220</v>
      </c>
      <c r="B29" s="64" t="s">
        <v>1221</v>
      </c>
      <c r="C29" s="64" t="s">
        <v>1222</v>
      </c>
      <c r="D29" s="64" t="e">
        <f>INDEX(Lookup!$F$2:$F$375, MATCH(B29, Lookup!$A$2:$A$375,0))</f>
        <v>#N/A</v>
      </c>
      <c r="E29" s="64" t="s">
        <v>1169</v>
      </c>
      <c r="F29" s="64" t="s">
        <v>1186</v>
      </c>
      <c r="G29" s="58">
        <v>46.46</v>
      </c>
      <c r="H29" s="58">
        <v>52.51</v>
      </c>
      <c r="I29" s="58">
        <v>55.84</v>
      </c>
      <c r="J29" s="58">
        <v>61.36</v>
      </c>
      <c r="K29" s="58">
        <v>66.98</v>
      </c>
      <c r="L29" s="69">
        <v>70.260000000000005</v>
      </c>
      <c r="M29" s="58">
        <v>78.69</v>
      </c>
      <c r="N29" s="58">
        <v>93.44</v>
      </c>
      <c r="O29" s="58">
        <v>107.17</v>
      </c>
      <c r="P29" s="58">
        <v>111.98</v>
      </c>
      <c r="Q29" s="59">
        <v>117.55</v>
      </c>
      <c r="R29" s="59">
        <v>123.43</v>
      </c>
      <c r="S29" s="59">
        <v>135.28</v>
      </c>
      <c r="T29" s="59">
        <v>140.56</v>
      </c>
      <c r="U29" s="59">
        <v>144.77000000000001</v>
      </c>
      <c r="V29" s="59">
        <v>144.77000000000001</v>
      </c>
      <c r="W29" s="59">
        <v>150.49</v>
      </c>
      <c r="X29" s="59">
        <v>153.49</v>
      </c>
      <c r="Y29" s="59">
        <v>156.55000000000001</v>
      </c>
      <c r="Z29" s="59">
        <v>159.66999999999999</v>
      </c>
      <c r="AA29" s="59">
        <v>162.85</v>
      </c>
      <c r="AB29" s="59">
        <v>166.09</v>
      </c>
      <c r="AC29" s="59">
        <v>178.09</v>
      </c>
      <c r="AD29" s="59">
        <v>202.09</v>
      </c>
      <c r="AE29" s="59">
        <v>212.09</v>
      </c>
      <c r="AF29" s="59">
        <v>227.09</v>
      </c>
      <c r="AG29" s="59">
        <v>237.09</v>
      </c>
      <c r="AH29" s="58">
        <v>252.09</v>
      </c>
      <c r="AI29" s="58"/>
    </row>
    <row r="30" spans="1:35" x14ac:dyDescent="0.25">
      <c r="A30" s="64" t="s">
        <v>1223</v>
      </c>
      <c r="B30" s="64" t="s">
        <v>1173</v>
      </c>
      <c r="C30" s="64" t="s">
        <v>1224</v>
      </c>
      <c r="D30" s="64" t="e">
        <f>INDEX(Lookup!$F$2:$F$375, MATCH(B30, Lookup!$A$2:$A$375,0))</f>
        <v>#N/A</v>
      </c>
      <c r="E30" s="64" t="s">
        <v>1172</v>
      </c>
      <c r="F30" s="64" t="s">
        <v>1216</v>
      </c>
      <c r="G30" s="58" t="s">
        <v>1173</v>
      </c>
      <c r="H30" s="58" t="s">
        <v>1173</v>
      </c>
      <c r="I30" s="58" t="s">
        <v>1173</v>
      </c>
      <c r="J30" s="58" t="s">
        <v>1173</v>
      </c>
      <c r="K30" s="58" t="s">
        <v>1173</v>
      </c>
      <c r="L30" s="58" t="s">
        <v>1173</v>
      </c>
      <c r="M30" s="58" t="s">
        <v>1173</v>
      </c>
      <c r="N30" s="58" t="s">
        <v>1173</v>
      </c>
      <c r="O30" s="58" t="s">
        <v>1173</v>
      </c>
      <c r="P30" s="58" t="s">
        <v>1173</v>
      </c>
      <c r="Q30" s="59" t="s">
        <v>1173</v>
      </c>
      <c r="R30" s="59" t="s">
        <v>1173</v>
      </c>
      <c r="S30" s="59" t="s">
        <v>1173</v>
      </c>
      <c r="T30" s="59" t="s">
        <v>1173</v>
      </c>
      <c r="U30" s="59" t="s">
        <v>1173</v>
      </c>
      <c r="V30" s="59" t="s">
        <v>1173</v>
      </c>
      <c r="W30" s="59" t="s">
        <v>1173</v>
      </c>
      <c r="X30" s="59" t="s">
        <v>1173</v>
      </c>
      <c r="Y30" s="59" t="s">
        <v>1173</v>
      </c>
      <c r="Z30" s="59" t="s">
        <v>1173</v>
      </c>
      <c r="AA30" s="59" t="s">
        <v>1173</v>
      </c>
      <c r="AB30" s="59" t="s">
        <v>1173</v>
      </c>
      <c r="AC30" s="59" t="s">
        <v>1173</v>
      </c>
      <c r="AD30" s="59" t="s">
        <v>1173</v>
      </c>
      <c r="AE30" s="59" t="s">
        <v>1173</v>
      </c>
      <c r="AF30" s="59" t="s">
        <v>1173</v>
      </c>
      <c r="AG30" s="59" t="s">
        <v>1173</v>
      </c>
      <c r="AH30" s="58" t="s">
        <v>1173</v>
      </c>
      <c r="AI30" s="58"/>
    </row>
    <row r="31" spans="1:35" x14ac:dyDescent="0.25">
      <c r="A31" s="70" t="s">
        <v>1225</v>
      </c>
      <c r="B31" s="64" t="s">
        <v>1226</v>
      </c>
      <c r="C31" s="70" t="s">
        <v>1227</v>
      </c>
      <c r="D31" s="64" t="e">
        <f>INDEX(Lookup!$F$2:$F$375, MATCH(B31, Lookup!$A$2:$A$375,0))</f>
        <v>#N/A</v>
      </c>
      <c r="E31" s="64" t="s">
        <v>1169</v>
      </c>
      <c r="F31" s="64" t="s">
        <v>1190</v>
      </c>
      <c r="G31" s="58" t="s">
        <v>1173</v>
      </c>
      <c r="H31" s="58" t="s">
        <v>1173</v>
      </c>
      <c r="I31" s="58" t="s">
        <v>1173</v>
      </c>
      <c r="J31" s="58" t="s">
        <v>1173</v>
      </c>
      <c r="K31" s="58" t="s">
        <v>1173</v>
      </c>
      <c r="L31" s="58" t="s">
        <v>1173</v>
      </c>
      <c r="M31" s="58" t="s">
        <v>1173</v>
      </c>
      <c r="N31" s="58" t="s">
        <v>1173</v>
      </c>
      <c r="O31" s="71">
        <v>43.97</v>
      </c>
      <c r="P31" s="58">
        <v>46.16</v>
      </c>
      <c r="Q31" s="59">
        <v>47.94</v>
      </c>
      <c r="R31" s="59">
        <v>50.09</v>
      </c>
      <c r="S31" s="59">
        <v>52.54</v>
      </c>
      <c r="T31" s="59">
        <v>55.11</v>
      </c>
      <c r="U31" s="59">
        <v>55.66</v>
      </c>
      <c r="V31" s="59">
        <v>55.66</v>
      </c>
      <c r="W31" s="59">
        <v>55.66</v>
      </c>
      <c r="X31" s="59">
        <v>60.66</v>
      </c>
      <c r="Y31" s="59">
        <v>60.66</v>
      </c>
      <c r="Z31" s="59">
        <v>60.66</v>
      </c>
      <c r="AA31" s="59">
        <v>61.27</v>
      </c>
      <c r="AB31" s="59">
        <v>62.49</v>
      </c>
      <c r="AC31" s="59">
        <v>64.36</v>
      </c>
      <c r="AD31" s="59">
        <v>66.28</v>
      </c>
      <c r="AE31" s="59">
        <v>67.599999999999994</v>
      </c>
      <c r="AF31" s="59">
        <v>68.95</v>
      </c>
      <c r="AG31" s="59">
        <v>73.95</v>
      </c>
      <c r="AH31" s="58">
        <v>78.95</v>
      </c>
      <c r="AI31" s="61"/>
    </row>
    <row r="32" spans="1:35" x14ac:dyDescent="0.25">
      <c r="A32" s="64" t="s">
        <v>1228</v>
      </c>
      <c r="B32" s="64" t="s">
        <v>1229</v>
      </c>
      <c r="C32" s="64" t="s">
        <v>1230</v>
      </c>
      <c r="D32" s="64" t="e">
        <f>INDEX(Lookup!$F$2:$F$375, MATCH(B32, Lookup!$A$2:$A$375,0))</f>
        <v>#N/A</v>
      </c>
      <c r="E32" s="64" t="s">
        <v>1172</v>
      </c>
      <c r="F32" s="64" t="s">
        <v>1170</v>
      </c>
      <c r="G32" s="58">
        <v>111.63</v>
      </c>
      <c r="H32" s="58">
        <v>120.17</v>
      </c>
      <c r="I32" s="58">
        <v>117.26</v>
      </c>
      <c r="J32" s="58">
        <v>122.54</v>
      </c>
      <c r="K32" s="58">
        <v>127.67</v>
      </c>
      <c r="L32" s="58">
        <v>133.38</v>
      </c>
      <c r="M32" s="58">
        <v>139.78</v>
      </c>
      <c r="N32" s="58">
        <v>153.53</v>
      </c>
      <c r="O32" s="58">
        <v>158.85</v>
      </c>
      <c r="P32" s="58">
        <v>163.6</v>
      </c>
      <c r="Q32" s="59">
        <v>169.17</v>
      </c>
      <c r="R32" s="59">
        <v>174.25</v>
      </c>
      <c r="S32" s="59">
        <v>179.48</v>
      </c>
      <c r="T32" s="59" t="s">
        <v>1173</v>
      </c>
      <c r="U32" s="59" t="s">
        <v>1173</v>
      </c>
      <c r="V32" s="59" t="s">
        <v>1173</v>
      </c>
      <c r="W32" s="59" t="s">
        <v>1173</v>
      </c>
      <c r="X32" s="59" t="s">
        <v>1173</v>
      </c>
      <c r="Y32" s="59" t="s">
        <v>1173</v>
      </c>
      <c r="Z32" s="59" t="s">
        <v>1173</v>
      </c>
      <c r="AA32" s="59" t="s">
        <v>1173</v>
      </c>
      <c r="AB32" s="59" t="s">
        <v>1173</v>
      </c>
      <c r="AC32" s="59" t="s">
        <v>1173</v>
      </c>
      <c r="AD32" s="59" t="s">
        <v>1173</v>
      </c>
      <c r="AE32" s="59" t="s">
        <v>1173</v>
      </c>
      <c r="AF32" s="59" t="s">
        <v>1173</v>
      </c>
      <c r="AG32" s="59" t="s">
        <v>1173</v>
      </c>
      <c r="AH32" s="58" t="s">
        <v>1173</v>
      </c>
      <c r="AI32" s="58"/>
    </row>
    <row r="33" spans="1:35" x14ac:dyDescent="0.25">
      <c r="A33" s="64" t="s">
        <v>1231</v>
      </c>
      <c r="B33" s="64" t="s">
        <v>1173</v>
      </c>
      <c r="C33" s="64" t="s">
        <v>1232</v>
      </c>
      <c r="D33" s="64" t="e">
        <f>INDEX(Lookup!$F$2:$F$375, MATCH(B33, Lookup!$A$2:$A$375,0))</f>
        <v>#N/A</v>
      </c>
      <c r="E33" s="64" t="s">
        <v>1172</v>
      </c>
      <c r="F33" s="64" t="s">
        <v>1170</v>
      </c>
      <c r="G33" s="58" t="s">
        <v>1173</v>
      </c>
      <c r="H33" s="58" t="s">
        <v>1173</v>
      </c>
      <c r="I33" s="58" t="s">
        <v>1173</v>
      </c>
      <c r="J33" s="58" t="s">
        <v>1173</v>
      </c>
      <c r="K33" s="58" t="s">
        <v>1173</v>
      </c>
      <c r="L33" s="58" t="s">
        <v>1173</v>
      </c>
      <c r="M33" s="58" t="s">
        <v>1173</v>
      </c>
      <c r="N33" s="58" t="s">
        <v>1173</v>
      </c>
      <c r="O33" s="58" t="s">
        <v>1173</v>
      </c>
      <c r="P33" s="58" t="s">
        <v>1173</v>
      </c>
      <c r="Q33" s="59" t="s">
        <v>1173</v>
      </c>
      <c r="R33" s="59" t="s">
        <v>1173</v>
      </c>
      <c r="S33" s="59" t="s">
        <v>1173</v>
      </c>
      <c r="T33" s="59" t="s">
        <v>1173</v>
      </c>
      <c r="U33" s="59" t="s">
        <v>1173</v>
      </c>
      <c r="V33" s="59" t="s">
        <v>1173</v>
      </c>
      <c r="W33" s="59" t="s">
        <v>1173</v>
      </c>
      <c r="X33" s="59" t="s">
        <v>1173</v>
      </c>
      <c r="Y33" s="59" t="s">
        <v>1173</v>
      </c>
      <c r="Z33" s="59" t="s">
        <v>1173</v>
      </c>
      <c r="AA33" s="59" t="s">
        <v>1173</v>
      </c>
      <c r="AB33" s="59" t="s">
        <v>1173</v>
      </c>
      <c r="AC33" s="59" t="s">
        <v>1173</v>
      </c>
      <c r="AD33" s="59" t="s">
        <v>1173</v>
      </c>
      <c r="AE33" s="59" t="s">
        <v>1173</v>
      </c>
      <c r="AF33" s="59" t="s">
        <v>1173</v>
      </c>
      <c r="AG33" s="59" t="s">
        <v>1173</v>
      </c>
      <c r="AH33" s="58" t="s">
        <v>1173</v>
      </c>
      <c r="AI33" s="58"/>
    </row>
    <row r="34" spans="1:35" x14ac:dyDescent="0.25">
      <c r="A34" s="64" t="s">
        <v>1233</v>
      </c>
      <c r="B34" s="64" t="s">
        <v>813</v>
      </c>
      <c r="C34" s="64" t="s">
        <v>814</v>
      </c>
      <c r="D34" s="64" t="str">
        <f>INDEX(Lookup!$F$2:$F$375, MATCH(B34, Lookup!$A$2:$A$375,0))</f>
        <v>Greater London Authority</v>
      </c>
      <c r="E34" s="64" t="s">
        <v>1169</v>
      </c>
      <c r="F34" s="64" t="s">
        <v>1195</v>
      </c>
      <c r="G34" s="58">
        <v>513.57000000000005</v>
      </c>
      <c r="H34" s="58">
        <v>542.04</v>
      </c>
      <c r="I34" s="58">
        <v>598.88</v>
      </c>
      <c r="J34" s="58">
        <v>645.16999999999996</v>
      </c>
      <c r="K34" s="58">
        <v>679.31</v>
      </c>
      <c r="L34" s="58">
        <v>731.12</v>
      </c>
      <c r="M34" s="58">
        <v>764.08</v>
      </c>
      <c r="N34" s="58">
        <v>878.04</v>
      </c>
      <c r="O34" s="58">
        <v>944.27</v>
      </c>
      <c r="P34" s="58">
        <v>988.75</v>
      </c>
      <c r="Q34" s="59">
        <v>1027</v>
      </c>
      <c r="R34" s="59">
        <v>1057.81</v>
      </c>
      <c r="S34" s="59">
        <v>1089.54</v>
      </c>
      <c r="T34" s="59">
        <v>1117.18</v>
      </c>
      <c r="U34" s="59">
        <v>1128.5899999999999</v>
      </c>
      <c r="V34" s="59">
        <v>1128.5899999999999</v>
      </c>
      <c r="W34" s="59">
        <v>1128.5899999999999</v>
      </c>
      <c r="X34" s="59">
        <v>1128.5899999999999</v>
      </c>
      <c r="Y34" s="59">
        <v>1128.5899999999999</v>
      </c>
      <c r="Z34" s="59">
        <v>1150.53</v>
      </c>
      <c r="AA34" s="59">
        <v>1196.43</v>
      </c>
      <c r="AB34" s="59">
        <v>1244.17</v>
      </c>
      <c r="AC34" s="59">
        <v>1293.81</v>
      </c>
      <c r="AD34" s="59">
        <v>1358.37</v>
      </c>
      <c r="AE34" s="59">
        <v>1412.57</v>
      </c>
      <c r="AF34" s="59">
        <v>1483.06</v>
      </c>
      <c r="AG34" s="59">
        <v>1527.4</v>
      </c>
      <c r="AH34" s="58">
        <v>1603.62</v>
      </c>
      <c r="AI34" s="58"/>
    </row>
    <row r="35" spans="1:35" x14ac:dyDescent="0.25">
      <c r="A35" s="64" t="s">
        <v>1234</v>
      </c>
      <c r="B35" s="64" t="s">
        <v>645</v>
      </c>
      <c r="C35" s="64" t="s">
        <v>646</v>
      </c>
      <c r="D35" s="64" t="str">
        <f>INDEX(Lookup!$F$2:$F$375, MATCH(B35, Lookup!$A$2:$A$375,0))</f>
        <v>West Midlands Combined Authority</v>
      </c>
      <c r="E35" s="64" t="s">
        <v>1169</v>
      </c>
      <c r="F35" s="64" t="s">
        <v>1198</v>
      </c>
      <c r="G35" s="58">
        <v>681.02</v>
      </c>
      <c r="H35" s="58">
        <v>716.03</v>
      </c>
      <c r="I35" s="58">
        <v>771.38</v>
      </c>
      <c r="J35" s="58">
        <v>813.16</v>
      </c>
      <c r="K35" s="58">
        <v>853.74</v>
      </c>
      <c r="L35" s="58">
        <v>891.3</v>
      </c>
      <c r="M35" s="58">
        <v>930.52</v>
      </c>
      <c r="N35" s="58">
        <v>971.46</v>
      </c>
      <c r="O35" s="58">
        <v>986.03</v>
      </c>
      <c r="P35" s="58">
        <v>1013.64</v>
      </c>
      <c r="Q35" s="59">
        <v>1032.9000000000001</v>
      </c>
      <c r="R35" s="59">
        <v>1052.53</v>
      </c>
      <c r="S35" s="59">
        <v>1072.53</v>
      </c>
      <c r="T35" s="59">
        <v>1092.9100000000001</v>
      </c>
      <c r="U35" s="59">
        <v>1113.67</v>
      </c>
      <c r="V35" s="59">
        <v>1113.67</v>
      </c>
      <c r="W35" s="59">
        <v>1113.67</v>
      </c>
      <c r="X35" s="59">
        <v>1113.67</v>
      </c>
      <c r="Y35" s="59">
        <v>1135.82</v>
      </c>
      <c r="Z35" s="59">
        <v>1158.43</v>
      </c>
      <c r="AA35" s="59">
        <v>1204.6500000000001</v>
      </c>
      <c r="AB35" s="59">
        <v>1264.76</v>
      </c>
      <c r="AC35" s="59">
        <v>1315.22</v>
      </c>
      <c r="AD35" s="59">
        <v>1380.85</v>
      </c>
      <c r="AE35" s="59">
        <v>1435.95</v>
      </c>
      <c r="AF35" s="59">
        <v>1507.6</v>
      </c>
      <c r="AG35" s="59">
        <v>1552.68</v>
      </c>
      <c r="AH35" s="58">
        <v>1630.16</v>
      </c>
      <c r="AI35" s="58"/>
    </row>
    <row r="36" spans="1:35" x14ac:dyDescent="0.25">
      <c r="A36" s="64" t="s">
        <v>1235</v>
      </c>
      <c r="B36" s="64" t="s">
        <v>557</v>
      </c>
      <c r="C36" s="64" t="s">
        <v>558</v>
      </c>
      <c r="D36" s="64" t="str">
        <f>INDEX(Lookup!$F$2:$F$375, MATCH(B36, Lookup!$A$2:$A$375,0))</f>
        <v>:</v>
      </c>
      <c r="E36" s="64" t="s">
        <v>1169</v>
      </c>
      <c r="F36" s="64" t="s">
        <v>1170</v>
      </c>
      <c r="G36" s="58">
        <v>62.35</v>
      </c>
      <c r="H36" s="58">
        <v>78.38</v>
      </c>
      <c r="I36" s="58">
        <v>78.28</v>
      </c>
      <c r="J36" s="58">
        <v>81.42</v>
      </c>
      <c r="K36" s="58">
        <v>89.34</v>
      </c>
      <c r="L36" s="58">
        <v>94.71</v>
      </c>
      <c r="M36" s="58">
        <v>99.91</v>
      </c>
      <c r="N36" s="58">
        <v>104.81</v>
      </c>
      <c r="O36" s="58">
        <v>109.89</v>
      </c>
      <c r="P36" s="58">
        <v>114.63</v>
      </c>
      <c r="Q36" s="59">
        <v>118.51</v>
      </c>
      <c r="R36" s="59">
        <v>122.42</v>
      </c>
      <c r="S36" s="59">
        <v>128.22</v>
      </c>
      <c r="T36" s="59">
        <v>134.51</v>
      </c>
      <c r="U36" s="59">
        <v>137.78</v>
      </c>
      <c r="V36" s="59">
        <v>137.78</v>
      </c>
      <c r="W36" s="59">
        <v>137.78</v>
      </c>
      <c r="X36" s="59">
        <v>137.78</v>
      </c>
      <c r="Y36" s="59">
        <v>140.52000000000001</v>
      </c>
      <c r="Z36" s="59">
        <v>143.32</v>
      </c>
      <c r="AA36" s="59">
        <v>148.32</v>
      </c>
      <c r="AB36" s="59">
        <v>153.32</v>
      </c>
      <c r="AC36" s="59">
        <v>158.32</v>
      </c>
      <c r="AD36" s="59">
        <v>163.32</v>
      </c>
      <c r="AE36" s="59">
        <v>168.32</v>
      </c>
      <c r="AF36" s="59">
        <v>173.32</v>
      </c>
      <c r="AG36" s="59">
        <v>178.32</v>
      </c>
      <c r="AH36" s="58">
        <v>183.65</v>
      </c>
      <c r="AI36" s="58"/>
    </row>
    <row r="37" spans="1:35" x14ac:dyDescent="0.25">
      <c r="A37" s="72" t="s">
        <v>1236</v>
      </c>
      <c r="B37" s="64" t="s">
        <v>1173</v>
      </c>
      <c r="C37" s="72" t="s">
        <v>1237</v>
      </c>
      <c r="D37" s="72" t="e">
        <f>INDEX(Lookup!$F$2:$F$375, MATCH(B37, Lookup!$A$2:$A$375,0))</f>
        <v>#N/A</v>
      </c>
      <c r="E37" s="64" t="s">
        <v>1172</v>
      </c>
      <c r="F37" s="64" t="s">
        <v>1170</v>
      </c>
      <c r="G37" s="58" t="s">
        <v>1173</v>
      </c>
      <c r="H37" s="58" t="s">
        <v>1173</v>
      </c>
      <c r="I37" s="58" t="s">
        <v>1173</v>
      </c>
      <c r="J37" s="58" t="s">
        <v>1173</v>
      </c>
      <c r="K37" s="58" t="s">
        <v>1173</v>
      </c>
      <c r="L37" s="58" t="s">
        <v>1173</v>
      </c>
      <c r="M37" s="58" t="s">
        <v>1173</v>
      </c>
      <c r="N37" s="58" t="s">
        <v>1173</v>
      </c>
      <c r="O37" s="58" t="s">
        <v>1173</v>
      </c>
      <c r="P37" s="58" t="s">
        <v>1173</v>
      </c>
      <c r="Q37" s="59" t="s">
        <v>1173</v>
      </c>
      <c r="R37" s="59" t="s">
        <v>1173</v>
      </c>
      <c r="S37" s="59" t="s">
        <v>1173</v>
      </c>
      <c r="T37" s="59" t="s">
        <v>1173</v>
      </c>
      <c r="U37" s="59" t="s">
        <v>1173</v>
      </c>
      <c r="V37" s="59" t="s">
        <v>1173</v>
      </c>
      <c r="W37" s="59" t="s">
        <v>1173</v>
      </c>
      <c r="X37" s="59" t="s">
        <v>1173</v>
      </c>
      <c r="Y37" s="59" t="s">
        <v>1173</v>
      </c>
      <c r="Z37" s="59" t="s">
        <v>1173</v>
      </c>
      <c r="AA37" s="59" t="s">
        <v>1173</v>
      </c>
      <c r="AB37" s="59" t="s">
        <v>1173</v>
      </c>
      <c r="AC37" s="59" t="s">
        <v>1173</v>
      </c>
      <c r="AD37" s="59" t="s">
        <v>1173</v>
      </c>
      <c r="AE37" s="59" t="s">
        <v>1173</v>
      </c>
      <c r="AF37" s="59" t="s">
        <v>1173</v>
      </c>
      <c r="AG37" s="59" t="s">
        <v>1173</v>
      </c>
      <c r="AH37" s="58" t="s">
        <v>1173</v>
      </c>
      <c r="AI37" s="58"/>
    </row>
    <row r="38" spans="1:35" x14ac:dyDescent="0.25">
      <c r="A38" s="64" t="s">
        <v>1238</v>
      </c>
      <c r="B38" s="64" t="s">
        <v>372</v>
      </c>
      <c r="C38" s="64" t="s">
        <v>373</v>
      </c>
      <c r="D38" s="64" t="str">
        <f>INDEX(Lookup!$F$2:$F$375, MATCH(B38, Lookup!$A$2:$A$375,0))</f>
        <v>:</v>
      </c>
      <c r="E38" s="64" t="s">
        <v>1169</v>
      </c>
      <c r="F38" s="64" t="s">
        <v>1208</v>
      </c>
      <c r="G38" s="58" t="s">
        <v>1173</v>
      </c>
      <c r="H38" s="58" t="s">
        <v>1173</v>
      </c>
      <c r="I38" s="58">
        <v>817</v>
      </c>
      <c r="J38" s="58">
        <v>856.18</v>
      </c>
      <c r="K38" s="58">
        <v>902.01</v>
      </c>
      <c r="L38" s="58">
        <v>942.63</v>
      </c>
      <c r="M38" s="58">
        <v>985.06</v>
      </c>
      <c r="N38" s="58">
        <v>1072.75</v>
      </c>
      <c r="O38" s="58">
        <v>1060.8599999999999</v>
      </c>
      <c r="P38" s="58">
        <v>1112.8599999999999</v>
      </c>
      <c r="Q38" s="59">
        <v>1151.79</v>
      </c>
      <c r="R38" s="59">
        <v>1196.71</v>
      </c>
      <c r="S38" s="59">
        <v>1219.44</v>
      </c>
      <c r="T38" s="59">
        <v>1243.22</v>
      </c>
      <c r="U38" s="59">
        <v>1266.8499999999999</v>
      </c>
      <c r="V38" s="59">
        <v>1266.8499999999999</v>
      </c>
      <c r="W38" s="59">
        <v>1266.8499999999999</v>
      </c>
      <c r="X38" s="59">
        <v>1266.8499999999999</v>
      </c>
      <c r="Y38" s="59">
        <v>1266.8499999999999</v>
      </c>
      <c r="Z38" s="59">
        <v>1266.8499999999999</v>
      </c>
      <c r="AA38" s="59">
        <v>1317.4</v>
      </c>
      <c r="AB38" s="59">
        <v>1383.15</v>
      </c>
      <c r="AC38" s="59">
        <v>1466</v>
      </c>
      <c r="AD38" s="59">
        <v>1509.83</v>
      </c>
      <c r="AE38" s="59">
        <v>1570.07</v>
      </c>
      <c r="AF38" s="59">
        <v>1632.72</v>
      </c>
      <c r="AG38" s="59">
        <v>1697.85</v>
      </c>
      <c r="AH38" s="58">
        <v>1782.58</v>
      </c>
      <c r="AI38" s="58"/>
    </row>
    <row r="39" spans="1:35" x14ac:dyDescent="0.25">
      <c r="A39" s="72" t="s">
        <v>1239</v>
      </c>
      <c r="B39" s="64" t="s">
        <v>1173</v>
      </c>
      <c r="C39" s="72" t="s">
        <v>1240</v>
      </c>
      <c r="D39" s="72" t="e">
        <f>INDEX(Lookup!$F$2:$F$375, MATCH(B39, Lookup!$A$2:$A$375,0))</f>
        <v>#N/A</v>
      </c>
      <c r="E39" s="64" t="s">
        <v>1172</v>
      </c>
      <c r="F39" s="64" t="s">
        <v>1170</v>
      </c>
      <c r="G39" s="58" t="s">
        <v>1173</v>
      </c>
      <c r="H39" s="58" t="s">
        <v>1173</v>
      </c>
      <c r="I39" s="58" t="s">
        <v>1173</v>
      </c>
      <c r="J39" s="58" t="s">
        <v>1173</v>
      </c>
      <c r="K39" s="58" t="s">
        <v>1173</v>
      </c>
      <c r="L39" s="58" t="s">
        <v>1173</v>
      </c>
      <c r="M39" s="58" t="s">
        <v>1173</v>
      </c>
      <c r="N39" s="58" t="s">
        <v>1173</v>
      </c>
      <c r="O39" s="58" t="s">
        <v>1173</v>
      </c>
      <c r="P39" s="58" t="s">
        <v>1173</v>
      </c>
      <c r="Q39" s="59" t="s">
        <v>1173</v>
      </c>
      <c r="R39" s="59" t="s">
        <v>1173</v>
      </c>
      <c r="S39" s="59" t="s">
        <v>1173</v>
      </c>
      <c r="T39" s="59" t="s">
        <v>1173</v>
      </c>
      <c r="U39" s="59" t="s">
        <v>1173</v>
      </c>
      <c r="V39" s="59" t="s">
        <v>1173</v>
      </c>
      <c r="W39" s="59" t="s">
        <v>1173</v>
      </c>
      <c r="X39" s="59" t="s">
        <v>1173</v>
      </c>
      <c r="Y39" s="59" t="s">
        <v>1173</v>
      </c>
      <c r="Z39" s="59" t="s">
        <v>1173</v>
      </c>
      <c r="AA39" s="59" t="s">
        <v>1173</v>
      </c>
      <c r="AB39" s="59" t="s">
        <v>1173</v>
      </c>
      <c r="AC39" s="59" t="s">
        <v>1173</v>
      </c>
      <c r="AD39" s="59" t="s">
        <v>1173</v>
      </c>
      <c r="AE39" s="59" t="s">
        <v>1173</v>
      </c>
      <c r="AF39" s="59" t="s">
        <v>1173</v>
      </c>
      <c r="AG39" s="59" t="s">
        <v>1173</v>
      </c>
      <c r="AH39" s="58" t="s">
        <v>1173</v>
      </c>
      <c r="AI39" s="71"/>
    </row>
    <row r="40" spans="1:35" x14ac:dyDescent="0.25">
      <c r="A40" s="64" t="s">
        <v>1241</v>
      </c>
      <c r="B40" s="64" t="s">
        <v>374</v>
      </c>
      <c r="C40" s="64" t="s">
        <v>375</v>
      </c>
      <c r="D40" s="64" t="str">
        <f>INDEX(Lookup!$F$2:$F$375, MATCH(B40, Lookup!$A$2:$A$375,0))</f>
        <v>:</v>
      </c>
      <c r="E40" s="64" t="s">
        <v>1169</v>
      </c>
      <c r="F40" s="64" t="s">
        <v>1208</v>
      </c>
      <c r="G40" s="58" t="s">
        <v>1173</v>
      </c>
      <c r="H40" s="58" t="s">
        <v>1173</v>
      </c>
      <c r="I40" s="58">
        <v>579.52</v>
      </c>
      <c r="J40" s="58">
        <v>625.38</v>
      </c>
      <c r="K40" s="58">
        <v>662.65</v>
      </c>
      <c r="L40" s="58">
        <v>742.58</v>
      </c>
      <c r="M40" s="58">
        <v>877.03</v>
      </c>
      <c r="N40" s="58">
        <v>990.41</v>
      </c>
      <c r="O40" s="58">
        <v>1028.3800000000001</v>
      </c>
      <c r="P40" s="58">
        <v>1079.23</v>
      </c>
      <c r="Q40" s="59">
        <v>1127.02</v>
      </c>
      <c r="R40" s="59">
        <v>1175.8900000000001</v>
      </c>
      <c r="S40" s="59">
        <v>1222.29</v>
      </c>
      <c r="T40" s="59">
        <v>1268.79</v>
      </c>
      <c r="U40" s="59">
        <v>1306.0899999999999</v>
      </c>
      <c r="V40" s="59">
        <v>1306.0899999999999</v>
      </c>
      <c r="W40" s="59">
        <v>1306.0899999999999</v>
      </c>
      <c r="X40" s="59">
        <v>1306</v>
      </c>
      <c r="Y40" s="59">
        <v>1306</v>
      </c>
      <c r="Z40" s="59">
        <v>1306</v>
      </c>
      <c r="AA40" s="59">
        <v>1358.05</v>
      </c>
      <c r="AB40" s="59">
        <v>1425.75</v>
      </c>
      <c r="AC40" s="59">
        <v>1511.14</v>
      </c>
      <c r="AD40" s="59">
        <v>1556.31</v>
      </c>
      <c r="AE40" s="59">
        <v>1618.39</v>
      </c>
      <c r="AF40" s="59">
        <v>1699.13</v>
      </c>
      <c r="AG40" s="59">
        <v>1749.92</v>
      </c>
      <c r="AH40" s="58">
        <v>1837.23</v>
      </c>
      <c r="AI40" s="58"/>
    </row>
    <row r="41" spans="1:35" x14ac:dyDescent="0.25">
      <c r="A41" s="64" t="s">
        <v>1242</v>
      </c>
      <c r="B41" s="64" t="s">
        <v>1243</v>
      </c>
      <c r="C41" s="64" t="s">
        <v>1244</v>
      </c>
      <c r="D41" s="64" t="e">
        <f>INDEX(Lookup!$F$2:$F$375, MATCH(B41, Lookup!$A$2:$A$375,0))</f>
        <v>#N/A</v>
      </c>
      <c r="E41" s="64" t="s">
        <v>1172</v>
      </c>
      <c r="F41" s="64" t="s">
        <v>1170</v>
      </c>
      <c r="G41" s="58">
        <v>91.67</v>
      </c>
      <c r="H41" s="58">
        <v>104.34</v>
      </c>
      <c r="I41" s="58">
        <v>110.61</v>
      </c>
      <c r="J41" s="58">
        <v>117.04</v>
      </c>
      <c r="K41" s="58">
        <v>124.66</v>
      </c>
      <c r="L41" s="58">
        <v>131.77000000000001</v>
      </c>
      <c r="M41" s="58">
        <v>144.91999999999999</v>
      </c>
      <c r="N41" s="58">
        <v>144.91999999999999</v>
      </c>
      <c r="O41" s="58">
        <v>144.91999999999999</v>
      </c>
      <c r="P41" s="58">
        <v>149.27000000000001</v>
      </c>
      <c r="Q41" s="59">
        <v>151.51</v>
      </c>
      <c r="R41" s="59">
        <v>151.51</v>
      </c>
      <c r="S41" s="59">
        <v>151.51</v>
      </c>
      <c r="T41" s="59" t="s">
        <v>1173</v>
      </c>
      <c r="U41" s="59" t="s">
        <v>1173</v>
      </c>
      <c r="V41" s="59" t="s">
        <v>1173</v>
      </c>
      <c r="W41" s="59" t="s">
        <v>1173</v>
      </c>
      <c r="X41" s="59" t="s">
        <v>1173</v>
      </c>
      <c r="Y41" s="59" t="s">
        <v>1173</v>
      </c>
      <c r="Z41" s="59" t="s">
        <v>1173</v>
      </c>
      <c r="AA41" s="59" t="s">
        <v>1173</v>
      </c>
      <c r="AB41" s="59" t="s">
        <v>1173</v>
      </c>
      <c r="AC41" s="59" t="s">
        <v>1173</v>
      </c>
      <c r="AD41" s="59" t="s">
        <v>1173</v>
      </c>
      <c r="AE41" s="59" t="s">
        <v>1173</v>
      </c>
      <c r="AF41" s="59" t="s">
        <v>1173</v>
      </c>
      <c r="AG41" s="59" t="s">
        <v>1173</v>
      </c>
      <c r="AH41" s="58" t="s">
        <v>1173</v>
      </c>
      <c r="AI41" s="58"/>
    </row>
    <row r="42" spans="1:35" x14ac:dyDescent="0.25">
      <c r="A42" s="64" t="s">
        <v>1245</v>
      </c>
      <c r="B42" s="64" t="s">
        <v>541</v>
      </c>
      <c r="C42" s="64" t="s">
        <v>542</v>
      </c>
      <c r="D42" s="64" t="str">
        <f>INDEX(Lookup!$F$2:$F$375, MATCH(B42, Lookup!$A$2:$A$375,0))</f>
        <v>:</v>
      </c>
      <c r="E42" s="64" t="s">
        <v>1169</v>
      </c>
      <c r="F42" s="64" t="s">
        <v>1170</v>
      </c>
      <c r="G42" s="58">
        <v>86.6</v>
      </c>
      <c r="H42" s="58">
        <v>93.64</v>
      </c>
      <c r="I42" s="58">
        <v>97.25</v>
      </c>
      <c r="J42" s="58">
        <v>102.24</v>
      </c>
      <c r="K42" s="58">
        <v>108.95</v>
      </c>
      <c r="L42" s="58">
        <v>113.86</v>
      </c>
      <c r="M42" s="58">
        <v>120</v>
      </c>
      <c r="N42" s="58">
        <v>126.48</v>
      </c>
      <c r="O42" s="58">
        <v>132.72999999999999</v>
      </c>
      <c r="P42" s="58">
        <v>139.27000000000001</v>
      </c>
      <c r="Q42" s="59">
        <v>143.22999999999999</v>
      </c>
      <c r="R42" s="59">
        <v>146.94</v>
      </c>
      <c r="S42" s="59">
        <v>152.46</v>
      </c>
      <c r="T42" s="59">
        <v>155.19999999999999</v>
      </c>
      <c r="U42" s="59">
        <v>158.15</v>
      </c>
      <c r="V42" s="59">
        <v>158.15</v>
      </c>
      <c r="W42" s="59">
        <v>158.15</v>
      </c>
      <c r="X42" s="59">
        <v>158.15</v>
      </c>
      <c r="Y42" s="59">
        <v>158.15</v>
      </c>
      <c r="Z42" s="59">
        <v>158.15</v>
      </c>
      <c r="AA42" s="59">
        <v>161.22999999999999</v>
      </c>
      <c r="AB42" s="59">
        <v>166.2</v>
      </c>
      <c r="AC42" s="59">
        <v>171.17</v>
      </c>
      <c r="AD42" s="59">
        <v>176.29</v>
      </c>
      <c r="AE42" s="59">
        <v>181.29</v>
      </c>
      <c r="AF42" s="59">
        <v>186.28</v>
      </c>
      <c r="AG42" s="59">
        <v>191.28</v>
      </c>
      <c r="AH42" s="58">
        <v>197</v>
      </c>
      <c r="AI42" s="58"/>
    </row>
    <row r="43" spans="1:35" x14ac:dyDescent="0.25">
      <c r="A43" s="64" t="s">
        <v>1246</v>
      </c>
      <c r="B43" s="64" t="s">
        <v>401</v>
      </c>
      <c r="C43" s="64" t="s">
        <v>402</v>
      </c>
      <c r="D43" s="64" t="str">
        <f>INDEX(Lookup!$F$2:$F$375, MATCH(B43, Lookup!$A$2:$A$375,0))</f>
        <v>Greater Manchester Combined Authority</v>
      </c>
      <c r="E43" s="64" t="s">
        <v>1169</v>
      </c>
      <c r="F43" s="64" t="s">
        <v>1198</v>
      </c>
      <c r="G43" s="58">
        <v>661.95</v>
      </c>
      <c r="H43" s="58">
        <v>702.81</v>
      </c>
      <c r="I43" s="58">
        <v>761.82</v>
      </c>
      <c r="J43" s="58">
        <v>796.35</v>
      </c>
      <c r="K43" s="58">
        <v>832.02</v>
      </c>
      <c r="L43" s="58">
        <v>882.53</v>
      </c>
      <c r="M43" s="58">
        <v>925.71</v>
      </c>
      <c r="N43" s="58">
        <v>983.1</v>
      </c>
      <c r="O43" s="58">
        <v>1017.18</v>
      </c>
      <c r="P43" s="58">
        <v>1061.77</v>
      </c>
      <c r="Q43" s="59">
        <v>1114</v>
      </c>
      <c r="R43" s="59">
        <v>1152.99</v>
      </c>
      <c r="S43" s="59">
        <v>1152.99</v>
      </c>
      <c r="T43" s="59">
        <v>1197.96</v>
      </c>
      <c r="U43" s="59">
        <v>1212.8499999999999</v>
      </c>
      <c r="V43" s="59">
        <v>1212.8499999999999</v>
      </c>
      <c r="W43" s="59">
        <v>1212.8499999999999</v>
      </c>
      <c r="X43" s="59">
        <v>1252.27</v>
      </c>
      <c r="Y43" s="59">
        <v>1276.56</v>
      </c>
      <c r="Z43" s="59">
        <v>1276.56</v>
      </c>
      <c r="AA43" s="59">
        <v>1321.24</v>
      </c>
      <c r="AB43" s="59">
        <v>1384.66</v>
      </c>
      <c r="AC43" s="59">
        <v>1453.75</v>
      </c>
      <c r="AD43" s="59">
        <v>1486.46</v>
      </c>
      <c r="AE43" s="59">
        <v>1516.17</v>
      </c>
      <c r="AF43" s="59">
        <v>1573.79</v>
      </c>
      <c r="AG43" s="59">
        <v>1622.89</v>
      </c>
      <c r="AH43" s="58">
        <v>1687.64</v>
      </c>
      <c r="AI43" s="58"/>
    </row>
    <row r="44" spans="1:35" x14ac:dyDescent="0.25">
      <c r="A44" s="64" t="s">
        <v>1247</v>
      </c>
      <c r="B44" s="64" t="s">
        <v>1173</v>
      </c>
      <c r="C44" s="64" t="s">
        <v>1248</v>
      </c>
      <c r="D44" s="64" t="e">
        <f>INDEX(Lookup!$F$2:$F$375, MATCH(B44, Lookup!$A$2:$A$375,0))</f>
        <v>#N/A</v>
      </c>
      <c r="E44" s="64" t="s">
        <v>1172</v>
      </c>
      <c r="F44" s="64" t="s">
        <v>1170</v>
      </c>
      <c r="G44" s="58" t="s">
        <v>1173</v>
      </c>
      <c r="H44" s="58" t="s">
        <v>1173</v>
      </c>
      <c r="I44" s="58" t="s">
        <v>1173</v>
      </c>
      <c r="J44" s="58" t="s">
        <v>1173</v>
      </c>
      <c r="K44" s="58" t="s">
        <v>1173</v>
      </c>
      <c r="L44" s="58" t="s">
        <v>1173</v>
      </c>
      <c r="M44" s="58" t="s">
        <v>1173</v>
      </c>
      <c r="N44" s="58" t="s">
        <v>1173</v>
      </c>
      <c r="O44" s="58" t="s">
        <v>1173</v>
      </c>
      <c r="P44" s="58" t="s">
        <v>1173</v>
      </c>
      <c r="Q44" s="59" t="s">
        <v>1173</v>
      </c>
      <c r="R44" s="59" t="s">
        <v>1173</v>
      </c>
      <c r="S44" s="59" t="s">
        <v>1173</v>
      </c>
      <c r="T44" s="59" t="s">
        <v>1173</v>
      </c>
      <c r="U44" s="59" t="s">
        <v>1173</v>
      </c>
      <c r="V44" s="59" t="s">
        <v>1173</v>
      </c>
      <c r="W44" s="59" t="s">
        <v>1173</v>
      </c>
      <c r="X44" s="59" t="s">
        <v>1173</v>
      </c>
      <c r="Y44" s="59" t="s">
        <v>1173</v>
      </c>
      <c r="Z44" s="59" t="s">
        <v>1173</v>
      </c>
      <c r="AA44" s="59" t="s">
        <v>1173</v>
      </c>
      <c r="AB44" s="59" t="s">
        <v>1173</v>
      </c>
      <c r="AC44" s="59" t="s">
        <v>1173</v>
      </c>
      <c r="AD44" s="59" t="s">
        <v>1173</v>
      </c>
      <c r="AE44" s="59" t="s">
        <v>1173</v>
      </c>
      <c r="AF44" s="59" t="s">
        <v>1173</v>
      </c>
      <c r="AG44" s="59" t="s">
        <v>1173</v>
      </c>
      <c r="AH44" s="58" t="s">
        <v>1173</v>
      </c>
      <c r="AI44" s="58"/>
    </row>
    <row r="45" spans="1:35" x14ac:dyDescent="0.25">
      <c r="A45" s="64" t="s">
        <v>1249</v>
      </c>
      <c r="B45" s="70" t="s">
        <v>573</v>
      </c>
      <c r="C45" s="64" t="s">
        <v>574</v>
      </c>
      <c r="D45" s="64" t="str">
        <f>INDEX(Lookup!$F$2:$F$375, MATCH(B45, Lookup!$A$2:$A$375,0))</f>
        <v>:</v>
      </c>
      <c r="E45" s="64" t="s">
        <v>1169</v>
      </c>
      <c r="F45" s="64" t="s">
        <v>1170</v>
      </c>
      <c r="G45" s="58">
        <v>83.8</v>
      </c>
      <c r="H45" s="58">
        <v>95.5</v>
      </c>
      <c r="I45" s="58">
        <v>99.48</v>
      </c>
      <c r="J45" s="58">
        <v>102.43</v>
      </c>
      <c r="K45" s="58">
        <v>104.91</v>
      </c>
      <c r="L45" s="58">
        <v>110.42</v>
      </c>
      <c r="M45" s="58">
        <v>124.33</v>
      </c>
      <c r="N45" s="58">
        <v>133.25</v>
      </c>
      <c r="O45" s="58">
        <v>146.31</v>
      </c>
      <c r="P45" s="58">
        <v>150.63999999999999</v>
      </c>
      <c r="Q45" s="59">
        <v>154.24</v>
      </c>
      <c r="R45" s="59">
        <v>161.82</v>
      </c>
      <c r="S45" s="59">
        <v>166.5</v>
      </c>
      <c r="T45" s="59">
        <v>166.5</v>
      </c>
      <c r="U45" s="59">
        <v>172.57</v>
      </c>
      <c r="V45" s="59">
        <v>172.61</v>
      </c>
      <c r="W45" s="59">
        <v>172.63</v>
      </c>
      <c r="X45" s="59">
        <v>174.42</v>
      </c>
      <c r="Y45" s="59">
        <v>174.45</v>
      </c>
      <c r="Z45" s="59">
        <v>174.48</v>
      </c>
      <c r="AA45" s="59">
        <v>185.25</v>
      </c>
      <c r="AB45" s="59">
        <v>212.14</v>
      </c>
      <c r="AC45" s="59">
        <v>218.58</v>
      </c>
      <c r="AD45" s="59">
        <v>224.64</v>
      </c>
      <c r="AE45" s="59">
        <v>229.46</v>
      </c>
      <c r="AF45" s="59">
        <v>234.41</v>
      </c>
      <c r="AG45" s="59">
        <v>239.41</v>
      </c>
      <c r="AH45" s="58">
        <v>246.56</v>
      </c>
      <c r="AI45" s="58"/>
    </row>
    <row r="46" spans="1:35" x14ac:dyDescent="0.25">
      <c r="A46" s="72" t="s">
        <v>1250</v>
      </c>
      <c r="B46" s="64" t="s">
        <v>1173</v>
      </c>
      <c r="C46" s="72" t="s">
        <v>1251</v>
      </c>
      <c r="D46" s="72" t="e">
        <f>INDEX(Lookup!$F$2:$F$375, MATCH(B46, Lookup!$A$2:$A$375,0))</f>
        <v>#N/A</v>
      </c>
      <c r="E46" s="64" t="s">
        <v>1172</v>
      </c>
      <c r="F46" s="64" t="s">
        <v>1170</v>
      </c>
      <c r="G46" s="58" t="s">
        <v>1173</v>
      </c>
      <c r="H46" s="58" t="s">
        <v>1173</v>
      </c>
      <c r="I46" s="58" t="s">
        <v>1173</v>
      </c>
      <c r="J46" s="58" t="s">
        <v>1173</v>
      </c>
      <c r="K46" s="58" t="s">
        <v>1173</v>
      </c>
      <c r="L46" s="58" t="s">
        <v>1173</v>
      </c>
      <c r="M46" s="58" t="s">
        <v>1173</v>
      </c>
      <c r="N46" s="58" t="s">
        <v>1173</v>
      </c>
      <c r="O46" s="58" t="s">
        <v>1173</v>
      </c>
      <c r="P46" s="58" t="s">
        <v>1173</v>
      </c>
      <c r="Q46" s="59" t="s">
        <v>1173</v>
      </c>
      <c r="R46" s="59" t="s">
        <v>1173</v>
      </c>
      <c r="S46" s="59" t="s">
        <v>1173</v>
      </c>
      <c r="T46" s="59" t="s">
        <v>1173</v>
      </c>
      <c r="U46" s="59" t="s">
        <v>1173</v>
      </c>
      <c r="V46" s="59" t="s">
        <v>1173</v>
      </c>
      <c r="W46" s="59" t="s">
        <v>1173</v>
      </c>
      <c r="X46" s="59" t="s">
        <v>1173</v>
      </c>
      <c r="Y46" s="59" t="s">
        <v>1173</v>
      </c>
      <c r="Z46" s="59" t="s">
        <v>1173</v>
      </c>
      <c r="AA46" s="59" t="s">
        <v>1173</v>
      </c>
      <c r="AB46" s="59" t="s">
        <v>1173</v>
      </c>
      <c r="AC46" s="59" t="s">
        <v>1173</v>
      </c>
      <c r="AD46" s="59" t="s">
        <v>1173</v>
      </c>
      <c r="AE46" s="59" t="s">
        <v>1173</v>
      </c>
      <c r="AF46" s="59" t="s">
        <v>1173</v>
      </c>
      <c r="AG46" s="59" t="s">
        <v>1173</v>
      </c>
      <c r="AH46" s="58" t="s">
        <v>1173</v>
      </c>
      <c r="AI46" s="71"/>
    </row>
    <row r="47" spans="1:35" x14ac:dyDescent="0.25">
      <c r="A47" s="64" t="s">
        <v>1252</v>
      </c>
      <c r="B47" s="70" t="s">
        <v>1003</v>
      </c>
      <c r="C47" s="64" t="s">
        <v>1004</v>
      </c>
      <c r="D47" s="64" t="e">
        <f>INDEX(Lookup!$F$2:$F$375, MATCH(B47, Lookup!$A$2:$A$375,0))</f>
        <v>#N/A</v>
      </c>
      <c r="E47" s="64" t="s">
        <v>1172</v>
      </c>
      <c r="F47" s="64" t="s">
        <v>1208</v>
      </c>
      <c r="G47" s="58" t="s">
        <v>1173</v>
      </c>
      <c r="H47" s="58">
        <v>548.79999999999995</v>
      </c>
      <c r="I47" s="58">
        <v>631.99</v>
      </c>
      <c r="J47" s="58">
        <v>660.43</v>
      </c>
      <c r="K47" s="58">
        <v>679.91</v>
      </c>
      <c r="L47" s="58">
        <v>747.68</v>
      </c>
      <c r="M47" s="58">
        <v>859.05</v>
      </c>
      <c r="N47" s="58">
        <v>985.91</v>
      </c>
      <c r="O47" s="58">
        <v>1004.59</v>
      </c>
      <c r="P47" s="58">
        <v>1049.3399999999999</v>
      </c>
      <c r="Q47" s="59">
        <v>1085.46</v>
      </c>
      <c r="R47" s="59">
        <v>1120.6300000000001</v>
      </c>
      <c r="S47" s="59">
        <v>1175.94</v>
      </c>
      <c r="T47" s="59">
        <v>1222.29</v>
      </c>
      <c r="U47" s="59">
        <v>1258.29</v>
      </c>
      <c r="V47" s="59">
        <v>1258.29</v>
      </c>
      <c r="W47" s="59">
        <v>1258.29</v>
      </c>
      <c r="X47" s="59">
        <v>1249.83</v>
      </c>
      <c r="Y47" s="59">
        <v>1244.97</v>
      </c>
      <c r="Z47" s="59">
        <v>1243.71</v>
      </c>
      <c r="AA47" s="59">
        <v>1293.3</v>
      </c>
      <c r="AB47" s="59">
        <v>1357.65</v>
      </c>
      <c r="AC47" s="59">
        <v>1438.92</v>
      </c>
      <c r="AD47" s="59" t="s">
        <v>1173</v>
      </c>
      <c r="AE47" s="59" t="s">
        <v>1173</v>
      </c>
      <c r="AF47" s="59" t="s">
        <v>1173</v>
      </c>
      <c r="AG47" s="59" t="s">
        <v>1173</v>
      </c>
      <c r="AH47" s="58" t="s">
        <v>1173</v>
      </c>
      <c r="AI47" s="58"/>
    </row>
    <row r="48" spans="1:35" x14ac:dyDescent="0.25">
      <c r="A48" s="64" t="s">
        <v>1253</v>
      </c>
      <c r="B48" s="64" t="s">
        <v>1001</v>
      </c>
      <c r="C48" s="64" t="s">
        <v>1254</v>
      </c>
      <c r="D48" s="64" t="str">
        <f>INDEX(Lookup!$F$2:$F$375, MATCH(B48, Lookup!$A$2:$A$375,0))</f>
        <v>:</v>
      </c>
      <c r="E48" s="64" t="s">
        <v>1169</v>
      </c>
      <c r="F48" s="64" t="s">
        <v>1208</v>
      </c>
      <c r="G48" s="58" t="s">
        <v>1173</v>
      </c>
      <c r="H48" s="58" t="s">
        <v>1173</v>
      </c>
      <c r="I48" s="58" t="s">
        <v>1173</v>
      </c>
      <c r="J48" s="58" t="s">
        <v>1173</v>
      </c>
      <c r="K48" s="58" t="s">
        <v>1173</v>
      </c>
      <c r="L48" s="58" t="s">
        <v>1173</v>
      </c>
      <c r="M48" s="58" t="s">
        <v>1173</v>
      </c>
      <c r="N48" s="58" t="s">
        <v>1173</v>
      </c>
      <c r="O48" s="58" t="s">
        <v>1173</v>
      </c>
      <c r="P48" s="58" t="s">
        <v>1173</v>
      </c>
      <c r="Q48" s="59" t="s">
        <v>1173</v>
      </c>
      <c r="R48" s="59" t="s">
        <v>1173</v>
      </c>
      <c r="S48" s="59" t="s">
        <v>1173</v>
      </c>
      <c r="T48" s="59" t="s">
        <v>1173</v>
      </c>
      <c r="U48" s="59" t="s">
        <v>1173</v>
      </c>
      <c r="V48" s="59" t="s">
        <v>1173</v>
      </c>
      <c r="W48" s="59" t="s">
        <v>1173</v>
      </c>
      <c r="X48" s="59" t="s">
        <v>1173</v>
      </c>
      <c r="Y48" s="59" t="s">
        <v>1173</v>
      </c>
      <c r="Z48" s="59" t="s">
        <v>1173</v>
      </c>
      <c r="AA48" s="59" t="s">
        <v>1173</v>
      </c>
      <c r="AB48" s="59" t="s">
        <v>1173</v>
      </c>
      <c r="AC48" s="59" t="s">
        <v>1173</v>
      </c>
      <c r="AD48" s="59">
        <v>1478.52</v>
      </c>
      <c r="AE48" s="59">
        <v>1518.05</v>
      </c>
      <c r="AF48" s="59">
        <v>1541.57</v>
      </c>
      <c r="AG48" s="59">
        <v>1603.23</v>
      </c>
      <c r="AH48" s="58">
        <v>1683.23</v>
      </c>
      <c r="AI48" s="58"/>
    </row>
    <row r="49" spans="1:35" x14ac:dyDescent="0.25">
      <c r="A49" s="72" t="s">
        <v>1255</v>
      </c>
      <c r="B49" s="64" t="s">
        <v>1173</v>
      </c>
      <c r="C49" s="72" t="s">
        <v>1256</v>
      </c>
      <c r="D49" s="72" t="e">
        <f>INDEX(Lookup!$F$2:$F$375, MATCH(B49, Lookup!$A$2:$A$375,0))</f>
        <v>#N/A</v>
      </c>
      <c r="E49" s="64" t="s">
        <v>1172</v>
      </c>
      <c r="F49" s="64" t="s">
        <v>1170</v>
      </c>
      <c r="G49" s="58" t="s">
        <v>1173</v>
      </c>
      <c r="H49" s="58" t="s">
        <v>1173</v>
      </c>
      <c r="I49" s="58" t="s">
        <v>1173</v>
      </c>
      <c r="J49" s="58" t="s">
        <v>1173</v>
      </c>
      <c r="K49" s="58" t="s">
        <v>1173</v>
      </c>
      <c r="L49" s="58" t="s">
        <v>1173</v>
      </c>
      <c r="M49" s="58" t="s">
        <v>1173</v>
      </c>
      <c r="N49" s="58" t="s">
        <v>1173</v>
      </c>
      <c r="O49" s="58" t="s">
        <v>1173</v>
      </c>
      <c r="P49" s="58" t="s">
        <v>1173</v>
      </c>
      <c r="Q49" s="58" t="s">
        <v>1173</v>
      </c>
      <c r="R49" s="58" t="s">
        <v>1173</v>
      </c>
      <c r="S49" s="58" t="s">
        <v>1173</v>
      </c>
      <c r="T49" s="58" t="s">
        <v>1173</v>
      </c>
      <c r="U49" s="58" t="s">
        <v>1173</v>
      </c>
      <c r="V49" s="58" t="s">
        <v>1173</v>
      </c>
      <c r="W49" s="59" t="s">
        <v>1173</v>
      </c>
      <c r="X49" s="59" t="s">
        <v>1173</v>
      </c>
      <c r="Y49" s="59" t="s">
        <v>1173</v>
      </c>
      <c r="Z49" s="59" t="s">
        <v>1173</v>
      </c>
      <c r="AA49" s="59" t="s">
        <v>1173</v>
      </c>
      <c r="AB49" s="59" t="s">
        <v>1173</v>
      </c>
      <c r="AC49" s="59" t="s">
        <v>1173</v>
      </c>
      <c r="AD49" s="59" t="s">
        <v>1173</v>
      </c>
      <c r="AE49" s="59" t="s">
        <v>1173</v>
      </c>
      <c r="AF49" s="59" t="s">
        <v>1173</v>
      </c>
      <c r="AG49" s="59" t="s">
        <v>1173</v>
      </c>
      <c r="AH49" s="58" t="s">
        <v>1173</v>
      </c>
      <c r="AI49" s="71"/>
    </row>
    <row r="50" spans="1:35" x14ac:dyDescent="0.25">
      <c r="A50" s="64" t="s">
        <v>1257</v>
      </c>
      <c r="B50" s="64" t="s">
        <v>849</v>
      </c>
      <c r="C50" s="64" t="s">
        <v>850</v>
      </c>
      <c r="D50" s="64" t="str">
        <f>INDEX(Lookup!$F$2:$F$375, MATCH(B50, Lookup!$A$2:$A$375,0))</f>
        <v>:</v>
      </c>
      <c r="E50" s="64" t="s">
        <v>1169</v>
      </c>
      <c r="F50" s="64" t="s">
        <v>1208</v>
      </c>
      <c r="G50" s="58" t="s">
        <v>1173</v>
      </c>
      <c r="H50" s="58" t="s">
        <v>1173</v>
      </c>
      <c r="I50" s="58">
        <v>583.07000000000005</v>
      </c>
      <c r="J50" s="58">
        <v>617.46</v>
      </c>
      <c r="K50" s="58">
        <v>635.37</v>
      </c>
      <c r="L50" s="58">
        <v>691.92</v>
      </c>
      <c r="M50" s="58">
        <v>750.69</v>
      </c>
      <c r="N50" s="58">
        <v>810</v>
      </c>
      <c r="O50" s="58">
        <v>834.75</v>
      </c>
      <c r="P50" s="58">
        <v>875.7</v>
      </c>
      <c r="Q50" s="59">
        <v>919.44</v>
      </c>
      <c r="R50" s="59">
        <v>964.89</v>
      </c>
      <c r="S50" s="59">
        <v>1012.59</v>
      </c>
      <c r="T50" s="59">
        <v>1062.6300000000001</v>
      </c>
      <c r="U50" s="59">
        <v>1093.95</v>
      </c>
      <c r="V50" s="59">
        <v>1093.95</v>
      </c>
      <c r="W50" s="59">
        <v>1093.95</v>
      </c>
      <c r="X50" s="59">
        <v>1093.95</v>
      </c>
      <c r="Y50" s="59">
        <v>1093.95</v>
      </c>
      <c r="Z50" s="59">
        <v>1093.95</v>
      </c>
      <c r="AA50" s="59">
        <v>1137.5999999999999</v>
      </c>
      <c r="AB50" s="59">
        <v>1194.3900000000001</v>
      </c>
      <c r="AC50" s="59">
        <v>1265.94</v>
      </c>
      <c r="AD50" s="59">
        <v>1303.83</v>
      </c>
      <c r="AE50" s="59">
        <v>1355.85</v>
      </c>
      <c r="AF50" s="59">
        <v>1403.19</v>
      </c>
      <c r="AG50" s="59">
        <v>1466.19</v>
      </c>
      <c r="AH50" s="58">
        <v>1539.36</v>
      </c>
      <c r="AI50" s="58"/>
    </row>
    <row r="51" spans="1:35" x14ac:dyDescent="0.25">
      <c r="A51" s="64" t="s">
        <v>1258</v>
      </c>
      <c r="B51" s="64" t="s">
        <v>499</v>
      </c>
      <c r="C51" s="64" t="s">
        <v>500</v>
      </c>
      <c r="D51" s="64" t="str">
        <f>INDEX(Lookup!$F$2:$F$375, MATCH(B51, Lookup!$A$2:$A$375,0))</f>
        <v>West Yorkshire Combined Authority</v>
      </c>
      <c r="E51" s="64" t="s">
        <v>1169</v>
      </c>
      <c r="F51" s="64" t="s">
        <v>1198</v>
      </c>
      <c r="G51" s="58">
        <v>581.62</v>
      </c>
      <c r="H51" s="58">
        <v>639.83000000000004</v>
      </c>
      <c r="I51" s="58">
        <v>685.74</v>
      </c>
      <c r="J51" s="58">
        <v>729.02</v>
      </c>
      <c r="K51" s="58">
        <v>750.04</v>
      </c>
      <c r="L51" s="58">
        <v>794.29</v>
      </c>
      <c r="M51" s="58">
        <v>824.89</v>
      </c>
      <c r="N51" s="58">
        <v>887.71</v>
      </c>
      <c r="O51" s="58">
        <v>914.1</v>
      </c>
      <c r="P51" s="58">
        <v>950.39</v>
      </c>
      <c r="Q51" s="59">
        <v>988.33</v>
      </c>
      <c r="R51" s="59">
        <v>1035.3399999999999</v>
      </c>
      <c r="S51" s="59">
        <v>1058.1199999999999</v>
      </c>
      <c r="T51" s="59">
        <v>1084.57</v>
      </c>
      <c r="U51" s="59">
        <v>1094.33</v>
      </c>
      <c r="V51" s="59">
        <v>1094.33</v>
      </c>
      <c r="W51" s="59">
        <v>1094.33</v>
      </c>
      <c r="X51" s="59">
        <v>1116.1099999999999</v>
      </c>
      <c r="Y51" s="59">
        <v>1133.97</v>
      </c>
      <c r="Z51" s="59">
        <v>1152.1099999999999</v>
      </c>
      <c r="AA51" s="59">
        <v>1198.08</v>
      </c>
      <c r="AB51" s="59">
        <v>1257.8599999999999</v>
      </c>
      <c r="AC51" s="59">
        <v>1333.21</v>
      </c>
      <c r="AD51" s="59">
        <v>1373.07</v>
      </c>
      <c r="AE51" s="59">
        <v>1427.86</v>
      </c>
      <c r="AF51" s="59">
        <v>1499.11</v>
      </c>
      <c r="AG51" s="59">
        <v>1543.93</v>
      </c>
      <c r="AH51" s="58">
        <v>1620.98</v>
      </c>
      <c r="AI51" s="58"/>
    </row>
    <row r="52" spans="1:35" x14ac:dyDescent="0.25">
      <c r="A52" s="64" t="s">
        <v>1259</v>
      </c>
      <c r="B52" s="64" t="s">
        <v>703</v>
      </c>
      <c r="C52" s="64" t="s">
        <v>704</v>
      </c>
      <c r="D52" s="64" t="str">
        <f>INDEX(Lookup!$F$2:$F$375, MATCH(B52, Lookup!$A$2:$A$375,0))</f>
        <v>:</v>
      </c>
      <c r="E52" s="64" t="s">
        <v>1169</v>
      </c>
      <c r="F52" s="64" t="s">
        <v>1170</v>
      </c>
      <c r="G52" s="58">
        <v>80.37</v>
      </c>
      <c r="H52" s="58">
        <v>82.17</v>
      </c>
      <c r="I52" s="58">
        <v>93.88</v>
      </c>
      <c r="J52" s="58">
        <v>97.46</v>
      </c>
      <c r="K52" s="58">
        <v>104.22</v>
      </c>
      <c r="L52" s="58">
        <v>108.72</v>
      </c>
      <c r="M52" s="58">
        <v>117.45</v>
      </c>
      <c r="N52" s="58">
        <v>124.38</v>
      </c>
      <c r="O52" s="58">
        <v>131.22</v>
      </c>
      <c r="P52" s="58">
        <v>137.25</v>
      </c>
      <c r="Q52" s="59">
        <v>143.19</v>
      </c>
      <c r="R52" s="59">
        <v>148.59</v>
      </c>
      <c r="S52" s="59">
        <v>154.97999999999999</v>
      </c>
      <c r="T52" s="59">
        <v>158.85</v>
      </c>
      <c r="U52" s="59">
        <v>162.81</v>
      </c>
      <c r="V52" s="59">
        <v>162.81</v>
      </c>
      <c r="W52" s="59">
        <v>162.81</v>
      </c>
      <c r="X52" s="59">
        <v>161.19</v>
      </c>
      <c r="Y52" s="59">
        <v>159.57</v>
      </c>
      <c r="Z52" s="59">
        <v>159.57</v>
      </c>
      <c r="AA52" s="59">
        <v>164.52</v>
      </c>
      <c r="AB52" s="59">
        <v>169.47</v>
      </c>
      <c r="AC52" s="59">
        <v>174.51</v>
      </c>
      <c r="AD52" s="59">
        <v>179.73</v>
      </c>
      <c r="AE52" s="59">
        <v>184.68</v>
      </c>
      <c r="AF52" s="59">
        <v>184.68</v>
      </c>
      <c r="AG52" s="59">
        <v>189.63</v>
      </c>
      <c r="AH52" s="58">
        <v>194.31</v>
      </c>
      <c r="AI52" s="58"/>
    </row>
    <row r="53" spans="1:35" x14ac:dyDescent="0.25">
      <c r="A53" s="64" t="s">
        <v>1260</v>
      </c>
      <c r="B53" s="64" t="s">
        <v>749</v>
      </c>
      <c r="C53" s="64" t="s">
        <v>750</v>
      </c>
      <c r="D53" s="64" t="str">
        <f>INDEX(Lookup!$F$2:$F$375, MATCH(B53, Lookup!$A$2:$A$375,0))</f>
        <v>:</v>
      </c>
      <c r="E53" s="64" t="s">
        <v>1169</v>
      </c>
      <c r="F53" s="64" t="s">
        <v>1170</v>
      </c>
      <c r="G53" s="58">
        <v>45.38</v>
      </c>
      <c r="H53" s="58">
        <v>46.74</v>
      </c>
      <c r="I53" s="58">
        <v>46.74</v>
      </c>
      <c r="J53" s="58">
        <v>48.14</v>
      </c>
      <c r="K53" s="58">
        <v>49.63</v>
      </c>
      <c r="L53" s="58">
        <v>48.63</v>
      </c>
      <c r="M53" s="58">
        <v>50.6</v>
      </c>
      <c r="N53" s="58">
        <v>52.72</v>
      </c>
      <c r="O53" s="58">
        <v>58.13</v>
      </c>
      <c r="P53" s="58">
        <v>58.82</v>
      </c>
      <c r="Q53" s="59">
        <v>60.4</v>
      </c>
      <c r="R53" s="59">
        <v>62.47</v>
      </c>
      <c r="S53" s="59">
        <v>64.87</v>
      </c>
      <c r="T53" s="59">
        <v>67.569999999999993</v>
      </c>
      <c r="U53" s="59">
        <v>67.930000000000007</v>
      </c>
      <c r="V53" s="59">
        <v>65.5</v>
      </c>
      <c r="W53" s="59">
        <v>65.48</v>
      </c>
      <c r="X53" s="59">
        <v>70.459999999999994</v>
      </c>
      <c r="Y53" s="59">
        <v>70.459999999999994</v>
      </c>
      <c r="Z53" s="59">
        <v>70.459999999999994</v>
      </c>
      <c r="AA53" s="59">
        <v>75.459999999999994</v>
      </c>
      <c r="AB53" s="59">
        <v>80.459999999999994</v>
      </c>
      <c r="AC53" s="59">
        <v>85.46</v>
      </c>
      <c r="AD53" s="59">
        <v>90.46</v>
      </c>
      <c r="AE53" s="59">
        <v>95.46</v>
      </c>
      <c r="AF53" s="59">
        <v>100.46</v>
      </c>
      <c r="AG53" s="59">
        <v>105.46</v>
      </c>
      <c r="AH53" s="58">
        <v>110.46</v>
      </c>
      <c r="AI53" s="58"/>
    </row>
    <row r="54" spans="1:35" x14ac:dyDescent="0.25">
      <c r="A54" s="64" t="s">
        <v>1261</v>
      </c>
      <c r="B54" s="64" t="s">
        <v>815</v>
      </c>
      <c r="C54" s="64" t="s">
        <v>816</v>
      </c>
      <c r="D54" s="64" t="str">
        <f>INDEX(Lookup!$F$2:$F$375, MATCH(B54, Lookup!$A$2:$A$375,0))</f>
        <v>Greater London Authority</v>
      </c>
      <c r="E54" s="64" t="s">
        <v>1169</v>
      </c>
      <c r="F54" s="64" t="s">
        <v>1195</v>
      </c>
      <c r="G54" s="58">
        <v>385.15</v>
      </c>
      <c r="H54" s="58">
        <v>471.94</v>
      </c>
      <c r="I54" s="58">
        <v>492.61</v>
      </c>
      <c r="J54" s="58">
        <v>573.45000000000005</v>
      </c>
      <c r="K54" s="58">
        <v>616.83000000000004</v>
      </c>
      <c r="L54" s="58">
        <v>648.61</v>
      </c>
      <c r="M54" s="58">
        <v>703.96</v>
      </c>
      <c r="N54" s="58">
        <v>850.65</v>
      </c>
      <c r="O54" s="58">
        <v>899.83</v>
      </c>
      <c r="P54" s="58">
        <v>929.52</v>
      </c>
      <c r="Q54" s="59">
        <v>950.13</v>
      </c>
      <c r="R54" s="59">
        <v>995.58</v>
      </c>
      <c r="S54" s="59">
        <v>1033.1099999999999</v>
      </c>
      <c r="T54" s="59">
        <v>1058.94</v>
      </c>
      <c r="U54" s="59">
        <v>1058.94</v>
      </c>
      <c r="V54" s="59">
        <v>1058.94</v>
      </c>
      <c r="W54" s="59">
        <v>1058.94</v>
      </c>
      <c r="X54" s="59">
        <v>1058.94</v>
      </c>
      <c r="Y54" s="59">
        <v>1058.94</v>
      </c>
      <c r="Z54" s="59">
        <v>1058.94</v>
      </c>
      <c r="AA54" s="59">
        <v>1101.24</v>
      </c>
      <c r="AB54" s="59">
        <v>1145.1600000000001</v>
      </c>
      <c r="AC54" s="59">
        <v>1202.31</v>
      </c>
      <c r="AD54" s="59">
        <v>1262.3399999999999</v>
      </c>
      <c r="AE54" s="59">
        <v>1312.74</v>
      </c>
      <c r="AF54" s="59">
        <v>1378.26</v>
      </c>
      <c r="AG54" s="59">
        <v>1419.48</v>
      </c>
      <c r="AH54" s="58">
        <v>1490.31</v>
      </c>
      <c r="AI54" s="58"/>
    </row>
    <row r="55" spans="1:35" x14ac:dyDescent="0.25">
      <c r="A55" s="64" t="s">
        <v>1262</v>
      </c>
      <c r="B55" s="64" t="s">
        <v>705</v>
      </c>
      <c r="C55" s="64" t="s">
        <v>706</v>
      </c>
      <c r="D55" s="64" t="str">
        <f>INDEX(Lookup!$F$2:$F$375, MATCH(B55, Lookup!$A$2:$A$375,0))</f>
        <v>:</v>
      </c>
      <c r="E55" s="64" t="s">
        <v>1169</v>
      </c>
      <c r="F55" s="64" t="s">
        <v>1170</v>
      </c>
      <c r="G55" s="58">
        <v>75.42</v>
      </c>
      <c r="H55" s="58">
        <v>89.91</v>
      </c>
      <c r="I55" s="58">
        <v>94.05</v>
      </c>
      <c r="J55" s="58">
        <v>97.2</v>
      </c>
      <c r="K55" s="58">
        <v>102.33</v>
      </c>
      <c r="L55" s="58">
        <v>115.56</v>
      </c>
      <c r="M55" s="58">
        <v>126.81</v>
      </c>
      <c r="N55" s="58">
        <v>143.1</v>
      </c>
      <c r="O55" s="58">
        <v>148.05000000000001</v>
      </c>
      <c r="P55" s="58">
        <v>148.04</v>
      </c>
      <c r="Q55" s="59">
        <v>153.81</v>
      </c>
      <c r="R55" s="59">
        <v>159.93</v>
      </c>
      <c r="S55" s="59">
        <v>166.32</v>
      </c>
      <c r="T55" s="59">
        <v>169.47</v>
      </c>
      <c r="U55" s="59">
        <v>174.37</v>
      </c>
      <c r="V55" s="59">
        <v>174.37</v>
      </c>
      <c r="W55" s="59">
        <v>170.7</v>
      </c>
      <c r="X55" s="59">
        <v>170.7</v>
      </c>
      <c r="Y55" s="59">
        <v>168.14</v>
      </c>
      <c r="Z55" s="59">
        <v>168.14</v>
      </c>
      <c r="AA55" s="59">
        <v>173.14</v>
      </c>
      <c r="AB55" s="59">
        <v>178.14</v>
      </c>
      <c r="AC55" s="59">
        <v>183.14</v>
      </c>
      <c r="AD55" s="59">
        <v>188.63</v>
      </c>
      <c r="AE55" s="59">
        <v>193.63</v>
      </c>
      <c r="AF55" s="59">
        <v>193.63</v>
      </c>
      <c r="AG55" s="59">
        <v>198.63</v>
      </c>
      <c r="AH55" s="58">
        <v>204.58</v>
      </c>
      <c r="AI55" s="58"/>
    </row>
    <row r="56" spans="1:35" x14ac:dyDescent="0.25">
      <c r="A56" s="64" t="s">
        <v>1263</v>
      </c>
      <c r="B56" s="64" t="s">
        <v>1264</v>
      </c>
      <c r="C56" s="64" t="s">
        <v>1265</v>
      </c>
      <c r="D56" s="64" t="e">
        <f>INDEX(Lookup!$F$2:$F$375, MATCH(B56, Lookup!$A$2:$A$375,0))</f>
        <v>#N/A</v>
      </c>
      <c r="E56" s="64" t="s">
        <v>1172</v>
      </c>
      <c r="F56" s="64" t="s">
        <v>1170</v>
      </c>
      <c r="G56" s="58">
        <v>55.43</v>
      </c>
      <c r="H56" s="58">
        <v>58.23</v>
      </c>
      <c r="I56" s="58">
        <v>62.37</v>
      </c>
      <c r="J56" s="58">
        <v>64.260000000000005</v>
      </c>
      <c r="K56" s="58">
        <v>66.06</v>
      </c>
      <c r="L56" s="58">
        <v>67.94</v>
      </c>
      <c r="M56" s="58">
        <v>77.040000000000006</v>
      </c>
      <c r="N56" s="58">
        <v>86.22</v>
      </c>
      <c r="O56" s="58">
        <v>90.36</v>
      </c>
      <c r="P56" s="58">
        <v>94.85</v>
      </c>
      <c r="Q56" s="59">
        <v>99.54</v>
      </c>
      <c r="R56" s="59">
        <v>103.68</v>
      </c>
      <c r="S56" s="59">
        <v>106.74</v>
      </c>
      <c r="T56" s="59" t="s">
        <v>1173</v>
      </c>
      <c r="U56" s="59" t="s">
        <v>1173</v>
      </c>
      <c r="V56" s="59" t="s">
        <v>1173</v>
      </c>
      <c r="W56" s="59" t="s">
        <v>1173</v>
      </c>
      <c r="X56" s="59" t="s">
        <v>1173</v>
      </c>
      <c r="Y56" s="59" t="s">
        <v>1173</v>
      </c>
      <c r="Z56" s="59" t="s">
        <v>1173</v>
      </c>
      <c r="AA56" s="59" t="s">
        <v>1173</v>
      </c>
      <c r="AB56" s="59" t="s">
        <v>1173</v>
      </c>
      <c r="AC56" s="59" t="s">
        <v>1173</v>
      </c>
      <c r="AD56" s="59" t="s">
        <v>1173</v>
      </c>
      <c r="AE56" s="59" t="s">
        <v>1173</v>
      </c>
      <c r="AF56" s="59" t="s">
        <v>1173</v>
      </c>
      <c r="AG56" s="59" t="s">
        <v>1173</v>
      </c>
      <c r="AH56" s="58" t="s">
        <v>1173</v>
      </c>
      <c r="AI56" s="58"/>
    </row>
    <row r="57" spans="1:35" x14ac:dyDescent="0.25">
      <c r="A57" s="64" t="s">
        <v>1266</v>
      </c>
      <c r="B57" s="64" t="s">
        <v>1173</v>
      </c>
      <c r="C57" s="64" t="s">
        <v>1267</v>
      </c>
      <c r="D57" s="64" t="e">
        <f>INDEX(Lookup!$F$2:$F$375, MATCH(B57, Lookup!$A$2:$A$375,0))</f>
        <v>#N/A</v>
      </c>
      <c r="E57" s="64" t="s">
        <v>1172</v>
      </c>
      <c r="F57" s="64" t="s">
        <v>1170</v>
      </c>
      <c r="G57" s="58" t="s">
        <v>1173</v>
      </c>
      <c r="H57" s="58" t="s">
        <v>1173</v>
      </c>
      <c r="I57" s="58" t="s">
        <v>1173</v>
      </c>
      <c r="J57" s="58" t="s">
        <v>1173</v>
      </c>
      <c r="K57" s="58" t="s">
        <v>1173</v>
      </c>
      <c r="L57" s="58" t="s">
        <v>1173</v>
      </c>
      <c r="M57" s="58" t="s">
        <v>1173</v>
      </c>
      <c r="N57" s="58" t="s">
        <v>1173</v>
      </c>
      <c r="O57" s="58" t="s">
        <v>1173</v>
      </c>
      <c r="P57" s="58" t="s">
        <v>1173</v>
      </c>
      <c r="Q57" s="59" t="s">
        <v>1173</v>
      </c>
      <c r="R57" s="59" t="s">
        <v>1173</v>
      </c>
      <c r="S57" s="59" t="s">
        <v>1173</v>
      </c>
      <c r="T57" s="59" t="s">
        <v>1173</v>
      </c>
      <c r="U57" s="59" t="s">
        <v>1173</v>
      </c>
      <c r="V57" s="59" t="s">
        <v>1173</v>
      </c>
      <c r="W57" s="59" t="s">
        <v>1173</v>
      </c>
      <c r="X57" s="59" t="s">
        <v>1173</v>
      </c>
      <c r="Y57" s="59" t="s">
        <v>1173</v>
      </c>
      <c r="Z57" s="59" t="s">
        <v>1173</v>
      </c>
      <c r="AA57" s="59" t="s">
        <v>1173</v>
      </c>
      <c r="AB57" s="59" t="s">
        <v>1173</v>
      </c>
      <c r="AC57" s="59" t="s">
        <v>1173</v>
      </c>
      <c r="AD57" s="59" t="s">
        <v>1173</v>
      </c>
      <c r="AE57" s="59" t="s">
        <v>1173</v>
      </c>
      <c r="AF57" s="59" t="s">
        <v>1173</v>
      </c>
      <c r="AG57" s="59" t="s">
        <v>1173</v>
      </c>
      <c r="AH57" s="58" t="s">
        <v>1173</v>
      </c>
      <c r="AI57" s="58"/>
    </row>
    <row r="58" spans="1:35" x14ac:dyDescent="0.25">
      <c r="A58" s="64" t="s">
        <v>1268</v>
      </c>
      <c r="B58" s="64" t="s">
        <v>851</v>
      </c>
      <c r="C58" s="64" t="s">
        <v>1269</v>
      </c>
      <c r="D58" s="64" t="str">
        <f>INDEX(Lookup!$F$2:$F$375, MATCH(B58, Lookup!$A$2:$A$375,0))</f>
        <v>:</v>
      </c>
      <c r="E58" s="64" t="s">
        <v>1169</v>
      </c>
      <c r="F58" s="64" t="s">
        <v>1208</v>
      </c>
      <c r="G58" s="58" t="s">
        <v>1173</v>
      </c>
      <c r="H58" s="58">
        <v>547.41999999999996</v>
      </c>
      <c r="I58" s="58">
        <v>601.24</v>
      </c>
      <c r="J58" s="58">
        <v>644.64</v>
      </c>
      <c r="K58" s="58">
        <v>725.24</v>
      </c>
      <c r="L58" s="58">
        <v>768.78</v>
      </c>
      <c r="M58" s="58">
        <v>852.58</v>
      </c>
      <c r="N58" s="58">
        <v>976.19</v>
      </c>
      <c r="O58" s="58">
        <v>993.14</v>
      </c>
      <c r="P58" s="58">
        <v>1041.1199999999999</v>
      </c>
      <c r="Q58" s="59">
        <v>1092.1400000000001</v>
      </c>
      <c r="R58" s="59">
        <v>1144.97</v>
      </c>
      <c r="S58" s="59">
        <v>1190.07</v>
      </c>
      <c r="T58" s="59">
        <v>1231.72</v>
      </c>
      <c r="U58" s="59">
        <v>1262.49</v>
      </c>
      <c r="V58" s="59">
        <v>1262.49</v>
      </c>
      <c r="W58" s="59">
        <v>1262.49</v>
      </c>
      <c r="X58" s="59">
        <v>1287.28</v>
      </c>
      <c r="Y58" s="59">
        <v>1312.89</v>
      </c>
      <c r="Z58" s="59">
        <v>1339.02</v>
      </c>
      <c r="AA58" s="59">
        <v>1392.34</v>
      </c>
      <c r="AB58" s="59">
        <v>1461.81</v>
      </c>
      <c r="AC58" s="59">
        <v>1549.37</v>
      </c>
      <c r="AD58" s="59">
        <v>1595.75</v>
      </c>
      <c r="AE58" s="59">
        <v>1659.42</v>
      </c>
      <c r="AF58" s="59">
        <v>1742.19</v>
      </c>
      <c r="AG58" s="59">
        <v>1794.35</v>
      </c>
      <c r="AH58" s="58">
        <v>1883.95</v>
      </c>
      <c r="AI58" s="58"/>
    </row>
    <row r="59" spans="1:35" x14ac:dyDescent="0.25">
      <c r="A59" s="72" t="s">
        <v>1270</v>
      </c>
      <c r="B59" s="64" t="s">
        <v>1173</v>
      </c>
      <c r="C59" s="72" t="s">
        <v>1271</v>
      </c>
      <c r="D59" s="72" t="e">
        <f>INDEX(Lookup!$F$2:$F$375, MATCH(B59, Lookup!$A$2:$A$375,0))</f>
        <v>#N/A</v>
      </c>
      <c r="E59" s="64" t="s">
        <v>1172</v>
      </c>
      <c r="F59" s="64" t="s">
        <v>1170</v>
      </c>
      <c r="G59" s="58" t="s">
        <v>1173</v>
      </c>
      <c r="H59" s="58" t="s">
        <v>1173</v>
      </c>
      <c r="I59" s="58" t="s">
        <v>1173</v>
      </c>
      <c r="J59" s="58" t="s">
        <v>1173</v>
      </c>
      <c r="K59" s="58" t="s">
        <v>1173</v>
      </c>
      <c r="L59" s="58" t="s">
        <v>1173</v>
      </c>
      <c r="M59" s="58" t="s">
        <v>1173</v>
      </c>
      <c r="N59" s="58" t="s">
        <v>1173</v>
      </c>
      <c r="O59" s="58" t="s">
        <v>1173</v>
      </c>
      <c r="P59" s="58" t="s">
        <v>1173</v>
      </c>
      <c r="Q59" s="58" t="s">
        <v>1173</v>
      </c>
      <c r="R59" s="58" t="s">
        <v>1173</v>
      </c>
      <c r="S59" s="58" t="s">
        <v>1173</v>
      </c>
      <c r="T59" s="58" t="s">
        <v>1173</v>
      </c>
      <c r="U59" s="58" t="s">
        <v>1173</v>
      </c>
      <c r="V59" s="58" t="s">
        <v>1173</v>
      </c>
      <c r="W59" s="59" t="s">
        <v>1173</v>
      </c>
      <c r="X59" s="59" t="s">
        <v>1173</v>
      </c>
      <c r="Y59" s="59" t="s">
        <v>1173</v>
      </c>
      <c r="Z59" s="59" t="s">
        <v>1173</v>
      </c>
      <c r="AA59" s="59" t="s">
        <v>1173</v>
      </c>
      <c r="AB59" s="59" t="s">
        <v>1173</v>
      </c>
      <c r="AC59" s="59" t="s">
        <v>1173</v>
      </c>
      <c r="AD59" s="59" t="s">
        <v>1173</v>
      </c>
      <c r="AE59" s="59" t="s">
        <v>1173</v>
      </c>
      <c r="AF59" s="59" t="s">
        <v>1173</v>
      </c>
      <c r="AG59" s="59" t="s">
        <v>1173</v>
      </c>
      <c r="AH59" s="58" t="s">
        <v>1173</v>
      </c>
      <c r="AI59" s="71"/>
    </row>
    <row r="60" spans="1:35" x14ac:dyDescent="0.25">
      <c r="A60" s="64" t="s">
        <v>1272</v>
      </c>
      <c r="B60" s="64" t="s">
        <v>1009</v>
      </c>
      <c r="C60" s="64" t="s">
        <v>1273</v>
      </c>
      <c r="D60" s="64" t="str">
        <f>INDEX(Lookup!$F$2:$F$375, MATCH(B60, Lookup!$A$2:$A$375,0))</f>
        <v>West of England Combined Authority</v>
      </c>
      <c r="E60" s="64" t="s">
        <v>1169</v>
      </c>
      <c r="F60" s="64" t="s">
        <v>1208</v>
      </c>
      <c r="G60" s="58">
        <v>825.73</v>
      </c>
      <c r="H60" s="58">
        <v>862.87</v>
      </c>
      <c r="I60" s="58">
        <v>931.53</v>
      </c>
      <c r="J60" s="58">
        <v>931.53</v>
      </c>
      <c r="K60" s="58">
        <v>931.53</v>
      </c>
      <c r="L60" s="58">
        <v>931.53</v>
      </c>
      <c r="M60" s="58">
        <v>987.42</v>
      </c>
      <c r="N60" s="58">
        <v>1058.96</v>
      </c>
      <c r="O60" s="58">
        <v>1063.73</v>
      </c>
      <c r="P60" s="58">
        <v>1116.2</v>
      </c>
      <c r="Q60" s="59">
        <v>1171</v>
      </c>
      <c r="R60" s="59">
        <v>1223</v>
      </c>
      <c r="S60" s="59">
        <v>1272</v>
      </c>
      <c r="T60" s="59">
        <v>1312.7</v>
      </c>
      <c r="U60" s="59">
        <v>1338.95</v>
      </c>
      <c r="V60" s="59">
        <v>1338.95</v>
      </c>
      <c r="W60" s="59">
        <v>1338.95</v>
      </c>
      <c r="X60" s="59">
        <v>1365.25</v>
      </c>
      <c r="Y60" s="59">
        <v>1391.87</v>
      </c>
      <c r="Z60" s="59">
        <v>1419.01</v>
      </c>
      <c r="AA60" s="59">
        <v>1475.06</v>
      </c>
      <c r="AB60" s="59">
        <v>1548.66</v>
      </c>
      <c r="AC60" s="59">
        <v>1625.94</v>
      </c>
      <c r="AD60" s="59">
        <v>1690.82</v>
      </c>
      <c r="AE60" s="59">
        <v>1758.28</v>
      </c>
      <c r="AF60" s="59">
        <v>1846.02</v>
      </c>
      <c r="AG60" s="59">
        <v>1901.22</v>
      </c>
      <c r="AH60" s="58">
        <v>1996.09</v>
      </c>
      <c r="AI60" s="58"/>
    </row>
    <row r="61" spans="1:35" x14ac:dyDescent="0.25">
      <c r="A61" s="64" t="s">
        <v>1274</v>
      </c>
      <c r="B61" s="64" t="s">
        <v>751</v>
      </c>
      <c r="C61" s="64" t="s">
        <v>752</v>
      </c>
      <c r="D61" s="64" t="str">
        <f>INDEX(Lookup!$F$2:$F$375, MATCH(B61, Lookup!$A$2:$A$375,0))</f>
        <v>:</v>
      </c>
      <c r="E61" s="64" t="s">
        <v>1169</v>
      </c>
      <c r="F61" s="64" t="s">
        <v>1170</v>
      </c>
      <c r="G61" s="58">
        <v>37.43</v>
      </c>
      <c r="H61" s="58">
        <v>40.92</v>
      </c>
      <c r="I61" s="58">
        <v>58.91</v>
      </c>
      <c r="J61" s="58">
        <v>64.17</v>
      </c>
      <c r="K61" s="58">
        <v>68.64</v>
      </c>
      <c r="L61" s="58">
        <v>74.510000000000005</v>
      </c>
      <c r="M61" s="58">
        <v>83.07</v>
      </c>
      <c r="N61" s="58">
        <v>90.27</v>
      </c>
      <c r="O61" s="58">
        <v>96.52</v>
      </c>
      <c r="P61" s="58">
        <v>99.98</v>
      </c>
      <c r="Q61" s="59">
        <v>102.68</v>
      </c>
      <c r="R61" s="59">
        <v>105.65</v>
      </c>
      <c r="S61" s="59">
        <v>108.75</v>
      </c>
      <c r="T61" s="59">
        <v>111.27</v>
      </c>
      <c r="U61" s="59">
        <v>113.79</v>
      </c>
      <c r="V61" s="59">
        <v>113.68</v>
      </c>
      <c r="W61" s="59">
        <v>113.55</v>
      </c>
      <c r="X61" s="59">
        <v>113.5</v>
      </c>
      <c r="Y61" s="59">
        <v>113.48</v>
      </c>
      <c r="Z61" s="59">
        <v>113.03</v>
      </c>
      <c r="AA61" s="59">
        <v>113</v>
      </c>
      <c r="AB61" s="59">
        <v>117.98</v>
      </c>
      <c r="AC61" s="59">
        <v>122.96</v>
      </c>
      <c r="AD61" s="59">
        <v>123.55</v>
      </c>
      <c r="AE61" s="59">
        <v>128.55000000000001</v>
      </c>
      <c r="AF61" s="59">
        <v>133.55000000000001</v>
      </c>
      <c r="AG61" s="59">
        <v>132.44</v>
      </c>
      <c r="AH61" s="58">
        <v>132.44</v>
      </c>
      <c r="AI61" s="58"/>
    </row>
    <row r="62" spans="1:35" x14ac:dyDescent="0.25">
      <c r="A62" s="64" t="s">
        <v>1275</v>
      </c>
      <c r="B62" s="64" t="s">
        <v>817</v>
      </c>
      <c r="C62" s="64" t="s">
        <v>818</v>
      </c>
      <c r="D62" s="64" t="str">
        <f>INDEX(Lookup!$F$2:$F$375, MATCH(B62, Lookup!$A$2:$A$375,0))</f>
        <v>Greater London Authority</v>
      </c>
      <c r="E62" s="64" t="s">
        <v>1169</v>
      </c>
      <c r="F62" s="64" t="s">
        <v>1195</v>
      </c>
      <c r="G62" s="58">
        <v>469.65</v>
      </c>
      <c r="H62" s="58">
        <v>498.74</v>
      </c>
      <c r="I62" s="58">
        <v>513.25</v>
      </c>
      <c r="J62" s="58">
        <v>564.95000000000005</v>
      </c>
      <c r="K62" s="58">
        <v>612.67999999999995</v>
      </c>
      <c r="L62" s="58">
        <v>675.5</v>
      </c>
      <c r="M62" s="58">
        <v>706.23</v>
      </c>
      <c r="N62" s="58">
        <v>748.59</v>
      </c>
      <c r="O62" s="58">
        <v>799.16</v>
      </c>
      <c r="P62" s="58">
        <v>838.34</v>
      </c>
      <c r="Q62" s="59">
        <v>871.67</v>
      </c>
      <c r="R62" s="59">
        <v>913.73</v>
      </c>
      <c r="S62" s="59">
        <v>953.33</v>
      </c>
      <c r="T62" s="59">
        <v>979.16</v>
      </c>
      <c r="U62" s="59">
        <v>991.31</v>
      </c>
      <c r="V62" s="59">
        <v>991.31</v>
      </c>
      <c r="W62" s="59">
        <v>991.31</v>
      </c>
      <c r="X62" s="59">
        <v>1010.07</v>
      </c>
      <c r="Y62" s="59">
        <v>1010.07</v>
      </c>
      <c r="Z62" s="59">
        <v>1030.1400000000001</v>
      </c>
      <c r="AA62" s="59">
        <v>1071.27</v>
      </c>
      <c r="AB62" s="59">
        <v>1114.02</v>
      </c>
      <c r="AC62" s="59">
        <v>1158.48</v>
      </c>
      <c r="AD62" s="59">
        <v>1216.26</v>
      </c>
      <c r="AE62" s="59">
        <v>1264.77</v>
      </c>
      <c r="AF62" s="59">
        <v>1327.86</v>
      </c>
      <c r="AG62" s="59">
        <v>1341.13</v>
      </c>
      <c r="AH62" s="58">
        <v>1408.05</v>
      </c>
      <c r="AI62" s="58"/>
    </row>
    <row r="63" spans="1:35" x14ac:dyDescent="0.25">
      <c r="A63" s="64" t="s">
        <v>1276</v>
      </c>
      <c r="B63" s="64" t="s">
        <v>661</v>
      </c>
      <c r="C63" s="64" t="s">
        <v>662</v>
      </c>
      <c r="D63" s="64" t="str">
        <f>INDEX(Lookup!$F$2:$F$375, MATCH(B63, Lookup!$A$2:$A$375,0))</f>
        <v>:</v>
      </c>
      <c r="E63" s="64" t="s">
        <v>1169</v>
      </c>
      <c r="F63" s="64" t="s">
        <v>1170</v>
      </c>
      <c r="G63" s="58">
        <v>74</v>
      </c>
      <c r="H63" s="58">
        <v>80</v>
      </c>
      <c r="I63" s="58">
        <v>88</v>
      </c>
      <c r="J63" s="58">
        <v>91.96</v>
      </c>
      <c r="K63" s="58">
        <v>95.64</v>
      </c>
      <c r="L63" s="58">
        <v>106.16</v>
      </c>
      <c r="M63" s="58">
        <v>134.5</v>
      </c>
      <c r="N63" s="58">
        <v>141.91</v>
      </c>
      <c r="O63" s="58">
        <v>150.69999999999999</v>
      </c>
      <c r="P63" s="58">
        <v>156.41999999999999</v>
      </c>
      <c r="Q63" s="59">
        <v>164.26</v>
      </c>
      <c r="R63" s="59">
        <v>172.46</v>
      </c>
      <c r="S63" s="59">
        <v>180.13</v>
      </c>
      <c r="T63" s="59">
        <v>188.15</v>
      </c>
      <c r="U63" s="59">
        <v>192.85</v>
      </c>
      <c r="V63" s="59">
        <v>192.85</v>
      </c>
      <c r="W63" s="59">
        <v>192.85</v>
      </c>
      <c r="X63" s="59">
        <v>196.51</v>
      </c>
      <c r="Y63" s="59">
        <v>200.24</v>
      </c>
      <c r="Z63" s="59">
        <v>200.24</v>
      </c>
      <c r="AA63" s="59">
        <v>205.24</v>
      </c>
      <c r="AB63" s="59">
        <v>210.24</v>
      </c>
      <c r="AC63" s="59">
        <v>216.53</v>
      </c>
      <c r="AD63" s="59">
        <v>223</v>
      </c>
      <c r="AE63" s="59">
        <v>228</v>
      </c>
      <c r="AF63" s="59">
        <v>233</v>
      </c>
      <c r="AG63" s="59">
        <v>238</v>
      </c>
      <c r="AH63" s="58">
        <v>242.74</v>
      </c>
      <c r="AI63" s="58"/>
    </row>
    <row r="64" spans="1:35" x14ac:dyDescent="0.25">
      <c r="A64" s="64" t="s">
        <v>1277</v>
      </c>
      <c r="B64" s="64" t="s">
        <v>727</v>
      </c>
      <c r="C64" s="64" t="s">
        <v>728</v>
      </c>
      <c r="D64" s="64" t="str">
        <f>INDEX(Lookup!$F$2:$F$375, MATCH(B64, Lookup!$A$2:$A$375,0))</f>
        <v>:</v>
      </c>
      <c r="E64" s="64" t="s">
        <v>1169</v>
      </c>
      <c r="F64" s="64" t="s">
        <v>1170</v>
      </c>
      <c r="G64" s="58">
        <v>59.51</v>
      </c>
      <c r="H64" s="58">
        <v>64.510000000000005</v>
      </c>
      <c r="I64" s="58">
        <v>67.77</v>
      </c>
      <c r="J64" s="58">
        <v>69.13</v>
      </c>
      <c r="K64" s="58">
        <v>72.239999999999995</v>
      </c>
      <c r="L64" s="58">
        <v>75.489999999999995</v>
      </c>
      <c r="M64" s="58">
        <v>79.260000000000005</v>
      </c>
      <c r="N64" s="58">
        <v>86.39</v>
      </c>
      <c r="O64" s="58">
        <v>90.71</v>
      </c>
      <c r="P64" s="58">
        <v>95.14</v>
      </c>
      <c r="Q64" s="59">
        <v>99.81</v>
      </c>
      <c r="R64" s="59">
        <v>104.7</v>
      </c>
      <c r="S64" s="59">
        <v>109.41</v>
      </c>
      <c r="T64" s="59">
        <v>113.24</v>
      </c>
      <c r="U64" s="59">
        <v>113.24</v>
      </c>
      <c r="V64" s="59">
        <v>113.24</v>
      </c>
      <c r="W64" s="59">
        <v>113.24</v>
      </c>
      <c r="X64" s="59">
        <v>113.24</v>
      </c>
      <c r="Y64" s="59">
        <v>113.24</v>
      </c>
      <c r="Z64" s="59">
        <v>113.24</v>
      </c>
      <c r="AA64" s="59">
        <v>118.24</v>
      </c>
      <c r="AB64" s="59">
        <v>123.24</v>
      </c>
      <c r="AC64" s="59">
        <v>128.24</v>
      </c>
      <c r="AD64" s="59">
        <v>133.24</v>
      </c>
      <c r="AE64" s="59">
        <v>138.24</v>
      </c>
      <c r="AF64" s="59">
        <v>143.24</v>
      </c>
      <c r="AG64" s="59">
        <v>148.24</v>
      </c>
      <c r="AH64" s="58">
        <v>153.24</v>
      </c>
      <c r="AI64" s="58"/>
    </row>
    <row r="65" spans="1:35" x14ac:dyDescent="0.25">
      <c r="A65" s="64" t="s">
        <v>1278</v>
      </c>
      <c r="B65" s="64" t="s">
        <v>593</v>
      </c>
      <c r="C65" s="64" t="s">
        <v>594</v>
      </c>
      <c r="D65" s="64" t="str">
        <f>INDEX(Lookup!$F$2:$F$375, MATCH(B65, Lookup!$A$2:$A$375,0))</f>
        <v>:</v>
      </c>
      <c r="E65" s="64" t="s">
        <v>1169</v>
      </c>
      <c r="F65" s="64" t="s">
        <v>1170</v>
      </c>
      <c r="G65" s="58">
        <v>79.989999999999995</v>
      </c>
      <c r="H65" s="58">
        <v>82.96</v>
      </c>
      <c r="I65" s="58">
        <v>88.26</v>
      </c>
      <c r="J65" s="58">
        <v>94.06</v>
      </c>
      <c r="K65" s="58">
        <v>104.19</v>
      </c>
      <c r="L65" s="58">
        <v>110.28</v>
      </c>
      <c r="M65" s="58">
        <v>125.31</v>
      </c>
      <c r="N65" s="58">
        <v>128.06</v>
      </c>
      <c r="O65" s="58">
        <v>132.65</v>
      </c>
      <c r="P65" s="58">
        <v>136.05000000000001</v>
      </c>
      <c r="Q65" s="59">
        <v>140.52000000000001</v>
      </c>
      <c r="R65" s="59">
        <v>146.32</v>
      </c>
      <c r="S65" s="59">
        <v>151.78</v>
      </c>
      <c r="T65" s="59">
        <v>158.37</v>
      </c>
      <c r="U65" s="59">
        <v>162.80000000000001</v>
      </c>
      <c r="V65" s="59">
        <v>162.80000000000001</v>
      </c>
      <c r="W65" s="59">
        <v>162.79</v>
      </c>
      <c r="X65" s="59">
        <v>162.79</v>
      </c>
      <c r="Y65" s="59">
        <v>162.63</v>
      </c>
      <c r="Z65" s="59">
        <v>162.62</v>
      </c>
      <c r="AA65" s="59">
        <v>162.61000000000001</v>
      </c>
      <c r="AB65" s="59">
        <v>162.6</v>
      </c>
      <c r="AC65" s="59">
        <v>162.6</v>
      </c>
      <c r="AD65" s="59">
        <v>162.59</v>
      </c>
      <c r="AE65" s="59">
        <v>167.58</v>
      </c>
      <c r="AF65" s="59">
        <v>172.58</v>
      </c>
      <c r="AG65" s="59">
        <v>177.57</v>
      </c>
      <c r="AH65" s="58">
        <v>182.79</v>
      </c>
      <c r="AI65" s="58"/>
    </row>
    <row r="66" spans="1:35" x14ac:dyDescent="0.25">
      <c r="A66" s="64" t="s">
        <v>1279</v>
      </c>
      <c r="B66" s="64" t="s">
        <v>1280</v>
      </c>
      <c r="C66" s="64" t="s">
        <v>1281</v>
      </c>
      <c r="D66" s="64" t="e">
        <f>INDEX(Lookup!$F$2:$F$375, MATCH(B66, Lookup!$A$2:$A$375,0))</f>
        <v>#N/A</v>
      </c>
      <c r="E66" s="64" t="s">
        <v>1172</v>
      </c>
      <c r="F66" s="64" t="s">
        <v>1216</v>
      </c>
      <c r="G66" s="58">
        <v>464</v>
      </c>
      <c r="H66" s="58">
        <v>494.41</v>
      </c>
      <c r="I66" s="58">
        <v>547.15</v>
      </c>
      <c r="J66" s="58">
        <v>600.77</v>
      </c>
      <c r="K66" s="58">
        <v>645.70000000000005</v>
      </c>
      <c r="L66" s="58">
        <v>680.51</v>
      </c>
      <c r="M66" s="58">
        <v>741.42</v>
      </c>
      <c r="N66" s="58">
        <v>851.15</v>
      </c>
      <c r="O66" s="58">
        <v>857.62</v>
      </c>
      <c r="P66" s="58">
        <v>889.46</v>
      </c>
      <c r="Q66" s="59">
        <v>933.04</v>
      </c>
      <c r="R66" s="59">
        <v>975.03</v>
      </c>
      <c r="S66" s="59">
        <v>1018.91</v>
      </c>
      <c r="T66" s="59">
        <v>1056.6099999999999</v>
      </c>
      <c r="U66" s="59">
        <v>1077.74</v>
      </c>
      <c r="V66" s="59">
        <v>1077.74</v>
      </c>
      <c r="W66" s="59">
        <v>1077.74</v>
      </c>
      <c r="X66" s="59">
        <v>1077.74</v>
      </c>
      <c r="Y66" s="59">
        <v>1093.9000000000001</v>
      </c>
      <c r="Z66" s="59">
        <v>1115.67</v>
      </c>
      <c r="AA66" s="59">
        <v>1160.19</v>
      </c>
      <c r="AB66" s="59">
        <v>1218.08</v>
      </c>
      <c r="AC66" s="59">
        <v>1291.04</v>
      </c>
      <c r="AD66" s="59">
        <v>1329.64</v>
      </c>
      <c r="AE66" s="59" t="s">
        <v>1173</v>
      </c>
      <c r="AF66" s="59" t="s">
        <v>1173</v>
      </c>
      <c r="AG66" s="59" t="s">
        <v>1173</v>
      </c>
      <c r="AH66" s="58" t="s">
        <v>1173</v>
      </c>
      <c r="AI66" s="58"/>
    </row>
    <row r="67" spans="1:35" x14ac:dyDescent="0.25">
      <c r="A67" s="64" t="s">
        <v>1282</v>
      </c>
      <c r="B67" s="64" t="s">
        <v>853</v>
      </c>
      <c r="C67" s="64" t="s">
        <v>1283</v>
      </c>
      <c r="D67" s="64" t="str">
        <f>INDEX(Lookup!$F$2:$F$375, MATCH(B67, Lookup!$A$2:$A$375,0))</f>
        <v>:</v>
      </c>
      <c r="E67" s="64" t="s">
        <v>1169</v>
      </c>
      <c r="F67" s="64" t="s">
        <v>1208</v>
      </c>
      <c r="G67" s="58" t="s">
        <v>1173</v>
      </c>
      <c r="H67" s="58" t="s">
        <v>1173</v>
      </c>
      <c r="I67" s="58" t="s">
        <v>1173</v>
      </c>
      <c r="J67" s="58" t="s">
        <v>1173</v>
      </c>
      <c r="K67" s="58" t="s">
        <v>1173</v>
      </c>
      <c r="L67" s="58" t="s">
        <v>1173</v>
      </c>
      <c r="M67" s="58" t="s">
        <v>1173</v>
      </c>
      <c r="N67" s="58" t="s">
        <v>1173</v>
      </c>
      <c r="O67" s="58" t="s">
        <v>1173</v>
      </c>
      <c r="P67" s="58" t="s">
        <v>1173</v>
      </c>
      <c r="Q67" s="58" t="s">
        <v>1173</v>
      </c>
      <c r="R67" s="58" t="s">
        <v>1173</v>
      </c>
      <c r="S67" s="58" t="s">
        <v>1173</v>
      </c>
      <c r="T67" s="58" t="s">
        <v>1173</v>
      </c>
      <c r="U67" s="58" t="s">
        <v>1173</v>
      </c>
      <c r="V67" s="58" t="s">
        <v>1173</v>
      </c>
      <c r="W67" s="58" t="s">
        <v>1173</v>
      </c>
      <c r="X67" s="58" t="s">
        <v>1173</v>
      </c>
      <c r="Y67" s="58" t="s">
        <v>1173</v>
      </c>
      <c r="Z67" s="58" t="s">
        <v>1173</v>
      </c>
      <c r="AA67" s="58" t="s">
        <v>1173</v>
      </c>
      <c r="AB67" s="58" t="s">
        <v>1173</v>
      </c>
      <c r="AC67" s="58" t="s">
        <v>1173</v>
      </c>
      <c r="AD67" s="58" t="s">
        <v>1173</v>
      </c>
      <c r="AE67" s="59">
        <v>1550.87</v>
      </c>
      <c r="AF67" s="59">
        <v>1612.52</v>
      </c>
      <c r="AG67" s="59">
        <v>1676.9</v>
      </c>
      <c r="AH67" s="58">
        <v>1760.74</v>
      </c>
      <c r="AI67" s="58"/>
    </row>
    <row r="68" spans="1:35" x14ac:dyDescent="0.25">
      <c r="A68" s="70" t="s">
        <v>1284</v>
      </c>
      <c r="B68" s="64" t="s">
        <v>1285</v>
      </c>
      <c r="C68" s="70" t="s">
        <v>1286</v>
      </c>
      <c r="D68" s="64" t="e">
        <f>INDEX(Lookup!$F$2:$F$375, MATCH(B68, Lookup!$A$2:$A$375,0))</f>
        <v>#N/A</v>
      </c>
      <c r="E68" s="64" t="s">
        <v>1169</v>
      </c>
      <c r="F68" s="64" t="s">
        <v>1190</v>
      </c>
      <c r="G68" s="58" t="s">
        <v>1173</v>
      </c>
      <c r="H68" s="58" t="s">
        <v>1173</v>
      </c>
      <c r="I68" s="58" t="s">
        <v>1173</v>
      </c>
      <c r="J68" s="58" t="s">
        <v>1173</v>
      </c>
      <c r="K68" s="58" t="s">
        <v>1173</v>
      </c>
      <c r="L68" s="58" t="s">
        <v>1173</v>
      </c>
      <c r="M68" s="58" t="s">
        <v>1173</v>
      </c>
      <c r="N68" s="58" t="s">
        <v>1173</v>
      </c>
      <c r="O68" s="71">
        <v>44.65</v>
      </c>
      <c r="P68" s="58">
        <v>46.87</v>
      </c>
      <c r="Q68" s="59">
        <v>49.86</v>
      </c>
      <c r="R68" s="59">
        <v>52.33</v>
      </c>
      <c r="S68" s="59">
        <v>54.95</v>
      </c>
      <c r="T68" s="59">
        <v>57.69</v>
      </c>
      <c r="U68" s="59">
        <v>59.13</v>
      </c>
      <c r="V68" s="59">
        <v>59.13</v>
      </c>
      <c r="W68" s="59">
        <v>59.13</v>
      </c>
      <c r="X68" s="59">
        <v>59.13</v>
      </c>
      <c r="Y68" s="59">
        <v>59.13</v>
      </c>
      <c r="Z68" s="59">
        <v>58.54</v>
      </c>
      <c r="AA68" s="59">
        <v>59.7</v>
      </c>
      <c r="AB68" s="59">
        <v>60.88</v>
      </c>
      <c r="AC68" s="59">
        <v>62.7</v>
      </c>
      <c r="AD68" s="59">
        <v>64.569999999999993</v>
      </c>
      <c r="AE68" s="59">
        <v>65.849999999999994</v>
      </c>
      <c r="AF68" s="59">
        <v>67.16</v>
      </c>
      <c r="AG68" s="59">
        <v>72.16</v>
      </c>
      <c r="AH68" s="58">
        <v>77.16</v>
      </c>
      <c r="AI68" s="61"/>
    </row>
    <row r="69" spans="1:35" x14ac:dyDescent="0.25">
      <c r="A69" s="64" t="s">
        <v>1287</v>
      </c>
      <c r="B69" s="64" t="s">
        <v>423</v>
      </c>
      <c r="C69" s="64" t="s">
        <v>424</v>
      </c>
      <c r="D69" s="64" t="str">
        <f>INDEX(Lookup!$F$2:$F$375, MATCH(B69, Lookup!$A$2:$A$375,0))</f>
        <v>:</v>
      </c>
      <c r="E69" s="64" t="s">
        <v>1169</v>
      </c>
      <c r="F69" s="64" t="s">
        <v>1170</v>
      </c>
      <c r="G69" s="58">
        <v>143.99</v>
      </c>
      <c r="H69" s="58">
        <v>150.08000000000001</v>
      </c>
      <c r="I69" s="58">
        <v>153.02000000000001</v>
      </c>
      <c r="J69" s="58">
        <v>159.9</v>
      </c>
      <c r="K69" s="58">
        <v>167.1</v>
      </c>
      <c r="L69" s="58">
        <v>180.35</v>
      </c>
      <c r="M69" s="58">
        <v>192.08</v>
      </c>
      <c r="N69" s="58">
        <v>201.68</v>
      </c>
      <c r="O69" s="58">
        <v>211.76</v>
      </c>
      <c r="P69" s="58">
        <v>218.33</v>
      </c>
      <c r="Q69" s="59">
        <v>223.78</v>
      </c>
      <c r="R69" s="59">
        <v>231.66</v>
      </c>
      <c r="S69" s="59">
        <v>240.47</v>
      </c>
      <c r="T69" s="59">
        <v>252.25</v>
      </c>
      <c r="U69" s="59">
        <v>257.13</v>
      </c>
      <c r="V69" s="59">
        <v>257.13</v>
      </c>
      <c r="W69" s="59">
        <v>257.13</v>
      </c>
      <c r="X69" s="59">
        <v>262.26</v>
      </c>
      <c r="Y69" s="59">
        <v>267.5</v>
      </c>
      <c r="Z69" s="59">
        <v>272.58</v>
      </c>
      <c r="AA69" s="59">
        <v>277.76</v>
      </c>
      <c r="AB69" s="59">
        <v>283.04000000000002</v>
      </c>
      <c r="AC69" s="59">
        <v>291.5</v>
      </c>
      <c r="AD69" s="59">
        <v>300.22000000000003</v>
      </c>
      <c r="AE69" s="59">
        <v>306.19</v>
      </c>
      <c r="AF69" s="59">
        <v>312.27999999999997</v>
      </c>
      <c r="AG69" s="59">
        <v>318.49</v>
      </c>
      <c r="AH69" s="58">
        <v>328.01</v>
      </c>
      <c r="AI69" s="58"/>
    </row>
    <row r="70" spans="1:35" x14ac:dyDescent="0.25">
      <c r="A70" s="64" t="s">
        <v>1288</v>
      </c>
      <c r="B70" s="64" t="s">
        <v>403</v>
      </c>
      <c r="C70" s="64" t="s">
        <v>404</v>
      </c>
      <c r="D70" s="64" t="str">
        <f>INDEX(Lookup!$F$2:$F$375, MATCH(B70, Lookup!$A$2:$A$375,0))</f>
        <v>Greater Manchester Combined Authority</v>
      </c>
      <c r="E70" s="64" t="s">
        <v>1169</v>
      </c>
      <c r="F70" s="64" t="s">
        <v>1198</v>
      </c>
      <c r="G70" s="58">
        <v>580.76</v>
      </c>
      <c r="H70" s="58">
        <v>630.1</v>
      </c>
      <c r="I70" s="58">
        <v>669.14</v>
      </c>
      <c r="J70" s="58">
        <v>722.06</v>
      </c>
      <c r="K70" s="58">
        <v>758.79</v>
      </c>
      <c r="L70" s="58">
        <v>815.27</v>
      </c>
      <c r="M70" s="58">
        <v>868.74</v>
      </c>
      <c r="N70" s="58">
        <v>951.98</v>
      </c>
      <c r="O70" s="58">
        <v>975.78</v>
      </c>
      <c r="P70" s="58">
        <v>1022.13</v>
      </c>
      <c r="Q70" s="59">
        <v>1071.49</v>
      </c>
      <c r="R70" s="59">
        <v>1124.52</v>
      </c>
      <c r="S70" s="59">
        <v>1162.75</v>
      </c>
      <c r="T70" s="59">
        <v>1218.45</v>
      </c>
      <c r="U70" s="59">
        <v>1259.75</v>
      </c>
      <c r="V70" s="59">
        <v>1259.75</v>
      </c>
      <c r="W70" s="59">
        <v>1259.75</v>
      </c>
      <c r="X70" s="59">
        <v>1303.8399999999999</v>
      </c>
      <c r="Y70" s="59">
        <v>1303.8399999999999</v>
      </c>
      <c r="Z70" s="59">
        <v>1303.8399999999999</v>
      </c>
      <c r="AA70" s="59">
        <v>1355.21</v>
      </c>
      <c r="AB70" s="59">
        <v>1422.16</v>
      </c>
      <c r="AC70" s="59">
        <v>1506.64</v>
      </c>
      <c r="AD70" s="59">
        <v>1550.94</v>
      </c>
      <c r="AE70" s="59">
        <v>1612.05</v>
      </c>
      <c r="AF70" s="59">
        <v>1691.67</v>
      </c>
      <c r="AG70" s="59">
        <v>1741.41</v>
      </c>
      <c r="AH70" s="58">
        <v>1828.31</v>
      </c>
      <c r="AI70" s="58"/>
    </row>
    <row r="71" spans="1:35" x14ac:dyDescent="0.25">
      <c r="A71" s="64" t="s">
        <v>1289</v>
      </c>
      <c r="B71" s="64" t="s">
        <v>501</v>
      </c>
      <c r="C71" s="64" t="s">
        <v>502</v>
      </c>
      <c r="D71" s="64" t="str">
        <f>INDEX(Lookup!$F$2:$F$375, MATCH(B71, Lookup!$A$2:$A$375,0))</f>
        <v>West Yorkshire Combined Authority</v>
      </c>
      <c r="E71" s="64" t="s">
        <v>1169</v>
      </c>
      <c r="F71" s="64" t="s">
        <v>1198</v>
      </c>
      <c r="G71" s="58">
        <v>666.01</v>
      </c>
      <c r="H71" s="58">
        <v>701.78</v>
      </c>
      <c r="I71" s="58">
        <v>760.96</v>
      </c>
      <c r="J71" s="58">
        <v>795.2</v>
      </c>
      <c r="K71" s="58">
        <v>824.24</v>
      </c>
      <c r="L71" s="58">
        <v>867.51</v>
      </c>
      <c r="M71" s="58">
        <v>909.51</v>
      </c>
      <c r="N71" s="58">
        <v>999.94</v>
      </c>
      <c r="O71" s="58">
        <v>1031.05</v>
      </c>
      <c r="P71" s="58">
        <v>1080.55</v>
      </c>
      <c r="Q71" s="59">
        <v>1133.54</v>
      </c>
      <c r="R71" s="59">
        <v>1187.95</v>
      </c>
      <c r="S71" s="59">
        <v>1217.6300000000001</v>
      </c>
      <c r="T71" s="59">
        <v>1239.29</v>
      </c>
      <c r="U71" s="59">
        <v>1226.9000000000001</v>
      </c>
      <c r="V71" s="59">
        <v>1226.9000000000001</v>
      </c>
      <c r="W71" s="59">
        <v>1226.9000000000001</v>
      </c>
      <c r="X71" s="59">
        <v>1251.43</v>
      </c>
      <c r="Y71" s="59">
        <v>1251.43</v>
      </c>
      <c r="Z71" s="59">
        <v>1251.43</v>
      </c>
      <c r="AA71" s="59">
        <v>1300.8499999999999</v>
      </c>
      <c r="AB71" s="59">
        <v>1364.04</v>
      </c>
      <c r="AC71" s="59">
        <v>1445.74</v>
      </c>
      <c r="AD71" s="59">
        <v>1488.96</v>
      </c>
      <c r="AE71" s="59">
        <v>1548.36</v>
      </c>
      <c r="AF71" s="59">
        <v>1625.62</v>
      </c>
      <c r="AG71" s="59">
        <v>1674.21</v>
      </c>
      <c r="AH71" s="58">
        <v>1757.74</v>
      </c>
      <c r="AI71" s="58"/>
    </row>
    <row r="72" spans="1:35" x14ac:dyDescent="0.25">
      <c r="A72" s="64" t="s">
        <v>1290</v>
      </c>
      <c r="B72" s="64" t="s">
        <v>689</v>
      </c>
      <c r="C72" s="64" t="s">
        <v>690</v>
      </c>
      <c r="D72" s="64" t="str">
        <f>INDEX(Lookup!$F$2:$F$375, MATCH(B72, Lookup!$A$2:$A$375,0))</f>
        <v>Cambridgeshire and Peterborough Combined Authority</v>
      </c>
      <c r="E72" s="64" t="s">
        <v>1169</v>
      </c>
      <c r="F72" s="64" t="s">
        <v>1170</v>
      </c>
      <c r="G72" s="58">
        <v>112.33</v>
      </c>
      <c r="H72" s="58">
        <v>112.33</v>
      </c>
      <c r="I72" s="58">
        <v>115.14</v>
      </c>
      <c r="J72" s="58">
        <v>115.14</v>
      </c>
      <c r="K72" s="58">
        <v>115.14</v>
      </c>
      <c r="L72" s="58">
        <v>114</v>
      </c>
      <c r="M72" s="58">
        <v>116.62</v>
      </c>
      <c r="N72" s="58">
        <v>126.59</v>
      </c>
      <c r="O72" s="58">
        <v>131.65</v>
      </c>
      <c r="P72" s="58">
        <v>136.9</v>
      </c>
      <c r="Q72" s="59">
        <v>142.4</v>
      </c>
      <c r="R72" s="59">
        <v>148.81</v>
      </c>
      <c r="S72" s="59">
        <v>155.51</v>
      </c>
      <c r="T72" s="59">
        <v>162.51</v>
      </c>
      <c r="U72" s="59">
        <v>166.57</v>
      </c>
      <c r="V72" s="59">
        <v>166.57</v>
      </c>
      <c r="W72" s="59">
        <v>166.57</v>
      </c>
      <c r="X72" s="59">
        <v>169.9</v>
      </c>
      <c r="Y72" s="59">
        <v>173.29</v>
      </c>
      <c r="Z72" s="59">
        <v>176.75</v>
      </c>
      <c r="AA72" s="59">
        <v>181.75</v>
      </c>
      <c r="AB72" s="59">
        <v>186.75</v>
      </c>
      <c r="AC72" s="59">
        <v>191.75</v>
      </c>
      <c r="AD72" s="59">
        <v>197.5</v>
      </c>
      <c r="AE72" s="59">
        <v>202.5</v>
      </c>
      <c r="AF72" s="59">
        <v>207.5</v>
      </c>
      <c r="AG72" s="59">
        <v>212.5</v>
      </c>
      <c r="AH72" s="58">
        <v>218.85</v>
      </c>
      <c r="AI72" s="58"/>
    </row>
    <row r="73" spans="1:35" x14ac:dyDescent="0.25">
      <c r="A73" s="64" t="s">
        <v>1291</v>
      </c>
      <c r="B73" s="64" t="s">
        <v>687</v>
      </c>
      <c r="C73" s="64" t="s">
        <v>688</v>
      </c>
      <c r="D73" s="64" t="e">
        <f>INDEX(Lookup!$F$2:$F$375, MATCH(B73, Lookup!$A$2:$A$375,0))</f>
        <v>#N/A</v>
      </c>
      <c r="E73" s="64" t="s">
        <v>1169</v>
      </c>
      <c r="F73" s="64" t="s">
        <v>1216</v>
      </c>
      <c r="G73" s="58">
        <v>472</v>
      </c>
      <c r="H73" s="58">
        <v>471</v>
      </c>
      <c r="I73" s="58">
        <v>518.94000000000005</v>
      </c>
      <c r="J73" s="58">
        <v>570.24</v>
      </c>
      <c r="K73" s="58">
        <v>618.66</v>
      </c>
      <c r="L73" s="58">
        <v>668.07</v>
      </c>
      <c r="M73" s="58">
        <v>730.53</v>
      </c>
      <c r="N73" s="58">
        <v>797.4</v>
      </c>
      <c r="O73" s="58">
        <v>813.24</v>
      </c>
      <c r="P73" s="58">
        <v>845.82</v>
      </c>
      <c r="Q73" s="59">
        <v>888.12</v>
      </c>
      <c r="R73" s="59">
        <v>932.49</v>
      </c>
      <c r="S73" s="59">
        <v>979.11</v>
      </c>
      <c r="T73" s="59">
        <v>1017.27</v>
      </c>
      <c r="U73" s="59">
        <v>1047.78</v>
      </c>
      <c r="V73" s="59">
        <v>1047.78</v>
      </c>
      <c r="W73" s="59">
        <v>1078.6500000000001</v>
      </c>
      <c r="X73" s="59">
        <v>1100.07</v>
      </c>
      <c r="Y73" s="59">
        <v>1121.94</v>
      </c>
      <c r="Z73" s="59">
        <v>1144.26</v>
      </c>
      <c r="AA73" s="59">
        <v>1167.1199999999999</v>
      </c>
      <c r="AB73" s="59">
        <v>1190.43</v>
      </c>
      <c r="AC73" s="59">
        <v>1249.83</v>
      </c>
      <c r="AD73" s="59">
        <v>1312.11</v>
      </c>
      <c r="AE73" s="59">
        <v>1359.18</v>
      </c>
      <c r="AF73" s="59">
        <v>1399.77</v>
      </c>
      <c r="AG73" s="59">
        <v>1469.61</v>
      </c>
      <c r="AH73" s="58">
        <v>1542.87</v>
      </c>
      <c r="AI73" s="58"/>
    </row>
    <row r="74" spans="1:35" x14ac:dyDescent="0.25">
      <c r="A74" s="70" t="s">
        <v>1292</v>
      </c>
      <c r="B74" s="64" t="s">
        <v>1293</v>
      </c>
      <c r="C74" s="70" t="s">
        <v>1294</v>
      </c>
      <c r="D74" s="64" t="e">
        <f>INDEX(Lookup!$F$2:$F$375, MATCH(B74, Lookup!$A$2:$A$375,0))</f>
        <v>#N/A</v>
      </c>
      <c r="E74" s="64" t="s">
        <v>1169</v>
      </c>
      <c r="F74" s="64" t="s">
        <v>1190</v>
      </c>
      <c r="G74" s="58" t="s">
        <v>1173</v>
      </c>
      <c r="H74" s="58" t="s">
        <v>1173</v>
      </c>
      <c r="I74" s="58" t="s">
        <v>1173</v>
      </c>
      <c r="J74" s="58" t="s">
        <v>1173</v>
      </c>
      <c r="K74" s="58" t="s">
        <v>1173</v>
      </c>
      <c r="L74" s="58" t="s">
        <v>1173</v>
      </c>
      <c r="M74" s="58" t="s">
        <v>1173</v>
      </c>
      <c r="N74" s="58" t="s">
        <v>1173</v>
      </c>
      <c r="O74" s="71">
        <v>45.99</v>
      </c>
      <c r="P74" s="58">
        <v>48.24</v>
      </c>
      <c r="Q74" s="59">
        <v>50.4</v>
      </c>
      <c r="R74" s="59">
        <v>52.38</v>
      </c>
      <c r="S74" s="59">
        <v>54.45</v>
      </c>
      <c r="T74" s="59">
        <v>56.34</v>
      </c>
      <c r="U74" s="59">
        <v>57.87</v>
      </c>
      <c r="V74" s="59">
        <v>57.87</v>
      </c>
      <c r="W74" s="59">
        <v>59.31</v>
      </c>
      <c r="X74" s="59">
        <v>64.260000000000005</v>
      </c>
      <c r="Y74" s="59">
        <v>64.260000000000005</v>
      </c>
      <c r="Z74" s="59">
        <v>64.260000000000005</v>
      </c>
      <c r="AA74" s="59">
        <v>65.52</v>
      </c>
      <c r="AB74" s="59">
        <v>66.78</v>
      </c>
      <c r="AC74" s="59">
        <v>68.760000000000005</v>
      </c>
      <c r="AD74" s="59">
        <v>70.739999999999995</v>
      </c>
      <c r="AE74" s="59">
        <v>72.09</v>
      </c>
      <c r="AF74" s="59">
        <v>73.53</v>
      </c>
      <c r="AG74" s="59">
        <v>74.97</v>
      </c>
      <c r="AH74" s="58">
        <v>79.92</v>
      </c>
      <c r="AI74" s="61"/>
    </row>
    <row r="75" spans="1:35" x14ac:dyDescent="0.25">
      <c r="A75" s="64" t="s">
        <v>1295</v>
      </c>
      <c r="B75" s="64" t="s">
        <v>1296</v>
      </c>
      <c r="C75" s="64" t="s">
        <v>1297</v>
      </c>
      <c r="D75" s="64" t="e">
        <f>INDEX(Lookup!$F$2:$F$375, MATCH(B75, Lookup!$A$2:$A$375,0))</f>
        <v>#N/A</v>
      </c>
      <c r="E75" s="64" t="s">
        <v>1169</v>
      </c>
      <c r="F75" s="64" t="s">
        <v>1186</v>
      </c>
      <c r="G75" s="58">
        <v>45</v>
      </c>
      <c r="H75" s="58">
        <v>51.03</v>
      </c>
      <c r="I75" s="58">
        <v>48.24</v>
      </c>
      <c r="J75" s="58">
        <v>52.11</v>
      </c>
      <c r="K75" s="58">
        <v>62.46</v>
      </c>
      <c r="L75" s="69">
        <v>68.040000000000006</v>
      </c>
      <c r="M75" s="58">
        <v>94.59</v>
      </c>
      <c r="N75" s="58">
        <v>113.31</v>
      </c>
      <c r="O75" s="58">
        <v>129.33000000000001</v>
      </c>
      <c r="P75" s="58">
        <v>135.54</v>
      </c>
      <c r="Q75" s="59">
        <v>142.29</v>
      </c>
      <c r="R75" s="59">
        <v>149.4</v>
      </c>
      <c r="S75" s="59">
        <v>156.87</v>
      </c>
      <c r="T75" s="59">
        <v>164.7</v>
      </c>
      <c r="U75" s="59">
        <v>169.56</v>
      </c>
      <c r="V75" s="59">
        <v>169.56</v>
      </c>
      <c r="W75" s="59">
        <v>174.51</v>
      </c>
      <c r="X75" s="59">
        <v>177.93</v>
      </c>
      <c r="Y75" s="59">
        <v>181.35</v>
      </c>
      <c r="Z75" s="59">
        <v>181.35</v>
      </c>
      <c r="AA75" s="59">
        <v>183.15</v>
      </c>
      <c r="AB75" s="59">
        <v>186.75</v>
      </c>
      <c r="AC75" s="59">
        <v>198.72</v>
      </c>
      <c r="AD75" s="59">
        <v>222.66</v>
      </c>
      <c r="AE75" s="59">
        <v>232.65</v>
      </c>
      <c r="AF75" s="59">
        <v>247.59</v>
      </c>
      <c r="AG75" s="59">
        <v>257.58</v>
      </c>
      <c r="AH75" s="58">
        <v>272.52</v>
      </c>
      <c r="AI75" s="58"/>
    </row>
    <row r="76" spans="1:35" x14ac:dyDescent="0.25">
      <c r="A76" s="64" t="s">
        <v>1298</v>
      </c>
      <c r="B76" s="64" t="s">
        <v>1299</v>
      </c>
      <c r="C76" s="64" t="s">
        <v>1300</v>
      </c>
      <c r="D76" s="64" t="e">
        <f>INDEX(Lookup!$F$2:$F$375, MATCH(B76, Lookup!$A$2:$A$375,0))</f>
        <v>#N/A</v>
      </c>
      <c r="E76" s="64" t="s">
        <v>1169</v>
      </c>
      <c r="F76" s="64" t="s">
        <v>1301</v>
      </c>
      <c r="G76" s="59" t="s">
        <v>1173</v>
      </c>
      <c r="H76" s="59" t="s">
        <v>1173</v>
      </c>
      <c r="I76" s="59" t="s">
        <v>1173</v>
      </c>
      <c r="J76" s="59" t="s">
        <v>1173</v>
      </c>
      <c r="K76" s="59" t="s">
        <v>1173</v>
      </c>
      <c r="L76" s="59" t="s">
        <v>1173</v>
      </c>
      <c r="M76" s="59" t="s">
        <v>1173</v>
      </c>
      <c r="N76" s="59" t="s">
        <v>1173</v>
      </c>
      <c r="O76" s="59" t="s">
        <v>1173</v>
      </c>
      <c r="P76" s="59" t="s">
        <v>1173</v>
      </c>
      <c r="Q76" s="59" t="s">
        <v>1173</v>
      </c>
      <c r="R76" s="59" t="s">
        <v>1173</v>
      </c>
      <c r="S76" s="59" t="s">
        <v>1173</v>
      </c>
      <c r="T76" s="59" t="s">
        <v>1173</v>
      </c>
      <c r="U76" s="59" t="s">
        <v>1173</v>
      </c>
      <c r="V76" s="59" t="s">
        <v>1173</v>
      </c>
      <c r="W76" s="59" t="s">
        <v>1173</v>
      </c>
      <c r="X76" s="59" t="s">
        <v>1173</v>
      </c>
      <c r="Y76" s="59" t="s">
        <v>1173</v>
      </c>
      <c r="Z76" s="59" t="s">
        <v>1173</v>
      </c>
      <c r="AA76" s="59" t="s">
        <v>1173</v>
      </c>
      <c r="AB76" s="59" t="s">
        <v>1173</v>
      </c>
      <c r="AC76" s="59" t="s">
        <v>1173</v>
      </c>
      <c r="AD76" s="59" t="s">
        <v>1173</v>
      </c>
      <c r="AE76" s="59" t="s">
        <v>1173</v>
      </c>
      <c r="AF76" s="59" t="s">
        <v>1173</v>
      </c>
      <c r="AG76" s="59" t="s">
        <v>1173</v>
      </c>
      <c r="AH76" s="58">
        <v>12</v>
      </c>
      <c r="AI76" s="58"/>
    </row>
    <row r="77" spans="1:35" x14ac:dyDescent="0.25">
      <c r="A77" s="64" t="s">
        <v>1302</v>
      </c>
      <c r="B77" s="64" t="s">
        <v>779</v>
      </c>
      <c r="C77" s="64" t="s">
        <v>780</v>
      </c>
      <c r="D77" s="64" t="str">
        <f>INDEX(Lookup!$F$2:$F$375, MATCH(B77, Lookup!$A$2:$A$375,0))</f>
        <v>Greater London Authority</v>
      </c>
      <c r="E77" s="64" t="s">
        <v>1169</v>
      </c>
      <c r="F77" s="64" t="s">
        <v>1303</v>
      </c>
      <c r="G77" s="58">
        <v>689.67</v>
      </c>
      <c r="H77" s="58">
        <v>699.33</v>
      </c>
      <c r="I77" s="58">
        <v>765.5</v>
      </c>
      <c r="J77" s="58">
        <v>776.52</v>
      </c>
      <c r="K77" s="58">
        <v>766.53</v>
      </c>
      <c r="L77" s="58">
        <v>799.16</v>
      </c>
      <c r="M77" s="58">
        <v>832.29</v>
      </c>
      <c r="N77" s="58">
        <v>933.14</v>
      </c>
      <c r="O77" s="58">
        <v>959.13</v>
      </c>
      <c r="P77" s="58">
        <v>978.06</v>
      </c>
      <c r="Q77" s="59">
        <v>996.85</v>
      </c>
      <c r="R77" s="59">
        <v>996.86</v>
      </c>
      <c r="S77" s="59">
        <v>1021.76</v>
      </c>
      <c r="T77" s="59">
        <v>1021.76</v>
      </c>
      <c r="U77" s="59">
        <v>1021.77</v>
      </c>
      <c r="V77" s="59">
        <v>1021.77</v>
      </c>
      <c r="W77" s="59">
        <v>1021.77</v>
      </c>
      <c r="X77" s="59">
        <v>1021.77</v>
      </c>
      <c r="Y77" s="59">
        <v>1021.77</v>
      </c>
      <c r="Z77" s="59">
        <v>1042.0999999999999</v>
      </c>
      <c r="AA77" s="59">
        <v>1083.6600000000001</v>
      </c>
      <c r="AB77" s="59">
        <v>1137.73</v>
      </c>
      <c r="AC77" s="59">
        <v>1194.49</v>
      </c>
      <c r="AD77" s="59">
        <v>1242.1199999999999</v>
      </c>
      <c r="AE77" s="59">
        <v>1291.6600000000001</v>
      </c>
      <c r="AF77" s="59">
        <v>1356.11</v>
      </c>
      <c r="AG77" s="59">
        <v>1396.63</v>
      </c>
      <c r="AH77" s="58">
        <v>1466.32</v>
      </c>
      <c r="AI77" s="58"/>
    </row>
    <row r="78" spans="1:35" x14ac:dyDescent="0.25">
      <c r="A78" s="64" t="s">
        <v>1304</v>
      </c>
      <c r="B78" s="64" t="s">
        <v>615</v>
      </c>
      <c r="C78" s="64" t="s">
        <v>616</v>
      </c>
      <c r="D78" s="64" t="str">
        <f>INDEX(Lookup!$F$2:$F$375, MATCH(B78, Lookup!$A$2:$A$375,0))</f>
        <v>:</v>
      </c>
      <c r="E78" s="64" t="s">
        <v>1169</v>
      </c>
      <c r="F78" s="64" t="s">
        <v>1170</v>
      </c>
      <c r="G78" s="58">
        <v>127.57</v>
      </c>
      <c r="H78" s="58">
        <v>130.56</v>
      </c>
      <c r="I78" s="58">
        <v>114.93</v>
      </c>
      <c r="J78" s="58">
        <v>121.77</v>
      </c>
      <c r="K78" s="58">
        <v>124.8</v>
      </c>
      <c r="L78" s="58">
        <v>135.79</v>
      </c>
      <c r="M78" s="58">
        <v>137.93</v>
      </c>
      <c r="N78" s="58">
        <v>151.57</v>
      </c>
      <c r="O78" s="58">
        <v>159.15</v>
      </c>
      <c r="P78" s="58">
        <v>167.08</v>
      </c>
      <c r="Q78" s="59">
        <v>171.71</v>
      </c>
      <c r="R78" s="59">
        <v>180.12</v>
      </c>
      <c r="S78" s="59">
        <v>184.44</v>
      </c>
      <c r="T78" s="59">
        <v>191.64</v>
      </c>
      <c r="U78" s="59">
        <v>197.01</v>
      </c>
      <c r="V78" s="59">
        <v>197.01</v>
      </c>
      <c r="W78" s="59">
        <v>197.01</v>
      </c>
      <c r="X78" s="59">
        <v>200.95</v>
      </c>
      <c r="Y78" s="59">
        <v>200.95</v>
      </c>
      <c r="Z78" s="59">
        <v>200.95</v>
      </c>
      <c r="AA78" s="59">
        <v>204.87</v>
      </c>
      <c r="AB78" s="59">
        <v>208.87</v>
      </c>
      <c r="AC78" s="59">
        <v>212.94</v>
      </c>
      <c r="AD78" s="59">
        <v>217.09</v>
      </c>
      <c r="AE78" s="59">
        <v>221.32</v>
      </c>
      <c r="AF78" s="59">
        <v>225.64</v>
      </c>
      <c r="AG78" s="59">
        <v>230.04</v>
      </c>
      <c r="AH78" s="58">
        <v>236.92</v>
      </c>
      <c r="AI78" s="58"/>
    </row>
    <row r="79" spans="1:35" x14ac:dyDescent="0.25">
      <c r="A79" s="64" t="s">
        <v>1305</v>
      </c>
      <c r="B79" s="64" t="s">
        <v>923</v>
      </c>
      <c r="C79" s="64" t="s">
        <v>924</v>
      </c>
      <c r="D79" s="64" t="str">
        <f>INDEX(Lookup!$F$2:$F$375, MATCH(B79, Lookup!$A$2:$A$375,0))</f>
        <v>:</v>
      </c>
      <c r="E79" s="64" t="s">
        <v>1169</v>
      </c>
      <c r="F79" s="64" t="s">
        <v>1170</v>
      </c>
      <c r="G79" s="58">
        <v>95.15</v>
      </c>
      <c r="H79" s="58">
        <v>93.37</v>
      </c>
      <c r="I79" s="58">
        <v>95.16</v>
      </c>
      <c r="J79" s="58">
        <v>97.47</v>
      </c>
      <c r="K79" s="58">
        <v>103.33</v>
      </c>
      <c r="L79" s="58">
        <v>109.26</v>
      </c>
      <c r="M79" s="58">
        <v>118.89</v>
      </c>
      <c r="N79" s="58">
        <v>128.25</v>
      </c>
      <c r="O79" s="58">
        <v>143.63999999999999</v>
      </c>
      <c r="P79" s="58">
        <v>149.21</v>
      </c>
      <c r="Q79" s="59">
        <v>154.71</v>
      </c>
      <c r="R79" s="59">
        <v>159.38999999999999</v>
      </c>
      <c r="S79" s="59">
        <v>166.95</v>
      </c>
      <c r="T79" s="59">
        <v>174.42</v>
      </c>
      <c r="U79" s="59">
        <v>178.65</v>
      </c>
      <c r="V79" s="59">
        <v>178.65</v>
      </c>
      <c r="W79" s="59">
        <v>178.65</v>
      </c>
      <c r="X79" s="59">
        <v>182.08</v>
      </c>
      <c r="Y79" s="59">
        <v>185.67</v>
      </c>
      <c r="Z79" s="59">
        <v>189.36</v>
      </c>
      <c r="AA79" s="59">
        <v>194.31</v>
      </c>
      <c r="AB79" s="59">
        <v>199.26</v>
      </c>
      <c r="AC79" s="59">
        <v>205.2</v>
      </c>
      <c r="AD79" s="59">
        <v>211.32</v>
      </c>
      <c r="AE79" s="59">
        <v>216.27</v>
      </c>
      <c r="AF79" s="59">
        <v>221.22</v>
      </c>
      <c r="AG79" s="59">
        <v>226.17</v>
      </c>
      <c r="AH79" s="58">
        <v>232.92</v>
      </c>
      <c r="AI79" s="58"/>
    </row>
    <row r="80" spans="1:35" x14ac:dyDescent="0.25">
      <c r="A80" s="64" t="s">
        <v>1306</v>
      </c>
      <c r="B80" s="64" t="s">
        <v>1307</v>
      </c>
      <c r="C80" s="64" t="s">
        <v>1308</v>
      </c>
      <c r="D80" s="64" t="e">
        <f>INDEX(Lookup!$F$2:$F$375, MATCH(B80, Lookup!$A$2:$A$375,0))</f>
        <v>#N/A</v>
      </c>
      <c r="E80" s="64" t="s">
        <v>1172</v>
      </c>
      <c r="F80" s="64" t="s">
        <v>1170</v>
      </c>
      <c r="G80" s="58">
        <v>78.099999999999994</v>
      </c>
      <c r="H80" s="58">
        <v>87.1</v>
      </c>
      <c r="I80" s="58">
        <v>94.71</v>
      </c>
      <c r="J80" s="58">
        <v>100.39</v>
      </c>
      <c r="K80" s="58">
        <v>108.42</v>
      </c>
      <c r="L80" s="58">
        <v>114.38</v>
      </c>
      <c r="M80" s="58">
        <v>124.67</v>
      </c>
      <c r="N80" s="58">
        <v>135.88999999999999</v>
      </c>
      <c r="O80" s="58">
        <v>148.12</v>
      </c>
      <c r="P80" s="58">
        <v>155.37</v>
      </c>
      <c r="Q80" s="59">
        <v>163.15</v>
      </c>
      <c r="R80" s="59">
        <v>171.31</v>
      </c>
      <c r="S80" s="59">
        <v>176.02</v>
      </c>
      <c r="T80" s="59" t="s">
        <v>1173</v>
      </c>
      <c r="U80" s="59" t="s">
        <v>1173</v>
      </c>
      <c r="V80" s="59" t="s">
        <v>1173</v>
      </c>
      <c r="W80" s="59" t="s">
        <v>1173</v>
      </c>
      <c r="X80" s="59" t="s">
        <v>1173</v>
      </c>
      <c r="Y80" s="59" t="s">
        <v>1173</v>
      </c>
      <c r="Z80" s="59" t="s">
        <v>1173</v>
      </c>
      <c r="AA80" s="59" t="s">
        <v>1173</v>
      </c>
      <c r="AB80" s="59" t="s">
        <v>1173</v>
      </c>
      <c r="AC80" s="59" t="s">
        <v>1173</v>
      </c>
      <c r="AD80" s="59" t="s">
        <v>1173</v>
      </c>
      <c r="AE80" s="59" t="s">
        <v>1173</v>
      </c>
      <c r="AF80" s="59" t="s">
        <v>1173</v>
      </c>
      <c r="AG80" s="59" t="s">
        <v>1173</v>
      </c>
      <c r="AH80" s="58" t="s">
        <v>1173</v>
      </c>
      <c r="AI80" s="58"/>
    </row>
    <row r="81" spans="1:35" x14ac:dyDescent="0.25">
      <c r="A81" s="64" t="s">
        <v>1309</v>
      </c>
      <c r="B81" s="64" t="s">
        <v>391</v>
      </c>
      <c r="C81" s="64" t="s">
        <v>392</v>
      </c>
      <c r="D81" s="64" t="str">
        <f>INDEX(Lookup!$F$2:$F$375, MATCH(B81, Lookup!$A$2:$A$375,0))</f>
        <v>:</v>
      </c>
      <c r="E81" s="64" t="s">
        <v>1172</v>
      </c>
      <c r="F81" s="64" t="s">
        <v>1170</v>
      </c>
      <c r="G81" s="58">
        <v>125.37</v>
      </c>
      <c r="H81" s="58">
        <v>136.6</v>
      </c>
      <c r="I81" s="58">
        <v>131.21</v>
      </c>
      <c r="J81" s="58">
        <v>136.08000000000001</v>
      </c>
      <c r="K81" s="58">
        <v>131.08000000000001</v>
      </c>
      <c r="L81" s="58">
        <v>139.88999999999999</v>
      </c>
      <c r="M81" s="58">
        <v>150.35</v>
      </c>
      <c r="N81" s="58">
        <v>155.61000000000001</v>
      </c>
      <c r="O81" s="58">
        <v>159.66</v>
      </c>
      <c r="P81" s="58">
        <v>165.26</v>
      </c>
      <c r="Q81" s="59">
        <v>171.03</v>
      </c>
      <c r="R81" s="59">
        <v>177.02</v>
      </c>
      <c r="S81" s="59">
        <v>183.22</v>
      </c>
      <c r="T81" s="59">
        <v>189.63</v>
      </c>
      <c r="U81" s="59">
        <v>193.43</v>
      </c>
      <c r="V81" s="59">
        <v>193.43</v>
      </c>
      <c r="W81" s="59">
        <v>193.43</v>
      </c>
      <c r="X81" s="59">
        <v>193.43</v>
      </c>
      <c r="Y81" s="59">
        <v>193.43</v>
      </c>
      <c r="Z81" s="59">
        <v>193.43</v>
      </c>
      <c r="AA81" s="59">
        <v>197.2</v>
      </c>
      <c r="AB81" s="59">
        <v>202.2</v>
      </c>
      <c r="AC81" s="59">
        <v>207.2</v>
      </c>
      <c r="AD81" s="59">
        <v>212.2</v>
      </c>
      <c r="AE81" s="59">
        <v>217.2</v>
      </c>
      <c r="AF81" s="59">
        <v>222.2</v>
      </c>
      <c r="AG81" s="59">
        <v>222.2</v>
      </c>
      <c r="AH81" s="58" t="s">
        <v>1173</v>
      </c>
      <c r="AI81" s="58"/>
    </row>
    <row r="82" spans="1:35" x14ac:dyDescent="0.25">
      <c r="A82" s="64" t="s">
        <v>1310</v>
      </c>
      <c r="B82" s="64" t="s">
        <v>1311</v>
      </c>
      <c r="C82" s="64" t="s">
        <v>1312</v>
      </c>
      <c r="D82" s="64" t="e">
        <f>INDEX(Lookup!$F$2:$F$375, MATCH(B82, Lookup!$A$2:$A$375,0))</f>
        <v>#N/A</v>
      </c>
      <c r="E82" s="64" t="s">
        <v>1172</v>
      </c>
      <c r="F82" s="64" t="s">
        <v>1170</v>
      </c>
      <c r="G82" s="58">
        <v>85.38</v>
      </c>
      <c r="H82" s="58">
        <v>82.43</v>
      </c>
      <c r="I82" s="58">
        <v>90.11</v>
      </c>
      <c r="J82" s="58">
        <v>95.23</v>
      </c>
      <c r="K82" s="58">
        <v>102.58</v>
      </c>
      <c r="L82" s="58">
        <v>108.05</v>
      </c>
      <c r="M82" s="58">
        <v>116.4</v>
      </c>
      <c r="N82" s="58">
        <v>120.97</v>
      </c>
      <c r="O82" s="58">
        <v>129.79</v>
      </c>
      <c r="P82" s="58">
        <v>135.51</v>
      </c>
      <c r="Q82" s="59">
        <v>140.81</v>
      </c>
      <c r="R82" s="59">
        <v>146.31</v>
      </c>
      <c r="S82" s="59">
        <v>149.91</v>
      </c>
      <c r="T82" s="59" t="s">
        <v>1173</v>
      </c>
      <c r="U82" s="59" t="s">
        <v>1173</v>
      </c>
      <c r="V82" s="59" t="s">
        <v>1173</v>
      </c>
      <c r="W82" s="59" t="s">
        <v>1173</v>
      </c>
      <c r="X82" s="59" t="s">
        <v>1173</v>
      </c>
      <c r="Y82" s="59" t="s">
        <v>1173</v>
      </c>
      <c r="Z82" s="59" t="s">
        <v>1173</v>
      </c>
      <c r="AA82" s="59" t="s">
        <v>1173</v>
      </c>
      <c r="AB82" s="59" t="s">
        <v>1173</v>
      </c>
      <c r="AC82" s="59" t="s">
        <v>1173</v>
      </c>
      <c r="AD82" s="59" t="s">
        <v>1173</v>
      </c>
      <c r="AE82" s="59" t="s">
        <v>1173</v>
      </c>
      <c r="AF82" s="59" t="s">
        <v>1173</v>
      </c>
      <c r="AG82" s="59" t="s">
        <v>1173</v>
      </c>
      <c r="AH82" s="58" t="s">
        <v>1173</v>
      </c>
      <c r="AI82" s="58"/>
    </row>
    <row r="83" spans="1:35" x14ac:dyDescent="0.25">
      <c r="A83" s="64" t="s">
        <v>1313</v>
      </c>
      <c r="B83" s="64" t="s">
        <v>1314</v>
      </c>
      <c r="C83" s="64" t="s">
        <v>1315</v>
      </c>
      <c r="D83" s="64" t="e">
        <f>INDEX(Lookup!$F$2:$F$375, MATCH(B83, Lookup!$A$2:$A$375,0))</f>
        <v>#N/A</v>
      </c>
      <c r="E83" s="64" t="s">
        <v>1172</v>
      </c>
      <c r="F83" s="64" t="s">
        <v>1170</v>
      </c>
      <c r="G83" s="58">
        <v>89.04</v>
      </c>
      <c r="H83" s="58">
        <v>105.85</v>
      </c>
      <c r="I83" s="58">
        <v>107.48</v>
      </c>
      <c r="J83" s="58">
        <v>114.34</v>
      </c>
      <c r="K83" s="58">
        <v>118.31</v>
      </c>
      <c r="L83" s="58">
        <v>126.79</v>
      </c>
      <c r="M83" s="58">
        <v>145.82</v>
      </c>
      <c r="N83" s="58">
        <v>161.69999999999999</v>
      </c>
      <c r="O83" s="58">
        <v>164.77</v>
      </c>
      <c r="P83" s="58">
        <v>169.68</v>
      </c>
      <c r="Q83" s="59">
        <v>173.45</v>
      </c>
      <c r="R83" s="59">
        <v>176.06</v>
      </c>
      <c r="S83" s="59">
        <v>176.06</v>
      </c>
      <c r="T83" s="59" t="s">
        <v>1173</v>
      </c>
      <c r="U83" s="59" t="s">
        <v>1173</v>
      </c>
      <c r="V83" s="59" t="s">
        <v>1173</v>
      </c>
      <c r="W83" s="59" t="s">
        <v>1173</v>
      </c>
      <c r="X83" s="59" t="s">
        <v>1173</v>
      </c>
      <c r="Y83" s="59" t="s">
        <v>1173</v>
      </c>
      <c r="Z83" s="59" t="s">
        <v>1173</v>
      </c>
      <c r="AA83" s="59" t="s">
        <v>1173</v>
      </c>
      <c r="AB83" s="59" t="s">
        <v>1173</v>
      </c>
      <c r="AC83" s="59" t="s">
        <v>1173</v>
      </c>
      <c r="AD83" s="59" t="s">
        <v>1173</v>
      </c>
      <c r="AE83" s="59" t="s">
        <v>1173</v>
      </c>
      <c r="AF83" s="59" t="s">
        <v>1173</v>
      </c>
      <c r="AG83" s="59" t="s">
        <v>1173</v>
      </c>
      <c r="AH83" s="58" t="s">
        <v>1173</v>
      </c>
      <c r="AI83" s="58"/>
    </row>
    <row r="84" spans="1:35" x14ac:dyDescent="0.25">
      <c r="A84" s="64" t="s">
        <v>1316</v>
      </c>
      <c r="B84" s="64" t="s">
        <v>707</v>
      </c>
      <c r="C84" s="64" t="s">
        <v>708</v>
      </c>
      <c r="D84" s="64" t="str">
        <f>INDEX(Lookup!$F$2:$F$375, MATCH(B84, Lookup!$A$2:$A$375,0))</f>
        <v>:</v>
      </c>
      <c r="E84" s="64" t="s">
        <v>1169</v>
      </c>
      <c r="F84" s="64" t="s">
        <v>1170</v>
      </c>
      <c r="G84" s="58">
        <v>128.88</v>
      </c>
      <c r="H84" s="58">
        <v>127.8</v>
      </c>
      <c r="I84" s="58">
        <v>126.72</v>
      </c>
      <c r="J84" s="58">
        <v>133.56</v>
      </c>
      <c r="K84" s="58">
        <v>147.96</v>
      </c>
      <c r="L84" s="58">
        <v>160.56</v>
      </c>
      <c r="M84" s="58">
        <v>174.06</v>
      </c>
      <c r="N84" s="58">
        <v>184.5</v>
      </c>
      <c r="O84" s="58">
        <v>189.99</v>
      </c>
      <c r="P84" s="58">
        <v>199.44</v>
      </c>
      <c r="Q84" s="59">
        <v>199.44</v>
      </c>
      <c r="R84" s="59">
        <v>204.3</v>
      </c>
      <c r="S84" s="59">
        <v>212.4</v>
      </c>
      <c r="T84" s="59">
        <v>222.93</v>
      </c>
      <c r="U84" s="59">
        <v>229.59</v>
      </c>
      <c r="V84" s="59">
        <v>229.59</v>
      </c>
      <c r="W84" s="59">
        <v>229.59</v>
      </c>
      <c r="X84" s="59">
        <v>234.09</v>
      </c>
      <c r="Y84" s="59">
        <v>234.09</v>
      </c>
      <c r="Z84" s="59">
        <v>234.09</v>
      </c>
      <c r="AA84" s="59">
        <v>238.68</v>
      </c>
      <c r="AB84" s="59">
        <v>243.36</v>
      </c>
      <c r="AC84" s="59">
        <v>250.56</v>
      </c>
      <c r="AD84" s="59">
        <v>258.02999999999997</v>
      </c>
      <c r="AE84" s="59">
        <v>263.16000000000003</v>
      </c>
      <c r="AF84" s="59">
        <v>268.38</v>
      </c>
      <c r="AG84" s="59">
        <v>273.69</v>
      </c>
      <c r="AH84" s="58">
        <v>281.79000000000002</v>
      </c>
      <c r="AI84" s="58"/>
    </row>
    <row r="85" spans="1:35" x14ac:dyDescent="0.25">
      <c r="A85" s="64" t="s">
        <v>1317</v>
      </c>
      <c r="B85" s="64" t="s">
        <v>677</v>
      </c>
      <c r="C85" s="64" t="s">
        <v>678</v>
      </c>
      <c r="D85" s="64" t="str">
        <f>INDEX(Lookup!$F$2:$F$375, MATCH(B85, Lookup!$A$2:$A$375,0))</f>
        <v>:</v>
      </c>
      <c r="E85" s="64" t="s">
        <v>1169</v>
      </c>
      <c r="F85" s="64" t="s">
        <v>1208</v>
      </c>
      <c r="G85" s="58" t="s">
        <v>1173</v>
      </c>
      <c r="H85" s="58" t="s">
        <v>1173</v>
      </c>
      <c r="I85" s="58" t="s">
        <v>1173</v>
      </c>
      <c r="J85" s="58" t="s">
        <v>1173</v>
      </c>
      <c r="K85" s="58" t="s">
        <v>1173</v>
      </c>
      <c r="L85" s="58" t="s">
        <v>1173</v>
      </c>
      <c r="M85" s="58" t="s">
        <v>1173</v>
      </c>
      <c r="N85" s="58" t="s">
        <v>1173</v>
      </c>
      <c r="O85" s="58" t="s">
        <v>1173</v>
      </c>
      <c r="P85" s="58" t="s">
        <v>1173</v>
      </c>
      <c r="Q85" s="58" t="s">
        <v>1173</v>
      </c>
      <c r="R85" s="58" t="s">
        <v>1173</v>
      </c>
      <c r="S85" s="58" t="s">
        <v>1173</v>
      </c>
      <c r="T85" s="59">
        <v>1286.97</v>
      </c>
      <c r="U85" s="59">
        <v>1324.96</v>
      </c>
      <c r="V85" s="59">
        <v>1324.92</v>
      </c>
      <c r="W85" s="59">
        <v>1316.59</v>
      </c>
      <c r="X85" s="59">
        <v>1308.33</v>
      </c>
      <c r="Y85" s="59">
        <v>1308.33</v>
      </c>
      <c r="Z85" s="59">
        <v>1308.33</v>
      </c>
      <c r="AA85" s="59">
        <v>1360.01</v>
      </c>
      <c r="AB85" s="59">
        <v>1421.88</v>
      </c>
      <c r="AC85" s="59">
        <v>1485.78</v>
      </c>
      <c r="AD85" s="59">
        <v>1500.64</v>
      </c>
      <c r="AE85" s="59">
        <v>1559.91</v>
      </c>
      <c r="AF85" s="59">
        <v>1637.11</v>
      </c>
      <c r="AG85" s="59">
        <v>1669.02</v>
      </c>
      <c r="AH85" s="58">
        <v>1669.02</v>
      </c>
      <c r="AI85" s="58"/>
    </row>
    <row r="86" spans="1:35" x14ac:dyDescent="0.25">
      <c r="A86" s="64" t="s">
        <v>1318</v>
      </c>
      <c r="B86" s="64" t="s">
        <v>559</v>
      </c>
      <c r="C86" s="64" t="s">
        <v>560</v>
      </c>
      <c r="D86" s="64" t="str">
        <f>INDEX(Lookup!$F$2:$F$375, MATCH(B86, Lookup!$A$2:$A$375,0))</f>
        <v>:</v>
      </c>
      <c r="E86" s="64" t="s">
        <v>1169</v>
      </c>
      <c r="F86" s="64" t="s">
        <v>1170</v>
      </c>
      <c r="G86" s="58">
        <v>63.69</v>
      </c>
      <c r="H86" s="58">
        <v>83.84</v>
      </c>
      <c r="I86" s="58">
        <v>76.36</v>
      </c>
      <c r="J86" s="58">
        <v>81.63</v>
      </c>
      <c r="K86" s="58">
        <v>86.84</v>
      </c>
      <c r="L86" s="58">
        <v>89.57</v>
      </c>
      <c r="M86" s="58">
        <v>95.27</v>
      </c>
      <c r="N86" s="58">
        <v>101.68</v>
      </c>
      <c r="O86" s="58">
        <v>107.58</v>
      </c>
      <c r="P86" s="58">
        <v>108.65</v>
      </c>
      <c r="Q86" s="59">
        <v>108.11</v>
      </c>
      <c r="R86" s="59">
        <v>113.49</v>
      </c>
      <c r="S86" s="59">
        <v>119.11</v>
      </c>
      <c r="T86" s="59">
        <v>122.88</v>
      </c>
      <c r="U86" s="59">
        <v>125.22</v>
      </c>
      <c r="V86" s="59">
        <v>125.22</v>
      </c>
      <c r="W86" s="59">
        <v>125.21</v>
      </c>
      <c r="X86" s="59">
        <v>123.97</v>
      </c>
      <c r="Y86" s="59">
        <v>123.96</v>
      </c>
      <c r="Z86" s="59">
        <v>123.87</v>
      </c>
      <c r="AA86" s="59">
        <v>128.87</v>
      </c>
      <c r="AB86" s="59">
        <v>133.79</v>
      </c>
      <c r="AC86" s="59">
        <v>138.6</v>
      </c>
      <c r="AD86" s="59">
        <v>143.58000000000001</v>
      </c>
      <c r="AE86" s="59">
        <v>148.58000000000001</v>
      </c>
      <c r="AF86" s="59">
        <v>153.58000000000001</v>
      </c>
      <c r="AG86" s="59">
        <v>158.57</v>
      </c>
      <c r="AH86" s="58">
        <v>163.57</v>
      </c>
      <c r="AI86" s="58"/>
    </row>
    <row r="87" spans="1:35" x14ac:dyDescent="0.25">
      <c r="A87" s="64" t="s">
        <v>1319</v>
      </c>
      <c r="B87" s="64" t="s">
        <v>709</v>
      </c>
      <c r="C87" s="64" t="s">
        <v>710</v>
      </c>
      <c r="D87" s="64" t="str">
        <f>INDEX(Lookup!$F$2:$F$375, MATCH(B87, Lookup!$A$2:$A$375,0))</f>
        <v>:</v>
      </c>
      <c r="E87" s="64" t="s">
        <v>1169</v>
      </c>
      <c r="F87" s="64" t="s">
        <v>1170</v>
      </c>
      <c r="G87" s="58">
        <v>83.74</v>
      </c>
      <c r="H87" s="58">
        <v>89.28</v>
      </c>
      <c r="I87" s="58">
        <v>93.36</v>
      </c>
      <c r="J87" s="58">
        <v>99.3</v>
      </c>
      <c r="K87" s="58">
        <v>107.87</v>
      </c>
      <c r="L87" s="58">
        <v>115.11</v>
      </c>
      <c r="M87" s="58">
        <v>120.85</v>
      </c>
      <c r="N87" s="58">
        <v>124.46</v>
      </c>
      <c r="O87" s="58">
        <v>130.62</v>
      </c>
      <c r="P87" s="58">
        <v>135.82</v>
      </c>
      <c r="Q87" s="59">
        <v>140.91999999999999</v>
      </c>
      <c r="R87" s="59">
        <v>145.08000000000001</v>
      </c>
      <c r="S87" s="59">
        <v>151.91999999999999</v>
      </c>
      <c r="T87" s="59">
        <v>158.63999999999999</v>
      </c>
      <c r="U87" s="59">
        <v>163.29</v>
      </c>
      <c r="V87" s="59">
        <v>163.29</v>
      </c>
      <c r="W87" s="59">
        <v>167.3</v>
      </c>
      <c r="X87" s="59">
        <v>170.62</v>
      </c>
      <c r="Y87" s="59">
        <v>173.93</v>
      </c>
      <c r="Z87" s="59">
        <v>173.93</v>
      </c>
      <c r="AA87" s="59">
        <v>178.84</v>
      </c>
      <c r="AB87" s="59">
        <v>183.76</v>
      </c>
      <c r="AC87" s="59">
        <v>189.09</v>
      </c>
      <c r="AD87" s="59">
        <v>194.02</v>
      </c>
      <c r="AE87" s="59">
        <v>199</v>
      </c>
      <c r="AF87" s="59">
        <v>203.95</v>
      </c>
      <c r="AG87" s="59">
        <v>208.86</v>
      </c>
      <c r="AH87" s="58">
        <v>215.08</v>
      </c>
      <c r="AI87" s="58"/>
    </row>
    <row r="88" spans="1:35" x14ac:dyDescent="0.25">
      <c r="A88" s="64" t="s">
        <v>1320</v>
      </c>
      <c r="B88" s="64" t="s">
        <v>1059</v>
      </c>
      <c r="C88" s="64" t="s">
        <v>1060</v>
      </c>
      <c r="D88" s="64" t="str">
        <f>INDEX(Lookup!$F$2:$F$375, MATCH(B88, Lookup!$A$2:$A$375,0))</f>
        <v>:</v>
      </c>
      <c r="E88" s="64" t="s">
        <v>1169</v>
      </c>
      <c r="F88" s="64" t="s">
        <v>1170</v>
      </c>
      <c r="G88" s="58">
        <v>92.93</v>
      </c>
      <c r="H88" s="58">
        <v>99.11</v>
      </c>
      <c r="I88" s="58">
        <v>108.8</v>
      </c>
      <c r="J88" s="58">
        <v>113.69</v>
      </c>
      <c r="K88" s="58">
        <v>118.81</v>
      </c>
      <c r="L88" s="58">
        <v>125.9</v>
      </c>
      <c r="M88" s="58">
        <v>130.30000000000001</v>
      </c>
      <c r="N88" s="58">
        <v>148.63</v>
      </c>
      <c r="O88" s="58">
        <v>155.93</v>
      </c>
      <c r="P88" s="58">
        <v>162.18</v>
      </c>
      <c r="Q88" s="59">
        <v>167.07</v>
      </c>
      <c r="R88" s="59">
        <v>171.25</v>
      </c>
      <c r="S88" s="59">
        <v>177.24</v>
      </c>
      <c r="T88" s="59">
        <v>182.56</v>
      </c>
      <c r="U88" s="59">
        <v>187.12</v>
      </c>
      <c r="V88" s="59">
        <v>187.12</v>
      </c>
      <c r="W88" s="59">
        <v>187.12</v>
      </c>
      <c r="X88" s="59">
        <v>187.12</v>
      </c>
      <c r="Y88" s="59">
        <v>187.12</v>
      </c>
      <c r="Z88" s="59">
        <v>187.12</v>
      </c>
      <c r="AA88" s="59">
        <v>192.12</v>
      </c>
      <c r="AB88" s="59">
        <v>197.12</v>
      </c>
      <c r="AC88" s="59">
        <v>203.01</v>
      </c>
      <c r="AD88" s="59">
        <v>209.08</v>
      </c>
      <c r="AE88" s="59">
        <v>214.08</v>
      </c>
      <c r="AF88" s="59">
        <v>219.08</v>
      </c>
      <c r="AG88" s="59">
        <v>224.08</v>
      </c>
      <c r="AH88" s="58">
        <v>230.78</v>
      </c>
      <c r="AI88" s="58"/>
    </row>
    <row r="89" spans="1:35" x14ac:dyDescent="0.25">
      <c r="A89" s="64" t="s">
        <v>1321</v>
      </c>
      <c r="B89" s="64" t="s">
        <v>947</v>
      </c>
      <c r="C89" s="64" t="s">
        <v>948</v>
      </c>
      <c r="D89" s="64" t="str">
        <f>INDEX(Lookup!$F$2:$F$375, MATCH(B89, Lookup!$A$2:$A$375,0))</f>
        <v>:</v>
      </c>
      <c r="E89" s="64" t="s">
        <v>1169</v>
      </c>
      <c r="F89" s="64" t="s">
        <v>1170</v>
      </c>
      <c r="G89" s="58">
        <v>45.32</v>
      </c>
      <c r="H89" s="58">
        <v>53.27</v>
      </c>
      <c r="I89" s="58">
        <v>74.430000000000007</v>
      </c>
      <c r="J89" s="58">
        <v>77.760000000000005</v>
      </c>
      <c r="K89" s="58">
        <v>60.61</v>
      </c>
      <c r="L89" s="58">
        <v>72.61</v>
      </c>
      <c r="M89" s="58">
        <v>76.97</v>
      </c>
      <c r="N89" s="58">
        <v>100</v>
      </c>
      <c r="O89" s="58">
        <v>106</v>
      </c>
      <c r="P89" s="58">
        <v>110</v>
      </c>
      <c r="Q89" s="59">
        <v>115</v>
      </c>
      <c r="R89" s="59">
        <v>118</v>
      </c>
      <c r="S89" s="59">
        <v>120</v>
      </c>
      <c r="T89" s="59">
        <v>123.5</v>
      </c>
      <c r="U89" s="59">
        <v>123.5</v>
      </c>
      <c r="V89" s="59">
        <v>123.5</v>
      </c>
      <c r="W89" s="59">
        <v>123.5</v>
      </c>
      <c r="X89" s="59">
        <v>123.5</v>
      </c>
      <c r="Y89" s="59">
        <v>123.5</v>
      </c>
      <c r="Z89" s="59">
        <v>123.5</v>
      </c>
      <c r="AA89" s="59">
        <v>123.5</v>
      </c>
      <c r="AB89" s="59">
        <v>123.5</v>
      </c>
      <c r="AC89" s="59">
        <v>123.5</v>
      </c>
      <c r="AD89" s="59">
        <v>128.5</v>
      </c>
      <c r="AE89" s="59">
        <v>133.5</v>
      </c>
      <c r="AF89" s="59">
        <v>138.5</v>
      </c>
      <c r="AG89" s="59">
        <v>143.5</v>
      </c>
      <c r="AH89" s="58">
        <v>148.5</v>
      </c>
      <c r="AI89" s="58"/>
    </row>
    <row r="90" spans="1:35" x14ac:dyDescent="0.25">
      <c r="A90" s="64" t="s">
        <v>1322</v>
      </c>
      <c r="B90" s="70" t="s">
        <v>1323</v>
      </c>
      <c r="C90" s="64" t="s">
        <v>1324</v>
      </c>
      <c r="D90" s="64" t="e">
        <f>INDEX(Lookup!$F$2:$F$375, MATCH(B90, Lookup!$A$2:$A$375,0))</f>
        <v>#N/A</v>
      </c>
      <c r="E90" s="64" t="s">
        <v>1172</v>
      </c>
      <c r="F90" s="64" t="s">
        <v>1216</v>
      </c>
      <c r="G90" s="58">
        <v>540</v>
      </c>
      <c r="H90" s="58">
        <v>559</v>
      </c>
      <c r="I90" s="58">
        <v>666.17</v>
      </c>
      <c r="J90" s="58">
        <v>697.17</v>
      </c>
      <c r="K90" s="58">
        <v>739</v>
      </c>
      <c r="L90" s="58">
        <v>781.43</v>
      </c>
      <c r="M90" s="58">
        <v>819.75</v>
      </c>
      <c r="N90" s="58">
        <v>901.19</v>
      </c>
      <c r="O90" s="58">
        <v>887.46</v>
      </c>
      <c r="P90" s="58">
        <v>911.62</v>
      </c>
      <c r="Q90" s="59">
        <v>956.65</v>
      </c>
      <c r="R90" s="59">
        <v>1002.08</v>
      </c>
      <c r="S90" s="59">
        <v>1037.17</v>
      </c>
      <c r="T90" s="59" t="s">
        <v>1173</v>
      </c>
      <c r="U90" s="59" t="s">
        <v>1173</v>
      </c>
      <c r="V90" s="59" t="s">
        <v>1173</v>
      </c>
      <c r="W90" s="59" t="s">
        <v>1173</v>
      </c>
      <c r="X90" s="59" t="s">
        <v>1173</v>
      </c>
      <c r="Y90" s="59" t="s">
        <v>1173</v>
      </c>
      <c r="Z90" s="59" t="s">
        <v>1173</v>
      </c>
      <c r="AA90" s="59" t="s">
        <v>1173</v>
      </c>
      <c r="AB90" s="59" t="s">
        <v>1173</v>
      </c>
      <c r="AC90" s="59" t="s">
        <v>1173</v>
      </c>
      <c r="AD90" s="59" t="s">
        <v>1173</v>
      </c>
      <c r="AE90" s="59" t="s">
        <v>1173</v>
      </c>
      <c r="AF90" s="59" t="s">
        <v>1173</v>
      </c>
      <c r="AG90" s="59" t="s">
        <v>1173</v>
      </c>
      <c r="AH90" s="58" t="s">
        <v>1173</v>
      </c>
      <c r="AI90" s="58"/>
    </row>
    <row r="91" spans="1:35" x14ac:dyDescent="0.25">
      <c r="A91" s="70" t="s">
        <v>1325</v>
      </c>
      <c r="B91" s="64" t="s">
        <v>1326</v>
      </c>
      <c r="C91" s="70" t="s">
        <v>1327</v>
      </c>
      <c r="D91" s="64" t="e">
        <f>INDEX(Lookup!$F$2:$F$375, MATCH(B91, Lookup!$A$2:$A$375,0))</f>
        <v>#N/A</v>
      </c>
      <c r="E91" s="64" t="s">
        <v>1169</v>
      </c>
      <c r="F91" s="64" t="s">
        <v>1190</v>
      </c>
      <c r="G91" s="58" t="s">
        <v>1173</v>
      </c>
      <c r="H91" s="58" t="s">
        <v>1173</v>
      </c>
      <c r="I91" s="58" t="s">
        <v>1173</v>
      </c>
      <c r="J91" s="58" t="s">
        <v>1173</v>
      </c>
      <c r="K91" s="58" t="s">
        <v>1173</v>
      </c>
      <c r="L91" s="58" t="s">
        <v>1173</v>
      </c>
      <c r="M91" s="58" t="s">
        <v>1173</v>
      </c>
      <c r="N91" s="58" t="s">
        <v>1173</v>
      </c>
      <c r="O91" s="71">
        <v>55.6</v>
      </c>
      <c r="P91" s="58">
        <v>58.32</v>
      </c>
      <c r="Q91" s="59">
        <v>60.07</v>
      </c>
      <c r="R91" s="59">
        <v>61</v>
      </c>
      <c r="S91" s="59">
        <v>62.71</v>
      </c>
      <c r="T91" s="59">
        <v>64.53</v>
      </c>
      <c r="U91" s="59">
        <v>66.430000000000007</v>
      </c>
      <c r="V91" s="59">
        <v>66.430000000000007</v>
      </c>
      <c r="W91" s="59">
        <v>66.430000000000007</v>
      </c>
      <c r="X91" s="59">
        <v>67.75</v>
      </c>
      <c r="Y91" s="59">
        <v>69.09</v>
      </c>
      <c r="Z91" s="59">
        <v>70.459999999999994</v>
      </c>
      <c r="AA91" s="59">
        <v>71.86</v>
      </c>
      <c r="AB91" s="59">
        <v>73.290000000000006</v>
      </c>
      <c r="AC91" s="59">
        <v>75.48</v>
      </c>
      <c r="AD91" s="59">
        <v>77.739999999999995</v>
      </c>
      <c r="AE91" s="59">
        <v>79.290000000000006</v>
      </c>
      <c r="AF91" s="59">
        <v>80.87</v>
      </c>
      <c r="AG91" s="59">
        <v>82.48</v>
      </c>
      <c r="AH91" s="58">
        <v>87.48</v>
      </c>
      <c r="AI91" s="61"/>
    </row>
    <row r="92" spans="1:35" x14ac:dyDescent="0.25">
      <c r="A92" s="70" t="s">
        <v>1328</v>
      </c>
      <c r="B92" s="64" t="s">
        <v>376</v>
      </c>
      <c r="C92" s="70" t="s">
        <v>377</v>
      </c>
      <c r="D92" s="64" t="str">
        <f>INDEX(Lookup!$F$2:$F$375, MATCH(B92, Lookup!$A$2:$A$375,0))</f>
        <v>:</v>
      </c>
      <c r="E92" s="64" t="s">
        <v>1169</v>
      </c>
      <c r="F92" s="64" t="s">
        <v>1208</v>
      </c>
      <c r="G92" s="58" t="s">
        <v>1173</v>
      </c>
      <c r="H92" s="58" t="s">
        <v>1173</v>
      </c>
      <c r="I92" s="58" t="s">
        <v>1173</v>
      </c>
      <c r="J92" s="58" t="s">
        <v>1173</v>
      </c>
      <c r="K92" s="58" t="s">
        <v>1173</v>
      </c>
      <c r="L92" s="58" t="s">
        <v>1173</v>
      </c>
      <c r="M92" s="58" t="s">
        <v>1173</v>
      </c>
      <c r="N92" s="58" t="s">
        <v>1173</v>
      </c>
      <c r="O92" s="58" t="s">
        <v>1173</v>
      </c>
      <c r="P92" s="58" t="s">
        <v>1173</v>
      </c>
      <c r="Q92" s="58" t="s">
        <v>1173</v>
      </c>
      <c r="R92" s="58" t="s">
        <v>1173</v>
      </c>
      <c r="S92" s="58" t="s">
        <v>1173</v>
      </c>
      <c r="T92" s="59">
        <v>1196.01</v>
      </c>
      <c r="U92" s="59">
        <v>1216.3399999999999</v>
      </c>
      <c r="V92" s="59">
        <v>1216.3399999999999</v>
      </c>
      <c r="W92" s="59">
        <v>1216.3399999999999</v>
      </c>
      <c r="X92" s="59">
        <v>1216.3399999999999</v>
      </c>
      <c r="Y92" s="59">
        <v>1216.3399999999999</v>
      </c>
      <c r="Z92" s="59">
        <v>1216.3399999999999</v>
      </c>
      <c r="AA92" s="59">
        <v>1261.95</v>
      </c>
      <c r="AB92" s="59">
        <v>1324.92</v>
      </c>
      <c r="AC92" s="59">
        <v>1404.28</v>
      </c>
      <c r="AD92" s="59">
        <v>1446.27</v>
      </c>
      <c r="AE92" s="59">
        <v>1503.98</v>
      </c>
      <c r="AF92" s="59">
        <v>1579.03</v>
      </c>
      <c r="AG92" s="59">
        <v>1626.24</v>
      </c>
      <c r="AH92" s="58">
        <v>1707.39</v>
      </c>
      <c r="AI92" s="61"/>
    </row>
    <row r="93" spans="1:35" x14ac:dyDescent="0.25">
      <c r="A93" s="64" t="s">
        <v>1329</v>
      </c>
      <c r="B93" s="64" t="s">
        <v>1330</v>
      </c>
      <c r="C93" s="64" t="s">
        <v>1331</v>
      </c>
      <c r="D93" s="64" t="e">
        <f>INDEX(Lookup!$F$2:$F$375, MATCH(B93, Lookup!$A$2:$A$375,0))</f>
        <v>#N/A</v>
      </c>
      <c r="E93" s="64" t="s">
        <v>1169</v>
      </c>
      <c r="F93" s="64" t="s">
        <v>1186</v>
      </c>
      <c r="G93" s="58">
        <v>45.1</v>
      </c>
      <c r="H93" s="58">
        <v>51.16</v>
      </c>
      <c r="I93" s="58">
        <v>53.86</v>
      </c>
      <c r="J93" s="58">
        <v>56.28</v>
      </c>
      <c r="K93" s="58">
        <v>61.06</v>
      </c>
      <c r="L93" s="69">
        <v>64.66</v>
      </c>
      <c r="M93" s="58">
        <v>73.540000000000006</v>
      </c>
      <c r="N93" s="58">
        <v>88.1</v>
      </c>
      <c r="O93" s="58">
        <v>97.71</v>
      </c>
      <c r="P93" s="58">
        <v>102.6</v>
      </c>
      <c r="Q93" s="59">
        <v>108.49</v>
      </c>
      <c r="R93" s="59">
        <v>116.03</v>
      </c>
      <c r="S93" s="59">
        <v>135.75</v>
      </c>
      <c r="T93" s="59">
        <v>140.69999999999999</v>
      </c>
      <c r="U93" s="59">
        <v>144.53</v>
      </c>
      <c r="V93" s="59">
        <v>144.53</v>
      </c>
      <c r="W93" s="59">
        <v>150.22</v>
      </c>
      <c r="X93" s="59">
        <v>153.21</v>
      </c>
      <c r="Y93" s="59">
        <v>153.21</v>
      </c>
      <c r="Z93" s="59">
        <v>156.22999999999999</v>
      </c>
      <c r="AA93" s="59">
        <v>161.22999999999999</v>
      </c>
      <c r="AB93" s="59">
        <v>164.44</v>
      </c>
      <c r="AC93" s="59">
        <v>176.44</v>
      </c>
      <c r="AD93" s="59">
        <v>200.44</v>
      </c>
      <c r="AE93" s="59">
        <v>210.44</v>
      </c>
      <c r="AF93" s="59">
        <v>225.44</v>
      </c>
      <c r="AG93" s="59">
        <v>235.44</v>
      </c>
      <c r="AH93" s="58">
        <v>250.44</v>
      </c>
      <c r="AI93" s="58"/>
    </row>
    <row r="94" spans="1:35" x14ac:dyDescent="0.25">
      <c r="A94" s="64" t="s">
        <v>1332</v>
      </c>
      <c r="B94" s="64" t="s">
        <v>378</v>
      </c>
      <c r="C94" s="64" t="s">
        <v>379</v>
      </c>
      <c r="D94" s="64" t="str">
        <f>INDEX(Lookup!$F$2:$F$375, MATCH(B94, Lookup!$A$2:$A$375,0))</f>
        <v>:</v>
      </c>
      <c r="E94" s="64" t="s">
        <v>1169</v>
      </c>
      <c r="F94" s="64" t="s">
        <v>1208</v>
      </c>
      <c r="G94" s="58" t="s">
        <v>1173</v>
      </c>
      <c r="H94" s="58" t="s">
        <v>1173</v>
      </c>
      <c r="I94" s="58" t="s">
        <v>1173</v>
      </c>
      <c r="J94" s="58" t="s">
        <v>1173</v>
      </c>
      <c r="K94" s="58" t="s">
        <v>1173</v>
      </c>
      <c r="L94" s="58" t="s">
        <v>1173</v>
      </c>
      <c r="M94" s="58" t="s">
        <v>1173</v>
      </c>
      <c r="N94" s="58" t="s">
        <v>1173</v>
      </c>
      <c r="O94" s="58" t="s">
        <v>1173</v>
      </c>
      <c r="P94" s="58" t="s">
        <v>1173</v>
      </c>
      <c r="Q94" s="58" t="s">
        <v>1173</v>
      </c>
      <c r="R94" s="58" t="s">
        <v>1173</v>
      </c>
      <c r="S94" s="58" t="s">
        <v>1173</v>
      </c>
      <c r="T94" s="59">
        <v>1224.04</v>
      </c>
      <c r="U94" s="59">
        <v>1254.5899999999999</v>
      </c>
      <c r="V94" s="59">
        <v>1254.5899999999999</v>
      </c>
      <c r="W94" s="59">
        <v>1251.45</v>
      </c>
      <c r="X94" s="59">
        <v>1275.23</v>
      </c>
      <c r="Y94" s="59">
        <v>1275.23</v>
      </c>
      <c r="Z94" s="59">
        <v>1275.23</v>
      </c>
      <c r="AA94" s="59">
        <v>1326.11</v>
      </c>
      <c r="AB94" s="59">
        <v>1379.02</v>
      </c>
      <c r="AC94" s="59">
        <v>1447.83</v>
      </c>
      <c r="AD94" s="59">
        <v>1520.08</v>
      </c>
      <c r="AE94" s="59">
        <v>1580.73</v>
      </c>
      <c r="AF94" s="59">
        <v>1659.61</v>
      </c>
      <c r="AG94" s="59">
        <v>1709.23</v>
      </c>
      <c r="AH94" s="58">
        <v>1794.52</v>
      </c>
      <c r="AI94" s="58"/>
    </row>
    <row r="95" spans="1:35" x14ac:dyDescent="0.25">
      <c r="A95" s="64" t="s">
        <v>1333</v>
      </c>
      <c r="B95" s="64" t="s">
        <v>1334</v>
      </c>
      <c r="C95" s="64" t="s">
        <v>1335</v>
      </c>
      <c r="D95" s="64" t="e">
        <f>INDEX(Lookup!$F$2:$F$375, MATCH(B95, Lookup!$A$2:$A$375,0))</f>
        <v>#N/A</v>
      </c>
      <c r="E95" s="64" t="s">
        <v>1172</v>
      </c>
      <c r="F95" s="64" t="s">
        <v>1170</v>
      </c>
      <c r="G95" s="58">
        <v>81.319999999999993</v>
      </c>
      <c r="H95" s="58">
        <v>88.93</v>
      </c>
      <c r="I95" s="58">
        <v>100.48</v>
      </c>
      <c r="J95" s="58">
        <v>106.63</v>
      </c>
      <c r="K95" s="58">
        <v>116.73</v>
      </c>
      <c r="L95" s="58">
        <v>128.30000000000001</v>
      </c>
      <c r="M95" s="58">
        <v>135.87</v>
      </c>
      <c r="N95" s="58">
        <v>140.87</v>
      </c>
      <c r="O95" s="58">
        <v>149.18</v>
      </c>
      <c r="P95" s="58">
        <v>156.47999999999999</v>
      </c>
      <c r="Q95" s="59">
        <v>164.07</v>
      </c>
      <c r="R95" s="59">
        <v>171.93</v>
      </c>
      <c r="S95" s="59">
        <v>176.23</v>
      </c>
      <c r="T95" s="59" t="s">
        <v>1173</v>
      </c>
      <c r="U95" s="59" t="s">
        <v>1173</v>
      </c>
      <c r="V95" s="59" t="s">
        <v>1173</v>
      </c>
      <c r="W95" s="59" t="s">
        <v>1173</v>
      </c>
      <c r="X95" s="59" t="s">
        <v>1173</v>
      </c>
      <c r="Y95" s="59" t="s">
        <v>1173</v>
      </c>
      <c r="Z95" s="59" t="s">
        <v>1173</v>
      </c>
      <c r="AA95" s="59" t="s">
        <v>1173</v>
      </c>
      <c r="AB95" s="59" t="s">
        <v>1173</v>
      </c>
      <c r="AC95" s="59" t="s">
        <v>1173</v>
      </c>
      <c r="AD95" s="59" t="s">
        <v>1173</v>
      </c>
      <c r="AE95" s="59" t="s">
        <v>1173</v>
      </c>
      <c r="AF95" s="59" t="s">
        <v>1173</v>
      </c>
      <c r="AG95" s="59" t="s">
        <v>1173</v>
      </c>
      <c r="AH95" s="58" t="s">
        <v>1173</v>
      </c>
      <c r="AI95" s="58"/>
    </row>
    <row r="96" spans="1:35" x14ac:dyDescent="0.25">
      <c r="A96" s="64" t="s">
        <v>1336</v>
      </c>
      <c r="B96" s="64" t="s">
        <v>543</v>
      </c>
      <c r="C96" s="64" t="s">
        <v>544</v>
      </c>
      <c r="D96" s="64" t="str">
        <f>INDEX(Lookup!$F$2:$F$375, MATCH(B96, Lookup!$A$2:$A$375,0))</f>
        <v>:</v>
      </c>
      <c r="E96" s="64" t="s">
        <v>1169</v>
      </c>
      <c r="F96" s="64" t="s">
        <v>1170</v>
      </c>
      <c r="G96" s="58">
        <v>72.010000000000005</v>
      </c>
      <c r="H96" s="58">
        <v>82.36</v>
      </c>
      <c r="I96" s="58">
        <v>90.24</v>
      </c>
      <c r="J96" s="58">
        <v>94.77</v>
      </c>
      <c r="K96" s="58">
        <v>96.84</v>
      </c>
      <c r="L96" s="58">
        <v>100.7</v>
      </c>
      <c r="M96" s="58">
        <v>105.74</v>
      </c>
      <c r="N96" s="58">
        <v>109.86</v>
      </c>
      <c r="O96" s="58">
        <v>112.94</v>
      </c>
      <c r="P96" s="58">
        <v>116.23</v>
      </c>
      <c r="Q96" s="59">
        <v>120.75</v>
      </c>
      <c r="R96" s="59">
        <v>125.46</v>
      </c>
      <c r="S96" s="59">
        <v>131.47999999999999</v>
      </c>
      <c r="T96" s="59">
        <v>136.61000000000001</v>
      </c>
      <c r="U96" s="59">
        <v>139.88999999999999</v>
      </c>
      <c r="V96" s="59">
        <v>139.88999999999999</v>
      </c>
      <c r="W96" s="59">
        <v>139.88999999999999</v>
      </c>
      <c r="X96" s="59">
        <v>144.88999999999999</v>
      </c>
      <c r="Y96" s="59">
        <v>144.88999999999999</v>
      </c>
      <c r="Z96" s="59">
        <v>144.88999999999999</v>
      </c>
      <c r="AA96" s="59">
        <v>149.88999999999999</v>
      </c>
      <c r="AB96" s="59">
        <v>154.88999999999999</v>
      </c>
      <c r="AC96" s="59">
        <v>159.88999999999999</v>
      </c>
      <c r="AD96" s="59">
        <v>164.89</v>
      </c>
      <c r="AE96" s="59">
        <v>169.89</v>
      </c>
      <c r="AF96" s="59">
        <v>174.89</v>
      </c>
      <c r="AG96" s="59">
        <v>179.89</v>
      </c>
      <c r="AH96" s="58">
        <v>185.27</v>
      </c>
      <c r="AI96" s="58"/>
    </row>
    <row r="97" spans="1:35" x14ac:dyDescent="0.25">
      <c r="A97" s="64" t="s">
        <v>1337</v>
      </c>
      <c r="B97" s="64" t="s">
        <v>1338</v>
      </c>
      <c r="C97" s="64" t="s">
        <v>1339</v>
      </c>
      <c r="D97" s="64" t="e">
        <f>INDEX(Lookup!$F$2:$F$375, MATCH(B97, Lookup!$A$2:$A$375,0))</f>
        <v>#N/A</v>
      </c>
      <c r="E97" s="64" t="s">
        <v>1172</v>
      </c>
      <c r="F97" s="64" t="s">
        <v>1170</v>
      </c>
      <c r="G97" s="58">
        <v>88.23</v>
      </c>
      <c r="H97" s="58">
        <v>101.46</v>
      </c>
      <c r="I97" s="58">
        <v>108.06</v>
      </c>
      <c r="J97" s="58">
        <v>112.87</v>
      </c>
      <c r="K97" s="58">
        <v>117.66</v>
      </c>
      <c r="L97" s="58">
        <v>123.9</v>
      </c>
      <c r="M97" s="58">
        <v>133.19</v>
      </c>
      <c r="N97" s="58">
        <v>146.11000000000001</v>
      </c>
      <c r="O97" s="58">
        <v>153.41999999999999</v>
      </c>
      <c r="P97" s="58">
        <v>160.19</v>
      </c>
      <c r="Q97" s="59">
        <v>168</v>
      </c>
      <c r="R97" s="59">
        <v>176.06</v>
      </c>
      <c r="S97" s="59">
        <v>181.17</v>
      </c>
      <c r="T97" s="59" t="s">
        <v>1173</v>
      </c>
      <c r="U97" s="59" t="s">
        <v>1173</v>
      </c>
      <c r="V97" s="59" t="s">
        <v>1173</v>
      </c>
      <c r="W97" s="59" t="s">
        <v>1173</v>
      </c>
      <c r="X97" s="59" t="s">
        <v>1173</v>
      </c>
      <c r="Y97" s="59" t="s">
        <v>1173</v>
      </c>
      <c r="Z97" s="59" t="s">
        <v>1173</v>
      </c>
      <c r="AA97" s="59" t="s">
        <v>1173</v>
      </c>
      <c r="AB97" s="59" t="s">
        <v>1173</v>
      </c>
      <c r="AC97" s="59" t="s">
        <v>1173</v>
      </c>
      <c r="AD97" s="59" t="s">
        <v>1173</v>
      </c>
      <c r="AE97" s="59" t="s">
        <v>1173</v>
      </c>
      <c r="AF97" s="59" t="s">
        <v>1173</v>
      </c>
      <c r="AG97" s="59" t="s">
        <v>1173</v>
      </c>
      <c r="AH97" s="58" t="s">
        <v>1173</v>
      </c>
      <c r="AI97" s="58"/>
    </row>
    <row r="98" spans="1:35" x14ac:dyDescent="0.25">
      <c r="A98" s="64" t="s">
        <v>1340</v>
      </c>
      <c r="B98" s="64" t="s">
        <v>987</v>
      </c>
      <c r="C98" s="64" t="s">
        <v>988</v>
      </c>
      <c r="D98" s="64" t="str">
        <f>INDEX(Lookup!$F$2:$F$375, MATCH(B98, Lookup!$A$2:$A$375,0))</f>
        <v>:</v>
      </c>
      <c r="E98" s="64" t="s">
        <v>1169</v>
      </c>
      <c r="F98" s="64" t="s">
        <v>1170</v>
      </c>
      <c r="G98" s="58">
        <v>72.98</v>
      </c>
      <c r="H98" s="58">
        <v>75.790000000000006</v>
      </c>
      <c r="I98" s="58">
        <v>83.23</v>
      </c>
      <c r="J98" s="58">
        <v>86.97</v>
      </c>
      <c r="K98" s="58">
        <v>91.79</v>
      </c>
      <c r="L98" s="58">
        <v>95.91</v>
      </c>
      <c r="M98" s="58">
        <v>105.21</v>
      </c>
      <c r="N98" s="58">
        <v>110.47</v>
      </c>
      <c r="O98" s="58">
        <v>113.23</v>
      </c>
      <c r="P98" s="58">
        <v>116.06</v>
      </c>
      <c r="Q98" s="59">
        <v>118.96</v>
      </c>
      <c r="R98" s="59">
        <v>121.93</v>
      </c>
      <c r="S98" s="59">
        <v>126.2</v>
      </c>
      <c r="T98" s="59">
        <v>129.99</v>
      </c>
      <c r="U98" s="59">
        <v>133.24</v>
      </c>
      <c r="V98" s="59">
        <v>133.24</v>
      </c>
      <c r="W98" s="59">
        <v>133.24</v>
      </c>
      <c r="X98" s="59">
        <v>138.19</v>
      </c>
      <c r="Y98" s="59">
        <v>140.81</v>
      </c>
      <c r="Z98" s="59">
        <v>140.81</v>
      </c>
      <c r="AA98" s="59">
        <v>145.81</v>
      </c>
      <c r="AB98" s="59">
        <v>150.81</v>
      </c>
      <c r="AC98" s="59">
        <v>155.81</v>
      </c>
      <c r="AD98" s="59">
        <v>160.81</v>
      </c>
      <c r="AE98" s="59">
        <v>165.81</v>
      </c>
      <c r="AF98" s="59">
        <v>170.81</v>
      </c>
      <c r="AG98" s="59">
        <v>175.81</v>
      </c>
      <c r="AH98" s="58">
        <v>181.07</v>
      </c>
      <c r="AI98" s="58"/>
    </row>
    <row r="99" spans="1:35" x14ac:dyDescent="0.25">
      <c r="A99" s="64" t="s">
        <v>1341</v>
      </c>
      <c r="B99" s="64" t="s">
        <v>857</v>
      </c>
      <c r="C99" s="64" t="s">
        <v>858</v>
      </c>
      <c r="D99" s="64" t="e">
        <f>INDEX(Lookup!$F$2:$F$375, MATCH(B99, Lookup!$A$2:$A$375,0))</f>
        <v>#N/A</v>
      </c>
      <c r="E99" s="64" t="s">
        <v>1172</v>
      </c>
      <c r="F99" s="64" t="s">
        <v>1170</v>
      </c>
      <c r="G99" s="58">
        <v>76.95</v>
      </c>
      <c r="H99" s="58">
        <v>76.3</v>
      </c>
      <c r="I99" s="58">
        <v>84.98</v>
      </c>
      <c r="J99" s="58">
        <v>87.1</v>
      </c>
      <c r="K99" s="58">
        <v>93.52</v>
      </c>
      <c r="L99" s="58">
        <v>98.19</v>
      </c>
      <c r="M99" s="58">
        <v>107.12</v>
      </c>
      <c r="N99" s="58">
        <v>117.83</v>
      </c>
      <c r="O99" s="58">
        <v>129.09</v>
      </c>
      <c r="P99" s="58">
        <v>135.21</v>
      </c>
      <c r="Q99" s="59">
        <v>139.94999999999999</v>
      </c>
      <c r="R99" s="59">
        <v>144.01</v>
      </c>
      <c r="S99" s="59">
        <v>149.77000000000001</v>
      </c>
      <c r="T99" s="59">
        <v>155.61000000000001</v>
      </c>
      <c r="U99" s="59">
        <v>159.5</v>
      </c>
      <c r="V99" s="59">
        <v>159.5</v>
      </c>
      <c r="W99" s="59">
        <v>159.5</v>
      </c>
      <c r="X99" s="59">
        <v>162.53</v>
      </c>
      <c r="Y99" s="59">
        <v>162.53</v>
      </c>
      <c r="Z99" s="59">
        <v>165.62</v>
      </c>
      <c r="AA99" s="59">
        <v>170.62</v>
      </c>
      <c r="AB99" s="59">
        <v>175.62</v>
      </c>
      <c r="AC99" s="59">
        <v>180.88</v>
      </c>
      <c r="AD99" s="59">
        <v>186.3</v>
      </c>
      <c r="AE99" s="59" t="s">
        <v>1173</v>
      </c>
      <c r="AF99" s="59" t="s">
        <v>1173</v>
      </c>
      <c r="AG99" s="59" t="s">
        <v>1173</v>
      </c>
      <c r="AH99" s="58" t="s">
        <v>1173</v>
      </c>
      <c r="AI99" s="58"/>
    </row>
    <row r="100" spans="1:35" x14ac:dyDescent="0.25">
      <c r="A100" s="64" t="s">
        <v>1342</v>
      </c>
      <c r="B100" s="64" t="s">
        <v>425</v>
      </c>
      <c r="C100" s="64" t="s">
        <v>426</v>
      </c>
      <c r="D100" s="64" t="str">
        <f>INDEX(Lookup!$F$2:$F$375, MATCH(B100, Lookup!$A$2:$A$375,0))</f>
        <v>:</v>
      </c>
      <c r="E100" s="64" t="s">
        <v>1169</v>
      </c>
      <c r="F100" s="64" t="s">
        <v>1170</v>
      </c>
      <c r="G100" s="58">
        <v>75.09</v>
      </c>
      <c r="H100" s="58">
        <v>80.09</v>
      </c>
      <c r="I100" s="58">
        <v>95.4</v>
      </c>
      <c r="J100" s="58">
        <v>99.7</v>
      </c>
      <c r="K100" s="58">
        <v>106.2</v>
      </c>
      <c r="L100" s="58">
        <v>115.12</v>
      </c>
      <c r="M100" s="58">
        <v>125.34</v>
      </c>
      <c r="N100" s="58">
        <v>144.59</v>
      </c>
      <c r="O100" s="58">
        <v>155.99</v>
      </c>
      <c r="P100" s="58">
        <v>163.62</v>
      </c>
      <c r="Q100" s="59">
        <v>171.53</v>
      </c>
      <c r="R100" s="59">
        <v>171.53</v>
      </c>
      <c r="S100" s="59">
        <v>174.88</v>
      </c>
      <c r="T100" s="59">
        <v>179.65</v>
      </c>
      <c r="U100" s="59">
        <v>179.58</v>
      </c>
      <c r="V100" s="59">
        <v>179.58</v>
      </c>
      <c r="W100" s="59">
        <v>177.77</v>
      </c>
      <c r="X100" s="59">
        <v>177.41</v>
      </c>
      <c r="Y100" s="59">
        <v>177.41</v>
      </c>
      <c r="Z100" s="59">
        <v>177.41</v>
      </c>
      <c r="AA100" s="59">
        <v>177.41</v>
      </c>
      <c r="AB100" s="59">
        <v>180.96</v>
      </c>
      <c r="AC100" s="59">
        <v>186.37</v>
      </c>
      <c r="AD100" s="59">
        <v>191.94</v>
      </c>
      <c r="AE100" s="59">
        <v>190.92</v>
      </c>
      <c r="AF100" s="59">
        <v>194.74</v>
      </c>
      <c r="AG100" s="59">
        <v>199.66</v>
      </c>
      <c r="AH100" s="58">
        <v>203.63</v>
      </c>
      <c r="AI100" s="58"/>
    </row>
    <row r="101" spans="1:35" x14ac:dyDescent="0.25">
      <c r="A101" s="64" t="s">
        <v>1343</v>
      </c>
      <c r="B101" s="64" t="s">
        <v>1005</v>
      </c>
      <c r="C101" s="64" t="s">
        <v>1006</v>
      </c>
      <c r="D101" s="64" t="e">
        <f>INDEX(Lookup!$F$2:$F$375, MATCH(B101, Lookup!$A$2:$A$375,0))</f>
        <v>#N/A</v>
      </c>
      <c r="E101" s="64" t="s">
        <v>1172</v>
      </c>
      <c r="F101" s="64" t="s">
        <v>1170</v>
      </c>
      <c r="G101" s="58">
        <v>57.27</v>
      </c>
      <c r="H101" s="58">
        <v>71.67</v>
      </c>
      <c r="I101" s="58">
        <v>84.29</v>
      </c>
      <c r="J101" s="58">
        <v>86.77</v>
      </c>
      <c r="K101" s="58">
        <v>86.3</v>
      </c>
      <c r="L101" s="58">
        <v>86.3</v>
      </c>
      <c r="M101" s="58">
        <v>115.85</v>
      </c>
      <c r="N101" s="58">
        <v>117.97</v>
      </c>
      <c r="O101" s="58">
        <v>135.47</v>
      </c>
      <c r="P101" s="58">
        <v>141.91999999999999</v>
      </c>
      <c r="Q101" s="59">
        <v>148.80000000000001</v>
      </c>
      <c r="R101" s="59">
        <v>156.18</v>
      </c>
      <c r="S101" s="59">
        <v>163.15</v>
      </c>
      <c r="T101" s="59">
        <v>169.58</v>
      </c>
      <c r="U101" s="59">
        <v>174.58</v>
      </c>
      <c r="V101" s="59">
        <v>174.58</v>
      </c>
      <c r="W101" s="59">
        <v>174.58</v>
      </c>
      <c r="X101" s="59">
        <v>177.98</v>
      </c>
      <c r="Y101" s="59">
        <v>181.45</v>
      </c>
      <c r="Z101" s="59">
        <v>184.99</v>
      </c>
      <c r="AA101" s="59">
        <v>189.99</v>
      </c>
      <c r="AB101" s="59">
        <v>194.99</v>
      </c>
      <c r="AC101" s="59">
        <v>200.82</v>
      </c>
      <c r="AD101" s="59" t="s">
        <v>1173</v>
      </c>
      <c r="AE101" s="59" t="s">
        <v>1173</v>
      </c>
      <c r="AF101" s="59" t="s">
        <v>1173</v>
      </c>
      <c r="AG101" s="59" t="s">
        <v>1173</v>
      </c>
      <c r="AH101" s="58" t="s">
        <v>1173</v>
      </c>
      <c r="AI101" s="58"/>
    </row>
    <row r="102" spans="1:35" x14ac:dyDescent="0.25">
      <c r="A102" s="64" t="s">
        <v>1344</v>
      </c>
      <c r="B102" s="64" t="s">
        <v>781</v>
      </c>
      <c r="C102" s="64" t="s">
        <v>782</v>
      </c>
      <c r="D102" s="64" t="str">
        <f>INDEX(Lookup!$F$2:$F$375, MATCH(B102, Lookup!$A$2:$A$375,0))</f>
        <v>Greater London Authority</v>
      </c>
      <c r="E102" s="64" t="s">
        <v>1169</v>
      </c>
      <c r="F102" s="64" t="s">
        <v>1303</v>
      </c>
      <c r="G102" s="58">
        <v>381.85</v>
      </c>
      <c r="H102" s="58">
        <v>402.49</v>
      </c>
      <c r="I102" s="58">
        <v>439.73</v>
      </c>
      <c r="J102" s="58">
        <v>463.24</v>
      </c>
      <c r="K102" s="58">
        <v>485.96</v>
      </c>
      <c r="L102" s="58">
        <v>510.35</v>
      </c>
      <c r="M102" s="58">
        <v>536.79999999999995</v>
      </c>
      <c r="N102" s="58">
        <v>624</v>
      </c>
      <c r="O102" s="58">
        <v>671.98</v>
      </c>
      <c r="P102" s="58">
        <v>706.33</v>
      </c>
      <c r="Q102" s="59">
        <v>741.65</v>
      </c>
      <c r="R102" s="59">
        <v>775.59</v>
      </c>
      <c r="S102" s="59">
        <v>793.81</v>
      </c>
      <c r="T102" s="59">
        <v>809.29</v>
      </c>
      <c r="U102" s="59">
        <v>807.32</v>
      </c>
      <c r="V102" s="59">
        <v>807.22</v>
      </c>
      <c r="W102" s="59">
        <v>804.77</v>
      </c>
      <c r="X102" s="59">
        <v>803.48</v>
      </c>
      <c r="Y102" s="59">
        <v>803.46</v>
      </c>
      <c r="Z102" s="59">
        <v>803.41</v>
      </c>
      <c r="AA102" s="59">
        <v>808.85</v>
      </c>
      <c r="AB102" s="59">
        <v>805.38</v>
      </c>
      <c r="AC102" s="59">
        <v>806.06</v>
      </c>
      <c r="AD102" s="59">
        <v>846.31</v>
      </c>
      <c r="AE102" s="59">
        <v>880.1</v>
      </c>
      <c r="AF102" s="59">
        <v>906.41</v>
      </c>
      <c r="AG102" s="59">
        <v>915.47</v>
      </c>
      <c r="AH102" s="58">
        <v>961.15</v>
      </c>
      <c r="AI102" s="58"/>
    </row>
    <row r="103" spans="1:35" x14ac:dyDescent="0.25">
      <c r="A103" s="64" t="s">
        <v>1345</v>
      </c>
      <c r="B103" s="64" t="s">
        <v>525</v>
      </c>
      <c r="C103" s="64" t="s">
        <v>1346</v>
      </c>
      <c r="D103" s="64" t="str">
        <f>INDEX(Lookup!$F$2:$F$375, MATCH(B103, Lookup!$A$2:$A$375,0))</f>
        <v>:</v>
      </c>
      <c r="E103" s="64" t="s">
        <v>1169</v>
      </c>
      <c r="F103" s="64" t="s">
        <v>1208</v>
      </c>
      <c r="G103" s="58" t="s">
        <v>1173</v>
      </c>
      <c r="H103" s="58" t="s">
        <v>1173</v>
      </c>
      <c r="I103" s="58">
        <v>777.87</v>
      </c>
      <c r="J103" s="58">
        <v>824.53</v>
      </c>
      <c r="K103" s="58">
        <v>856.69</v>
      </c>
      <c r="L103" s="58">
        <v>912.37</v>
      </c>
      <c r="M103" s="58">
        <v>971.67</v>
      </c>
      <c r="N103" s="58">
        <v>1034.83</v>
      </c>
      <c r="O103" s="58">
        <v>1079.48</v>
      </c>
      <c r="P103" s="58">
        <v>1131.28</v>
      </c>
      <c r="Q103" s="59">
        <v>1181.56</v>
      </c>
      <c r="R103" s="59">
        <v>1215.6600000000001</v>
      </c>
      <c r="S103" s="59">
        <v>1252.1500000000001</v>
      </c>
      <c r="T103" s="59">
        <v>1294.73</v>
      </c>
      <c r="U103" s="59">
        <v>1332.28</v>
      </c>
      <c r="V103" s="59">
        <v>1332.28</v>
      </c>
      <c r="W103" s="59">
        <v>1377.58</v>
      </c>
      <c r="X103" s="59">
        <v>1404.42</v>
      </c>
      <c r="Y103" s="59">
        <v>1431.8</v>
      </c>
      <c r="Z103" s="59">
        <v>1459.67</v>
      </c>
      <c r="AA103" s="59">
        <v>1517.32</v>
      </c>
      <c r="AB103" s="59">
        <v>1593.03</v>
      </c>
      <c r="AC103" s="59">
        <v>1688.45</v>
      </c>
      <c r="AD103" s="59">
        <v>1738.93</v>
      </c>
      <c r="AE103" s="59">
        <v>1808.31</v>
      </c>
      <c r="AF103" s="59">
        <v>1898.55</v>
      </c>
      <c r="AG103" s="59">
        <v>1955.32</v>
      </c>
      <c r="AH103" s="58">
        <v>2052.89</v>
      </c>
      <c r="AI103" s="58"/>
    </row>
    <row r="104" spans="1:35" x14ac:dyDescent="0.25">
      <c r="A104" s="64" t="s">
        <v>1347</v>
      </c>
      <c r="B104" s="64" t="s">
        <v>1173</v>
      </c>
      <c r="C104" s="64" t="s">
        <v>1348</v>
      </c>
      <c r="D104" s="64" t="e">
        <f>INDEX(Lookup!$F$2:$F$375, MATCH(B104, Lookup!$A$2:$A$375,0))</f>
        <v>#N/A</v>
      </c>
      <c r="E104" s="64" t="s">
        <v>1172</v>
      </c>
      <c r="F104" s="64" t="s">
        <v>1170</v>
      </c>
      <c r="G104" s="58" t="s">
        <v>1173</v>
      </c>
      <c r="H104" s="58" t="s">
        <v>1173</v>
      </c>
      <c r="I104" s="58" t="s">
        <v>1173</v>
      </c>
      <c r="J104" s="58" t="s">
        <v>1173</v>
      </c>
      <c r="K104" s="58" t="s">
        <v>1173</v>
      </c>
      <c r="L104" s="58" t="s">
        <v>1173</v>
      </c>
      <c r="M104" s="58" t="s">
        <v>1173</v>
      </c>
      <c r="N104" s="58" t="s">
        <v>1173</v>
      </c>
      <c r="O104" s="58" t="s">
        <v>1173</v>
      </c>
      <c r="P104" s="58" t="s">
        <v>1173</v>
      </c>
      <c r="Q104" s="59" t="s">
        <v>1173</v>
      </c>
      <c r="R104" s="59" t="s">
        <v>1173</v>
      </c>
      <c r="S104" s="59" t="s">
        <v>1173</v>
      </c>
      <c r="T104" s="59" t="s">
        <v>1173</v>
      </c>
      <c r="U104" s="59" t="s">
        <v>1173</v>
      </c>
      <c r="V104" s="59" t="s">
        <v>1173</v>
      </c>
      <c r="W104" s="59" t="s">
        <v>1173</v>
      </c>
      <c r="X104" s="59" t="s">
        <v>1173</v>
      </c>
      <c r="Y104" s="59" t="s">
        <v>1173</v>
      </c>
      <c r="Z104" s="59" t="s">
        <v>1173</v>
      </c>
      <c r="AA104" s="59" t="s">
        <v>1173</v>
      </c>
      <c r="AB104" s="59" t="s">
        <v>1173</v>
      </c>
      <c r="AC104" s="59" t="s">
        <v>1173</v>
      </c>
      <c r="AD104" s="59" t="s">
        <v>1173</v>
      </c>
      <c r="AE104" s="59" t="s">
        <v>1173</v>
      </c>
      <c r="AF104" s="59" t="s">
        <v>1173</v>
      </c>
      <c r="AG104" s="59" t="s">
        <v>1173</v>
      </c>
      <c r="AH104" s="58" t="s">
        <v>1173</v>
      </c>
      <c r="AI104" s="58"/>
    </row>
    <row r="105" spans="1:35" x14ac:dyDescent="0.25">
      <c r="A105" s="64" t="s">
        <v>1349</v>
      </c>
      <c r="B105" s="64" t="s">
        <v>1173</v>
      </c>
      <c r="C105" s="64" t="s">
        <v>1350</v>
      </c>
      <c r="D105" s="64" t="e">
        <f>INDEX(Lookup!$F$2:$F$375, MATCH(B105, Lookup!$A$2:$A$375,0))</f>
        <v>#N/A</v>
      </c>
      <c r="E105" s="64" t="s">
        <v>1172</v>
      </c>
      <c r="F105" s="64" t="s">
        <v>1170</v>
      </c>
      <c r="G105" s="58" t="s">
        <v>1173</v>
      </c>
      <c r="H105" s="58" t="s">
        <v>1173</v>
      </c>
      <c r="I105" s="58" t="s">
        <v>1173</v>
      </c>
      <c r="J105" s="58" t="s">
        <v>1173</v>
      </c>
      <c r="K105" s="58" t="s">
        <v>1173</v>
      </c>
      <c r="L105" s="58" t="s">
        <v>1173</v>
      </c>
      <c r="M105" s="58" t="s">
        <v>1173</v>
      </c>
      <c r="N105" s="58" t="s">
        <v>1173</v>
      </c>
      <c r="O105" s="58" t="s">
        <v>1173</v>
      </c>
      <c r="P105" s="58" t="s">
        <v>1173</v>
      </c>
      <c r="Q105" s="59" t="s">
        <v>1173</v>
      </c>
      <c r="R105" s="59" t="s">
        <v>1173</v>
      </c>
      <c r="S105" s="59" t="s">
        <v>1173</v>
      </c>
      <c r="T105" s="59" t="s">
        <v>1173</v>
      </c>
      <c r="U105" s="59" t="s">
        <v>1173</v>
      </c>
      <c r="V105" s="59" t="s">
        <v>1173</v>
      </c>
      <c r="W105" s="59" t="s">
        <v>1173</v>
      </c>
      <c r="X105" s="59" t="s">
        <v>1173</v>
      </c>
      <c r="Y105" s="59" t="s">
        <v>1173</v>
      </c>
      <c r="Z105" s="59" t="s">
        <v>1173</v>
      </c>
      <c r="AA105" s="59" t="s">
        <v>1173</v>
      </c>
      <c r="AB105" s="59" t="s">
        <v>1173</v>
      </c>
      <c r="AC105" s="59" t="s">
        <v>1173</v>
      </c>
      <c r="AD105" s="59" t="s">
        <v>1173</v>
      </c>
      <c r="AE105" s="59" t="s">
        <v>1173</v>
      </c>
      <c r="AF105" s="59" t="s">
        <v>1173</v>
      </c>
      <c r="AG105" s="59" t="s">
        <v>1173</v>
      </c>
      <c r="AH105" s="58" t="s">
        <v>1173</v>
      </c>
      <c r="AI105" s="58"/>
    </row>
    <row r="106" spans="1:35" x14ac:dyDescent="0.25">
      <c r="A106" s="70" t="s">
        <v>1351</v>
      </c>
      <c r="B106" s="64" t="s">
        <v>1352</v>
      </c>
      <c r="C106" s="70" t="s">
        <v>1353</v>
      </c>
      <c r="D106" s="64" t="e">
        <f>INDEX(Lookup!$F$2:$F$375, MATCH(B106, Lookup!$A$2:$A$375,0))</f>
        <v>#N/A</v>
      </c>
      <c r="E106" s="64" t="s">
        <v>1169</v>
      </c>
      <c r="F106" s="64" t="s">
        <v>1190</v>
      </c>
      <c r="G106" s="58" t="s">
        <v>1173</v>
      </c>
      <c r="H106" s="58" t="s">
        <v>1173</v>
      </c>
      <c r="I106" s="58" t="s">
        <v>1173</v>
      </c>
      <c r="J106" s="58" t="s">
        <v>1173</v>
      </c>
      <c r="K106" s="58" t="s">
        <v>1173</v>
      </c>
      <c r="L106" s="58" t="s">
        <v>1173</v>
      </c>
      <c r="M106" s="58" t="s">
        <v>1173</v>
      </c>
      <c r="N106" s="58" t="s">
        <v>1173</v>
      </c>
      <c r="O106" s="71">
        <v>48.74</v>
      </c>
      <c r="P106" s="58">
        <v>51.05</v>
      </c>
      <c r="Q106" s="59">
        <v>53.55</v>
      </c>
      <c r="R106" s="59">
        <v>55.95</v>
      </c>
      <c r="S106" s="59">
        <v>58.69</v>
      </c>
      <c r="T106" s="59">
        <v>61.57</v>
      </c>
      <c r="U106" s="59">
        <v>63.97</v>
      </c>
      <c r="V106" s="59">
        <v>63.97</v>
      </c>
      <c r="W106" s="59">
        <v>66.5</v>
      </c>
      <c r="X106" s="59">
        <v>67.760000000000005</v>
      </c>
      <c r="Y106" s="59">
        <v>69.05</v>
      </c>
      <c r="Z106" s="59">
        <v>70.36</v>
      </c>
      <c r="AA106" s="59">
        <v>71.7</v>
      </c>
      <c r="AB106" s="59">
        <v>73.06</v>
      </c>
      <c r="AC106" s="59">
        <v>75.180000000000007</v>
      </c>
      <c r="AD106" s="59">
        <v>77.36</v>
      </c>
      <c r="AE106" s="59">
        <v>78.83</v>
      </c>
      <c r="AF106" s="59">
        <v>80.33</v>
      </c>
      <c r="AG106" s="59">
        <v>81.86</v>
      </c>
      <c r="AH106" s="58">
        <v>86.86</v>
      </c>
      <c r="AI106" s="61"/>
    </row>
    <row r="107" spans="1:35" x14ac:dyDescent="0.25">
      <c r="A107" s="64" t="s">
        <v>1354</v>
      </c>
      <c r="B107" s="64" t="s">
        <v>1355</v>
      </c>
      <c r="C107" s="64" t="s">
        <v>1356</v>
      </c>
      <c r="D107" s="64" t="e">
        <f>INDEX(Lookup!$F$2:$F$375, MATCH(B107, Lookup!$A$2:$A$375,0))</f>
        <v>#N/A</v>
      </c>
      <c r="E107" s="64" t="s">
        <v>1169</v>
      </c>
      <c r="F107" s="64" t="s">
        <v>1186</v>
      </c>
      <c r="G107" s="58">
        <v>46.02</v>
      </c>
      <c r="H107" s="58">
        <v>54.87</v>
      </c>
      <c r="I107" s="58">
        <v>48.43</v>
      </c>
      <c r="J107" s="58">
        <v>62.55</v>
      </c>
      <c r="K107" s="58">
        <v>65.58</v>
      </c>
      <c r="L107" s="69">
        <v>69.510000000000005</v>
      </c>
      <c r="M107" s="58">
        <v>96.13</v>
      </c>
      <c r="N107" s="58">
        <v>120.22</v>
      </c>
      <c r="O107" s="58">
        <v>136.84</v>
      </c>
      <c r="P107" s="58">
        <v>143.68</v>
      </c>
      <c r="Q107" s="59">
        <v>150.72</v>
      </c>
      <c r="R107" s="59">
        <v>158.1</v>
      </c>
      <c r="S107" s="59">
        <v>173.87</v>
      </c>
      <c r="T107" s="59">
        <v>182.47</v>
      </c>
      <c r="U107" s="59">
        <v>187.84</v>
      </c>
      <c r="V107" s="59">
        <v>187.84</v>
      </c>
      <c r="W107" s="59">
        <v>194.41</v>
      </c>
      <c r="X107" s="59">
        <v>198.28</v>
      </c>
      <c r="Y107" s="59">
        <v>202.24</v>
      </c>
      <c r="Z107" s="59">
        <v>206.26</v>
      </c>
      <c r="AA107" s="59">
        <v>210.36</v>
      </c>
      <c r="AB107" s="59">
        <v>214.54</v>
      </c>
      <c r="AC107" s="59">
        <v>226.54</v>
      </c>
      <c r="AD107" s="59">
        <v>250.54</v>
      </c>
      <c r="AE107" s="59">
        <v>260.54000000000002</v>
      </c>
      <c r="AF107" s="59">
        <v>265.73</v>
      </c>
      <c r="AG107" s="59">
        <v>275.73</v>
      </c>
      <c r="AH107" s="58">
        <v>290.73</v>
      </c>
      <c r="AI107" s="58"/>
    </row>
    <row r="108" spans="1:35" x14ac:dyDescent="0.25">
      <c r="A108" s="64" t="s">
        <v>1357</v>
      </c>
      <c r="B108" s="64" t="s">
        <v>711</v>
      </c>
      <c r="C108" s="64" t="s">
        <v>712</v>
      </c>
      <c r="D108" s="64" t="str">
        <f>INDEX(Lookup!$F$2:$F$375, MATCH(B108, Lookup!$A$2:$A$375,0))</f>
        <v>:</v>
      </c>
      <c r="E108" s="64" t="s">
        <v>1169</v>
      </c>
      <c r="F108" s="64" t="s">
        <v>1170</v>
      </c>
      <c r="G108" s="58">
        <v>99.65</v>
      </c>
      <c r="H108" s="58">
        <v>89.69</v>
      </c>
      <c r="I108" s="58">
        <v>92.89</v>
      </c>
      <c r="J108" s="58">
        <v>96.64</v>
      </c>
      <c r="K108" s="58">
        <v>104.85</v>
      </c>
      <c r="L108" s="58">
        <v>112.5</v>
      </c>
      <c r="M108" s="58">
        <v>121.66</v>
      </c>
      <c r="N108" s="58">
        <v>136.88999999999999</v>
      </c>
      <c r="O108" s="58">
        <v>146.79</v>
      </c>
      <c r="P108" s="58">
        <v>152.09</v>
      </c>
      <c r="Q108" s="59">
        <v>156.21</v>
      </c>
      <c r="R108" s="59">
        <v>161.72999999999999</v>
      </c>
      <c r="S108" s="59">
        <v>166.41</v>
      </c>
      <c r="T108" s="59">
        <v>171</v>
      </c>
      <c r="U108" s="59">
        <v>175.23</v>
      </c>
      <c r="V108" s="59">
        <v>175.23</v>
      </c>
      <c r="W108" s="59">
        <v>175.23</v>
      </c>
      <c r="X108" s="59">
        <v>175.23</v>
      </c>
      <c r="Y108" s="59">
        <v>175.23</v>
      </c>
      <c r="Z108" s="59">
        <v>175.23</v>
      </c>
      <c r="AA108" s="59">
        <v>175.23</v>
      </c>
      <c r="AB108" s="59">
        <v>180.18</v>
      </c>
      <c r="AC108" s="59">
        <v>185.13</v>
      </c>
      <c r="AD108" s="59">
        <v>190.62</v>
      </c>
      <c r="AE108" s="59">
        <v>195.57</v>
      </c>
      <c r="AF108" s="59">
        <v>200.52</v>
      </c>
      <c r="AG108" s="59">
        <v>205.47</v>
      </c>
      <c r="AH108" s="58">
        <v>211.58</v>
      </c>
      <c r="AI108" s="58"/>
    </row>
    <row r="109" spans="1:35" x14ac:dyDescent="0.25">
      <c r="A109" s="64" t="s">
        <v>1358</v>
      </c>
      <c r="B109" s="64" t="s">
        <v>1359</v>
      </c>
      <c r="C109" s="64" t="s">
        <v>1360</v>
      </c>
      <c r="D109" s="64" t="e">
        <f>INDEX(Lookup!$F$2:$F$375, MATCH(B109, Lookup!$A$2:$A$375,0))</f>
        <v>#N/A</v>
      </c>
      <c r="E109" s="64" t="s">
        <v>1172</v>
      </c>
      <c r="F109" s="64" t="s">
        <v>1170</v>
      </c>
      <c r="G109" s="58">
        <v>70.650000000000006</v>
      </c>
      <c r="H109" s="58">
        <v>89.81</v>
      </c>
      <c r="I109" s="58">
        <v>93.04</v>
      </c>
      <c r="J109" s="58">
        <v>95.64</v>
      </c>
      <c r="K109" s="58">
        <v>99.96</v>
      </c>
      <c r="L109" s="58">
        <v>118</v>
      </c>
      <c r="M109" s="58">
        <v>129.22</v>
      </c>
      <c r="N109" s="58">
        <v>135.62</v>
      </c>
      <c r="O109" s="58">
        <v>140.91999999999999</v>
      </c>
      <c r="P109" s="58">
        <v>147.87</v>
      </c>
      <c r="Q109" s="59">
        <v>155.27000000000001</v>
      </c>
      <c r="R109" s="59">
        <v>162.94</v>
      </c>
      <c r="S109" s="59">
        <v>170.92</v>
      </c>
      <c r="T109" s="59" t="s">
        <v>1173</v>
      </c>
      <c r="U109" s="59" t="s">
        <v>1173</v>
      </c>
      <c r="V109" s="59" t="s">
        <v>1173</v>
      </c>
      <c r="W109" s="59" t="s">
        <v>1173</v>
      </c>
      <c r="X109" s="59" t="s">
        <v>1173</v>
      </c>
      <c r="Y109" s="59" t="s">
        <v>1173</v>
      </c>
      <c r="Z109" s="59" t="s">
        <v>1173</v>
      </c>
      <c r="AA109" s="59" t="s">
        <v>1173</v>
      </c>
      <c r="AB109" s="59" t="s">
        <v>1173</v>
      </c>
      <c r="AC109" s="59" t="s">
        <v>1173</v>
      </c>
      <c r="AD109" s="59" t="s">
        <v>1173</v>
      </c>
      <c r="AE109" s="59" t="s">
        <v>1173</v>
      </c>
      <c r="AF109" s="59" t="s">
        <v>1173</v>
      </c>
      <c r="AG109" s="59" t="s">
        <v>1173</v>
      </c>
      <c r="AH109" s="58" t="s">
        <v>1173</v>
      </c>
      <c r="AI109" s="58"/>
    </row>
    <row r="110" spans="1:35" x14ac:dyDescent="0.25">
      <c r="A110" s="64" t="s">
        <v>1361</v>
      </c>
      <c r="B110" s="64" t="s">
        <v>393</v>
      </c>
      <c r="C110" s="64" t="s">
        <v>394</v>
      </c>
      <c r="D110" s="64" t="str">
        <f>INDEX(Lookup!$F$2:$F$375, MATCH(B110, Lookup!$A$2:$A$375,0))</f>
        <v>:</v>
      </c>
      <c r="E110" s="64" t="s">
        <v>1172</v>
      </c>
      <c r="F110" s="64" t="s">
        <v>1170</v>
      </c>
      <c r="G110" s="58">
        <v>79.25</v>
      </c>
      <c r="H110" s="58">
        <v>102.02</v>
      </c>
      <c r="I110" s="58">
        <v>104.49</v>
      </c>
      <c r="J110" s="58">
        <v>112.36</v>
      </c>
      <c r="K110" s="58">
        <v>117.39</v>
      </c>
      <c r="L110" s="58">
        <v>124.87</v>
      </c>
      <c r="M110" s="58">
        <v>135.27000000000001</v>
      </c>
      <c r="N110" s="58">
        <v>141.63</v>
      </c>
      <c r="O110" s="58">
        <v>148.57</v>
      </c>
      <c r="P110" s="58">
        <v>154.52000000000001</v>
      </c>
      <c r="Q110" s="59">
        <v>158.37</v>
      </c>
      <c r="R110" s="59">
        <v>161.54</v>
      </c>
      <c r="S110" s="59">
        <v>167.84</v>
      </c>
      <c r="T110" s="59">
        <v>175.41</v>
      </c>
      <c r="U110" s="59">
        <v>180.27</v>
      </c>
      <c r="V110" s="59">
        <v>180.27</v>
      </c>
      <c r="W110" s="59">
        <v>180.27</v>
      </c>
      <c r="X110" s="59">
        <v>183.69</v>
      </c>
      <c r="Y110" s="59">
        <v>187.29</v>
      </c>
      <c r="Z110" s="59">
        <v>190.93</v>
      </c>
      <c r="AA110" s="59">
        <v>194.65</v>
      </c>
      <c r="AB110" s="59">
        <v>198.45</v>
      </c>
      <c r="AC110" s="59">
        <v>202.32</v>
      </c>
      <c r="AD110" s="59">
        <v>206.27</v>
      </c>
      <c r="AE110" s="59">
        <v>210.29</v>
      </c>
      <c r="AF110" s="59">
        <v>214.39</v>
      </c>
      <c r="AG110" s="59">
        <v>218.57</v>
      </c>
      <c r="AH110" s="58" t="s">
        <v>1173</v>
      </c>
      <c r="AI110" s="58"/>
    </row>
    <row r="111" spans="1:35" x14ac:dyDescent="0.25">
      <c r="A111" s="64" t="s">
        <v>1362</v>
      </c>
      <c r="B111" s="64" t="s">
        <v>517</v>
      </c>
      <c r="C111" s="64" t="s">
        <v>518</v>
      </c>
      <c r="D111" s="64" t="e">
        <f>INDEX(Lookup!$F$2:$F$375, MATCH(B111, Lookup!$A$2:$A$375,0))</f>
        <v>#N/A</v>
      </c>
      <c r="E111" s="64" t="s">
        <v>1172</v>
      </c>
      <c r="F111" s="64" t="s">
        <v>1170</v>
      </c>
      <c r="G111" s="58">
        <v>71.09</v>
      </c>
      <c r="H111" s="58">
        <v>96.28</v>
      </c>
      <c r="I111" s="58">
        <v>98.67</v>
      </c>
      <c r="J111" s="58">
        <v>103.11</v>
      </c>
      <c r="K111" s="58">
        <v>107.75</v>
      </c>
      <c r="L111" s="58">
        <v>112.6</v>
      </c>
      <c r="M111" s="58">
        <v>129.49</v>
      </c>
      <c r="N111" s="58">
        <v>135.96</v>
      </c>
      <c r="O111" s="58">
        <v>142.76</v>
      </c>
      <c r="P111" s="58">
        <v>149.36000000000001</v>
      </c>
      <c r="Q111" s="59">
        <v>153.81</v>
      </c>
      <c r="R111" s="59">
        <v>158.41999999999999</v>
      </c>
      <c r="S111" s="59">
        <v>164.6</v>
      </c>
      <c r="T111" s="59">
        <v>171.02</v>
      </c>
      <c r="U111" s="59">
        <v>176.15</v>
      </c>
      <c r="V111" s="59">
        <v>176.15</v>
      </c>
      <c r="W111" s="59">
        <v>176.15</v>
      </c>
      <c r="X111" s="59">
        <v>176.15</v>
      </c>
      <c r="Y111" s="59">
        <v>176.15</v>
      </c>
      <c r="Z111" s="59">
        <v>176.15</v>
      </c>
      <c r="AA111" s="59">
        <v>179.5</v>
      </c>
      <c r="AB111" s="59">
        <v>184.5</v>
      </c>
      <c r="AC111" s="59">
        <v>189.5</v>
      </c>
      <c r="AD111" s="59">
        <v>189.5</v>
      </c>
      <c r="AE111" s="59">
        <v>189.5</v>
      </c>
      <c r="AF111" s="59" t="s">
        <v>1173</v>
      </c>
      <c r="AG111" s="59" t="s">
        <v>1173</v>
      </c>
      <c r="AH111" s="58" t="s">
        <v>1173</v>
      </c>
      <c r="AI111" s="58"/>
    </row>
    <row r="112" spans="1:35" x14ac:dyDescent="0.25">
      <c r="A112" s="64" t="s">
        <v>1363</v>
      </c>
      <c r="B112" s="70" t="s">
        <v>1364</v>
      </c>
      <c r="C112" s="64" t="s">
        <v>1365</v>
      </c>
      <c r="D112" s="64" t="e">
        <f>INDEX(Lookup!$F$2:$F$375, MATCH(B112, Lookup!$A$2:$A$375,0))</f>
        <v>#N/A</v>
      </c>
      <c r="E112" s="64" t="s">
        <v>1172</v>
      </c>
      <c r="F112" s="64" t="s">
        <v>1216</v>
      </c>
      <c r="G112" s="58">
        <v>465.75</v>
      </c>
      <c r="H112" s="58">
        <v>486.58</v>
      </c>
      <c r="I112" s="58">
        <v>536.14</v>
      </c>
      <c r="J112" s="58">
        <v>565.41999999999996</v>
      </c>
      <c r="K112" s="58">
        <v>621.64</v>
      </c>
      <c r="L112" s="58">
        <v>655.45</v>
      </c>
      <c r="M112" s="58">
        <v>711.4</v>
      </c>
      <c r="N112" s="58">
        <v>781.65</v>
      </c>
      <c r="O112" s="58">
        <v>837.85</v>
      </c>
      <c r="P112" s="58">
        <v>879.74</v>
      </c>
      <c r="Q112" s="59">
        <v>923.73</v>
      </c>
      <c r="R112" s="59">
        <v>969.82</v>
      </c>
      <c r="S112" s="59">
        <v>1017.73</v>
      </c>
      <c r="T112" s="59" t="s">
        <v>1173</v>
      </c>
      <c r="U112" s="59" t="s">
        <v>1173</v>
      </c>
      <c r="V112" s="59" t="s">
        <v>1173</v>
      </c>
      <c r="W112" s="59" t="s">
        <v>1173</v>
      </c>
      <c r="X112" s="59" t="s">
        <v>1173</v>
      </c>
      <c r="Y112" s="59" t="s">
        <v>1173</v>
      </c>
      <c r="Z112" s="59" t="s">
        <v>1173</v>
      </c>
      <c r="AA112" s="59" t="s">
        <v>1173</v>
      </c>
      <c r="AB112" s="59" t="s">
        <v>1173</v>
      </c>
      <c r="AC112" s="59" t="s">
        <v>1173</v>
      </c>
      <c r="AD112" s="59" t="s">
        <v>1173</v>
      </c>
      <c r="AE112" s="59" t="s">
        <v>1173</v>
      </c>
      <c r="AF112" s="59" t="s">
        <v>1173</v>
      </c>
      <c r="AG112" s="59" t="s">
        <v>1173</v>
      </c>
      <c r="AH112" s="58" t="s">
        <v>1173</v>
      </c>
      <c r="AI112" s="58"/>
    </row>
    <row r="113" spans="1:35" x14ac:dyDescent="0.25">
      <c r="A113" s="64" t="s">
        <v>1366</v>
      </c>
      <c r="B113" s="64" t="s">
        <v>1011</v>
      </c>
      <c r="C113" s="64" t="s">
        <v>1012</v>
      </c>
      <c r="D113" s="64" t="str">
        <f>INDEX(Lookup!$F$2:$F$375, MATCH(B113, Lookup!$A$2:$A$375,0))</f>
        <v>:</v>
      </c>
      <c r="E113" s="64" t="s">
        <v>1169</v>
      </c>
      <c r="F113" s="64" t="s">
        <v>1208</v>
      </c>
      <c r="G113" s="58" t="s">
        <v>1173</v>
      </c>
      <c r="H113" s="58" t="s">
        <v>1173</v>
      </c>
      <c r="I113" s="58" t="s">
        <v>1173</v>
      </c>
      <c r="J113" s="58" t="s">
        <v>1173</v>
      </c>
      <c r="K113" s="58" t="s">
        <v>1173</v>
      </c>
      <c r="L113" s="58" t="s">
        <v>1173</v>
      </c>
      <c r="M113" s="58" t="s">
        <v>1173</v>
      </c>
      <c r="N113" s="58" t="s">
        <v>1173</v>
      </c>
      <c r="O113" s="58" t="s">
        <v>1173</v>
      </c>
      <c r="P113" s="58" t="s">
        <v>1173</v>
      </c>
      <c r="Q113" s="58" t="s">
        <v>1173</v>
      </c>
      <c r="R113" s="58" t="s">
        <v>1173</v>
      </c>
      <c r="S113" s="58" t="s">
        <v>1173</v>
      </c>
      <c r="T113" s="59">
        <v>1209.3399999999999</v>
      </c>
      <c r="U113" s="59">
        <v>1244.4100000000001</v>
      </c>
      <c r="V113" s="59">
        <v>1244.4100000000001</v>
      </c>
      <c r="W113" s="59">
        <v>1244.4100000000001</v>
      </c>
      <c r="X113" s="59">
        <v>1244.4100000000001</v>
      </c>
      <c r="Y113" s="59">
        <v>1268.92</v>
      </c>
      <c r="Z113" s="59">
        <v>1293.92</v>
      </c>
      <c r="AA113" s="59">
        <v>1345.29</v>
      </c>
      <c r="AB113" s="59">
        <v>1398.7</v>
      </c>
      <c r="AC113" s="59">
        <v>1468.5</v>
      </c>
      <c r="AD113" s="59">
        <v>1527.09</v>
      </c>
      <c r="AE113" s="59">
        <v>1588.02</v>
      </c>
      <c r="AF113" s="59">
        <v>1667.26</v>
      </c>
      <c r="AG113" s="59">
        <v>1717.11</v>
      </c>
      <c r="AH113" s="58">
        <v>1802.79</v>
      </c>
      <c r="AI113" s="58"/>
    </row>
    <row r="114" spans="1:35" x14ac:dyDescent="0.25">
      <c r="A114" s="64" t="s">
        <v>1367</v>
      </c>
      <c r="B114" s="64" t="s">
        <v>1061</v>
      </c>
      <c r="C114" s="64" t="s">
        <v>1062</v>
      </c>
      <c r="D114" s="64" t="str">
        <f>INDEX(Lookup!$F$2:$F$375, MATCH(B114, Lookup!$A$2:$A$375,0))</f>
        <v>:</v>
      </c>
      <c r="E114" s="64" t="s">
        <v>1169</v>
      </c>
      <c r="F114" s="64" t="s">
        <v>1170</v>
      </c>
      <c r="G114" s="58">
        <v>72.099999999999994</v>
      </c>
      <c r="H114" s="58">
        <v>79.599999999999994</v>
      </c>
      <c r="I114" s="58">
        <v>85.17</v>
      </c>
      <c r="J114" s="58">
        <v>88.72</v>
      </c>
      <c r="K114" s="58">
        <v>92</v>
      </c>
      <c r="L114" s="58">
        <v>98.19</v>
      </c>
      <c r="M114" s="58">
        <v>108.01</v>
      </c>
      <c r="N114" s="58">
        <v>117.74</v>
      </c>
      <c r="O114" s="58">
        <v>121.86</v>
      </c>
      <c r="P114" s="58">
        <v>126.13</v>
      </c>
      <c r="Q114" s="59">
        <v>129.28</v>
      </c>
      <c r="R114" s="59">
        <v>132.51</v>
      </c>
      <c r="S114" s="59">
        <v>137.15</v>
      </c>
      <c r="T114" s="59">
        <v>141.13</v>
      </c>
      <c r="U114" s="59">
        <v>144.38</v>
      </c>
      <c r="V114" s="59">
        <v>144.38</v>
      </c>
      <c r="W114" s="59">
        <v>144.38</v>
      </c>
      <c r="X114" s="59">
        <v>137.16</v>
      </c>
      <c r="Y114" s="59">
        <v>133.05000000000001</v>
      </c>
      <c r="Z114" s="59">
        <v>126.4</v>
      </c>
      <c r="AA114" s="59">
        <v>126.4</v>
      </c>
      <c r="AB114" s="59">
        <v>126.4</v>
      </c>
      <c r="AC114" s="59">
        <v>126.4</v>
      </c>
      <c r="AD114" s="59">
        <v>128.93</v>
      </c>
      <c r="AE114" s="59">
        <v>133.93</v>
      </c>
      <c r="AF114" s="59">
        <v>138.93</v>
      </c>
      <c r="AG114" s="59">
        <v>143.93</v>
      </c>
      <c r="AH114" s="58">
        <v>148.93</v>
      </c>
      <c r="AI114" s="58"/>
    </row>
    <row r="115" spans="1:35" x14ac:dyDescent="0.25">
      <c r="A115" s="64" t="s">
        <v>1368</v>
      </c>
      <c r="B115" s="64" t="s">
        <v>647</v>
      </c>
      <c r="C115" s="64" t="s">
        <v>648</v>
      </c>
      <c r="D115" s="64" t="str">
        <f>INDEX(Lookup!$F$2:$F$375, MATCH(B115, Lookup!$A$2:$A$375,0))</f>
        <v>West Midlands Combined Authority</v>
      </c>
      <c r="E115" s="64" t="s">
        <v>1169</v>
      </c>
      <c r="F115" s="64" t="s">
        <v>1198</v>
      </c>
      <c r="G115" s="58">
        <v>740.27</v>
      </c>
      <c r="H115" s="58">
        <v>760.93</v>
      </c>
      <c r="I115" s="58">
        <v>822.6</v>
      </c>
      <c r="J115" s="58">
        <v>888.76</v>
      </c>
      <c r="K115" s="58">
        <v>936.03</v>
      </c>
      <c r="L115" s="58">
        <v>976.97</v>
      </c>
      <c r="M115" s="58">
        <v>1019.19</v>
      </c>
      <c r="N115" s="58">
        <v>1064.03</v>
      </c>
      <c r="O115" s="58">
        <v>1090.6300000000001</v>
      </c>
      <c r="P115" s="58">
        <v>1133.1600000000001</v>
      </c>
      <c r="Q115" s="59">
        <v>1172.82</v>
      </c>
      <c r="R115" s="59">
        <v>1212.7</v>
      </c>
      <c r="S115" s="59">
        <v>1245.44</v>
      </c>
      <c r="T115" s="59">
        <v>1292.77</v>
      </c>
      <c r="U115" s="59">
        <v>1323.8</v>
      </c>
      <c r="V115" s="59">
        <v>1323.8</v>
      </c>
      <c r="W115" s="59">
        <v>1323.8</v>
      </c>
      <c r="X115" s="59">
        <v>1323.8</v>
      </c>
      <c r="Y115" s="59">
        <v>1349.48</v>
      </c>
      <c r="Z115" s="59">
        <v>1375.12</v>
      </c>
      <c r="AA115" s="59">
        <v>1429.37</v>
      </c>
      <c r="AB115" s="59">
        <v>1500.05</v>
      </c>
      <c r="AC115" s="59">
        <v>1574.23</v>
      </c>
      <c r="AD115" s="59">
        <v>1620.59</v>
      </c>
      <c r="AE115" s="59">
        <v>1684.52</v>
      </c>
      <c r="AF115" s="59">
        <v>1767.82</v>
      </c>
      <c r="AG115" s="59">
        <v>1819.88</v>
      </c>
      <c r="AH115" s="58">
        <v>1909.87</v>
      </c>
      <c r="AI115" s="58"/>
    </row>
    <row r="116" spans="1:35" x14ac:dyDescent="0.25">
      <c r="A116" s="64" t="s">
        <v>1369</v>
      </c>
      <c r="B116" s="64" t="s">
        <v>473</v>
      </c>
      <c r="C116" s="64" t="s">
        <v>474</v>
      </c>
      <c r="D116" s="64" t="str">
        <f>INDEX(Lookup!$F$2:$F$375, MATCH(B116, Lookup!$A$2:$A$375,0))</f>
        <v>:</v>
      </c>
      <c r="E116" s="64" t="s">
        <v>1172</v>
      </c>
      <c r="F116" s="64" t="s">
        <v>1170</v>
      </c>
      <c r="G116" s="58">
        <v>83.5</v>
      </c>
      <c r="H116" s="58">
        <v>95.1</v>
      </c>
      <c r="I116" s="58">
        <v>95.41</v>
      </c>
      <c r="J116" s="58">
        <v>99.97</v>
      </c>
      <c r="K116" s="58">
        <v>102.07</v>
      </c>
      <c r="L116" s="58">
        <v>107.68</v>
      </c>
      <c r="M116" s="58">
        <v>114.86</v>
      </c>
      <c r="N116" s="58">
        <v>122.9</v>
      </c>
      <c r="O116" s="58">
        <v>126.34</v>
      </c>
      <c r="P116" s="58">
        <v>132.38</v>
      </c>
      <c r="Q116" s="59">
        <v>136.18</v>
      </c>
      <c r="R116" s="59">
        <v>141.49</v>
      </c>
      <c r="S116" s="59">
        <v>141.49</v>
      </c>
      <c r="T116" s="59">
        <v>147.86000000000001</v>
      </c>
      <c r="U116" s="59">
        <v>152.21</v>
      </c>
      <c r="V116" s="59">
        <v>152.21</v>
      </c>
      <c r="W116" s="59">
        <v>152.21</v>
      </c>
      <c r="X116" s="59">
        <v>152.21</v>
      </c>
      <c r="Y116" s="59">
        <v>152.21</v>
      </c>
      <c r="Z116" s="59">
        <v>152.21</v>
      </c>
      <c r="AA116" s="59">
        <v>157.21</v>
      </c>
      <c r="AB116" s="59">
        <v>162.21</v>
      </c>
      <c r="AC116" s="59">
        <v>167.21</v>
      </c>
      <c r="AD116" s="59">
        <v>172.21</v>
      </c>
      <c r="AE116" s="59">
        <v>177.21</v>
      </c>
      <c r="AF116" s="59">
        <v>182.21</v>
      </c>
      <c r="AG116" s="59">
        <v>187.21</v>
      </c>
      <c r="AH116" s="58" t="s">
        <v>1173</v>
      </c>
      <c r="AI116" s="58"/>
    </row>
    <row r="117" spans="1:35" x14ac:dyDescent="0.25">
      <c r="A117" s="64" t="s">
        <v>1370</v>
      </c>
      <c r="B117" s="64" t="s">
        <v>989</v>
      </c>
      <c r="C117" s="64" t="s">
        <v>990</v>
      </c>
      <c r="D117" s="64" t="str">
        <f>INDEX(Lookup!$F$2:$F$375, MATCH(B117, Lookup!$A$2:$A$375,0))</f>
        <v>:</v>
      </c>
      <c r="E117" s="64" t="s">
        <v>1169</v>
      </c>
      <c r="F117" s="64" t="s">
        <v>1170</v>
      </c>
      <c r="G117" s="58">
        <v>103.32</v>
      </c>
      <c r="H117" s="58">
        <v>108.27</v>
      </c>
      <c r="I117" s="58">
        <v>112.59</v>
      </c>
      <c r="J117" s="58">
        <v>115.38</v>
      </c>
      <c r="K117" s="58">
        <v>120.6</v>
      </c>
      <c r="L117" s="58">
        <v>126</v>
      </c>
      <c r="M117" s="58">
        <v>141.12</v>
      </c>
      <c r="N117" s="58">
        <v>153.9</v>
      </c>
      <c r="O117" s="58">
        <v>162.36000000000001</v>
      </c>
      <c r="P117" s="58">
        <v>170.37</v>
      </c>
      <c r="Q117" s="59">
        <v>175.32</v>
      </c>
      <c r="R117" s="59">
        <v>178.83</v>
      </c>
      <c r="S117" s="59">
        <v>182.43</v>
      </c>
      <c r="T117" s="59">
        <v>186.03</v>
      </c>
      <c r="U117" s="59">
        <v>187.83</v>
      </c>
      <c r="V117" s="59">
        <v>187.83</v>
      </c>
      <c r="W117" s="59">
        <v>187.83</v>
      </c>
      <c r="X117" s="59">
        <v>187.83</v>
      </c>
      <c r="Y117" s="59">
        <v>187.83</v>
      </c>
      <c r="Z117" s="59">
        <v>187.83</v>
      </c>
      <c r="AA117" s="59">
        <v>189.27</v>
      </c>
      <c r="AB117" s="59">
        <v>194.04</v>
      </c>
      <c r="AC117" s="59">
        <v>198.99</v>
      </c>
      <c r="AD117" s="59">
        <v>203.94</v>
      </c>
      <c r="AE117" s="59">
        <v>208.89</v>
      </c>
      <c r="AF117" s="59">
        <v>213.84</v>
      </c>
      <c r="AG117" s="59">
        <v>218.79</v>
      </c>
      <c r="AH117" s="58">
        <v>225.34</v>
      </c>
      <c r="AI117" s="58"/>
    </row>
    <row r="118" spans="1:35" x14ac:dyDescent="0.25">
      <c r="A118" s="64" t="s">
        <v>1371</v>
      </c>
      <c r="B118" s="64" t="s">
        <v>1173</v>
      </c>
      <c r="C118" s="64" t="s">
        <v>1372</v>
      </c>
      <c r="D118" s="64" t="e">
        <f>INDEX(Lookup!$F$2:$F$375, MATCH(B118, Lookup!$A$2:$A$375,0))</f>
        <v>#N/A</v>
      </c>
      <c r="E118" s="64" t="s">
        <v>1172</v>
      </c>
      <c r="F118" s="64" t="s">
        <v>1170</v>
      </c>
      <c r="G118" s="58">
        <v>82.84</v>
      </c>
      <c r="H118" s="58">
        <v>86.9</v>
      </c>
      <c r="I118" s="58">
        <v>99.88</v>
      </c>
      <c r="J118" s="58">
        <v>105.37</v>
      </c>
      <c r="K118" s="58">
        <v>114.96</v>
      </c>
      <c r="L118" s="58">
        <v>119.43</v>
      </c>
      <c r="M118" s="58">
        <v>126.48</v>
      </c>
      <c r="N118" s="58">
        <v>126.48</v>
      </c>
      <c r="O118" s="58">
        <v>132.54</v>
      </c>
      <c r="P118" s="58">
        <v>139.16</v>
      </c>
      <c r="Q118" s="59">
        <v>142.93</v>
      </c>
      <c r="R118" s="59">
        <v>141.5</v>
      </c>
      <c r="S118" s="59">
        <v>145.38999999999999</v>
      </c>
      <c r="T118" s="59" t="s">
        <v>1173</v>
      </c>
      <c r="U118" s="59" t="s">
        <v>1173</v>
      </c>
      <c r="V118" s="59" t="s">
        <v>1173</v>
      </c>
      <c r="W118" s="59" t="s">
        <v>1173</v>
      </c>
      <c r="X118" s="59" t="s">
        <v>1173</v>
      </c>
      <c r="Y118" s="59" t="s">
        <v>1173</v>
      </c>
      <c r="Z118" s="59" t="s">
        <v>1173</v>
      </c>
      <c r="AA118" s="59" t="s">
        <v>1173</v>
      </c>
      <c r="AB118" s="59" t="s">
        <v>1173</v>
      </c>
      <c r="AC118" s="59" t="s">
        <v>1173</v>
      </c>
      <c r="AD118" s="59" t="s">
        <v>1173</v>
      </c>
      <c r="AE118" s="59" t="s">
        <v>1173</v>
      </c>
      <c r="AF118" s="59" t="s">
        <v>1173</v>
      </c>
      <c r="AG118" s="59" t="s">
        <v>1173</v>
      </c>
      <c r="AH118" s="58" t="s">
        <v>1173</v>
      </c>
      <c r="AI118" s="58"/>
    </row>
    <row r="119" spans="1:35" x14ac:dyDescent="0.25">
      <c r="A119" s="64" t="s">
        <v>1373</v>
      </c>
      <c r="B119" s="64" t="s">
        <v>819</v>
      </c>
      <c r="C119" s="64" t="s">
        <v>820</v>
      </c>
      <c r="D119" s="64" t="str">
        <f>INDEX(Lookup!$F$2:$F$375, MATCH(B119, Lookup!$A$2:$A$375,0))</f>
        <v>Greater London Authority</v>
      </c>
      <c r="E119" s="64" t="s">
        <v>1169</v>
      </c>
      <c r="F119" s="64" t="s">
        <v>1195</v>
      </c>
      <c r="G119" s="58">
        <v>522.65</v>
      </c>
      <c r="H119" s="58">
        <v>542.94000000000005</v>
      </c>
      <c r="I119" s="58">
        <v>595.61</v>
      </c>
      <c r="J119" s="58">
        <v>653.38</v>
      </c>
      <c r="K119" s="58">
        <v>684.74</v>
      </c>
      <c r="L119" s="58">
        <v>672.99</v>
      </c>
      <c r="M119" s="58">
        <v>679.65</v>
      </c>
      <c r="N119" s="58">
        <v>862.07</v>
      </c>
      <c r="O119" s="58">
        <v>924.14</v>
      </c>
      <c r="P119" s="58">
        <v>970.25</v>
      </c>
      <c r="Q119" s="59">
        <v>1013.33</v>
      </c>
      <c r="R119" s="59">
        <v>1053.76</v>
      </c>
      <c r="S119" s="59">
        <v>1095.81</v>
      </c>
      <c r="T119" s="59">
        <v>1137.8900000000001</v>
      </c>
      <c r="U119" s="59">
        <v>1150.1099999999999</v>
      </c>
      <c r="V119" s="59">
        <v>1150.1099999999999</v>
      </c>
      <c r="W119" s="59">
        <v>1150.1099999999999</v>
      </c>
      <c r="X119" s="59">
        <v>1171.3900000000001</v>
      </c>
      <c r="Y119" s="59">
        <v>1171.3900000000001</v>
      </c>
      <c r="Z119" s="59">
        <v>1171.3900000000001</v>
      </c>
      <c r="AA119" s="59">
        <v>1218.1300000000001</v>
      </c>
      <c r="AB119" s="59">
        <v>1278.9100000000001</v>
      </c>
      <c r="AC119" s="59">
        <v>1342.73</v>
      </c>
      <c r="AD119" s="59">
        <v>1396.31</v>
      </c>
      <c r="AE119" s="59">
        <v>1452.03</v>
      </c>
      <c r="AF119" s="59">
        <v>1524.49</v>
      </c>
      <c r="AG119" s="59">
        <v>1570.07</v>
      </c>
      <c r="AH119" s="58">
        <v>1805.42</v>
      </c>
      <c r="AI119" s="58"/>
    </row>
    <row r="120" spans="1:35" s="56" customFormat="1" ht="15.6" customHeight="1" x14ac:dyDescent="0.25">
      <c r="A120" s="73" t="s">
        <v>1374</v>
      </c>
      <c r="B120" s="73" t="s">
        <v>1375</v>
      </c>
      <c r="C120" s="73" t="s">
        <v>1376</v>
      </c>
      <c r="D120" s="73" t="e">
        <f>INDEX(Lookup!$F$2:$F$375, MATCH(B120, Lookup!$A$2:$A$375,0))</f>
        <v>#N/A</v>
      </c>
      <c r="E120" s="73" t="s">
        <v>1169</v>
      </c>
      <c r="F120" s="73" t="s">
        <v>1208</v>
      </c>
      <c r="G120" s="58" t="s">
        <v>1173</v>
      </c>
      <c r="H120" s="58" t="s">
        <v>1173</v>
      </c>
      <c r="I120" s="58" t="s">
        <v>1173</v>
      </c>
      <c r="J120" s="58" t="s">
        <v>1173</v>
      </c>
      <c r="K120" s="58" t="s">
        <v>1173</v>
      </c>
      <c r="L120" s="58" t="s">
        <v>1173</v>
      </c>
      <c r="M120" s="58" t="s">
        <v>1173</v>
      </c>
      <c r="N120" s="58" t="s">
        <v>1173</v>
      </c>
      <c r="O120" s="58" t="s">
        <v>1173</v>
      </c>
      <c r="P120" s="58" t="s">
        <v>1173</v>
      </c>
      <c r="Q120" s="58" t="s">
        <v>1173</v>
      </c>
      <c r="R120" s="58" t="s">
        <v>1173</v>
      </c>
      <c r="S120" s="58" t="s">
        <v>1173</v>
      </c>
      <c r="T120" s="59" t="s">
        <v>1173</v>
      </c>
      <c r="U120" s="59" t="s">
        <v>1173</v>
      </c>
      <c r="V120" s="59" t="s">
        <v>1173</v>
      </c>
      <c r="W120" s="59" t="s">
        <v>1173</v>
      </c>
      <c r="X120" s="59" t="s">
        <v>1173</v>
      </c>
      <c r="Y120" s="59" t="s">
        <v>1173</v>
      </c>
      <c r="Z120" s="59" t="s">
        <v>1173</v>
      </c>
      <c r="AA120" s="59" t="s">
        <v>1173</v>
      </c>
      <c r="AB120" s="59" t="s">
        <v>1173</v>
      </c>
      <c r="AC120" s="59" t="s">
        <v>1173</v>
      </c>
      <c r="AD120" s="59" t="s">
        <v>1173</v>
      </c>
      <c r="AE120" s="59" t="s">
        <v>1173</v>
      </c>
      <c r="AF120" s="59" t="s">
        <v>1173</v>
      </c>
      <c r="AG120" s="59" t="s">
        <v>1173</v>
      </c>
      <c r="AH120" s="58">
        <v>1730.84</v>
      </c>
      <c r="AI120" s="59"/>
    </row>
    <row r="121" spans="1:35" x14ac:dyDescent="0.25">
      <c r="A121" s="64" t="s">
        <v>1377</v>
      </c>
      <c r="B121" s="64" t="s">
        <v>384</v>
      </c>
      <c r="C121" s="64" t="s">
        <v>385</v>
      </c>
      <c r="D121" s="64" t="e">
        <f>INDEX(Lookup!$F$2:$F$375, MATCH(B121, Lookup!$A$2:$A$375,0))</f>
        <v>#N/A</v>
      </c>
      <c r="E121" s="64" t="s">
        <v>1172</v>
      </c>
      <c r="F121" s="64" t="s">
        <v>1216</v>
      </c>
      <c r="G121" s="58">
        <v>551.46</v>
      </c>
      <c r="H121" s="58">
        <v>582</v>
      </c>
      <c r="I121" s="58">
        <v>633.71</v>
      </c>
      <c r="J121" s="58">
        <v>662.22</v>
      </c>
      <c r="K121" s="58">
        <v>705.26</v>
      </c>
      <c r="L121" s="58">
        <v>737</v>
      </c>
      <c r="M121" s="58">
        <v>795.96</v>
      </c>
      <c r="N121" s="58">
        <v>890.43</v>
      </c>
      <c r="O121" s="58">
        <v>928.3</v>
      </c>
      <c r="P121" s="58">
        <v>971.16</v>
      </c>
      <c r="Q121" s="59">
        <v>1019.43</v>
      </c>
      <c r="R121" s="59">
        <v>1070.3</v>
      </c>
      <c r="S121" s="59">
        <v>1112.04</v>
      </c>
      <c r="T121" s="59">
        <v>1139.8399999999999</v>
      </c>
      <c r="U121" s="59">
        <v>1161.5</v>
      </c>
      <c r="V121" s="59">
        <v>1161.5</v>
      </c>
      <c r="W121" s="59">
        <v>1161.5</v>
      </c>
      <c r="X121" s="59">
        <v>1161.5</v>
      </c>
      <c r="Y121" s="59">
        <v>1161.5</v>
      </c>
      <c r="Z121" s="59">
        <v>1184.6099999999999</v>
      </c>
      <c r="AA121" s="59">
        <v>1231.8699999999999</v>
      </c>
      <c r="AB121" s="59">
        <v>1281.02</v>
      </c>
      <c r="AC121" s="59">
        <v>1332.13</v>
      </c>
      <c r="AD121" s="59">
        <v>1385.28</v>
      </c>
      <c r="AE121" s="59">
        <v>1440.56</v>
      </c>
      <c r="AF121" s="59">
        <v>1498.04</v>
      </c>
      <c r="AG121" s="59">
        <v>1528</v>
      </c>
      <c r="AH121" s="58" t="s">
        <v>1173</v>
      </c>
      <c r="AI121" s="58"/>
    </row>
    <row r="122" spans="1:35" s="56" customFormat="1" ht="15.6" customHeight="1" x14ac:dyDescent="0.25">
      <c r="A122" s="73" t="s">
        <v>1378</v>
      </c>
      <c r="B122" s="73" t="s">
        <v>1379</v>
      </c>
      <c r="C122" s="73" t="s">
        <v>1380</v>
      </c>
      <c r="D122" s="73" t="e">
        <f>INDEX(Lookup!$F$2:$F$375, MATCH(B122, Lookup!$A$2:$A$375,0))</f>
        <v>#N/A</v>
      </c>
      <c r="E122" s="73" t="s">
        <v>1169</v>
      </c>
      <c r="F122" s="73" t="s">
        <v>1190</v>
      </c>
      <c r="G122" s="58" t="s">
        <v>1173</v>
      </c>
      <c r="H122" s="58" t="s">
        <v>1173</v>
      </c>
      <c r="I122" s="58" t="s">
        <v>1173</v>
      </c>
      <c r="J122" s="58" t="s">
        <v>1173</v>
      </c>
      <c r="K122" s="58" t="s">
        <v>1173</v>
      </c>
      <c r="L122" s="58" t="s">
        <v>1173</v>
      </c>
      <c r="M122" s="58" t="s">
        <v>1173</v>
      </c>
      <c r="N122" s="58" t="s">
        <v>1173</v>
      </c>
      <c r="O122" s="58" t="s">
        <v>1173</v>
      </c>
      <c r="P122" s="58" t="s">
        <v>1173</v>
      </c>
      <c r="Q122" s="58" t="s">
        <v>1173</v>
      </c>
      <c r="R122" s="58" t="s">
        <v>1173</v>
      </c>
      <c r="S122" s="58" t="s">
        <v>1173</v>
      </c>
      <c r="T122" s="59" t="s">
        <v>1173</v>
      </c>
      <c r="U122" s="59" t="s">
        <v>1173</v>
      </c>
      <c r="V122" s="59" t="s">
        <v>1173</v>
      </c>
      <c r="W122" s="59" t="s">
        <v>1173</v>
      </c>
      <c r="X122" s="59" t="s">
        <v>1173</v>
      </c>
      <c r="Y122" s="59" t="s">
        <v>1173</v>
      </c>
      <c r="Z122" s="59" t="s">
        <v>1173</v>
      </c>
      <c r="AA122" s="59" t="s">
        <v>1173</v>
      </c>
      <c r="AB122" s="59" t="s">
        <v>1173</v>
      </c>
      <c r="AC122" s="59" t="s">
        <v>1173</v>
      </c>
      <c r="AD122" s="59" t="s">
        <v>1173</v>
      </c>
      <c r="AE122" s="59" t="s">
        <v>1173</v>
      </c>
      <c r="AF122" s="59" t="s">
        <v>1173</v>
      </c>
      <c r="AG122" s="59" t="s">
        <v>1173</v>
      </c>
      <c r="AH122" s="58">
        <v>90.54</v>
      </c>
      <c r="AI122" s="59"/>
    </row>
    <row r="123" spans="1:35" x14ac:dyDescent="0.25">
      <c r="A123" s="64" t="s">
        <v>1381</v>
      </c>
      <c r="B123" s="64" t="s">
        <v>1382</v>
      </c>
      <c r="C123" s="64" t="s">
        <v>1383</v>
      </c>
      <c r="D123" s="64" t="e">
        <f>INDEX(Lookup!$F$2:$F$375, MATCH(B123, Lookup!$A$2:$A$375,0))</f>
        <v>#N/A</v>
      </c>
      <c r="E123" s="64" t="s">
        <v>1169</v>
      </c>
      <c r="F123" s="64" t="s">
        <v>1186</v>
      </c>
      <c r="G123" s="58">
        <v>51.14</v>
      </c>
      <c r="H123" s="58">
        <v>58.2</v>
      </c>
      <c r="I123" s="58">
        <v>72.349999999999994</v>
      </c>
      <c r="J123" s="58">
        <v>78.27</v>
      </c>
      <c r="K123" s="58">
        <v>84.23</v>
      </c>
      <c r="L123" s="69">
        <v>90.6</v>
      </c>
      <c r="M123" s="58">
        <v>100.48</v>
      </c>
      <c r="N123" s="58">
        <v>130.71</v>
      </c>
      <c r="O123" s="58">
        <v>150.28</v>
      </c>
      <c r="P123" s="58">
        <v>155.43</v>
      </c>
      <c r="Q123" s="59">
        <v>163.08000000000001</v>
      </c>
      <c r="R123" s="59">
        <v>171.09</v>
      </c>
      <c r="S123" s="59">
        <v>179.46</v>
      </c>
      <c r="T123" s="59">
        <v>188.25</v>
      </c>
      <c r="U123" s="59">
        <v>193.89</v>
      </c>
      <c r="V123" s="59">
        <v>193.89</v>
      </c>
      <c r="W123" s="59">
        <v>200.79</v>
      </c>
      <c r="X123" s="59">
        <v>204.66</v>
      </c>
      <c r="Y123" s="59">
        <v>208.62</v>
      </c>
      <c r="Z123" s="59">
        <v>212.58</v>
      </c>
      <c r="AA123" s="59">
        <v>216.63</v>
      </c>
      <c r="AB123" s="59">
        <v>220.77</v>
      </c>
      <c r="AC123" s="59">
        <v>232.74</v>
      </c>
      <c r="AD123" s="59">
        <v>256.68</v>
      </c>
      <c r="AE123" s="59">
        <v>265.58999999999997</v>
      </c>
      <c r="AF123" s="59">
        <v>272.16000000000003</v>
      </c>
      <c r="AG123" s="59">
        <v>282.14999999999998</v>
      </c>
      <c r="AH123" s="58">
        <v>297.08999999999997</v>
      </c>
      <c r="AI123" s="58"/>
    </row>
    <row r="124" spans="1:35" x14ac:dyDescent="0.25">
      <c r="A124" s="64" t="s">
        <v>1384</v>
      </c>
      <c r="B124" s="64" t="s">
        <v>729</v>
      </c>
      <c r="C124" s="64" t="s">
        <v>730</v>
      </c>
      <c r="D124" s="64" t="str">
        <f>INDEX(Lookup!$F$2:$F$375, MATCH(B124, Lookup!$A$2:$A$375,0))</f>
        <v>:</v>
      </c>
      <c r="E124" s="64" t="s">
        <v>1169</v>
      </c>
      <c r="F124" s="64" t="s">
        <v>1170</v>
      </c>
      <c r="G124" s="58">
        <v>73.06</v>
      </c>
      <c r="H124" s="58">
        <v>70.56</v>
      </c>
      <c r="I124" s="58">
        <v>88.35</v>
      </c>
      <c r="J124" s="58">
        <v>91.29</v>
      </c>
      <c r="K124" s="58">
        <v>97.66</v>
      </c>
      <c r="L124" s="58">
        <v>103.53</v>
      </c>
      <c r="M124" s="58">
        <v>113.64</v>
      </c>
      <c r="N124" s="58">
        <v>120.48</v>
      </c>
      <c r="O124" s="58">
        <v>132.5</v>
      </c>
      <c r="P124" s="58">
        <v>138.97999999999999</v>
      </c>
      <c r="Q124" s="59">
        <v>145.85</v>
      </c>
      <c r="R124" s="59">
        <v>151.54</v>
      </c>
      <c r="S124" s="59">
        <v>158.4</v>
      </c>
      <c r="T124" s="59">
        <v>166.22</v>
      </c>
      <c r="U124" s="59">
        <v>170.37</v>
      </c>
      <c r="V124" s="59">
        <v>170.37</v>
      </c>
      <c r="W124" s="59">
        <v>170.37</v>
      </c>
      <c r="X124" s="59">
        <v>173.61</v>
      </c>
      <c r="Y124" s="59">
        <v>176.65</v>
      </c>
      <c r="Z124" s="59">
        <v>179.83</v>
      </c>
      <c r="AA124" s="59">
        <v>184.83</v>
      </c>
      <c r="AB124" s="59">
        <v>189.83</v>
      </c>
      <c r="AC124" s="59">
        <v>195.51</v>
      </c>
      <c r="AD124" s="59">
        <v>201.36</v>
      </c>
      <c r="AE124" s="59">
        <v>206.36</v>
      </c>
      <c r="AF124" s="59">
        <v>211.36</v>
      </c>
      <c r="AG124" s="59">
        <v>216.36</v>
      </c>
      <c r="AH124" s="58">
        <v>222.63</v>
      </c>
      <c r="AI124" s="58"/>
    </row>
    <row r="125" spans="1:35" x14ac:dyDescent="0.25">
      <c r="A125" s="72" t="s">
        <v>1385</v>
      </c>
      <c r="B125" s="64" t="s">
        <v>1173</v>
      </c>
      <c r="C125" s="72" t="s">
        <v>1386</v>
      </c>
      <c r="D125" s="72" t="e">
        <f>INDEX(Lookup!$F$2:$F$375, MATCH(B125, Lookup!$A$2:$A$375,0))</f>
        <v>#N/A</v>
      </c>
      <c r="E125" s="64" t="s">
        <v>1172</v>
      </c>
      <c r="F125" s="64" t="s">
        <v>1170</v>
      </c>
      <c r="G125" s="58" t="s">
        <v>1173</v>
      </c>
      <c r="H125" s="58" t="s">
        <v>1173</v>
      </c>
      <c r="I125" s="58" t="s">
        <v>1173</v>
      </c>
      <c r="J125" s="58" t="s">
        <v>1173</v>
      </c>
      <c r="K125" s="58" t="s">
        <v>1173</v>
      </c>
      <c r="L125" s="58" t="s">
        <v>1173</v>
      </c>
      <c r="M125" s="58" t="s">
        <v>1173</v>
      </c>
      <c r="N125" s="58" t="s">
        <v>1173</v>
      </c>
      <c r="O125" s="58" t="s">
        <v>1173</v>
      </c>
      <c r="P125" s="58" t="s">
        <v>1173</v>
      </c>
      <c r="Q125" s="59" t="s">
        <v>1173</v>
      </c>
      <c r="R125" s="59" t="s">
        <v>1173</v>
      </c>
      <c r="S125" s="59" t="s">
        <v>1173</v>
      </c>
      <c r="T125" s="59" t="s">
        <v>1173</v>
      </c>
      <c r="U125" s="59" t="s">
        <v>1173</v>
      </c>
      <c r="V125" s="59" t="s">
        <v>1173</v>
      </c>
      <c r="W125" s="59" t="s">
        <v>1173</v>
      </c>
      <c r="X125" s="59" t="s">
        <v>1173</v>
      </c>
      <c r="Y125" s="59" t="s">
        <v>1173</v>
      </c>
      <c r="Z125" s="59" t="s">
        <v>1173</v>
      </c>
      <c r="AA125" s="59" t="s">
        <v>1173</v>
      </c>
      <c r="AB125" s="59" t="s">
        <v>1173</v>
      </c>
      <c r="AC125" s="59" t="s">
        <v>1173</v>
      </c>
      <c r="AD125" s="59" t="s">
        <v>1173</v>
      </c>
      <c r="AE125" s="59" t="s">
        <v>1173</v>
      </c>
      <c r="AF125" s="59" t="s">
        <v>1173</v>
      </c>
      <c r="AG125" s="59" t="s">
        <v>1173</v>
      </c>
      <c r="AH125" s="58" t="s">
        <v>1173</v>
      </c>
      <c r="AI125" s="71"/>
    </row>
    <row r="126" spans="1:35" x14ac:dyDescent="0.25">
      <c r="A126" s="64" t="s">
        <v>1387</v>
      </c>
      <c r="B126" s="64" t="s">
        <v>345</v>
      </c>
      <c r="C126" s="64" t="s">
        <v>346</v>
      </c>
      <c r="D126" s="64" t="str">
        <f>INDEX(Lookup!$F$2:$F$375, MATCH(B126, Lookup!$A$2:$A$375,0))</f>
        <v>Tees Valley Combined Authority</v>
      </c>
      <c r="E126" s="64" t="s">
        <v>1169</v>
      </c>
      <c r="F126" s="64" t="s">
        <v>1208</v>
      </c>
      <c r="G126" s="58" t="s">
        <v>1173</v>
      </c>
      <c r="H126" s="58">
        <v>544.89</v>
      </c>
      <c r="I126" s="58">
        <v>609.71</v>
      </c>
      <c r="J126" s="58">
        <v>637.09</v>
      </c>
      <c r="K126" s="58">
        <v>687.4</v>
      </c>
      <c r="L126" s="58">
        <v>773.34</v>
      </c>
      <c r="M126" s="58">
        <v>870.03</v>
      </c>
      <c r="N126" s="58">
        <v>922.23</v>
      </c>
      <c r="O126" s="58">
        <v>932.73</v>
      </c>
      <c r="P126" s="58">
        <v>977.5</v>
      </c>
      <c r="Q126" s="59">
        <v>1020.36</v>
      </c>
      <c r="R126" s="59">
        <v>1060.1400000000001</v>
      </c>
      <c r="S126" s="59">
        <v>1112.0899999999999</v>
      </c>
      <c r="T126" s="59">
        <v>1151.03</v>
      </c>
      <c r="U126" s="59">
        <v>1151.03</v>
      </c>
      <c r="V126" s="59">
        <v>1151.03</v>
      </c>
      <c r="W126" s="59">
        <v>1191.28</v>
      </c>
      <c r="X126" s="59">
        <v>1215.08</v>
      </c>
      <c r="Y126" s="59">
        <v>1238.6400000000001</v>
      </c>
      <c r="Z126" s="59">
        <v>1263.3399999999999</v>
      </c>
      <c r="AA126" s="59">
        <v>1313.75</v>
      </c>
      <c r="AB126" s="59">
        <v>1379.3</v>
      </c>
      <c r="AC126" s="59">
        <v>1461.93</v>
      </c>
      <c r="AD126" s="59">
        <v>1505.64</v>
      </c>
      <c r="AE126" s="59">
        <v>1565.56</v>
      </c>
      <c r="AF126" s="59">
        <v>1643.69</v>
      </c>
      <c r="AG126" s="59">
        <v>1692.84</v>
      </c>
      <c r="AH126" s="58">
        <v>1777.33</v>
      </c>
      <c r="AI126" s="58"/>
    </row>
    <row r="127" spans="1:35" x14ac:dyDescent="0.25">
      <c r="A127" s="64" t="s">
        <v>1388</v>
      </c>
      <c r="B127" s="64" t="s">
        <v>925</v>
      </c>
      <c r="C127" s="64" t="s">
        <v>926</v>
      </c>
      <c r="D127" s="64" t="str">
        <f>INDEX(Lookup!$F$2:$F$375, MATCH(B127, Lookup!$A$2:$A$375,0))</f>
        <v>:</v>
      </c>
      <c r="E127" s="64" t="s">
        <v>1169</v>
      </c>
      <c r="F127" s="64" t="s">
        <v>1170</v>
      </c>
      <c r="G127" s="58">
        <v>84.85</v>
      </c>
      <c r="H127" s="58">
        <v>88.22</v>
      </c>
      <c r="I127" s="58">
        <v>92.67</v>
      </c>
      <c r="J127" s="58">
        <v>95.36</v>
      </c>
      <c r="K127" s="58">
        <v>100.48</v>
      </c>
      <c r="L127" s="58">
        <v>106.4</v>
      </c>
      <c r="M127" s="58">
        <v>116.9</v>
      </c>
      <c r="N127" s="58">
        <v>122.67</v>
      </c>
      <c r="O127" s="58">
        <v>125.73</v>
      </c>
      <c r="P127" s="58">
        <v>131.87</v>
      </c>
      <c r="Q127" s="59">
        <v>138.41999999999999</v>
      </c>
      <c r="R127" s="59">
        <v>145.26</v>
      </c>
      <c r="S127" s="59">
        <v>152.46</v>
      </c>
      <c r="T127" s="59">
        <v>159.84</v>
      </c>
      <c r="U127" s="59">
        <v>162.9</v>
      </c>
      <c r="V127" s="59">
        <v>162.9</v>
      </c>
      <c r="W127" s="59">
        <v>162.9</v>
      </c>
      <c r="X127" s="59">
        <v>162.9</v>
      </c>
      <c r="Y127" s="59">
        <v>162.9</v>
      </c>
      <c r="Z127" s="59">
        <v>162.9</v>
      </c>
      <c r="AA127" s="59">
        <v>162.9</v>
      </c>
      <c r="AB127" s="59">
        <v>167.85</v>
      </c>
      <c r="AC127" s="59">
        <v>172.8</v>
      </c>
      <c r="AD127" s="59">
        <v>177.75</v>
      </c>
      <c r="AE127" s="59">
        <v>181.35</v>
      </c>
      <c r="AF127" s="59">
        <v>181.35</v>
      </c>
      <c r="AG127" s="59">
        <v>181.35</v>
      </c>
      <c r="AH127" s="58">
        <v>181.35</v>
      </c>
      <c r="AI127" s="58"/>
    </row>
    <row r="128" spans="1:35" x14ac:dyDescent="0.25">
      <c r="A128" s="64" t="s">
        <v>1389</v>
      </c>
      <c r="B128" s="64" t="s">
        <v>531</v>
      </c>
      <c r="C128" s="64" t="s">
        <v>532</v>
      </c>
      <c r="D128" s="64" t="e">
        <f>INDEX(Lookup!$F$2:$F$375, MATCH(B128, Lookup!$A$2:$A$375,0))</f>
        <v>#N/A</v>
      </c>
      <c r="E128" s="64" t="s">
        <v>1172</v>
      </c>
      <c r="F128" s="64" t="s">
        <v>1170</v>
      </c>
      <c r="G128" s="58">
        <v>43.04</v>
      </c>
      <c r="H128" s="58">
        <v>50.67</v>
      </c>
      <c r="I128" s="58">
        <v>46.75</v>
      </c>
      <c r="J128" s="58">
        <v>33.21</v>
      </c>
      <c r="K128" s="58">
        <v>33.340000000000003</v>
      </c>
      <c r="L128" s="58">
        <v>51.67</v>
      </c>
      <c r="M128" s="58">
        <v>80.88</v>
      </c>
      <c r="N128" s="58">
        <v>99.34</v>
      </c>
      <c r="O128" s="58">
        <v>112.26</v>
      </c>
      <c r="P128" s="58">
        <v>118.13</v>
      </c>
      <c r="Q128" s="59">
        <v>119.4</v>
      </c>
      <c r="R128" s="59">
        <v>124.08</v>
      </c>
      <c r="S128" s="59">
        <v>129.69</v>
      </c>
      <c r="T128" s="59">
        <v>134.16999999999999</v>
      </c>
      <c r="U128" s="59">
        <v>136.96</v>
      </c>
      <c r="V128" s="59">
        <v>134.06</v>
      </c>
      <c r="W128" s="59">
        <v>133.69999999999999</v>
      </c>
      <c r="X128" s="59">
        <v>135.72</v>
      </c>
      <c r="Y128" s="59">
        <v>138.41</v>
      </c>
      <c r="Z128" s="59">
        <v>141.13999999999999</v>
      </c>
      <c r="AA128" s="59">
        <v>146.13999999999999</v>
      </c>
      <c r="AB128" s="59">
        <v>151.13999999999999</v>
      </c>
      <c r="AC128" s="59">
        <v>156.13999999999999</v>
      </c>
      <c r="AD128" s="59">
        <v>161.13999999999999</v>
      </c>
      <c r="AE128" s="59">
        <v>166.14</v>
      </c>
      <c r="AF128" s="59" t="s">
        <v>1173</v>
      </c>
      <c r="AG128" s="59" t="s">
        <v>1173</v>
      </c>
      <c r="AH128" s="58" t="s">
        <v>1173</v>
      </c>
      <c r="AI128" s="58"/>
    </row>
    <row r="129" spans="1:35" x14ac:dyDescent="0.25">
      <c r="A129" s="72" t="s">
        <v>1390</v>
      </c>
      <c r="B129" s="64" t="s">
        <v>1173</v>
      </c>
      <c r="C129" s="72" t="s">
        <v>1391</v>
      </c>
      <c r="D129" s="72" t="e">
        <f>INDEX(Lookup!$F$2:$F$375, MATCH(B129, Lookup!$A$2:$A$375,0))</f>
        <v>#N/A</v>
      </c>
      <c r="E129" s="64" t="s">
        <v>1172</v>
      </c>
      <c r="F129" s="64" t="s">
        <v>1170</v>
      </c>
      <c r="G129" s="58" t="s">
        <v>1173</v>
      </c>
      <c r="H129" s="58" t="s">
        <v>1173</v>
      </c>
      <c r="I129" s="58" t="s">
        <v>1173</v>
      </c>
      <c r="J129" s="58" t="s">
        <v>1173</v>
      </c>
      <c r="K129" s="58" t="s">
        <v>1173</v>
      </c>
      <c r="L129" s="58" t="s">
        <v>1173</v>
      </c>
      <c r="M129" s="58" t="s">
        <v>1173</v>
      </c>
      <c r="N129" s="58" t="s">
        <v>1173</v>
      </c>
      <c r="O129" s="58" t="s">
        <v>1173</v>
      </c>
      <c r="P129" s="58" t="s">
        <v>1173</v>
      </c>
      <c r="Q129" s="59" t="s">
        <v>1173</v>
      </c>
      <c r="R129" s="59" t="s">
        <v>1173</v>
      </c>
      <c r="S129" s="59" t="s">
        <v>1173</v>
      </c>
      <c r="T129" s="59" t="s">
        <v>1173</v>
      </c>
      <c r="U129" s="59" t="s">
        <v>1173</v>
      </c>
      <c r="V129" s="59" t="s">
        <v>1173</v>
      </c>
      <c r="W129" s="59" t="s">
        <v>1173</v>
      </c>
      <c r="X129" s="59" t="s">
        <v>1173</v>
      </c>
      <c r="Y129" s="59" t="s">
        <v>1173</v>
      </c>
      <c r="Z129" s="59" t="s">
        <v>1173</v>
      </c>
      <c r="AA129" s="59" t="s">
        <v>1173</v>
      </c>
      <c r="AB129" s="59" t="s">
        <v>1173</v>
      </c>
      <c r="AC129" s="59" t="s">
        <v>1173</v>
      </c>
      <c r="AD129" s="59" t="s">
        <v>1173</v>
      </c>
      <c r="AE129" s="59" t="s">
        <v>1173</v>
      </c>
      <c r="AF129" s="59" t="s">
        <v>1173</v>
      </c>
      <c r="AG129" s="59" t="s">
        <v>1173</v>
      </c>
      <c r="AH129" s="58" t="s">
        <v>1173</v>
      </c>
      <c r="AI129" s="71"/>
    </row>
    <row r="130" spans="1:35" x14ac:dyDescent="0.25">
      <c r="A130" s="64" t="s">
        <v>1392</v>
      </c>
      <c r="B130" s="64" t="s">
        <v>511</v>
      </c>
      <c r="C130" s="64" t="s">
        <v>1393</v>
      </c>
      <c r="D130" s="64" t="str">
        <f>INDEX(Lookup!$F$2:$F$375, MATCH(B130, Lookup!$A$2:$A$375,0))</f>
        <v>:</v>
      </c>
      <c r="E130" s="64" t="s">
        <v>1169</v>
      </c>
      <c r="F130" s="64" t="s">
        <v>1208</v>
      </c>
      <c r="G130" s="58" t="s">
        <v>1173</v>
      </c>
      <c r="H130" s="58">
        <v>620.45000000000005</v>
      </c>
      <c r="I130" s="58">
        <v>671.37</v>
      </c>
      <c r="J130" s="58">
        <v>720.9</v>
      </c>
      <c r="K130" s="58">
        <v>756.18</v>
      </c>
      <c r="L130" s="58">
        <v>797.78</v>
      </c>
      <c r="M130" s="58">
        <v>836.88</v>
      </c>
      <c r="N130" s="58">
        <v>903.82</v>
      </c>
      <c r="O130" s="58">
        <v>903.82</v>
      </c>
      <c r="P130" s="58">
        <v>943.99</v>
      </c>
      <c r="Q130" s="59">
        <v>966.66</v>
      </c>
      <c r="R130" s="59">
        <v>1014.41</v>
      </c>
      <c r="S130" s="59">
        <v>1065.1300000000001</v>
      </c>
      <c r="T130" s="59">
        <v>1099.75</v>
      </c>
      <c r="U130" s="59">
        <v>1127.21</v>
      </c>
      <c r="V130" s="59">
        <v>1127.21</v>
      </c>
      <c r="W130" s="59">
        <v>1127.21</v>
      </c>
      <c r="X130" s="59">
        <v>1144.6300000000001</v>
      </c>
      <c r="Y130" s="59">
        <v>1165.83</v>
      </c>
      <c r="Z130" s="59">
        <v>1189.03</v>
      </c>
      <c r="AA130" s="59">
        <v>1236.47</v>
      </c>
      <c r="AB130" s="59">
        <v>1298.17</v>
      </c>
      <c r="AC130" s="59">
        <v>1375.93</v>
      </c>
      <c r="AD130" s="59">
        <v>1417.07</v>
      </c>
      <c r="AE130" s="59">
        <v>1473.61</v>
      </c>
      <c r="AF130" s="59">
        <v>1547.14</v>
      </c>
      <c r="AG130" s="59">
        <v>1577.93</v>
      </c>
      <c r="AH130" s="58">
        <v>1656.67</v>
      </c>
      <c r="AI130" s="58"/>
    </row>
    <row r="131" spans="1:35" x14ac:dyDescent="0.25">
      <c r="A131" s="64" t="s">
        <v>1394</v>
      </c>
      <c r="B131" s="70" t="s">
        <v>537</v>
      </c>
      <c r="C131" s="64" t="s">
        <v>538</v>
      </c>
      <c r="D131" s="64" t="e">
        <f>INDEX(Lookup!$F$2:$F$375, MATCH(B131, Lookup!$A$2:$A$375,0))</f>
        <v>#N/A</v>
      </c>
      <c r="E131" s="64" t="s">
        <v>1169</v>
      </c>
      <c r="F131" s="64" t="s">
        <v>1216</v>
      </c>
      <c r="G131" s="58">
        <v>544</v>
      </c>
      <c r="H131" s="58">
        <v>576.14</v>
      </c>
      <c r="I131" s="58">
        <v>637.61</v>
      </c>
      <c r="J131" s="58">
        <v>688.51</v>
      </c>
      <c r="K131" s="58">
        <v>733.29</v>
      </c>
      <c r="L131" s="58">
        <v>777.25</v>
      </c>
      <c r="M131" s="58">
        <v>846.44</v>
      </c>
      <c r="N131" s="58">
        <v>913.68</v>
      </c>
      <c r="O131" s="58">
        <v>896.87</v>
      </c>
      <c r="P131" s="58">
        <v>917.05</v>
      </c>
      <c r="Q131" s="59">
        <v>958.32</v>
      </c>
      <c r="R131" s="59">
        <v>996.12</v>
      </c>
      <c r="S131" s="59">
        <v>1030.98</v>
      </c>
      <c r="T131" s="59">
        <v>1061.3</v>
      </c>
      <c r="U131" s="59">
        <v>1077.22</v>
      </c>
      <c r="V131" s="59">
        <v>1077.22</v>
      </c>
      <c r="W131" s="59">
        <v>1077.22</v>
      </c>
      <c r="X131" s="59">
        <v>1077.22</v>
      </c>
      <c r="Y131" s="59">
        <v>1098.71</v>
      </c>
      <c r="Z131" s="59">
        <v>1120.46</v>
      </c>
      <c r="AA131" s="59">
        <v>1165.17</v>
      </c>
      <c r="AB131" s="59">
        <v>1211.6600000000001</v>
      </c>
      <c r="AC131" s="59">
        <v>1272.1199999999999</v>
      </c>
      <c r="AD131" s="59">
        <v>1322.88</v>
      </c>
      <c r="AE131" s="59">
        <v>1349.34</v>
      </c>
      <c r="AF131" s="59">
        <v>1383.07</v>
      </c>
      <c r="AG131" s="59">
        <v>1424.56</v>
      </c>
      <c r="AH131" s="58">
        <v>1477.98</v>
      </c>
      <c r="AI131" s="58"/>
    </row>
    <row r="132" spans="1:35" x14ac:dyDescent="0.25">
      <c r="A132" s="70" t="s">
        <v>1395</v>
      </c>
      <c r="B132" s="64" t="s">
        <v>1396</v>
      </c>
      <c r="C132" s="70" t="s">
        <v>1397</v>
      </c>
      <c r="D132" s="64" t="e">
        <f>INDEX(Lookup!$F$2:$F$375, MATCH(B132, Lookup!$A$2:$A$375,0))</f>
        <v>#N/A</v>
      </c>
      <c r="E132" s="64" t="s">
        <v>1169</v>
      </c>
      <c r="F132" s="64" t="s">
        <v>1190</v>
      </c>
      <c r="G132" s="58" t="s">
        <v>1173</v>
      </c>
      <c r="H132" s="58" t="s">
        <v>1173</v>
      </c>
      <c r="I132" s="58" t="s">
        <v>1173</v>
      </c>
      <c r="J132" s="58" t="s">
        <v>1173</v>
      </c>
      <c r="K132" s="58" t="s">
        <v>1173</v>
      </c>
      <c r="L132" s="58" t="s">
        <v>1173</v>
      </c>
      <c r="M132" s="58" t="s">
        <v>1173</v>
      </c>
      <c r="N132" s="58" t="s">
        <v>1173</v>
      </c>
      <c r="O132" s="71">
        <v>52.34</v>
      </c>
      <c r="P132" s="58">
        <v>54.95</v>
      </c>
      <c r="Q132" s="59">
        <v>57.64</v>
      </c>
      <c r="R132" s="59">
        <v>60.52</v>
      </c>
      <c r="S132" s="59">
        <v>62.97</v>
      </c>
      <c r="T132" s="59">
        <v>65.52</v>
      </c>
      <c r="U132" s="59">
        <v>67.17</v>
      </c>
      <c r="V132" s="59">
        <v>67.17</v>
      </c>
      <c r="W132" s="59">
        <v>67.17</v>
      </c>
      <c r="X132" s="59">
        <v>67.17</v>
      </c>
      <c r="Y132" s="59">
        <v>68.45</v>
      </c>
      <c r="Z132" s="59">
        <v>69.81</v>
      </c>
      <c r="AA132" s="59">
        <v>71.180000000000007</v>
      </c>
      <c r="AB132" s="59">
        <v>72.58</v>
      </c>
      <c r="AC132" s="59">
        <v>74.739999999999995</v>
      </c>
      <c r="AD132" s="59">
        <v>76.22</v>
      </c>
      <c r="AE132" s="59">
        <v>77.73</v>
      </c>
      <c r="AF132" s="59">
        <v>79.27</v>
      </c>
      <c r="AG132" s="59">
        <v>80.84</v>
      </c>
      <c r="AH132" s="58">
        <v>85.84</v>
      </c>
      <c r="AI132" s="61"/>
    </row>
    <row r="133" spans="1:35" x14ac:dyDescent="0.25">
      <c r="A133" s="64" t="s">
        <v>1398</v>
      </c>
      <c r="B133" s="64" t="s">
        <v>545</v>
      </c>
      <c r="C133" s="64" t="s">
        <v>546</v>
      </c>
      <c r="D133" s="64" t="str">
        <f>INDEX(Lookup!$F$2:$F$375, MATCH(B133, Lookup!$A$2:$A$375,0))</f>
        <v>:</v>
      </c>
      <c r="E133" s="64" t="s">
        <v>1169</v>
      </c>
      <c r="F133" s="64" t="s">
        <v>1170</v>
      </c>
      <c r="G133" s="58">
        <v>80.12</v>
      </c>
      <c r="H133" s="58">
        <v>88.78</v>
      </c>
      <c r="I133" s="58">
        <v>98.8</v>
      </c>
      <c r="J133" s="58">
        <v>102.93</v>
      </c>
      <c r="K133" s="58">
        <v>109.11</v>
      </c>
      <c r="L133" s="58">
        <v>112.6</v>
      </c>
      <c r="M133" s="58">
        <v>118.23</v>
      </c>
      <c r="N133" s="58">
        <v>141.76</v>
      </c>
      <c r="O133" s="58">
        <v>150.12</v>
      </c>
      <c r="P133" s="58">
        <v>155.55000000000001</v>
      </c>
      <c r="Q133" s="59">
        <v>163.22</v>
      </c>
      <c r="R133" s="59">
        <v>168.93</v>
      </c>
      <c r="S133" s="59">
        <v>177.28</v>
      </c>
      <c r="T133" s="59">
        <v>184.23</v>
      </c>
      <c r="U133" s="59">
        <v>189.66</v>
      </c>
      <c r="V133" s="59">
        <v>189.66</v>
      </c>
      <c r="W133" s="59">
        <v>189.66</v>
      </c>
      <c r="X133" s="59">
        <v>189.66</v>
      </c>
      <c r="Y133" s="59">
        <v>189.66</v>
      </c>
      <c r="Z133" s="59">
        <v>189.66</v>
      </c>
      <c r="AA133" s="59">
        <v>193.34</v>
      </c>
      <c r="AB133" s="59">
        <v>198.34</v>
      </c>
      <c r="AC133" s="59">
        <v>204.27</v>
      </c>
      <c r="AD133" s="59">
        <v>209.27</v>
      </c>
      <c r="AE133" s="59">
        <v>214.27</v>
      </c>
      <c r="AF133" s="59">
        <v>219.27</v>
      </c>
      <c r="AG133" s="59">
        <v>223.52</v>
      </c>
      <c r="AH133" s="58">
        <v>230.1</v>
      </c>
      <c r="AI133" s="58"/>
    </row>
    <row r="134" spans="1:35" x14ac:dyDescent="0.25">
      <c r="A134" s="64" t="s">
        <v>1399</v>
      </c>
      <c r="B134" s="64" t="s">
        <v>1400</v>
      </c>
      <c r="C134" s="64" t="s">
        <v>1401</v>
      </c>
      <c r="D134" s="64" t="e">
        <f>INDEX(Lookup!$F$2:$F$375, MATCH(B134, Lookup!$A$2:$A$375,0))</f>
        <v>#N/A</v>
      </c>
      <c r="E134" s="64" t="s">
        <v>1169</v>
      </c>
      <c r="F134" s="64" t="s">
        <v>1186</v>
      </c>
      <c r="G134" s="58">
        <v>45.18</v>
      </c>
      <c r="H134" s="58">
        <v>51.31</v>
      </c>
      <c r="I134" s="58">
        <v>57.3</v>
      </c>
      <c r="J134" s="58">
        <v>65.849999999999994</v>
      </c>
      <c r="K134" s="58">
        <v>71.12</v>
      </c>
      <c r="L134" s="69">
        <v>75.38</v>
      </c>
      <c r="M134" s="58">
        <v>91.96</v>
      </c>
      <c r="N134" s="58">
        <v>111.77</v>
      </c>
      <c r="O134" s="58">
        <v>122.88</v>
      </c>
      <c r="P134" s="58">
        <v>129.02000000000001</v>
      </c>
      <c r="Q134" s="59">
        <v>135.15</v>
      </c>
      <c r="R134" s="59">
        <v>141.91</v>
      </c>
      <c r="S134" s="59">
        <v>148.44</v>
      </c>
      <c r="T134" s="59">
        <v>161.32</v>
      </c>
      <c r="U134" s="59">
        <v>163.74</v>
      </c>
      <c r="V134" s="59">
        <v>163.74</v>
      </c>
      <c r="W134" s="59">
        <v>163.74</v>
      </c>
      <c r="X134" s="59">
        <v>166.95</v>
      </c>
      <c r="Y134" s="59">
        <v>170.22</v>
      </c>
      <c r="Z134" s="59">
        <v>173.61</v>
      </c>
      <c r="AA134" s="59">
        <v>177.07</v>
      </c>
      <c r="AB134" s="59">
        <v>180.6</v>
      </c>
      <c r="AC134" s="59">
        <v>192.6</v>
      </c>
      <c r="AD134" s="59">
        <v>216.6</v>
      </c>
      <c r="AE134" s="59">
        <v>226.6</v>
      </c>
      <c r="AF134" s="59">
        <v>241.6</v>
      </c>
      <c r="AG134" s="59">
        <v>251.6</v>
      </c>
      <c r="AH134" s="58">
        <v>266.60000000000002</v>
      </c>
      <c r="AI134" s="58"/>
    </row>
    <row r="135" spans="1:35" x14ac:dyDescent="0.25">
      <c r="A135" s="64" t="s">
        <v>1402</v>
      </c>
      <c r="B135" s="64" t="s">
        <v>1403</v>
      </c>
      <c r="C135" s="64" t="s">
        <v>1404</v>
      </c>
      <c r="D135" s="64" t="e">
        <f>INDEX(Lookup!$F$2:$F$375, MATCH(B135, Lookup!$A$2:$A$375,0))</f>
        <v>#N/A</v>
      </c>
      <c r="E135" s="64" t="s">
        <v>1172</v>
      </c>
      <c r="F135" s="64" t="s">
        <v>1170</v>
      </c>
      <c r="G135" s="58">
        <v>173.44</v>
      </c>
      <c r="H135" s="58">
        <v>193.52</v>
      </c>
      <c r="I135" s="58">
        <v>177.07</v>
      </c>
      <c r="J135" s="58">
        <v>184.87</v>
      </c>
      <c r="K135" s="58">
        <v>192.96</v>
      </c>
      <c r="L135" s="58">
        <v>203.86</v>
      </c>
      <c r="M135" s="58">
        <v>229.35</v>
      </c>
      <c r="N135" s="58">
        <v>235.08</v>
      </c>
      <c r="O135" s="58">
        <v>240.96</v>
      </c>
      <c r="P135" s="58">
        <v>247.01</v>
      </c>
      <c r="Q135" s="59">
        <v>246.98</v>
      </c>
      <c r="R135" s="59">
        <v>246.98</v>
      </c>
      <c r="S135" s="59">
        <v>246.98</v>
      </c>
      <c r="T135" s="59" t="s">
        <v>1173</v>
      </c>
      <c r="U135" s="59" t="s">
        <v>1173</v>
      </c>
      <c r="V135" s="59" t="s">
        <v>1173</v>
      </c>
      <c r="W135" s="59" t="s">
        <v>1173</v>
      </c>
      <c r="X135" s="59" t="s">
        <v>1173</v>
      </c>
      <c r="Y135" s="59" t="s">
        <v>1173</v>
      </c>
      <c r="Z135" s="59" t="s">
        <v>1173</v>
      </c>
      <c r="AA135" s="59" t="s">
        <v>1173</v>
      </c>
      <c r="AB135" s="59" t="s">
        <v>1173</v>
      </c>
      <c r="AC135" s="59" t="s">
        <v>1173</v>
      </c>
      <c r="AD135" s="59" t="s">
        <v>1173</v>
      </c>
      <c r="AE135" s="59" t="s">
        <v>1173</v>
      </c>
      <c r="AF135" s="59" t="s">
        <v>1173</v>
      </c>
      <c r="AG135" s="59" t="s">
        <v>1173</v>
      </c>
      <c r="AH135" s="58" t="s">
        <v>1173</v>
      </c>
      <c r="AI135" s="58"/>
    </row>
    <row r="136" spans="1:35" x14ac:dyDescent="0.25">
      <c r="A136" s="64" t="s">
        <v>1405</v>
      </c>
      <c r="B136" s="70" t="s">
        <v>1039</v>
      </c>
      <c r="C136" s="64" t="s">
        <v>1040</v>
      </c>
      <c r="D136" s="64" t="e">
        <f>INDEX(Lookup!$F$2:$F$375, MATCH(B136, Lookup!$A$2:$A$375,0))</f>
        <v>#N/A</v>
      </c>
      <c r="E136" s="64" t="s">
        <v>1169</v>
      </c>
      <c r="F136" s="64" t="s">
        <v>1216</v>
      </c>
      <c r="G136" s="58">
        <v>452</v>
      </c>
      <c r="H136" s="58">
        <v>476</v>
      </c>
      <c r="I136" s="58">
        <v>569.01</v>
      </c>
      <c r="J136" s="58">
        <v>616.24</v>
      </c>
      <c r="K136" s="58">
        <v>651.34</v>
      </c>
      <c r="L136" s="58">
        <v>699.93</v>
      </c>
      <c r="M136" s="58">
        <v>766.44</v>
      </c>
      <c r="N136" s="58">
        <v>904.05</v>
      </c>
      <c r="O136" s="58">
        <v>900.36</v>
      </c>
      <c r="P136" s="58">
        <v>931.86</v>
      </c>
      <c r="Q136" s="59">
        <v>977.49</v>
      </c>
      <c r="R136" s="59">
        <v>1023.93</v>
      </c>
      <c r="S136" s="59">
        <v>1063.8900000000001</v>
      </c>
      <c r="T136" s="59">
        <v>1094.67</v>
      </c>
      <c r="U136" s="59">
        <v>1116.3599999999999</v>
      </c>
      <c r="V136" s="59">
        <v>1116.3599999999999</v>
      </c>
      <c r="W136" s="59">
        <v>1116.3599999999999</v>
      </c>
      <c r="X136" s="59">
        <v>1116.3599999999999</v>
      </c>
      <c r="Y136" s="59">
        <v>1138.5899999999999</v>
      </c>
      <c r="Z136" s="59">
        <v>1161.27</v>
      </c>
      <c r="AA136" s="59">
        <v>1207.6199999999999</v>
      </c>
      <c r="AB136" s="59">
        <v>1267.92</v>
      </c>
      <c r="AC136" s="59">
        <v>1331.19</v>
      </c>
      <c r="AD136" s="59">
        <v>1384.29</v>
      </c>
      <c r="AE136" s="59">
        <v>1439.46</v>
      </c>
      <c r="AF136" s="59">
        <v>1511.28</v>
      </c>
      <c r="AG136" s="59">
        <v>1556.46</v>
      </c>
      <c r="AH136" s="58">
        <v>1634.13</v>
      </c>
      <c r="AI136" s="58"/>
    </row>
    <row r="137" spans="1:35" x14ac:dyDescent="0.25">
      <c r="A137" s="64" t="s">
        <v>1406</v>
      </c>
      <c r="B137" s="64" t="s">
        <v>1407</v>
      </c>
      <c r="C137" s="64" t="s">
        <v>1408</v>
      </c>
      <c r="D137" s="64" t="e">
        <f>INDEX(Lookup!$F$2:$F$375, MATCH(B137, Lookup!$A$2:$A$375,0))</f>
        <v>#N/A</v>
      </c>
      <c r="E137" s="64" t="s">
        <v>1169</v>
      </c>
      <c r="F137" s="64" t="s">
        <v>1186</v>
      </c>
      <c r="G137" s="58">
        <v>45.66</v>
      </c>
      <c r="H137" s="58">
        <v>49.79</v>
      </c>
      <c r="I137" s="58">
        <v>48.3</v>
      </c>
      <c r="J137" s="58">
        <v>53.52</v>
      </c>
      <c r="K137" s="58">
        <v>58.87</v>
      </c>
      <c r="L137" s="69">
        <v>61.81</v>
      </c>
      <c r="M137" s="58">
        <v>73.8</v>
      </c>
      <c r="N137" s="58">
        <v>103.27</v>
      </c>
      <c r="O137" s="58">
        <v>113.39</v>
      </c>
      <c r="P137" s="58">
        <v>119.62</v>
      </c>
      <c r="Q137" s="59">
        <v>125.53</v>
      </c>
      <c r="R137" s="59">
        <v>131.72999999999999</v>
      </c>
      <c r="S137" s="59">
        <v>142.19</v>
      </c>
      <c r="T137" s="59">
        <v>149.22</v>
      </c>
      <c r="U137" s="59">
        <v>156.6</v>
      </c>
      <c r="V137" s="59">
        <v>156.6</v>
      </c>
      <c r="W137" s="59">
        <v>159.72999999999999</v>
      </c>
      <c r="X137" s="59">
        <v>162.91999999999999</v>
      </c>
      <c r="Y137" s="59">
        <v>166.16</v>
      </c>
      <c r="Z137" s="59">
        <v>169.47</v>
      </c>
      <c r="AA137" s="59">
        <v>172.84</v>
      </c>
      <c r="AB137" s="59">
        <v>176.28</v>
      </c>
      <c r="AC137" s="59">
        <v>188.28</v>
      </c>
      <c r="AD137" s="59">
        <v>212.28</v>
      </c>
      <c r="AE137" s="59">
        <v>221.64</v>
      </c>
      <c r="AF137" s="59">
        <v>236.56</v>
      </c>
      <c r="AG137" s="59">
        <v>246.56</v>
      </c>
      <c r="AH137" s="58">
        <v>261.56</v>
      </c>
      <c r="AI137" s="58"/>
    </row>
    <row r="138" spans="1:35" x14ac:dyDescent="0.25">
      <c r="A138" s="70" t="s">
        <v>1409</v>
      </c>
      <c r="B138" s="70" t="s">
        <v>1173</v>
      </c>
      <c r="C138" s="70" t="s">
        <v>1410</v>
      </c>
      <c r="D138" s="64" t="e">
        <f>INDEX(Lookup!$F$2:$F$375, MATCH(B138, Lookup!$A$2:$A$375,0))</f>
        <v>#N/A</v>
      </c>
      <c r="E138" s="64" t="s">
        <v>1172</v>
      </c>
      <c r="F138" s="64" t="s">
        <v>1190</v>
      </c>
      <c r="G138" s="58" t="s">
        <v>1173</v>
      </c>
      <c r="H138" s="58" t="s">
        <v>1173</v>
      </c>
      <c r="I138" s="58" t="s">
        <v>1173</v>
      </c>
      <c r="J138" s="58" t="s">
        <v>1173</v>
      </c>
      <c r="K138" s="58" t="s">
        <v>1173</v>
      </c>
      <c r="L138" s="58" t="s">
        <v>1173</v>
      </c>
      <c r="M138" s="58" t="s">
        <v>1173</v>
      </c>
      <c r="N138" s="58" t="s">
        <v>1173</v>
      </c>
      <c r="O138" s="71">
        <v>55.59</v>
      </c>
      <c r="P138" s="58">
        <v>58.35</v>
      </c>
      <c r="Q138" s="59">
        <v>61.26</v>
      </c>
      <c r="R138" s="59" t="s">
        <v>1173</v>
      </c>
      <c r="S138" s="59" t="s">
        <v>1173</v>
      </c>
      <c r="T138" s="59" t="s">
        <v>1173</v>
      </c>
      <c r="U138" s="59" t="s">
        <v>1173</v>
      </c>
      <c r="V138" s="59" t="s">
        <v>1173</v>
      </c>
      <c r="W138" s="59" t="s">
        <v>1173</v>
      </c>
      <c r="X138" s="59" t="s">
        <v>1173</v>
      </c>
      <c r="Y138" s="59" t="s">
        <v>1173</v>
      </c>
      <c r="Z138" s="59" t="s">
        <v>1173</v>
      </c>
      <c r="AA138" s="59" t="s">
        <v>1173</v>
      </c>
      <c r="AB138" s="59" t="s">
        <v>1173</v>
      </c>
      <c r="AC138" s="59" t="s">
        <v>1173</v>
      </c>
      <c r="AD138" s="59" t="s">
        <v>1173</v>
      </c>
      <c r="AE138" s="59" t="s">
        <v>1173</v>
      </c>
      <c r="AF138" s="59" t="s">
        <v>1173</v>
      </c>
      <c r="AG138" s="59" t="s">
        <v>1173</v>
      </c>
      <c r="AH138" s="58" t="s">
        <v>1173</v>
      </c>
      <c r="AI138" s="61"/>
    </row>
    <row r="139" spans="1:35" x14ac:dyDescent="0.25">
      <c r="A139" s="64" t="s">
        <v>1411</v>
      </c>
      <c r="B139" s="64" t="s">
        <v>1412</v>
      </c>
      <c r="C139" s="64" t="s">
        <v>1413</v>
      </c>
      <c r="D139" s="64" t="e">
        <f>INDEX(Lookup!$F$2:$F$375, MATCH(B139, Lookup!$A$2:$A$375,0))</f>
        <v>#N/A</v>
      </c>
      <c r="E139" s="64" t="s">
        <v>1169</v>
      </c>
      <c r="F139" s="64" t="s">
        <v>1190</v>
      </c>
      <c r="G139" s="58" t="s">
        <v>1173</v>
      </c>
      <c r="H139" s="58" t="s">
        <v>1173</v>
      </c>
      <c r="I139" s="58" t="s">
        <v>1173</v>
      </c>
      <c r="J139" s="58" t="s">
        <v>1173</v>
      </c>
      <c r="K139" s="58" t="s">
        <v>1173</v>
      </c>
      <c r="L139" s="58" t="s">
        <v>1173</v>
      </c>
      <c r="M139" s="58" t="s">
        <v>1173</v>
      </c>
      <c r="N139" s="58" t="s">
        <v>1173</v>
      </c>
      <c r="O139" s="58" t="s">
        <v>1173</v>
      </c>
      <c r="P139" s="58" t="s">
        <v>1173</v>
      </c>
      <c r="Q139" s="58" t="s">
        <v>1173</v>
      </c>
      <c r="R139" s="59">
        <v>63.45</v>
      </c>
      <c r="S139" s="59">
        <v>66.58</v>
      </c>
      <c r="T139" s="59">
        <v>69.180000000000007</v>
      </c>
      <c r="U139" s="59">
        <v>71.77</v>
      </c>
      <c r="V139" s="59">
        <v>71.77</v>
      </c>
      <c r="W139" s="59">
        <v>73.92</v>
      </c>
      <c r="X139" s="59">
        <v>75.39</v>
      </c>
      <c r="Y139" s="59">
        <v>76.89</v>
      </c>
      <c r="Z139" s="59">
        <v>78.42</v>
      </c>
      <c r="AA139" s="59">
        <v>79.98</v>
      </c>
      <c r="AB139" s="59">
        <v>81.569999999999993</v>
      </c>
      <c r="AC139" s="59">
        <v>84.01</v>
      </c>
      <c r="AD139" s="59">
        <v>86.52</v>
      </c>
      <c r="AE139" s="59">
        <v>88.24</v>
      </c>
      <c r="AF139" s="59">
        <v>90</v>
      </c>
      <c r="AG139" s="59">
        <v>91.79</v>
      </c>
      <c r="AH139" s="58">
        <v>96.79</v>
      </c>
      <c r="AI139" s="58"/>
    </row>
    <row r="140" spans="1:35" x14ac:dyDescent="0.25">
      <c r="A140" s="64" t="s">
        <v>1414</v>
      </c>
      <c r="B140" s="64" t="s">
        <v>491</v>
      </c>
      <c r="C140" s="64" t="s">
        <v>492</v>
      </c>
      <c r="D140" s="64" t="str">
        <f>INDEX(Lookup!$F$2:$F$375, MATCH(B140, Lookup!$A$2:$A$375,0))</f>
        <v>South Yorkshire Combined Authority</v>
      </c>
      <c r="E140" s="64" t="s">
        <v>1169</v>
      </c>
      <c r="F140" s="64" t="s">
        <v>1198</v>
      </c>
      <c r="G140" s="58">
        <v>522.55999999999995</v>
      </c>
      <c r="H140" s="58">
        <v>563.79999999999995</v>
      </c>
      <c r="I140" s="58">
        <v>618.02</v>
      </c>
      <c r="J140" s="58">
        <v>662.3</v>
      </c>
      <c r="K140" s="58">
        <v>691.97</v>
      </c>
      <c r="L140" s="58">
        <v>744.07</v>
      </c>
      <c r="M140" s="58">
        <v>787.98</v>
      </c>
      <c r="N140" s="58">
        <v>886.48</v>
      </c>
      <c r="O140" s="58">
        <v>929.47</v>
      </c>
      <c r="P140" s="58">
        <v>929.47</v>
      </c>
      <c r="Q140" s="59">
        <v>954.57</v>
      </c>
      <c r="R140" s="59">
        <v>988.93</v>
      </c>
      <c r="S140" s="59">
        <v>1027.5</v>
      </c>
      <c r="T140" s="59">
        <v>1070.1400000000001</v>
      </c>
      <c r="U140" s="59">
        <v>1101.71</v>
      </c>
      <c r="V140" s="59">
        <v>1101.71</v>
      </c>
      <c r="W140" s="59">
        <v>1101.71</v>
      </c>
      <c r="X140" s="59">
        <v>1101.71</v>
      </c>
      <c r="Y140" s="59">
        <v>1123.19</v>
      </c>
      <c r="Z140" s="59">
        <v>1145.0899999999999</v>
      </c>
      <c r="AA140" s="59">
        <v>1190.32</v>
      </c>
      <c r="AB140" s="59">
        <v>1237.81</v>
      </c>
      <c r="AC140" s="59">
        <v>1287.2</v>
      </c>
      <c r="AD140" s="59">
        <v>1351.43</v>
      </c>
      <c r="AE140" s="59">
        <v>1405.35</v>
      </c>
      <c r="AF140" s="59">
        <v>1446.1</v>
      </c>
      <c r="AG140" s="59">
        <v>1511.03</v>
      </c>
      <c r="AH140" s="58">
        <v>1571.32</v>
      </c>
      <c r="AI140" s="58"/>
    </row>
    <row r="141" spans="1:35" x14ac:dyDescent="0.25">
      <c r="A141" s="64" t="s">
        <v>1415</v>
      </c>
      <c r="B141" s="70" t="s">
        <v>1416</v>
      </c>
      <c r="C141" s="64" t="s">
        <v>1417</v>
      </c>
      <c r="D141" s="64" t="e">
        <f>INDEX(Lookup!$F$2:$F$375, MATCH(B141, Lookup!$A$2:$A$375,0))</f>
        <v>#N/A</v>
      </c>
      <c r="E141" s="64" t="s">
        <v>1172</v>
      </c>
      <c r="F141" s="64" t="s">
        <v>1216</v>
      </c>
      <c r="G141" s="58">
        <v>454</v>
      </c>
      <c r="H141" s="58">
        <v>556.21</v>
      </c>
      <c r="I141" s="58">
        <v>603.80999999999995</v>
      </c>
      <c r="J141" s="58">
        <v>651.69000000000005</v>
      </c>
      <c r="K141" s="58">
        <v>688.14</v>
      </c>
      <c r="L141" s="58">
        <v>725.58</v>
      </c>
      <c r="M141" s="58">
        <v>792.63</v>
      </c>
      <c r="N141" s="58">
        <v>915.57</v>
      </c>
      <c r="O141" s="58">
        <v>918</v>
      </c>
      <c r="P141" s="58">
        <v>952.92</v>
      </c>
      <c r="Q141" s="59">
        <v>999.99</v>
      </c>
      <c r="R141" s="59">
        <v>1048.95</v>
      </c>
      <c r="S141" s="59">
        <v>1096.2</v>
      </c>
      <c r="T141" s="59">
        <v>1134.54</v>
      </c>
      <c r="U141" s="59">
        <v>1168.29</v>
      </c>
      <c r="V141" s="59">
        <v>1168.29</v>
      </c>
      <c r="W141" s="59">
        <v>1168.29</v>
      </c>
      <c r="X141" s="59">
        <v>1168.29</v>
      </c>
      <c r="Y141" s="59">
        <v>1191.51</v>
      </c>
      <c r="Z141" s="59">
        <v>1215.27</v>
      </c>
      <c r="AA141" s="59">
        <v>1263.78</v>
      </c>
      <c r="AB141" s="59">
        <v>1326.87</v>
      </c>
      <c r="AC141" s="59">
        <v>1406.34</v>
      </c>
      <c r="AD141" s="59" t="s">
        <v>1173</v>
      </c>
      <c r="AE141" s="59" t="s">
        <v>1173</v>
      </c>
      <c r="AF141" s="59" t="s">
        <v>1173</v>
      </c>
      <c r="AG141" s="59" t="s">
        <v>1173</v>
      </c>
      <c r="AH141" s="58" t="s">
        <v>1173</v>
      </c>
      <c r="AI141" s="58"/>
    </row>
    <row r="142" spans="1:35" x14ac:dyDescent="0.25">
      <c r="A142" s="64" t="s">
        <v>1418</v>
      </c>
      <c r="B142" s="64" t="s">
        <v>1419</v>
      </c>
      <c r="C142" s="64" t="s">
        <v>1420</v>
      </c>
      <c r="D142" s="64" t="e">
        <f>INDEX(Lookup!$F$2:$F$375, MATCH(B142, Lookup!$A$2:$A$375,0))</f>
        <v>#N/A</v>
      </c>
      <c r="E142" s="64" t="s">
        <v>1169</v>
      </c>
      <c r="F142" s="64" t="s">
        <v>1190</v>
      </c>
      <c r="G142" s="58" t="s">
        <v>1173</v>
      </c>
      <c r="H142" s="58" t="s">
        <v>1173</v>
      </c>
      <c r="I142" s="58" t="s">
        <v>1173</v>
      </c>
      <c r="J142" s="58" t="s">
        <v>1173</v>
      </c>
      <c r="K142" s="58" t="s">
        <v>1173</v>
      </c>
      <c r="L142" s="58" t="s">
        <v>1173</v>
      </c>
      <c r="M142" s="58" t="s">
        <v>1173</v>
      </c>
      <c r="N142" s="58" t="s">
        <v>1173</v>
      </c>
      <c r="O142" s="58" t="s">
        <v>1173</v>
      </c>
      <c r="P142" s="58" t="s">
        <v>1173</v>
      </c>
      <c r="Q142" s="58" t="s">
        <v>1173</v>
      </c>
      <c r="R142" s="58" t="s">
        <v>1173</v>
      </c>
      <c r="S142" s="58" t="s">
        <v>1173</v>
      </c>
      <c r="T142" s="58" t="s">
        <v>1173</v>
      </c>
      <c r="U142" s="58" t="s">
        <v>1173</v>
      </c>
      <c r="V142" s="58" t="s">
        <v>1173</v>
      </c>
      <c r="W142" s="58" t="s">
        <v>1173</v>
      </c>
      <c r="X142" s="58" t="s">
        <v>1173</v>
      </c>
      <c r="Y142" s="58" t="s">
        <v>1173</v>
      </c>
      <c r="Z142" s="59">
        <v>67.86</v>
      </c>
      <c r="AA142" s="59">
        <v>69.209999999999994</v>
      </c>
      <c r="AB142" s="59">
        <v>70.59</v>
      </c>
      <c r="AC142" s="59">
        <v>72.7</v>
      </c>
      <c r="AD142" s="59">
        <v>74.87</v>
      </c>
      <c r="AE142" s="59">
        <v>76.36</v>
      </c>
      <c r="AF142" s="59">
        <v>77.88</v>
      </c>
      <c r="AG142" s="59">
        <v>79.430000000000007</v>
      </c>
      <c r="AH142" s="58">
        <v>84.43</v>
      </c>
      <c r="AI142" s="61"/>
    </row>
    <row r="143" spans="1:35" x14ac:dyDescent="0.25">
      <c r="A143" s="70" t="s">
        <v>1421</v>
      </c>
      <c r="B143" s="70" t="s">
        <v>1422</v>
      </c>
      <c r="C143" s="70" t="s">
        <v>1423</v>
      </c>
      <c r="D143" s="64" t="e">
        <f>INDEX(Lookup!$F$2:$F$375, MATCH(B143, Lookup!$A$2:$A$375,0))</f>
        <v>#N/A</v>
      </c>
      <c r="E143" s="64" t="s">
        <v>1172</v>
      </c>
      <c r="F143" s="64" t="s">
        <v>1190</v>
      </c>
      <c r="G143" s="58" t="s">
        <v>1173</v>
      </c>
      <c r="H143" s="58" t="s">
        <v>1173</v>
      </c>
      <c r="I143" s="58" t="s">
        <v>1173</v>
      </c>
      <c r="J143" s="58" t="s">
        <v>1173</v>
      </c>
      <c r="K143" s="58" t="s">
        <v>1173</v>
      </c>
      <c r="L143" s="58" t="s">
        <v>1173</v>
      </c>
      <c r="M143" s="58" t="s">
        <v>1173</v>
      </c>
      <c r="N143" s="58" t="s">
        <v>1173</v>
      </c>
      <c r="O143" s="71">
        <v>46.53</v>
      </c>
      <c r="P143" s="58">
        <v>48.33</v>
      </c>
      <c r="Q143" s="59">
        <v>50.67</v>
      </c>
      <c r="R143" s="59">
        <v>53.19</v>
      </c>
      <c r="S143" s="59">
        <v>55.8</v>
      </c>
      <c r="T143" s="59">
        <v>58.5</v>
      </c>
      <c r="U143" s="59">
        <v>60.39</v>
      </c>
      <c r="V143" s="59">
        <v>60.39</v>
      </c>
      <c r="W143" s="59">
        <v>60.39</v>
      </c>
      <c r="X143" s="59">
        <v>65.34</v>
      </c>
      <c r="Y143" s="59">
        <v>66.599999999999994</v>
      </c>
      <c r="Z143" s="59">
        <v>67.86</v>
      </c>
      <c r="AA143" s="59" t="s">
        <v>1173</v>
      </c>
      <c r="AB143" s="59" t="s">
        <v>1173</v>
      </c>
      <c r="AC143" s="59" t="s">
        <v>1173</v>
      </c>
      <c r="AD143" s="59" t="s">
        <v>1173</v>
      </c>
      <c r="AE143" s="59" t="s">
        <v>1173</v>
      </c>
      <c r="AF143" s="59" t="s">
        <v>1173</v>
      </c>
      <c r="AG143" s="59" t="s">
        <v>1173</v>
      </c>
      <c r="AH143" s="58" t="s">
        <v>1173</v>
      </c>
      <c r="AI143" s="61"/>
    </row>
    <row r="144" spans="1:35" x14ac:dyDescent="0.25">
      <c r="A144" s="64" t="s">
        <v>1424</v>
      </c>
      <c r="B144" s="64" t="s">
        <v>1013</v>
      </c>
      <c r="C144" s="64" t="s">
        <v>1425</v>
      </c>
      <c r="D144" s="64" t="str">
        <f>INDEX(Lookup!$F$2:$F$375, MATCH(B144, Lookup!$A$2:$A$375,0))</f>
        <v>:</v>
      </c>
      <c r="E144" s="64" t="s">
        <v>1169</v>
      </c>
      <c r="F144" s="64" t="s">
        <v>1208</v>
      </c>
      <c r="G144" s="58" t="s">
        <v>1173</v>
      </c>
      <c r="H144" s="58" t="s">
        <v>1173</v>
      </c>
      <c r="I144" s="58" t="s">
        <v>1173</v>
      </c>
      <c r="J144" s="58" t="s">
        <v>1173</v>
      </c>
      <c r="K144" s="58" t="s">
        <v>1173</v>
      </c>
      <c r="L144" s="58" t="s">
        <v>1173</v>
      </c>
      <c r="M144" s="58" t="s">
        <v>1173</v>
      </c>
      <c r="N144" s="58" t="s">
        <v>1173</v>
      </c>
      <c r="O144" s="58" t="s">
        <v>1173</v>
      </c>
      <c r="P144" s="58" t="s">
        <v>1173</v>
      </c>
      <c r="Q144" s="58" t="s">
        <v>1173</v>
      </c>
      <c r="R144" s="58" t="s">
        <v>1173</v>
      </c>
      <c r="S144" s="58" t="s">
        <v>1173</v>
      </c>
      <c r="T144" s="58" t="s">
        <v>1173</v>
      </c>
      <c r="U144" s="58" t="s">
        <v>1173</v>
      </c>
      <c r="V144" s="58" t="s">
        <v>1173</v>
      </c>
      <c r="W144" s="58" t="s">
        <v>1173</v>
      </c>
      <c r="X144" s="58" t="s">
        <v>1173</v>
      </c>
      <c r="Y144" s="58" t="s">
        <v>1173</v>
      </c>
      <c r="Z144" s="59" t="s">
        <v>1173</v>
      </c>
      <c r="AA144" s="59" t="s">
        <v>1173</v>
      </c>
      <c r="AB144" s="59" t="s">
        <v>1173</v>
      </c>
      <c r="AC144" s="59" t="s">
        <v>1173</v>
      </c>
      <c r="AD144" s="59">
        <v>1629.75</v>
      </c>
      <c r="AE144" s="59">
        <v>1694.79</v>
      </c>
      <c r="AF144" s="59">
        <v>1779.39</v>
      </c>
      <c r="AG144" s="59">
        <v>1832.67</v>
      </c>
      <c r="AH144" s="58">
        <v>1905.93</v>
      </c>
      <c r="AI144" s="58"/>
    </row>
    <row r="145" spans="1:35" x14ac:dyDescent="0.25">
      <c r="A145" s="64" t="s">
        <v>1426</v>
      </c>
      <c r="B145" s="64" t="s">
        <v>1427</v>
      </c>
      <c r="C145" s="64" t="s">
        <v>1428</v>
      </c>
      <c r="D145" s="64" t="e">
        <f>INDEX(Lookup!$F$2:$F$375, MATCH(B145, Lookup!$A$2:$A$375,0))</f>
        <v>#N/A</v>
      </c>
      <c r="E145" s="64" t="s">
        <v>1169</v>
      </c>
      <c r="F145" s="64" t="s">
        <v>1186</v>
      </c>
      <c r="G145" s="58">
        <v>57.49</v>
      </c>
      <c r="H145" s="58">
        <v>63.59</v>
      </c>
      <c r="I145" s="58">
        <v>70.61</v>
      </c>
      <c r="J145" s="58">
        <v>77.13</v>
      </c>
      <c r="K145" s="58">
        <v>84.42</v>
      </c>
      <c r="L145" s="69">
        <v>92.25</v>
      </c>
      <c r="M145" s="58">
        <v>103.5</v>
      </c>
      <c r="N145" s="58">
        <v>123.39</v>
      </c>
      <c r="O145" s="58">
        <v>135.36000000000001</v>
      </c>
      <c r="P145" s="58">
        <v>142.11000000000001</v>
      </c>
      <c r="Q145" s="59">
        <v>149.13</v>
      </c>
      <c r="R145" s="59">
        <v>156.51</v>
      </c>
      <c r="S145" s="59">
        <v>164.25</v>
      </c>
      <c r="T145" s="59">
        <v>172.44</v>
      </c>
      <c r="U145" s="59">
        <v>180</v>
      </c>
      <c r="V145" s="59">
        <v>180</v>
      </c>
      <c r="W145" s="59">
        <v>180</v>
      </c>
      <c r="X145" s="59">
        <v>183.51</v>
      </c>
      <c r="Y145" s="59">
        <v>187.11</v>
      </c>
      <c r="Z145" s="59">
        <v>187.11</v>
      </c>
      <c r="AA145" s="59">
        <v>190.8</v>
      </c>
      <c r="AB145" s="59">
        <v>194.58</v>
      </c>
      <c r="AC145" s="59">
        <v>206.58</v>
      </c>
      <c r="AD145" s="59">
        <v>230.58</v>
      </c>
      <c r="AE145" s="59">
        <v>240.58</v>
      </c>
      <c r="AF145" s="59">
        <v>255.58</v>
      </c>
      <c r="AG145" s="59">
        <v>265.58</v>
      </c>
      <c r="AH145" s="58">
        <v>280.58</v>
      </c>
      <c r="AI145" s="58"/>
    </row>
    <row r="146" spans="1:35" x14ac:dyDescent="0.25">
      <c r="A146" s="64" t="s">
        <v>1429</v>
      </c>
      <c r="B146" s="64" t="s">
        <v>927</v>
      </c>
      <c r="C146" s="64" t="s">
        <v>928</v>
      </c>
      <c r="D146" s="64" t="str">
        <f>INDEX(Lookup!$F$2:$F$375, MATCH(B146, Lookup!$A$2:$A$375,0))</f>
        <v>:</v>
      </c>
      <c r="E146" s="64" t="s">
        <v>1169</v>
      </c>
      <c r="F146" s="64" t="s">
        <v>1170</v>
      </c>
      <c r="G146" s="58">
        <v>85.86</v>
      </c>
      <c r="H146" s="58">
        <v>85.86</v>
      </c>
      <c r="I146" s="58">
        <v>86.72</v>
      </c>
      <c r="J146" s="58">
        <v>89.64</v>
      </c>
      <c r="K146" s="58">
        <v>94.5</v>
      </c>
      <c r="L146" s="58">
        <v>98.75</v>
      </c>
      <c r="M146" s="58">
        <v>106.02</v>
      </c>
      <c r="N146" s="58">
        <v>112.95</v>
      </c>
      <c r="O146" s="58">
        <v>121.86</v>
      </c>
      <c r="P146" s="58">
        <v>127.89</v>
      </c>
      <c r="Q146" s="59">
        <v>134.16</v>
      </c>
      <c r="R146" s="59">
        <v>140.80000000000001</v>
      </c>
      <c r="S146" s="59">
        <v>147.77000000000001</v>
      </c>
      <c r="T146" s="59">
        <v>155.07</v>
      </c>
      <c r="U146" s="59">
        <v>158.94</v>
      </c>
      <c r="V146" s="59">
        <v>158.94</v>
      </c>
      <c r="W146" s="59">
        <v>164.43</v>
      </c>
      <c r="X146" s="59">
        <v>167.49</v>
      </c>
      <c r="Y146" s="59">
        <v>167.49</v>
      </c>
      <c r="Z146" s="59">
        <v>167.49</v>
      </c>
      <c r="AA146" s="59">
        <v>172.44</v>
      </c>
      <c r="AB146" s="59">
        <v>177.39</v>
      </c>
      <c r="AC146" s="59">
        <v>182.34</v>
      </c>
      <c r="AD146" s="59">
        <v>187.29</v>
      </c>
      <c r="AE146" s="59">
        <v>192.24</v>
      </c>
      <c r="AF146" s="59">
        <v>197.19</v>
      </c>
      <c r="AG146" s="59">
        <v>202.14</v>
      </c>
      <c r="AH146" s="58">
        <v>208.17</v>
      </c>
      <c r="AI146" s="58"/>
    </row>
    <row r="147" spans="1:35" x14ac:dyDescent="0.25">
      <c r="A147" s="64" t="s">
        <v>1430</v>
      </c>
      <c r="B147" s="64" t="s">
        <v>649</v>
      </c>
      <c r="C147" s="64" t="s">
        <v>650</v>
      </c>
      <c r="D147" s="64" t="str">
        <f>INDEX(Lookup!$F$2:$F$375, MATCH(B147, Lookup!$A$2:$A$375,0))</f>
        <v>West Midlands Combined Authority</v>
      </c>
      <c r="E147" s="64" t="s">
        <v>1169</v>
      </c>
      <c r="F147" s="64" t="s">
        <v>1198</v>
      </c>
      <c r="G147" s="58">
        <v>568.88</v>
      </c>
      <c r="H147" s="58">
        <v>619.16</v>
      </c>
      <c r="I147" s="58">
        <v>669.69</v>
      </c>
      <c r="J147" s="58">
        <v>699.82</v>
      </c>
      <c r="K147" s="58">
        <v>752.27</v>
      </c>
      <c r="L147" s="58">
        <v>808.72</v>
      </c>
      <c r="M147" s="58">
        <v>851.71</v>
      </c>
      <c r="N147" s="58">
        <v>900.81</v>
      </c>
      <c r="O147" s="58">
        <v>914.46</v>
      </c>
      <c r="P147" s="58">
        <v>939.26</v>
      </c>
      <c r="Q147" s="59">
        <v>962.53</v>
      </c>
      <c r="R147" s="59">
        <v>1009.23</v>
      </c>
      <c r="S147" s="59">
        <v>1057.97</v>
      </c>
      <c r="T147" s="59">
        <v>1108.6500000000001</v>
      </c>
      <c r="U147" s="59">
        <v>1125.3900000000001</v>
      </c>
      <c r="V147" s="59">
        <v>1125.3900000000001</v>
      </c>
      <c r="W147" s="59">
        <v>1125.3800000000001</v>
      </c>
      <c r="X147" s="59">
        <v>1125.3699999999999</v>
      </c>
      <c r="Y147" s="59">
        <v>1125.3599999999999</v>
      </c>
      <c r="Z147" s="59">
        <v>1125.3499999999999</v>
      </c>
      <c r="AA147" s="59">
        <v>1170.24</v>
      </c>
      <c r="AB147" s="59">
        <v>1216.92</v>
      </c>
      <c r="AC147" s="59">
        <v>1271.53</v>
      </c>
      <c r="AD147" s="59">
        <v>1328.6</v>
      </c>
      <c r="AE147" s="59">
        <v>1381.6</v>
      </c>
      <c r="AF147" s="59">
        <v>1450.51</v>
      </c>
      <c r="AG147" s="59">
        <v>1493.87</v>
      </c>
      <c r="AH147" s="58">
        <v>1568.4</v>
      </c>
      <c r="AI147" s="58"/>
    </row>
    <row r="148" spans="1:35" x14ac:dyDescent="0.25">
      <c r="A148" s="64" t="s">
        <v>1431</v>
      </c>
      <c r="B148" s="64" t="s">
        <v>1432</v>
      </c>
      <c r="C148" s="64" t="s">
        <v>1433</v>
      </c>
      <c r="D148" s="64" t="e">
        <f>INDEX(Lookup!$F$2:$F$375, MATCH(B148, Lookup!$A$2:$A$375,0))</f>
        <v>#N/A</v>
      </c>
      <c r="E148" s="64" t="s">
        <v>1172</v>
      </c>
      <c r="F148" s="64" t="s">
        <v>1216</v>
      </c>
      <c r="G148" s="58">
        <v>486</v>
      </c>
      <c r="H148" s="58">
        <v>548.46</v>
      </c>
      <c r="I148" s="58">
        <v>633.87</v>
      </c>
      <c r="J148" s="58">
        <v>662.31</v>
      </c>
      <c r="K148" s="58">
        <v>692.19</v>
      </c>
      <c r="L148" s="58">
        <v>720.9</v>
      </c>
      <c r="M148" s="58">
        <v>827.55</v>
      </c>
      <c r="N148" s="58">
        <v>903.42</v>
      </c>
      <c r="O148" s="58">
        <v>884.16</v>
      </c>
      <c r="P148" s="58">
        <v>924.84</v>
      </c>
      <c r="Q148" s="59">
        <v>967.41</v>
      </c>
      <c r="R148" s="59">
        <v>995.49</v>
      </c>
      <c r="S148" s="59">
        <v>1024.3800000000001</v>
      </c>
      <c r="T148" s="59" t="s">
        <v>1173</v>
      </c>
      <c r="U148" s="59" t="s">
        <v>1173</v>
      </c>
      <c r="V148" s="59" t="s">
        <v>1173</v>
      </c>
      <c r="W148" s="59" t="s">
        <v>1173</v>
      </c>
      <c r="X148" s="59" t="s">
        <v>1173</v>
      </c>
      <c r="Y148" s="59" t="s">
        <v>1173</v>
      </c>
      <c r="Z148" s="59" t="s">
        <v>1173</v>
      </c>
      <c r="AA148" s="59" t="s">
        <v>1173</v>
      </c>
      <c r="AB148" s="59" t="s">
        <v>1173</v>
      </c>
      <c r="AC148" s="59" t="s">
        <v>1173</v>
      </c>
      <c r="AD148" s="59" t="s">
        <v>1173</v>
      </c>
      <c r="AE148" s="59" t="s">
        <v>1173</v>
      </c>
      <c r="AF148" s="59" t="s">
        <v>1173</v>
      </c>
      <c r="AG148" s="59" t="s">
        <v>1173</v>
      </c>
      <c r="AH148" s="58" t="s">
        <v>1173</v>
      </c>
      <c r="AI148" s="58"/>
    </row>
    <row r="149" spans="1:35" x14ac:dyDescent="0.25">
      <c r="A149" s="64" t="s">
        <v>1434</v>
      </c>
      <c r="B149" s="64" t="s">
        <v>343</v>
      </c>
      <c r="C149" s="64" t="s">
        <v>1435</v>
      </c>
      <c r="D149" s="64" t="str">
        <f>INDEX(Lookup!$F$2:$F$375, MATCH(B149, Lookup!$A$2:$A$375,0))</f>
        <v>North East Combined Authority</v>
      </c>
      <c r="E149" s="64" t="s">
        <v>1169</v>
      </c>
      <c r="F149" s="64" t="s">
        <v>1208</v>
      </c>
      <c r="G149" s="58" t="s">
        <v>1173</v>
      </c>
      <c r="H149" s="58" t="s">
        <v>1173</v>
      </c>
      <c r="I149" s="58" t="s">
        <v>1173</v>
      </c>
      <c r="J149" s="58" t="s">
        <v>1173</v>
      </c>
      <c r="K149" s="58" t="s">
        <v>1173</v>
      </c>
      <c r="L149" s="58" t="s">
        <v>1173</v>
      </c>
      <c r="M149" s="58" t="s">
        <v>1173</v>
      </c>
      <c r="N149" s="58" t="s">
        <v>1173</v>
      </c>
      <c r="O149" s="58" t="s">
        <v>1173</v>
      </c>
      <c r="P149" s="58" t="s">
        <v>1173</v>
      </c>
      <c r="Q149" s="58" t="s">
        <v>1173</v>
      </c>
      <c r="R149" s="58" t="s">
        <v>1173</v>
      </c>
      <c r="S149" s="58" t="s">
        <v>1173</v>
      </c>
      <c r="T149" s="59">
        <v>1258.92</v>
      </c>
      <c r="U149" s="59">
        <v>1282.8599999999999</v>
      </c>
      <c r="V149" s="59">
        <v>1282.8599999999999</v>
      </c>
      <c r="W149" s="59">
        <v>1282.8599999999999</v>
      </c>
      <c r="X149" s="59">
        <v>1282.8599999999999</v>
      </c>
      <c r="Y149" s="59">
        <v>1308.3900000000001</v>
      </c>
      <c r="Z149" s="59">
        <v>1334.43</v>
      </c>
      <c r="AA149" s="59">
        <v>1387.67</v>
      </c>
      <c r="AB149" s="59">
        <v>1443.04</v>
      </c>
      <c r="AC149" s="59">
        <v>1515.05</v>
      </c>
      <c r="AD149" s="59">
        <v>1590.65</v>
      </c>
      <c r="AE149" s="59">
        <v>1654.12</v>
      </c>
      <c r="AF149" s="59">
        <v>1703.58</v>
      </c>
      <c r="AG149" s="59">
        <v>1754.69</v>
      </c>
      <c r="AH149" s="58">
        <v>1842.25</v>
      </c>
      <c r="AI149" s="58"/>
    </row>
    <row r="150" spans="1:35" x14ac:dyDescent="0.25">
      <c r="A150" s="64" t="s">
        <v>1436</v>
      </c>
      <c r="B150" s="64" t="s">
        <v>1173</v>
      </c>
      <c r="C150" s="64" t="s">
        <v>1437</v>
      </c>
      <c r="D150" s="64" t="e">
        <f>INDEX(Lookup!$F$2:$F$375, MATCH(B150, Lookup!$A$2:$A$375,0))</f>
        <v>#N/A</v>
      </c>
      <c r="E150" s="64" t="s">
        <v>1172</v>
      </c>
      <c r="F150" s="64" t="s">
        <v>1170</v>
      </c>
      <c r="G150" s="58">
        <v>102.55</v>
      </c>
      <c r="H150" s="58">
        <v>116.55</v>
      </c>
      <c r="I150" s="58">
        <v>118.64</v>
      </c>
      <c r="J150" s="58">
        <v>124.19</v>
      </c>
      <c r="K150" s="58">
        <v>129.16</v>
      </c>
      <c r="L150" s="58">
        <v>137.5</v>
      </c>
      <c r="M150" s="58">
        <v>155.94</v>
      </c>
      <c r="N150" s="58">
        <v>161.4</v>
      </c>
      <c r="O150" s="58">
        <v>172.69</v>
      </c>
      <c r="P150" s="58">
        <v>177.46</v>
      </c>
      <c r="Q150" s="59">
        <v>181.53</v>
      </c>
      <c r="R150" s="59">
        <v>183.14</v>
      </c>
      <c r="S150" s="59">
        <v>186.62</v>
      </c>
      <c r="T150" s="59" t="s">
        <v>1173</v>
      </c>
      <c r="U150" s="59" t="s">
        <v>1173</v>
      </c>
      <c r="V150" s="59" t="s">
        <v>1173</v>
      </c>
      <c r="W150" s="59" t="s">
        <v>1173</v>
      </c>
      <c r="X150" s="59" t="s">
        <v>1173</v>
      </c>
      <c r="Y150" s="59" t="s">
        <v>1173</v>
      </c>
      <c r="Z150" s="59" t="s">
        <v>1173</v>
      </c>
      <c r="AA150" s="59" t="s">
        <v>1173</v>
      </c>
      <c r="AB150" s="59" t="s">
        <v>1173</v>
      </c>
      <c r="AC150" s="59" t="s">
        <v>1173</v>
      </c>
      <c r="AD150" s="59" t="s">
        <v>1173</v>
      </c>
      <c r="AE150" s="59" t="s">
        <v>1173</v>
      </c>
      <c r="AF150" s="59" t="s">
        <v>1173</v>
      </c>
      <c r="AG150" s="59" t="s">
        <v>1173</v>
      </c>
      <c r="AH150" s="58" t="s">
        <v>1173</v>
      </c>
      <c r="AI150" s="58"/>
    </row>
    <row r="151" spans="1:35" x14ac:dyDescent="0.25">
      <c r="A151" s="70" t="s">
        <v>1438</v>
      </c>
      <c r="B151" s="64" t="s">
        <v>1439</v>
      </c>
      <c r="C151" s="70" t="s">
        <v>1440</v>
      </c>
      <c r="D151" s="64" t="e">
        <f>INDEX(Lookup!$F$2:$F$375, MATCH(B151, Lookup!$A$2:$A$375,0))</f>
        <v>#N/A</v>
      </c>
      <c r="E151" s="64" t="s">
        <v>1169</v>
      </c>
      <c r="F151" s="64" t="s">
        <v>1190</v>
      </c>
      <c r="G151" s="58" t="s">
        <v>1173</v>
      </c>
      <c r="H151" s="58" t="s">
        <v>1173</v>
      </c>
      <c r="I151" s="58" t="s">
        <v>1173</v>
      </c>
      <c r="J151" s="58" t="s">
        <v>1173</v>
      </c>
      <c r="K151" s="58" t="s">
        <v>1173</v>
      </c>
      <c r="L151" s="58" t="s">
        <v>1173</v>
      </c>
      <c r="M151" s="58" t="s">
        <v>1173</v>
      </c>
      <c r="N151" s="58" t="s">
        <v>1173</v>
      </c>
      <c r="O151" s="71">
        <v>74.25</v>
      </c>
      <c r="P151" s="58">
        <v>73.44</v>
      </c>
      <c r="Q151" s="59">
        <v>77.040000000000006</v>
      </c>
      <c r="R151" s="59">
        <v>80.28</v>
      </c>
      <c r="S151" s="59">
        <v>82.62</v>
      </c>
      <c r="T151" s="59">
        <v>85.41</v>
      </c>
      <c r="U151" s="59">
        <v>87.84</v>
      </c>
      <c r="V151" s="59">
        <v>87.84</v>
      </c>
      <c r="W151" s="59">
        <v>90.45</v>
      </c>
      <c r="X151" s="59">
        <v>90.45</v>
      </c>
      <c r="Y151" s="59">
        <v>92.16</v>
      </c>
      <c r="Z151" s="59">
        <v>93.96</v>
      </c>
      <c r="AA151" s="59">
        <v>95.76</v>
      </c>
      <c r="AB151" s="59">
        <v>97.65</v>
      </c>
      <c r="AC151" s="59">
        <v>100.53</v>
      </c>
      <c r="AD151" s="59">
        <v>103.5</v>
      </c>
      <c r="AE151" s="59">
        <v>105.48</v>
      </c>
      <c r="AF151" s="59">
        <v>107.55</v>
      </c>
      <c r="AG151" s="59">
        <v>109.69</v>
      </c>
      <c r="AH151" s="58">
        <v>114.69</v>
      </c>
      <c r="AI151" s="61"/>
    </row>
    <row r="152" spans="1:35" x14ac:dyDescent="0.25">
      <c r="A152" s="64" t="s">
        <v>1441</v>
      </c>
      <c r="B152" s="64" t="s">
        <v>1442</v>
      </c>
      <c r="C152" s="64" t="s">
        <v>1443</v>
      </c>
      <c r="D152" s="64" t="e">
        <f>INDEX(Lookup!$F$2:$F$375, MATCH(B152, Lookup!$A$2:$A$375,0))</f>
        <v>#N/A</v>
      </c>
      <c r="E152" s="64" t="s">
        <v>1169</v>
      </c>
      <c r="F152" s="64" t="s">
        <v>1186</v>
      </c>
      <c r="G152" s="58">
        <v>45.45</v>
      </c>
      <c r="H152" s="58">
        <v>52.2</v>
      </c>
      <c r="I152" s="58">
        <v>48.6</v>
      </c>
      <c r="J152" s="58">
        <v>50.4</v>
      </c>
      <c r="K152" s="58">
        <v>52.65</v>
      </c>
      <c r="L152" s="69">
        <v>56.43</v>
      </c>
      <c r="M152" s="58">
        <v>64.44</v>
      </c>
      <c r="N152" s="58">
        <v>79.56</v>
      </c>
      <c r="O152" s="58">
        <v>91.53</v>
      </c>
      <c r="P152" s="58">
        <v>96.03</v>
      </c>
      <c r="Q152" s="59">
        <v>100.8</v>
      </c>
      <c r="R152" s="59">
        <v>135.72</v>
      </c>
      <c r="S152" s="59">
        <v>142.47</v>
      </c>
      <c r="T152" s="59">
        <v>147.51</v>
      </c>
      <c r="U152" s="59">
        <v>153.41</v>
      </c>
      <c r="V152" s="59">
        <v>153.41</v>
      </c>
      <c r="W152" s="59">
        <v>153.41</v>
      </c>
      <c r="X152" s="59">
        <v>156.47</v>
      </c>
      <c r="Y152" s="59">
        <v>159.57</v>
      </c>
      <c r="Z152" s="59">
        <v>162.72999999999999</v>
      </c>
      <c r="AA152" s="59">
        <v>165.95</v>
      </c>
      <c r="AB152" s="59">
        <v>169.24</v>
      </c>
      <c r="AC152" s="59">
        <v>181.24</v>
      </c>
      <c r="AD152" s="59">
        <v>205.24</v>
      </c>
      <c r="AE152" s="59">
        <v>215.24</v>
      </c>
      <c r="AF152" s="59">
        <v>230.24</v>
      </c>
      <c r="AG152" s="59">
        <v>240.24</v>
      </c>
      <c r="AH152" s="58">
        <v>255.24</v>
      </c>
      <c r="AI152" s="58"/>
    </row>
    <row r="153" spans="1:35" x14ac:dyDescent="0.25">
      <c r="A153" s="64" t="s">
        <v>1444</v>
      </c>
      <c r="B153" s="64" t="s">
        <v>821</v>
      </c>
      <c r="C153" s="64" t="s">
        <v>822</v>
      </c>
      <c r="D153" s="64" t="str">
        <f>INDEX(Lookup!$F$2:$F$375, MATCH(B153, Lookup!$A$2:$A$375,0))</f>
        <v>Greater London Authority</v>
      </c>
      <c r="E153" s="64" t="s">
        <v>1169</v>
      </c>
      <c r="F153" s="64" t="s">
        <v>1195</v>
      </c>
      <c r="G153" s="58">
        <v>461.65</v>
      </c>
      <c r="H153" s="58">
        <v>503.24</v>
      </c>
      <c r="I153" s="58">
        <v>546.67999999999995</v>
      </c>
      <c r="J153" s="58">
        <v>598.39</v>
      </c>
      <c r="K153" s="58">
        <v>633.16999999999996</v>
      </c>
      <c r="L153" s="58">
        <v>672.57</v>
      </c>
      <c r="M153" s="58">
        <v>711.12</v>
      </c>
      <c r="N153" s="58">
        <v>889.6</v>
      </c>
      <c r="O153" s="58">
        <v>950.31</v>
      </c>
      <c r="P153" s="58">
        <v>996</v>
      </c>
      <c r="Q153" s="59">
        <v>1020.81</v>
      </c>
      <c r="R153" s="59">
        <v>1040.22</v>
      </c>
      <c r="S153" s="59">
        <v>1059.93</v>
      </c>
      <c r="T153" s="59">
        <v>1059.93</v>
      </c>
      <c r="U153" s="59">
        <v>1059.93</v>
      </c>
      <c r="V153" s="59">
        <v>1059.93</v>
      </c>
      <c r="W153" s="59">
        <v>1059.93</v>
      </c>
      <c r="X153" s="59">
        <v>1059.93</v>
      </c>
      <c r="Y153" s="59">
        <v>1059.93</v>
      </c>
      <c r="Z153" s="59">
        <v>1059.93</v>
      </c>
      <c r="AA153" s="59">
        <v>1059.93</v>
      </c>
      <c r="AB153" s="59">
        <v>1081.1300000000001</v>
      </c>
      <c r="AC153" s="59">
        <v>1145.8900000000001</v>
      </c>
      <c r="AD153" s="59">
        <v>1191.6099999999999</v>
      </c>
      <c r="AE153" s="59">
        <v>1239.1500000000001</v>
      </c>
      <c r="AF153" s="59">
        <v>1300.99</v>
      </c>
      <c r="AG153" s="59">
        <v>1339.89</v>
      </c>
      <c r="AH153" s="58">
        <v>1406.75</v>
      </c>
      <c r="AI153" s="58"/>
    </row>
    <row r="154" spans="1:35" x14ac:dyDescent="0.25">
      <c r="A154" s="64" t="s">
        <v>1445</v>
      </c>
      <c r="B154" s="64" t="s">
        <v>1446</v>
      </c>
      <c r="C154" s="64" t="s">
        <v>1447</v>
      </c>
      <c r="D154" s="64" t="e">
        <f>INDEX(Lookup!$F$2:$F$375, MATCH(B154, Lookup!$A$2:$A$375,0))</f>
        <v>#N/A</v>
      </c>
      <c r="E154" s="64" t="s">
        <v>1172</v>
      </c>
      <c r="F154" s="64" t="s">
        <v>1170</v>
      </c>
      <c r="G154" s="58">
        <v>114.51</v>
      </c>
      <c r="H154" s="58">
        <v>108.6</v>
      </c>
      <c r="I154" s="58">
        <v>125.76</v>
      </c>
      <c r="J154" s="58">
        <v>128.68</v>
      </c>
      <c r="K154" s="58">
        <v>134.55000000000001</v>
      </c>
      <c r="L154" s="58">
        <v>140.6</v>
      </c>
      <c r="M154" s="58">
        <v>151.15</v>
      </c>
      <c r="N154" s="58">
        <v>155.69999999999999</v>
      </c>
      <c r="O154" s="58">
        <v>160.19999999999999</v>
      </c>
      <c r="P154" s="58">
        <v>164.89</v>
      </c>
      <c r="Q154" s="59">
        <v>168.93</v>
      </c>
      <c r="R154" s="59">
        <v>173.16</v>
      </c>
      <c r="S154" s="59">
        <v>177.48</v>
      </c>
      <c r="T154" s="59" t="s">
        <v>1173</v>
      </c>
      <c r="U154" s="59" t="s">
        <v>1173</v>
      </c>
      <c r="V154" s="59" t="s">
        <v>1173</v>
      </c>
      <c r="W154" s="59" t="s">
        <v>1173</v>
      </c>
      <c r="X154" s="59" t="s">
        <v>1173</v>
      </c>
      <c r="Y154" s="59" t="s">
        <v>1173</v>
      </c>
      <c r="Z154" s="59" t="s">
        <v>1173</v>
      </c>
      <c r="AA154" s="59" t="s">
        <v>1173</v>
      </c>
      <c r="AB154" s="59" t="s">
        <v>1173</v>
      </c>
      <c r="AC154" s="59" t="s">
        <v>1173</v>
      </c>
      <c r="AD154" s="59" t="s">
        <v>1173</v>
      </c>
      <c r="AE154" s="59" t="s">
        <v>1173</v>
      </c>
      <c r="AF154" s="59" t="s">
        <v>1173</v>
      </c>
      <c r="AG154" s="59" t="s">
        <v>1173</v>
      </c>
      <c r="AH154" s="58" t="s">
        <v>1173</v>
      </c>
      <c r="AI154" s="58"/>
    </row>
    <row r="155" spans="1:35" x14ac:dyDescent="0.25">
      <c r="A155" s="64" t="s">
        <v>1448</v>
      </c>
      <c r="B155" s="64" t="s">
        <v>691</v>
      </c>
      <c r="C155" s="64" t="s">
        <v>692</v>
      </c>
      <c r="D155" s="64" t="str">
        <f>INDEX(Lookup!$F$2:$F$375, MATCH(B155, Lookup!$A$2:$A$375,0))</f>
        <v>Cambridgeshire and Peterborough Combined Authority</v>
      </c>
      <c r="E155" s="64" t="s">
        <v>1169</v>
      </c>
      <c r="F155" s="64" t="s">
        <v>1170</v>
      </c>
      <c r="G155" s="58">
        <v>25</v>
      </c>
      <c r="H155" s="58">
        <v>25</v>
      </c>
      <c r="I155" s="58">
        <v>56</v>
      </c>
      <c r="J155" s="58">
        <v>57.5</v>
      </c>
      <c r="K155" s="58">
        <v>61.15</v>
      </c>
      <c r="L155" s="58">
        <v>64.23</v>
      </c>
      <c r="M155" s="58">
        <v>102.18</v>
      </c>
      <c r="N155" s="58">
        <v>107.29</v>
      </c>
      <c r="O155" s="58">
        <v>112.65</v>
      </c>
      <c r="P155" s="58">
        <v>115.47</v>
      </c>
      <c r="Q155" s="59">
        <v>118.35</v>
      </c>
      <c r="R155" s="59">
        <v>121.32</v>
      </c>
      <c r="S155" s="59">
        <v>125.82</v>
      </c>
      <c r="T155" s="59">
        <v>131.49</v>
      </c>
      <c r="U155" s="59">
        <v>135.36000000000001</v>
      </c>
      <c r="V155" s="59">
        <v>135.36000000000001</v>
      </c>
      <c r="W155" s="59">
        <v>139.35</v>
      </c>
      <c r="X155" s="59">
        <v>142.13999999999999</v>
      </c>
      <c r="Y155" s="59">
        <v>142.13999999999999</v>
      </c>
      <c r="Z155" s="59">
        <v>142.13999999999999</v>
      </c>
      <c r="AA155" s="59">
        <v>142.13999999999999</v>
      </c>
      <c r="AB155" s="59">
        <v>142.13999999999999</v>
      </c>
      <c r="AC155" s="59">
        <v>142.13999999999999</v>
      </c>
      <c r="AD155" s="59">
        <v>142.13999999999999</v>
      </c>
      <c r="AE155" s="59">
        <v>142.13999999999999</v>
      </c>
      <c r="AF155" s="59">
        <v>142.13999999999999</v>
      </c>
      <c r="AG155" s="59">
        <v>142.13999999999999</v>
      </c>
      <c r="AH155" s="58">
        <v>142.13999999999999</v>
      </c>
      <c r="AI155" s="58"/>
    </row>
    <row r="156" spans="1:35" x14ac:dyDescent="0.25">
      <c r="A156" s="64" t="s">
        <v>1449</v>
      </c>
      <c r="B156" s="64" t="s">
        <v>1041</v>
      </c>
      <c r="C156" s="64" t="s">
        <v>1042</v>
      </c>
      <c r="D156" s="64" t="str">
        <f>INDEX(Lookup!$F$2:$F$375, MATCH(B156, Lookup!$A$2:$A$375,0))</f>
        <v>:</v>
      </c>
      <c r="E156" s="64" t="s">
        <v>1169</v>
      </c>
      <c r="F156" s="64" t="s">
        <v>1170</v>
      </c>
      <c r="G156" s="58">
        <v>66</v>
      </c>
      <c r="H156" s="58">
        <v>68.72</v>
      </c>
      <c r="I156" s="58">
        <v>78.989999999999995</v>
      </c>
      <c r="J156" s="58">
        <v>77.87</v>
      </c>
      <c r="K156" s="58">
        <v>80.87</v>
      </c>
      <c r="L156" s="58">
        <v>84.65</v>
      </c>
      <c r="M156" s="58">
        <v>90.57</v>
      </c>
      <c r="N156" s="58">
        <v>96.4</v>
      </c>
      <c r="O156" s="58">
        <v>102.09</v>
      </c>
      <c r="P156" s="58">
        <v>107.08</v>
      </c>
      <c r="Q156" s="59">
        <v>109.45</v>
      </c>
      <c r="R156" s="59">
        <v>113.16</v>
      </c>
      <c r="S156" s="59">
        <v>118.24</v>
      </c>
      <c r="T156" s="59">
        <v>118.24</v>
      </c>
      <c r="U156" s="59">
        <v>121.78</v>
      </c>
      <c r="V156" s="59">
        <v>121.78</v>
      </c>
      <c r="W156" s="59">
        <v>121.78</v>
      </c>
      <c r="X156" s="59">
        <v>121.78</v>
      </c>
      <c r="Y156" s="59">
        <v>121.78</v>
      </c>
      <c r="Z156" s="59">
        <v>121.78</v>
      </c>
      <c r="AA156" s="59">
        <v>126.78</v>
      </c>
      <c r="AB156" s="59">
        <v>131.78</v>
      </c>
      <c r="AC156" s="59">
        <v>136.78</v>
      </c>
      <c r="AD156" s="59">
        <v>141.78</v>
      </c>
      <c r="AE156" s="59">
        <v>146.78</v>
      </c>
      <c r="AF156" s="59">
        <v>151.78</v>
      </c>
      <c r="AG156" s="59">
        <v>156.78</v>
      </c>
      <c r="AH156" s="58">
        <v>161.78</v>
      </c>
      <c r="AI156" s="58"/>
    </row>
    <row r="157" spans="1:35" x14ac:dyDescent="0.25">
      <c r="A157" s="64" t="s">
        <v>1450</v>
      </c>
      <c r="B157" s="64" t="s">
        <v>1015</v>
      </c>
      <c r="C157" s="64" t="s">
        <v>1016</v>
      </c>
      <c r="D157" s="64" t="e">
        <f>INDEX(Lookup!$F$2:$F$375, MATCH(B157, Lookup!$A$2:$A$375,0))</f>
        <v>#N/A</v>
      </c>
      <c r="E157" s="64" t="s">
        <v>1172</v>
      </c>
      <c r="F157" s="64" t="s">
        <v>1170</v>
      </c>
      <c r="G157" s="58">
        <v>75</v>
      </c>
      <c r="H157" s="58">
        <v>79.59</v>
      </c>
      <c r="I157" s="58">
        <v>90.57</v>
      </c>
      <c r="J157" s="58">
        <v>94.2</v>
      </c>
      <c r="K157" s="58">
        <v>94</v>
      </c>
      <c r="L157" s="58">
        <v>105</v>
      </c>
      <c r="M157" s="58">
        <v>127</v>
      </c>
      <c r="N157" s="58">
        <v>132</v>
      </c>
      <c r="O157" s="58">
        <v>147.69999999999999</v>
      </c>
      <c r="P157" s="58">
        <v>154.35</v>
      </c>
      <c r="Q157" s="59">
        <v>162</v>
      </c>
      <c r="R157" s="59">
        <v>169.94</v>
      </c>
      <c r="S157" s="59">
        <v>178.27</v>
      </c>
      <c r="T157" s="59">
        <v>186.27</v>
      </c>
      <c r="U157" s="59">
        <v>190.93</v>
      </c>
      <c r="V157" s="59">
        <v>190.93</v>
      </c>
      <c r="W157" s="59">
        <v>190.93</v>
      </c>
      <c r="X157" s="59">
        <v>194.65</v>
      </c>
      <c r="Y157" s="59">
        <v>198.45</v>
      </c>
      <c r="Z157" s="59">
        <v>202.32</v>
      </c>
      <c r="AA157" s="59">
        <v>207.32</v>
      </c>
      <c r="AB157" s="59">
        <v>212.32</v>
      </c>
      <c r="AC157" s="59">
        <v>218.66</v>
      </c>
      <c r="AD157" s="59" t="s">
        <v>1173</v>
      </c>
      <c r="AE157" s="59" t="s">
        <v>1173</v>
      </c>
      <c r="AF157" s="59" t="s">
        <v>1173</v>
      </c>
      <c r="AG157" s="59" t="s">
        <v>1173</v>
      </c>
      <c r="AH157" s="58" t="s">
        <v>1173</v>
      </c>
      <c r="AI157" s="58"/>
    </row>
    <row r="158" spans="1:35" x14ac:dyDescent="0.25">
      <c r="A158" s="64" t="s">
        <v>1451</v>
      </c>
      <c r="B158" s="64" t="s">
        <v>899</v>
      </c>
      <c r="C158" s="64" t="s">
        <v>900</v>
      </c>
      <c r="D158" s="64" t="str">
        <f>INDEX(Lookup!$F$2:$F$375, MATCH(B158, Lookup!$A$2:$A$375,0))</f>
        <v>:</v>
      </c>
      <c r="E158" s="64" t="s">
        <v>1169</v>
      </c>
      <c r="F158" s="64" t="s">
        <v>1170</v>
      </c>
      <c r="G158" s="58">
        <v>74.569999999999993</v>
      </c>
      <c r="H158" s="58">
        <v>83.87</v>
      </c>
      <c r="I158" s="58">
        <v>96.57</v>
      </c>
      <c r="J158" s="58">
        <v>106.16</v>
      </c>
      <c r="K158" s="58">
        <v>108.81</v>
      </c>
      <c r="L158" s="58">
        <v>111.54</v>
      </c>
      <c r="M158" s="58">
        <v>114.32</v>
      </c>
      <c r="N158" s="58">
        <v>117.17</v>
      </c>
      <c r="O158" s="58">
        <v>121.52</v>
      </c>
      <c r="P158" s="58">
        <v>124.56</v>
      </c>
      <c r="Q158" s="59">
        <v>127.67</v>
      </c>
      <c r="R158" s="59">
        <v>127.67</v>
      </c>
      <c r="S158" s="59">
        <v>127.67</v>
      </c>
      <c r="T158" s="59">
        <v>127.67</v>
      </c>
      <c r="U158" s="59">
        <v>131.33000000000001</v>
      </c>
      <c r="V158" s="59">
        <v>131.33000000000001</v>
      </c>
      <c r="W158" s="59">
        <v>134.61000000000001</v>
      </c>
      <c r="X158" s="59">
        <v>137.30000000000001</v>
      </c>
      <c r="Y158" s="59">
        <v>137.30000000000001</v>
      </c>
      <c r="Z158" s="59">
        <v>137.30000000000001</v>
      </c>
      <c r="AA158" s="59">
        <v>134.55000000000001</v>
      </c>
      <c r="AB158" s="59">
        <v>131.11000000000001</v>
      </c>
      <c r="AC158" s="59">
        <v>131.11000000000001</v>
      </c>
      <c r="AD158" s="59">
        <v>131.11000000000001</v>
      </c>
      <c r="AE158" s="59">
        <v>133.72999999999999</v>
      </c>
      <c r="AF158" s="59">
        <v>136.41</v>
      </c>
      <c r="AG158" s="59">
        <v>139.13999999999999</v>
      </c>
      <c r="AH158" s="58">
        <v>141.91999999999999</v>
      </c>
      <c r="AI158" s="58"/>
    </row>
    <row r="159" spans="1:35" x14ac:dyDescent="0.25">
      <c r="A159" s="64" t="s">
        <v>1452</v>
      </c>
      <c r="B159" s="64" t="s">
        <v>731</v>
      </c>
      <c r="C159" s="64" t="s">
        <v>732</v>
      </c>
      <c r="D159" s="64" t="str">
        <f>INDEX(Lookup!$F$2:$F$375, MATCH(B159, Lookup!$A$2:$A$375,0))</f>
        <v>:</v>
      </c>
      <c r="E159" s="64" t="s">
        <v>1169</v>
      </c>
      <c r="F159" s="64" t="s">
        <v>1170</v>
      </c>
      <c r="G159" s="58">
        <v>54.18</v>
      </c>
      <c r="H159" s="58">
        <v>56.07</v>
      </c>
      <c r="I159" s="58">
        <v>68.13</v>
      </c>
      <c r="J159" s="58">
        <v>72.180000000000007</v>
      </c>
      <c r="K159" s="58">
        <v>82.35</v>
      </c>
      <c r="L159" s="58">
        <v>91.89</v>
      </c>
      <c r="M159" s="58">
        <v>104.4</v>
      </c>
      <c r="N159" s="58">
        <v>118.98</v>
      </c>
      <c r="O159" s="58">
        <v>126.36</v>
      </c>
      <c r="P159" s="58">
        <v>131.21</v>
      </c>
      <c r="Q159" s="59">
        <v>137.52000000000001</v>
      </c>
      <c r="R159" s="59">
        <v>143.82</v>
      </c>
      <c r="S159" s="59">
        <v>150.30000000000001</v>
      </c>
      <c r="T159" s="59">
        <v>155.41</v>
      </c>
      <c r="U159" s="59">
        <v>159.13</v>
      </c>
      <c r="V159" s="59">
        <v>159.13</v>
      </c>
      <c r="W159" s="59">
        <v>159.13</v>
      </c>
      <c r="X159" s="59">
        <v>157.54</v>
      </c>
      <c r="Y159" s="59">
        <v>157.54</v>
      </c>
      <c r="Z159" s="59">
        <v>155.97</v>
      </c>
      <c r="AA159" s="59">
        <v>155.97</v>
      </c>
      <c r="AB159" s="59">
        <v>159.09</v>
      </c>
      <c r="AC159" s="59">
        <v>164.09</v>
      </c>
      <c r="AD159" s="59">
        <v>169.09</v>
      </c>
      <c r="AE159" s="59">
        <v>174.09</v>
      </c>
      <c r="AF159" s="59">
        <v>179.09</v>
      </c>
      <c r="AG159" s="59">
        <v>184.09</v>
      </c>
      <c r="AH159" s="58">
        <v>189.59</v>
      </c>
      <c r="AI159" s="58"/>
    </row>
    <row r="160" spans="1:35" x14ac:dyDescent="0.25">
      <c r="A160" s="64" t="s">
        <v>1453</v>
      </c>
      <c r="B160" s="64" t="s">
        <v>575</v>
      </c>
      <c r="C160" s="64" t="s">
        <v>576</v>
      </c>
      <c r="D160" s="64" t="str">
        <f>INDEX(Lookup!$F$2:$F$375, MATCH(B160, Lookup!$A$2:$A$375,0))</f>
        <v>:</v>
      </c>
      <c r="E160" s="64" t="s">
        <v>1169</v>
      </c>
      <c r="F160" s="64" t="s">
        <v>1170</v>
      </c>
      <c r="G160" s="58">
        <v>58.33</v>
      </c>
      <c r="H160" s="58">
        <v>68.75</v>
      </c>
      <c r="I160" s="58">
        <v>73.3</v>
      </c>
      <c r="J160" s="58">
        <v>73.31</v>
      </c>
      <c r="K160" s="58">
        <v>76.599999999999994</v>
      </c>
      <c r="L160" s="58">
        <v>80.37</v>
      </c>
      <c r="M160" s="58">
        <v>88.38</v>
      </c>
      <c r="N160" s="58">
        <v>90.63</v>
      </c>
      <c r="O160" s="58">
        <v>92.88</v>
      </c>
      <c r="P160" s="58">
        <v>95.68</v>
      </c>
      <c r="Q160" s="59">
        <v>98.1</v>
      </c>
      <c r="R160" s="59">
        <v>101.97</v>
      </c>
      <c r="S160" s="59">
        <v>107.01</v>
      </c>
      <c r="T160" s="59">
        <v>109.71</v>
      </c>
      <c r="U160" s="59">
        <v>112.41</v>
      </c>
      <c r="V160" s="59">
        <v>112.41</v>
      </c>
      <c r="W160" s="59">
        <v>112.41</v>
      </c>
      <c r="X160" s="59">
        <v>117.36</v>
      </c>
      <c r="Y160" s="59">
        <v>119.7</v>
      </c>
      <c r="Z160" s="59">
        <v>122.04</v>
      </c>
      <c r="AA160" s="59">
        <v>126.99</v>
      </c>
      <c r="AB160" s="59">
        <v>131.94</v>
      </c>
      <c r="AC160" s="59">
        <v>136.88999999999999</v>
      </c>
      <c r="AD160" s="59">
        <v>141.84</v>
      </c>
      <c r="AE160" s="59">
        <v>146.79</v>
      </c>
      <c r="AF160" s="59">
        <v>151.74</v>
      </c>
      <c r="AG160" s="59">
        <v>156.69</v>
      </c>
      <c r="AH160" s="58">
        <v>161.63999999999999</v>
      </c>
      <c r="AI160" s="58"/>
    </row>
    <row r="161" spans="1:35" x14ac:dyDescent="0.25">
      <c r="A161" s="64" t="s">
        <v>1454</v>
      </c>
      <c r="B161" s="64" t="s">
        <v>519</v>
      </c>
      <c r="C161" s="64" t="s">
        <v>520</v>
      </c>
      <c r="D161" s="64" t="e">
        <f>INDEX(Lookup!$F$2:$F$375, MATCH(B161, Lookup!$A$2:$A$375,0))</f>
        <v>#N/A</v>
      </c>
      <c r="E161" s="64" t="s">
        <v>1172</v>
      </c>
      <c r="F161" s="64" t="s">
        <v>1170</v>
      </c>
      <c r="G161" s="58">
        <v>72.34</v>
      </c>
      <c r="H161" s="58">
        <v>78.28</v>
      </c>
      <c r="I161" s="58">
        <v>84.12</v>
      </c>
      <c r="J161" s="58">
        <v>86.14</v>
      </c>
      <c r="K161" s="58">
        <v>86.6</v>
      </c>
      <c r="L161" s="58">
        <v>78.739999999999995</v>
      </c>
      <c r="M161" s="58">
        <v>82.6</v>
      </c>
      <c r="N161" s="58">
        <v>90</v>
      </c>
      <c r="O161" s="58">
        <v>96.74</v>
      </c>
      <c r="P161" s="58">
        <v>101.59</v>
      </c>
      <c r="Q161" s="59">
        <v>104.53</v>
      </c>
      <c r="R161" s="59">
        <v>107.56</v>
      </c>
      <c r="S161" s="59">
        <v>112.19</v>
      </c>
      <c r="T161" s="59">
        <v>116.56</v>
      </c>
      <c r="U161" s="59">
        <v>119.47</v>
      </c>
      <c r="V161" s="59">
        <v>119.47</v>
      </c>
      <c r="W161" s="59">
        <v>123.65</v>
      </c>
      <c r="X161" s="59">
        <v>123.65</v>
      </c>
      <c r="Y161" s="59">
        <v>123.65</v>
      </c>
      <c r="Z161" s="59">
        <v>123.65</v>
      </c>
      <c r="AA161" s="59">
        <v>128.65</v>
      </c>
      <c r="AB161" s="59">
        <v>133.65</v>
      </c>
      <c r="AC161" s="59">
        <v>138.65</v>
      </c>
      <c r="AD161" s="59">
        <v>143.65</v>
      </c>
      <c r="AE161" s="59">
        <v>148.65</v>
      </c>
      <c r="AF161" s="59" t="s">
        <v>1173</v>
      </c>
      <c r="AG161" s="59" t="s">
        <v>1173</v>
      </c>
      <c r="AH161" s="58" t="s">
        <v>1173</v>
      </c>
      <c r="AI161" s="58"/>
    </row>
    <row r="162" spans="1:35" x14ac:dyDescent="0.25">
      <c r="A162" s="64" t="s">
        <v>1455</v>
      </c>
      <c r="B162" s="64" t="s">
        <v>461</v>
      </c>
      <c r="C162" s="64" t="s">
        <v>462</v>
      </c>
      <c r="D162" s="64" t="str">
        <f>INDEX(Lookup!$F$2:$F$375, MATCH(B162, Lookup!$A$2:$A$375,0))</f>
        <v>:</v>
      </c>
      <c r="E162" s="64" t="s">
        <v>1169</v>
      </c>
      <c r="F162" s="64" t="s">
        <v>1208</v>
      </c>
      <c r="G162" s="58">
        <v>676.04</v>
      </c>
      <c r="H162" s="58">
        <v>709.71</v>
      </c>
      <c r="I162" s="58">
        <v>750.59</v>
      </c>
      <c r="J162" s="58">
        <v>779.61</v>
      </c>
      <c r="K162" s="58">
        <v>838.99</v>
      </c>
      <c r="L162" s="58">
        <v>880.66</v>
      </c>
      <c r="M162" s="58">
        <v>931.26</v>
      </c>
      <c r="N162" s="58">
        <v>968.51</v>
      </c>
      <c r="O162" s="58">
        <v>963.14</v>
      </c>
      <c r="P162" s="58">
        <v>1009.68</v>
      </c>
      <c r="Q162" s="59">
        <v>1058.8599999999999</v>
      </c>
      <c r="R162" s="59">
        <v>1100</v>
      </c>
      <c r="S162" s="59">
        <v>1153.6199999999999</v>
      </c>
      <c r="T162" s="59">
        <v>1198.3599999999999</v>
      </c>
      <c r="U162" s="59">
        <v>1215.79</v>
      </c>
      <c r="V162" s="59">
        <v>1215.79</v>
      </c>
      <c r="W162" s="59">
        <v>1215.79</v>
      </c>
      <c r="X162" s="59">
        <v>1215.68</v>
      </c>
      <c r="Y162" s="59">
        <v>1215.68</v>
      </c>
      <c r="Z162" s="59">
        <v>1215.68</v>
      </c>
      <c r="AA162" s="59">
        <v>1264.1400000000001</v>
      </c>
      <c r="AB162" s="59">
        <v>1327.1</v>
      </c>
      <c r="AC162" s="59">
        <v>1406.45</v>
      </c>
      <c r="AD162" s="59">
        <v>1448.53</v>
      </c>
      <c r="AE162" s="59">
        <v>1506.22</v>
      </c>
      <c r="AF162" s="59">
        <v>1558.7</v>
      </c>
      <c r="AG162" s="59">
        <v>1620.78</v>
      </c>
      <c r="AH162" s="58">
        <v>1701.46</v>
      </c>
      <c r="AI162" s="58"/>
    </row>
    <row r="163" spans="1:35" x14ac:dyDescent="0.25">
      <c r="A163" s="64" t="s">
        <v>1456</v>
      </c>
      <c r="B163" s="64" t="s">
        <v>617</v>
      </c>
      <c r="C163" s="64" t="s">
        <v>618</v>
      </c>
      <c r="D163" s="64" t="str">
        <f>INDEX(Lookup!$F$2:$F$375, MATCH(B163, Lookup!$A$2:$A$375,0))</f>
        <v>:</v>
      </c>
      <c r="E163" s="64" t="s">
        <v>1169</v>
      </c>
      <c r="F163" s="64" t="s">
        <v>1170</v>
      </c>
      <c r="G163" s="58">
        <v>100.27</v>
      </c>
      <c r="H163" s="58">
        <v>107.51</v>
      </c>
      <c r="I163" s="58">
        <v>113.13</v>
      </c>
      <c r="J163" s="58">
        <v>118.22</v>
      </c>
      <c r="K163" s="58">
        <v>126.41</v>
      </c>
      <c r="L163" s="58">
        <v>135.54</v>
      </c>
      <c r="M163" s="58">
        <v>143.51</v>
      </c>
      <c r="N163" s="58">
        <v>150.75</v>
      </c>
      <c r="O163" s="58">
        <v>158.31</v>
      </c>
      <c r="P163" s="58">
        <v>165.43</v>
      </c>
      <c r="Q163" s="59">
        <v>171.22</v>
      </c>
      <c r="R163" s="59">
        <v>175.5</v>
      </c>
      <c r="S163" s="59">
        <v>181.33</v>
      </c>
      <c r="T163" s="59">
        <v>187.3</v>
      </c>
      <c r="U163" s="59">
        <v>187.74</v>
      </c>
      <c r="V163" s="59">
        <v>184.14</v>
      </c>
      <c r="W163" s="59">
        <v>184.07</v>
      </c>
      <c r="X163" s="59">
        <v>182.06</v>
      </c>
      <c r="Y163" s="59">
        <v>182.05</v>
      </c>
      <c r="Z163" s="59">
        <v>180.25</v>
      </c>
      <c r="AA163" s="59">
        <v>179.98</v>
      </c>
      <c r="AB163" s="59">
        <v>179.71</v>
      </c>
      <c r="AC163" s="59">
        <v>179.44</v>
      </c>
      <c r="AD163" s="59">
        <v>184.39</v>
      </c>
      <c r="AE163" s="59">
        <v>189.09</v>
      </c>
      <c r="AF163" s="59">
        <v>193.94</v>
      </c>
      <c r="AG163" s="59">
        <v>198.55</v>
      </c>
      <c r="AH163" s="58">
        <v>203.98</v>
      </c>
      <c r="AI163" s="58"/>
    </row>
    <row r="164" spans="1:35" x14ac:dyDescent="0.25">
      <c r="A164" s="64" t="s">
        <v>1457</v>
      </c>
      <c r="B164" s="64" t="s">
        <v>767</v>
      </c>
      <c r="C164" s="64" t="s">
        <v>768</v>
      </c>
      <c r="D164" s="64" t="str">
        <f>INDEX(Lookup!$F$2:$F$375, MATCH(B164, Lookup!$A$2:$A$375,0))</f>
        <v>:</v>
      </c>
      <c r="E164" s="64" t="s">
        <v>1169</v>
      </c>
      <c r="F164" s="64" t="s">
        <v>1170</v>
      </c>
      <c r="G164" s="58" t="s">
        <v>1173</v>
      </c>
      <c r="H164" s="58" t="s">
        <v>1173</v>
      </c>
      <c r="I164" s="58" t="s">
        <v>1173</v>
      </c>
      <c r="J164" s="58" t="s">
        <v>1173</v>
      </c>
      <c r="K164" s="58" t="s">
        <v>1173</v>
      </c>
      <c r="L164" s="58" t="s">
        <v>1173</v>
      </c>
      <c r="M164" s="58" t="s">
        <v>1173</v>
      </c>
      <c r="N164" s="58" t="s">
        <v>1173</v>
      </c>
      <c r="O164" s="58" t="s">
        <v>1173</v>
      </c>
      <c r="P164" s="58" t="s">
        <v>1173</v>
      </c>
      <c r="Q164" s="59" t="s">
        <v>1173</v>
      </c>
      <c r="R164" s="59" t="s">
        <v>1173</v>
      </c>
      <c r="S164" s="59" t="s">
        <v>1173</v>
      </c>
      <c r="T164" s="59" t="s">
        <v>1173</v>
      </c>
      <c r="U164" s="59" t="s">
        <v>1173</v>
      </c>
      <c r="V164" s="59" t="s">
        <v>1173</v>
      </c>
      <c r="W164" s="59" t="s">
        <v>1173</v>
      </c>
      <c r="X164" s="59" t="s">
        <v>1173</v>
      </c>
      <c r="Y164" s="59" t="s">
        <v>1173</v>
      </c>
      <c r="Z164" s="59" t="s">
        <v>1173</v>
      </c>
      <c r="AA164" s="59" t="s">
        <v>1173</v>
      </c>
      <c r="AB164" s="59" t="s">
        <v>1173</v>
      </c>
      <c r="AC164" s="59" t="s">
        <v>1173</v>
      </c>
      <c r="AD164" s="59">
        <v>166.32</v>
      </c>
      <c r="AE164" s="59">
        <v>171.27</v>
      </c>
      <c r="AF164" s="59">
        <v>171.27</v>
      </c>
      <c r="AG164" s="59">
        <v>176.22</v>
      </c>
      <c r="AH164" s="58">
        <v>181.17</v>
      </c>
      <c r="AI164" s="58"/>
    </row>
    <row r="165" spans="1:35" x14ac:dyDescent="0.25">
      <c r="A165" s="64" t="s">
        <v>1458</v>
      </c>
      <c r="B165" s="70" t="s">
        <v>883</v>
      </c>
      <c r="C165" s="64" t="s">
        <v>884</v>
      </c>
      <c r="D165" s="64" t="e">
        <f>INDEX(Lookup!$F$2:$F$375, MATCH(B165, Lookup!$A$2:$A$375,0))</f>
        <v>#N/A</v>
      </c>
      <c r="E165" s="64" t="s">
        <v>1169</v>
      </c>
      <c r="F165" s="64" t="s">
        <v>1216</v>
      </c>
      <c r="G165" s="58">
        <v>484</v>
      </c>
      <c r="H165" s="58">
        <v>528.39</v>
      </c>
      <c r="I165" s="58">
        <v>574.15</v>
      </c>
      <c r="J165" s="58">
        <v>621.92999999999995</v>
      </c>
      <c r="K165" s="58">
        <v>674.98</v>
      </c>
      <c r="L165" s="58">
        <v>741.38</v>
      </c>
      <c r="M165" s="58">
        <v>777.69</v>
      </c>
      <c r="N165" s="58">
        <v>930.43</v>
      </c>
      <c r="O165" s="58">
        <v>919.92</v>
      </c>
      <c r="P165" s="58">
        <v>958.95</v>
      </c>
      <c r="Q165" s="59">
        <v>1004.1</v>
      </c>
      <c r="R165" s="59">
        <v>1047.69</v>
      </c>
      <c r="S165" s="59">
        <v>1089</v>
      </c>
      <c r="T165" s="59">
        <v>1127.49</v>
      </c>
      <c r="U165" s="59">
        <v>1158.3</v>
      </c>
      <c r="V165" s="59">
        <v>1158.3</v>
      </c>
      <c r="W165" s="59">
        <v>1158.3</v>
      </c>
      <c r="X165" s="59">
        <v>1158.3</v>
      </c>
      <c r="Y165" s="59">
        <v>1180.8900000000001</v>
      </c>
      <c r="Z165" s="59">
        <v>1203.93</v>
      </c>
      <c r="AA165" s="59">
        <v>1251.9000000000001</v>
      </c>
      <c r="AB165" s="59">
        <v>1314.36</v>
      </c>
      <c r="AC165" s="59">
        <v>1393.11</v>
      </c>
      <c r="AD165" s="59">
        <v>1434.78</v>
      </c>
      <c r="AE165" s="59">
        <v>1492.02</v>
      </c>
      <c r="AF165" s="59">
        <v>1544.04</v>
      </c>
      <c r="AG165" s="59">
        <v>1613.34</v>
      </c>
      <c r="AH165" s="58">
        <v>1693.8</v>
      </c>
      <c r="AI165" s="58"/>
    </row>
    <row r="166" spans="1:35" x14ac:dyDescent="0.25">
      <c r="A166" s="70" t="s">
        <v>1459</v>
      </c>
      <c r="B166" s="64" t="s">
        <v>1460</v>
      </c>
      <c r="C166" s="70" t="s">
        <v>1461</v>
      </c>
      <c r="D166" s="64" t="e">
        <f>INDEX(Lookup!$F$2:$F$375, MATCH(B166, Lookup!$A$2:$A$375,0))</f>
        <v>#N/A</v>
      </c>
      <c r="E166" s="64" t="s">
        <v>1169</v>
      </c>
      <c r="F166" s="64" t="s">
        <v>1190</v>
      </c>
      <c r="G166" s="58" t="s">
        <v>1173</v>
      </c>
      <c r="H166" s="58" t="s">
        <v>1173</v>
      </c>
      <c r="I166" s="58" t="s">
        <v>1173</v>
      </c>
      <c r="J166" s="58" t="s">
        <v>1173</v>
      </c>
      <c r="K166" s="58" t="s">
        <v>1173</v>
      </c>
      <c r="L166" s="58" t="s">
        <v>1173</v>
      </c>
      <c r="M166" s="58" t="s">
        <v>1173</v>
      </c>
      <c r="N166" s="58" t="s">
        <v>1173</v>
      </c>
      <c r="O166" s="71">
        <v>63.8</v>
      </c>
      <c r="P166" s="58">
        <v>66.95</v>
      </c>
      <c r="Q166" s="59">
        <v>70.260000000000005</v>
      </c>
      <c r="R166" s="59">
        <v>73.7</v>
      </c>
      <c r="S166" s="59">
        <v>77.06</v>
      </c>
      <c r="T166" s="59">
        <v>80.08</v>
      </c>
      <c r="U166" s="59">
        <v>81.86</v>
      </c>
      <c r="V166" s="59">
        <v>81.86</v>
      </c>
      <c r="W166" s="59">
        <v>81.86</v>
      </c>
      <c r="X166" s="59">
        <v>81.86</v>
      </c>
      <c r="Y166" s="59">
        <v>83.45</v>
      </c>
      <c r="Z166" s="59">
        <v>85.07</v>
      </c>
      <c r="AA166" s="59">
        <v>86.72</v>
      </c>
      <c r="AB166" s="59">
        <v>88.4</v>
      </c>
      <c r="AC166" s="59">
        <v>91</v>
      </c>
      <c r="AD166" s="59">
        <v>93.67</v>
      </c>
      <c r="AE166" s="59">
        <v>95.53</v>
      </c>
      <c r="AF166" s="59">
        <v>97.43</v>
      </c>
      <c r="AG166" s="59">
        <v>99.37</v>
      </c>
      <c r="AH166" s="58">
        <v>104.37</v>
      </c>
      <c r="AI166" s="61"/>
    </row>
    <row r="167" spans="1:35" x14ac:dyDescent="0.25">
      <c r="A167" s="64" t="s">
        <v>1462</v>
      </c>
      <c r="B167" s="64" t="s">
        <v>1173</v>
      </c>
      <c r="C167" s="64" t="s">
        <v>1463</v>
      </c>
      <c r="D167" s="64" t="e">
        <f>INDEX(Lookup!$F$2:$F$375, MATCH(B167, Lookup!$A$2:$A$375,0))</f>
        <v>#N/A</v>
      </c>
      <c r="E167" s="64" t="s">
        <v>1172</v>
      </c>
      <c r="F167" s="64" t="s">
        <v>1170</v>
      </c>
      <c r="G167" s="58" t="s">
        <v>1173</v>
      </c>
      <c r="H167" s="58" t="s">
        <v>1173</v>
      </c>
      <c r="I167" s="58" t="s">
        <v>1173</v>
      </c>
      <c r="J167" s="58" t="s">
        <v>1173</v>
      </c>
      <c r="K167" s="58" t="s">
        <v>1173</v>
      </c>
      <c r="L167" s="58" t="s">
        <v>1173</v>
      </c>
      <c r="M167" s="58" t="s">
        <v>1173</v>
      </c>
      <c r="N167" s="58" t="s">
        <v>1173</v>
      </c>
      <c r="O167" s="58" t="s">
        <v>1173</v>
      </c>
      <c r="P167" s="58" t="s">
        <v>1173</v>
      </c>
      <c r="Q167" s="59" t="s">
        <v>1173</v>
      </c>
      <c r="R167" s="59" t="s">
        <v>1173</v>
      </c>
      <c r="S167" s="59" t="s">
        <v>1173</v>
      </c>
      <c r="T167" s="59" t="s">
        <v>1173</v>
      </c>
      <c r="U167" s="59" t="s">
        <v>1173</v>
      </c>
      <c r="V167" s="59" t="s">
        <v>1173</v>
      </c>
      <c r="W167" s="59" t="s">
        <v>1173</v>
      </c>
      <c r="X167" s="59" t="s">
        <v>1173</v>
      </c>
      <c r="Y167" s="59" t="s">
        <v>1173</v>
      </c>
      <c r="Z167" s="59" t="s">
        <v>1173</v>
      </c>
      <c r="AA167" s="59" t="s">
        <v>1173</v>
      </c>
      <c r="AB167" s="59" t="s">
        <v>1173</v>
      </c>
      <c r="AC167" s="59" t="s">
        <v>1173</v>
      </c>
      <c r="AD167" s="59" t="s">
        <v>1173</v>
      </c>
      <c r="AE167" s="59" t="s">
        <v>1173</v>
      </c>
      <c r="AF167" s="59" t="s">
        <v>1173</v>
      </c>
      <c r="AG167" s="59" t="s">
        <v>1173</v>
      </c>
      <c r="AH167" s="58" t="s">
        <v>1173</v>
      </c>
      <c r="AI167" s="58"/>
    </row>
    <row r="168" spans="1:35" x14ac:dyDescent="0.25">
      <c r="A168" s="64" t="s">
        <v>1464</v>
      </c>
      <c r="B168" s="64" t="s">
        <v>885</v>
      </c>
      <c r="C168" s="64" t="s">
        <v>886</v>
      </c>
      <c r="D168" s="64" t="str">
        <f>INDEX(Lookup!$F$2:$F$375, MATCH(B168, Lookup!$A$2:$A$375,0))</f>
        <v>:</v>
      </c>
      <c r="E168" s="64" t="s">
        <v>1169</v>
      </c>
      <c r="F168" s="64" t="s">
        <v>1170</v>
      </c>
      <c r="G168" s="58">
        <v>108.86</v>
      </c>
      <c r="H168" s="58">
        <v>105.15</v>
      </c>
      <c r="I168" s="58">
        <v>109.09</v>
      </c>
      <c r="J168" s="58">
        <v>114.22</v>
      </c>
      <c r="K168" s="58">
        <v>121.01</v>
      </c>
      <c r="L168" s="58">
        <v>125.51</v>
      </c>
      <c r="M168" s="58">
        <v>131.13999999999999</v>
      </c>
      <c r="N168" s="58">
        <v>181.32</v>
      </c>
      <c r="O168" s="58">
        <v>190.2</v>
      </c>
      <c r="P168" s="58">
        <v>194.02</v>
      </c>
      <c r="Q168" s="59">
        <v>198.85</v>
      </c>
      <c r="R168" s="59">
        <v>203.82</v>
      </c>
      <c r="S168" s="59">
        <v>211.57</v>
      </c>
      <c r="T168" s="59">
        <v>218.85</v>
      </c>
      <c r="U168" s="59">
        <v>224.19</v>
      </c>
      <c r="V168" s="59">
        <v>224.19</v>
      </c>
      <c r="W168" s="59">
        <v>224.19</v>
      </c>
      <c r="X168" s="59">
        <v>224.19</v>
      </c>
      <c r="Y168" s="59">
        <v>224.19</v>
      </c>
      <c r="Z168" s="59">
        <v>224.19</v>
      </c>
      <c r="AA168" s="59">
        <v>228.51</v>
      </c>
      <c r="AB168" s="59">
        <v>232.92</v>
      </c>
      <c r="AC168" s="59">
        <v>239.67</v>
      </c>
      <c r="AD168" s="59">
        <v>246.77</v>
      </c>
      <c r="AE168" s="59">
        <v>251.71</v>
      </c>
      <c r="AF168" s="59">
        <v>256.74</v>
      </c>
      <c r="AG168" s="59">
        <v>261.85000000000002</v>
      </c>
      <c r="AH168" s="58">
        <v>269.68</v>
      </c>
      <c r="AI168" s="58"/>
    </row>
    <row r="169" spans="1:35" x14ac:dyDescent="0.25">
      <c r="A169" s="64" t="s">
        <v>1465</v>
      </c>
      <c r="B169" s="64" t="s">
        <v>901</v>
      </c>
      <c r="C169" s="64" t="s">
        <v>902</v>
      </c>
      <c r="D169" s="64" t="str">
        <f>INDEX(Lookup!$F$2:$F$375, MATCH(B169, Lookup!$A$2:$A$375,0))</f>
        <v>:</v>
      </c>
      <c r="E169" s="64" t="s">
        <v>1169</v>
      </c>
      <c r="F169" s="64" t="s">
        <v>1170</v>
      </c>
      <c r="G169" s="58">
        <v>70.56</v>
      </c>
      <c r="H169" s="58">
        <v>95.19</v>
      </c>
      <c r="I169" s="58">
        <v>97.82</v>
      </c>
      <c r="J169" s="58">
        <v>102.21</v>
      </c>
      <c r="K169" s="58">
        <v>102.22</v>
      </c>
      <c r="L169" s="58">
        <v>110.4</v>
      </c>
      <c r="M169" s="58">
        <v>115.71</v>
      </c>
      <c r="N169" s="58">
        <v>121.92</v>
      </c>
      <c r="O169" s="58">
        <v>123.85</v>
      </c>
      <c r="P169" s="58">
        <v>125.7</v>
      </c>
      <c r="Q169" s="59">
        <v>126.96</v>
      </c>
      <c r="R169" s="59">
        <v>130.51</v>
      </c>
      <c r="S169" s="59">
        <v>133.25</v>
      </c>
      <c r="T169" s="59">
        <v>135.65</v>
      </c>
      <c r="U169" s="59">
        <v>134.74</v>
      </c>
      <c r="V169" s="59">
        <v>133.96</v>
      </c>
      <c r="W169" s="59">
        <v>133.54</v>
      </c>
      <c r="X169" s="59">
        <v>133.38999999999999</v>
      </c>
      <c r="Y169" s="59">
        <v>130.07</v>
      </c>
      <c r="Z169" s="59">
        <v>130.07</v>
      </c>
      <c r="AA169" s="59">
        <v>130.07</v>
      </c>
      <c r="AB169" s="59">
        <v>130.07</v>
      </c>
      <c r="AC169" s="59">
        <v>128.93</v>
      </c>
      <c r="AD169" s="59">
        <v>129.52000000000001</v>
      </c>
      <c r="AE169" s="59">
        <v>129.91</v>
      </c>
      <c r="AF169" s="59">
        <v>129.38999999999999</v>
      </c>
      <c r="AG169" s="59">
        <v>131.97</v>
      </c>
      <c r="AH169" s="58">
        <v>138.26</v>
      </c>
      <c r="AI169" s="58" t="s">
        <v>1466</v>
      </c>
    </row>
    <row r="170" spans="1:35" x14ac:dyDescent="0.25">
      <c r="A170" s="64" t="s">
        <v>1467</v>
      </c>
      <c r="B170" s="64" t="s">
        <v>395</v>
      </c>
      <c r="C170" s="64" t="s">
        <v>396</v>
      </c>
      <c r="D170" s="64" t="str">
        <f>INDEX(Lookup!$F$2:$F$375, MATCH(B170, Lookup!$A$2:$A$375,0))</f>
        <v>:</v>
      </c>
      <c r="E170" s="64" t="s">
        <v>1172</v>
      </c>
      <c r="F170" s="64" t="s">
        <v>1170</v>
      </c>
      <c r="G170" s="58">
        <v>92.72</v>
      </c>
      <c r="H170" s="58">
        <v>96.24</v>
      </c>
      <c r="I170" s="58">
        <v>105.51</v>
      </c>
      <c r="J170" s="58">
        <v>107.29</v>
      </c>
      <c r="K170" s="58">
        <v>112.42</v>
      </c>
      <c r="L170" s="58">
        <v>117.84</v>
      </c>
      <c r="M170" s="58">
        <v>123.75</v>
      </c>
      <c r="N170" s="58">
        <v>129.30000000000001</v>
      </c>
      <c r="O170" s="58">
        <v>134.26</v>
      </c>
      <c r="P170" s="58">
        <v>139.6</v>
      </c>
      <c r="Q170" s="59">
        <v>146.6</v>
      </c>
      <c r="R170" s="59">
        <v>153.91</v>
      </c>
      <c r="S170" s="59">
        <v>161.59</v>
      </c>
      <c r="T170" s="59">
        <v>169.65</v>
      </c>
      <c r="U170" s="59">
        <v>174.57</v>
      </c>
      <c r="V170" s="59">
        <v>174.57</v>
      </c>
      <c r="W170" s="59">
        <v>174.57</v>
      </c>
      <c r="X170" s="59">
        <v>178.03</v>
      </c>
      <c r="Y170" s="59">
        <v>181.57</v>
      </c>
      <c r="Z170" s="59">
        <v>185.18</v>
      </c>
      <c r="AA170" s="59">
        <v>187.03</v>
      </c>
      <c r="AB170" s="59">
        <v>190.75</v>
      </c>
      <c r="AC170" s="59">
        <v>190.75</v>
      </c>
      <c r="AD170" s="59">
        <v>190.75</v>
      </c>
      <c r="AE170" s="59">
        <v>195.75</v>
      </c>
      <c r="AF170" s="59">
        <v>200.75</v>
      </c>
      <c r="AG170" s="59">
        <v>200.75</v>
      </c>
      <c r="AH170" s="58" t="s">
        <v>1173</v>
      </c>
      <c r="AI170" s="58"/>
    </row>
    <row r="171" spans="1:35" x14ac:dyDescent="0.25">
      <c r="A171" s="64" t="s">
        <v>1468</v>
      </c>
      <c r="B171" s="64" t="s">
        <v>1469</v>
      </c>
      <c r="C171" s="64" t="s">
        <v>1470</v>
      </c>
      <c r="D171" s="64" t="e">
        <f>INDEX(Lookup!$F$2:$F$375, MATCH(B171, Lookup!$A$2:$A$375,0))</f>
        <v>#N/A</v>
      </c>
      <c r="E171" s="64" t="s">
        <v>1172</v>
      </c>
      <c r="F171" s="64" t="s">
        <v>1170</v>
      </c>
      <c r="G171" s="58">
        <v>104.29</v>
      </c>
      <c r="H171" s="58">
        <v>123.57</v>
      </c>
      <c r="I171" s="58">
        <v>116.85</v>
      </c>
      <c r="J171" s="58">
        <v>122.1</v>
      </c>
      <c r="K171" s="58">
        <v>127.6</v>
      </c>
      <c r="L171" s="58">
        <v>133.84</v>
      </c>
      <c r="M171" s="58">
        <v>143.88</v>
      </c>
      <c r="N171" s="58">
        <v>149.06</v>
      </c>
      <c r="O171" s="58">
        <v>155.77000000000001</v>
      </c>
      <c r="P171" s="58">
        <v>161.88</v>
      </c>
      <c r="Q171" s="59">
        <v>168.16</v>
      </c>
      <c r="R171" s="59">
        <v>174.21</v>
      </c>
      <c r="S171" s="59">
        <v>177.64</v>
      </c>
      <c r="T171" s="59" t="s">
        <v>1173</v>
      </c>
      <c r="U171" s="59" t="s">
        <v>1173</v>
      </c>
      <c r="V171" s="59" t="s">
        <v>1173</v>
      </c>
      <c r="W171" s="59" t="s">
        <v>1173</v>
      </c>
      <c r="X171" s="59" t="s">
        <v>1173</v>
      </c>
      <c r="Y171" s="59" t="s">
        <v>1173</v>
      </c>
      <c r="Z171" s="59" t="s">
        <v>1173</v>
      </c>
      <c r="AA171" s="59" t="s">
        <v>1173</v>
      </c>
      <c r="AB171" s="59" t="s">
        <v>1173</v>
      </c>
      <c r="AC171" s="59" t="s">
        <v>1173</v>
      </c>
      <c r="AD171" s="59" t="s">
        <v>1173</v>
      </c>
      <c r="AE171" s="59" t="s">
        <v>1173</v>
      </c>
      <c r="AF171" s="59" t="s">
        <v>1173</v>
      </c>
      <c r="AG171" s="59" t="s">
        <v>1173</v>
      </c>
      <c r="AH171" s="58" t="s">
        <v>1173</v>
      </c>
      <c r="AI171" s="58"/>
    </row>
    <row r="172" spans="1:35" x14ac:dyDescent="0.25">
      <c r="A172" s="64" t="s">
        <v>1471</v>
      </c>
      <c r="B172" s="64" t="s">
        <v>959</v>
      </c>
      <c r="C172" s="64" t="s">
        <v>960</v>
      </c>
      <c r="D172" s="64" t="str">
        <f>INDEX(Lookup!$F$2:$F$375, MATCH(B172, Lookup!$A$2:$A$375,0))</f>
        <v>:</v>
      </c>
      <c r="E172" s="64" t="s">
        <v>1169</v>
      </c>
      <c r="F172" s="64" t="s">
        <v>1170</v>
      </c>
      <c r="G172" s="58">
        <v>109.59</v>
      </c>
      <c r="H172" s="58">
        <v>113.48</v>
      </c>
      <c r="I172" s="58">
        <v>115.25</v>
      </c>
      <c r="J172" s="58">
        <v>118.13</v>
      </c>
      <c r="K172" s="58">
        <v>118.12</v>
      </c>
      <c r="L172" s="58">
        <v>124.04</v>
      </c>
      <c r="M172" s="58">
        <v>135.86000000000001</v>
      </c>
      <c r="N172" s="58">
        <v>162.94</v>
      </c>
      <c r="O172" s="58">
        <v>174.21</v>
      </c>
      <c r="P172" s="58">
        <v>182.21</v>
      </c>
      <c r="Q172" s="59">
        <v>189.89</v>
      </c>
      <c r="R172" s="59">
        <v>189.89</v>
      </c>
      <c r="S172" s="59">
        <v>189.89</v>
      </c>
      <c r="T172" s="59">
        <v>199.19</v>
      </c>
      <c r="U172" s="59">
        <v>199.19</v>
      </c>
      <c r="V172" s="59">
        <v>199.19</v>
      </c>
      <c r="W172" s="59">
        <v>199.19</v>
      </c>
      <c r="X172" s="59">
        <v>203.07</v>
      </c>
      <c r="Y172" s="59">
        <v>203.07</v>
      </c>
      <c r="Z172" s="59">
        <v>203.07</v>
      </c>
      <c r="AA172" s="59">
        <v>207</v>
      </c>
      <c r="AB172" s="59">
        <v>211</v>
      </c>
      <c r="AC172" s="59">
        <v>215</v>
      </c>
      <c r="AD172" s="59">
        <v>221.3</v>
      </c>
      <c r="AE172" s="59">
        <v>226.3</v>
      </c>
      <c r="AF172" s="59">
        <v>231.3</v>
      </c>
      <c r="AG172" s="59">
        <v>236.3</v>
      </c>
      <c r="AH172" s="58">
        <v>243.35</v>
      </c>
      <c r="AI172" s="58"/>
    </row>
    <row r="173" spans="1:35" x14ac:dyDescent="0.25">
      <c r="A173" s="64" t="s">
        <v>1472</v>
      </c>
      <c r="B173" s="64" t="s">
        <v>823</v>
      </c>
      <c r="C173" s="64" t="s">
        <v>824</v>
      </c>
      <c r="D173" s="64" t="str">
        <f>INDEX(Lookup!$F$2:$F$375, MATCH(B173, Lookup!$A$2:$A$375,0))</f>
        <v>Greater London Authority</v>
      </c>
      <c r="E173" s="64" t="s">
        <v>1169</v>
      </c>
      <c r="F173" s="64" t="s">
        <v>1195</v>
      </c>
      <c r="G173" s="58">
        <v>546.53</v>
      </c>
      <c r="H173" s="58">
        <v>556.12</v>
      </c>
      <c r="I173" s="58">
        <v>583.67999999999995</v>
      </c>
      <c r="J173" s="58">
        <v>627.6</v>
      </c>
      <c r="K173" s="58">
        <v>674.32</v>
      </c>
      <c r="L173" s="58">
        <v>733.85</v>
      </c>
      <c r="M173" s="58">
        <v>781.1</v>
      </c>
      <c r="N173" s="58">
        <v>898.28</v>
      </c>
      <c r="O173" s="58">
        <v>951.66</v>
      </c>
      <c r="P173" s="58">
        <v>974.25</v>
      </c>
      <c r="Q173" s="59">
        <v>998.55</v>
      </c>
      <c r="R173" s="59">
        <v>1033.02</v>
      </c>
      <c r="S173" s="59">
        <v>1073.7</v>
      </c>
      <c r="T173" s="59">
        <v>1100.3399999999999</v>
      </c>
      <c r="U173" s="59">
        <v>1100.3399999999999</v>
      </c>
      <c r="V173" s="59">
        <v>1100.3399999999999</v>
      </c>
      <c r="W173" s="59">
        <v>1100.3399999999999</v>
      </c>
      <c r="X173" s="59">
        <v>1100.3399999999999</v>
      </c>
      <c r="Y173" s="59">
        <v>1100.3399999999999</v>
      </c>
      <c r="Z173" s="59">
        <v>1100.3399999999999</v>
      </c>
      <c r="AA173" s="59">
        <v>1144.17</v>
      </c>
      <c r="AB173" s="59">
        <v>1201.23</v>
      </c>
      <c r="AC173" s="59">
        <v>1261.17</v>
      </c>
      <c r="AD173" s="59">
        <v>1311.48</v>
      </c>
      <c r="AE173" s="59">
        <v>1363.77</v>
      </c>
      <c r="AF173" s="59">
        <v>1431.81</v>
      </c>
      <c r="AG173" s="59">
        <v>1446.12</v>
      </c>
      <c r="AH173" s="58">
        <v>1518.3</v>
      </c>
      <c r="AI173" s="58"/>
    </row>
    <row r="174" spans="1:35" x14ac:dyDescent="0.25">
      <c r="A174" s="64" t="s">
        <v>1473</v>
      </c>
      <c r="B174" s="64" t="s">
        <v>713</v>
      </c>
      <c r="C174" s="64" t="s">
        <v>714</v>
      </c>
      <c r="D174" s="64" t="str">
        <f>INDEX(Lookup!$F$2:$F$375, MATCH(B174, Lookup!$A$2:$A$375,0))</f>
        <v>:</v>
      </c>
      <c r="E174" s="64" t="s">
        <v>1169</v>
      </c>
      <c r="F174" s="64" t="s">
        <v>1170</v>
      </c>
      <c r="G174" s="58">
        <v>65.010000000000005</v>
      </c>
      <c r="H174" s="58">
        <v>73.319999999999993</v>
      </c>
      <c r="I174" s="58">
        <v>80</v>
      </c>
      <c r="J174" s="58">
        <v>82.71</v>
      </c>
      <c r="K174" s="58">
        <v>87.93</v>
      </c>
      <c r="L174" s="58">
        <v>99</v>
      </c>
      <c r="M174" s="58">
        <v>107.19</v>
      </c>
      <c r="N174" s="58">
        <v>122.22</v>
      </c>
      <c r="O174" s="58">
        <v>127.08</v>
      </c>
      <c r="P174" s="58">
        <v>131.49</v>
      </c>
      <c r="Q174" s="59">
        <v>134.72999999999999</v>
      </c>
      <c r="R174" s="59">
        <v>139.5</v>
      </c>
      <c r="S174" s="59">
        <v>143.01</v>
      </c>
      <c r="T174" s="59">
        <v>146.61000000000001</v>
      </c>
      <c r="U174" s="59">
        <v>148.77000000000001</v>
      </c>
      <c r="V174" s="59">
        <v>148.77000000000001</v>
      </c>
      <c r="W174" s="59">
        <v>148.77000000000001</v>
      </c>
      <c r="X174" s="59">
        <v>148.77000000000001</v>
      </c>
      <c r="Y174" s="59">
        <v>148.77000000000001</v>
      </c>
      <c r="Z174" s="59">
        <v>148.77000000000001</v>
      </c>
      <c r="AA174" s="59">
        <v>148.77000000000001</v>
      </c>
      <c r="AB174" s="59">
        <v>148.77000000000001</v>
      </c>
      <c r="AC174" s="59">
        <v>152.46</v>
      </c>
      <c r="AD174" s="59">
        <v>152.46</v>
      </c>
      <c r="AE174" s="59">
        <v>152.46</v>
      </c>
      <c r="AF174" s="59">
        <v>152.46</v>
      </c>
      <c r="AG174" s="59">
        <v>157.46</v>
      </c>
      <c r="AH174" s="58">
        <v>162.15</v>
      </c>
      <c r="AI174" s="58"/>
    </row>
    <row r="175" spans="1:35" x14ac:dyDescent="0.25">
      <c r="A175" s="64" t="s">
        <v>1474</v>
      </c>
      <c r="B175" s="64" t="s">
        <v>961</v>
      </c>
      <c r="C175" s="64" t="s">
        <v>1475</v>
      </c>
      <c r="D175" s="64" t="str">
        <f>INDEX(Lookup!$F$2:$F$375, MATCH(B175, Lookup!$A$2:$A$375,0))</f>
        <v>:</v>
      </c>
      <c r="E175" s="64" t="s">
        <v>1169</v>
      </c>
      <c r="F175" s="64" t="s">
        <v>1170</v>
      </c>
      <c r="G175" s="58">
        <v>71.7</v>
      </c>
      <c r="H175" s="58">
        <v>75.62</v>
      </c>
      <c r="I175" s="58">
        <v>81.44</v>
      </c>
      <c r="J175" s="58">
        <v>86.42</v>
      </c>
      <c r="K175" s="58">
        <v>102.4</v>
      </c>
      <c r="L175" s="58">
        <v>110.08</v>
      </c>
      <c r="M175" s="58">
        <v>116.68</v>
      </c>
      <c r="N175" s="58">
        <v>121.35</v>
      </c>
      <c r="O175" s="58">
        <v>127.11</v>
      </c>
      <c r="P175" s="58">
        <v>133.34</v>
      </c>
      <c r="Q175" s="59">
        <v>139.87</v>
      </c>
      <c r="R175" s="59">
        <v>146.51</v>
      </c>
      <c r="S175" s="59">
        <v>153.1</v>
      </c>
      <c r="T175" s="59">
        <v>159.07</v>
      </c>
      <c r="U175" s="59">
        <v>163.05000000000001</v>
      </c>
      <c r="V175" s="59">
        <v>163.05000000000001</v>
      </c>
      <c r="W175" s="59">
        <v>167.13</v>
      </c>
      <c r="X175" s="59">
        <v>170.46</v>
      </c>
      <c r="Y175" s="59">
        <v>173.7</v>
      </c>
      <c r="Z175" s="59">
        <v>177.12</v>
      </c>
      <c r="AA175" s="59">
        <v>182.07</v>
      </c>
      <c r="AB175" s="59">
        <v>187.02</v>
      </c>
      <c r="AC175" s="59">
        <v>192.6</v>
      </c>
      <c r="AD175" s="59">
        <v>198.36</v>
      </c>
      <c r="AE175" s="59">
        <v>203.31</v>
      </c>
      <c r="AF175" s="59">
        <v>208.26</v>
      </c>
      <c r="AG175" s="59">
        <v>213.21</v>
      </c>
      <c r="AH175" s="58">
        <v>219.6</v>
      </c>
      <c r="AI175" s="58"/>
    </row>
    <row r="176" spans="1:35" x14ac:dyDescent="0.25">
      <c r="A176" s="64" t="s">
        <v>1476</v>
      </c>
      <c r="B176" s="64" t="s">
        <v>547</v>
      </c>
      <c r="C176" s="64" t="s">
        <v>548</v>
      </c>
      <c r="D176" s="64" t="str">
        <f>INDEX(Lookup!$F$2:$F$375, MATCH(B176, Lookup!$A$2:$A$375,0))</f>
        <v>:</v>
      </c>
      <c r="E176" s="64" t="s">
        <v>1169</v>
      </c>
      <c r="F176" s="64" t="s">
        <v>1170</v>
      </c>
      <c r="G176" s="58">
        <v>75.8</v>
      </c>
      <c r="H176" s="58">
        <v>94.47</v>
      </c>
      <c r="I176" s="58">
        <v>95.81</v>
      </c>
      <c r="J176" s="58">
        <v>100.35</v>
      </c>
      <c r="K176" s="58">
        <v>108.82</v>
      </c>
      <c r="L176" s="58">
        <v>118.18</v>
      </c>
      <c r="M176" s="58">
        <v>125.18</v>
      </c>
      <c r="N176" s="58">
        <v>128.31</v>
      </c>
      <c r="O176" s="58">
        <v>137.93</v>
      </c>
      <c r="P176" s="58">
        <v>144.82</v>
      </c>
      <c r="Q176" s="59">
        <v>151.91</v>
      </c>
      <c r="R176" s="59">
        <v>155.71</v>
      </c>
      <c r="S176" s="59">
        <v>161.86000000000001</v>
      </c>
      <c r="T176" s="59">
        <v>165.91</v>
      </c>
      <c r="U176" s="59">
        <v>165.91</v>
      </c>
      <c r="V176" s="59">
        <v>165.91</v>
      </c>
      <c r="W176" s="59">
        <v>165.91</v>
      </c>
      <c r="X176" s="59">
        <v>165.91</v>
      </c>
      <c r="Y176" s="59">
        <v>165.91</v>
      </c>
      <c r="Z176" s="59">
        <v>165.91</v>
      </c>
      <c r="AA176" s="59">
        <v>170.91</v>
      </c>
      <c r="AB176" s="59">
        <v>175.91</v>
      </c>
      <c r="AC176" s="59">
        <v>181.17</v>
      </c>
      <c r="AD176" s="59">
        <v>186.59</v>
      </c>
      <c r="AE176" s="59">
        <v>191.59</v>
      </c>
      <c r="AF176" s="59">
        <v>196.59</v>
      </c>
      <c r="AG176" s="59">
        <v>201.59</v>
      </c>
      <c r="AH176" s="58">
        <v>207.62</v>
      </c>
      <c r="AI176" s="58"/>
    </row>
    <row r="177" spans="1:35" x14ac:dyDescent="0.25">
      <c r="A177" s="64" t="s">
        <v>1477</v>
      </c>
      <c r="B177" s="70" t="s">
        <v>699</v>
      </c>
      <c r="C177" s="64" t="s">
        <v>700</v>
      </c>
      <c r="D177" s="64" t="e">
        <f>INDEX(Lookup!$F$2:$F$375, MATCH(B177, Lookup!$A$2:$A$375,0))</f>
        <v>#N/A</v>
      </c>
      <c r="E177" s="64" t="s">
        <v>1169</v>
      </c>
      <c r="F177" s="64" t="s">
        <v>1216</v>
      </c>
      <c r="G177" s="58">
        <v>460</v>
      </c>
      <c r="H177" s="58">
        <v>486</v>
      </c>
      <c r="I177" s="58">
        <v>558.36</v>
      </c>
      <c r="J177" s="58">
        <v>598.5</v>
      </c>
      <c r="K177" s="58">
        <v>648</v>
      </c>
      <c r="L177" s="58">
        <v>699.48</v>
      </c>
      <c r="M177" s="58">
        <v>767.88</v>
      </c>
      <c r="N177" s="58">
        <v>896.4</v>
      </c>
      <c r="O177" s="58">
        <v>891.54</v>
      </c>
      <c r="P177" s="58">
        <v>917.73</v>
      </c>
      <c r="Q177" s="59">
        <v>960.39</v>
      </c>
      <c r="R177" s="59">
        <v>1003.95</v>
      </c>
      <c r="S177" s="59">
        <v>1046.6099999999999</v>
      </c>
      <c r="T177" s="59">
        <v>1066.5</v>
      </c>
      <c r="U177" s="59">
        <v>1086.75</v>
      </c>
      <c r="V177" s="59">
        <v>1086.75</v>
      </c>
      <c r="W177" s="59">
        <v>1086.75</v>
      </c>
      <c r="X177" s="59">
        <v>1086.75</v>
      </c>
      <c r="Y177" s="59">
        <v>1086.75</v>
      </c>
      <c r="Z177" s="59">
        <v>1086.75</v>
      </c>
      <c r="AA177" s="59">
        <v>1130.1300000000001</v>
      </c>
      <c r="AB177" s="59">
        <v>1163.7</v>
      </c>
      <c r="AC177" s="59">
        <v>1221.75</v>
      </c>
      <c r="AD177" s="59">
        <v>1270.44</v>
      </c>
      <c r="AE177" s="59">
        <v>1321.11</v>
      </c>
      <c r="AF177" s="59">
        <v>1340.91</v>
      </c>
      <c r="AG177" s="59">
        <v>1401.12</v>
      </c>
      <c r="AH177" s="58">
        <v>1450.17</v>
      </c>
      <c r="AI177" s="58"/>
    </row>
    <row r="178" spans="1:35" x14ac:dyDescent="0.25">
      <c r="A178" s="70" t="s">
        <v>1478</v>
      </c>
      <c r="B178" s="64" t="s">
        <v>1479</v>
      </c>
      <c r="C178" s="70" t="s">
        <v>1480</v>
      </c>
      <c r="D178" s="64" t="e">
        <f>INDEX(Lookup!$F$2:$F$375, MATCH(B178, Lookup!$A$2:$A$375,0))</f>
        <v>#N/A</v>
      </c>
      <c r="E178" s="64" t="s">
        <v>1169</v>
      </c>
      <c r="F178" s="64" t="s">
        <v>1190</v>
      </c>
      <c r="G178" s="58" t="s">
        <v>1173</v>
      </c>
      <c r="H178" s="58" t="s">
        <v>1173</v>
      </c>
      <c r="I178" s="58" t="s">
        <v>1173</v>
      </c>
      <c r="J178" s="58" t="s">
        <v>1173</v>
      </c>
      <c r="K178" s="58" t="s">
        <v>1173</v>
      </c>
      <c r="L178" s="58" t="s">
        <v>1173</v>
      </c>
      <c r="M178" s="58" t="s">
        <v>1173</v>
      </c>
      <c r="N178" s="58" t="s">
        <v>1173</v>
      </c>
      <c r="O178" s="71">
        <v>56.43</v>
      </c>
      <c r="P178" s="58">
        <v>57.15</v>
      </c>
      <c r="Q178" s="59">
        <v>58.23</v>
      </c>
      <c r="R178" s="59">
        <v>59.94</v>
      </c>
      <c r="S178" s="59">
        <v>62.28</v>
      </c>
      <c r="T178" s="59">
        <v>64.62</v>
      </c>
      <c r="U178" s="59">
        <v>66.42</v>
      </c>
      <c r="V178" s="59">
        <v>66.42</v>
      </c>
      <c r="W178" s="59">
        <v>66.42</v>
      </c>
      <c r="X178" s="59">
        <v>66.42</v>
      </c>
      <c r="Y178" s="59">
        <v>66.42</v>
      </c>
      <c r="Z178" s="59">
        <v>66.42</v>
      </c>
      <c r="AA178" s="59">
        <v>67.680000000000007</v>
      </c>
      <c r="AB178" s="59">
        <v>69.03</v>
      </c>
      <c r="AC178" s="59">
        <v>70.38</v>
      </c>
      <c r="AD178" s="59">
        <v>72.45</v>
      </c>
      <c r="AE178" s="59">
        <v>73.89</v>
      </c>
      <c r="AF178" s="59">
        <v>73.89</v>
      </c>
      <c r="AG178" s="59">
        <v>75.33</v>
      </c>
      <c r="AH178" s="58">
        <v>80.28</v>
      </c>
      <c r="AI178" s="61"/>
    </row>
    <row r="179" spans="1:35" x14ac:dyDescent="0.25">
      <c r="A179" s="64" t="s">
        <v>1481</v>
      </c>
      <c r="B179" s="64" t="s">
        <v>1482</v>
      </c>
      <c r="C179" s="64" t="s">
        <v>1483</v>
      </c>
      <c r="D179" s="64" t="e">
        <f>INDEX(Lookup!$F$2:$F$375, MATCH(B179, Lookup!$A$2:$A$375,0))</f>
        <v>#N/A</v>
      </c>
      <c r="E179" s="64" t="s">
        <v>1169</v>
      </c>
      <c r="F179" s="64" t="s">
        <v>1186</v>
      </c>
      <c r="G179" s="58">
        <v>48.42</v>
      </c>
      <c r="H179" s="58">
        <v>54.09</v>
      </c>
      <c r="I179" s="58">
        <v>62.28</v>
      </c>
      <c r="J179" s="58">
        <v>65.069999999999993</v>
      </c>
      <c r="K179" s="58">
        <v>67.95</v>
      </c>
      <c r="L179" s="69">
        <v>71.010000000000005</v>
      </c>
      <c r="M179" s="58">
        <v>77.67</v>
      </c>
      <c r="N179" s="58">
        <v>92.97</v>
      </c>
      <c r="O179" s="58">
        <v>99.27</v>
      </c>
      <c r="P179" s="58">
        <v>104.76</v>
      </c>
      <c r="Q179" s="59">
        <v>110.97</v>
      </c>
      <c r="R179" s="59">
        <v>116.46</v>
      </c>
      <c r="S179" s="59">
        <v>122.22</v>
      </c>
      <c r="T179" s="59">
        <v>128.25</v>
      </c>
      <c r="U179" s="59">
        <v>132.12</v>
      </c>
      <c r="V179" s="59">
        <v>132.12</v>
      </c>
      <c r="W179" s="59">
        <v>136.71</v>
      </c>
      <c r="X179" s="59">
        <v>141.47999999999999</v>
      </c>
      <c r="Y179" s="59">
        <v>144.27000000000001</v>
      </c>
      <c r="Z179" s="59">
        <v>147.15</v>
      </c>
      <c r="AA179" s="59">
        <v>152.1</v>
      </c>
      <c r="AB179" s="59">
        <v>157.05000000000001</v>
      </c>
      <c r="AC179" s="59">
        <v>169.02</v>
      </c>
      <c r="AD179" s="59">
        <v>192.96</v>
      </c>
      <c r="AE179" s="59">
        <v>198.63</v>
      </c>
      <c r="AF179" s="59">
        <v>208.53</v>
      </c>
      <c r="AG179" s="59">
        <v>218.52</v>
      </c>
      <c r="AH179" s="58">
        <v>233.46</v>
      </c>
      <c r="AI179" s="58"/>
    </row>
    <row r="180" spans="1:35" x14ac:dyDescent="0.25">
      <c r="A180" s="64" t="s">
        <v>1484</v>
      </c>
      <c r="B180" s="64" t="s">
        <v>1043</v>
      </c>
      <c r="C180" s="64" t="s">
        <v>1044</v>
      </c>
      <c r="D180" s="64" t="str">
        <f>INDEX(Lookup!$F$2:$F$375, MATCH(B180, Lookup!$A$2:$A$375,0))</f>
        <v>:</v>
      </c>
      <c r="E180" s="64" t="s">
        <v>1169</v>
      </c>
      <c r="F180" s="64" t="s">
        <v>1170</v>
      </c>
      <c r="G180" s="58">
        <v>65.05</v>
      </c>
      <c r="H180" s="58">
        <v>69.19</v>
      </c>
      <c r="I180" s="58">
        <v>67.47</v>
      </c>
      <c r="J180" s="58">
        <v>79.41</v>
      </c>
      <c r="K180" s="58">
        <v>82.51</v>
      </c>
      <c r="L180" s="58">
        <v>86.22</v>
      </c>
      <c r="M180" s="58">
        <v>92.69</v>
      </c>
      <c r="N180" s="58">
        <v>97.94</v>
      </c>
      <c r="O180" s="58">
        <v>102.74</v>
      </c>
      <c r="P180" s="58">
        <v>104.31</v>
      </c>
      <c r="Q180" s="59">
        <v>106.93</v>
      </c>
      <c r="R180" s="59">
        <v>110.03</v>
      </c>
      <c r="S180" s="59">
        <v>114.98</v>
      </c>
      <c r="T180" s="59">
        <v>119.46</v>
      </c>
      <c r="U180" s="59">
        <v>124.84</v>
      </c>
      <c r="V180" s="59">
        <v>124.84</v>
      </c>
      <c r="W180" s="59">
        <v>124.84</v>
      </c>
      <c r="X180" s="59">
        <v>129.84</v>
      </c>
      <c r="Y180" s="59">
        <v>132.41999999999999</v>
      </c>
      <c r="Z180" s="59">
        <v>135.05000000000001</v>
      </c>
      <c r="AA180" s="59">
        <v>140.05000000000001</v>
      </c>
      <c r="AB180" s="59">
        <v>145.05000000000001</v>
      </c>
      <c r="AC180" s="59">
        <v>150.05000000000001</v>
      </c>
      <c r="AD180" s="59">
        <v>155.05000000000001</v>
      </c>
      <c r="AE180" s="59">
        <v>160.05000000000001</v>
      </c>
      <c r="AF180" s="59">
        <v>165.05</v>
      </c>
      <c r="AG180" s="59">
        <v>170.05</v>
      </c>
      <c r="AH180" s="58">
        <v>175.13</v>
      </c>
      <c r="AI180" s="58"/>
    </row>
    <row r="181" spans="1:35" x14ac:dyDescent="0.25">
      <c r="A181" s="64" t="s">
        <v>1485</v>
      </c>
      <c r="B181" s="64" t="s">
        <v>903</v>
      </c>
      <c r="C181" s="64" t="s">
        <v>904</v>
      </c>
      <c r="D181" s="64" t="str">
        <f>INDEX(Lookup!$F$2:$F$375, MATCH(B181, Lookup!$A$2:$A$375,0))</f>
        <v>:</v>
      </c>
      <c r="E181" s="64" t="s">
        <v>1169</v>
      </c>
      <c r="F181" s="64" t="s">
        <v>1170</v>
      </c>
      <c r="G181" s="58">
        <v>86.31</v>
      </c>
      <c r="H181" s="58">
        <v>90.27</v>
      </c>
      <c r="I181" s="58">
        <v>95.04</v>
      </c>
      <c r="J181" s="58">
        <v>99.27</v>
      </c>
      <c r="K181" s="58">
        <v>102.42</v>
      </c>
      <c r="L181" s="58">
        <v>105.39</v>
      </c>
      <c r="M181" s="58">
        <v>110.61</v>
      </c>
      <c r="N181" s="58">
        <v>120.24</v>
      </c>
      <c r="O181" s="58">
        <v>123.3</v>
      </c>
      <c r="P181" s="58">
        <v>126.28</v>
      </c>
      <c r="Q181" s="59">
        <v>128.69999999999999</v>
      </c>
      <c r="R181" s="59">
        <v>132.57</v>
      </c>
      <c r="S181" s="59">
        <v>136.53</v>
      </c>
      <c r="T181" s="59">
        <v>140.22</v>
      </c>
      <c r="U181" s="59">
        <v>140.22</v>
      </c>
      <c r="V181" s="59">
        <v>140.22</v>
      </c>
      <c r="W181" s="59">
        <v>140.22</v>
      </c>
      <c r="X181" s="59">
        <v>140.22</v>
      </c>
      <c r="Y181" s="59">
        <v>140.22</v>
      </c>
      <c r="Z181" s="59">
        <v>140.22</v>
      </c>
      <c r="AA181" s="59">
        <v>145.22</v>
      </c>
      <c r="AB181" s="59">
        <v>150.22</v>
      </c>
      <c r="AC181" s="59">
        <v>155.22</v>
      </c>
      <c r="AD181" s="59">
        <v>160.22</v>
      </c>
      <c r="AE181" s="59">
        <v>165.22</v>
      </c>
      <c r="AF181" s="59">
        <v>170.22</v>
      </c>
      <c r="AG181" s="59">
        <v>175.22</v>
      </c>
      <c r="AH181" s="58">
        <v>180.46</v>
      </c>
      <c r="AI181" s="58"/>
    </row>
    <row r="182" spans="1:35" x14ac:dyDescent="0.25">
      <c r="A182" s="64" t="s">
        <v>1486</v>
      </c>
      <c r="B182" s="64" t="s">
        <v>693</v>
      </c>
      <c r="C182" s="64" t="s">
        <v>694</v>
      </c>
      <c r="D182" s="64" t="str">
        <f>INDEX(Lookup!$F$2:$F$375, MATCH(B182, Lookup!$A$2:$A$375,0))</f>
        <v>Cambridgeshire and Peterborough Combined Authority</v>
      </c>
      <c r="E182" s="64" t="s">
        <v>1169</v>
      </c>
      <c r="F182" s="64" t="s">
        <v>1170</v>
      </c>
      <c r="G182" s="58">
        <v>78.12</v>
      </c>
      <c r="H182" s="58">
        <v>83.79</v>
      </c>
      <c r="I182" s="58">
        <v>89.91</v>
      </c>
      <c r="J182" s="58">
        <v>93.69</v>
      </c>
      <c r="K182" s="58">
        <v>99.99</v>
      </c>
      <c r="L182" s="58">
        <v>106.02</v>
      </c>
      <c r="M182" s="58">
        <v>131.94</v>
      </c>
      <c r="N182" s="58">
        <v>180.09</v>
      </c>
      <c r="O182" s="58">
        <v>195.45</v>
      </c>
      <c r="P182" s="58">
        <v>203.16</v>
      </c>
      <c r="Q182" s="59">
        <v>209.25</v>
      </c>
      <c r="R182" s="59">
        <v>217.44</v>
      </c>
      <c r="S182" s="59">
        <v>225.9</v>
      </c>
      <c r="T182" s="59">
        <v>234.72</v>
      </c>
      <c r="U182" s="59">
        <v>241.56</v>
      </c>
      <c r="V182" s="59">
        <v>241.56</v>
      </c>
      <c r="W182" s="59">
        <v>241.56</v>
      </c>
      <c r="X182" s="59">
        <v>245.61</v>
      </c>
      <c r="Y182" s="59">
        <v>245.61</v>
      </c>
      <c r="Z182" s="59">
        <v>245.61</v>
      </c>
      <c r="AA182" s="59">
        <v>250.47</v>
      </c>
      <c r="AB182" s="59">
        <v>255.42</v>
      </c>
      <c r="AC182" s="59">
        <v>260.45999999999998</v>
      </c>
      <c r="AD182" s="59">
        <v>260.45999999999998</v>
      </c>
      <c r="AE182" s="59">
        <v>260.45999999999998</v>
      </c>
      <c r="AF182" s="59">
        <v>260.45999999999998</v>
      </c>
      <c r="AG182" s="59">
        <v>260.45999999999998</v>
      </c>
      <c r="AH182" s="58">
        <v>255.24</v>
      </c>
      <c r="AI182" s="58"/>
    </row>
    <row r="183" spans="1:35" x14ac:dyDescent="0.25">
      <c r="A183" s="64" t="s">
        <v>1487</v>
      </c>
      <c r="B183" s="64" t="s">
        <v>929</v>
      </c>
      <c r="C183" s="64" t="s">
        <v>1488</v>
      </c>
      <c r="D183" s="64" t="str">
        <f>INDEX(Lookup!$F$2:$F$375, MATCH(B183, Lookup!$A$2:$A$375,0))</f>
        <v>:</v>
      </c>
      <c r="E183" s="64" t="s">
        <v>1169</v>
      </c>
      <c r="F183" s="64" t="s">
        <v>1170</v>
      </c>
      <c r="G183" s="58">
        <v>109.26</v>
      </c>
      <c r="H183" s="58">
        <v>109.05</v>
      </c>
      <c r="I183" s="58">
        <v>116.51</v>
      </c>
      <c r="J183" s="58">
        <v>116.38</v>
      </c>
      <c r="K183" s="58">
        <v>127.24</v>
      </c>
      <c r="L183" s="58">
        <v>134.72</v>
      </c>
      <c r="M183" s="58">
        <v>146.94</v>
      </c>
      <c r="N183" s="58">
        <v>160.33000000000001</v>
      </c>
      <c r="O183" s="58">
        <v>190.31</v>
      </c>
      <c r="P183" s="58">
        <v>199.65</v>
      </c>
      <c r="Q183" s="59">
        <v>209.62</v>
      </c>
      <c r="R183" s="59">
        <v>217.94</v>
      </c>
      <c r="S183" s="59">
        <v>228.18</v>
      </c>
      <c r="T183" s="59">
        <v>238.94</v>
      </c>
      <c r="U183" s="59">
        <v>245.87</v>
      </c>
      <c r="V183" s="59">
        <v>245.86</v>
      </c>
      <c r="W183" s="59">
        <v>245.86</v>
      </c>
      <c r="X183" s="59">
        <v>245.86</v>
      </c>
      <c r="Y183" s="59">
        <v>243.37</v>
      </c>
      <c r="Z183" s="59">
        <v>241.22</v>
      </c>
      <c r="AA183" s="59">
        <v>246.02</v>
      </c>
      <c r="AB183" s="59">
        <v>250.91</v>
      </c>
      <c r="AC183" s="59">
        <v>258.39</v>
      </c>
      <c r="AD183" s="59">
        <v>263.33999999999997</v>
      </c>
      <c r="AE183" s="59">
        <v>268.37</v>
      </c>
      <c r="AF183" s="59">
        <v>273.72000000000003</v>
      </c>
      <c r="AG183" s="59">
        <v>279.08999999999997</v>
      </c>
      <c r="AH183" s="58">
        <v>287.37</v>
      </c>
      <c r="AI183" s="58"/>
    </row>
    <row r="184" spans="1:35" x14ac:dyDescent="0.25">
      <c r="A184" s="64" t="s">
        <v>1489</v>
      </c>
      <c r="B184" s="64" t="s">
        <v>1490</v>
      </c>
      <c r="C184" s="64" t="s">
        <v>1491</v>
      </c>
      <c r="D184" s="64" t="e">
        <f>INDEX(Lookup!$F$2:$F$375, MATCH(B184, Lookup!$A$2:$A$375,0))</f>
        <v>#N/A</v>
      </c>
      <c r="E184" s="64" t="s">
        <v>1172</v>
      </c>
      <c r="F184" s="64" t="s">
        <v>1170</v>
      </c>
      <c r="G184" s="58">
        <v>35.35</v>
      </c>
      <c r="H184" s="58">
        <v>46.15</v>
      </c>
      <c r="I184" s="58">
        <v>64.77</v>
      </c>
      <c r="J184" s="58">
        <v>50</v>
      </c>
      <c r="K184" s="58">
        <v>70</v>
      </c>
      <c r="L184" s="58">
        <v>86.4</v>
      </c>
      <c r="M184" s="58">
        <v>96.39</v>
      </c>
      <c r="N184" s="58">
        <v>106.38</v>
      </c>
      <c r="O184" s="58">
        <v>111.7</v>
      </c>
      <c r="P184" s="58">
        <v>116.63</v>
      </c>
      <c r="Q184" s="59">
        <v>120.96</v>
      </c>
      <c r="R184" s="59">
        <v>124.47</v>
      </c>
      <c r="S184" s="59">
        <v>128.94999999999999</v>
      </c>
      <c r="T184" s="59">
        <v>133.46</v>
      </c>
      <c r="U184" s="59">
        <v>137.43</v>
      </c>
      <c r="V184" s="59">
        <v>137.43</v>
      </c>
      <c r="W184" s="59">
        <v>137.43</v>
      </c>
      <c r="X184" s="59">
        <v>137.43</v>
      </c>
      <c r="Y184" s="59">
        <v>137.43</v>
      </c>
      <c r="Z184" s="59">
        <v>137.43</v>
      </c>
      <c r="AA184" s="59">
        <v>137.43</v>
      </c>
      <c r="AB184" s="59">
        <v>142.38</v>
      </c>
      <c r="AC184" s="59">
        <v>147.33000000000001</v>
      </c>
      <c r="AD184" s="59" t="s">
        <v>1173</v>
      </c>
      <c r="AE184" s="59" t="s">
        <v>1173</v>
      </c>
      <c r="AF184" s="59" t="s">
        <v>1173</v>
      </c>
      <c r="AG184" s="59" t="s">
        <v>1173</v>
      </c>
      <c r="AH184" s="58" t="s">
        <v>1173</v>
      </c>
      <c r="AI184" s="58"/>
    </row>
    <row r="185" spans="1:35" x14ac:dyDescent="0.25">
      <c r="A185" s="64" t="s">
        <v>1492</v>
      </c>
      <c r="B185" s="64" t="s">
        <v>1063</v>
      </c>
      <c r="C185" s="64" t="s">
        <v>1064</v>
      </c>
      <c r="D185" s="64" t="str">
        <f>INDEX(Lookup!$F$2:$F$375, MATCH(B185, Lookup!$A$2:$A$375,0))</f>
        <v>:</v>
      </c>
      <c r="E185" s="64" t="s">
        <v>1169</v>
      </c>
      <c r="F185" s="64" t="s">
        <v>1170</v>
      </c>
      <c r="G185" s="58">
        <v>101.42</v>
      </c>
      <c r="H185" s="58">
        <v>104.23</v>
      </c>
      <c r="I185" s="58">
        <v>110.18</v>
      </c>
      <c r="J185" s="58">
        <v>112.92</v>
      </c>
      <c r="K185" s="58">
        <v>121.66</v>
      </c>
      <c r="L185" s="58">
        <v>127.74</v>
      </c>
      <c r="M185" s="58">
        <v>134.72</v>
      </c>
      <c r="N185" s="58">
        <v>140.75</v>
      </c>
      <c r="O185" s="58">
        <v>144.28</v>
      </c>
      <c r="P185" s="58">
        <v>148.61000000000001</v>
      </c>
      <c r="Q185" s="59">
        <v>149.19</v>
      </c>
      <c r="R185" s="59">
        <v>151.88</v>
      </c>
      <c r="S185" s="59">
        <v>155.26</v>
      </c>
      <c r="T185" s="59">
        <v>159.16999999999999</v>
      </c>
      <c r="U185" s="59">
        <v>162.47999999999999</v>
      </c>
      <c r="V185" s="59">
        <v>162.29</v>
      </c>
      <c r="W185" s="59">
        <v>162.29</v>
      </c>
      <c r="X185" s="59">
        <v>162.29</v>
      </c>
      <c r="Y185" s="59">
        <v>162.29</v>
      </c>
      <c r="Z185" s="59">
        <v>162.29</v>
      </c>
      <c r="AA185" s="59">
        <v>165.52</v>
      </c>
      <c r="AB185" s="59">
        <v>168.83</v>
      </c>
      <c r="AC185" s="59">
        <v>173.83</v>
      </c>
      <c r="AD185" s="59">
        <v>179.03</v>
      </c>
      <c r="AE185" s="59">
        <v>184.03</v>
      </c>
      <c r="AF185" s="59">
        <v>189.03</v>
      </c>
      <c r="AG185" s="59">
        <v>194.03</v>
      </c>
      <c r="AH185" s="58">
        <v>199.83</v>
      </c>
      <c r="AI185" s="58"/>
    </row>
    <row r="186" spans="1:35" x14ac:dyDescent="0.25">
      <c r="A186" s="64" t="s">
        <v>1493</v>
      </c>
      <c r="B186" s="64" t="s">
        <v>427</v>
      </c>
      <c r="C186" s="64" t="s">
        <v>428</v>
      </c>
      <c r="D186" s="64" t="str">
        <f>INDEX(Lookup!$F$2:$F$375, MATCH(B186, Lookup!$A$2:$A$375,0))</f>
        <v>:</v>
      </c>
      <c r="E186" s="64" t="s">
        <v>1169</v>
      </c>
      <c r="F186" s="64" t="s">
        <v>1170</v>
      </c>
      <c r="G186" s="58">
        <v>85.2</v>
      </c>
      <c r="H186" s="58">
        <v>90.95</v>
      </c>
      <c r="I186" s="58">
        <v>95.17</v>
      </c>
      <c r="J186" s="58">
        <v>95.19</v>
      </c>
      <c r="K186" s="58">
        <v>98.04</v>
      </c>
      <c r="L186" s="58">
        <v>101.46</v>
      </c>
      <c r="M186" s="58">
        <v>121.74</v>
      </c>
      <c r="N186" s="58">
        <v>126.61</v>
      </c>
      <c r="O186" s="58">
        <v>139.19999999999999</v>
      </c>
      <c r="P186" s="58">
        <v>146.47999999999999</v>
      </c>
      <c r="Q186" s="59">
        <v>153.38999999999999</v>
      </c>
      <c r="R186" s="59">
        <v>160.97999999999999</v>
      </c>
      <c r="S186" s="59">
        <v>169.01</v>
      </c>
      <c r="T186" s="59">
        <v>177.44</v>
      </c>
      <c r="U186" s="59">
        <v>186.29</v>
      </c>
      <c r="V186" s="59">
        <v>186.29</v>
      </c>
      <c r="W186" s="59">
        <v>186.29</v>
      </c>
      <c r="X186" s="59">
        <v>185.92</v>
      </c>
      <c r="Y186" s="59">
        <v>185.9</v>
      </c>
      <c r="Z186" s="59">
        <v>185.79</v>
      </c>
      <c r="AA186" s="59">
        <v>190.77</v>
      </c>
      <c r="AB186" s="59">
        <v>195.76</v>
      </c>
      <c r="AC186" s="59">
        <v>201.61</v>
      </c>
      <c r="AD186" s="59">
        <v>206.6</v>
      </c>
      <c r="AE186" s="59">
        <v>210.71</v>
      </c>
      <c r="AF186" s="59">
        <v>214.91</v>
      </c>
      <c r="AG186" s="59">
        <v>219.19</v>
      </c>
      <c r="AH186" s="58">
        <v>218.89</v>
      </c>
      <c r="AI186" s="58"/>
    </row>
    <row r="187" spans="1:35" x14ac:dyDescent="0.25">
      <c r="A187" s="64" t="s">
        <v>1494</v>
      </c>
      <c r="B187" s="64" t="s">
        <v>360</v>
      </c>
      <c r="C187" s="64" t="s">
        <v>361</v>
      </c>
      <c r="D187" s="64" t="str">
        <f>INDEX(Lookup!$F$2:$F$375, MATCH(B187, Lookup!$A$2:$A$375,0))</f>
        <v>North East Combined Authority</v>
      </c>
      <c r="E187" s="64" t="s">
        <v>1169</v>
      </c>
      <c r="F187" s="64" t="s">
        <v>1198</v>
      </c>
      <c r="G187" s="58">
        <v>710.25</v>
      </c>
      <c r="H187" s="58">
        <v>781.21</v>
      </c>
      <c r="I187" s="58">
        <v>832.07</v>
      </c>
      <c r="J187" s="58">
        <v>868.94</v>
      </c>
      <c r="K187" s="58">
        <v>908.04</v>
      </c>
      <c r="L187" s="58">
        <v>950.7</v>
      </c>
      <c r="M187" s="58">
        <v>1012.5</v>
      </c>
      <c r="N187" s="58">
        <v>1112.1300000000001</v>
      </c>
      <c r="O187" s="58">
        <v>1167.6300000000001</v>
      </c>
      <c r="P187" s="58">
        <v>1224.06</v>
      </c>
      <c r="Q187" s="59">
        <v>1278.83</v>
      </c>
      <c r="R187" s="59">
        <v>1323.58</v>
      </c>
      <c r="S187" s="59">
        <v>1375.16</v>
      </c>
      <c r="T187" s="59">
        <v>1416.28</v>
      </c>
      <c r="U187" s="59">
        <v>1443.2</v>
      </c>
      <c r="V187" s="59">
        <v>1443.2</v>
      </c>
      <c r="W187" s="59">
        <v>1443.2</v>
      </c>
      <c r="X187" s="59">
        <v>1443.2</v>
      </c>
      <c r="Y187" s="59">
        <v>1443.2</v>
      </c>
      <c r="Z187" s="59">
        <v>1471.34</v>
      </c>
      <c r="AA187" s="59">
        <v>1530.03</v>
      </c>
      <c r="AB187" s="59">
        <v>1606.41</v>
      </c>
      <c r="AC187" s="59">
        <v>1686.63</v>
      </c>
      <c r="AD187" s="59">
        <v>1753.92</v>
      </c>
      <c r="AE187" s="59">
        <v>1823.91</v>
      </c>
      <c r="AF187" s="59">
        <v>1914.92</v>
      </c>
      <c r="AG187" s="59">
        <v>1972.17</v>
      </c>
      <c r="AH187" s="58">
        <v>2070.54</v>
      </c>
      <c r="AI187" s="58"/>
    </row>
    <row r="188" spans="1:35" x14ac:dyDescent="0.25">
      <c r="A188" s="64" t="s">
        <v>1495</v>
      </c>
      <c r="B188" s="64" t="s">
        <v>595</v>
      </c>
      <c r="C188" s="64" t="s">
        <v>596</v>
      </c>
      <c r="D188" s="64" t="str">
        <f>INDEX(Lookup!$F$2:$F$375, MATCH(B188, Lookup!$A$2:$A$375,0))</f>
        <v>:</v>
      </c>
      <c r="E188" s="64" t="s">
        <v>1169</v>
      </c>
      <c r="F188" s="64" t="s">
        <v>1170</v>
      </c>
      <c r="G188" s="58">
        <v>80.459999999999994</v>
      </c>
      <c r="H188" s="58">
        <v>85.14</v>
      </c>
      <c r="I188" s="58">
        <v>89.37</v>
      </c>
      <c r="J188" s="58">
        <v>92.88</v>
      </c>
      <c r="K188" s="58">
        <v>96.13</v>
      </c>
      <c r="L188" s="58">
        <v>99.54</v>
      </c>
      <c r="M188" s="58">
        <v>109.26</v>
      </c>
      <c r="N188" s="58">
        <v>113.04</v>
      </c>
      <c r="O188" s="58">
        <v>121.41</v>
      </c>
      <c r="P188" s="58">
        <v>127.37</v>
      </c>
      <c r="Q188" s="59">
        <v>131.18</v>
      </c>
      <c r="R188" s="59">
        <v>135.12</v>
      </c>
      <c r="S188" s="59">
        <v>139.16999999999999</v>
      </c>
      <c r="T188" s="59">
        <v>142.57</v>
      </c>
      <c r="U188" s="59">
        <v>145.41999999999999</v>
      </c>
      <c r="V188" s="59">
        <v>145.41999999999999</v>
      </c>
      <c r="W188" s="59">
        <v>150.36000000000001</v>
      </c>
      <c r="X188" s="59">
        <v>153.07</v>
      </c>
      <c r="Y188" s="59">
        <v>153.07</v>
      </c>
      <c r="Z188" s="59">
        <v>153.07</v>
      </c>
      <c r="AA188" s="59">
        <v>153.07</v>
      </c>
      <c r="AB188" s="59">
        <v>158.07</v>
      </c>
      <c r="AC188" s="59">
        <v>163.07</v>
      </c>
      <c r="AD188" s="59">
        <v>163.07</v>
      </c>
      <c r="AE188" s="59">
        <v>168.07</v>
      </c>
      <c r="AF188" s="59">
        <v>173.07</v>
      </c>
      <c r="AG188" s="59">
        <v>178.07</v>
      </c>
      <c r="AH188" s="58">
        <v>183.38</v>
      </c>
      <c r="AI188" s="58"/>
    </row>
    <row r="189" spans="1:35" x14ac:dyDescent="0.25">
      <c r="A189" s="64" t="s">
        <v>1496</v>
      </c>
      <c r="B189" s="64" t="s">
        <v>1173</v>
      </c>
      <c r="C189" s="64" t="s">
        <v>1497</v>
      </c>
      <c r="D189" s="64" t="e">
        <f>INDEX(Lookup!$F$2:$F$375, MATCH(B189, Lookup!$A$2:$A$375,0))</f>
        <v>#N/A</v>
      </c>
      <c r="E189" s="64" t="s">
        <v>1172</v>
      </c>
      <c r="F189" s="64" t="s">
        <v>1170</v>
      </c>
      <c r="G189" s="58" t="s">
        <v>1173</v>
      </c>
      <c r="H189" s="58" t="s">
        <v>1173</v>
      </c>
      <c r="I189" s="58" t="s">
        <v>1173</v>
      </c>
      <c r="J189" s="58" t="s">
        <v>1173</v>
      </c>
      <c r="K189" s="58" t="s">
        <v>1173</v>
      </c>
      <c r="L189" s="58" t="s">
        <v>1173</v>
      </c>
      <c r="M189" s="58" t="s">
        <v>1173</v>
      </c>
      <c r="N189" s="58" t="s">
        <v>1173</v>
      </c>
      <c r="O189" s="58" t="s">
        <v>1173</v>
      </c>
      <c r="P189" s="58" t="s">
        <v>1173</v>
      </c>
      <c r="Q189" s="59" t="s">
        <v>1173</v>
      </c>
      <c r="R189" s="59" t="s">
        <v>1173</v>
      </c>
      <c r="S189" s="59" t="s">
        <v>1173</v>
      </c>
      <c r="T189" s="59" t="s">
        <v>1173</v>
      </c>
      <c r="U189" s="59" t="s">
        <v>1173</v>
      </c>
      <c r="V189" s="59" t="s">
        <v>1173</v>
      </c>
      <c r="W189" s="59" t="s">
        <v>1173</v>
      </c>
      <c r="X189" s="59" t="s">
        <v>1173</v>
      </c>
      <c r="Y189" s="59" t="s">
        <v>1173</v>
      </c>
      <c r="Z189" s="59" t="s">
        <v>1173</v>
      </c>
      <c r="AA189" s="59" t="s">
        <v>1173</v>
      </c>
      <c r="AB189" s="59" t="s">
        <v>1173</v>
      </c>
      <c r="AC189" s="59" t="s">
        <v>1173</v>
      </c>
      <c r="AD189" s="59" t="s">
        <v>1173</v>
      </c>
      <c r="AE189" s="59" t="s">
        <v>1173</v>
      </c>
      <c r="AF189" s="59" t="s">
        <v>1173</v>
      </c>
      <c r="AG189" s="59" t="s">
        <v>1173</v>
      </c>
      <c r="AH189" s="58" t="s">
        <v>1173</v>
      </c>
      <c r="AI189" s="58"/>
    </row>
    <row r="190" spans="1:35" x14ac:dyDescent="0.25">
      <c r="A190" s="64" t="s">
        <v>1498</v>
      </c>
      <c r="B190" s="64" t="s">
        <v>1173</v>
      </c>
      <c r="C190" s="64" t="s">
        <v>1499</v>
      </c>
      <c r="D190" s="64" t="e">
        <f>INDEX(Lookup!$F$2:$F$375, MATCH(B190, Lookup!$A$2:$A$375,0))</f>
        <v>#N/A</v>
      </c>
      <c r="E190" s="64" t="s">
        <v>1172</v>
      </c>
      <c r="F190" s="64" t="s">
        <v>1170</v>
      </c>
      <c r="G190" s="58" t="s">
        <v>1173</v>
      </c>
      <c r="H190" s="58" t="s">
        <v>1173</v>
      </c>
      <c r="I190" s="58" t="s">
        <v>1173</v>
      </c>
      <c r="J190" s="58" t="s">
        <v>1173</v>
      </c>
      <c r="K190" s="58" t="s">
        <v>1173</v>
      </c>
      <c r="L190" s="58" t="s">
        <v>1173</v>
      </c>
      <c r="M190" s="58" t="s">
        <v>1173</v>
      </c>
      <c r="N190" s="58" t="s">
        <v>1173</v>
      </c>
      <c r="O190" s="58" t="s">
        <v>1173</v>
      </c>
      <c r="P190" s="58" t="s">
        <v>1173</v>
      </c>
      <c r="Q190" s="59" t="s">
        <v>1173</v>
      </c>
      <c r="R190" s="59" t="s">
        <v>1173</v>
      </c>
      <c r="S190" s="59" t="s">
        <v>1173</v>
      </c>
      <c r="T190" s="59" t="s">
        <v>1173</v>
      </c>
      <c r="U190" s="59" t="s">
        <v>1173</v>
      </c>
      <c r="V190" s="59" t="s">
        <v>1173</v>
      </c>
      <c r="W190" s="59" t="s">
        <v>1173</v>
      </c>
      <c r="X190" s="59" t="s">
        <v>1173</v>
      </c>
      <c r="Y190" s="59" t="s">
        <v>1173</v>
      </c>
      <c r="Z190" s="59" t="s">
        <v>1173</v>
      </c>
      <c r="AA190" s="59" t="s">
        <v>1173</v>
      </c>
      <c r="AB190" s="59" t="s">
        <v>1173</v>
      </c>
      <c r="AC190" s="59" t="s">
        <v>1173</v>
      </c>
      <c r="AD190" s="59" t="s">
        <v>1173</v>
      </c>
      <c r="AE190" s="59" t="s">
        <v>1173</v>
      </c>
      <c r="AF190" s="59" t="s">
        <v>1173</v>
      </c>
      <c r="AG190" s="59" t="s">
        <v>1173</v>
      </c>
      <c r="AH190" s="58" t="s">
        <v>1173</v>
      </c>
      <c r="AI190" s="58"/>
    </row>
    <row r="191" spans="1:35" x14ac:dyDescent="0.25">
      <c r="A191" s="64" t="s">
        <v>1500</v>
      </c>
      <c r="B191" s="64" t="s">
        <v>1065</v>
      </c>
      <c r="C191" s="64" t="s">
        <v>1066</v>
      </c>
      <c r="D191" s="64" t="str">
        <f>INDEX(Lookup!$F$2:$F$375, MATCH(B191, Lookup!$A$2:$A$375,0))</f>
        <v>:</v>
      </c>
      <c r="E191" s="64" t="s">
        <v>1169</v>
      </c>
      <c r="F191" s="64" t="s">
        <v>1170</v>
      </c>
      <c r="G191" s="58">
        <v>69.349999999999994</v>
      </c>
      <c r="H191" s="58">
        <v>89.19</v>
      </c>
      <c r="I191" s="58">
        <v>103.56</v>
      </c>
      <c r="J191" s="58">
        <v>112.31</v>
      </c>
      <c r="K191" s="58">
        <v>115.09</v>
      </c>
      <c r="L191" s="58">
        <v>123.1</v>
      </c>
      <c r="M191" s="58">
        <v>132.29</v>
      </c>
      <c r="N191" s="58">
        <v>138.24</v>
      </c>
      <c r="O191" s="58">
        <v>149.19999999999999</v>
      </c>
      <c r="P191" s="58">
        <v>153.69999999999999</v>
      </c>
      <c r="Q191" s="59">
        <v>158.29</v>
      </c>
      <c r="R191" s="59">
        <v>163.05000000000001</v>
      </c>
      <c r="S191" s="59">
        <v>169.41</v>
      </c>
      <c r="T191" s="59">
        <v>176.01</v>
      </c>
      <c r="U191" s="59">
        <v>180.42</v>
      </c>
      <c r="V191" s="59">
        <v>180.42</v>
      </c>
      <c r="W191" s="59">
        <v>180.42</v>
      </c>
      <c r="X191" s="59">
        <v>180.42</v>
      </c>
      <c r="Y191" s="59">
        <v>180.42</v>
      </c>
      <c r="Z191" s="59">
        <v>180.42</v>
      </c>
      <c r="AA191" s="59">
        <v>185.42</v>
      </c>
      <c r="AB191" s="59">
        <v>190.42</v>
      </c>
      <c r="AC191" s="59">
        <v>196.13</v>
      </c>
      <c r="AD191" s="59">
        <v>201.99</v>
      </c>
      <c r="AE191" s="59">
        <v>206.99</v>
      </c>
      <c r="AF191" s="59">
        <v>211.99</v>
      </c>
      <c r="AG191" s="59">
        <v>216.99</v>
      </c>
      <c r="AH191" s="58">
        <v>223.48</v>
      </c>
      <c r="AI191" s="58"/>
    </row>
    <row r="192" spans="1:35" x14ac:dyDescent="0.25">
      <c r="A192" s="64" t="s">
        <v>1501</v>
      </c>
      <c r="B192" s="70" t="s">
        <v>1057</v>
      </c>
      <c r="C192" s="64" t="s">
        <v>1058</v>
      </c>
      <c r="D192" s="64" t="e">
        <f>INDEX(Lookup!$F$2:$F$375, MATCH(B192, Lookup!$A$2:$A$375,0))</f>
        <v>#N/A</v>
      </c>
      <c r="E192" s="64" t="s">
        <v>1169</v>
      </c>
      <c r="F192" s="64" t="s">
        <v>1216</v>
      </c>
      <c r="G192" s="58">
        <v>458.63</v>
      </c>
      <c r="H192" s="58">
        <v>485.53</v>
      </c>
      <c r="I192" s="58">
        <v>537.16</v>
      </c>
      <c r="J192" s="58">
        <v>577.42999999999995</v>
      </c>
      <c r="K192" s="58">
        <v>634.14</v>
      </c>
      <c r="L192" s="58">
        <v>680.73</v>
      </c>
      <c r="M192" s="58">
        <v>746.27</v>
      </c>
      <c r="N192" s="58">
        <v>843.81</v>
      </c>
      <c r="O192" s="58">
        <v>888.76</v>
      </c>
      <c r="P192" s="58">
        <v>923</v>
      </c>
      <c r="Q192" s="59">
        <v>955.23</v>
      </c>
      <c r="R192" s="59">
        <v>988.02</v>
      </c>
      <c r="S192" s="59">
        <v>1036.3699999999999</v>
      </c>
      <c r="T192" s="59">
        <v>1065.94</v>
      </c>
      <c r="U192" s="59">
        <v>1090.5</v>
      </c>
      <c r="V192" s="59">
        <v>1090.5</v>
      </c>
      <c r="W192" s="59">
        <v>1090.5</v>
      </c>
      <c r="X192" s="59">
        <v>1090.5</v>
      </c>
      <c r="Y192" s="59">
        <v>1090.5</v>
      </c>
      <c r="Z192" s="59">
        <v>1090.5</v>
      </c>
      <c r="AA192" s="59">
        <v>1134.01</v>
      </c>
      <c r="AB192" s="59">
        <v>1179.26</v>
      </c>
      <c r="AC192" s="59">
        <v>1232.21</v>
      </c>
      <c r="AD192" s="59">
        <v>1293.7</v>
      </c>
      <c r="AE192" s="59">
        <v>1345.32</v>
      </c>
      <c r="AF192" s="59">
        <v>1409.22</v>
      </c>
      <c r="AG192" s="59">
        <v>1451.36</v>
      </c>
      <c r="AH192" s="58">
        <v>1523.78</v>
      </c>
      <c r="AI192" s="58"/>
    </row>
    <row r="193" spans="1:35" x14ac:dyDescent="0.25">
      <c r="A193" s="64" t="s">
        <v>1502</v>
      </c>
      <c r="B193" s="64" t="s">
        <v>1503</v>
      </c>
      <c r="C193" s="64" t="s">
        <v>1504</v>
      </c>
      <c r="D193" s="64" t="e">
        <f>INDEX(Lookup!$F$2:$F$375, MATCH(B193, Lookup!$A$2:$A$375,0))</f>
        <v>#N/A</v>
      </c>
      <c r="E193" s="64" t="s">
        <v>1169</v>
      </c>
      <c r="F193" s="64" t="s">
        <v>1186</v>
      </c>
      <c r="G193" s="58">
        <v>44.96</v>
      </c>
      <c r="H193" s="58">
        <v>51.17</v>
      </c>
      <c r="I193" s="58">
        <v>57.74</v>
      </c>
      <c r="J193" s="58">
        <v>68.900000000000006</v>
      </c>
      <c r="K193" s="58">
        <v>77.98</v>
      </c>
      <c r="L193" s="69">
        <v>82.05</v>
      </c>
      <c r="M193" s="58">
        <v>94.01</v>
      </c>
      <c r="N193" s="58">
        <v>142.59</v>
      </c>
      <c r="O193" s="58">
        <v>156.71</v>
      </c>
      <c r="P193" s="58">
        <v>162.9</v>
      </c>
      <c r="Q193" s="59">
        <v>170.96</v>
      </c>
      <c r="R193" s="59">
        <v>179.49</v>
      </c>
      <c r="S193" s="59">
        <v>188.45</v>
      </c>
      <c r="T193" s="59">
        <v>193.99</v>
      </c>
      <c r="U193" s="59">
        <v>199.69</v>
      </c>
      <c r="V193" s="59">
        <v>199.69</v>
      </c>
      <c r="W193" s="59">
        <v>199.69</v>
      </c>
      <c r="X193" s="59">
        <v>203.68</v>
      </c>
      <c r="Y193" s="59">
        <v>207.73</v>
      </c>
      <c r="Z193" s="59">
        <v>207.73</v>
      </c>
      <c r="AA193" s="59">
        <v>210.31</v>
      </c>
      <c r="AB193" s="59">
        <v>214.49</v>
      </c>
      <c r="AC193" s="59">
        <v>226.49</v>
      </c>
      <c r="AD193" s="59">
        <v>250.49</v>
      </c>
      <c r="AE193" s="59">
        <v>257.25</v>
      </c>
      <c r="AF193" s="59">
        <v>270.08</v>
      </c>
      <c r="AG193" s="59">
        <v>280.08</v>
      </c>
      <c r="AH193" s="58">
        <v>295.08</v>
      </c>
      <c r="AI193" s="58"/>
    </row>
    <row r="194" spans="1:35" x14ac:dyDescent="0.25">
      <c r="A194" s="64" t="s">
        <v>1505</v>
      </c>
      <c r="B194" s="64" t="s">
        <v>905</v>
      </c>
      <c r="C194" s="64" t="s">
        <v>906</v>
      </c>
      <c r="D194" s="64" t="str">
        <f>INDEX(Lookup!$F$2:$F$375, MATCH(B194, Lookup!$A$2:$A$375,0))</f>
        <v>:</v>
      </c>
      <c r="E194" s="64" t="s">
        <v>1169</v>
      </c>
      <c r="F194" s="64" t="s">
        <v>1170</v>
      </c>
      <c r="G194" s="58">
        <v>108.85</v>
      </c>
      <c r="H194" s="58">
        <v>102.8</v>
      </c>
      <c r="I194" s="58">
        <v>111.7</v>
      </c>
      <c r="J194" s="58">
        <v>122.65</v>
      </c>
      <c r="K194" s="58">
        <v>128</v>
      </c>
      <c r="L194" s="58">
        <v>140.72</v>
      </c>
      <c r="M194" s="58">
        <v>149</v>
      </c>
      <c r="N194" s="58">
        <v>156.30000000000001</v>
      </c>
      <c r="O194" s="58">
        <v>174.33</v>
      </c>
      <c r="P194" s="58">
        <v>178.92</v>
      </c>
      <c r="Q194" s="59">
        <v>183.3</v>
      </c>
      <c r="R194" s="59">
        <v>190.63</v>
      </c>
      <c r="S194" s="59">
        <v>197.87</v>
      </c>
      <c r="T194" s="59">
        <v>202.81</v>
      </c>
      <c r="U194" s="59">
        <v>202.81</v>
      </c>
      <c r="V194" s="59">
        <v>202.81</v>
      </c>
      <c r="W194" s="59">
        <v>202.81</v>
      </c>
      <c r="X194" s="59">
        <v>202.81</v>
      </c>
      <c r="Y194" s="59">
        <v>202.81</v>
      </c>
      <c r="Z194" s="59">
        <v>202.81</v>
      </c>
      <c r="AA194" s="59">
        <v>207.81</v>
      </c>
      <c r="AB194" s="59">
        <v>212.81</v>
      </c>
      <c r="AC194" s="59">
        <v>219.19</v>
      </c>
      <c r="AD194" s="59">
        <v>225.75</v>
      </c>
      <c r="AE194" s="59">
        <v>230.75</v>
      </c>
      <c r="AF194" s="59">
        <v>235.75</v>
      </c>
      <c r="AG194" s="59">
        <v>240.75</v>
      </c>
      <c r="AH194" s="58">
        <v>247.95</v>
      </c>
      <c r="AI194" s="58"/>
    </row>
    <row r="195" spans="1:35" x14ac:dyDescent="0.25">
      <c r="A195" s="64" t="s">
        <v>1506</v>
      </c>
      <c r="B195" s="64" t="s">
        <v>931</v>
      </c>
      <c r="C195" s="64" t="s">
        <v>932</v>
      </c>
      <c r="D195" s="64" t="str">
        <f>INDEX(Lookup!$F$2:$F$375, MATCH(B195, Lookup!$A$2:$A$375,0))</f>
        <v>:</v>
      </c>
      <c r="E195" s="64" t="s">
        <v>1169</v>
      </c>
      <c r="F195" s="64" t="s">
        <v>1170</v>
      </c>
      <c r="G195" s="58">
        <v>45.81</v>
      </c>
      <c r="H195" s="58">
        <v>51.01</v>
      </c>
      <c r="I195" s="58">
        <v>71.16</v>
      </c>
      <c r="J195" s="58">
        <v>74.010000000000005</v>
      </c>
      <c r="K195" s="58">
        <v>83.04</v>
      </c>
      <c r="L195" s="58">
        <v>89.23</v>
      </c>
      <c r="M195" s="58">
        <v>111.09</v>
      </c>
      <c r="N195" s="58">
        <v>121.31</v>
      </c>
      <c r="O195" s="58">
        <v>127.25</v>
      </c>
      <c r="P195" s="58">
        <v>133.47</v>
      </c>
      <c r="Q195" s="59">
        <v>140.04</v>
      </c>
      <c r="R195" s="59">
        <v>146.88</v>
      </c>
      <c r="S195" s="59">
        <v>154.08000000000001</v>
      </c>
      <c r="T195" s="59">
        <v>161.63</v>
      </c>
      <c r="U195" s="59">
        <v>165.69</v>
      </c>
      <c r="V195" s="59">
        <v>165.69</v>
      </c>
      <c r="W195" s="59">
        <v>171.45</v>
      </c>
      <c r="X195" s="59">
        <v>174.78</v>
      </c>
      <c r="Y195" s="59">
        <v>178.2</v>
      </c>
      <c r="Z195" s="59">
        <v>181.71</v>
      </c>
      <c r="AA195" s="59">
        <v>186.66</v>
      </c>
      <c r="AB195" s="59">
        <v>191.61</v>
      </c>
      <c r="AC195" s="59">
        <v>197.28</v>
      </c>
      <c r="AD195" s="59">
        <v>203.13</v>
      </c>
      <c r="AE195" s="59">
        <v>208.08</v>
      </c>
      <c r="AF195" s="59">
        <v>213.03</v>
      </c>
      <c r="AG195" s="59">
        <v>217.98</v>
      </c>
      <c r="AH195" s="58">
        <v>224.46</v>
      </c>
      <c r="AI195" s="58"/>
    </row>
    <row r="196" spans="1:35" x14ac:dyDescent="0.25">
      <c r="A196" s="64" t="s">
        <v>1507</v>
      </c>
      <c r="B196" s="64" t="s">
        <v>1173</v>
      </c>
      <c r="C196" s="64" t="s">
        <v>1508</v>
      </c>
      <c r="D196" s="64" t="e">
        <f>INDEX(Lookup!$F$2:$F$375, MATCH(B196, Lookup!$A$2:$A$375,0))</f>
        <v>#N/A</v>
      </c>
      <c r="E196" s="64" t="s">
        <v>1172</v>
      </c>
      <c r="F196" s="64" t="s">
        <v>1170</v>
      </c>
      <c r="G196" s="58" t="s">
        <v>1173</v>
      </c>
      <c r="H196" s="58" t="s">
        <v>1173</v>
      </c>
      <c r="I196" s="58" t="s">
        <v>1173</v>
      </c>
      <c r="J196" s="58" t="s">
        <v>1173</v>
      </c>
      <c r="K196" s="58" t="s">
        <v>1173</v>
      </c>
      <c r="L196" s="58" t="s">
        <v>1173</v>
      </c>
      <c r="M196" s="58" t="s">
        <v>1173</v>
      </c>
      <c r="N196" s="58" t="s">
        <v>1173</v>
      </c>
      <c r="O196" s="58" t="s">
        <v>1173</v>
      </c>
      <c r="P196" s="58" t="s">
        <v>1173</v>
      </c>
      <c r="Q196" s="59" t="s">
        <v>1173</v>
      </c>
      <c r="R196" s="59" t="s">
        <v>1173</v>
      </c>
      <c r="S196" s="59" t="s">
        <v>1173</v>
      </c>
      <c r="T196" s="59" t="s">
        <v>1173</v>
      </c>
      <c r="U196" s="59" t="s">
        <v>1173</v>
      </c>
      <c r="V196" s="59" t="s">
        <v>1173</v>
      </c>
      <c r="W196" s="59" t="s">
        <v>1173</v>
      </c>
      <c r="X196" s="59" t="s">
        <v>1173</v>
      </c>
      <c r="Y196" s="59" t="s">
        <v>1173</v>
      </c>
      <c r="Z196" s="59" t="s">
        <v>1173</v>
      </c>
      <c r="AA196" s="59" t="s">
        <v>1173</v>
      </c>
      <c r="AB196" s="59" t="s">
        <v>1173</v>
      </c>
      <c r="AC196" s="59" t="s">
        <v>1173</v>
      </c>
      <c r="AD196" s="59" t="s">
        <v>1173</v>
      </c>
      <c r="AE196" s="59" t="s">
        <v>1173</v>
      </c>
      <c r="AF196" s="59" t="s">
        <v>1173</v>
      </c>
      <c r="AG196" s="59" t="s">
        <v>1173</v>
      </c>
      <c r="AH196" s="58" t="s">
        <v>1173</v>
      </c>
      <c r="AI196" s="58"/>
    </row>
    <row r="197" spans="1:35" x14ac:dyDescent="0.25">
      <c r="A197" s="64" t="s">
        <v>1509</v>
      </c>
      <c r="B197" s="64" t="s">
        <v>753</v>
      </c>
      <c r="C197" s="64" t="s">
        <v>754</v>
      </c>
      <c r="D197" s="64" t="str">
        <f>INDEX(Lookup!$F$2:$F$375, MATCH(B197, Lookup!$A$2:$A$375,0))</f>
        <v>:</v>
      </c>
      <c r="E197" s="64" t="s">
        <v>1169</v>
      </c>
      <c r="F197" s="64" t="s">
        <v>1170</v>
      </c>
      <c r="G197" s="58">
        <v>63.94</v>
      </c>
      <c r="H197" s="58">
        <v>75.209999999999994</v>
      </c>
      <c r="I197" s="58">
        <v>79.25</v>
      </c>
      <c r="J197" s="58">
        <v>94.46</v>
      </c>
      <c r="K197" s="58">
        <v>94.46</v>
      </c>
      <c r="L197" s="58">
        <v>100.98</v>
      </c>
      <c r="M197" s="58">
        <v>103.5</v>
      </c>
      <c r="N197" s="58">
        <v>109.61</v>
      </c>
      <c r="O197" s="58">
        <v>116.73</v>
      </c>
      <c r="P197" s="58">
        <v>122.52</v>
      </c>
      <c r="Q197" s="59">
        <v>128.05000000000001</v>
      </c>
      <c r="R197" s="59">
        <v>133.68</v>
      </c>
      <c r="S197" s="59">
        <v>137.56</v>
      </c>
      <c r="T197" s="59">
        <v>143.75</v>
      </c>
      <c r="U197" s="59">
        <v>146.47999999999999</v>
      </c>
      <c r="V197" s="59">
        <v>146.47999999999999</v>
      </c>
      <c r="W197" s="59">
        <v>146.47999999999999</v>
      </c>
      <c r="X197" s="59">
        <v>146.47999999999999</v>
      </c>
      <c r="Y197" s="59">
        <v>146.47999999999999</v>
      </c>
      <c r="Z197" s="59">
        <v>146.47999999999999</v>
      </c>
      <c r="AA197" s="59">
        <v>146.47999999999999</v>
      </c>
      <c r="AB197" s="59">
        <v>151.47999999999999</v>
      </c>
      <c r="AC197" s="59">
        <v>156.47999999999999</v>
      </c>
      <c r="AD197" s="59">
        <v>161.47999999999999</v>
      </c>
      <c r="AE197" s="59">
        <v>166.48</v>
      </c>
      <c r="AF197" s="59">
        <v>171.48</v>
      </c>
      <c r="AG197" s="59">
        <v>176.48</v>
      </c>
      <c r="AH197" s="58">
        <v>181.48</v>
      </c>
      <c r="AI197" s="58"/>
    </row>
    <row r="198" spans="1:35" x14ac:dyDescent="0.25">
      <c r="A198" s="64" t="s">
        <v>1510</v>
      </c>
      <c r="B198" s="64" t="s">
        <v>775</v>
      </c>
      <c r="C198" s="64" t="s">
        <v>1511</v>
      </c>
      <c r="D198" s="64" t="e">
        <f>INDEX(Lookup!$F$2:$F$375, MATCH(B198, Lookup!$A$2:$A$375,0))</f>
        <v>#N/A</v>
      </c>
      <c r="E198" s="64" t="s">
        <v>1169</v>
      </c>
      <c r="F198" s="64" t="s">
        <v>1512</v>
      </c>
      <c r="G198" s="58" t="s">
        <v>1173</v>
      </c>
      <c r="H198" s="58" t="s">
        <v>1173</v>
      </c>
      <c r="I198" s="58" t="s">
        <v>1173</v>
      </c>
      <c r="J198" s="58" t="s">
        <v>1173</v>
      </c>
      <c r="K198" s="58">
        <v>122.98</v>
      </c>
      <c r="L198" s="58">
        <v>150.88</v>
      </c>
      <c r="M198" s="58">
        <v>173.88</v>
      </c>
      <c r="N198" s="58">
        <v>224.4</v>
      </c>
      <c r="O198" s="58">
        <v>241.33</v>
      </c>
      <c r="P198" s="58">
        <v>254.62</v>
      </c>
      <c r="Q198" s="59">
        <v>288.61</v>
      </c>
      <c r="R198" s="59">
        <v>303.88</v>
      </c>
      <c r="S198" s="59">
        <v>309.82</v>
      </c>
      <c r="T198" s="59">
        <v>309.82</v>
      </c>
      <c r="U198" s="59">
        <v>309.82</v>
      </c>
      <c r="V198" s="59">
        <v>309.82</v>
      </c>
      <c r="W198" s="59">
        <v>306.72000000000003</v>
      </c>
      <c r="X198" s="59">
        <v>303</v>
      </c>
      <c r="Y198" s="59">
        <v>299</v>
      </c>
      <c r="Z198" s="59">
        <v>295</v>
      </c>
      <c r="AA198" s="59">
        <v>276</v>
      </c>
      <c r="AB198" s="59">
        <v>280.02000388416502</v>
      </c>
      <c r="AC198" s="59">
        <v>294.23</v>
      </c>
      <c r="AD198" s="59">
        <v>320.51</v>
      </c>
      <c r="AE198" s="59">
        <v>332.07</v>
      </c>
      <c r="AF198" s="59">
        <v>363.66</v>
      </c>
      <c r="AG198" s="59">
        <v>395.59</v>
      </c>
      <c r="AH198" s="58">
        <v>434.14</v>
      </c>
      <c r="AI198" s="58"/>
    </row>
    <row r="199" spans="1:35" x14ac:dyDescent="0.2">
      <c r="A199" s="74" t="s">
        <v>1513</v>
      </c>
      <c r="B199" s="74" t="s">
        <v>1173</v>
      </c>
      <c r="C199" s="64" t="s">
        <v>1514</v>
      </c>
      <c r="D199" s="64" t="e">
        <f>INDEX(Lookup!$F$2:$F$375, MATCH(B199, Lookup!$A$2:$A$375,0))</f>
        <v>#N/A</v>
      </c>
      <c r="E199" s="64" t="s">
        <v>1169</v>
      </c>
      <c r="F199" s="64" t="s">
        <v>1186</v>
      </c>
      <c r="G199" s="58" t="s">
        <v>1173</v>
      </c>
      <c r="H199" s="58" t="s">
        <v>1173</v>
      </c>
      <c r="I199" s="58" t="s">
        <v>1173</v>
      </c>
      <c r="J199" s="58" t="s">
        <v>1173</v>
      </c>
      <c r="K199" s="58" t="s">
        <v>1173</v>
      </c>
      <c r="L199" s="58" t="s">
        <v>1173</v>
      </c>
      <c r="M199" s="58" t="s">
        <v>1173</v>
      </c>
      <c r="N199" s="58" t="s">
        <v>1173</v>
      </c>
      <c r="O199" s="58" t="s">
        <v>1173</v>
      </c>
      <c r="P199" s="58" t="s">
        <v>1173</v>
      </c>
      <c r="Q199" s="59" t="s">
        <v>1173</v>
      </c>
      <c r="R199" s="58" t="s">
        <v>1173</v>
      </c>
      <c r="S199" s="58" t="s">
        <v>1173</v>
      </c>
      <c r="T199" s="58" t="s">
        <v>1173</v>
      </c>
      <c r="U199" s="58" t="s">
        <v>1173</v>
      </c>
      <c r="V199" s="58" t="s">
        <v>1173</v>
      </c>
      <c r="W199" s="58" t="s">
        <v>1173</v>
      </c>
      <c r="X199" s="58" t="s">
        <v>1173</v>
      </c>
      <c r="Y199" s="58" t="s">
        <v>1173</v>
      </c>
      <c r="Z199" s="58" t="s">
        <v>1173</v>
      </c>
      <c r="AA199" s="58" t="s">
        <v>1173</v>
      </c>
      <c r="AB199" s="59" t="s">
        <v>1173</v>
      </c>
      <c r="AC199" s="59">
        <v>174.3</v>
      </c>
      <c r="AD199" s="59">
        <v>198.3</v>
      </c>
      <c r="AE199" s="59">
        <v>208.3</v>
      </c>
      <c r="AF199" s="59">
        <v>218.3</v>
      </c>
      <c r="AG199" s="59">
        <v>228.3</v>
      </c>
      <c r="AH199" s="58">
        <v>243.3</v>
      </c>
      <c r="AI199" s="58"/>
    </row>
    <row r="200" spans="1:35" x14ac:dyDescent="0.2">
      <c r="A200" s="74" t="s">
        <v>1515</v>
      </c>
      <c r="B200" s="74" t="s">
        <v>1173</v>
      </c>
      <c r="C200" s="64" t="s">
        <v>1516</v>
      </c>
      <c r="D200" s="64" t="e">
        <f>INDEX(Lookup!$F$2:$F$375, MATCH(B200, Lookup!$A$2:$A$375,0))</f>
        <v>#N/A</v>
      </c>
      <c r="E200" s="64" t="s">
        <v>1169</v>
      </c>
      <c r="F200" s="64" t="s">
        <v>1301</v>
      </c>
      <c r="G200" s="58" t="s">
        <v>1173</v>
      </c>
      <c r="H200" s="58" t="s">
        <v>1173</v>
      </c>
      <c r="I200" s="58" t="s">
        <v>1173</v>
      </c>
      <c r="J200" s="58" t="s">
        <v>1173</v>
      </c>
      <c r="K200" s="58" t="s">
        <v>1173</v>
      </c>
      <c r="L200" s="58" t="s">
        <v>1173</v>
      </c>
      <c r="M200" s="58" t="s">
        <v>1173</v>
      </c>
      <c r="N200" s="58" t="s">
        <v>1173</v>
      </c>
      <c r="O200" s="58" t="s">
        <v>1173</v>
      </c>
      <c r="P200" s="58" t="s">
        <v>1173</v>
      </c>
      <c r="Q200" s="59" t="s">
        <v>1173</v>
      </c>
      <c r="R200" s="58" t="s">
        <v>1173</v>
      </c>
      <c r="S200" s="58" t="s">
        <v>1173</v>
      </c>
      <c r="T200" s="58" t="s">
        <v>1173</v>
      </c>
      <c r="U200" s="58" t="s">
        <v>1173</v>
      </c>
      <c r="V200" s="58" t="s">
        <v>1173</v>
      </c>
      <c r="W200" s="58" t="s">
        <v>1173</v>
      </c>
      <c r="X200" s="58" t="s">
        <v>1173</v>
      </c>
      <c r="Y200" s="58" t="s">
        <v>1173</v>
      </c>
      <c r="Z200" s="58" t="s">
        <v>1173</v>
      </c>
      <c r="AA200" s="58" t="s">
        <v>1173</v>
      </c>
      <c r="AB200" s="59" t="s">
        <v>1173</v>
      </c>
      <c r="AC200" s="59">
        <v>67.95</v>
      </c>
      <c r="AD200" s="59">
        <v>76.95</v>
      </c>
      <c r="AE200" s="59">
        <v>90.95</v>
      </c>
      <c r="AF200" s="59">
        <v>90.95</v>
      </c>
      <c r="AG200" s="59">
        <v>102.95</v>
      </c>
      <c r="AH200" s="58">
        <v>107.95</v>
      </c>
      <c r="AI200" s="58"/>
    </row>
    <row r="201" spans="1:35" x14ac:dyDescent="0.25">
      <c r="A201" s="64" t="s">
        <v>1517</v>
      </c>
      <c r="B201" s="64" t="s">
        <v>1518</v>
      </c>
      <c r="C201" s="64" t="s">
        <v>1519</v>
      </c>
      <c r="D201" s="64" t="e">
        <f>INDEX(Lookup!$F$2:$F$375, MATCH(B201, Lookup!$A$2:$A$375,0))</f>
        <v>#N/A</v>
      </c>
      <c r="E201" s="64" t="s">
        <v>1172</v>
      </c>
      <c r="F201" s="64" t="s">
        <v>1520</v>
      </c>
      <c r="G201" s="58">
        <v>25.09</v>
      </c>
      <c r="H201" s="58">
        <v>26.58</v>
      </c>
      <c r="I201" s="58">
        <v>27.29</v>
      </c>
      <c r="J201" s="58">
        <v>28.92</v>
      </c>
      <c r="K201" s="58">
        <v>29.79</v>
      </c>
      <c r="L201" s="58">
        <v>30.96</v>
      </c>
      <c r="M201" s="58">
        <v>32.49</v>
      </c>
      <c r="N201" s="58">
        <v>39.96</v>
      </c>
      <c r="O201" s="58">
        <v>42.66</v>
      </c>
      <c r="P201" s="58">
        <v>44.73</v>
      </c>
      <c r="Q201" s="59">
        <v>46.38</v>
      </c>
      <c r="R201" s="59">
        <v>48</v>
      </c>
      <c r="S201" s="59">
        <v>49.68</v>
      </c>
      <c r="T201" s="59">
        <v>51.37</v>
      </c>
      <c r="U201" s="59">
        <v>52.65</v>
      </c>
      <c r="V201" s="59">
        <v>52.65</v>
      </c>
      <c r="W201" s="59">
        <v>52.65</v>
      </c>
      <c r="X201" s="59">
        <v>57.64</v>
      </c>
      <c r="Y201" s="59">
        <v>57.64</v>
      </c>
      <c r="Z201" s="59">
        <v>57.64</v>
      </c>
      <c r="AA201" s="59">
        <v>58.78</v>
      </c>
      <c r="AB201" s="59">
        <v>59.95</v>
      </c>
      <c r="AC201" s="59" t="s">
        <v>1173</v>
      </c>
      <c r="AD201" s="59" t="s">
        <v>1173</v>
      </c>
      <c r="AE201" s="59" t="s">
        <v>1173</v>
      </c>
      <c r="AF201" s="59" t="s">
        <v>1173</v>
      </c>
      <c r="AG201" s="59" t="s">
        <v>1173</v>
      </c>
      <c r="AH201" s="58" t="s">
        <v>1173</v>
      </c>
      <c r="AI201" s="58"/>
    </row>
    <row r="202" spans="1:35" x14ac:dyDescent="0.25">
      <c r="A202" s="64" t="s">
        <v>1521</v>
      </c>
      <c r="B202" s="64" t="s">
        <v>1522</v>
      </c>
      <c r="C202" s="64" t="s">
        <v>1523</v>
      </c>
      <c r="D202" s="64" t="e">
        <f>INDEX(Lookup!$F$2:$F$375, MATCH(B202, Lookup!$A$2:$A$375,0))</f>
        <v>#N/A</v>
      </c>
      <c r="E202" s="64" t="s">
        <v>1172</v>
      </c>
      <c r="F202" s="64" t="s">
        <v>1186</v>
      </c>
      <c r="G202" s="58">
        <v>45.86</v>
      </c>
      <c r="H202" s="58">
        <v>54.1</v>
      </c>
      <c r="I202" s="58">
        <v>56.28</v>
      </c>
      <c r="J202" s="58">
        <v>60.22</v>
      </c>
      <c r="K202" s="58">
        <v>62.72</v>
      </c>
      <c r="L202" s="58">
        <v>64.66</v>
      </c>
      <c r="M202" s="58">
        <v>68.86</v>
      </c>
      <c r="N202" s="58">
        <v>91.65</v>
      </c>
      <c r="O202" s="58">
        <v>98.52</v>
      </c>
      <c r="P202" s="58">
        <v>105.41</v>
      </c>
      <c r="Q202" s="59">
        <v>110.67</v>
      </c>
      <c r="R202" s="59">
        <v>116.19</v>
      </c>
      <c r="S202" s="59">
        <v>124.9</v>
      </c>
      <c r="T202" s="59">
        <v>134.26</v>
      </c>
      <c r="U202" s="59">
        <v>144.33000000000001</v>
      </c>
      <c r="V202" s="59">
        <v>144.33000000000001</v>
      </c>
      <c r="W202" s="59">
        <v>144.33000000000001</v>
      </c>
      <c r="X202" s="59">
        <v>149.33000000000001</v>
      </c>
      <c r="Y202" s="59">
        <v>152.30000000000001</v>
      </c>
      <c r="Z202" s="59">
        <v>152.30000000000001</v>
      </c>
      <c r="AA202" s="59">
        <v>157.30000000000001</v>
      </c>
      <c r="AB202" s="59">
        <v>162.30000000000001</v>
      </c>
      <c r="AC202" s="59" t="s">
        <v>1173</v>
      </c>
      <c r="AD202" s="59" t="s">
        <v>1173</v>
      </c>
      <c r="AE202" s="59" t="s">
        <v>1173</v>
      </c>
      <c r="AF202" s="59" t="s">
        <v>1173</v>
      </c>
      <c r="AG202" s="59" t="s">
        <v>1173</v>
      </c>
      <c r="AH202" s="58" t="s">
        <v>1173</v>
      </c>
      <c r="AI202" s="58"/>
    </row>
    <row r="203" spans="1:35" x14ac:dyDescent="0.25">
      <c r="A203" s="64" t="s">
        <v>1524</v>
      </c>
      <c r="B203" s="64" t="s">
        <v>825</v>
      </c>
      <c r="C203" s="64" t="s">
        <v>826</v>
      </c>
      <c r="D203" s="64" t="str">
        <f>INDEX(Lookup!$F$2:$F$375, MATCH(B203, Lookup!$A$2:$A$375,0))</f>
        <v>Greater London Authority</v>
      </c>
      <c r="E203" s="64" t="s">
        <v>1169</v>
      </c>
      <c r="F203" s="64" t="s">
        <v>1303</v>
      </c>
      <c r="G203" s="58">
        <v>674.24</v>
      </c>
      <c r="H203" s="58">
        <v>720.18</v>
      </c>
      <c r="I203" s="58">
        <v>769.74</v>
      </c>
      <c r="J203" s="58">
        <v>763.16</v>
      </c>
      <c r="K203" s="58">
        <v>743.53</v>
      </c>
      <c r="L203" s="58">
        <v>760.37</v>
      </c>
      <c r="M203" s="58">
        <v>779.76</v>
      </c>
      <c r="N203" s="58">
        <v>863.97</v>
      </c>
      <c r="O203" s="58">
        <v>899.37</v>
      </c>
      <c r="P203" s="58">
        <v>925.21</v>
      </c>
      <c r="Q203" s="59">
        <v>933.95</v>
      </c>
      <c r="R203" s="59">
        <v>961.97</v>
      </c>
      <c r="S203" s="59">
        <v>981.03</v>
      </c>
      <c r="T203" s="59">
        <v>981.03</v>
      </c>
      <c r="U203" s="59">
        <v>981.04</v>
      </c>
      <c r="V203" s="59">
        <v>981.04</v>
      </c>
      <c r="W203" s="59">
        <v>981.04</v>
      </c>
      <c r="X203" s="59">
        <v>981.04</v>
      </c>
      <c r="Y203" s="59">
        <v>981.04</v>
      </c>
      <c r="Z203" s="59">
        <v>981.04</v>
      </c>
      <c r="AA203" s="59">
        <v>1020.18</v>
      </c>
      <c r="AB203" s="59">
        <v>1071.08</v>
      </c>
      <c r="AC203" s="59">
        <v>1135.23</v>
      </c>
      <c r="AD203" s="59">
        <v>1169.17</v>
      </c>
      <c r="AE203" s="59">
        <v>1215.82</v>
      </c>
      <c r="AF203" s="59">
        <v>1276.48</v>
      </c>
      <c r="AG203" s="59">
        <v>1314.66</v>
      </c>
      <c r="AH203" s="58">
        <v>1380.26</v>
      </c>
      <c r="AI203" s="58"/>
    </row>
    <row r="204" spans="1:35" x14ac:dyDescent="0.25">
      <c r="A204" s="64" t="s">
        <v>1525</v>
      </c>
      <c r="B204" s="64" t="s">
        <v>963</v>
      </c>
      <c r="C204" s="64" t="s">
        <v>964</v>
      </c>
      <c r="D204" s="64" t="str">
        <f>INDEX(Lookup!$F$2:$F$375, MATCH(B204, Lookup!$A$2:$A$375,0))</f>
        <v>:</v>
      </c>
      <c r="E204" s="64" t="s">
        <v>1169</v>
      </c>
      <c r="F204" s="64" t="s">
        <v>1170</v>
      </c>
      <c r="G204" s="58">
        <v>82.56</v>
      </c>
      <c r="H204" s="58">
        <v>89.38</v>
      </c>
      <c r="I204" s="58">
        <v>95.32</v>
      </c>
      <c r="J204" s="58">
        <v>91.11</v>
      </c>
      <c r="K204" s="58">
        <v>96.24</v>
      </c>
      <c r="L204" s="58">
        <v>103.22</v>
      </c>
      <c r="M204" s="58">
        <v>112.37</v>
      </c>
      <c r="N204" s="58">
        <v>120.64</v>
      </c>
      <c r="O204" s="58">
        <v>124.75</v>
      </c>
      <c r="P204" s="58">
        <v>128.41999999999999</v>
      </c>
      <c r="Q204" s="59">
        <v>131.61000000000001</v>
      </c>
      <c r="R204" s="59">
        <v>134.16999999999999</v>
      </c>
      <c r="S204" s="59">
        <v>138.16999999999999</v>
      </c>
      <c r="T204" s="59">
        <v>141.57</v>
      </c>
      <c r="U204" s="59">
        <v>144.05000000000001</v>
      </c>
      <c r="V204" s="59">
        <v>144.05000000000001</v>
      </c>
      <c r="W204" s="59">
        <v>144.05000000000001</v>
      </c>
      <c r="X204" s="59">
        <v>146.79</v>
      </c>
      <c r="Y204" s="59">
        <v>149.58000000000001</v>
      </c>
      <c r="Z204" s="59">
        <v>151.82</v>
      </c>
      <c r="AA204" s="59">
        <v>156.82</v>
      </c>
      <c r="AB204" s="59">
        <v>161.82</v>
      </c>
      <c r="AC204" s="59">
        <v>166.82</v>
      </c>
      <c r="AD204" s="59">
        <v>171.82</v>
      </c>
      <c r="AE204" s="59">
        <v>176.82</v>
      </c>
      <c r="AF204" s="59">
        <v>181.82</v>
      </c>
      <c r="AG204" s="59">
        <v>186.82</v>
      </c>
      <c r="AH204" s="58">
        <v>192.41</v>
      </c>
      <c r="AI204" s="58"/>
    </row>
    <row r="205" spans="1:35" x14ac:dyDescent="0.25">
      <c r="A205" s="64" t="s">
        <v>1526</v>
      </c>
      <c r="B205" s="64" t="s">
        <v>783</v>
      </c>
      <c r="C205" s="64" t="s">
        <v>784</v>
      </c>
      <c r="D205" s="64" t="str">
        <f>INDEX(Lookup!$F$2:$F$375, MATCH(B205, Lookup!$A$2:$A$375,0))</f>
        <v>Greater London Authority</v>
      </c>
      <c r="E205" s="64" t="s">
        <v>1169</v>
      </c>
      <c r="F205" s="64" t="s">
        <v>1303</v>
      </c>
      <c r="G205" s="58">
        <v>766.08</v>
      </c>
      <c r="H205" s="58">
        <v>695.88</v>
      </c>
      <c r="I205" s="58">
        <v>675.99</v>
      </c>
      <c r="J205" s="58">
        <v>669.41</v>
      </c>
      <c r="K205" s="58">
        <v>701.77</v>
      </c>
      <c r="L205" s="58">
        <v>771.95</v>
      </c>
      <c r="M205" s="58">
        <v>849.15</v>
      </c>
      <c r="N205" s="58">
        <v>934.07</v>
      </c>
      <c r="O205" s="58">
        <v>979.84</v>
      </c>
      <c r="P205" s="58">
        <v>998.45</v>
      </c>
      <c r="Q205" s="59">
        <v>998.45</v>
      </c>
      <c r="R205" s="59">
        <v>998.45</v>
      </c>
      <c r="S205" s="59">
        <v>998.45</v>
      </c>
      <c r="T205" s="59">
        <v>998.45</v>
      </c>
      <c r="U205" s="59">
        <v>998.45</v>
      </c>
      <c r="V205" s="59">
        <v>998.45</v>
      </c>
      <c r="W205" s="59">
        <v>998.45</v>
      </c>
      <c r="X205" s="59">
        <v>998.45</v>
      </c>
      <c r="Y205" s="59">
        <v>998.45</v>
      </c>
      <c r="Z205" s="59">
        <v>998.45</v>
      </c>
      <c r="AA205" s="59">
        <v>1018.42</v>
      </c>
      <c r="AB205" s="59">
        <v>1048.97</v>
      </c>
      <c r="AC205" s="59">
        <v>1080.44</v>
      </c>
      <c r="AD205" s="59">
        <v>1134.3499999999999</v>
      </c>
      <c r="AE205" s="59">
        <v>1179.6099999999999</v>
      </c>
      <c r="AF205" s="59">
        <v>1238.47</v>
      </c>
      <c r="AG205" s="59">
        <v>1275.5</v>
      </c>
      <c r="AH205" s="58">
        <v>1339.15</v>
      </c>
      <c r="AI205" s="58"/>
    </row>
    <row r="206" spans="1:35" x14ac:dyDescent="0.25">
      <c r="A206" s="72" t="s">
        <v>1527</v>
      </c>
      <c r="B206" s="64" t="s">
        <v>1173</v>
      </c>
      <c r="C206" s="72" t="s">
        <v>1528</v>
      </c>
      <c r="D206" s="72" t="e">
        <f>INDEX(Lookup!$F$2:$F$375, MATCH(B206, Lookup!$A$2:$A$375,0))</f>
        <v>#N/A</v>
      </c>
      <c r="E206" s="64" t="s">
        <v>1172</v>
      </c>
      <c r="F206" s="64" t="s">
        <v>1170</v>
      </c>
      <c r="G206" s="58" t="s">
        <v>1173</v>
      </c>
      <c r="H206" s="58" t="s">
        <v>1173</v>
      </c>
      <c r="I206" s="58" t="s">
        <v>1173</v>
      </c>
      <c r="J206" s="58" t="s">
        <v>1173</v>
      </c>
      <c r="K206" s="58" t="s">
        <v>1173</v>
      </c>
      <c r="L206" s="58" t="s">
        <v>1173</v>
      </c>
      <c r="M206" s="58" t="s">
        <v>1173</v>
      </c>
      <c r="N206" s="58" t="s">
        <v>1173</v>
      </c>
      <c r="O206" s="58" t="s">
        <v>1173</v>
      </c>
      <c r="P206" s="58" t="s">
        <v>1173</v>
      </c>
      <c r="Q206" s="59" t="s">
        <v>1173</v>
      </c>
      <c r="R206" s="59" t="s">
        <v>1173</v>
      </c>
      <c r="S206" s="59" t="s">
        <v>1173</v>
      </c>
      <c r="T206" s="59" t="s">
        <v>1173</v>
      </c>
      <c r="U206" s="59" t="s">
        <v>1173</v>
      </c>
      <c r="V206" s="59" t="s">
        <v>1173</v>
      </c>
      <c r="W206" s="59" t="s">
        <v>1173</v>
      </c>
      <c r="X206" s="59" t="s">
        <v>1173</v>
      </c>
      <c r="Y206" s="59" t="s">
        <v>1173</v>
      </c>
      <c r="Z206" s="59" t="s">
        <v>1173</v>
      </c>
      <c r="AA206" s="59" t="s">
        <v>1173</v>
      </c>
      <c r="AB206" s="59" t="s">
        <v>1173</v>
      </c>
      <c r="AC206" s="59" t="s">
        <v>1173</v>
      </c>
      <c r="AD206" s="59" t="s">
        <v>1173</v>
      </c>
      <c r="AE206" s="59" t="s">
        <v>1173</v>
      </c>
      <c r="AF206" s="59" t="s">
        <v>1173</v>
      </c>
      <c r="AG206" s="59" t="s">
        <v>1173</v>
      </c>
      <c r="AH206" s="58" t="s">
        <v>1173</v>
      </c>
      <c r="AI206" s="71"/>
    </row>
    <row r="207" spans="1:35" x14ac:dyDescent="0.25">
      <c r="A207" s="64" t="s">
        <v>1529</v>
      </c>
      <c r="B207" s="64" t="s">
        <v>380</v>
      </c>
      <c r="C207" s="64" t="s">
        <v>381</v>
      </c>
      <c r="D207" s="64" t="str">
        <f>INDEX(Lookup!$F$2:$F$375, MATCH(B207, Lookup!$A$2:$A$375,0))</f>
        <v>Liverpool City Region Combined Authority</v>
      </c>
      <c r="E207" s="64" t="s">
        <v>1169</v>
      </c>
      <c r="F207" s="64" t="s">
        <v>1208</v>
      </c>
      <c r="G207" s="58" t="s">
        <v>1173</v>
      </c>
      <c r="H207" s="58" t="s">
        <v>1173</v>
      </c>
      <c r="I207" s="58">
        <v>589.53</v>
      </c>
      <c r="J207" s="58">
        <v>622.53</v>
      </c>
      <c r="K207" s="58">
        <v>675.67</v>
      </c>
      <c r="L207" s="58">
        <v>736.48</v>
      </c>
      <c r="M207" s="58">
        <v>791.72</v>
      </c>
      <c r="N207" s="58">
        <v>921.56</v>
      </c>
      <c r="O207" s="58">
        <v>916.14</v>
      </c>
      <c r="P207" s="58">
        <v>961.05</v>
      </c>
      <c r="Q207" s="59">
        <v>1004.28</v>
      </c>
      <c r="R207" s="59">
        <v>1043.45</v>
      </c>
      <c r="S207" s="59">
        <v>1079.97</v>
      </c>
      <c r="T207" s="59">
        <v>1116.69</v>
      </c>
      <c r="U207" s="59">
        <v>1137.9100000000001</v>
      </c>
      <c r="V207" s="59">
        <v>1137.9100000000001</v>
      </c>
      <c r="W207" s="59">
        <v>1137.9100000000001</v>
      </c>
      <c r="X207" s="59">
        <v>1159.53</v>
      </c>
      <c r="Y207" s="59">
        <v>1181.56</v>
      </c>
      <c r="Z207" s="59">
        <v>1204.01</v>
      </c>
      <c r="AA207" s="59">
        <v>1250.97</v>
      </c>
      <c r="AB207" s="59">
        <v>1312.27</v>
      </c>
      <c r="AC207" s="59">
        <v>1377.88</v>
      </c>
      <c r="AD207" s="59">
        <v>1419.08</v>
      </c>
      <c r="AE207" s="59">
        <v>1475.7</v>
      </c>
      <c r="AF207" s="59">
        <v>1549.34</v>
      </c>
      <c r="AG207" s="59">
        <v>1595.67</v>
      </c>
      <c r="AH207" s="58">
        <v>1675.29</v>
      </c>
      <c r="AI207" s="58"/>
    </row>
    <row r="208" spans="1:35" x14ac:dyDescent="0.25">
      <c r="A208" s="64" t="s">
        <v>1530</v>
      </c>
      <c r="B208" s="64" t="s">
        <v>475</v>
      </c>
      <c r="C208" s="64" t="s">
        <v>476</v>
      </c>
      <c r="D208" s="64" t="str">
        <f>INDEX(Lookup!$F$2:$F$375, MATCH(B208, Lookup!$A$2:$A$375,0))</f>
        <v>:</v>
      </c>
      <c r="E208" s="64" t="s">
        <v>1172</v>
      </c>
      <c r="F208" s="64" t="s">
        <v>1170</v>
      </c>
      <c r="G208" s="58" t="s">
        <v>1173</v>
      </c>
      <c r="H208" s="58">
        <v>20</v>
      </c>
      <c r="I208" s="58">
        <v>30</v>
      </c>
      <c r="J208" s="58">
        <v>40</v>
      </c>
      <c r="K208" s="58">
        <v>45</v>
      </c>
      <c r="L208" s="58">
        <v>50</v>
      </c>
      <c r="M208" s="58">
        <v>56</v>
      </c>
      <c r="N208" s="58">
        <v>62</v>
      </c>
      <c r="O208" s="58">
        <v>68</v>
      </c>
      <c r="P208" s="58">
        <v>74.349999999999994</v>
      </c>
      <c r="Q208" s="59">
        <v>76.59</v>
      </c>
      <c r="R208" s="59">
        <v>80.38</v>
      </c>
      <c r="S208" s="59">
        <v>84</v>
      </c>
      <c r="T208" s="59">
        <v>87.3</v>
      </c>
      <c r="U208" s="59">
        <v>89.48</v>
      </c>
      <c r="V208" s="59">
        <v>89.48</v>
      </c>
      <c r="W208" s="59">
        <v>89.48</v>
      </c>
      <c r="X208" s="59">
        <v>89.48</v>
      </c>
      <c r="Y208" s="59">
        <v>89.48</v>
      </c>
      <c r="Z208" s="59">
        <v>89.48</v>
      </c>
      <c r="AA208" s="59">
        <v>94.48</v>
      </c>
      <c r="AB208" s="59">
        <v>99.48</v>
      </c>
      <c r="AC208" s="59">
        <v>104.48</v>
      </c>
      <c r="AD208" s="59">
        <v>109.48</v>
      </c>
      <c r="AE208" s="59">
        <v>114.48</v>
      </c>
      <c r="AF208" s="59">
        <v>114.48</v>
      </c>
      <c r="AG208" s="59">
        <v>119.48</v>
      </c>
      <c r="AH208" s="58" t="s">
        <v>1173</v>
      </c>
      <c r="AI208" s="58"/>
    </row>
    <row r="209" spans="1:35" x14ac:dyDescent="0.25">
      <c r="A209" s="64" t="s">
        <v>1531</v>
      </c>
      <c r="B209" s="64" t="s">
        <v>785</v>
      </c>
      <c r="C209" s="64" t="s">
        <v>1532</v>
      </c>
      <c r="D209" s="64" t="str">
        <f>INDEX(Lookup!$F$2:$F$375, MATCH(B209, Lookup!$A$2:$A$375,0))</f>
        <v>Greater London Authority</v>
      </c>
      <c r="E209" s="64" t="s">
        <v>1169</v>
      </c>
      <c r="F209" s="64" t="s">
        <v>1303</v>
      </c>
      <c r="G209" s="58">
        <v>635.95000000000005</v>
      </c>
      <c r="H209" s="58">
        <v>689.26</v>
      </c>
      <c r="I209" s="58">
        <v>676.39</v>
      </c>
      <c r="J209" s="58">
        <v>706.83</v>
      </c>
      <c r="K209" s="58">
        <v>738.58</v>
      </c>
      <c r="L209" s="58">
        <v>772.41</v>
      </c>
      <c r="M209" s="58">
        <v>772.41</v>
      </c>
      <c r="N209" s="58">
        <v>848.49</v>
      </c>
      <c r="O209" s="58">
        <v>890.07</v>
      </c>
      <c r="P209" s="58">
        <v>903.42</v>
      </c>
      <c r="Q209" s="59">
        <v>916.97</v>
      </c>
      <c r="R209" s="59">
        <v>889.45</v>
      </c>
      <c r="S209" s="59">
        <v>862.77</v>
      </c>
      <c r="T209" s="59">
        <v>836.89</v>
      </c>
      <c r="U209" s="59">
        <v>811.78</v>
      </c>
      <c r="V209" s="59">
        <v>811.78</v>
      </c>
      <c r="W209" s="59">
        <v>781.34</v>
      </c>
      <c r="X209" s="59">
        <v>757.9</v>
      </c>
      <c r="Y209" s="59">
        <v>735.16</v>
      </c>
      <c r="Z209" s="59">
        <v>727.81</v>
      </c>
      <c r="AA209" s="59">
        <v>727.81</v>
      </c>
      <c r="AB209" s="59">
        <v>727.81</v>
      </c>
      <c r="AC209" s="59">
        <v>727.81</v>
      </c>
      <c r="AD209" s="59">
        <v>762.02</v>
      </c>
      <c r="AE209" s="59">
        <v>792.42</v>
      </c>
      <c r="AF209" s="59">
        <v>831.96</v>
      </c>
      <c r="AG209" s="59">
        <v>831.96</v>
      </c>
      <c r="AH209" s="58">
        <v>871.86</v>
      </c>
      <c r="AI209" s="58"/>
    </row>
    <row r="210" spans="1:35" x14ac:dyDescent="0.25">
      <c r="A210" s="64" t="s">
        <v>1533</v>
      </c>
      <c r="B210" s="70" t="s">
        <v>895</v>
      </c>
      <c r="C210" s="64" t="s">
        <v>896</v>
      </c>
      <c r="D210" s="64" t="e">
        <f>INDEX(Lookup!$F$2:$F$375, MATCH(B210, Lookup!$A$2:$A$375,0))</f>
        <v>#N/A</v>
      </c>
      <c r="E210" s="64" t="s">
        <v>1169</v>
      </c>
      <c r="F210" s="64" t="s">
        <v>1216</v>
      </c>
      <c r="G210" s="58">
        <v>455</v>
      </c>
      <c r="H210" s="58">
        <v>503.91</v>
      </c>
      <c r="I210" s="58">
        <v>557.37</v>
      </c>
      <c r="J210" s="58">
        <v>609.66</v>
      </c>
      <c r="K210" s="58">
        <v>644.85</v>
      </c>
      <c r="L210" s="58">
        <v>680.58</v>
      </c>
      <c r="M210" s="58">
        <v>734.67</v>
      </c>
      <c r="N210" s="58">
        <v>844.56</v>
      </c>
      <c r="O210" s="58">
        <v>840.15</v>
      </c>
      <c r="P210" s="58">
        <v>869.4</v>
      </c>
      <c r="Q210" s="59">
        <v>910.62</v>
      </c>
      <c r="R210" s="59">
        <v>955.62</v>
      </c>
      <c r="S210" s="59">
        <v>999</v>
      </c>
      <c r="T210" s="59">
        <v>1018.17</v>
      </c>
      <c r="U210" s="59">
        <v>1037.8800000000001</v>
      </c>
      <c r="V210" s="59">
        <v>1037.8800000000001</v>
      </c>
      <c r="W210" s="59">
        <v>1037.8800000000001</v>
      </c>
      <c r="X210" s="59">
        <v>1037.8800000000001</v>
      </c>
      <c r="Y210" s="59">
        <v>1037.8800000000001</v>
      </c>
      <c r="Z210" s="59">
        <v>1037.8800000000001</v>
      </c>
      <c r="AA210" s="59">
        <v>1079.28</v>
      </c>
      <c r="AB210" s="59">
        <v>1133.0999999999999</v>
      </c>
      <c r="AC210" s="59">
        <v>1200.96</v>
      </c>
      <c r="AD210" s="59">
        <v>1236.8699999999999</v>
      </c>
      <c r="AE210" s="59">
        <v>1286.28</v>
      </c>
      <c r="AF210" s="59">
        <v>1350.45</v>
      </c>
      <c r="AG210" s="59">
        <v>1390.86</v>
      </c>
      <c r="AH210" s="58">
        <v>1460.25</v>
      </c>
      <c r="AI210" s="58"/>
    </row>
    <row r="211" spans="1:35" x14ac:dyDescent="0.25">
      <c r="A211" s="70" t="s">
        <v>1534</v>
      </c>
      <c r="B211" s="64" t="s">
        <v>1535</v>
      </c>
      <c r="C211" s="70" t="s">
        <v>1536</v>
      </c>
      <c r="D211" s="64" t="e">
        <f>INDEX(Lookup!$F$2:$F$375, MATCH(B211, Lookup!$A$2:$A$375,0))</f>
        <v>#N/A</v>
      </c>
      <c r="E211" s="64" t="s">
        <v>1172</v>
      </c>
      <c r="F211" s="64" t="s">
        <v>1190</v>
      </c>
      <c r="G211" s="58" t="s">
        <v>1173</v>
      </c>
      <c r="H211" s="58" t="s">
        <v>1173</v>
      </c>
      <c r="I211" s="58" t="s">
        <v>1173</v>
      </c>
      <c r="J211" s="58" t="s">
        <v>1173</v>
      </c>
      <c r="K211" s="58" t="s">
        <v>1173</v>
      </c>
      <c r="L211" s="58" t="s">
        <v>1173</v>
      </c>
      <c r="M211" s="58" t="s">
        <v>1173</v>
      </c>
      <c r="N211" s="58" t="s">
        <v>1173</v>
      </c>
      <c r="O211" s="71">
        <v>51.3</v>
      </c>
      <c r="P211" s="58">
        <v>52.11</v>
      </c>
      <c r="Q211" s="59">
        <v>53.64</v>
      </c>
      <c r="R211" s="59">
        <v>56.07</v>
      </c>
      <c r="S211" s="59">
        <v>58.23</v>
      </c>
      <c r="T211" s="59">
        <v>60.3</v>
      </c>
      <c r="U211" s="59">
        <v>61.38</v>
      </c>
      <c r="V211" s="59">
        <v>61.38</v>
      </c>
      <c r="W211" s="59">
        <v>61.38</v>
      </c>
      <c r="X211" s="59">
        <v>61.38</v>
      </c>
      <c r="Y211" s="59">
        <v>61.38</v>
      </c>
      <c r="Z211" s="59">
        <v>61.38</v>
      </c>
      <c r="AA211" s="59">
        <v>62.6</v>
      </c>
      <c r="AB211" s="59">
        <v>63.84</v>
      </c>
      <c r="AC211" s="59">
        <v>65.739999999999995</v>
      </c>
      <c r="AD211" s="59">
        <v>67.709999999999994</v>
      </c>
      <c r="AE211" s="59">
        <v>69.06</v>
      </c>
      <c r="AF211" s="59" t="s">
        <v>1173</v>
      </c>
      <c r="AG211" s="59" t="s">
        <v>1173</v>
      </c>
      <c r="AH211" s="58" t="s">
        <v>1173</v>
      </c>
      <c r="AI211" s="61"/>
    </row>
    <row r="212" spans="1:35" x14ac:dyDescent="0.25">
      <c r="A212" s="70" t="s">
        <v>1537</v>
      </c>
      <c r="B212" s="64" t="s">
        <v>1538</v>
      </c>
      <c r="C212" s="70" t="s">
        <v>1539</v>
      </c>
      <c r="D212" s="64" t="e">
        <f>INDEX(Lookup!$F$2:$F$375, MATCH(B212, Lookup!$A$2:$A$375,0))</f>
        <v>#N/A</v>
      </c>
      <c r="E212" s="64" t="s">
        <v>1169</v>
      </c>
      <c r="F212" s="64" t="s">
        <v>1190</v>
      </c>
      <c r="G212" s="58" t="s">
        <v>1173</v>
      </c>
      <c r="H212" s="58" t="s">
        <v>1173</v>
      </c>
      <c r="I212" s="58" t="s">
        <v>1173</v>
      </c>
      <c r="J212" s="58" t="s">
        <v>1173</v>
      </c>
      <c r="K212" s="58" t="s">
        <v>1173</v>
      </c>
      <c r="L212" s="58" t="s">
        <v>1173</v>
      </c>
      <c r="M212" s="58" t="s">
        <v>1173</v>
      </c>
      <c r="N212" s="58" t="s">
        <v>1173</v>
      </c>
      <c r="O212" s="58" t="s">
        <v>1173</v>
      </c>
      <c r="P212" s="58" t="s">
        <v>1173</v>
      </c>
      <c r="Q212" s="58" t="s">
        <v>1173</v>
      </c>
      <c r="R212" s="58" t="s">
        <v>1173</v>
      </c>
      <c r="S212" s="58" t="s">
        <v>1173</v>
      </c>
      <c r="T212" s="58" t="s">
        <v>1173</v>
      </c>
      <c r="U212" s="58" t="s">
        <v>1173</v>
      </c>
      <c r="V212" s="58" t="s">
        <v>1173</v>
      </c>
      <c r="W212" s="58" t="s">
        <v>1173</v>
      </c>
      <c r="X212" s="58" t="s">
        <v>1173</v>
      </c>
      <c r="Y212" s="58" t="s">
        <v>1173</v>
      </c>
      <c r="Z212" s="58" t="s">
        <v>1173</v>
      </c>
      <c r="AA212" s="58" t="s">
        <v>1173</v>
      </c>
      <c r="AB212" s="58" t="s">
        <v>1173</v>
      </c>
      <c r="AC212" s="58" t="s">
        <v>1173</v>
      </c>
      <c r="AD212" s="58" t="s">
        <v>1173</v>
      </c>
      <c r="AE212" s="59" t="s">
        <v>1173</v>
      </c>
      <c r="AF212" s="59">
        <v>70.430000000000007</v>
      </c>
      <c r="AG212" s="59">
        <v>75.430000000000007</v>
      </c>
      <c r="AH212" s="58">
        <v>80.430000000000007</v>
      </c>
      <c r="AI212" s="61"/>
    </row>
    <row r="213" spans="1:35" x14ac:dyDescent="0.25">
      <c r="A213" s="64" t="s">
        <v>1540</v>
      </c>
      <c r="B213" s="64" t="s">
        <v>1541</v>
      </c>
      <c r="C213" s="64" t="s">
        <v>1542</v>
      </c>
      <c r="D213" s="64" t="e">
        <f>INDEX(Lookup!$F$2:$F$375, MATCH(B213, Lookup!$A$2:$A$375,0))</f>
        <v>#N/A</v>
      </c>
      <c r="E213" s="64" t="s">
        <v>1169</v>
      </c>
      <c r="F213" s="64" t="s">
        <v>1186</v>
      </c>
      <c r="G213" s="58">
        <v>45.81</v>
      </c>
      <c r="H213" s="58">
        <v>51.75</v>
      </c>
      <c r="I213" s="58">
        <v>50.13</v>
      </c>
      <c r="J213" s="58">
        <v>53.91</v>
      </c>
      <c r="K213" s="58">
        <v>55.08</v>
      </c>
      <c r="L213" s="69">
        <v>59.04</v>
      </c>
      <c r="M213" s="58">
        <v>75.150000000000006</v>
      </c>
      <c r="N213" s="58">
        <v>97.29</v>
      </c>
      <c r="O213" s="58">
        <v>108.36</v>
      </c>
      <c r="P213" s="58">
        <v>113.76</v>
      </c>
      <c r="Q213" s="59">
        <v>119.43</v>
      </c>
      <c r="R213" s="59">
        <v>125.37</v>
      </c>
      <c r="S213" s="59">
        <v>135.54</v>
      </c>
      <c r="T213" s="59">
        <v>142.11000000000001</v>
      </c>
      <c r="U213" s="59">
        <v>146.25</v>
      </c>
      <c r="V213" s="59">
        <v>146.25</v>
      </c>
      <c r="W213" s="59">
        <v>146.25</v>
      </c>
      <c r="X213" s="59">
        <v>151.25</v>
      </c>
      <c r="Y213" s="59">
        <v>154.26</v>
      </c>
      <c r="Z213" s="59">
        <v>157.33000000000001</v>
      </c>
      <c r="AA213" s="59">
        <v>160.46</v>
      </c>
      <c r="AB213" s="59">
        <v>165.46</v>
      </c>
      <c r="AC213" s="59">
        <v>177.46</v>
      </c>
      <c r="AD213" s="59">
        <v>201.46</v>
      </c>
      <c r="AE213" s="59">
        <v>211.46</v>
      </c>
      <c r="AF213" s="59">
        <v>226.46</v>
      </c>
      <c r="AG213" s="59">
        <v>236.46</v>
      </c>
      <c r="AH213" s="58">
        <v>251.46</v>
      </c>
      <c r="AI213" s="58"/>
    </row>
    <row r="214" spans="1:35" x14ac:dyDescent="0.25">
      <c r="A214" s="64" t="s">
        <v>1543</v>
      </c>
      <c r="B214" s="64" t="s">
        <v>561</v>
      </c>
      <c r="C214" s="64" t="s">
        <v>562</v>
      </c>
      <c r="D214" s="64" t="str">
        <f>INDEX(Lookup!$F$2:$F$375, MATCH(B214, Lookup!$A$2:$A$375,0))</f>
        <v>:</v>
      </c>
      <c r="E214" s="64" t="s">
        <v>1169</v>
      </c>
      <c r="F214" s="64" t="s">
        <v>1170</v>
      </c>
      <c r="G214" s="58">
        <v>72.61</v>
      </c>
      <c r="H214" s="58">
        <v>78.02</v>
      </c>
      <c r="I214" s="58">
        <v>86.3</v>
      </c>
      <c r="J214" s="58">
        <v>94.49</v>
      </c>
      <c r="K214" s="58">
        <v>98.39</v>
      </c>
      <c r="L214" s="58">
        <v>105.61</v>
      </c>
      <c r="M214" s="58">
        <v>122.69</v>
      </c>
      <c r="N214" s="58">
        <v>132.43</v>
      </c>
      <c r="O214" s="58">
        <v>139.97999999999999</v>
      </c>
      <c r="P214" s="58">
        <v>144.6</v>
      </c>
      <c r="Q214" s="59">
        <v>150.24</v>
      </c>
      <c r="R214" s="59">
        <v>152.49</v>
      </c>
      <c r="S214" s="59">
        <v>159.35</v>
      </c>
      <c r="T214" s="59">
        <v>165.65</v>
      </c>
      <c r="U214" s="59">
        <v>169.79</v>
      </c>
      <c r="V214" s="59">
        <v>168.03</v>
      </c>
      <c r="W214" s="59">
        <v>168.03</v>
      </c>
      <c r="X214" s="59">
        <v>168.03</v>
      </c>
      <c r="Y214" s="59">
        <v>168.03</v>
      </c>
      <c r="Z214" s="59">
        <v>160.47999999999999</v>
      </c>
      <c r="AA214" s="59">
        <v>160.47999999999999</v>
      </c>
      <c r="AB214" s="59">
        <v>165.48</v>
      </c>
      <c r="AC214" s="59">
        <v>167.97</v>
      </c>
      <c r="AD214" s="59">
        <v>167.97</v>
      </c>
      <c r="AE214" s="59">
        <v>167.97</v>
      </c>
      <c r="AF214" s="59">
        <v>172.97</v>
      </c>
      <c r="AG214" s="59">
        <v>177.97</v>
      </c>
      <c r="AH214" s="58">
        <v>177.97</v>
      </c>
      <c r="AI214" s="58"/>
    </row>
    <row r="215" spans="1:35" x14ac:dyDescent="0.25">
      <c r="A215" s="64" t="s">
        <v>1544</v>
      </c>
      <c r="B215" s="64" t="s">
        <v>787</v>
      </c>
      <c r="C215" s="64" t="s">
        <v>788</v>
      </c>
      <c r="D215" s="64" t="str">
        <f>INDEX(Lookup!$F$2:$F$375, MATCH(B215, Lookup!$A$2:$A$375,0))</f>
        <v>Greater London Authority</v>
      </c>
      <c r="E215" s="64" t="s">
        <v>1169</v>
      </c>
      <c r="F215" s="64" t="s">
        <v>1195</v>
      </c>
      <c r="G215" s="58">
        <v>709.98</v>
      </c>
      <c r="H215" s="58">
        <v>745.54</v>
      </c>
      <c r="I215" s="58">
        <v>759.68</v>
      </c>
      <c r="J215" s="58">
        <v>792.99</v>
      </c>
      <c r="K215" s="58">
        <v>809.02</v>
      </c>
      <c r="L215" s="58">
        <v>809.12</v>
      </c>
      <c r="M215" s="58">
        <v>809.12</v>
      </c>
      <c r="N215" s="58">
        <v>949.6</v>
      </c>
      <c r="O215" s="58">
        <v>1017.97</v>
      </c>
      <c r="P215" s="58">
        <v>1068.26</v>
      </c>
      <c r="Q215" s="59">
        <v>1094.98</v>
      </c>
      <c r="R215" s="59">
        <v>1127.83</v>
      </c>
      <c r="S215" s="59">
        <v>1161.6600000000001</v>
      </c>
      <c r="T215" s="59">
        <v>1184.32</v>
      </c>
      <c r="U215" s="59">
        <v>1184.32</v>
      </c>
      <c r="V215" s="59">
        <v>1184.32</v>
      </c>
      <c r="W215" s="59">
        <v>1184.32</v>
      </c>
      <c r="X215" s="59">
        <v>1184.32</v>
      </c>
      <c r="Y215" s="59">
        <v>1184.32</v>
      </c>
      <c r="Z215" s="59">
        <v>1184.32</v>
      </c>
      <c r="AA215" s="59">
        <v>1208.01</v>
      </c>
      <c r="AB215" s="59">
        <v>1244.25</v>
      </c>
      <c r="AC215" s="59">
        <v>1281.57</v>
      </c>
      <c r="AD215" s="59">
        <v>1319.89</v>
      </c>
      <c r="AE215" s="59">
        <v>1372.56</v>
      </c>
      <c r="AF215" s="59">
        <v>1441.04</v>
      </c>
      <c r="AG215" s="59">
        <v>1484.13</v>
      </c>
      <c r="AH215" s="58">
        <v>1558.18</v>
      </c>
      <c r="AI215" s="58"/>
    </row>
    <row r="216" spans="1:35" x14ac:dyDescent="0.25">
      <c r="A216" s="64" t="s">
        <v>1545</v>
      </c>
      <c r="B216" s="64" t="s">
        <v>715</v>
      </c>
      <c r="C216" s="64" t="s">
        <v>716</v>
      </c>
      <c r="D216" s="64" t="str">
        <f>INDEX(Lookup!$F$2:$F$375, MATCH(B216, Lookup!$A$2:$A$375,0))</f>
        <v>:</v>
      </c>
      <c r="E216" s="64" t="s">
        <v>1169</v>
      </c>
      <c r="F216" s="64" t="s">
        <v>1170</v>
      </c>
      <c r="G216" s="58">
        <v>196.59</v>
      </c>
      <c r="H216" s="58">
        <v>164.83</v>
      </c>
      <c r="I216" s="58">
        <v>199.93</v>
      </c>
      <c r="J216" s="58">
        <v>208.92</v>
      </c>
      <c r="K216" s="58">
        <v>208.92</v>
      </c>
      <c r="L216" s="58">
        <v>215.19</v>
      </c>
      <c r="M216" s="58">
        <v>215.19</v>
      </c>
      <c r="N216" s="58">
        <v>208.73</v>
      </c>
      <c r="O216" s="58">
        <v>216</v>
      </c>
      <c r="P216" s="58">
        <v>224.35</v>
      </c>
      <c r="Q216" s="59">
        <v>230.85</v>
      </c>
      <c r="R216" s="59">
        <v>235.26</v>
      </c>
      <c r="S216" s="59">
        <v>242.1</v>
      </c>
      <c r="T216" s="59">
        <v>251.55</v>
      </c>
      <c r="U216" s="59">
        <v>251.55</v>
      </c>
      <c r="V216" s="59">
        <v>251.55</v>
      </c>
      <c r="W216" s="59">
        <v>251.55</v>
      </c>
      <c r="X216" s="59">
        <v>255.33</v>
      </c>
      <c r="Y216" s="59">
        <v>259.13</v>
      </c>
      <c r="Z216" s="59">
        <v>263.02</v>
      </c>
      <c r="AA216" s="59">
        <v>266.97000000000003</v>
      </c>
      <c r="AB216" s="59">
        <v>272.27999999999997</v>
      </c>
      <c r="AC216" s="59">
        <v>272.27999999999997</v>
      </c>
      <c r="AD216" s="59">
        <v>277.73</v>
      </c>
      <c r="AE216" s="59">
        <v>283.26</v>
      </c>
      <c r="AF216" s="59">
        <v>288.89999999999998</v>
      </c>
      <c r="AG216" s="59">
        <v>288.89999999999998</v>
      </c>
      <c r="AH216" s="58">
        <v>288.89999999999998</v>
      </c>
      <c r="AI216" s="58"/>
    </row>
    <row r="217" spans="1:35" x14ac:dyDescent="0.25">
      <c r="A217" s="64" t="s">
        <v>1546</v>
      </c>
      <c r="B217" s="64" t="s">
        <v>477</v>
      </c>
      <c r="C217" s="64" t="s">
        <v>478</v>
      </c>
      <c r="D217" s="64" t="str">
        <f>INDEX(Lookup!$F$2:$F$375, MATCH(B217, Lookup!$A$2:$A$375,0))</f>
        <v>:</v>
      </c>
      <c r="E217" s="64" t="s">
        <v>1172</v>
      </c>
      <c r="F217" s="64" t="s">
        <v>1170</v>
      </c>
      <c r="G217" s="58">
        <v>125</v>
      </c>
      <c r="H217" s="58">
        <v>127.74</v>
      </c>
      <c r="I217" s="58">
        <v>112.3</v>
      </c>
      <c r="J217" s="58">
        <v>119.2</v>
      </c>
      <c r="K217" s="58">
        <v>129.78</v>
      </c>
      <c r="L217" s="58">
        <v>142.63999999999999</v>
      </c>
      <c r="M217" s="58">
        <v>153.27000000000001</v>
      </c>
      <c r="N217" s="58">
        <v>165.37</v>
      </c>
      <c r="O217" s="58">
        <v>177.72</v>
      </c>
      <c r="P217" s="58">
        <v>186.15</v>
      </c>
      <c r="Q217" s="59">
        <v>194.36</v>
      </c>
      <c r="R217" s="59">
        <v>202.72</v>
      </c>
      <c r="S217" s="59">
        <v>211.23</v>
      </c>
      <c r="T217" s="59">
        <v>219.56</v>
      </c>
      <c r="U217" s="59">
        <v>219.56</v>
      </c>
      <c r="V217" s="59">
        <v>219.56</v>
      </c>
      <c r="W217" s="59">
        <v>219.56</v>
      </c>
      <c r="X217" s="59">
        <v>219.56</v>
      </c>
      <c r="Y217" s="59">
        <v>219.56</v>
      </c>
      <c r="Z217" s="59">
        <v>219.56</v>
      </c>
      <c r="AA217" s="59">
        <v>223.93</v>
      </c>
      <c r="AB217" s="59">
        <v>228.93</v>
      </c>
      <c r="AC217" s="59">
        <v>233.93</v>
      </c>
      <c r="AD217" s="59">
        <v>240.92</v>
      </c>
      <c r="AE217" s="59">
        <v>245.92</v>
      </c>
      <c r="AF217" s="59">
        <v>250.92</v>
      </c>
      <c r="AG217" s="59">
        <v>255.92</v>
      </c>
      <c r="AH217" s="58" t="s">
        <v>1173</v>
      </c>
      <c r="AI217" s="58"/>
    </row>
    <row r="218" spans="1:35" x14ac:dyDescent="0.25">
      <c r="A218" s="64" t="s">
        <v>1547</v>
      </c>
      <c r="B218" s="64" t="s">
        <v>827</v>
      </c>
      <c r="C218" s="64" t="s">
        <v>828</v>
      </c>
      <c r="D218" s="64" t="str">
        <f>INDEX(Lookup!$F$2:$F$375, MATCH(B218, Lookup!$A$2:$A$375,0))</f>
        <v>Greater London Authority</v>
      </c>
      <c r="E218" s="64" t="s">
        <v>1169</v>
      </c>
      <c r="F218" s="64" t="s">
        <v>1195</v>
      </c>
      <c r="G218" s="58">
        <v>509.34</v>
      </c>
      <c r="H218" s="58">
        <v>586.94000000000005</v>
      </c>
      <c r="I218" s="58">
        <v>627.19000000000005</v>
      </c>
      <c r="J218" s="58">
        <v>682.52</v>
      </c>
      <c r="K218" s="58">
        <v>729.65</v>
      </c>
      <c r="L218" s="58">
        <v>788.07</v>
      </c>
      <c r="M218" s="58">
        <v>835.38</v>
      </c>
      <c r="N218" s="58">
        <v>1001.16</v>
      </c>
      <c r="O218" s="58">
        <v>1033.8900000000001</v>
      </c>
      <c r="P218" s="58">
        <v>1041.28</v>
      </c>
      <c r="Q218" s="59">
        <v>1067.19</v>
      </c>
      <c r="R218" s="59">
        <v>1119.5</v>
      </c>
      <c r="S218" s="59">
        <v>1152.55</v>
      </c>
      <c r="T218" s="59">
        <v>1186.55</v>
      </c>
      <c r="U218" s="59">
        <v>1186.55</v>
      </c>
      <c r="V218" s="59">
        <v>1186.55</v>
      </c>
      <c r="W218" s="59">
        <v>1186.55</v>
      </c>
      <c r="X218" s="59">
        <v>1210.28</v>
      </c>
      <c r="Y218" s="59">
        <v>1210.28</v>
      </c>
      <c r="Z218" s="59">
        <v>1234.3599999999999</v>
      </c>
      <c r="AA218" s="59">
        <v>1283.6099999999999</v>
      </c>
      <c r="AB218" s="59">
        <v>1347.66</v>
      </c>
      <c r="AC218" s="59">
        <v>1394.69</v>
      </c>
      <c r="AD218" s="59">
        <v>1464.29</v>
      </c>
      <c r="AE218" s="59">
        <v>1522.72</v>
      </c>
      <c r="AF218" s="59">
        <v>1598.7</v>
      </c>
      <c r="AG218" s="59">
        <v>1646.5</v>
      </c>
      <c r="AH218" s="58">
        <v>1728.66</v>
      </c>
      <c r="AI218" s="58"/>
    </row>
    <row r="219" spans="1:35" x14ac:dyDescent="0.25">
      <c r="A219" s="64" t="s">
        <v>1548</v>
      </c>
      <c r="B219" s="64" t="s">
        <v>907</v>
      </c>
      <c r="C219" s="64" t="s">
        <v>908</v>
      </c>
      <c r="D219" s="64" t="str">
        <f>INDEX(Lookup!$F$2:$F$375, MATCH(B219, Lookup!$A$2:$A$375,0))</f>
        <v>:</v>
      </c>
      <c r="E219" s="64" t="s">
        <v>1169</v>
      </c>
      <c r="F219" s="64" t="s">
        <v>1170</v>
      </c>
      <c r="G219" s="58">
        <v>73.31</v>
      </c>
      <c r="H219" s="58">
        <v>74.12</v>
      </c>
      <c r="I219" s="58">
        <v>87.01</v>
      </c>
      <c r="J219" s="58">
        <v>91.34</v>
      </c>
      <c r="K219" s="58">
        <v>96.56</v>
      </c>
      <c r="L219" s="58">
        <v>103.75</v>
      </c>
      <c r="M219" s="58">
        <v>129.81</v>
      </c>
      <c r="N219" s="58">
        <v>133.15</v>
      </c>
      <c r="O219" s="58">
        <v>136.72</v>
      </c>
      <c r="P219" s="58">
        <v>142.36000000000001</v>
      </c>
      <c r="Q219" s="59">
        <v>146.33000000000001</v>
      </c>
      <c r="R219" s="59">
        <v>153.13999999999999</v>
      </c>
      <c r="S219" s="59">
        <v>160.53</v>
      </c>
      <c r="T219" s="59">
        <v>168.33</v>
      </c>
      <c r="U219" s="59">
        <v>151.84</v>
      </c>
      <c r="V219" s="59">
        <v>151.84</v>
      </c>
      <c r="W219" s="59">
        <v>151.84</v>
      </c>
      <c r="X219" s="59">
        <v>151.84</v>
      </c>
      <c r="Y219" s="59">
        <v>151.84</v>
      </c>
      <c r="Z219" s="59">
        <v>151.84</v>
      </c>
      <c r="AA219" s="59">
        <v>156.84</v>
      </c>
      <c r="AB219" s="59">
        <v>161.84</v>
      </c>
      <c r="AC219" s="59">
        <v>166.84</v>
      </c>
      <c r="AD219" s="59">
        <v>171.84</v>
      </c>
      <c r="AE219" s="59">
        <v>176.84</v>
      </c>
      <c r="AF219" s="59">
        <v>181.84</v>
      </c>
      <c r="AG219" s="59">
        <v>186.84</v>
      </c>
      <c r="AH219" s="58">
        <v>192.42</v>
      </c>
      <c r="AI219" s="58"/>
    </row>
    <row r="220" spans="1:35" x14ac:dyDescent="0.25">
      <c r="A220" s="72" t="s">
        <v>1549</v>
      </c>
      <c r="B220" s="64" t="s">
        <v>1173</v>
      </c>
      <c r="C220" s="72" t="s">
        <v>1550</v>
      </c>
      <c r="D220" s="72" t="e">
        <f>INDEX(Lookup!$F$2:$F$375, MATCH(B220, Lookup!$A$2:$A$375,0))</f>
        <v>#N/A</v>
      </c>
      <c r="E220" s="64" t="s">
        <v>1172</v>
      </c>
      <c r="F220" s="64" t="s">
        <v>1170</v>
      </c>
      <c r="G220" s="58" t="s">
        <v>1173</v>
      </c>
      <c r="H220" s="58" t="s">
        <v>1173</v>
      </c>
      <c r="I220" s="58" t="s">
        <v>1173</v>
      </c>
      <c r="J220" s="58" t="s">
        <v>1173</v>
      </c>
      <c r="K220" s="58" t="s">
        <v>1173</v>
      </c>
      <c r="L220" s="58" t="s">
        <v>1173</v>
      </c>
      <c r="M220" s="58" t="s">
        <v>1173</v>
      </c>
      <c r="N220" s="58" t="s">
        <v>1173</v>
      </c>
      <c r="O220" s="58" t="s">
        <v>1173</v>
      </c>
      <c r="P220" s="58" t="s">
        <v>1173</v>
      </c>
      <c r="Q220" s="58" t="s">
        <v>1173</v>
      </c>
      <c r="R220" s="58" t="s">
        <v>1173</v>
      </c>
      <c r="S220" s="58" t="s">
        <v>1173</v>
      </c>
      <c r="T220" s="58" t="s">
        <v>1173</v>
      </c>
      <c r="U220" s="58" t="s">
        <v>1173</v>
      </c>
      <c r="V220" s="58" t="s">
        <v>1173</v>
      </c>
      <c r="W220" s="59" t="s">
        <v>1173</v>
      </c>
      <c r="X220" s="59" t="s">
        <v>1173</v>
      </c>
      <c r="Y220" s="59" t="s">
        <v>1173</v>
      </c>
      <c r="Z220" s="59" t="s">
        <v>1173</v>
      </c>
      <c r="AA220" s="59" t="s">
        <v>1173</v>
      </c>
      <c r="AB220" s="59" t="s">
        <v>1173</v>
      </c>
      <c r="AC220" s="59" t="s">
        <v>1173</v>
      </c>
      <c r="AD220" s="59" t="s">
        <v>1173</v>
      </c>
      <c r="AE220" s="59" t="s">
        <v>1173</v>
      </c>
      <c r="AF220" s="59" t="s">
        <v>1173</v>
      </c>
      <c r="AG220" s="59" t="s">
        <v>1173</v>
      </c>
      <c r="AH220" s="58" t="s">
        <v>1173</v>
      </c>
      <c r="AI220" s="71"/>
    </row>
    <row r="221" spans="1:35" x14ac:dyDescent="0.25">
      <c r="A221" s="64" t="s">
        <v>1551</v>
      </c>
      <c r="B221" s="64" t="s">
        <v>347</v>
      </c>
      <c r="C221" s="64" t="s">
        <v>348</v>
      </c>
      <c r="D221" s="64" t="str">
        <f>INDEX(Lookup!$F$2:$F$375, MATCH(B221, Lookup!$A$2:$A$375,0))</f>
        <v>Tees Valley Combined Authority</v>
      </c>
      <c r="E221" s="64" t="s">
        <v>1169</v>
      </c>
      <c r="F221" s="64" t="s">
        <v>1208</v>
      </c>
      <c r="G221" s="58">
        <v>790.67</v>
      </c>
      <c r="H221" s="58">
        <v>830.76</v>
      </c>
      <c r="I221" s="58">
        <v>875.93</v>
      </c>
      <c r="J221" s="58">
        <v>914.27</v>
      </c>
      <c r="K221" s="58">
        <v>955.6</v>
      </c>
      <c r="L221" s="58">
        <v>998.7</v>
      </c>
      <c r="M221" s="58">
        <v>1043.69</v>
      </c>
      <c r="N221" s="58">
        <v>1090.71</v>
      </c>
      <c r="O221" s="58">
        <v>1110.92</v>
      </c>
      <c r="P221" s="58">
        <v>1165.3499999999999</v>
      </c>
      <c r="Q221" s="59">
        <v>1222.46</v>
      </c>
      <c r="R221" s="59">
        <v>1282.1500000000001</v>
      </c>
      <c r="S221" s="59">
        <v>1332.15</v>
      </c>
      <c r="T221" s="59">
        <v>1384.1</v>
      </c>
      <c r="U221" s="59">
        <v>1418.7</v>
      </c>
      <c r="V221" s="59">
        <v>1418.7</v>
      </c>
      <c r="W221" s="59">
        <v>1418.7</v>
      </c>
      <c r="X221" s="59">
        <v>1418.7</v>
      </c>
      <c r="Y221" s="59">
        <v>1418.7</v>
      </c>
      <c r="Z221" s="59">
        <v>1418.7</v>
      </c>
      <c r="AA221" s="59">
        <v>1474.03</v>
      </c>
      <c r="AB221" s="59">
        <v>1546.26</v>
      </c>
      <c r="AC221" s="59">
        <v>1622.02</v>
      </c>
      <c r="AD221" s="59">
        <v>1685.28</v>
      </c>
      <c r="AE221" s="59">
        <v>1751.01</v>
      </c>
      <c r="AF221" s="59">
        <v>1751.01</v>
      </c>
      <c r="AG221" s="59">
        <v>1836.81</v>
      </c>
      <c r="AH221" s="58">
        <v>1926.81</v>
      </c>
      <c r="AI221" s="58"/>
    </row>
    <row r="222" spans="1:35" x14ac:dyDescent="0.25">
      <c r="A222" s="64" t="s">
        <v>1552</v>
      </c>
      <c r="B222" s="64" t="s">
        <v>887</v>
      </c>
      <c r="C222" s="64" t="s">
        <v>888</v>
      </c>
      <c r="D222" s="64" t="str">
        <f>INDEX(Lookup!$F$2:$F$375, MATCH(B222, Lookup!$A$2:$A$375,0))</f>
        <v>:</v>
      </c>
      <c r="E222" s="64" t="s">
        <v>1169</v>
      </c>
      <c r="F222" s="64" t="s">
        <v>1170</v>
      </c>
      <c r="G222" s="58">
        <v>113.14</v>
      </c>
      <c r="H222" s="58">
        <v>123.76</v>
      </c>
      <c r="I222" s="58">
        <v>132.28</v>
      </c>
      <c r="J222" s="58">
        <v>138.22999999999999</v>
      </c>
      <c r="K222" s="58">
        <v>144.44999999999999</v>
      </c>
      <c r="L222" s="58">
        <v>153.12</v>
      </c>
      <c r="M222" s="58">
        <v>163.46</v>
      </c>
      <c r="N222" s="58">
        <v>187.98</v>
      </c>
      <c r="O222" s="58">
        <v>196.44</v>
      </c>
      <c r="P222" s="58">
        <v>203.85</v>
      </c>
      <c r="Q222" s="59">
        <v>208.75</v>
      </c>
      <c r="R222" s="59">
        <v>216.06</v>
      </c>
      <c r="S222" s="59">
        <v>223.62</v>
      </c>
      <c r="T222" s="59">
        <v>231.45</v>
      </c>
      <c r="U222" s="59">
        <v>235.85</v>
      </c>
      <c r="V222" s="59">
        <v>235.85</v>
      </c>
      <c r="W222" s="59">
        <v>235.85</v>
      </c>
      <c r="X222" s="59">
        <v>235.85</v>
      </c>
      <c r="Y222" s="59">
        <v>235.85</v>
      </c>
      <c r="Z222" s="59">
        <v>240.33</v>
      </c>
      <c r="AA222" s="59">
        <v>245.33</v>
      </c>
      <c r="AB222" s="59">
        <v>250.33</v>
      </c>
      <c r="AC222" s="59">
        <v>257.81</v>
      </c>
      <c r="AD222" s="59">
        <v>265.5</v>
      </c>
      <c r="AE222" s="59">
        <v>270.77999999999997</v>
      </c>
      <c r="AF222" s="59">
        <v>276.17</v>
      </c>
      <c r="AG222" s="59">
        <v>281.67</v>
      </c>
      <c r="AH222" s="58">
        <v>290.08999999999997</v>
      </c>
      <c r="AI222" s="58"/>
    </row>
    <row r="223" spans="1:35" x14ac:dyDescent="0.25">
      <c r="A223" s="64" t="s">
        <v>1553</v>
      </c>
      <c r="B223" s="64" t="s">
        <v>909</v>
      </c>
      <c r="C223" s="64" t="s">
        <v>910</v>
      </c>
      <c r="D223" s="64" t="str">
        <f>INDEX(Lookup!$F$2:$F$375, MATCH(B223, Lookup!$A$2:$A$375,0))</f>
        <v>:</v>
      </c>
      <c r="E223" s="64" t="s">
        <v>1169</v>
      </c>
      <c r="F223" s="64" t="s">
        <v>1170</v>
      </c>
      <c r="G223" s="58">
        <v>113.11</v>
      </c>
      <c r="H223" s="58">
        <v>109.28</v>
      </c>
      <c r="I223" s="58">
        <v>106.73</v>
      </c>
      <c r="J223" s="58">
        <v>111.51</v>
      </c>
      <c r="K223" s="58">
        <v>116.54</v>
      </c>
      <c r="L223" s="58">
        <v>123.2</v>
      </c>
      <c r="M223" s="58">
        <v>131.69</v>
      </c>
      <c r="N223" s="58">
        <v>143.55000000000001</v>
      </c>
      <c r="O223" s="58">
        <v>151.88</v>
      </c>
      <c r="P223" s="58">
        <v>161.77000000000001</v>
      </c>
      <c r="Q223" s="59">
        <v>169.38</v>
      </c>
      <c r="R223" s="59">
        <v>176.9</v>
      </c>
      <c r="S223" s="59">
        <v>185.58</v>
      </c>
      <c r="T223" s="59">
        <v>192.78</v>
      </c>
      <c r="U223" s="59">
        <v>192.78</v>
      </c>
      <c r="V223" s="59">
        <v>192.78</v>
      </c>
      <c r="W223" s="59">
        <v>192.78</v>
      </c>
      <c r="X223" s="59">
        <v>192.78</v>
      </c>
      <c r="Y223" s="59">
        <v>192.78</v>
      </c>
      <c r="Z223" s="59">
        <v>192.78</v>
      </c>
      <c r="AA223" s="59">
        <v>192.78</v>
      </c>
      <c r="AB223" s="59">
        <v>192.78</v>
      </c>
      <c r="AC223" s="59">
        <v>198.54</v>
      </c>
      <c r="AD223" s="59">
        <v>204.48</v>
      </c>
      <c r="AE223" s="59">
        <v>209.48</v>
      </c>
      <c r="AF223" s="59">
        <v>214.48</v>
      </c>
      <c r="AG223" s="59">
        <v>219.48</v>
      </c>
      <c r="AH223" s="58">
        <v>226.06</v>
      </c>
      <c r="AI223" s="58"/>
    </row>
    <row r="224" spans="1:35" x14ac:dyDescent="0.25">
      <c r="A224" s="64" t="s">
        <v>1554</v>
      </c>
      <c r="B224" s="64" t="s">
        <v>829</v>
      </c>
      <c r="C224" s="64" t="s">
        <v>830</v>
      </c>
      <c r="D224" s="64" t="str">
        <f>INDEX(Lookup!$F$2:$F$375, MATCH(B224, Lookup!$A$2:$A$375,0))</f>
        <v>Greater London Authority</v>
      </c>
      <c r="E224" s="64" t="s">
        <v>1169</v>
      </c>
      <c r="F224" s="64" t="s">
        <v>1195</v>
      </c>
      <c r="G224" s="58">
        <v>524.65</v>
      </c>
      <c r="H224" s="58">
        <v>572.24</v>
      </c>
      <c r="I224" s="58">
        <v>627.67999999999995</v>
      </c>
      <c r="J224" s="58">
        <v>684.99</v>
      </c>
      <c r="K224" s="58">
        <v>730.02</v>
      </c>
      <c r="L224" s="58">
        <v>808.12</v>
      </c>
      <c r="M224" s="58">
        <v>863.12</v>
      </c>
      <c r="N224" s="58">
        <v>991.6</v>
      </c>
      <c r="O224" s="58">
        <v>1042.67</v>
      </c>
      <c r="P224" s="58">
        <v>1073.3800000000001</v>
      </c>
      <c r="Q224" s="59">
        <v>1091.3900000000001</v>
      </c>
      <c r="R224" s="59">
        <v>1129.1199999999999</v>
      </c>
      <c r="S224" s="59">
        <v>1173.18</v>
      </c>
      <c r="T224" s="59">
        <v>1201.18</v>
      </c>
      <c r="U224" s="59">
        <v>1195.18</v>
      </c>
      <c r="V224" s="59">
        <v>1195.18</v>
      </c>
      <c r="W224" s="59">
        <v>1195.18</v>
      </c>
      <c r="X224" s="59">
        <v>1195.18</v>
      </c>
      <c r="Y224" s="59">
        <v>1195.18</v>
      </c>
      <c r="Z224" s="59">
        <v>1219</v>
      </c>
      <c r="AA224" s="59">
        <v>1267.6400000000001</v>
      </c>
      <c r="AB224" s="59">
        <v>1317.71</v>
      </c>
      <c r="AC224" s="59">
        <v>1363.83</v>
      </c>
      <c r="AD224" s="59">
        <v>1408.15</v>
      </c>
      <c r="AE224" s="59">
        <v>1463.77</v>
      </c>
      <c r="AF224" s="59">
        <v>1529.64</v>
      </c>
      <c r="AG224" s="59">
        <v>1575.38</v>
      </c>
      <c r="AH224" s="58">
        <v>1653.99</v>
      </c>
      <c r="AI224" s="58"/>
    </row>
    <row r="225" spans="1:35" x14ac:dyDescent="0.25">
      <c r="A225" s="64" t="s">
        <v>1555</v>
      </c>
      <c r="B225" s="64" t="s">
        <v>1173</v>
      </c>
      <c r="C225" s="64" t="s">
        <v>1556</v>
      </c>
      <c r="D225" s="64" t="e">
        <f>INDEX(Lookup!$F$2:$F$375, MATCH(B225, Lookup!$A$2:$A$375,0))</f>
        <v>#N/A</v>
      </c>
      <c r="E225" s="64" t="s">
        <v>1172</v>
      </c>
      <c r="F225" s="64" t="s">
        <v>1170</v>
      </c>
      <c r="G225" s="58" t="s">
        <v>1173</v>
      </c>
      <c r="H225" s="58" t="s">
        <v>1173</v>
      </c>
      <c r="I225" s="58" t="s">
        <v>1173</v>
      </c>
      <c r="J225" s="58" t="s">
        <v>1173</v>
      </c>
      <c r="K225" s="58" t="s">
        <v>1173</v>
      </c>
      <c r="L225" s="58" t="s">
        <v>1173</v>
      </c>
      <c r="M225" s="58" t="s">
        <v>1173</v>
      </c>
      <c r="N225" s="58" t="s">
        <v>1173</v>
      </c>
      <c r="O225" s="58" t="s">
        <v>1173</v>
      </c>
      <c r="P225" s="58" t="s">
        <v>1173</v>
      </c>
      <c r="Q225" s="59" t="s">
        <v>1173</v>
      </c>
      <c r="R225" s="59" t="s">
        <v>1173</v>
      </c>
      <c r="S225" s="59" t="s">
        <v>1173</v>
      </c>
      <c r="T225" s="59" t="s">
        <v>1173</v>
      </c>
      <c r="U225" s="59" t="s">
        <v>1173</v>
      </c>
      <c r="V225" s="59" t="s">
        <v>1173</v>
      </c>
      <c r="W225" s="59" t="s">
        <v>1173</v>
      </c>
      <c r="X225" s="59" t="s">
        <v>1173</v>
      </c>
      <c r="Y225" s="59" t="s">
        <v>1173</v>
      </c>
      <c r="Z225" s="59" t="s">
        <v>1173</v>
      </c>
      <c r="AA225" s="59" t="s">
        <v>1173</v>
      </c>
      <c r="AB225" s="59" t="s">
        <v>1173</v>
      </c>
      <c r="AC225" s="59" t="s">
        <v>1173</v>
      </c>
      <c r="AD225" s="59" t="s">
        <v>1173</v>
      </c>
      <c r="AE225" s="59" t="s">
        <v>1173</v>
      </c>
      <c r="AF225" s="59" t="s">
        <v>1173</v>
      </c>
      <c r="AG225" s="59" t="s">
        <v>1173</v>
      </c>
      <c r="AH225" s="58" t="s">
        <v>1173</v>
      </c>
      <c r="AI225" s="58"/>
    </row>
    <row r="226" spans="1:35" x14ac:dyDescent="0.25">
      <c r="A226" s="70" t="s">
        <v>1557</v>
      </c>
      <c r="B226" s="64" t="s">
        <v>1558</v>
      </c>
      <c r="C226" s="70" t="s">
        <v>1559</v>
      </c>
      <c r="D226" s="64" t="e">
        <f>INDEX(Lookup!$F$2:$F$375, MATCH(B226, Lookup!$A$2:$A$375,0))</f>
        <v>#N/A</v>
      </c>
      <c r="E226" s="64" t="s">
        <v>1169</v>
      </c>
      <c r="F226" s="64" t="s">
        <v>1190</v>
      </c>
      <c r="G226" s="58" t="s">
        <v>1173</v>
      </c>
      <c r="H226" s="58" t="s">
        <v>1173</v>
      </c>
      <c r="I226" s="58" t="s">
        <v>1173</v>
      </c>
      <c r="J226" s="58" t="s">
        <v>1173</v>
      </c>
      <c r="K226" s="58" t="s">
        <v>1173</v>
      </c>
      <c r="L226" s="58" t="s">
        <v>1173</v>
      </c>
      <c r="M226" s="58" t="s">
        <v>1173</v>
      </c>
      <c r="N226" s="58" t="s">
        <v>1173</v>
      </c>
      <c r="O226" s="71">
        <v>56.48</v>
      </c>
      <c r="P226" s="58">
        <v>59.05</v>
      </c>
      <c r="Q226" s="59">
        <v>61.95</v>
      </c>
      <c r="R226" s="59">
        <v>65.010000000000005</v>
      </c>
      <c r="S226" s="59">
        <v>68.209999999999994</v>
      </c>
      <c r="T226" s="59">
        <v>71.569999999999993</v>
      </c>
      <c r="U226" s="59">
        <v>73.64</v>
      </c>
      <c r="V226" s="59">
        <v>73.64</v>
      </c>
      <c r="W226" s="59">
        <v>73.64</v>
      </c>
      <c r="X226" s="59">
        <v>73.64</v>
      </c>
      <c r="Y226" s="59">
        <v>75.06</v>
      </c>
      <c r="Z226" s="59">
        <v>76.5</v>
      </c>
      <c r="AA226" s="59">
        <v>78</v>
      </c>
      <c r="AB226" s="59">
        <v>79.53</v>
      </c>
      <c r="AC226" s="59">
        <v>81.900000000000006</v>
      </c>
      <c r="AD226" s="59">
        <v>84.34</v>
      </c>
      <c r="AE226" s="59">
        <v>85.99</v>
      </c>
      <c r="AF226" s="59">
        <v>87.68</v>
      </c>
      <c r="AG226" s="59">
        <v>89.4</v>
      </c>
      <c r="AH226" s="58">
        <v>94.4</v>
      </c>
      <c r="AI226" s="61"/>
    </row>
    <row r="227" spans="1:35" x14ac:dyDescent="0.25">
      <c r="A227" s="64" t="s">
        <v>1560</v>
      </c>
      <c r="B227" s="64" t="s">
        <v>1173</v>
      </c>
      <c r="C227" s="64" t="s">
        <v>1561</v>
      </c>
      <c r="D227" s="64" t="e">
        <f>INDEX(Lookup!$F$2:$F$375, MATCH(B227, Lookup!$A$2:$A$375,0))</f>
        <v>#N/A</v>
      </c>
      <c r="E227" s="64" t="s">
        <v>1172</v>
      </c>
      <c r="F227" s="64" t="s">
        <v>1216</v>
      </c>
      <c r="G227" s="58" t="s">
        <v>1173</v>
      </c>
      <c r="H227" s="58" t="s">
        <v>1173</v>
      </c>
      <c r="I227" s="58" t="s">
        <v>1173</v>
      </c>
      <c r="J227" s="58" t="s">
        <v>1173</v>
      </c>
      <c r="K227" s="58" t="s">
        <v>1173</v>
      </c>
      <c r="L227" s="58" t="s">
        <v>1173</v>
      </c>
      <c r="M227" s="58" t="s">
        <v>1173</v>
      </c>
      <c r="N227" s="58" t="s">
        <v>1173</v>
      </c>
      <c r="O227" s="58" t="s">
        <v>1173</v>
      </c>
      <c r="P227" s="58" t="s">
        <v>1173</v>
      </c>
      <c r="Q227" s="59" t="s">
        <v>1173</v>
      </c>
      <c r="R227" s="59" t="s">
        <v>1173</v>
      </c>
      <c r="S227" s="59" t="s">
        <v>1173</v>
      </c>
      <c r="T227" s="59" t="s">
        <v>1173</v>
      </c>
      <c r="U227" s="59" t="s">
        <v>1173</v>
      </c>
      <c r="V227" s="59" t="s">
        <v>1173</v>
      </c>
      <c r="W227" s="59" t="s">
        <v>1173</v>
      </c>
      <c r="X227" s="59" t="s">
        <v>1173</v>
      </c>
      <c r="Y227" s="59" t="s">
        <v>1173</v>
      </c>
      <c r="Z227" s="59" t="s">
        <v>1173</v>
      </c>
      <c r="AA227" s="59" t="s">
        <v>1173</v>
      </c>
      <c r="AB227" s="59" t="s">
        <v>1173</v>
      </c>
      <c r="AC227" s="59" t="s">
        <v>1173</v>
      </c>
      <c r="AD227" s="59" t="s">
        <v>1173</v>
      </c>
      <c r="AE227" s="59" t="s">
        <v>1173</v>
      </c>
      <c r="AF227" s="59" t="s">
        <v>1173</v>
      </c>
      <c r="AG227" s="59" t="s">
        <v>1173</v>
      </c>
      <c r="AH227" s="58" t="s">
        <v>1173</v>
      </c>
      <c r="AI227" s="58"/>
    </row>
    <row r="228" spans="1:35" x14ac:dyDescent="0.25">
      <c r="A228" s="64" t="s">
        <v>1562</v>
      </c>
      <c r="B228" s="70" t="s">
        <v>605</v>
      </c>
      <c r="C228" s="64" t="s">
        <v>1563</v>
      </c>
      <c r="D228" s="64" t="str">
        <f>INDEX(Lookup!$F$2:$F$375, MATCH(B228, Lookup!$A$2:$A$375,0))</f>
        <v>:</v>
      </c>
      <c r="E228" s="64" t="s">
        <v>1169</v>
      </c>
      <c r="F228" s="64" t="s">
        <v>1208</v>
      </c>
      <c r="G228" s="58" t="s">
        <v>1173</v>
      </c>
      <c r="H228" s="58" t="s">
        <v>1173</v>
      </c>
      <c r="I228" s="58">
        <v>588.32000000000005</v>
      </c>
      <c r="J228" s="58">
        <v>653.66</v>
      </c>
      <c r="K228" s="58">
        <v>677.45</v>
      </c>
      <c r="L228" s="58">
        <v>743.89</v>
      </c>
      <c r="M228" s="58">
        <v>807.12</v>
      </c>
      <c r="N228" s="58">
        <v>924.89</v>
      </c>
      <c r="O228" s="58">
        <v>955.72</v>
      </c>
      <c r="P228" s="58">
        <v>996.94</v>
      </c>
      <c r="Q228" s="59">
        <v>1043.8</v>
      </c>
      <c r="R228" s="59">
        <v>1083.46</v>
      </c>
      <c r="S228" s="59">
        <v>1131.1300000000001</v>
      </c>
      <c r="T228" s="59">
        <v>1175.24</v>
      </c>
      <c r="U228" s="59">
        <v>1205.0899999999999</v>
      </c>
      <c r="V228" s="59">
        <v>1205.0899999999999</v>
      </c>
      <c r="W228" s="59">
        <v>1205.0899999999999</v>
      </c>
      <c r="X228" s="59">
        <v>1227.99</v>
      </c>
      <c r="Y228" s="59">
        <v>1251.32</v>
      </c>
      <c r="Z228" s="59">
        <v>1275.0999999999999</v>
      </c>
      <c r="AA228" s="59">
        <v>1324.83</v>
      </c>
      <c r="AB228" s="59">
        <v>1376.5</v>
      </c>
      <c r="AC228" s="59">
        <v>1443.95</v>
      </c>
      <c r="AD228" s="59">
        <v>1514.7</v>
      </c>
      <c r="AE228" s="59">
        <v>1573.77</v>
      </c>
      <c r="AF228" s="59">
        <v>1652.3</v>
      </c>
      <c r="AG228" s="59">
        <v>1701.7</v>
      </c>
      <c r="AH228" s="58">
        <v>1786.61</v>
      </c>
      <c r="AI228" s="58"/>
    </row>
    <row r="229" spans="1:35" x14ac:dyDescent="0.25">
      <c r="A229" s="64" t="s">
        <v>1564</v>
      </c>
      <c r="B229" s="70" t="s">
        <v>725</v>
      </c>
      <c r="C229" s="64" t="s">
        <v>726</v>
      </c>
      <c r="D229" s="64" t="e">
        <f>INDEX(Lookup!$F$2:$F$375, MATCH(B229, Lookup!$A$2:$A$375,0))</f>
        <v>#N/A</v>
      </c>
      <c r="E229" s="64" t="s">
        <v>1169</v>
      </c>
      <c r="F229" s="64" t="s">
        <v>1216</v>
      </c>
      <c r="G229" s="58">
        <v>450.77</v>
      </c>
      <c r="H229" s="58">
        <v>471.74</v>
      </c>
      <c r="I229" s="58">
        <v>529.41999999999996</v>
      </c>
      <c r="J229" s="58">
        <v>581.4</v>
      </c>
      <c r="K229" s="58">
        <v>619.19000000000005</v>
      </c>
      <c r="L229" s="58">
        <v>656.34</v>
      </c>
      <c r="M229" s="58">
        <v>718.73</v>
      </c>
      <c r="N229" s="58">
        <v>849.74</v>
      </c>
      <c r="O229" s="58">
        <v>894.57</v>
      </c>
      <c r="P229" s="58">
        <v>938.47</v>
      </c>
      <c r="Q229" s="59">
        <v>984.95</v>
      </c>
      <c r="R229" s="59">
        <v>1034.1300000000001</v>
      </c>
      <c r="S229" s="59">
        <v>1081.1199999999999</v>
      </c>
      <c r="T229" s="59">
        <v>1118.83</v>
      </c>
      <c r="U229" s="59">
        <v>1118.83</v>
      </c>
      <c r="V229" s="59">
        <v>1118.83</v>
      </c>
      <c r="W229" s="59">
        <v>1118.83</v>
      </c>
      <c r="X229" s="59">
        <v>1118.83</v>
      </c>
      <c r="Y229" s="59">
        <v>1118.83</v>
      </c>
      <c r="Z229" s="59">
        <v>1141.0899999999999</v>
      </c>
      <c r="AA229" s="59">
        <v>1186.6199999999999</v>
      </c>
      <c r="AB229" s="59">
        <v>1245.83</v>
      </c>
      <c r="AC229" s="59">
        <v>1320.46</v>
      </c>
      <c r="AD229" s="59">
        <v>1359.94</v>
      </c>
      <c r="AE229" s="59">
        <v>1414.2</v>
      </c>
      <c r="AF229" s="59">
        <v>1470.63</v>
      </c>
      <c r="AG229" s="59">
        <v>1529.31</v>
      </c>
      <c r="AH229" s="58">
        <v>1605.63</v>
      </c>
      <c r="AI229" s="58"/>
    </row>
    <row r="230" spans="1:35" x14ac:dyDescent="0.25">
      <c r="A230" s="64" t="s">
        <v>1565</v>
      </c>
      <c r="B230" s="64" t="s">
        <v>1566</v>
      </c>
      <c r="C230" s="64" t="s">
        <v>1567</v>
      </c>
      <c r="D230" s="64" t="e">
        <f>INDEX(Lookup!$F$2:$F$375, MATCH(B230, Lookup!$A$2:$A$375,0))</f>
        <v>#N/A</v>
      </c>
      <c r="E230" s="64" t="s">
        <v>1169</v>
      </c>
      <c r="F230" s="64" t="s">
        <v>1186</v>
      </c>
      <c r="G230" s="58">
        <v>46.02</v>
      </c>
      <c r="H230" s="58">
        <v>51.51</v>
      </c>
      <c r="I230" s="58">
        <v>58.83</v>
      </c>
      <c r="J230" s="58">
        <v>63.54</v>
      </c>
      <c r="K230" s="58">
        <v>67.989999999999995</v>
      </c>
      <c r="L230" s="69">
        <v>72.39</v>
      </c>
      <c r="M230" s="58">
        <v>81.010000000000005</v>
      </c>
      <c r="N230" s="58">
        <v>98.28</v>
      </c>
      <c r="O230" s="58">
        <v>112.53</v>
      </c>
      <c r="P230" s="58">
        <v>118.09</v>
      </c>
      <c r="Q230" s="59">
        <v>123.98</v>
      </c>
      <c r="R230" s="59">
        <v>130.16999999999999</v>
      </c>
      <c r="S230" s="59">
        <v>136.66999999999999</v>
      </c>
      <c r="T230" s="59">
        <v>142.82</v>
      </c>
      <c r="U230" s="59">
        <v>147.82</v>
      </c>
      <c r="V230" s="59">
        <v>147.82</v>
      </c>
      <c r="W230" s="59">
        <v>147.82</v>
      </c>
      <c r="X230" s="59">
        <v>147.82</v>
      </c>
      <c r="Y230" s="59">
        <v>147.82</v>
      </c>
      <c r="Z230" s="59">
        <v>147.82</v>
      </c>
      <c r="AA230" s="59">
        <v>147</v>
      </c>
      <c r="AB230" s="59">
        <v>152</v>
      </c>
      <c r="AC230" s="59">
        <v>164</v>
      </c>
      <c r="AD230" s="59">
        <v>188</v>
      </c>
      <c r="AE230" s="59">
        <v>198</v>
      </c>
      <c r="AF230" s="59">
        <v>213</v>
      </c>
      <c r="AG230" s="59">
        <v>223</v>
      </c>
      <c r="AH230" s="58">
        <v>238</v>
      </c>
      <c r="AI230" s="58"/>
    </row>
    <row r="231" spans="1:35" x14ac:dyDescent="0.25">
      <c r="A231" s="64" t="s">
        <v>1568</v>
      </c>
      <c r="B231" s="64" t="s">
        <v>733</v>
      </c>
      <c r="C231" s="64" t="s">
        <v>734</v>
      </c>
      <c r="D231" s="64" t="str">
        <f>INDEX(Lookup!$F$2:$F$375, MATCH(B231, Lookup!$A$2:$A$375,0))</f>
        <v>:</v>
      </c>
      <c r="E231" s="64" t="s">
        <v>1169</v>
      </c>
      <c r="F231" s="64" t="s">
        <v>1170</v>
      </c>
      <c r="G231" s="58">
        <v>74.02</v>
      </c>
      <c r="H231" s="58">
        <v>74.510000000000005</v>
      </c>
      <c r="I231" s="58">
        <v>84.35</v>
      </c>
      <c r="J231" s="58">
        <v>87.13</v>
      </c>
      <c r="K231" s="58">
        <v>93.28</v>
      </c>
      <c r="L231" s="58">
        <v>97.14</v>
      </c>
      <c r="M231" s="58">
        <v>101.45</v>
      </c>
      <c r="N231" s="58">
        <v>121.54</v>
      </c>
      <c r="O231" s="58">
        <v>127.4</v>
      </c>
      <c r="P231" s="58">
        <v>133.69999999999999</v>
      </c>
      <c r="Q231" s="59">
        <v>140.29</v>
      </c>
      <c r="R231" s="59">
        <v>147.16</v>
      </c>
      <c r="S231" s="59">
        <v>153.11000000000001</v>
      </c>
      <c r="T231" s="59">
        <v>157.36000000000001</v>
      </c>
      <c r="U231" s="59">
        <v>157.4</v>
      </c>
      <c r="V231" s="59">
        <v>157.36000000000001</v>
      </c>
      <c r="W231" s="59">
        <v>157.34</v>
      </c>
      <c r="X231" s="59">
        <v>157.26</v>
      </c>
      <c r="Y231" s="59">
        <v>157.26</v>
      </c>
      <c r="Z231" s="59">
        <v>157.26</v>
      </c>
      <c r="AA231" s="59">
        <v>162.24</v>
      </c>
      <c r="AB231" s="59">
        <v>167.24</v>
      </c>
      <c r="AC231" s="59">
        <v>172.24</v>
      </c>
      <c r="AD231" s="59">
        <v>177.34</v>
      </c>
      <c r="AE231" s="59">
        <v>182.34</v>
      </c>
      <c r="AF231" s="59">
        <v>187.33</v>
      </c>
      <c r="AG231" s="59">
        <v>192.33</v>
      </c>
      <c r="AH231" s="58">
        <v>198.04</v>
      </c>
      <c r="AI231" s="58"/>
    </row>
    <row r="232" spans="1:35" x14ac:dyDescent="0.25">
      <c r="A232" s="64" t="s">
        <v>1569</v>
      </c>
      <c r="B232" s="64" t="s">
        <v>549</v>
      </c>
      <c r="C232" s="64" t="s">
        <v>550</v>
      </c>
      <c r="D232" s="64" t="str">
        <f>INDEX(Lookup!$F$2:$F$375, MATCH(B232, Lookup!$A$2:$A$375,0))</f>
        <v>:</v>
      </c>
      <c r="E232" s="64" t="s">
        <v>1169</v>
      </c>
      <c r="F232" s="64" t="s">
        <v>1170</v>
      </c>
      <c r="G232" s="58">
        <v>92.34</v>
      </c>
      <c r="H232" s="58">
        <v>94.23</v>
      </c>
      <c r="I232" s="58">
        <v>94.77</v>
      </c>
      <c r="J232" s="58">
        <v>99.18</v>
      </c>
      <c r="K232" s="58">
        <v>118.53</v>
      </c>
      <c r="L232" s="58">
        <v>122.13</v>
      </c>
      <c r="M232" s="58">
        <v>128.52000000000001</v>
      </c>
      <c r="N232" s="58">
        <v>140.09</v>
      </c>
      <c r="O232" s="58">
        <v>146.94999999999999</v>
      </c>
      <c r="P232" s="58">
        <v>152.5</v>
      </c>
      <c r="Q232" s="59">
        <v>157.72</v>
      </c>
      <c r="R232" s="59">
        <v>162.76</v>
      </c>
      <c r="S232" s="59">
        <v>167.65</v>
      </c>
      <c r="T232" s="59">
        <v>171.84</v>
      </c>
      <c r="U232" s="59">
        <v>174.42</v>
      </c>
      <c r="V232" s="59">
        <v>174.42</v>
      </c>
      <c r="W232" s="59">
        <v>174.42</v>
      </c>
      <c r="X232" s="59">
        <v>174.42</v>
      </c>
      <c r="Y232" s="59">
        <v>174.42</v>
      </c>
      <c r="Z232" s="59">
        <v>174.42</v>
      </c>
      <c r="AA232" s="59">
        <v>177.73</v>
      </c>
      <c r="AB232" s="59">
        <v>181.11</v>
      </c>
      <c r="AC232" s="59">
        <v>186.36</v>
      </c>
      <c r="AD232" s="59">
        <v>191.76</v>
      </c>
      <c r="AE232" s="59">
        <v>195.4</v>
      </c>
      <c r="AF232" s="59">
        <v>200.4</v>
      </c>
      <c r="AG232" s="59">
        <v>205.4</v>
      </c>
      <c r="AH232" s="58">
        <v>211.36</v>
      </c>
      <c r="AI232" s="58"/>
    </row>
    <row r="233" spans="1:35" x14ac:dyDescent="0.25">
      <c r="A233" s="64" t="s">
        <v>1570</v>
      </c>
      <c r="B233" s="64" t="s">
        <v>831</v>
      </c>
      <c r="C233" s="64" t="s">
        <v>832</v>
      </c>
      <c r="D233" s="64" t="str">
        <f>INDEX(Lookup!$F$2:$F$375, MATCH(B233, Lookup!$A$2:$A$375,0))</f>
        <v>Greater London Authority</v>
      </c>
      <c r="E233" s="64" t="s">
        <v>1169</v>
      </c>
      <c r="F233" s="64" t="s">
        <v>1195</v>
      </c>
      <c r="G233" s="58">
        <v>522.97</v>
      </c>
      <c r="H233" s="58">
        <v>545.65</v>
      </c>
      <c r="I233" s="58">
        <v>607.52</v>
      </c>
      <c r="J233" s="58">
        <v>658.65</v>
      </c>
      <c r="K233" s="58">
        <v>701.13</v>
      </c>
      <c r="L233" s="58">
        <v>760.83</v>
      </c>
      <c r="M233" s="58">
        <v>818.57</v>
      </c>
      <c r="N233" s="58">
        <v>929.27</v>
      </c>
      <c r="O233" s="58">
        <v>974.07</v>
      </c>
      <c r="P233" s="58">
        <v>1012.11</v>
      </c>
      <c r="Q233" s="59">
        <v>1041.46</v>
      </c>
      <c r="R233" s="59">
        <v>1080.51</v>
      </c>
      <c r="S233" s="59">
        <v>1112.93</v>
      </c>
      <c r="T233" s="59">
        <v>1112.93</v>
      </c>
      <c r="U233" s="59">
        <v>1112.93</v>
      </c>
      <c r="V233" s="59">
        <v>1112.93</v>
      </c>
      <c r="W233" s="59">
        <v>1112.93</v>
      </c>
      <c r="X233" s="59">
        <v>1112.93</v>
      </c>
      <c r="Y233" s="59">
        <v>1112.93</v>
      </c>
      <c r="Z233" s="59">
        <v>1112.93</v>
      </c>
      <c r="AA233" s="59">
        <v>1112.93</v>
      </c>
      <c r="AB233" s="59">
        <v>1112.93</v>
      </c>
      <c r="AC233" s="59">
        <v>1112.93</v>
      </c>
      <c r="AD233" s="59">
        <v>1139.6400000000001</v>
      </c>
      <c r="AE233" s="59">
        <v>1182.94</v>
      </c>
      <c r="AF233" s="59">
        <v>1239.72</v>
      </c>
      <c r="AG233" s="59">
        <v>1263.28</v>
      </c>
      <c r="AH233" s="58">
        <v>1326.32</v>
      </c>
      <c r="AI233" s="58"/>
    </row>
    <row r="234" spans="1:35" x14ac:dyDescent="0.25">
      <c r="A234" s="64" t="s">
        <v>1571</v>
      </c>
      <c r="B234" s="64" t="s">
        <v>563</v>
      </c>
      <c r="C234" s="64" t="s">
        <v>1572</v>
      </c>
      <c r="D234" s="64" t="str">
        <f>INDEX(Lookup!$F$2:$F$375, MATCH(B234, Lookup!$A$2:$A$375,0))</f>
        <v>:</v>
      </c>
      <c r="E234" s="64" t="s">
        <v>1169</v>
      </c>
      <c r="F234" s="64" t="s">
        <v>1170</v>
      </c>
      <c r="G234" s="58">
        <v>44.66</v>
      </c>
      <c r="H234" s="58">
        <v>55.2</v>
      </c>
      <c r="I234" s="58">
        <v>57.21</v>
      </c>
      <c r="J234" s="58">
        <v>59.49</v>
      </c>
      <c r="K234" s="58">
        <v>65.709999999999994</v>
      </c>
      <c r="L234" s="58">
        <v>71.959999999999994</v>
      </c>
      <c r="M234" s="58">
        <v>76.87</v>
      </c>
      <c r="N234" s="58">
        <v>83.23</v>
      </c>
      <c r="O234" s="58">
        <v>91.25</v>
      </c>
      <c r="P234" s="58">
        <v>95.77</v>
      </c>
      <c r="Q234" s="59">
        <v>99.1</v>
      </c>
      <c r="R234" s="59">
        <v>102.32</v>
      </c>
      <c r="S234" s="59">
        <v>107.03</v>
      </c>
      <c r="T234" s="59">
        <v>110.13</v>
      </c>
      <c r="U234" s="59">
        <v>112.35</v>
      </c>
      <c r="V234" s="59">
        <v>112.35</v>
      </c>
      <c r="W234" s="59">
        <v>112.17</v>
      </c>
      <c r="X234" s="59">
        <v>112.09</v>
      </c>
      <c r="Y234" s="59">
        <v>112.09</v>
      </c>
      <c r="Z234" s="59">
        <v>112.09</v>
      </c>
      <c r="AA234" s="59">
        <v>117.09</v>
      </c>
      <c r="AB234" s="59">
        <v>122.09</v>
      </c>
      <c r="AC234" s="59">
        <v>127.09</v>
      </c>
      <c r="AD234" s="59">
        <v>132.09</v>
      </c>
      <c r="AE234" s="59">
        <v>134.87</v>
      </c>
      <c r="AF234" s="59">
        <v>139.87</v>
      </c>
      <c r="AG234" s="59">
        <v>144.87</v>
      </c>
      <c r="AH234" s="58">
        <v>149.87</v>
      </c>
      <c r="AI234" s="58"/>
    </row>
    <row r="235" spans="1:35" x14ac:dyDescent="0.25">
      <c r="A235" s="64" t="s">
        <v>1573</v>
      </c>
      <c r="B235" s="64" t="s">
        <v>1173</v>
      </c>
      <c r="C235" s="64" t="s">
        <v>1574</v>
      </c>
      <c r="D235" s="64" t="e">
        <f>INDEX(Lookup!$F$2:$F$375, MATCH(B235, Lookup!$A$2:$A$375,0))</f>
        <v>#N/A</v>
      </c>
      <c r="E235" s="64" t="s">
        <v>1172</v>
      </c>
      <c r="F235" s="64" t="s">
        <v>1170</v>
      </c>
      <c r="G235" s="58" t="s">
        <v>1173</v>
      </c>
      <c r="H235" s="58" t="s">
        <v>1173</v>
      </c>
      <c r="I235" s="58" t="s">
        <v>1173</v>
      </c>
      <c r="J235" s="58" t="s">
        <v>1173</v>
      </c>
      <c r="K235" s="58" t="s">
        <v>1173</v>
      </c>
      <c r="L235" s="58" t="s">
        <v>1173</v>
      </c>
      <c r="M235" s="58" t="s">
        <v>1173</v>
      </c>
      <c r="N235" s="58" t="s">
        <v>1173</v>
      </c>
      <c r="O235" s="58" t="s">
        <v>1173</v>
      </c>
      <c r="P235" s="58" t="s">
        <v>1173</v>
      </c>
      <c r="Q235" s="59" t="s">
        <v>1173</v>
      </c>
      <c r="R235" s="59" t="s">
        <v>1173</v>
      </c>
      <c r="S235" s="59" t="s">
        <v>1173</v>
      </c>
      <c r="T235" s="59" t="s">
        <v>1173</v>
      </c>
      <c r="U235" s="59" t="s">
        <v>1173</v>
      </c>
      <c r="V235" s="59" t="s">
        <v>1173</v>
      </c>
      <c r="W235" s="59" t="s">
        <v>1173</v>
      </c>
      <c r="X235" s="59" t="s">
        <v>1173</v>
      </c>
      <c r="Y235" s="59" t="s">
        <v>1173</v>
      </c>
      <c r="Z235" s="59" t="s">
        <v>1173</v>
      </c>
      <c r="AA235" s="59" t="s">
        <v>1173</v>
      </c>
      <c r="AB235" s="59" t="s">
        <v>1173</v>
      </c>
      <c r="AC235" s="59" t="s">
        <v>1173</v>
      </c>
      <c r="AD235" s="59" t="s">
        <v>1173</v>
      </c>
      <c r="AE235" s="59" t="s">
        <v>1173</v>
      </c>
      <c r="AF235" s="59" t="s">
        <v>1173</v>
      </c>
      <c r="AG235" s="59" t="s">
        <v>1173</v>
      </c>
      <c r="AH235" s="58" t="s">
        <v>1173</v>
      </c>
      <c r="AI235" s="58"/>
    </row>
    <row r="236" spans="1:35" x14ac:dyDescent="0.25">
      <c r="A236" s="64" t="s">
        <v>1575</v>
      </c>
      <c r="B236" s="64" t="s">
        <v>991</v>
      </c>
      <c r="C236" s="64" t="s">
        <v>992</v>
      </c>
      <c r="D236" s="64" t="str">
        <f>INDEX(Lookup!$F$2:$F$375, MATCH(B236, Lookup!$A$2:$A$375,0))</f>
        <v>:</v>
      </c>
      <c r="E236" s="64" t="s">
        <v>1169</v>
      </c>
      <c r="F236" s="64" t="s">
        <v>1170</v>
      </c>
      <c r="G236" s="58">
        <v>75.88</v>
      </c>
      <c r="H236" s="58">
        <v>80.66</v>
      </c>
      <c r="I236" s="58">
        <v>85.15</v>
      </c>
      <c r="J236" s="58">
        <v>85.15</v>
      </c>
      <c r="K236" s="58">
        <v>90.69</v>
      </c>
      <c r="L236" s="58">
        <v>94.65</v>
      </c>
      <c r="M236" s="58">
        <v>102.99</v>
      </c>
      <c r="N236" s="58">
        <v>109.18</v>
      </c>
      <c r="O236" s="58">
        <v>113.44</v>
      </c>
      <c r="P236" s="58">
        <v>118.99</v>
      </c>
      <c r="Q236" s="59">
        <v>124.69</v>
      </c>
      <c r="R236" s="59">
        <v>129.05000000000001</v>
      </c>
      <c r="S236" s="59">
        <v>132.84</v>
      </c>
      <c r="T236" s="59">
        <v>136.88999999999999</v>
      </c>
      <c r="U236" s="59">
        <v>140.09</v>
      </c>
      <c r="V236" s="59">
        <v>140.09</v>
      </c>
      <c r="W236" s="59">
        <v>140.09</v>
      </c>
      <c r="X236" s="59">
        <v>140.03</v>
      </c>
      <c r="Y236" s="59">
        <v>140.03</v>
      </c>
      <c r="Z236" s="59">
        <v>140.03</v>
      </c>
      <c r="AA236" s="59">
        <v>141.72</v>
      </c>
      <c r="AB236" s="59">
        <v>145.29</v>
      </c>
      <c r="AC236" s="59">
        <v>150.28</v>
      </c>
      <c r="AD236" s="59">
        <v>154.34</v>
      </c>
      <c r="AE236" s="59">
        <v>157.43</v>
      </c>
      <c r="AF236" s="59">
        <v>162.43</v>
      </c>
      <c r="AG236" s="59">
        <v>167.14</v>
      </c>
      <c r="AH236" s="58">
        <v>172.14</v>
      </c>
      <c r="AI236" s="58"/>
    </row>
    <row r="237" spans="1:35" x14ac:dyDescent="0.25">
      <c r="A237" s="64" t="s">
        <v>1576</v>
      </c>
      <c r="B237" s="64" t="s">
        <v>833</v>
      </c>
      <c r="C237" s="64" t="s">
        <v>834</v>
      </c>
      <c r="D237" s="64" t="str">
        <f>INDEX(Lookup!$F$2:$F$375, MATCH(B237, Lookup!$A$2:$A$375,0))</f>
        <v>Greater London Authority</v>
      </c>
      <c r="E237" s="64" t="s">
        <v>1169</v>
      </c>
      <c r="F237" s="64" t="s">
        <v>1195</v>
      </c>
      <c r="G237" s="58">
        <v>591.33000000000004</v>
      </c>
      <c r="H237" s="58">
        <v>609.25</v>
      </c>
      <c r="I237" s="58">
        <v>633.73</v>
      </c>
      <c r="J237" s="58">
        <v>690.42</v>
      </c>
      <c r="K237" s="58">
        <v>737.17</v>
      </c>
      <c r="L237" s="58">
        <v>803.99</v>
      </c>
      <c r="M237" s="58">
        <v>848.19</v>
      </c>
      <c r="N237" s="58">
        <v>955.63</v>
      </c>
      <c r="O237" s="58">
        <v>1020.84</v>
      </c>
      <c r="P237" s="58">
        <v>1066</v>
      </c>
      <c r="Q237" s="59">
        <v>1090.6500000000001</v>
      </c>
      <c r="R237" s="59">
        <v>1090.6500000000001</v>
      </c>
      <c r="S237" s="59">
        <v>1090.6500000000001</v>
      </c>
      <c r="T237" s="59">
        <v>1090.6500000000001</v>
      </c>
      <c r="U237" s="59">
        <v>1090.6500000000001</v>
      </c>
      <c r="V237" s="59">
        <v>1090.6500000000001</v>
      </c>
      <c r="W237" s="59">
        <v>1090.6500000000001</v>
      </c>
      <c r="X237" s="59">
        <v>1085.2</v>
      </c>
      <c r="Y237" s="59">
        <v>1079.77</v>
      </c>
      <c r="Z237" s="59">
        <v>1079.77</v>
      </c>
      <c r="AA237" s="59">
        <v>1079.77</v>
      </c>
      <c r="AB237" s="59">
        <v>1122.8499999999999</v>
      </c>
      <c r="AC237" s="59">
        <v>1167.76</v>
      </c>
      <c r="AD237" s="59">
        <v>1226.03</v>
      </c>
      <c r="AE237" s="59">
        <v>1274.95</v>
      </c>
      <c r="AF237" s="59">
        <v>1338.57</v>
      </c>
      <c r="AG237" s="59">
        <v>1378.59</v>
      </c>
      <c r="AH237" s="58">
        <v>1447.38</v>
      </c>
      <c r="AI237" s="58"/>
    </row>
    <row r="238" spans="1:35" x14ac:dyDescent="0.25">
      <c r="A238" s="64" t="s">
        <v>1577</v>
      </c>
      <c r="B238" s="64" t="s">
        <v>1173</v>
      </c>
      <c r="C238" s="64" t="s">
        <v>1578</v>
      </c>
      <c r="D238" s="64" t="e">
        <f>INDEX(Lookup!$F$2:$F$375, MATCH(B238, Lookup!$A$2:$A$375,0))</f>
        <v>#N/A</v>
      </c>
      <c r="E238" s="64" t="s">
        <v>1172</v>
      </c>
      <c r="F238" s="64" t="s">
        <v>1170</v>
      </c>
      <c r="G238" s="58" t="s">
        <v>1173</v>
      </c>
      <c r="H238" s="58" t="s">
        <v>1173</v>
      </c>
      <c r="I238" s="58" t="s">
        <v>1173</v>
      </c>
      <c r="J238" s="58" t="s">
        <v>1173</v>
      </c>
      <c r="K238" s="58" t="s">
        <v>1173</v>
      </c>
      <c r="L238" s="58" t="s">
        <v>1173</v>
      </c>
      <c r="M238" s="58" t="s">
        <v>1173</v>
      </c>
      <c r="N238" s="58" t="s">
        <v>1173</v>
      </c>
      <c r="O238" s="58" t="s">
        <v>1173</v>
      </c>
      <c r="P238" s="58" t="s">
        <v>1173</v>
      </c>
      <c r="Q238" s="59" t="s">
        <v>1173</v>
      </c>
      <c r="R238" s="59" t="s">
        <v>1173</v>
      </c>
      <c r="S238" s="59" t="s">
        <v>1173</v>
      </c>
      <c r="T238" s="59" t="s">
        <v>1173</v>
      </c>
      <c r="U238" s="59" t="s">
        <v>1173</v>
      </c>
      <c r="V238" s="59" t="s">
        <v>1173</v>
      </c>
      <c r="W238" s="59" t="s">
        <v>1173</v>
      </c>
      <c r="X238" s="59" t="s">
        <v>1173</v>
      </c>
      <c r="Y238" s="59" t="s">
        <v>1173</v>
      </c>
      <c r="Z238" s="59" t="s">
        <v>1173</v>
      </c>
      <c r="AA238" s="59" t="s">
        <v>1173</v>
      </c>
      <c r="AB238" s="59" t="s">
        <v>1173</v>
      </c>
      <c r="AC238" s="59" t="s">
        <v>1173</v>
      </c>
      <c r="AD238" s="59" t="s">
        <v>1173</v>
      </c>
      <c r="AE238" s="59" t="s">
        <v>1173</v>
      </c>
      <c r="AF238" s="59" t="s">
        <v>1173</v>
      </c>
      <c r="AG238" s="59" t="s">
        <v>1173</v>
      </c>
      <c r="AH238" s="58" t="s">
        <v>1173</v>
      </c>
      <c r="AI238" s="58"/>
    </row>
    <row r="239" spans="1:35" x14ac:dyDescent="0.25">
      <c r="A239" s="64" t="s">
        <v>1579</v>
      </c>
      <c r="B239" s="64" t="s">
        <v>1173</v>
      </c>
      <c r="C239" s="64" t="s">
        <v>1580</v>
      </c>
      <c r="D239" s="64" t="e">
        <f>INDEX(Lookup!$F$2:$F$375, MATCH(B239, Lookup!$A$2:$A$375,0))</f>
        <v>#N/A</v>
      </c>
      <c r="E239" s="64" t="s">
        <v>1172</v>
      </c>
      <c r="F239" s="64" t="s">
        <v>1216</v>
      </c>
      <c r="G239" s="58" t="s">
        <v>1173</v>
      </c>
      <c r="H239" s="58" t="s">
        <v>1173</v>
      </c>
      <c r="I239" s="58" t="s">
        <v>1173</v>
      </c>
      <c r="J239" s="58" t="s">
        <v>1173</v>
      </c>
      <c r="K239" s="58" t="s">
        <v>1173</v>
      </c>
      <c r="L239" s="58" t="s">
        <v>1173</v>
      </c>
      <c r="M239" s="58" t="s">
        <v>1173</v>
      </c>
      <c r="N239" s="58" t="s">
        <v>1173</v>
      </c>
      <c r="O239" s="58" t="s">
        <v>1173</v>
      </c>
      <c r="P239" s="58" t="s">
        <v>1173</v>
      </c>
      <c r="Q239" s="59" t="s">
        <v>1173</v>
      </c>
      <c r="R239" s="59" t="s">
        <v>1173</v>
      </c>
      <c r="S239" s="59" t="s">
        <v>1173</v>
      </c>
      <c r="T239" s="59" t="s">
        <v>1173</v>
      </c>
      <c r="U239" s="59" t="s">
        <v>1173</v>
      </c>
      <c r="V239" s="59" t="s">
        <v>1173</v>
      </c>
      <c r="W239" s="59" t="s">
        <v>1173</v>
      </c>
      <c r="X239" s="59" t="s">
        <v>1173</v>
      </c>
      <c r="Y239" s="59" t="s">
        <v>1173</v>
      </c>
      <c r="Z239" s="59" t="s">
        <v>1173</v>
      </c>
      <c r="AA239" s="59" t="s">
        <v>1173</v>
      </c>
      <c r="AB239" s="59" t="s">
        <v>1173</v>
      </c>
      <c r="AC239" s="59" t="s">
        <v>1173</v>
      </c>
      <c r="AD239" s="59" t="s">
        <v>1173</v>
      </c>
      <c r="AE239" s="59" t="s">
        <v>1173</v>
      </c>
      <c r="AF239" s="59" t="s">
        <v>1173</v>
      </c>
      <c r="AG239" s="59" t="s">
        <v>1173</v>
      </c>
      <c r="AH239" s="58" t="s">
        <v>1173</v>
      </c>
      <c r="AI239" s="58"/>
    </row>
    <row r="240" spans="1:35" x14ac:dyDescent="0.25">
      <c r="A240" s="70" t="s">
        <v>1581</v>
      </c>
      <c r="B240" s="64" t="s">
        <v>1582</v>
      </c>
      <c r="C240" s="70" t="s">
        <v>1583</v>
      </c>
      <c r="D240" s="64" t="e">
        <f>INDEX(Lookup!$F$2:$F$375, MATCH(B240, Lookup!$A$2:$A$375,0))</f>
        <v>#N/A</v>
      </c>
      <c r="E240" s="64" t="s">
        <v>1169</v>
      </c>
      <c r="F240" s="64" t="s">
        <v>1190</v>
      </c>
      <c r="G240" s="58" t="s">
        <v>1173</v>
      </c>
      <c r="H240" s="58" t="s">
        <v>1173</v>
      </c>
      <c r="I240" s="58" t="s">
        <v>1173</v>
      </c>
      <c r="J240" s="58" t="s">
        <v>1173</v>
      </c>
      <c r="K240" s="58" t="s">
        <v>1173</v>
      </c>
      <c r="L240" s="58" t="s">
        <v>1173</v>
      </c>
      <c r="M240" s="58" t="s">
        <v>1173</v>
      </c>
      <c r="N240" s="58" t="s">
        <v>1173</v>
      </c>
      <c r="O240" s="71">
        <v>61.23</v>
      </c>
      <c r="P240" s="58">
        <v>63.92</v>
      </c>
      <c r="Q240" s="59">
        <v>67.099999999999994</v>
      </c>
      <c r="R240" s="59">
        <v>70.44</v>
      </c>
      <c r="S240" s="59">
        <v>73.78</v>
      </c>
      <c r="T240" s="59">
        <v>76.66</v>
      </c>
      <c r="U240" s="59">
        <v>77.92</v>
      </c>
      <c r="V240" s="59">
        <v>77.92</v>
      </c>
      <c r="W240" s="59">
        <v>77.92</v>
      </c>
      <c r="X240" s="59">
        <v>77.92</v>
      </c>
      <c r="Y240" s="59">
        <v>77.92</v>
      </c>
      <c r="Z240" s="59">
        <v>77.92</v>
      </c>
      <c r="AA240" s="59">
        <v>78.89</v>
      </c>
      <c r="AB240" s="59">
        <v>80.150000000000006</v>
      </c>
      <c r="AC240" s="59">
        <v>82.51</v>
      </c>
      <c r="AD240" s="59">
        <v>84.94</v>
      </c>
      <c r="AE240" s="59">
        <v>86.63</v>
      </c>
      <c r="AF240" s="59">
        <v>88.35</v>
      </c>
      <c r="AG240" s="59">
        <v>90.11</v>
      </c>
      <c r="AH240" s="58">
        <v>95.1</v>
      </c>
      <c r="AI240" s="61"/>
    </row>
    <row r="241" spans="1:35" x14ac:dyDescent="0.25">
      <c r="A241" s="64" t="s">
        <v>1584</v>
      </c>
      <c r="B241" s="64" t="s">
        <v>1585</v>
      </c>
      <c r="C241" s="64" t="s">
        <v>1586</v>
      </c>
      <c r="D241" s="64" t="e">
        <f>INDEX(Lookup!$F$2:$F$375, MATCH(B241, Lookup!$A$2:$A$375,0))</f>
        <v>#N/A</v>
      </c>
      <c r="E241" s="64" t="s">
        <v>1169</v>
      </c>
      <c r="F241" s="64" t="s">
        <v>1186</v>
      </c>
      <c r="G241" s="58">
        <v>45.72</v>
      </c>
      <c r="H241" s="58">
        <v>52.47</v>
      </c>
      <c r="I241" s="58">
        <v>52.47</v>
      </c>
      <c r="J241" s="58">
        <v>54.81</v>
      </c>
      <c r="K241" s="58">
        <v>60.3</v>
      </c>
      <c r="L241" s="69">
        <v>85.77</v>
      </c>
      <c r="M241" s="58">
        <v>95.4</v>
      </c>
      <c r="N241" s="58">
        <v>113.04</v>
      </c>
      <c r="O241" s="58">
        <v>129.96</v>
      </c>
      <c r="P241" s="58">
        <v>135.72</v>
      </c>
      <c r="Q241" s="59">
        <v>142.47</v>
      </c>
      <c r="R241" s="59">
        <v>149.58000000000001</v>
      </c>
      <c r="S241" s="59">
        <v>156.31</v>
      </c>
      <c r="T241" s="59">
        <v>162.41</v>
      </c>
      <c r="U241" s="59">
        <v>166.47</v>
      </c>
      <c r="V241" s="59">
        <v>166.47</v>
      </c>
      <c r="W241" s="59">
        <v>173.12</v>
      </c>
      <c r="X241" s="59">
        <v>173.12</v>
      </c>
      <c r="Y241" s="59">
        <v>176.57</v>
      </c>
      <c r="Z241" s="59">
        <v>180.08</v>
      </c>
      <c r="AA241" s="59">
        <v>183.67</v>
      </c>
      <c r="AB241" s="59">
        <v>187.33</v>
      </c>
      <c r="AC241" s="59">
        <v>199.32</v>
      </c>
      <c r="AD241" s="59">
        <v>223.31</v>
      </c>
      <c r="AE241" s="59">
        <v>228.22</v>
      </c>
      <c r="AF241" s="59">
        <v>243.21</v>
      </c>
      <c r="AG241" s="59">
        <v>253.2</v>
      </c>
      <c r="AH241" s="58">
        <v>268.19</v>
      </c>
      <c r="AI241" s="58"/>
    </row>
    <row r="242" spans="1:35" x14ac:dyDescent="0.25">
      <c r="A242" s="64" t="s">
        <v>1587</v>
      </c>
      <c r="B242" s="64" t="s">
        <v>695</v>
      </c>
      <c r="C242" s="64" t="s">
        <v>696</v>
      </c>
      <c r="D242" s="64" t="str">
        <f>INDEX(Lookup!$F$2:$F$375, MATCH(B242, Lookup!$A$2:$A$375,0))</f>
        <v>Cambridgeshire and Peterborough Combined Authority</v>
      </c>
      <c r="E242" s="64" t="s">
        <v>1169</v>
      </c>
      <c r="F242" s="64" t="s">
        <v>1170</v>
      </c>
      <c r="G242" s="58">
        <v>9.5</v>
      </c>
      <c r="H242" s="58">
        <v>19.5</v>
      </c>
      <c r="I242" s="58">
        <v>48.69</v>
      </c>
      <c r="J242" s="58">
        <v>73.040000000000006</v>
      </c>
      <c r="K242" s="58">
        <v>76.319999999999993</v>
      </c>
      <c r="L242" s="58">
        <v>79.75</v>
      </c>
      <c r="M242" s="58">
        <v>82.54</v>
      </c>
      <c r="N242" s="58">
        <v>82.54</v>
      </c>
      <c r="O242" s="58">
        <v>94.53</v>
      </c>
      <c r="P242" s="58">
        <v>99.72</v>
      </c>
      <c r="Q242" s="59">
        <v>104.69</v>
      </c>
      <c r="R242" s="59">
        <v>109.91</v>
      </c>
      <c r="S242" s="59">
        <v>115.39</v>
      </c>
      <c r="T242" s="59">
        <v>121.15</v>
      </c>
      <c r="U242" s="59">
        <v>124.17</v>
      </c>
      <c r="V242" s="59">
        <v>124.17</v>
      </c>
      <c r="W242" s="59">
        <v>128.51</v>
      </c>
      <c r="X242" s="59">
        <v>133.18</v>
      </c>
      <c r="Y242" s="59">
        <v>133.18</v>
      </c>
      <c r="Z242" s="59">
        <v>133.18</v>
      </c>
      <c r="AA242" s="59">
        <v>133.18</v>
      </c>
      <c r="AB242" s="59">
        <v>135.84</v>
      </c>
      <c r="AC242" s="59">
        <v>138.56</v>
      </c>
      <c r="AD242" s="59">
        <v>142.16999999999999</v>
      </c>
      <c r="AE242" s="59">
        <v>145.87</v>
      </c>
      <c r="AF242" s="59">
        <v>145.86000000000001</v>
      </c>
      <c r="AG242" s="59">
        <v>150.86000000000001</v>
      </c>
      <c r="AH242" s="58">
        <v>155.86000000000001</v>
      </c>
      <c r="AI242" s="58"/>
    </row>
    <row r="243" spans="1:35" x14ac:dyDescent="0.25">
      <c r="A243" s="64" t="s">
        <v>1588</v>
      </c>
      <c r="B243" s="64" t="s">
        <v>429</v>
      </c>
      <c r="C243" s="64" t="s">
        <v>430</v>
      </c>
      <c r="D243" s="64" t="str">
        <f>INDEX(Lookup!$F$2:$F$375, MATCH(B243, Lookup!$A$2:$A$375,0))</f>
        <v>:</v>
      </c>
      <c r="E243" s="64" t="s">
        <v>1169</v>
      </c>
      <c r="F243" s="64" t="s">
        <v>1170</v>
      </c>
      <c r="G243" s="58">
        <v>148.29</v>
      </c>
      <c r="H243" s="58">
        <v>165.54</v>
      </c>
      <c r="I243" s="58">
        <v>141.68</v>
      </c>
      <c r="J243" s="58">
        <v>151.53</v>
      </c>
      <c r="K243" s="58">
        <v>151.51</v>
      </c>
      <c r="L243" s="58">
        <v>163.41</v>
      </c>
      <c r="M243" s="58">
        <v>167.88</v>
      </c>
      <c r="N243" s="58">
        <v>174.42</v>
      </c>
      <c r="O243" s="58">
        <v>181.22</v>
      </c>
      <c r="P243" s="58">
        <v>190.27</v>
      </c>
      <c r="Q243" s="59">
        <v>199.7</v>
      </c>
      <c r="R243" s="59">
        <v>209.29</v>
      </c>
      <c r="S243" s="59">
        <v>219.65</v>
      </c>
      <c r="T243" s="59">
        <v>230.52</v>
      </c>
      <c r="U243" s="59">
        <v>230.52</v>
      </c>
      <c r="V243" s="59">
        <v>230.52</v>
      </c>
      <c r="W243" s="59">
        <v>230.52</v>
      </c>
      <c r="X243" s="59">
        <v>230.52</v>
      </c>
      <c r="Y243" s="59">
        <v>230.52</v>
      </c>
      <c r="Z243" s="59">
        <v>230.52</v>
      </c>
      <c r="AA243" s="59">
        <v>230.52</v>
      </c>
      <c r="AB243" s="59">
        <v>235.52</v>
      </c>
      <c r="AC243" s="59">
        <v>240.52</v>
      </c>
      <c r="AD243" s="59">
        <v>245.52</v>
      </c>
      <c r="AE243" s="59">
        <v>250.52</v>
      </c>
      <c r="AF243" s="59">
        <v>255.53</v>
      </c>
      <c r="AG243" s="59">
        <v>260.64</v>
      </c>
      <c r="AH243" s="58">
        <v>260.64</v>
      </c>
      <c r="AI243" s="58"/>
    </row>
    <row r="244" spans="1:35" x14ac:dyDescent="0.25">
      <c r="A244" s="64" t="s">
        <v>1589</v>
      </c>
      <c r="B244" s="64" t="s">
        <v>769</v>
      </c>
      <c r="C244" s="64" t="s">
        <v>770</v>
      </c>
      <c r="D244" s="64" t="str">
        <f>INDEX(Lookup!$F$2:$F$375, MATCH(B244, Lookup!$A$2:$A$375,0))</f>
        <v>:</v>
      </c>
      <c r="E244" s="64" t="s">
        <v>1169</v>
      </c>
      <c r="F244" s="64" t="s">
        <v>1170</v>
      </c>
      <c r="G244" s="58">
        <v>159.75</v>
      </c>
      <c r="H244" s="58">
        <v>176.67</v>
      </c>
      <c r="I244" s="58">
        <v>176.67</v>
      </c>
      <c r="J244" s="58">
        <v>187.2</v>
      </c>
      <c r="K244" s="58">
        <v>196.56</v>
      </c>
      <c r="L244" s="58">
        <v>208.35</v>
      </c>
      <c r="M244" s="58">
        <v>228.89</v>
      </c>
      <c r="N244" s="58">
        <v>256.14</v>
      </c>
      <c r="O244" s="58">
        <v>268.74</v>
      </c>
      <c r="P244" s="58">
        <v>275.22000000000003</v>
      </c>
      <c r="Q244" s="59">
        <v>281.33999999999997</v>
      </c>
      <c r="R244" s="59">
        <v>289.62</v>
      </c>
      <c r="S244" s="59">
        <v>298.17</v>
      </c>
      <c r="T244" s="59">
        <v>306.89999999999998</v>
      </c>
      <c r="U244" s="59">
        <v>312.83999999999997</v>
      </c>
      <c r="V244" s="59">
        <v>309.69</v>
      </c>
      <c r="W244" s="59">
        <v>309.69</v>
      </c>
      <c r="X244" s="59">
        <v>315.81</v>
      </c>
      <c r="Y244" s="59">
        <v>322.11</v>
      </c>
      <c r="Z244" s="59">
        <v>328.32</v>
      </c>
      <c r="AA244" s="59">
        <v>334.8</v>
      </c>
      <c r="AB244" s="59">
        <v>341.46</v>
      </c>
      <c r="AC244" s="59">
        <v>351.63</v>
      </c>
      <c r="AD244" s="59">
        <v>362.16</v>
      </c>
      <c r="AE244" s="59">
        <v>369.36</v>
      </c>
      <c r="AF244" s="59">
        <v>376.74</v>
      </c>
      <c r="AG244" s="59">
        <v>384.21</v>
      </c>
      <c r="AH244" s="58">
        <v>395.64</v>
      </c>
      <c r="AI244" s="58"/>
    </row>
    <row r="245" spans="1:35" x14ac:dyDescent="0.25">
      <c r="A245" s="64" t="s">
        <v>1590</v>
      </c>
      <c r="B245" s="64" t="s">
        <v>863</v>
      </c>
      <c r="C245" s="64" t="s">
        <v>864</v>
      </c>
      <c r="D245" s="64" t="str">
        <f>INDEX(Lookup!$F$2:$F$375, MATCH(B245, Lookup!$A$2:$A$375,0))</f>
        <v>:</v>
      </c>
      <c r="E245" s="64" t="s">
        <v>1169</v>
      </c>
      <c r="F245" s="64" t="s">
        <v>1208</v>
      </c>
      <c r="G245" s="58">
        <v>587.41</v>
      </c>
      <c r="H245" s="58">
        <v>616.41</v>
      </c>
      <c r="I245" s="58">
        <v>670.3</v>
      </c>
      <c r="J245" s="58">
        <v>730.56</v>
      </c>
      <c r="K245" s="58">
        <v>759.02</v>
      </c>
      <c r="L245" s="58">
        <v>790.97</v>
      </c>
      <c r="M245" s="58">
        <v>895.77</v>
      </c>
      <c r="N245" s="58">
        <v>1024</v>
      </c>
      <c r="O245" s="58">
        <v>1074.18</v>
      </c>
      <c r="P245" s="58">
        <v>1120.3800000000001</v>
      </c>
      <c r="Q245" s="59">
        <v>1155.28</v>
      </c>
      <c r="R245" s="59">
        <v>1177.3699999999999</v>
      </c>
      <c r="S245" s="59">
        <v>1215.8</v>
      </c>
      <c r="T245" s="59">
        <v>1258.3499999999999</v>
      </c>
      <c r="U245" s="59">
        <v>1289.8</v>
      </c>
      <c r="V245" s="59">
        <v>1289.8</v>
      </c>
      <c r="W245" s="59">
        <v>1289.8</v>
      </c>
      <c r="X245" s="59">
        <v>1289.8</v>
      </c>
      <c r="Y245" s="59">
        <v>1315.47</v>
      </c>
      <c r="Z245" s="59">
        <v>1341.64</v>
      </c>
      <c r="AA245" s="59">
        <v>1395.17</v>
      </c>
      <c r="AB245" s="59">
        <v>1464.86</v>
      </c>
      <c r="AC245" s="59">
        <v>1552.67</v>
      </c>
      <c r="AD245" s="59">
        <v>1599.17</v>
      </c>
      <c r="AE245" s="59">
        <v>1663.05</v>
      </c>
      <c r="AF245" s="59">
        <v>1680.82</v>
      </c>
      <c r="AG245" s="59">
        <v>1731.15</v>
      </c>
      <c r="AH245" s="58">
        <v>1817.61</v>
      </c>
      <c r="AI245" s="58" t="s">
        <v>1591</v>
      </c>
    </row>
    <row r="246" spans="1:35" x14ac:dyDescent="0.25">
      <c r="A246" s="64" t="s">
        <v>1592</v>
      </c>
      <c r="B246" s="64" t="s">
        <v>1025</v>
      </c>
      <c r="C246" s="64" t="s">
        <v>1593</v>
      </c>
      <c r="D246" s="64" t="str">
        <f>INDEX(Lookup!$F$2:$F$375, MATCH(B246, Lookup!$A$2:$A$375,0))</f>
        <v>:</v>
      </c>
      <c r="E246" s="64" t="s">
        <v>1169</v>
      </c>
      <c r="F246" s="64" t="s">
        <v>1208</v>
      </c>
      <c r="G246" s="58">
        <v>387.05</v>
      </c>
      <c r="H246" s="58">
        <v>402.92</v>
      </c>
      <c r="I246" s="58">
        <v>433.14</v>
      </c>
      <c r="J246" s="58">
        <v>478.31</v>
      </c>
      <c r="K246" s="58">
        <v>507.54</v>
      </c>
      <c r="L246" s="58">
        <v>527.04999999999995</v>
      </c>
      <c r="M246" s="58">
        <v>579.75</v>
      </c>
      <c r="N246" s="58">
        <v>724.62</v>
      </c>
      <c r="O246" s="58">
        <v>779.04</v>
      </c>
      <c r="P246" s="58">
        <v>814.04</v>
      </c>
      <c r="Q246" s="59">
        <v>853.99</v>
      </c>
      <c r="R246" s="59">
        <v>895.84</v>
      </c>
      <c r="S246" s="59">
        <v>939.73</v>
      </c>
      <c r="T246" s="59">
        <v>985.78</v>
      </c>
      <c r="U246" s="59">
        <v>1030.1400000000001</v>
      </c>
      <c r="V246" s="59">
        <v>1030.1400000000001</v>
      </c>
      <c r="W246" s="59">
        <v>1030.1400000000001</v>
      </c>
      <c r="X246" s="59">
        <v>1030.1400000000001</v>
      </c>
      <c r="Y246" s="59">
        <v>1050.6400000000001</v>
      </c>
      <c r="Z246" s="59">
        <v>1071.55</v>
      </c>
      <c r="AA246" s="59">
        <v>1114.32</v>
      </c>
      <c r="AB246" s="59">
        <v>1169.9000000000001</v>
      </c>
      <c r="AC246" s="59">
        <v>1239.98</v>
      </c>
      <c r="AD246" s="59">
        <v>1277.06</v>
      </c>
      <c r="AE246" s="59">
        <v>1328.01</v>
      </c>
      <c r="AF246" s="59">
        <v>1394.28</v>
      </c>
      <c r="AG246" s="59">
        <v>1436</v>
      </c>
      <c r="AH246" s="58">
        <v>1507.62</v>
      </c>
      <c r="AI246" s="58"/>
    </row>
    <row r="247" spans="1:35" x14ac:dyDescent="0.25">
      <c r="A247" s="64" t="s">
        <v>1594</v>
      </c>
      <c r="B247" s="64" t="s">
        <v>789</v>
      </c>
      <c r="C247" s="64" t="s">
        <v>790</v>
      </c>
      <c r="D247" s="64" t="str">
        <f>INDEX(Lookup!$F$2:$F$375, MATCH(B247, Lookup!$A$2:$A$375,0))</f>
        <v>Greater London Authority</v>
      </c>
      <c r="E247" s="64" t="s">
        <v>1169</v>
      </c>
      <c r="F247" s="64" t="s">
        <v>1303</v>
      </c>
      <c r="G247" s="58">
        <v>764.34</v>
      </c>
      <c r="H247" s="58">
        <v>778.26</v>
      </c>
      <c r="I247" s="58">
        <v>798.39</v>
      </c>
      <c r="J247" s="58">
        <v>791.81</v>
      </c>
      <c r="K247" s="58">
        <v>747.18</v>
      </c>
      <c r="L247" s="58">
        <v>726.12</v>
      </c>
      <c r="M247" s="58">
        <v>693.12</v>
      </c>
      <c r="N247" s="58">
        <v>824.81</v>
      </c>
      <c r="O247" s="58">
        <v>866.05</v>
      </c>
      <c r="P247" s="58">
        <v>902.13</v>
      </c>
      <c r="Q247" s="59">
        <v>901.99</v>
      </c>
      <c r="R247" s="59">
        <v>915.52</v>
      </c>
      <c r="S247" s="59">
        <v>938.41</v>
      </c>
      <c r="T247" s="59">
        <v>961.87</v>
      </c>
      <c r="U247" s="59">
        <v>962.01</v>
      </c>
      <c r="V247" s="59">
        <v>962.01</v>
      </c>
      <c r="W247" s="59">
        <v>962.01</v>
      </c>
      <c r="X247" s="59">
        <v>962.04</v>
      </c>
      <c r="Y247" s="59">
        <v>962.06</v>
      </c>
      <c r="Z247" s="59">
        <v>981.22</v>
      </c>
      <c r="AA247" s="59">
        <v>1020.37</v>
      </c>
      <c r="AB247" s="59">
        <v>1071.28</v>
      </c>
      <c r="AC247" s="59">
        <v>1135.44</v>
      </c>
      <c r="AD247" s="59">
        <v>1169.3800000000001</v>
      </c>
      <c r="AE247" s="59">
        <v>1216.04</v>
      </c>
      <c r="AF247" s="59">
        <v>1276.72</v>
      </c>
      <c r="AG247" s="59">
        <v>1314.89</v>
      </c>
      <c r="AH247" s="58">
        <v>1380.52</v>
      </c>
      <c r="AI247" s="58"/>
    </row>
    <row r="248" spans="1:35" x14ac:dyDescent="0.25">
      <c r="A248" s="64" t="s">
        <v>1595</v>
      </c>
      <c r="B248" s="64" t="s">
        <v>1596</v>
      </c>
      <c r="C248" s="64" t="s">
        <v>1597</v>
      </c>
      <c r="D248" s="64" t="e">
        <f>INDEX(Lookup!$F$2:$F$375, MATCH(B248, Lookup!$A$2:$A$375,0))</f>
        <v>#N/A</v>
      </c>
      <c r="E248" s="64" t="s">
        <v>1172</v>
      </c>
      <c r="F248" s="64" t="s">
        <v>1170</v>
      </c>
      <c r="G248" s="58">
        <v>43</v>
      </c>
      <c r="H248" s="58">
        <v>53.04</v>
      </c>
      <c r="I248" s="58">
        <v>68.930000000000007</v>
      </c>
      <c r="J248" s="58">
        <v>75.67</v>
      </c>
      <c r="K248" s="58">
        <v>78.260000000000005</v>
      </c>
      <c r="L248" s="58">
        <v>85.14</v>
      </c>
      <c r="M248" s="58">
        <v>93.38</v>
      </c>
      <c r="N248" s="58">
        <v>106.89</v>
      </c>
      <c r="O248" s="58">
        <v>112.23</v>
      </c>
      <c r="P248" s="58">
        <v>117.84</v>
      </c>
      <c r="Q248" s="59">
        <v>123.38</v>
      </c>
      <c r="R248" s="59">
        <v>129.43</v>
      </c>
      <c r="S248" s="59">
        <v>133.18</v>
      </c>
      <c r="T248" s="59" t="s">
        <v>1173</v>
      </c>
      <c r="U248" s="59" t="s">
        <v>1173</v>
      </c>
      <c r="V248" s="59" t="s">
        <v>1173</v>
      </c>
      <c r="W248" s="59" t="s">
        <v>1173</v>
      </c>
      <c r="X248" s="59" t="s">
        <v>1173</v>
      </c>
      <c r="Y248" s="59" t="s">
        <v>1173</v>
      </c>
      <c r="Z248" s="59" t="s">
        <v>1173</v>
      </c>
      <c r="AA248" s="59" t="s">
        <v>1173</v>
      </c>
      <c r="AB248" s="59" t="s">
        <v>1173</v>
      </c>
      <c r="AC248" s="59" t="s">
        <v>1173</v>
      </c>
      <c r="AD248" s="59" t="s">
        <v>1173</v>
      </c>
      <c r="AE248" s="59" t="s">
        <v>1173</v>
      </c>
      <c r="AF248" s="59" t="s">
        <v>1173</v>
      </c>
      <c r="AG248" s="59" t="s">
        <v>1173</v>
      </c>
      <c r="AH248" s="58" t="s">
        <v>1173</v>
      </c>
      <c r="AI248" s="58"/>
    </row>
    <row r="249" spans="1:35" x14ac:dyDescent="0.25">
      <c r="A249" s="64" t="s">
        <v>1598</v>
      </c>
      <c r="B249" s="64" t="s">
        <v>791</v>
      </c>
      <c r="C249" s="64" t="s">
        <v>1599</v>
      </c>
      <c r="D249" s="64" t="str">
        <f>INDEX(Lookup!$F$2:$F$375, MATCH(B249, Lookup!$A$2:$A$375,0))</f>
        <v>Greater London Authority</v>
      </c>
      <c r="E249" s="64" t="s">
        <v>1169</v>
      </c>
      <c r="F249" s="64" t="s">
        <v>1303</v>
      </c>
      <c r="G249" s="58">
        <v>421.74</v>
      </c>
      <c r="H249" s="58">
        <v>425.28</v>
      </c>
      <c r="I249" s="58">
        <v>428.5</v>
      </c>
      <c r="J249" s="58">
        <v>460.53</v>
      </c>
      <c r="K249" s="58">
        <v>483.56</v>
      </c>
      <c r="L249" s="58">
        <v>546.94000000000005</v>
      </c>
      <c r="M249" s="58">
        <v>597.77</v>
      </c>
      <c r="N249" s="58">
        <v>680.84</v>
      </c>
      <c r="O249" s="58">
        <v>712.7</v>
      </c>
      <c r="P249" s="58">
        <v>737.64</v>
      </c>
      <c r="Q249" s="59">
        <v>738.47</v>
      </c>
      <c r="R249" s="59">
        <v>739.45</v>
      </c>
      <c r="S249" s="59">
        <v>758.08</v>
      </c>
      <c r="T249" s="59">
        <v>782.45</v>
      </c>
      <c r="U249" s="59">
        <v>782.61</v>
      </c>
      <c r="V249" s="59">
        <v>782.58</v>
      </c>
      <c r="W249" s="59">
        <v>782.58</v>
      </c>
      <c r="X249" s="59">
        <v>782.58</v>
      </c>
      <c r="Y249" s="59">
        <v>782.58</v>
      </c>
      <c r="Z249" s="59">
        <v>782.58</v>
      </c>
      <c r="AA249" s="59">
        <v>782.58</v>
      </c>
      <c r="AB249" s="59">
        <v>797.92</v>
      </c>
      <c r="AC249" s="59">
        <v>845.18</v>
      </c>
      <c r="AD249" s="59">
        <v>887.34</v>
      </c>
      <c r="AE249" s="59">
        <v>921.94</v>
      </c>
      <c r="AF249" s="59">
        <v>967.32</v>
      </c>
      <c r="AG249" s="59">
        <v>986.61</v>
      </c>
      <c r="AH249" s="58">
        <v>1008.15</v>
      </c>
      <c r="AI249" s="58"/>
    </row>
    <row r="250" spans="1:35" x14ac:dyDescent="0.25">
      <c r="A250" s="64" t="s">
        <v>1600</v>
      </c>
      <c r="B250" s="70" t="s">
        <v>919</v>
      </c>
      <c r="C250" s="64" t="s">
        <v>920</v>
      </c>
      <c r="D250" s="64" t="e">
        <f>INDEX(Lookup!$F$2:$F$375, MATCH(B250, Lookup!$A$2:$A$375,0))</f>
        <v>#N/A</v>
      </c>
      <c r="E250" s="64" t="s">
        <v>1169</v>
      </c>
      <c r="F250" s="64" t="s">
        <v>1216</v>
      </c>
      <c r="G250" s="58">
        <v>467</v>
      </c>
      <c r="H250" s="58">
        <v>489</v>
      </c>
      <c r="I250" s="58">
        <v>552.77</v>
      </c>
      <c r="J250" s="58">
        <v>602.26</v>
      </c>
      <c r="K250" s="58">
        <v>652.83000000000004</v>
      </c>
      <c r="L250" s="58">
        <v>694.19</v>
      </c>
      <c r="M250" s="58">
        <v>758.07</v>
      </c>
      <c r="N250" s="58">
        <v>852.84</v>
      </c>
      <c r="O250" s="58">
        <v>845.73</v>
      </c>
      <c r="P250" s="58">
        <v>877.05</v>
      </c>
      <c r="Q250" s="59">
        <v>918.72</v>
      </c>
      <c r="R250" s="59">
        <v>964.17</v>
      </c>
      <c r="S250" s="59">
        <v>1001.79</v>
      </c>
      <c r="T250" s="59">
        <v>1026.27</v>
      </c>
      <c r="U250" s="59">
        <v>1047.78</v>
      </c>
      <c r="V250" s="59">
        <v>1047.78</v>
      </c>
      <c r="W250" s="59">
        <v>1047.78</v>
      </c>
      <c r="X250" s="59">
        <v>1047.78</v>
      </c>
      <c r="Y250" s="59">
        <v>1068.6600000000001</v>
      </c>
      <c r="Z250" s="59">
        <v>1089.99</v>
      </c>
      <c r="AA250" s="59">
        <v>1133.55</v>
      </c>
      <c r="AB250" s="59">
        <v>1178.82</v>
      </c>
      <c r="AC250" s="59">
        <v>1237.68</v>
      </c>
      <c r="AD250" s="59">
        <v>1299.42</v>
      </c>
      <c r="AE250" s="59">
        <v>1351.26</v>
      </c>
      <c r="AF250" s="59">
        <v>1418.76</v>
      </c>
      <c r="AG250" s="59">
        <v>1461.24</v>
      </c>
      <c r="AH250" s="58">
        <v>1534.23</v>
      </c>
      <c r="AI250" s="58"/>
    </row>
    <row r="251" spans="1:35" x14ac:dyDescent="0.25">
      <c r="A251" s="70" t="s">
        <v>1601</v>
      </c>
      <c r="B251" s="64" t="s">
        <v>1602</v>
      </c>
      <c r="C251" s="70" t="s">
        <v>1603</v>
      </c>
      <c r="D251" s="64" t="e">
        <f>INDEX(Lookup!$F$2:$F$375, MATCH(B251, Lookup!$A$2:$A$375,0))</f>
        <v>#N/A</v>
      </c>
      <c r="E251" s="64" t="s">
        <v>1169</v>
      </c>
      <c r="F251" s="64" t="s">
        <v>1190</v>
      </c>
      <c r="G251" s="58" t="s">
        <v>1173</v>
      </c>
      <c r="H251" s="58" t="s">
        <v>1173</v>
      </c>
      <c r="I251" s="58" t="s">
        <v>1173</v>
      </c>
      <c r="J251" s="58" t="s">
        <v>1173</v>
      </c>
      <c r="K251" s="58" t="s">
        <v>1173</v>
      </c>
      <c r="L251" s="58" t="s">
        <v>1173</v>
      </c>
      <c r="M251" s="58" t="s">
        <v>1173</v>
      </c>
      <c r="N251" s="58" t="s">
        <v>1173</v>
      </c>
      <c r="O251" s="71">
        <v>55.35</v>
      </c>
      <c r="P251" s="58">
        <v>57.15</v>
      </c>
      <c r="Q251" s="59">
        <v>59.4</v>
      </c>
      <c r="R251" s="59">
        <v>61.65</v>
      </c>
      <c r="S251" s="59">
        <v>63.81</v>
      </c>
      <c r="T251" s="59">
        <v>66.06</v>
      </c>
      <c r="U251" s="59">
        <v>67.95</v>
      </c>
      <c r="V251" s="59">
        <v>67.95</v>
      </c>
      <c r="W251" s="59">
        <v>67.95</v>
      </c>
      <c r="X251" s="59">
        <v>67.95</v>
      </c>
      <c r="Y251" s="59">
        <v>69.3</v>
      </c>
      <c r="Z251" s="59">
        <v>70.650000000000006</v>
      </c>
      <c r="AA251" s="59">
        <v>72</v>
      </c>
      <c r="AB251" s="59">
        <v>73.349999999999994</v>
      </c>
      <c r="AC251" s="59">
        <v>75.510000000000005</v>
      </c>
      <c r="AD251" s="59">
        <v>77.760000000000005</v>
      </c>
      <c r="AE251" s="59">
        <v>79.290000000000006</v>
      </c>
      <c r="AF251" s="59">
        <v>80.819999999999993</v>
      </c>
      <c r="AG251" s="59">
        <v>82.35</v>
      </c>
      <c r="AH251" s="58">
        <v>87.3</v>
      </c>
      <c r="AI251" s="61"/>
    </row>
    <row r="252" spans="1:35" x14ac:dyDescent="0.25">
      <c r="A252" s="64" t="s">
        <v>1604</v>
      </c>
      <c r="B252" s="64" t="s">
        <v>1605</v>
      </c>
      <c r="C252" s="64" t="s">
        <v>1606</v>
      </c>
      <c r="D252" s="64" t="e">
        <f>INDEX(Lookup!$F$2:$F$375, MATCH(B252, Lookup!$A$2:$A$375,0))</f>
        <v>#N/A</v>
      </c>
      <c r="E252" s="64" t="s">
        <v>1169</v>
      </c>
      <c r="F252" s="64" t="s">
        <v>1186</v>
      </c>
      <c r="G252" s="58">
        <v>45.81</v>
      </c>
      <c r="H252" s="58">
        <v>51.59</v>
      </c>
      <c r="I252" s="58">
        <v>48.41</v>
      </c>
      <c r="J252" s="58">
        <v>52.48</v>
      </c>
      <c r="K252" s="58">
        <v>55.73</v>
      </c>
      <c r="L252" s="69">
        <v>60.26</v>
      </c>
      <c r="M252" s="58">
        <v>73.64</v>
      </c>
      <c r="N252" s="58">
        <v>94.95</v>
      </c>
      <c r="O252" s="58">
        <v>105.66</v>
      </c>
      <c r="P252" s="58">
        <v>110.88</v>
      </c>
      <c r="Q252" s="59">
        <v>116.37</v>
      </c>
      <c r="R252" s="59">
        <v>122.18</v>
      </c>
      <c r="S252" s="59">
        <v>128.25</v>
      </c>
      <c r="T252" s="59">
        <v>134.65</v>
      </c>
      <c r="U252" s="59">
        <v>138.68</v>
      </c>
      <c r="V252" s="59">
        <v>138.68</v>
      </c>
      <c r="W252" s="59">
        <v>138.68</v>
      </c>
      <c r="X252" s="59">
        <v>141.47</v>
      </c>
      <c r="Y252" s="59">
        <v>144.28</v>
      </c>
      <c r="Z252" s="59">
        <v>147.15</v>
      </c>
      <c r="AA252" s="59">
        <v>152.15</v>
      </c>
      <c r="AB252" s="59">
        <v>157.15</v>
      </c>
      <c r="AC252" s="59">
        <v>169.15</v>
      </c>
      <c r="AD252" s="59">
        <v>193.15</v>
      </c>
      <c r="AE252" s="59">
        <v>203.15</v>
      </c>
      <c r="AF252" s="59">
        <v>218.15</v>
      </c>
      <c r="AG252" s="59">
        <v>228.15</v>
      </c>
      <c r="AH252" s="58">
        <v>243.15</v>
      </c>
      <c r="AI252" s="58"/>
    </row>
    <row r="253" spans="1:35" x14ac:dyDescent="0.25">
      <c r="A253" s="64" t="s">
        <v>1607</v>
      </c>
      <c r="B253" s="64" t="s">
        <v>1608</v>
      </c>
      <c r="C253" s="64" t="s">
        <v>1609</v>
      </c>
      <c r="D253" s="64" t="e">
        <f>INDEX(Lookup!$F$2:$F$375, MATCH(B253, Lookup!$A$2:$A$375,0))</f>
        <v>#N/A</v>
      </c>
      <c r="E253" s="64" t="s">
        <v>1172</v>
      </c>
      <c r="F253" s="64" t="s">
        <v>1170</v>
      </c>
      <c r="G253" s="58">
        <v>88.74</v>
      </c>
      <c r="H253" s="58">
        <v>102.81</v>
      </c>
      <c r="I253" s="58">
        <v>110.76</v>
      </c>
      <c r="J253" s="58">
        <v>117.68</v>
      </c>
      <c r="K253" s="58">
        <v>121.23</v>
      </c>
      <c r="L253" s="58">
        <v>137.94999999999999</v>
      </c>
      <c r="M253" s="58">
        <v>144.77000000000001</v>
      </c>
      <c r="N253" s="58">
        <v>151.85</v>
      </c>
      <c r="O253" s="58">
        <v>164.27</v>
      </c>
      <c r="P253" s="58">
        <v>172.03</v>
      </c>
      <c r="Q253" s="59">
        <v>177.95</v>
      </c>
      <c r="R253" s="59">
        <v>182.38</v>
      </c>
      <c r="S253" s="59">
        <v>185.06</v>
      </c>
      <c r="T253" s="59" t="s">
        <v>1173</v>
      </c>
      <c r="U253" s="59" t="s">
        <v>1173</v>
      </c>
      <c r="V253" s="59" t="s">
        <v>1173</v>
      </c>
      <c r="W253" s="59" t="s">
        <v>1173</v>
      </c>
      <c r="X253" s="59" t="s">
        <v>1173</v>
      </c>
      <c r="Y253" s="59" t="s">
        <v>1173</v>
      </c>
      <c r="Z253" s="59" t="s">
        <v>1173</v>
      </c>
      <c r="AA253" s="59" t="s">
        <v>1173</v>
      </c>
      <c r="AB253" s="59" t="s">
        <v>1173</v>
      </c>
      <c r="AC253" s="59" t="s">
        <v>1173</v>
      </c>
      <c r="AD253" s="59" t="s">
        <v>1173</v>
      </c>
      <c r="AE253" s="59" t="s">
        <v>1173</v>
      </c>
      <c r="AF253" s="59" t="s">
        <v>1173</v>
      </c>
      <c r="AG253" s="59" t="s">
        <v>1173</v>
      </c>
      <c r="AH253" s="58" t="s">
        <v>1173</v>
      </c>
      <c r="AI253" s="58"/>
    </row>
    <row r="254" spans="1:35" x14ac:dyDescent="0.25">
      <c r="A254" s="64" t="s">
        <v>1610</v>
      </c>
      <c r="B254" s="64" t="s">
        <v>521</v>
      </c>
      <c r="C254" s="64" t="s">
        <v>522</v>
      </c>
      <c r="D254" s="64" t="e">
        <f>INDEX(Lookup!$F$2:$F$375, MATCH(B254, Lookup!$A$2:$A$375,0))</f>
        <v>#N/A</v>
      </c>
      <c r="E254" s="64" t="s">
        <v>1172</v>
      </c>
      <c r="F254" s="64" t="s">
        <v>1170</v>
      </c>
      <c r="G254" s="58">
        <v>81.25</v>
      </c>
      <c r="H254" s="58">
        <v>98.91</v>
      </c>
      <c r="I254" s="58">
        <v>107.59</v>
      </c>
      <c r="J254" s="58">
        <v>111.46</v>
      </c>
      <c r="K254" s="58">
        <v>114.81</v>
      </c>
      <c r="L254" s="58">
        <v>120.11</v>
      </c>
      <c r="M254" s="58">
        <v>140.19</v>
      </c>
      <c r="N254" s="58">
        <v>144.37</v>
      </c>
      <c r="O254" s="58">
        <v>157.35</v>
      </c>
      <c r="P254" s="58">
        <v>164.8</v>
      </c>
      <c r="Q254" s="59">
        <v>172.65</v>
      </c>
      <c r="R254" s="59">
        <v>180.85</v>
      </c>
      <c r="S254" s="59">
        <v>189.44</v>
      </c>
      <c r="T254" s="59">
        <v>198.44</v>
      </c>
      <c r="U254" s="59">
        <v>205.39</v>
      </c>
      <c r="V254" s="59">
        <v>205.39</v>
      </c>
      <c r="W254" s="59">
        <v>205.39</v>
      </c>
      <c r="X254" s="59">
        <v>205.39</v>
      </c>
      <c r="Y254" s="59">
        <v>205.39</v>
      </c>
      <c r="Z254" s="59">
        <v>205.39</v>
      </c>
      <c r="AA254" s="59">
        <v>205.39</v>
      </c>
      <c r="AB254" s="59">
        <v>205.39</v>
      </c>
      <c r="AC254" s="59">
        <v>205.39</v>
      </c>
      <c r="AD254" s="59">
        <v>205.39</v>
      </c>
      <c r="AE254" s="59">
        <v>205.39</v>
      </c>
      <c r="AF254" s="59" t="s">
        <v>1173</v>
      </c>
      <c r="AG254" s="59" t="s">
        <v>1173</v>
      </c>
      <c r="AH254" s="58" t="s">
        <v>1173</v>
      </c>
      <c r="AI254" s="58"/>
    </row>
    <row r="255" spans="1:35" x14ac:dyDescent="0.25">
      <c r="A255" s="64" t="s">
        <v>1611</v>
      </c>
      <c r="B255" s="64" t="s">
        <v>755</v>
      </c>
      <c r="C255" s="64" t="s">
        <v>1612</v>
      </c>
      <c r="D255" s="64" t="str">
        <f>INDEX(Lookup!$F$2:$F$375, MATCH(B255, Lookup!$A$2:$A$375,0))</f>
        <v>:</v>
      </c>
      <c r="E255" s="64" t="s">
        <v>1169</v>
      </c>
      <c r="F255" s="64" t="s">
        <v>1170</v>
      </c>
      <c r="G255" s="58">
        <v>65.66</v>
      </c>
      <c r="H255" s="58">
        <v>75.209999999999994</v>
      </c>
      <c r="I255" s="58">
        <v>82.31</v>
      </c>
      <c r="J255" s="58">
        <v>85.15</v>
      </c>
      <c r="K255" s="58">
        <v>90.48</v>
      </c>
      <c r="L255" s="58">
        <v>95.89</v>
      </c>
      <c r="M255" s="58">
        <v>105.64</v>
      </c>
      <c r="N255" s="58">
        <v>109.27</v>
      </c>
      <c r="O255" s="58">
        <v>113.95</v>
      </c>
      <c r="P255" s="58">
        <v>115.98</v>
      </c>
      <c r="Q255" s="59">
        <v>114.43</v>
      </c>
      <c r="R255" s="59">
        <v>114.85</v>
      </c>
      <c r="S255" s="59">
        <v>116.84</v>
      </c>
      <c r="T255" s="59">
        <v>120.39</v>
      </c>
      <c r="U255" s="59">
        <v>123.86</v>
      </c>
      <c r="V255" s="59">
        <v>122.88</v>
      </c>
      <c r="W255" s="59">
        <v>122.72</v>
      </c>
      <c r="X255" s="59">
        <v>122.45</v>
      </c>
      <c r="Y255" s="59">
        <v>122.45</v>
      </c>
      <c r="Z255" s="59">
        <v>122.45</v>
      </c>
      <c r="AA255" s="59">
        <v>125.18</v>
      </c>
      <c r="AB255" s="59">
        <v>129.79</v>
      </c>
      <c r="AC255" s="59">
        <v>134.65</v>
      </c>
      <c r="AD255" s="59">
        <v>139.51</v>
      </c>
      <c r="AE255" s="59">
        <v>144.33000000000001</v>
      </c>
      <c r="AF255" s="59">
        <v>149.32</v>
      </c>
      <c r="AG255" s="59">
        <v>154.16</v>
      </c>
      <c r="AH255" s="58">
        <v>159.15</v>
      </c>
      <c r="AI255" s="58"/>
    </row>
    <row r="256" spans="1:35" x14ac:dyDescent="0.25">
      <c r="A256" s="72" t="s">
        <v>1613</v>
      </c>
      <c r="B256" s="64" t="s">
        <v>1173</v>
      </c>
      <c r="C256" s="64" t="s">
        <v>1614</v>
      </c>
      <c r="D256" s="64" t="e">
        <f>INDEX(Lookup!$F$2:$F$375, MATCH(B256, Lookup!$A$2:$A$375,0))</f>
        <v>#N/A</v>
      </c>
      <c r="E256" s="64" t="s">
        <v>1172</v>
      </c>
      <c r="F256" s="64" t="s">
        <v>1170</v>
      </c>
      <c r="G256" s="58" t="s">
        <v>1173</v>
      </c>
      <c r="H256" s="58" t="s">
        <v>1173</v>
      </c>
      <c r="I256" s="58" t="s">
        <v>1173</v>
      </c>
      <c r="J256" s="58" t="s">
        <v>1173</v>
      </c>
      <c r="K256" s="58" t="s">
        <v>1173</v>
      </c>
      <c r="L256" s="58" t="s">
        <v>1173</v>
      </c>
      <c r="M256" s="58" t="s">
        <v>1173</v>
      </c>
      <c r="N256" s="58" t="s">
        <v>1173</v>
      </c>
      <c r="O256" s="58" t="s">
        <v>1173</v>
      </c>
      <c r="P256" s="58" t="s">
        <v>1173</v>
      </c>
      <c r="Q256" s="58" t="s">
        <v>1173</v>
      </c>
      <c r="R256" s="58" t="s">
        <v>1173</v>
      </c>
      <c r="S256" s="58" t="s">
        <v>1173</v>
      </c>
      <c r="T256" s="58" t="s">
        <v>1173</v>
      </c>
      <c r="U256" s="58" t="s">
        <v>1173</v>
      </c>
      <c r="V256" s="58" t="s">
        <v>1173</v>
      </c>
      <c r="W256" s="59" t="s">
        <v>1173</v>
      </c>
      <c r="X256" s="59" t="s">
        <v>1173</v>
      </c>
      <c r="Y256" s="59" t="s">
        <v>1173</v>
      </c>
      <c r="Z256" s="59" t="s">
        <v>1173</v>
      </c>
      <c r="AA256" s="59" t="s">
        <v>1173</v>
      </c>
      <c r="AB256" s="59" t="s">
        <v>1173</v>
      </c>
      <c r="AC256" s="59" t="s">
        <v>1173</v>
      </c>
      <c r="AD256" s="59" t="s">
        <v>1173</v>
      </c>
      <c r="AE256" s="59" t="s">
        <v>1173</v>
      </c>
      <c r="AF256" s="59" t="s">
        <v>1173</v>
      </c>
      <c r="AG256" s="59" t="s">
        <v>1173</v>
      </c>
      <c r="AH256" s="58" t="s">
        <v>1173</v>
      </c>
      <c r="AI256" s="71"/>
    </row>
    <row r="257" spans="1:35" x14ac:dyDescent="0.25">
      <c r="A257" s="64" t="s">
        <v>1615</v>
      </c>
      <c r="B257" s="64" t="s">
        <v>463</v>
      </c>
      <c r="C257" s="64" t="s">
        <v>1616</v>
      </c>
      <c r="D257" s="64" t="str">
        <f>INDEX(Lookup!$F$2:$F$375, MATCH(B257, Lookup!$A$2:$A$375,0))</f>
        <v>:</v>
      </c>
      <c r="E257" s="64" t="s">
        <v>1169</v>
      </c>
      <c r="F257" s="64" t="s">
        <v>1208</v>
      </c>
      <c r="G257" s="58">
        <v>609.57000000000005</v>
      </c>
      <c r="H257" s="58">
        <v>630.54</v>
      </c>
      <c r="I257" s="58">
        <v>704.32</v>
      </c>
      <c r="J257" s="58">
        <v>739.33</v>
      </c>
      <c r="K257" s="58">
        <v>733.84</v>
      </c>
      <c r="L257" s="58">
        <v>806.55</v>
      </c>
      <c r="M257" s="58">
        <v>842.84</v>
      </c>
      <c r="N257" s="58">
        <v>922.91</v>
      </c>
      <c r="O257" s="58">
        <v>902.45</v>
      </c>
      <c r="P257" s="58">
        <v>943.06</v>
      </c>
      <c r="Q257" s="59">
        <v>986.25</v>
      </c>
      <c r="R257" s="59">
        <v>1023.73</v>
      </c>
      <c r="S257" s="59">
        <v>1062.6300000000001</v>
      </c>
      <c r="T257" s="59">
        <v>1096.6300000000001</v>
      </c>
      <c r="U257" s="59">
        <v>1096.6300000000001</v>
      </c>
      <c r="V257" s="59">
        <v>1096.6300000000001</v>
      </c>
      <c r="W257" s="59">
        <v>1096.6300000000001</v>
      </c>
      <c r="X257" s="59">
        <v>1118.01</v>
      </c>
      <c r="Y257" s="59">
        <v>1139.81</v>
      </c>
      <c r="Z257" s="59">
        <v>1162.02</v>
      </c>
      <c r="AA257" s="59">
        <v>1207.9000000000001</v>
      </c>
      <c r="AB257" s="59">
        <v>1268.17</v>
      </c>
      <c r="AC257" s="59">
        <v>1331.45</v>
      </c>
      <c r="AD257" s="59">
        <v>1371.26</v>
      </c>
      <c r="AE257" s="59">
        <v>1425.97</v>
      </c>
      <c r="AF257" s="59">
        <v>1497.13</v>
      </c>
      <c r="AG257" s="59">
        <v>1541.89</v>
      </c>
      <c r="AH257" s="58">
        <v>1618.83</v>
      </c>
      <c r="AI257" s="58"/>
    </row>
    <row r="258" spans="1:35" x14ac:dyDescent="0.25">
      <c r="A258" s="64" t="s">
        <v>1617</v>
      </c>
      <c r="B258" s="64" t="s">
        <v>835</v>
      </c>
      <c r="C258" s="64" t="s">
        <v>836</v>
      </c>
      <c r="D258" s="64" t="str">
        <f>INDEX(Lookup!$F$2:$F$375, MATCH(B258, Lookup!$A$2:$A$375,0))</f>
        <v>Greater London Authority</v>
      </c>
      <c r="E258" s="64" t="s">
        <v>1169</v>
      </c>
      <c r="F258" s="64" t="s">
        <v>1195</v>
      </c>
      <c r="G258" s="58">
        <v>526.01</v>
      </c>
      <c r="H258" s="58">
        <v>559.04999999999995</v>
      </c>
      <c r="I258" s="58">
        <v>608.41</v>
      </c>
      <c r="J258" s="58">
        <v>688.95</v>
      </c>
      <c r="K258" s="58">
        <v>740.59</v>
      </c>
      <c r="L258" s="58">
        <v>796.16</v>
      </c>
      <c r="M258" s="58">
        <v>886.06</v>
      </c>
      <c r="N258" s="58">
        <v>997.72</v>
      </c>
      <c r="O258" s="58">
        <v>1067.3599999999999</v>
      </c>
      <c r="P258" s="58">
        <v>1120.72</v>
      </c>
      <c r="Q258" s="59">
        <v>1160.76</v>
      </c>
      <c r="R258" s="59">
        <v>1218.6300000000001</v>
      </c>
      <c r="S258" s="59">
        <v>1270.26</v>
      </c>
      <c r="T258" s="59">
        <v>1320.96</v>
      </c>
      <c r="U258" s="59">
        <v>1352.72</v>
      </c>
      <c r="V258" s="59">
        <v>1352.72</v>
      </c>
      <c r="W258" s="59">
        <v>1352.72</v>
      </c>
      <c r="X258" s="59">
        <v>1379.65</v>
      </c>
      <c r="Y258" s="59">
        <v>1379.65</v>
      </c>
      <c r="Z258" s="59">
        <v>1379.65</v>
      </c>
      <c r="AA258" s="59">
        <v>1407.24</v>
      </c>
      <c r="AB258" s="59">
        <v>1477.46</v>
      </c>
      <c r="AC258" s="59">
        <v>1477.46</v>
      </c>
      <c r="AD258" s="59">
        <v>1551.19</v>
      </c>
      <c r="AE258" s="59">
        <v>1613.08</v>
      </c>
      <c r="AF258" s="59">
        <v>1693.57</v>
      </c>
      <c r="AG258" s="59">
        <v>1727.27</v>
      </c>
      <c r="AH258" s="58">
        <v>1813.46</v>
      </c>
      <c r="AI258" s="58"/>
    </row>
    <row r="259" spans="1:35" x14ac:dyDescent="0.25">
      <c r="A259" s="64" t="s">
        <v>1618</v>
      </c>
      <c r="B259" s="64" t="s">
        <v>1173</v>
      </c>
      <c r="C259" s="64" t="s">
        <v>1619</v>
      </c>
      <c r="D259" s="64" t="e">
        <f>INDEX(Lookup!$F$2:$F$375, MATCH(B259, Lookup!$A$2:$A$375,0))</f>
        <v>#N/A</v>
      </c>
      <c r="E259" s="64" t="s">
        <v>1172</v>
      </c>
      <c r="F259" s="64" t="s">
        <v>1170</v>
      </c>
      <c r="G259" s="58" t="s">
        <v>1173</v>
      </c>
      <c r="H259" s="58" t="s">
        <v>1173</v>
      </c>
      <c r="I259" s="58" t="s">
        <v>1173</v>
      </c>
      <c r="J259" s="58" t="s">
        <v>1173</v>
      </c>
      <c r="K259" s="58" t="s">
        <v>1173</v>
      </c>
      <c r="L259" s="58" t="s">
        <v>1173</v>
      </c>
      <c r="M259" s="58" t="s">
        <v>1173</v>
      </c>
      <c r="N259" s="58" t="s">
        <v>1173</v>
      </c>
      <c r="O259" s="58" t="s">
        <v>1173</v>
      </c>
      <c r="P259" s="58" t="s">
        <v>1173</v>
      </c>
      <c r="Q259" s="59" t="s">
        <v>1173</v>
      </c>
      <c r="R259" s="59" t="s">
        <v>1173</v>
      </c>
      <c r="S259" s="59" t="s">
        <v>1173</v>
      </c>
      <c r="T259" s="59" t="s">
        <v>1173</v>
      </c>
      <c r="U259" s="59" t="s">
        <v>1173</v>
      </c>
      <c r="V259" s="59" t="s">
        <v>1173</v>
      </c>
      <c r="W259" s="59" t="s">
        <v>1173</v>
      </c>
      <c r="X259" s="59" t="s">
        <v>1173</v>
      </c>
      <c r="Y259" s="59" t="s">
        <v>1173</v>
      </c>
      <c r="Z259" s="59" t="s">
        <v>1173</v>
      </c>
      <c r="AA259" s="59" t="s">
        <v>1173</v>
      </c>
      <c r="AB259" s="59" t="s">
        <v>1173</v>
      </c>
      <c r="AC259" s="59" t="s">
        <v>1173</v>
      </c>
      <c r="AD259" s="59" t="s">
        <v>1173</v>
      </c>
      <c r="AE259" s="59" t="s">
        <v>1173</v>
      </c>
      <c r="AF259" s="59" t="s">
        <v>1173</v>
      </c>
      <c r="AG259" s="59" t="s">
        <v>1173</v>
      </c>
      <c r="AH259" s="58" t="s">
        <v>1173</v>
      </c>
      <c r="AI259" s="58"/>
    </row>
    <row r="260" spans="1:35" x14ac:dyDescent="0.25">
      <c r="A260" s="64" t="s">
        <v>1620</v>
      </c>
      <c r="B260" s="64" t="s">
        <v>503</v>
      </c>
      <c r="C260" s="64" t="s">
        <v>504</v>
      </c>
      <c r="D260" s="64" t="str">
        <f>INDEX(Lookup!$F$2:$F$375, MATCH(B260, Lookup!$A$2:$A$375,0))</f>
        <v>West Yorkshire Combined Authority</v>
      </c>
      <c r="E260" s="64" t="s">
        <v>1169</v>
      </c>
      <c r="F260" s="64" t="s">
        <v>1198</v>
      </c>
      <c r="G260" s="58">
        <v>693.21</v>
      </c>
      <c r="H260" s="58">
        <v>723.75</v>
      </c>
      <c r="I260" s="58">
        <v>767.47</v>
      </c>
      <c r="J260" s="58">
        <v>788.92</v>
      </c>
      <c r="K260" s="58">
        <v>823.86</v>
      </c>
      <c r="L260" s="58">
        <v>857.78</v>
      </c>
      <c r="M260" s="58">
        <v>898.49</v>
      </c>
      <c r="N260" s="58">
        <v>958.99</v>
      </c>
      <c r="O260" s="58">
        <v>987.28</v>
      </c>
      <c r="P260" s="58">
        <v>1036.1300000000001</v>
      </c>
      <c r="Q260" s="59">
        <v>1087.93</v>
      </c>
      <c r="R260" s="59">
        <v>1120.54</v>
      </c>
      <c r="S260" s="59">
        <v>1154.27</v>
      </c>
      <c r="T260" s="59">
        <v>1194.67</v>
      </c>
      <c r="U260" s="59">
        <v>1218.56</v>
      </c>
      <c r="V260" s="59">
        <v>1218.55</v>
      </c>
      <c r="W260" s="59">
        <v>1218.55</v>
      </c>
      <c r="X260" s="59">
        <v>1242.9100000000001</v>
      </c>
      <c r="Y260" s="59">
        <v>1242.9100000000001</v>
      </c>
      <c r="Z260" s="59">
        <v>1267.1500000000001</v>
      </c>
      <c r="AA260" s="59">
        <v>1317.2</v>
      </c>
      <c r="AB260" s="59">
        <v>1382.93</v>
      </c>
      <c r="AC260" s="59">
        <v>1465.74</v>
      </c>
      <c r="AD260" s="59">
        <v>1509.56</v>
      </c>
      <c r="AE260" s="59">
        <v>1569.8</v>
      </c>
      <c r="AF260" s="59">
        <v>1648.13</v>
      </c>
      <c r="AG260" s="59">
        <v>1697.41</v>
      </c>
      <c r="AH260" s="58">
        <v>1782.11</v>
      </c>
      <c r="AI260" s="58"/>
    </row>
    <row r="261" spans="1:35" x14ac:dyDescent="0.25">
      <c r="A261" s="64" t="s">
        <v>1621</v>
      </c>
      <c r="B261" s="64" t="s">
        <v>449</v>
      </c>
      <c r="C261" s="64" t="s">
        <v>450</v>
      </c>
      <c r="D261" s="64" t="str">
        <f>INDEX(Lookup!$F$2:$F$375, MATCH(B261, Lookup!$A$2:$A$375,0))</f>
        <v>Liverpool City Region Combined Authority</v>
      </c>
      <c r="E261" s="64" t="s">
        <v>1169</v>
      </c>
      <c r="F261" s="64" t="s">
        <v>1198</v>
      </c>
      <c r="G261" s="58">
        <v>682.31</v>
      </c>
      <c r="H261" s="58">
        <v>740.45</v>
      </c>
      <c r="I261" s="58">
        <v>797.7</v>
      </c>
      <c r="J261" s="58">
        <v>833.6</v>
      </c>
      <c r="K261" s="58">
        <v>866.93</v>
      </c>
      <c r="L261" s="58">
        <v>896.63</v>
      </c>
      <c r="M261" s="58">
        <v>920.27</v>
      </c>
      <c r="N261" s="58">
        <v>942.75</v>
      </c>
      <c r="O261" s="58">
        <v>966.33</v>
      </c>
      <c r="P261" s="58">
        <v>1004.98</v>
      </c>
      <c r="Q261" s="59">
        <v>1045.19</v>
      </c>
      <c r="R261" s="59">
        <v>1086.77</v>
      </c>
      <c r="S261" s="59">
        <v>1130.24</v>
      </c>
      <c r="T261" s="59">
        <v>1186.75</v>
      </c>
      <c r="U261" s="59">
        <v>1246.08</v>
      </c>
      <c r="V261" s="59">
        <v>1246.08</v>
      </c>
      <c r="W261" s="59">
        <v>1246.08</v>
      </c>
      <c r="X261" s="59">
        <v>1246.08</v>
      </c>
      <c r="Y261" s="59">
        <v>1246.08</v>
      </c>
      <c r="Z261" s="59">
        <v>1246.08</v>
      </c>
      <c r="AA261" s="59">
        <v>1295.8</v>
      </c>
      <c r="AB261" s="59">
        <v>1360.46</v>
      </c>
      <c r="AC261" s="59">
        <v>1441.95</v>
      </c>
      <c r="AD261" s="59">
        <v>1485.08</v>
      </c>
      <c r="AE261" s="59">
        <v>1544.31</v>
      </c>
      <c r="AF261" s="59">
        <v>1621.37</v>
      </c>
      <c r="AG261" s="59">
        <v>1669.85</v>
      </c>
      <c r="AH261" s="58">
        <v>1753.18</v>
      </c>
      <c r="AI261" s="58"/>
    </row>
    <row r="262" spans="1:35" x14ac:dyDescent="0.25">
      <c r="A262" s="64" t="s">
        <v>1622</v>
      </c>
      <c r="B262" s="64" t="s">
        <v>793</v>
      </c>
      <c r="C262" s="64" t="s">
        <v>794</v>
      </c>
      <c r="D262" s="64" t="str">
        <f>INDEX(Lookup!$F$2:$F$375, MATCH(B262, Lookup!$A$2:$A$375,0))</f>
        <v>Greater London Authority</v>
      </c>
      <c r="E262" s="64" t="s">
        <v>1169</v>
      </c>
      <c r="F262" s="64" t="s">
        <v>1303</v>
      </c>
      <c r="G262" s="58">
        <v>575.95000000000005</v>
      </c>
      <c r="H262" s="58">
        <v>554.26</v>
      </c>
      <c r="I262" s="58">
        <v>533.39</v>
      </c>
      <c r="J262" s="58">
        <v>521.80999999999995</v>
      </c>
      <c r="K262" s="58">
        <v>516.17999999999995</v>
      </c>
      <c r="L262" s="58">
        <v>590.12</v>
      </c>
      <c r="M262" s="58">
        <v>636.12</v>
      </c>
      <c r="N262" s="58">
        <v>770.6</v>
      </c>
      <c r="O262" s="58">
        <v>809.09</v>
      </c>
      <c r="P262" s="58">
        <v>841.34</v>
      </c>
      <c r="Q262" s="59">
        <v>841.34</v>
      </c>
      <c r="R262" s="59">
        <v>883.35</v>
      </c>
      <c r="S262" s="59">
        <v>925.29</v>
      </c>
      <c r="T262" s="59">
        <v>925.29</v>
      </c>
      <c r="U262" s="59">
        <v>925.29</v>
      </c>
      <c r="V262" s="59">
        <v>925.29</v>
      </c>
      <c r="W262" s="59">
        <v>925.29</v>
      </c>
      <c r="X262" s="59">
        <v>925.29</v>
      </c>
      <c r="Y262" s="59">
        <v>925.29</v>
      </c>
      <c r="Z262" s="59">
        <v>943.7</v>
      </c>
      <c r="AA262" s="59">
        <v>981.35</v>
      </c>
      <c r="AB262" s="59">
        <v>1030.32</v>
      </c>
      <c r="AC262" s="59">
        <v>1092.04</v>
      </c>
      <c r="AD262" s="59">
        <v>1124.69</v>
      </c>
      <c r="AE262" s="59">
        <v>1169.57</v>
      </c>
      <c r="AF262" s="59">
        <v>1227.93</v>
      </c>
      <c r="AG262" s="59">
        <v>1264.6500000000001</v>
      </c>
      <c r="AH262" s="58">
        <v>1327.76</v>
      </c>
      <c r="AI262" s="58"/>
    </row>
    <row r="263" spans="1:35" x14ac:dyDescent="0.25">
      <c r="A263" s="64" t="s">
        <v>1623</v>
      </c>
      <c r="B263" s="70" t="s">
        <v>421</v>
      </c>
      <c r="C263" s="64" t="s">
        <v>422</v>
      </c>
      <c r="D263" s="64" t="e">
        <f>INDEX(Lookup!$F$2:$F$375, MATCH(B263, Lookup!$A$2:$A$375,0))</f>
        <v>#N/A</v>
      </c>
      <c r="E263" s="64" t="s">
        <v>1169</v>
      </c>
      <c r="F263" s="64" t="s">
        <v>1216</v>
      </c>
      <c r="G263" s="58">
        <v>557</v>
      </c>
      <c r="H263" s="58">
        <v>588</v>
      </c>
      <c r="I263" s="58">
        <v>673.36</v>
      </c>
      <c r="J263" s="58">
        <v>730.65</v>
      </c>
      <c r="K263" s="58">
        <v>768.35</v>
      </c>
      <c r="L263" s="58">
        <v>795.18</v>
      </c>
      <c r="M263" s="58">
        <v>856.58</v>
      </c>
      <c r="N263" s="58">
        <v>937.62</v>
      </c>
      <c r="O263" s="58">
        <v>927.11</v>
      </c>
      <c r="P263" s="58">
        <v>950.29</v>
      </c>
      <c r="Q263" s="59">
        <v>996.85</v>
      </c>
      <c r="R263" s="59">
        <v>1046.2</v>
      </c>
      <c r="S263" s="59">
        <v>1077.06</v>
      </c>
      <c r="T263" s="59">
        <v>1108.3</v>
      </c>
      <c r="U263" s="59">
        <v>1108.3</v>
      </c>
      <c r="V263" s="59">
        <v>1108.3</v>
      </c>
      <c r="W263" s="59">
        <v>1108.3</v>
      </c>
      <c r="X263" s="59">
        <v>1086.1300000000001</v>
      </c>
      <c r="Y263" s="59">
        <v>1107.74</v>
      </c>
      <c r="Z263" s="59">
        <v>1129.78</v>
      </c>
      <c r="AA263" s="59">
        <v>1174.8599999999999</v>
      </c>
      <c r="AB263" s="59">
        <v>1221.74</v>
      </c>
      <c r="AC263" s="59">
        <v>1294.92</v>
      </c>
      <c r="AD263" s="59">
        <v>1346.59</v>
      </c>
      <c r="AE263" s="59">
        <v>1400.32</v>
      </c>
      <c r="AF263" s="59">
        <v>1456.19</v>
      </c>
      <c r="AG263" s="59">
        <v>1514.29</v>
      </c>
      <c r="AH263" s="58">
        <v>1574.71</v>
      </c>
      <c r="AI263" s="58"/>
    </row>
    <row r="264" spans="1:35" x14ac:dyDescent="0.25">
      <c r="A264" s="70" t="s">
        <v>1624</v>
      </c>
      <c r="B264" s="64" t="s">
        <v>1625</v>
      </c>
      <c r="C264" s="70" t="s">
        <v>1626</v>
      </c>
      <c r="D264" s="64" t="e">
        <f>INDEX(Lookup!$F$2:$F$375, MATCH(B264, Lookup!$A$2:$A$375,0))</f>
        <v>#N/A</v>
      </c>
      <c r="E264" s="64" t="s">
        <v>1169</v>
      </c>
      <c r="F264" s="64" t="s">
        <v>1190</v>
      </c>
      <c r="G264" s="58" t="s">
        <v>1173</v>
      </c>
      <c r="H264" s="58" t="s">
        <v>1173</v>
      </c>
      <c r="I264" s="58" t="s">
        <v>1173</v>
      </c>
      <c r="J264" s="58" t="s">
        <v>1173</v>
      </c>
      <c r="K264" s="58" t="s">
        <v>1173</v>
      </c>
      <c r="L264" s="58" t="s">
        <v>1173</v>
      </c>
      <c r="M264" s="58" t="s">
        <v>1173</v>
      </c>
      <c r="N264" s="58" t="s">
        <v>1173</v>
      </c>
      <c r="O264" s="71">
        <v>49.64</v>
      </c>
      <c r="P264" s="58">
        <v>52.1</v>
      </c>
      <c r="Q264" s="59">
        <v>54.71</v>
      </c>
      <c r="R264" s="59">
        <v>57.44</v>
      </c>
      <c r="S264" s="59">
        <v>60.16</v>
      </c>
      <c r="T264" s="59">
        <v>62.41</v>
      </c>
      <c r="U264" s="59">
        <v>63.65</v>
      </c>
      <c r="V264" s="59">
        <v>63.65</v>
      </c>
      <c r="W264" s="59">
        <v>63.65</v>
      </c>
      <c r="X264" s="59">
        <v>63.65</v>
      </c>
      <c r="Y264" s="59">
        <v>63.65</v>
      </c>
      <c r="Z264" s="59">
        <v>64.86</v>
      </c>
      <c r="AA264" s="59">
        <v>65.5</v>
      </c>
      <c r="AB264" s="59">
        <v>65.5</v>
      </c>
      <c r="AC264" s="59">
        <v>67.459999999999994</v>
      </c>
      <c r="AD264" s="59">
        <v>69.48</v>
      </c>
      <c r="AE264" s="59">
        <v>70.86</v>
      </c>
      <c r="AF264" s="59">
        <v>72.27</v>
      </c>
      <c r="AG264" s="59">
        <v>77.27</v>
      </c>
      <c r="AH264" s="58">
        <v>82.27</v>
      </c>
      <c r="AI264" s="61"/>
    </row>
    <row r="265" spans="1:35" x14ac:dyDescent="0.25">
      <c r="A265" s="64" t="s">
        <v>1627</v>
      </c>
      <c r="B265" s="64" t="s">
        <v>1628</v>
      </c>
      <c r="C265" s="64" t="s">
        <v>1629</v>
      </c>
      <c r="D265" s="64" t="e">
        <f>INDEX(Lookup!$F$2:$F$375, MATCH(B265, Lookup!$A$2:$A$375,0))</f>
        <v>#N/A</v>
      </c>
      <c r="E265" s="64" t="s">
        <v>1169</v>
      </c>
      <c r="F265" s="64" t="s">
        <v>1186</v>
      </c>
      <c r="G265" s="58">
        <v>45.71</v>
      </c>
      <c r="H265" s="58">
        <v>53.25</v>
      </c>
      <c r="I265" s="58">
        <v>53.41</v>
      </c>
      <c r="J265" s="58">
        <v>57.69</v>
      </c>
      <c r="K265" s="58">
        <v>62.6</v>
      </c>
      <c r="L265" s="69">
        <v>67.89</v>
      </c>
      <c r="M265" s="58">
        <v>73.86</v>
      </c>
      <c r="N265" s="58">
        <v>87.57</v>
      </c>
      <c r="O265" s="58">
        <v>100.7</v>
      </c>
      <c r="P265" s="58">
        <v>107.72</v>
      </c>
      <c r="Q265" s="59">
        <v>113.09</v>
      </c>
      <c r="R265" s="59">
        <v>125.95</v>
      </c>
      <c r="S265" s="59">
        <v>135.96</v>
      </c>
      <c r="T265" s="59">
        <v>142.08000000000001</v>
      </c>
      <c r="U265" s="59">
        <v>146.27000000000001</v>
      </c>
      <c r="V265" s="59">
        <v>146.27000000000001</v>
      </c>
      <c r="W265" s="59">
        <v>149.93</v>
      </c>
      <c r="X265" s="59">
        <v>152.91999999999999</v>
      </c>
      <c r="Y265" s="59">
        <v>155.96</v>
      </c>
      <c r="Z265" s="59">
        <v>159.06</v>
      </c>
      <c r="AA265" s="59">
        <v>162.22</v>
      </c>
      <c r="AB265" s="59">
        <v>165.45</v>
      </c>
      <c r="AC265" s="59">
        <v>177.45</v>
      </c>
      <c r="AD265" s="59">
        <v>201.45</v>
      </c>
      <c r="AE265" s="59">
        <v>211.45</v>
      </c>
      <c r="AF265" s="59">
        <v>226.45</v>
      </c>
      <c r="AG265" s="59">
        <v>236.45</v>
      </c>
      <c r="AH265" s="58">
        <v>251.45</v>
      </c>
      <c r="AI265" s="58"/>
    </row>
    <row r="266" spans="1:35" x14ac:dyDescent="0.25">
      <c r="A266" s="64" t="s">
        <v>1630</v>
      </c>
      <c r="B266" s="64" t="s">
        <v>431</v>
      </c>
      <c r="C266" s="64" t="s">
        <v>432</v>
      </c>
      <c r="D266" s="64" t="str">
        <f>INDEX(Lookup!$F$2:$F$375, MATCH(B266, Lookup!$A$2:$A$375,0))</f>
        <v>:</v>
      </c>
      <c r="E266" s="64" t="s">
        <v>1169</v>
      </c>
      <c r="F266" s="64" t="s">
        <v>1170</v>
      </c>
      <c r="G266" s="58">
        <v>82.62</v>
      </c>
      <c r="H266" s="58">
        <v>86.23</v>
      </c>
      <c r="I266" s="58">
        <v>91.42</v>
      </c>
      <c r="J266" s="58">
        <v>91.4</v>
      </c>
      <c r="K266" s="58">
        <v>104.91</v>
      </c>
      <c r="L266" s="58">
        <v>111.23</v>
      </c>
      <c r="M266" s="58">
        <v>128.47</v>
      </c>
      <c r="N266" s="58">
        <v>136.6</v>
      </c>
      <c r="O266" s="58">
        <v>149.22999999999999</v>
      </c>
      <c r="P266" s="58">
        <v>156.59</v>
      </c>
      <c r="Q266" s="59">
        <v>163.76</v>
      </c>
      <c r="R266" s="59">
        <v>170.36</v>
      </c>
      <c r="S266" s="59">
        <v>178.17</v>
      </c>
      <c r="T266" s="59">
        <v>185.31</v>
      </c>
      <c r="U266" s="59">
        <v>192.25</v>
      </c>
      <c r="V266" s="59">
        <v>192.25</v>
      </c>
      <c r="W266" s="59">
        <v>192.25</v>
      </c>
      <c r="X266" s="59">
        <v>196.08</v>
      </c>
      <c r="Y266" s="59">
        <v>199.99</v>
      </c>
      <c r="Z266" s="59">
        <v>203.97</v>
      </c>
      <c r="AA266" s="59">
        <v>208.97</v>
      </c>
      <c r="AB266" s="59">
        <v>213.97</v>
      </c>
      <c r="AC266" s="59">
        <v>220.36</v>
      </c>
      <c r="AD266" s="59">
        <v>226.95</v>
      </c>
      <c r="AE266" s="59">
        <v>231.95</v>
      </c>
      <c r="AF266" s="59">
        <v>236.95</v>
      </c>
      <c r="AG266" s="59">
        <v>241.95</v>
      </c>
      <c r="AH266" s="58">
        <v>249.18</v>
      </c>
      <c r="AI266" s="58"/>
    </row>
    <row r="267" spans="1:35" x14ac:dyDescent="0.25">
      <c r="A267" s="64" t="s">
        <v>1631</v>
      </c>
      <c r="B267" s="64" t="s">
        <v>1173</v>
      </c>
      <c r="C267" s="64" t="s">
        <v>1632</v>
      </c>
      <c r="D267" s="64" t="e">
        <f>INDEX(Lookup!$F$2:$F$375, MATCH(B267, Lookup!$A$2:$A$375,0))</f>
        <v>#N/A</v>
      </c>
      <c r="E267" s="64" t="s">
        <v>1172</v>
      </c>
      <c r="F267" s="64" t="s">
        <v>1170</v>
      </c>
      <c r="G267" s="58" t="s">
        <v>1173</v>
      </c>
      <c r="H267" s="58" t="s">
        <v>1173</v>
      </c>
      <c r="I267" s="58" t="s">
        <v>1173</v>
      </c>
      <c r="J267" s="58" t="s">
        <v>1173</v>
      </c>
      <c r="K267" s="58" t="s">
        <v>1173</v>
      </c>
      <c r="L267" s="58" t="s">
        <v>1173</v>
      </c>
      <c r="M267" s="58" t="s">
        <v>1173</v>
      </c>
      <c r="N267" s="58" t="s">
        <v>1173</v>
      </c>
      <c r="O267" s="58" t="s">
        <v>1173</v>
      </c>
      <c r="P267" s="58" t="s">
        <v>1173</v>
      </c>
      <c r="Q267" s="59" t="s">
        <v>1173</v>
      </c>
      <c r="R267" s="59" t="s">
        <v>1173</v>
      </c>
      <c r="S267" s="59" t="s">
        <v>1173</v>
      </c>
      <c r="T267" s="59" t="s">
        <v>1173</v>
      </c>
      <c r="U267" s="59" t="s">
        <v>1173</v>
      </c>
      <c r="V267" s="59" t="s">
        <v>1173</v>
      </c>
      <c r="W267" s="59" t="s">
        <v>1173</v>
      </c>
      <c r="X267" s="59" t="s">
        <v>1173</v>
      </c>
      <c r="Y267" s="59" t="s">
        <v>1173</v>
      </c>
      <c r="Z267" s="59" t="s">
        <v>1173</v>
      </c>
      <c r="AA267" s="59" t="s">
        <v>1173</v>
      </c>
      <c r="AB267" s="59" t="s">
        <v>1173</v>
      </c>
      <c r="AC267" s="59" t="s">
        <v>1173</v>
      </c>
      <c r="AD267" s="59" t="s">
        <v>1173</v>
      </c>
      <c r="AE267" s="59" t="s">
        <v>1173</v>
      </c>
      <c r="AF267" s="59" t="s">
        <v>1173</v>
      </c>
      <c r="AG267" s="59" t="s">
        <v>1173</v>
      </c>
      <c r="AH267" s="58" t="s">
        <v>1173</v>
      </c>
      <c r="AI267" s="58"/>
    </row>
    <row r="268" spans="1:35" x14ac:dyDescent="0.25">
      <c r="A268" s="64" t="s">
        <v>1633</v>
      </c>
      <c r="B268" s="64" t="s">
        <v>505</v>
      </c>
      <c r="C268" s="64" t="s">
        <v>506</v>
      </c>
      <c r="D268" s="64" t="str">
        <f>INDEX(Lookup!$F$2:$F$375, MATCH(B268, Lookup!$A$2:$A$375,0))</f>
        <v>West Yorkshire Combined Authority</v>
      </c>
      <c r="E268" s="64" t="s">
        <v>1169</v>
      </c>
      <c r="F268" s="64" t="s">
        <v>1198</v>
      </c>
      <c r="G268" s="58">
        <v>569.97</v>
      </c>
      <c r="H268" s="58">
        <v>598.14</v>
      </c>
      <c r="I268" s="58">
        <v>657.19</v>
      </c>
      <c r="J268" s="58">
        <v>687</v>
      </c>
      <c r="K268" s="58">
        <v>717.82</v>
      </c>
      <c r="L268" s="58">
        <v>753</v>
      </c>
      <c r="M268" s="58">
        <v>790.23</v>
      </c>
      <c r="N268" s="58">
        <v>853.04</v>
      </c>
      <c r="O268" s="58">
        <v>891.8</v>
      </c>
      <c r="P268" s="58">
        <v>929.74</v>
      </c>
      <c r="Q268" s="59">
        <v>971.99</v>
      </c>
      <c r="R268" s="59">
        <v>1016.16</v>
      </c>
      <c r="S268" s="59">
        <v>1064.3699999999999</v>
      </c>
      <c r="T268" s="59">
        <v>1095.6099999999999</v>
      </c>
      <c r="U268" s="59">
        <v>1123.49</v>
      </c>
      <c r="V268" s="59">
        <v>1123.49</v>
      </c>
      <c r="W268" s="59">
        <v>1123.49</v>
      </c>
      <c r="X268" s="59">
        <v>1123.49</v>
      </c>
      <c r="Y268" s="59">
        <v>1145.8900000000001</v>
      </c>
      <c r="Z268" s="59">
        <v>1168.8</v>
      </c>
      <c r="AA268" s="59">
        <v>1215.54</v>
      </c>
      <c r="AB268" s="59">
        <v>1276.2</v>
      </c>
      <c r="AC268" s="59">
        <v>1339.89</v>
      </c>
      <c r="AD268" s="59">
        <v>1393.36</v>
      </c>
      <c r="AE268" s="59">
        <v>1449</v>
      </c>
      <c r="AF268" s="59">
        <v>1521.29</v>
      </c>
      <c r="AG268" s="59">
        <v>1566.76</v>
      </c>
      <c r="AH268" s="58">
        <v>1644.93</v>
      </c>
      <c r="AI268" s="58"/>
    </row>
    <row r="269" spans="1:35" x14ac:dyDescent="0.25">
      <c r="A269" s="72" t="s">
        <v>1634</v>
      </c>
      <c r="B269" s="64" t="s">
        <v>1173</v>
      </c>
      <c r="C269" s="72" t="s">
        <v>1635</v>
      </c>
      <c r="D269" s="72" t="e">
        <f>INDEX(Lookup!$F$2:$F$375, MATCH(B269, Lookup!$A$2:$A$375,0))</f>
        <v>#N/A</v>
      </c>
      <c r="E269" s="64" t="s">
        <v>1172</v>
      </c>
      <c r="F269" s="64" t="s">
        <v>1170</v>
      </c>
      <c r="G269" s="58" t="s">
        <v>1173</v>
      </c>
      <c r="H269" s="58" t="s">
        <v>1173</v>
      </c>
      <c r="I269" s="58" t="s">
        <v>1173</v>
      </c>
      <c r="J269" s="58" t="s">
        <v>1173</v>
      </c>
      <c r="K269" s="58" t="s">
        <v>1173</v>
      </c>
      <c r="L269" s="58" t="s">
        <v>1173</v>
      </c>
      <c r="M269" s="58" t="s">
        <v>1173</v>
      </c>
      <c r="N269" s="58" t="s">
        <v>1173</v>
      </c>
      <c r="O269" s="58" t="s">
        <v>1173</v>
      </c>
      <c r="P269" s="58" t="s">
        <v>1173</v>
      </c>
      <c r="Q269" s="59" t="s">
        <v>1173</v>
      </c>
      <c r="R269" s="59" t="s">
        <v>1173</v>
      </c>
      <c r="S269" s="59" t="s">
        <v>1173</v>
      </c>
      <c r="T269" s="59" t="s">
        <v>1173</v>
      </c>
      <c r="U269" s="59" t="s">
        <v>1173</v>
      </c>
      <c r="V269" s="59" t="s">
        <v>1173</v>
      </c>
      <c r="W269" s="59" t="s">
        <v>1173</v>
      </c>
      <c r="X269" s="59" t="s">
        <v>1173</v>
      </c>
      <c r="Y269" s="59" t="s">
        <v>1173</v>
      </c>
      <c r="Z269" s="59" t="s">
        <v>1173</v>
      </c>
      <c r="AA269" s="59" t="s">
        <v>1173</v>
      </c>
      <c r="AB269" s="59" t="s">
        <v>1173</v>
      </c>
      <c r="AC269" s="59" t="s">
        <v>1173</v>
      </c>
      <c r="AD269" s="59" t="s">
        <v>1173</v>
      </c>
      <c r="AE269" s="59" t="s">
        <v>1173</v>
      </c>
      <c r="AF269" s="59" t="s">
        <v>1173</v>
      </c>
      <c r="AG269" s="59" t="s">
        <v>1173</v>
      </c>
      <c r="AH269" s="58" t="s">
        <v>1173</v>
      </c>
      <c r="AI269" s="71"/>
    </row>
    <row r="270" spans="1:35" x14ac:dyDescent="0.25">
      <c r="A270" s="64" t="s">
        <v>1636</v>
      </c>
      <c r="B270" s="64" t="s">
        <v>513</v>
      </c>
      <c r="C270" s="64" t="s">
        <v>1637</v>
      </c>
      <c r="D270" s="64" t="str">
        <f>INDEX(Lookup!$F$2:$F$375, MATCH(B270, Lookup!$A$2:$A$375,0))</f>
        <v>:</v>
      </c>
      <c r="E270" s="64" t="s">
        <v>1169</v>
      </c>
      <c r="F270" s="64" t="s">
        <v>1208</v>
      </c>
      <c r="G270" s="58" t="s">
        <v>1173</v>
      </c>
      <c r="H270" s="58">
        <v>558.16</v>
      </c>
      <c r="I270" s="58">
        <v>703.4</v>
      </c>
      <c r="J270" s="58">
        <v>728.01</v>
      </c>
      <c r="K270" s="58">
        <v>805.68</v>
      </c>
      <c r="L270" s="58">
        <v>845.16</v>
      </c>
      <c r="M270" s="58">
        <v>889.95</v>
      </c>
      <c r="N270" s="58">
        <v>937.12</v>
      </c>
      <c r="O270" s="58">
        <v>982.75</v>
      </c>
      <c r="P270" s="58">
        <v>1007.31</v>
      </c>
      <c r="Q270" s="59">
        <v>1033.9100000000001</v>
      </c>
      <c r="R270" s="59">
        <v>1061.21</v>
      </c>
      <c r="S270" s="59">
        <v>1113.74</v>
      </c>
      <c r="T270" s="59">
        <v>1163.6500000000001</v>
      </c>
      <c r="U270" s="59">
        <v>1186.22</v>
      </c>
      <c r="V270" s="59">
        <v>1186.22</v>
      </c>
      <c r="W270" s="59">
        <v>1227.45</v>
      </c>
      <c r="X270" s="59">
        <v>1251.6500000000001</v>
      </c>
      <c r="Y270" s="59">
        <v>1276.55</v>
      </c>
      <c r="Z270" s="59">
        <v>1301.95</v>
      </c>
      <c r="AA270" s="59">
        <v>1354.01</v>
      </c>
      <c r="AB270" s="59">
        <v>1421.69</v>
      </c>
      <c r="AC270" s="59">
        <v>1506.98</v>
      </c>
      <c r="AD270" s="59">
        <v>1552.17</v>
      </c>
      <c r="AE270" s="59">
        <v>1614.23</v>
      </c>
      <c r="AF270" s="59">
        <v>1694.92</v>
      </c>
      <c r="AG270" s="59">
        <v>1745.74</v>
      </c>
      <c r="AH270" s="58">
        <v>1833</v>
      </c>
      <c r="AI270" s="58"/>
    </row>
    <row r="271" spans="1:35" x14ac:dyDescent="0.25">
      <c r="A271" s="64" t="s">
        <v>1638</v>
      </c>
      <c r="B271" s="70" t="s">
        <v>555</v>
      </c>
      <c r="C271" s="64" t="s">
        <v>556</v>
      </c>
      <c r="D271" s="64" t="e">
        <f>INDEX(Lookup!$F$2:$F$375, MATCH(B271, Lookup!$A$2:$A$375,0))</f>
        <v>#N/A</v>
      </c>
      <c r="E271" s="64" t="s">
        <v>1169</v>
      </c>
      <c r="F271" s="64" t="s">
        <v>1216</v>
      </c>
      <c r="G271" s="58">
        <v>483</v>
      </c>
      <c r="H271" s="58">
        <v>550.6</v>
      </c>
      <c r="I271" s="58">
        <v>595.09</v>
      </c>
      <c r="J271" s="58">
        <v>628.71</v>
      </c>
      <c r="K271" s="58">
        <v>672.09</v>
      </c>
      <c r="L271" s="58">
        <v>712.01</v>
      </c>
      <c r="M271" s="58">
        <v>775.38</v>
      </c>
      <c r="N271" s="58">
        <v>847.5</v>
      </c>
      <c r="O271" s="58">
        <v>866.99</v>
      </c>
      <c r="P271" s="58">
        <v>890.4</v>
      </c>
      <c r="Q271" s="59">
        <v>930.47</v>
      </c>
      <c r="R271" s="59">
        <v>970.02</v>
      </c>
      <c r="S271" s="59">
        <v>1007.85</v>
      </c>
      <c r="T271" s="59">
        <v>1037.07</v>
      </c>
      <c r="U271" s="59">
        <v>1063</v>
      </c>
      <c r="V271" s="59">
        <v>1063</v>
      </c>
      <c r="W271" s="59">
        <v>1063</v>
      </c>
      <c r="X271" s="59">
        <v>1063</v>
      </c>
      <c r="Y271" s="59">
        <v>1063</v>
      </c>
      <c r="Z271" s="59">
        <v>1084.1500000000001</v>
      </c>
      <c r="AA271" s="59">
        <v>1127.4000000000001</v>
      </c>
      <c r="AB271" s="59">
        <v>1172.3800000000001</v>
      </c>
      <c r="AC271" s="59">
        <v>1242.5999999999999</v>
      </c>
      <c r="AD271" s="59">
        <v>1292.18</v>
      </c>
      <c r="AE271" s="59">
        <v>1343.73</v>
      </c>
      <c r="AF271" s="59">
        <v>1410.78</v>
      </c>
      <c r="AG271" s="59">
        <v>1452.96</v>
      </c>
      <c r="AH271" s="58">
        <v>1525.46</v>
      </c>
      <c r="AI271" s="58"/>
    </row>
    <row r="272" spans="1:35" x14ac:dyDescent="0.25">
      <c r="A272" s="70" t="s">
        <v>1639</v>
      </c>
      <c r="B272" s="64" t="s">
        <v>1640</v>
      </c>
      <c r="C272" s="70" t="s">
        <v>1641</v>
      </c>
      <c r="D272" s="64" t="e">
        <f>INDEX(Lookup!$F$2:$F$375, MATCH(B272, Lookup!$A$2:$A$375,0))</f>
        <v>#N/A</v>
      </c>
      <c r="E272" s="64" t="s">
        <v>1169</v>
      </c>
      <c r="F272" s="64" t="s">
        <v>1190</v>
      </c>
      <c r="G272" s="58" t="s">
        <v>1173</v>
      </c>
      <c r="H272" s="58" t="s">
        <v>1173</v>
      </c>
      <c r="I272" s="58" t="s">
        <v>1173</v>
      </c>
      <c r="J272" s="58" t="s">
        <v>1173</v>
      </c>
      <c r="K272" s="58" t="s">
        <v>1173</v>
      </c>
      <c r="L272" s="58" t="s">
        <v>1173</v>
      </c>
      <c r="M272" s="58" t="s">
        <v>1173</v>
      </c>
      <c r="N272" s="58" t="s">
        <v>1173</v>
      </c>
      <c r="O272" s="71">
        <v>41.08</v>
      </c>
      <c r="P272" s="58">
        <v>43.11</v>
      </c>
      <c r="Q272" s="59">
        <v>45.23</v>
      </c>
      <c r="R272" s="59">
        <v>47.48</v>
      </c>
      <c r="S272" s="59">
        <v>49.83</v>
      </c>
      <c r="T272" s="59">
        <v>51.82</v>
      </c>
      <c r="U272" s="59">
        <v>53.38</v>
      </c>
      <c r="V272" s="59">
        <v>53.38</v>
      </c>
      <c r="W272" s="59">
        <v>53.38</v>
      </c>
      <c r="X272" s="59">
        <v>58.38</v>
      </c>
      <c r="Y272" s="59">
        <v>59.25</v>
      </c>
      <c r="Z272" s="59">
        <v>60.43</v>
      </c>
      <c r="AA272" s="59">
        <v>61.62</v>
      </c>
      <c r="AB272" s="59">
        <v>62.84</v>
      </c>
      <c r="AC272" s="59">
        <v>64.709999999999994</v>
      </c>
      <c r="AD272" s="59">
        <v>66.64</v>
      </c>
      <c r="AE272" s="59">
        <v>67.959999999999994</v>
      </c>
      <c r="AF272" s="59">
        <v>69.290000000000006</v>
      </c>
      <c r="AG272" s="59">
        <v>74.290000000000006</v>
      </c>
      <c r="AH272" s="58">
        <v>79.290000000000006</v>
      </c>
      <c r="AI272" s="61"/>
    </row>
    <row r="273" spans="1:35" x14ac:dyDescent="0.25">
      <c r="A273" s="64" t="s">
        <v>1642</v>
      </c>
      <c r="B273" s="64" t="s">
        <v>1643</v>
      </c>
      <c r="C273" s="64" t="s">
        <v>1644</v>
      </c>
      <c r="D273" s="64" t="e">
        <f>INDEX(Lookup!$F$2:$F$375, MATCH(B273, Lookup!$A$2:$A$375,0))</f>
        <v>#N/A</v>
      </c>
      <c r="E273" s="64" t="s">
        <v>1169</v>
      </c>
      <c r="F273" s="64" t="s">
        <v>1186</v>
      </c>
      <c r="G273" s="58">
        <v>45.32</v>
      </c>
      <c r="H273" s="58">
        <v>52.26</v>
      </c>
      <c r="I273" s="58">
        <v>61.21</v>
      </c>
      <c r="J273" s="58">
        <v>63.79</v>
      </c>
      <c r="K273" s="58">
        <v>67.8</v>
      </c>
      <c r="L273" s="69">
        <v>75.52</v>
      </c>
      <c r="M273" s="58">
        <v>95.21</v>
      </c>
      <c r="N273" s="58">
        <v>104.77</v>
      </c>
      <c r="O273" s="58">
        <v>120.11</v>
      </c>
      <c r="P273" s="58">
        <v>126.04</v>
      </c>
      <c r="Q273" s="59">
        <v>132.33000000000001</v>
      </c>
      <c r="R273" s="59">
        <v>138.96</v>
      </c>
      <c r="S273" s="59">
        <v>160.4</v>
      </c>
      <c r="T273" s="59">
        <v>165.21</v>
      </c>
      <c r="U273" s="59">
        <v>169.63</v>
      </c>
      <c r="V273" s="59">
        <v>169.63</v>
      </c>
      <c r="W273" s="59">
        <v>173.87</v>
      </c>
      <c r="X273" s="59">
        <v>173.87</v>
      </c>
      <c r="Y273" s="59">
        <v>176.48</v>
      </c>
      <c r="Z273" s="59">
        <v>180</v>
      </c>
      <c r="AA273" s="59">
        <v>183.58</v>
      </c>
      <c r="AB273" s="59">
        <v>187.23</v>
      </c>
      <c r="AC273" s="59">
        <v>199.23</v>
      </c>
      <c r="AD273" s="59">
        <v>223.23</v>
      </c>
      <c r="AE273" s="59">
        <v>233.23</v>
      </c>
      <c r="AF273" s="59">
        <v>248.23</v>
      </c>
      <c r="AG273" s="59">
        <v>258.23</v>
      </c>
      <c r="AH273" s="58">
        <v>273.23</v>
      </c>
      <c r="AI273" s="58"/>
    </row>
    <row r="274" spans="1:35" x14ac:dyDescent="0.25">
      <c r="A274" s="64" t="s">
        <v>1645</v>
      </c>
      <c r="B274" s="64" t="s">
        <v>1173</v>
      </c>
      <c r="C274" s="64" t="s">
        <v>1646</v>
      </c>
      <c r="D274" s="64" t="e">
        <f>INDEX(Lookup!$F$2:$F$375, MATCH(B274, Lookup!$A$2:$A$375,0))</f>
        <v>#N/A</v>
      </c>
      <c r="E274" s="64" t="s">
        <v>1172</v>
      </c>
      <c r="F274" s="64" t="s">
        <v>1170</v>
      </c>
      <c r="G274" s="58" t="s">
        <v>1173</v>
      </c>
      <c r="H274" s="58" t="s">
        <v>1173</v>
      </c>
      <c r="I274" s="58" t="s">
        <v>1173</v>
      </c>
      <c r="J274" s="58" t="s">
        <v>1173</v>
      </c>
      <c r="K274" s="58" t="s">
        <v>1173</v>
      </c>
      <c r="L274" s="58" t="s">
        <v>1173</v>
      </c>
      <c r="M274" s="58" t="s">
        <v>1173</v>
      </c>
      <c r="N274" s="58" t="s">
        <v>1173</v>
      </c>
      <c r="O274" s="58" t="s">
        <v>1173</v>
      </c>
      <c r="P274" s="58" t="s">
        <v>1173</v>
      </c>
      <c r="Q274" s="59" t="s">
        <v>1173</v>
      </c>
      <c r="R274" s="59" t="s">
        <v>1173</v>
      </c>
      <c r="S274" s="59" t="s">
        <v>1173</v>
      </c>
      <c r="T274" s="59" t="s">
        <v>1173</v>
      </c>
      <c r="U274" s="59" t="s">
        <v>1173</v>
      </c>
      <c r="V274" s="59" t="s">
        <v>1173</v>
      </c>
      <c r="W274" s="59" t="s">
        <v>1173</v>
      </c>
      <c r="X274" s="59" t="s">
        <v>1173</v>
      </c>
      <c r="Y274" s="59" t="s">
        <v>1173</v>
      </c>
      <c r="Z274" s="59" t="s">
        <v>1173</v>
      </c>
      <c r="AA274" s="59" t="s">
        <v>1173</v>
      </c>
      <c r="AB274" s="59" t="s">
        <v>1173</v>
      </c>
      <c r="AC274" s="59" t="s">
        <v>1173</v>
      </c>
      <c r="AD274" s="59" t="s">
        <v>1173</v>
      </c>
      <c r="AE274" s="59" t="s">
        <v>1173</v>
      </c>
      <c r="AF274" s="59" t="s">
        <v>1173</v>
      </c>
      <c r="AG274" s="59" t="s">
        <v>1173</v>
      </c>
      <c r="AH274" s="58" t="s">
        <v>1173</v>
      </c>
      <c r="AI274" s="58"/>
    </row>
    <row r="275" spans="1:35" x14ac:dyDescent="0.25">
      <c r="A275" s="64" t="s">
        <v>1647</v>
      </c>
      <c r="B275" s="64" t="s">
        <v>889</v>
      </c>
      <c r="C275" s="64" t="s">
        <v>890</v>
      </c>
      <c r="D275" s="64" t="str">
        <f>INDEX(Lookup!$F$2:$F$375, MATCH(B275, Lookup!$A$2:$A$375,0))</f>
        <v>:</v>
      </c>
      <c r="E275" s="64" t="s">
        <v>1169</v>
      </c>
      <c r="F275" s="64" t="s">
        <v>1170</v>
      </c>
      <c r="G275" s="58">
        <v>75.569999999999993</v>
      </c>
      <c r="H275" s="58">
        <v>78.47</v>
      </c>
      <c r="I275" s="58">
        <v>98.81</v>
      </c>
      <c r="J275" s="58">
        <v>98.97</v>
      </c>
      <c r="K275" s="58">
        <v>108.62</v>
      </c>
      <c r="L275" s="58">
        <v>115.21</v>
      </c>
      <c r="M275" s="58">
        <v>131.34</v>
      </c>
      <c r="N275" s="58">
        <v>143.49</v>
      </c>
      <c r="O275" s="58">
        <v>153.9</v>
      </c>
      <c r="P275" s="58">
        <v>159.9</v>
      </c>
      <c r="Q275" s="59">
        <v>166.84</v>
      </c>
      <c r="R275" s="59">
        <v>174.09</v>
      </c>
      <c r="S275" s="59">
        <v>182.35</v>
      </c>
      <c r="T275" s="59">
        <v>187.72</v>
      </c>
      <c r="U275" s="59">
        <v>192.48</v>
      </c>
      <c r="V275" s="59">
        <v>192.48</v>
      </c>
      <c r="W275" s="59">
        <v>192.48</v>
      </c>
      <c r="X275" s="59">
        <v>192.48</v>
      </c>
      <c r="Y275" s="59">
        <v>192.48</v>
      </c>
      <c r="Z275" s="59">
        <v>189.61</v>
      </c>
      <c r="AA275" s="59">
        <v>190.61</v>
      </c>
      <c r="AB275" s="59">
        <v>195.05</v>
      </c>
      <c r="AC275" s="59">
        <v>200.84</v>
      </c>
      <c r="AD275" s="59">
        <v>204.53</v>
      </c>
      <c r="AE275" s="59">
        <v>209.53</v>
      </c>
      <c r="AF275" s="59">
        <v>214.53</v>
      </c>
      <c r="AG275" s="59">
        <v>219.53</v>
      </c>
      <c r="AH275" s="58">
        <v>221.55</v>
      </c>
      <c r="AI275" s="58"/>
    </row>
    <row r="276" spans="1:35" x14ac:dyDescent="0.25">
      <c r="A276" s="64" t="s">
        <v>1648</v>
      </c>
      <c r="B276" s="64" t="s">
        <v>795</v>
      </c>
      <c r="C276" s="64" t="s">
        <v>796</v>
      </c>
      <c r="D276" s="64" t="str">
        <f>INDEX(Lookup!$F$2:$F$375, MATCH(B276, Lookup!$A$2:$A$375,0))</f>
        <v>Greater London Authority</v>
      </c>
      <c r="E276" s="64" t="s">
        <v>1169</v>
      </c>
      <c r="F276" s="64" t="s">
        <v>1303</v>
      </c>
      <c r="G276" s="58">
        <v>540.4</v>
      </c>
      <c r="H276" s="58">
        <v>556.97</v>
      </c>
      <c r="I276" s="58">
        <v>569.84</v>
      </c>
      <c r="J276" s="58">
        <v>607.67999999999995</v>
      </c>
      <c r="K276" s="58">
        <v>658.43</v>
      </c>
      <c r="L276" s="58">
        <v>725.89</v>
      </c>
      <c r="M276" s="58">
        <v>783.5</v>
      </c>
      <c r="N276" s="58">
        <v>857.15</v>
      </c>
      <c r="O276" s="58">
        <v>899.96</v>
      </c>
      <c r="P276" s="58">
        <v>944.1</v>
      </c>
      <c r="Q276" s="59">
        <v>967.7</v>
      </c>
      <c r="R276" s="59">
        <v>991.89</v>
      </c>
      <c r="S276" s="59">
        <v>1016.69</v>
      </c>
      <c r="T276" s="59">
        <v>1042.1099999999999</v>
      </c>
      <c r="U276" s="59">
        <v>1042.1099999999999</v>
      </c>
      <c r="V276" s="59">
        <v>1042.1099999999999</v>
      </c>
      <c r="W276" s="59">
        <v>1042.1099999999999</v>
      </c>
      <c r="X276" s="59">
        <v>1060.3499999999999</v>
      </c>
      <c r="Y276" s="59">
        <v>1060.3499999999999</v>
      </c>
      <c r="Z276" s="59">
        <v>1060.3499999999999</v>
      </c>
      <c r="AA276" s="59">
        <v>1102.6600000000001</v>
      </c>
      <c r="AB276" s="59">
        <v>1157.68</v>
      </c>
      <c r="AC276" s="59">
        <v>1203.8699999999999</v>
      </c>
      <c r="AD276" s="59">
        <v>1263.94</v>
      </c>
      <c r="AE276" s="59">
        <v>1314.37</v>
      </c>
      <c r="AF276" s="59">
        <v>1379.96</v>
      </c>
      <c r="AG276" s="59">
        <v>1421.22</v>
      </c>
      <c r="AH276" s="58">
        <v>1492.13</v>
      </c>
      <c r="AI276" s="58"/>
    </row>
    <row r="277" spans="1:35" x14ac:dyDescent="0.25">
      <c r="A277" s="64" t="s">
        <v>1649</v>
      </c>
      <c r="B277" s="64" t="s">
        <v>619</v>
      </c>
      <c r="C277" s="64" t="s">
        <v>620</v>
      </c>
      <c r="D277" s="64" t="str">
        <f>INDEX(Lookup!$F$2:$F$375, MATCH(B277, Lookup!$A$2:$A$375,0))</f>
        <v>:</v>
      </c>
      <c r="E277" s="64" t="s">
        <v>1169</v>
      </c>
      <c r="F277" s="64" t="s">
        <v>1170</v>
      </c>
      <c r="G277" s="58">
        <v>72.73</v>
      </c>
      <c r="H277" s="58">
        <v>74.95</v>
      </c>
      <c r="I277" s="58">
        <v>84.7</v>
      </c>
      <c r="J277" s="58">
        <v>88.1</v>
      </c>
      <c r="K277" s="58">
        <v>90.74</v>
      </c>
      <c r="L277" s="58">
        <v>97.09</v>
      </c>
      <c r="M277" s="58">
        <v>102.67</v>
      </c>
      <c r="N277" s="58">
        <v>105.75</v>
      </c>
      <c r="O277" s="58">
        <v>112.87</v>
      </c>
      <c r="P277" s="58">
        <v>117.71</v>
      </c>
      <c r="Q277" s="59">
        <v>123.02</v>
      </c>
      <c r="R277" s="59">
        <v>127.82</v>
      </c>
      <c r="S277" s="59">
        <v>133.57</v>
      </c>
      <c r="T277" s="59">
        <v>137.44</v>
      </c>
      <c r="U277" s="59">
        <v>141.56</v>
      </c>
      <c r="V277" s="59">
        <v>141.56</v>
      </c>
      <c r="W277" s="59">
        <v>146.37</v>
      </c>
      <c r="X277" s="59">
        <v>149.01</v>
      </c>
      <c r="Y277" s="59">
        <v>151.97</v>
      </c>
      <c r="Z277" s="59">
        <v>154.99</v>
      </c>
      <c r="AA277" s="59">
        <v>159.99</v>
      </c>
      <c r="AB277" s="59">
        <v>164.99</v>
      </c>
      <c r="AC277" s="59">
        <v>169.99</v>
      </c>
      <c r="AD277" s="59">
        <v>175.07</v>
      </c>
      <c r="AE277" s="59">
        <v>180.07</v>
      </c>
      <c r="AF277" s="59">
        <v>185.07</v>
      </c>
      <c r="AG277" s="59">
        <v>187.85</v>
      </c>
      <c r="AH277" s="58">
        <v>187.85</v>
      </c>
      <c r="AI277" s="58"/>
    </row>
    <row r="278" spans="1:35" x14ac:dyDescent="0.25">
      <c r="A278" s="64" t="s">
        <v>1650</v>
      </c>
      <c r="B278" s="64" t="s">
        <v>577</v>
      </c>
      <c r="C278" s="64" t="s">
        <v>578</v>
      </c>
      <c r="D278" s="64" t="str">
        <f>INDEX(Lookup!$F$2:$F$375, MATCH(B278, Lookup!$A$2:$A$375,0))</f>
        <v>:</v>
      </c>
      <c r="E278" s="64" t="s">
        <v>1169</v>
      </c>
      <c r="F278" s="64" t="s">
        <v>1170</v>
      </c>
      <c r="G278" s="58">
        <v>88.62</v>
      </c>
      <c r="H278" s="58">
        <v>94.62</v>
      </c>
      <c r="I278" s="58">
        <v>113.43</v>
      </c>
      <c r="J278" s="58">
        <v>118.53</v>
      </c>
      <c r="K278" s="58">
        <v>130.32</v>
      </c>
      <c r="L278" s="58">
        <v>138.78</v>
      </c>
      <c r="M278" s="58">
        <v>155.43</v>
      </c>
      <c r="N278" s="58">
        <v>170.82</v>
      </c>
      <c r="O278" s="58">
        <v>183.6</v>
      </c>
      <c r="P278" s="58">
        <v>192.68</v>
      </c>
      <c r="Q278" s="59">
        <v>202.23</v>
      </c>
      <c r="R278" s="59">
        <v>212.22</v>
      </c>
      <c r="S278" s="59">
        <v>221.76</v>
      </c>
      <c r="T278" s="59">
        <v>230.49</v>
      </c>
      <c r="U278" s="59">
        <v>236.25</v>
      </c>
      <c r="V278" s="59">
        <v>236.25</v>
      </c>
      <c r="W278" s="59">
        <v>236.25</v>
      </c>
      <c r="X278" s="59">
        <v>240.75</v>
      </c>
      <c r="Y278" s="59">
        <v>245.07</v>
      </c>
      <c r="Z278" s="59">
        <v>249.75</v>
      </c>
      <c r="AA278" s="59">
        <v>254.52</v>
      </c>
      <c r="AB278" s="59">
        <v>259.38</v>
      </c>
      <c r="AC278" s="59">
        <v>267.02999999999997</v>
      </c>
      <c r="AD278" s="59">
        <v>274.86</v>
      </c>
      <c r="AE278" s="59">
        <v>280.08</v>
      </c>
      <c r="AF278" s="59">
        <v>285.39</v>
      </c>
      <c r="AG278" s="59">
        <v>290.79000000000002</v>
      </c>
      <c r="AH278" s="58">
        <v>299.25</v>
      </c>
      <c r="AI278" s="58"/>
    </row>
    <row r="279" spans="1:35" x14ac:dyDescent="0.25">
      <c r="A279" s="64" t="s">
        <v>1651</v>
      </c>
      <c r="B279" s="70" t="s">
        <v>571</v>
      </c>
      <c r="C279" s="64" t="s">
        <v>572</v>
      </c>
      <c r="D279" s="64" t="e">
        <f>INDEX(Lookup!$F$2:$F$375, MATCH(B279, Lookup!$A$2:$A$375,0))</f>
        <v>#N/A</v>
      </c>
      <c r="E279" s="64" t="s">
        <v>1169</v>
      </c>
      <c r="F279" s="64" t="s">
        <v>1216</v>
      </c>
      <c r="G279" s="58">
        <v>469.59</v>
      </c>
      <c r="H279" s="58">
        <v>492.36</v>
      </c>
      <c r="I279" s="58">
        <v>557.88</v>
      </c>
      <c r="J279" s="58">
        <v>600.15</v>
      </c>
      <c r="K279" s="58">
        <v>635.04</v>
      </c>
      <c r="L279" s="58">
        <v>672.39</v>
      </c>
      <c r="M279" s="58">
        <v>738.99</v>
      </c>
      <c r="N279" s="58">
        <v>810</v>
      </c>
      <c r="O279" s="58">
        <v>857.79</v>
      </c>
      <c r="P279" s="58">
        <v>899.82</v>
      </c>
      <c r="Q279" s="59">
        <v>944.73</v>
      </c>
      <c r="R279" s="59">
        <v>987.21</v>
      </c>
      <c r="S279" s="59">
        <v>1021.77</v>
      </c>
      <c r="T279" s="59">
        <v>1039.68</v>
      </c>
      <c r="U279" s="59">
        <v>1065.69</v>
      </c>
      <c r="V279" s="59">
        <v>1065.69</v>
      </c>
      <c r="W279" s="59">
        <v>1065.69</v>
      </c>
      <c r="X279" s="59">
        <v>1065.69</v>
      </c>
      <c r="Y279" s="59">
        <v>1065.69</v>
      </c>
      <c r="Z279" s="59">
        <v>1085.94</v>
      </c>
      <c r="AA279" s="59">
        <v>1128.83</v>
      </c>
      <c r="AB279" s="59">
        <v>1173.42</v>
      </c>
      <c r="AC279" s="59">
        <v>1231.47</v>
      </c>
      <c r="AD279" s="59">
        <v>1292.4000000000001</v>
      </c>
      <c r="AE279" s="59">
        <v>1337.58</v>
      </c>
      <c r="AF279" s="59">
        <v>1364.16</v>
      </c>
      <c r="AG279" s="59">
        <v>1432.17</v>
      </c>
      <c r="AH279" s="58">
        <v>1503.63</v>
      </c>
      <c r="AI279" s="58"/>
    </row>
    <row r="280" spans="1:35" x14ac:dyDescent="0.25">
      <c r="A280" s="64" t="s">
        <v>1652</v>
      </c>
      <c r="B280" s="64" t="s">
        <v>1653</v>
      </c>
      <c r="C280" s="64" t="s">
        <v>1654</v>
      </c>
      <c r="D280" s="64" t="e">
        <f>INDEX(Lookup!$F$2:$F$375, MATCH(B280, Lookup!$A$2:$A$375,0))</f>
        <v>#N/A</v>
      </c>
      <c r="E280" s="64" t="s">
        <v>1169</v>
      </c>
      <c r="F280" s="64" t="s">
        <v>1186</v>
      </c>
      <c r="G280" s="58">
        <v>66.959999999999994</v>
      </c>
      <c r="H280" s="58">
        <v>69.03</v>
      </c>
      <c r="I280" s="58">
        <v>78.930000000000007</v>
      </c>
      <c r="J280" s="58">
        <v>81.99</v>
      </c>
      <c r="K280" s="58">
        <v>86.49</v>
      </c>
      <c r="L280" s="69">
        <v>90.36</v>
      </c>
      <c r="M280" s="58">
        <v>94.86</v>
      </c>
      <c r="N280" s="58">
        <v>104.4</v>
      </c>
      <c r="O280" s="58">
        <v>112.23</v>
      </c>
      <c r="P280" s="58">
        <v>119.43</v>
      </c>
      <c r="Q280" s="59">
        <v>125.37</v>
      </c>
      <c r="R280" s="59">
        <v>131.58000000000001</v>
      </c>
      <c r="S280" s="59">
        <v>165.78</v>
      </c>
      <c r="T280" s="59">
        <v>174.06</v>
      </c>
      <c r="U280" s="59">
        <v>179.28</v>
      </c>
      <c r="V280" s="59">
        <v>179.28</v>
      </c>
      <c r="W280" s="59">
        <v>186.39</v>
      </c>
      <c r="X280" s="59">
        <v>190.08</v>
      </c>
      <c r="Y280" s="59">
        <v>193.86</v>
      </c>
      <c r="Z280" s="59">
        <v>197.64</v>
      </c>
      <c r="AA280" s="59">
        <v>201.51</v>
      </c>
      <c r="AB280" s="59">
        <v>205.47</v>
      </c>
      <c r="AC280" s="59">
        <v>217.44</v>
      </c>
      <c r="AD280" s="59">
        <v>241.38</v>
      </c>
      <c r="AE280" s="59">
        <v>251.37</v>
      </c>
      <c r="AF280" s="59">
        <v>266.31</v>
      </c>
      <c r="AG280" s="59">
        <v>276.3</v>
      </c>
      <c r="AH280" s="58">
        <v>291.24</v>
      </c>
      <c r="AI280" s="58"/>
    </row>
    <row r="281" spans="1:35" x14ac:dyDescent="0.25">
      <c r="A281" s="64" t="s">
        <v>1655</v>
      </c>
      <c r="B281" s="64" t="s">
        <v>451</v>
      </c>
      <c r="C281" s="64" t="s">
        <v>452</v>
      </c>
      <c r="D281" s="64" t="str">
        <f>INDEX(Lookup!$F$2:$F$375, MATCH(B281, Lookup!$A$2:$A$375,0))</f>
        <v>Liverpool City Region Combined Authority</v>
      </c>
      <c r="E281" s="64" t="s">
        <v>1169</v>
      </c>
      <c r="F281" s="64" t="s">
        <v>1198</v>
      </c>
      <c r="G281" s="58">
        <v>914.73</v>
      </c>
      <c r="H281" s="58">
        <v>1009.4</v>
      </c>
      <c r="I281" s="58">
        <v>1063.56</v>
      </c>
      <c r="J281" s="58">
        <v>1056.27</v>
      </c>
      <c r="K281" s="58">
        <v>1051.83</v>
      </c>
      <c r="L281" s="58">
        <v>1047</v>
      </c>
      <c r="M281" s="58">
        <v>999.75</v>
      </c>
      <c r="N281" s="58">
        <v>1029.74</v>
      </c>
      <c r="O281" s="58">
        <v>1060.6300000000001</v>
      </c>
      <c r="P281" s="58">
        <v>1112.48</v>
      </c>
      <c r="Q281" s="59">
        <v>1151.31</v>
      </c>
      <c r="R281" s="59">
        <v>1193.9100000000001</v>
      </c>
      <c r="S281" s="59">
        <v>1252.4100000000001</v>
      </c>
      <c r="T281" s="59">
        <v>1308.1400000000001</v>
      </c>
      <c r="U281" s="59">
        <v>1308.1400000000001</v>
      </c>
      <c r="V281" s="59">
        <v>1308.1400000000001</v>
      </c>
      <c r="W281" s="59">
        <v>1308.1400000000001</v>
      </c>
      <c r="X281" s="59">
        <v>1331.03</v>
      </c>
      <c r="Y281" s="59">
        <v>1357.52</v>
      </c>
      <c r="Z281" s="59">
        <v>1384.53</v>
      </c>
      <c r="AA281" s="59">
        <v>1439.77</v>
      </c>
      <c r="AB281" s="59">
        <v>1511.61</v>
      </c>
      <c r="AC281" s="59">
        <v>1602.16</v>
      </c>
      <c r="AD281" s="59">
        <v>1650.06</v>
      </c>
      <c r="AE281" s="59">
        <v>1715.9</v>
      </c>
      <c r="AF281" s="59">
        <v>1801.52</v>
      </c>
      <c r="AG281" s="59">
        <v>1855.39</v>
      </c>
      <c r="AH281" s="58">
        <v>1947.97</v>
      </c>
      <c r="AI281" s="58"/>
    </row>
    <row r="282" spans="1:35" x14ac:dyDescent="0.25">
      <c r="A282" s="64" t="s">
        <v>1656</v>
      </c>
      <c r="B282" s="64" t="s">
        <v>1657</v>
      </c>
      <c r="C282" s="64" t="s">
        <v>1658</v>
      </c>
      <c r="D282" s="64" t="e">
        <f>INDEX(Lookup!$F$2:$F$375, MATCH(B282, Lookup!$A$2:$A$375,0))</f>
        <v>#N/A</v>
      </c>
      <c r="E282" s="64" t="s">
        <v>1169</v>
      </c>
      <c r="F282" s="64" t="s">
        <v>1301</v>
      </c>
      <c r="G282" s="58" t="s">
        <v>1173</v>
      </c>
      <c r="H282" s="58" t="s">
        <v>1173</v>
      </c>
      <c r="I282" s="58" t="s">
        <v>1173</v>
      </c>
      <c r="J282" s="58" t="s">
        <v>1173</v>
      </c>
      <c r="K282" s="58" t="s">
        <v>1173</v>
      </c>
      <c r="L282" s="58" t="s">
        <v>1173</v>
      </c>
      <c r="M282" s="58" t="s">
        <v>1173</v>
      </c>
      <c r="N282" s="58" t="s">
        <v>1173</v>
      </c>
      <c r="O282" s="58" t="s">
        <v>1173</v>
      </c>
      <c r="P282" s="58" t="s">
        <v>1173</v>
      </c>
      <c r="Q282" s="59" t="s">
        <v>1173</v>
      </c>
      <c r="R282" s="59" t="s">
        <v>1173</v>
      </c>
      <c r="S282" s="59" t="s">
        <v>1173</v>
      </c>
      <c r="T282" s="59" t="s">
        <v>1173</v>
      </c>
      <c r="U282" s="59" t="s">
        <v>1173</v>
      </c>
      <c r="V282" s="59" t="s">
        <v>1173</v>
      </c>
      <c r="W282" s="59" t="s">
        <v>1173</v>
      </c>
      <c r="X282" s="59" t="s">
        <v>1173</v>
      </c>
      <c r="Y282" s="59" t="s">
        <v>1173</v>
      </c>
      <c r="Z282" s="59" t="s">
        <v>1173</v>
      </c>
      <c r="AA282" s="59" t="s">
        <v>1173</v>
      </c>
      <c r="AB282" s="59" t="s">
        <v>1173</v>
      </c>
      <c r="AC282" s="59" t="s">
        <v>1173</v>
      </c>
      <c r="AD282" s="59">
        <v>19</v>
      </c>
      <c r="AE282" s="59">
        <v>19</v>
      </c>
      <c r="AF282" s="59">
        <v>19</v>
      </c>
      <c r="AG282" s="59">
        <v>19</v>
      </c>
      <c r="AH282" s="58">
        <v>19</v>
      </c>
      <c r="AI282" s="58"/>
    </row>
    <row r="283" spans="1:35" x14ac:dyDescent="0.25">
      <c r="A283" s="72" t="s">
        <v>1659</v>
      </c>
      <c r="B283" s="64" t="s">
        <v>1173</v>
      </c>
      <c r="C283" s="72" t="s">
        <v>1660</v>
      </c>
      <c r="D283" s="72" t="e">
        <f>INDEX(Lookup!$F$2:$F$375, MATCH(B283, Lookup!$A$2:$A$375,0))</f>
        <v>#N/A</v>
      </c>
      <c r="E283" s="64" t="s">
        <v>1172</v>
      </c>
      <c r="F283" s="64" t="s">
        <v>1170</v>
      </c>
      <c r="G283" s="58" t="s">
        <v>1173</v>
      </c>
      <c r="H283" s="58" t="s">
        <v>1173</v>
      </c>
      <c r="I283" s="58" t="s">
        <v>1173</v>
      </c>
      <c r="J283" s="58" t="s">
        <v>1173</v>
      </c>
      <c r="K283" s="58" t="s">
        <v>1173</v>
      </c>
      <c r="L283" s="58" t="s">
        <v>1173</v>
      </c>
      <c r="M283" s="58" t="s">
        <v>1173</v>
      </c>
      <c r="N283" s="58" t="s">
        <v>1173</v>
      </c>
      <c r="O283" s="58" t="s">
        <v>1173</v>
      </c>
      <c r="P283" s="58" t="s">
        <v>1173</v>
      </c>
      <c r="Q283" s="59" t="s">
        <v>1173</v>
      </c>
      <c r="R283" s="59" t="s">
        <v>1173</v>
      </c>
      <c r="S283" s="59" t="s">
        <v>1173</v>
      </c>
      <c r="T283" s="59" t="s">
        <v>1173</v>
      </c>
      <c r="U283" s="59" t="s">
        <v>1173</v>
      </c>
      <c r="V283" s="59" t="s">
        <v>1173</v>
      </c>
      <c r="W283" s="59" t="s">
        <v>1173</v>
      </c>
      <c r="X283" s="59" t="s">
        <v>1173</v>
      </c>
      <c r="Y283" s="59" t="s">
        <v>1173</v>
      </c>
      <c r="Z283" s="59" t="s">
        <v>1173</v>
      </c>
      <c r="AA283" s="59" t="s">
        <v>1173</v>
      </c>
      <c r="AB283" s="59" t="s">
        <v>1173</v>
      </c>
      <c r="AC283" s="59" t="s">
        <v>1173</v>
      </c>
      <c r="AD283" s="59" t="s">
        <v>1173</v>
      </c>
      <c r="AE283" s="59" t="s">
        <v>1173</v>
      </c>
      <c r="AF283" s="59" t="s">
        <v>1173</v>
      </c>
      <c r="AG283" s="59" t="s">
        <v>1173</v>
      </c>
      <c r="AH283" s="58" t="s">
        <v>1173</v>
      </c>
      <c r="AI283" s="71"/>
    </row>
    <row r="284" spans="1:35" x14ac:dyDescent="0.25">
      <c r="A284" s="64" t="s">
        <v>1661</v>
      </c>
      <c r="B284" s="64" t="s">
        <v>679</v>
      </c>
      <c r="C284" s="64" t="s">
        <v>680</v>
      </c>
      <c r="D284" s="64" t="str">
        <f>INDEX(Lookup!$F$2:$F$375, MATCH(B284, Lookup!$A$2:$A$375,0))</f>
        <v>:</v>
      </c>
      <c r="E284" s="64" t="s">
        <v>1169</v>
      </c>
      <c r="F284" s="64" t="s">
        <v>1208</v>
      </c>
      <c r="G284" s="58" t="s">
        <v>1173</v>
      </c>
      <c r="H284" s="58">
        <v>549.76</v>
      </c>
      <c r="I284" s="58">
        <v>598.14</v>
      </c>
      <c r="J284" s="58">
        <v>645.45000000000005</v>
      </c>
      <c r="K284" s="58">
        <v>693.83</v>
      </c>
      <c r="L284" s="58">
        <v>734.88</v>
      </c>
      <c r="M284" s="58">
        <v>843.27</v>
      </c>
      <c r="N284" s="58">
        <v>896.43</v>
      </c>
      <c r="O284" s="58">
        <v>896.43</v>
      </c>
      <c r="P284" s="58">
        <v>940.71</v>
      </c>
      <c r="Q284" s="59">
        <v>987.18</v>
      </c>
      <c r="R284" s="59">
        <v>1034.8800000000001</v>
      </c>
      <c r="S284" s="59">
        <v>1079.17</v>
      </c>
      <c r="T284" s="59">
        <v>1122.1199999999999</v>
      </c>
      <c r="U284" s="59">
        <v>1143.8900000000001</v>
      </c>
      <c r="V284" s="59">
        <v>1143.8900000000001</v>
      </c>
      <c r="W284" s="59">
        <v>1183.24</v>
      </c>
      <c r="X284" s="59">
        <v>1206.9000000000001</v>
      </c>
      <c r="Y284" s="59">
        <v>1225</v>
      </c>
      <c r="Z284" s="59">
        <v>1243.3800000000001</v>
      </c>
      <c r="AA284" s="59">
        <v>1292.49</v>
      </c>
      <c r="AB284" s="59">
        <v>1355.98</v>
      </c>
      <c r="AC284" s="59">
        <v>1435.3</v>
      </c>
      <c r="AD284" s="59">
        <v>1478.22</v>
      </c>
      <c r="AE284" s="59">
        <v>1537.2</v>
      </c>
      <c r="AF284" s="59">
        <v>1613.91</v>
      </c>
      <c r="AG284" s="59">
        <v>1662.17</v>
      </c>
      <c r="AH284" s="58">
        <v>1745.1</v>
      </c>
      <c r="AI284" s="58"/>
    </row>
    <row r="285" spans="1:35" x14ac:dyDescent="0.25">
      <c r="A285" s="64" t="s">
        <v>1662</v>
      </c>
      <c r="B285" s="64" t="s">
        <v>1663</v>
      </c>
      <c r="C285" s="64" t="s">
        <v>1664</v>
      </c>
      <c r="D285" s="64" t="e">
        <f>INDEX(Lookup!$F$2:$F$375, MATCH(B285, Lookup!$A$2:$A$375,0))</f>
        <v>#N/A</v>
      </c>
      <c r="E285" s="64" t="s">
        <v>1172</v>
      </c>
      <c r="F285" s="64" t="s">
        <v>1170</v>
      </c>
      <c r="G285" s="58">
        <v>79.25</v>
      </c>
      <c r="H285" s="58">
        <v>88.85</v>
      </c>
      <c r="I285" s="58">
        <v>95.24</v>
      </c>
      <c r="J285" s="58">
        <v>98.95</v>
      </c>
      <c r="K285" s="58">
        <v>103.8</v>
      </c>
      <c r="L285" s="58">
        <v>113.61</v>
      </c>
      <c r="M285" s="58">
        <v>117.45</v>
      </c>
      <c r="N285" s="58">
        <v>129.06</v>
      </c>
      <c r="O285" s="58">
        <v>139.91999999999999</v>
      </c>
      <c r="P285" s="58">
        <v>146.1</v>
      </c>
      <c r="Q285" s="59">
        <v>151.47999999999999</v>
      </c>
      <c r="R285" s="59">
        <v>155.12</v>
      </c>
      <c r="S285" s="59">
        <v>158.84</v>
      </c>
      <c r="T285" s="59" t="s">
        <v>1173</v>
      </c>
      <c r="U285" s="59" t="s">
        <v>1173</v>
      </c>
      <c r="V285" s="59" t="s">
        <v>1173</v>
      </c>
      <c r="W285" s="59" t="s">
        <v>1173</v>
      </c>
      <c r="X285" s="59" t="s">
        <v>1173</v>
      </c>
      <c r="Y285" s="59" t="s">
        <v>1173</v>
      </c>
      <c r="Z285" s="59" t="s">
        <v>1173</v>
      </c>
      <c r="AA285" s="59" t="s">
        <v>1173</v>
      </c>
      <c r="AB285" s="59" t="s">
        <v>1173</v>
      </c>
      <c r="AC285" s="59" t="s">
        <v>1173</v>
      </c>
      <c r="AD285" s="59" t="s">
        <v>1173</v>
      </c>
      <c r="AE285" s="59" t="s">
        <v>1173</v>
      </c>
      <c r="AF285" s="59" t="s">
        <v>1173</v>
      </c>
      <c r="AG285" s="59" t="s">
        <v>1173</v>
      </c>
      <c r="AH285" s="58" t="s">
        <v>1173</v>
      </c>
      <c r="AI285" s="58"/>
    </row>
    <row r="286" spans="1:35" x14ac:dyDescent="0.25">
      <c r="A286" s="64" t="s">
        <v>1665</v>
      </c>
      <c r="B286" s="64" t="s">
        <v>933</v>
      </c>
      <c r="C286" s="64" t="s">
        <v>934</v>
      </c>
      <c r="D286" s="64" t="str">
        <f>INDEX(Lookup!$F$2:$F$375, MATCH(B286, Lookup!$A$2:$A$375,0))</f>
        <v>:</v>
      </c>
      <c r="E286" s="64" t="s">
        <v>1169</v>
      </c>
      <c r="F286" s="64" t="s">
        <v>1170</v>
      </c>
      <c r="G286" s="58">
        <v>115.13</v>
      </c>
      <c r="H286" s="58">
        <v>124.35</v>
      </c>
      <c r="I286" s="58">
        <v>129.35</v>
      </c>
      <c r="J286" s="58">
        <v>134.26</v>
      </c>
      <c r="K286" s="58">
        <v>140.30000000000001</v>
      </c>
      <c r="L286" s="58">
        <v>146.62</v>
      </c>
      <c r="M286" s="58">
        <v>157.97999999999999</v>
      </c>
      <c r="N286" s="58">
        <v>171.88</v>
      </c>
      <c r="O286" s="58">
        <v>178.59</v>
      </c>
      <c r="P286" s="58">
        <v>187.38</v>
      </c>
      <c r="Q286" s="59">
        <v>195.84</v>
      </c>
      <c r="R286" s="59">
        <v>201.78</v>
      </c>
      <c r="S286" s="59">
        <v>207.72</v>
      </c>
      <c r="T286" s="59">
        <v>216.99</v>
      </c>
      <c r="U286" s="59">
        <v>222.39</v>
      </c>
      <c r="V286" s="59">
        <v>222.39</v>
      </c>
      <c r="W286" s="59">
        <v>222.39</v>
      </c>
      <c r="X286" s="59">
        <v>226.62</v>
      </c>
      <c r="Y286" s="59">
        <v>231.12</v>
      </c>
      <c r="Z286" s="59">
        <v>235.71</v>
      </c>
      <c r="AA286" s="59">
        <v>240.66</v>
      </c>
      <c r="AB286" s="59">
        <v>245.61</v>
      </c>
      <c r="AC286" s="59">
        <v>252.9</v>
      </c>
      <c r="AD286" s="59">
        <v>260.45999999999998</v>
      </c>
      <c r="AE286" s="59">
        <v>265.58999999999997</v>
      </c>
      <c r="AF286" s="59">
        <v>270.89999999999998</v>
      </c>
      <c r="AG286" s="59">
        <v>276.3</v>
      </c>
      <c r="AH286" s="58">
        <v>284.49</v>
      </c>
      <c r="AI286" s="58"/>
    </row>
    <row r="287" spans="1:35" x14ac:dyDescent="0.25">
      <c r="A287" s="64" t="s">
        <v>1666</v>
      </c>
      <c r="B287" s="64" t="s">
        <v>717</v>
      </c>
      <c r="C287" s="64" t="s">
        <v>718</v>
      </c>
      <c r="D287" s="64" t="str">
        <f>INDEX(Lookup!$F$2:$F$375, MATCH(B287, Lookup!$A$2:$A$375,0))</f>
        <v>:</v>
      </c>
      <c r="E287" s="64" t="s">
        <v>1169</v>
      </c>
      <c r="F287" s="64" t="s">
        <v>1170</v>
      </c>
      <c r="G287" s="58">
        <v>54</v>
      </c>
      <c r="H287" s="58">
        <v>58.5</v>
      </c>
      <c r="I287" s="58">
        <v>72</v>
      </c>
      <c r="J287" s="58">
        <v>76</v>
      </c>
      <c r="K287" s="58">
        <v>81</v>
      </c>
      <c r="L287" s="58">
        <v>87.75</v>
      </c>
      <c r="M287" s="58">
        <v>108</v>
      </c>
      <c r="N287" s="58">
        <v>121.5</v>
      </c>
      <c r="O287" s="58">
        <v>137.6</v>
      </c>
      <c r="P287" s="58">
        <v>144.46</v>
      </c>
      <c r="Q287" s="59">
        <v>151.66</v>
      </c>
      <c r="R287" s="59">
        <v>157</v>
      </c>
      <c r="S287" s="59">
        <v>164</v>
      </c>
      <c r="T287" s="59">
        <v>166.46</v>
      </c>
      <c r="U287" s="59">
        <v>169.66</v>
      </c>
      <c r="V287" s="59">
        <v>169.66</v>
      </c>
      <c r="W287" s="59">
        <v>169.66</v>
      </c>
      <c r="X287" s="59">
        <v>173.04</v>
      </c>
      <c r="Y287" s="59">
        <v>176.24</v>
      </c>
      <c r="Z287" s="59">
        <v>178.88</v>
      </c>
      <c r="AA287" s="59">
        <v>182.37</v>
      </c>
      <c r="AB287" s="59">
        <v>187.37</v>
      </c>
      <c r="AC287" s="59">
        <v>192.97</v>
      </c>
      <c r="AD287" s="59">
        <v>197.4</v>
      </c>
      <c r="AE287" s="59">
        <v>202.4</v>
      </c>
      <c r="AF287" s="59">
        <v>207.4</v>
      </c>
      <c r="AG287" s="59">
        <v>212.4</v>
      </c>
      <c r="AH287" s="58">
        <v>218.75</v>
      </c>
      <c r="AI287" s="58"/>
    </row>
    <row r="288" spans="1:35" x14ac:dyDescent="0.25">
      <c r="A288" s="64" t="s">
        <v>1667</v>
      </c>
      <c r="B288" s="64" t="s">
        <v>663</v>
      </c>
      <c r="C288" s="64" t="s">
        <v>664</v>
      </c>
      <c r="D288" s="64" t="str">
        <f>INDEX(Lookup!$F$2:$F$375, MATCH(B288, Lookup!$A$2:$A$375,0))</f>
        <v>:</v>
      </c>
      <c r="E288" s="64" t="s">
        <v>1169</v>
      </c>
      <c r="F288" s="64" t="s">
        <v>1170</v>
      </c>
      <c r="G288" s="58" t="s">
        <v>1173</v>
      </c>
      <c r="H288" s="58" t="s">
        <v>1173</v>
      </c>
      <c r="I288" s="58">
        <v>72.25</v>
      </c>
      <c r="J288" s="58">
        <v>76.819999999999993</v>
      </c>
      <c r="K288" s="58">
        <v>82.78</v>
      </c>
      <c r="L288" s="58">
        <v>103.37</v>
      </c>
      <c r="M288" s="58">
        <v>110.64</v>
      </c>
      <c r="N288" s="58">
        <v>114.83</v>
      </c>
      <c r="O288" s="58">
        <v>110.02</v>
      </c>
      <c r="P288" s="58">
        <v>114.32</v>
      </c>
      <c r="Q288" s="59">
        <v>116.6</v>
      </c>
      <c r="R288" s="59">
        <v>120</v>
      </c>
      <c r="S288" s="59">
        <v>125.4</v>
      </c>
      <c r="T288" s="59">
        <v>129.1</v>
      </c>
      <c r="U288" s="59">
        <v>132.33000000000001</v>
      </c>
      <c r="V288" s="59">
        <v>132.33000000000001</v>
      </c>
      <c r="W288" s="59">
        <v>132.33000000000001</v>
      </c>
      <c r="X288" s="59">
        <v>134.97999999999999</v>
      </c>
      <c r="Y288" s="59">
        <v>137.6</v>
      </c>
      <c r="Z288" s="59">
        <v>137.6</v>
      </c>
      <c r="AA288" s="59">
        <v>142.6</v>
      </c>
      <c r="AB288" s="59">
        <v>147.6</v>
      </c>
      <c r="AC288" s="59">
        <v>152.6</v>
      </c>
      <c r="AD288" s="59">
        <v>157.6</v>
      </c>
      <c r="AE288" s="59">
        <v>162.6</v>
      </c>
      <c r="AF288" s="59">
        <v>167.6</v>
      </c>
      <c r="AG288" s="59">
        <v>172.6</v>
      </c>
      <c r="AH288" s="58">
        <v>177.6</v>
      </c>
      <c r="AI288" s="58"/>
    </row>
    <row r="289" spans="1:35" x14ac:dyDescent="0.25">
      <c r="A289" s="64" t="s">
        <v>1668</v>
      </c>
      <c r="B289" s="64" t="s">
        <v>405</v>
      </c>
      <c r="C289" s="64" t="s">
        <v>406</v>
      </c>
      <c r="D289" s="64" t="str">
        <f>INDEX(Lookup!$F$2:$F$375, MATCH(B289, Lookup!$A$2:$A$375,0))</f>
        <v>Greater Manchester Combined Authority</v>
      </c>
      <c r="E289" s="64" t="s">
        <v>1169</v>
      </c>
      <c r="F289" s="64" t="s">
        <v>1198</v>
      </c>
      <c r="G289" s="58">
        <v>767.41</v>
      </c>
      <c r="H289" s="58">
        <v>817.3</v>
      </c>
      <c r="I289" s="58">
        <v>865.92</v>
      </c>
      <c r="J289" s="58">
        <v>898.14</v>
      </c>
      <c r="K289" s="58">
        <v>913.53</v>
      </c>
      <c r="L289" s="58">
        <v>931.8</v>
      </c>
      <c r="M289" s="58">
        <v>950.44</v>
      </c>
      <c r="N289" s="58">
        <v>974.2</v>
      </c>
      <c r="O289" s="58">
        <v>991.98</v>
      </c>
      <c r="P289" s="58">
        <v>1016.78</v>
      </c>
      <c r="Q289" s="59">
        <v>1042.2</v>
      </c>
      <c r="R289" s="59">
        <v>1070.3399999999999</v>
      </c>
      <c r="S289" s="59">
        <v>1097.0999999999999</v>
      </c>
      <c r="T289" s="59">
        <v>1130.01</v>
      </c>
      <c r="U289" s="59">
        <v>1130.01</v>
      </c>
      <c r="V289" s="59">
        <v>1130.01</v>
      </c>
      <c r="W289" s="59">
        <v>1130.01</v>
      </c>
      <c r="X289" s="59">
        <v>1172.27</v>
      </c>
      <c r="Y289" s="59">
        <v>1172.27</v>
      </c>
      <c r="Z289" s="59">
        <v>1172.27</v>
      </c>
      <c r="AA289" s="59">
        <v>1219.04</v>
      </c>
      <c r="AB289" s="59">
        <v>1279.8699999999999</v>
      </c>
      <c r="AC289" s="59">
        <v>1324.54</v>
      </c>
      <c r="AD289" s="59">
        <v>1370.77</v>
      </c>
      <c r="AE289" s="59">
        <v>1425.46</v>
      </c>
      <c r="AF289" s="59">
        <v>1496.59</v>
      </c>
      <c r="AG289" s="59">
        <v>1541.34</v>
      </c>
      <c r="AH289" s="58">
        <v>1618.25</v>
      </c>
      <c r="AI289" s="58"/>
    </row>
    <row r="290" spans="1:35" x14ac:dyDescent="0.25">
      <c r="A290" s="64" t="s">
        <v>1669</v>
      </c>
      <c r="B290" s="64" t="s">
        <v>597</v>
      </c>
      <c r="C290" s="64" t="s">
        <v>598</v>
      </c>
      <c r="D290" s="64" t="str">
        <f>INDEX(Lookup!$F$2:$F$375, MATCH(B290, Lookup!$A$2:$A$375,0))</f>
        <v>:</v>
      </c>
      <c r="E290" s="64" t="s">
        <v>1169</v>
      </c>
      <c r="F290" s="64" t="s">
        <v>1170</v>
      </c>
      <c r="G290" s="58">
        <v>67.849999999999994</v>
      </c>
      <c r="H290" s="58">
        <v>99.88</v>
      </c>
      <c r="I290" s="58">
        <v>99.71</v>
      </c>
      <c r="J290" s="58">
        <v>124.01</v>
      </c>
      <c r="K290" s="58">
        <v>132.84</v>
      </c>
      <c r="L290" s="58">
        <v>146.04</v>
      </c>
      <c r="M290" s="58">
        <v>153.76</v>
      </c>
      <c r="N290" s="58">
        <v>159.75</v>
      </c>
      <c r="O290" s="58">
        <v>164.21</v>
      </c>
      <c r="P290" s="58">
        <v>167.31</v>
      </c>
      <c r="Q290" s="59">
        <v>167.87</v>
      </c>
      <c r="R290" s="59">
        <v>167.9</v>
      </c>
      <c r="S290" s="59">
        <v>174.96</v>
      </c>
      <c r="T290" s="59">
        <v>180.21</v>
      </c>
      <c r="U290" s="59">
        <v>184.72</v>
      </c>
      <c r="V290" s="59">
        <v>184.72</v>
      </c>
      <c r="W290" s="59">
        <v>184.72</v>
      </c>
      <c r="X290" s="59">
        <v>184.72</v>
      </c>
      <c r="Y290" s="59">
        <v>184.72</v>
      </c>
      <c r="Z290" s="59">
        <v>184.72</v>
      </c>
      <c r="AA290" s="59">
        <v>184.72</v>
      </c>
      <c r="AB290" s="59">
        <v>184.72</v>
      </c>
      <c r="AC290" s="59">
        <v>184.72</v>
      </c>
      <c r="AD290" s="59">
        <v>184.72</v>
      </c>
      <c r="AE290" s="59">
        <v>189.72</v>
      </c>
      <c r="AF290" s="59">
        <v>194.72</v>
      </c>
      <c r="AG290" s="59">
        <v>194.72</v>
      </c>
      <c r="AH290" s="58">
        <v>194.72</v>
      </c>
      <c r="AI290" s="58"/>
    </row>
    <row r="291" spans="1:35" x14ac:dyDescent="0.25">
      <c r="A291" s="64" t="s">
        <v>1670</v>
      </c>
      <c r="B291" s="64" t="s">
        <v>1173</v>
      </c>
      <c r="C291" s="64" t="s">
        <v>1671</v>
      </c>
      <c r="D291" s="64" t="e">
        <f>INDEX(Lookup!$F$2:$F$375, MATCH(B291, Lookup!$A$2:$A$375,0))</f>
        <v>#N/A</v>
      </c>
      <c r="E291" s="64" t="s">
        <v>1172</v>
      </c>
      <c r="F291" s="64" t="s">
        <v>1170</v>
      </c>
      <c r="G291" s="58" t="s">
        <v>1173</v>
      </c>
      <c r="H291" s="58" t="s">
        <v>1173</v>
      </c>
      <c r="I291" s="58" t="s">
        <v>1173</v>
      </c>
      <c r="J291" s="58" t="s">
        <v>1173</v>
      </c>
      <c r="K291" s="58" t="s">
        <v>1173</v>
      </c>
      <c r="L291" s="58" t="s">
        <v>1173</v>
      </c>
      <c r="M291" s="58" t="s">
        <v>1173</v>
      </c>
      <c r="N291" s="58" t="s">
        <v>1173</v>
      </c>
      <c r="O291" s="58" t="s">
        <v>1173</v>
      </c>
      <c r="P291" s="58" t="s">
        <v>1173</v>
      </c>
      <c r="Q291" s="59" t="s">
        <v>1173</v>
      </c>
      <c r="R291" s="59" t="s">
        <v>1173</v>
      </c>
      <c r="S291" s="59" t="s">
        <v>1173</v>
      </c>
      <c r="T291" s="59" t="s">
        <v>1173</v>
      </c>
      <c r="U291" s="59" t="s">
        <v>1173</v>
      </c>
      <c r="V291" s="59" t="s">
        <v>1173</v>
      </c>
      <c r="W291" s="59" t="s">
        <v>1173</v>
      </c>
      <c r="X291" s="59" t="s">
        <v>1173</v>
      </c>
      <c r="Y291" s="59" t="s">
        <v>1173</v>
      </c>
      <c r="Z291" s="59" t="s">
        <v>1173</v>
      </c>
      <c r="AA291" s="59" t="s">
        <v>1173</v>
      </c>
      <c r="AB291" s="59" t="s">
        <v>1173</v>
      </c>
      <c r="AC291" s="59" t="s">
        <v>1173</v>
      </c>
      <c r="AD291" s="59" t="s">
        <v>1173</v>
      </c>
      <c r="AE291" s="59" t="s">
        <v>1173</v>
      </c>
      <c r="AF291" s="59" t="s">
        <v>1173</v>
      </c>
      <c r="AG291" s="59" t="s">
        <v>1173</v>
      </c>
      <c r="AH291" s="58" t="s">
        <v>1173</v>
      </c>
      <c r="AI291" s="58"/>
    </row>
    <row r="292" spans="1:35" x14ac:dyDescent="0.25">
      <c r="A292" s="64" t="s">
        <v>1672</v>
      </c>
      <c r="B292" s="64" t="s">
        <v>865</v>
      </c>
      <c r="C292" s="64" t="s">
        <v>866</v>
      </c>
      <c r="D292" s="64" t="str">
        <f>INDEX(Lookup!$F$2:$F$375, MATCH(B292, Lookup!$A$2:$A$375,0))</f>
        <v>:</v>
      </c>
      <c r="E292" s="64" t="s">
        <v>1169</v>
      </c>
      <c r="F292" s="64" t="s">
        <v>1208</v>
      </c>
      <c r="G292" s="58" t="s">
        <v>1173</v>
      </c>
      <c r="H292" s="58" t="s">
        <v>1173</v>
      </c>
      <c r="I292" s="58">
        <v>585.79999999999995</v>
      </c>
      <c r="J292" s="58">
        <v>616.71</v>
      </c>
      <c r="K292" s="58">
        <v>645.24</v>
      </c>
      <c r="L292" s="58">
        <v>684.76</v>
      </c>
      <c r="M292" s="58">
        <v>743.74</v>
      </c>
      <c r="N292" s="58">
        <v>824.49</v>
      </c>
      <c r="O292" s="58">
        <v>851.22</v>
      </c>
      <c r="P292" s="58">
        <v>899.73</v>
      </c>
      <c r="Q292" s="59">
        <v>949.23</v>
      </c>
      <c r="R292" s="59">
        <v>991.89</v>
      </c>
      <c r="S292" s="59">
        <v>1041.48</v>
      </c>
      <c r="T292" s="59">
        <v>1092.33</v>
      </c>
      <c r="U292" s="59">
        <v>1119.1500000000001</v>
      </c>
      <c r="V292" s="59">
        <v>1119.1500000000001</v>
      </c>
      <c r="W292" s="59">
        <v>1119.1500000000001</v>
      </c>
      <c r="X292" s="59">
        <v>1141.47</v>
      </c>
      <c r="Y292" s="59">
        <v>1164.24</v>
      </c>
      <c r="Z292" s="59">
        <v>1187.46</v>
      </c>
      <c r="AA292" s="59">
        <v>1234.8900000000001</v>
      </c>
      <c r="AB292" s="59">
        <v>1296.56</v>
      </c>
      <c r="AC292" s="59">
        <v>1374.28</v>
      </c>
      <c r="AD292" s="59">
        <v>1415.43</v>
      </c>
      <c r="AE292" s="59">
        <v>1471.96</v>
      </c>
      <c r="AF292" s="59">
        <v>1545.47</v>
      </c>
      <c r="AG292" s="59">
        <v>1591.74</v>
      </c>
      <c r="AH292" s="58">
        <v>1671.23</v>
      </c>
      <c r="AI292" s="58"/>
    </row>
    <row r="293" spans="1:35" x14ac:dyDescent="0.25">
      <c r="A293" s="64" t="s">
        <v>1673</v>
      </c>
      <c r="B293" s="64" t="s">
        <v>565</v>
      </c>
      <c r="C293" s="64" t="s">
        <v>566</v>
      </c>
      <c r="D293" s="64" t="str">
        <f>INDEX(Lookup!$F$2:$F$375, MATCH(B293, Lookup!$A$2:$A$375,0))</f>
        <v>:</v>
      </c>
      <c r="E293" s="64" t="s">
        <v>1169</v>
      </c>
      <c r="F293" s="64" t="s">
        <v>1170</v>
      </c>
      <c r="G293" s="58">
        <v>77.790000000000006</v>
      </c>
      <c r="H293" s="58">
        <v>88.76</v>
      </c>
      <c r="I293" s="58">
        <v>91.02</v>
      </c>
      <c r="J293" s="58">
        <v>94.78</v>
      </c>
      <c r="K293" s="58">
        <v>99.08</v>
      </c>
      <c r="L293" s="58">
        <v>105.87</v>
      </c>
      <c r="M293" s="58">
        <v>123</v>
      </c>
      <c r="N293" s="58">
        <v>131.41</v>
      </c>
      <c r="O293" s="58">
        <v>140.12</v>
      </c>
      <c r="P293" s="58">
        <v>147.03</v>
      </c>
      <c r="Q293" s="59">
        <v>153.94</v>
      </c>
      <c r="R293" s="59">
        <v>161.47999999999999</v>
      </c>
      <c r="S293" s="59">
        <v>168.75</v>
      </c>
      <c r="T293" s="59">
        <v>173.53</v>
      </c>
      <c r="U293" s="59">
        <v>178.61</v>
      </c>
      <c r="V293" s="59">
        <v>178.61</v>
      </c>
      <c r="W293" s="59">
        <v>178.38</v>
      </c>
      <c r="X293" s="59">
        <v>177.74</v>
      </c>
      <c r="Y293" s="59">
        <v>177.66399999999999</v>
      </c>
      <c r="Z293" s="59">
        <v>181.04</v>
      </c>
      <c r="AA293" s="59">
        <v>186.04</v>
      </c>
      <c r="AB293" s="59">
        <v>191.04</v>
      </c>
      <c r="AC293" s="59">
        <v>196.76</v>
      </c>
      <c r="AD293" s="59">
        <v>202.64</v>
      </c>
      <c r="AE293" s="59">
        <v>207.64</v>
      </c>
      <c r="AF293" s="59">
        <v>212.64</v>
      </c>
      <c r="AG293" s="59">
        <v>217.64</v>
      </c>
      <c r="AH293" s="58">
        <v>224.14</v>
      </c>
      <c r="AI293" s="58"/>
    </row>
    <row r="294" spans="1:35" x14ac:dyDescent="0.25">
      <c r="A294" s="64" t="s">
        <v>1674</v>
      </c>
      <c r="B294" s="64" t="s">
        <v>1073</v>
      </c>
      <c r="C294" s="64" t="s">
        <v>1074</v>
      </c>
      <c r="D294" s="64" t="str">
        <f>INDEX(Lookup!$F$2:$F$375, MATCH(B294, Lookup!$A$2:$A$375,0))</f>
        <v>:</v>
      </c>
      <c r="E294" s="64" t="s">
        <v>1172</v>
      </c>
      <c r="F294" s="64" t="s">
        <v>1170</v>
      </c>
      <c r="G294" s="58">
        <v>84.89</v>
      </c>
      <c r="H294" s="58">
        <v>83.81</v>
      </c>
      <c r="I294" s="58">
        <v>91.53</v>
      </c>
      <c r="J294" s="58">
        <v>95.62</v>
      </c>
      <c r="K294" s="58">
        <v>99.88</v>
      </c>
      <c r="L294" s="58">
        <v>103.4</v>
      </c>
      <c r="M294" s="58">
        <v>113.76</v>
      </c>
      <c r="N294" s="58">
        <v>117.63</v>
      </c>
      <c r="O294" s="58">
        <v>122.16</v>
      </c>
      <c r="P294" s="58">
        <v>125.81</v>
      </c>
      <c r="Q294" s="59">
        <v>129.44</v>
      </c>
      <c r="R294" s="59">
        <v>136.96</v>
      </c>
      <c r="S294" s="59">
        <v>141.62</v>
      </c>
      <c r="T294" s="59">
        <v>145.93</v>
      </c>
      <c r="U294" s="59">
        <v>148.58000000000001</v>
      </c>
      <c r="V294" s="59">
        <v>148.32</v>
      </c>
      <c r="W294" s="59">
        <v>148.25</v>
      </c>
      <c r="X294" s="59">
        <v>147.94</v>
      </c>
      <c r="Y294" s="59">
        <v>147.77000000000001</v>
      </c>
      <c r="Z294" s="59">
        <v>147.26</v>
      </c>
      <c r="AA294" s="59">
        <v>151.52000000000001</v>
      </c>
      <c r="AB294" s="59">
        <v>154.44999999999999</v>
      </c>
      <c r="AC294" s="59">
        <v>159.44999999999999</v>
      </c>
      <c r="AD294" s="59">
        <v>163.49</v>
      </c>
      <c r="AE294" s="59">
        <v>168.48</v>
      </c>
      <c r="AF294" s="59">
        <v>173.48</v>
      </c>
      <c r="AG294" s="59">
        <v>178.48</v>
      </c>
      <c r="AH294" s="58" t="s">
        <v>1173</v>
      </c>
      <c r="AI294" s="58"/>
    </row>
    <row r="295" spans="1:35" x14ac:dyDescent="0.25">
      <c r="A295" s="64" t="s">
        <v>1675</v>
      </c>
      <c r="B295" s="64" t="s">
        <v>1676</v>
      </c>
      <c r="C295" s="64" t="s">
        <v>1677</v>
      </c>
      <c r="D295" s="64" t="e">
        <f>INDEX(Lookup!$F$2:$F$375, MATCH(B295, Lookup!$A$2:$A$375,0))</f>
        <v>#N/A</v>
      </c>
      <c r="E295" s="64" t="s">
        <v>1169</v>
      </c>
      <c r="F295" s="64" t="s">
        <v>1520</v>
      </c>
      <c r="G295" s="58">
        <v>33.86</v>
      </c>
      <c r="H295" s="58">
        <v>34.4</v>
      </c>
      <c r="I295" s="58">
        <v>36.200000000000003</v>
      </c>
      <c r="J295" s="58">
        <v>37.83</v>
      </c>
      <c r="K295" s="58">
        <v>38.4</v>
      </c>
      <c r="L295" s="58">
        <v>39.17</v>
      </c>
      <c r="M295" s="58">
        <v>41.88</v>
      </c>
      <c r="N295" s="58">
        <v>49.59</v>
      </c>
      <c r="O295" s="58">
        <v>52</v>
      </c>
      <c r="P295" s="58">
        <v>53.88</v>
      </c>
      <c r="Q295" s="59">
        <v>55.82</v>
      </c>
      <c r="R295" s="59">
        <v>57.75</v>
      </c>
      <c r="S295" s="59">
        <v>60.06</v>
      </c>
      <c r="T295" s="59">
        <v>62.37</v>
      </c>
      <c r="U295" s="59">
        <v>64.77</v>
      </c>
      <c r="V295" s="59">
        <v>64.77</v>
      </c>
      <c r="W295" s="59">
        <v>67.36</v>
      </c>
      <c r="X295" s="59">
        <v>68.7</v>
      </c>
      <c r="Y295" s="59">
        <v>70.069999999999993</v>
      </c>
      <c r="Z295" s="59">
        <v>71.47</v>
      </c>
      <c r="AA295" s="59">
        <v>72.89</v>
      </c>
      <c r="AB295" s="59">
        <v>74.34</v>
      </c>
      <c r="AC295" s="59">
        <v>76.56</v>
      </c>
      <c r="AD295" s="59">
        <v>78.84</v>
      </c>
      <c r="AE295" s="59">
        <v>80.400000000000006</v>
      </c>
      <c r="AF295" s="59">
        <v>82</v>
      </c>
      <c r="AG295" s="59">
        <v>83.61</v>
      </c>
      <c r="AH295" s="58">
        <v>88.61</v>
      </c>
      <c r="AI295" s="58"/>
    </row>
    <row r="296" spans="1:35" x14ac:dyDescent="0.25">
      <c r="A296" s="64" t="s">
        <v>1678</v>
      </c>
      <c r="B296" s="64" t="s">
        <v>1679</v>
      </c>
      <c r="C296" s="64" t="s">
        <v>1680</v>
      </c>
      <c r="D296" s="64" t="e">
        <f>INDEX(Lookup!$F$2:$F$375, MATCH(B296, Lookup!$A$2:$A$375,0))</f>
        <v>#N/A</v>
      </c>
      <c r="E296" s="64" t="s">
        <v>1169</v>
      </c>
      <c r="F296" s="64" t="s">
        <v>1186</v>
      </c>
      <c r="G296" s="58">
        <v>57.87</v>
      </c>
      <c r="H296" s="58">
        <v>66.87</v>
      </c>
      <c r="I296" s="58">
        <v>71.78</v>
      </c>
      <c r="J296" s="58">
        <v>77.44</v>
      </c>
      <c r="K296" s="58">
        <v>81.31</v>
      </c>
      <c r="L296" s="58">
        <v>85.37</v>
      </c>
      <c r="M296" s="58">
        <v>94.76</v>
      </c>
      <c r="N296" s="58">
        <v>101.54</v>
      </c>
      <c r="O296" s="58">
        <v>110.17</v>
      </c>
      <c r="P296" s="58">
        <v>115.68</v>
      </c>
      <c r="Q296" s="59">
        <v>121.46</v>
      </c>
      <c r="R296" s="59">
        <v>127.53</v>
      </c>
      <c r="S296" s="59">
        <v>133.91</v>
      </c>
      <c r="T296" s="59">
        <v>140.61000000000001</v>
      </c>
      <c r="U296" s="59">
        <v>146.22999999999999</v>
      </c>
      <c r="V296" s="59">
        <v>146.22999999999999</v>
      </c>
      <c r="W296" s="59">
        <v>150.62</v>
      </c>
      <c r="X296" s="59">
        <v>153.63</v>
      </c>
      <c r="Y296" s="59">
        <v>156.63</v>
      </c>
      <c r="Z296" s="59">
        <v>159.68</v>
      </c>
      <c r="AA296" s="59">
        <v>162.80000000000001</v>
      </c>
      <c r="AB296" s="59">
        <v>165.97</v>
      </c>
      <c r="AC296" s="59">
        <v>177.97</v>
      </c>
      <c r="AD296" s="59">
        <v>201.97</v>
      </c>
      <c r="AE296" s="59">
        <v>211.97</v>
      </c>
      <c r="AF296" s="59">
        <v>226.97</v>
      </c>
      <c r="AG296" s="59">
        <v>236.97</v>
      </c>
      <c r="AH296" s="58">
        <v>251.97</v>
      </c>
      <c r="AI296" s="58"/>
    </row>
    <row r="297" spans="1:35" x14ac:dyDescent="0.25">
      <c r="A297" s="64" t="s">
        <v>1681</v>
      </c>
      <c r="B297" s="64" t="s">
        <v>837</v>
      </c>
      <c r="C297" s="64" t="s">
        <v>838</v>
      </c>
      <c r="D297" s="64" t="str">
        <f>INDEX(Lookup!$F$2:$F$375, MATCH(B297, Lookup!$A$2:$A$375,0))</f>
        <v>Greater London Authority</v>
      </c>
      <c r="E297" s="64" t="s">
        <v>1169</v>
      </c>
      <c r="F297" s="64" t="s">
        <v>1195</v>
      </c>
      <c r="G297" s="58">
        <v>576.29999999999995</v>
      </c>
      <c r="H297" s="58">
        <v>615.74</v>
      </c>
      <c r="I297" s="58">
        <v>653.32000000000005</v>
      </c>
      <c r="J297" s="58">
        <v>681.54</v>
      </c>
      <c r="K297" s="58">
        <v>743.71</v>
      </c>
      <c r="L297" s="58">
        <v>801.11</v>
      </c>
      <c r="M297" s="58">
        <v>844.02</v>
      </c>
      <c r="N297" s="58">
        <v>919.17</v>
      </c>
      <c r="O297" s="58">
        <v>968.11</v>
      </c>
      <c r="P297" s="58">
        <v>992.48</v>
      </c>
      <c r="Q297" s="59">
        <v>1017.26</v>
      </c>
      <c r="R297" s="59">
        <v>1053.8</v>
      </c>
      <c r="S297" s="59">
        <v>1094.8800000000001</v>
      </c>
      <c r="T297" s="59">
        <v>1122.3399999999999</v>
      </c>
      <c r="U297" s="59">
        <v>1106.57</v>
      </c>
      <c r="V297" s="59">
        <v>1106.57</v>
      </c>
      <c r="W297" s="59">
        <v>1106.56</v>
      </c>
      <c r="X297" s="59">
        <v>1106.56</v>
      </c>
      <c r="Y297" s="59">
        <v>1106.56</v>
      </c>
      <c r="Z297" s="59">
        <v>1106.45</v>
      </c>
      <c r="AA297" s="59">
        <v>1106.45</v>
      </c>
      <c r="AB297" s="59">
        <v>1139.71</v>
      </c>
      <c r="AC297" s="59">
        <v>1173.83</v>
      </c>
      <c r="AD297" s="59">
        <v>1232.3900000000001</v>
      </c>
      <c r="AE297" s="59">
        <v>1281.56</v>
      </c>
      <c r="AF297" s="59">
        <v>1345.48</v>
      </c>
      <c r="AG297" s="59">
        <v>1385.84</v>
      </c>
      <c r="AH297" s="58">
        <v>1455.13</v>
      </c>
      <c r="AI297" s="58"/>
    </row>
    <row r="298" spans="1:35" x14ac:dyDescent="0.25">
      <c r="A298" s="64" t="s">
        <v>1682</v>
      </c>
      <c r="B298" s="64" t="s">
        <v>1683</v>
      </c>
      <c r="C298" s="64" t="s">
        <v>1684</v>
      </c>
      <c r="D298" s="64" t="e">
        <f>INDEX(Lookup!$F$2:$F$375, MATCH(B298, Lookup!$A$2:$A$375,0))</f>
        <v>#N/A</v>
      </c>
      <c r="E298" s="64" t="s">
        <v>1172</v>
      </c>
      <c r="F298" s="64" t="s">
        <v>1170</v>
      </c>
      <c r="G298" s="58">
        <v>32.68</v>
      </c>
      <c r="H298" s="58">
        <v>37.130000000000003</v>
      </c>
      <c r="I298" s="58">
        <v>57.56</v>
      </c>
      <c r="J298" s="58">
        <v>60.05</v>
      </c>
      <c r="K298" s="58">
        <v>72.819999999999993</v>
      </c>
      <c r="L298" s="58">
        <v>76.13</v>
      </c>
      <c r="M298" s="58">
        <v>79.55</v>
      </c>
      <c r="N298" s="58">
        <v>83.16</v>
      </c>
      <c r="O298" s="58">
        <v>90.18</v>
      </c>
      <c r="P298" s="58">
        <v>95.15</v>
      </c>
      <c r="Q298" s="59">
        <v>99.84</v>
      </c>
      <c r="R298" s="59">
        <v>104.73</v>
      </c>
      <c r="S298" s="59">
        <v>109.23</v>
      </c>
      <c r="T298" s="59" t="s">
        <v>1173</v>
      </c>
      <c r="U298" s="59" t="s">
        <v>1173</v>
      </c>
      <c r="V298" s="59" t="s">
        <v>1173</v>
      </c>
      <c r="W298" s="59" t="s">
        <v>1173</v>
      </c>
      <c r="X298" s="59" t="s">
        <v>1173</v>
      </c>
      <c r="Y298" s="59" t="s">
        <v>1173</v>
      </c>
      <c r="Z298" s="59" t="s">
        <v>1173</v>
      </c>
      <c r="AA298" s="59" t="s">
        <v>1173</v>
      </c>
      <c r="AB298" s="59" t="s">
        <v>1173</v>
      </c>
      <c r="AC298" s="59" t="s">
        <v>1173</v>
      </c>
      <c r="AD298" s="59" t="s">
        <v>1173</v>
      </c>
      <c r="AE298" s="59" t="s">
        <v>1173</v>
      </c>
      <c r="AF298" s="59" t="s">
        <v>1173</v>
      </c>
      <c r="AG298" s="59" t="s">
        <v>1173</v>
      </c>
      <c r="AH298" s="58" t="s">
        <v>1173</v>
      </c>
      <c r="AI298" s="58"/>
    </row>
    <row r="299" spans="1:35" x14ac:dyDescent="0.25">
      <c r="A299" s="64" t="s">
        <v>1685</v>
      </c>
      <c r="B299" s="64" t="s">
        <v>1045</v>
      </c>
      <c r="C299" s="64" t="s">
        <v>1046</v>
      </c>
      <c r="D299" s="64" t="str">
        <f>INDEX(Lookup!$F$2:$F$375, MATCH(B299, Lookup!$A$2:$A$375,0))</f>
        <v>:</v>
      </c>
      <c r="E299" s="64" t="s">
        <v>1169</v>
      </c>
      <c r="F299" s="64" t="s">
        <v>1170</v>
      </c>
      <c r="G299" s="58">
        <v>75.34</v>
      </c>
      <c r="H299" s="58">
        <v>100.81</v>
      </c>
      <c r="I299" s="58">
        <v>102.96</v>
      </c>
      <c r="J299" s="58">
        <v>108.35</v>
      </c>
      <c r="K299" s="58">
        <v>113.66</v>
      </c>
      <c r="L299" s="58">
        <v>119.22</v>
      </c>
      <c r="M299" s="58">
        <v>130.06</v>
      </c>
      <c r="N299" s="58">
        <v>144.68</v>
      </c>
      <c r="O299" s="58">
        <v>148.01</v>
      </c>
      <c r="P299" s="58">
        <v>154.05000000000001</v>
      </c>
      <c r="Q299" s="59">
        <v>160.22999999999999</v>
      </c>
      <c r="R299" s="59">
        <v>167.6</v>
      </c>
      <c r="S299" s="59">
        <v>175.08</v>
      </c>
      <c r="T299" s="59">
        <v>179.46</v>
      </c>
      <c r="U299" s="59">
        <v>182.15</v>
      </c>
      <c r="V299" s="59">
        <v>182.15</v>
      </c>
      <c r="W299" s="59">
        <v>182.15</v>
      </c>
      <c r="X299" s="59">
        <v>182.15</v>
      </c>
      <c r="Y299" s="59">
        <v>182.15</v>
      </c>
      <c r="Z299" s="59">
        <v>182.15</v>
      </c>
      <c r="AA299" s="59">
        <v>187.15</v>
      </c>
      <c r="AB299" s="59">
        <v>192.15</v>
      </c>
      <c r="AC299" s="59">
        <v>197.91</v>
      </c>
      <c r="AD299" s="59">
        <v>203.84</v>
      </c>
      <c r="AE299" s="59">
        <v>208.84</v>
      </c>
      <c r="AF299" s="59">
        <v>213.84</v>
      </c>
      <c r="AG299" s="59">
        <v>218.84</v>
      </c>
      <c r="AH299" s="58">
        <v>225.4</v>
      </c>
      <c r="AI299" s="58"/>
    </row>
    <row r="300" spans="1:35" x14ac:dyDescent="0.25">
      <c r="A300" s="64" t="s">
        <v>1686</v>
      </c>
      <c r="B300" s="64" t="s">
        <v>771</v>
      </c>
      <c r="C300" s="64" t="s">
        <v>772</v>
      </c>
      <c r="D300" s="64" t="str">
        <f>INDEX(Lookup!$F$2:$F$375, MATCH(B300, Lookup!$A$2:$A$375,0))</f>
        <v>:</v>
      </c>
      <c r="E300" s="64" t="s">
        <v>1169</v>
      </c>
      <c r="F300" s="64" t="s">
        <v>1170</v>
      </c>
      <c r="G300" s="58">
        <v>70.7</v>
      </c>
      <c r="H300" s="58">
        <v>81.98</v>
      </c>
      <c r="I300" s="58">
        <v>85.12</v>
      </c>
      <c r="J300" s="58">
        <v>87.66</v>
      </c>
      <c r="K300" s="58">
        <v>91.59</v>
      </c>
      <c r="L300" s="58">
        <v>95.26</v>
      </c>
      <c r="M300" s="58">
        <v>107.44</v>
      </c>
      <c r="N300" s="58">
        <v>115.47</v>
      </c>
      <c r="O300" s="58">
        <v>122.39</v>
      </c>
      <c r="P300" s="58">
        <v>127.9</v>
      </c>
      <c r="Q300" s="59">
        <v>132.38999999999999</v>
      </c>
      <c r="R300" s="59">
        <v>136.36000000000001</v>
      </c>
      <c r="S300" s="59">
        <v>142.5</v>
      </c>
      <c r="T300" s="59">
        <v>147.49</v>
      </c>
      <c r="U300" s="59">
        <v>151.18</v>
      </c>
      <c r="V300" s="59">
        <v>151.18</v>
      </c>
      <c r="W300" s="59">
        <v>151.18</v>
      </c>
      <c r="X300" s="59">
        <v>151.18</v>
      </c>
      <c r="Y300" s="59">
        <v>153.78</v>
      </c>
      <c r="Z300" s="59">
        <v>156.38999999999999</v>
      </c>
      <c r="AA300" s="59">
        <v>159.36000000000001</v>
      </c>
      <c r="AB300" s="59">
        <v>161.97</v>
      </c>
      <c r="AC300" s="59">
        <v>162.78</v>
      </c>
      <c r="AD300" s="59">
        <v>166.04</v>
      </c>
      <c r="AE300" s="59">
        <v>168.79</v>
      </c>
      <c r="AF300" s="59">
        <v>171.59</v>
      </c>
      <c r="AG300" s="59">
        <v>171.59</v>
      </c>
      <c r="AH300" s="58">
        <v>171.59</v>
      </c>
      <c r="AI300" s="58"/>
    </row>
    <row r="301" spans="1:35" x14ac:dyDescent="0.25">
      <c r="A301" s="64" t="s">
        <v>1687</v>
      </c>
      <c r="B301" s="64" t="s">
        <v>993</v>
      </c>
      <c r="C301" s="64" t="s">
        <v>994</v>
      </c>
      <c r="D301" s="64" t="str">
        <f>INDEX(Lookup!$F$2:$F$375, MATCH(B301, Lookup!$A$2:$A$375,0))</f>
        <v>:</v>
      </c>
      <c r="E301" s="64" t="s">
        <v>1169</v>
      </c>
      <c r="F301" s="64" t="s">
        <v>1170</v>
      </c>
      <c r="G301" s="58">
        <v>75.150000000000006</v>
      </c>
      <c r="H301" s="58">
        <v>78.209999999999994</v>
      </c>
      <c r="I301" s="58">
        <v>88.75</v>
      </c>
      <c r="J301" s="58">
        <v>92.7</v>
      </c>
      <c r="K301" s="58">
        <v>93.69</v>
      </c>
      <c r="L301" s="58">
        <v>96.75</v>
      </c>
      <c r="M301" s="58">
        <v>104.49</v>
      </c>
      <c r="N301" s="58">
        <v>113.76</v>
      </c>
      <c r="O301" s="58">
        <v>118.98</v>
      </c>
      <c r="P301" s="58">
        <v>124.92</v>
      </c>
      <c r="Q301" s="59">
        <v>130.94999999999999</v>
      </c>
      <c r="R301" s="59">
        <v>134.91</v>
      </c>
      <c r="S301" s="59">
        <v>140.94</v>
      </c>
      <c r="T301" s="59">
        <v>145.88999999999999</v>
      </c>
      <c r="U301" s="59">
        <v>149.58000000000001</v>
      </c>
      <c r="V301" s="59">
        <v>149.58000000000001</v>
      </c>
      <c r="W301" s="59">
        <v>149.58000000000001</v>
      </c>
      <c r="X301" s="59">
        <v>149.58000000000001</v>
      </c>
      <c r="Y301" s="59">
        <v>149.58000000000001</v>
      </c>
      <c r="Z301" s="59">
        <v>149.58000000000001</v>
      </c>
      <c r="AA301" s="59">
        <v>152.55000000000001</v>
      </c>
      <c r="AB301" s="59">
        <v>155.61000000000001</v>
      </c>
      <c r="AC301" s="59">
        <v>160.56</v>
      </c>
      <c r="AD301" s="59">
        <v>165.51</v>
      </c>
      <c r="AE301" s="59">
        <v>170.46</v>
      </c>
      <c r="AF301" s="59">
        <v>175.41</v>
      </c>
      <c r="AG301" s="59">
        <v>180.36</v>
      </c>
      <c r="AH301" s="58">
        <v>185.31</v>
      </c>
      <c r="AI301" s="58"/>
    </row>
    <row r="302" spans="1:35" x14ac:dyDescent="0.25">
      <c r="A302" s="72" t="s">
        <v>1688</v>
      </c>
      <c r="B302" s="64" t="s">
        <v>1173</v>
      </c>
      <c r="C302" s="72" t="s">
        <v>1689</v>
      </c>
      <c r="D302" s="72" t="e">
        <f>INDEX(Lookup!$F$2:$F$375, MATCH(B302, Lookup!$A$2:$A$375,0))</f>
        <v>#N/A</v>
      </c>
      <c r="E302" s="64" t="s">
        <v>1172</v>
      </c>
      <c r="F302" s="64" t="s">
        <v>1170</v>
      </c>
      <c r="G302" s="58" t="s">
        <v>1173</v>
      </c>
      <c r="H302" s="58" t="s">
        <v>1173</v>
      </c>
      <c r="I302" s="58" t="s">
        <v>1173</v>
      </c>
      <c r="J302" s="58" t="s">
        <v>1173</v>
      </c>
      <c r="K302" s="58" t="s">
        <v>1173</v>
      </c>
      <c r="L302" s="58" t="s">
        <v>1173</v>
      </c>
      <c r="M302" s="58" t="s">
        <v>1173</v>
      </c>
      <c r="N302" s="58" t="s">
        <v>1173</v>
      </c>
      <c r="O302" s="58" t="s">
        <v>1173</v>
      </c>
      <c r="P302" s="58" t="s">
        <v>1173</v>
      </c>
      <c r="Q302" s="59" t="s">
        <v>1173</v>
      </c>
      <c r="R302" s="59" t="s">
        <v>1173</v>
      </c>
      <c r="S302" s="59" t="s">
        <v>1173</v>
      </c>
      <c r="T302" s="59" t="s">
        <v>1173</v>
      </c>
      <c r="U302" s="59" t="s">
        <v>1173</v>
      </c>
      <c r="V302" s="59" t="s">
        <v>1173</v>
      </c>
      <c r="W302" s="59" t="s">
        <v>1173</v>
      </c>
      <c r="X302" s="59" t="s">
        <v>1173</v>
      </c>
      <c r="Y302" s="59" t="s">
        <v>1173</v>
      </c>
      <c r="Z302" s="59" t="s">
        <v>1173</v>
      </c>
      <c r="AA302" s="59" t="s">
        <v>1173</v>
      </c>
      <c r="AB302" s="59" t="s">
        <v>1173</v>
      </c>
      <c r="AC302" s="59" t="s">
        <v>1173</v>
      </c>
      <c r="AD302" s="59" t="s">
        <v>1173</v>
      </c>
      <c r="AE302" s="59" t="s">
        <v>1173</v>
      </c>
      <c r="AF302" s="59" t="s">
        <v>1173</v>
      </c>
      <c r="AG302" s="59" t="s">
        <v>1173</v>
      </c>
      <c r="AH302" s="58" t="s">
        <v>1173</v>
      </c>
      <c r="AI302" s="71"/>
    </row>
    <row r="303" spans="1:35" x14ac:dyDescent="0.25">
      <c r="A303" s="64" t="s">
        <v>1690</v>
      </c>
      <c r="B303" s="64" t="s">
        <v>349</v>
      </c>
      <c r="C303" s="64" t="s">
        <v>350</v>
      </c>
      <c r="D303" s="64" t="str">
        <f>INDEX(Lookup!$F$2:$F$375, MATCH(B303, Lookup!$A$2:$A$375,0))</f>
        <v>Tees Valley Combined Authority</v>
      </c>
      <c r="E303" s="64" t="s">
        <v>1169</v>
      </c>
      <c r="F303" s="64" t="s">
        <v>1208</v>
      </c>
      <c r="G303" s="58">
        <v>593.42999999999995</v>
      </c>
      <c r="H303" s="58">
        <v>656.97</v>
      </c>
      <c r="I303" s="58">
        <v>692.08</v>
      </c>
      <c r="J303" s="58">
        <v>743.26</v>
      </c>
      <c r="K303" s="58">
        <v>776.74</v>
      </c>
      <c r="L303" s="58">
        <v>810.51</v>
      </c>
      <c r="M303" s="58">
        <v>857.08</v>
      </c>
      <c r="N303" s="58">
        <v>965.35</v>
      </c>
      <c r="O303" s="58">
        <v>987.35</v>
      </c>
      <c r="P303" s="58">
        <v>1034.69</v>
      </c>
      <c r="Q303" s="59">
        <v>1083.19</v>
      </c>
      <c r="R303" s="59">
        <v>1122.3900000000001</v>
      </c>
      <c r="S303" s="59">
        <v>1177.44</v>
      </c>
      <c r="T303" s="59">
        <v>1230.97</v>
      </c>
      <c r="U303" s="59">
        <v>1261.69</v>
      </c>
      <c r="V303" s="59">
        <v>1261.69</v>
      </c>
      <c r="W303" s="59">
        <v>1305.17</v>
      </c>
      <c r="X303" s="59">
        <v>1330.78</v>
      </c>
      <c r="Y303" s="59">
        <v>1355.03</v>
      </c>
      <c r="Z303" s="59">
        <v>1380.12</v>
      </c>
      <c r="AA303" s="59">
        <v>1435.1</v>
      </c>
      <c r="AB303" s="59">
        <v>1491.93</v>
      </c>
      <c r="AC303" s="59">
        <v>1566.4</v>
      </c>
      <c r="AD303" s="59">
        <v>1644.51</v>
      </c>
      <c r="AE303" s="59">
        <v>1710.13</v>
      </c>
      <c r="AF303" s="59">
        <v>1757.11</v>
      </c>
      <c r="AG303" s="59">
        <v>1809.67</v>
      </c>
      <c r="AH303" s="58">
        <v>1881.86</v>
      </c>
      <c r="AI303" s="58"/>
    </row>
    <row r="304" spans="1:35" x14ac:dyDescent="0.25">
      <c r="A304" s="72" t="s">
        <v>1691</v>
      </c>
      <c r="B304" s="64" t="s">
        <v>1173</v>
      </c>
      <c r="C304" s="72" t="s">
        <v>1692</v>
      </c>
      <c r="D304" s="72" t="e">
        <f>INDEX(Lookup!$F$2:$F$375, MATCH(B304, Lookup!$A$2:$A$375,0))</f>
        <v>#N/A</v>
      </c>
      <c r="E304" s="64" t="s">
        <v>1172</v>
      </c>
      <c r="F304" s="64" t="s">
        <v>1170</v>
      </c>
      <c r="G304" s="58" t="s">
        <v>1173</v>
      </c>
      <c r="H304" s="58" t="s">
        <v>1173</v>
      </c>
      <c r="I304" s="58" t="s">
        <v>1173</v>
      </c>
      <c r="J304" s="58" t="s">
        <v>1173</v>
      </c>
      <c r="K304" s="58" t="s">
        <v>1173</v>
      </c>
      <c r="L304" s="58" t="s">
        <v>1173</v>
      </c>
      <c r="M304" s="58" t="s">
        <v>1173</v>
      </c>
      <c r="N304" s="58" t="s">
        <v>1173</v>
      </c>
      <c r="O304" s="58" t="s">
        <v>1173</v>
      </c>
      <c r="P304" s="58" t="s">
        <v>1173</v>
      </c>
      <c r="Q304" s="59" t="s">
        <v>1173</v>
      </c>
      <c r="R304" s="59" t="s">
        <v>1173</v>
      </c>
      <c r="S304" s="59" t="s">
        <v>1173</v>
      </c>
      <c r="T304" s="59" t="s">
        <v>1173</v>
      </c>
      <c r="U304" s="59" t="s">
        <v>1173</v>
      </c>
      <c r="V304" s="59" t="s">
        <v>1173</v>
      </c>
      <c r="W304" s="59" t="s">
        <v>1173</v>
      </c>
      <c r="X304" s="59" t="s">
        <v>1173</v>
      </c>
      <c r="Y304" s="59" t="s">
        <v>1173</v>
      </c>
      <c r="Z304" s="59" t="s">
        <v>1173</v>
      </c>
      <c r="AA304" s="59" t="s">
        <v>1173</v>
      </c>
      <c r="AB304" s="59" t="s">
        <v>1173</v>
      </c>
      <c r="AC304" s="59" t="s">
        <v>1173</v>
      </c>
      <c r="AD304" s="59" t="s">
        <v>1173</v>
      </c>
      <c r="AE304" s="59" t="s">
        <v>1173</v>
      </c>
      <c r="AF304" s="59" t="s">
        <v>1173</v>
      </c>
      <c r="AG304" s="59" t="s">
        <v>1173</v>
      </c>
      <c r="AH304" s="58" t="s">
        <v>1173</v>
      </c>
      <c r="AI304" s="71"/>
    </row>
    <row r="305" spans="1:35" x14ac:dyDescent="0.25">
      <c r="A305" s="64" t="s">
        <v>1693</v>
      </c>
      <c r="B305" s="64" t="s">
        <v>867</v>
      </c>
      <c r="C305" s="64" t="s">
        <v>868</v>
      </c>
      <c r="D305" s="64" t="str">
        <f>INDEX(Lookup!$F$2:$F$375, MATCH(B305, Lookup!$A$2:$A$375,0))</f>
        <v>:</v>
      </c>
      <c r="E305" s="64" t="s">
        <v>1169</v>
      </c>
      <c r="F305" s="64" t="s">
        <v>1208</v>
      </c>
      <c r="G305" s="58" t="s">
        <v>1173</v>
      </c>
      <c r="H305" s="58">
        <v>561.17999999999995</v>
      </c>
      <c r="I305" s="58">
        <v>600.57000000000005</v>
      </c>
      <c r="J305" s="58">
        <v>662.63</v>
      </c>
      <c r="K305" s="58">
        <v>697.42</v>
      </c>
      <c r="L305" s="58">
        <v>747.34</v>
      </c>
      <c r="M305" s="58">
        <v>799.14</v>
      </c>
      <c r="N305" s="58">
        <v>871.22</v>
      </c>
      <c r="O305" s="58">
        <v>894.82</v>
      </c>
      <c r="P305" s="58">
        <v>935.08</v>
      </c>
      <c r="Q305" s="59">
        <v>981.37</v>
      </c>
      <c r="R305" s="59">
        <v>1016.7</v>
      </c>
      <c r="S305" s="59">
        <v>1056.3499999999999</v>
      </c>
      <c r="T305" s="59">
        <v>1094.3800000000001</v>
      </c>
      <c r="U305" s="59">
        <v>1116.27</v>
      </c>
      <c r="V305" s="59">
        <v>1116.27</v>
      </c>
      <c r="W305" s="59">
        <v>1116.27</v>
      </c>
      <c r="X305" s="59">
        <v>1138.04</v>
      </c>
      <c r="Y305" s="59">
        <v>1138.04</v>
      </c>
      <c r="Z305" s="59">
        <v>1160.23</v>
      </c>
      <c r="AA305" s="59">
        <v>1206.05</v>
      </c>
      <c r="AB305" s="59">
        <v>1265.74</v>
      </c>
      <c r="AC305" s="59">
        <v>1341.55</v>
      </c>
      <c r="AD305" s="59">
        <v>1381.65</v>
      </c>
      <c r="AE305" s="59">
        <v>1429.86</v>
      </c>
      <c r="AF305" s="59">
        <v>1465.59</v>
      </c>
      <c r="AG305" s="59">
        <v>1520.55</v>
      </c>
      <c r="AH305" s="58">
        <v>1596.43</v>
      </c>
      <c r="AI305" s="58"/>
    </row>
    <row r="306" spans="1:35" x14ac:dyDescent="0.25">
      <c r="A306" s="64" t="s">
        <v>1694</v>
      </c>
      <c r="B306" s="64" t="s">
        <v>965</v>
      </c>
      <c r="C306" s="64" t="s">
        <v>966</v>
      </c>
      <c r="D306" s="64" t="str">
        <f>INDEX(Lookup!$F$2:$F$375, MATCH(B306, Lookup!$A$2:$A$375,0))</f>
        <v>:</v>
      </c>
      <c r="E306" s="64" t="s">
        <v>1169</v>
      </c>
      <c r="F306" s="64" t="s">
        <v>1170</v>
      </c>
      <c r="G306" s="58">
        <v>63.68</v>
      </c>
      <c r="H306" s="58">
        <v>65.7</v>
      </c>
      <c r="I306" s="58">
        <v>77.31</v>
      </c>
      <c r="J306" s="58">
        <v>82.17</v>
      </c>
      <c r="K306" s="58">
        <v>87.84</v>
      </c>
      <c r="L306" s="58">
        <v>95.67</v>
      </c>
      <c r="M306" s="58">
        <v>104.13</v>
      </c>
      <c r="N306" s="58">
        <v>119.34</v>
      </c>
      <c r="O306" s="58">
        <v>125.37</v>
      </c>
      <c r="P306" s="58">
        <v>129.32</v>
      </c>
      <c r="Q306" s="59">
        <v>135.18</v>
      </c>
      <c r="R306" s="59">
        <v>140.4</v>
      </c>
      <c r="S306" s="59">
        <v>144.54</v>
      </c>
      <c r="T306" s="59">
        <v>151.65</v>
      </c>
      <c r="U306" s="59">
        <v>151.65</v>
      </c>
      <c r="V306" s="59">
        <v>151.65</v>
      </c>
      <c r="W306" s="59">
        <v>151.65</v>
      </c>
      <c r="X306" s="59">
        <v>154.53</v>
      </c>
      <c r="Y306" s="59">
        <v>157.47</v>
      </c>
      <c r="Z306" s="59">
        <v>160.52000000000001</v>
      </c>
      <c r="AA306" s="59">
        <v>163.65</v>
      </c>
      <c r="AB306" s="59">
        <v>168.56</v>
      </c>
      <c r="AC306" s="59">
        <v>173.45</v>
      </c>
      <c r="AD306" s="59">
        <v>178.56</v>
      </c>
      <c r="AE306" s="59">
        <v>183.51</v>
      </c>
      <c r="AF306" s="59">
        <v>188.46</v>
      </c>
      <c r="AG306" s="59">
        <v>193.41</v>
      </c>
      <c r="AH306" s="58">
        <v>199.19</v>
      </c>
      <c r="AI306" s="58"/>
    </row>
    <row r="307" spans="1:35" x14ac:dyDescent="0.25">
      <c r="A307" s="64" t="s">
        <v>1695</v>
      </c>
      <c r="B307" s="64" t="s">
        <v>911</v>
      </c>
      <c r="C307" s="64" t="s">
        <v>912</v>
      </c>
      <c r="D307" s="64" t="str">
        <f>INDEX(Lookup!$F$2:$F$375, MATCH(B307, Lookup!$A$2:$A$375,0))</f>
        <v>:</v>
      </c>
      <c r="E307" s="64" t="s">
        <v>1169</v>
      </c>
      <c r="F307" s="64" t="s">
        <v>1170</v>
      </c>
      <c r="G307" s="58">
        <v>79.45</v>
      </c>
      <c r="H307" s="58">
        <v>91.58</v>
      </c>
      <c r="I307" s="58">
        <v>102.64</v>
      </c>
      <c r="J307" s="58">
        <v>102.5</v>
      </c>
      <c r="K307" s="58">
        <v>102.28</v>
      </c>
      <c r="L307" s="58">
        <v>110.24</v>
      </c>
      <c r="M307" s="58">
        <v>120.6</v>
      </c>
      <c r="N307" s="58">
        <v>124.82</v>
      </c>
      <c r="O307" s="58">
        <v>130.94</v>
      </c>
      <c r="P307" s="58">
        <v>137.21</v>
      </c>
      <c r="Q307" s="59">
        <v>140.99</v>
      </c>
      <c r="R307" s="59">
        <v>143.66999999999999</v>
      </c>
      <c r="S307" s="59">
        <v>148.69999999999999</v>
      </c>
      <c r="T307" s="59">
        <v>152.71</v>
      </c>
      <c r="U307" s="59">
        <v>155.76</v>
      </c>
      <c r="V307" s="59">
        <v>155.76</v>
      </c>
      <c r="W307" s="59">
        <v>155.76</v>
      </c>
      <c r="X307" s="59">
        <v>155.76</v>
      </c>
      <c r="Y307" s="59">
        <v>155.76</v>
      </c>
      <c r="Z307" s="59">
        <v>155.76</v>
      </c>
      <c r="AA307" s="59">
        <v>158.36000000000001</v>
      </c>
      <c r="AB307" s="59">
        <v>163.36000000000001</v>
      </c>
      <c r="AC307" s="59">
        <v>168.36</v>
      </c>
      <c r="AD307" s="59">
        <v>173.36</v>
      </c>
      <c r="AE307" s="59">
        <v>178.36</v>
      </c>
      <c r="AF307" s="59">
        <v>183.36</v>
      </c>
      <c r="AG307" s="59">
        <v>188.36</v>
      </c>
      <c r="AH307" s="58">
        <v>193.99</v>
      </c>
      <c r="AI307" s="58"/>
    </row>
    <row r="308" spans="1:35" x14ac:dyDescent="0.25">
      <c r="A308" s="64" t="s">
        <v>1696</v>
      </c>
      <c r="B308" s="64" t="s">
        <v>599</v>
      </c>
      <c r="C308" s="64" t="s">
        <v>1697</v>
      </c>
      <c r="D308" s="64" t="str">
        <f>INDEX(Lookup!$F$2:$F$375, MATCH(B308, Lookup!$A$2:$A$375,0))</f>
        <v>:</v>
      </c>
      <c r="E308" s="64" t="s">
        <v>1169</v>
      </c>
      <c r="F308" s="64" t="s">
        <v>1170</v>
      </c>
      <c r="G308" s="58">
        <v>98.39</v>
      </c>
      <c r="H308" s="58">
        <v>106.64</v>
      </c>
      <c r="I308" s="58">
        <v>113.39</v>
      </c>
      <c r="J308" s="58">
        <v>113.39</v>
      </c>
      <c r="K308" s="58">
        <v>119.06</v>
      </c>
      <c r="L308" s="58">
        <v>123.76</v>
      </c>
      <c r="M308" s="58">
        <v>133.02000000000001</v>
      </c>
      <c r="N308" s="58">
        <v>139.37</v>
      </c>
      <c r="O308" s="58">
        <v>144.85</v>
      </c>
      <c r="P308" s="58">
        <v>147.47</v>
      </c>
      <c r="Q308" s="59">
        <v>154.41</v>
      </c>
      <c r="R308" s="59">
        <v>157.49</v>
      </c>
      <c r="S308" s="59">
        <v>163.47999999999999</v>
      </c>
      <c r="T308" s="59">
        <v>163.47999999999999</v>
      </c>
      <c r="U308" s="59">
        <v>165.12</v>
      </c>
      <c r="V308" s="59">
        <v>160.72999999999999</v>
      </c>
      <c r="W308" s="59">
        <v>160.72999999999999</v>
      </c>
      <c r="X308" s="59">
        <v>160.72999999999999</v>
      </c>
      <c r="Y308" s="59">
        <v>160.72999999999999</v>
      </c>
      <c r="Z308" s="59">
        <v>160.72999999999999</v>
      </c>
      <c r="AA308" s="59">
        <v>163.85</v>
      </c>
      <c r="AB308" s="59">
        <v>167.03</v>
      </c>
      <c r="AC308" s="59">
        <v>170.27</v>
      </c>
      <c r="AD308" s="59">
        <v>173.57</v>
      </c>
      <c r="AE308" s="59">
        <v>178.57</v>
      </c>
      <c r="AF308" s="59">
        <v>182.03</v>
      </c>
      <c r="AG308" s="59">
        <v>185.56</v>
      </c>
      <c r="AH308" s="58">
        <v>189.16</v>
      </c>
      <c r="AI308" s="58"/>
    </row>
    <row r="309" spans="1:35" x14ac:dyDescent="0.25">
      <c r="A309" s="64" t="s">
        <v>1698</v>
      </c>
      <c r="B309" s="64" t="s">
        <v>1173</v>
      </c>
      <c r="C309" s="64" t="s">
        <v>1699</v>
      </c>
      <c r="D309" s="64" t="e">
        <f>INDEX(Lookup!$F$2:$F$375, MATCH(B309, Lookup!$A$2:$A$375,0))</f>
        <v>#N/A</v>
      </c>
      <c r="E309" s="64" t="s">
        <v>1172</v>
      </c>
      <c r="F309" s="64" t="s">
        <v>1170</v>
      </c>
      <c r="G309" s="58" t="s">
        <v>1173</v>
      </c>
      <c r="H309" s="58" t="s">
        <v>1173</v>
      </c>
      <c r="I309" s="58" t="s">
        <v>1173</v>
      </c>
      <c r="J309" s="58" t="s">
        <v>1173</v>
      </c>
      <c r="K309" s="58" t="s">
        <v>1173</v>
      </c>
      <c r="L309" s="58" t="s">
        <v>1173</v>
      </c>
      <c r="M309" s="58" t="s">
        <v>1173</v>
      </c>
      <c r="N309" s="58" t="s">
        <v>1173</v>
      </c>
      <c r="O309" s="58" t="s">
        <v>1173</v>
      </c>
      <c r="P309" s="58" t="s">
        <v>1173</v>
      </c>
      <c r="Q309" s="59" t="s">
        <v>1173</v>
      </c>
      <c r="R309" s="59" t="s">
        <v>1173</v>
      </c>
      <c r="S309" s="59" t="s">
        <v>1173</v>
      </c>
      <c r="T309" s="59" t="s">
        <v>1173</v>
      </c>
      <c r="U309" s="59" t="s">
        <v>1173</v>
      </c>
      <c r="V309" s="59" t="s">
        <v>1173</v>
      </c>
      <c r="W309" s="59" t="s">
        <v>1173</v>
      </c>
      <c r="X309" s="59" t="s">
        <v>1173</v>
      </c>
      <c r="Y309" s="59" t="s">
        <v>1173</v>
      </c>
      <c r="Z309" s="59" t="s">
        <v>1173</v>
      </c>
      <c r="AA309" s="59" t="s">
        <v>1173</v>
      </c>
      <c r="AB309" s="59" t="s">
        <v>1173</v>
      </c>
      <c r="AC309" s="59" t="s">
        <v>1173</v>
      </c>
      <c r="AD309" s="59" t="s">
        <v>1173</v>
      </c>
      <c r="AE309" s="59" t="s">
        <v>1173</v>
      </c>
      <c r="AF309" s="59" t="s">
        <v>1173</v>
      </c>
      <c r="AG309" s="59" t="s">
        <v>1173</v>
      </c>
      <c r="AH309" s="58" t="s">
        <v>1173</v>
      </c>
      <c r="AI309" s="58"/>
    </row>
    <row r="310" spans="1:35" x14ac:dyDescent="0.25">
      <c r="A310" s="64" t="s">
        <v>1700</v>
      </c>
      <c r="B310" s="64" t="s">
        <v>362</v>
      </c>
      <c r="C310" s="64" t="s">
        <v>363</v>
      </c>
      <c r="D310" s="64" t="str">
        <f>INDEX(Lookup!$F$2:$F$375, MATCH(B310, Lookup!$A$2:$A$375,0))</f>
        <v>North of Tyne Combined Authority</v>
      </c>
      <c r="E310" s="64" t="s">
        <v>1169</v>
      </c>
      <c r="F310" s="64" t="s">
        <v>1198</v>
      </c>
      <c r="G310" s="58">
        <v>702.57</v>
      </c>
      <c r="H310" s="58">
        <v>751.8</v>
      </c>
      <c r="I310" s="58">
        <v>828.96</v>
      </c>
      <c r="J310" s="58">
        <v>887.73</v>
      </c>
      <c r="K310" s="58">
        <v>907.17</v>
      </c>
      <c r="L310" s="58">
        <v>943.22</v>
      </c>
      <c r="M310" s="58">
        <v>1015.61</v>
      </c>
      <c r="N310" s="58">
        <v>1116.9000000000001</v>
      </c>
      <c r="O310" s="58">
        <v>1172.07</v>
      </c>
      <c r="P310" s="58">
        <v>1191.9000000000001</v>
      </c>
      <c r="Q310" s="59">
        <v>1216.33</v>
      </c>
      <c r="R310" s="59">
        <v>1249.1600000000001</v>
      </c>
      <c r="S310" s="59">
        <v>1297.8900000000001</v>
      </c>
      <c r="T310" s="59">
        <v>1335.07</v>
      </c>
      <c r="U310" s="59">
        <v>1354.42</v>
      </c>
      <c r="V310" s="59">
        <v>1354.42</v>
      </c>
      <c r="W310" s="59">
        <v>1354.42</v>
      </c>
      <c r="X310" s="59">
        <v>1354.42</v>
      </c>
      <c r="Y310" s="59">
        <v>1354.42</v>
      </c>
      <c r="Z310" s="59">
        <v>1380.82</v>
      </c>
      <c r="AA310" s="59">
        <v>1435.35</v>
      </c>
      <c r="AB310" s="59">
        <v>1506.39</v>
      </c>
      <c r="AC310" s="59">
        <v>1580.94</v>
      </c>
      <c r="AD310" s="59">
        <v>1643.37</v>
      </c>
      <c r="AE310" s="59">
        <v>1708.27</v>
      </c>
      <c r="AF310" s="59">
        <v>1792.81</v>
      </c>
      <c r="AG310" s="59">
        <v>1845.68</v>
      </c>
      <c r="AH310" s="58">
        <v>1919.32</v>
      </c>
      <c r="AI310" s="58"/>
    </row>
    <row r="311" spans="1:35" x14ac:dyDescent="0.25">
      <c r="A311" s="64" t="s">
        <v>1701</v>
      </c>
      <c r="B311" s="64" t="s">
        <v>621</v>
      </c>
      <c r="C311" s="64" t="s">
        <v>622</v>
      </c>
      <c r="D311" s="64" t="str">
        <f>INDEX(Lookup!$F$2:$F$375, MATCH(B311, Lookup!$A$2:$A$375,0))</f>
        <v>:</v>
      </c>
      <c r="E311" s="64" t="s">
        <v>1169</v>
      </c>
      <c r="F311" s="64" t="s">
        <v>1170</v>
      </c>
      <c r="G311" s="58">
        <v>88.63</v>
      </c>
      <c r="H311" s="58">
        <v>103.92</v>
      </c>
      <c r="I311" s="58">
        <v>107.9</v>
      </c>
      <c r="J311" s="58">
        <v>112.74</v>
      </c>
      <c r="K311" s="58">
        <v>118.06</v>
      </c>
      <c r="L311" s="58">
        <v>124.34</v>
      </c>
      <c r="M311" s="58">
        <v>131.18</v>
      </c>
      <c r="N311" s="58">
        <v>141.01</v>
      </c>
      <c r="O311" s="58">
        <v>146.66</v>
      </c>
      <c r="P311" s="58">
        <v>153.99</v>
      </c>
      <c r="Q311" s="59">
        <v>161.56</v>
      </c>
      <c r="R311" s="59">
        <v>165.92</v>
      </c>
      <c r="S311" s="59">
        <v>170.07</v>
      </c>
      <c r="T311" s="59">
        <v>174.32</v>
      </c>
      <c r="U311" s="59">
        <v>176.93</v>
      </c>
      <c r="V311" s="59">
        <v>176.93</v>
      </c>
      <c r="W311" s="59">
        <v>176.93</v>
      </c>
      <c r="X311" s="59">
        <v>176.93</v>
      </c>
      <c r="Y311" s="59">
        <v>176.93</v>
      </c>
      <c r="Z311" s="59">
        <v>176.93</v>
      </c>
      <c r="AA311" s="59">
        <v>180.45</v>
      </c>
      <c r="AB311" s="59">
        <v>185.45</v>
      </c>
      <c r="AC311" s="59">
        <v>190.45</v>
      </c>
      <c r="AD311" s="59">
        <v>196.14</v>
      </c>
      <c r="AE311" s="59">
        <v>201.14</v>
      </c>
      <c r="AF311" s="59">
        <v>206.14</v>
      </c>
      <c r="AG311" s="59">
        <v>210.24</v>
      </c>
      <c r="AH311" s="58">
        <v>214.42</v>
      </c>
      <c r="AI311" s="58"/>
    </row>
    <row r="312" spans="1:35" x14ac:dyDescent="0.25">
      <c r="A312" s="64" t="s">
        <v>1702</v>
      </c>
      <c r="B312" s="64" t="s">
        <v>797</v>
      </c>
      <c r="C312" s="64" t="s">
        <v>798</v>
      </c>
      <c r="D312" s="64" t="str">
        <f>INDEX(Lookup!$F$2:$F$375, MATCH(B312, Lookup!$A$2:$A$375,0))</f>
        <v>Greater London Authority</v>
      </c>
      <c r="E312" s="64" t="s">
        <v>1169</v>
      </c>
      <c r="F312" s="64" t="s">
        <v>1195</v>
      </c>
      <c r="G312" s="58">
        <v>523.65</v>
      </c>
      <c r="H312" s="58">
        <v>566.24</v>
      </c>
      <c r="I312" s="58">
        <v>583.17999999999995</v>
      </c>
      <c r="J312" s="58">
        <v>599.41999999999996</v>
      </c>
      <c r="K312" s="58">
        <v>645.15</v>
      </c>
      <c r="L312" s="58">
        <v>676.78</v>
      </c>
      <c r="M312" s="58">
        <v>710.62</v>
      </c>
      <c r="N312" s="58">
        <v>780.26</v>
      </c>
      <c r="O312" s="58">
        <v>817.71</v>
      </c>
      <c r="P312" s="58">
        <v>857.29</v>
      </c>
      <c r="Q312" s="59">
        <v>873.91</v>
      </c>
      <c r="R312" s="59">
        <v>915.86</v>
      </c>
      <c r="S312" s="59">
        <v>945.63</v>
      </c>
      <c r="T312" s="59">
        <v>945.63</v>
      </c>
      <c r="U312" s="59">
        <v>945.63</v>
      </c>
      <c r="V312" s="59">
        <v>945.63</v>
      </c>
      <c r="W312" s="59">
        <v>945.63</v>
      </c>
      <c r="X312" s="59">
        <v>945.63</v>
      </c>
      <c r="Y312" s="59">
        <v>945.63</v>
      </c>
      <c r="Z312" s="59">
        <v>945.63</v>
      </c>
      <c r="AA312" s="59">
        <v>964.54</v>
      </c>
      <c r="AB312" s="59">
        <v>964.54</v>
      </c>
      <c r="AC312" s="59">
        <v>964.54</v>
      </c>
      <c r="AD312" s="59">
        <v>1010.87</v>
      </c>
      <c r="AE312" s="59">
        <v>1051.21</v>
      </c>
      <c r="AF312" s="59">
        <v>1103.67</v>
      </c>
      <c r="AG312" s="59">
        <v>1136.67</v>
      </c>
      <c r="AH312" s="58">
        <v>1193.3900000000001</v>
      </c>
      <c r="AI312" s="58"/>
    </row>
    <row r="313" spans="1:35" x14ac:dyDescent="0.25">
      <c r="A313" s="64" t="s">
        <v>1703</v>
      </c>
      <c r="B313" s="70" t="s">
        <v>747</v>
      </c>
      <c r="C313" s="64" t="s">
        <v>748</v>
      </c>
      <c r="D313" s="64" t="e">
        <f>INDEX(Lookup!$F$2:$F$375, MATCH(B313, Lookup!$A$2:$A$375,0))</f>
        <v>#N/A</v>
      </c>
      <c r="E313" s="64" t="s">
        <v>1169</v>
      </c>
      <c r="F313" s="64" t="s">
        <v>1216</v>
      </c>
      <c r="G313" s="58">
        <v>465.84</v>
      </c>
      <c r="H313" s="58">
        <v>482.22</v>
      </c>
      <c r="I313" s="58">
        <v>557.73</v>
      </c>
      <c r="J313" s="58">
        <v>612.17999999999995</v>
      </c>
      <c r="K313" s="58">
        <v>650.42999999999995</v>
      </c>
      <c r="L313" s="58">
        <v>691.11</v>
      </c>
      <c r="M313" s="58">
        <v>758.52</v>
      </c>
      <c r="N313" s="58">
        <v>879.12</v>
      </c>
      <c r="O313" s="58">
        <v>929.7</v>
      </c>
      <c r="P313" s="58">
        <v>956.7</v>
      </c>
      <c r="Q313" s="59">
        <v>1004.4</v>
      </c>
      <c r="R313" s="59">
        <v>1052.0999999999999</v>
      </c>
      <c r="S313" s="59">
        <v>1091.52</v>
      </c>
      <c r="T313" s="59">
        <v>1123.74</v>
      </c>
      <c r="U313" s="59">
        <v>1145.07</v>
      </c>
      <c r="V313" s="59">
        <v>1145.07</v>
      </c>
      <c r="W313" s="59">
        <v>1145.07</v>
      </c>
      <c r="X313" s="59">
        <v>1145.07</v>
      </c>
      <c r="Y313" s="59">
        <v>1145.07</v>
      </c>
      <c r="Z313" s="59">
        <v>1145.07</v>
      </c>
      <c r="AA313" s="59">
        <v>1190.79</v>
      </c>
      <c r="AB313" s="59">
        <v>1247.94</v>
      </c>
      <c r="AC313" s="59">
        <v>1322.73</v>
      </c>
      <c r="AD313" s="59">
        <v>1362.24</v>
      </c>
      <c r="AE313" s="59">
        <v>1416.51</v>
      </c>
      <c r="AF313" s="59">
        <v>1472.94</v>
      </c>
      <c r="AG313" s="59">
        <v>1516.95</v>
      </c>
      <c r="AH313" s="58">
        <v>1592.64</v>
      </c>
      <c r="AI313" s="58"/>
    </row>
    <row r="314" spans="1:35" x14ac:dyDescent="0.25">
      <c r="A314" s="64" t="s">
        <v>1704</v>
      </c>
      <c r="B314" s="64" t="s">
        <v>1705</v>
      </c>
      <c r="C314" s="64" t="s">
        <v>1706</v>
      </c>
      <c r="D314" s="64" t="e">
        <f>INDEX(Lookup!$F$2:$F$375, MATCH(B314, Lookup!$A$2:$A$375,0))</f>
        <v>#N/A</v>
      </c>
      <c r="E314" s="64" t="s">
        <v>1169</v>
      </c>
      <c r="F314" s="64" t="s">
        <v>1186</v>
      </c>
      <c r="G314" s="58">
        <v>44.82</v>
      </c>
      <c r="H314" s="58">
        <v>50.58</v>
      </c>
      <c r="I314" s="58">
        <v>53.64</v>
      </c>
      <c r="J314" s="58">
        <v>64.349999999999994</v>
      </c>
      <c r="K314" s="58">
        <v>72.09</v>
      </c>
      <c r="L314" s="69">
        <v>83.61</v>
      </c>
      <c r="M314" s="58">
        <v>100.35</v>
      </c>
      <c r="N314" s="58">
        <v>121.95</v>
      </c>
      <c r="O314" s="58">
        <v>138.69</v>
      </c>
      <c r="P314" s="58">
        <v>145.53</v>
      </c>
      <c r="Q314" s="59">
        <v>154.16999999999999</v>
      </c>
      <c r="R314" s="59">
        <v>164.88</v>
      </c>
      <c r="S314" s="59">
        <v>178.56</v>
      </c>
      <c r="T314" s="59">
        <v>185.58</v>
      </c>
      <c r="U314" s="59">
        <v>191.16</v>
      </c>
      <c r="V314" s="59">
        <v>191.16</v>
      </c>
      <c r="W314" s="59">
        <v>196.92</v>
      </c>
      <c r="X314" s="59">
        <v>200.79</v>
      </c>
      <c r="Y314" s="59">
        <v>204.75</v>
      </c>
      <c r="Z314" s="59">
        <v>208.8</v>
      </c>
      <c r="AA314" s="59">
        <v>212.94</v>
      </c>
      <c r="AB314" s="59">
        <v>217.17</v>
      </c>
      <c r="AC314" s="59">
        <v>229.14</v>
      </c>
      <c r="AD314" s="59">
        <v>253.08</v>
      </c>
      <c r="AE314" s="59">
        <v>263.07</v>
      </c>
      <c r="AF314" s="59">
        <v>278.01</v>
      </c>
      <c r="AG314" s="59">
        <v>288</v>
      </c>
      <c r="AH314" s="58">
        <v>302.94</v>
      </c>
      <c r="AI314" s="58"/>
    </row>
    <row r="315" spans="1:35" x14ac:dyDescent="0.25">
      <c r="A315" s="64" t="s">
        <v>1173</v>
      </c>
      <c r="B315" s="64" t="s">
        <v>1173</v>
      </c>
      <c r="C315" s="64" t="s">
        <v>1707</v>
      </c>
      <c r="D315" s="64" t="e">
        <f>INDEX(Lookup!$F$2:$F$375, MATCH(B315, Lookup!$A$2:$A$375,0))</f>
        <v>#N/A</v>
      </c>
      <c r="E315" s="64" t="s">
        <v>1172</v>
      </c>
      <c r="F315" s="64" t="s">
        <v>1170</v>
      </c>
      <c r="G315" s="58" t="s">
        <v>1173</v>
      </c>
      <c r="H315" s="58" t="s">
        <v>1173</v>
      </c>
      <c r="I315" s="58" t="s">
        <v>1173</v>
      </c>
      <c r="J315" s="58" t="s">
        <v>1173</v>
      </c>
      <c r="K315" s="58" t="s">
        <v>1173</v>
      </c>
      <c r="L315" s="58" t="s">
        <v>1173</v>
      </c>
      <c r="M315" s="58" t="s">
        <v>1173</v>
      </c>
      <c r="N315" s="58" t="s">
        <v>1173</v>
      </c>
      <c r="O315" s="58" t="s">
        <v>1173</v>
      </c>
      <c r="P315" s="58" t="s">
        <v>1173</v>
      </c>
      <c r="Q315" s="59" t="s">
        <v>1173</v>
      </c>
      <c r="R315" s="59" t="s">
        <v>1173</v>
      </c>
      <c r="S315" s="59" t="s">
        <v>1173</v>
      </c>
      <c r="T315" s="59" t="s">
        <v>1173</v>
      </c>
      <c r="U315" s="59" t="s">
        <v>1173</v>
      </c>
      <c r="V315" s="59" t="s">
        <v>1173</v>
      </c>
      <c r="W315" s="59" t="s">
        <v>1173</v>
      </c>
      <c r="X315" s="59" t="s">
        <v>1173</v>
      </c>
      <c r="Y315" s="59" t="s">
        <v>1173</v>
      </c>
      <c r="Z315" s="59" t="s">
        <v>1173</v>
      </c>
      <c r="AA315" s="59" t="s">
        <v>1173</v>
      </c>
      <c r="AB315" s="59" t="s">
        <v>1173</v>
      </c>
      <c r="AC315" s="59" t="s">
        <v>1173</v>
      </c>
      <c r="AD315" s="59" t="s">
        <v>1173</v>
      </c>
      <c r="AE315" s="59" t="s">
        <v>1173</v>
      </c>
      <c r="AF315" s="59" t="s">
        <v>1173</v>
      </c>
      <c r="AG315" s="59" t="s">
        <v>1173</v>
      </c>
      <c r="AH315" s="58" t="s">
        <v>1173</v>
      </c>
      <c r="AI315" s="58"/>
    </row>
    <row r="316" spans="1:35" x14ac:dyDescent="0.25">
      <c r="A316" s="64" t="s">
        <v>1708</v>
      </c>
      <c r="B316" s="64" t="s">
        <v>1709</v>
      </c>
      <c r="C316" s="64" t="s">
        <v>1710</v>
      </c>
      <c r="D316" s="64" t="e">
        <f>INDEX(Lookup!$F$2:$F$375, MATCH(B316, Lookup!$A$2:$A$375,0))</f>
        <v>#N/A</v>
      </c>
      <c r="E316" s="64" t="s">
        <v>1172</v>
      </c>
      <c r="F316" s="64" t="s">
        <v>1170</v>
      </c>
      <c r="G316" s="58">
        <v>74.400000000000006</v>
      </c>
      <c r="H316" s="58">
        <v>87.98</v>
      </c>
      <c r="I316" s="58">
        <v>97.23</v>
      </c>
      <c r="J316" s="58">
        <v>101.07</v>
      </c>
      <c r="K316" s="58">
        <v>105.47</v>
      </c>
      <c r="L316" s="58">
        <v>108.39</v>
      </c>
      <c r="M316" s="58">
        <v>116.95</v>
      </c>
      <c r="N316" s="58">
        <v>126.03</v>
      </c>
      <c r="O316" s="58">
        <v>134.61000000000001</v>
      </c>
      <c r="P316" s="58">
        <v>140.69</v>
      </c>
      <c r="Q316" s="59">
        <v>147</v>
      </c>
      <c r="R316" s="59">
        <v>154.06</v>
      </c>
      <c r="S316" s="59">
        <v>158.68</v>
      </c>
      <c r="T316" s="59" t="s">
        <v>1173</v>
      </c>
      <c r="U316" s="59" t="s">
        <v>1173</v>
      </c>
      <c r="V316" s="59" t="s">
        <v>1173</v>
      </c>
      <c r="W316" s="59" t="s">
        <v>1173</v>
      </c>
      <c r="X316" s="59" t="s">
        <v>1173</v>
      </c>
      <c r="Y316" s="59" t="s">
        <v>1173</v>
      </c>
      <c r="Z316" s="59" t="s">
        <v>1173</v>
      </c>
      <c r="AA316" s="59" t="s">
        <v>1173</v>
      </c>
      <c r="AB316" s="59" t="s">
        <v>1173</v>
      </c>
      <c r="AC316" s="59" t="s">
        <v>1173</v>
      </c>
      <c r="AD316" s="59" t="s">
        <v>1173</v>
      </c>
      <c r="AE316" s="59" t="s">
        <v>1173</v>
      </c>
      <c r="AF316" s="59" t="s">
        <v>1173</v>
      </c>
      <c r="AG316" s="59" t="s">
        <v>1173</v>
      </c>
      <c r="AH316" s="58" t="s">
        <v>1173</v>
      </c>
      <c r="AI316" s="58"/>
    </row>
    <row r="317" spans="1:35" x14ac:dyDescent="0.25">
      <c r="A317" s="64" t="s">
        <v>1711</v>
      </c>
      <c r="B317" s="64" t="s">
        <v>1047</v>
      </c>
      <c r="C317" s="64" t="s">
        <v>1048</v>
      </c>
      <c r="D317" s="64" t="str">
        <f>INDEX(Lookup!$F$2:$F$375, MATCH(B317, Lookup!$A$2:$A$375,0))</f>
        <v>:</v>
      </c>
      <c r="E317" s="64" t="s">
        <v>1169</v>
      </c>
      <c r="F317" s="64" t="s">
        <v>1170</v>
      </c>
      <c r="G317" s="58">
        <v>69.83</v>
      </c>
      <c r="H317" s="58">
        <v>83.72</v>
      </c>
      <c r="I317" s="58">
        <v>98.8</v>
      </c>
      <c r="J317" s="58">
        <v>103.23</v>
      </c>
      <c r="K317" s="58">
        <v>107.86</v>
      </c>
      <c r="L317" s="58">
        <v>110.54</v>
      </c>
      <c r="M317" s="58">
        <v>119.28</v>
      </c>
      <c r="N317" s="58">
        <v>129.78</v>
      </c>
      <c r="O317" s="58">
        <v>136.01</v>
      </c>
      <c r="P317" s="58">
        <v>140.79</v>
      </c>
      <c r="Q317" s="59">
        <v>147.1</v>
      </c>
      <c r="R317" s="59">
        <v>150.77000000000001</v>
      </c>
      <c r="S317" s="59">
        <v>156.65</v>
      </c>
      <c r="T317" s="59">
        <v>160.57</v>
      </c>
      <c r="U317" s="59">
        <v>164.58</v>
      </c>
      <c r="V317" s="59">
        <v>164.58</v>
      </c>
      <c r="W317" s="59">
        <v>164.58</v>
      </c>
      <c r="X317" s="59">
        <v>164.58</v>
      </c>
      <c r="Y317" s="59">
        <v>164.58</v>
      </c>
      <c r="Z317" s="59">
        <v>164.58</v>
      </c>
      <c r="AA317" s="59">
        <v>167.86</v>
      </c>
      <c r="AB317" s="59">
        <v>172.86</v>
      </c>
      <c r="AC317" s="59">
        <v>178.02</v>
      </c>
      <c r="AD317" s="59">
        <v>183.35</v>
      </c>
      <c r="AE317" s="59">
        <v>188.35</v>
      </c>
      <c r="AF317" s="59">
        <v>193.35</v>
      </c>
      <c r="AG317" s="59">
        <v>198.35</v>
      </c>
      <c r="AH317" s="58">
        <v>204.28</v>
      </c>
      <c r="AI317" s="58"/>
    </row>
    <row r="318" spans="1:35" x14ac:dyDescent="0.25">
      <c r="A318" s="64" t="s">
        <v>1712</v>
      </c>
      <c r="B318" s="64" t="s">
        <v>1017</v>
      </c>
      <c r="C318" s="64" t="s">
        <v>1018</v>
      </c>
      <c r="D318" s="64" t="e">
        <f>INDEX(Lookup!$F$2:$F$375, MATCH(B318, Lookup!$A$2:$A$375,0))</f>
        <v>#N/A</v>
      </c>
      <c r="E318" s="64" t="s">
        <v>1172</v>
      </c>
      <c r="F318" s="64" t="s">
        <v>1170</v>
      </c>
      <c r="G318" s="58">
        <v>39</v>
      </c>
      <c r="H318" s="58">
        <v>51</v>
      </c>
      <c r="I318" s="58">
        <v>50.5</v>
      </c>
      <c r="J318" s="58">
        <v>49</v>
      </c>
      <c r="K318" s="58">
        <v>49</v>
      </c>
      <c r="L318" s="58">
        <v>56.61</v>
      </c>
      <c r="M318" s="58">
        <v>61.97</v>
      </c>
      <c r="N318" s="58">
        <v>72.39</v>
      </c>
      <c r="O318" s="58">
        <v>79.5</v>
      </c>
      <c r="P318" s="58">
        <v>83.84</v>
      </c>
      <c r="Q318" s="59">
        <v>88</v>
      </c>
      <c r="R318" s="59">
        <v>92.4</v>
      </c>
      <c r="S318" s="59">
        <v>97.02</v>
      </c>
      <c r="T318" s="59">
        <v>101.75</v>
      </c>
      <c r="U318" s="59">
        <v>104.78</v>
      </c>
      <c r="V318" s="59">
        <v>104.78</v>
      </c>
      <c r="W318" s="59">
        <v>104.78</v>
      </c>
      <c r="X318" s="59">
        <v>109.78</v>
      </c>
      <c r="Y318" s="59">
        <v>111.96</v>
      </c>
      <c r="Z318" s="59">
        <v>111.96</v>
      </c>
      <c r="AA318" s="59">
        <v>116.96</v>
      </c>
      <c r="AB318" s="59">
        <v>121.96</v>
      </c>
      <c r="AC318" s="59">
        <v>126.96</v>
      </c>
      <c r="AD318" s="59" t="s">
        <v>1173</v>
      </c>
      <c r="AE318" s="59" t="s">
        <v>1173</v>
      </c>
      <c r="AF318" s="59" t="s">
        <v>1173</v>
      </c>
      <c r="AG318" s="59" t="s">
        <v>1173</v>
      </c>
      <c r="AH318" s="58" t="s">
        <v>1173</v>
      </c>
      <c r="AI318" s="58"/>
    </row>
    <row r="319" spans="1:35" x14ac:dyDescent="0.25">
      <c r="A319" s="64" t="s">
        <v>1713</v>
      </c>
      <c r="B319" s="64" t="s">
        <v>551</v>
      </c>
      <c r="C319" s="64" t="s">
        <v>552</v>
      </c>
      <c r="D319" s="64" t="str">
        <f>INDEX(Lookup!$F$2:$F$375, MATCH(B319, Lookup!$A$2:$A$375,0))</f>
        <v>:</v>
      </c>
      <c r="E319" s="64" t="s">
        <v>1169</v>
      </c>
      <c r="F319" s="64" t="s">
        <v>1170</v>
      </c>
      <c r="G319" s="58">
        <v>82.94</v>
      </c>
      <c r="H319" s="58">
        <v>88.33</v>
      </c>
      <c r="I319" s="58">
        <v>99.34</v>
      </c>
      <c r="J319" s="58">
        <v>105.71</v>
      </c>
      <c r="K319" s="58">
        <v>116.17</v>
      </c>
      <c r="L319" s="58">
        <v>120.31</v>
      </c>
      <c r="M319" s="58">
        <v>129.80000000000001</v>
      </c>
      <c r="N319" s="58">
        <v>133.1</v>
      </c>
      <c r="O319" s="58">
        <v>137.07</v>
      </c>
      <c r="P319" s="58">
        <v>143.22999999999999</v>
      </c>
      <c r="Q319" s="59">
        <v>149.58000000000001</v>
      </c>
      <c r="R319" s="59">
        <v>155.41</v>
      </c>
      <c r="S319" s="59">
        <v>161.47</v>
      </c>
      <c r="T319" s="59">
        <v>166.15</v>
      </c>
      <c r="U319" s="59">
        <v>170.97</v>
      </c>
      <c r="V319" s="59">
        <v>170.97</v>
      </c>
      <c r="W319" s="59">
        <v>170.97</v>
      </c>
      <c r="X319" s="59">
        <v>174.37</v>
      </c>
      <c r="Y319" s="59">
        <v>174.37</v>
      </c>
      <c r="Z319" s="59">
        <v>174.37</v>
      </c>
      <c r="AA319" s="59">
        <v>177.77</v>
      </c>
      <c r="AB319" s="59">
        <v>182.75</v>
      </c>
      <c r="AC319" s="59">
        <v>186.39</v>
      </c>
      <c r="AD319" s="59">
        <v>189.65</v>
      </c>
      <c r="AE319" s="59">
        <v>189.65</v>
      </c>
      <c r="AF319" s="59">
        <v>193.35</v>
      </c>
      <c r="AG319" s="59">
        <v>198.34</v>
      </c>
      <c r="AH319" s="58">
        <v>204.27</v>
      </c>
      <c r="AI319" s="58"/>
    </row>
    <row r="320" spans="1:35" x14ac:dyDescent="0.25">
      <c r="A320" s="64" t="s">
        <v>1714</v>
      </c>
      <c r="B320" s="64" t="s">
        <v>465</v>
      </c>
      <c r="C320" s="64" t="s">
        <v>466</v>
      </c>
      <c r="D320" s="64" t="str">
        <f>INDEX(Lookup!$F$2:$F$375, MATCH(B320, Lookup!$A$2:$A$375,0))</f>
        <v>:</v>
      </c>
      <c r="E320" s="64" t="s">
        <v>1169</v>
      </c>
      <c r="F320" s="64" t="s">
        <v>1208</v>
      </c>
      <c r="G320" s="58">
        <v>682.96</v>
      </c>
      <c r="H320" s="58">
        <v>728.69</v>
      </c>
      <c r="I320" s="58">
        <v>767.36</v>
      </c>
      <c r="J320" s="58">
        <v>801.01</v>
      </c>
      <c r="K320" s="58">
        <v>847.91</v>
      </c>
      <c r="L320" s="58">
        <v>889.02</v>
      </c>
      <c r="M320" s="58">
        <v>964.6</v>
      </c>
      <c r="N320" s="58">
        <v>1050.43</v>
      </c>
      <c r="O320" s="58">
        <v>1062.4100000000001</v>
      </c>
      <c r="P320" s="58">
        <v>1113.4100000000001</v>
      </c>
      <c r="Q320" s="59">
        <v>1143.44</v>
      </c>
      <c r="R320" s="59">
        <v>1175.47</v>
      </c>
      <c r="S320" s="59">
        <v>1208.3800000000001</v>
      </c>
      <c r="T320" s="59">
        <v>1247.6600000000001</v>
      </c>
      <c r="U320" s="59">
        <v>1247.68</v>
      </c>
      <c r="V320" s="59">
        <v>1247.68</v>
      </c>
      <c r="W320" s="59">
        <v>1247.68</v>
      </c>
      <c r="X320" s="59">
        <v>1247.6500000000001</v>
      </c>
      <c r="Y320" s="59">
        <v>1271.3499999999999</v>
      </c>
      <c r="Z320" s="59">
        <v>1296.53</v>
      </c>
      <c r="AA320" s="59">
        <v>1348.14</v>
      </c>
      <c r="AB320" s="59">
        <v>1415.26</v>
      </c>
      <c r="AC320" s="59">
        <v>1485.73</v>
      </c>
      <c r="AD320" s="59">
        <v>1529.99</v>
      </c>
      <c r="AE320" s="59">
        <v>1590.85</v>
      </c>
      <c r="AF320" s="59">
        <v>1670.09</v>
      </c>
      <c r="AG320" s="59">
        <v>1719.83</v>
      </c>
      <c r="AH320" s="58">
        <v>1788.27</v>
      </c>
      <c r="AI320" s="58"/>
    </row>
    <row r="321" spans="1:35" x14ac:dyDescent="0.25">
      <c r="A321" s="64" t="s">
        <v>1715</v>
      </c>
      <c r="B321" s="64" t="s">
        <v>735</v>
      </c>
      <c r="C321" s="64" t="s">
        <v>736</v>
      </c>
      <c r="D321" s="64" t="str">
        <f>INDEX(Lookup!$F$2:$F$375, MATCH(B321, Lookup!$A$2:$A$375,0))</f>
        <v>:</v>
      </c>
      <c r="E321" s="64" t="s">
        <v>1169</v>
      </c>
      <c r="F321" s="64" t="s">
        <v>1170</v>
      </c>
      <c r="G321" s="58">
        <v>79.36</v>
      </c>
      <c r="H321" s="58">
        <v>92.94</v>
      </c>
      <c r="I321" s="58">
        <v>105.12</v>
      </c>
      <c r="J321" s="58">
        <v>109.95</v>
      </c>
      <c r="K321" s="58">
        <v>111.87</v>
      </c>
      <c r="L321" s="58">
        <v>120.26</v>
      </c>
      <c r="M321" s="58">
        <v>132.29</v>
      </c>
      <c r="N321" s="58">
        <v>150.75</v>
      </c>
      <c r="O321" s="58">
        <v>155.38999999999999</v>
      </c>
      <c r="P321" s="58">
        <v>162.71</v>
      </c>
      <c r="Q321" s="59">
        <v>170.05</v>
      </c>
      <c r="R321" s="59">
        <v>178.38</v>
      </c>
      <c r="S321" s="59">
        <v>186.41</v>
      </c>
      <c r="T321" s="59">
        <v>193.68</v>
      </c>
      <c r="U321" s="59">
        <v>196.59</v>
      </c>
      <c r="V321" s="59">
        <v>196.59</v>
      </c>
      <c r="W321" s="59">
        <v>196.58</v>
      </c>
      <c r="X321" s="59">
        <v>200.32</v>
      </c>
      <c r="Y321" s="59">
        <v>204.13</v>
      </c>
      <c r="Z321" s="59">
        <v>208.01</v>
      </c>
      <c r="AA321" s="59">
        <v>211.96</v>
      </c>
      <c r="AB321" s="59">
        <v>216.96</v>
      </c>
      <c r="AC321" s="59">
        <v>223.45</v>
      </c>
      <c r="AD321" s="59">
        <v>230.13</v>
      </c>
      <c r="AE321" s="59">
        <v>235.13</v>
      </c>
      <c r="AF321" s="59">
        <v>240.13</v>
      </c>
      <c r="AG321" s="59">
        <v>245.13</v>
      </c>
      <c r="AH321" s="58">
        <v>252.46</v>
      </c>
      <c r="AI321" s="58"/>
    </row>
    <row r="322" spans="1:35" x14ac:dyDescent="0.25">
      <c r="A322" s="64" t="s">
        <v>1716</v>
      </c>
      <c r="B322" s="64" t="s">
        <v>579</v>
      </c>
      <c r="C322" s="64" t="s">
        <v>580</v>
      </c>
      <c r="D322" s="64" t="str">
        <f>INDEX(Lookup!$F$2:$F$375, MATCH(B322, Lookup!$A$2:$A$375,0))</f>
        <v>:</v>
      </c>
      <c r="E322" s="64" t="s">
        <v>1169</v>
      </c>
      <c r="F322" s="64" t="s">
        <v>1170</v>
      </c>
      <c r="G322" s="58">
        <v>67.98</v>
      </c>
      <c r="H322" s="58">
        <v>73.08</v>
      </c>
      <c r="I322" s="58">
        <v>79.2</v>
      </c>
      <c r="J322" s="58">
        <v>82.61</v>
      </c>
      <c r="K322" s="58">
        <v>89.08</v>
      </c>
      <c r="L322" s="58">
        <v>95.39</v>
      </c>
      <c r="M322" s="58">
        <v>104.07</v>
      </c>
      <c r="N322" s="58">
        <v>108.89</v>
      </c>
      <c r="O322" s="58">
        <v>115.09</v>
      </c>
      <c r="P322" s="58">
        <v>119.74</v>
      </c>
      <c r="Q322" s="59">
        <v>124.25</v>
      </c>
      <c r="R322" s="59">
        <v>126.87</v>
      </c>
      <c r="S322" s="59">
        <v>132.46</v>
      </c>
      <c r="T322" s="59">
        <v>136.77000000000001</v>
      </c>
      <c r="U322" s="59">
        <v>139.59</v>
      </c>
      <c r="V322" s="59">
        <v>139.43</v>
      </c>
      <c r="W322" s="59">
        <v>139.38999999999999</v>
      </c>
      <c r="X322" s="59">
        <v>144.1</v>
      </c>
      <c r="Y322" s="59">
        <v>146.94</v>
      </c>
      <c r="Z322" s="59">
        <v>149.35</v>
      </c>
      <c r="AA322" s="59">
        <v>154.29</v>
      </c>
      <c r="AB322" s="59">
        <v>154.80000000000001</v>
      </c>
      <c r="AC322" s="59">
        <v>159.75</v>
      </c>
      <c r="AD322" s="59">
        <v>164.7</v>
      </c>
      <c r="AE322" s="59">
        <v>169.65</v>
      </c>
      <c r="AF322" s="59">
        <v>174.6</v>
      </c>
      <c r="AG322" s="59">
        <v>179.55</v>
      </c>
      <c r="AH322" s="58">
        <v>184.5</v>
      </c>
      <c r="AI322" s="58"/>
    </row>
    <row r="323" spans="1:35" x14ac:dyDescent="0.25">
      <c r="A323" s="64" t="s">
        <v>1717</v>
      </c>
      <c r="B323" s="64" t="s">
        <v>467</v>
      </c>
      <c r="C323" s="64" t="s">
        <v>468</v>
      </c>
      <c r="D323" s="64" t="str">
        <f>INDEX(Lookup!$F$2:$F$375, MATCH(B323, Lookup!$A$2:$A$375,0))</f>
        <v>:</v>
      </c>
      <c r="E323" s="64" t="s">
        <v>1169</v>
      </c>
      <c r="F323" s="64" t="s">
        <v>1208</v>
      </c>
      <c r="G323" s="58">
        <v>828.99</v>
      </c>
      <c r="H323" s="58">
        <v>868.32</v>
      </c>
      <c r="I323" s="58">
        <v>909.54</v>
      </c>
      <c r="J323" s="58">
        <v>929.16</v>
      </c>
      <c r="K323" s="58">
        <v>952.08</v>
      </c>
      <c r="L323" s="58">
        <v>970.1</v>
      </c>
      <c r="M323" s="58">
        <v>1007.92</v>
      </c>
      <c r="N323" s="58">
        <v>1026.06</v>
      </c>
      <c r="O323" s="58">
        <v>1028</v>
      </c>
      <c r="P323" s="58">
        <v>1075.26</v>
      </c>
      <c r="Q323" s="59">
        <v>1125.8</v>
      </c>
      <c r="R323" s="59">
        <v>1157.3399999999999</v>
      </c>
      <c r="S323" s="59">
        <v>1202.4000000000001</v>
      </c>
      <c r="T323" s="59">
        <v>1248.19</v>
      </c>
      <c r="U323" s="59">
        <v>1284.8800000000001</v>
      </c>
      <c r="V323" s="59">
        <v>1284.8800000000001</v>
      </c>
      <c r="W323" s="59">
        <v>1284.8800000000001</v>
      </c>
      <c r="X323" s="59">
        <v>1284.0899999999999</v>
      </c>
      <c r="Y323" s="59">
        <v>1284.03</v>
      </c>
      <c r="Z323" s="59">
        <v>1284.03</v>
      </c>
      <c r="AA323" s="59">
        <v>1309.7</v>
      </c>
      <c r="AB323" s="59">
        <v>1361.75</v>
      </c>
      <c r="AC323" s="59">
        <v>1429.46</v>
      </c>
      <c r="AD323" s="59">
        <v>1471</v>
      </c>
      <c r="AE323" s="59">
        <v>1528.18</v>
      </c>
      <c r="AF323" s="59">
        <v>1581.13</v>
      </c>
      <c r="AG323" s="59">
        <v>1626.64</v>
      </c>
      <c r="AH323" s="58">
        <v>1654.96</v>
      </c>
      <c r="AI323" s="58"/>
    </row>
    <row r="324" spans="1:35" x14ac:dyDescent="0.25">
      <c r="A324" s="64" t="s">
        <v>1718</v>
      </c>
      <c r="B324" s="64" t="s">
        <v>757</v>
      </c>
      <c r="C324" s="64" t="s">
        <v>758</v>
      </c>
      <c r="D324" s="64" t="str">
        <f>INDEX(Lookup!$F$2:$F$375, MATCH(B324, Lookup!$A$2:$A$375,0))</f>
        <v>:</v>
      </c>
      <c r="E324" s="64" t="s">
        <v>1169</v>
      </c>
      <c r="F324" s="64" t="s">
        <v>1170</v>
      </c>
      <c r="G324" s="58">
        <v>62.47</v>
      </c>
      <c r="H324" s="58">
        <v>71.86</v>
      </c>
      <c r="I324" s="58">
        <v>79.650000000000006</v>
      </c>
      <c r="J324" s="58">
        <v>82.8</v>
      </c>
      <c r="K324" s="58">
        <v>87.12</v>
      </c>
      <c r="L324" s="58">
        <v>91.62</v>
      </c>
      <c r="M324" s="58">
        <v>99.99</v>
      </c>
      <c r="N324" s="58">
        <v>106.65</v>
      </c>
      <c r="O324" s="58">
        <v>115.11</v>
      </c>
      <c r="P324" s="58">
        <v>118.43</v>
      </c>
      <c r="Q324" s="59">
        <v>122.58</v>
      </c>
      <c r="R324" s="59">
        <v>125.64</v>
      </c>
      <c r="S324" s="59">
        <v>130.59</v>
      </c>
      <c r="T324" s="59">
        <v>135.09</v>
      </c>
      <c r="U324" s="59">
        <v>138.87</v>
      </c>
      <c r="V324" s="59">
        <v>138.87</v>
      </c>
      <c r="W324" s="59">
        <v>138.87</v>
      </c>
      <c r="X324" s="59">
        <v>138.87</v>
      </c>
      <c r="Y324" s="59">
        <v>138.87</v>
      </c>
      <c r="Z324" s="59">
        <v>138.87</v>
      </c>
      <c r="AA324" s="59">
        <v>138.87</v>
      </c>
      <c r="AB324" s="59">
        <v>138.87</v>
      </c>
      <c r="AC324" s="59">
        <v>143.82</v>
      </c>
      <c r="AD324" s="59">
        <v>148.77000000000001</v>
      </c>
      <c r="AE324" s="59">
        <v>153.72</v>
      </c>
      <c r="AF324" s="59">
        <v>153.72</v>
      </c>
      <c r="AG324" s="59">
        <v>158.66999999999999</v>
      </c>
      <c r="AH324" s="58">
        <v>163.62</v>
      </c>
      <c r="AI324" s="58"/>
    </row>
    <row r="325" spans="1:35" x14ac:dyDescent="0.25">
      <c r="A325" s="64" t="s">
        <v>1719</v>
      </c>
      <c r="B325" s="64" t="s">
        <v>515</v>
      </c>
      <c r="C325" s="64" t="s">
        <v>1720</v>
      </c>
      <c r="D325" s="64" t="str">
        <f>INDEX(Lookup!$F$2:$F$375, MATCH(B325, Lookup!$A$2:$A$375,0))</f>
        <v>:</v>
      </c>
      <c r="E325" s="64" t="s">
        <v>1169</v>
      </c>
      <c r="F325" s="64" t="s">
        <v>1208</v>
      </c>
      <c r="G325" s="58" t="s">
        <v>1173</v>
      </c>
      <c r="H325" s="58" t="s">
        <v>1173</v>
      </c>
      <c r="I325" s="58" t="s">
        <v>1173</v>
      </c>
      <c r="J325" s="58" t="s">
        <v>1173</v>
      </c>
      <c r="K325" s="58" t="s">
        <v>1173</v>
      </c>
      <c r="L325" s="58" t="s">
        <v>1173</v>
      </c>
      <c r="M325" s="58" t="s">
        <v>1173</v>
      </c>
      <c r="N325" s="58" t="s">
        <v>1173</v>
      </c>
      <c r="O325" s="58" t="s">
        <v>1173</v>
      </c>
      <c r="P325" s="58" t="s">
        <v>1173</v>
      </c>
      <c r="Q325" s="58" t="s">
        <v>1173</v>
      </c>
      <c r="R325" s="58" t="s">
        <v>1173</v>
      </c>
      <c r="S325" s="58" t="s">
        <v>1173</v>
      </c>
      <c r="T325" s="58" t="s">
        <v>1173</v>
      </c>
      <c r="U325" s="58" t="s">
        <v>1173</v>
      </c>
      <c r="V325" s="58" t="s">
        <v>1173</v>
      </c>
      <c r="W325" s="58" t="s">
        <v>1173</v>
      </c>
      <c r="X325" s="58" t="s">
        <v>1173</v>
      </c>
      <c r="Y325" s="58" t="s">
        <v>1173</v>
      </c>
      <c r="Z325" s="58" t="s">
        <v>1173</v>
      </c>
      <c r="AA325" s="58" t="s">
        <v>1173</v>
      </c>
      <c r="AB325" s="58" t="s">
        <v>1173</v>
      </c>
      <c r="AC325" s="58" t="s">
        <v>1173</v>
      </c>
      <c r="AD325" s="58" t="s">
        <v>1173</v>
      </c>
      <c r="AE325" s="59" t="s">
        <v>1173</v>
      </c>
      <c r="AF325" s="59">
        <v>1532.9</v>
      </c>
      <c r="AG325" s="59">
        <v>1578.73</v>
      </c>
      <c r="AH325" s="58">
        <v>1657.51</v>
      </c>
      <c r="AI325" s="58"/>
    </row>
    <row r="326" spans="1:35" x14ac:dyDescent="0.25">
      <c r="A326" s="64" t="s">
        <v>1721</v>
      </c>
      <c r="B326" s="64" t="s">
        <v>1722</v>
      </c>
      <c r="C326" s="64" t="s">
        <v>1723</v>
      </c>
      <c r="D326" s="64" t="e">
        <f>INDEX(Lookup!$F$2:$F$375, MATCH(B326, Lookup!$A$2:$A$375,0))</f>
        <v>#N/A</v>
      </c>
      <c r="E326" s="64" t="s">
        <v>1169</v>
      </c>
      <c r="F326" s="64" t="s">
        <v>1301</v>
      </c>
      <c r="G326" s="58" t="s">
        <v>1173</v>
      </c>
      <c r="H326" s="58" t="s">
        <v>1173</v>
      </c>
      <c r="I326" s="58" t="s">
        <v>1173</v>
      </c>
      <c r="J326" s="58" t="s">
        <v>1173</v>
      </c>
      <c r="K326" s="58" t="s">
        <v>1173</v>
      </c>
      <c r="L326" s="58" t="s">
        <v>1173</v>
      </c>
      <c r="M326" s="58" t="s">
        <v>1173</v>
      </c>
      <c r="N326" s="58" t="s">
        <v>1173</v>
      </c>
      <c r="O326" s="58" t="s">
        <v>1173</v>
      </c>
      <c r="P326" s="58" t="s">
        <v>1173</v>
      </c>
      <c r="Q326" s="58" t="s">
        <v>1173</v>
      </c>
      <c r="R326" s="58" t="s">
        <v>1173</v>
      </c>
      <c r="S326" s="58" t="s">
        <v>1173</v>
      </c>
      <c r="T326" s="58" t="s">
        <v>1173</v>
      </c>
      <c r="U326" s="58" t="s">
        <v>1173</v>
      </c>
      <c r="V326" s="58" t="s">
        <v>1173</v>
      </c>
      <c r="W326" s="58" t="s">
        <v>1173</v>
      </c>
      <c r="X326" s="58" t="s">
        <v>1173</v>
      </c>
      <c r="Y326" s="58" t="s">
        <v>1173</v>
      </c>
      <c r="Z326" s="58" t="s">
        <v>1173</v>
      </c>
      <c r="AA326" s="58" t="s">
        <v>1173</v>
      </c>
      <c r="AB326" s="58" t="s">
        <v>1173</v>
      </c>
      <c r="AC326" s="58" t="s">
        <v>1173</v>
      </c>
      <c r="AD326" s="58" t="s">
        <v>1173</v>
      </c>
      <c r="AE326" s="59" t="s">
        <v>1173</v>
      </c>
      <c r="AF326" s="59" t="s">
        <v>1173</v>
      </c>
      <c r="AG326" s="59" t="s">
        <v>1173</v>
      </c>
      <c r="AH326" s="58">
        <v>0</v>
      </c>
      <c r="AI326" s="58"/>
    </row>
    <row r="327" spans="1:35" x14ac:dyDescent="0.25">
      <c r="A327" s="64" t="s">
        <v>1724</v>
      </c>
      <c r="B327" s="64" t="s">
        <v>1725</v>
      </c>
      <c r="C327" s="64" t="s">
        <v>1726</v>
      </c>
      <c r="D327" s="64" t="e">
        <f>INDEX(Lookup!$F$2:$F$375, MATCH(B327, Lookup!$A$2:$A$375,0))</f>
        <v>#N/A</v>
      </c>
      <c r="E327" s="64" t="s">
        <v>1172</v>
      </c>
      <c r="F327" s="64" t="s">
        <v>1170</v>
      </c>
      <c r="G327" s="58">
        <v>85.28</v>
      </c>
      <c r="H327" s="58">
        <v>94.61</v>
      </c>
      <c r="I327" s="58">
        <v>98.14</v>
      </c>
      <c r="J327" s="58">
        <v>102.31</v>
      </c>
      <c r="K327" s="58">
        <v>104.33</v>
      </c>
      <c r="L327" s="58">
        <v>106.94</v>
      </c>
      <c r="M327" s="58">
        <v>112.29</v>
      </c>
      <c r="N327" s="58">
        <v>119.03</v>
      </c>
      <c r="O327" s="58">
        <v>124.98</v>
      </c>
      <c r="P327" s="58">
        <v>131.22999999999999</v>
      </c>
      <c r="Q327" s="59">
        <v>134.51</v>
      </c>
      <c r="R327" s="59">
        <v>137.87</v>
      </c>
      <c r="S327" s="59">
        <v>137.87</v>
      </c>
      <c r="T327" s="59" t="s">
        <v>1173</v>
      </c>
      <c r="U327" s="59" t="s">
        <v>1173</v>
      </c>
      <c r="V327" s="59" t="s">
        <v>1173</v>
      </c>
      <c r="W327" s="59" t="s">
        <v>1173</v>
      </c>
      <c r="X327" s="59" t="s">
        <v>1173</v>
      </c>
      <c r="Y327" s="59" t="s">
        <v>1173</v>
      </c>
      <c r="Z327" s="59" t="s">
        <v>1173</v>
      </c>
      <c r="AA327" s="59" t="s">
        <v>1173</v>
      </c>
      <c r="AB327" s="59" t="s">
        <v>1173</v>
      </c>
      <c r="AC327" s="59" t="s">
        <v>1173</v>
      </c>
      <c r="AD327" s="59" t="s">
        <v>1173</v>
      </c>
      <c r="AE327" s="59" t="s">
        <v>1173</v>
      </c>
      <c r="AF327" s="59" t="s">
        <v>1173</v>
      </c>
      <c r="AG327" s="59" t="s">
        <v>1173</v>
      </c>
      <c r="AH327" s="58" t="s">
        <v>1173</v>
      </c>
      <c r="AI327" s="58"/>
    </row>
    <row r="328" spans="1:35" x14ac:dyDescent="0.25">
      <c r="A328" s="64" t="s">
        <v>1727</v>
      </c>
      <c r="B328" s="64" t="s">
        <v>1027</v>
      </c>
      <c r="C328" s="64" t="s">
        <v>1028</v>
      </c>
      <c r="D328" s="64" t="str">
        <f>INDEX(Lookup!$F$2:$F$375, MATCH(B328, Lookup!$A$2:$A$375,0))</f>
        <v>:</v>
      </c>
      <c r="E328" s="64" t="s">
        <v>1169</v>
      </c>
      <c r="F328" s="64" t="s">
        <v>1208</v>
      </c>
      <c r="G328" s="58">
        <v>555.39</v>
      </c>
      <c r="H328" s="58">
        <v>558.67999999999995</v>
      </c>
      <c r="I328" s="58">
        <v>611.78</v>
      </c>
      <c r="J328" s="58">
        <v>660.34</v>
      </c>
      <c r="K328" s="58">
        <v>690.17</v>
      </c>
      <c r="L328" s="58">
        <v>721.23</v>
      </c>
      <c r="M328" s="58">
        <v>807.76</v>
      </c>
      <c r="N328" s="58">
        <v>934.72</v>
      </c>
      <c r="O328" s="58">
        <v>956.74</v>
      </c>
      <c r="P328" s="58">
        <v>999.79</v>
      </c>
      <c r="Q328" s="59">
        <v>1048.8</v>
      </c>
      <c r="R328" s="59">
        <v>1080.26</v>
      </c>
      <c r="S328" s="59">
        <v>1100.78</v>
      </c>
      <c r="T328" s="59">
        <v>1128.3</v>
      </c>
      <c r="U328" s="59">
        <v>1150.8699999999999</v>
      </c>
      <c r="V328" s="59">
        <v>1150.8699999999999</v>
      </c>
      <c r="W328" s="59">
        <v>1147.93</v>
      </c>
      <c r="X328" s="59">
        <v>1164.8800000000001</v>
      </c>
      <c r="Y328" s="59">
        <v>1164.8399999999999</v>
      </c>
      <c r="Z328" s="59">
        <v>1164.8399999999999</v>
      </c>
      <c r="AA328" s="59">
        <v>1208.4000000000001</v>
      </c>
      <c r="AB328" s="59">
        <v>1265.81</v>
      </c>
      <c r="AC328" s="59">
        <v>1341.61</v>
      </c>
      <c r="AD328" s="59">
        <v>1378.5</v>
      </c>
      <c r="AE328" s="59">
        <v>1433.5</v>
      </c>
      <c r="AF328" s="59">
        <v>1505.04</v>
      </c>
      <c r="AG328" s="59">
        <v>1550.03</v>
      </c>
      <c r="AH328" s="58">
        <v>1627.38</v>
      </c>
      <c r="AI328" s="58"/>
    </row>
    <row r="329" spans="1:35" x14ac:dyDescent="0.25">
      <c r="A329" s="64" t="s">
        <v>1728</v>
      </c>
      <c r="B329" s="64" t="s">
        <v>364</v>
      </c>
      <c r="C329" s="64" t="s">
        <v>365</v>
      </c>
      <c r="D329" s="64" t="str">
        <f>INDEX(Lookup!$F$2:$F$375, MATCH(B329, Lookup!$A$2:$A$375,0))</f>
        <v>North of Tyne Combined Authority</v>
      </c>
      <c r="E329" s="64" t="s">
        <v>1169</v>
      </c>
      <c r="F329" s="64" t="s">
        <v>1198</v>
      </c>
      <c r="G329" s="58">
        <v>717.62</v>
      </c>
      <c r="H329" s="58">
        <v>730.71</v>
      </c>
      <c r="I329" s="58">
        <v>769.37</v>
      </c>
      <c r="J329" s="58">
        <v>815.17</v>
      </c>
      <c r="K329" s="58">
        <v>868.6</v>
      </c>
      <c r="L329" s="58">
        <v>903.54</v>
      </c>
      <c r="M329" s="58">
        <v>966.93</v>
      </c>
      <c r="N329" s="58">
        <v>1047.78</v>
      </c>
      <c r="O329" s="58">
        <v>1098.51</v>
      </c>
      <c r="P329" s="58">
        <v>1124.1500000000001</v>
      </c>
      <c r="Q329" s="59">
        <v>1179.32</v>
      </c>
      <c r="R329" s="59">
        <v>1222.3399999999999</v>
      </c>
      <c r="S329" s="59">
        <v>1264.8499999999999</v>
      </c>
      <c r="T329" s="59">
        <v>1296.28</v>
      </c>
      <c r="U329" s="59">
        <v>1328.06</v>
      </c>
      <c r="V329" s="59">
        <v>1328.06</v>
      </c>
      <c r="W329" s="59">
        <v>1328.06</v>
      </c>
      <c r="X329" s="59">
        <v>1328.04</v>
      </c>
      <c r="Y329" s="59">
        <v>1328.04</v>
      </c>
      <c r="Z329" s="59">
        <v>1328.04</v>
      </c>
      <c r="AA329" s="59">
        <v>1381.14</v>
      </c>
      <c r="AB329" s="59">
        <v>1450.17</v>
      </c>
      <c r="AC329" s="59">
        <v>1522.53</v>
      </c>
      <c r="AD329" s="59">
        <v>1568.05</v>
      </c>
      <c r="AE329" s="59">
        <v>1630.61</v>
      </c>
      <c r="AF329" s="59">
        <v>1711.98</v>
      </c>
      <c r="AG329" s="59">
        <v>1763.17</v>
      </c>
      <c r="AH329" s="58">
        <v>1851.15</v>
      </c>
      <c r="AI329" s="58"/>
    </row>
    <row r="330" spans="1:35" x14ac:dyDescent="0.25">
      <c r="A330" s="64" t="s">
        <v>1729</v>
      </c>
      <c r="B330" s="64" t="s">
        <v>633</v>
      </c>
      <c r="C330" s="64" t="s">
        <v>634</v>
      </c>
      <c r="D330" s="64" t="str">
        <f>INDEX(Lookup!$F$2:$F$375, MATCH(B330, Lookup!$A$2:$A$375,0))</f>
        <v>:</v>
      </c>
      <c r="E330" s="64" t="s">
        <v>1169</v>
      </c>
      <c r="F330" s="64" t="s">
        <v>1170</v>
      </c>
      <c r="G330" s="58">
        <v>124.33</v>
      </c>
      <c r="H330" s="58">
        <v>131.87</v>
      </c>
      <c r="I330" s="58">
        <v>129.27000000000001</v>
      </c>
      <c r="J330" s="58">
        <v>133.56</v>
      </c>
      <c r="K330" s="58">
        <v>145.59</v>
      </c>
      <c r="L330" s="58">
        <v>155.05000000000001</v>
      </c>
      <c r="M330" s="58">
        <v>169.78</v>
      </c>
      <c r="N330" s="58">
        <v>177.44</v>
      </c>
      <c r="O330" s="58">
        <v>182.41</v>
      </c>
      <c r="P330" s="58">
        <v>188.78</v>
      </c>
      <c r="Q330" s="59">
        <v>192.94</v>
      </c>
      <c r="R330" s="59">
        <v>192.94</v>
      </c>
      <c r="S330" s="59">
        <v>200.47</v>
      </c>
      <c r="T330" s="59">
        <v>204.48</v>
      </c>
      <c r="U330" s="59">
        <v>209.39</v>
      </c>
      <c r="V330" s="59">
        <v>207.3</v>
      </c>
      <c r="W330" s="59">
        <v>207.3</v>
      </c>
      <c r="X330" s="59">
        <v>207.3</v>
      </c>
      <c r="Y330" s="59">
        <v>207.3</v>
      </c>
      <c r="Z330" s="59">
        <v>207.3</v>
      </c>
      <c r="AA330" s="59">
        <v>207.3</v>
      </c>
      <c r="AB330" s="59">
        <v>207.3</v>
      </c>
      <c r="AC330" s="59">
        <v>207.3</v>
      </c>
      <c r="AD330" s="59">
        <v>207.3</v>
      </c>
      <c r="AE330" s="59">
        <v>212.3</v>
      </c>
      <c r="AF330" s="59">
        <v>217.3</v>
      </c>
      <c r="AG330" s="59">
        <v>222.3</v>
      </c>
      <c r="AH330" s="58">
        <v>228.86</v>
      </c>
      <c r="AI330" s="58"/>
    </row>
    <row r="331" spans="1:35" x14ac:dyDescent="0.25">
      <c r="A331" s="64" t="s">
        <v>1730</v>
      </c>
      <c r="B331" s="64" t="s">
        <v>567</v>
      </c>
      <c r="C331" s="64" t="s">
        <v>568</v>
      </c>
      <c r="D331" s="64" t="str">
        <f>INDEX(Lookup!$F$2:$F$375, MATCH(B331, Lookup!$A$2:$A$375,0))</f>
        <v>:</v>
      </c>
      <c r="E331" s="64" t="s">
        <v>1169</v>
      </c>
      <c r="F331" s="64" t="s">
        <v>1170</v>
      </c>
      <c r="G331" s="58">
        <v>84.6</v>
      </c>
      <c r="H331" s="58">
        <v>89.6</v>
      </c>
      <c r="I331" s="58">
        <v>104</v>
      </c>
      <c r="J331" s="58">
        <v>110.13</v>
      </c>
      <c r="K331" s="58">
        <v>117.08</v>
      </c>
      <c r="L331" s="58">
        <v>123.73</v>
      </c>
      <c r="M331" s="58">
        <v>134.87</v>
      </c>
      <c r="N331" s="58">
        <v>144.87</v>
      </c>
      <c r="O331" s="58">
        <v>151.78</v>
      </c>
      <c r="P331" s="58">
        <v>158.54</v>
      </c>
      <c r="Q331" s="59">
        <v>165.64</v>
      </c>
      <c r="R331" s="59">
        <v>173.23</v>
      </c>
      <c r="S331" s="59">
        <v>176.78</v>
      </c>
      <c r="T331" s="59">
        <v>180.3</v>
      </c>
      <c r="U331" s="59">
        <v>180.35</v>
      </c>
      <c r="V331" s="59">
        <v>179.31</v>
      </c>
      <c r="W331" s="59">
        <v>179.31</v>
      </c>
      <c r="X331" s="59">
        <v>178.78</v>
      </c>
      <c r="Y331" s="59">
        <v>178.67</v>
      </c>
      <c r="Z331" s="59">
        <v>172.67</v>
      </c>
      <c r="AA331" s="59">
        <v>172.57</v>
      </c>
      <c r="AB331" s="59">
        <v>172.51</v>
      </c>
      <c r="AC331" s="59">
        <v>172.68</v>
      </c>
      <c r="AD331" s="59">
        <v>172.72</v>
      </c>
      <c r="AE331" s="59">
        <v>173.46</v>
      </c>
      <c r="AF331" s="59">
        <v>173.64</v>
      </c>
      <c r="AG331" s="59">
        <v>174.76</v>
      </c>
      <c r="AH331" s="58">
        <v>174.68</v>
      </c>
      <c r="AI331" s="58"/>
    </row>
    <row r="332" spans="1:35" x14ac:dyDescent="0.25">
      <c r="A332" s="64" t="s">
        <v>1731</v>
      </c>
      <c r="B332" s="64" t="s">
        <v>1732</v>
      </c>
      <c r="C332" s="64" t="s">
        <v>1733</v>
      </c>
      <c r="D332" s="64" t="e">
        <f>INDEX(Lookup!$F$2:$F$375, MATCH(B332, Lookup!$A$2:$A$375,0))</f>
        <v>#N/A</v>
      </c>
      <c r="E332" s="64" t="s">
        <v>1172</v>
      </c>
      <c r="F332" s="64" t="s">
        <v>1170</v>
      </c>
      <c r="G332" s="58">
        <v>76.180000000000007</v>
      </c>
      <c r="H332" s="58">
        <v>76.180000000000007</v>
      </c>
      <c r="I332" s="58">
        <v>80.75</v>
      </c>
      <c r="J332" s="58">
        <v>81.56</v>
      </c>
      <c r="K332" s="58">
        <v>88.49</v>
      </c>
      <c r="L332" s="58">
        <v>93.89</v>
      </c>
      <c r="M332" s="58">
        <v>102.81</v>
      </c>
      <c r="N332" s="58">
        <v>106.67</v>
      </c>
      <c r="O332" s="58">
        <v>113.52</v>
      </c>
      <c r="P332" s="58">
        <v>117.79</v>
      </c>
      <c r="Q332" s="59">
        <v>121.79</v>
      </c>
      <c r="R332" s="59">
        <v>127.88</v>
      </c>
      <c r="S332" s="59">
        <v>129.93</v>
      </c>
      <c r="T332" s="59" t="s">
        <v>1173</v>
      </c>
      <c r="U332" s="59" t="s">
        <v>1173</v>
      </c>
      <c r="V332" s="59" t="s">
        <v>1173</v>
      </c>
      <c r="W332" s="59" t="s">
        <v>1173</v>
      </c>
      <c r="X332" s="59" t="s">
        <v>1173</v>
      </c>
      <c r="Y332" s="59" t="s">
        <v>1173</v>
      </c>
      <c r="Z332" s="59" t="s">
        <v>1173</v>
      </c>
      <c r="AA332" s="59" t="s">
        <v>1173</v>
      </c>
      <c r="AB332" s="59" t="s">
        <v>1173</v>
      </c>
      <c r="AC332" s="59" t="s">
        <v>1173</v>
      </c>
      <c r="AD332" s="59" t="s">
        <v>1173</v>
      </c>
      <c r="AE332" s="59" t="s">
        <v>1173</v>
      </c>
      <c r="AF332" s="59" t="s">
        <v>1173</v>
      </c>
      <c r="AG332" s="59" t="s">
        <v>1173</v>
      </c>
      <c r="AH332" s="58" t="s">
        <v>1173</v>
      </c>
      <c r="AI332" s="58"/>
    </row>
    <row r="333" spans="1:35" x14ac:dyDescent="0.25">
      <c r="A333" s="64" t="s">
        <v>1734</v>
      </c>
      <c r="B333" s="70" t="s">
        <v>471</v>
      </c>
      <c r="C333" s="64" t="s">
        <v>472</v>
      </c>
      <c r="D333" s="64" t="e">
        <f>INDEX(Lookup!$F$2:$F$375, MATCH(B333, Lookup!$A$2:$A$375,0))</f>
        <v>#N/A</v>
      </c>
      <c r="E333" s="64" t="s">
        <v>1172</v>
      </c>
      <c r="F333" s="64" t="s">
        <v>1216</v>
      </c>
      <c r="G333" s="58">
        <v>452.18</v>
      </c>
      <c r="H333" s="58">
        <v>473.68</v>
      </c>
      <c r="I333" s="58">
        <v>537.25</v>
      </c>
      <c r="J333" s="58">
        <v>588.82000000000005</v>
      </c>
      <c r="K333" s="58">
        <v>618.85</v>
      </c>
      <c r="L333" s="58">
        <v>667.74</v>
      </c>
      <c r="M333" s="58">
        <v>732.85</v>
      </c>
      <c r="N333" s="58">
        <v>817.13</v>
      </c>
      <c r="O333" s="58">
        <v>817.09</v>
      </c>
      <c r="P333" s="58">
        <v>857.45</v>
      </c>
      <c r="Q333" s="59">
        <v>899.47</v>
      </c>
      <c r="R333" s="59">
        <v>943.54</v>
      </c>
      <c r="S333" s="59">
        <v>988.36</v>
      </c>
      <c r="T333" s="59">
        <v>1027.3</v>
      </c>
      <c r="U333" s="59">
        <v>1057.48</v>
      </c>
      <c r="V333" s="59">
        <v>1057.48</v>
      </c>
      <c r="W333" s="59">
        <v>1057.48</v>
      </c>
      <c r="X333" s="59">
        <v>1057.48</v>
      </c>
      <c r="Y333" s="59">
        <v>1078.52</v>
      </c>
      <c r="Z333" s="59">
        <v>1099.98</v>
      </c>
      <c r="AA333" s="59">
        <v>1143.8599999999999</v>
      </c>
      <c r="AB333" s="59">
        <v>1189.5</v>
      </c>
      <c r="AC333" s="59">
        <v>1248.8499999999999</v>
      </c>
      <c r="AD333" s="59">
        <v>1311.16</v>
      </c>
      <c r="AE333" s="59">
        <v>1363.47</v>
      </c>
      <c r="AF333" s="59">
        <v>1411.05</v>
      </c>
      <c r="AG333" s="59">
        <v>1467.35</v>
      </c>
      <c r="AH333" s="58" t="s">
        <v>1173</v>
      </c>
      <c r="AI333" s="58"/>
    </row>
    <row r="334" spans="1:35" s="56" customFormat="1" ht="15.6" customHeight="1" x14ac:dyDescent="0.25">
      <c r="A334" s="73" t="s">
        <v>1735</v>
      </c>
      <c r="B334" s="63" t="s">
        <v>1736</v>
      </c>
      <c r="C334" s="73" t="s">
        <v>1737</v>
      </c>
      <c r="D334" s="73" t="e">
        <f>INDEX(Lookup!$F$2:$F$375, MATCH(B334, Lookup!$A$2:$A$375,0))</f>
        <v>#N/A</v>
      </c>
      <c r="E334" s="73" t="s">
        <v>1169</v>
      </c>
      <c r="F334" s="73" t="s">
        <v>1208</v>
      </c>
      <c r="G334" s="58" t="s">
        <v>1173</v>
      </c>
      <c r="H334" s="58" t="s">
        <v>1173</v>
      </c>
      <c r="I334" s="58" t="s">
        <v>1173</v>
      </c>
      <c r="J334" s="58" t="s">
        <v>1173</v>
      </c>
      <c r="K334" s="58" t="s">
        <v>1173</v>
      </c>
      <c r="L334" s="58" t="s">
        <v>1173</v>
      </c>
      <c r="M334" s="58" t="s">
        <v>1173</v>
      </c>
      <c r="N334" s="58" t="s">
        <v>1173</v>
      </c>
      <c r="O334" s="58" t="s">
        <v>1173</v>
      </c>
      <c r="P334" s="58" t="s">
        <v>1173</v>
      </c>
      <c r="Q334" s="58" t="s">
        <v>1173</v>
      </c>
      <c r="R334" s="58" t="s">
        <v>1173</v>
      </c>
      <c r="S334" s="58" t="s">
        <v>1173</v>
      </c>
      <c r="T334" s="59" t="s">
        <v>1173</v>
      </c>
      <c r="U334" s="59" t="s">
        <v>1173</v>
      </c>
      <c r="V334" s="59" t="s">
        <v>1173</v>
      </c>
      <c r="W334" s="59" t="s">
        <v>1173</v>
      </c>
      <c r="X334" s="59" t="s">
        <v>1173</v>
      </c>
      <c r="Y334" s="59" t="s">
        <v>1173</v>
      </c>
      <c r="Z334" s="59" t="s">
        <v>1173</v>
      </c>
      <c r="AA334" s="59" t="s">
        <v>1173</v>
      </c>
      <c r="AB334" s="59" t="s">
        <v>1173</v>
      </c>
      <c r="AC334" s="59" t="s">
        <v>1173</v>
      </c>
      <c r="AD334" s="59" t="s">
        <v>1173</v>
      </c>
      <c r="AE334" s="59" t="s">
        <v>1173</v>
      </c>
      <c r="AF334" s="59" t="s">
        <v>1173</v>
      </c>
      <c r="AG334" s="59" t="s">
        <v>1173</v>
      </c>
      <c r="AH334" s="58">
        <v>1759.96</v>
      </c>
      <c r="AI334" s="59"/>
    </row>
    <row r="335" spans="1:35" x14ac:dyDescent="0.25">
      <c r="A335" s="70" t="s">
        <v>1738</v>
      </c>
      <c r="B335" s="64" t="s">
        <v>1739</v>
      </c>
      <c r="C335" s="70" t="s">
        <v>1740</v>
      </c>
      <c r="D335" s="64" t="e">
        <f>INDEX(Lookup!$F$2:$F$375, MATCH(B335, Lookup!$A$2:$A$375,0))</f>
        <v>#N/A</v>
      </c>
      <c r="E335" s="64" t="s">
        <v>1169</v>
      </c>
      <c r="F335" s="64" t="s">
        <v>1190</v>
      </c>
      <c r="G335" s="58" t="s">
        <v>1173</v>
      </c>
      <c r="H335" s="58" t="s">
        <v>1173</v>
      </c>
      <c r="I335" s="58" t="s">
        <v>1173</v>
      </c>
      <c r="J335" s="58" t="s">
        <v>1173</v>
      </c>
      <c r="K335" s="58" t="s">
        <v>1173</v>
      </c>
      <c r="L335" s="58" t="s">
        <v>1173</v>
      </c>
      <c r="M335" s="58" t="s">
        <v>1173</v>
      </c>
      <c r="N335" s="58" t="s">
        <v>1173</v>
      </c>
      <c r="O335" s="71">
        <v>50.54</v>
      </c>
      <c r="P335" s="58">
        <v>52.58</v>
      </c>
      <c r="Q335" s="59">
        <v>53.94</v>
      </c>
      <c r="R335" s="59">
        <v>56.04</v>
      </c>
      <c r="S335" s="59">
        <v>58.56</v>
      </c>
      <c r="T335" s="59">
        <v>60.89</v>
      </c>
      <c r="U335" s="59">
        <v>62.1</v>
      </c>
      <c r="V335" s="59">
        <v>62.1</v>
      </c>
      <c r="W335" s="59">
        <v>62.1</v>
      </c>
      <c r="X335" s="59">
        <v>62.1</v>
      </c>
      <c r="Y335" s="59">
        <v>63.33</v>
      </c>
      <c r="Z335" s="59">
        <v>64.59</v>
      </c>
      <c r="AA335" s="59">
        <v>65.88</v>
      </c>
      <c r="AB335" s="59">
        <v>67.19</v>
      </c>
      <c r="AC335" s="59">
        <v>69.2</v>
      </c>
      <c r="AD335" s="59">
        <v>71.27</v>
      </c>
      <c r="AE335" s="59">
        <v>72.69</v>
      </c>
      <c r="AF335" s="59">
        <v>74.14</v>
      </c>
      <c r="AG335" s="59">
        <v>75.61</v>
      </c>
      <c r="AH335" s="58">
        <v>80.61</v>
      </c>
      <c r="AI335" s="61"/>
    </row>
    <row r="336" spans="1:35" x14ac:dyDescent="0.25">
      <c r="A336" s="64" t="s">
        <v>1741</v>
      </c>
      <c r="B336" s="64" t="s">
        <v>1742</v>
      </c>
      <c r="C336" s="64" t="s">
        <v>1743</v>
      </c>
      <c r="D336" s="64" t="e">
        <f>INDEX(Lookup!$F$2:$F$375, MATCH(B336, Lookup!$A$2:$A$375,0))</f>
        <v>#N/A</v>
      </c>
      <c r="E336" s="64" t="s">
        <v>1169</v>
      </c>
      <c r="F336" s="64" t="s">
        <v>1186</v>
      </c>
      <c r="G336" s="58">
        <v>45.34</v>
      </c>
      <c r="H336" s="58">
        <v>49.72</v>
      </c>
      <c r="I336" s="58">
        <v>48.46</v>
      </c>
      <c r="J336" s="58">
        <v>52.2</v>
      </c>
      <c r="K336" s="58">
        <v>57.04</v>
      </c>
      <c r="L336" s="69">
        <v>62.59</v>
      </c>
      <c r="M336" s="58">
        <v>88.59</v>
      </c>
      <c r="N336" s="58">
        <v>156</v>
      </c>
      <c r="O336" s="58">
        <v>171.5</v>
      </c>
      <c r="P336" s="58">
        <v>176</v>
      </c>
      <c r="Q336" s="59">
        <v>180</v>
      </c>
      <c r="R336" s="59">
        <v>185.4</v>
      </c>
      <c r="S336" s="59">
        <v>193.37</v>
      </c>
      <c r="T336" s="59">
        <v>199.17</v>
      </c>
      <c r="U336" s="59">
        <v>204.55</v>
      </c>
      <c r="V336" s="59">
        <v>204.55</v>
      </c>
      <c r="W336" s="59">
        <v>204.55</v>
      </c>
      <c r="X336" s="59">
        <v>204.55</v>
      </c>
      <c r="Y336" s="59">
        <v>208.62</v>
      </c>
      <c r="Z336" s="59">
        <v>212.77</v>
      </c>
      <c r="AA336" s="59">
        <v>217</v>
      </c>
      <c r="AB336" s="59">
        <v>221.32</v>
      </c>
      <c r="AC336" s="59">
        <v>232.82</v>
      </c>
      <c r="AD336" s="59">
        <v>255.77</v>
      </c>
      <c r="AE336" s="59">
        <v>265.77</v>
      </c>
      <c r="AF336" s="59">
        <v>271.06</v>
      </c>
      <c r="AG336" s="59">
        <v>281.06</v>
      </c>
      <c r="AH336" s="58">
        <v>295.08999999999997</v>
      </c>
      <c r="AI336" s="58"/>
    </row>
    <row r="337" spans="1:35" x14ac:dyDescent="0.25">
      <c r="A337" s="64" t="s">
        <v>1744</v>
      </c>
      <c r="B337" s="64" t="s">
        <v>533</v>
      </c>
      <c r="C337" s="64" t="s">
        <v>534</v>
      </c>
      <c r="D337" s="64" t="e">
        <f>INDEX(Lookup!$F$2:$F$375, MATCH(B337, Lookup!$A$2:$A$375,0))</f>
        <v>#N/A</v>
      </c>
      <c r="E337" s="64" t="s">
        <v>1172</v>
      </c>
      <c r="F337" s="64" t="s">
        <v>1170</v>
      </c>
      <c r="G337" s="58">
        <v>122.48</v>
      </c>
      <c r="H337" s="58">
        <v>110.34</v>
      </c>
      <c r="I337" s="58">
        <v>113.82</v>
      </c>
      <c r="J337" s="58">
        <v>122.77</v>
      </c>
      <c r="K337" s="58">
        <v>130.75</v>
      </c>
      <c r="L337" s="58">
        <v>138.08000000000001</v>
      </c>
      <c r="M337" s="58">
        <v>149.32</v>
      </c>
      <c r="N337" s="58">
        <v>158.80000000000001</v>
      </c>
      <c r="O337" s="58">
        <v>166.98</v>
      </c>
      <c r="P337" s="58">
        <v>171.46</v>
      </c>
      <c r="Q337" s="59">
        <v>179.55</v>
      </c>
      <c r="R337" s="59">
        <v>188.44</v>
      </c>
      <c r="S337" s="59">
        <v>196.92</v>
      </c>
      <c r="T337" s="59">
        <v>204.6</v>
      </c>
      <c r="U337" s="59">
        <v>209.65</v>
      </c>
      <c r="V337" s="59">
        <v>209.62</v>
      </c>
      <c r="W337" s="59">
        <v>209.57</v>
      </c>
      <c r="X337" s="59">
        <v>209.57</v>
      </c>
      <c r="Y337" s="59">
        <v>207.91</v>
      </c>
      <c r="Z337" s="59">
        <v>207.91</v>
      </c>
      <c r="AA337" s="59">
        <v>207.91</v>
      </c>
      <c r="AB337" s="59">
        <v>212.91</v>
      </c>
      <c r="AC337" s="59">
        <v>219.28</v>
      </c>
      <c r="AD337" s="59">
        <v>225.84</v>
      </c>
      <c r="AE337" s="59">
        <v>230.84</v>
      </c>
      <c r="AF337" s="59" t="s">
        <v>1173</v>
      </c>
      <c r="AG337" s="59" t="s">
        <v>1173</v>
      </c>
      <c r="AH337" s="58" t="s">
        <v>1173</v>
      </c>
      <c r="AI337" s="58"/>
    </row>
    <row r="338" spans="1:35" x14ac:dyDescent="0.25">
      <c r="A338" s="64" t="s">
        <v>1745</v>
      </c>
      <c r="B338" s="70" t="s">
        <v>1746</v>
      </c>
      <c r="C338" s="64" t="s">
        <v>1747</v>
      </c>
      <c r="D338" s="64" t="e">
        <f>INDEX(Lookup!$F$2:$F$375, MATCH(B338, Lookup!$A$2:$A$375,0))</f>
        <v>#N/A</v>
      </c>
      <c r="E338" s="64" t="s">
        <v>1172</v>
      </c>
      <c r="F338" s="64" t="s">
        <v>1216</v>
      </c>
      <c r="G338" s="58">
        <v>480.98</v>
      </c>
      <c r="H338" s="58">
        <v>494.28</v>
      </c>
      <c r="I338" s="58">
        <v>539.16</v>
      </c>
      <c r="J338" s="58">
        <v>586.4</v>
      </c>
      <c r="K338" s="58">
        <v>626.87</v>
      </c>
      <c r="L338" s="58">
        <v>657.68</v>
      </c>
      <c r="M338" s="58">
        <v>735.94</v>
      </c>
      <c r="N338" s="58">
        <v>794.24</v>
      </c>
      <c r="O338" s="58">
        <v>833.27</v>
      </c>
      <c r="P338" s="58">
        <v>856.98</v>
      </c>
      <c r="Q338" s="59">
        <v>882.68</v>
      </c>
      <c r="R338" s="59">
        <v>917.55</v>
      </c>
      <c r="S338" s="59">
        <v>956.05</v>
      </c>
      <c r="T338" s="59">
        <v>993.34</v>
      </c>
      <c r="U338" s="59">
        <v>1028.1099999999999</v>
      </c>
      <c r="V338" s="59">
        <v>1028.1099999999999</v>
      </c>
      <c r="W338" s="59">
        <v>1028.1099999999999</v>
      </c>
      <c r="X338" s="59">
        <v>1028.1099999999999</v>
      </c>
      <c r="Y338" s="59">
        <v>1048.57</v>
      </c>
      <c r="Z338" s="59">
        <v>1069.02</v>
      </c>
      <c r="AA338" s="59">
        <v>1111.25</v>
      </c>
      <c r="AB338" s="59">
        <v>1166.5899999999999</v>
      </c>
      <c r="AC338" s="59">
        <v>1236.3499999999999</v>
      </c>
      <c r="AD338" s="59">
        <v>1236.0999999999999</v>
      </c>
      <c r="AE338" s="59">
        <v>1285.42</v>
      </c>
      <c r="AF338" s="59" t="s">
        <v>1173</v>
      </c>
      <c r="AG338" s="59" t="s">
        <v>1173</v>
      </c>
      <c r="AH338" s="58" t="s">
        <v>1173</v>
      </c>
      <c r="AI338" s="58"/>
    </row>
    <row r="339" spans="1:35" x14ac:dyDescent="0.25">
      <c r="A339" s="64" t="s">
        <v>1748</v>
      </c>
      <c r="B339" s="64" t="s">
        <v>1749</v>
      </c>
      <c r="C339" s="64" t="s">
        <v>1750</v>
      </c>
      <c r="D339" s="64" t="e">
        <f>INDEX(Lookup!$F$2:$F$375, MATCH(B339, Lookup!$A$2:$A$375,0))</f>
        <v>#N/A</v>
      </c>
      <c r="E339" s="64" t="s">
        <v>1169</v>
      </c>
      <c r="F339" s="64" t="s">
        <v>1190</v>
      </c>
      <c r="G339" s="58" t="s">
        <v>1173</v>
      </c>
      <c r="H339" s="58" t="s">
        <v>1173</v>
      </c>
      <c r="I339" s="58" t="s">
        <v>1173</v>
      </c>
      <c r="J339" s="58" t="s">
        <v>1173</v>
      </c>
      <c r="K339" s="58" t="s">
        <v>1173</v>
      </c>
      <c r="L339" s="58" t="s">
        <v>1173</v>
      </c>
      <c r="M339" s="58" t="s">
        <v>1173</v>
      </c>
      <c r="N339" s="58" t="s">
        <v>1173</v>
      </c>
      <c r="O339" s="58" t="s">
        <v>1173</v>
      </c>
      <c r="P339" s="58" t="s">
        <v>1173</v>
      </c>
      <c r="Q339" s="59" t="s">
        <v>1173</v>
      </c>
      <c r="R339" s="59" t="s">
        <v>1173</v>
      </c>
      <c r="S339" s="59" t="s">
        <v>1173</v>
      </c>
      <c r="T339" s="59" t="s">
        <v>1173</v>
      </c>
      <c r="U339" s="59" t="s">
        <v>1173</v>
      </c>
      <c r="V339" s="59" t="s">
        <v>1173</v>
      </c>
      <c r="W339" s="59" t="s">
        <v>1173</v>
      </c>
      <c r="X339" s="59" t="s">
        <v>1173</v>
      </c>
      <c r="Y339" s="59" t="s">
        <v>1173</v>
      </c>
      <c r="Z339" s="59" t="s">
        <v>1173</v>
      </c>
      <c r="AA339" s="59" t="s">
        <v>1173</v>
      </c>
      <c r="AB339" s="59" t="s">
        <v>1173</v>
      </c>
      <c r="AC339" s="59" t="s">
        <v>1173</v>
      </c>
      <c r="AD339" s="59">
        <v>60.76</v>
      </c>
      <c r="AE339" s="59">
        <v>61.97</v>
      </c>
      <c r="AF339" s="59">
        <v>63.2</v>
      </c>
      <c r="AG339" s="59">
        <v>68.2</v>
      </c>
      <c r="AH339" s="58">
        <v>73.2</v>
      </c>
      <c r="AI339" s="58" t="s">
        <v>1751</v>
      </c>
    </row>
    <row r="340" spans="1:35" x14ac:dyDescent="0.25">
      <c r="A340" s="64" t="s">
        <v>1752</v>
      </c>
      <c r="B340" s="64" t="s">
        <v>1753</v>
      </c>
      <c r="C340" s="64" t="s">
        <v>1754</v>
      </c>
      <c r="D340" s="64" t="e">
        <f>INDEX(Lookup!$F$2:$F$375, MATCH(B340, Lookup!$A$2:$A$375,0))</f>
        <v>#N/A</v>
      </c>
      <c r="E340" s="64" t="s">
        <v>1169</v>
      </c>
      <c r="F340" s="64" t="s">
        <v>1186</v>
      </c>
      <c r="G340" s="58">
        <v>64.260000000000005</v>
      </c>
      <c r="H340" s="58">
        <v>70.56</v>
      </c>
      <c r="I340" s="58">
        <v>69.290000000000006</v>
      </c>
      <c r="J340" s="58">
        <v>76.08</v>
      </c>
      <c r="K340" s="58">
        <v>79.650000000000006</v>
      </c>
      <c r="L340" s="69">
        <v>83</v>
      </c>
      <c r="M340" s="58">
        <v>105.25</v>
      </c>
      <c r="N340" s="58">
        <v>130.09</v>
      </c>
      <c r="O340" s="58">
        <v>149.43</v>
      </c>
      <c r="P340" s="58">
        <v>154.41</v>
      </c>
      <c r="Q340" s="59">
        <v>162.11000000000001</v>
      </c>
      <c r="R340" s="59">
        <v>170.21</v>
      </c>
      <c r="S340" s="59">
        <v>178.62</v>
      </c>
      <c r="T340" s="59">
        <v>186.66</v>
      </c>
      <c r="U340" s="59">
        <v>193.2</v>
      </c>
      <c r="V340" s="59">
        <v>193.2</v>
      </c>
      <c r="W340" s="59">
        <v>193.2</v>
      </c>
      <c r="X340" s="59">
        <v>193.2</v>
      </c>
      <c r="Y340" s="59">
        <v>197.04</v>
      </c>
      <c r="Z340" s="59">
        <v>200.96</v>
      </c>
      <c r="AA340" s="59">
        <v>204.96</v>
      </c>
      <c r="AB340" s="59">
        <v>209.04</v>
      </c>
      <c r="AC340" s="59">
        <v>221.04</v>
      </c>
      <c r="AD340" s="59">
        <v>245.04</v>
      </c>
      <c r="AE340" s="59">
        <v>255.04</v>
      </c>
      <c r="AF340" s="59">
        <v>268.04000000000002</v>
      </c>
      <c r="AG340" s="59">
        <v>278.04000000000002</v>
      </c>
      <c r="AH340" s="58">
        <v>293.04000000000002</v>
      </c>
      <c r="AI340" s="58"/>
    </row>
    <row r="341" spans="1:35" x14ac:dyDescent="0.25">
      <c r="A341" s="64" t="s">
        <v>1755</v>
      </c>
      <c r="B341" s="64" t="s">
        <v>1173</v>
      </c>
      <c r="C341" s="64" t="s">
        <v>1756</v>
      </c>
      <c r="D341" s="64" t="e">
        <f>INDEX(Lookup!$F$2:$F$375, MATCH(B341, Lookup!$A$2:$A$375,0))</f>
        <v>#N/A</v>
      </c>
      <c r="E341" s="64" t="s">
        <v>1172</v>
      </c>
      <c r="F341" s="64" t="s">
        <v>1170</v>
      </c>
      <c r="G341" s="58" t="s">
        <v>1173</v>
      </c>
      <c r="H341" s="58" t="s">
        <v>1173</v>
      </c>
      <c r="I341" s="58" t="s">
        <v>1173</v>
      </c>
      <c r="J341" s="58" t="s">
        <v>1173</v>
      </c>
      <c r="K341" s="58" t="s">
        <v>1173</v>
      </c>
      <c r="L341" s="58" t="s">
        <v>1173</v>
      </c>
      <c r="M341" s="58" t="s">
        <v>1173</v>
      </c>
      <c r="N341" s="58" t="s">
        <v>1173</v>
      </c>
      <c r="O341" s="58" t="s">
        <v>1173</v>
      </c>
      <c r="P341" s="58" t="s">
        <v>1173</v>
      </c>
      <c r="Q341" s="59" t="s">
        <v>1173</v>
      </c>
      <c r="R341" s="59" t="s">
        <v>1173</v>
      </c>
      <c r="S341" s="59" t="s">
        <v>1173</v>
      </c>
      <c r="T341" s="59" t="s">
        <v>1173</v>
      </c>
      <c r="U341" s="59" t="s">
        <v>1173</v>
      </c>
      <c r="V341" s="59" t="s">
        <v>1173</v>
      </c>
      <c r="W341" s="59" t="s">
        <v>1173</v>
      </c>
      <c r="X341" s="59" t="s">
        <v>1173</v>
      </c>
      <c r="Y341" s="59" t="s">
        <v>1173</v>
      </c>
      <c r="Z341" s="59" t="s">
        <v>1173</v>
      </c>
      <c r="AA341" s="59" t="s">
        <v>1173</v>
      </c>
      <c r="AB341" s="59" t="s">
        <v>1173</v>
      </c>
      <c r="AC341" s="59" t="s">
        <v>1173</v>
      </c>
      <c r="AD341" s="59" t="s">
        <v>1173</v>
      </c>
      <c r="AE341" s="59" t="s">
        <v>1173</v>
      </c>
      <c r="AF341" s="59" t="s">
        <v>1173</v>
      </c>
      <c r="AG341" s="59" t="s">
        <v>1173</v>
      </c>
      <c r="AH341" s="58" t="s">
        <v>1173</v>
      </c>
      <c r="AI341" s="58"/>
    </row>
    <row r="342" spans="1:35" x14ac:dyDescent="0.25">
      <c r="A342" s="64" t="s">
        <v>1757</v>
      </c>
      <c r="B342" s="70" t="s">
        <v>1758</v>
      </c>
      <c r="C342" s="64" t="s">
        <v>1759</v>
      </c>
      <c r="D342" s="64" t="e">
        <f>INDEX(Lookup!$F$2:$F$375, MATCH(B342, Lookup!$A$2:$A$375,0))</f>
        <v>#N/A</v>
      </c>
      <c r="E342" s="64" t="s">
        <v>1172</v>
      </c>
      <c r="F342" s="64" t="s">
        <v>1216</v>
      </c>
      <c r="G342" s="58">
        <v>525.88</v>
      </c>
      <c r="H342" s="58">
        <v>557.9</v>
      </c>
      <c r="I342" s="58">
        <v>654.21</v>
      </c>
      <c r="J342" s="58">
        <v>716.2</v>
      </c>
      <c r="K342" s="58">
        <v>762.85</v>
      </c>
      <c r="L342" s="58">
        <v>808.19</v>
      </c>
      <c r="M342" s="58">
        <v>863.62</v>
      </c>
      <c r="N342" s="58">
        <v>974.5</v>
      </c>
      <c r="O342" s="58">
        <v>1022.64</v>
      </c>
      <c r="P342" s="58">
        <v>1072</v>
      </c>
      <c r="Q342" s="59">
        <v>1091.3</v>
      </c>
      <c r="R342" s="59">
        <v>1110.94</v>
      </c>
      <c r="S342" s="59">
        <v>1122.05</v>
      </c>
      <c r="T342" s="59" t="s">
        <v>1173</v>
      </c>
      <c r="U342" s="59" t="s">
        <v>1173</v>
      </c>
      <c r="V342" s="59" t="s">
        <v>1173</v>
      </c>
      <c r="W342" s="59" t="s">
        <v>1173</v>
      </c>
      <c r="X342" s="59" t="s">
        <v>1173</v>
      </c>
      <c r="Y342" s="59" t="s">
        <v>1173</v>
      </c>
      <c r="Z342" s="59" t="s">
        <v>1173</v>
      </c>
      <c r="AA342" s="59" t="s">
        <v>1173</v>
      </c>
      <c r="AB342" s="59" t="s">
        <v>1173</v>
      </c>
      <c r="AC342" s="59" t="s">
        <v>1173</v>
      </c>
      <c r="AD342" s="59" t="s">
        <v>1173</v>
      </c>
      <c r="AE342" s="59" t="s">
        <v>1173</v>
      </c>
      <c r="AF342" s="59" t="s">
        <v>1173</v>
      </c>
      <c r="AG342" s="59" t="s">
        <v>1173</v>
      </c>
      <c r="AH342" s="58" t="s">
        <v>1173</v>
      </c>
      <c r="AI342" s="58"/>
    </row>
    <row r="343" spans="1:35" x14ac:dyDescent="0.25">
      <c r="A343" s="64" t="s">
        <v>1760</v>
      </c>
      <c r="B343" s="64" t="s">
        <v>351</v>
      </c>
      <c r="C343" s="64" t="s">
        <v>352</v>
      </c>
      <c r="D343" s="64" t="str">
        <f>INDEX(Lookup!$F$2:$F$375, MATCH(B343, Lookup!$A$2:$A$375,0))</f>
        <v>North of Tyne Combined Authority</v>
      </c>
      <c r="E343" s="64" t="s">
        <v>1169</v>
      </c>
      <c r="F343" s="64" t="s">
        <v>1208</v>
      </c>
      <c r="G343" s="58" t="s">
        <v>1173</v>
      </c>
      <c r="H343" s="58" t="s">
        <v>1173</v>
      </c>
      <c r="I343" s="58" t="s">
        <v>1173</v>
      </c>
      <c r="J343" s="58" t="s">
        <v>1173</v>
      </c>
      <c r="K343" s="58" t="s">
        <v>1173</v>
      </c>
      <c r="L343" s="58" t="s">
        <v>1173</v>
      </c>
      <c r="M343" s="58" t="s">
        <v>1173</v>
      </c>
      <c r="N343" s="58" t="s">
        <v>1173</v>
      </c>
      <c r="O343" s="58" t="s">
        <v>1173</v>
      </c>
      <c r="P343" s="58" t="s">
        <v>1173</v>
      </c>
      <c r="Q343" s="58" t="s">
        <v>1173</v>
      </c>
      <c r="R343" s="58" t="s">
        <v>1173</v>
      </c>
      <c r="S343" s="58" t="s">
        <v>1173</v>
      </c>
      <c r="T343" s="59">
        <v>1335.33</v>
      </c>
      <c r="U343" s="59">
        <v>1373.63</v>
      </c>
      <c r="V343" s="59">
        <v>1373.4</v>
      </c>
      <c r="W343" s="59">
        <v>1373.4</v>
      </c>
      <c r="X343" s="59">
        <v>1373.4</v>
      </c>
      <c r="Y343" s="59">
        <v>1399.77</v>
      </c>
      <c r="Z343" s="59">
        <v>1427.63</v>
      </c>
      <c r="AA343" s="59">
        <v>1484.59</v>
      </c>
      <c r="AB343" s="59">
        <v>1558.1</v>
      </c>
      <c r="AC343" s="59">
        <v>1633.66</v>
      </c>
      <c r="AD343" s="59">
        <v>1695.73</v>
      </c>
      <c r="AE343" s="59">
        <v>1760.99</v>
      </c>
      <c r="AF343" s="59">
        <v>1823.78</v>
      </c>
      <c r="AG343" s="59">
        <v>1897.42</v>
      </c>
      <c r="AH343" s="58">
        <v>1985.34</v>
      </c>
      <c r="AI343" s="58"/>
    </row>
    <row r="344" spans="1:35" x14ac:dyDescent="0.25">
      <c r="A344" s="64" t="s">
        <v>1761</v>
      </c>
      <c r="B344" s="64" t="s">
        <v>1762</v>
      </c>
      <c r="C344" s="64" t="s">
        <v>1763</v>
      </c>
      <c r="D344" s="64" t="e">
        <f>INDEX(Lookup!$F$2:$F$375, MATCH(B344, Lookup!$A$2:$A$375,0))</f>
        <v>#N/A</v>
      </c>
      <c r="E344" s="64" t="s">
        <v>1169</v>
      </c>
      <c r="F344" s="64" t="s">
        <v>1186</v>
      </c>
      <c r="G344" s="58">
        <v>45.95</v>
      </c>
      <c r="H344" s="58">
        <v>52.73</v>
      </c>
      <c r="I344" s="58">
        <v>47.67</v>
      </c>
      <c r="J344" s="58">
        <v>49.82</v>
      </c>
      <c r="K344" s="58">
        <v>52.06</v>
      </c>
      <c r="L344" s="58">
        <v>55.65</v>
      </c>
      <c r="M344" s="58">
        <v>58.15</v>
      </c>
      <c r="N344" s="58">
        <v>63.8</v>
      </c>
      <c r="O344" s="58">
        <v>66.930000000000007</v>
      </c>
      <c r="P344" s="58">
        <v>70.03</v>
      </c>
      <c r="Q344" s="59">
        <v>71.78</v>
      </c>
      <c r="R344" s="59">
        <v>74.62</v>
      </c>
      <c r="S344" s="59">
        <v>78.27</v>
      </c>
      <c r="T344" s="59">
        <v>81.319999999999993</v>
      </c>
      <c r="U344" s="59">
        <v>83.68</v>
      </c>
      <c r="V344" s="59">
        <v>83.68</v>
      </c>
      <c r="W344" s="59">
        <v>83.68</v>
      </c>
      <c r="X344" s="59">
        <v>86.61</v>
      </c>
      <c r="Y344" s="59">
        <v>86.61</v>
      </c>
      <c r="Z344" s="59">
        <v>88.33</v>
      </c>
      <c r="AA344" s="59">
        <v>93.33</v>
      </c>
      <c r="AB344" s="59">
        <v>98.33</v>
      </c>
      <c r="AC344" s="59">
        <v>110.33</v>
      </c>
      <c r="AD344" s="59">
        <v>134.33000000000001</v>
      </c>
      <c r="AE344" s="59">
        <v>137</v>
      </c>
      <c r="AF344" s="59">
        <v>143.84</v>
      </c>
      <c r="AG344" s="59">
        <v>153.84</v>
      </c>
      <c r="AH344" s="58">
        <v>168.84</v>
      </c>
      <c r="AI344" s="58"/>
    </row>
    <row r="345" spans="1:35" x14ac:dyDescent="0.25">
      <c r="A345" s="64" t="s">
        <v>1764</v>
      </c>
      <c r="B345" s="64" t="s">
        <v>759</v>
      </c>
      <c r="C345" s="64" t="s">
        <v>760</v>
      </c>
      <c r="D345" s="64" t="str">
        <f>INDEX(Lookup!$F$2:$F$375, MATCH(B345, Lookup!$A$2:$A$375,0))</f>
        <v>:</v>
      </c>
      <c r="E345" s="64" t="s">
        <v>1169</v>
      </c>
      <c r="F345" s="64" t="s">
        <v>1170</v>
      </c>
      <c r="G345" s="58">
        <v>130.72</v>
      </c>
      <c r="H345" s="58">
        <v>130.94999999999999</v>
      </c>
      <c r="I345" s="58">
        <v>128.57</v>
      </c>
      <c r="J345" s="58">
        <v>141.16999999999999</v>
      </c>
      <c r="K345" s="58">
        <v>149.91999999999999</v>
      </c>
      <c r="L345" s="58">
        <v>158.91999999999999</v>
      </c>
      <c r="M345" s="58">
        <v>169.92</v>
      </c>
      <c r="N345" s="58">
        <v>177.57</v>
      </c>
      <c r="O345" s="58">
        <v>182.88</v>
      </c>
      <c r="P345" s="58">
        <v>189.28</v>
      </c>
      <c r="Q345" s="59">
        <v>195.93</v>
      </c>
      <c r="R345" s="59">
        <v>205.14</v>
      </c>
      <c r="S345" s="59">
        <v>212.73</v>
      </c>
      <c r="T345" s="59">
        <v>220.93</v>
      </c>
      <c r="U345" s="59">
        <v>225.87</v>
      </c>
      <c r="V345" s="59">
        <v>225.87</v>
      </c>
      <c r="W345" s="59">
        <v>225.87</v>
      </c>
      <c r="X345" s="59">
        <v>230.27</v>
      </c>
      <c r="Y345" s="59">
        <v>234.76</v>
      </c>
      <c r="Z345" s="59">
        <v>239.34</v>
      </c>
      <c r="AA345" s="59">
        <v>244.01</v>
      </c>
      <c r="AB345" s="59">
        <v>249.01</v>
      </c>
      <c r="AC345" s="59">
        <v>256.45999999999998</v>
      </c>
      <c r="AD345" s="59">
        <v>264.13</v>
      </c>
      <c r="AE345" s="59">
        <v>269.38</v>
      </c>
      <c r="AF345" s="59">
        <v>274.74</v>
      </c>
      <c r="AG345" s="59">
        <v>280.20999999999998</v>
      </c>
      <c r="AH345" s="58">
        <v>288.58999999999997</v>
      </c>
      <c r="AI345" s="58"/>
    </row>
    <row r="346" spans="1:35" x14ac:dyDescent="0.25">
      <c r="A346" s="64" t="s">
        <v>1765</v>
      </c>
      <c r="B346" s="64" t="s">
        <v>1173</v>
      </c>
      <c r="C346" s="64" t="s">
        <v>1766</v>
      </c>
      <c r="D346" s="64" t="e">
        <f>INDEX(Lookup!$F$2:$F$375, MATCH(B346, Lookup!$A$2:$A$375,0))</f>
        <v>#N/A</v>
      </c>
      <c r="E346" s="64" t="s">
        <v>1172</v>
      </c>
      <c r="F346" s="64" t="s">
        <v>1170</v>
      </c>
      <c r="G346" s="58">
        <v>144</v>
      </c>
      <c r="H346" s="58">
        <v>152</v>
      </c>
      <c r="I346" s="58" t="s">
        <v>1173</v>
      </c>
      <c r="J346" s="58" t="s">
        <v>1173</v>
      </c>
      <c r="K346" s="58" t="s">
        <v>1173</v>
      </c>
      <c r="L346" s="58" t="s">
        <v>1173</v>
      </c>
      <c r="M346" s="58" t="s">
        <v>1173</v>
      </c>
      <c r="N346" s="58" t="s">
        <v>1173</v>
      </c>
      <c r="O346" s="58" t="s">
        <v>1173</v>
      </c>
      <c r="P346" s="58" t="s">
        <v>1173</v>
      </c>
      <c r="Q346" s="59" t="s">
        <v>1173</v>
      </c>
      <c r="R346" s="59" t="s">
        <v>1173</v>
      </c>
      <c r="S346" s="59" t="s">
        <v>1173</v>
      </c>
      <c r="T346" s="59" t="s">
        <v>1173</v>
      </c>
      <c r="U346" s="59" t="s">
        <v>1173</v>
      </c>
      <c r="V346" s="59" t="s">
        <v>1173</v>
      </c>
      <c r="W346" s="59" t="s">
        <v>1173</v>
      </c>
      <c r="X346" s="59" t="s">
        <v>1173</v>
      </c>
      <c r="Y346" s="59" t="s">
        <v>1173</v>
      </c>
      <c r="Z346" s="59" t="s">
        <v>1173</v>
      </c>
      <c r="AA346" s="59" t="s">
        <v>1173</v>
      </c>
      <c r="AB346" s="59" t="s">
        <v>1173</v>
      </c>
      <c r="AC346" s="59" t="s">
        <v>1173</v>
      </c>
      <c r="AD346" s="59" t="s">
        <v>1173</v>
      </c>
      <c r="AE346" s="59" t="s">
        <v>1173</v>
      </c>
      <c r="AF346" s="59" t="s">
        <v>1173</v>
      </c>
      <c r="AG346" s="59" t="s">
        <v>1173</v>
      </c>
      <c r="AH346" s="58" t="s">
        <v>1173</v>
      </c>
      <c r="AI346" s="71"/>
    </row>
    <row r="347" spans="1:35" x14ac:dyDescent="0.25">
      <c r="A347" s="64" t="s">
        <v>1767</v>
      </c>
      <c r="B347" s="70" t="s">
        <v>587</v>
      </c>
      <c r="C347" s="64" t="s">
        <v>588</v>
      </c>
      <c r="D347" s="64" t="e">
        <f>INDEX(Lookup!$F$2:$F$375, MATCH(B347, Lookup!$A$2:$A$375,0))</f>
        <v>#N/A</v>
      </c>
      <c r="E347" s="64" t="s">
        <v>1169</v>
      </c>
      <c r="F347" s="64" t="s">
        <v>1216</v>
      </c>
      <c r="G347" s="58">
        <v>579</v>
      </c>
      <c r="H347" s="58">
        <v>607</v>
      </c>
      <c r="I347" s="58">
        <v>681.38</v>
      </c>
      <c r="J347" s="58">
        <v>748.84</v>
      </c>
      <c r="K347" s="58">
        <v>791.9</v>
      </c>
      <c r="L347" s="58">
        <v>838.62</v>
      </c>
      <c r="M347" s="58">
        <v>907.81</v>
      </c>
      <c r="N347" s="58">
        <v>994.05</v>
      </c>
      <c r="O347" s="58">
        <v>994.11</v>
      </c>
      <c r="P347" s="58">
        <v>1032.8800000000001</v>
      </c>
      <c r="Q347" s="59">
        <v>1081.43</v>
      </c>
      <c r="R347" s="59">
        <v>1124.69</v>
      </c>
      <c r="S347" s="59">
        <v>1158.43</v>
      </c>
      <c r="T347" s="59">
        <v>1193.18</v>
      </c>
      <c r="U347" s="59">
        <v>1193.18</v>
      </c>
      <c r="V347" s="59">
        <v>1193.18</v>
      </c>
      <c r="W347" s="59">
        <v>1193.18</v>
      </c>
      <c r="X347" s="59">
        <v>1193.18</v>
      </c>
      <c r="Y347" s="59">
        <v>1216.92</v>
      </c>
      <c r="Z347" s="59">
        <v>1241.1400000000001</v>
      </c>
      <c r="AA347" s="59">
        <v>1290.6600000000001</v>
      </c>
      <c r="AB347" s="59">
        <v>1351.97</v>
      </c>
      <c r="AC347" s="59">
        <v>1419.43</v>
      </c>
      <c r="AD347" s="59">
        <v>1476.06</v>
      </c>
      <c r="AE347" s="59">
        <v>1534.95</v>
      </c>
      <c r="AF347" s="59">
        <v>1580.85</v>
      </c>
      <c r="AG347" s="59">
        <v>1644.09</v>
      </c>
      <c r="AH347" s="58">
        <v>1723.66</v>
      </c>
      <c r="AI347" s="58"/>
    </row>
    <row r="348" spans="1:35" x14ac:dyDescent="0.25">
      <c r="A348" s="70" t="s">
        <v>1768</v>
      </c>
      <c r="B348" s="64" t="s">
        <v>1769</v>
      </c>
      <c r="C348" s="70" t="s">
        <v>1770</v>
      </c>
      <c r="D348" s="64" t="e">
        <f>INDEX(Lookup!$F$2:$F$375, MATCH(B348, Lookup!$A$2:$A$375,0))</f>
        <v>#N/A</v>
      </c>
      <c r="E348" s="64" t="s">
        <v>1169</v>
      </c>
      <c r="F348" s="64" t="s">
        <v>1190</v>
      </c>
      <c r="G348" s="58" t="s">
        <v>1173</v>
      </c>
      <c r="H348" s="58" t="s">
        <v>1173</v>
      </c>
      <c r="I348" s="58" t="s">
        <v>1173</v>
      </c>
      <c r="J348" s="58" t="s">
        <v>1173</v>
      </c>
      <c r="K348" s="58" t="s">
        <v>1173</v>
      </c>
      <c r="L348" s="58" t="s">
        <v>1173</v>
      </c>
      <c r="M348" s="58" t="s">
        <v>1173</v>
      </c>
      <c r="N348" s="58" t="s">
        <v>1173</v>
      </c>
      <c r="O348" s="71">
        <v>57.08</v>
      </c>
      <c r="P348" s="58">
        <v>58.01</v>
      </c>
      <c r="Q348" s="59">
        <v>60.85</v>
      </c>
      <c r="R348" s="59">
        <v>63.53</v>
      </c>
      <c r="S348" s="59">
        <v>65.44</v>
      </c>
      <c r="T348" s="59">
        <v>67.73</v>
      </c>
      <c r="U348" s="59">
        <v>69.69</v>
      </c>
      <c r="V348" s="59">
        <v>69.69</v>
      </c>
      <c r="W348" s="59">
        <v>69.69</v>
      </c>
      <c r="X348" s="59">
        <v>69.69</v>
      </c>
      <c r="Y348" s="59">
        <v>71.05</v>
      </c>
      <c r="Z348" s="59">
        <v>72.44</v>
      </c>
      <c r="AA348" s="59">
        <v>73.849999999999994</v>
      </c>
      <c r="AB348" s="59">
        <v>75.290000000000006</v>
      </c>
      <c r="AC348" s="59">
        <v>77.510000000000005</v>
      </c>
      <c r="AD348" s="59">
        <v>79.8</v>
      </c>
      <c r="AE348" s="59">
        <v>81.36</v>
      </c>
      <c r="AF348" s="59">
        <v>82.95</v>
      </c>
      <c r="AG348" s="59">
        <v>84.57</v>
      </c>
      <c r="AH348" s="58">
        <v>89.57</v>
      </c>
      <c r="AI348" s="61"/>
    </row>
    <row r="349" spans="1:35" x14ac:dyDescent="0.25">
      <c r="A349" s="64" t="s">
        <v>1771</v>
      </c>
      <c r="B349" s="64" t="s">
        <v>1772</v>
      </c>
      <c r="C349" s="64" t="s">
        <v>1773</v>
      </c>
      <c r="D349" s="64" t="e">
        <f>INDEX(Lookup!$F$2:$F$375, MATCH(B349, Lookup!$A$2:$A$375,0))</f>
        <v>#N/A</v>
      </c>
      <c r="E349" s="64" t="s">
        <v>1169</v>
      </c>
      <c r="F349" s="64" t="s">
        <v>1186</v>
      </c>
      <c r="G349" s="58">
        <v>45.94</v>
      </c>
      <c r="H349" s="58">
        <v>49.78</v>
      </c>
      <c r="I349" s="58">
        <v>54.32</v>
      </c>
      <c r="J349" s="58">
        <v>61.55</v>
      </c>
      <c r="K349" s="58">
        <v>65.17</v>
      </c>
      <c r="L349" s="69">
        <v>70.17</v>
      </c>
      <c r="M349" s="58">
        <v>85.17</v>
      </c>
      <c r="N349" s="58">
        <v>109.3</v>
      </c>
      <c r="O349" s="58">
        <v>120.12</v>
      </c>
      <c r="P349" s="58">
        <v>126.01</v>
      </c>
      <c r="Q349" s="59">
        <v>132.24</v>
      </c>
      <c r="R349" s="59">
        <v>138.78</v>
      </c>
      <c r="S349" s="59">
        <v>145.62</v>
      </c>
      <c r="T349" s="59">
        <v>152.82</v>
      </c>
      <c r="U349" s="59">
        <v>160.11000000000001</v>
      </c>
      <c r="V349" s="59">
        <v>160.11000000000001</v>
      </c>
      <c r="W349" s="59">
        <v>166.41</v>
      </c>
      <c r="X349" s="59">
        <v>169.65</v>
      </c>
      <c r="Y349" s="59">
        <v>172.98</v>
      </c>
      <c r="Z349" s="59">
        <v>176.4</v>
      </c>
      <c r="AA349" s="59">
        <v>179.91</v>
      </c>
      <c r="AB349" s="59">
        <v>183.42</v>
      </c>
      <c r="AC349" s="59">
        <v>195.39</v>
      </c>
      <c r="AD349" s="59">
        <v>219.33</v>
      </c>
      <c r="AE349" s="59">
        <v>229.32</v>
      </c>
      <c r="AF349" s="59">
        <v>244.26</v>
      </c>
      <c r="AG349" s="59">
        <v>254.25</v>
      </c>
      <c r="AH349" s="58">
        <v>269.19</v>
      </c>
      <c r="AI349" s="58"/>
    </row>
    <row r="350" spans="1:35" x14ac:dyDescent="0.25">
      <c r="A350" s="64" t="s">
        <v>1774</v>
      </c>
      <c r="B350" s="64" t="s">
        <v>635</v>
      </c>
      <c r="C350" s="64" t="s">
        <v>1775</v>
      </c>
      <c r="D350" s="64" t="str">
        <f>INDEX(Lookup!$F$2:$F$375, MATCH(B350, Lookup!$A$2:$A$375,0))</f>
        <v>:</v>
      </c>
      <c r="E350" s="64" t="s">
        <v>1169</v>
      </c>
      <c r="F350" s="64" t="s">
        <v>1170</v>
      </c>
      <c r="G350" s="58">
        <v>136.27000000000001</v>
      </c>
      <c r="H350" s="58">
        <v>141.19999999999999</v>
      </c>
      <c r="I350" s="58">
        <v>125.75</v>
      </c>
      <c r="J350" s="58">
        <v>137.38999999999999</v>
      </c>
      <c r="K350" s="58">
        <v>143.57</v>
      </c>
      <c r="L350" s="58">
        <v>151.78</v>
      </c>
      <c r="M350" s="58">
        <v>159.37</v>
      </c>
      <c r="N350" s="58">
        <v>174.11</v>
      </c>
      <c r="O350" s="58">
        <v>182.81</v>
      </c>
      <c r="P350" s="58">
        <v>191.5</v>
      </c>
      <c r="Q350" s="59">
        <v>191.49</v>
      </c>
      <c r="R350" s="59">
        <v>191.49</v>
      </c>
      <c r="S350" s="59">
        <v>197.04</v>
      </c>
      <c r="T350" s="59">
        <v>201.97</v>
      </c>
      <c r="U350" s="59">
        <v>203.99</v>
      </c>
      <c r="V350" s="59">
        <v>203.99</v>
      </c>
      <c r="W350" s="59">
        <v>203.99</v>
      </c>
      <c r="X350" s="59">
        <v>203.99</v>
      </c>
      <c r="Y350" s="59">
        <v>207.56</v>
      </c>
      <c r="Z350" s="59">
        <v>211.19</v>
      </c>
      <c r="AA350" s="59">
        <v>215.29</v>
      </c>
      <c r="AB350" s="59">
        <v>220.29</v>
      </c>
      <c r="AC350" s="59">
        <v>226.88</v>
      </c>
      <c r="AD350" s="59">
        <v>233.66</v>
      </c>
      <c r="AE350" s="59">
        <v>238.66</v>
      </c>
      <c r="AF350" s="59">
        <v>243.66</v>
      </c>
      <c r="AG350" s="59">
        <v>248.51</v>
      </c>
      <c r="AH350" s="58">
        <v>255.94</v>
      </c>
      <c r="AI350" s="58"/>
    </row>
    <row r="351" spans="1:35" x14ac:dyDescent="0.25">
      <c r="A351" s="64" t="s">
        <v>1776</v>
      </c>
      <c r="B351" s="64" t="s">
        <v>569</v>
      </c>
      <c r="C351" s="64" t="s">
        <v>1777</v>
      </c>
      <c r="D351" s="64" t="str">
        <f>INDEX(Lookup!$F$2:$F$375, MATCH(B351, Lookup!$A$2:$A$375,0))</f>
        <v>:</v>
      </c>
      <c r="E351" s="64" t="s">
        <v>1169</v>
      </c>
      <c r="F351" s="64" t="s">
        <v>1170</v>
      </c>
      <c r="G351" s="58">
        <v>98.54</v>
      </c>
      <c r="H351" s="58">
        <v>99.31</v>
      </c>
      <c r="I351" s="58">
        <v>99.31</v>
      </c>
      <c r="J351" s="58">
        <v>109.08</v>
      </c>
      <c r="K351" s="58">
        <v>124.98</v>
      </c>
      <c r="L351" s="58">
        <v>137.35</v>
      </c>
      <c r="M351" s="58">
        <v>149.47</v>
      </c>
      <c r="N351" s="58">
        <v>159.77000000000001</v>
      </c>
      <c r="O351" s="58">
        <v>169.22</v>
      </c>
      <c r="P351" s="58">
        <v>177.34</v>
      </c>
      <c r="Q351" s="59">
        <v>183.55</v>
      </c>
      <c r="R351" s="59">
        <v>188.14</v>
      </c>
      <c r="S351" s="59">
        <v>192.84</v>
      </c>
      <c r="T351" s="59">
        <v>198.63</v>
      </c>
      <c r="U351" s="59">
        <v>202.6</v>
      </c>
      <c r="V351" s="59">
        <v>202.6</v>
      </c>
      <c r="W351" s="59">
        <v>202.6</v>
      </c>
      <c r="X351" s="59">
        <v>202.6</v>
      </c>
      <c r="Y351" s="59">
        <v>202.6</v>
      </c>
      <c r="Z351" s="59">
        <v>202.6</v>
      </c>
      <c r="AA351" s="59">
        <v>206.63</v>
      </c>
      <c r="AB351" s="59">
        <v>211.63</v>
      </c>
      <c r="AC351" s="59">
        <v>217.97</v>
      </c>
      <c r="AD351" s="59">
        <v>224.5</v>
      </c>
      <c r="AE351" s="59">
        <v>229.5</v>
      </c>
      <c r="AF351" s="59">
        <v>234.5</v>
      </c>
      <c r="AG351" s="59">
        <v>239.5</v>
      </c>
      <c r="AH351" s="58">
        <v>246.66</v>
      </c>
      <c r="AI351" s="58"/>
    </row>
    <row r="352" spans="1:35" x14ac:dyDescent="0.25">
      <c r="A352" s="64" t="s">
        <v>1778</v>
      </c>
      <c r="B352" s="64" t="s">
        <v>407</v>
      </c>
      <c r="C352" s="64" t="s">
        <v>408</v>
      </c>
      <c r="D352" s="64" t="str">
        <f>INDEX(Lookup!$F$2:$F$375, MATCH(B352, Lookup!$A$2:$A$375,0))</f>
        <v>Greater Manchester Combined Authority</v>
      </c>
      <c r="E352" s="64" t="s">
        <v>1169</v>
      </c>
      <c r="F352" s="64" t="s">
        <v>1198</v>
      </c>
      <c r="G352" s="58">
        <v>697.04</v>
      </c>
      <c r="H352" s="58">
        <v>734.32</v>
      </c>
      <c r="I352" s="58">
        <v>781.45</v>
      </c>
      <c r="J352" s="58">
        <v>836.36</v>
      </c>
      <c r="K352" s="58">
        <v>869.6</v>
      </c>
      <c r="L352" s="58">
        <v>959.91</v>
      </c>
      <c r="M352" s="58">
        <v>983.88</v>
      </c>
      <c r="N352" s="58">
        <v>1087.2</v>
      </c>
      <c r="O352" s="58">
        <v>1138.44</v>
      </c>
      <c r="P352" s="58">
        <v>1192.19</v>
      </c>
      <c r="Q352" s="59">
        <v>1251.21</v>
      </c>
      <c r="R352" s="59">
        <v>1312.94</v>
      </c>
      <c r="S352" s="59">
        <v>1302.56</v>
      </c>
      <c r="T352" s="59">
        <v>1328.44</v>
      </c>
      <c r="U352" s="59">
        <v>1345.85</v>
      </c>
      <c r="V352" s="59">
        <v>1345.85</v>
      </c>
      <c r="W352" s="59">
        <v>1345.85</v>
      </c>
      <c r="X352" s="59">
        <v>1392.95</v>
      </c>
      <c r="Y352" s="59">
        <v>1392.95</v>
      </c>
      <c r="Z352" s="59">
        <v>1392.95</v>
      </c>
      <c r="AA352" s="59">
        <v>1444.48</v>
      </c>
      <c r="AB352" s="59">
        <v>1502.11</v>
      </c>
      <c r="AC352" s="59">
        <v>1562.04</v>
      </c>
      <c r="AD352" s="59">
        <v>1624.36</v>
      </c>
      <c r="AE352" s="59">
        <v>1672.92</v>
      </c>
      <c r="AF352" s="59">
        <v>1722.94</v>
      </c>
      <c r="AG352" s="59">
        <v>1791.68</v>
      </c>
      <c r="AH352" s="58">
        <v>1863.16</v>
      </c>
      <c r="AI352" s="58"/>
    </row>
    <row r="353" spans="1:35" x14ac:dyDescent="0.25">
      <c r="A353" s="64" t="s">
        <v>1779</v>
      </c>
      <c r="B353" s="64" t="s">
        <v>1780</v>
      </c>
      <c r="C353" s="64" t="s">
        <v>1781</v>
      </c>
      <c r="D353" s="64" t="e">
        <f>INDEX(Lookup!$F$2:$F$375, MATCH(B353, Lookup!$A$2:$A$375,0))</f>
        <v>#N/A</v>
      </c>
      <c r="E353" s="64" t="s">
        <v>1172</v>
      </c>
      <c r="F353" s="64" t="s">
        <v>1170</v>
      </c>
      <c r="G353" s="58">
        <v>86</v>
      </c>
      <c r="H353" s="58">
        <v>95</v>
      </c>
      <c r="I353" s="58">
        <v>100</v>
      </c>
      <c r="J353" s="58">
        <v>111.92</v>
      </c>
      <c r="K353" s="58">
        <v>117.9</v>
      </c>
      <c r="L353" s="58">
        <v>126.75</v>
      </c>
      <c r="M353" s="58">
        <v>152.37</v>
      </c>
      <c r="N353" s="58">
        <v>171.4</v>
      </c>
      <c r="O353" s="58">
        <v>182.96</v>
      </c>
      <c r="P353" s="58">
        <v>188.44</v>
      </c>
      <c r="Q353" s="59">
        <v>192.22</v>
      </c>
      <c r="R353" s="59">
        <v>197.99</v>
      </c>
      <c r="S353" s="59">
        <v>197.99</v>
      </c>
      <c r="T353" s="59" t="s">
        <v>1173</v>
      </c>
      <c r="U353" s="59" t="s">
        <v>1173</v>
      </c>
      <c r="V353" s="59" t="s">
        <v>1173</v>
      </c>
      <c r="W353" s="59" t="s">
        <v>1173</v>
      </c>
      <c r="X353" s="59" t="s">
        <v>1173</v>
      </c>
      <c r="Y353" s="59" t="s">
        <v>1173</v>
      </c>
      <c r="Z353" s="59" t="s">
        <v>1173</v>
      </c>
      <c r="AA353" s="59" t="s">
        <v>1173</v>
      </c>
      <c r="AB353" s="59" t="s">
        <v>1173</v>
      </c>
      <c r="AC353" s="59" t="s">
        <v>1173</v>
      </c>
      <c r="AD353" s="59" t="s">
        <v>1173</v>
      </c>
      <c r="AE353" s="59" t="s">
        <v>1173</v>
      </c>
      <c r="AF353" s="59" t="s">
        <v>1173</v>
      </c>
      <c r="AG353" s="59" t="s">
        <v>1173</v>
      </c>
      <c r="AH353" s="58" t="s">
        <v>1173</v>
      </c>
      <c r="AI353" s="58"/>
    </row>
    <row r="354" spans="1:35" x14ac:dyDescent="0.25">
      <c r="A354" s="64" t="s">
        <v>1782</v>
      </c>
      <c r="B354" s="64" t="s">
        <v>949</v>
      </c>
      <c r="C354" s="64" t="s">
        <v>950</v>
      </c>
      <c r="D354" s="64" t="str">
        <f>INDEX(Lookup!$F$2:$F$375, MATCH(B354, Lookup!$A$2:$A$375,0))</f>
        <v>:</v>
      </c>
      <c r="E354" s="64" t="s">
        <v>1169</v>
      </c>
      <c r="F354" s="64" t="s">
        <v>1170</v>
      </c>
      <c r="G354" s="58">
        <v>155.11000000000001</v>
      </c>
      <c r="H354" s="58">
        <v>164.08</v>
      </c>
      <c r="I354" s="58">
        <v>165.48</v>
      </c>
      <c r="J354" s="58">
        <v>165.78</v>
      </c>
      <c r="K354" s="58">
        <v>172.36</v>
      </c>
      <c r="L354" s="58">
        <v>188.74</v>
      </c>
      <c r="M354" s="58">
        <v>196.83</v>
      </c>
      <c r="N354" s="58">
        <v>204.6</v>
      </c>
      <c r="O354" s="58">
        <v>212.94</v>
      </c>
      <c r="P354" s="58">
        <v>221.46</v>
      </c>
      <c r="Q354" s="59">
        <v>229.96</v>
      </c>
      <c r="R354" s="59">
        <v>236.92</v>
      </c>
      <c r="S354" s="59">
        <v>246.95</v>
      </c>
      <c r="T354" s="59">
        <v>257.81</v>
      </c>
      <c r="U354" s="59">
        <v>262.95999999999998</v>
      </c>
      <c r="V354" s="59">
        <v>262.95999999999998</v>
      </c>
      <c r="W354" s="59">
        <v>262.95999999999998</v>
      </c>
      <c r="X354" s="59">
        <v>268.19</v>
      </c>
      <c r="Y354" s="59">
        <v>273.52999999999997</v>
      </c>
      <c r="Z354" s="59">
        <v>278.97000000000003</v>
      </c>
      <c r="AA354" s="59">
        <v>284.52</v>
      </c>
      <c r="AB354" s="59">
        <v>290.19</v>
      </c>
      <c r="AC354" s="59">
        <v>298.86</v>
      </c>
      <c r="AD354" s="59">
        <v>307.8</v>
      </c>
      <c r="AE354" s="59">
        <v>313.92</v>
      </c>
      <c r="AF354" s="59">
        <v>320.17</v>
      </c>
      <c r="AG354" s="59">
        <v>326.54000000000002</v>
      </c>
      <c r="AH354" s="58">
        <v>336.3</v>
      </c>
      <c r="AI354" s="58"/>
    </row>
    <row r="355" spans="1:35" x14ac:dyDescent="0.25">
      <c r="A355" s="64" t="s">
        <v>1783</v>
      </c>
      <c r="B355" s="70" t="s">
        <v>945</v>
      </c>
      <c r="C355" s="64" t="s">
        <v>946</v>
      </c>
      <c r="D355" s="64" t="e">
        <f>INDEX(Lookup!$F$2:$F$375, MATCH(B355, Lookup!$A$2:$A$375,0))</f>
        <v>#N/A</v>
      </c>
      <c r="E355" s="64" t="s">
        <v>1169</v>
      </c>
      <c r="F355" s="64" t="s">
        <v>1216</v>
      </c>
      <c r="G355" s="58">
        <v>475.55</v>
      </c>
      <c r="H355" s="58">
        <v>487</v>
      </c>
      <c r="I355" s="58">
        <v>537.54999999999995</v>
      </c>
      <c r="J355" s="58">
        <v>601.24</v>
      </c>
      <c r="K355" s="58">
        <v>652.03</v>
      </c>
      <c r="L355" s="58">
        <v>699.28</v>
      </c>
      <c r="M355" s="58">
        <v>767.66</v>
      </c>
      <c r="N355" s="58">
        <v>870.41</v>
      </c>
      <c r="O355" s="58">
        <v>924.81</v>
      </c>
      <c r="P355" s="58">
        <v>966.46</v>
      </c>
      <c r="Q355" s="59">
        <v>1008.75</v>
      </c>
      <c r="R355" s="59">
        <v>1049.0999999999999</v>
      </c>
      <c r="S355" s="59">
        <v>1089.75</v>
      </c>
      <c r="T355" s="59">
        <v>1130.6199999999999</v>
      </c>
      <c r="U355" s="59">
        <v>1161.71</v>
      </c>
      <c r="V355" s="59">
        <v>1161.71</v>
      </c>
      <c r="W355" s="59">
        <v>1161.71</v>
      </c>
      <c r="X355" s="59">
        <v>1184.83</v>
      </c>
      <c r="Y355" s="59">
        <v>1208.4100000000001</v>
      </c>
      <c r="Z355" s="59">
        <v>1232.46</v>
      </c>
      <c r="AA355" s="59">
        <v>1281.6400000000001</v>
      </c>
      <c r="AB355" s="59">
        <v>1345.59</v>
      </c>
      <c r="AC355" s="59">
        <v>1426.19</v>
      </c>
      <c r="AD355" s="59">
        <v>1468.83</v>
      </c>
      <c r="AE355" s="59">
        <v>1527.44</v>
      </c>
      <c r="AF355" s="59">
        <v>1573.11</v>
      </c>
      <c r="AG355" s="59">
        <v>1651.61</v>
      </c>
      <c r="AH355" s="58">
        <v>1734.03</v>
      </c>
      <c r="AI355" s="58"/>
    </row>
    <row r="356" spans="1:35" x14ac:dyDescent="0.25">
      <c r="A356" s="64" t="s">
        <v>1784</v>
      </c>
      <c r="B356" s="64" t="s">
        <v>433</v>
      </c>
      <c r="C356" s="64" t="s">
        <v>434</v>
      </c>
      <c r="D356" s="64" t="str">
        <f>INDEX(Lookup!$F$2:$F$375, MATCH(B356, Lookup!$A$2:$A$375,0))</f>
        <v>:</v>
      </c>
      <c r="E356" s="64" t="s">
        <v>1169</v>
      </c>
      <c r="F356" s="64" t="s">
        <v>1170</v>
      </c>
      <c r="G356" s="58">
        <v>148.29</v>
      </c>
      <c r="H356" s="58">
        <v>159.65</v>
      </c>
      <c r="I356" s="58">
        <v>148.29</v>
      </c>
      <c r="J356" s="58">
        <v>154.96</v>
      </c>
      <c r="K356" s="58">
        <v>160.78</v>
      </c>
      <c r="L356" s="58">
        <v>171.37</v>
      </c>
      <c r="M356" s="58">
        <v>181.25</v>
      </c>
      <c r="N356" s="58">
        <v>195.22</v>
      </c>
      <c r="O356" s="58">
        <v>207.95</v>
      </c>
      <c r="P356" s="58">
        <v>218.2</v>
      </c>
      <c r="Q356" s="59">
        <v>218.24</v>
      </c>
      <c r="R356" s="59">
        <v>229.04</v>
      </c>
      <c r="S356" s="59">
        <v>240.38</v>
      </c>
      <c r="T356" s="59">
        <v>240.38</v>
      </c>
      <c r="U356" s="59">
        <v>240.38</v>
      </c>
      <c r="V356" s="59">
        <v>240.38</v>
      </c>
      <c r="W356" s="59">
        <v>240.38</v>
      </c>
      <c r="X356" s="59">
        <v>240.38</v>
      </c>
      <c r="Y356" s="59">
        <v>240.38</v>
      </c>
      <c r="Z356" s="59">
        <v>240.38</v>
      </c>
      <c r="AA356" s="59">
        <v>245.16</v>
      </c>
      <c r="AB356" s="59">
        <v>250.16</v>
      </c>
      <c r="AC356" s="59">
        <v>257.64</v>
      </c>
      <c r="AD356" s="59">
        <v>265.33999999999997</v>
      </c>
      <c r="AE356" s="59">
        <v>270.62</v>
      </c>
      <c r="AF356" s="59">
        <v>276.01</v>
      </c>
      <c r="AG356" s="59">
        <v>281.5</v>
      </c>
      <c r="AH356" s="58">
        <v>289.92</v>
      </c>
      <c r="AI356" s="58"/>
    </row>
    <row r="357" spans="1:35" x14ac:dyDescent="0.25">
      <c r="A357" s="64" t="s">
        <v>1785</v>
      </c>
      <c r="B357" s="64" t="s">
        <v>1786</v>
      </c>
      <c r="C357" s="64" t="s">
        <v>1787</v>
      </c>
      <c r="D357" s="64" t="e">
        <f>INDEX(Lookup!$F$2:$F$375, MATCH(B357, Lookup!$A$2:$A$375,0))</f>
        <v>#N/A</v>
      </c>
      <c r="E357" s="64" t="s">
        <v>1172</v>
      </c>
      <c r="F357" s="64" t="s">
        <v>1170</v>
      </c>
      <c r="G357" s="58">
        <v>88.38</v>
      </c>
      <c r="H357" s="58">
        <v>90.42</v>
      </c>
      <c r="I357" s="58">
        <v>93.09</v>
      </c>
      <c r="J357" s="58">
        <v>99.67</v>
      </c>
      <c r="K357" s="58">
        <v>101.96</v>
      </c>
      <c r="L357" s="58">
        <v>107.5</v>
      </c>
      <c r="M357" s="58">
        <v>111.78</v>
      </c>
      <c r="N357" s="58">
        <v>118.53</v>
      </c>
      <c r="O357" s="58">
        <v>122.09</v>
      </c>
      <c r="P357" s="58">
        <v>125.16</v>
      </c>
      <c r="Q357" s="59">
        <v>128.38</v>
      </c>
      <c r="R357" s="59">
        <v>131.54</v>
      </c>
      <c r="S357" s="59">
        <v>134.83000000000001</v>
      </c>
      <c r="T357" s="59" t="s">
        <v>1173</v>
      </c>
      <c r="U357" s="59" t="s">
        <v>1173</v>
      </c>
      <c r="V357" s="59" t="s">
        <v>1173</v>
      </c>
      <c r="W357" s="59" t="s">
        <v>1173</v>
      </c>
      <c r="X357" s="59" t="s">
        <v>1173</v>
      </c>
      <c r="Y357" s="59" t="s">
        <v>1173</v>
      </c>
      <c r="Z357" s="59" t="s">
        <v>1173</v>
      </c>
      <c r="AA357" s="59" t="s">
        <v>1173</v>
      </c>
      <c r="AB357" s="59" t="s">
        <v>1173</v>
      </c>
      <c r="AC357" s="59" t="s">
        <v>1173</v>
      </c>
      <c r="AD357" s="59" t="s">
        <v>1173</v>
      </c>
      <c r="AE357" s="59" t="s">
        <v>1173</v>
      </c>
      <c r="AF357" s="59" t="s">
        <v>1173</v>
      </c>
      <c r="AG357" s="59" t="s">
        <v>1173</v>
      </c>
      <c r="AH357" s="58" t="s">
        <v>1173</v>
      </c>
      <c r="AI357" s="58"/>
    </row>
    <row r="358" spans="1:35" x14ac:dyDescent="0.25">
      <c r="A358" s="72" t="s">
        <v>1788</v>
      </c>
      <c r="B358" s="64" t="s">
        <v>1173</v>
      </c>
      <c r="C358" s="72" t="s">
        <v>1789</v>
      </c>
      <c r="D358" s="72" t="e">
        <f>INDEX(Lookup!$F$2:$F$375, MATCH(B358, Lookup!$A$2:$A$375,0))</f>
        <v>#N/A</v>
      </c>
      <c r="E358" s="64" t="s">
        <v>1172</v>
      </c>
      <c r="F358" s="64" t="s">
        <v>1170</v>
      </c>
      <c r="G358" s="58" t="s">
        <v>1173</v>
      </c>
      <c r="H358" s="58" t="s">
        <v>1173</v>
      </c>
      <c r="I358" s="58" t="s">
        <v>1173</v>
      </c>
      <c r="J358" s="58" t="s">
        <v>1173</v>
      </c>
      <c r="K358" s="58" t="s">
        <v>1173</v>
      </c>
      <c r="L358" s="58" t="s">
        <v>1173</v>
      </c>
      <c r="M358" s="58" t="s">
        <v>1173</v>
      </c>
      <c r="N358" s="58" t="s">
        <v>1173</v>
      </c>
      <c r="O358" s="58" t="s">
        <v>1173</v>
      </c>
      <c r="P358" s="58" t="s">
        <v>1173</v>
      </c>
      <c r="Q358" s="59" t="s">
        <v>1173</v>
      </c>
      <c r="R358" s="59" t="s">
        <v>1173</v>
      </c>
      <c r="S358" s="59" t="s">
        <v>1173</v>
      </c>
      <c r="T358" s="59" t="s">
        <v>1173</v>
      </c>
      <c r="U358" s="59" t="s">
        <v>1173</v>
      </c>
      <c r="V358" s="59" t="s">
        <v>1173</v>
      </c>
      <c r="W358" s="59" t="s">
        <v>1173</v>
      </c>
      <c r="X358" s="59" t="s">
        <v>1173</v>
      </c>
      <c r="Y358" s="59" t="s">
        <v>1173</v>
      </c>
      <c r="Z358" s="59" t="s">
        <v>1173</v>
      </c>
      <c r="AA358" s="59" t="s">
        <v>1173</v>
      </c>
      <c r="AB358" s="59" t="s">
        <v>1173</v>
      </c>
      <c r="AC358" s="59" t="s">
        <v>1173</v>
      </c>
      <c r="AD358" s="59" t="s">
        <v>1173</v>
      </c>
      <c r="AE358" s="59" t="s">
        <v>1173</v>
      </c>
      <c r="AF358" s="59" t="s">
        <v>1173</v>
      </c>
      <c r="AG358" s="59" t="s">
        <v>1173</v>
      </c>
      <c r="AH358" s="58" t="s">
        <v>1173</v>
      </c>
      <c r="AI358" s="58"/>
    </row>
    <row r="359" spans="1:35" x14ac:dyDescent="0.25">
      <c r="A359" s="64" t="s">
        <v>1790</v>
      </c>
      <c r="B359" s="64" t="s">
        <v>681</v>
      </c>
      <c r="C359" s="64" t="s">
        <v>682</v>
      </c>
      <c r="D359" s="64" t="str">
        <f>INDEX(Lookup!$F$2:$F$375, MATCH(B359, Lookup!$A$2:$A$375,0))</f>
        <v>Cambridgeshire and Peterborough Combined Authority</v>
      </c>
      <c r="E359" s="64" t="s">
        <v>1169</v>
      </c>
      <c r="F359" s="64" t="s">
        <v>1208</v>
      </c>
      <c r="G359" s="58" t="s">
        <v>1173</v>
      </c>
      <c r="H359" s="58" t="s">
        <v>1173</v>
      </c>
      <c r="I359" s="58">
        <v>637.20000000000005</v>
      </c>
      <c r="J359" s="58">
        <v>697.69</v>
      </c>
      <c r="K359" s="58">
        <v>750.05</v>
      </c>
      <c r="L359" s="58">
        <v>787.33</v>
      </c>
      <c r="M359" s="58">
        <v>862.26</v>
      </c>
      <c r="N359" s="58">
        <v>926.72</v>
      </c>
      <c r="O359" s="58">
        <v>934.59</v>
      </c>
      <c r="P359" s="58">
        <v>972.14</v>
      </c>
      <c r="Q359" s="59">
        <v>1014.31</v>
      </c>
      <c r="R359" s="59">
        <v>1028.52</v>
      </c>
      <c r="S359" s="59">
        <v>1042.92</v>
      </c>
      <c r="T359" s="59">
        <v>1068.99</v>
      </c>
      <c r="U359" s="59">
        <v>1095.71</v>
      </c>
      <c r="V359" s="59">
        <v>1095.71</v>
      </c>
      <c r="W359" s="59">
        <v>1128.03</v>
      </c>
      <c r="X359" s="59">
        <v>1128.03</v>
      </c>
      <c r="Y359" s="59">
        <v>1128.03</v>
      </c>
      <c r="Z359" s="59">
        <v>1128.03</v>
      </c>
      <c r="AA359" s="59">
        <v>1173.04</v>
      </c>
      <c r="AB359" s="59">
        <v>1231.57</v>
      </c>
      <c r="AC359" s="59">
        <v>1305.3399999999999</v>
      </c>
      <c r="AD359" s="59">
        <v>1344.37</v>
      </c>
      <c r="AE359" s="59">
        <v>1398</v>
      </c>
      <c r="AF359" s="59">
        <v>1467.76</v>
      </c>
      <c r="AG359" s="59">
        <v>1511.65</v>
      </c>
      <c r="AH359" s="58">
        <v>1587.08</v>
      </c>
      <c r="AI359" s="58"/>
    </row>
    <row r="360" spans="1:35" x14ac:dyDescent="0.25">
      <c r="A360" s="72" t="s">
        <v>1791</v>
      </c>
      <c r="B360" s="64" t="s">
        <v>1173</v>
      </c>
      <c r="C360" s="72" t="s">
        <v>1792</v>
      </c>
      <c r="D360" s="72" t="e">
        <f>INDEX(Lookup!$F$2:$F$375, MATCH(B360, Lookup!$A$2:$A$375,0))</f>
        <v>#N/A</v>
      </c>
      <c r="E360" s="64" t="s">
        <v>1172</v>
      </c>
      <c r="F360" s="64" t="s">
        <v>1170</v>
      </c>
      <c r="G360" s="58" t="s">
        <v>1173</v>
      </c>
      <c r="H360" s="58" t="s">
        <v>1173</v>
      </c>
      <c r="I360" s="58" t="s">
        <v>1173</v>
      </c>
      <c r="J360" s="58" t="s">
        <v>1173</v>
      </c>
      <c r="K360" s="58" t="s">
        <v>1173</v>
      </c>
      <c r="L360" s="58" t="s">
        <v>1173</v>
      </c>
      <c r="M360" s="58" t="s">
        <v>1173</v>
      </c>
      <c r="N360" s="58" t="s">
        <v>1173</v>
      </c>
      <c r="O360" s="58" t="s">
        <v>1173</v>
      </c>
      <c r="P360" s="58" t="s">
        <v>1173</v>
      </c>
      <c r="Q360" s="59" t="s">
        <v>1173</v>
      </c>
      <c r="R360" s="59" t="s">
        <v>1173</v>
      </c>
      <c r="S360" s="59" t="s">
        <v>1173</v>
      </c>
      <c r="T360" s="59" t="s">
        <v>1173</v>
      </c>
      <c r="U360" s="59" t="s">
        <v>1173</v>
      </c>
      <c r="V360" s="59" t="s">
        <v>1173</v>
      </c>
      <c r="W360" s="59" t="s">
        <v>1173</v>
      </c>
      <c r="X360" s="59" t="s">
        <v>1173</v>
      </c>
      <c r="Y360" s="59" t="s">
        <v>1173</v>
      </c>
      <c r="Z360" s="59" t="s">
        <v>1173</v>
      </c>
      <c r="AA360" s="59" t="s">
        <v>1173</v>
      </c>
      <c r="AB360" s="59" t="s">
        <v>1173</v>
      </c>
      <c r="AC360" s="59" t="s">
        <v>1173</v>
      </c>
      <c r="AD360" s="59" t="s">
        <v>1173</v>
      </c>
      <c r="AE360" s="59" t="s">
        <v>1173</v>
      </c>
      <c r="AF360" s="59" t="s">
        <v>1173</v>
      </c>
      <c r="AG360" s="59" t="s">
        <v>1173</v>
      </c>
      <c r="AH360" s="58" t="s">
        <v>1173</v>
      </c>
      <c r="AI360" s="71"/>
    </row>
    <row r="361" spans="1:35" x14ac:dyDescent="0.25">
      <c r="A361" s="64" t="s">
        <v>1793</v>
      </c>
      <c r="B361" s="64" t="s">
        <v>1029</v>
      </c>
      <c r="C361" s="64" t="s">
        <v>1030</v>
      </c>
      <c r="D361" s="64" t="str">
        <f>INDEX(Lookup!$F$2:$F$375, MATCH(B361, Lookup!$A$2:$A$375,0))</f>
        <v>:</v>
      </c>
      <c r="E361" s="64" t="s">
        <v>1169</v>
      </c>
      <c r="F361" s="64" t="s">
        <v>1208</v>
      </c>
      <c r="G361" s="58" t="s">
        <v>1173</v>
      </c>
      <c r="H361" s="58" t="s">
        <v>1173</v>
      </c>
      <c r="I361" s="58">
        <v>597.19000000000005</v>
      </c>
      <c r="J361" s="58">
        <v>648.37</v>
      </c>
      <c r="K361" s="58">
        <v>705.6</v>
      </c>
      <c r="L361" s="58">
        <v>727.81</v>
      </c>
      <c r="M361" s="58">
        <v>821.7</v>
      </c>
      <c r="N361" s="58">
        <v>942.9</v>
      </c>
      <c r="O361" s="58">
        <v>951.54</v>
      </c>
      <c r="P361" s="58">
        <v>998.37</v>
      </c>
      <c r="Q361" s="59">
        <v>1048.01</v>
      </c>
      <c r="R361" s="59">
        <v>1100.1300000000001</v>
      </c>
      <c r="S361" s="59">
        <v>1154.3</v>
      </c>
      <c r="T361" s="59">
        <v>1209.71</v>
      </c>
      <c r="U361" s="59">
        <v>1244.67</v>
      </c>
      <c r="V361" s="59">
        <v>1244.67</v>
      </c>
      <c r="W361" s="59">
        <v>1244.67</v>
      </c>
      <c r="X361" s="59">
        <v>1269.55</v>
      </c>
      <c r="Y361" s="59">
        <v>1294.81</v>
      </c>
      <c r="Z361" s="59">
        <v>1320.58</v>
      </c>
      <c r="AA361" s="59">
        <v>1346.99</v>
      </c>
      <c r="AB361" s="59">
        <v>1407.47</v>
      </c>
      <c r="AC361" s="59">
        <v>1470.38</v>
      </c>
      <c r="AD361" s="59">
        <v>1514.34</v>
      </c>
      <c r="AE361" s="59">
        <v>1574.77</v>
      </c>
      <c r="AF361" s="59">
        <v>1653.35</v>
      </c>
      <c r="AG361" s="59">
        <v>1669.88</v>
      </c>
      <c r="AH361" s="58">
        <v>1753.21</v>
      </c>
      <c r="AI361" s="58"/>
    </row>
    <row r="362" spans="1:35" x14ac:dyDescent="0.25">
      <c r="A362" s="72" t="s">
        <v>1794</v>
      </c>
      <c r="B362" s="64" t="s">
        <v>1173</v>
      </c>
      <c r="C362" s="72" t="s">
        <v>1795</v>
      </c>
      <c r="D362" s="72" t="e">
        <f>INDEX(Lookup!$F$2:$F$375, MATCH(B362, Lookup!$A$2:$A$375,0))</f>
        <v>#N/A</v>
      </c>
      <c r="E362" s="64" t="s">
        <v>1172</v>
      </c>
      <c r="F362" s="64" t="s">
        <v>1170</v>
      </c>
      <c r="G362" s="58" t="s">
        <v>1173</v>
      </c>
      <c r="H362" s="58" t="s">
        <v>1173</v>
      </c>
      <c r="I362" s="58" t="s">
        <v>1173</v>
      </c>
      <c r="J362" s="58" t="s">
        <v>1173</v>
      </c>
      <c r="K362" s="58" t="s">
        <v>1173</v>
      </c>
      <c r="L362" s="58" t="s">
        <v>1173</v>
      </c>
      <c r="M362" s="58" t="s">
        <v>1173</v>
      </c>
      <c r="N362" s="58" t="s">
        <v>1173</v>
      </c>
      <c r="O362" s="58" t="s">
        <v>1173</v>
      </c>
      <c r="P362" s="58" t="s">
        <v>1173</v>
      </c>
      <c r="Q362" s="59" t="s">
        <v>1173</v>
      </c>
      <c r="R362" s="59" t="s">
        <v>1173</v>
      </c>
      <c r="S362" s="59" t="s">
        <v>1173</v>
      </c>
      <c r="T362" s="59" t="s">
        <v>1173</v>
      </c>
      <c r="U362" s="59" t="s">
        <v>1173</v>
      </c>
      <c r="V362" s="59" t="s">
        <v>1173</v>
      </c>
      <c r="W362" s="59" t="s">
        <v>1173</v>
      </c>
      <c r="X362" s="59" t="s">
        <v>1173</v>
      </c>
      <c r="Y362" s="59" t="s">
        <v>1173</v>
      </c>
      <c r="Z362" s="59" t="s">
        <v>1173</v>
      </c>
      <c r="AA362" s="59" t="s">
        <v>1173</v>
      </c>
      <c r="AB362" s="59" t="s">
        <v>1173</v>
      </c>
      <c r="AC362" s="59" t="s">
        <v>1173</v>
      </c>
      <c r="AD362" s="59" t="s">
        <v>1173</v>
      </c>
      <c r="AE362" s="59" t="s">
        <v>1173</v>
      </c>
      <c r="AF362" s="59" t="s">
        <v>1173</v>
      </c>
      <c r="AG362" s="59" t="s">
        <v>1173</v>
      </c>
      <c r="AH362" s="58" t="s">
        <v>1173</v>
      </c>
      <c r="AI362" s="71"/>
    </row>
    <row r="363" spans="1:35" x14ac:dyDescent="0.25">
      <c r="A363" s="64" t="s">
        <v>1796</v>
      </c>
      <c r="B363" s="70" t="s">
        <v>1007</v>
      </c>
      <c r="C363" s="64" t="s">
        <v>1008</v>
      </c>
      <c r="D363" s="64" t="e">
        <f>INDEX(Lookup!$F$2:$F$375, MATCH(B363, Lookup!$A$2:$A$375,0))</f>
        <v>#N/A</v>
      </c>
      <c r="E363" s="64" t="s">
        <v>1172</v>
      </c>
      <c r="F363" s="64" t="s">
        <v>1208</v>
      </c>
      <c r="G363" s="58" t="s">
        <v>1173</v>
      </c>
      <c r="H363" s="58">
        <v>546.88</v>
      </c>
      <c r="I363" s="58">
        <v>603.22</v>
      </c>
      <c r="J363" s="58">
        <v>625.86</v>
      </c>
      <c r="K363" s="58">
        <v>705.78</v>
      </c>
      <c r="L363" s="58">
        <v>744.3</v>
      </c>
      <c r="M363" s="58">
        <v>832.91</v>
      </c>
      <c r="N363" s="58">
        <v>949</v>
      </c>
      <c r="O363" s="58">
        <v>955.89</v>
      </c>
      <c r="P363" s="58">
        <v>998.93</v>
      </c>
      <c r="Q363" s="59">
        <v>1034.05</v>
      </c>
      <c r="R363" s="59">
        <v>1069.29</v>
      </c>
      <c r="S363" s="59">
        <v>1121.67</v>
      </c>
      <c r="T363" s="59">
        <v>1175.49</v>
      </c>
      <c r="U363" s="59">
        <v>1209.5999999999999</v>
      </c>
      <c r="V363" s="59">
        <v>1209.5999999999999</v>
      </c>
      <c r="W363" s="59">
        <v>1209.5999999999999</v>
      </c>
      <c r="X363" s="59">
        <v>1209.5999999999999</v>
      </c>
      <c r="Y363" s="59">
        <v>1209.5999999999999</v>
      </c>
      <c r="Z363" s="59">
        <v>1209.5999999999999</v>
      </c>
      <c r="AA363" s="59">
        <v>1257.8399999999999</v>
      </c>
      <c r="AB363" s="59">
        <v>1320.57</v>
      </c>
      <c r="AC363" s="59">
        <v>1399.68</v>
      </c>
      <c r="AD363" s="59" t="s">
        <v>1173</v>
      </c>
      <c r="AE363" s="59" t="s">
        <v>1173</v>
      </c>
      <c r="AF363" s="59" t="s">
        <v>1173</v>
      </c>
      <c r="AG363" s="59" t="s">
        <v>1173</v>
      </c>
      <c r="AH363" s="58" t="s">
        <v>1173</v>
      </c>
      <c r="AI363" s="58"/>
    </row>
    <row r="364" spans="1:35" x14ac:dyDescent="0.25">
      <c r="A364" s="72" t="s">
        <v>1797</v>
      </c>
      <c r="B364" s="64" t="s">
        <v>1173</v>
      </c>
      <c r="C364" s="72" t="s">
        <v>1798</v>
      </c>
      <c r="D364" s="72" t="e">
        <f>INDEX(Lookup!$F$2:$F$375, MATCH(B364, Lookup!$A$2:$A$375,0))</f>
        <v>#N/A</v>
      </c>
      <c r="E364" s="64" t="s">
        <v>1172</v>
      </c>
      <c r="F364" s="64" t="s">
        <v>1170</v>
      </c>
      <c r="G364" s="58" t="s">
        <v>1173</v>
      </c>
      <c r="H364" s="58" t="s">
        <v>1173</v>
      </c>
      <c r="I364" s="58" t="s">
        <v>1173</v>
      </c>
      <c r="J364" s="58" t="s">
        <v>1173</v>
      </c>
      <c r="K364" s="58" t="s">
        <v>1173</v>
      </c>
      <c r="L364" s="58" t="s">
        <v>1173</v>
      </c>
      <c r="M364" s="58" t="s">
        <v>1173</v>
      </c>
      <c r="N364" s="58" t="s">
        <v>1173</v>
      </c>
      <c r="O364" s="58" t="s">
        <v>1173</v>
      </c>
      <c r="P364" s="58" t="s">
        <v>1173</v>
      </c>
      <c r="Q364" s="59" t="s">
        <v>1173</v>
      </c>
      <c r="R364" s="59" t="s">
        <v>1173</v>
      </c>
      <c r="S364" s="59" t="s">
        <v>1173</v>
      </c>
      <c r="T364" s="59" t="s">
        <v>1173</v>
      </c>
      <c r="U364" s="59" t="s">
        <v>1173</v>
      </c>
      <c r="V364" s="59" t="s">
        <v>1173</v>
      </c>
      <c r="W364" s="59" t="s">
        <v>1173</v>
      </c>
      <c r="X364" s="59" t="s">
        <v>1173</v>
      </c>
      <c r="Y364" s="59" t="s">
        <v>1173</v>
      </c>
      <c r="Z364" s="59" t="s">
        <v>1173</v>
      </c>
      <c r="AA364" s="59" t="s">
        <v>1173</v>
      </c>
      <c r="AB364" s="59" t="s">
        <v>1173</v>
      </c>
      <c r="AC364" s="59" t="s">
        <v>1173</v>
      </c>
      <c r="AD364" s="59" t="s">
        <v>1173</v>
      </c>
      <c r="AE364" s="59" t="s">
        <v>1173</v>
      </c>
      <c r="AF364" s="59" t="s">
        <v>1173</v>
      </c>
      <c r="AG364" s="59" t="s">
        <v>1173</v>
      </c>
      <c r="AH364" s="58" t="s">
        <v>1173</v>
      </c>
      <c r="AI364" s="71"/>
    </row>
    <row r="365" spans="1:35" x14ac:dyDescent="0.25">
      <c r="A365" s="64" t="s">
        <v>1799</v>
      </c>
      <c r="B365" s="64" t="s">
        <v>869</v>
      </c>
      <c r="C365" s="64" t="s">
        <v>870</v>
      </c>
      <c r="D365" s="64" t="str">
        <f>INDEX(Lookup!$F$2:$F$375, MATCH(B365, Lookup!$A$2:$A$375,0))</f>
        <v>:</v>
      </c>
      <c r="E365" s="64" t="s">
        <v>1169</v>
      </c>
      <c r="F365" s="64" t="s">
        <v>1208</v>
      </c>
      <c r="G365" s="58" t="s">
        <v>1173</v>
      </c>
      <c r="H365" s="58">
        <v>551.34</v>
      </c>
      <c r="I365" s="58">
        <v>584.28</v>
      </c>
      <c r="J365" s="58">
        <v>626.4</v>
      </c>
      <c r="K365" s="58">
        <v>647.19000000000005</v>
      </c>
      <c r="L365" s="58">
        <v>683.19</v>
      </c>
      <c r="M365" s="58">
        <v>750.15</v>
      </c>
      <c r="N365" s="58">
        <v>899.1</v>
      </c>
      <c r="O365" s="58">
        <v>907.93</v>
      </c>
      <c r="P365" s="58">
        <v>953.73</v>
      </c>
      <c r="Q365" s="59">
        <v>1001.88</v>
      </c>
      <c r="R365" s="59">
        <v>1042.3800000000001</v>
      </c>
      <c r="S365" s="59">
        <v>1094.94</v>
      </c>
      <c r="T365" s="59">
        <v>1149.1199999999999</v>
      </c>
      <c r="U365" s="59">
        <v>1149.1199999999999</v>
      </c>
      <c r="V365" s="59">
        <v>1149.1199999999999</v>
      </c>
      <c r="W365" s="59">
        <v>1149.1199999999999</v>
      </c>
      <c r="X365" s="59">
        <v>1171.53</v>
      </c>
      <c r="Y365" s="59">
        <v>1171.53</v>
      </c>
      <c r="Z365" s="59">
        <v>1171.53</v>
      </c>
      <c r="AA365" s="59">
        <v>1218.33</v>
      </c>
      <c r="AB365" s="59">
        <v>1279.1199999999999</v>
      </c>
      <c r="AC365" s="59">
        <v>1336.61</v>
      </c>
      <c r="AD365" s="59">
        <v>1396.68</v>
      </c>
      <c r="AE365" s="59">
        <v>1452.4</v>
      </c>
      <c r="AF365" s="59">
        <v>1524.87</v>
      </c>
      <c r="AG365" s="59">
        <v>1570.46</v>
      </c>
      <c r="AH365" s="58">
        <v>1648.87</v>
      </c>
      <c r="AI365" s="58"/>
    </row>
    <row r="366" spans="1:35" x14ac:dyDescent="0.25">
      <c r="A366" s="64" t="s">
        <v>1800</v>
      </c>
      <c r="B366" s="64" t="s">
        <v>435</v>
      </c>
      <c r="C366" s="64" t="s">
        <v>436</v>
      </c>
      <c r="D366" s="64" t="str">
        <f>INDEX(Lookup!$F$2:$F$375, MATCH(B366, Lookup!$A$2:$A$375,0))</f>
        <v>:</v>
      </c>
      <c r="E366" s="64" t="s">
        <v>1169</v>
      </c>
      <c r="F366" s="64" t="s">
        <v>1170</v>
      </c>
      <c r="G366" s="58">
        <v>145.28</v>
      </c>
      <c r="H366" s="58">
        <v>142.11000000000001</v>
      </c>
      <c r="I366" s="58">
        <v>163.84</v>
      </c>
      <c r="J366" s="58">
        <v>170.18</v>
      </c>
      <c r="K366" s="58">
        <v>179.09</v>
      </c>
      <c r="L366" s="58">
        <v>185</v>
      </c>
      <c r="M366" s="58">
        <v>194.81</v>
      </c>
      <c r="N366" s="58">
        <v>207.47</v>
      </c>
      <c r="O366" s="58">
        <v>207.47</v>
      </c>
      <c r="P366" s="58">
        <v>214.21</v>
      </c>
      <c r="Q366" s="59">
        <v>223.85</v>
      </c>
      <c r="R366" s="59">
        <v>232.58</v>
      </c>
      <c r="S366" s="59">
        <v>241.65</v>
      </c>
      <c r="T366" s="59">
        <v>253.25</v>
      </c>
      <c r="U366" s="59">
        <v>259.58</v>
      </c>
      <c r="V366" s="59">
        <v>259.58</v>
      </c>
      <c r="W366" s="59">
        <v>268.66000000000003</v>
      </c>
      <c r="X366" s="59">
        <v>274.02999999999997</v>
      </c>
      <c r="Y366" s="59">
        <v>279.49</v>
      </c>
      <c r="Z366" s="59">
        <v>285.06</v>
      </c>
      <c r="AA366" s="59">
        <v>290.73</v>
      </c>
      <c r="AB366" s="59">
        <v>296.51</v>
      </c>
      <c r="AC366" s="59">
        <v>305.37</v>
      </c>
      <c r="AD366" s="59">
        <v>314.5</v>
      </c>
      <c r="AE366" s="59">
        <v>320.75</v>
      </c>
      <c r="AF366" s="59">
        <v>327.13</v>
      </c>
      <c r="AG366" s="59">
        <v>333.63</v>
      </c>
      <c r="AH366" s="58">
        <v>343.6</v>
      </c>
      <c r="AI366" s="58"/>
    </row>
    <row r="367" spans="1:35" x14ac:dyDescent="0.25">
      <c r="A367" s="64" t="s">
        <v>1801</v>
      </c>
      <c r="B367" s="64" t="s">
        <v>1019</v>
      </c>
      <c r="C367" s="64" t="s">
        <v>1020</v>
      </c>
      <c r="D367" s="64" t="e">
        <f>INDEX(Lookup!$F$2:$F$375, MATCH(B367, Lookup!$A$2:$A$375,0))</f>
        <v>#N/A</v>
      </c>
      <c r="E367" s="64" t="s">
        <v>1172</v>
      </c>
      <c r="F367" s="64" t="s">
        <v>1170</v>
      </c>
      <c r="G367" s="58">
        <v>43.9</v>
      </c>
      <c r="H367" s="58">
        <v>53</v>
      </c>
      <c r="I367" s="58">
        <v>66.900000000000006</v>
      </c>
      <c r="J367" s="58">
        <v>71.989999999999995</v>
      </c>
      <c r="K367" s="58">
        <v>75.58</v>
      </c>
      <c r="L367" s="58">
        <v>88.9</v>
      </c>
      <c r="M367" s="58">
        <v>96.72</v>
      </c>
      <c r="N367" s="58">
        <v>120.42</v>
      </c>
      <c r="O367" s="58">
        <v>126.32</v>
      </c>
      <c r="P367" s="58">
        <v>132.5</v>
      </c>
      <c r="Q367" s="59">
        <v>138.6</v>
      </c>
      <c r="R367" s="59">
        <v>145.38999999999999</v>
      </c>
      <c r="S367" s="59">
        <v>151.93</v>
      </c>
      <c r="T367" s="59">
        <v>158.38999999999999</v>
      </c>
      <c r="U367" s="59">
        <v>162.75</v>
      </c>
      <c r="V367" s="59">
        <v>162.75</v>
      </c>
      <c r="W367" s="59">
        <v>162.75</v>
      </c>
      <c r="X367" s="59">
        <v>165.91</v>
      </c>
      <c r="Y367" s="59">
        <v>169.13</v>
      </c>
      <c r="Z367" s="59">
        <v>172.41</v>
      </c>
      <c r="AA367" s="59">
        <v>177.41</v>
      </c>
      <c r="AB367" s="59">
        <v>182.41</v>
      </c>
      <c r="AC367" s="59">
        <v>187.86</v>
      </c>
      <c r="AD367" s="59" t="s">
        <v>1173</v>
      </c>
      <c r="AE367" s="59" t="s">
        <v>1173</v>
      </c>
      <c r="AF367" s="59" t="s">
        <v>1173</v>
      </c>
      <c r="AG367" s="59" t="s">
        <v>1173</v>
      </c>
      <c r="AH367" s="58" t="s">
        <v>1173</v>
      </c>
      <c r="AI367" s="58"/>
    </row>
    <row r="368" spans="1:35" x14ac:dyDescent="0.25">
      <c r="A368" s="72" t="s">
        <v>1802</v>
      </c>
      <c r="B368" s="64" t="s">
        <v>1173</v>
      </c>
      <c r="C368" s="72" t="s">
        <v>1803</v>
      </c>
      <c r="D368" s="72" t="e">
        <f>INDEX(Lookup!$F$2:$F$375, MATCH(B368, Lookup!$A$2:$A$375,0))</f>
        <v>#N/A</v>
      </c>
      <c r="E368" s="64" t="s">
        <v>1172</v>
      </c>
      <c r="F368" s="64" t="s">
        <v>1170</v>
      </c>
      <c r="G368" s="58" t="s">
        <v>1173</v>
      </c>
      <c r="H368" s="58">
        <v>158</v>
      </c>
      <c r="I368" s="58" t="s">
        <v>1173</v>
      </c>
      <c r="J368" s="58" t="s">
        <v>1173</v>
      </c>
      <c r="K368" s="58" t="s">
        <v>1173</v>
      </c>
      <c r="L368" s="58" t="s">
        <v>1173</v>
      </c>
      <c r="M368" s="58" t="s">
        <v>1173</v>
      </c>
      <c r="N368" s="58" t="s">
        <v>1173</v>
      </c>
      <c r="O368" s="58" t="s">
        <v>1173</v>
      </c>
      <c r="P368" s="58" t="s">
        <v>1173</v>
      </c>
      <c r="Q368" s="59" t="s">
        <v>1173</v>
      </c>
      <c r="R368" s="59" t="s">
        <v>1173</v>
      </c>
      <c r="S368" s="59" t="s">
        <v>1173</v>
      </c>
      <c r="T368" s="59" t="s">
        <v>1173</v>
      </c>
      <c r="U368" s="59" t="s">
        <v>1173</v>
      </c>
      <c r="V368" s="59" t="s">
        <v>1173</v>
      </c>
      <c r="W368" s="59" t="s">
        <v>1173</v>
      </c>
      <c r="X368" s="59" t="s">
        <v>1173</v>
      </c>
      <c r="Y368" s="59" t="s">
        <v>1173</v>
      </c>
      <c r="Z368" s="59" t="s">
        <v>1173</v>
      </c>
      <c r="AA368" s="59" t="s">
        <v>1173</v>
      </c>
      <c r="AB368" s="59" t="s">
        <v>1173</v>
      </c>
      <c r="AC368" s="59" t="s">
        <v>1173</v>
      </c>
      <c r="AD368" s="59" t="s">
        <v>1173</v>
      </c>
      <c r="AE368" s="59" t="s">
        <v>1173</v>
      </c>
      <c r="AF368" s="59" t="s">
        <v>1173</v>
      </c>
      <c r="AG368" s="59" t="s">
        <v>1173</v>
      </c>
      <c r="AH368" s="58" t="s">
        <v>1173</v>
      </c>
      <c r="AI368" s="71"/>
    </row>
    <row r="369" spans="1:35" x14ac:dyDescent="0.25">
      <c r="A369" s="64" t="s">
        <v>1804</v>
      </c>
      <c r="B369" s="64" t="s">
        <v>871</v>
      </c>
      <c r="C369" s="64" t="s">
        <v>872</v>
      </c>
      <c r="D369" s="64" t="str">
        <f>INDEX(Lookup!$F$2:$F$375, MATCH(B369, Lookup!$A$2:$A$375,0))</f>
        <v>:</v>
      </c>
      <c r="E369" s="64" t="s">
        <v>1169</v>
      </c>
      <c r="F369" s="64" t="s">
        <v>1208</v>
      </c>
      <c r="G369" s="58" t="s">
        <v>1173</v>
      </c>
      <c r="H369" s="58" t="s">
        <v>1173</v>
      </c>
      <c r="I369" s="58">
        <v>771.35</v>
      </c>
      <c r="J369" s="58">
        <v>811.6</v>
      </c>
      <c r="K369" s="58">
        <v>848.13</v>
      </c>
      <c r="L369" s="58">
        <v>897.06</v>
      </c>
      <c r="M369" s="58">
        <v>977.16</v>
      </c>
      <c r="N369" s="58">
        <v>1050.07</v>
      </c>
      <c r="O369" s="58">
        <v>1047.8900000000001</v>
      </c>
      <c r="P369" s="58">
        <v>1097.67</v>
      </c>
      <c r="Q369" s="59">
        <v>1149.8</v>
      </c>
      <c r="R369" s="59">
        <v>1190.05</v>
      </c>
      <c r="S369" s="59">
        <v>1212.6600000000001</v>
      </c>
      <c r="T369" s="59">
        <v>1261.05</v>
      </c>
      <c r="U369" s="59">
        <v>1288.8</v>
      </c>
      <c r="V369" s="59">
        <v>1288.8</v>
      </c>
      <c r="W369" s="59">
        <v>1288.8</v>
      </c>
      <c r="X369" s="59">
        <v>1313.3</v>
      </c>
      <c r="Y369" s="59">
        <v>1338.25</v>
      </c>
      <c r="Z369" s="59">
        <v>1365</v>
      </c>
      <c r="AA369" s="59">
        <v>1419.59</v>
      </c>
      <c r="AB369" s="59">
        <v>1490.56</v>
      </c>
      <c r="AC369" s="59">
        <v>1579.99</v>
      </c>
      <c r="AD369" s="59">
        <v>1627.23</v>
      </c>
      <c r="AE369" s="59">
        <v>1692.16</v>
      </c>
      <c r="AF369" s="59">
        <v>1776.6</v>
      </c>
      <c r="AG369" s="59">
        <v>1829.72</v>
      </c>
      <c r="AH369" s="58">
        <v>1921.02</v>
      </c>
      <c r="AI369" s="58"/>
    </row>
    <row r="370" spans="1:35" x14ac:dyDescent="0.25">
      <c r="A370" s="64" t="s">
        <v>1805</v>
      </c>
      <c r="B370" s="64" t="s">
        <v>1173</v>
      </c>
      <c r="C370" s="64" t="s">
        <v>1806</v>
      </c>
      <c r="D370" s="64" t="e">
        <f>INDEX(Lookup!$F$2:$F$375, MATCH(B370, Lookup!$A$2:$A$375,0))</f>
        <v>#N/A</v>
      </c>
      <c r="E370" s="64" t="s">
        <v>1172</v>
      </c>
      <c r="F370" s="64" t="s">
        <v>1170</v>
      </c>
      <c r="G370" s="58" t="s">
        <v>1173</v>
      </c>
      <c r="H370" s="58" t="s">
        <v>1173</v>
      </c>
      <c r="I370" s="58" t="s">
        <v>1173</v>
      </c>
      <c r="J370" s="58" t="s">
        <v>1173</v>
      </c>
      <c r="K370" s="58">
        <v>16.84</v>
      </c>
      <c r="L370" s="58" t="s">
        <v>1173</v>
      </c>
      <c r="M370" s="58" t="s">
        <v>1173</v>
      </c>
      <c r="N370" s="58" t="s">
        <v>1173</v>
      </c>
      <c r="O370" s="58" t="s">
        <v>1173</v>
      </c>
      <c r="P370" s="58" t="s">
        <v>1173</v>
      </c>
      <c r="Q370" s="59" t="s">
        <v>1173</v>
      </c>
      <c r="R370" s="59" t="s">
        <v>1173</v>
      </c>
      <c r="S370" s="59" t="s">
        <v>1173</v>
      </c>
      <c r="T370" s="59" t="s">
        <v>1173</v>
      </c>
      <c r="U370" s="59" t="s">
        <v>1173</v>
      </c>
      <c r="V370" s="59" t="s">
        <v>1173</v>
      </c>
      <c r="W370" s="59" t="s">
        <v>1173</v>
      </c>
      <c r="X370" s="59" t="s">
        <v>1173</v>
      </c>
      <c r="Y370" s="59" t="s">
        <v>1173</v>
      </c>
      <c r="Z370" s="59" t="s">
        <v>1173</v>
      </c>
      <c r="AA370" s="59" t="s">
        <v>1173</v>
      </c>
      <c r="AB370" s="59" t="s">
        <v>1173</v>
      </c>
      <c r="AC370" s="59" t="s">
        <v>1173</v>
      </c>
      <c r="AD370" s="59" t="s">
        <v>1173</v>
      </c>
      <c r="AE370" s="59" t="s">
        <v>1173</v>
      </c>
      <c r="AF370" s="59" t="s">
        <v>1173</v>
      </c>
      <c r="AG370" s="59" t="s">
        <v>1173</v>
      </c>
      <c r="AH370" s="58" t="s">
        <v>1173</v>
      </c>
      <c r="AI370" s="58"/>
    </row>
    <row r="371" spans="1:35" x14ac:dyDescent="0.25">
      <c r="A371" s="64" t="s">
        <v>1807</v>
      </c>
      <c r="B371" s="64" t="s">
        <v>839</v>
      </c>
      <c r="C371" s="64" t="s">
        <v>840</v>
      </c>
      <c r="D371" s="64" t="str">
        <f>INDEX(Lookup!$F$2:$F$375, MATCH(B371, Lookup!$A$2:$A$375,0))</f>
        <v>Greater London Authority</v>
      </c>
      <c r="E371" s="64" t="s">
        <v>1169</v>
      </c>
      <c r="F371" s="64" t="s">
        <v>1195</v>
      </c>
      <c r="G371" s="58">
        <v>510.65</v>
      </c>
      <c r="H371" s="58">
        <v>545.24</v>
      </c>
      <c r="I371" s="58">
        <v>579.67999999999995</v>
      </c>
      <c r="J371" s="58">
        <v>644.99</v>
      </c>
      <c r="K371" s="58">
        <v>688.02</v>
      </c>
      <c r="L371" s="58">
        <v>719.12</v>
      </c>
      <c r="M371" s="58">
        <v>756.12</v>
      </c>
      <c r="N371" s="58">
        <v>853.95</v>
      </c>
      <c r="O371" s="58">
        <v>900.8</v>
      </c>
      <c r="P371" s="58">
        <v>942.68</v>
      </c>
      <c r="Q371" s="59">
        <v>978.74</v>
      </c>
      <c r="R371" s="59">
        <v>1026.6199999999999</v>
      </c>
      <c r="S371" s="59">
        <v>1066.32</v>
      </c>
      <c r="T371" s="59">
        <v>1095.53</v>
      </c>
      <c r="U371" s="59">
        <v>1095.53</v>
      </c>
      <c r="V371" s="59">
        <v>1095.53</v>
      </c>
      <c r="W371" s="59">
        <v>1095.53</v>
      </c>
      <c r="X371" s="59">
        <v>1095.53</v>
      </c>
      <c r="Y371" s="59">
        <v>1095.53</v>
      </c>
      <c r="Z371" s="59">
        <v>1095.53</v>
      </c>
      <c r="AA371" s="59">
        <v>1139.22</v>
      </c>
      <c r="AB371" s="59">
        <v>1196.07</v>
      </c>
      <c r="AC371" s="59">
        <v>1255.75</v>
      </c>
      <c r="AD371" s="59">
        <v>1305.8599999999999</v>
      </c>
      <c r="AE371" s="59">
        <v>1357.97</v>
      </c>
      <c r="AF371" s="59">
        <v>1425.73</v>
      </c>
      <c r="AG371" s="59">
        <v>1468.35</v>
      </c>
      <c r="AH371" s="58">
        <v>1541.61</v>
      </c>
      <c r="AI371" s="58"/>
    </row>
    <row r="372" spans="1:35" x14ac:dyDescent="0.25">
      <c r="A372" s="64" t="s">
        <v>1808</v>
      </c>
      <c r="B372" s="64" t="s">
        <v>353</v>
      </c>
      <c r="C372" s="64" t="s">
        <v>1809</v>
      </c>
      <c r="D372" s="64" t="str">
        <f>INDEX(Lookup!$F$2:$F$375, MATCH(B372, Lookup!$A$2:$A$375,0))</f>
        <v>Tees Valley Combined Authority</v>
      </c>
      <c r="E372" s="64" t="s">
        <v>1169</v>
      </c>
      <c r="F372" s="64" t="s">
        <v>1208</v>
      </c>
      <c r="G372" s="58">
        <v>802.19</v>
      </c>
      <c r="H372" s="58">
        <v>880.24</v>
      </c>
      <c r="I372" s="58">
        <v>921.54</v>
      </c>
      <c r="J372" s="58">
        <v>963.15</v>
      </c>
      <c r="K372" s="58">
        <v>1006.47</v>
      </c>
      <c r="L372" s="58">
        <v>1002.34</v>
      </c>
      <c r="M372" s="58">
        <v>1002.34</v>
      </c>
      <c r="N372" s="58">
        <v>1002.35</v>
      </c>
      <c r="O372" s="58">
        <v>1017.66</v>
      </c>
      <c r="P372" s="58">
        <v>1067.51</v>
      </c>
      <c r="Q372" s="59">
        <v>1117.69</v>
      </c>
      <c r="R372" s="59">
        <v>1157.92</v>
      </c>
      <c r="S372" s="59">
        <v>1214.6300000000001</v>
      </c>
      <c r="T372" s="59">
        <v>1260.18</v>
      </c>
      <c r="U372" s="59">
        <v>1291.68</v>
      </c>
      <c r="V372" s="59">
        <v>1291.68</v>
      </c>
      <c r="W372" s="59">
        <v>1336.68</v>
      </c>
      <c r="X372" s="59">
        <v>1362.96</v>
      </c>
      <c r="Y372" s="59">
        <v>1390.14</v>
      </c>
      <c r="Z372" s="59">
        <v>1376.19</v>
      </c>
      <c r="AA372" s="59">
        <v>1403.64</v>
      </c>
      <c r="AB372" s="59">
        <v>1458.61</v>
      </c>
      <c r="AC372" s="59">
        <v>1516.86</v>
      </c>
      <c r="AD372" s="59">
        <v>1577.43</v>
      </c>
      <c r="AE372" s="59">
        <v>1640.34</v>
      </c>
      <c r="AF372" s="59">
        <v>1705.86</v>
      </c>
      <c r="AG372" s="59">
        <v>1739.97</v>
      </c>
      <c r="AH372" s="58">
        <v>1809.45</v>
      </c>
      <c r="AI372" s="58"/>
    </row>
    <row r="373" spans="1:35" x14ac:dyDescent="0.25">
      <c r="A373" s="64" t="s">
        <v>1810</v>
      </c>
      <c r="B373" s="64" t="s">
        <v>665</v>
      </c>
      <c r="C373" s="64" t="s">
        <v>666</v>
      </c>
      <c r="D373" s="64" t="str">
        <f>INDEX(Lookup!$F$2:$F$375, MATCH(B373, Lookup!$A$2:$A$375,0))</f>
        <v>:</v>
      </c>
      <c r="E373" s="64" t="s">
        <v>1169</v>
      </c>
      <c r="F373" s="64" t="s">
        <v>1170</v>
      </c>
      <c r="G373" s="58">
        <v>127.19</v>
      </c>
      <c r="H373" s="58">
        <v>131.58000000000001</v>
      </c>
      <c r="I373" s="58">
        <v>134.83000000000001</v>
      </c>
      <c r="J373" s="58">
        <v>138.44</v>
      </c>
      <c r="K373" s="58">
        <v>143.58000000000001</v>
      </c>
      <c r="L373" s="58">
        <v>154.27000000000001</v>
      </c>
      <c r="M373" s="58">
        <v>163.32</v>
      </c>
      <c r="N373" s="58">
        <v>169.85</v>
      </c>
      <c r="O373" s="58">
        <v>169.85</v>
      </c>
      <c r="P373" s="58">
        <v>174.93</v>
      </c>
      <c r="Q373" s="59">
        <v>180.2</v>
      </c>
      <c r="R373" s="59">
        <v>187.77</v>
      </c>
      <c r="S373" s="59">
        <v>195.28</v>
      </c>
      <c r="T373" s="59">
        <v>204.08</v>
      </c>
      <c r="U373" s="59">
        <v>209.18</v>
      </c>
      <c r="V373" s="59">
        <v>209.18</v>
      </c>
      <c r="W373" s="59">
        <v>209.18</v>
      </c>
      <c r="X373" s="59">
        <v>209.18</v>
      </c>
      <c r="Y373" s="59">
        <v>213.16</v>
      </c>
      <c r="Z373" s="59">
        <v>217.21</v>
      </c>
      <c r="AA373" s="59">
        <v>222.21</v>
      </c>
      <c r="AB373" s="59">
        <v>227.21</v>
      </c>
      <c r="AC373" s="59">
        <v>234</v>
      </c>
      <c r="AD373" s="59">
        <v>239.15</v>
      </c>
      <c r="AE373" s="59">
        <v>244.15</v>
      </c>
      <c r="AF373" s="59">
        <v>249.15</v>
      </c>
      <c r="AG373" s="59">
        <v>254.15</v>
      </c>
      <c r="AH373" s="58">
        <v>261.75</v>
      </c>
      <c r="AI373" s="58"/>
    </row>
    <row r="374" spans="1:35" x14ac:dyDescent="0.25">
      <c r="A374" s="64" t="s">
        <v>1811</v>
      </c>
      <c r="B374" s="64" t="s">
        <v>967</v>
      </c>
      <c r="C374" s="64" t="s">
        <v>1812</v>
      </c>
      <c r="D374" s="64" t="str">
        <f>INDEX(Lookup!$F$2:$F$375, MATCH(B374, Lookup!$A$2:$A$375,0))</f>
        <v>:</v>
      </c>
      <c r="E374" s="64" t="s">
        <v>1169</v>
      </c>
      <c r="F374" s="64" t="s">
        <v>1170</v>
      </c>
      <c r="G374" s="58">
        <v>87.67</v>
      </c>
      <c r="H374" s="58">
        <v>95.38</v>
      </c>
      <c r="I374" s="58">
        <v>101.52</v>
      </c>
      <c r="J374" s="58">
        <v>109.63</v>
      </c>
      <c r="K374" s="58">
        <v>115.1</v>
      </c>
      <c r="L374" s="58">
        <v>129.63999999999999</v>
      </c>
      <c r="M374" s="58">
        <v>140.59</v>
      </c>
      <c r="N374" s="58">
        <v>149.72999999999999</v>
      </c>
      <c r="O374" s="58">
        <v>155.57</v>
      </c>
      <c r="P374" s="58">
        <v>162.97</v>
      </c>
      <c r="Q374" s="59">
        <v>171.03</v>
      </c>
      <c r="R374" s="59">
        <v>179.41</v>
      </c>
      <c r="S374" s="59">
        <v>184.69</v>
      </c>
      <c r="T374" s="59">
        <v>193.83</v>
      </c>
      <c r="U374" s="59">
        <v>193.83</v>
      </c>
      <c r="V374" s="59">
        <v>193.83</v>
      </c>
      <c r="W374" s="59">
        <v>193.83</v>
      </c>
      <c r="X374" s="59">
        <v>197.7</v>
      </c>
      <c r="Y374" s="59">
        <v>201.54</v>
      </c>
      <c r="Z374" s="59">
        <v>205.44</v>
      </c>
      <c r="AA374" s="59">
        <v>209.44</v>
      </c>
      <c r="AB374" s="59">
        <v>214.44</v>
      </c>
      <c r="AC374" s="59">
        <v>220.85</v>
      </c>
      <c r="AD374" s="59">
        <v>227.46</v>
      </c>
      <c r="AE374" s="59">
        <v>232.46</v>
      </c>
      <c r="AF374" s="59">
        <v>237.46</v>
      </c>
      <c r="AG374" s="59">
        <v>242.46</v>
      </c>
      <c r="AH374" s="58">
        <v>249.71</v>
      </c>
      <c r="AI374" s="58"/>
    </row>
    <row r="375" spans="1:35" x14ac:dyDescent="0.25">
      <c r="A375" s="64" t="s">
        <v>1813</v>
      </c>
      <c r="B375" s="64" t="s">
        <v>1814</v>
      </c>
      <c r="C375" s="64" t="s">
        <v>1815</v>
      </c>
      <c r="D375" s="64" t="e">
        <f>INDEX(Lookup!$F$2:$F$375, MATCH(B375, Lookup!$A$2:$A$375,0))</f>
        <v>#N/A</v>
      </c>
      <c r="E375" s="64" t="s">
        <v>1172</v>
      </c>
      <c r="F375" s="64" t="s">
        <v>1170</v>
      </c>
      <c r="G375" s="58">
        <v>77.44</v>
      </c>
      <c r="H375" s="58">
        <v>76.930000000000007</v>
      </c>
      <c r="I375" s="58">
        <v>99.41</v>
      </c>
      <c r="J375" s="58">
        <v>105.38</v>
      </c>
      <c r="K375" s="58">
        <v>110.53</v>
      </c>
      <c r="L375" s="58">
        <v>113.3</v>
      </c>
      <c r="M375" s="58">
        <v>121.06</v>
      </c>
      <c r="N375" s="58">
        <v>124.57</v>
      </c>
      <c r="O375" s="58">
        <v>133.29</v>
      </c>
      <c r="P375" s="58">
        <v>139.28</v>
      </c>
      <c r="Q375" s="59">
        <v>145.56</v>
      </c>
      <c r="R375" s="59">
        <v>151.96</v>
      </c>
      <c r="S375" s="59">
        <v>157.28</v>
      </c>
      <c r="T375" s="59" t="s">
        <v>1173</v>
      </c>
      <c r="U375" s="59" t="s">
        <v>1173</v>
      </c>
      <c r="V375" s="59" t="s">
        <v>1173</v>
      </c>
      <c r="W375" s="59" t="s">
        <v>1173</v>
      </c>
      <c r="X375" s="59" t="s">
        <v>1173</v>
      </c>
      <c r="Y375" s="59" t="s">
        <v>1173</v>
      </c>
      <c r="Z375" s="59" t="s">
        <v>1173</v>
      </c>
      <c r="AA375" s="59" t="s">
        <v>1173</v>
      </c>
      <c r="AB375" s="59" t="s">
        <v>1173</v>
      </c>
      <c r="AC375" s="59" t="s">
        <v>1173</v>
      </c>
      <c r="AD375" s="59" t="s">
        <v>1173</v>
      </c>
      <c r="AE375" s="59" t="s">
        <v>1173</v>
      </c>
      <c r="AF375" s="59" t="s">
        <v>1173</v>
      </c>
      <c r="AG375" s="59" t="s">
        <v>1173</v>
      </c>
      <c r="AH375" s="58" t="s">
        <v>1173</v>
      </c>
      <c r="AI375" s="58"/>
    </row>
    <row r="376" spans="1:35" x14ac:dyDescent="0.25">
      <c r="A376" s="64" t="s">
        <v>1816</v>
      </c>
      <c r="B376" s="64" t="s">
        <v>437</v>
      </c>
      <c r="C376" s="64" t="s">
        <v>438</v>
      </c>
      <c r="D376" s="64" t="str">
        <f>INDEX(Lookup!$F$2:$F$375, MATCH(B376, Lookup!$A$2:$A$375,0))</f>
        <v>:</v>
      </c>
      <c r="E376" s="64" t="s">
        <v>1169</v>
      </c>
      <c r="F376" s="64" t="s">
        <v>1170</v>
      </c>
      <c r="G376" s="58">
        <v>86.67</v>
      </c>
      <c r="H376" s="58">
        <v>94.82</v>
      </c>
      <c r="I376" s="58">
        <v>98.1</v>
      </c>
      <c r="J376" s="58">
        <v>99.44</v>
      </c>
      <c r="K376" s="58">
        <v>101.27</v>
      </c>
      <c r="L376" s="58">
        <v>104.31</v>
      </c>
      <c r="M376" s="58">
        <v>109.13</v>
      </c>
      <c r="N376" s="58">
        <v>112.7</v>
      </c>
      <c r="O376" s="58">
        <v>115.99</v>
      </c>
      <c r="P376" s="58">
        <v>121.34</v>
      </c>
      <c r="Q376" s="59">
        <v>126.07</v>
      </c>
      <c r="R376" s="59">
        <v>128.65</v>
      </c>
      <c r="S376" s="59">
        <v>133.33000000000001</v>
      </c>
      <c r="T376" s="59">
        <v>137.26</v>
      </c>
      <c r="U376" s="59">
        <v>140.69</v>
      </c>
      <c r="V376" s="59">
        <v>140.69</v>
      </c>
      <c r="W376" s="59">
        <v>140.69</v>
      </c>
      <c r="X376" s="59">
        <v>140.69</v>
      </c>
      <c r="Y376" s="59">
        <v>140.69</v>
      </c>
      <c r="Z376" s="59">
        <v>140.69</v>
      </c>
      <c r="AA376" s="59">
        <v>145.69</v>
      </c>
      <c r="AB376" s="59">
        <v>145.69</v>
      </c>
      <c r="AC376" s="59">
        <v>150.69</v>
      </c>
      <c r="AD376" s="59">
        <v>150.69</v>
      </c>
      <c r="AE376" s="59">
        <v>155.69</v>
      </c>
      <c r="AF376" s="59">
        <v>155.69</v>
      </c>
      <c r="AG376" s="59">
        <v>160.69</v>
      </c>
      <c r="AH376" s="58">
        <v>165.69</v>
      </c>
      <c r="AI376" s="58"/>
    </row>
    <row r="377" spans="1:35" x14ac:dyDescent="0.25">
      <c r="A377" s="64" t="s">
        <v>1817</v>
      </c>
      <c r="B377" s="64" t="s">
        <v>841</v>
      </c>
      <c r="C377" s="64" t="s">
        <v>842</v>
      </c>
      <c r="D377" s="64" t="str">
        <f>INDEX(Lookup!$F$2:$F$375, MATCH(B377, Lookup!$A$2:$A$375,0))</f>
        <v>Greater London Authority</v>
      </c>
      <c r="E377" s="64" t="s">
        <v>1169</v>
      </c>
      <c r="F377" s="64" t="s">
        <v>1195</v>
      </c>
      <c r="G377" s="58">
        <v>641.89</v>
      </c>
      <c r="H377" s="58">
        <v>663.24</v>
      </c>
      <c r="I377" s="58">
        <v>665.93</v>
      </c>
      <c r="J377" s="58">
        <v>729.43</v>
      </c>
      <c r="K377" s="58">
        <v>785.67</v>
      </c>
      <c r="L377" s="58">
        <v>847.76</v>
      </c>
      <c r="M377" s="58">
        <v>923.16</v>
      </c>
      <c r="N377" s="58">
        <v>1043.83</v>
      </c>
      <c r="O377" s="58">
        <v>1097.72</v>
      </c>
      <c r="P377" s="58">
        <v>1131.3</v>
      </c>
      <c r="Q377" s="59">
        <v>1131.3</v>
      </c>
      <c r="R377" s="59">
        <v>1186.72</v>
      </c>
      <c r="S377" s="59">
        <v>1233.94</v>
      </c>
      <c r="T377" s="59">
        <v>1287.3900000000001</v>
      </c>
      <c r="U377" s="59">
        <v>1287.3900000000001</v>
      </c>
      <c r="V377" s="59">
        <v>1287.3900000000001</v>
      </c>
      <c r="W377" s="59">
        <v>1287.3900000000001</v>
      </c>
      <c r="X377" s="59">
        <v>1287.3900000000001</v>
      </c>
      <c r="Y377" s="59">
        <v>1287.3900000000001</v>
      </c>
      <c r="Z377" s="59">
        <v>1287.3900000000001</v>
      </c>
      <c r="AA377" s="59">
        <v>1306.3900000000001</v>
      </c>
      <c r="AB377" s="59">
        <v>1358.52</v>
      </c>
      <c r="AC377" s="59">
        <v>1412.71</v>
      </c>
      <c r="AD377" s="59">
        <v>1483.21</v>
      </c>
      <c r="AE377" s="59">
        <v>1539.57</v>
      </c>
      <c r="AF377" s="59">
        <v>1595</v>
      </c>
      <c r="AG377" s="59">
        <v>1625.94</v>
      </c>
      <c r="AH377" s="58">
        <v>1707.07</v>
      </c>
      <c r="AI377" s="58"/>
    </row>
    <row r="378" spans="1:35" x14ac:dyDescent="0.25">
      <c r="A378" s="64" t="s">
        <v>1818</v>
      </c>
      <c r="B378" s="64" t="s">
        <v>479</v>
      </c>
      <c r="C378" s="64" t="s">
        <v>480</v>
      </c>
      <c r="D378" s="64" t="str">
        <f>INDEX(Lookup!$F$2:$F$375, MATCH(B378, Lookup!$A$2:$A$375,0))</f>
        <v>:</v>
      </c>
      <c r="E378" s="64" t="s">
        <v>1172</v>
      </c>
      <c r="F378" s="64" t="s">
        <v>1170</v>
      </c>
      <c r="G378" s="58">
        <v>81.55</v>
      </c>
      <c r="H378" s="58">
        <v>96.77</v>
      </c>
      <c r="I378" s="58">
        <v>109.82</v>
      </c>
      <c r="J378" s="58">
        <v>114.76</v>
      </c>
      <c r="K378" s="58">
        <v>124.51</v>
      </c>
      <c r="L378" s="58">
        <v>134.35</v>
      </c>
      <c r="M378" s="58">
        <v>145</v>
      </c>
      <c r="N378" s="58">
        <v>151.53</v>
      </c>
      <c r="O378" s="58">
        <v>159.86000000000001</v>
      </c>
      <c r="P378" s="58">
        <v>167.79</v>
      </c>
      <c r="Q378" s="59">
        <v>171.46</v>
      </c>
      <c r="R378" s="59">
        <v>174.78</v>
      </c>
      <c r="S378" s="59">
        <v>179.46</v>
      </c>
      <c r="T378" s="59">
        <v>184.32</v>
      </c>
      <c r="U378" s="59">
        <v>188.93</v>
      </c>
      <c r="V378" s="59">
        <v>188.93</v>
      </c>
      <c r="W378" s="59">
        <v>194.6</v>
      </c>
      <c r="X378" s="59">
        <v>197.5</v>
      </c>
      <c r="Y378" s="59">
        <v>201.4</v>
      </c>
      <c r="Z378" s="59">
        <v>201.4</v>
      </c>
      <c r="AA378" s="59">
        <v>201.4</v>
      </c>
      <c r="AB378" s="59">
        <v>206.4</v>
      </c>
      <c r="AC378" s="59">
        <v>211.4</v>
      </c>
      <c r="AD378" s="59">
        <v>215</v>
      </c>
      <c r="AE378" s="59">
        <v>220</v>
      </c>
      <c r="AF378" s="59">
        <v>225</v>
      </c>
      <c r="AG378" s="59">
        <v>225</v>
      </c>
      <c r="AH378" s="58" t="s">
        <v>1173</v>
      </c>
      <c r="AI378" s="58"/>
    </row>
    <row r="379" spans="1:35" x14ac:dyDescent="0.25">
      <c r="A379" s="64" t="s">
        <v>1819</v>
      </c>
      <c r="B379" s="64" t="s">
        <v>409</v>
      </c>
      <c r="C379" s="64" t="s">
        <v>410</v>
      </c>
      <c r="D379" s="64" t="str">
        <f>INDEX(Lookup!$F$2:$F$375, MATCH(B379, Lookup!$A$2:$A$375,0))</f>
        <v>Greater Manchester Combined Authority</v>
      </c>
      <c r="E379" s="64" t="s">
        <v>1169</v>
      </c>
      <c r="F379" s="64" t="s">
        <v>1198</v>
      </c>
      <c r="G379" s="58">
        <v>655.73</v>
      </c>
      <c r="H379" s="58">
        <v>689.35</v>
      </c>
      <c r="I379" s="58">
        <v>737.15</v>
      </c>
      <c r="J379" s="58">
        <v>781.73</v>
      </c>
      <c r="K379" s="58">
        <v>816.91</v>
      </c>
      <c r="L379" s="58">
        <v>875.96</v>
      </c>
      <c r="M379" s="58">
        <v>918.24</v>
      </c>
      <c r="N379" s="58">
        <v>968.74</v>
      </c>
      <c r="O379" s="58">
        <v>1010.88</v>
      </c>
      <c r="P379" s="58">
        <v>1060.4000000000001</v>
      </c>
      <c r="Q379" s="59">
        <v>1109.3800000000001</v>
      </c>
      <c r="R379" s="59">
        <v>1152.6500000000001</v>
      </c>
      <c r="S379" s="59">
        <v>1196.45</v>
      </c>
      <c r="T379" s="59">
        <v>1240.73</v>
      </c>
      <c r="U379" s="59">
        <v>1285.3800000000001</v>
      </c>
      <c r="V379" s="59">
        <v>1285.3800000000001</v>
      </c>
      <c r="W379" s="59">
        <v>1285.3800000000001</v>
      </c>
      <c r="X379" s="59">
        <v>1330.36</v>
      </c>
      <c r="Y379" s="59">
        <v>1330.36</v>
      </c>
      <c r="Z379" s="59">
        <v>1330.36</v>
      </c>
      <c r="AA379" s="59">
        <v>1380.25</v>
      </c>
      <c r="AB379" s="59">
        <v>1449.12</v>
      </c>
      <c r="AC379" s="59">
        <v>1521.43</v>
      </c>
      <c r="AD379" s="59">
        <v>1582.14</v>
      </c>
      <c r="AE379" s="59">
        <v>1645.27</v>
      </c>
      <c r="AF379" s="59">
        <v>1727.37</v>
      </c>
      <c r="AG379" s="59">
        <v>1779.01</v>
      </c>
      <c r="AH379" s="58">
        <v>1867.78</v>
      </c>
      <c r="AI379" s="58"/>
    </row>
    <row r="380" spans="1:35" x14ac:dyDescent="0.25">
      <c r="A380" s="64" t="s">
        <v>1820</v>
      </c>
      <c r="B380" s="64" t="s">
        <v>1173</v>
      </c>
      <c r="C380" s="64" t="s">
        <v>1821</v>
      </c>
      <c r="D380" s="64" t="e">
        <f>INDEX(Lookup!$F$2:$F$375, MATCH(B380, Lookup!$A$2:$A$375,0))</f>
        <v>#N/A</v>
      </c>
      <c r="E380" s="64" t="s">
        <v>1172</v>
      </c>
      <c r="F380" s="64" t="s">
        <v>1170</v>
      </c>
      <c r="G380" s="58" t="s">
        <v>1173</v>
      </c>
      <c r="H380" s="58" t="s">
        <v>1173</v>
      </c>
      <c r="I380" s="58" t="s">
        <v>1173</v>
      </c>
      <c r="J380" s="58" t="s">
        <v>1173</v>
      </c>
      <c r="K380" s="58" t="s">
        <v>1173</v>
      </c>
      <c r="L380" s="58" t="s">
        <v>1173</v>
      </c>
      <c r="M380" s="58" t="s">
        <v>1173</v>
      </c>
      <c r="N380" s="58" t="s">
        <v>1173</v>
      </c>
      <c r="O380" s="58" t="s">
        <v>1173</v>
      </c>
      <c r="P380" s="58" t="s">
        <v>1173</v>
      </c>
      <c r="Q380" s="59" t="s">
        <v>1173</v>
      </c>
      <c r="R380" s="59" t="s">
        <v>1173</v>
      </c>
      <c r="S380" s="59" t="s">
        <v>1173</v>
      </c>
      <c r="T380" s="59" t="s">
        <v>1173</v>
      </c>
      <c r="U380" s="59" t="s">
        <v>1173</v>
      </c>
      <c r="V380" s="59" t="s">
        <v>1173</v>
      </c>
      <c r="W380" s="59" t="s">
        <v>1173</v>
      </c>
      <c r="X380" s="59" t="s">
        <v>1173</v>
      </c>
      <c r="Y380" s="59" t="s">
        <v>1173</v>
      </c>
      <c r="Z380" s="59" t="s">
        <v>1173</v>
      </c>
      <c r="AA380" s="59" t="s">
        <v>1173</v>
      </c>
      <c r="AB380" s="59" t="s">
        <v>1173</v>
      </c>
      <c r="AC380" s="59" t="s">
        <v>1173</v>
      </c>
      <c r="AD380" s="59" t="s">
        <v>1173</v>
      </c>
      <c r="AE380" s="59" t="s">
        <v>1173</v>
      </c>
      <c r="AF380" s="59" t="s">
        <v>1173</v>
      </c>
      <c r="AG380" s="59" t="s">
        <v>1173</v>
      </c>
      <c r="AH380" s="58" t="s">
        <v>1173</v>
      </c>
      <c r="AI380" s="58"/>
    </row>
    <row r="381" spans="1:35" x14ac:dyDescent="0.25">
      <c r="A381" s="64" t="s">
        <v>1822</v>
      </c>
      <c r="B381" s="64" t="s">
        <v>719</v>
      </c>
      <c r="C381" s="64" t="s">
        <v>720</v>
      </c>
      <c r="D381" s="64" t="str">
        <f>INDEX(Lookup!$F$2:$F$375, MATCH(B381, Lookup!$A$2:$A$375,0))</f>
        <v>:</v>
      </c>
      <c r="E381" s="64" t="s">
        <v>1169</v>
      </c>
      <c r="F381" s="64" t="s">
        <v>1170</v>
      </c>
      <c r="G381" s="58">
        <v>78.75</v>
      </c>
      <c r="H381" s="58">
        <v>90.9</v>
      </c>
      <c r="I381" s="58">
        <v>101.43</v>
      </c>
      <c r="J381" s="58">
        <v>107.01</v>
      </c>
      <c r="K381" s="58">
        <v>111.87</v>
      </c>
      <c r="L381" s="58">
        <v>118.63</v>
      </c>
      <c r="M381" s="58">
        <v>130.5</v>
      </c>
      <c r="N381" s="58">
        <v>142.29</v>
      </c>
      <c r="O381" s="58">
        <v>155.16</v>
      </c>
      <c r="P381" s="58">
        <v>162.80000000000001</v>
      </c>
      <c r="Q381" s="59">
        <v>170.91</v>
      </c>
      <c r="R381" s="59">
        <v>179.28</v>
      </c>
      <c r="S381" s="59">
        <v>188.01</v>
      </c>
      <c r="T381" s="59">
        <v>197.28</v>
      </c>
      <c r="U381" s="59">
        <v>201.15</v>
      </c>
      <c r="V381" s="59">
        <v>201.15</v>
      </c>
      <c r="W381" s="59">
        <v>201.15</v>
      </c>
      <c r="X381" s="59">
        <v>205.11</v>
      </c>
      <c r="Y381" s="59">
        <v>208.98</v>
      </c>
      <c r="Z381" s="59">
        <v>208.98</v>
      </c>
      <c r="AA381" s="59">
        <v>213.02</v>
      </c>
      <c r="AB381" s="59">
        <v>217.17</v>
      </c>
      <c r="AC381" s="59">
        <v>223.65</v>
      </c>
      <c r="AD381" s="59">
        <v>230.31</v>
      </c>
      <c r="AE381" s="59">
        <v>235.26</v>
      </c>
      <c r="AF381" s="59">
        <v>240.21</v>
      </c>
      <c r="AG381" s="59">
        <v>245.16</v>
      </c>
      <c r="AH381" s="58">
        <v>252.45</v>
      </c>
      <c r="AI381" s="58"/>
    </row>
    <row r="382" spans="1:35" x14ac:dyDescent="0.25">
      <c r="A382" s="64" t="s">
        <v>1823</v>
      </c>
      <c r="B382" s="64" t="s">
        <v>439</v>
      </c>
      <c r="C382" s="64" t="s">
        <v>440</v>
      </c>
      <c r="D382" s="64" t="str">
        <f>INDEX(Lookup!$F$2:$F$375, MATCH(B382, Lookup!$A$2:$A$375,0))</f>
        <v>:</v>
      </c>
      <c r="E382" s="64" t="s">
        <v>1169</v>
      </c>
      <c r="F382" s="64" t="s">
        <v>1170</v>
      </c>
      <c r="G382" s="58">
        <v>158.49</v>
      </c>
      <c r="H382" s="58">
        <v>171.28</v>
      </c>
      <c r="I382" s="58">
        <v>146.97</v>
      </c>
      <c r="J382" s="58">
        <v>153.56</v>
      </c>
      <c r="K382" s="58">
        <v>160.47999999999999</v>
      </c>
      <c r="L382" s="58">
        <v>164.5</v>
      </c>
      <c r="M382" s="58">
        <v>175.66</v>
      </c>
      <c r="N382" s="58">
        <v>206.64</v>
      </c>
      <c r="O382" s="58">
        <v>216.86</v>
      </c>
      <c r="P382" s="58">
        <v>227.55</v>
      </c>
      <c r="Q382" s="59">
        <v>232.58</v>
      </c>
      <c r="R382" s="59">
        <v>239.32</v>
      </c>
      <c r="S382" s="59">
        <v>246.26</v>
      </c>
      <c r="T382" s="59">
        <v>253.4</v>
      </c>
      <c r="U382" s="59">
        <v>253.4</v>
      </c>
      <c r="V382" s="59">
        <v>253.4</v>
      </c>
      <c r="W382" s="59">
        <v>253.4</v>
      </c>
      <c r="X382" s="59">
        <v>253.4</v>
      </c>
      <c r="Y382" s="59">
        <v>253.4</v>
      </c>
      <c r="Z382" s="59">
        <v>253.4</v>
      </c>
      <c r="AA382" s="59">
        <v>253.4</v>
      </c>
      <c r="AB382" s="59">
        <v>258.44</v>
      </c>
      <c r="AC382" s="59">
        <v>266.17</v>
      </c>
      <c r="AD382" s="59">
        <v>274.12</v>
      </c>
      <c r="AE382" s="59">
        <v>279.57</v>
      </c>
      <c r="AF382" s="59">
        <v>285.13</v>
      </c>
      <c r="AG382" s="59">
        <v>290.8</v>
      </c>
      <c r="AH382" s="58">
        <v>299.49</v>
      </c>
      <c r="AI382" s="58"/>
    </row>
    <row r="383" spans="1:35" x14ac:dyDescent="0.25">
      <c r="A383" s="64" t="s">
        <v>1824</v>
      </c>
      <c r="B383" s="64" t="s">
        <v>891</v>
      </c>
      <c r="C383" s="64" t="s">
        <v>892</v>
      </c>
      <c r="D383" s="64" t="str">
        <f>INDEX(Lookup!$F$2:$F$375, MATCH(B383, Lookup!$A$2:$A$375,0))</f>
        <v>:</v>
      </c>
      <c r="E383" s="64" t="s">
        <v>1169</v>
      </c>
      <c r="F383" s="64" t="s">
        <v>1170</v>
      </c>
      <c r="G383" s="58">
        <v>77.47</v>
      </c>
      <c r="H383" s="58">
        <v>80.290000000000006</v>
      </c>
      <c r="I383" s="58">
        <v>84.26</v>
      </c>
      <c r="J383" s="58">
        <v>86.22</v>
      </c>
      <c r="K383" s="58">
        <v>91.51</v>
      </c>
      <c r="L383" s="58">
        <v>97.99</v>
      </c>
      <c r="M383" s="58">
        <v>120.64</v>
      </c>
      <c r="N383" s="58">
        <v>132.88</v>
      </c>
      <c r="O383" s="58">
        <v>142.05000000000001</v>
      </c>
      <c r="P383" s="58">
        <v>149.96</v>
      </c>
      <c r="Q383" s="59">
        <v>157.25</v>
      </c>
      <c r="R383" s="59">
        <v>164.44</v>
      </c>
      <c r="S383" s="59">
        <v>172.51</v>
      </c>
      <c r="T383" s="59">
        <v>178.15</v>
      </c>
      <c r="U383" s="59">
        <v>183.43</v>
      </c>
      <c r="V383" s="59">
        <v>183.27</v>
      </c>
      <c r="W383" s="59">
        <v>183.24</v>
      </c>
      <c r="X383" s="59">
        <v>181.21</v>
      </c>
      <c r="Y383" s="59">
        <v>181.01</v>
      </c>
      <c r="Z383" s="59">
        <v>180.83</v>
      </c>
      <c r="AA383" s="59">
        <v>183.73</v>
      </c>
      <c r="AB383" s="59">
        <v>188.5</v>
      </c>
      <c r="AC383" s="59">
        <v>193.27</v>
      </c>
      <c r="AD383" s="59">
        <v>197.17</v>
      </c>
      <c r="AE383" s="59">
        <v>202.11</v>
      </c>
      <c r="AF383" s="59">
        <v>207.1</v>
      </c>
      <c r="AG383" s="59">
        <v>211.74</v>
      </c>
      <c r="AH383" s="58">
        <v>218.09</v>
      </c>
      <c r="AI383" s="58"/>
    </row>
    <row r="384" spans="1:35" x14ac:dyDescent="0.25">
      <c r="A384" s="64" t="s">
        <v>1825</v>
      </c>
      <c r="B384" s="64" t="s">
        <v>493</v>
      </c>
      <c r="C384" s="64" t="s">
        <v>494</v>
      </c>
      <c r="D384" s="64" t="str">
        <f>INDEX(Lookup!$F$2:$F$375, MATCH(B384, Lookup!$A$2:$A$375,0))</f>
        <v>South Yorkshire Combined Authority</v>
      </c>
      <c r="E384" s="64" t="s">
        <v>1169</v>
      </c>
      <c r="F384" s="64" t="s">
        <v>1198</v>
      </c>
      <c r="G384" s="58">
        <v>606.91</v>
      </c>
      <c r="H384" s="58">
        <v>624.89</v>
      </c>
      <c r="I384" s="58">
        <v>679.38</v>
      </c>
      <c r="J384" s="58">
        <v>709.28</v>
      </c>
      <c r="K384" s="58">
        <v>764.53</v>
      </c>
      <c r="L384" s="58">
        <v>824.16</v>
      </c>
      <c r="M384" s="58">
        <v>866.98</v>
      </c>
      <c r="N384" s="58">
        <v>926.85</v>
      </c>
      <c r="O384" s="58">
        <v>972.26</v>
      </c>
      <c r="P384" s="58">
        <v>1019.88</v>
      </c>
      <c r="Q384" s="59">
        <v>1069.92</v>
      </c>
      <c r="R384" s="59">
        <v>1121.26</v>
      </c>
      <c r="S384" s="59">
        <v>1163.8900000000001</v>
      </c>
      <c r="T384" s="59">
        <v>1197.6400000000001</v>
      </c>
      <c r="U384" s="59">
        <v>1230.03</v>
      </c>
      <c r="V384" s="59">
        <v>1230.03</v>
      </c>
      <c r="W384" s="59">
        <v>1230.03</v>
      </c>
      <c r="X384" s="59">
        <v>1230.03</v>
      </c>
      <c r="Y384" s="59">
        <v>1253.3399999999999</v>
      </c>
      <c r="Z384" s="59">
        <v>1277.73</v>
      </c>
      <c r="AA384" s="59">
        <v>1328.2</v>
      </c>
      <c r="AB384" s="59">
        <v>1394.48</v>
      </c>
      <c r="AC384" s="59">
        <v>1478.01</v>
      </c>
      <c r="AD384" s="59">
        <v>1522.2</v>
      </c>
      <c r="AE384" s="59">
        <v>1567.71</v>
      </c>
      <c r="AF384" s="59">
        <v>1614.58</v>
      </c>
      <c r="AG384" s="59">
        <v>1687.24</v>
      </c>
      <c r="AH384" s="58">
        <v>1754.73</v>
      </c>
      <c r="AI384" s="58"/>
    </row>
    <row r="385" spans="1:35" x14ac:dyDescent="0.25">
      <c r="A385" s="64" t="s">
        <v>1826</v>
      </c>
      <c r="B385" s="64" t="s">
        <v>637</v>
      </c>
      <c r="C385" s="64" t="s">
        <v>638</v>
      </c>
      <c r="D385" s="64" t="str">
        <f>INDEX(Lookup!$F$2:$F$375, MATCH(B385, Lookup!$A$2:$A$375,0))</f>
        <v>:</v>
      </c>
      <c r="E385" s="64" t="s">
        <v>1169</v>
      </c>
      <c r="F385" s="64" t="s">
        <v>1170</v>
      </c>
      <c r="G385" s="58">
        <v>98.22</v>
      </c>
      <c r="H385" s="58">
        <v>108.04</v>
      </c>
      <c r="I385" s="58">
        <v>111.19</v>
      </c>
      <c r="J385" s="58">
        <v>116.06</v>
      </c>
      <c r="K385" s="58">
        <v>121.61</v>
      </c>
      <c r="L385" s="58">
        <v>128.22999999999999</v>
      </c>
      <c r="M385" s="58">
        <v>141.32</v>
      </c>
      <c r="N385" s="58">
        <v>144.96</v>
      </c>
      <c r="O385" s="58">
        <v>148.38</v>
      </c>
      <c r="P385" s="58">
        <v>153.06</v>
      </c>
      <c r="Q385" s="59">
        <v>158.01</v>
      </c>
      <c r="R385" s="59">
        <v>162.12</v>
      </c>
      <c r="S385" s="59">
        <v>166.45</v>
      </c>
      <c r="T385" s="59">
        <v>170.28</v>
      </c>
      <c r="U385" s="59">
        <v>170.07</v>
      </c>
      <c r="V385" s="59">
        <v>169.73</v>
      </c>
      <c r="W385" s="59">
        <v>169.57</v>
      </c>
      <c r="X385" s="59">
        <v>169.21</v>
      </c>
      <c r="Y385" s="59">
        <v>169.21</v>
      </c>
      <c r="Z385" s="59">
        <v>169.21</v>
      </c>
      <c r="AA385" s="59">
        <v>174.21</v>
      </c>
      <c r="AB385" s="59">
        <v>179.21</v>
      </c>
      <c r="AC385" s="59">
        <v>184.21</v>
      </c>
      <c r="AD385" s="59">
        <v>189.72</v>
      </c>
      <c r="AE385" s="59">
        <v>194.72</v>
      </c>
      <c r="AF385" s="59">
        <v>199.72</v>
      </c>
      <c r="AG385" s="59">
        <v>204.72</v>
      </c>
      <c r="AH385" s="58">
        <v>210.84</v>
      </c>
      <c r="AI385" s="58"/>
    </row>
    <row r="386" spans="1:35" x14ac:dyDescent="0.25">
      <c r="A386" s="64" t="s">
        <v>1827</v>
      </c>
      <c r="B386" s="64" t="s">
        <v>969</v>
      </c>
      <c r="C386" s="64" t="s">
        <v>970</v>
      </c>
      <c r="D386" s="64" t="str">
        <f>INDEX(Lookup!$F$2:$F$375, MATCH(B386, Lookup!$A$2:$A$375,0))</f>
        <v>:</v>
      </c>
      <c r="E386" s="64" t="s">
        <v>1169</v>
      </c>
      <c r="F386" s="64" t="s">
        <v>1170</v>
      </c>
      <c r="G386" s="58">
        <v>24.6</v>
      </c>
      <c r="H386" s="58">
        <v>26.37</v>
      </c>
      <c r="I386" s="58">
        <v>28.26</v>
      </c>
      <c r="J386" s="58">
        <v>28.26</v>
      </c>
      <c r="K386" s="58">
        <v>28.26</v>
      </c>
      <c r="L386" s="58">
        <v>49.95</v>
      </c>
      <c r="M386" s="58">
        <v>68.400000000000006</v>
      </c>
      <c r="N386" s="58">
        <v>85.5</v>
      </c>
      <c r="O386" s="58">
        <v>100.44</v>
      </c>
      <c r="P386" s="58">
        <v>109.66</v>
      </c>
      <c r="Q386" s="59">
        <v>115.11</v>
      </c>
      <c r="R386" s="59">
        <v>120.78</v>
      </c>
      <c r="S386" s="59">
        <v>126.81</v>
      </c>
      <c r="T386" s="59">
        <v>132.93</v>
      </c>
      <c r="U386" s="59">
        <v>136.88999999999999</v>
      </c>
      <c r="V386" s="59">
        <v>136.88999999999999</v>
      </c>
      <c r="W386" s="59">
        <v>136.88999999999999</v>
      </c>
      <c r="X386" s="59">
        <v>141.84</v>
      </c>
      <c r="Y386" s="59">
        <v>141.84</v>
      </c>
      <c r="Z386" s="59">
        <v>144.59</v>
      </c>
      <c r="AA386" s="59">
        <v>149.59</v>
      </c>
      <c r="AB386" s="59">
        <v>154.59</v>
      </c>
      <c r="AC386" s="59">
        <v>159.59</v>
      </c>
      <c r="AD386" s="59">
        <v>164.59</v>
      </c>
      <c r="AE386" s="59">
        <v>169.59</v>
      </c>
      <c r="AF386" s="59">
        <v>174.59</v>
      </c>
      <c r="AG386" s="59">
        <v>179.55</v>
      </c>
      <c r="AH386" s="58">
        <v>184.92</v>
      </c>
      <c r="AI386" s="58"/>
    </row>
    <row r="387" spans="1:35" x14ac:dyDescent="0.25">
      <c r="A387" s="64" t="s">
        <v>1828</v>
      </c>
      <c r="B387" s="64" t="s">
        <v>601</v>
      </c>
      <c r="C387" s="64" t="s">
        <v>602</v>
      </c>
      <c r="D387" s="64" t="str">
        <f>INDEX(Lookup!$F$2:$F$375, MATCH(B387, Lookup!$A$2:$A$375,0))</f>
        <v>:</v>
      </c>
      <c r="E387" s="64" t="s">
        <v>1169</v>
      </c>
      <c r="F387" s="64" t="s">
        <v>1170</v>
      </c>
      <c r="G387" s="58">
        <v>43.08</v>
      </c>
      <c r="H387" s="58">
        <v>43.16</v>
      </c>
      <c r="I387" s="58">
        <v>73.88</v>
      </c>
      <c r="J387" s="58">
        <v>76.180000000000007</v>
      </c>
      <c r="K387" s="58">
        <v>78.84</v>
      </c>
      <c r="L387" s="58">
        <v>83.81</v>
      </c>
      <c r="M387" s="58">
        <v>91.13</v>
      </c>
      <c r="N387" s="58">
        <v>96.6</v>
      </c>
      <c r="O387" s="58">
        <v>108.73</v>
      </c>
      <c r="P387" s="58">
        <v>111.94</v>
      </c>
      <c r="Q387" s="59">
        <v>116.98</v>
      </c>
      <c r="R387" s="59">
        <v>121.49</v>
      </c>
      <c r="S387" s="59">
        <v>126.25</v>
      </c>
      <c r="T387" s="59">
        <v>129.79</v>
      </c>
      <c r="U387" s="59">
        <v>131.77000000000001</v>
      </c>
      <c r="V387" s="59">
        <v>131.65</v>
      </c>
      <c r="W387" s="59">
        <v>131.38999999999999</v>
      </c>
      <c r="X387" s="59">
        <v>136.16</v>
      </c>
      <c r="Y387" s="59">
        <v>136.1</v>
      </c>
      <c r="Z387" s="59">
        <v>135.96</v>
      </c>
      <c r="AA387" s="59">
        <v>140.46</v>
      </c>
      <c r="AB387" s="59">
        <v>145.38999999999999</v>
      </c>
      <c r="AC387" s="59">
        <v>148.93</v>
      </c>
      <c r="AD387" s="59">
        <v>153.91999999999999</v>
      </c>
      <c r="AE387" s="59">
        <v>158.91999999999999</v>
      </c>
      <c r="AF387" s="59">
        <v>163.92</v>
      </c>
      <c r="AG387" s="59">
        <v>168.92</v>
      </c>
      <c r="AH387" s="58">
        <v>172.63</v>
      </c>
      <c r="AI387" s="58"/>
    </row>
    <row r="388" spans="1:35" x14ac:dyDescent="0.25">
      <c r="A388" s="64" t="s">
        <v>1829</v>
      </c>
      <c r="B388" s="64" t="s">
        <v>913</v>
      </c>
      <c r="C388" s="64" t="s">
        <v>914</v>
      </c>
      <c r="D388" s="64" t="str">
        <f>INDEX(Lookup!$F$2:$F$375, MATCH(B388, Lookup!$A$2:$A$375,0))</f>
        <v>:</v>
      </c>
      <c r="E388" s="64" t="s">
        <v>1169</v>
      </c>
      <c r="F388" s="64" t="s">
        <v>1170</v>
      </c>
      <c r="G388" s="58">
        <v>80.12</v>
      </c>
      <c r="H388" s="58">
        <v>95.57</v>
      </c>
      <c r="I388" s="58">
        <v>109.79</v>
      </c>
      <c r="J388" s="58">
        <v>115.85</v>
      </c>
      <c r="K388" s="58">
        <v>121.41</v>
      </c>
      <c r="L388" s="58">
        <v>123.87</v>
      </c>
      <c r="M388" s="58">
        <v>128.82</v>
      </c>
      <c r="N388" s="58">
        <v>147.72999999999999</v>
      </c>
      <c r="O388" s="58">
        <v>152.07</v>
      </c>
      <c r="P388" s="58">
        <v>158.54</v>
      </c>
      <c r="Q388" s="59">
        <v>164.06</v>
      </c>
      <c r="R388" s="59">
        <v>169.64</v>
      </c>
      <c r="S388" s="59">
        <v>174.57</v>
      </c>
      <c r="T388" s="59">
        <v>180.64</v>
      </c>
      <c r="U388" s="59">
        <v>184.07</v>
      </c>
      <c r="V388" s="59">
        <v>184.07</v>
      </c>
      <c r="W388" s="59">
        <v>184.07</v>
      </c>
      <c r="X388" s="59">
        <v>184.07</v>
      </c>
      <c r="Y388" s="59">
        <v>184.07</v>
      </c>
      <c r="Z388" s="59">
        <v>184.07</v>
      </c>
      <c r="AA388" s="59">
        <v>187.73</v>
      </c>
      <c r="AB388" s="59">
        <v>192.73</v>
      </c>
      <c r="AC388" s="59">
        <v>198.49</v>
      </c>
      <c r="AD388" s="59">
        <v>204.42</v>
      </c>
      <c r="AE388" s="59">
        <v>209.42</v>
      </c>
      <c r="AF388" s="59">
        <v>214.42</v>
      </c>
      <c r="AG388" s="59">
        <v>219.42</v>
      </c>
      <c r="AH388" s="58">
        <v>225.98</v>
      </c>
      <c r="AI388" s="58"/>
    </row>
    <row r="389" spans="1:35" x14ac:dyDescent="0.25">
      <c r="A389" s="72" t="s">
        <v>1830</v>
      </c>
      <c r="B389" s="64" t="s">
        <v>1173</v>
      </c>
      <c r="C389" s="72" t="s">
        <v>1831</v>
      </c>
      <c r="D389" s="72" t="e">
        <f>INDEX(Lookup!$F$2:$F$375, MATCH(B389, Lookup!$A$2:$A$375,0))</f>
        <v>#N/A</v>
      </c>
      <c r="E389" s="64" t="s">
        <v>1172</v>
      </c>
      <c r="F389" s="64" t="s">
        <v>1170</v>
      </c>
      <c r="G389" s="58" t="s">
        <v>1173</v>
      </c>
      <c r="H389" s="58" t="s">
        <v>1173</v>
      </c>
      <c r="I389" s="58" t="s">
        <v>1173</v>
      </c>
      <c r="J389" s="58" t="s">
        <v>1173</v>
      </c>
      <c r="K389" s="58" t="s">
        <v>1173</v>
      </c>
      <c r="L389" s="58" t="s">
        <v>1173</v>
      </c>
      <c r="M389" s="58" t="s">
        <v>1173</v>
      </c>
      <c r="N389" s="58" t="s">
        <v>1173</v>
      </c>
      <c r="O389" s="58" t="s">
        <v>1173</v>
      </c>
      <c r="P389" s="58" t="s">
        <v>1173</v>
      </c>
      <c r="Q389" s="58" t="s">
        <v>1173</v>
      </c>
      <c r="R389" s="58" t="s">
        <v>1173</v>
      </c>
      <c r="S389" s="58" t="s">
        <v>1173</v>
      </c>
      <c r="T389" s="58" t="s">
        <v>1173</v>
      </c>
      <c r="U389" s="58" t="s">
        <v>1173</v>
      </c>
      <c r="V389" s="58" t="s">
        <v>1173</v>
      </c>
      <c r="W389" s="59" t="s">
        <v>1173</v>
      </c>
      <c r="X389" s="59" t="s">
        <v>1173</v>
      </c>
      <c r="Y389" s="59" t="s">
        <v>1173</v>
      </c>
      <c r="Z389" s="59" t="s">
        <v>1173</v>
      </c>
      <c r="AA389" s="59" t="s">
        <v>1173</v>
      </c>
      <c r="AB389" s="59" t="s">
        <v>1173</v>
      </c>
      <c r="AC389" s="59" t="s">
        <v>1173</v>
      </c>
      <c r="AD389" s="59" t="s">
        <v>1173</v>
      </c>
      <c r="AE389" s="59" t="s">
        <v>1173</v>
      </c>
      <c r="AF389" s="59" t="s">
        <v>1173</v>
      </c>
      <c r="AG389" s="59" t="s">
        <v>1173</v>
      </c>
      <c r="AH389" s="58" t="s">
        <v>1173</v>
      </c>
      <c r="AI389" s="71"/>
    </row>
    <row r="390" spans="1:35" x14ac:dyDescent="0.25">
      <c r="A390" s="64" t="s">
        <v>1832</v>
      </c>
      <c r="B390" s="64" t="s">
        <v>527</v>
      </c>
      <c r="C390" s="64" t="s">
        <v>528</v>
      </c>
      <c r="D390" s="64" t="str">
        <f>INDEX(Lookup!$F$2:$F$375, MATCH(B390, Lookup!$A$2:$A$375,0))</f>
        <v>:</v>
      </c>
      <c r="E390" s="64" t="s">
        <v>1169</v>
      </c>
      <c r="F390" s="64" t="s">
        <v>1208</v>
      </c>
      <c r="G390" s="58">
        <v>723</v>
      </c>
      <c r="H390" s="58">
        <v>722.54</v>
      </c>
      <c r="I390" s="58">
        <v>781.92</v>
      </c>
      <c r="J390" s="58">
        <v>859.33</v>
      </c>
      <c r="K390" s="58">
        <v>932.37</v>
      </c>
      <c r="L390" s="58">
        <v>987.38</v>
      </c>
      <c r="M390" s="58">
        <v>1045.18</v>
      </c>
      <c r="N390" s="58">
        <v>1104.6199999999999</v>
      </c>
      <c r="O390" s="58">
        <v>1153.4100000000001</v>
      </c>
      <c r="P390" s="58">
        <v>1209.93</v>
      </c>
      <c r="Q390" s="59">
        <v>1267.4100000000001</v>
      </c>
      <c r="R390" s="59">
        <v>1313.04</v>
      </c>
      <c r="S390" s="59">
        <v>1360.31</v>
      </c>
      <c r="T390" s="59">
        <v>1403.84</v>
      </c>
      <c r="U390" s="59">
        <v>1430.51</v>
      </c>
      <c r="V390" s="59">
        <v>1430.51</v>
      </c>
      <c r="W390" s="59">
        <v>1430.51</v>
      </c>
      <c r="X390" s="59">
        <v>1430.51</v>
      </c>
      <c r="Y390" s="59">
        <v>1430.51</v>
      </c>
      <c r="Z390" s="59">
        <v>1430.51</v>
      </c>
      <c r="AA390" s="59">
        <v>1487.59</v>
      </c>
      <c r="AB390" s="59">
        <v>1546.94</v>
      </c>
      <c r="AC390" s="59">
        <v>1624.14</v>
      </c>
      <c r="AD390" s="59">
        <v>1705.18</v>
      </c>
      <c r="AE390" s="59">
        <v>1773.21</v>
      </c>
      <c r="AF390" s="59">
        <v>1826.23</v>
      </c>
      <c r="AG390" s="59">
        <v>1917.36</v>
      </c>
      <c r="AH390" s="58">
        <v>2013.04</v>
      </c>
      <c r="AI390" s="58"/>
    </row>
    <row r="391" spans="1:35" x14ac:dyDescent="0.25">
      <c r="A391" s="64" t="s">
        <v>1833</v>
      </c>
      <c r="B391" s="64" t="s">
        <v>481</v>
      </c>
      <c r="C391" s="64" t="s">
        <v>482</v>
      </c>
      <c r="D391" s="64" t="str">
        <f>INDEX(Lookup!$F$2:$F$375, MATCH(B391, Lookup!$A$2:$A$375,0))</f>
        <v>:</v>
      </c>
      <c r="E391" s="64" t="s">
        <v>1172</v>
      </c>
      <c r="F391" s="64" t="s">
        <v>1170</v>
      </c>
      <c r="G391" s="58">
        <v>110.03</v>
      </c>
      <c r="H391" s="58">
        <v>121.01</v>
      </c>
      <c r="I391" s="58">
        <v>116.41</v>
      </c>
      <c r="J391" s="58">
        <v>121.39</v>
      </c>
      <c r="K391" s="58">
        <v>125.97</v>
      </c>
      <c r="L391" s="58">
        <v>134.75</v>
      </c>
      <c r="M391" s="58">
        <v>146.52000000000001</v>
      </c>
      <c r="N391" s="58">
        <v>146.63</v>
      </c>
      <c r="O391" s="58">
        <v>153.69</v>
      </c>
      <c r="P391" s="58">
        <v>158.65</v>
      </c>
      <c r="Q391" s="59">
        <v>160.94999999999999</v>
      </c>
      <c r="R391" s="59">
        <v>165.78</v>
      </c>
      <c r="S391" s="59">
        <v>174.36</v>
      </c>
      <c r="T391" s="59">
        <v>178.76</v>
      </c>
      <c r="U391" s="59">
        <v>179.2</v>
      </c>
      <c r="V391" s="59">
        <v>179.01</v>
      </c>
      <c r="W391" s="59">
        <v>178.97</v>
      </c>
      <c r="X391" s="59">
        <v>178.95</v>
      </c>
      <c r="Y391" s="59">
        <v>178.47</v>
      </c>
      <c r="Z391" s="59">
        <v>178.43</v>
      </c>
      <c r="AA391" s="59">
        <v>183.39</v>
      </c>
      <c r="AB391" s="59">
        <v>188.38</v>
      </c>
      <c r="AC391" s="59">
        <v>193.38</v>
      </c>
      <c r="AD391" s="59">
        <v>198.11</v>
      </c>
      <c r="AE391" s="59">
        <v>203.11</v>
      </c>
      <c r="AF391" s="59">
        <v>208.11</v>
      </c>
      <c r="AG391" s="59">
        <v>208.21</v>
      </c>
      <c r="AH391" s="58" t="s">
        <v>1173</v>
      </c>
      <c r="AI391" s="58"/>
    </row>
    <row r="392" spans="1:35" x14ac:dyDescent="0.25">
      <c r="A392" s="64" t="s">
        <v>1834</v>
      </c>
      <c r="B392" s="64" t="s">
        <v>411</v>
      </c>
      <c r="C392" s="64" t="s">
        <v>412</v>
      </c>
      <c r="D392" s="64" t="str">
        <f>INDEX(Lookup!$F$2:$F$375, MATCH(B392, Lookup!$A$2:$A$375,0))</f>
        <v>Greater Manchester Combined Authority</v>
      </c>
      <c r="E392" s="64" t="s">
        <v>1169</v>
      </c>
      <c r="F392" s="64" t="s">
        <v>1198</v>
      </c>
      <c r="G392" s="58">
        <v>742.8</v>
      </c>
      <c r="H392" s="58">
        <v>793.57</v>
      </c>
      <c r="I392" s="58">
        <v>834.22</v>
      </c>
      <c r="J392" s="58">
        <v>891.06</v>
      </c>
      <c r="K392" s="58">
        <v>940.75</v>
      </c>
      <c r="L392" s="58">
        <v>989.34</v>
      </c>
      <c r="M392" s="58">
        <v>1037.8800000000001</v>
      </c>
      <c r="N392" s="58">
        <v>1105.3499999999999</v>
      </c>
      <c r="O392" s="58">
        <v>1144.08</v>
      </c>
      <c r="P392" s="58">
        <v>1178.4000000000001</v>
      </c>
      <c r="Q392" s="59">
        <v>1213.76</v>
      </c>
      <c r="R392" s="59">
        <v>1250.17</v>
      </c>
      <c r="S392" s="59">
        <v>1287.68</v>
      </c>
      <c r="T392" s="59">
        <v>1326.31</v>
      </c>
      <c r="U392" s="59">
        <v>1326.31</v>
      </c>
      <c r="V392" s="59">
        <v>1326.31</v>
      </c>
      <c r="W392" s="59">
        <v>1326.31</v>
      </c>
      <c r="X392" s="59">
        <v>1326.31</v>
      </c>
      <c r="Y392" s="59">
        <v>1326.31</v>
      </c>
      <c r="Z392" s="59">
        <v>1326.31</v>
      </c>
      <c r="AA392" s="59">
        <v>1376.05</v>
      </c>
      <c r="AB392" s="59">
        <v>1444.71</v>
      </c>
      <c r="AC392" s="59">
        <v>1516.8</v>
      </c>
      <c r="AD392" s="59">
        <v>1577.32</v>
      </c>
      <c r="AE392" s="59">
        <v>1640.26</v>
      </c>
      <c r="AF392" s="59">
        <v>1705.71</v>
      </c>
      <c r="AG392" s="59">
        <v>1773.76</v>
      </c>
      <c r="AH392" s="58">
        <v>1862.28</v>
      </c>
      <c r="AI392" s="58"/>
    </row>
    <row r="393" spans="1:35" x14ac:dyDescent="0.25">
      <c r="A393" s="64" t="s">
        <v>1835</v>
      </c>
      <c r="B393" s="64" t="s">
        <v>1836</v>
      </c>
      <c r="C393" s="64" t="s">
        <v>1837</v>
      </c>
      <c r="D393" s="64" t="e">
        <f>INDEX(Lookup!$F$2:$F$375, MATCH(B393, Lookup!$A$2:$A$375,0))</f>
        <v>#N/A</v>
      </c>
      <c r="E393" s="64" t="s">
        <v>1172</v>
      </c>
      <c r="F393" s="64" t="s">
        <v>1170</v>
      </c>
      <c r="G393" s="58">
        <v>69.55</v>
      </c>
      <c r="H393" s="58">
        <v>81.31</v>
      </c>
      <c r="I393" s="58">
        <v>94.74</v>
      </c>
      <c r="J393" s="58">
        <v>94.71</v>
      </c>
      <c r="K393" s="58">
        <v>97.62</v>
      </c>
      <c r="L393" s="58">
        <v>100.23</v>
      </c>
      <c r="M393" s="58">
        <v>107.54</v>
      </c>
      <c r="N393" s="58">
        <v>112.12</v>
      </c>
      <c r="O393" s="58">
        <v>118.08</v>
      </c>
      <c r="P393" s="58">
        <v>123.1</v>
      </c>
      <c r="Q393" s="59">
        <v>116.96</v>
      </c>
      <c r="R393" s="59">
        <v>122.8</v>
      </c>
      <c r="S393" s="59">
        <v>128.32</v>
      </c>
      <c r="T393" s="59" t="s">
        <v>1173</v>
      </c>
      <c r="U393" s="59" t="s">
        <v>1173</v>
      </c>
      <c r="V393" s="59" t="s">
        <v>1173</v>
      </c>
      <c r="W393" s="59" t="s">
        <v>1173</v>
      </c>
      <c r="X393" s="59" t="s">
        <v>1173</v>
      </c>
      <c r="Y393" s="59" t="s">
        <v>1173</v>
      </c>
      <c r="Z393" s="59" t="s">
        <v>1173</v>
      </c>
      <c r="AA393" s="59" t="s">
        <v>1173</v>
      </c>
      <c r="AB393" s="59" t="s">
        <v>1173</v>
      </c>
      <c r="AC393" s="59" t="s">
        <v>1173</v>
      </c>
      <c r="AD393" s="59" t="s">
        <v>1173</v>
      </c>
      <c r="AE393" s="59" t="s">
        <v>1173</v>
      </c>
      <c r="AF393" s="59" t="s">
        <v>1173</v>
      </c>
      <c r="AG393" s="59" t="s">
        <v>1173</v>
      </c>
      <c r="AH393" s="58" t="s">
        <v>1173</v>
      </c>
      <c r="AI393" s="58"/>
    </row>
    <row r="394" spans="1:35" x14ac:dyDescent="0.25">
      <c r="A394" s="64" t="s">
        <v>1838</v>
      </c>
      <c r="B394" s="64" t="s">
        <v>651</v>
      </c>
      <c r="C394" s="64" t="s">
        <v>652</v>
      </c>
      <c r="D394" s="64" t="str">
        <f>INDEX(Lookup!$F$2:$F$375, MATCH(B394, Lookup!$A$2:$A$375,0))</f>
        <v>West Midlands Combined Authority</v>
      </c>
      <c r="E394" s="64" t="s">
        <v>1169</v>
      </c>
      <c r="F394" s="64" t="s">
        <v>1198</v>
      </c>
      <c r="G394" s="58">
        <v>610.82000000000005</v>
      </c>
      <c r="H394" s="58">
        <v>668.19</v>
      </c>
      <c r="I394" s="58">
        <v>725.86</v>
      </c>
      <c r="J394" s="58">
        <v>776.64</v>
      </c>
      <c r="K394" s="58">
        <v>814.25</v>
      </c>
      <c r="L394" s="58">
        <v>876.03</v>
      </c>
      <c r="M394" s="58">
        <v>932.97</v>
      </c>
      <c r="N394" s="58">
        <v>987</v>
      </c>
      <c r="O394" s="58">
        <v>1005.75</v>
      </c>
      <c r="P394" s="58">
        <v>1050.01</v>
      </c>
      <c r="Q394" s="59">
        <v>1079.4000000000001</v>
      </c>
      <c r="R394" s="59">
        <v>1111.78</v>
      </c>
      <c r="S394" s="59">
        <v>1143.42</v>
      </c>
      <c r="T394" s="59">
        <v>1164.05</v>
      </c>
      <c r="U394" s="59">
        <v>1175.73</v>
      </c>
      <c r="V394" s="59">
        <v>1175.73</v>
      </c>
      <c r="W394" s="59">
        <v>1175.73</v>
      </c>
      <c r="X394" s="59">
        <v>1175.73</v>
      </c>
      <c r="Y394" s="59">
        <v>1175.73</v>
      </c>
      <c r="Z394" s="59">
        <v>1175.73</v>
      </c>
      <c r="AA394" s="59">
        <v>1222.6400000000001</v>
      </c>
      <c r="AB394" s="59">
        <v>1283.6400000000001</v>
      </c>
      <c r="AC394" s="59">
        <v>1347.71</v>
      </c>
      <c r="AD394" s="59">
        <v>1401.48</v>
      </c>
      <c r="AE394" s="59">
        <v>1457.41</v>
      </c>
      <c r="AF394" s="59">
        <v>1500.98</v>
      </c>
      <c r="AG394" s="59">
        <v>1575.88</v>
      </c>
      <c r="AH394" s="58">
        <v>1654.52</v>
      </c>
      <c r="AI394" s="58"/>
    </row>
    <row r="395" spans="1:35" x14ac:dyDescent="0.25">
      <c r="A395" s="64" t="s">
        <v>1839</v>
      </c>
      <c r="B395" s="64" t="s">
        <v>483</v>
      </c>
      <c r="C395" s="64" t="s">
        <v>484</v>
      </c>
      <c r="D395" s="64" t="str">
        <f>INDEX(Lookup!$F$2:$F$375, MATCH(B395, Lookup!$A$2:$A$375,0))</f>
        <v>:</v>
      </c>
      <c r="E395" s="64" t="s">
        <v>1172</v>
      </c>
      <c r="F395" s="64" t="s">
        <v>1170</v>
      </c>
      <c r="G395" s="58">
        <v>81.45</v>
      </c>
      <c r="H395" s="58">
        <v>87.39</v>
      </c>
      <c r="I395" s="58">
        <v>104.49</v>
      </c>
      <c r="J395" s="58">
        <v>109.71</v>
      </c>
      <c r="K395" s="58">
        <v>120.65</v>
      </c>
      <c r="L395" s="58">
        <v>132.71</v>
      </c>
      <c r="M395" s="58">
        <v>145.96</v>
      </c>
      <c r="N395" s="58">
        <v>158.35</v>
      </c>
      <c r="O395" s="58">
        <v>172.6</v>
      </c>
      <c r="P395" s="58">
        <v>180.37</v>
      </c>
      <c r="Q395" s="59">
        <v>185.77</v>
      </c>
      <c r="R395" s="59">
        <v>192.65</v>
      </c>
      <c r="S395" s="59">
        <v>201.13</v>
      </c>
      <c r="T395" s="59">
        <v>207.17</v>
      </c>
      <c r="U395" s="59">
        <v>211.31</v>
      </c>
      <c r="V395" s="59">
        <v>211.31</v>
      </c>
      <c r="W395" s="59">
        <v>211.31</v>
      </c>
      <c r="X395" s="59">
        <v>211.31</v>
      </c>
      <c r="Y395" s="59">
        <v>211.31</v>
      </c>
      <c r="Z395" s="59">
        <v>211.31</v>
      </c>
      <c r="AA395" s="59">
        <v>216.31</v>
      </c>
      <c r="AB395" s="59">
        <v>221.31</v>
      </c>
      <c r="AC395" s="59">
        <v>227.93</v>
      </c>
      <c r="AD395" s="59">
        <v>234.75</v>
      </c>
      <c r="AE395" s="59">
        <v>239.75</v>
      </c>
      <c r="AF395" s="59">
        <v>239.75</v>
      </c>
      <c r="AG395" s="59">
        <v>244.75</v>
      </c>
      <c r="AH395" s="58" t="s">
        <v>1173</v>
      </c>
      <c r="AI395" s="58"/>
    </row>
    <row r="396" spans="1:35" x14ac:dyDescent="0.25">
      <c r="A396" s="64" t="s">
        <v>1840</v>
      </c>
      <c r="B396" s="64" t="s">
        <v>1173</v>
      </c>
      <c r="C396" s="64" t="s">
        <v>1841</v>
      </c>
      <c r="D396" s="64" t="e">
        <f>INDEX(Lookup!$F$2:$F$375, MATCH(B396, Lookup!$A$2:$A$375,0))</f>
        <v>#N/A</v>
      </c>
      <c r="E396" s="64" t="s">
        <v>1172</v>
      </c>
      <c r="F396" s="64" t="s">
        <v>1170</v>
      </c>
      <c r="G396" s="58" t="s">
        <v>1173</v>
      </c>
      <c r="H396" s="58" t="s">
        <v>1173</v>
      </c>
      <c r="I396" s="58" t="s">
        <v>1173</v>
      </c>
      <c r="J396" s="58" t="s">
        <v>1173</v>
      </c>
      <c r="K396" s="58" t="s">
        <v>1173</v>
      </c>
      <c r="L396" s="58" t="s">
        <v>1173</v>
      </c>
      <c r="M396" s="58" t="s">
        <v>1173</v>
      </c>
      <c r="N396" s="58" t="s">
        <v>1173</v>
      </c>
      <c r="O396" s="58" t="s">
        <v>1173</v>
      </c>
      <c r="P396" s="58" t="s">
        <v>1173</v>
      </c>
      <c r="Q396" s="59" t="s">
        <v>1173</v>
      </c>
      <c r="R396" s="59" t="s">
        <v>1173</v>
      </c>
      <c r="S396" s="59" t="s">
        <v>1173</v>
      </c>
      <c r="T396" s="59" t="s">
        <v>1173</v>
      </c>
      <c r="U396" s="59" t="s">
        <v>1173</v>
      </c>
      <c r="V396" s="59" t="s">
        <v>1173</v>
      </c>
      <c r="W396" s="59" t="s">
        <v>1173</v>
      </c>
      <c r="X396" s="59" t="s">
        <v>1173</v>
      </c>
      <c r="Y396" s="59" t="s">
        <v>1173</v>
      </c>
      <c r="Z396" s="59" t="s">
        <v>1173</v>
      </c>
      <c r="AA396" s="59" t="s">
        <v>1173</v>
      </c>
      <c r="AB396" s="59" t="s">
        <v>1173</v>
      </c>
      <c r="AC396" s="59" t="s">
        <v>1173</v>
      </c>
      <c r="AD396" s="59" t="s">
        <v>1173</v>
      </c>
      <c r="AE396" s="59" t="s">
        <v>1173</v>
      </c>
      <c r="AF396" s="59" t="s">
        <v>1173</v>
      </c>
      <c r="AG396" s="59" t="s">
        <v>1173</v>
      </c>
      <c r="AH396" s="58" t="s">
        <v>1173</v>
      </c>
      <c r="AI396" s="58"/>
    </row>
    <row r="397" spans="1:35" x14ac:dyDescent="0.25">
      <c r="A397" s="64" t="s">
        <v>1842</v>
      </c>
      <c r="B397" s="64" t="s">
        <v>1843</v>
      </c>
      <c r="C397" s="64" t="s">
        <v>1844</v>
      </c>
      <c r="D397" s="64" t="e">
        <f>INDEX(Lookup!$F$2:$F$375, MATCH(B397, Lookup!$A$2:$A$375,0))</f>
        <v>#N/A</v>
      </c>
      <c r="E397" s="64" t="s">
        <v>1172</v>
      </c>
      <c r="F397" s="64" t="s">
        <v>1170</v>
      </c>
      <c r="G397" s="58">
        <v>89.25</v>
      </c>
      <c r="H397" s="58">
        <v>112.5</v>
      </c>
      <c r="I397" s="58">
        <v>117</v>
      </c>
      <c r="J397" s="58">
        <v>122.25</v>
      </c>
      <c r="K397" s="58">
        <v>130.35</v>
      </c>
      <c r="L397" s="58">
        <v>139.27000000000001</v>
      </c>
      <c r="M397" s="58">
        <v>156.68</v>
      </c>
      <c r="N397" s="58">
        <v>161.43</v>
      </c>
      <c r="O397" s="58">
        <v>170.44</v>
      </c>
      <c r="P397" s="58">
        <v>175.58</v>
      </c>
      <c r="Q397" s="59">
        <v>180.87</v>
      </c>
      <c r="R397" s="59">
        <v>186.11</v>
      </c>
      <c r="S397" s="59">
        <v>190.02</v>
      </c>
      <c r="T397" s="59" t="s">
        <v>1173</v>
      </c>
      <c r="U397" s="59" t="s">
        <v>1173</v>
      </c>
      <c r="V397" s="59" t="s">
        <v>1173</v>
      </c>
      <c r="W397" s="59" t="s">
        <v>1173</v>
      </c>
      <c r="X397" s="59" t="s">
        <v>1173</v>
      </c>
      <c r="Y397" s="59" t="s">
        <v>1173</v>
      </c>
      <c r="Z397" s="59" t="s">
        <v>1173</v>
      </c>
      <c r="AA397" s="59" t="s">
        <v>1173</v>
      </c>
      <c r="AB397" s="59" t="s">
        <v>1173</v>
      </c>
      <c r="AC397" s="59" t="s">
        <v>1173</v>
      </c>
      <c r="AD397" s="59" t="s">
        <v>1173</v>
      </c>
      <c r="AE397" s="59" t="s">
        <v>1173</v>
      </c>
      <c r="AF397" s="59" t="s">
        <v>1173</v>
      </c>
      <c r="AG397" s="59" t="s">
        <v>1173</v>
      </c>
      <c r="AH397" s="58" t="s">
        <v>1173</v>
      </c>
      <c r="AI397" s="58"/>
    </row>
    <row r="398" spans="1:35" x14ac:dyDescent="0.25">
      <c r="A398" s="64" t="s">
        <v>1845</v>
      </c>
      <c r="B398" s="64" t="s">
        <v>1075</v>
      </c>
      <c r="C398" s="64" t="s">
        <v>1076</v>
      </c>
      <c r="D398" s="64" t="str">
        <f>INDEX(Lookup!$F$2:$F$375, MATCH(B398, Lookup!$A$2:$A$375,0))</f>
        <v>:</v>
      </c>
      <c r="E398" s="64" t="s">
        <v>1172</v>
      </c>
      <c r="F398" s="64" t="s">
        <v>1170</v>
      </c>
      <c r="G398" s="58">
        <v>80.37</v>
      </c>
      <c r="H398" s="58">
        <v>85.54</v>
      </c>
      <c r="I398" s="58">
        <v>86.54</v>
      </c>
      <c r="J398" s="58">
        <v>90.19</v>
      </c>
      <c r="K398" s="58">
        <v>93.86</v>
      </c>
      <c r="L398" s="58">
        <v>96.19</v>
      </c>
      <c r="M398" s="58">
        <v>100.63</v>
      </c>
      <c r="N398" s="58">
        <v>104.43</v>
      </c>
      <c r="O398" s="58">
        <v>105.97</v>
      </c>
      <c r="P398" s="58">
        <v>118.52</v>
      </c>
      <c r="Q398" s="59">
        <v>114.61</v>
      </c>
      <c r="R398" s="59">
        <v>119.43</v>
      </c>
      <c r="S398" s="59">
        <v>121.38</v>
      </c>
      <c r="T398" s="59">
        <v>127.21</v>
      </c>
      <c r="U398" s="59">
        <v>131.02000000000001</v>
      </c>
      <c r="V398" s="59">
        <v>130.65</v>
      </c>
      <c r="W398" s="59">
        <v>130.65</v>
      </c>
      <c r="X398" s="59">
        <v>135.09</v>
      </c>
      <c r="Y398" s="59">
        <v>137.78</v>
      </c>
      <c r="Z398" s="59">
        <v>140.52000000000001</v>
      </c>
      <c r="AA398" s="59">
        <v>145.52000000000001</v>
      </c>
      <c r="AB398" s="59">
        <v>152.32</v>
      </c>
      <c r="AC398" s="59">
        <v>157.32</v>
      </c>
      <c r="AD398" s="59">
        <v>162.32</v>
      </c>
      <c r="AE398" s="59">
        <v>167.32</v>
      </c>
      <c r="AF398" s="59">
        <v>172.32</v>
      </c>
      <c r="AG398" s="59">
        <v>177.32</v>
      </c>
      <c r="AH398" s="58" t="s">
        <v>1173</v>
      </c>
      <c r="AI398" s="58"/>
    </row>
    <row r="399" spans="1:35" x14ac:dyDescent="0.25">
      <c r="A399" s="64" t="s">
        <v>1846</v>
      </c>
      <c r="B399" s="64" t="s">
        <v>453</v>
      </c>
      <c r="C399" s="64" t="s">
        <v>454</v>
      </c>
      <c r="D399" s="64" t="str">
        <f>INDEX(Lookup!$F$2:$F$375, MATCH(B399, Lookup!$A$2:$A$375,0))</f>
        <v>Liverpool City Region Combined Authority</v>
      </c>
      <c r="E399" s="64" t="s">
        <v>1169</v>
      </c>
      <c r="F399" s="64" t="s">
        <v>1198</v>
      </c>
      <c r="G399" s="58">
        <v>658.09</v>
      </c>
      <c r="H399" s="58">
        <v>714.2</v>
      </c>
      <c r="I399" s="58">
        <v>764.19</v>
      </c>
      <c r="J399" s="58">
        <v>798.58</v>
      </c>
      <c r="K399" s="58">
        <v>830.44</v>
      </c>
      <c r="L399" s="58">
        <v>865.38</v>
      </c>
      <c r="M399" s="58">
        <v>942.85</v>
      </c>
      <c r="N399" s="58">
        <v>970.95</v>
      </c>
      <c r="O399" s="58">
        <v>1016.7</v>
      </c>
      <c r="P399" s="58">
        <v>1066.6099999999999</v>
      </c>
      <c r="Q399" s="59">
        <v>1109.21</v>
      </c>
      <c r="R399" s="59">
        <v>1156.3800000000001</v>
      </c>
      <c r="S399" s="59">
        <v>1202.1099999999999</v>
      </c>
      <c r="T399" s="59">
        <v>1234.45</v>
      </c>
      <c r="U399" s="59">
        <v>1266.68</v>
      </c>
      <c r="V399" s="59">
        <v>1266.68</v>
      </c>
      <c r="W399" s="59">
        <v>1266.68</v>
      </c>
      <c r="X399" s="59">
        <v>1266.68</v>
      </c>
      <c r="Y399" s="59">
        <v>1291.8900000000001</v>
      </c>
      <c r="Z399" s="59">
        <v>1317.6</v>
      </c>
      <c r="AA399" s="59">
        <v>1370.17</v>
      </c>
      <c r="AB399" s="59">
        <v>1438.54</v>
      </c>
      <c r="AC399" s="59">
        <v>1524.71</v>
      </c>
      <c r="AD399" s="59">
        <v>1570.3</v>
      </c>
      <c r="AE399" s="59">
        <v>1633.03</v>
      </c>
      <c r="AF399" s="59">
        <v>1714.52</v>
      </c>
      <c r="AG399" s="59">
        <v>1765.78</v>
      </c>
      <c r="AH399" s="58">
        <v>1853.9</v>
      </c>
      <c r="AI399" s="58"/>
    </row>
    <row r="400" spans="1:35" x14ac:dyDescent="0.25">
      <c r="A400" s="64" t="s">
        <v>1847</v>
      </c>
      <c r="B400" s="64" t="s">
        <v>485</v>
      </c>
      <c r="C400" s="64" t="s">
        <v>486</v>
      </c>
      <c r="D400" s="64" t="str">
        <f>INDEX(Lookup!$F$2:$F$375, MATCH(B400, Lookup!$A$2:$A$375,0))</f>
        <v>:</v>
      </c>
      <c r="E400" s="64" t="s">
        <v>1172</v>
      </c>
      <c r="F400" s="64" t="s">
        <v>1170</v>
      </c>
      <c r="G400" s="58">
        <v>61.97</v>
      </c>
      <c r="H400" s="58">
        <v>83.46</v>
      </c>
      <c r="I400" s="58">
        <v>103.23</v>
      </c>
      <c r="J400" s="58">
        <v>103.63</v>
      </c>
      <c r="K400" s="58">
        <v>108.72</v>
      </c>
      <c r="L400" s="58">
        <v>114.14</v>
      </c>
      <c r="M400" s="58">
        <v>124.17</v>
      </c>
      <c r="N400" s="58">
        <v>127.9</v>
      </c>
      <c r="O400" s="58">
        <v>131.74</v>
      </c>
      <c r="P400" s="58">
        <v>135.59</v>
      </c>
      <c r="Q400" s="59">
        <v>139.26</v>
      </c>
      <c r="R400" s="59">
        <v>144.27000000000001</v>
      </c>
      <c r="S400" s="59">
        <v>149.9</v>
      </c>
      <c r="T400" s="59">
        <v>155</v>
      </c>
      <c r="U400" s="59">
        <v>158.88</v>
      </c>
      <c r="V400" s="59">
        <v>158.88</v>
      </c>
      <c r="W400" s="59">
        <v>158.88</v>
      </c>
      <c r="X400" s="59">
        <v>158.88</v>
      </c>
      <c r="Y400" s="59">
        <v>162</v>
      </c>
      <c r="Z400" s="59">
        <v>162</v>
      </c>
      <c r="AA400" s="59">
        <v>165.22</v>
      </c>
      <c r="AB400" s="59">
        <v>170.22</v>
      </c>
      <c r="AC400" s="59">
        <v>175.22</v>
      </c>
      <c r="AD400" s="59">
        <v>178.22</v>
      </c>
      <c r="AE400" s="59">
        <v>183.22</v>
      </c>
      <c r="AF400" s="59">
        <v>183.22</v>
      </c>
      <c r="AG400" s="59">
        <v>183.22</v>
      </c>
      <c r="AH400" s="58" t="s">
        <v>1173</v>
      </c>
      <c r="AI400" s="58"/>
    </row>
    <row r="401" spans="1:35" x14ac:dyDescent="0.25">
      <c r="A401" s="64" t="s">
        <v>1848</v>
      </c>
      <c r="B401" s="64" t="s">
        <v>935</v>
      </c>
      <c r="C401" s="64" t="s">
        <v>936</v>
      </c>
      <c r="D401" s="64" t="str">
        <f>INDEX(Lookup!$F$2:$F$375, MATCH(B401, Lookup!$A$2:$A$375,0))</f>
        <v>:</v>
      </c>
      <c r="E401" s="64" t="s">
        <v>1169</v>
      </c>
      <c r="F401" s="64" t="s">
        <v>1170</v>
      </c>
      <c r="G401" s="58">
        <v>62</v>
      </c>
      <c r="H401" s="58">
        <v>69.900000000000006</v>
      </c>
      <c r="I401" s="58">
        <v>75.89</v>
      </c>
      <c r="J401" s="58">
        <v>80.5</v>
      </c>
      <c r="K401" s="58">
        <v>88.49</v>
      </c>
      <c r="L401" s="58">
        <v>99.18</v>
      </c>
      <c r="M401" s="58">
        <v>122.39</v>
      </c>
      <c r="N401" s="58">
        <v>130.86000000000001</v>
      </c>
      <c r="O401" s="58">
        <v>139.22999999999999</v>
      </c>
      <c r="P401" s="58">
        <v>145.88999999999999</v>
      </c>
      <c r="Q401" s="59">
        <v>153</v>
      </c>
      <c r="R401" s="59">
        <v>160.38</v>
      </c>
      <c r="S401" s="59">
        <v>168.39</v>
      </c>
      <c r="T401" s="59">
        <v>176.76</v>
      </c>
      <c r="U401" s="59">
        <v>181.89</v>
      </c>
      <c r="V401" s="59">
        <v>181.89</v>
      </c>
      <c r="W401" s="59">
        <v>181.89</v>
      </c>
      <c r="X401" s="59">
        <v>185.49</v>
      </c>
      <c r="Y401" s="59">
        <v>189.18</v>
      </c>
      <c r="Z401" s="59">
        <v>192.87</v>
      </c>
      <c r="AA401" s="59">
        <v>197.82</v>
      </c>
      <c r="AB401" s="59">
        <v>202.77</v>
      </c>
      <c r="AC401" s="59">
        <v>208.8</v>
      </c>
      <c r="AD401" s="59">
        <v>215.01</v>
      </c>
      <c r="AE401" s="59">
        <v>219.96</v>
      </c>
      <c r="AF401" s="59">
        <v>224.91</v>
      </c>
      <c r="AG401" s="59">
        <v>229.86</v>
      </c>
      <c r="AH401" s="58">
        <v>236.7</v>
      </c>
      <c r="AI401" s="58"/>
    </row>
    <row r="402" spans="1:35" x14ac:dyDescent="0.25">
      <c r="A402" s="64" t="s">
        <v>1849</v>
      </c>
      <c r="B402" s="64" t="s">
        <v>495</v>
      </c>
      <c r="C402" s="64" t="s">
        <v>496</v>
      </c>
      <c r="D402" s="64" t="str">
        <f>INDEX(Lookup!$F$2:$F$375, MATCH(B402, Lookup!$A$2:$A$375,0))</f>
        <v>South Yorkshire Combined Authority</v>
      </c>
      <c r="E402" s="64" t="s">
        <v>1169</v>
      </c>
      <c r="F402" s="64" t="s">
        <v>1198</v>
      </c>
      <c r="G402" s="58">
        <v>653.65</v>
      </c>
      <c r="H402" s="58">
        <v>686.29</v>
      </c>
      <c r="I402" s="58">
        <v>753.3</v>
      </c>
      <c r="J402" s="58">
        <v>797.77</v>
      </c>
      <c r="K402" s="58">
        <v>843.27</v>
      </c>
      <c r="L402" s="58">
        <v>901.68</v>
      </c>
      <c r="M402" s="58">
        <v>948.56</v>
      </c>
      <c r="N402" s="58">
        <v>1013.78</v>
      </c>
      <c r="O402" s="58">
        <v>1063.96</v>
      </c>
      <c r="P402" s="58">
        <v>1114.5</v>
      </c>
      <c r="Q402" s="59">
        <v>1165.77</v>
      </c>
      <c r="R402" s="59">
        <v>1210.69</v>
      </c>
      <c r="S402" s="59">
        <v>1240.96</v>
      </c>
      <c r="T402" s="59">
        <v>1265.1500000000001</v>
      </c>
      <c r="U402" s="59">
        <v>1282.75</v>
      </c>
      <c r="V402" s="59">
        <v>1282.75</v>
      </c>
      <c r="W402" s="59">
        <v>1282.75</v>
      </c>
      <c r="X402" s="59">
        <v>1282.75</v>
      </c>
      <c r="Y402" s="59">
        <v>1282.75</v>
      </c>
      <c r="Z402" s="59">
        <v>1308.28</v>
      </c>
      <c r="AA402" s="59">
        <v>1360.48</v>
      </c>
      <c r="AB402" s="59">
        <v>1428.36</v>
      </c>
      <c r="AC402" s="59">
        <v>1513.92</v>
      </c>
      <c r="AD402" s="59">
        <v>1559.18</v>
      </c>
      <c r="AE402" s="59">
        <v>1621.4</v>
      </c>
      <c r="AF402" s="59">
        <v>1702.31</v>
      </c>
      <c r="AG402" s="59">
        <v>1753.21</v>
      </c>
      <c r="AH402" s="58">
        <v>1840.69</v>
      </c>
      <c r="AI402" s="58"/>
    </row>
    <row r="403" spans="1:35" x14ac:dyDescent="0.25">
      <c r="A403" s="64" t="s">
        <v>1850</v>
      </c>
      <c r="B403" s="64" t="s">
        <v>1173</v>
      </c>
      <c r="C403" s="64" t="s">
        <v>1851</v>
      </c>
      <c r="D403" s="64" t="e">
        <f>INDEX(Lookup!$F$2:$F$375, MATCH(B403, Lookup!$A$2:$A$375,0))</f>
        <v>#N/A</v>
      </c>
      <c r="E403" s="64" t="s">
        <v>1172</v>
      </c>
      <c r="F403" s="64" t="s">
        <v>1170</v>
      </c>
      <c r="G403" s="58">
        <v>91.29</v>
      </c>
      <c r="H403" s="58">
        <v>97.31</v>
      </c>
      <c r="I403" s="58">
        <v>98.88</v>
      </c>
      <c r="J403" s="58">
        <v>101.48</v>
      </c>
      <c r="K403" s="58">
        <v>101.5</v>
      </c>
      <c r="L403" s="58">
        <v>114.62</v>
      </c>
      <c r="M403" s="58">
        <v>123.53</v>
      </c>
      <c r="N403" s="58">
        <v>127.7</v>
      </c>
      <c r="O403" s="58">
        <v>131.85</v>
      </c>
      <c r="P403" s="58">
        <v>136.46</v>
      </c>
      <c r="Q403" s="59">
        <v>143.19</v>
      </c>
      <c r="R403" s="59">
        <v>148.4</v>
      </c>
      <c r="S403" s="59">
        <v>153.19999999999999</v>
      </c>
      <c r="T403" s="59" t="s">
        <v>1173</v>
      </c>
      <c r="U403" s="59" t="s">
        <v>1173</v>
      </c>
      <c r="V403" s="59" t="s">
        <v>1173</v>
      </c>
      <c r="W403" s="59" t="s">
        <v>1173</v>
      </c>
      <c r="X403" s="59" t="s">
        <v>1173</v>
      </c>
      <c r="Y403" s="59" t="s">
        <v>1173</v>
      </c>
      <c r="Z403" s="59" t="s">
        <v>1173</v>
      </c>
      <c r="AA403" s="59" t="s">
        <v>1173</v>
      </c>
      <c r="AB403" s="59" t="s">
        <v>1173</v>
      </c>
      <c r="AC403" s="59" t="s">
        <v>1173</v>
      </c>
      <c r="AD403" s="59" t="s">
        <v>1173</v>
      </c>
      <c r="AE403" s="59" t="s">
        <v>1173</v>
      </c>
      <c r="AF403" s="59" t="s">
        <v>1173</v>
      </c>
      <c r="AG403" s="59" t="s">
        <v>1173</v>
      </c>
      <c r="AH403" s="58" t="s">
        <v>1173</v>
      </c>
      <c r="AI403" s="58"/>
    </row>
    <row r="404" spans="1:35" x14ac:dyDescent="0.25">
      <c r="A404" s="64" t="s">
        <v>1852</v>
      </c>
      <c r="B404" s="70" t="s">
        <v>1853</v>
      </c>
      <c r="C404" s="64" t="s">
        <v>1854</v>
      </c>
      <c r="D404" s="64" t="e">
        <f>INDEX(Lookup!$F$2:$F$375, MATCH(B404, Lookup!$A$2:$A$375,0))</f>
        <v>#N/A</v>
      </c>
      <c r="E404" s="64" t="s">
        <v>1172</v>
      </c>
      <c r="F404" s="64" t="s">
        <v>1216</v>
      </c>
      <c r="G404" s="58">
        <v>468</v>
      </c>
      <c r="H404" s="58">
        <v>489</v>
      </c>
      <c r="I404" s="58">
        <v>555.34</v>
      </c>
      <c r="J404" s="58">
        <v>609.05999999999995</v>
      </c>
      <c r="K404" s="58">
        <v>638.9</v>
      </c>
      <c r="L404" s="58">
        <v>676.91</v>
      </c>
      <c r="M404" s="58">
        <v>743.92</v>
      </c>
      <c r="N404" s="58">
        <v>867.65</v>
      </c>
      <c r="O404" s="58">
        <v>848.05</v>
      </c>
      <c r="P404" s="58">
        <v>890.03</v>
      </c>
      <c r="Q404" s="59">
        <v>931.86</v>
      </c>
      <c r="R404" s="59">
        <v>975.66</v>
      </c>
      <c r="S404" s="59">
        <v>1018.59</v>
      </c>
      <c r="T404" s="59" t="s">
        <v>1173</v>
      </c>
      <c r="U404" s="59" t="s">
        <v>1173</v>
      </c>
      <c r="V404" s="59" t="s">
        <v>1173</v>
      </c>
      <c r="W404" s="59" t="s">
        <v>1173</v>
      </c>
      <c r="X404" s="59" t="s">
        <v>1173</v>
      </c>
      <c r="Y404" s="59" t="s">
        <v>1173</v>
      </c>
      <c r="Z404" s="59" t="s">
        <v>1173</v>
      </c>
      <c r="AA404" s="59" t="s">
        <v>1173</v>
      </c>
      <c r="AB404" s="59" t="s">
        <v>1173</v>
      </c>
      <c r="AC404" s="59" t="s">
        <v>1173</v>
      </c>
      <c r="AD404" s="59" t="s">
        <v>1173</v>
      </c>
      <c r="AE404" s="59" t="s">
        <v>1173</v>
      </c>
      <c r="AF404" s="59" t="s">
        <v>1173</v>
      </c>
      <c r="AG404" s="59" t="s">
        <v>1173</v>
      </c>
      <c r="AH404" s="58" t="s">
        <v>1173</v>
      </c>
      <c r="AI404" s="58"/>
    </row>
    <row r="405" spans="1:35" x14ac:dyDescent="0.25">
      <c r="A405" s="64" t="s">
        <v>1855</v>
      </c>
      <c r="B405" s="64" t="s">
        <v>607</v>
      </c>
      <c r="C405" s="64" t="s">
        <v>608</v>
      </c>
      <c r="D405" s="64" t="str">
        <f>INDEX(Lookup!$F$2:$F$375, MATCH(B405, Lookup!$A$2:$A$375,0))</f>
        <v>:</v>
      </c>
      <c r="E405" s="64" t="s">
        <v>1169</v>
      </c>
      <c r="F405" s="64" t="s">
        <v>1208</v>
      </c>
      <c r="G405" s="58" t="s">
        <v>1173</v>
      </c>
      <c r="H405" s="58" t="s">
        <v>1173</v>
      </c>
      <c r="I405" s="58" t="s">
        <v>1173</v>
      </c>
      <c r="J405" s="58" t="s">
        <v>1173</v>
      </c>
      <c r="K405" s="58" t="s">
        <v>1173</v>
      </c>
      <c r="L405" s="58" t="s">
        <v>1173</v>
      </c>
      <c r="M405" s="58" t="s">
        <v>1173</v>
      </c>
      <c r="N405" s="58" t="s">
        <v>1173</v>
      </c>
      <c r="O405" s="58" t="s">
        <v>1173</v>
      </c>
      <c r="P405" s="58" t="s">
        <v>1173</v>
      </c>
      <c r="Q405" s="58" t="s">
        <v>1173</v>
      </c>
      <c r="R405" s="58" t="s">
        <v>1173</v>
      </c>
      <c r="S405" s="58" t="s">
        <v>1173</v>
      </c>
      <c r="T405" s="59">
        <v>1165.42</v>
      </c>
      <c r="U405" s="59">
        <v>1179.3900000000001</v>
      </c>
      <c r="V405" s="59">
        <v>1179.3599999999999</v>
      </c>
      <c r="W405" s="59">
        <v>1179.3599999999999</v>
      </c>
      <c r="X405" s="59">
        <v>1164.72</v>
      </c>
      <c r="Y405" s="59">
        <v>1164.72</v>
      </c>
      <c r="Z405" s="59">
        <v>1164.72</v>
      </c>
      <c r="AA405" s="59">
        <v>1211.19</v>
      </c>
      <c r="AB405" s="59">
        <v>1259.51</v>
      </c>
      <c r="AC405" s="59">
        <v>1334.96</v>
      </c>
      <c r="AD405" s="59">
        <v>1388.23</v>
      </c>
      <c r="AE405" s="59">
        <v>1443.62</v>
      </c>
      <c r="AF405" s="59">
        <v>1501.22</v>
      </c>
      <c r="AG405" s="59">
        <v>1561.11</v>
      </c>
      <c r="AH405" s="58">
        <v>1639.01</v>
      </c>
      <c r="AI405" s="61"/>
    </row>
    <row r="406" spans="1:35" x14ac:dyDescent="0.25">
      <c r="A406" s="70" t="s">
        <v>1856</v>
      </c>
      <c r="B406" s="64" t="s">
        <v>1857</v>
      </c>
      <c r="C406" s="70" t="s">
        <v>1858</v>
      </c>
      <c r="D406" s="64" t="e">
        <f>INDEX(Lookup!$F$2:$F$375, MATCH(B406, Lookup!$A$2:$A$375,0))</f>
        <v>#N/A</v>
      </c>
      <c r="E406" s="64" t="s">
        <v>1169</v>
      </c>
      <c r="F406" s="64" t="s">
        <v>1190</v>
      </c>
      <c r="G406" s="58" t="s">
        <v>1173</v>
      </c>
      <c r="H406" s="58" t="s">
        <v>1173</v>
      </c>
      <c r="I406" s="58" t="s">
        <v>1173</v>
      </c>
      <c r="J406" s="58" t="s">
        <v>1173</v>
      </c>
      <c r="K406" s="58" t="s">
        <v>1173</v>
      </c>
      <c r="L406" s="58" t="s">
        <v>1173</v>
      </c>
      <c r="M406" s="58" t="s">
        <v>1173</v>
      </c>
      <c r="N406" s="58" t="s">
        <v>1173</v>
      </c>
      <c r="O406" s="71">
        <v>66.239999999999995</v>
      </c>
      <c r="P406" s="58">
        <v>69.48</v>
      </c>
      <c r="Q406" s="59">
        <v>72.62</v>
      </c>
      <c r="R406" s="59">
        <v>75.45</v>
      </c>
      <c r="S406" s="59">
        <v>78.39</v>
      </c>
      <c r="T406" s="59">
        <v>81.45</v>
      </c>
      <c r="U406" s="59">
        <v>83.81</v>
      </c>
      <c r="V406" s="59">
        <v>83.81</v>
      </c>
      <c r="W406" s="59">
        <v>86.93</v>
      </c>
      <c r="X406" s="59">
        <v>88.66</v>
      </c>
      <c r="Y406" s="59">
        <v>90.42</v>
      </c>
      <c r="Z406" s="59">
        <v>92.22</v>
      </c>
      <c r="AA406" s="59">
        <v>94.05</v>
      </c>
      <c r="AB406" s="59">
        <v>94.52</v>
      </c>
      <c r="AC406" s="59">
        <v>97.34</v>
      </c>
      <c r="AD406" s="59">
        <v>100.25</v>
      </c>
      <c r="AE406" s="59">
        <v>102.25</v>
      </c>
      <c r="AF406" s="59">
        <v>104.2</v>
      </c>
      <c r="AG406" s="59">
        <v>106.27</v>
      </c>
      <c r="AH406" s="58">
        <v>111.16</v>
      </c>
      <c r="AI406" s="61"/>
    </row>
    <row r="407" spans="1:35" x14ac:dyDescent="0.25">
      <c r="A407" s="72" t="s">
        <v>1859</v>
      </c>
      <c r="B407" s="64" t="s">
        <v>1173</v>
      </c>
      <c r="C407" s="72" t="s">
        <v>1860</v>
      </c>
      <c r="D407" s="72" t="e">
        <f>INDEX(Lookup!$F$2:$F$375, MATCH(B407, Lookup!$A$2:$A$375,0))</f>
        <v>#N/A</v>
      </c>
      <c r="E407" s="64" t="s">
        <v>1172</v>
      </c>
      <c r="F407" s="64" t="s">
        <v>1170</v>
      </c>
      <c r="G407" s="58" t="s">
        <v>1173</v>
      </c>
      <c r="H407" s="58">
        <v>41</v>
      </c>
      <c r="I407" s="58" t="s">
        <v>1173</v>
      </c>
      <c r="J407" s="58" t="s">
        <v>1173</v>
      </c>
      <c r="K407" s="58" t="s">
        <v>1173</v>
      </c>
      <c r="L407" s="58" t="s">
        <v>1173</v>
      </c>
      <c r="M407" s="58" t="s">
        <v>1173</v>
      </c>
      <c r="N407" s="58" t="s">
        <v>1173</v>
      </c>
      <c r="O407" s="58" t="s">
        <v>1173</v>
      </c>
      <c r="P407" s="58" t="s">
        <v>1173</v>
      </c>
      <c r="Q407" s="59" t="s">
        <v>1173</v>
      </c>
      <c r="R407" s="59" t="s">
        <v>1173</v>
      </c>
      <c r="S407" s="59" t="s">
        <v>1173</v>
      </c>
      <c r="T407" s="59" t="s">
        <v>1173</v>
      </c>
      <c r="U407" s="59" t="s">
        <v>1173</v>
      </c>
      <c r="V407" s="59" t="s">
        <v>1173</v>
      </c>
      <c r="W407" s="59" t="s">
        <v>1173</v>
      </c>
      <c r="X407" s="59" t="s">
        <v>1173</v>
      </c>
      <c r="Y407" s="59" t="s">
        <v>1173</v>
      </c>
      <c r="Z407" s="59" t="s">
        <v>1173</v>
      </c>
      <c r="AA407" s="59" t="s">
        <v>1173</v>
      </c>
      <c r="AB407" s="59" t="s">
        <v>1173</v>
      </c>
      <c r="AC407" s="59" t="s">
        <v>1173</v>
      </c>
      <c r="AD407" s="59" t="s">
        <v>1173</v>
      </c>
      <c r="AE407" s="59" t="s">
        <v>1173</v>
      </c>
      <c r="AF407" s="59" t="s">
        <v>1173</v>
      </c>
      <c r="AG407" s="59" t="s">
        <v>1173</v>
      </c>
      <c r="AH407" s="58" t="s">
        <v>1173</v>
      </c>
      <c r="AI407" s="71"/>
    </row>
    <row r="408" spans="1:35" x14ac:dyDescent="0.25">
      <c r="A408" s="64" t="s">
        <v>1861</v>
      </c>
      <c r="B408" s="64" t="s">
        <v>873</v>
      </c>
      <c r="C408" s="64" t="s">
        <v>874</v>
      </c>
      <c r="D408" s="64" t="str">
        <f>INDEX(Lookup!$F$2:$F$375, MATCH(B408, Lookup!$A$2:$A$375,0))</f>
        <v>:</v>
      </c>
      <c r="E408" s="64" t="s">
        <v>1169</v>
      </c>
      <c r="F408" s="64" t="s">
        <v>1208</v>
      </c>
      <c r="G408" s="58" t="s">
        <v>1173</v>
      </c>
      <c r="H408" s="58" t="s">
        <v>1173</v>
      </c>
      <c r="I408" s="58">
        <v>597.96</v>
      </c>
      <c r="J408" s="58">
        <v>640.79999999999995</v>
      </c>
      <c r="K408" s="58">
        <v>653.16999999999996</v>
      </c>
      <c r="L408" s="58">
        <v>695.63</v>
      </c>
      <c r="M408" s="58">
        <v>762.24</v>
      </c>
      <c r="N408" s="58">
        <v>876.47</v>
      </c>
      <c r="O408" s="58">
        <v>885.16</v>
      </c>
      <c r="P408" s="58">
        <v>929.33</v>
      </c>
      <c r="Q408" s="59">
        <v>975.7</v>
      </c>
      <c r="R408" s="59">
        <v>1024.4100000000001</v>
      </c>
      <c r="S408" s="59">
        <v>1075.57</v>
      </c>
      <c r="T408" s="59">
        <v>1128.81</v>
      </c>
      <c r="U408" s="59">
        <v>1151.3900000000001</v>
      </c>
      <c r="V408" s="59">
        <v>1151.3900000000001</v>
      </c>
      <c r="W408" s="59">
        <v>1151.3900000000001</v>
      </c>
      <c r="X408" s="59">
        <v>1173.27</v>
      </c>
      <c r="Y408" s="59">
        <v>1173.27</v>
      </c>
      <c r="Z408" s="59">
        <v>1173.27</v>
      </c>
      <c r="AA408" s="59">
        <v>1217.21</v>
      </c>
      <c r="AB408" s="59">
        <v>1274.54</v>
      </c>
      <c r="AC408" s="59">
        <v>1331.89</v>
      </c>
      <c r="AD408" s="59">
        <v>1366.98</v>
      </c>
      <c r="AE408" s="59">
        <v>1419.47</v>
      </c>
      <c r="AF408" s="59">
        <v>1490.3</v>
      </c>
      <c r="AG408" s="59">
        <v>1534.86</v>
      </c>
      <c r="AH408" s="58">
        <v>1688.19</v>
      </c>
      <c r="AI408" s="58"/>
    </row>
    <row r="409" spans="1:35" x14ac:dyDescent="0.25">
      <c r="A409" s="64" t="s">
        <v>1862</v>
      </c>
      <c r="B409" s="64" t="s">
        <v>653</v>
      </c>
      <c r="C409" s="64" t="s">
        <v>654</v>
      </c>
      <c r="D409" s="64" t="str">
        <f>INDEX(Lookup!$F$2:$F$375, MATCH(B409, Lookup!$A$2:$A$375,0))</f>
        <v>West Midlands Combined Authority</v>
      </c>
      <c r="E409" s="64" t="s">
        <v>1169</v>
      </c>
      <c r="F409" s="64" t="s">
        <v>1198</v>
      </c>
      <c r="G409" s="58">
        <v>548.32000000000005</v>
      </c>
      <c r="H409" s="58">
        <v>573.99</v>
      </c>
      <c r="I409" s="58">
        <v>618.53</v>
      </c>
      <c r="J409" s="58">
        <v>652.6</v>
      </c>
      <c r="K409" s="58">
        <v>691.21</v>
      </c>
      <c r="L409" s="58">
        <v>753.16</v>
      </c>
      <c r="M409" s="58">
        <v>803.94</v>
      </c>
      <c r="N409" s="58">
        <v>889.33</v>
      </c>
      <c r="O409" s="58">
        <v>912.65</v>
      </c>
      <c r="P409" s="58">
        <v>957.16</v>
      </c>
      <c r="Q409" s="59">
        <v>999.68</v>
      </c>
      <c r="R409" s="59">
        <v>1049.6600000000001</v>
      </c>
      <c r="S409" s="59">
        <v>1098.5</v>
      </c>
      <c r="T409" s="59">
        <v>1147.94</v>
      </c>
      <c r="U409" s="59">
        <v>1173.72</v>
      </c>
      <c r="V409" s="59">
        <v>1173.72</v>
      </c>
      <c r="W409" s="59">
        <v>1173.72</v>
      </c>
      <c r="X409" s="59">
        <v>1173.72</v>
      </c>
      <c r="Y409" s="59">
        <v>1173.72</v>
      </c>
      <c r="Z409" s="59">
        <v>1173.72</v>
      </c>
      <c r="AA409" s="59">
        <v>1208.81</v>
      </c>
      <c r="AB409" s="59">
        <v>1269.1300000000001</v>
      </c>
      <c r="AC409" s="59">
        <v>1319.77</v>
      </c>
      <c r="AD409" s="59">
        <v>1358.04</v>
      </c>
      <c r="AE409" s="59">
        <v>1411</v>
      </c>
      <c r="AF409" s="59">
        <v>1460.24</v>
      </c>
      <c r="AG409" s="59">
        <v>1517.04</v>
      </c>
      <c r="AH409" s="58">
        <v>1592.74</v>
      </c>
      <c r="AI409" s="58"/>
    </row>
    <row r="410" spans="1:35" x14ac:dyDescent="0.25">
      <c r="A410" s="64" t="s">
        <v>1863</v>
      </c>
      <c r="B410" s="70" t="s">
        <v>1071</v>
      </c>
      <c r="C410" s="64" t="s">
        <v>1072</v>
      </c>
      <c r="D410" s="64" t="e">
        <f>INDEX(Lookup!$F$2:$F$375, MATCH(B410, Lookup!$A$2:$A$375,0))</f>
        <v>#N/A</v>
      </c>
      <c r="E410" s="64" t="s">
        <v>1172</v>
      </c>
      <c r="F410" s="64" t="s">
        <v>1216</v>
      </c>
      <c r="G410" s="58">
        <v>485.94</v>
      </c>
      <c r="H410" s="58">
        <v>506.04</v>
      </c>
      <c r="I410" s="58">
        <v>553.82000000000005</v>
      </c>
      <c r="J410" s="58">
        <v>594.49</v>
      </c>
      <c r="K410" s="58">
        <v>635.6</v>
      </c>
      <c r="L410" s="58">
        <v>679.43</v>
      </c>
      <c r="M410" s="58">
        <v>767.08</v>
      </c>
      <c r="N410" s="58">
        <v>858.36</v>
      </c>
      <c r="O410" s="58">
        <v>907.29</v>
      </c>
      <c r="P410" s="58">
        <v>939.05</v>
      </c>
      <c r="Q410" s="59">
        <v>986</v>
      </c>
      <c r="R410" s="59">
        <v>963.39</v>
      </c>
      <c r="S410" s="59">
        <v>999.9</v>
      </c>
      <c r="T410" s="59">
        <v>1027.3</v>
      </c>
      <c r="U410" s="59">
        <v>1027.3</v>
      </c>
      <c r="V410" s="59">
        <v>1027.3</v>
      </c>
      <c r="W410" s="59">
        <v>1027.3</v>
      </c>
      <c r="X410" s="59">
        <v>1027.3</v>
      </c>
      <c r="Y410" s="59">
        <v>1027.3</v>
      </c>
      <c r="Z410" s="59">
        <v>1027.3</v>
      </c>
      <c r="AA410" s="59">
        <v>1081.6400000000001</v>
      </c>
      <c r="AB410" s="59">
        <v>1124.79</v>
      </c>
      <c r="AC410" s="59">
        <v>1192.1600000000001</v>
      </c>
      <c r="AD410" s="59">
        <v>1239.73</v>
      </c>
      <c r="AE410" s="59">
        <v>1289.2</v>
      </c>
      <c r="AF410" s="59">
        <v>1353.53</v>
      </c>
      <c r="AG410" s="59">
        <v>1394</v>
      </c>
      <c r="AH410" s="58" t="s">
        <v>1173</v>
      </c>
      <c r="AI410" s="58"/>
    </row>
    <row r="411" spans="1:35" s="56" customFormat="1" ht="15.6" customHeight="1" x14ac:dyDescent="0.25">
      <c r="A411" s="73" t="s">
        <v>1864</v>
      </c>
      <c r="B411" s="63" t="s">
        <v>1865</v>
      </c>
      <c r="C411" s="73" t="s">
        <v>1866</v>
      </c>
      <c r="D411" s="73" t="e">
        <f>INDEX(Lookup!$F$2:$F$375, MATCH(B411, Lookup!$A$2:$A$375,0))</f>
        <v>#N/A</v>
      </c>
      <c r="E411" s="73" t="s">
        <v>1169</v>
      </c>
      <c r="F411" s="73" t="s">
        <v>1208</v>
      </c>
      <c r="G411" s="58" t="s">
        <v>1173</v>
      </c>
      <c r="H411" s="58" t="s">
        <v>1173</v>
      </c>
      <c r="I411" s="58" t="s">
        <v>1173</v>
      </c>
      <c r="J411" s="58" t="s">
        <v>1173</v>
      </c>
      <c r="K411" s="58" t="s">
        <v>1173</v>
      </c>
      <c r="L411" s="58" t="s">
        <v>1173</v>
      </c>
      <c r="M411" s="58" t="s">
        <v>1173</v>
      </c>
      <c r="N411" s="58" t="s">
        <v>1173</v>
      </c>
      <c r="O411" s="58" t="s">
        <v>1173</v>
      </c>
      <c r="P411" s="58" t="s">
        <v>1173</v>
      </c>
      <c r="Q411" s="58" t="s">
        <v>1173</v>
      </c>
      <c r="R411" s="58" t="s">
        <v>1173</v>
      </c>
      <c r="S411" s="58" t="s">
        <v>1173</v>
      </c>
      <c r="T411" s="59" t="s">
        <v>1173</v>
      </c>
      <c r="U411" s="59" t="s">
        <v>1173</v>
      </c>
      <c r="V411" s="59" t="s">
        <v>1173</v>
      </c>
      <c r="W411" s="59" t="s">
        <v>1173</v>
      </c>
      <c r="X411" s="59" t="s">
        <v>1173</v>
      </c>
      <c r="Y411" s="59" t="s">
        <v>1173</v>
      </c>
      <c r="Z411" s="59" t="s">
        <v>1173</v>
      </c>
      <c r="AA411" s="59" t="s">
        <v>1173</v>
      </c>
      <c r="AB411" s="59" t="s">
        <v>1173</v>
      </c>
      <c r="AC411" s="59" t="s">
        <v>1173</v>
      </c>
      <c r="AD411" s="59" t="s">
        <v>1173</v>
      </c>
      <c r="AE411" s="59" t="s">
        <v>1173</v>
      </c>
      <c r="AF411" s="59" t="s">
        <v>1173</v>
      </c>
      <c r="AG411" s="59" t="s">
        <v>1173</v>
      </c>
      <c r="AH411" s="58">
        <v>1647.11</v>
      </c>
      <c r="AI411" s="59"/>
    </row>
    <row r="412" spans="1:35" x14ac:dyDescent="0.25">
      <c r="A412" s="64" t="s">
        <v>1867</v>
      </c>
      <c r="B412" s="64" t="s">
        <v>1077</v>
      </c>
      <c r="C412" s="64" t="s">
        <v>1868</v>
      </c>
      <c r="D412" s="64" t="str">
        <f>INDEX(Lookup!$F$2:$F$375, MATCH(B412, Lookup!$A$2:$A$375,0))</f>
        <v>:</v>
      </c>
      <c r="E412" s="64" t="s">
        <v>1172</v>
      </c>
      <c r="F412" s="64" t="s">
        <v>1170</v>
      </c>
      <c r="G412" s="58" t="s">
        <v>1173</v>
      </c>
      <c r="H412" s="58" t="s">
        <v>1173</v>
      </c>
      <c r="I412" s="58" t="s">
        <v>1173</v>
      </c>
      <c r="J412" s="58" t="s">
        <v>1173</v>
      </c>
      <c r="K412" s="58" t="s">
        <v>1173</v>
      </c>
      <c r="L412" s="58" t="s">
        <v>1173</v>
      </c>
      <c r="M412" s="58" t="s">
        <v>1173</v>
      </c>
      <c r="N412" s="58" t="s">
        <v>1173</v>
      </c>
      <c r="O412" s="58" t="s">
        <v>1173</v>
      </c>
      <c r="P412" s="58" t="s">
        <v>1173</v>
      </c>
      <c r="Q412" s="59" t="s">
        <v>1173</v>
      </c>
      <c r="R412" s="59" t="s">
        <v>1173</v>
      </c>
      <c r="S412" s="59" t="s">
        <v>1173</v>
      </c>
      <c r="T412" s="59" t="s">
        <v>1173</v>
      </c>
      <c r="U412" s="59" t="s">
        <v>1173</v>
      </c>
      <c r="V412" s="59" t="s">
        <v>1173</v>
      </c>
      <c r="W412" s="59" t="s">
        <v>1173</v>
      </c>
      <c r="X412" s="59" t="s">
        <v>1173</v>
      </c>
      <c r="Y412" s="59" t="s">
        <v>1173</v>
      </c>
      <c r="Z412" s="59" t="s">
        <v>1173</v>
      </c>
      <c r="AA412" s="59" t="s">
        <v>1173</v>
      </c>
      <c r="AB412" s="59" t="s">
        <v>1173</v>
      </c>
      <c r="AC412" s="59" t="s">
        <v>1173</v>
      </c>
      <c r="AD412" s="59">
        <v>160.44999999999999</v>
      </c>
      <c r="AE412" s="59">
        <v>165.15</v>
      </c>
      <c r="AF412" s="59">
        <v>170.15</v>
      </c>
      <c r="AG412" s="59">
        <v>175.15</v>
      </c>
      <c r="AH412" s="58" t="s">
        <v>1173</v>
      </c>
      <c r="AI412" s="58"/>
    </row>
    <row r="413" spans="1:35" x14ac:dyDescent="0.25">
      <c r="A413" s="64" t="s">
        <v>1869</v>
      </c>
      <c r="B413" s="64" t="s">
        <v>1870</v>
      </c>
      <c r="C413" s="64" t="s">
        <v>1871</v>
      </c>
      <c r="D413" s="64" t="e">
        <f>INDEX(Lookup!$F$2:$F$375, MATCH(B413, Lookup!$A$2:$A$375,0))</f>
        <v>#N/A</v>
      </c>
      <c r="E413" s="64" t="s">
        <v>1172</v>
      </c>
      <c r="F413" s="64" t="s">
        <v>1170</v>
      </c>
      <c r="G413" s="58">
        <v>81.87</v>
      </c>
      <c r="H413" s="58">
        <v>84.4</v>
      </c>
      <c r="I413" s="58">
        <v>100.55</v>
      </c>
      <c r="J413" s="58">
        <v>107.67</v>
      </c>
      <c r="K413" s="58">
        <v>112.95</v>
      </c>
      <c r="L413" s="58">
        <v>118.85</v>
      </c>
      <c r="M413" s="58">
        <v>124.67</v>
      </c>
      <c r="N413" s="58">
        <v>130.03</v>
      </c>
      <c r="O413" s="58">
        <v>136.4</v>
      </c>
      <c r="P413" s="58">
        <v>143.07</v>
      </c>
      <c r="Q413" s="59">
        <v>149.52000000000001</v>
      </c>
      <c r="R413" s="59">
        <v>153.99</v>
      </c>
      <c r="S413" s="59">
        <v>158.59</v>
      </c>
      <c r="T413" s="59" t="s">
        <v>1173</v>
      </c>
      <c r="U413" s="59" t="s">
        <v>1173</v>
      </c>
      <c r="V413" s="59" t="s">
        <v>1173</v>
      </c>
      <c r="W413" s="59" t="s">
        <v>1173</v>
      </c>
      <c r="X413" s="59" t="s">
        <v>1173</v>
      </c>
      <c r="Y413" s="59" t="s">
        <v>1173</v>
      </c>
      <c r="Z413" s="59" t="s">
        <v>1173</v>
      </c>
      <c r="AA413" s="59" t="s">
        <v>1173</v>
      </c>
      <c r="AB413" s="59" t="s">
        <v>1173</v>
      </c>
      <c r="AC413" s="59" t="s">
        <v>1173</v>
      </c>
      <c r="AD413" s="59" t="s">
        <v>1173</v>
      </c>
      <c r="AE413" s="59" t="s">
        <v>1173</v>
      </c>
      <c r="AF413" s="59" t="s">
        <v>1173</v>
      </c>
      <c r="AG413" s="59" t="s">
        <v>1173</v>
      </c>
      <c r="AH413" s="58" t="s">
        <v>1173</v>
      </c>
      <c r="AI413" s="58"/>
    </row>
    <row r="414" spans="1:35" x14ac:dyDescent="0.25">
      <c r="A414" s="64" t="s">
        <v>1872</v>
      </c>
      <c r="B414" s="64" t="s">
        <v>859</v>
      </c>
      <c r="C414" s="64" t="s">
        <v>860</v>
      </c>
      <c r="D414" s="64" t="e">
        <f>INDEX(Lookup!$F$2:$F$375, MATCH(B414, Lookup!$A$2:$A$375,0))</f>
        <v>#N/A</v>
      </c>
      <c r="E414" s="64" t="s">
        <v>1172</v>
      </c>
      <c r="F414" s="64" t="s">
        <v>1170</v>
      </c>
      <c r="G414" s="58">
        <v>30.18</v>
      </c>
      <c r="H414" s="58">
        <v>34.11</v>
      </c>
      <c r="I414" s="58">
        <v>76.92</v>
      </c>
      <c r="J414" s="58">
        <v>78.88</v>
      </c>
      <c r="K414" s="58">
        <v>85.01</v>
      </c>
      <c r="L414" s="58">
        <v>91.23</v>
      </c>
      <c r="M414" s="58">
        <v>100.26</v>
      </c>
      <c r="N414" s="58">
        <v>102.77</v>
      </c>
      <c r="O414" s="58">
        <v>112.52</v>
      </c>
      <c r="P414" s="58">
        <v>118.16</v>
      </c>
      <c r="Q414" s="59">
        <v>123.9</v>
      </c>
      <c r="R414" s="59">
        <v>128.9</v>
      </c>
      <c r="S414" s="59">
        <v>135</v>
      </c>
      <c r="T414" s="59">
        <v>140.15</v>
      </c>
      <c r="U414" s="59">
        <v>143</v>
      </c>
      <c r="V414" s="59">
        <v>143</v>
      </c>
      <c r="W414" s="59">
        <v>143</v>
      </c>
      <c r="X414" s="59">
        <v>143</v>
      </c>
      <c r="Y414" s="59">
        <v>143</v>
      </c>
      <c r="Z414" s="59">
        <v>143</v>
      </c>
      <c r="AA414" s="59">
        <v>148</v>
      </c>
      <c r="AB414" s="59">
        <v>153</v>
      </c>
      <c r="AC414" s="59">
        <v>158</v>
      </c>
      <c r="AD414" s="59">
        <v>163</v>
      </c>
      <c r="AE414" s="59" t="s">
        <v>1173</v>
      </c>
      <c r="AF414" s="59" t="s">
        <v>1173</v>
      </c>
      <c r="AG414" s="59" t="s">
        <v>1173</v>
      </c>
      <c r="AH414" s="58" t="s">
        <v>1173</v>
      </c>
      <c r="AI414" s="58"/>
    </row>
    <row r="415" spans="1:35" x14ac:dyDescent="0.25">
      <c r="A415" s="64" t="s">
        <v>1873</v>
      </c>
      <c r="B415" s="64" t="s">
        <v>697</v>
      </c>
      <c r="C415" s="64" t="s">
        <v>698</v>
      </c>
      <c r="D415" s="64" t="str">
        <f>INDEX(Lookup!$F$2:$F$375, MATCH(B415, Lookup!$A$2:$A$375,0))</f>
        <v>Cambridgeshire and Peterborough Combined Authority</v>
      </c>
      <c r="E415" s="64" t="s">
        <v>1169</v>
      </c>
      <c r="F415" s="64" t="s">
        <v>1170</v>
      </c>
      <c r="G415" s="58" t="s">
        <v>1173</v>
      </c>
      <c r="H415" s="58" t="s">
        <v>1173</v>
      </c>
      <c r="I415" s="58" t="s">
        <v>1173</v>
      </c>
      <c r="J415" s="58">
        <v>50</v>
      </c>
      <c r="K415" s="58">
        <v>50</v>
      </c>
      <c r="L415" s="58">
        <v>50</v>
      </c>
      <c r="M415" s="58">
        <v>70</v>
      </c>
      <c r="N415" s="58">
        <v>70</v>
      </c>
      <c r="O415" s="58">
        <v>70</v>
      </c>
      <c r="P415" s="58">
        <v>92.93</v>
      </c>
      <c r="Q415" s="59">
        <v>97.48</v>
      </c>
      <c r="R415" s="59">
        <v>102.26</v>
      </c>
      <c r="S415" s="59">
        <v>107.27</v>
      </c>
      <c r="T415" s="59">
        <v>112.1</v>
      </c>
      <c r="U415" s="59">
        <v>115.46</v>
      </c>
      <c r="V415" s="59">
        <v>115.46</v>
      </c>
      <c r="W415" s="59">
        <v>115.46</v>
      </c>
      <c r="X415" s="59">
        <v>120.46</v>
      </c>
      <c r="Y415" s="59">
        <v>122.86</v>
      </c>
      <c r="Z415" s="59">
        <v>125.31</v>
      </c>
      <c r="AA415" s="59">
        <v>130.31</v>
      </c>
      <c r="AB415" s="59">
        <v>135.31</v>
      </c>
      <c r="AC415" s="59">
        <v>140.31</v>
      </c>
      <c r="AD415" s="59">
        <v>145.31</v>
      </c>
      <c r="AE415" s="59">
        <v>150.31</v>
      </c>
      <c r="AF415" s="59">
        <v>155.31</v>
      </c>
      <c r="AG415" s="59">
        <v>160.31</v>
      </c>
      <c r="AH415" s="58">
        <v>165.31</v>
      </c>
      <c r="AI415" s="58"/>
    </row>
    <row r="416" spans="1:35" x14ac:dyDescent="0.25">
      <c r="A416" s="64" t="s">
        <v>1874</v>
      </c>
      <c r="B416" s="64" t="s">
        <v>553</v>
      </c>
      <c r="C416" s="64" t="s">
        <v>554</v>
      </c>
      <c r="D416" s="64" t="str">
        <f>INDEX(Lookup!$F$2:$F$375, MATCH(B416, Lookup!$A$2:$A$375,0))</f>
        <v>:</v>
      </c>
      <c r="E416" s="64" t="s">
        <v>1169</v>
      </c>
      <c r="F416" s="64" t="s">
        <v>1170</v>
      </c>
      <c r="G416" s="58">
        <v>79.03</v>
      </c>
      <c r="H416" s="58">
        <v>85.93</v>
      </c>
      <c r="I416" s="58">
        <v>90.57</v>
      </c>
      <c r="J416" s="58">
        <v>94.61</v>
      </c>
      <c r="K416" s="58">
        <v>103.59</v>
      </c>
      <c r="L416" s="58">
        <v>112.01</v>
      </c>
      <c r="M416" s="58">
        <v>116.38</v>
      </c>
      <c r="N416" s="58">
        <v>120.45</v>
      </c>
      <c r="O416" s="58">
        <v>126.48</v>
      </c>
      <c r="P416" s="58">
        <v>132.19</v>
      </c>
      <c r="Q416" s="59">
        <v>137.32</v>
      </c>
      <c r="R416" s="59">
        <v>140.88999999999999</v>
      </c>
      <c r="S416" s="59">
        <v>144.41999999999999</v>
      </c>
      <c r="T416" s="59">
        <v>148.03</v>
      </c>
      <c r="U416" s="59">
        <v>150.25</v>
      </c>
      <c r="V416" s="59">
        <v>150.25</v>
      </c>
      <c r="W416" s="59">
        <v>150.25</v>
      </c>
      <c r="X416" s="59">
        <v>150.25</v>
      </c>
      <c r="Y416" s="59">
        <v>150.25</v>
      </c>
      <c r="Z416" s="59">
        <v>150.25</v>
      </c>
      <c r="AA416" s="59">
        <v>153.18</v>
      </c>
      <c r="AB416" s="59">
        <v>156.16999999999999</v>
      </c>
      <c r="AC416" s="59">
        <v>159.21</v>
      </c>
      <c r="AD416" s="59">
        <v>162.31</v>
      </c>
      <c r="AE416" s="59">
        <v>165.48</v>
      </c>
      <c r="AF416" s="59">
        <v>167.96</v>
      </c>
      <c r="AG416" s="59">
        <v>172.91</v>
      </c>
      <c r="AH416" s="58">
        <v>174.64</v>
      </c>
      <c r="AI416" s="58"/>
    </row>
    <row r="417" spans="1:35" x14ac:dyDescent="0.25">
      <c r="A417" s="64" t="s">
        <v>1875</v>
      </c>
      <c r="B417" s="64" t="s">
        <v>1031</v>
      </c>
      <c r="C417" s="64" t="s">
        <v>1032</v>
      </c>
      <c r="D417" s="64" t="str">
        <f>INDEX(Lookup!$F$2:$F$375, MATCH(B417, Lookup!$A$2:$A$375,0))</f>
        <v>West of England Combined Authority</v>
      </c>
      <c r="E417" s="64" t="s">
        <v>1169</v>
      </c>
      <c r="F417" s="64" t="s">
        <v>1208</v>
      </c>
      <c r="G417" s="58">
        <v>581.55999999999995</v>
      </c>
      <c r="H417" s="58">
        <v>610.33000000000004</v>
      </c>
      <c r="I417" s="58">
        <v>634.95000000000005</v>
      </c>
      <c r="J417" s="58">
        <v>692.21</v>
      </c>
      <c r="K417" s="58">
        <v>760.08</v>
      </c>
      <c r="L417" s="58">
        <v>800.9</v>
      </c>
      <c r="M417" s="58">
        <v>900.22</v>
      </c>
      <c r="N417" s="58">
        <v>955.13</v>
      </c>
      <c r="O417" s="58">
        <v>978.11</v>
      </c>
      <c r="P417" s="58">
        <v>1015.27</v>
      </c>
      <c r="Q417" s="59">
        <v>1065.94</v>
      </c>
      <c r="R417" s="59">
        <v>1119.02</v>
      </c>
      <c r="S417" s="59">
        <v>1169.26</v>
      </c>
      <c r="T417" s="59">
        <v>1214.8900000000001</v>
      </c>
      <c r="U417" s="59">
        <v>1245.2</v>
      </c>
      <c r="V417" s="59">
        <v>1245.2</v>
      </c>
      <c r="W417" s="59">
        <v>1245.2</v>
      </c>
      <c r="X417" s="59">
        <v>1245.2</v>
      </c>
      <c r="Y417" s="59">
        <v>1245.2</v>
      </c>
      <c r="Z417" s="59">
        <v>1245.2</v>
      </c>
      <c r="AA417" s="59">
        <v>1295</v>
      </c>
      <c r="AB417" s="59">
        <v>1359.62</v>
      </c>
      <c r="AC417" s="59">
        <v>1441.07</v>
      </c>
      <c r="AD417" s="59">
        <v>1484.15</v>
      </c>
      <c r="AE417" s="59">
        <v>1543.37</v>
      </c>
      <c r="AF417" s="59">
        <v>1620.39</v>
      </c>
      <c r="AG417" s="59">
        <v>1668.84</v>
      </c>
      <c r="AH417" s="58">
        <v>1752.11</v>
      </c>
      <c r="AI417" s="58"/>
    </row>
    <row r="418" spans="1:35" x14ac:dyDescent="0.25">
      <c r="A418" s="64" t="s">
        <v>1876</v>
      </c>
      <c r="B418" s="64" t="s">
        <v>1049</v>
      </c>
      <c r="C418" s="64" t="s">
        <v>1050</v>
      </c>
      <c r="D418" s="64" t="str">
        <f>INDEX(Lookup!$F$2:$F$375, MATCH(B418, Lookup!$A$2:$A$375,0))</f>
        <v>:</v>
      </c>
      <c r="E418" s="64" t="s">
        <v>1169</v>
      </c>
      <c r="F418" s="64" t="s">
        <v>1170</v>
      </c>
      <c r="G418" s="58">
        <v>71.89</v>
      </c>
      <c r="H418" s="58">
        <v>78.94</v>
      </c>
      <c r="I418" s="58">
        <v>85.66</v>
      </c>
      <c r="J418" s="58">
        <v>87.97</v>
      </c>
      <c r="K418" s="58">
        <v>88.81</v>
      </c>
      <c r="L418" s="58">
        <v>91.34</v>
      </c>
      <c r="M418" s="58">
        <v>96.68</v>
      </c>
      <c r="N418" s="58">
        <v>104.89</v>
      </c>
      <c r="O418" s="58">
        <v>110</v>
      </c>
      <c r="P418" s="58">
        <v>114.86</v>
      </c>
      <c r="Q418" s="59">
        <v>120.36</v>
      </c>
      <c r="R418" s="59">
        <v>125.04</v>
      </c>
      <c r="S418" s="59">
        <v>130.66</v>
      </c>
      <c r="T418" s="59">
        <v>130.66</v>
      </c>
      <c r="U418" s="59">
        <v>134.52000000000001</v>
      </c>
      <c r="V418" s="59">
        <v>134.52000000000001</v>
      </c>
      <c r="W418" s="59">
        <v>137.88</v>
      </c>
      <c r="X418" s="59">
        <v>142.71</v>
      </c>
      <c r="Y418" s="59">
        <v>145.41999999999999</v>
      </c>
      <c r="Z418" s="59">
        <v>145.41999999999999</v>
      </c>
      <c r="AA418" s="59">
        <v>150.41999999999999</v>
      </c>
      <c r="AB418" s="59">
        <v>155.41999999999999</v>
      </c>
      <c r="AC418" s="59">
        <v>160.41999999999999</v>
      </c>
      <c r="AD418" s="59">
        <v>165.42</v>
      </c>
      <c r="AE418" s="59">
        <v>170.42</v>
      </c>
      <c r="AF418" s="59">
        <v>175.42</v>
      </c>
      <c r="AG418" s="59">
        <v>180.42</v>
      </c>
      <c r="AH418" s="58">
        <v>185.42</v>
      </c>
      <c r="AI418" s="58"/>
    </row>
    <row r="419" spans="1:35" x14ac:dyDescent="0.25">
      <c r="A419" s="64" t="s">
        <v>1877</v>
      </c>
      <c r="B419" s="64" t="s">
        <v>1173</v>
      </c>
      <c r="C419" s="64" t="s">
        <v>1878</v>
      </c>
      <c r="D419" s="64" t="e">
        <f>INDEX(Lookup!$F$2:$F$375, MATCH(B419, Lookup!$A$2:$A$375,0))</f>
        <v>#N/A</v>
      </c>
      <c r="E419" s="64" t="s">
        <v>1172</v>
      </c>
      <c r="F419" s="64" t="s">
        <v>1170</v>
      </c>
      <c r="G419" s="58" t="s">
        <v>1173</v>
      </c>
      <c r="H419" s="58" t="s">
        <v>1173</v>
      </c>
      <c r="I419" s="58" t="s">
        <v>1173</v>
      </c>
      <c r="J419" s="58" t="s">
        <v>1173</v>
      </c>
      <c r="K419" s="58" t="s">
        <v>1173</v>
      </c>
      <c r="L419" s="58" t="s">
        <v>1173</v>
      </c>
      <c r="M419" s="58" t="s">
        <v>1173</v>
      </c>
      <c r="N419" s="58" t="s">
        <v>1173</v>
      </c>
      <c r="O419" s="58" t="s">
        <v>1173</v>
      </c>
      <c r="P419" s="58" t="s">
        <v>1173</v>
      </c>
      <c r="Q419" s="59" t="s">
        <v>1173</v>
      </c>
      <c r="R419" s="59" t="s">
        <v>1173</v>
      </c>
      <c r="S419" s="59" t="s">
        <v>1173</v>
      </c>
      <c r="T419" s="59" t="s">
        <v>1173</v>
      </c>
      <c r="U419" s="59" t="s">
        <v>1173</v>
      </c>
      <c r="V419" s="59" t="s">
        <v>1173</v>
      </c>
      <c r="W419" s="59" t="s">
        <v>1173</v>
      </c>
      <c r="X419" s="59" t="s">
        <v>1173</v>
      </c>
      <c r="Y419" s="59" t="s">
        <v>1173</v>
      </c>
      <c r="Z419" s="59" t="s">
        <v>1173</v>
      </c>
      <c r="AA419" s="59" t="s">
        <v>1173</v>
      </c>
      <c r="AB419" s="59" t="s">
        <v>1173</v>
      </c>
      <c r="AC419" s="59" t="s">
        <v>1173</v>
      </c>
      <c r="AD419" s="59" t="s">
        <v>1173</v>
      </c>
      <c r="AE419" s="59" t="s">
        <v>1173</v>
      </c>
      <c r="AF419" s="59" t="s">
        <v>1173</v>
      </c>
      <c r="AG419" s="59" t="s">
        <v>1173</v>
      </c>
      <c r="AH419" s="58" t="s">
        <v>1173</v>
      </c>
      <c r="AI419" s="58"/>
    </row>
    <row r="420" spans="1:35" x14ac:dyDescent="0.25">
      <c r="A420" s="64" t="s">
        <v>1879</v>
      </c>
      <c r="B420" s="64" t="s">
        <v>581</v>
      </c>
      <c r="C420" s="64" t="s">
        <v>582</v>
      </c>
      <c r="D420" s="64" t="str">
        <f>INDEX(Lookup!$F$2:$F$375, MATCH(B420, Lookup!$A$2:$A$375,0))</f>
        <v>:</v>
      </c>
      <c r="E420" s="64" t="s">
        <v>1169</v>
      </c>
      <c r="F420" s="64" t="s">
        <v>1170</v>
      </c>
      <c r="G420" s="58">
        <v>90.18</v>
      </c>
      <c r="H420" s="58">
        <v>99.84</v>
      </c>
      <c r="I420" s="58">
        <v>98.7</v>
      </c>
      <c r="J420" s="58">
        <v>101.04</v>
      </c>
      <c r="K420" s="58">
        <v>100.75</v>
      </c>
      <c r="L420" s="58">
        <v>110.43</v>
      </c>
      <c r="M420" s="58">
        <v>120.01</v>
      </c>
      <c r="N420" s="58">
        <v>127.19</v>
      </c>
      <c r="O420" s="58">
        <v>134.09</v>
      </c>
      <c r="P420" s="58">
        <v>140.38</v>
      </c>
      <c r="Q420" s="59">
        <v>146.34</v>
      </c>
      <c r="R420" s="59">
        <v>151.49</v>
      </c>
      <c r="S420" s="59">
        <v>155.76</v>
      </c>
      <c r="T420" s="59">
        <v>160.11000000000001</v>
      </c>
      <c r="U420" s="59">
        <v>164.43</v>
      </c>
      <c r="V420" s="59">
        <v>164.43</v>
      </c>
      <c r="W420" s="59">
        <v>164</v>
      </c>
      <c r="X420" s="59">
        <v>163.65</v>
      </c>
      <c r="Y420" s="59">
        <v>163.16</v>
      </c>
      <c r="Z420" s="59">
        <v>162.41</v>
      </c>
      <c r="AA420" s="59">
        <v>167.41</v>
      </c>
      <c r="AB420" s="59">
        <v>172.41</v>
      </c>
      <c r="AC420" s="59">
        <v>177.57</v>
      </c>
      <c r="AD420" s="59">
        <v>182.57</v>
      </c>
      <c r="AE420" s="59">
        <v>187.56</v>
      </c>
      <c r="AF420" s="59">
        <v>192.56</v>
      </c>
      <c r="AG420" s="59">
        <v>197.56</v>
      </c>
      <c r="AH420" s="58">
        <v>203.47</v>
      </c>
      <c r="AI420" s="58"/>
    </row>
    <row r="421" spans="1:35" x14ac:dyDescent="0.25">
      <c r="A421" s="64" t="s">
        <v>1880</v>
      </c>
      <c r="B421" s="64" t="s">
        <v>583</v>
      </c>
      <c r="C421" s="64" t="s">
        <v>584</v>
      </c>
      <c r="D421" s="64" t="str">
        <f>INDEX(Lookup!$F$2:$F$375, MATCH(B421, Lookup!$A$2:$A$375,0))</f>
        <v>:</v>
      </c>
      <c r="E421" s="64" t="s">
        <v>1169</v>
      </c>
      <c r="F421" s="64" t="s">
        <v>1170</v>
      </c>
      <c r="G421" s="58">
        <v>58.59</v>
      </c>
      <c r="H421" s="58">
        <v>70.11</v>
      </c>
      <c r="I421" s="58">
        <v>73.98</v>
      </c>
      <c r="J421" s="58">
        <v>74.83</v>
      </c>
      <c r="K421" s="58">
        <v>75.12</v>
      </c>
      <c r="L421" s="58">
        <v>78.3</v>
      </c>
      <c r="M421" s="58">
        <v>85.4</v>
      </c>
      <c r="N421" s="58">
        <v>100.39</v>
      </c>
      <c r="O421" s="58">
        <v>107.02</v>
      </c>
      <c r="P421" s="58">
        <v>112.24</v>
      </c>
      <c r="Q421" s="59">
        <v>117.43</v>
      </c>
      <c r="R421" s="59">
        <v>123.15</v>
      </c>
      <c r="S421" s="59">
        <v>128.63</v>
      </c>
      <c r="T421" s="59">
        <v>133.07</v>
      </c>
      <c r="U421" s="59">
        <v>134.66</v>
      </c>
      <c r="V421" s="59">
        <v>134.63</v>
      </c>
      <c r="W421" s="59">
        <v>134.63</v>
      </c>
      <c r="X421" s="59">
        <v>139.62</v>
      </c>
      <c r="Y421" s="59">
        <v>139.62</v>
      </c>
      <c r="Z421" s="59">
        <v>139.62</v>
      </c>
      <c r="AA421" s="59">
        <v>144.62</v>
      </c>
      <c r="AB421" s="59">
        <v>148.62</v>
      </c>
      <c r="AC421" s="59">
        <v>153.62</v>
      </c>
      <c r="AD421" s="59">
        <v>158.62</v>
      </c>
      <c r="AE421" s="59">
        <v>163.61000000000001</v>
      </c>
      <c r="AF421" s="59">
        <v>168.59</v>
      </c>
      <c r="AG421" s="59">
        <v>173.58</v>
      </c>
      <c r="AH421" s="58">
        <v>178.58</v>
      </c>
      <c r="AI421" s="58"/>
    </row>
    <row r="422" spans="1:35" x14ac:dyDescent="0.25">
      <c r="A422" s="64" t="s">
        <v>1881</v>
      </c>
      <c r="B422" s="64" t="s">
        <v>397</v>
      </c>
      <c r="C422" s="64" t="s">
        <v>398</v>
      </c>
      <c r="D422" s="64" t="str">
        <f>INDEX(Lookup!$F$2:$F$375, MATCH(B422, Lookup!$A$2:$A$375,0))</f>
        <v>:</v>
      </c>
      <c r="E422" s="64" t="s">
        <v>1172</v>
      </c>
      <c r="F422" s="64" t="s">
        <v>1170</v>
      </c>
      <c r="G422" s="58">
        <v>88.89</v>
      </c>
      <c r="H422" s="58">
        <v>92.82</v>
      </c>
      <c r="I422" s="58">
        <v>99.36</v>
      </c>
      <c r="J422" s="58">
        <v>103.44</v>
      </c>
      <c r="K422" s="58">
        <v>107.74</v>
      </c>
      <c r="L422" s="58">
        <v>114.59</v>
      </c>
      <c r="M422" s="58">
        <v>123.67</v>
      </c>
      <c r="N422" s="58">
        <v>136.78</v>
      </c>
      <c r="O422" s="58">
        <v>142.13999999999999</v>
      </c>
      <c r="P422" s="58">
        <v>148.35</v>
      </c>
      <c r="Q422" s="59">
        <v>154.97</v>
      </c>
      <c r="R422" s="59">
        <v>160.38</v>
      </c>
      <c r="S422" s="59">
        <v>166.84</v>
      </c>
      <c r="T422" s="59">
        <v>171.57</v>
      </c>
      <c r="U422" s="59">
        <v>176.42</v>
      </c>
      <c r="V422" s="59">
        <v>176.42</v>
      </c>
      <c r="W422" s="59">
        <v>175.63</v>
      </c>
      <c r="X422" s="59">
        <v>175.63</v>
      </c>
      <c r="Y422" s="59">
        <v>175.63</v>
      </c>
      <c r="Z422" s="59">
        <v>175.63</v>
      </c>
      <c r="AA422" s="59">
        <v>180.63</v>
      </c>
      <c r="AB422" s="59">
        <v>185.63</v>
      </c>
      <c r="AC422" s="59">
        <v>190.63</v>
      </c>
      <c r="AD422" s="59">
        <v>195.63</v>
      </c>
      <c r="AE422" s="59">
        <v>199.54</v>
      </c>
      <c r="AF422" s="59">
        <v>204.54</v>
      </c>
      <c r="AG422" s="59">
        <v>207.61</v>
      </c>
      <c r="AH422" s="58" t="s">
        <v>1173</v>
      </c>
      <c r="AI422" s="58"/>
    </row>
    <row r="423" spans="1:35" x14ac:dyDescent="0.25">
      <c r="A423" s="64" t="s">
        <v>1882</v>
      </c>
      <c r="B423" s="64" t="s">
        <v>761</v>
      </c>
      <c r="C423" s="64" t="s">
        <v>762</v>
      </c>
      <c r="D423" s="64" t="str">
        <f>INDEX(Lookup!$F$2:$F$375, MATCH(B423, Lookup!$A$2:$A$375,0))</f>
        <v>:</v>
      </c>
      <c r="E423" s="64" t="s">
        <v>1169</v>
      </c>
      <c r="F423" s="64" t="s">
        <v>1170</v>
      </c>
      <c r="G423" s="58">
        <v>53.16</v>
      </c>
      <c r="H423" s="58">
        <v>65.77</v>
      </c>
      <c r="I423" s="58">
        <v>77.78</v>
      </c>
      <c r="J423" s="58">
        <v>84.26</v>
      </c>
      <c r="K423" s="58">
        <v>90.51</v>
      </c>
      <c r="L423" s="58">
        <v>97.04</v>
      </c>
      <c r="M423" s="58">
        <v>106.35</v>
      </c>
      <c r="N423" s="58">
        <v>108.58</v>
      </c>
      <c r="O423" s="58">
        <v>116.1</v>
      </c>
      <c r="P423" s="58">
        <v>120.63</v>
      </c>
      <c r="Q423" s="59">
        <v>125.47</v>
      </c>
      <c r="R423" s="59">
        <v>129.32</v>
      </c>
      <c r="S423" s="59">
        <v>129.38</v>
      </c>
      <c r="T423" s="59">
        <v>132.41</v>
      </c>
      <c r="U423" s="59">
        <v>132.4</v>
      </c>
      <c r="V423" s="59">
        <v>132.37</v>
      </c>
      <c r="W423" s="59">
        <v>132.35</v>
      </c>
      <c r="X423" s="59">
        <v>132.31</v>
      </c>
      <c r="Y423" s="59">
        <v>132.31</v>
      </c>
      <c r="Z423" s="59">
        <v>132.31</v>
      </c>
      <c r="AA423" s="59">
        <v>136.63</v>
      </c>
      <c r="AB423" s="59">
        <v>141.63</v>
      </c>
      <c r="AC423" s="59">
        <v>146.63</v>
      </c>
      <c r="AD423" s="59">
        <v>150.22</v>
      </c>
      <c r="AE423" s="59">
        <v>155.22</v>
      </c>
      <c r="AF423" s="59">
        <v>160.13999999999999</v>
      </c>
      <c r="AG423" s="59">
        <v>165.14</v>
      </c>
      <c r="AH423" s="58">
        <v>165.14</v>
      </c>
      <c r="AI423" s="58"/>
    </row>
    <row r="424" spans="1:35" x14ac:dyDescent="0.25">
      <c r="A424" s="64" t="s">
        <v>1883</v>
      </c>
      <c r="B424" s="64" t="s">
        <v>535</v>
      </c>
      <c r="C424" s="64" t="s">
        <v>536</v>
      </c>
      <c r="D424" s="64" t="e">
        <f>INDEX(Lookup!$F$2:$F$375, MATCH(B424, Lookup!$A$2:$A$375,0))</f>
        <v>#N/A</v>
      </c>
      <c r="E424" s="64" t="s">
        <v>1172</v>
      </c>
      <c r="F424" s="64" t="s">
        <v>1170</v>
      </c>
      <c r="G424" s="58">
        <v>83.77</v>
      </c>
      <c r="H424" s="58">
        <v>91.58</v>
      </c>
      <c r="I424" s="58">
        <v>99.87</v>
      </c>
      <c r="J424" s="58">
        <v>104.75</v>
      </c>
      <c r="K424" s="58">
        <v>107.35</v>
      </c>
      <c r="L424" s="58">
        <v>109.96</v>
      </c>
      <c r="M424" s="58">
        <v>112.72</v>
      </c>
      <c r="N424" s="58">
        <v>121.17</v>
      </c>
      <c r="O424" s="58">
        <v>131.47</v>
      </c>
      <c r="P424" s="58">
        <v>136.59</v>
      </c>
      <c r="Q424" s="59">
        <v>143.29</v>
      </c>
      <c r="R424" s="59">
        <v>150.31</v>
      </c>
      <c r="S424" s="59">
        <v>157.68</v>
      </c>
      <c r="T424" s="59">
        <v>165.41</v>
      </c>
      <c r="U424" s="59">
        <v>170.37</v>
      </c>
      <c r="V424" s="59">
        <v>170.37</v>
      </c>
      <c r="W424" s="59">
        <v>170.37</v>
      </c>
      <c r="X424" s="59">
        <v>170.37</v>
      </c>
      <c r="Y424" s="59">
        <v>170.37</v>
      </c>
      <c r="Z424" s="59">
        <v>170.37</v>
      </c>
      <c r="AA424" s="59">
        <v>175.37</v>
      </c>
      <c r="AB424" s="59">
        <v>180.37</v>
      </c>
      <c r="AC424" s="59">
        <v>185.78</v>
      </c>
      <c r="AD424" s="59">
        <v>191.33</v>
      </c>
      <c r="AE424" s="59">
        <v>196.33</v>
      </c>
      <c r="AF424" s="59" t="s">
        <v>1173</v>
      </c>
      <c r="AG424" s="59" t="s">
        <v>1173</v>
      </c>
      <c r="AH424" s="58" t="s">
        <v>1173</v>
      </c>
      <c r="AI424" s="58"/>
    </row>
    <row r="425" spans="1:35" x14ac:dyDescent="0.25">
      <c r="A425" s="64" t="s">
        <v>1884</v>
      </c>
      <c r="B425" s="64" t="s">
        <v>951</v>
      </c>
      <c r="C425" s="64" t="s">
        <v>952</v>
      </c>
      <c r="D425" s="64" t="str">
        <f>INDEX(Lookup!$F$2:$F$375, MATCH(B425, Lookup!$A$2:$A$375,0))</f>
        <v>:</v>
      </c>
      <c r="E425" s="64" t="s">
        <v>1169</v>
      </c>
      <c r="F425" s="64" t="s">
        <v>1170</v>
      </c>
      <c r="G425" s="58">
        <v>58.49</v>
      </c>
      <c r="H425" s="58">
        <v>69.55</v>
      </c>
      <c r="I425" s="58">
        <v>78.83</v>
      </c>
      <c r="J425" s="58">
        <v>89.7</v>
      </c>
      <c r="K425" s="58">
        <v>90.69</v>
      </c>
      <c r="L425" s="58">
        <v>96.14</v>
      </c>
      <c r="M425" s="58">
        <v>103.54</v>
      </c>
      <c r="N425" s="58">
        <v>110.46</v>
      </c>
      <c r="O425" s="58">
        <v>113.33</v>
      </c>
      <c r="P425" s="58">
        <v>116.16</v>
      </c>
      <c r="Q425" s="59">
        <v>116.17</v>
      </c>
      <c r="R425" s="59">
        <v>116.17</v>
      </c>
      <c r="S425" s="59">
        <v>120.24</v>
      </c>
      <c r="T425" s="59">
        <v>123.73</v>
      </c>
      <c r="U425" s="59">
        <v>123.73</v>
      </c>
      <c r="V425" s="59">
        <v>123.73</v>
      </c>
      <c r="W425" s="59">
        <v>120.64</v>
      </c>
      <c r="X425" s="59">
        <v>117.62</v>
      </c>
      <c r="Y425" s="59">
        <v>114.68</v>
      </c>
      <c r="Z425" s="59">
        <v>111.24</v>
      </c>
      <c r="AA425" s="59">
        <v>111.24</v>
      </c>
      <c r="AB425" s="59">
        <v>111.24</v>
      </c>
      <c r="AC425" s="59">
        <v>116.24</v>
      </c>
      <c r="AD425" s="59">
        <v>121.24</v>
      </c>
      <c r="AE425" s="59">
        <v>126.24</v>
      </c>
      <c r="AF425" s="59">
        <v>131.24</v>
      </c>
      <c r="AG425" s="59">
        <v>136.24</v>
      </c>
      <c r="AH425" s="58">
        <v>141.24</v>
      </c>
      <c r="AI425" s="58"/>
    </row>
    <row r="426" spans="1:35" x14ac:dyDescent="0.25">
      <c r="A426" s="64" t="s">
        <v>1885</v>
      </c>
      <c r="B426" s="64" t="s">
        <v>441</v>
      </c>
      <c r="C426" s="64" t="s">
        <v>442</v>
      </c>
      <c r="D426" s="64" t="str">
        <f>INDEX(Lookup!$F$2:$F$375, MATCH(B426, Lookup!$A$2:$A$375,0))</f>
        <v>:</v>
      </c>
      <c r="E426" s="64" t="s">
        <v>1169</v>
      </c>
      <c r="F426" s="64" t="s">
        <v>1170</v>
      </c>
      <c r="G426" s="58">
        <v>85.36</v>
      </c>
      <c r="H426" s="58">
        <v>87.34</v>
      </c>
      <c r="I426" s="58">
        <v>95.08</v>
      </c>
      <c r="J426" s="58">
        <v>99.02</v>
      </c>
      <c r="K426" s="58">
        <v>103.75</v>
      </c>
      <c r="L426" s="58">
        <v>108.45</v>
      </c>
      <c r="M426" s="58">
        <v>131.22999999999999</v>
      </c>
      <c r="N426" s="58">
        <v>156.28</v>
      </c>
      <c r="O426" s="58">
        <v>170.35</v>
      </c>
      <c r="P426" s="58">
        <v>178.72</v>
      </c>
      <c r="Q426" s="59">
        <v>184.96</v>
      </c>
      <c r="R426" s="59">
        <v>190.32</v>
      </c>
      <c r="S426" s="59">
        <v>197.55</v>
      </c>
      <c r="T426" s="59">
        <v>203.3</v>
      </c>
      <c r="U426" s="59">
        <v>203.3</v>
      </c>
      <c r="V426" s="59">
        <v>203.3</v>
      </c>
      <c r="W426" s="59">
        <v>208.38</v>
      </c>
      <c r="X426" s="59">
        <v>208.38</v>
      </c>
      <c r="Y426" s="59">
        <v>208.38</v>
      </c>
      <c r="Z426" s="59">
        <v>208.38</v>
      </c>
      <c r="AA426" s="59">
        <v>208.38</v>
      </c>
      <c r="AB426" s="59">
        <v>208.38</v>
      </c>
      <c r="AC426" s="59">
        <v>214.61</v>
      </c>
      <c r="AD426" s="59">
        <v>218.88</v>
      </c>
      <c r="AE426" s="59">
        <v>223.24</v>
      </c>
      <c r="AF426" s="59">
        <v>223.24</v>
      </c>
      <c r="AG426" s="59">
        <v>223.24</v>
      </c>
      <c r="AH426" s="58">
        <v>223.24</v>
      </c>
      <c r="AI426" s="58"/>
    </row>
    <row r="427" spans="1:35" x14ac:dyDescent="0.25">
      <c r="A427" s="64" t="s">
        <v>1886</v>
      </c>
      <c r="B427" s="64" t="s">
        <v>1887</v>
      </c>
      <c r="C427" s="64" t="s">
        <v>1888</v>
      </c>
      <c r="D427" s="64" t="e">
        <f>INDEX(Lookup!$F$2:$F$375, MATCH(B427, Lookup!$A$2:$A$375,0))</f>
        <v>#N/A</v>
      </c>
      <c r="E427" s="64" t="s">
        <v>1172</v>
      </c>
      <c r="F427" s="64" t="s">
        <v>1170</v>
      </c>
      <c r="G427" s="58">
        <v>88</v>
      </c>
      <c r="H427" s="58">
        <v>88</v>
      </c>
      <c r="I427" s="58">
        <v>101</v>
      </c>
      <c r="J427" s="58">
        <v>106.05</v>
      </c>
      <c r="K427" s="58">
        <v>109.96</v>
      </c>
      <c r="L427" s="58">
        <v>125.86</v>
      </c>
      <c r="M427" s="58">
        <v>152.85</v>
      </c>
      <c r="N427" s="58">
        <v>166.81</v>
      </c>
      <c r="O427" s="58">
        <v>180.02</v>
      </c>
      <c r="P427" s="58">
        <v>186.49</v>
      </c>
      <c r="Q427" s="59">
        <v>186.49</v>
      </c>
      <c r="R427" s="59">
        <v>193.2</v>
      </c>
      <c r="S427" s="59">
        <v>198.03</v>
      </c>
      <c r="T427" s="59" t="s">
        <v>1173</v>
      </c>
      <c r="U427" s="59" t="s">
        <v>1173</v>
      </c>
      <c r="V427" s="59" t="s">
        <v>1173</v>
      </c>
      <c r="W427" s="59" t="s">
        <v>1173</v>
      </c>
      <c r="X427" s="59" t="s">
        <v>1173</v>
      </c>
      <c r="Y427" s="59" t="s">
        <v>1173</v>
      </c>
      <c r="Z427" s="59" t="s">
        <v>1173</v>
      </c>
      <c r="AA427" s="59" t="s">
        <v>1173</v>
      </c>
      <c r="AB427" s="59" t="s">
        <v>1173</v>
      </c>
      <c r="AC427" s="59" t="s">
        <v>1173</v>
      </c>
      <c r="AD427" s="59" t="s">
        <v>1173</v>
      </c>
      <c r="AE427" s="59" t="s">
        <v>1173</v>
      </c>
      <c r="AF427" s="59" t="s">
        <v>1173</v>
      </c>
      <c r="AG427" s="59" t="s">
        <v>1173</v>
      </c>
      <c r="AH427" s="58" t="s">
        <v>1173</v>
      </c>
      <c r="AI427" s="58"/>
    </row>
    <row r="428" spans="1:35" x14ac:dyDescent="0.25">
      <c r="A428" s="64" t="s">
        <v>1889</v>
      </c>
      <c r="B428" s="64" t="s">
        <v>1083</v>
      </c>
      <c r="C428" s="64" t="s">
        <v>1084</v>
      </c>
      <c r="D428" s="64" t="str">
        <f>INDEX(Lookup!$F$2:$F$375, MATCH(B428, Lookup!$A$2:$A$375,0))</f>
        <v>:</v>
      </c>
      <c r="E428" s="64" t="s">
        <v>1172</v>
      </c>
      <c r="F428" s="64" t="s">
        <v>1170</v>
      </c>
      <c r="G428" s="58">
        <v>83.99</v>
      </c>
      <c r="H428" s="58">
        <v>85.96</v>
      </c>
      <c r="I428" s="58">
        <v>94.03</v>
      </c>
      <c r="J428" s="58">
        <v>98.26</v>
      </c>
      <c r="K428" s="58">
        <v>102.19</v>
      </c>
      <c r="L428" s="58">
        <v>105.26</v>
      </c>
      <c r="M428" s="58">
        <v>108.42</v>
      </c>
      <c r="N428" s="58">
        <v>118.4</v>
      </c>
      <c r="O428" s="58">
        <v>124.32</v>
      </c>
      <c r="P428" s="58">
        <v>128.06</v>
      </c>
      <c r="Q428" s="59">
        <v>131.88999999999999</v>
      </c>
      <c r="R428" s="59">
        <v>135.85</v>
      </c>
      <c r="S428" s="59">
        <v>142.44</v>
      </c>
      <c r="T428" s="59">
        <v>147.78</v>
      </c>
      <c r="U428" s="59">
        <v>150.74</v>
      </c>
      <c r="V428" s="59">
        <v>150.74</v>
      </c>
      <c r="W428" s="59">
        <v>150.74</v>
      </c>
      <c r="X428" s="59">
        <v>150.74</v>
      </c>
      <c r="Y428" s="59">
        <v>150.74</v>
      </c>
      <c r="Z428" s="59">
        <v>147.75</v>
      </c>
      <c r="AA428" s="59">
        <v>152.47999999999999</v>
      </c>
      <c r="AB428" s="59">
        <v>157.47999999999999</v>
      </c>
      <c r="AC428" s="59">
        <v>162.47999999999999</v>
      </c>
      <c r="AD428" s="59">
        <v>167.11</v>
      </c>
      <c r="AE428" s="59">
        <v>172.11</v>
      </c>
      <c r="AF428" s="59">
        <v>177.11</v>
      </c>
      <c r="AG428" s="59">
        <v>182.11</v>
      </c>
      <c r="AH428" s="58" t="s">
        <v>1173</v>
      </c>
      <c r="AI428" s="58"/>
    </row>
    <row r="429" spans="1:35" x14ac:dyDescent="0.25">
      <c r="A429" s="64" t="s">
        <v>1890</v>
      </c>
      <c r="B429" s="64" t="s">
        <v>623</v>
      </c>
      <c r="C429" s="64" t="s">
        <v>624</v>
      </c>
      <c r="D429" s="64" t="str">
        <f>INDEX(Lookup!$F$2:$F$375, MATCH(B429, Lookup!$A$2:$A$375,0))</f>
        <v>:</v>
      </c>
      <c r="E429" s="64" t="s">
        <v>1169</v>
      </c>
      <c r="F429" s="64" t="s">
        <v>1170</v>
      </c>
      <c r="G429" s="58" t="s">
        <v>1173</v>
      </c>
      <c r="H429" s="58" t="s">
        <v>1173</v>
      </c>
      <c r="I429" s="58" t="s">
        <v>1173</v>
      </c>
      <c r="J429" s="58" t="s">
        <v>1173</v>
      </c>
      <c r="K429" s="58" t="s">
        <v>1173</v>
      </c>
      <c r="L429" s="58">
        <v>28.89</v>
      </c>
      <c r="M429" s="58">
        <v>62.63</v>
      </c>
      <c r="N429" s="58">
        <v>75.319999999999993</v>
      </c>
      <c r="O429" s="58">
        <v>79.08</v>
      </c>
      <c r="P429" s="58">
        <v>82.24</v>
      </c>
      <c r="Q429" s="59">
        <v>84.71</v>
      </c>
      <c r="R429" s="59">
        <v>87.24</v>
      </c>
      <c r="S429" s="59">
        <v>89.86</v>
      </c>
      <c r="T429" s="59">
        <v>92.56</v>
      </c>
      <c r="U429" s="59">
        <v>95.34</v>
      </c>
      <c r="V429" s="59">
        <v>95.34</v>
      </c>
      <c r="W429" s="59">
        <v>95.34</v>
      </c>
      <c r="X429" s="59">
        <v>95.34</v>
      </c>
      <c r="Y429" s="59">
        <v>95.34</v>
      </c>
      <c r="Z429" s="59">
        <v>95.34</v>
      </c>
      <c r="AA429" s="59">
        <v>100.34</v>
      </c>
      <c r="AB429" s="59">
        <v>105.34</v>
      </c>
      <c r="AC429" s="59">
        <v>110.34</v>
      </c>
      <c r="AD429" s="59">
        <v>115.34</v>
      </c>
      <c r="AE429" s="59">
        <v>120.34</v>
      </c>
      <c r="AF429" s="59">
        <v>125.34</v>
      </c>
      <c r="AG429" s="59">
        <v>130.34</v>
      </c>
      <c r="AH429" s="58">
        <v>135.34</v>
      </c>
      <c r="AI429" s="58"/>
    </row>
    <row r="430" spans="1:35" x14ac:dyDescent="0.25">
      <c r="A430" s="64" t="s">
        <v>1891</v>
      </c>
      <c r="B430" s="64" t="s">
        <v>366</v>
      </c>
      <c r="C430" s="64" t="s">
        <v>367</v>
      </c>
      <c r="D430" s="64" t="str">
        <f>INDEX(Lookup!$F$2:$F$375, MATCH(B430, Lookup!$A$2:$A$375,0))</f>
        <v>North East Combined Authority</v>
      </c>
      <c r="E430" s="64" t="s">
        <v>1169</v>
      </c>
      <c r="F430" s="64" t="s">
        <v>1198</v>
      </c>
      <c r="G430" s="58">
        <v>640.41</v>
      </c>
      <c r="H430" s="58">
        <v>684.91</v>
      </c>
      <c r="I430" s="58">
        <v>761.06</v>
      </c>
      <c r="J430" s="58">
        <v>794.68</v>
      </c>
      <c r="K430" s="58">
        <v>830.91</v>
      </c>
      <c r="L430" s="58">
        <v>866.15</v>
      </c>
      <c r="M430" s="58">
        <v>936.64</v>
      </c>
      <c r="N430" s="58">
        <v>1005.05</v>
      </c>
      <c r="O430" s="58">
        <v>1054.79</v>
      </c>
      <c r="P430" s="58">
        <v>1106.4000000000001</v>
      </c>
      <c r="Q430" s="59">
        <v>1148.0999999999999</v>
      </c>
      <c r="R430" s="59">
        <v>1186.01</v>
      </c>
      <c r="S430" s="59">
        <v>1221</v>
      </c>
      <c r="T430" s="59">
        <v>1256.3900000000001</v>
      </c>
      <c r="U430" s="59">
        <v>1291.53</v>
      </c>
      <c r="V430" s="59">
        <v>1291.53</v>
      </c>
      <c r="W430" s="59">
        <v>1291.53</v>
      </c>
      <c r="X430" s="59">
        <v>1291.53</v>
      </c>
      <c r="Y430" s="59">
        <v>1291.53</v>
      </c>
      <c r="Z430" s="59">
        <v>1316.71</v>
      </c>
      <c r="AA430" s="59">
        <v>1368.72</v>
      </c>
      <c r="AB430" s="59">
        <v>1436.47</v>
      </c>
      <c r="AC430" s="59">
        <v>1507.58</v>
      </c>
      <c r="AD430" s="59">
        <v>1567.13</v>
      </c>
      <c r="AE430" s="59">
        <v>1629.03</v>
      </c>
      <c r="AF430" s="59">
        <v>1693.38</v>
      </c>
      <c r="AG430" s="59">
        <v>1743.33</v>
      </c>
      <c r="AH430" s="58">
        <v>1829.62</v>
      </c>
      <c r="AI430" s="58"/>
    </row>
    <row r="431" spans="1:35" x14ac:dyDescent="0.25">
      <c r="A431" s="64" t="s">
        <v>1892</v>
      </c>
      <c r="B431" s="64" t="s">
        <v>1173</v>
      </c>
      <c r="C431" s="64" t="s">
        <v>1893</v>
      </c>
      <c r="D431" s="64" t="e">
        <f>INDEX(Lookup!$F$2:$F$375, MATCH(B431, Lookup!$A$2:$A$375,0))</f>
        <v>#N/A</v>
      </c>
      <c r="E431" s="64" t="s">
        <v>1172</v>
      </c>
      <c r="F431" s="64" t="s">
        <v>1170</v>
      </c>
      <c r="G431" s="58" t="s">
        <v>1173</v>
      </c>
      <c r="H431" s="58" t="s">
        <v>1173</v>
      </c>
      <c r="I431" s="58" t="s">
        <v>1173</v>
      </c>
      <c r="J431" s="58" t="s">
        <v>1173</v>
      </c>
      <c r="K431" s="58" t="s">
        <v>1173</v>
      </c>
      <c r="L431" s="58" t="s">
        <v>1173</v>
      </c>
      <c r="M431" s="58" t="s">
        <v>1173</v>
      </c>
      <c r="N431" s="58" t="s">
        <v>1173</v>
      </c>
      <c r="O431" s="58" t="s">
        <v>1173</v>
      </c>
      <c r="P431" s="58" t="s">
        <v>1173</v>
      </c>
      <c r="Q431" s="59" t="s">
        <v>1173</v>
      </c>
      <c r="R431" s="59" t="s">
        <v>1173</v>
      </c>
      <c r="S431" s="59" t="s">
        <v>1173</v>
      </c>
      <c r="T431" s="59" t="s">
        <v>1173</v>
      </c>
      <c r="U431" s="59" t="s">
        <v>1173</v>
      </c>
      <c r="V431" s="59" t="s">
        <v>1173</v>
      </c>
      <c r="W431" s="59" t="s">
        <v>1173</v>
      </c>
      <c r="X431" s="59" t="s">
        <v>1173</v>
      </c>
      <c r="Y431" s="59" t="s">
        <v>1173</v>
      </c>
      <c r="Z431" s="59" t="s">
        <v>1173</v>
      </c>
      <c r="AA431" s="59" t="s">
        <v>1173</v>
      </c>
      <c r="AB431" s="59" t="s">
        <v>1173</v>
      </c>
      <c r="AC431" s="59" t="s">
        <v>1173</v>
      </c>
      <c r="AD431" s="59" t="s">
        <v>1173</v>
      </c>
      <c r="AE431" s="59" t="s">
        <v>1173</v>
      </c>
      <c r="AF431" s="59" t="s">
        <v>1173</v>
      </c>
      <c r="AG431" s="59" t="s">
        <v>1173</v>
      </c>
      <c r="AH431" s="58" t="s">
        <v>1173</v>
      </c>
      <c r="AI431" s="58"/>
    </row>
    <row r="432" spans="1:35" x14ac:dyDescent="0.25">
      <c r="A432" s="64" t="s">
        <v>1894</v>
      </c>
      <c r="B432" s="64" t="s">
        <v>1895</v>
      </c>
      <c r="C432" s="64" t="s">
        <v>1896</v>
      </c>
      <c r="D432" s="64" t="e">
        <f>INDEX(Lookup!$F$2:$F$375, MATCH(B432, Lookup!$A$2:$A$375,0))</f>
        <v>#N/A</v>
      </c>
      <c r="E432" s="64" t="s">
        <v>1169</v>
      </c>
      <c r="F432" s="64" t="s">
        <v>1520</v>
      </c>
      <c r="G432" s="58">
        <v>24.16</v>
      </c>
      <c r="H432" s="58">
        <v>25.61</v>
      </c>
      <c r="I432" s="58">
        <v>26.5</v>
      </c>
      <c r="J432" s="58">
        <v>29.02</v>
      </c>
      <c r="K432" s="58">
        <v>33.31</v>
      </c>
      <c r="L432" s="58">
        <v>35.31</v>
      </c>
      <c r="M432" s="58">
        <v>40.6</v>
      </c>
      <c r="N432" s="58">
        <v>43.91</v>
      </c>
      <c r="O432" s="58">
        <v>46.54</v>
      </c>
      <c r="P432" s="58">
        <v>48.84</v>
      </c>
      <c r="Q432" s="59">
        <v>51.28</v>
      </c>
      <c r="R432" s="59">
        <v>53.83</v>
      </c>
      <c r="S432" s="59">
        <v>56.36</v>
      </c>
      <c r="T432" s="59">
        <v>58.47</v>
      </c>
      <c r="U432" s="59">
        <v>60.17</v>
      </c>
      <c r="V432" s="59">
        <v>60.17</v>
      </c>
      <c r="W432" s="59">
        <v>62.54</v>
      </c>
      <c r="X432" s="59">
        <v>63.78</v>
      </c>
      <c r="Y432" s="59">
        <v>65.040000000000006</v>
      </c>
      <c r="Z432" s="59">
        <v>66.319999999999993</v>
      </c>
      <c r="AA432" s="59">
        <v>67.63</v>
      </c>
      <c r="AB432" s="59">
        <v>68.959999999999994</v>
      </c>
      <c r="AC432" s="59">
        <v>71.010000000000005</v>
      </c>
      <c r="AD432" s="59">
        <v>73.13</v>
      </c>
      <c r="AE432" s="59">
        <v>74.59</v>
      </c>
      <c r="AF432" s="59">
        <v>76.069999999999993</v>
      </c>
      <c r="AG432" s="59">
        <v>77.58</v>
      </c>
      <c r="AH432" s="58">
        <v>82.58</v>
      </c>
      <c r="AI432" s="58"/>
    </row>
    <row r="433" spans="1:35" x14ac:dyDescent="0.25">
      <c r="A433" s="64" t="s">
        <v>1897</v>
      </c>
      <c r="B433" s="64" t="s">
        <v>1898</v>
      </c>
      <c r="C433" s="64" t="s">
        <v>1899</v>
      </c>
      <c r="D433" s="64" t="e">
        <f>INDEX(Lookup!$F$2:$F$375, MATCH(B433, Lookup!$A$2:$A$375,0))</f>
        <v>#N/A</v>
      </c>
      <c r="E433" s="64" t="s">
        <v>1169</v>
      </c>
      <c r="F433" s="64" t="s">
        <v>1301</v>
      </c>
      <c r="G433" s="58" t="s">
        <v>1173</v>
      </c>
      <c r="H433" s="58" t="s">
        <v>1173</v>
      </c>
      <c r="I433" s="58" t="s">
        <v>1173</v>
      </c>
      <c r="J433" s="58" t="s">
        <v>1173</v>
      </c>
      <c r="K433" s="58" t="s">
        <v>1173</v>
      </c>
      <c r="L433" s="58" t="s">
        <v>1173</v>
      </c>
      <c r="M433" s="58" t="s">
        <v>1173</v>
      </c>
      <c r="N433" s="58" t="s">
        <v>1173</v>
      </c>
      <c r="O433" s="58" t="s">
        <v>1173</v>
      </c>
      <c r="P433" s="58" t="s">
        <v>1173</v>
      </c>
      <c r="Q433" s="58" t="s">
        <v>1173</v>
      </c>
      <c r="R433" s="58" t="s">
        <v>1173</v>
      </c>
      <c r="S433" s="58" t="s">
        <v>1173</v>
      </c>
      <c r="T433" s="59" t="s">
        <v>1173</v>
      </c>
      <c r="U433" s="59" t="s">
        <v>1173</v>
      </c>
      <c r="V433" s="59" t="s">
        <v>1173</v>
      </c>
      <c r="W433" s="59" t="s">
        <v>1173</v>
      </c>
      <c r="X433" s="59" t="s">
        <v>1173</v>
      </c>
      <c r="Y433" s="59" t="s">
        <v>1173</v>
      </c>
      <c r="Z433" s="59" t="s">
        <v>1173</v>
      </c>
      <c r="AA433" s="59" t="s">
        <v>1173</v>
      </c>
      <c r="AB433" s="59" t="s">
        <v>1173</v>
      </c>
      <c r="AC433" s="59" t="s">
        <v>1173</v>
      </c>
      <c r="AD433" s="59" t="s">
        <v>1173</v>
      </c>
      <c r="AE433" s="59" t="s">
        <v>1173</v>
      </c>
      <c r="AF433" s="59" t="s">
        <v>1173</v>
      </c>
      <c r="AG433" s="59" t="s">
        <v>1173</v>
      </c>
      <c r="AH433" s="58">
        <v>0</v>
      </c>
      <c r="AI433" s="58"/>
    </row>
    <row r="434" spans="1:35" x14ac:dyDescent="0.25">
      <c r="A434" s="64" t="s">
        <v>1900</v>
      </c>
      <c r="B434" s="64" t="s">
        <v>1901</v>
      </c>
      <c r="C434" s="64" t="s">
        <v>1902</v>
      </c>
      <c r="D434" s="64" t="e">
        <f>INDEX(Lookup!$F$2:$F$375, MATCH(B434, Lookup!$A$2:$A$375,0))</f>
        <v>#N/A</v>
      </c>
      <c r="E434" s="64" t="s">
        <v>1169</v>
      </c>
      <c r="F434" s="64" t="s">
        <v>1186</v>
      </c>
      <c r="G434" s="58">
        <v>45.8</v>
      </c>
      <c r="H434" s="58">
        <v>53.29</v>
      </c>
      <c r="I434" s="58">
        <v>54.28</v>
      </c>
      <c r="J434" s="58">
        <v>56.72</v>
      </c>
      <c r="K434" s="58">
        <v>59.26</v>
      </c>
      <c r="L434" s="58">
        <v>62.79</v>
      </c>
      <c r="M434" s="58">
        <v>74.09</v>
      </c>
      <c r="N434" s="58">
        <v>94.3</v>
      </c>
      <c r="O434" s="58">
        <v>102.79</v>
      </c>
      <c r="P434" s="58">
        <v>107.88</v>
      </c>
      <c r="Q434" s="59">
        <v>113.27</v>
      </c>
      <c r="R434" s="59">
        <v>118.92</v>
      </c>
      <c r="S434" s="59">
        <v>124.56</v>
      </c>
      <c r="T434" s="59">
        <v>128.6</v>
      </c>
      <c r="U434" s="59">
        <v>132.33000000000001</v>
      </c>
      <c r="V434" s="59">
        <v>132.33000000000001</v>
      </c>
      <c r="W434" s="59">
        <v>137.55000000000001</v>
      </c>
      <c r="X434" s="59">
        <v>142.55000000000001</v>
      </c>
      <c r="Y434" s="59">
        <v>145.33000000000001</v>
      </c>
      <c r="Z434" s="59">
        <v>148.16</v>
      </c>
      <c r="AA434" s="59">
        <v>153.16</v>
      </c>
      <c r="AB434" s="59">
        <v>158.16</v>
      </c>
      <c r="AC434" s="59">
        <v>170.16</v>
      </c>
      <c r="AD434" s="59">
        <v>194.16</v>
      </c>
      <c r="AE434" s="59">
        <v>198.04</v>
      </c>
      <c r="AF434" s="59">
        <v>213.04</v>
      </c>
      <c r="AG434" s="59">
        <v>223.04</v>
      </c>
      <c r="AH434" s="58">
        <v>238.04</v>
      </c>
      <c r="AI434" s="58"/>
    </row>
    <row r="435" spans="1:35" x14ac:dyDescent="0.25">
      <c r="A435" s="72" t="s">
        <v>1903</v>
      </c>
      <c r="B435" s="64" t="s">
        <v>1173</v>
      </c>
      <c r="C435" s="72" t="s">
        <v>1904</v>
      </c>
      <c r="D435" s="72" t="e">
        <f>INDEX(Lookup!$F$2:$F$375, MATCH(B435, Lookup!$A$2:$A$375,0))</f>
        <v>#N/A</v>
      </c>
      <c r="E435" s="64" t="s">
        <v>1172</v>
      </c>
      <c r="F435" s="64" t="s">
        <v>1170</v>
      </c>
      <c r="G435" s="58" t="s">
        <v>1173</v>
      </c>
      <c r="H435" s="58" t="s">
        <v>1173</v>
      </c>
      <c r="I435" s="58" t="s">
        <v>1173</v>
      </c>
      <c r="J435" s="58" t="s">
        <v>1173</v>
      </c>
      <c r="K435" s="58" t="s">
        <v>1173</v>
      </c>
      <c r="L435" s="58" t="s">
        <v>1173</v>
      </c>
      <c r="M435" s="58" t="s">
        <v>1173</v>
      </c>
      <c r="N435" s="58" t="s">
        <v>1173</v>
      </c>
      <c r="O435" s="58" t="s">
        <v>1173</v>
      </c>
      <c r="P435" s="58" t="s">
        <v>1173</v>
      </c>
      <c r="Q435" s="59" t="s">
        <v>1173</v>
      </c>
      <c r="R435" s="59" t="s">
        <v>1173</v>
      </c>
      <c r="S435" s="59" t="s">
        <v>1173</v>
      </c>
      <c r="T435" s="59" t="s">
        <v>1173</v>
      </c>
      <c r="U435" s="59" t="s">
        <v>1173</v>
      </c>
      <c r="V435" s="59" t="s">
        <v>1173</v>
      </c>
      <c r="W435" s="59" t="s">
        <v>1173</v>
      </c>
      <c r="X435" s="59" t="s">
        <v>1173</v>
      </c>
      <c r="Y435" s="59" t="s">
        <v>1173</v>
      </c>
      <c r="Z435" s="59" t="s">
        <v>1173</v>
      </c>
      <c r="AA435" s="59" t="s">
        <v>1173</v>
      </c>
      <c r="AB435" s="59" t="s">
        <v>1173</v>
      </c>
      <c r="AC435" s="59" t="s">
        <v>1173</v>
      </c>
      <c r="AD435" s="59" t="s">
        <v>1173</v>
      </c>
      <c r="AE435" s="59" t="s">
        <v>1173</v>
      </c>
      <c r="AF435" s="59" t="s">
        <v>1173</v>
      </c>
      <c r="AG435" s="59" t="s">
        <v>1173</v>
      </c>
      <c r="AH435" s="58" t="s">
        <v>1173</v>
      </c>
      <c r="AI435" s="71"/>
    </row>
    <row r="436" spans="1:35" x14ac:dyDescent="0.25">
      <c r="A436" s="64" t="s">
        <v>1905</v>
      </c>
      <c r="B436" s="64" t="s">
        <v>875</v>
      </c>
      <c r="C436" s="64" t="s">
        <v>876</v>
      </c>
      <c r="D436" s="64" t="str">
        <f>INDEX(Lookup!$F$2:$F$375, MATCH(B436, Lookup!$A$2:$A$375,0))</f>
        <v>:</v>
      </c>
      <c r="E436" s="64" t="s">
        <v>1169</v>
      </c>
      <c r="F436" s="64" t="s">
        <v>1208</v>
      </c>
      <c r="G436" s="58" t="s">
        <v>1173</v>
      </c>
      <c r="H436" s="58">
        <v>551.21</v>
      </c>
      <c r="I436" s="58">
        <v>613.53</v>
      </c>
      <c r="J436" s="58">
        <v>655.04999999999995</v>
      </c>
      <c r="K436" s="58">
        <v>696.64</v>
      </c>
      <c r="L436" s="58">
        <v>772.86</v>
      </c>
      <c r="M436" s="58">
        <v>833.17</v>
      </c>
      <c r="N436" s="58">
        <v>987.78</v>
      </c>
      <c r="O436" s="58">
        <v>1016.77</v>
      </c>
      <c r="P436" s="58">
        <v>1057.3399999999999</v>
      </c>
      <c r="Q436" s="59">
        <v>1098.52</v>
      </c>
      <c r="R436" s="59">
        <v>1134.81</v>
      </c>
      <c r="S436" s="59">
        <v>1174.47</v>
      </c>
      <c r="T436" s="59">
        <v>1208.97</v>
      </c>
      <c r="U436" s="59">
        <v>1239.21</v>
      </c>
      <c r="V436" s="59">
        <v>1239.21</v>
      </c>
      <c r="W436" s="59">
        <v>1239.21</v>
      </c>
      <c r="X436" s="59">
        <v>1262.79</v>
      </c>
      <c r="Y436" s="59">
        <v>1287.9000000000001</v>
      </c>
      <c r="Z436" s="59">
        <v>1313.55</v>
      </c>
      <c r="AA436" s="59">
        <v>1339.82</v>
      </c>
      <c r="AB436" s="59">
        <v>1406.68</v>
      </c>
      <c r="AC436" s="59">
        <v>1490.94</v>
      </c>
      <c r="AD436" s="59">
        <v>1535.52</v>
      </c>
      <c r="AE436" s="59">
        <v>1566.18</v>
      </c>
      <c r="AF436" s="59">
        <v>1644.39</v>
      </c>
      <c r="AG436" s="59">
        <v>1644.39</v>
      </c>
      <c r="AH436" s="58">
        <v>1726.47</v>
      </c>
      <c r="AI436" s="58"/>
    </row>
    <row r="437" spans="1:35" x14ac:dyDescent="0.25">
      <c r="A437" s="72" t="s">
        <v>1906</v>
      </c>
      <c r="B437" s="64" t="s">
        <v>1173</v>
      </c>
      <c r="C437" s="72" t="s">
        <v>1907</v>
      </c>
      <c r="D437" s="72" t="e">
        <f>INDEX(Lookup!$F$2:$F$375, MATCH(B437, Lookup!$A$2:$A$375,0))</f>
        <v>#N/A</v>
      </c>
      <c r="E437" s="64" t="s">
        <v>1172</v>
      </c>
      <c r="F437" s="64" t="s">
        <v>1170</v>
      </c>
      <c r="G437" s="58" t="s">
        <v>1173</v>
      </c>
      <c r="H437" s="58">
        <v>76</v>
      </c>
      <c r="I437" s="58" t="s">
        <v>1173</v>
      </c>
      <c r="J437" s="58" t="s">
        <v>1173</v>
      </c>
      <c r="K437" s="58" t="s">
        <v>1173</v>
      </c>
      <c r="L437" s="58" t="s">
        <v>1173</v>
      </c>
      <c r="M437" s="58" t="s">
        <v>1173</v>
      </c>
      <c r="N437" s="58" t="s">
        <v>1173</v>
      </c>
      <c r="O437" s="58" t="s">
        <v>1173</v>
      </c>
      <c r="P437" s="58" t="s">
        <v>1173</v>
      </c>
      <c r="Q437" s="59" t="s">
        <v>1173</v>
      </c>
      <c r="R437" s="59" t="s">
        <v>1173</v>
      </c>
      <c r="S437" s="59" t="s">
        <v>1173</v>
      </c>
      <c r="T437" s="59" t="s">
        <v>1173</v>
      </c>
      <c r="U437" s="59" t="s">
        <v>1173</v>
      </c>
      <c r="V437" s="59" t="s">
        <v>1173</v>
      </c>
      <c r="W437" s="59" t="s">
        <v>1173</v>
      </c>
      <c r="X437" s="59" t="s">
        <v>1173</v>
      </c>
      <c r="Y437" s="59" t="s">
        <v>1173</v>
      </c>
      <c r="Z437" s="59" t="s">
        <v>1173</v>
      </c>
      <c r="AA437" s="59" t="s">
        <v>1173</v>
      </c>
      <c r="AB437" s="59" t="s">
        <v>1173</v>
      </c>
      <c r="AC437" s="59" t="s">
        <v>1173</v>
      </c>
      <c r="AD437" s="59" t="s">
        <v>1173</v>
      </c>
      <c r="AE437" s="59" t="s">
        <v>1173</v>
      </c>
      <c r="AF437" s="59" t="s">
        <v>1173</v>
      </c>
      <c r="AG437" s="59" t="s">
        <v>1173</v>
      </c>
      <c r="AH437" s="58" t="s">
        <v>1173</v>
      </c>
      <c r="AI437" s="71"/>
    </row>
    <row r="438" spans="1:35" x14ac:dyDescent="0.25">
      <c r="A438" s="64" t="s">
        <v>1908</v>
      </c>
      <c r="B438" s="64" t="s">
        <v>683</v>
      </c>
      <c r="C438" s="64" t="s">
        <v>684</v>
      </c>
      <c r="D438" s="64" t="str">
        <f>INDEX(Lookup!$F$2:$F$375, MATCH(B438, Lookup!$A$2:$A$375,0))</f>
        <v>:</v>
      </c>
      <c r="E438" s="64" t="s">
        <v>1169</v>
      </c>
      <c r="F438" s="64" t="s">
        <v>1208</v>
      </c>
      <c r="G438" s="58" t="s">
        <v>1173</v>
      </c>
      <c r="H438" s="58" t="s">
        <v>1173</v>
      </c>
      <c r="I438" s="58">
        <v>585.78</v>
      </c>
      <c r="J438" s="58">
        <v>610.67999999999995</v>
      </c>
      <c r="K438" s="58">
        <v>665.75</v>
      </c>
      <c r="L438" s="58">
        <v>699.34</v>
      </c>
      <c r="M438" s="58">
        <v>733.69</v>
      </c>
      <c r="N438" s="58">
        <v>848.93</v>
      </c>
      <c r="O438" s="58">
        <v>858.49</v>
      </c>
      <c r="P438" s="58">
        <v>903.6</v>
      </c>
      <c r="Q438" s="59">
        <v>948.32</v>
      </c>
      <c r="R438" s="59">
        <v>995.3</v>
      </c>
      <c r="S438" s="59">
        <v>1044.57</v>
      </c>
      <c r="T438" s="59">
        <v>1085.8499999999999</v>
      </c>
      <c r="U438" s="59">
        <v>1117.8900000000001</v>
      </c>
      <c r="V438" s="59">
        <v>1117.8900000000001</v>
      </c>
      <c r="W438" s="59">
        <v>1117.8900000000001</v>
      </c>
      <c r="X438" s="59">
        <v>1137.42</v>
      </c>
      <c r="Y438" s="59">
        <v>1137.42</v>
      </c>
      <c r="Z438" s="59">
        <v>1159.56</v>
      </c>
      <c r="AA438" s="59">
        <v>1205.82</v>
      </c>
      <c r="AB438" s="59">
        <v>1265.94</v>
      </c>
      <c r="AC438" s="59">
        <v>1322.82</v>
      </c>
      <c r="AD438" s="59">
        <v>1382.22</v>
      </c>
      <c r="AE438" s="59">
        <v>1437.39</v>
      </c>
      <c r="AF438" s="59">
        <v>1494.72</v>
      </c>
      <c r="AG438" s="59">
        <v>1554.39</v>
      </c>
      <c r="AH438" s="58">
        <v>1631.88</v>
      </c>
      <c r="AI438" s="58"/>
    </row>
    <row r="439" spans="1:35" x14ac:dyDescent="0.25">
      <c r="A439" s="64" t="s">
        <v>1909</v>
      </c>
      <c r="B439" s="64" t="s">
        <v>799</v>
      </c>
      <c r="C439" s="64" t="s">
        <v>800</v>
      </c>
      <c r="D439" s="64" t="str">
        <f>INDEX(Lookup!$F$2:$F$375, MATCH(B439, Lookup!$A$2:$A$375,0))</f>
        <v>Greater London Authority</v>
      </c>
      <c r="E439" s="64" t="s">
        <v>1169</v>
      </c>
      <c r="F439" s="64" t="s">
        <v>1303</v>
      </c>
      <c r="G439" s="58">
        <v>641.86</v>
      </c>
      <c r="H439" s="58">
        <v>646.97</v>
      </c>
      <c r="I439" s="58">
        <v>672.97</v>
      </c>
      <c r="J439" s="58">
        <v>688.41</v>
      </c>
      <c r="K439" s="58">
        <v>705.62</v>
      </c>
      <c r="L439" s="58">
        <v>748.62</v>
      </c>
      <c r="M439" s="58">
        <v>776.1</v>
      </c>
      <c r="N439" s="58">
        <v>809.78</v>
      </c>
      <c r="O439" s="58">
        <v>829.21</v>
      </c>
      <c r="P439" s="58">
        <v>844.14</v>
      </c>
      <c r="Q439" s="59">
        <v>844.14</v>
      </c>
      <c r="R439" s="59">
        <v>877.06</v>
      </c>
      <c r="S439" s="59">
        <v>912.14</v>
      </c>
      <c r="T439" s="59">
        <v>912.14</v>
      </c>
      <c r="U439" s="59">
        <v>912.14</v>
      </c>
      <c r="V439" s="59">
        <v>912.14</v>
      </c>
      <c r="W439" s="59">
        <v>912.14</v>
      </c>
      <c r="X439" s="59">
        <v>912.14</v>
      </c>
      <c r="Y439" s="59">
        <v>912.14</v>
      </c>
      <c r="Z439" s="59">
        <v>912.14</v>
      </c>
      <c r="AA439" s="59">
        <v>930.38</v>
      </c>
      <c r="AB439" s="59">
        <v>976.8</v>
      </c>
      <c r="AC439" s="59">
        <v>1035.31</v>
      </c>
      <c r="AD439" s="59">
        <v>1066.27</v>
      </c>
      <c r="AE439" s="59">
        <v>1108.81</v>
      </c>
      <c r="AF439" s="59">
        <v>1164.1400000000001</v>
      </c>
      <c r="AG439" s="59">
        <v>1198.95</v>
      </c>
      <c r="AH439" s="58">
        <v>1258.78</v>
      </c>
      <c r="AI439" s="58"/>
    </row>
    <row r="440" spans="1:35" x14ac:dyDescent="0.25">
      <c r="A440" s="64" t="s">
        <v>1910</v>
      </c>
      <c r="B440" s="64" t="s">
        <v>971</v>
      </c>
      <c r="C440" s="64" t="s">
        <v>972</v>
      </c>
      <c r="D440" s="64" t="str">
        <f>INDEX(Lookup!$F$2:$F$375, MATCH(B440, Lookup!$A$2:$A$375,0))</f>
        <v>:</v>
      </c>
      <c r="E440" s="64" t="s">
        <v>1169</v>
      </c>
      <c r="F440" s="64" t="s">
        <v>1170</v>
      </c>
      <c r="G440" s="58">
        <v>81.319999999999993</v>
      </c>
      <c r="H440" s="58">
        <v>85.25</v>
      </c>
      <c r="I440" s="58">
        <v>96.45</v>
      </c>
      <c r="J440" s="58">
        <v>98.86</v>
      </c>
      <c r="K440" s="58">
        <v>101.03</v>
      </c>
      <c r="L440" s="58">
        <v>105.57</v>
      </c>
      <c r="M440" s="58">
        <v>111.9</v>
      </c>
      <c r="N440" s="58">
        <v>118.61</v>
      </c>
      <c r="O440" s="58">
        <v>134.21</v>
      </c>
      <c r="P440" s="58">
        <v>140.94</v>
      </c>
      <c r="Q440" s="59">
        <v>147.96</v>
      </c>
      <c r="R440" s="59">
        <v>153.80000000000001</v>
      </c>
      <c r="S440" s="59">
        <v>159.80000000000001</v>
      </c>
      <c r="T440" s="59">
        <v>167.3</v>
      </c>
      <c r="U440" s="59">
        <v>167.3</v>
      </c>
      <c r="V440" s="59">
        <v>167.3</v>
      </c>
      <c r="W440" s="59">
        <v>172.22</v>
      </c>
      <c r="X440" s="59">
        <v>175.56</v>
      </c>
      <c r="Y440" s="59">
        <v>178.97</v>
      </c>
      <c r="Z440" s="59">
        <v>182.44</v>
      </c>
      <c r="AA440" s="59">
        <v>187.44</v>
      </c>
      <c r="AB440" s="59">
        <v>192.44</v>
      </c>
      <c r="AC440" s="59">
        <v>197.44</v>
      </c>
      <c r="AD440" s="59">
        <v>202.44</v>
      </c>
      <c r="AE440" s="59">
        <v>205.05</v>
      </c>
      <c r="AF440" s="59">
        <v>205.05</v>
      </c>
      <c r="AG440" s="59">
        <v>210.05</v>
      </c>
      <c r="AH440" s="58">
        <v>216.14</v>
      </c>
      <c r="AI440" s="58"/>
    </row>
    <row r="441" spans="1:35" x14ac:dyDescent="0.25">
      <c r="A441" s="64" t="s">
        <v>1911</v>
      </c>
      <c r="B441" s="64" t="s">
        <v>737</v>
      </c>
      <c r="C441" s="64" t="s">
        <v>738</v>
      </c>
      <c r="D441" s="64" t="str">
        <f>INDEX(Lookup!$F$2:$F$375, MATCH(B441, Lookup!$A$2:$A$375,0))</f>
        <v>:</v>
      </c>
      <c r="E441" s="64" t="s">
        <v>1169</v>
      </c>
      <c r="F441" s="64" t="s">
        <v>1170</v>
      </c>
      <c r="G441" s="58">
        <v>78.39</v>
      </c>
      <c r="H441" s="58">
        <v>92.96</v>
      </c>
      <c r="I441" s="58">
        <v>100.09</v>
      </c>
      <c r="J441" s="58">
        <v>105.27</v>
      </c>
      <c r="K441" s="58">
        <v>108.5</v>
      </c>
      <c r="L441" s="58">
        <v>114.84</v>
      </c>
      <c r="M441" s="58">
        <v>133.04</v>
      </c>
      <c r="N441" s="58">
        <v>143.32</v>
      </c>
      <c r="O441" s="58">
        <v>149.29</v>
      </c>
      <c r="P441" s="58">
        <v>156.38</v>
      </c>
      <c r="Q441" s="59">
        <v>159.9</v>
      </c>
      <c r="R441" s="59">
        <v>165.1</v>
      </c>
      <c r="S441" s="59">
        <v>170.88</v>
      </c>
      <c r="T441" s="59">
        <v>170.88</v>
      </c>
      <c r="U441" s="59">
        <v>170.22</v>
      </c>
      <c r="V441" s="59">
        <v>168.71</v>
      </c>
      <c r="W441" s="59">
        <v>168.28</v>
      </c>
      <c r="X441" s="59">
        <v>168.28</v>
      </c>
      <c r="Y441" s="59">
        <v>168.28</v>
      </c>
      <c r="Z441" s="59">
        <v>168.28</v>
      </c>
      <c r="AA441" s="59">
        <v>168.28</v>
      </c>
      <c r="AB441" s="59">
        <v>169.96</v>
      </c>
      <c r="AC441" s="59">
        <v>172.77</v>
      </c>
      <c r="AD441" s="59">
        <v>176.89</v>
      </c>
      <c r="AE441" s="59">
        <v>181.89</v>
      </c>
      <c r="AF441" s="59">
        <v>185.41</v>
      </c>
      <c r="AG441" s="59">
        <v>190.41</v>
      </c>
      <c r="AH441" s="58">
        <v>196.1</v>
      </c>
      <c r="AI441" s="58"/>
    </row>
    <row r="442" spans="1:35" x14ac:dyDescent="0.25">
      <c r="A442" s="64" t="s">
        <v>1912</v>
      </c>
      <c r="B442" s="64" t="s">
        <v>1913</v>
      </c>
      <c r="C442" s="64" t="s">
        <v>1914</v>
      </c>
      <c r="D442" s="64" t="e">
        <f>INDEX(Lookup!$F$2:$F$375, MATCH(B442, Lookup!$A$2:$A$375,0))</f>
        <v>#N/A</v>
      </c>
      <c r="E442" s="64" t="s">
        <v>1172</v>
      </c>
      <c r="F442" s="64" t="s">
        <v>1170</v>
      </c>
      <c r="G442" s="58">
        <v>78.03</v>
      </c>
      <c r="H442" s="58">
        <v>85.86</v>
      </c>
      <c r="I442" s="58">
        <v>90.9</v>
      </c>
      <c r="J442" s="58">
        <v>93.96</v>
      </c>
      <c r="K442" s="58">
        <v>101.79</v>
      </c>
      <c r="L442" s="58">
        <v>111.78</v>
      </c>
      <c r="M442" s="58">
        <v>128.43</v>
      </c>
      <c r="N442" s="58">
        <v>141.12</v>
      </c>
      <c r="O442" s="58">
        <v>150.30000000000001</v>
      </c>
      <c r="P442" s="58">
        <v>156.16999999999999</v>
      </c>
      <c r="Q442" s="59">
        <v>161.63999999999999</v>
      </c>
      <c r="R442" s="59">
        <v>166.32</v>
      </c>
      <c r="S442" s="59">
        <v>171.99</v>
      </c>
      <c r="T442" s="59">
        <v>171.99</v>
      </c>
      <c r="U442" s="59">
        <v>175.23</v>
      </c>
      <c r="V442" s="59">
        <v>175.23</v>
      </c>
      <c r="W442" s="59">
        <v>175.23</v>
      </c>
      <c r="X442" s="59">
        <v>175.23</v>
      </c>
      <c r="Y442" s="59">
        <v>175.23</v>
      </c>
      <c r="Z442" s="59">
        <v>175.23</v>
      </c>
      <c r="AA442" s="59">
        <v>178.65</v>
      </c>
      <c r="AB442" s="59">
        <v>182.16</v>
      </c>
      <c r="AC442" s="59">
        <v>182.16</v>
      </c>
      <c r="AD442" s="59" t="s">
        <v>1173</v>
      </c>
      <c r="AE442" s="59" t="s">
        <v>1173</v>
      </c>
      <c r="AF442" s="59" t="s">
        <v>1173</v>
      </c>
      <c r="AG442" s="59" t="s">
        <v>1173</v>
      </c>
      <c r="AH442" s="58" t="s">
        <v>1173</v>
      </c>
      <c r="AI442" s="58"/>
    </row>
    <row r="443" spans="1:35" x14ac:dyDescent="0.25">
      <c r="A443" s="64" t="s">
        <v>1915</v>
      </c>
      <c r="B443" s="64" t="s">
        <v>455</v>
      </c>
      <c r="C443" s="64" t="s">
        <v>1916</v>
      </c>
      <c r="D443" s="64" t="str">
        <f>INDEX(Lookup!$F$2:$F$375, MATCH(B443, Lookup!$A$2:$A$375,0))</f>
        <v>Liverpool City Region Combined Authority</v>
      </c>
      <c r="E443" s="64" t="s">
        <v>1169</v>
      </c>
      <c r="F443" s="64" t="s">
        <v>1198</v>
      </c>
      <c r="G443" s="58">
        <v>686.14</v>
      </c>
      <c r="H443" s="58">
        <v>776.84</v>
      </c>
      <c r="I443" s="58">
        <v>831.42</v>
      </c>
      <c r="J443" s="58">
        <v>847.61</v>
      </c>
      <c r="K443" s="58">
        <v>885.87</v>
      </c>
      <c r="L443" s="58">
        <v>938.95</v>
      </c>
      <c r="M443" s="58">
        <v>962.42</v>
      </c>
      <c r="N443" s="58">
        <v>986.48</v>
      </c>
      <c r="O443" s="58">
        <v>1011.14</v>
      </c>
      <c r="P443" s="58">
        <v>1036.45</v>
      </c>
      <c r="Q443" s="59">
        <v>1062.3599999999999</v>
      </c>
      <c r="R443" s="59">
        <v>1088.92</v>
      </c>
      <c r="S443" s="59">
        <v>1116.1400000000001</v>
      </c>
      <c r="T443" s="59">
        <v>1144.04</v>
      </c>
      <c r="U443" s="59">
        <v>1149.76</v>
      </c>
      <c r="V443" s="59">
        <v>1149.76</v>
      </c>
      <c r="W443" s="59">
        <v>1172.76</v>
      </c>
      <c r="X443" s="59">
        <v>1166.47</v>
      </c>
      <c r="Y443" s="59">
        <v>1189.68</v>
      </c>
      <c r="Z443" s="59">
        <v>1213.3499999999999</v>
      </c>
      <c r="AA443" s="59">
        <v>1261.76</v>
      </c>
      <c r="AB443" s="59">
        <v>1324.72</v>
      </c>
      <c r="AC443" s="59">
        <v>1404.07</v>
      </c>
      <c r="AD443" s="59">
        <v>1446.05</v>
      </c>
      <c r="AE443" s="59">
        <v>1503.75</v>
      </c>
      <c r="AF443" s="59">
        <v>1578.78</v>
      </c>
      <c r="AG443" s="59">
        <v>1625.99</v>
      </c>
      <c r="AH443" s="58">
        <v>1707.13</v>
      </c>
      <c r="AI443" s="58"/>
    </row>
    <row r="444" spans="1:35" x14ac:dyDescent="0.25">
      <c r="A444" s="64" t="s">
        <v>1917</v>
      </c>
      <c r="B444" s="64" t="s">
        <v>625</v>
      </c>
      <c r="C444" s="64" t="s">
        <v>626</v>
      </c>
      <c r="D444" s="64" t="str">
        <f>INDEX(Lookup!$F$2:$F$375, MATCH(B444, Lookup!$A$2:$A$375,0))</f>
        <v>:</v>
      </c>
      <c r="E444" s="64" t="s">
        <v>1169</v>
      </c>
      <c r="F444" s="64" t="s">
        <v>1170</v>
      </c>
      <c r="G444" s="58">
        <v>77.430000000000007</v>
      </c>
      <c r="H444" s="58">
        <v>88.94</v>
      </c>
      <c r="I444" s="58">
        <v>95.14</v>
      </c>
      <c r="J444" s="58">
        <v>99.3</v>
      </c>
      <c r="K444" s="58">
        <v>105.25</v>
      </c>
      <c r="L444" s="58">
        <v>111.07</v>
      </c>
      <c r="M444" s="58">
        <v>117.54</v>
      </c>
      <c r="N444" s="58">
        <v>124.59</v>
      </c>
      <c r="O444" s="58">
        <v>127.95</v>
      </c>
      <c r="P444" s="58">
        <v>131.78</v>
      </c>
      <c r="Q444" s="59">
        <v>135</v>
      </c>
      <c r="R444" s="59">
        <v>138.9</v>
      </c>
      <c r="S444" s="59">
        <v>144.32</v>
      </c>
      <c r="T444" s="59">
        <v>148.5</v>
      </c>
      <c r="U444" s="59">
        <v>150.72999999999999</v>
      </c>
      <c r="V444" s="59">
        <v>150.72999999999999</v>
      </c>
      <c r="W444" s="59">
        <v>150.72999999999999</v>
      </c>
      <c r="X444" s="59">
        <v>150.72999999999999</v>
      </c>
      <c r="Y444" s="59">
        <v>147.72</v>
      </c>
      <c r="Z444" s="59">
        <v>147.72</v>
      </c>
      <c r="AA444" s="59">
        <v>147.72</v>
      </c>
      <c r="AB444" s="59">
        <v>150.53</v>
      </c>
      <c r="AC444" s="59">
        <v>153.38999999999999</v>
      </c>
      <c r="AD444" s="59">
        <v>156.30000000000001</v>
      </c>
      <c r="AE444" s="59">
        <v>159.27000000000001</v>
      </c>
      <c r="AF444" s="59">
        <v>162.30000000000001</v>
      </c>
      <c r="AG444" s="59">
        <v>165.38</v>
      </c>
      <c r="AH444" s="58">
        <v>168.52</v>
      </c>
      <c r="AI444" s="58"/>
    </row>
    <row r="445" spans="1:35" x14ac:dyDescent="0.25">
      <c r="A445" s="64" t="s">
        <v>1918</v>
      </c>
      <c r="B445" s="70" t="s">
        <v>613</v>
      </c>
      <c r="C445" s="64" t="s">
        <v>614</v>
      </c>
      <c r="D445" s="64" t="e">
        <f>INDEX(Lookup!$F$2:$F$375, MATCH(B445, Lookup!$A$2:$A$375,0))</f>
        <v>#N/A</v>
      </c>
      <c r="E445" s="64" t="s">
        <v>1169</v>
      </c>
      <c r="F445" s="64" t="s">
        <v>1216</v>
      </c>
      <c r="G445" s="58">
        <v>452</v>
      </c>
      <c r="H445" s="58">
        <v>481.13</v>
      </c>
      <c r="I445" s="58">
        <v>529.44000000000005</v>
      </c>
      <c r="J445" s="58">
        <v>576.54</v>
      </c>
      <c r="K445" s="58">
        <v>610.55999999999995</v>
      </c>
      <c r="L445" s="58">
        <v>664.92</v>
      </c>
      <c r="M445" s="58">
        <v>711.13</v>
      </c>
      <c r="N445" s="58">
        <v>817.15</v>
      </c>
      <c r="O445" s="58">
        <v>823.11</v>
      </c>
      <c r="P445" s="58">
        <v>860.27</v>
      </c>
      <c r="Q445" s="59">
        <v>902.85</v>
      </c>
      <c r="R445" s="59">
        <v>947.54</v>
      </c>
      <c r="S445" s="59">
        <v>985.44</v>
      </c>
      <c r="T445" s="59">
        <v>1009.61</v>
      </c>
      <c r="U445" s="59">
        <v>1028.81</v>
      </c>
      <c r="V445" s="59">
        <v>1028.81</v>
      </c>
      <c r="W445" s="59">
        <v>1028.81</v>
      </c>
      <c r="X445" s="59">
        <v>1027.25</v>
      </c>
      <c r="Y445" s="59">
        <v>1027.25</v>
      </c>
      <c r="Z445" s="59">
        <v>1047.28</v>
      </c>
      <c r="AA445" s="59">
        <v>1088.6500000000001</v>
      </c>
      <c r="AB445" s="59">
        <v>1142.54</v>
      </c>
      <c r="AC445" s="59">
        <v>1210.52</v>
      </c>
      <c r="AD445" s="59">
        <v>1246.23</v>
      </c>
      <c r="AE445" s="59">
        <v>1295.95</v>
      </c>
      <c r="AF445" s="59">
        <v>1360.62</v>
      </c>
      <c r="AG445" s="59">
        <v>1401.3</v>
      </c>
      <c r="AH445" s="58">
        <v>1471.23</v>
      </c>
      <c r="AI445" s="58"/>
    </row>
    <row r="446" spans="1:35" x14ac:dyDescent="0.25">
      <c r="A446" s="70" t="s">
        <v>1919</v>
      </c>
      <c r="B446" s="64" t="s">
        <v>1920</v>
      </c>
      <c r="C446" s="70" t="s">
        <v>1921</v>
      </c>
      <c r="D446" s="64" t="e">
        <f>INDEX(Lookup!$F$2:$F$375, MATCH(B446, Lookup!$A$2:$A$375,0))</f>
        <v>#N/A</v>
      </c>
      <c r="E446" s="64" t="s">
        <v>1169</v>
      </c>
      <c r="F446" s="64" t="s">
        <v>1190</v>
      </c>
      <c r="G446" s="58" t="s">
        <v>1173</v>
      </c>
      <c r="H446" s="58" t="s">
        <v>1173</v>
      </c>
      <c r="I446" s="58" t="s">
        <v>1173</v>
      </c>
      <c r="J446" s="58" t="s">
        <v>1173</v>
      </c>
      <c r="K446" s="58" t="s">
        <v>1173</v>
      </c>
      <c r="L446" s="58" t="s">
        <v>1173</v>
      </c>
      <c r="M446" s="58" t="s">
        <v>1173</v>
      </c>
      <c r="N446" s="58" t="s">
        <v>1173</v>
      </c>
      <c r="O446" s="71">
        <v>52.17</v>
      </c>
      <c r="P446" s="58">
        <v>54.7</v>
      </c>
      <c r="Q446" s="59">
        <v>57.4</v>
      </c>
      <c r="R446" s="59">
        <v>60.27</v>
      </c>
      <c r="S446" s="59">
        <v>63.24</v>
      </c>
      <c r="T446" s="59">
        <v>65.73</v>
      </c>
      <c r="U446" s="59">
        <v>67.64</v>
      </c>
      <c r="V446" s="59">
        <v>67.64</v>
      </c>
      <c r="W446" s="59">
        <v>67.64</v>
      </c>
      <c r="X446" s="59">
        <v>67.64</v>
      </c>
      <c r="Y446" s="59">
        <v>67.64</v>
      </c>
      <c r="Z446" s="59">
        <v>68.959999999999994</v>
      </c>
      <c r="AA446" s="59">
        <v>70.33</v>
      </c>
      <c r="AB446" s="59">
        <v>71.56</v>
      </c>
      <c r="AC446" s="59">
        <v>73.53</v>
      </c>
      <c r="AD446" s="59">
        <v>75.73</v>
      </c>
      <c r="AE446" s="59">
        <v>77.239999999999995</v>
      </c>
      <c r="AF446" s="59">
        <v>78.78</v>
      </c>
      <c r="AG446" s="59">
        <v>80.349999999999994</v>
      </c>
      <c r="AH446" s="58">
        <v>84.25</v>
      </c>
      <c r="AI446" s="61"/>
    </row>
    <row r="447" spans="1:35" x14ac:dyDescent="0.25">
      <c r="A447" s="64" t="s">
        <v>1922</v>
      </c>
      <c r="B447" s="64" t="s">
        <v>627</v>
      </c>
      <c r="C447" s="64" t="s">
        <v>628</v>
      </c>
      <c r="D447" s="64" t="str">
        <f>INDEX(Lookup!$F$2:$F$375, MATCH(B447, Lookup!$A$2:$A$375,0))</f>
        <v>:</v>
      </c>
      <c r="E447" s="64" t="s">
        <v>1169</v>
      </c>
      <c r="F447" s="64" t="s">
        <v>1170</v>
      </c>
      <c r="G447" s="58">
        <v>76.81</v>
      </c>
      <c r="H447" s="58">
        <v>99.72</v>
      </c>
      <c r="I447" s="58">
        <v>109.63</v>
      </c>
      <c r="J447" s="58">
        <v>113.75</v>
      </c>
      <c r="K447" s="58">
        <v>118.89</v>
      </c>
      <c r="L447" s="58">
        <v>121.84</v>
      </c>
      <c r="M447" s="58">
        <v>125.39</v>
      </c>
      <c r="N447" s="58">
        <v>128.61000000000001</v>
      </c>
      <c r="O447" s="58">
        <v>133.82</v>
      </c>
      <c r="P447" s="58">
        <v>137.72</v>
      </c>
      <c r="Q447" s="59">
        <v>140.22</v>
      </c>
      <c r="R447" s="59">
        <v>143.96</v>
      </c>
      <c r="S447" s="59">
        <v>147.94</v>
      </c>
      <c r="T447" s="59">
        <v>151.09</v>
      </c>
      <c r="U447" s="59">
        <v>151.05000000000001</v>
      </c>
      <c r="V447" s="59">
        <v>151.05000000000001</v>
      </c>
      <c r="W447" s="59">
        <v>151.05000000000001</v>
      </c>
      <c r="X447" s="59">
        <v>150.63999999999999</v>
      </c>
      <c r="Y447" s="59">
        <v>150.63999999999999</v>
      </c>
      <c r="Z447" s="59">
        <v>150.68</v>
      </c>
      <c r="AA447" s="59">
        <v>150.66999999999999</v>
      </c>
      <c r="AB447" s="59">
        <v>153.62</v>
      </c>
      <c r="AC447" s="59">
        <v>158.1</v>
      </c>
      <c r="AD447" s="59">
        <v>162.69999999999999</v>
      </c>
      <c r="AE447" s="59">
        <v>165.77</v>
      </c>
      <c r="AF447" s="59">
        <v>170.75</v>
      </c>
      <c r="AG447" s="59">
        <v>175.54</v>
      </c>
      <c r="AH447" s="58">
        <v>175.43</v>
      </c>
      <c r="AI447" s="58"/>
    </row>
    <row r="448" spans="1:35" x14ac:dyDescent="0.25">
      <c r="A448" s="64" t="s">
        <v>1923</v>
      </c>
      <c r="B448" s="64" t="s">
        <v>1924</v>
      </c>
      <c r="C448" s="64" t="s">
        <v>1925</v>
      </c>
      <c r="D448" s="64" t="e">
        <f>INDEX(Lookup!$F$2:$F$375, MATCH(B448, Lookup!$A$2:$A$375,0))</f>
        <v>#N/A</v>
      </c>
      <c r="E448" s="64" t="s">
        <v>1169</v>
      </c>
      <c r="F448" s="64" t="s">
        <v>1186</v>
      </c>
      <c r="G448" s="58">
        <v>48.15</v>
      </c>
      <c r="H448" s="58">
        <v>54.74</v>
      </c>
      <c r="I448" s="58">
        <v>72.42</v>
      </c>
      <c r="J448" s="58">
        <v>78.86</v>
      </c>
      <c r="K448" s="58">
        <v>83.43</v>
      </c>
      <c r="L448" s="69">
        <v>94.37</v>
      </c>
      <c r="M448" s="58">
        <v>100.93</v>
      </c>
      <c r="N448" s="58">
        <v>126.5</v>
      </c>
      <c r="O448" s="58">
        <v>138.44</v>
      </c>
      <c r="P448" s="58">
        <v>145.28</v>
      </c>
      <c r="Q448" s="59">
        <v>152.53</v>
      </c>
      <c r="R448" s="59">
        <v>160.15</v>
      </c>
      <c r="S448" s="59">
        <v>166.16</v>
      </c>
      <c r="T448" s="59">
        <v>172.71</v>
      </c>
      <c r="U448" s="59">
        <v>177.61</v>
      </c>
      <c r="V448" s="59">
        <v>177.61</v>
      </c>
      <c r="W448" s="59">
        <v>177.61</v>
      </c>
      <c r="X448" s="59">
        <v>177.61</v>
      </c>
      <c r="Y448" s="59">
        <v>177.61</v>
      </c>
      <c r="Z448" s="59">
        <v>177.61</v>
      </c>
      <c r="AA448" s="59">
        <v>177.61</v>
      </c>
      <c r="AB448" s="59">
        <v>181.16</v>
      </c>
      <c r="AC448" s="59">
        <v>192.56</v>
      </c>
      <c r="AD448" s="59">
        <v>216.56</v>
      </c>
      <c r="AE448" s="59">
        <v>225.09</v>
      </c>
      <c r="AF448" s="59">
        <v>238.57</v>
      </c>
      <c r="AG448" s="59">
        <v>248.57</v>
      </c>
      <c r="AH448" s="58">
        <v>260.57</v>
      </c>
      <c r="AI448" s="58"/>
    </row>
    <row r="449" spans="1:35" x14ac:dyDescent="0.25">
      <c r="A449" s="64" t="s">
        <v>1926</v>
      </c>
      <c r="B449" s="64" t="s">
        <v>739</v>
      </c>
      <c r="C449" s="64" t="s">
        <v>740</v>
      </c>
      <c r="D449" s="64" t="str">
        <f>INDEX(Lookup!$F$2:$F$375, MATCH(B449, Lookup!$A$2:$A$375,0))</f>
        <v>:</v>
      </c>
      <c r="E449" s="64" t="s">
        <v>1169</v>
      </c>
      <c r="F449" s="64" t="s">
        <v>1170</v>
      </c>
      <c r="G449" s="58">
        <v>129.26</v>
      </c>
      <c r="H449" s="58">
        <v>131.57</v>
      </c>
      <c r="I449" s="58">
        <v>117</v>
      </c>
      <c r="J449" s="58">
        <v>117</v>
      </c>
      <c r="K449" s="58">
        <v>117</v>
      </c>
      <c r="L449" s="58">
        <v>127.53</v>
      </c>
      <c r="M449" s="58">
        <v>139.65</v>
      </c>
      <c r="N449" s="58">
        <v>152.22</v>
      </c>
      <c r="O449" s="58">
        <v>159.83000000000001</v>
      </c>
      <c r="P449" s="58">
        <v>166.25</v>
      </c>
      <c r="Q449" s="59">
        <v>170.37</v>
      </c>
      <c r="R449" s="59">
        <v>174.63</v>
      </c>
      <c r="S449" s="59">
        <v>181.44</v>
      </c>
      <c r="T449" s="59">
        <v>188.52</v>
      </c>
      <c r="U449" s="59">
        <v>188.52</v>
      </c>
      <c r="V449" s="59">
        <v>188.52</v>
      </c>
      <c r="W449" s="59">
        <v>188.52</v>
      </c>
      <c r="X449" s="59">
        <v>188.52</v>
      </c>
      <c r="Y449" s="59">
        <v>188.52</v>
      </c>
      <c r="Z449" s="59">
        <v>188.52</v>
      </c>
      <c r="AA449" s="59">
        <v>193.52</v>
      </c>
      <c r="AB449" s="59">
        <v>198.52</v>
      </c>
      <c r="AC449" s="59">
        <v>204.46</v>
      </c>
      <c r="AD449" s="59">
        <v>210.57</v>
      </c>
      <c r="AE449" s="59">
        <v>215.57</v>
      </c>
      <c r="AF449" s="59">
        <v>220.57</v>
      </c>
      <c r="AG449" s="59">
        <v>225.57</v>
      </c>
      <c r="AH449" s="58">
        <v>232.31</v>
      </c>
      <c r="AI449" s="58"/>
    </row>
    <row r="450" spans="1:35" x14ac:dyDescent="0.25">
      <c r="A450" s="64" t="s">
        <v>1927</v>
      </c>
      <c r="B450" s="64" t="s">
        <v>413</v>
      </c>
      <c r="C450" s="64" t="s">
        <v>414</v>
      </c>
      <c r="D450" s="64" t="str">
        <f>INDEX(Lookup!$F$2:$F$375, MATCH(B450, Lookup!$A$2:$A$375,0))</f>
        <v>Greater Manchester Combined Authority</v>
      </c>
      <c r="E450" s="64" t="s">
        <v>1169</v>
      </c>
      <c r="F450" s="64" t="s">
        <v>1198</v>
      </c>
      <c r="G450" s="58">
        <v>732.53</v>
      </c>
      <c r="H450" s="58">
        <v>758.5</v>
      </c>
      <c r="I450" s="58">
        <v>787.67</v>
      </c>
      <c r="J450" s="58">
        <v>827.51</v>
      </c>
      <c r="K450" s="58">
        <v>860.27</v>
      </c>
      <c r="L450" s="58">
        <v>923.12</v>
      </c>
      <c r="M450" s="58">
        <v>977.79</v>
      </c>
      <c r="N450" s="58">
        <v>1018.71</v>
      </c>
      <c r="O450" s="58">
        <v>1056.3699999999999</v>
      </c>
      <c r="P450" s="58">
        <v>1101.8</v>
      </c>
      <c r="Q450" s="59">
        <v>1156.78</v>
      </c>
      <c r="R450" s="59">
        <v>1211.73</v>
      </c>
      <c r="S450" s="59">
        <v>1266.26</v>
      </c>
      <c r="T450" s="59">
        <v>1320.08</v>
      </c>
      <c r="U450" s="59">
        <v>1362.98</v>
      </c>
      <c r="V450" s="59">
        <v>1362.98</v>
      </c>
      <c r="W450" s="59">
        <v>1362.98</v>
      </c>
      <c r="X450" s="59">
        <v>1397.05</v>
      </c>
      <c r="Y450" s="59">
        <v>1397.05</v>
      </c>
      <c r="Z450" s="59">
        <v>1397.05</v>
      </c>
      <c r="AA450" s="59">
        <v>1449.44</v>
      </c>
      <c r="AB450" s="59">
        <v>1521.77</v>
      </c>
      <c r="AC450" s="59">
        <v>1597.71</v>
      </c>
      <c r="AD450" s="59">
        <v>1641.65</v>
      </c>
      <c r="AE450" s="59">
        <v>1690.73</v>
      </c>
      <c r="AF450" s="59">
        <v>1749.9</v>
      </c>
      <c r="AG450" s="59">
        <v>1811.15</v>
      </c>
      <c r="AH450" s="58">
        <v>1883.41</v>
      </c>
      <c r="AI450" s="58"/>
    </row>
    <row r="451" spans="1:35" x14ac:dyDescent="0.25">
      <c r="A451" s="72" t="s">
        <v>1928</v>
      </c>
      <c r="B451" s="64" t="s">
        <v>1173</v>
      </c>
      <c r="C451" s="64" t="s">
        <v>1929</v>
      </c>
      <c r="D451" s="64" t="e">
        <f>INDEX(Lookup!$F$2:$F$375, MATCH(B451, Lookup!$A$2:$A$375,0))</f>
        <v>#N/A</v>
      </c>
      <c r="E451" s="64" t="s">
        <v>1172</v>
      </c>
      <c r="F451" s="64" t="s">
        <v>1170</v>
      </c>
      <c r="G451" s="58" t="s">
        <v>1173</v>
      </c>
      <c r="H451" s="58" t="s">
        <v>1173</v>
      </c>
      <c r="I451" s="58" t="s">
        <v>1173</v>
      </c>
      <c r="J451" s="58" t="s">
        <v>1173</v>
      </c>
      <c r="K451" s="58" t="s">
        <v>1173</v>
      </c>
      <c r="L451" s="58" t="s">
        <v>1173</v>
      </c>
      <c r="M451" s="58" t="s">
        <v>1173</v>
      </c>
      <c r="N451" s="58" t="s">
        <v>1173</v>
      </c>
      <c r="O451" s="58" t="s">
        <v>1173</v>
      </c>
      <c r="P451" s="58" t="s">
        <v>1173</v>
      </c>
      <c r="Q451" s="58" t="s">
        <v>1173</v>
      </c>
      <c r="R451" s="58" t="s">
        <v>1173</v>
      </c>
      <c r="S451" s="58" t="s">
        <v>1173</v>
      </c>
      <c r="T451" s="58" t="s">
        <v>1173</v>
      </c>
      <c r="U451" s="58" t="s">
        <v>1173</v>
      </c>
      <c r="V451" s="58" t="s">
        <v>1173</v>
      </c>
      <c r="W451" s="59" t="s">
        <v>1173</v>
      </c>
      <c r="X451" s="59" t="s">
        <v>1173</v>
      </c>
      <c r="Y451" s="59" t="s">
        <v>1173</v>
      </c>
      <c r="Z451" s="59" t="s">
        <v>1173</v>
      </c>
      <c r="AA451" s="59" t="s">
        <v>1173</v>
      </c>
      <c r="AB451" s="59" t="s">
        <v>1173</v>
      </c>
      <c r="AC451" s="59" t="s">
        <v>1173</v>
      </c>
      <c r="AD451" s="59" t="s">
        <v>1173</v>
      </c>
      <c r="AE451" s="59" t="s">
        <v>1173</v>
      </c>
      <c r="AF451" s="59" t="s">
        <v>1173</v>
      </c>
      <c r="AG451" s="59" t="s">
        <v>1173</v>
      </c>
      <c r="AH451" s="58" t="s">
        <v>1173</v>
      </c>
      <c r="AI451" s="71"/>
    </row>
    <row r="452" spans="1:35" x14ac:dyDescent="0.25">
      <c r="A452" s="64" t="s">
        <v>1930</v>
      </c>
      <c r="B452" s="64" t="s">
        <v>355</v>
      </c>
      <c r="C452" s="64" t="s">
        <v>356</v>
      </c>
      <c r="D452" s="64" t="str">
        <f>INDEX(Lookup!$F$2:$F$375, MATCH(B452, Lookup!$A$2:$A$375,0))</f>
        <v>Tees Valley Combined Authority</v>
      </c>
      <c r="E452" s="64" t="s">
        <v>1169</v>
      </c>
      <c r="F452" s="64" t="s">
        <v>1208</v>
      </c>
      <c r="G452" s="58">
        <v>700.01</v>
      </c>
      <c r="H452" s="58">
        <v>742.98</v>
      </c>
      <c r="I452" s="58">
        <v>753.41</v>
      </c>
      <c r="J452" s="58">
        <v>787.06</v>
      </c>
      <c r="K452" s="58">
        <v>833.92</v>
      </c>
      <c r="L452" s="58">
        <v>879.11</v>
      </c>
      <c r="M452" s="58">
        <v>918.7</v>
      </c>
      <c r="N452" s="58">
        <v>963.72</v>
      </c>
      <c r="O452" s="58">
        <v>974</v>
      </c>
      <c r="P452" s="58">
        <v>1012</v>
      </c>
      <c r="Q452" s="59">
        <v>1057.53</v>
      </c>
      <c r="R452" s="59">
        <v>1098.77</v>
      </c>
      <c r="S452" s="59">
        <v>1148.21</v>
      </c>
      <c r="T452" s="59">
        <v>1197.58</v>
      </c>
      <c r="U452" s="59">
        <v>1221.53</v>
      </c>
      <c r="V452" s="59">
        <v>1221.53</v>
      </c>
      <c r="W452" s="59">
        <v>1264.1600000000001</v>
      </c>
      <c r="X452" s="59">
        <v>1288.18</v>
      </c>
      <c r="Y452" s="59">
        <v>1312.66</v>
      </c>
      <c r="Z452" s="59">
        <v>1337.6</v>
      </c>
      <c r="AA452" s="59">
        <v>1389.77</v>
      </c>
      <c r="AB452" s="59">
        <v>1457.87</v>
      </c>
      <c r="AC452" s="59">
        <v>1543.88</v>
      </c>
      <c r="AD452" s="59">
        <v>1588.65</v>
      </c>
      <c r="AE452" s="59">
        <v>1650.61</v>
      </c>
      <c r="AF452" s="59">
        <v>1714.98</v>
      </c>
      <c r="AG452" s="59">
        <v>1764.71</v>
      </c>
      <c r="AH452" s="58">
        <v>1851.18</v>
      </c>
      <c r="AI452" s="58"/>
    </row>
    <row r="453" spans="1:35" x14ac:dyDescent="0.25">
      <c r="A453" s="72" t="s">
        <v>1931</v>
      </c>
      <c r="B453" s="64" t="s">
        <v>1173</v>
      </c>
      <c r="C453" s="72" t="s">
        <v>1932</v>
      </c>
      <c r="D453" s="72" t="e">
        <f>INDEX(Lookup!$F$2:$F$375, MATCH(B453, Lookup!$A$2:$A$375,0))</f>
        <v>#N/A</v>
      </c>
      <c r="E453" s="64" t="s">
        <v>1172</v>
      </c>
      <c r="F453" s="64" t="s">
        <v>1170</v>
      </c>
      <c r="G453" s="58" t="s">
        <v>1173</v>
      </c>
      <c r="H453" s="58" t="s">
        <v>1173</v>
      </c>
      <c r="I453" s="58" t="s">
        <v>1173</v>
      </c>
      <c r="J453" s="58" t="s">
        <v>1173</v>
      </c>
      <c r="K453" s="58" t="s">
        <v>1173</v>
      </c>
      <c r="L453" s="58" t="s">
        <v>1173</v>
      </c>
      <c r="M453" s="58" t="s">
        <v>1173</v>
      </c>
      <c r="N453" s="58" t="s">
        <v>1173</v>
      </c>
      <c r="O453" s="58" t="s">
        <v>1173</v>
      </c>
      <c r="P453" s="58" t="s">
        <v>1173</v>
      </c>
      <c r="Q453" s="59" t="s">
        <v>1173</v>
      </c>
      <c r="R453" s="59" t="s">
        <v>1173</v>
      </c>
      <c r="S453" s="59" t="s">
        <v>1173</v>
      </c>
      <c r="T453" s="59" t="s">
        <v>1173</v>
      </c>
      <c r="U453" s="59" t="s">
        <v>1173</v>
      </c>
      <c r="V453" s="59" t="s">
        <v>1173</v>
      </c>
      <c r="W453" s="59" t="s">
        <v>1173</v>
      </c>
      <c r="X453" s="59" t="s">
        <v>1173</v>
      </c>
      <c r="Y453" s="59" t="s">
        <v>1173</v>
      </c>
      <c r="Z453" s="59" t="s">
        <v>1173</v>
      </c>
      <c r="AA453" s="59" t="s">
        <v>1173</v>
      </c>
      <c r="AB453" s="59" t="s">
        <v>1173</v>
      </c>
      <c r="AC453" s="59" t="s">
        <v>1173</v>
      </c>
      <c r="AD453" s="59" t="s">
        <v>1173</v>
      </c>
      <c r="AE453" s="59" t="s">
        <v>1173</v>
      </c>
      <c r="AF453" s="59" t="s">
        <v>1173</v>
      </c>
      <c r="AG453" s="59" t="s">
        <v>1173</v>
      </c>
      <c r="AH453" s="58" t="s">
        <v>1173</v>
      </c>
      <c r="AI453" s="71"/>
    </row>
    <row r="454" spans="1:35" x14ac:dyDescent="0.25">
      <c r="A454" s="64" t="s">
        <v>1933</v>
      </c>
      <c r="B454" s="64" t="s">
        <v>609</v>
      </c>
      <c r="C454" s="64" t="s">
        <v>610</v>
      </c>
      <c r="D454" s="64" t="str">
        <f>INDEX(Lookup!$F$2:$F$375, MATCH(B454, Lookup!$A$2:$A$375,0))</f>
        <v>:</v>
      </c>
      <c r="E454" s="64" t="s">
        <v>1169</v>
      </c>
      <c r="F454" s="64" t="s">
        <v>1208</v>
      </c>
      <c r="G454" s="58" t="s">
        <v>1173</v>
      </c>
      <c r="H454" s="58">
        <v>589.9</v>
      </c>
      <c r="I454" s="58">
        <v>634.78</v>
      </c>
      <c r="J454" s="58">
        <v>672.11</v>
      </c>
      <c r="K454" s="58">
        <v>703.84</v>
      </c>
      <c r="L454" s="58">
        <v>758.68</v>
      </c>
      <c r="M454" s="58">
        <v>815.56</v>
      </c>
      <c r="N454" s="58">
        <v>902.62</v>
      </c>
      <c r="O454" s="58">
        <v>901.93</v>
      </c>
      <c r="P454" s="58">
        <v>946.17</v>
      </c>
      <c r="Q454" s="59">
        <v>992.52</v>
      </c>
      <c r="R454" s="59">
        <v>1041.1500000000001</v>
      </c>
      <c r="S454" s="59">
        <v>1069.25</v>
      </c>
      <c r="T454" s="59">
        <v>1111.48</v>
      </c>
      <c r="U454" s="59">
        <v>1143.55</v>
      </c>
      <c r="V454" s="59">
        <v>1143.55</v>
      </c>
      <c r="W454" s="59">
        <v>1183.46</v>
      </c>
      <c r="X454" s="59">
        <v>1183.46</v>
      </c>
      <c r="Y454" s="59">
        <v>1183.46</v>
      </c>
      <c r="Z454" s="59">
        <v>1183.46</v>
      </c>
      <c r="AA454" s="59">
        <v>1183.46</v>
      </c>
      <c r="AB454" s="59">
        <v>1218.96</v>
      </c>
      <c r="AC454" s="59">
        <v>1267.72</v>
      </c>
      <c r="AD454" s="59">
        <v>1305.6199999999999</v>
      </c>
      <c r="AE454" s="59">
        <v>1357.71</v>
      </c>
      <c r="AF454" s="59">
        <v>1425.46</v>
      </c>
      <c r="AG454" s="59">
        <v>1468.08</v>
      </c>
      <c r="AH454" s="58">
        <v>1541.34</v>
      </c>
      <c r="AI454" s="58"/>
    </row>
    <row r="455" spans="1:35" x14ac:dyDescent="0.25">
      <c r="A455" s="64" t="s">
        <v>1934</v>
      </c>
      <c r="B455" s="64" t="s">
        <v>639</v>
      </c>
      <c r="C455" s="64" t="s">
        <v>640</v>
      </c>
      <c r="D455" s="64" t="str">
        <f>INDEX(Lookup!$F$2:$F$375, MATCH(B455, Lookup!$A$2:$A$375,0))</f>
        <v>:</v>
      </c>
      <c r="E455" s="64" t="s">
        <v>1169</v>
      </c>
      <c r="F455" s="64" t="s">
        <v>1170</v>
      </c>
      <c r="G455" s="58">
        <v>63.09</v>
      </c>
      <c r="H455" s="58">
        <v>60.76</v>
      </c>
      <c r="I455" s="58">
        <v>57.72</v>
      </c>
      <c r="J455" s="58">
        <v>57.72</v>
      </c>
      <c r="K455" s="58">
        <v>57.73</v>
      </c>
      <c r="L455" s="58">
        <v>63.33</v>
      </c>
      <c r="M455" s="58">
        <v>65.23</v>
      </c>
      <c r="N455" s="58">
        <v>103.24</v>
      </c>
      <c r="O455" s="58">
        <v>106.8</v>
      </c>
      <c r="P455" s="58">
        <v>110.78</v>
      </c>
      <c r="Q455" s="59">
        <v>114.93</v>
      </c>
      <c r="R455" s="59">
        <v>118.98</v>
      </c>
      <c r="S455" s="59">
        <v>123.12</v>
      </c>
      <c r="T455" s="59">
        <v>127.43</v>
      </c>
      <c r="U455" s="59">
        <v>129.34</v>
      </c>
      <c r="V455" s="59">
        <v>129.34</v>
      </c>
      <c r="W455" s="59">
        <v>128.05000000000001</v>
      </c>
      <c r="X455" s="59">
        <v>128.05000000000001</v>
      </c>
      <c r="Y455" s="59">
        <v>128.05000000000001</v>
      </c>
      <c r="Z455" s="59">
        <v>128.05000000000001</v>
      </c>
      <c r="AA455" s="59">
        <v>133.05000000000001</v>
      </c>
      <c r="AB455" s="59">
        <v>135.71</v>
      </c>
      <c r="AC455" s="59">
        <v>137.07</v>
      </c>
      <c r="AD455" s="59">
        <v>139.12</v>
      </c>
      <c r="AE455" s="59">
        <v>144.12</v>
      </c>
      <c r="AF455" s="59">
        <v>149.12</v>
      </c>
      <c r="AG455" s="59">
        <v>154.12</v>
      </c>
      <c r="AH455" s="58">
        <v>159.12</v>
      </c>
      <c r="AI455" s="58"/>
    </row>
    <row r="456" spans="1:35" x14ac:dyDescent="0.25">
      <c r="A456" s="64" t="s">
        <v>1935</v>
      </c>
      <c r="B456" s="64" t="s">
        <v>1067</v>
      </c>
      <c r="C456" s="64" t="s">
        <v>1068</v>
      </c>
      <c r="D456" s="64" t="str">
        <f>INDEX(Lookup!$F$2:$F$375, MATCH(B456, Lookup!$A$2:$A$375,0))</f>
        <v>:</v>
      </c>
      <c r="E456" s="64" t="s">
        <v>1169</v>
      </c>
      <c r="F456" s="64" t="s">
        <v>1170</v>
      </c>
      <c r="G456" s="58">
        <v>121.24</v>
      </c>
      <c r="H456" s="58">
        <v>128.69</v>
      </c>
      <c r="I456" s="58">
        <v>135.36000000000001</v>
      </c>
      <c r="J456" s="58">
        <v>141.44</v>
      </c>
      <c r="K456" s="58">
        <v>146.19999999999999</v>
      </c>
      <c r="L456" s="58">
        <v>148.38999999999999</v>
      </c>
      <c r="M456" s="58">
        <v>152.1</v>
      </c>
      <c r="N456" s="58">
        <v>156.66</v>
      </c>
      <c r="O456" s="58">
        <v>160.58000000000001</v>
      </c>
      <c r="P456" s="58">
        <v>164.57</v>
      </c>
      <c r="Q456" s="59">
        <v>168.7</v>
      </c>
      <c r="R456" s="59">
        <v>172.92</v>
      </c>
      <c r="S456" s="59">
        <v>177.24</v>
      </c>
      <c r="T456" s="59">
        <v>183.44</v>
      </c>
      <c r="U456" s="59">
        <v>186.93</v>
      </c>
      <c r="V456" s="59">
        <v>186.93</v>
      </c>
      <c r="W456" s="59">
        <v>186.93</v>
      </c>
      <c r="X456" s="59">
        <v>186.93</v>
      </c>
      <c r="Y456" s="59">
        <v>186.93</v>
      </c>
      <c r="Z456" s="59">
        <v>186.93</v>
      </c>
      <c r="AA456" s="59">
        <v>190.65</v>
      </c>
      <c r="AB456" s="59">
        <v>195.65</v>
      </c>
      <c r="AC456" s="59">
        <v>201.5</v>
      </c>
      <c r="AD456" s="59">
        <v>207.52</v>
      </c>
      <c r="AE456" s="59">
        <v>212.52</v>
      </c>
      <c r="AF456" s="59">
        <v>217.52</v>
      </c>
      <c r="AG456" s="59">
        <v>222.52</v>
      </c>
      <c r="AH456" s="58">
        <v>229.17</v>
      </c>
      <c r="AI456" s="58"/>
    </row>
    <row r="457" spans="1:35" x14ac:dyDescent="0.25">
      <c r="A457" s="64" t="s">
        <v>1936</v>
      </c>
      <c r="B457" s="70" t="s">
        <v>763</v>
      </c>
      <c r="C457" s="64" t="s">
        <v>764</v>
      </c>
      <c r="D457" s="64" t="e">
        <f>INDEX(Lookup!$F$2:$F$375, MATCH(B457, Lookup!$A$2:$A$375,0))</f>
        <v>#N/A</v>
      </c>
      <c r="E457" s="64" t="s">
        <v>1169</v>
      </c>
      <c r="F457" s="64" t="s">
        <v>1216</v>
      </c>
      <c r="G457" s="58">
        <v>466.29</v>
      </c>
      <c r="H457" s="58">
        <v>490.86</v>
      </c>
      <c r="I457" s="58">
        <v>539.91</v>
      </c>
      <c r="J457" s="58">
        <v>585.27</v>
      </c>
      <c r="K457" s="58">
        <v>627.75</v>
      </c>
      <c r="L457" s="58">
        <v>671.22</v>
      </c>
      <c r="M457" s="58">
        <v>751.41</v>
      </c>
      <c r="N457" s="58">
        <v>890.28</v>
      </c>
      <c r="O457" s="58">
        <v>924.48</v>
      </c>
      <c r="P457" s="58">
        <v>947.97</v>
      </c>
      <c r="Q457" s="59">
        <v>990.63</v>
      </c>
      <c r="R457" s="59">
        <v>1035.18</v>
      </c>
      <c r="S457" s="59">
        <v>1073.8800000000001</v>
      </c>
      <c r="T457" s="59">
        <v>1100.1600000000001</v>
      </c>
      <c r="U457" s="59">
        <v>1126.53</v>
      </c>
      <c r="V457" s="59">
        <v>1126.53</v>
      </c>
      <c r="W457" s="59">
        <v>1126.53</v>
      </c>
      <c r="X457" s="59">
        <v>1126.53</v>
      </c>
      <c r="Y457" s="59">
        <v>1126.53</v>
      </c>
      <c r="Z457" s="59">
        <v>1126.53</v>
      </c>
      <c r="AA457" s="59">
        <v>1149.03</v>
      </c>
      <c r="AB457" s="59">
        <v>1183.5</v>
      </c>
      <c r="AC457" s="59">
        <v>1242.54</v>
      </c>
      <c r="AD457" s="59">
        <v>1292.1300000000001</v>
      </c>
      <c r="AE457" s="59">
        <v>1343.61</v>
      </c>
      <c r="AF457" s="59">
        <v>1397.16</v>
      </c>
      <c r="AG457" s="59">
        <v>1438.92</v>
      </c>
      <c r="AH457" s="58">
        <v>1496.43</v>
      </c>
      <c r="AI457" s="58"/>
    </row>
    <row r="458" spans="1:35" x14ac:dyDescent="0.25">
      <c r="A458" s="64" t="s">
        <v>1937</v>
      </c>
      <c r="B458" s="64" t="s">
        <v>1938</v>
      </c>
      <c r="C458" s="64" t="s">
        <v>1939</v>
      </c>
      <c r="D458" s="64" t="e">
        <f>INDEX(Lookup!$F$2:$F$375, MATCH(B458, Lookup!$A$2:$A$375,0))</f>
        <v>#N/A</v>
      </c>
      <c r="E458" s="64" t="s">
        <v>1172</v>
      </c>
      <c r="F458" s="64" t="s">
        <v>1170</v>
      </c>
      <c r="G458" s="58">
        <v>81.36</v>
      </c>
      <c r="H458" s="58">
        <v>83.16</v>
      </c>
      <c r="I458" s="58">
        <v>87.39</v>
      </c>
      <c r="J458" s="58">
        <v>90.99</v>
      </c>
      <c r="K458" s="58">
        <v>93.06</v>
      </c>
      <c r="L458" s="58">
        <v>97.47</v>
      </c>
      <c r="M458" s="58">
        <v>106.11</v>
      </c>
      <c r="N458" s="58">
        <v>114.3</v>
      </c>
      <c r="O458" s="58">
        <v>119.88</v>
      </c>
      <c r="P458" s="58">
        <v>125.84</v>
      </c>
      <c r="Q458" s="59">
        <v>132.03</v>
      </c>
      <c r="R458" s="59">
        <v>135.9</v>
      </c>
      <c r="S458" s="59">
        <v>141.21</v>
      </c>
      <c r="T458" s="59">
        <v>145.26</v>
      </c>
      <c r="U458" s="59">
        <v>149.4</v>
      </c>
      <c r="V458" s="59">
        <v>149.4</v>
      </c>
      <c r="W458" s="59">
        <v>149.4</v>
      </c>
      <c r="X458" s="59">
        <v>149.4</v>
      </c>
      <c r="Y458" s="59">
        <v>149.4</v>
      </c>
      <c r="Z458" s="59">
        <v>149.4</v>
      </c>
      <c r="AA458" s="59">
        <v>152.37</v>
      </c>
      <c r="AB458" s="59">
        <v>157.32</v>
      </c>
      <c r="AC458" s="59">
        <v>162.27000000000001</v>
      </c>
      <c r="AD458" s="59" t="s">
        <v>1173</v>
      </c>
      <c r="AE458" s="59" t="s">
        <v>1173</v>
      </c>
      <c r="AF458" s="59" t="s">
        <v>1173</v>
      </c>
      <c r="AG458" s="59" t="s">
        <v>1173</v>
      </c>
      <c r="AH458" s="58" t="s">
        <v>1173</v>
      </c>
      <c r="AI458" s="58"/>
    </row>
    <row r="459" spans="1:35" x14ac:dyDescent="0.25">
      <c r="A459" s="64" t="s">
        <v>1940</v>
      </c>
      <c r="B459" s="64" t="s">
        <v>1941</v>
      </c>
      <c r="C459" s="64" t="s">
        <v>1942</v>
      </c>
      <c r="D459" s="64" t="e">
        <f>INDEX(Lookup!$F$2:$F$375, MATCH(B459, Lookup!$A$2:$A$375,0))</f>
        <v>#N/A</v>
      </c>
      <c r="E459" s="64" t="s">
        <v>1169</v>
      </c>
      <c r="F459" s="64" t="s">
        <v>1186</v>
      </c>
      <c r="G459" s="58">
        <v>45.09</v>
      </c>
      <c r="H459" s="58">
        <v>51.39</v>
      </c>
      <c r="I459" s="58">
        <v>52.38</v>
      </c>
      <c r="J459" s="58">
        <v>56.16</v>
      </c>
      <c r="K459" s="58">
        <v>61.11</v>
      </c>
      <c r="L459" s="69">
        <v>67.14</v>
      </c>
      <c r="M459" s="58">
        <v>82.08</v>
      </c>
      <c r="N459" s="58">
        <v>109.35</v>
      </c>
      <c r="O459" s="58">
        <v>119.7</v>
      </c>
      <c r="P459" s="58">
        <v>125.01</v>
      </c>
      <c r="Q459" s="59">
        <v>130.86000000000001</v>
      </c>
      <c r="R459" s="59">
        <v>137.34</v>
      </c>
      <c r="S459" s="59">
        <v>149.66999999999999</v>
      </c>
      <c r="T459" s="59">
        <v>156.06</v>
      </c>
      <c r="U459" s="59">
        <v>160.74</v>
      </c>
      <c r="V459" s="59">
        <v>160.74</v>
      </c>
      <c r="W459" s="59">
        <v>166.77</v>
      </c>
      <c r="X459" s="59">
        <v>166.77</v>
      </c>
      <c r="Y459" s="59">
        <v>166.77</v>
      </c>
      <c r="Z459" s="59">
        <v>170.1</v>
      </c>
      <c r="AA459" s="59">
        <v>173.43</v>
      </c>
      <c r="AB459" s="59">
        <v>176.85</v>
      </c>
      <c r="AC459" s="59">
        <v>188.82</v>
      </c>
      <c r="AD459" s="59">
        <v>212.76</v>
      </c>
      <c r="AE459" s="59">
        <v>222.75</v>
      </c>
      <c r="AF459" s="59">
        <v>237.69</v>
      </c>
      <c r="AG459" s="59">
        <v>247.68</v>
      </c>
      <c r="AH459" s="58">
        <v>262.62</v>
      </c>
      <c r="AI459" s="58"/>
    </row>
    <row r="460" spans="1:35" x14ac:dyDescent="0.25">
      <c r="A460" s="64" t="s">
        <v>1943</v>
      </c>
      <c r="B460" s="64" t="s">
        <v>368</v>
      </c>
      <c r="C460" s="64" t="s">
        <v>369</v>
      </c>
      <c r="D460" s="64" t="str">
        <f>INDEX(Lookup!$F$2:$F$375, MATCH(B460, Lookup!$A$2:$A$375,0))</f>
        <v>North East Combined Authority</v>
      </c>
      <c r="E460" s="64" t="s">
        <v>1169</v>
      </c>
      <c r="F460" s="64" t="s">
        <v>1198</v>
      </c>
      <c r="G460" s="58">
        <v>583.99</v>
      </c>
      <c r="H460" s="58">
        <v>625.87</v>
      </c>
      <c r="I460" s="58">
        <v>683.36</v>
      </c>
      <c r="J460" s="58">
        <v>725.04</v>
      </c>
      <c r="K460" s="58">
        <v>757.43</v>
      </c>
      <c r="L460" s="58">
        <v>804.95</v>
      </c>
      <c r="M460" s="58">
        <v>861.3</v>
      </c>
      <c r="N460" s="58">
        <v>925.9</v>
      </c>
      <c r="O460" s="58">
        <v>971.27</v>
      </c>
      <c r="P460" s="58">
        <v>1017.89</v>
      </c>
      <c r="Q460" s="59">
        <v>1064.71</v>
      </c>
      <c r="R460" s="59">
        <v>1101.97</v>
      </c>
      <c r="S460" s="59">
        <v>1138.8699999999999</v>
      </c>
      <c r="T460" s="59">
        <v>1171.9000000000001</v>
      </c>
      <c r="U460" s="59">
        <v>1185.96</v>
      </c>
      <c r="V460" s="59">
        <v>1185.96</v>
      </c>
      <c r="W460" s="59">
        <v>1185.96</v>
      </c>
      <c r="X460" s="59">
        <v>1185.96</v>
      </c>
      <c r="Y460" s="59">
        <v>1185.96</v>
      </c>
      <c r="Z460" s="59">
        <v>1185.96</v>
      </c>
      <c r="AA460" s="59">
        <v>1233.28</v>
      </c>
      <c r="AB460" s="59">
        <v>1294.82</v>
      </c>
      <c r="AC460" s="59">
        <v>1359.43</v>
      </c>
      <c r="AD460" s="59">
        <v>1413.68</v>
      </c>
      <c r="AE460" s="59">
        <v>1470.09</v>
      </c>
      <c r="AF460" s="59">
        <v>1543.44</v>
      </c>
      <c r="AG460" s="59">
        <v>1589.59</v>
      </c>
      <c r="AH460" s="58">
        <v>1637.12</v>
      </c>
      <c r="AI460" s="58"/>
    </row>
    <row r="461" spans="1:35" x14ac:dyDescent="0.25">
      <c r="A461" s="64" t="s">
        <v>1944</v>
      </c>
      <c r="B461" s="70" t="s">
        <v>957</v>
      </c>
      <c r="C461" s="64" t="s">
        <v>958</v>
      </c>
      <c r="D461" s="64" t="e">
        <f>INDEX(Lookup!$F$2:$F$375, MATCH(B461, Lookup!$A$2:$A$375,0))</f>
        <v>#N/A</v>
      </c>
      <c r="E461" s="64" t="s">
        <v>1169</v>
      </c>
      <c r="F461" s="64" t="s">
        <v>1216</v>
      </c>
      <c r="G461" s="58">
        <v>460.62</v>
      </c>
      <c r="H461" s="58">
        <v>488.52</v>
      </c>
      <c r="I461" s="58">
        <v>540.27</v>
      </c>
      <c r="J461" s="58">
        <v>585.09</v>
      </c>
      <c r="K461" s="58">
        <v>619.83000000000004</v>
      </c>
      <c r="L461" s="58">
        <v>648</v>
      </c>
      <c r="M461" s="58">
        <v>721.98</v>
      </c>
      <c r="N461" s="58">
        <v>851.49</v>
      </c>
      <c r="O461" s="58">
        <v>889.38</v>
      </c>
      <c r="P461" s="58">
        <v>920.7</v>
      </c>
      <c r="Q461" s="59">
        <v>966.69</v>
      </c>
      <c r="R461" s="59">
        <v>1009.62</v>
      </c>
      <c r="S461" s="59">
        <v>1058.04</v>
      </c>
      <c r="T461" s="59">
        <v>1089.18</v>
      </c>
      <c r="U461" s="59">
        <v>1116.3599999999999</v>
      </c>
      <c r="V461" s="59">
        <v>1116.3599999999999</v>
      </c>
      <c r="W461" s="59">
        <v>1149.6600000000001</v>
      </c>
      <c r="X461" s="59">
        <v>1172.52</v>
      </c>
      <c r="Y461" s="59">
        <v>1195.83</v>
      </c>
      <c r="Z461" s="59">
        <v>1219.68</v>
      </c>
      <c r="AA461" s="59">
        <v>1268.28</v>
      </c>
      <c r="AB461" s="59">
        <v>1331.55</v>
      </c>
      <c r="AC461" s="59">
        <v>1411.29</v>
      </c>
      <c r="AD461" s="59">
        <v>1453.5</v>
      </c>
      <c r="AE461" s="59">
        <v>1511.46</v>
      </c>
      <c r="AF461" s="59">
        <v>1549.08</v>
      </c>
      <c r="AG461" s="59">
        <v>1626.39</v>
      </c>
      <c r="AH461" s="58">
        <v>1675.08</v>
      </c>
      <c r="AI461" s="58"/>
    </row>
    <row r="462" spans="1:35" x14ac:dyDescent="0.25">
      <c r="A462" s="64" t="s">
        <v>1945</v>
      </c>
      <c r="B462" s="64" t="s">
        <v>973</v>
      </c>
      <c r="C462" s="64" t="s">
        <v>974</v>
      </c>
      <c r="D462" s="64" t="str">
        <f>INDEX(Lookup!$F$2:$F$375, MATCH(B462, Lookup!$A$2:$A$375,0))</f>
        <v>:</v>
      </c>
      <c r="E462" s="64" t="s">
        <v>1169</v>
      </c>
      <c r="F462" s="64" t="s">
        <v>1170</v>
      </c>
      <c r="G462" s="58">
        <v>81.42</v>
      </c>
      <c r="H462" s="58">
        <v>81.41</v>
      </c>
      <c r="I462" s="58">
        <v>90.11</v>
      </c>
      <c r="J462" s="58">
        <v>91.45</v>
      </c>
      <c r="K462" s="58">
        <v>95.79</v>
      </c>
      <c r="L462" s="58">
        <v>105.97</v>
      </c>
      <c r="M462" s="58">
        <v>123.71</v>
      </c>
      <c r="N462" s="58">
        <v>142.33000000000001</v>
      </c>
      <c r="O462" s="58">
        <v>150.26</v>
      </c>
      <c r="P462" s="58">
        <v>157.54</v>
      </c>
      <c r="Q462" s="59">
        <v>165.24</v>
      </c>
      <c r="R462" s="59">
        <v>169.06</v>
      </c>
      <c r="S462" s="59">
        <v>177.21</v>
      </c>
      <c r="T462" s="59">
        <v>185.76</v>
      </c>
      <c r="U462" s="59">
        <v>190.26</v>
      </c>
      <c r="V462" s="59">
        <v>190.26</v>
      </c>
      <c r="W462" s="59">
        <v>190.2</v>
      </c>
      <c r="X462" s="59">
        <v>193.68</v>
      </c>
      <c r="Y462" s="59">
        <v>197.34</v>
      </c>
      <c r="Z462" s="59">
        <v>201.11</v>
      </c>
      <c r="AA462" s="59">
        <v>206.07</v>
      </c>
      <c r="AB462" s="59">
        <v>211.02</v>
      </c>
      <c r="AC462" s="59">
        <v>217.22</v>
      </c>
      <c r="AD462" s="59">
        <v>223.52</v>
      </c>
      <c r="AE462" s="59">
        <v>228.46</v>
      </c>
      <c r="AF462" s="59">
        <v>233.46</v>
      </c>
      <c r="AG462" s="59">
        <v>238.46</v>
      </c>
      <c r="AH462" s="58">
        <v>245.44</v>
      </c>
      <c r="AI462" s="58"/>
    </row>
    <row r="463" spans="1:35" x14ac:dyDescent="0.25">
      <c r="A463" s="64" t="s">
        <v>1946</v>
      </c>
      <c r="B463" s="64" t="s">
        <v>1947</v>
      </c>
      <c r="C463" s="64" t="s">
        <v>1948</v>
      </c>
      <c r="D463" s="64" t="e">
        <f>INDEX(Lookup!$F$2:$F$375, MATCH(B463, Lookup!$A$2:$A$375,0))</f>
        <v>#N/A</v>
      </c>
      <c r="E463" s="64" t="s">
        <v>1169</v>
      </c>
      <c r="F463" s="64" t="s">
        <v>1186</v>
      </c>
      <c r="G463" s="58">
        <v>42.93</v>
      </c>
      <c r="H463" s="58">
        <v>44.64</v>
      </c>
      <c r="I463" s="58">
        <v>66.06</v>
      </c>
      <c r="J463" s="58">
        <v>75.239999999999995</v>
      </c>
      <c r="K463" s="58">
        <v>79.41</v>
      </c>
      <c r="L463" s="69">
        <v>83.08</v>
      </c>
      <c r="M463" s="58">
        <v>96.44</v>
      </c>
      <c r="N463" s="58">
        <v>135.09</v>
      </c>
      <c r="O463" s="58">
        <v>147.06</v>
      </c>
      <c r="P463" s="58">
        <v>154.26</v>
      </c>
      <c r="Q463" s="59">
        <v>163.26</v>
      </c>
      <c r="R463" s="59">
        <v>171.27</v>
      </c>
      <c r="S463" s="59">
        <v>187.92</v>
      </c>
      <c r="T463" s="59">
        <v>193.86</v>
      </c>
      <c r="U463" s="59">
        <v>198.54</v>
      </c>
      <c r="V463" s="59">
        <v>198.54</v>
      </c>
      <c r="W463" s="59">
        <v>203.49</v>
      </c>
      <c r="X463" s="59">
        <v>207.55</v>
      </c>
      <c r="Y463" s="59">
        <v>211.68</v>
      </c>
      <c r="Z463" s="59">
        <v>215.89</v>
      </c>
      <c r="AA463" s="59">
        <v>220.19</v>
      </c>
      <c r="AB463" s="59">
        <v>224.57</v>
      </c>
      <c r="AC463" s="59">
        <v>236.57</v>
      </c>
      <c r="AD463" s="59">
        <v>260.57</v>
      </c>
      <c r="AE463" s="59">
        <v>270.57</v>
      </c>
      <c r="AF463" s="59">
        <v>285.57</v>
      </c>
      <c r="AG463" s="59">
        <v>295.57</v>
      </c>
      <c r="AH463" s="58">
        <v>310.57</v>
      </c>
      <c r="AI463" s="58"/>
    </row>
    <row r="464" spans="1:35" x14ac:dyDescent="0.25">
      <c r="A464" s="64" t="s">
        <v>1949</v>
      </c>
      <c r="B464" s="64" t="s">
        <v>1950</v>
      </c>
      <c r="C464" s="64" t="s">
        <v>1951</v>
      </c>
      <c r="D464" s="64" t="e">
        <f>INDEX(Lookup!$F$2:$F$375, MATCH(B464, Lookup!$A$2:$A$375,0))</f>
        <v>#N/A</v>
      </c>
      <c r="E464" s="64" t="s">
        <v>1169</v>
      </c>
      <c r="F464" s="64" t="s">
        <v>1186</v>
      </c>
      <c r="G464" s="58">
        <v>45.99</v>
      </c>
      <c r="H464" s="58">
        <v>51.66</v>
      </c>
      <c r="I464" s="58">
        <v>50.94</v>
      </c>
      <c r="J464" s="58">
        <v>53.19</v>
      </c>
      <c r="K464" s="58">
        <v>55.53</v>
      </c>
      <c r="L464" s="69">
        <v>59.13</v>
      </c>
      <c r="M464" s="58">
        <v>69.84</v>
      </c>
      <c r="N464" s="58">
        <v>97.74</v>
      </c>
      <c r="O464" s="58">
        <v>105.12</v>
      </c>
      <c r="P464" s="58">
        <v>110.25</v>
      </c>
      <c r="Q464" s="59">
        <v>115.74</v>
      </c>
      <c r="R464" s="59">
        <v>122.67</v>
      </c>
      <c r="S464" s="59">
        <v>128.69999999999999</v>
      </c>
      <c r="T464" s="59">
        <v>134.72999999999999</v>
      </c>
      <c r="U464" s="59">
        <v>138.41999999999999</v>
      </c>
      <c r="V464" s="59">
        <v>138.41999999999999</v>
      </c>
      <c r="W464" s="59">
        <v>138.41999999999999</v>
      </c>
      <c r="X464" s="59">
        <v>138.41999999999999</v>
      </c>
      <c r="Y464" s="59">
        <v>141.12</v>
      </c>
      <c r="Z464" s="59">
        <v>143.91</v>
      </c>
      <c r="AA464" s="59">
        <v>148.91</v>
      </c>
      <c r="AB464" s="59">
        <v>153.91</v>
      </c>
      <c r="AC464" s="59">
        <v>165.91</v>
      </c>
      <c r="AD464" s="59">
        <v>189.91</v>
      </c>
      <c r="AE464" s="59">
        <v>199.91</v>
      </c>
      <c r="AF464" s="59">
        <v>214.91</v>
      </c>
      <c r="AG464" s="59">
        <v>224.91</v>
      </c>
      <c r="AH464" s="58">
        <v>239.91</v>
      </c>
      <c r="AI464" s="58"/>
    </row>
    <row r="465" spans="1:35" x14ac:dyDescent="0.25">
      <c r="A465" s="64" t="s">
        <v>1952</v>
      </c>
      <c r="B465" s="64" t="s">
        <v>843</v>
      </c>
      <c r="C465" s="64" t="s">
        <v>844</v>
      </c>
      <c r="D465" s="64" t="str">
        <f>INDEX(Lookup!$F$2:$F$375, MATCH(B465, Lookup!$A$2:$A$375,0))</f>
        <v>Greater London Authority</v>
      </c>
      <c r="E465" s="64" t="s">
        <v>1169</v>
      </c>
      <c r="F465" s="64" t="s">
        <v>1195</v>
      </c>
      <c r="G465" s="58">
        <v>526.71</v>
      </c>
      <c r="H465" s="58">
        <v>551.75</v>
      </c>
      <c r="I465" s="58">
        <v>605.41</v>
      </c>
      <c r="J465" s="58">
        <v>643.61</v>
      </c>
      <c r="K465" s="58">
        <v>672.58</v>
      </c>
      <c r="L465" s="58">
        <v>721.76</v>
      </c>
      <c r="M465" s="58">
        <v>781.2</v>
      </c>
      <c r="N465" s="58">
        <v>874.14</v>
      </c>
      <c r="O465" s="58">
        <v>938.84</v>
      </c>
      <c r="P465" s="58">
        <v>983.87</v>
      </c>
      <c r="Q465" s="59">
        <v>1022.24</v>
      </c>
      <c r="R465" s="59">
        <v>1072.31</v>
      </c>
      <c r="S465" s="59">
        <v>1108.76</v>
      </c>
      <c r="T465" s="59">
        <v>1140.8900000000001</v>
      </c>
      <c r="U465" s="59">
        <v>1140.8900000000001</v>
      </c>
      <c r="V465" s="59">
        <v>1140.8900000000001</v>
      </c>
      <c r="W465" s="59">
        <v>1140.8900000000001</v>
      </c>
      <c r="X465" s="59">
        <v>1140.8900000000001</v>
      </c>
      <c r="Y465" s="59">
        <v>1140.8900000000001</v>
      </c>
      <c r="Z465" s="59">
        <v>1163.5999999999999</v>
      </c>
      <c r="AA465" s="59">
        <v>1210.03</v>
      </c>
      <c r="AB465" s="59">
        <v>1258.31</v>
      </c>
      <c r="AC465" s="59">
        <v>1308.52</v>
      </c>
      <c r="AD465" s="59">
        <v>1373.81</v>
      </c>
      <c r="AE465" s="59">
        <v>1428.62</v>
      </c>
      <c r="AF465" s="59">
        <v>1492.9</v>
      </c>
      <c r="AG465" s="59">
        <v>1537.53</v>
      </c>
      <c r="AH465" s="58">
        <v>1614.24</v>
      </c>
      <c r="AI465" s="58"/>
    </row>
    <row r="466" spans="1:35" x14ac:dyDescent="0.25">
      <c r="A466" s="64" t="s">
        <v>1953</v>
      </c>
      <c r="B466" s="64" t="s">
        <v>937</v>
      </c>
      <c r="C466" s="64" t="s">
        <v>938</v>
      </c>
      <c r="D466" s="64" t="str">
        <f>INDEX(Lookup!$F$2:$F$375, MATCH(B466, Lookup!$A$2:$A$375,0))</f>
        <v>:</v>
      </c>
      <c r="E466" s="64" t="s">
        <v>1169</v>
      </c>
      <c r="F466" s="64" t="s">
        <v>1170</v>
      </c>
      <c r="G466" s="58">
        <v>46.05</v>
      </c>
      <c r="H466" s="58">
        <v>69</v>
      </c>
      <c r="I466" s="58">
        <v>78.5</v>
      </c>
      <c r="J466" s="58">
        <v>81.75</v>
      </c>
      <c r="K466" s="58">
        <v>87.97</v>
      </c>
      <c r="L466" s="58">
        <v>110</v>
      </c>
      <c r="M466" s="58">
        <v>119.39</v>
      </c>
      <c r="N466" s="58">
        <v>115.45</v>
      </c>
      <c r="O466" s="58">
        <v>124.98</v>
      </c>
      <c r="P466" s="58">
        <v>131.1</v>
      </c>
      <c r="Q466" s="59">
        <v>137.65</v>
      </c>
      <c r="R466" s="59">
        <v>141.75</v>
      </c>
      <c r="S466" s="59">
        <v>148.77000000000001</v>
      </c>
      <c r="T466" s="59">
        <v>156.06</v>
      </c>
      <c r="U466" s="59">
        <v>159.93</v>
      </c>
      <c r="V466" s="59">
        <v>159.93</v>
      </c>
      <c r="W466" s="59">
        <v>159.93</v>
      </c>
      <c r="X466" s="59">
        <v>159.93</v>
      </c>
      <c r="Y466" s="59">
        <v>159.93</v>
      </c>
      <c r="Z466" s="59">
        <v>159.93</v>
      </c>
      <c r="AA466" s="59">
        <v>159.93</v>
      </c>
      <c r="AB466" s="59">
        <v>164.88</v>
      </c>
      <c r="AC466" s="59">
        <v>169.83</v>
      </c>
      <c r="AD466" s="59">
        <v>174.42</v>
      </c>
      <c r="AE466" s="59">
        <v>179.37</v>
      </c>
      <c r="AF466" s="59">
        <v>184.32</v>
      </c>
      <c r="AG466" s="59">
        <v>189.27</v>
      </c>
      <c r="AH466" s="58">
        <v>194.94</v>
      </c>
      <c r="AI466" s="58"/>
    </row>
    <row r="467" spans="1:35" x14ac:dyDescent="0.25">
      <c r="A467" s="64" t="s">
        <v>1954</v>
      </c>
      <c r="B467" s="64" t="s">
        <v>1033</v>
      </c>
      <c r="C467" s="64" t="s">
        <v>1034</v>
      </c>
      <c r="D467" s="64" t="str">
        <f>INDEX(Lookup!$F$2:$F$375, MATCH(B467, Lookup!$A$2:$A$375,0))</f>
        <v>:</v>
      </c>
      <c r="E467" s="64" t="s">
        <v>1169</v>
      </c>
      <c r="F467" s="64" t="s">
        <v>1208</v>
      </c>
      <c r="G467" s="58" t="s">
        <v>1173</v>
      </c>
      <c r="H467" s="58">
        <v>536.82000000000005</v>
      </c>
      <c r="I467" s="58">
        <v>558.41</v>
      </c>
      <c r="J467" s="58">
        <v>613.86</v>
      </c>
      <c r="K467" s="58">
        <v>647.76</v>
      </c>
      <c r="L467" s="58">
        <v>691.8</v>
      </c>
      <c r="M467" s="58">
        <v>799.02</v>
      </c>
      <c r="N467" s="58">
        <v>918.97</v>
      </c>
      <c r="O467" s="58">
        <v>941.38</v>
      </c>
      <c r="P467" s="58">
        <v>969.62</v>
      </c>
      <c r="Q467" s="59">
        <v>1016.17</v>
      </c>
      <c r="R467" s="59">
        <v>1050.71</v>
      </c>
      <c r="S467" s="59">
        <v>1087.49</v>
      </c>
      <c r="T467" s="59">
        <v>1126.03</v>
      </c>
      <c r="U467" s="59">
        <v>1146.1099999999999</v>
      </c>
      <c r="V467" s="59">
        <v>1146.1099999999999</v>
      </c>
      <c r="W467" s="59">
        <v>1146.1099999999999</v>
      </c>
      <c r="X467" s="59">
        <v>1146.0899999999999</v>
      </c>
      <c r="Y467" s="59">
        <v>1146.0899999999999</v>
      </c>
      <c r="Z467" s="59">
        <v>1146.0899999999999</v>
      </c>
      <c r="AA467" s="59">
        <v>1191.82</v>
      </c>
      <c r="AB467" s="59">
        <v>1251.29</v>
      </c>
      <c r="AC467" s="59">
        <v>1313.73</v>
      </c>
      <c r="AD467" s="59">
        <v>1366.15</v>
      </c>
      <c r="AE467" s="59">
        <v>1420.66</v>
      </c>
      <c r="AF467" s="59">
        <v>1491.55</v>
      </c>
      <c r="AG467" s="59">
        <v>1536.15</v>
      </c>
      <c r="AH467" s="58">
        <v>1612.8</v>
      </c>
      <c r="AI467" s="58"/>
    </row>
    <row r="468" spans="1:35" x14ac:dyDescent="0.25">
      <c r="A468" s="64" t="s">
        <v>1955</v>
      </c>
      <c r="B468" s="64" t="s">
        <v>415</v>
      </c>
      <c r="C468" s="64" t="s">
        <v>416</v>
      </c>
      <c r="D468" s="64" t="str">
        <f>INDEX(Lookup!$F$2:$F$375, MATCH(B468, Lookup!$A$2:$A$375,0))</f>
        <v>Greater Manchester Combined Authority</v>
      </c>
      <c r="E468" s="64" t="s">
        <v>1169</v>
      </c>
      <c r="F468" s="64" t="s">
        <v>1198</v>
      </c>
      <c r="G468" s="58">
        <v>685.05</v>
      </c>
      <c r="H468" s="58">
        <v>733.82</v>
      </c>
      <c r="I468" s="58">
        <v>778.63</v>
      </c>
      <c r="J468" s="58">
        <v>809.05</v>
      </c>
      <c r="K468" s="58">
        <v>845.65</v>
      </c>
      <c r="L468" s="58">
        <v>892.22</v>
      </c>
      <c r="M468" s="58">
        <v>922.76</v>
      </c>
      <c r="N468" s="58">
        <v>957.68</v>
      </c>
      <c r="O468" s="58">
        <v>982.52</v>
      </c>
      <c r="P468" s="58">
        <v>1029.18</v>
      </c>
      <c r="Q468" s="59">
        <v>1057.3</v>
      </c>
      <c r="R468" s="59">
        <v>1086.1400000000001</v>
      </c>
      <c r="S468" s="59">
        <v>1112.3800000000001</v>
      </c>
      <c r="T468" s="59">
        <v>1147.42</v>
      </c>
      <c r="U468" s="59">
        <v>1168.76</v>
      </c>
      <c r="V468" s="59">
        <v>1168.76</v>
      </c>
      <c r="W468" s="59">
        <v>1168.76</v>
      </c>
      <c r="X468" s="59">
        <v>1209.67</v>
      </c>
      <c r="Y468" s="59">
        <v>1209.67</v>
      </c>
      <c r="Z468" s="59">
        <v>1232.6500000000001</v>
      </c>
      <c r="AA468" s="59">
        <v>1281.83</v>
      </c>
      <c r="AB468" s="59">
        <v>1345.79</v>
      </c>
      <c r="AC468" s="59">
        <v>1412.94</v>
      </c>
      <c r="AD468" s="59">
        <v>1469.31</v>
      </c>
      <c r="AE468" s="59">
        <v>1527.93</v>
      </c>
      <c r="AF468" s="59">
        <v>1604.17</v>
      </c>
      <c r="AG468" s="59">
        <v>1652.14</v>
      </c>
      <c r="AH468" s="58">
        <v>1734.58</v>
      </c>
      <c r="AI468" s="58"/>
    </row>
    <row r="469" spans="1:35" x14ac:dyDescent="0.25">
      <c r="A469" s="64" t="s">
        <v>1956</v>
      </c>
      <c r="B469" s="64" t="s">
        <v>629</v>
      </c>
      <c r="C469" s="64" t="s">
        <v>630</v>
      </c>
      <c r="D469" s="64" t="str">
        <f>INDEX(Lookup!$F$2:$F$375, MATCH(B469, Lookup!$A$2:$A$375,0))</f>
        <v>:</v>
      </c>
      <c r="E469" s="64" t="s">
        <v>1169</v>
      </c>
      <c r="F469" s="64" t="s">
        <v>1170</v>
      </c>
      <c r="G469" s="58">
        <v>71.09</v>
      </c>
      <c r="H469" s="58">
        <v>71.09</v>
      </c>
      <c r="I469" s="58">
        <v>74.64</v>
      </c>
      <c r="J469" s="58">
        <v>80.61</v>
      </c>
      <c r="K469" s="58">
        <v>85.4</v>
      </c>
      <c r="L469" s="58">
        <v>93.52</v>
      </c>
      <c r="M469" s="58">
        <v>99.97</v>
      </c>
      <c r="N469" s="58">
        <v>106.87</v>
      </c>
      <c r="O469" s="58">
        <v>114.87</v>
      </c>
      <c r="P469" s="58">
        <v>120.65</v>
      </c>
      <c r="Q469" s="59">
        <v>126.58</v>
      </c>
      <c r="R469" s="59">
        <v>132.78</v>
      </c>
      <c r="S469" s="59">
        <v>139.28</v>
      </c>
      <c r="T469" s="59">
        <v>145.55000000000001</v>
      </c>
      <c r="U469" s="59">
        <v>149.55000000000001</v>
      </c>
      <c r="V469" s="59">
        <v>149.55000000000001</v>
      </c>
      <c r="W469" s="59">
        <v>149.55000000000001</v>
      </c>
      <c r="X469" s="59">
        <v>152.5</v>
      </c>
      <c r="Y469" s="59">
        <v>155.5</v>
      </c>
      <c r="Z469" s="59">
        <v>158.6</v>
      </c>
      <c r="AA469" s="59">
        <v>161.75</v>
      </c>
      <c r="AB469" s="59">
        <v>166.75</v>
      </c>
      <c r="AC469" s="59">
        <v>171.75</v>
      </c>
      <c r="AD469" s="59">
        <v>176.89</v>
      </c>
      <c r="AE469" s="59">
        <v>181.89</v>
      </c>
      <c r="AF469" s="59">
        <v>186.89</v>
      </c>
      <c r="AG469" s="59">
        <v>191.89</v>
      </c>
      <c r="AH469" s="58">
        <v>196.89</v>
      </c>
      <c r="AI469" s="58"/>
    </row>
    <row r="470" spans="1:35" x14ac:dyDescent="0.25">
      <c r="A470" s="64" t="s">
        <v>1957</v>
      </c>
      <c r="B470" s="64" t="s">
        <v>975</v>
      </c>
      <c r="C470" s="64" t="s">
        <v>976</v>
      </c>
      <c r="D470" s="64" t="str">
        <f>INDEX(Lookup!$F$2:$F$375, MATCH(B470, Lookup!$A$2:$A$375,0))</f>
        <v>:</v>
      </c>
      <c r="E470" s="64" t="s">
        <v>1169</v>
      </c>
      <c r="F470" s="64" t="s">
        <v>1170</v>
      </c>
      <c r="G470" s="58">
        <v>88.96</v>
      </c>
      <c r="H470" s="58">
        <v>95.3</v>
      </c>
      <c r="I470" s="58">
        <v>100.83</v>
      </c>
      <c r="J470" s="58">
        <v>105.37</v>
      </c>
      <c r="K470" s="58">
        <v>105.36</v>
      </c>
      <c r="L470" s="58">
        <v>115.68</v>
      </c>
      <c r="M470" s="58">
        <v>127.01</v>
      </c>
      <c r="N470" s="58">
        <v>144.63999999999999</v>
      </c>
      <c r="O470" s="58">
        <v>151.26</v>
      </c>
      <c r="P470" s="58">
        <v>158.58000000000001</v>
      </c>
      <c r="Q470" s="59">
        <v>166.34</v>
      </c>
      <c r="R470" s="59">
        <v>173.66</v>
      </c>
      <c r="S470" s="59">
        <v>180.44</v>
      </c>
      <c r="T470" s="59">
        <v>188.93</v>
      </c>
      <c r="U470" s="59">
        <v>193.62</v>
      </c>
      <c r="V470" s="59">
        <v>193.62</v>
      </c>
      <c r="W470" s="59">
        <v>193.62</v>
      </c>
      <c r="X470" s="59">
        <v>193.62</v>
      </c>
      <c r="Y470" s="59">
        <v>193.62</v>
      </c>
      <c r="Z470" s="59">
        <v>193.62</v>
      </c>
      <c r="AA470" s="59">
        <v>198.62</v>
      </c>
      <c r="AB470" s="59">
        <v>203.62</v>
      </c>
      <c r="AC470" s="59">
        <v>209.71</v>
      </c>
      <c r="AD470" s="59">
        <v>215.98</v>
      </c>
      <c r="AE470" s="59">
        <v>220.98</v>
      </c>
      <c r="AF470" s="59">
        <v>225.98</v>
      </c>
      <c r="AG470" s="59">
        <v>230.98</v>
      </c>
      <c r="AH470" s="58">
        <v>237.88</v>
      </c>
      <c r="AI470" s="58"/>
    </row>
    <row r="471" spans="1:35" x14ac:dyDescent="0.25">
      <c r="A471" s="64" t="s">
        <v>1958</v>
      </c>
      <c r="B471" s="64" t="s">
        <v>1079</v>
      </c>
      <c r="C471" s="64" t="s">
        <v>1080</v>
      </c>
      <c r="D471" s="64" t="e">
        <f>INDEX(Lookup!$F$2:$F$375, MATCH(B471, Lookup!$A$2:$A$375,0))</f>
        <v>#N/A</v>
      </c>
      <c r="E471" s="64" t="s">
        <v>1172</v>
      </c>
      <c r="F471" s="64" t="s">
        <v>1170</v>
      </c>
      <c r="G471" s="58">
        <v>66.180000000000007</v>
      </c>
      <c r="H471" s="58">
        <v>70.14</v>
      </c>
      <c r="I471" s="58">
        <v>87.85</v>
      </c>
      <c r="J471" s="58">
        <v>90.93</v>
      </c>
      <c r="K471" s="58">
        <v>92.33</v>
      </c>
      <c r="L471" s="58">
        <v>97.77</v>
      </c>
      <c r="M471" s="58">
        <v>107.57</v>
      </c>
      <c r="N471" s="58">
        <v>110.17</v>
      </c>
      <c r="O471" s="58">
        <v>117.3</v>
      </c>
      <c r="P471" s="58">
        <v>122.57</v>
      </c>
      <c r="Q471" s="59">
        <v>126.23</v>
      </c>
      <c r="R471" s="59">
        <v>128.75</v>
      </c>
      <c r="S471" s="59">
        <v>132.62</v>
      </c>
      <c r="T471" s="59">
        <v>132.65</v>
      </c>
      <c r="U471" s="59">
        <v>136.35</v>
      </c>
      <c r="V471" s="59">
        <v>136.35</v>
      </c>
      <c r="W471" s="59">
        <v>136.34</v>
      </c>
      <c r="X471" s="59">
        <v>136.30000000000001</v>
      </c>
      <c r="Y471" s="59">
        <v>139</v>
      </c>
      <c r="Z471" s="59">
        <v>139</v>
      </c>
      <c r="AA471" s="59">
        <v>145.72999999999999</v>
      </c>
      <c r="AB471" s="59">
        <v>150.72</v>
      </c>
      <c r="AC471" s="59">
        <v>155.72</v>
      </c>
      <c r="AD471" s="59" t="s">
        <v>1173</v>
      </c>
      <c r="AE471" s="59" t="s">
        <v>1173</v>
      </c>
      <c r="AF471" s="59" t="s">
        <v>1173</v>
      </c>
      <c r="AG471" s="59" t="s">
        <v>1173</v>
      </c>
      <c r="AH471" s="58" t="s">
        <v>1173</v>
      </c>
      <c r="AI471" s="58"/>
    </row>
    <row r="472" spans="1:35" x14ac:dyDescent="0.25">
      <c r="A472" s="64" t="s">
        <v>1959</v>
      </c>
      <c r="B472" s="64" t="s">
        <v>1960</v>
      </c>
      <c r="C472" s="64" t="s">
        <v>1961</v>
      </c>
      <c r="D472" s="64" t="e">
        <f>INDEX(Lookup!$F$2:$F$375, MATCH(B472, Lookup!$A$2:$A$375,0))</f>
        <v>#N/A</v>
      </c>
      <c r="E472" s="64" t="s">
        <v>1172</v>
      </c>
      <c r="F472" s="64" t="s">
        <v>1170</v>
      </c>
      <c r="G472" s="58">
        <v>113.83</v>
      </c>
      <c r="H472" s="58">
        <v>118.87</v>
      </c>
      <c r="I472" s="58">
        <v>114.16</v>
      </c>
      <c r="J472" s="58">
        <v>119.12</v>
      </c>
      <c r="K472" s="58">
        <v>128.66</v>
      </c>
      <c r="L472" s="58">
        <v>136.56</v>
      </c>
      <c r="M472" s="58">
        <v>152.4</v>
      </c>
      <c r="N472" s="58">
        <v>161.54</v>
      </c>
      <c r="O472" s="58">
        <v>177.52</v>
      </c>
      <c r="P472" s="58">
        <v>186.18</v>
      </c>
      <c r="Q472" s="59">
        <v>191.5</v>
      </c>
      <c r="R472" s="59">
        <v>200.88</v>
      </c>
      <c r="S472" s="59">
        <v>200.88</v>
      </c>
      <c r="T472" s="59" t="s">
        <v>1173</v>
      </c>
      <c r="U472" s="59" t="s">
        <v>1173</v>
      </c>
      <c r="V472" s="59" t="s">
        <v>1173</v>
      </c>
      <c r="W472" s="59" t="s">
        <v>1173</v>
      </c>
      <c r="X472" s="59" t="s">
        <v>1173</v>
      </c>
      <c r="Y472" s="59" t="s">
        <v>1173</v>
      </c>
      <c r="Z472" s="59" t="s">
        <v>1173</v>
      </c>
      <c r="AA472" s="59" t="s">
        <v>1173</v>
      </c>
      <c r="AB472" s="59" t="s">
        <v>1173</v>
      </c>
      <c r="AC472" s="59" t="s">
        <v>1173</v>
      </c>
      <c r="AD472" s="59" t="s">
        <v>1173</v>
      </c>
      <c r="AE472" s="59" t="s">
        <v>1173</v>
      </c>
      <c r="AF472" s="59" t="s">
        <v>1173</v>
      </c>
      <c r="AG472" s="59" t="s">
        <v>1173</v>
      </c>
      <c r="AH472" s="58" t="s">
        <v>1173</v>
      </c>
      <c r="AI472" s="58"/>
    </row>
    <row r="473" spans="1:35" x14ac:dyDescent="0.25">
      <c r="A473" s="64" t="s">
        <v>1962</v>
      </c>
      <c r="B473" s="64" t="s">
        <v>1963</v>
      </c>
      <c r="C473" s="64" t="s">
        <v>1964</v>
      </c>
      <c r="D473" s="64" t="e">
        <f>INDEX(Lookup!$F$2:$F$375, MATCH(B473, Lookup!$A$2:$A$375,0))</f>
        <v>#N/A</v>
      </c>
      <c r="E473" s="64" t="s">
        <v>1169</v>
      </c>
      <c r="F473" s="64" t="s">
        <v>1301</v>
      </c>
      <c r="G473" s="58" t="s">
        <v>1173</v>
      </c>
      <c r="H473" s="58" t="s">
        <v>1173</v>
      </c>
      <c r="I473" s="58" t="s">
        <v>1173</v>
      </c>
      <c r="J473" s="58" t="s">
        <v>1173</v>
      </c>
      <c r="K473" s="58" t="s">
        <v>1173</v>
      </c>
      <c r="L473" s="58" t="s">
        <v>1173</v>
      </c>
      <c r="M473" s="58" t="s">
        <v>1173</v>
      </c>
      <c r="N473" s="58" t="s">
        <v>1173</v>
      </c>
      <c r="O473" s="58" t="s">
        <v>1173</v>
      </c>
      <c r="P473" s="59" t="s">
        <v>1173</v>
      </c>
      <c r="Q473" s="58" t="s">
        <v>1173</v>
      </c>
      <c r="R473" s="58" t="s">
        <v>1173</v>
      </c>
      <c r="S473" s="58" t="s">
        <v>1173</v>
      </c>
      <c r="T473" s="58" t="s">
        <v>1173</v>
      </c>
      <c r="U473" s="58" t="s">
        <v>1173</v>
      </c>
      <c r="V473" s="58" t="s">
        <v>1173</v>
      </c>
      <c r="W473" s="58" t="s">
        <v>1173</v>
      </c>
      <c r="X473" s="58" t="s">
        <v>1173</v>
      </c>
      <c r="Y473" s="58" t="s">
        <v>1173</v>
      </c>
      <c r="Z473" s="59" t="s">
        <v>1173</v>
      </c>
      <c r="AA473" s="59" t="s">
        <v>1173</v>
      </c>
      <c r="AB473" s="59" t="s">
        <v>1173</v>
      </c>
      <c r="AC473" s="59" t="s">
        <v>1173</v>
      </c>
      <c r="AD473" s="59" t="s">
        <v>1173</v>
      </c>
      <c r="AE473" s="59" t="s">
        <v>1173</v>
      </c>
      <c r="AF473" s="59" t="s">
        <v>1173</v>
      </c>
      <c r="AG473" s="59" t="s">
        <v>1173</v>
      </c>
      <c r="AH473" s="58">
        <v>0</v>
      </c>
      <c r="AI473" s="58"/>
    </row>
    <row r="474" spans="1:35" x14ac:dyDescent="0.25">
      <c r="A474" s="64" t="s">
        <v>1965</v>
      </c>
      <c r="B474" s="64" t="s">
        <v>1051</v>
      </c>
      <c r="C474" s="64" t="s">
        <v>1052</v>
      </c>
      <c r="D474" s="64" t="str">
        <f>INDEX(Lookup!$F$2:$F$375, MATCH(B474, Lookup!$A$2:$A$375,0))</f>
        <v>:</v>
      </c>
      <c r="E474" s="64" t="s">
        <v>1169</v>
      </c>
      <c r="F474" s="64" t="s">
        <v>1170</v>
      </c>
      <c r="G474" s="58">
        <v>76.16</v>
      </c>
      <c r="H474" s="58">
        <v>85.72</v>
      </c>
      <c r="I474" s="58">
        <v>91.22</v>
      </c>
      <c r="J474" s="58">
        <v>95.21</v>
      </c>
      <c r="K474" s="58">
        <v>99.52</v>
      </c>
      <c r="L474" s="58">
        <v>105.49</v>
      </c>
      <c r="M474" s="58">
        <v>115.93</v>
      </c>
      <c r="N474" s="58">
        <v>126.13</v>
      </c>
      <c r="O474" s="58">
        <v>128.88999999999999</v>
      </c>
      <c r="P474" s="58">
        <v>128.91999999999999</v>
      </c>
      <c r="Q474" s="59">
        <v>132.07</v>
      </c>
      <c r="R474" s="59">
        <v>135.63999999999999</v>
      </c>
      <c r="S474" s="59">
        <v>142.29</v>
      </c>
      <c r="T474" s="59">
        <v>147.27000000000001</v>
      </c>
      <c r="U474" s="59">
        <v>150.16999999999999</v>
      </c>
      <c r="V474" s="59">
        <v>150.16999999999999</v>
      </c>
      <c r="W474" s="59">
        <v>150.16999999999999</v>
      </c>
      <c r="X474" s="59">
        <v>150.16999999999999</v>
      </c>
      <c r="Y474" s="59">
        <v>150.16999999999999</v>
      </c>
      <c r="Z474" s="59">
        <v>150.16999999999999</v>
      </c>
      <c r="AA474" s="59">
        <v>155.16999999999999</v>
      </c>
      <c r="AB474" s="59">
        <v>160.16999999999999</v>
      </c>
      <c r="AC474" s="59">
        <v>165.17</v>
      </c>
      <c r="AD474" s="59">
        <v>170.17</v>
      </c>
      <c r="AE474" s="59">
        <v>175.17</v>
      </c>
      <c r="AF474" s="59">
        <v>180.17</v>
      </c>
      <c r="AG474" s="59">
        <v>185.17</v>
      </c>
      <c r="AH474" s="58">
        <v>190.71</v>
      </c>
      <c r="AI474" s="58"/>
    </row>
    <row r="475" spans="1:35" x14ac:dyDescent="0.25">
      <c r="A475" s="64" t="s">
        <v>1966</v>
      </c>
      <c r="B475" s="64" t="s">
        <v>611</v>
      </c>
      <c r="C475" s="64" t="s">
        <v>1967</v>
      </c>
      <c r="D475" s="64" t="str">
        <f>INDEX(Lookup!$F$2:$F$375, MATCH(B475, Lookup!$A$2:$A$375,0))</f>
        <v>:</v>
      </c>
      <c r="E475" s="64" t="s">
        <v>1169</v>
      </c>
      <c r="F475" s="64" t="s">
        <v>1208</v>
      </c>
      <c r="G475" s="58" t="s">
        <v>1173</v>
      </c>
      <c r="H475" s="58" t="s">
        <v>1173</v>
      </c>
      <c r="I475" s="58">
        <v>593.86</v>
      </c>
      <c r="J475" s="58">
        <v>652.78</v>
      </c>
      <c r="K475" s="58">
        <v>682.8</v>
      </c>
      <c r="L475" s="58">
        <v>778.37</v>
      </c>
      <c r="M475" s="58">
        <v>840.24</v>
      </c>
      <c r="N475" s="58">
        <v>881.41</v>
      </c>
      <c r="O475" s="58">
        <v>894.82</v>
      </c>
      <c r="P475" s="58">
        <v>934.37</v>
      </c>
      <c r="Q475" s="59">
        <v>980.08</v>
      </c>
      <c r="R475" s="59">
        <v>1008.5</v>
      </c>
      <c r="S475" s="59">
        <v>1051.8399999999999</v>
      </c>
      <c r="T475" s="59">
        <v>1078.1400000000001</v>
      </c>
      <c r="U475" s="59">
        <v>1098.6199999999999</v>
      </c>
      <c r="V475" s="59">
        <v>1098.6199999999999</v>
      </c>
      <c r="W475" s="59">
        <v>1126.0899999999999</v>
      </c>
      <c r="X475" s="59">
        <v>1147.49</v>
      </c>
      <c r="Y475" s="59">
        <v>1147.49</v>
      </c>
      <c r="Z475" s="59">
        <v>1147.49</v>
      </c>
      <c r="AA475" s="59">
        <v>1184.21</v>
      </c>
      <c r="AB475" s="59">
        <v>1222.0999999999999</v>
      </c>
      <c r="AC475" s="59">
        <v>1261.2</v>
      </c>
      <c r="AD475" s="59">
        <v>1301.55</v>
      </c>
      <c r="AE475" s="59">
        <v>1353.48</v>
      </c>
      <c r="AF475" s="59">
        <v>1421.02</v>
      </c>
      <c r="AG475" s="59">
        <v>1435.23</v>
      </c>
      <c r="AH475" s="58">
        <v>1463.93</v>
      </c>
      <c r="AI475" s="58"/>
    </row>
    <row r="476" spans="1:35" x14ac:dyDescent="0.25">
      <c r="A476" s="64" t="s">
        <v>1968</v>
      </c>
      <c r="B476" s="64" t="s">
        <v>721</v>
      </c>
      <c r="C476" s="64" t="s">
        <v>722</v>
      </c>
      <c r="D476" s="64" t="str">
        <f>INDEX(Lookup!$F$2:$F$375, MATCH(B476, Lookup!$A$2:$A$375,0))</f>
        <v>:</v>
      </c>
      <c r="E476" s="64" t="s">
        <v>1169</v>
      </c>
      <c r="F476" s="64" t="s">
        <v>1170</v>
      </c>
      <c r="G476" s="58">
        <v>75.98</v>
      </c>
      <c r="H476" s="58">
        <v>80.06</v>
      </c>
      <c r="I476" s="58">
        <v>86.12</v>
      </c>
      <c r="J476" s="58">
        <v>90.01</v>
      </c>
      <c r="K476" s="58">
        <v>94.05</v>
      </c>
      <c r="L476" s="58">
        <v>98.75</v>
      </c>
      <c r="M476" s="58">
        <v>108.13</v>
      </c>
      <c r="N476" s="58">
        <v>110.83</v>
      </c>
      <c r="O476" s="58">
        <v>120.36</v>
      </c>
      <c r="P476" s="58">
        <v>125.93</v>
      </c>
      <c r="Q476" s="59">
        <v>132.11000000000001</v>
      </c>
      <c r="R476" s="59">
        <v>138.58000000000001</v>
      </c>
      <c r="S476" s="59">
        <v>144.12</v>
      </c>
      <c r="T476" s="59">
        <v>149.88</v>
      </c>
      <c r="U476" s="59">
        <v>149.88</v>
      </c>
      <c r="V476" s="59">
        <v>149.13</v>
      </c>
      <c r="W476" s="59">
        <v>148.38</v>
      </c>
      <c r="X476" s="59">
        <v>147.63999999999999</v>
      </c>
      <c r="Y476" s="59">
        <v>147.63999999999999</v>
      </c>
      <c r="Z476" s="59">
        <v>147.63999999999999</v>
      </c>
      <c r="AA476" s="59">
        <v>152.63999999999999</v>
      </c>
      <c r="AB476" s="59">
        <v>157.63999999999999</v>
      </c>
      <c r="AC476" s="59">
        <v>162.63999999999999</v>
      </c>
      <c r="AD476" s="59">
        <v>167.64</v>
      </c>
      <c r="AE476" s="59">
        <v>172.64</v>
      </c>
      <c r="AF476" s="59">
        <v>177.64</v>
      </c>
      <c r="AG476" s="59">
        <v>182.64</v>
      </c>
      <c r="AH476" s="58">
        <v>188.11</v>
      </c>
      <c r="AI476" s="58"/>
    </row>
    <row r="477" spans="1:35" x14ac:dyDescent="0.25">
      <c r="A477" s="64" t="s">
        <v>1969</v>
      </c>
      <c r="B477" s="64" t="s">
        <v>915</v>
      </c>
      <c r="C477" s="64" t="s">
        <v>916</v>
      </c>
      <c r="D477" s="64" t="str">
        <f>INDEX(Lookup!$F$2:$F$375, MATCH(B477, Lookup!$A$2:$A$375,0))</f>
        <v>:</v>
      </c>
      <c r="E477" s="64" t="s">
        <v>1169</v>
      </c>
      <c r="F477" s="64" t="s">
        <v>1170</v>
      </c>
      <c r="G477" s="58">
        <v>62.58</v>
      </c>
      <c r="H477" s="58">
        <v>70.28</v>
      </c>
      <c r="I477" s="58">
        <v>77.89</v>
      </c>
      <c r="J477" s="58">
        <v>79.349999999999994</v>
      </c>
      <c r="K477" s="58">
        <v>81.040000000000006</v>
      </c>
      <c r="L477" s="58">
        <v>83.07</v>
      </c>
      <c r="M477" s="58">
        <v>88.9</v>
      </c>
      <c r="N477" s="58">
        <v>93.89</v>
      </c>
      <c r="O477" s="58">
        <v>101.61</v>
      </c>
      <c r="P477" s="58">
        <v>105.64</v>
      </c>
      <c r="Q477" s="59">
        <v>110.84</v>
      </c>
      <c r="R477" s="59">
        <v>115.28</v>
      </c>
      <c r="S477" s="59">
        <v>120.43</v>
      </c>
      <c r="T477" s="59">
        <v>125.62</v>
      </c>
      <c r="U477" s="59">
        <v>128.72</v>
      </c>
      <c r="V477" s="59">
        <v>128.32</v>
      </c>
      <c r="W477" s="59">
        <v>128.32</v>
      </c>
      <c r="X477" s="59">
        <v>132.91999999999999</v>
      </c>
      <c r="Y477" s="59">
        <v>132.91</v>
      </c>
      <c r="Z477" s="59">
        <v>132.91</v>
      </c>
      <c r="AA477" s="59">
        <v>137.9</v>
      </c>
      <c r="AB477" s="59">
        <v>142.6</v>
      </c>
      <c r="AC477" s="59">
        <v>147.58000000000001</v>
      </c>
      <c r="AD477" s="59">
        <v>148.49</v>
      </c>
      <c r="AE477" s="59">
        <v>153.32</v>
      </c>
      <c r="AF477" s="59">
        <v>155.54</v>
      </c>
      <c r="AG477" s="59">
        <v>160.53</v>
      </c>
      <c r="AH477" s="58">
        <v>165.52</v>
      </c>
      <c r="AI477" s="58"/>
    </row>
    <row r="478" spans="1:35" x14ac:dyDescent="0.25">
      <c r="A478" s="64" t="s">
        <v>1970</v>
      </c>
      <c r="B478" s="64" t="s">
        <v>1069</v>
      </c>
      <c r="C478" s="64" t="s">
        <v>1070</v>
      </c>
      <c r="D478" s="64" t="str">
        <f>INDEX(Lookup!$F$2:$F$375, MATCH(B478, Lookup!$A$2:$A$375,0))</f>
        <v>:</v>
      </c>
      <c r="E478" s="64" t="s">
        <v>1169</v>
      </c>
      <c r="F478" s="64" t="s">
        <v>1170</v>
      </c>
      <c r="G478" s="58" t="s">
        <v>1173</v>
      </c>
      <c r="H478" s="58">
        <v>18</v>
      </c>
      <c r="I478" s="58">
        <v>33.1</v>
      </c>
      <c r="J478" s="58">
        <v>57.75</v>
      </c>
      <c r="K478" s="58">
        <v>61.31</v>
      </c>
      <c r="L478" s="58">
        <v>64.75</v>
      </c>
      <c r="M478" s="58">
        <v>74.23</v>
      </c>
      <c r="N478" s="58">
        <v>74.23</v>
      </c>
      <c r="O478" s="58">
        <v>76.33</v>
      </c>
      <c r="P478" s="58">
        <v>80.16</v>
      </c>
      <c r="Q478" s="59">
        <v>82.56</v>
      </c>
      <c r="R478" s="59">
        <v>86.69</v>
      </c>
      <c r="S478" s="59">
        <v>91.02</v>
      </c>
      <c r="T478" s="59">
        <v>95.57</v>
      </c>
      <c r="U478" s="59">
        <v>99.36</v>
      </c>
      <c r="V478" s="59">
        <v>99.36</v>
      </c>
      <c r="W478" s="59">
        <v>99.36</v>
      </c>
      <c r="X478" s="59">
        <v>99.36</v>
      </c>
      <c r="Y478" s="59">
        <v>99.36</v>
      </c>
      <c r="Z478" s="59">
        <v>99.36</v>
      </c>
      <c r="AA478" s="59">
        <v>104.36</v>
      </c>
      <c r="AB478" s="59">
        <v>109.36</v>
      </c>
      <c r="AC478" s="59">
        <v>114.36</v>
      </c>
      <c r="AD478" s="59">
        <v>119.36</v>
      </c>
      <c r="AE478" s="59">
        <v>124.36</v>
      </c>
      <c r="AF478" s="59">
        <v>129.36000000000001</v>
      </c>
      <c r="AG478" s="59">
        <v>134.36000000000001</v>
      </c>
      <c r="AH478" s="58">
        <v>139.36000000000001</v>
      </c>
      <c r="AI478" s="58"/>
    </row>
    <row r="479" spans="1:35" x14ac:dyDescent="0.25">
      <c r="A479" s="64" t="s">
        <v>1971</v>
      </c>
      <c r="B479" s="64" t="s">
        <v>1972</v>
      </c>
      <c r="C479" s="64" t="s">
        <v>1973</v>
      </c>
      <c r="D479" s="64" t="e">
        <f>INDEX(Lookup!$F$2:$F$375, MATCH(B479, Lookup!$A$2:$A$375,0))</f>
        <v>#N/A</v>
      </c>
      <c r="E479" s="64" t="s">
        <v>1169</v>
      </c>
      <c r="F479" s="64" t="s">
        <v>1186</v>
      </c>
      <c r="G479" s="58">
        <v>46.96</v>
      </c>
      <c r="H479" s="58">
        <v>52.79</v>
      </c>
      <c r="I479" s="58">
        <v>50.76</v>
      </c>
      <c r="J479" s="58">
        <v>56.53</v>
      </c>
      <c r="K479" s="58">
        <v>60.34</v>
      </c>
      <c r="L479" s="69">
        <v>64.489999999999995</v>
      </c>
      <c r="M479" s="58">
        <v>73.489999999999995</v>
      </c>
      <c r="N479" s="58">
        <v>106.24</v>
      </c>
      <c r="O479" s="58">
        <v>120.51</v>
      </c>
      <c r="P479" s="58">
        <v>126.28</v>
      </c>
      <c r="Q479" s="59">
        <v>132.58000000000001</v>
      </c>
      <c r="R479" s="59">
        <v>139.19</v>
      </c>
      <c r="S479" s="59">
        <v>144.76</v>
      </c>
      <c r="T479" s="59">
        <v>151.27000000000001</v>
      </c>
      <c r="U479" s="59">
        <v>154.30000000000001</v>
      </c>
      <c r="V479" s="59">
        <v>154.30000000000001</v>
      </c>
      <c r="W479" s="59">
        <v>154.30000000000001</v>
      </c>
      <c r="X479" s="59">
        <v>157.38</v>
      </c>
      <c r="Y479" s="59">
        <v>160.51</v>
      </c>
      <c r="Z479" s="59">
        <v>163.69999999999999</v>
      </c>
      <c r="AA479" s="59">
        <v>166.96</v>
      </c>
      <c r="AB479" s="59">
        <v>170.28</v>
      </c>
      <c r="AC479" s="59">
        <v>182.28</v>
      </c>
      <c r="AD479" s="59">
        <v>206.28</v>
      </c>
      <c r="AE479" s="59">
        <v>216.28</v>
      </c>
      <c r="AF479" s="59">
        <v>231.28</v>
      </c>
      <c r="AG479" s="59">
        <v>241.28</v>
      </c>
      <c r="AH479" s="58">
        <v>256.27999999999997</v>
      </c>
      <c r="AI479" s="58"/>
    </row>
    <row r="480" spans="1:35" x14ac:dyDescent="0.25">
      <c r="A480" s="64" t="s">
        <v>1974</v>
      </c>
      <c r="B480" s="64" t="s">
        <v>1173</v>
      </c>
      <c r="C480" s="64" t="s">
        <v>1975</v>
      </c>
      <c r="D480" s="64" t="e">
        <f>INDEX(Lookup!$F$2:$F$375, MATCH(B480, Lookup!$A$2:$A$375,0))</f>
        <v>#N/A</v>
      </c>
      <c r="E480" s="64" t="s">
        <v>1172</v>
      </c>
      <c r="F480" s="64" t="s">
        <v>1170</v>
      </c>
      <c r="G480" s="58" t="s">
        <v>1173</v>
      </c>
      <c r="H480" s="58" t="s">
        <v>1173</v>
      </c>
      <c r="I480" s="58" t="s">
        <v>1173</v>
      </c>
      <c r="J480" s="58" t="s">
        <v>1173</v>
      </c>
      <c r="K480" s="58" t="s">
        <v>1173</v>
      </c>
      <c r="L480" s="58" t="s">
        <v>1173</v>
      </c>
      <c r="M480" s="58" t="s">
        <v>1173</v>
      </c>
      <c r="N480" s="58" t="s">
        <v>1173</v>
      </c>
      <c r="O480" s="58" t="s">
        <v>1173</v>
      </c>
      <c r="P480" s="58" t="s">
        <v>1173</v>
      </c>
      <c r="Q480" s="59" t="s">
        <v>1173</v>
      </c>
      <c r="R480" s="59" t="s">
        <v>1173</v>
      </c>
      <c r="S480" s="59" t="s">
        <v>1173</v>
      </c>
      <c r="T480" s="59" t="s">
        <v>1173</v>
      </c>
      <c r="U480" s="59" t="s">
        <v>1173</v>
      </c>
      <c r="V480" s="59" t="s">
        <v>1173</v>
      </c>
      <c r="W480" s="59" t="s">
        <v>1173</v>
      </c>
      <c r="X480" s="59" t="s">
        <v>1173</v>
      </c>
      <c r="Y480" s="59" t="s">
        <v>1173</v>
      </c>
      <c r="Z480" s="59" t="s">
        <v>1173</v>
      </c>
      <c r="AA480" s="59" t="s">
        <v>1173</v>
      </c>
      <c r="AB480" s="59" t="s">
        <v>1173</v>
      </c>
      <c r="AC480" s="59" t="s">
        <v>1173</v>
      </c>
      <c r="AD480" s="59" t="s">
        <v>1173</v>
      </c>
      <c r="AE480" s="59" t="s">
        <v>1173</v>
      </c>
      <c r="AF480" s="59" t="s">
        <v>1173</v>
      </c>
      <c r="AG480" s="59" t="s">
        <v>1173</v>
      </c>
      <c r="AH480" s="58" t="s">
        <v>1173</v>
      </c>
      <c r="AI480" s="71"/>
    </row>
    <row r="481" spans="1:35" x14ac:dyDescent="0.25">
      <c r="A481" s="64" t="s">
        <v>1976</v>
      </c>
      <c r="B481" s="64" t="s">
        <v>939</v>
      </c>
      <c r="C481" s="64" t="s">
        <v>940</v>
      </c>
      <c r="D481" s="64" t="str">
        <f>INDEX(Lookup!$F$2:$F$375, MATCH(B481, Lookup!$A$2:$A$375,0))</f>
        <v>:</v>
      </c>
      <c r="E481" s="64" t="s">
        <v>1169</v>
      </c>
      <c r="F481" s="64" t="s">
        <v>1170</v>
      </c>
      <c r="G481" s="58">
        <v>119.52</v>
      </c>
      <c r="H481" s="58">
        <v>105.93</v>
      </c>
      <c r="I481" s="58">
        <v>108.51</v>
      </c>
      <c r="J481" s="58">
        <v>113.39</v>
      </c>
      <c r="K481" s="58">
        <v>124.73</v>
      </c>
      <c r="L481" s="58">
        <v>130.33000000000001</v>
      </c>
      <c r="M481" s="58">
        <v>144.72</v>
      </c>
      <c r="N481" s="58">
        <v>151.19999999999999</v>
      </c>
      <c r="O481" s="58">
        <v>165.51</v>
      </c>
      <c r="P481" s="58">
        <v>172.87</v>
      </c>
      <c r="Q481" s="59">
        <v>180.63</v>
      </c>
      <c r="R481" s="59">
        <v>188.64</v>
      </c>
      <c r="S481" s="59">
        <v>197.1</v>
      </c>
      <c r="T481" s="59">
        <v>204.93</v>
      </c>
      <c r="U481" s="59">
        <v>209.97</v>
      </c>
      <c r="V481" s="59">
        <v>209.97</v>
      </c>
      <c r="W481" s="59">
        <v>209.97</v>
      </c>
      <c r="X481" s="59">
        <v>209.97</v>
      </c>
      <c r="Y481" s="59">
        <v>209.97</v>
      </c>
      <c r="Z481" s="59">
        <v>209.97</v>
      </c>
      <c r="AA481" s="59">
        <v>214.92</v>
      </c>
      <c r="AB481" s="59">
        <v>219.87</v>
      </c>
      <c r="AC481" s="59">
        <v>226.44</v>
      </c>
      <c r="AD481" s="59">
        <v>233.19</v>
      </c>
      <c r="AE481" s="59">
        <v>238.14</v>
      </c>
      <c r="AF481" s="59">
        <v>243.13</v>
      </c>
      <c r="AG481" s="59">
        <v>248.13</v>
      </c>
      <c r="AH481" s="58">
        <v>255.54</v>
      </c>
      <c r="AI481" s="58"/>
    </row>
    <row r="482" spans="1:35" x14ac:dyDescent="0.25">
      <c r="A482" s="64" t="s">
        <v>1977</v>
      </c>
      <c r="B482" s="64" t="s">
        <v>1173</v>
      </c>
      <c r="C482" s="64" t="s">
        <v>1978</v>
      </c>
      <c r="D482" s="64" t="e">
        <f>INDEX(Lookup!$F$2:$F$375, MATCH(B482, Lookup!$A$2:$A$375,0))</f>
        <v>#N/A</v>
      </c>
      <c r="E482" s="64" t="s">
        <v>1172</v>
      </c>
      <c r="F482" s="64" t="s">
        <v>1170</v>
      </c>
      <c r="G482" s="58" t="s">
        <v>1173</v>
      </c>
      <c r="H482" s="58">
        <v>113</v>
      </c>
      <c r="I482" s="58" t="s">
        <v>1173</v>
      </c>
      <c r="J482" s="58" t="s">
        <v>1173</v>
      </c>
      <c r="K482" s="58" t="s">
        <v>1173</v>
      </c>
      <c r="L482" s="58" t="s">
        <v>1173</v>
      </c>
      <c r="M482" s="58" t="s">
        <v>1173</v>
      </c>
      <c r="N482" s="58" t="s">
        <v>1173</v>
      </c>
      <c r="O482" s="58" t="s">
        <v>1173</v>
      </c>
      <c r="P482" s="58" t="s">
        <v>1173</v>
      </c>
      <c r="Q482" s="59" t="s">
        <v>1173</v>
      </c>
      <c r="R482" s="59" t="s">
        <v>1173</v>
      </c>
      <c r="S482" s="59" t="s">
        <v>1173</v>
      </c>
      <c r="T482" s="59" t="s">
        <v>1173</v>
      </c>
      <c r="U482" s="59" t="s">
        <v>1173</v>
      </c>
      <c r="V482" s="59" t="s">
        <v>1173</v>
      </c>
      <c r="W482" s="59" t="s">
        <v>1173</v>
      </c>
      <c r="X482" s="59" t="s">
        <v>1173</v>
      </c>
      <c r="Y482" s="59" t="s">
        <v>1173</v>
      </c>
      <c r="Z482" s="59" t="s">
        <v>1173</v>
      </c>
      <c r="AA482" s="59" t="s">
        <v>1173</v>
      </c>
      <c r="AB482" s="59" t="s">
        <v>1173</v>
      </c>
      <c r="AC482" s="59" t="s">
        <v>1173</v>
      </c>
      <c r="AD482" s="59" t="s">
        <v>1173</v>
      </c>
      <c r="AE482" s="59" t="s">
        <v>1173</v>
      </c>
      <c r="AF482" s="59" t="s">
        <v>1173</v>
      </c>
      <c r="AG482" s="59" t="s">
        <v>1173</v>
      </c>
      <c r="AH482" s="58" t="s">
        <v>1173</v>
      </c>
      <c r="AI482" s="58"/>
    </row>
    <row r="483" spans="1:35" x14ac:dyDescent="0.25">
      <c r="A483" s="64" t="s">
        <v>1979</v>
      </c>
      <c r="B483" s="64" t="s">
        <v>741</v>
      </c>
      <c r="C483" s="64" t="s">
        <v>742</v>
      </c>
      <c r="D483" s="64" t="str">
        <f>INDEX(Lookup!$F$2:$F$375, MATCH(B483, Lookup!$A$2:$A$375,0))</f>
        <v>:</v>
      </c>
      <c r="E483" s="64" t="s">
        <v>1169</v>
      </c>
      <c r="F483" s="64" t="s">
        <v>1170</v>
      </c>
      <c r="G483" s="58">
        <v>94.52</v>
      </c>
      <c r="H483" s="58">
        <v>100.39</v>
      </c>
      <c r="I483" s="58">
        <v>101.79</v>
      </c>
      <c r="J483" s="58">
        <v>104.51</v>
      </c>
      <c r="K483" s="58">
        <v>109.78</v>
      </c>
      <c r="L483" s="58">
        <v>117</v>
      </c>
      <c r="M483" s="58">
        <v>127.64</v>
      </c>
      <c r="N483" s="58">
        <v>148.12</v>
      </c>
      <c r="O483" s="58">
        <v>150.71</v>
      </c>
      <c r="P483" s="58">
        <v>153.72</v>
      </c>
      <c r="Q483" s="59">
        <v>156.63</v>
      </c>
      <c r="R483" s="59">
        <v>160.31</v>
      </c>
      <c r="S483" s="59">
        <v>154.21</v>
      </c>
      <c r="T483" s="59">
        <v>156.52000000000001</v>
      </c>
      <c r="U483" s="59">
        <v>155.74</v>
      </c>
      <c r="V483" s="59">
        <v>155.33000000000001</v>
      </c>
      <c r="W483" s="59">
        <v>154.30000000000001</v>
      </c>
      <c r="X483" s="59">
        <v>154.30000000000001</v>
      </c>
      <c r="Y483" s="59">
        <v>154.22</v>
      </c>
      <c r="Z483" s="59">
        <v>154.05000000000001</v>
      </c>
      <c r="AA483" s="59">
        <v>158.9</v>
      </c>
      <c r="AB483" s="59">
        <v>163.9</v>
      </c>
      <c r="AC483" s="59">
        <v>168.9</v>
      </c>
      <c r="AD483" s="59">
        <v>173.9</v>
      </c>
      <c r="AE483" s="59">
        <v>178.9</v>
      </c>
      <c r="AF483" s="59">
        <v>183.9</v>
      </c>
      <c r="AG483" s="59">
        <v>188.9</v>
      </c>
      <c r="AH483" s="58">
        <v>194.55</v>
      </c>
      <c r="AI483" s="58"/>
    </row>
    <row r="484" spans="1:35" x14ac:dyDescent="0.25">
      <c r="A484" s="72" t="s">
        <v>1980</v>
      </c>
      <c r="B484" s="64" t="s">
        <v>1173</v>
      </c>
      <c r="C484" s="72" t="s">
        <v>1981</v>
      </c>
      <c r="D484" s="72" t="e">
        <f>INDEX(Lookup!$F$2:$F$375, MATCH(B484, Lookup!$A$2:$A$375,0))</f>
        <v>#N/A</v>
      </c>
      <c r="E484" s="64" t="s">
        <v>1172</v>
      </c>
      <c r="F484" s="64" t="s">
        <v>1170</v>
      </c>
      <c r="G484" s="58">
        <v>97</v>
      </c>
      <c r="H484" s="58">
        <v>102</v>
      </c>
      <c r="I484" s="58" t="s">
        <v>1173</v>
      </c>
      <c r="J484" s="58" t="s">
        <v>1173</v>
      </c>
      <c r="K484" s="58" t="s">
        <v>1173</v>
      </c>
      <c r="L484" s="58" t="s">
        <v>1173</v>
      </c>
      <c r="M484" s="58" t="s">
        <v>1173</v>
      </c>
      <c r="N484" s="58" t="s">
        <v>1173</v>
      </c>
      <c r="O484" s="58" t="s">
        <v>1173</v>
      </c>
      <c r="P484" s="58" t="s">
        <v>1173</v>
      </c>
      <c r="Q484" s="59" t="s">
        <v>1173</v>
      </c>
      <c r="R484" s="59" t="s">
        <v>1173</v>
      </c>
      <c r="S484" s="59" t="s">
        <v>1173</v>
      </c>
      <c r="T484" s="59" t="s">
        <v>1173</v>
      </c>
      <c r="U484" s="59" t="s">
        <v>1173</v>
      </c>
      <c r="V484" s="59" t="s">
        <v>1173</v>
      </c>
      <c r="W484" s="59" t="s">
        <v>1173</v>
      </c>
      <c r="X484" s="59" t="s">
        <v>1173</v>
      </c>
      <c r="Y484" s="59" t="s">
        <v>1173</v>
      </c>
      <c r="Z484" s="59" t="s">
        <v>1173</v>
      </c>
      <c r="AA484" s="59" t="s">
        <v>1173</v>
      </c>
      <c r="AB484" s="59" t="s">
        <v>1173</v>
      </c>
      <c r="AC484" s="59" t="s">
        <v>1173</v>
      </c>
      <c r="AD484" s="59" t="s">
        <v>1173</v>
      </c>
      <c r="AE484" s="59" t="s">
        <v>1173</v>
      </c>
      <c r="AF484" s="59" t="s">
        <v>1173</v>
      </c>
      <c r="AG484" s="59" t="s">
        <v>1173</v>
      </c>
      <c r="AH484" s="58" t="s">
        <v>1173</v>
      </c>
      <c r="AI484" s="71"/>
    </row>
    <row r="485" spans="1:35" x14ac:dyDescent="0.25">
      <c r="A485" s="64" t="s">
        <v>1982</v>
      </c>
      <c r="B485" s="64" t="s">
        <v>685</v>
      </c>
      <c r="C485" s="64" t="s">
        <v>686</v>
      </c>
      <c r="D485" s="64" t="str">
        <f>INDEX(Lookup!$F$2:$F$375, MATCH(B485, Lookup!$A$2:$A$375,0))</f>
        <v>:</v>
      </c>
      <c r="E485" s="64" t="s">
        <v>1169</v>
      </c>
      <c r="F485" s="64" t="s">
        <v>1208</v>
      </c>
      <c r="G485" s="58" t="s">
        <v>1173</v>
      </c>
      <c r="H485" s="58" t="s">
        <v>1173</v>
      </c>
      <c r="I485" s="58">
        <v>567.99</v>
      </c>
      <c r="J485" s="58">
        <v>607.41</v>
      </c>
      <c r="K485" s="58">
        <v>648.45000000000005</v>
      </c>
      <c r="L485" s="58">
        <v>698.4</v>
      </c>
      <c r="M485" s="58">
        <v>766.17</v>
      </c>
      <c r="N485" s="58">
        <v>916.56</v>
      </c>
      <c r="O485" s="58">
        <v>904.05</v>
      </c>
      <c r="P485" s="58">
        <v>937.08</v>
      </c>
      <c r="Q485" s="59">
        <v>974.25</v>
      </c>
      <c r="R485" s="59">
        <v>1011.78</v>
      </c>
      <c r="S485" s="59">
        <v>1037.07</v>
      </c>
      <c r="T485" s="59">
        <v>1073.43</v>
      </c>
      <c r="U485" s="59">
        <v>1105.56</v>
      </c>
      <c r="V485" s="59">
        <v>1102.77</v>
      </c>
      <c r="W485" s="59">
        <v>1102.77</v>
      </c>
      <c r="X485" s="59">
        <v>1124.6400000000001</v>
      </c>
      <c r="Y485" s="59">
        <v>1124.6400000000001</v>
      </c>
      <c r="Z485" s="59">
        <v>1124.6400000000001</v>
      </c>
      <c r="AA485" s="59">
        <v>1169.46</v>
      </c>
      <c r="AB485" s="59">
        <v>1226.6099999999999</v>
      </c>
      <c r="AC485" s="59">
        <v>1287.81</v>
      </c>
      <c r="AD485" s="59">
        <v>1287.81</v>
      </c>
      <c r="AE485" s="59">
        <v>1332.81</v>
      </c>
      <c r="AF485" s="59">
        <v>1399.32</v>
      </c>
      <c r="AG485" s="59">
        <v>1441.26</v>
      </c>
      <c r="AH485" s="58">
        <v>1585.17</v>
      </c>
      <c r="AI485" s="58"/>
    </row>
    <row r="486" spans="1:35" x14ac:dyDescent="0.25">
      <c r="A486" s="64" t="s">
        <v>1983</v>
      </c>
      <c r="B486" s="64" t="s">
        <v>941</v>
      </c>
      <c r="C486" s="64" t="s">
        <v>1984</v>
      </c>
      <c r="D486" s="64" t="str">
        <f>INDEX(Lookup!$F$2:$F$375, MATCH(B486, Lookup!$A$2:$A$375,0))</f>
        <v>:</v>
      </c>
      <c r="E486" s="64" t="s">
        <v>1169</v>
      </c>
      <c r="F486" s="64" t="s">
        <v>1170</v>
      </c>
      <c r="G486" s="58">
        <v>78.27</v>
      </c>
      <c r="H486" s="58">
        <v>83.65</v>
      </c>
      <c r="I486" s="58">
        <v>91.11</v>
      </c>
      <c r="J486" s="58">
        <v>93.4</v>
      </c>
      <c r="K486" s="58">
        <v>96.67</v>
      </c>
      <c r="L486" s="58">
        <v>101.02</v>
      </c>
      <c r="M486" s="58">
        <v>116.17</v>
      </c>
      <c r="N486" s="58">
        <v>125.46</v>
      </c>
      <c r="O486" s="58">
        <v>131.66999999999999</v>
      </c>
      <c r="P486" s="58">
        <v>138.01</v>
      </c>
      <c r="Q486" s="59">
        <v>144.82</v>
      </c>
      <c r="R486" s="59">
        <v>151.97999999999999</v>
      </c>
      <c r="S486" s="59">
        <v>159.5</v>
      </c>
      <c r="T486" s="59">
        <v>167</v>
      </c>
      <c r="U486" s="59">
        <v>171.91</v>
      </c>
      <c r="V486" s="59">
        <v>171.91</v>
      </c>
      <c r="W486" s="59">
        <v>176.9</v>
      </c>
      <c r="X486" s="59">
        <v>180.26</v>
      </c>
      <c r="Y486" s="59">
        <v>183.85</v>
      </c>
      <c r="Z486" s="59">
        <v>187.51</v>
      </c>
      <c r="AA486" s="59">
        <v>192.51</v>
      </c>
      <c r="AB486" s="59">
        <v>197.51</v>
      </c>
      <c r="AC486" s="59">
        <v>203.42</v>
      </c>
      <c r="AD486" s="59">
        <v>209.5</v>
      </c>
      <c r="AE486" s="59">
        <v>214.5</v>
      </c>
      <c r="AF486" s="59">
        <v>219.5</v>
      </c>
      <c r="AG486" s="59">
        <v>224.5</v>
      </c>
      <c r="AH486" s="58">
        <v>231.23</v>
      </c>
      <c r="AI486" s="58"/>
    </row>
    <row r="487" spans="1:35" x14ac:dyDescent="0.25">
      <c r="A487" s="72" t="s">
        <v>1985</v>
      </c>
      <c r="B487" s="64" t="s">
        <v>1173</v>
      </c>
      <c r="C487" s="72" t="s">
        <v>1986</v>
      </c>
      <c r="D487" s="72" t="e">
        <f>INDEX(Lookup!$F$2:$F$375, MATCH(B487, Lookup!$A$2:$A$375,0))</f>
        <v>#N/A</v>
      </c>
      <c r="E487" s="64" t="s">
        <v>1172</v>
      </c>
      <c r="F487" s="64" t="s">
        <v>1170</v>
      </c>
      <c r="G487" s="58">
        <v>71</v>
      </c>
      <c r="H487" s="58">
        <v>74</v>
      </c>
      <c r="I487" s="58" t="s">
        <v>1173</v>
      </c>
      <c r="J487" s="58" t="s">
        <v>1173</v>
      </c>
      <c r="K487" s="58" t="s">
        <v>1173</v>
      </c>
      <c r="L487" s="58" t="s">
        <v>1173</v>
      </c>
      <c r="M487" s="58" t="s">
        <v>1173</v>
      </c>
      <c r="N487" s="58" t="s">
        <v>1173</v>
      </c>
      <c r="O487" s="58" t="s">
        <v>1173</v>
      </c>
      <c r="P487" s="58" t="s">
        <v>1173</v>
      </c>
      <c r="Q487" s="59" t="s">
        <v>1173</v>
      </c>
      <c r="R487" s="59" t="s">
        <v>1173</v>
      </c>
      <c r="S487" s="59" t="s">
        <v>1173</v>
      </c>
      <c r="T487" s="59" t="s">
        <v>1173</v>
      </c>
      <c r="U487" s="59" t="s">
        <v>1173</v>
      </c>
      <c r="V487" s="59" t="s">
        <v>1173</v>
      </c>
      <c r="W487" s="59" t="s">
        <v>1173</v>
      </c>
      <c r="X487" s="59" t="s">
        <v>1173</v>
      </c>
      <c r="Y487" s="59" t="s">
        <v>1173</v>
      </c>
      <c r="Z487" s="59" t="s">
        <v>1173</v>
      </c>
      <c r="AA487" s="59" t="s">
        <v>1173</v>
      </c>
      <c r="AB487" s="59" t="s">
        <v>1173</v>
      </c>
      <c r="AC487" s="59" t="s">
        <v>1173</v>
      </c>
      <c r="AD487" s="59" t="s">
        <v>1173</v>
      </c>
      <c r="AE487" s="59" t="s">
        <v>1173</v>
      </c>
      <c r="AF487" s="59" t="s">
        <v>1173</v>
      </c>
      <c r="AG487" s="59" t="s">
        <v>1173</v>
      </c>
      <c r="AH487" s="58" t="s">
        <v>1173</v>
      </c>
      <c r="AI487" s="71"/>
    </row>
    <row r="488" spans="1:35" x14ac:dyDescent="0.25">
      <c r="A488" s="64" t="s">
        <v>1987</v>
      </c>
      <c r="B488" s="64" t="s">
        <v>1035</v>
      </c>
      <c r="C488" s="64" t="s">
        <v>1036</v>
      </c>
      <c r="D488" s="64" t="str">
        <f>INDEX(Lookup!$F$2:$F$375, MATCH(B488, Lookup!$A$2:$A$375,0))</f>
        <v>:</v>
      </c>
      <c r="E488" s="64" t="s">
        <v>1169</v>
      </c>
      <c r="F488" s="64" t="s">
        <v>1208</v>
      </c>
      <c r="G488" s="58" t="s">
        <v>1173</v>
      </c>
      <c r="H488" s="58" t="s">
        <v>1173</v>
      </c>
      <c r="I488" s="58">
        <v>596.96</v>
      </c>
      <c r="J488" s="58">
        <v>698.44</v>
      </c>
      <c r="K488" s="58">
        <v>732.67</v>
      </c>
      <c r="L488" s="58">
        <v>787.03</v>
      </c>
      <c r="M488" s="58">
        <v>873.18</v>
      </c>
      <c r="N488" s="58">
        <v>957.63</v>
      </c>
      <c r="O488" s="58">
        <v>985.94</v>
      </c>
      <c r="P488" s="58">
        <v>1033.8699999999999</v>
      </c>
      <c r="Q488" s="59">
        <v>1083.99</v>
      </c>
      <c r="R488" s="59">
        <v>1132.78</v>
      </c>
      <c r="S488" s="59">
        <v>1180.92</v>
      </c>
      <c r="T488" s="59">
        <v>1227.4000000000001</v>
      </c>
      <c r="U488" s="59">
        <v>1261.17</v>
      </c>
      <c r="V488" s="59">
        <v>1261.17</v>
      </c>
      <c r="W488" s="59">
        <v>1261.17</v>
      </c>
      <c r="X488" s="59">
        <v>1261.17</v>
      </c>
      <c r="Y488" s="59">
        <v>1261.17</v>
      </c>
      <c r="Z488" s="59">
        <v>1261.17</v>
      </c>
      <c r="AA488" s="59">
        <v>1311.49</v>
      </c>
      <c r="AB488" s="59">
        <v>1376.93</v>
      </c>
      <c r="AC488" s="59">
        <v>1459.4</v>
      </c>
      <c r="AD488" s="59">
        <v>1503.04</v>
      </c>
      <c r="AE488" s="59">
        <v>1563.01</v>
      </c>
      <c r="AF488" s="59">
        <v>1641</v>
      </c>
      <c r="AG488" s="59">
        <v>1690.06</v>
      </c>
      <c r="AH488" s="58">
        <v>1774.39</v>
      </c>
      <c r="AI488" s="58"/>
    </row>
    <row r="489" spans="1:35" x14ac:dyDescent="0.25">
      <c r="A489" s="64" t="s">
        <v>1988</v>
      </c>
      <c r="B489" s="64" t="s">
        <v>1053</v>
      </c>
      <c r="C489" s="64" t="s">
        <v>1054</v>
      </c>
      <c r="D489" s="64" t="str">
        <f>INDEX(Lookup!$F$2:$F$375, MATCH(B489, Lookup!$A$2:$A$375,0))</f>
        <v>:</v>
      </c>
      <c r="E489" s="64" t="s">
        <v>1169</v>
      </c>
      <c r="F489" s="64" t="s">
        <v>1170</v>
      </c>
      <c r="G489" s="58">
        <v>38.880000000000003</v>
      </c>
      <c r="H489" s="58">
        <v>76.64</v>
      </c>
      <c r="I489" s="58">
        <v>86.32</v>
      </c>
      <c r="J489" s="58">
        <v>90.21</v>
      </c>
      <c r="K489" s="58">
        <v>93.82</v>
      </c>
      <c r="L489" s="58">
        <v>97.57</v>
      </c>
      <c r="M489" s="58">
        <v>103.92</v>
      </c>
      <c r="N489" s="58">
        <v>109.12</v>
      </c>
      <c r="O489" s="58">
        <v>116.22</v>
      </c>
      <c r="P489" s="58">
        <v>122.06</v>
      </c>
      <c r="Q489" s="59">
        <v>128.13</v>
      </c>
      <c r="R489" s="59">
        <v>134.52000000000001</v>
      </c>
      <c r="S489" s="59">
        <v>140.16999999999999</v>
      </c>
      <c r="T489" s="59">
        <v>140.16999999999999</v>
      </c>
      <c r="U489" s="59">
        <v>142.97</v>
      </c>
      <c r="V489" s="59">
        <v>142.97</v>
      </c>
      <c r="W489" s="59">
        <v>142.97</v>
      </c>
      <c r="X489" s="59">
        <v>142.97</v>
      </c>
      <c r="Y489" s="59">
        <v>145.76</v>
      </c>
      <c r="Z489" s="59">
        <v>145.76</v>
      </c>
      <c r="AA489" s="59">
        <v>148.66</v>
      </c>
      <c r="AB489" s="59">
        <v>153.66</v>
      </c>
      <c r="AC489" s="59">
        <v>158.66</v>
      </c>
      <c r="AD489" s="59">
        <v>163.66</v>
      </c>
      <c r="AE489" s="59">
        <v>168.66</v>
      </c>
      <c r="AF489" s="59">
        <v>173.66</v>
      </c>
      <c r="AG489" s="59">
        <v>178.66</v>
      </c>
      <c r="AH489" s="58">
        <v>184</v>
      </c>
      <c r="AI489" s="58"/>
    </row>
    <row r="490" spans="1:35" x14ac:dyDescent="0.25">
      <c r="A490" s="64" t="s">
        <v>1989</v>
      </c>
      <c r="B490" s="64" t="s">
        <v>801</v>
      </c>
      <c r="C490" s="64" t="s">
        <v>802</v>
      </c>
      <c r="D490" s="64" t="str">
        <f>INDEX(Lookup!$F$2:$F$375, MATCH(B490, Lookup!$A$2:$A$375,0))</f>
        <v>Greater London Authority</v>
      </c>
      <c r="E490" s="64" t="s">
        <v>1169</v>
      </c>
      <c r="F490" s="64" t="s">
        <v>1303</v>
      </c>
      <c r="G490" s="58">
        <v>556.86</v>
      </c>
      <c r="H490" s="58">
        <v>545.16999999999996</v>
      </c>
      <c r="I490" s="58">
        <v>545.16999999999996</v>
      </c>
      <c r="J490" s="58">
        <v>553.83000000000004</v>
      </c>
      <c r="K490" s="58">
        <v>586.70000000000005</v>
      </c>
      <c r="L490" s="58">
        <v>629.67999999999995</v>
      </c>
      <c r="M490" s="58">
        <v>642.27</v>
      </c>
      <c r="N490" s="58">
        <v>732.22</v>
      </c>
      <c r="O490" s="58">
        <v>766.69</v>
      </c>
      <c r="P490" s="58">
        <v>797.28</v>
      </c>
      <c r="Q490" s="59">
        <v>797.28</v>
      </c>
      <c r="R490" s="59">
        <v>836.37</v>
      </c>
      <c r="S490" s="59">
        <v>865.64</v>
      </c>
      <c r="T490" s="59">
        <v>885.52</v>
      </c>
      <c r="U490" s="59">
        <v>885.52</v>
      </c>
      <c r="V490" s="59">
        <v>885.52</v>
      </c>
      <c r="W490" s="59">
        <v>885.52</v>
      </c>
      <c r="X490" s="59">
        <v>885.52</v>
      </c>
      <c r="Y490" s="59">
        <v>885.52</v>
      </c>
      <c r="Z490" s="59">
        <v>885.52</v>
      </c>
      <c r="AA490" s="59">
        <v>920.85</v>
      </c>
      <c r="AB490" s="59">
        <v>966.8</v>
      </c>
      <c r="AC490" s="59">
        <v>986.14</v>
      </c>
      <c r="AD490" s="59">
        <v>1019.67</v>
      </c>
      <c r="AE490" s="59">
        <v>1060.3499999999999</v>
      </c>
      <c r="AF490" s="59">
        <v>1113.26</v>
      </c>
      <c r="AG490" s="59">
        <v>1124.3900000000001</v>
      </c>
      <c r="AH490" s="58">
        <v>1146.8800000000001</v>
      </c>
      <c r="AI490" s="58"/>
    </row>
    <row r="491" spans="1:35" x14ac:dyDescent="0.25">
      <c r="A491" s="64" t="s">
        <v>1990</v>
      </c>
      <c r="B491" s="64" t="s">
        <v>417</v>
      </c>
      <c r="C491" s="64" t="s">
        <v>418</v>
      </c>
      <c r="D491" s="64" t="str">
        <f>INDEX(Lookup!$F$2:$F$375, MATCH(B491, Lookup!$A$2:$A$375,0))</f>
        <v>Greater Manchester Combined Authority</v>
      </c>
      <c r="E491" s="64" t="s">
        <v>1169</v>
      </c>
      <c r="F491" s="64" t="s">
        <v>1198</v>
      </c>
      <c r="G491" s="58">
        <v>520.71</v>
      </c>
      <c r="H491" s="58">
        <v>539.69000000000005</v>
      </c>
      <c r="I491" s="58">
        <v>573.42999999999995</v>
      </c>
      <c r="J491" s="58">
        <v>600.08000000000004</v>
      </c>
      <c r="K491" s="58">
        <v>630.46</v>
      </c>
      <c r="L491" s="58">
        <v>675.66</v>
      </c>
      <c r="M491" s="58">
        <v>715.53</v>
      </c>
      <c r="N491" s="58">
        <v>790.65</v>
      </c>
      <c r="O491" s="58">
        <v>849.16</v>
      </c>
      <c r="P491" s="58">
        <v>895.78</v>
      </c>
      <c r="Q491" s="59">
        <v>940.44</v>
      </c>
      <c r="R491" s="59">
        <v>986.52</v>
      </c>
      <c r="S491" s="59">
        <v>1035.25</v>
      </c>
      <c r="T491" s="59">
        <v>1084.8399999999999</v>
      </c>
      <c r="U491" s="59">
        <v>1105.23</v>
      </c>
      <c r="V491" s="59">
        <v>1105.23</v>
      </c>
      <c r="W491" s="59">
        <v>1105.23</v>
      </c>
      <c r="X491" s="59">
        <v>1105.23</v>
      </c>
      <c r="Y491" s="59">
        <v>1105.23</v>
      </c>
      <c r="Z491" s="59">
        <v>1105.23</v>
      </c>
      <c r="AA491" s="59">
        <v>1127.33</v>
      </c>
      <c r="AB491" s="59">
        <v>1183.58</v>
      </c>
      <c r="AC491" s="59">
        <v>1242.6400000000001</v>
      </c>
      <c r="AD491" s="59">
        <v>1292.22</v>
      </c>
      <c r="AE491" s="59">
        <v>1343.78</v>
      </c>
      <c r="AF491" s="59">
        <v>1410.83</v>
      </c>
      <c r="AG491" s="59">
        <v>1453.01</v>
      </c>
      <c r="AH491" s="58">
        <v>1525.51</v>
      </c>
      <c r="AI491" s="58"/>
    </row>
    <row r="492" spans="1:35" x14ac:dyDescent="0.25">
      <c r="A492" s="64" t="s">
        <v>1991</v>
      </c>
      <c r="B492" s="64" t="s">
        <v>943</v>
      </c>
      <c r="C492" s="64" t="s">
        <v>944</v>
      </c>
      <c r="D492" s="64" t="str">
        <f>INDEX(Lookup!$F$2:$F$375, MATCH(B492, Lookup!$A$2:$A$375,0))</f>
        <v>:</v>
      </c>
      <c r="E492" s="64" t="s">
        <v>1169</v>
      </c>
      <c r="F492" s="64" t="s">
        <v>1170</v>
      </c>
      <c r="G492" s="58">
        <v>68.36</v>
      </c>
      <c r="H492" s="58">
        <v>75.55</v>
      </c>
      <c r="I492" s="58">
        <v>81.12</v>
      </c>
      <c r="J492" s="58">
        <v>83.83</v>
      </c>
      <c r="K492" s="58">
        <v>85.42</v>
      </c>
      <c r="L492" s="58">
        <v>88.61</v>
      </c>
      <c r="M492" s="58">
        <v>92.19</v>
      </c>
      <c r="N492" s="58">
        <v>101.54</v>
      </c>
      <c r="O492" s="58">
        <v>110.92</v>
      </c>
      <c r="P492" s="58">
        <v>116.45</v>
      </c>
      <c r="Q492" s="59">
        <v>122.27</v>
      </c>
      <c r="R492" s="59">
        <v>128.38</v>
      </c>
      <c r="S492" s="59">
        <v>134.79</v>
      </c>
      <c r="T492" s="59">
        <v>141.51</v>
      </c>
      <c r="U492" s="59">
        <v>145.04</v>
      </c>
      <c r="V492" s="59">
        <v>145.04</v>
      </c>
      <c r="W492" s="59">
        <v>149.83000000000001</v>
      </c>
      <c r="X492" s="59">
        <v>152.63</v>
      </c>
      <c r="Y492" s="59">
        <v>155.53</v>
      </c>
      <c r="Z492" s="59">
        <v>158.63</v>
      </c>
      <c r="AA492" s="59">
        <v>163.61000000000001</v>
      </c>
      <c r="AB492" s="59">
        <v>168.59</v>
      </c>
      <c r="AC492" s="59">
        <v>173.57</v>
      </c>
      <c r="AD492" s="59">
        <v>178.76</v>
      </c>
      <c r="AE492" s="59">
        <v>183.76</v>
      </c>
      <c r="AF492" s="59">
        <v>188.75</v>
      </c>
      <c r="AG492" s="59">
        <v>193.75</v>
      </c>
      <c r="AH492" s="58">
        <v>199.46</v>
      </c>
      <c r="AI492" s="58"/>
    </row>
    <row r="493" spans="1:35" x14ac:dyDescent="0.25">
      <c r="A493" s="64" t="s">
        <v>1992</v>
      </c>
      <c r="B493" s="64" t="s">
        <v>1993</v>
      </c>
      <c r="C493" s="64" t="s">
        <v>1994</v>
      </c>
      <c r="D493" s="64" t="e">
        <f>INDEX(Lookup!$F$2:$F$375, MATCH(B493, Lookup!$A$2:$A$375,0))</f>
        <v>#N/A</v>
      </c>
      <c r="E493" s="64" t="s">
        <v>1169</v>
      </c>
      <c r="F493" s="64" t="s">
        <v>1520</v>
      </c>
      <c r="G493" s="58">
        <v>22.3</v>
      </c>
      <c r="H493" s="58">
        <v>25.56</v>
      </c>
      <c r="I493" s="58">
        <v>29.26</v>
      </c>
      <c r="J493" s="58">
        <v>39.75</v>
      </c>
      <c r="K493" s="58">
        <v>46.55</v>
      </c>
      <c r="L493" s="58">
        <v>50.56</v>
      </c>
      <c r="M493" s="58">
        <v>54.34</v>
      </c>
      <c r="N493" s="58">
        <v>58.94</v>
      </c>
      <c r="O493" s="58">
        <v>62.32</v>
      </c>
      <c r="P493" s="58">
        <v>65.38</v>
      </c>
      <c r="Q493" s="59">
        <v>68.290000000000006</v>
      </c>
      <c r="R493" s="59">
        <v>69.930000000000007</v>
      </c>
      <c r="S493" s="59">
        <v>71.61</v>
      </c>
      <c r="T493" s="59">
        <v>72.5</v>
      </c>
      <c r="U493" s="59">
        <v>73.16</v>
      </c>
      <c r="V493" s="59">
        <v>73.16</v>
      </c>
      <c r="W493" s="59">
        <v>73.16</v>
      </c>
      <c r="X493" s="59">
        <v>73.16</v>
      </c>
      <c r="Y493" s="59">
        <v>73.16</v>
      </c>
      <c r="Z493" s="59">
        <v>74.62</v>
      </c>
      <c r="AA493" s="59">
        <v>76.11</v>
      </c>
      <c r="AB493" s="59">
        <v>77.62</v>
      </c>
      <c r="AC493" s="59">
        <v>79.94</v>
      </c>
      <c r="AD493" s="59">
        <v>82.33</v>
      </c>
      <c r="AE493" s="59">
        <v>83.97</v>
      </c>
      <c r="AF493" s="59">
        <v>85.64</v>
      </c>
      <c r="AG493" s="59">
        <v>87.35</v>
      </c>
      <c r="AH493" s="58">
        <v>92.35</v>
      </c>
      <c r="AI493" s="58"/>
    </row>
    <row r="494" spans="1:35" x14ac:dyDescent="0.25">
      <c r="A494" s="64" t="s">
        <v>1995</v>
      </c>
      <c r="B494" s="64" t="s">
        <v>1996</v>
      </c>
      <c r="C494" s="64" t="s">
        <v>1997</v>
      </c>
      <c r="D494" s="64" t="e">
        <f>INDEX(Lookup!$F$2:$F$375, MATCH(B494, Lookup!$A$2:$A$375,0))</f>
        <v>#N/A</v>
      </c>
      <c r="E494" s="64" t="s">
        <v>1172</v>
      </c>
      <c r="F494" s="64" t="s">
        <v>1170</v>
      </c>
      <c r="G494" s="58">
        <v>88.02</v>
      </c>
      <c r="H494" s="58">
        <v>102.27</v>
      </c>
      <c r="I494" s="58">
        <v>108.05</v>
      </c>
      <c r="J494" s="58">
        <v>112.91</v>
      </c>
      <c r="K494" s="58">
        <v>117.99</v>
      </c>
      <c r="L494" s="58">
        <v>123.3</v>
      </c>
      <c r="M494" s="58">
        <v>131.93</v>
      </c>
      <c r="N494" s="58">
        <v>144.16</v>
      </c>
      <c r="O494" s="58">
        <v>147.76</v>
      </c>
      <c r="P494" s="58">
        <v>152.94999999999999</v>
      </c>
      <c r="Q494" s="59">
        <v>155.99</v>
      </c>
      <c r="R494" s="59">
        <v>158.33000000000001</v>
      </c>
      <c r="S494" s="59">
        <v>160.69999999999999</v>
      </c>
      <c r="T494" s="59" t="s">
        <v>1173</v>
      </c>
      <c r="U494" s="59" t="s">
        <v>1173</v>
      </c>
      <c r="V494" s="59" t="s">
        <v>1173</v>
      </c>
      <c r="W494" s="59" t="s">
        <v>1173</v>
      </c>
      <c r="X494" s="59" t="s">
        <v>1173</v>
      </c>
      <c r="Y494" s="59" t="s">
        <v>1173</v>
      </c>
      <c r="Z494" s="59" t="s">
        <v>1173</v>
      </c>
      <c r="AA494" s="59" t="s">
        <v>1173</v>
      </c>
      <c r="AB494" s="59" t="s">
        <v>1173</v>
      </c>
      <c r="AC494" s="59" t="s">
        <v>1173</v>
      </c>
      <c r="AD494" s="59" t="s">
        <v>1173</v>
      </c>
      <c r="AE494" s="59" t="s">
        <v>1173</v>
      </c>
      <c r="AF494" s="59" t="s">
        <v>1173</v>
      </c>
      <c r="AG494" s="59" t="s">
        <v>1173</v>
      </c>
      <c r="AH494" s="58" t="s">
        <v>1173</v>
      </c>
      <c r="AI494" s="58"/>
    </row>
    <row r="495" spans="1:35" x14ac:dyDescent="0.25">
      <c r="A495" s="64" t="s">
        <v>1998</v>
      </c>
      <c r="B495" s="64" t="s">
        <v>723</v>
      </c>
      <c r="C495" s="64" t="s">
        <v>724</v>
      </c>
      <c r="D495" s="64" t="str">
        <f>INDEX(Lookup!$F$2:$F$375, MATCH(B495, Lookup!$A$2:$A$375,0))</f>
        <v>:</v>
      </c>
      <c r="E495" s="64" t="s">
        <v>1169</v>
      </c>
      <c r="F495" s="64" t="s">
        <v>1170</v>
      </c>
      <c r="G495" s="58">
        <v>60.85</v>
      </c>
      <c r="H495" s="58">
        <v>72.94</v>
      </c>
      <c r="I495" s="58">
        <v>86.98</v>
      </c>
      <c r="J495" s="58">
        <v>89.17</v>
      </c>
      <c r="K495" s="58">
        <v>91.38</v>
      </c>
      <c r="L495" s="58">
        <v>94.94</v>
      </c>
      <c r="M495" s="58">
        <v>101.11</v>
      </c>
      <c r="N495" s="58">
        <v>108.69</v>
      </c>
      <c r="O495" s="58">
        <v>116.82</v>
      </c>
      <c r="P495" s="58">
        <v>122.06</v>
      </c>
      <c r="Q495" s="59">
        <v>127.53</v>
      </c>
      <c r="R495" s="59">
        <v>130.13999999999999</v>
      </c>
      <c r="S495" s="59">
        <v>136.62</v>
      </c>
      <c r="T495" s="59">
        <v>143.28</v>
      </c>
      <c r="U495" s="59">
        <v>147.41999999999999</v>
      </c>
      <c r="V495" s="59">
        <v>147.41999999999999</v>
      </c>
      <c r="W495" s="59">
        <v>147.41999999999999</v>
      </c>
      <c r="X495" s="59">
        <v>145.94999999999999</v>
      </c>
      <c r="Y495" s="59">
        <v>143.03</v>
      </c>
      <c r="Z495" s="59">
        <v>138.74</v>
      </c>
      <c r="AA495" s="59">
        <v>140.13</v>
      </c>
      <c r="AB495" s="59">
        <v>142.93</v>
      </c>
      <c r="AC495" s="59">
        <v>147.19999999999999</v>
      </c>
      <c r="AD495" s="59">
        <v>151.61000000000001</v>
      </c>
      <c r="AE495" s="59">
        <v>156.61000000000001</v>
      </c>
      <c r="AF495" s="59">
        <v>161.61000000000001</v>
      </c>
      <c r="AG495" s="59">
        <v>166.61</v>
      </c>
      <c r="AH495" s="58">
        <v>171.61</v>
      </c>
      <c r="AI495" s="58"/>
    </row>
    <row r="496" spans="1:35" x14ac:dyDescent="0.25">
      <c r="A496" s="64" t="s">
        <v>1999</v>
      </c>
      <c r="B496" s="64" t="s">
        <v>953</v>
      </c>
      <c r="C496" s="64" t="s">
        <v>954</v>
      </c>
      <c r="D496" s="64" t="str">
        <f>INDEX(Lookup!$F$2:$F$375, MATCH(B496, Lookup!$A$2:$A$375,0))</f>
        <v>:</v>
      </c>
      <c r="E496" s="64" t="s">
        <v>1169</v>
      </c>
      <c r="F496" s="64" t="s">
        <v>1170</v>
      </c>
      <c r="G496" s="58">
        <v>31.48</v>
      </c>
      <c r="H496" s="58">
        <v>49</v>
      </c>
      <c r="I496" s="58">
        <v>58.79</v>
      </c>
      <c r="J496" s="58">
        <v>63.84</v>
      </c>
      <c r="K496" s="58">
        <v>69.37</v>
      </c>
      <c r="L496" s="58">
        <v>74.05</v>
      </c>
      <c r="M496" s="58">
        <v>78.87</v>
      </c>
      <c r="N496" s="58">
        <v>83.59</v>
      </c>
      <c r="O496" s="58">
        <v>88.19</v>
      </c>
      <c r="P496" s="58">
        <v>92.61</v>
      </c>
      <c r="Q496" s="59">
        <v>97.22</v>
      </c>
      <c r="R496" s="59">
        <v>102.07</v>
      </c>
      <c r="S496" s="59">
        <v>107.16</v>
      </c>
      <c r="T496" s="59">
        <v>112.31</v>
      </c>
      <c r="U496" s="59">
        <v>116.69</v>
      </c>
      <c r="V496" s="59">
        <v>116.69</v>
      </c>
      <c r="W496" s="59">
        <v>116.69</v>
      </c>
      <c r="X496" s="59">
        <v>116.69</v>
      </c>
      <c r="Y496" s="59">
        <v>116.69</v>
      </c>
      <c r="Z496" s="59">
        <v>116.69</v>
      </c>
      <c r="AA496" s="59">
        <v>116.69</v>
      </c>
      <c r="AB496" s="59">
        <v>121.69</v>
      </c>
      <c r="AC496" s="59">
        <v>126.69</v>
      </c>
      <c r="AD496" s="59">
        <v>131.69</v>
      </c>
      <c r="AE496" s="59">
        <v>136.69</v>
      </c>
      <c r="AF496" s="59">
        <v>141.69</v>
      </c>
      <c r="AG496" s="59">
        <v>146.69</v>
      </c>
      <c r="AH496" s="58">
        <v>151.69</v>
      </c>
      <c r="AI496" s="58"/>
    </row>
    <row r="497" spans="1:35" x14ac:dyDescent="0.25">
      <c r="A497" s="64" t="s">
        <v>2000</v>
      </c>
      <c r="B497" s="64" t="s">
        <v>2001</v>
      </c>
      <c r="C497" s="64" t="s">
        <v>2002</v>
      </c>
      <c r="D497" s="64" t="e">
        <f>INDEX(Lookup!$F$2:$F$375, MATCH(B497, Lookup!$A$2:$A$375,0))</f>
        <v>#N/A</v>
      </c>
      <c r="E497" s="64" t="s">
        <v>1172</v>
      </c>
      <c r="F497" s="64" t="s">
        <v>1170</v>
      </c>
      <c r="G497" s="58">
        <v>85.99</v>
      </c>
      <c r="H497" s="58">
        <v>88.84</v>
      </c>
      <c r="I497" s="58">
        <v>93.29</v>
      </c>
      <c r="J497" s="58">
        <v>97.49</v>
      </c>
      <c r="K497" s="58">
        <v>103.34</v>
      </c>
      <c r="L497" s="58">
        <v>110.57</v>
      </c>
      <c r="M497" s="58">
        <v>119.42</v>
      </c>
      <c r="N497" s="58">
        <v>124.67</v>
      </c>
      <c r="O497" s="58">
        <v>130.65</v>
      </c>
      <c r="P497" s="58">
        <v>136.78</v>
      </c>
      <c r="Q497" s="59">
        <v>142.54</v>
      </c>
      <c r="R497" s="59">
        <v>146.82</v>
      </c>
      <c r="S497" s="59">
        <v>151.22</v>
      </c>
      <c r="T497" s="59" t="s">
        <v>1173</v>
      </c>
      <c r="U497" s="59" t="s">
        <v>1173</v>
      </c>
      <c r="V497" s="59" t="s">
        <v>1173</v>
      </c>
      <c r="W497" s="59" t="s">
        <v>1173</v>
      </c>
      <c r="X497" s="59" t="s">
        <v>1173</v>
      </c>
      <c r="Y497" s="59" t="s">
        <v>1173</v>
      </c>
      <c r="Z497" s="59" t="s">
        <v>1173</v>
      </c>
      <c r="AA497" s="59" t="s">
        <v>1173</v>
      </c>
      <c r="AB497" s="59" t="s">
        <v>1173</v>
      </c>
      <c r="AC497" s="59" t="s">
        <v>1173</v>
      </c>
      <c r="AD497" s="59" t="s">
        <v>1173</v>
      </c>
      <c r="AE497" s="59" t="s">
        <v>1173</v>
      </c>
      <c r="AF497" s="59" t="s">
        <v>1173</v>
      </c>
      <c r="AG497" s="59" t="s">
        <v>1173</v>
      </c>
      <c r="AH497" s="58" t="s">
        <v>1173</v>
      </c>
      <c r="AI497" s="58"/>
    </row>
    <row r="498" spans="1:35" x14ac:dyDescent="0.25">
      <c r="A498" s="64" t="s">
        <v>2003</v>
      </c>
      <c r="B498" s="64" t="s">
        <v>507</v>
      </c>
      <c r="C498" s="64" t="s">
        <v>508</v>
      </c>
      <c r="D498" s="64" t="str">
        <f>INDEX(Lookup!$F$2:$F$375, MATCH(B498, Lookup!$A$2:$A$375,0))</f>
        <v>West Yorkshire Combined Authority</v>
      </c>
      <c r="E498" s="64" t="s">
        <v>1169</v>
      </c>
      <c r="F498" s="64" t="s">
        <v>1198</v>
      </c>
      <c r="G498" s="58">
        <v>515.21</v>
      </c>
      <c r="H498" s="58">
        <v>562.11</v>
      </c>
      <c r="I498" s="58">
        <v>636.04</v>
      </c>
      <c r="J498" s="58">
        <v>663.38</v>
      </c>
      <c r="K498" s="58">
        <v>699.16</v>
      </c>
      <c r="L498" s="58">
        <v>731.5</v>
      </c>
      <c r="M498" s="58">
        <v>770.63</v>
      </c>
      <c r="N498" s="58">
        <v>863.15</v>
      </c>
      <c r="O498" s="58">
        <v>888.17</v>
      </c>
      <c r="P498" s="58">
        <v>921.01</v>
      </c>
      <c r="Q498" s="59">
        <v>953.26</v>
      </c>
      <c r="R498" s="59">
        <v>986.62</v>
      </c>
      <c r="S498" s="59">
        <v>1035.49</v>
      </c>
      <c r="T498" s="59">
        <v>1074.79</v>
      </c>
      <c r="U498" s="59">
        <v>1100.5899999999999</v>
      </c>
      <c r="V498" s="59">
        <v>1100.5899999999999</v>
      </c>
      <c r="W498" s="59">
        <v>1100.5899999999999</v>
      </c>
      <c r="X498" s="59">
        <v>1116.55</v>
      </c>
      <c r="Y498" s="59">
        <v>1138.77</v>
      </c>
      <c r="Z498" s="59">
        <v>1161.43</v>
      </c>
      <c r="AA498" s="59">
        <v>1207.77</v>
      </c>
      <c r="AB498" s="59">
        <v>1268.04</v>
      </c>
      <c r="AC498" s="59">
        <v>1331.31</v>
      </c>
      <c r="AD498" s="59">
        <v>1384.43</v>
      </c>
      <c r="AE498" s="59">
        <v>1439.67</v>
      </c>
      <c r="AF498" s="59">
        <v>1497.11</v>
      </c>
      <c r="AG498" s="59">
        <v>1556.84</v>
      </c>
      <c r="AH498" s="58">
        <v>1634.53</v>
      </c>
      <c r="AI498" s="58"/>
    </row>
    <row r="499" spans="1:35" x14ac:dyDescent="0.25">
      <c r="A499" s="64" t="s">
        <v>2004</v>
      </c>
      <c r="B499" s="64" t="s">
        <v>655</v>
      </c>
      <c r="C499" s="64" t="s">
        <v>656</v>
      </c>
      <c r="D499" s="64" t="str">
        <f>INDEX(Lookup!$F$2:$F$375, MATCH(B499, Lookup!$A$2:$A$375,0))</f>
        <v>West Midlands Combined Authority</v>
      </c>
      <c r="E499" s="64" t="s">
        <v>1169</v>
      </c>
      <c r="F499" s="64" t="s">
        <v>1198</v>
      </c>
      <c r="G499" s="58">
        <v>519.45000000000005</v>
      </c>
      <c r="H499" s="58">
        <v>584.57000000000005</v>
      </c>
      <c r="I499" s="58">
        <v>666.57</v>
      </c>
      <c r="J499" s="58">
        <v>723.55</v>
      </c>
      <c r="K499" s="58">
        <v>774.05</v>
      </c>
      <c r="L499" s="58">
        <v>835.91</v>
      </c>
      <c r="M499" s="58">
        <v>902.38</v>
      </c>
      <c r="N499" s="58">
        <v>1082.27</v>
      </c>
      <c r="O499" s="58">
        <v>1113.6600000000001</v>
      </c>
      <c r="P499" s="58">
        <v>1156.94</v>
      </c>
      <c r="Q499" s="59">
        <v>1200.17</v>
      </c>
      <c r="R499" s="59">
        <v>1246.8699999999999</v>
      </c>
      <c r="S499" s="59">
        <v>1283.01</v>
      </c>
      <c r="T499" s="59">
        <v>1332.66</v>
      </c>
      <c r="U499" s="59">
        <v>1384.64</v>
      </c>
      <c r="V499" s="59">
        <v>1384.64</v>
      </c>
      <c r="W499" s="59">
        <v>1384.64</v>
      </c>
      <c r="X499" s="59">
        <v>1410.26</v>
      </c>
      <c r="Y499" s="59">
        <v>1410.26</v>
      </c>
      <c r="Z499" s="59">
        <v>1438.32</v>
      </c>
      <c r="AA499" s="59">
        <v>1495.71</v>
      </c>
      <c r="AB499" s="59">
        <v>1570.35</v>
      </c>
      <c r="AC499" s="59">
        <v>1648.71</v>
      </c>
      <c r="AD499" s="59">
        <v>1714.49</v>
      </c>
      <c r="AE499" s="59">
        <v>1782.9</v>
      </c>
      <c r="AF499" s="59">
        <v>1871.87</v>
      </c>
      <c r="AG499" s="59">
        <v>1927.84</v>
      </c>
      <c r="AH499" s="58">
        <v>1985.48</v>
      </c>
      <c r="AI499" s="58"/>
    </row>
    <row r="500" spans="1:35" x14ac:dyDescent="0.25">
      <c r="A500" s="64" t="s">
        <v>2005</v>
      </c>
      <c r="B500" s="64" t="s">
        <v>845</v>
      </c>
      <c r="C500" s="64" t="s">
        <v>846</v>
      </c>
      <c r="D500" s="64" t="str">
        <f>INDEX(Lookup!$F$2:$F$375, MATCH(B500, Lookup!$A$2:$A$375,0))</f>
        <v>Greater London Authority</v>
      </c>
      <c r="E500" s="64" t="s">
        <v>1169</v>
      </c>
      <c r="F500" s="64" t="s">
        <v>1195</v>
      </c>
      <c r="G500" s="58">
        <v>667.48</v>
      </c>
      <c r="H500" s="58">
        <v>744.89</v>
      </c>
      <c r="I500" s="58">
        <v>717.34</v>
      </c>
      <c r="J500" s="58">
        <v>735.28</v>
      </c>
      <c r="K500" s="58">
        <v>754.61</v>
      </c>
      <c r="L500" s="58">
        <v>777.22</v>
      </c>
      <c r="M500" s="58">
        <v>805.09</v>
      </c>
      <c r="N500" s="58">
        <v>946.14</v>
      </c>
      <c r="O500" s="58">
        <v>1003.37</v>
      </c>
      <c r="P500" s="58">
        <v>1049.99</v>
      </c>
      <c r="Q500" s="59">
        <v>1076.25</v>
      </c>
      <c r="R500" s="59">
        <v>1103.1600000000001</v>
      </c>
      <c r="S500" s="59">
        <v>1130.73</v>
      </c>
      <c r="T500" s="59">
        <v>1152.21</v>
      </c>
      <c r="U500" s="59">
        <v>1152.21</v>
      </c>
      <c r="V500" s="59">
        <v>1152.21</v>
      </c>
      <c r="W500" s="59">
        <v>1152.21</v>
      </c>
      <c r="X500" s="59">
        <v>1152.21</v>
      </c>
      <c r="Y500" s="59">
        <v>1152.21</v>
      </c>
      <c r="Z500" s="59">
        <v>1152.21</v>
      </c>
      <c r="AA500" s="59">
        <v>1198.18</v>
      </c>
      <c r="AB500" s="59">
        <v>1257.97</v>
      </c>
      <c r="AC500" s="59">
        <v>1320.74</v>
      </c>
      <c r="AD500" s="59">
        <v>1373.44</v>
      </c>
      <c r="AE500" s="59">
        <v>1428.24</v>
      </c>
      <c r="AF500" s="59">
        <v>1499.51</v>
      </c>
      <c r="AG500" s="59">
        <v>1544.35</v>
      </c>
      <c r="AH500" s="58">
        <v>1621.41</v>
      </c>
      <c r="AI500" s="58"/>
    </row>
    <row r="501" spans="1:35" x14ac:dyDescent="0.25">
      <c r="A501" s="64" t="s">
        <v>2006</v>
      </c>
      <c r="B501" s="64" t="s">
        <v>803</v>
      </c>
      <c r="C501" s="64" t="s">
        <v>804</v>
      </c>
      <c r="D501" s="64" t="str">
        <f>INDEX(Lookup!$F$2:$F$375, MATCH(B501, Lookup!$A$2:$A$375,0))</f>
        <v>Greater London Authority</v>
      </c>
      <c r="E501" s="64" t="s">
        <v>1169</v>
      </c>
      <c r="F501" s="64" t="s">
        <v>1303</v>
      </c>
      <c r="G501" s="58">
        <v>345.27</v>
      </c>
      <c r="H501" s="58">
        <v>321.87</v>
      </c>
      <c r="I501" s="58">
        <v>208.42</v>
      </c>
      <c r="J501" s="58">
        <v>253.19</v>
      </c>
      <c r="K501" s="58">
        <v>261.31</v>
      </c>
      <c r="L501" s="58">
        <v>304.92</v>
      </c>
      <c r="M501" s="58">
        <v>228.68</v>
      </c>
      <c r="N501" s="58">
        <v>359.63</v>
      </c>
      <c r="O501" s="58">
        <v>359.63</v>
      </c>
      <c r="P501" s="58">
        <v>359.63</v>
      </c>
      <c r="Q501" s="59">
        <v>359.63</v>
      </c>
      <c r="R501" s="59">
        <v>377.25</v>
      </c>
      <c r="S501" s="59">
        <v>377.25</v>
      </c>
      <c r="T501" s="59">
        <v>377.25</v>
      </c>
      <c r="U501" s="59">
        <v>377.06</v>
      </c>
      <c r="V501" s="59">
        <v>377.06</v>
      </c>
      <c r="W501" s="59">
        <v>377</v>
      </c>
      <c r="X501" s="59">
        <v>388.54</v>
      </c>
      <c r="Y501" s="59">
        <v>388.42</v>
      </c>
      <c r="Z501" s="59">
        <v>388.42</v>
      </c>
      <c r="AA501" s="59">
        <v>403.91</v>
      </c>
      <c r="AB501" s="59">
        <v>420.02</v>
      </c>
      <c r="AC501" s="59">
        <v>428.42</v>
      </c>
      <c r="AD501" s="59">
        <v>449.8</v>
      </c>
      <c r="AE501" s="59">
        <v>467.75</v>
      </c>
      <c r="AF501" s="59">
        <v>481.78</v>
      </c>
      <c r="AG501" s="59">
        <v>476.96</v>
      </c>
      <c r="AH501" s="58">
        <v>487.17</v>
      </c>
      <c r="AI501" s="58"/>
    </row>
    <row r="502" spans="1:35" x14ac:dyDescent="0.25">
      <c r="A502" s="64" t="s">
        <v>2007</v>
      </c>
      <c r="B502" s="64" t="s">
        <v>2008</v>
      </c>
      <c r="C502" s="64" t="s">
        <v>2009</v>
      </c>
      <c r="D502" s="64" t="e">
        <f>INDEX(Lookup!$F$2:$F$375, MATCH(B502, Lookup!$A$2:$A$375,0))</f>
        <v>#N/A</v>
      </c>
      <c r="E502" s="64" t="s">
        <v>1172</v>
      </c>
      <c r="F502" s="64" t="s">
        <v>1170</v>
      </c>
      <c r="G502" s="58">
        <v>119.06</v>
      </c>
      <c r="H502" s="58">
        <v>154.11000000000001</v>
      </c>
      <c r="I502" s="58">
        <v>130.11000000000001</v>
      </c>
      <c r="J502" s="58">
        <v>135.96</v>
      </c>
      <c r="K502" s="58">
        <v>142.08000000000001</v>
      </c>
      <c r="L502" s="58">
        <v>152.41</v>
      </c>
      <c r="M502" s="58">
        <v>155.18</v>
      </c>
      <c r="N502" s="58">
        <v>155.18</v>
      </c>
      <c r="O502" s="58">
        <v>159.06</v>
      </c>
      <c r="P502" s="58">
        <v>163.84</v>
      </c>
      <c r="Q502" s="59">
        <v>166.29</v>
      </c>
      <c r="R502" s="59">
        <v>170.45</v>
      </c>
      <c r="S502" s="59">
        <v>170.45</v>
      </c>
      <c r="T502" s="59" t="s">
        <v>1173</v>
      </c>
      <c r="U502" s="59" t="s">
        <v>1173</v>
      </c>
      <c r="V502" s="59" t="s">
        <v>1173</v>
      </c>
      <c r="W502" s="59" t="s">
        <v>1173</v>
      </c>
      <c r="X502" s="59" t="s">
        <v>1173</v>
      </c>
      <c r="Y502" s="59" t="s">
        <v>1173</v>
      </c>
      <c r="Z502" s="59" t="s">
        <v>1173</v>
      </c>
      <c r="AA502" s="59" t="s">
        <v>1173</v>
      </c>
      <c r="AB502" s="59" t="s">
        <v>1173</v>
      </c>
      <c r="AC502" s="59" t="s">
        <v>1173</v>
      </c>
      <c r="AD502" s="59" t="s">
        <v>1173</v>
      </c>
      <c r="AE502" s="59" t="s">
        <v>1173</v>
      </c>
      <c r="AF502" s="59" t="s">
        <v>1173</v>
      </c>
      <c r="AG502" s="59" t="s">
        <v>1173</v>
      </c>
      <c r="AH502" s="58" t="s">
        <v>1173</v>
      </c>
      <c r="AI502" s="58"/>
    </row>
    <row r="503" spans="1:35" x14ac:dyDescent="0.25">
      <c r="A503" s="64" t="s">
        <v>2010</v>
      </c>
      <c r="B503" s="64" t="s">
        <v>1173</v>
      </c>
      <c r="C503" s="64" t="s">
        <v>2011</v>
      </c>
      <c r="D503" s="64" t="e">
        <f>INDEX(Lookup!$F$2:$F$375, MATCH(B503, Lookup!$A$2:$A$375,0))</f>
        <v>#N/A</v>
      </c>
      <c r="E503" s="64" t="s">
        <v>1172</v>
      </c>
      <c r="F503" s="64" t="s">
        <v>1170</v>
      </c>
      <c r="G503" s="58" t="s">
        <v>1173</v>
      </c>
      <c r="H503" s="58" t="s">
        <v>1173</v>
      </c>
      <c r="I503" s="58" t="s">
        <v>1173</v>
      </c>
      <c r="J503" s="58" t="s">
        <v>1173</v>
      </c>
      <c r="K503" s="58" t="s">
        <v>1173</v>
      </c>
      <c r="L503" s="58" t="s">
        <v>1173</v>
      </c>
      <c r="M503" s="58" t="s">
        <v>1173</v>
      </c>
      <c r="N503" s="58" t="s">
        <v>1173</v>
      </c>
      <c r="O503" s="58" t="s">
        <v>1173</v>
      </c>
      <c r="P503" s="58" t="s">
        <v>1173</v>
      </c>
      <c r="Q503" s="59" t="s">
        <v>1173</v>
      </c>
      <c r="R503" s="59" t="s">
        <v>1173</v>
      </c>
      <c r="S503" s="59" t="s">
        <v>1173</v>
      </c>
      <c r="T503" s="59" t="s">
        <v>1173</v>
      </c>
      <c r="U503" s="59" t="s">
        <v>1173</v>
      </c>
      <c r="V503" s="59" t="s">
        <v>1173</v>
      </c>
      <c r="W503" s="59" t="s">
        <v>1173</v>
      </c>
      <c r="X503" s="59" t="s">
        <v>1173</v>
      </c>
      <c r="Y503" s="59" t="s">
        <v>1173</v>
      </c>
      <c r="Z503" s="59" t="s">
        <v>1173</v>
      </c>
      <c r="AA503" s="59" t="s">
        <v>1173</v>
      </c>
      <c r="AB503" s="59" t="s">
        <v>1173</v>
      </c>
      <c r="AC503" s="59" t="s">
        <v>1173</v>
      </c>
      <c r="AD503" s="59" t="s">
        <v>1173</v>
      </c>
      <c r="AE503" s="59" t="s">
        <v>1173</v>
      </c>
      <c r="AF503" s="59" t="s">
        <v>1173</v>
      </c>
      <c r="AG503" s="59" t="s">
        <v>1173</v>
      </c>
      <c r="AH503" s="58" t="s">
        <v>1173</v>
      </c>
      <c r="AI503" s="58"/>
    </row>
    <row r="504" spans="1:35" x14ac:dyDescent="0.25">
      <c r="A504" s="72" t="s">
        <v>2012</v>
      </c>
      <c r="B504" s="64" t="s">
        <v>1173</v>
      </c>
      <c r="C504" s="72" t="s">
        <v>2013</v>
      </c>
      <c r="D504" s="72" t="e">
        <f>INDEX(Lookup!$F$2:$F$375, MATCH(B504, Lookup!$A$2:$A$375,0))</f>
        <v>#N/A</v>
      </c>
      <c r="E504" s="64" t="s">
        <v>1172</v>
      </c>
      <c r="F504" s="64" t="s">
        <v>1170</v>
      </c>
      <c r="G504" s="58" t="s">
        <v>1173</v>
      </c>
      <c r="H504" s="58">
        <v>99</v>
      </c>
      <c r="I504" s="58" t="s">
        <v>1173</v>
      </c>
      <c r="J504" s="58" t="s">
        <v>1173</v>
      </c>
      <c r="K504" s="58" t="s">
        <v>1173</v>
      </c>
      <c r="L504" s="58" t="s">
        <v>1173</v>
      </c>
      <c r="M504" s="58" t="s">
        <v>1173</v>
      </c>
      <c r="N504" s="58" t="s">
        <v>1173</v>
      </c>
      <c r="O504" s="58" t="s">
        <v>1173</v>
      </c>
      <c r="P504" s="58" t="s">
        <v>1173</v>
      </c>
      <c r="Q504" s="59" t="s">
        <v>1173</v>
      </c>
      <c r="R504" s="59" t="s">
        <v>1173</v>
      </c>
      <c r="S504" s="59" t="s">
        <v>1173</v>
      </c>
      <c r="T504" s="59" t="s">
        <v>1173</v>
      </c>
      <c r="U504" s="59" t="s">
        <v>1173</v>
      </c>
      <c r="V504" s="59" t="s">
        <v>1173</v>
      </c>
      <c r="W504" s="59" t="s">
        <v>1173</v>
      </c>
      <c r="X504" s="59" t="s">
        <v>1173</v>
      </c>
      <c r="Y504" s="59" t="s">
        <v>1173</v>
      </c>
      <c r="Z504" s="59" t="s">
        <v>1173</v>
      </c>
      <c r="AA504" s="59" t="s">
        <v>1173</v>
      </c>
      <c r="AB504" s="59" t="s">
        <v>1173</v>
      </c>
      <c r="AC504" s="59" t="s">
        <v>1173</v>
      </c>
      <c r="AD504" s="59" t="s">
        <v>1173</v>
      </c>
      <c r="AE504" s="59" t="s">
        <v>1173</v>
      </c>
      <c r="AF504" s="59" t="s">
        <v>1173</v>
      </c>
      <c r="AG504" s="59" t="s">
        <v>1173</v>
      </c>
      <c r="AH504" s="58" t="s">
        <v>1173</v>
      </c>
      <c r="AI504" s="71"/>
    </row>
    <row r="505" spans="1:35" x14ac:dyDescent="0.25">
      <c r="A505" s="64" t="s">
        <v>2014</v>
      </c>
      <c r="B505" s="64" t="s">
        <v>382</v>
      </c>
      <c r="C505" s="64" t="s">
        <v>383</v>
      </c>
      <c r="D505" s="64" t="str">
        <f>INDEX(Lookup!$F$2:$F$375, MATCH(B505, Lookup!$A$2:$A$375,0))</f>
        <v>:</v>
      </c>
      <c r="E505" s="64" t="s">
        <v>1169</v>
      </c>
      <c r="F505" s="64" t="s">
        <v>1208</v>
      </c>
      <c r="G505" s="58" t="s">
        <v>1173</v>
      </c>
      <c r="H505" s="58" t="s">
        <v>1173</v>
      </c>
      <c r="I505" s="58">
        <v>634.49</v>
      </c>
      <c r="J505" s="58">
        <v>661.78</v>
      </c>
      <c r="K505" s="58">
        <v>700.89</v>
      </c>
      <c r="L505" s="58">
        <v>742.23</v>
      </c>
      <c r="M505" s="58">
        <v>801.6</v>
      </c>
      <c r="N505" s="58">
        <v>889.1</v>
      </c>
      <c r="O505" s="58">
        <v>881.9</v>
      </c>
      <c r="P505" s="58">
        <v>925.1</v>
      </c>
      <c r="Q505" s="59">
        <v>970.92</v>
      </c>
      <c r="R505" s="59">
        <v>1019.43</v>
      </c>
      <c r="S505" s="59">
        <v>1067.31</v>
      </c>
      <c r="T505" s="59">
        <v>1110</v>
      </c>
      <c r="U505" s="59">
        <v>1136.6400000000001</v>
      </c>
      <c r="V505" s="59">
        <v>1136.6400000000001</v>
      </c>
      <c r="W505" s="59">
        <v>1136.6400000000001</v>
      </c>
      <c r="X505" s="59">
        <v>1159.1400000000001</v>
      </c>
      <c r="Y505" s="59">
        <v>1182.0899999999999</v>
      </c>
      <c r="Z505" s="59">
        <v>1205.5</v>
      </c>
      <c r="AA505" s="59">
        <v>1253.48</v>
      </c>
      <c r="AB505" s="59">
        <v>1315.9</v>
      </c>
      <c r="AC505" s="59">
        <v>1394.59</v>
      </c>
      <c r="AD505" s="59">
        <v>1436.15</v>
      </c>
      <c r="AE505" s="59">
        <v>1493.31</v>
      </c>
      <c r="AF505" s="59">
        <v>1567.67</v>
      </c>
      <c r="AG505" s="59">
        <v>1614.39</v>
      </c>
      <c r="AH505" s="58">
        <v>1694.79</v>
      </c>
      <c r="AI505" s="58"/>
    </row>
    <row r="506" spans="1:35" x14ac:dyDescent="0.25">
      <c r="A506" s="64" t="s">
        <v>2015</v>
      </c>
      <c r="B506" s="64" t="s">
        <v>641</v>
      </c>
      <c r="C506" s="64" t="s">
        <v>642</v>
      </c>
      <c r="D506" s="64" t="str">
        <f>INDEX(Lookup!$F$2:$F$375, MATCH(B506, Lookup!$A$2:$A$375,0))</f>
        <v>:</v>
      </c>
      <c r="E506" s="64" t="s">
        <v>1169</v>
      </c>
      <c r="F506" s="64" t="s">
        <v>1170</v>
      </c>
      <c r="G506" s="58">
        <v>75.62</v>
      </c>
      <c r="H506" s="58">
        <v>81</v>
      </c>
      <c r="I506" s="58">
        <v>86.76</v>
      </c>
      <c r="J506" s="58">
        <v>80.78</v>
      </c>
      <c r="K506" s="58">
        <v>84.42</v>
      </c>
      <c r="L506" s="58">
        <v>90.04</v>
      </c>
      <c r="M506" s="58">
        <v>99.94</v>
      </c>
      <c r="N506" s="58">
        <v>105.74</v>
      </c>
      <c r="O506" s="58">
        <v>114.29</v>
      </c>
      <c r="P506" s="58">
        <v>119.94</v>
      </c>
      <c r="Q506" s="59">
        <v>125.87</v>
      </c>
      <c r="R506" s="59">
        <v>132.09</v>
      </c>
      <c r="S506" s="59">
        <v>138.03</v>
      </c>
      <c r="T506" s="59">
        <v>143.28</v>
      </c>
      <c r="U506" s="59">
        <v>146.86000000000001</v>
      </c>
      <c r="V506" s="59">
        <v>146.86000000000001</v>
      </c>
      <c r="W506" s="59">
        <v>146.86000000000001</v>
      </c>
      <c r="X506" s="59">
        <v>146.86000000000001</v>
      </c>
      <c r="Y506" s="59">
        <v>146.86000000000001</v>
      </c>
      <c r="Z506" s="59">
        <v>146.86000000000001</v>
      </c>
      <c r="AA506" s="59">
        <v>151.86000000000001</v>
      </c>
      <c r="AB506" s="59">
        <v>156.86000000000001</v>
      </c>
      <c r="AC506" s="59">
        <v>161.86000000000001</v>
      </c>
      <c r="AD506" s="59">
        <v>166.86</v>
      </c>
      <c r="AE506" s="59">
        <v>171.86</v>
      </c>
      <c r="AF506" s="59">
        <v>176.86</v>
      </c>
      <c r="AG506" s="59">
        <v>176.86</v>
      </c>
      <c r="AH506" s="58">
        <v>176.86</v>
      </c>
      <c r="AI506" s="58"/>
    </row>
    <row r="507" spans="1:35" x14ac:dyDescent="0.25">
      <c r="A507" s="64" t="s">
        <v>2016</v>
      </c>
      <c r="B507" s="70" t="s">
        <v>631</v>
      </c>
      <c r="C507" s="64" t="s">
        <v>632</v>
      </c>
      <c r="D507" s="64" t="e">
        <f>INDEX(Lookup!$F$2:$F$375, MATCH(B507, Lookup!$A$2:$A$375,0))</f>
        <v>#N/A</v>
      </c>
      <c r="E507" s="64" t="s">
        <v>1169</v>
      </c>
      <c r="F507" s="64" t="s">
        <v>1216</v>
      </c>
      <c r="G507" s="58">
        <v>522.83000000000004</v>
      </c>
      <c r="H507" s="58">
        <v>552.25</v>
      </c>
      <c r="I507" s="58">
        <v>595.98</v>
      </c>
      <c r="J507" s="58">
        <v>642.36</v>
      </c>
      <c r="K507" s="58">
        <v>677.68</v>
      </c>
      <c r="L507" s="58">
        <v>713.6</v>
      </c>
      <c r="M507" s="58">
        <v>801.04</v>
      </c>
      <c r="N507" s="58">
        <v>865.14</v>
      </c>
      <c r="O507" s="58">
        <v>922.21</v>
      </c>
      <c r="P507" s="58">
        <v>949.5</v>
      </c>
      <c r="Q507" s="59">
        <v>996.28</v>
      </c>
      <c r="R507" s="59">
        <v>1045.21</v>
      </c>
      <c r="S507" s="59">
        <v>1085.98</v>
      </c>
      <c r="T507" s="59">
        <v>1128.18</v>
      </c>
      <c r="U507" s="59">
        <v>1155.25</v>
      </c>
      <c r="V507" s="59">
        <v>1155.25</v>
      </c>
      <c r="W507" s="59">
        <v>1155.25</v>
      </c>
      <c r="X507" s="59">
        <v>1155.25</v>
      </c>
      <c r="Y507" s="59">
        <v>1178.19</v>
      </c>
      <c r="Z507" s="59">
        <v>1201.1400000000001</v>
      </c>
      <c r="AA507" s="59">
        <v>1249.02</v>
      </c>
      <c r="AB507" s="59">
        <v>1298.8800000000001</v>
      </c>
      <c r="AC507" s="59">
        <v>1363.68</v>
      </c>
      <c r="AD507" s="59">
        <v>1431.81</v>
      </c>
      <c r="AE507" s="59">
        <v>1488.87</v>
      </c>
      <c r="AF507" s="59">
        <v>1533.51</v>
      </c>
      <c r="AG507" s="59">
        <v>1590.93</v>
      </c>
      <c r="AH507" s="58">
        <v>1653.57</v>
      </c>
      <c r="AI507" s="58"/>
    </row>
    <row r="508" spans="1:35" x14ac:dyDescent="0.25">
      <c r="A508" s="64" t="s">
        <v>2017</v>
      </c>
      <c r="B508" s="64" t="s">
        <v>2018</v>
      </c>
      <c r="C508" s="64" t="s">
        <v>2019</v>
      </c>
      <c r="D508" s="64" t="e">
        <f>INDEX(Lookup!$F$2:$F$375, MATCH(B508, Lookup!$A$2:$A$375,0))</f>
        <v>#N/A</v>
      </c>
      <c r="E508" s="64" t="s">
        <v>1169</v>
      </c>
      <c r="F508" s="64" t="s">
        <v>1186</v>
      </c>
      <c r="G508" s="58">
        <v>46.7</v>
      </c>
      <c r="H508" s="58">
        <v>52.24</v>
      </c>
      <c r="I508" s="58">
        <v>62.09</v>
      </c>
      <c r="J508" s="58">
        <v>71.180000000000007</v>
      </c>
      <c r="K508" s="58">
        <v>77.569999999999993</v>
      </c>
      <c r="L508" s="69">
        <v>85.17</v>
      </c>
      <c r="M508" s="58">
        <v>101.78</v>
      </c>
      <c r="N508" s="58">
        <v>117.3</v>
      </c>
      <c r="O508" s="58">
        <v>126.55</v>
      </c>
      <c r="P508" s="58">
        <v>132.52000000000001</v>
      </c>
      <c r="Q508" s="59">
        <v>138.94999999999999</v>
      </c>
      <c r="R508" s="59">
        <v>145.9</v>
      </c>
      <c r="S508" s="59">
        <v>164.68</v>
      </c>
      <c r="T508" s="59">
        <v>171.22</v>
      </c>
      <c r="U508" s="59">
        <v>174.1</v>
      </c>
      <c r="V508" s="59">
        <v>174.1</v>
      </c>
      <c r="W508" s="59">
        <v>180.96</v>
      </c>
      <c r="X508" s="59">
        <v>180.96</v>
      </c>
      <c r="Y508" s="59">
        <v>184.56</v>
      </c>
      <c r="Z508" s="59">
        <v>188.23</v>
      </c>
      <c r="AA508" s="59">
        <v>191.98</v>
      </c>
      <c r="AB508" s="59">
        <v>191.98</v>
      </c>
      <c r="AC508" s="59">
        <v>203.98</v>
      </c>
      <c r="AD508" s="59">
        <v>227.98</v>
      </c>
      <c r="AE508" s="59">
        <v>237.97</v>
      </c>
      <c r="AF508" s="59">
        <v>252.96</v>
      </c>
      <c r="AG508" s="59">
        <v>262.70999999999998</v>
      </c>
      <c r="AH508" s="58">
        <v>276.70999999999998</v>
      </c>
      <c r="AI508" s="58"/>
    </row>
    <row r="509" spans="1:35" x14ac:dyDescent="0.25">
      <c r="A509" s="64" t="s">
        <v>2020</v>
      </c>
      <c r="B509" s="64" t="s">
        <v>743</v>
      </c>
      <c r="C509" s="64" t="s">
        <v>744</v>
      </c>
      <c r="D509" s="64" t="str">
        <f>INDEX(Lookup!$F$2:$F$375, MATCH(B509, Lookup!$A$2:$A$375,0))</f>
        <v>:</v>
      </c>
      <c r="E509" s="64" t="s">
        <v>1169</v>
      </c>
      <c r="F509" s="64" t="s">
        <v>1170</v>
      </c>
      <c r="G509" s="58">
        <v>169.68</v>
      </c>
      <c r="H509" s="58">
        <v>177.48</v>
      </c>
      <c r="I509" s="58">
        <v>180.05</v>
      </c>
      <c r="J509" s="58">
        <v>186.57</v>
      </c>
      <c r="K509" s="58">
        <v>186.57</v>
      </c>
      <c r="L509" s="58">
        <v>197.76</v>
      </c>
      <c r="M509" s="58">
        <v>217.34</v>
      </c>
      <c r="N509" s="58">
        <v>225.9</v>
      </c>
      <c r="O509" s="58">
        <v>231.93</v>
      </c>
      <c r="P509" s="58">
        <v>236.35</v>
      </c>
      <c r="Q509" s="59">
        <v>238.7</v>
      </c>
      <c r="R509" s="59">
        <v>244.9</v>
      </c>
      <c r="S509" s="59">
        <v>251</v>
      </c>
      <c r="T509" s="59">
        <v>253.5</v>
      </c>
      <c r="U509" s="59">
        <v>249.84</v>
      </c>
      <c r="V509" s="59">
        <v>249.84</v>
      </c>
      <c r="W509" s="59">
        <v>249.84</v>
      </c>
      <c r="X509" s="59">
        <v>249.84</v>
      </c>
      <c r="Y509" s="59">
        <v>249.84</v>
      </c>
      <c r="Z509" s="59">
        <v>249.84</v>
      </c>
      <c r="AA509" s="59">
        <v>249.84</v>
      </c>
      <c r="AB509" s="59">
        <v>254.84</v>
      </c>
      <c r="AC509" s="59">
        <v>262.45999999999998</v>
      </c>
      <c r="AD509" s="59">
        <v>268.23</v>
      </c>
      <c r="AE509" s="59">
        <v>273.58999999999997</v>
      </c>
      <c r="AF509" s="59">
        <v>278.24</v>
      </c>
      <c r="AG509" s="59">
        <v>282.41000000000003</v>
      </c>
      <c r="AH509" s="58">
        <v>290.85000000000002</v>
      </c>
      <c r="AI509" s="58"/>
    </row>
    <row r="510" spans="1:35" x14ac:dyDescent="0.25">
      <c r="A510" s="64" t="s">
        <v>2021</v>
      </c>
      <c r="B510" s="64" t="s">
        <v>2022</v>
      </c>
      <c r="C510" s="64" t="s">
        <v>2023</v>
      </c>
      <c r="D510" s="64" t="e">
        <f>INDEX(Lookup!$F$2:$F$375, MATCH(B510, Lookup!$A$2:$A$375,0))</f>
        <v>#N/A</v>
      </c>
      <c r="E510" s="64" t="s">
        <v>1172</v>
      </c>
      <c r="F510" s="64" t="s">
        <v>1170</v>
      </c>
      <c r="G510" s="58">
        <v>79.48</v>
      </c>
      <c r="H510" s="58">
        <v>77.7</v>
      </c>
      <c r="I510" s="58">
        <v>79.44</v>
      </c>
      <c r="J510" s="58">
        <v>84.94</v>
      </c>
      <c r="K510" s="58">
        <v>91.78</v>
      </c>
      <c r="L510" s="58">
        <v>95.35</v>
      </c>
      <c r="M510" s="58">
        <v>100.2</v>
      </c>
      <c r="N510" s="58">
        <v>116.04</v>
      </c>
      <c r="O510" s="58">
        <v>121.53</v>
      </c>
      <c r="P510" s="58">
        <v>126.77</v>
      </c>
      <c r="Q510" s="59">
        <v>133.1</v>
      </c>
      <c r="R510" s="59">
        <v>136.25</v>
      </c>
      <c r="S510" s="59">
        <v>138.41999999999999</v>
      </c>
      <c r="T510" s="59">
        <v>143.47999999999999</v>
      </c>
      <c r="U510" s="59">
        <v>147.51</v>
      </c>
      <c r="V510" s="59">
        <v>147.51</v>
      </c>
      <c r="W510" s="59">
        <v>147.51</v>
      </c>
      <c r="X510" s="59">
        <v>147.51</v>
      </c>
      <c r="Y510" s="59">
        <v>147.51</v>
      </c>
      <c r="Z510" s="59">
        <v>147.51</v>
      </c>
      <c r="AA510" s="59">
        <v>152.46</v>
      </c>
      <c r="AB510" s="59">
        <v>157.41</v>
      </c>
      <c r="AC510" s="59">
        <v>162.27000000000001</v>
      </c>
      <c r="AD510" s="59" t="s">
        <v>1173</v>
      </c>
      <c r="AE510" s="59" t="s">
        <v>1173</v>
      </c>
      <c r="AF510" s="59" t="s">
        <v>1173</v>
      </c>
      <c r="AG510" s="59" t="s">
        <v>1173</v>
      </c>
      <c r="AH510" s="58" t="s">
        <v>1173</v>
      </c>
      <c r="AI510" s="58"/>
    </row>
    <row r="511" spans="1:35" x14ac:dyDescent="0.25">
      <c r="A511" s="64" t="s">
        <v>2024</v>
      </c>
      <c r="B511" s="64" t="s">
        <v>977</v>
      </c>
      <c r="C511" s="64" t="s">
        <v>978</v>
      </c>
      <c r="D511" s="64" t="str">
        <f>INDEX(Lookup!$F$2:$F$375, MATCH(B511, Lookup!$A$2:$A$375,0))</f>
        <v>:</v>
      </c>
      <c r="E511" s="64" t="s">
        <v>1169</v>
      </c>
      <c r="F511" s="64" t="s">
        <v>1170</v>
      </c>
      <c r="G511" s="58">
        <v>85.38</v>
      </c>
      <c r="H511" s="58">
        <v>91.17</v>
      </c>
      <c r="I511" s="58">
        <v>97.2</v>
      </c>
      <c r="J511" s="58">
        <v>99.99</v>
      </c>
      <c r="K511" s="58">
        <v>103.74</v>
      </c>
      <c r="L511" s="58">
        <v>107.68</v>
      </c>
      <c r="M511" s="58">
        <v>114.3</v>
      </c>
      <c r="N511" s="58">
        <v>124.56</v>
      </c>
      <c r="O511" s="58">
        <v>132.30000000000001</v>
      </c>
      <c r="P511" s="58">
        <v>138.72999999999999</v>
      </c>
      <c r="Q511" s="59">
        <v>142.11000000000001</v>
      </c>
      <c r="R511" s="59">
        <v>145.88999999999999</v>
      </c>
      <c r="S511" s="59">
        <v>152.28</v>
      </c>
      <c r="T511" s="59">
        <v>158.13</v>
      </c>
      <c r="U511" s="59">
        <v>161.91</v>
      </c>
      <c r="V511" s="59">
        <v>161.91</v>
      </c>
      <c r="W511" s="59">
        <v>161.91</v>
      </c>
      <c r="X511" s="59">
        <v>161.91</v>
      </c>
      <c r="Y511" s="59">
        <v>161.91</v>
      </c>
      <c r="Z511" s="59">
        <v>161.91</v>
      </c>
      <c r="AA511" s="59">
        <v>166.91</v>
      </c>
      <c r="AB511" s="59">
        <v>171.91</v>
      </c>
      <c r="AC511" s="59">
        <v>177.04</v>
      </c>
      <c r="AD511" s="59">
        <v>182.33</v>
      </c>
      <c r="AE511" s="59">
        <v>185.79</v>
      </c>
      <c r="AF511" s="59">
        <v>190.79</v>
      </c>
      <c r="AG511" s="59">
        <v>195.79</v>
      </c>
      <c r="AH511" s="58">
        <v>201.64</v>
      </c>
      <c r="AI511" s="58"/>
    </row>
    <row r="512" spans="1:35" x14ac:dyDescent="0.25">
      <c r="A512" s="64" t="s">
        <v>2025</v>
      </c>
      <c r="B512" s="64" t="s">
        <v>893</v>
      </c>
      <c r="C512" s="64" t="s">
        <v>894</v>
      </c>
      <c r="D512" s="64" t="str">
        <f>INDEX(Lookup!$F$2:$F$375, MATCH(B512, Lookup!$A$2:$A$375,0))</f>
        <v>:</v>
      </c>
      <c r="E512" s="64" t="s">
        <v>1169</v>
      </c>
      <c r="F512" s="64" t="s">
        <v>1170</v>
      </c>
      <c r="G512" s="58">
        <v>82.93</v>
      </c>
      <c r="H512" s="58">
        <v>87.85</v>
      </c>
      <c r="I512" s="58">
        <v>99.53</v>
      </c>
      <c r="J512" s="58">
        <v>104</v>
      </c>
      <c r="K512" s="58">
        <v>108.84</v>
      </c>
      <c r="L512" s="58">
        <v>115.24</v>
      </c>
      <c r="M512" s="58">
        <v>123.95</v>
      </c>
      <c r="N512" s="58">
        <v>130.31</v>
      </c>
      <c r="O512" s="58">
        <v>138.03</v>
      </c>
      <c r="P512" s="58">
        <v>144.25</v>
      </c>
      <c r="Q512" s="59">
        <v>150.71</v>
      </c>
      <c r="R512" s="59">
        <v>157.03</v>
      </c>
      <c r="S512" s="59">
        <v>163.63</v>
      </c>
      <c r="T512" s="59">
        <v>169.41</v>
      </c>
      <c r="U512" s="59">
        <v>174.06</v>
      </c>
      <c r="V512" s="59">
        <v>174.06</v>
      </c>
      <c r="W512" s="59">
        <v>174.06</v>
      </c>
      <c r="X512" s="59">
        <v>174.06</v>
      </c>
      <c r="Y512" s="59">
        <v>174.06</v>
      </c>
      <c r="Z512" s="59">
        <v>174.06</v>
      </c>
      <c r="AA512" s="59">
        <v>177.44</v>
      </c>
      <c r="AB512" s="59">
        <v>182.44</v>
      </c>
      <c r="AC512" s="59">
        <v>187.44</v>
      </c>
      <c r="AD512" s="59">
        <v>192.44</v>
      </c>
      <c r="AE512" s="59">
        <v>197.44</v>
      </c>
      <c r="AF512" s="59">
        <v>197.44</v>
      </c>
      <c r="AG512" s="59">
        <v>202.44</v>
      </c>
      <c r="AH512" s="58">
        <v>208.49</v>
      </c>
      <c r="AI512" s="58"/>
    </row>
    <row r="513" spans="1:35" x14ac:dyDescent="0.25">
      <c r="A513" s="64" t="s">
        <v>2026</v>
      </c>
      <c r="B513" s="64" t="s">
        <v>2027</v>
      </c>
      <c r="C513" s="64" t="s">
        <v>2028</v>
      </c>
      <c r="D513" s="64" t="e">
        <f>INDEX(Lookup!$F$2:$F$375, MATCH(B513, Lookup!$A$2:$A$375,0))</f>
        <v>#N/A</v>
      </c>
      <c r="E513" s="64" t="s">
        <v>1172</v>
      </c>
      <c r="F513" s="64" t="s">
        <v>1170</v>
      </c>
      <c r="G513" s="58">
        <v>182.99</v>
      </c>
      <c r="H513" s="58">
        <v>189.36</v>
      </c>
      <c r="I513" s="58">
        <v>150.47999999999999</v>
      </c>
      <c r="J513" s="58">
        <v>154.99</v>
      </c>
      <c r="K513" s="58">
        <v>159.63999999999999</v>
      </c>
      <c r="L513" s="58">
        <v>166.03</v>
      </c>
      <c r="M513" s="58">
        <v>180.97</v>
      </c>
      <c r="N513" s="58">
        <v>180.98</v>
      </c>
      <c r="O513" s="58">
        <v>184.77</v>
      </c>
      <c r="P513" s="58">
        <v>191.42</v>
      </c>
      <c r="Q513" s="59">
        <v>197.07</v>
      </c>
      <c r="R513" s="59">
        <v>201.8</v>
      </c>
      <c r="S513" s="59">
        <v>201.8</v>
      </c>
      <c r="T513" s="59" t="s">
        <v>1173</v>
      </c>
      <c r="U513" s="59" t="s">
        <v>1173</v>
      </c>
      <c r="V513" s="59" t="s">
        <v>1173</v>
      </c>
      <c r="W513" s="59" t="s">
        <v>1173</v>
      </c>
      <c r="X513" s="59" t="s">
        <v>1173</v>
      </c>
      <c r="Y513" s="59" t="s">
        <v>1173</v>
      </c>
      <c r="Z513" s="59" t="s">
        <v>1173</v>
      </c>
      <c r="AA513" s="59" t="s">
        <v>1173</v>
      </c>
      <c r="AB513" s="59" t="s">
        <v>1173</v>
      </c>
      <c r="AC513" s="59" t="s">
        <v>1173</v>
      </c>
      <c r="AD513" s="59" t="s">
        <v>1173</v>
      </c>
      <c r="AE513" s="59" t="s">
        <v>1173</v>
      </c>
      <c r="AF513" s="59" t="s">
        <v>1173</v>
      </c>
      <c r="AG513" s="59" t="s">
        <v>1173</v>
      </c>
      <c r="AH513" s="58" t="s">
        <v>1173</v>
      </c>
      <c r="AI513" s="58"/>
    </row>
    <row r="514" spans="1:35" x14ac:dyDescent="0.25">
      <c r="A514" s="64" t="s">
        <v>2029</v>
      </c>
      <c r="B514" s="64" t="s">
        <v>523</v>
      </c>
      <c r="C514" s="64" t="s">
        <v>524</v>
      </c>
      <c r="D514" s="64" t="e">
        <f>INDEX(Lookup!$F$2:$F$375, MATCH(B514, Lookup!$A$2:$A$375,0))</f>
        <v>#N/A</v>
      </c>
      <c r="E514" s="64" t="s">
        <v>1172</v>
      </c>
      <c r="F514" s="64" t="s">
        <v>1170</v>
      </c>
      <c r="G514" s="58">
        <v>-45.74</v>
      </c>
      <c r="H514" s="58">
        <v>19.98</v>
      </c>
      <c r="I514" s="58">
        <v>19.98</v>
      </c>
      <c r="J514" s="58">
        <v>19.98</v>
      </c>
      <c r="K514" s="58">
        <v>39.979999999999997</v>
      </c>
      <c r="L514" s="58">
        <v>64.98</v>
      </c>
      <c r="M514" s="58">
        <v>90.97</v>
      </c>
      <c r="N514" s="58">
        <v>95.86</v>
      </c>
      <c r="O514" s="58">
        <v>105.04</v>
      </c>
      <c r="P514" s="58">
        <v>109.97</v>
      </c>
      <c r="Q514" s="59">
        <v>115.56</v>
      </c>
      <c r="R514" s="59">
        <v>121.22</v>
      </c>
      <c r="S514" s="59">
        <v>126.34</v>
      </c>
      <c r="T514" s="59">
        <v>126.37</v>
      </c>
      <c r="U514" s="59">
        <v>130.04</v>
      </c>
      <c r="V514" s="59">
        <v>130.04</v>
      </c>
      <c r="W514" s="59">
        <v>129.94999999999999</v>
      </c>
      <c r="X514" s="59">
        <v>128.66</v>
      </c>
      <c r="Y514" s="59">
        <v>131.22</v>
      </c>
      <c r="Z514" s="59">
        <v>131.22</v>
      </c>
      <c r="AA514" s="59">
        <v>136.09</v>
      </c>
      <c r="AB514" s="59">
        <v>141.06</v>
      </c>
      <c r="AC514" s="59">
        <v>146.05000000000001</v>
      </c>
      <c r="AD514" s="59">
        <v>151.05000000000001</v>
      </c>
      <c r="AE514" s="59">
        <v>155.88</v>
      </c>
      <c r="AF514" s="59" t="s">
        <v>1173</v>
      </c>
      <c r="AG514" s="59" t="s">
        <v>1173</v>
      </c>
      <c r="AH514" s="58" t="s">
        <v>1173</v>
      </c>
      <c r="AI514" s="58"/>
    </row>
    <row r="515" spans="1:35" x14ac:dyDescent="0.25">
      <c r="A515" s="64" t="s">
        <v>2030</v>
      </c>
      <c r="B515" s="64" t="s">
        <v>745</v>
      </c>
      <c r="C515" s="64" t="s">
        <v>746</v>
      </c>
      <c r="D515" s="64" t="str">
        <f>INDEX(Lookup!$F$2:$F$375, MATCH(B515, Lookup!$A$2:$A$375,0))</f>
        <v>:</v>
      </c>
      <c r="E515" s="64" t="s">
        <v>1169</v>
      </c>
      <c r="F515" s="64" t="s">
        <v>1170</v>
      </c>
      <c r="G515" s="58">
        <v>93.91</v>
      </c>
      <c r="H515" s="58">
        <v>102.73</v>
      </c>
      <c r="I515" s="58">
        <v>106.78</v>
      </c>
      <c r="J515" s="58">
        <v>112.04</v>
      </c>
      <c r="K515" s="58">
        <v>118.83</v>
      </c>
      <c r="L515" s="58">
        <v>125.47</v>
      </c>
      <c r="M515" s="58">
        <v>133.24</v>
      </c>
      <c r="N515" s="58">
        <v>155.63999999999999</v>
      </c>
      <c r="O515" s="58">
        <v>166.25</v>
      </c>
      <c r="P515" s="58">
        <v>174.27</v>
      </c>
      <c r="Q515" s="59">
        <v>182.67</v>
      </c>
      <c r="R515" s="59">
        <v>187.92</v>
      </c>
      <c r="S515" s="59">
        <v>191.83</v>
      </c>
      <c r="T515" s="59">
        <v>196.61</v>
      </c>
      <c r="U515" s="59">
        <v>196.61</v>
      </c>
      <c r="V515" s="59">
        <v>196.61</v>
      </c>
      <c r="W515" s="59">
        <v>196.61</v>
      </c>
      <c r="X515" s="59">
        <v>196.61</v>
      </c>
      <c r="Y515" s="59">
        <v>196.61</v>
      </c>
      <c r="Z515" s="59">
        <v>196.61</v>
      </c>
      <c r="AA515" s="59">
        <v>196.61</v>
      </c>
      <c r="AB515" s="59">
        <v>201.61</v>
      </c>
      <c r="AC515" s="59">
        <v>206.61</v>
      </c>
      <c r="AD515" s="59">
        <v>211.77</v>
      </c>
      <c r="AE515" s="59">
        <v>214.92</v>
      </c>
      <c r="AF515" s="59">
        <v>219.15</v>
      </c>
      <c r="AG515" s="59">
        <v>224.1</v>
      </c>
      <c r="AH515" s="58">
        <v>230.76</v>
      </c>
      <c r="AI515" s="58"/>
    </row>
    <row r="516" spans="1:35" x14ac:dyDescent="0.25">
      <c r="A516" s="64" t="s">
        <v>2031</v>
      </c>
      <c r="B516" s="64" t="s">
        <v>877</v>
      </c>
      <c r="C516" s="64" t="s">
        <v>878</v>
      </c>
      <c r="D516" s="64" t="str">
        <f>INDEX(Lookup!$F$2:$F$375, MATCH(B516, Lookup!$A$2:$A$375,0))</f>
        <v>:</v>
      </c>
      <c r="E516" s="64" t="s">
        <v>1169</v>
      </c>
      <c r="F516" s="64" t="s">
        <v>1208</v>
      </c>
      <c r="G516" s="58" t="s">
        <v>1173</v>
      </c>
      <c r="H516" s="58" t="s">
        <v>1173</v>
      </c>
      <c r="I516" s="58">
        <v>744.03</v>
      </c>
      <c r="J516" s="58">
        <v>736.8</v>
      </c>
      <c r="K516" s="58">
        <v>786.2</v>
      </c>
      <c r="L516" s="58">
        <v>838.8</v>
      </c>
      <c r="M516" s="58">
        <v>910.18</v>
      </c>
      <c r="N516" s="58">
        <v>987.52</v>
      </c>
      <c r="O516" s="58">
        <v>1023.17</v>
      </c>
      <c r="P516" s="58">
        <v>1063.45</v>
      </c>
      <c r="Q516" s="59">
        <v>1094.28</v>
      </c>
      <c r="R516" s="59">
        <v>1124.79</v>
      </c>
      <c r="S516" s="59">
        <v>1169.25</v>
      </c>
      <c r="T516" s="59">
        <v>1215.17</v>
      </c>
      <c r="U516" s="59">
        <v>1238.79</v>
      </c>
      <c r="V516" s="59">
        <v>1238.79</v>
      </c>
      <c r="W516" s="59">
        <v>1238.79</v>
      </c>
      <c r="X516" s="59">
        <v>1263.44</v>
      </c>
      <c r="Y516" s="59">
        <v>1263.44</v>
      </c>
      <c r="Z516" s="59">
        <v>1263.44</v>
      </c>
      <c r="AA516" s="59">
        <v>1313.85</v>
      </c>
      <c r="AB516" s="59">
        <v>1378.91</v>
      </c>
      <c r="AC516" s="59">
        <v>1461.51</v>
      </c>
      <c r="AD516" s="59">
        <v>1505.21</v>
      </c>
      <c r="AE516" s="59">
        <v>1565.26</v>
      </c>
      <c r="AF516" s="59">
        <v>1596.51</v>
      </c>
      <c r="AG516" s="59">
        <v>1660.26</v>
      </c>
      <c r="AH516" s="58">
        <v>1743.11</v>
      </c>
      <c r="AI516" s="58"/>
    </row>
    <row r="517" spans="1:35" x14ac:dyDescent="0.25">
      <c r="A517" s="64" t="s">
        <v>2032</v>
      </c>
      <c r="B517" s="64" t="s">
        <v>1055</v>
      </c>
      <c r="C517" s="64" t="s">
        <v>1056</v>
      </c>
      <c r="D517" s="64" t="str">
        <f>INDEX(Lookup!$F$2:$F$375, MATCH(B517, Lookup!$A$2:$A$375,0))</f>
        <v>:</v>
      </c>
      <c r="E517" s="64" t="s">
        <v>1169</v>
      </c>
      <c r="F517" s="64" t="s">
        <v>1170</v>
      </c>
      <c r="G517" s="58">
        <v>86.68</v>
      </c>
      <c r="H517" s="58">
        <v>93.76</v>
      </c>
      <c r="I517" s="58">
        <v>106.31</v>
      </c>
      <c r="J517" s="58">
        <v>109.22</v>
      </c>
      <c r="K517" s="58">
        <v>114.13</v>
      </c>
      <c r="L517" s="58">
        <v>124.26</v>
      </c>
      <c r="M517" s="58">
        <v>134.19999999999999</v>
      </c>
      <c r="N517" s="58">
        <v>137.69</v>
      </c>
      <c r="O517" s="58">
        <v>150.69999999999999</v>
      </c>
      <c r="P517" s="58">
        <v>158.15</v>
      </c>
      <c r="Q517" s="59">
        <v>165.89</v>
      </c>
      <c r="R517" s="59">
        <v>174.01</v>
      </c>
      <c r="S517" s="59">
        <v>181.84</v>
      </c>
      <c r="T517" s="59">
        <v>187.3</v>
      </c>
      <c r="U517" s="59">
        <v>192.15</v>
      </c>
      <c r="V517" s="59">
        <v>192.15</v>
      </c>
      <c r="W517" s="59">
        <v>196.95</v>
      </c>
      <c r="X517" s="59">
        <v>200.69</v>
      </c>
      <c r="Y517" s="59">
        <v>204.5</v>
      </c>
      <c r="Z517" s="59">
        <v>208.39</v>
      </c>
      <c r="AA517" s="59">
        <v>213.39</v>
      </c>
      <c r="AB517" s="59">
        <v>218.39</v>
      </c>
      <c r="AC517" s="59">
        <v>224.91</v>
      </c>
      <c r="AD517" s="59">
        <v>231.63</v>
      </c>
      <c r="AE517" s="59">
        <v>236.63</v>
      </c>
      <c r="AF517" s="59">
        <v>241.63</v>
      </c>
      <c r="AG517" s="59">
        <v>246.63</v>
      </c>
      <c r="AH517" s="58">
        <v>254</v>
      </c>
      <c r="AI517" s="58"/>
    </row>
    <row r="518" spans="1:35" x14ac:dyDescent="0.25">
      <c r="A518" s="64" t="s">
        <v>2033</v>
      </c>
      <c r="B518" s="64" t="s">
        <v>1021</v>
      </c>
      <c r="C518" s="64" t="s">
        <v>1022</v>
      </c>
      <c r="D518" s="64" t="e">
        <f>INDEX(Lookup!$F$2:$F$375, MATCH(B518, Lookup!$A$2:$A$375,0))</f>
        <v>#N/A</v>
      </c>
      <c r="E518" s="64" t="s">
        <v>1172</v>
      </c>
      <c r="F518" s="64" t="s">
        <v>1170</v>
      </c>
      <c r="G518" s="58">
        <v>50.12</v>
      </c>
      <c r="H518" s="58">
        <v>57.82</v>
      </c>
      <c r="I518" s="58">
        <v>63</v>
      </c>
      <c r="J518" s="58">
        <v>67.5</v>
      </c>
      <c r="K518" s="58">
        <v>71.099999999999994</v>
      </c>
      <c r="L518" s="58">
        <v>76.5</v>
      </c>
      <c r="M518" s="58">
        <v>83.97</v>
      </c>
      <c r="N518" s="58">
        <v>98.01</v>
      </c>
      <c r="O518" s="58">
        <v>105.74</v>
      </c>
      <c r="P518" s="58">
        <v>110.69</v>
      </c>
      <c r="Q518" s="59">
        <v>113.4</v>
      </c>
      <c r="R518" s="59">
        <v>116.1</v>
      </c>
      <c r="S518" s="59">
        <v>120.6</v>
      </c>
      <c r="T518" s="59">
        <v>123.57</v>
      </c>
      <c r="U518" s="59">
        <v>124.8</v>
      </c>
      <c r="V518" s="59">
        <v>124.8</v>
      </c>
      <c r="W518" s="59">
        <v>124.8</v>
      </c>
      <c r="X518" s="59">
        <v>124.8</v>
      </c>
      <c r="Y518" s="59">
        <v>127.28</v>
      </c>
      <c r="Z518" s="59">
        <v>129.75</v>
      </c>
      <c r="AA518" s="59">
        <v>134.75</v>
      </c>
      <c r="AB518" s="59">
        <v>139.75</v>
      </c>
      <c r="AC518" s="59">
        <v>144.75</v>
      </c>
      <c r="AD518" s="59" t="s">
        <v>1173</v>
      </c>
      <c r="AE518" s="59" t="s">
        <v>1173</v>
      </c>
      <c r="AF518" s="59" t="s">
        <v>1173</v>
      </c>
      <c r="AG518" s="59" t="s">
        <v>1173</v>
      </c>
      <c r="AH518" s="58" t="s">
        <v>1173</v>
      </c>
      <c r="AI518" s="58"/>
    </row>
    <row r="519" spans="1:35" x14ac:dyDescent="0.25">
      <c r="A519" s="64" t="s">
        <v>2034</v>
      </c>
      <c r="B519" s="64" t="s">
        <v>443</v>
      </c>
      <c r="C519" s="64" t="s">
        <v>444</v>
      </c>
      <c r="D519" s="64" t="str">
        <f>INDEX(Lookup!$F$2:$F$375, MATCH(B519, Lookup!$A$2:$A$375,0))</f>
        <v>:</v>
      </c>
      <c r="E519" s="64" t="s">
        <v>1169</v>
      </c>
      <c r="F519" s="64" t="s">
        <v>1170</v>
      </c>
      <c r="G519" s="58">
        <v>106.22</v>
      </c>
      <c r="H519" s="58">
        <v>105.73</v>
      </c>
      <c r="I519" s="58">
        <v>105.31</v>
      </c>
      <c r="J519" s="58">
        <v>117.26</v>
      </c>
      <c r="K519" s="58">
        <v>122.31</v>
      </c>
      <c r="L519" s="58">
        <v>140.34</v>
      </c>
      <c r="M519" s="58">
        <v>148.56</v>
      </c>
      <c r="N519" s="58">
        <v>155.84</v>
      </c>
      <c r="O519" s="58">
        <v>158.96</v>
      </c>
      <c r="P519" s="58">
        <v>163.65</v>
      </c>
      <c r="Q519" s="59">
        <v>168.07</v>
      </c>
      <c r="R519" s="59">
        <v>174.12</v>
      </c>
      <c r="S519" s="59">
        <v>179.95</v>
      </c>
      <c r="T519" s="59">
        <v>183.55</v>
      </c>
      <c r="U519" s="59">
        <v>183.55</v>
      </c>
      <c r="V519" s="59">
        <v>183.55</v>
      </c>
      <c r="W519" s="59">
        <v>183.55</v>
      </c>
      <c r="X519" s="59">
        <v>183.55</v>
      </c>
      <c r="Y519" s="59">
        <v>183.55</v>
      </c>
      <c r="Z519" s="59">
        <v>183.55</v>
      </c>
      <c r="AA519" s="59">
        <v>186.76</v>
      </c>
      <c r="AB519" s="59">
        <v>191.76</v>
      </c>
      <c r="AC519" s="59">
        <v>197.49</v>
      </c>
      <c r="AD519" s="59">
        <v>203.39</v>
      </c>
      <c r="AE519" s="59">
        <v>208.39</v>
      </c>
      <c r="AF519" s="59">
        <v>213.39</v>
      </c>
      <c r="AG519" s="59">
        <v>218.39</v>
      </c>
      <c r="AH519" s="58">
        <v>224.92</v>
      </c>
      <c r="AI519" s="58"/>
    </row>
    <row r="520" spans="1:35" x14ac:dyDescent="0.25">
      <c r="A520" s="64" t="s">
        <v>2035</v>
      </c>
      <c r="B520" s="64" t="s">
        <v>585</v>
      </c>
      <c r="C520" s="64" t="s">
        <v>586</v>
      </c>
      <c r="D520" s="64" t="str">
        <f>INDEX(Lookup!$F$2:$F$375, MATCH(B520, Lookup!$A$2:$A$375,0))</f>
        <v>:</v>
      </c>
      <c r="E520" s="64" t="s">
        <v>1169</v>
      </c>
      <c r="F520" s="64" t="s">
        <v>1170</v>
      </c>
      <c r="G520" s="58">
        <v>88.71</v>
      </c>
      <c r="H520" s="58">
        <v>108.89</v>
      </c>
      <c r="I520" s="58">
        <v>108.89</v>
      </c>
      <c r="J520" s="58">
        <v>108.89</v>
      </c>
      <c r="K520" s="58">
        <v>108.89</v>
      </c>
      <c r="L520" s="58">
        <v>117.02</v>
      </c>
      <c r="M520" s="58">
        <v>127.88</v>
      </c>
      <c r="N520" s="58">
        <v>147.04</v>
      </c>
      <c r="O520" s="58">
        <v>161.55000000000001</v>
      </c>
      <c r="P520" s="58">
        <v>169.55</v>
      </c>
      <c r="Q520" s="59">
        <v>174.51</v>
      </c>
      <c r="R520" s="59">
        <v>179.55</v>
      </c>
      <c r="S520" s="59">
        <v>184.68</v>
      </c>
      <c r="T520" s="59">
        <v>187.65</v>
      </c>
      <c r="U520" s="59">
        <v>188.55</v>
      </c>
      <c r="V520" s="59">
        <v>188.55</v>
      </c>
      <c r="W520" s="59">
        <v>188.55</v>
      </c>
      <c r="X520" s="59">
        <v>191.34</v>
      </c>
      <c r="Y520" s="59">
        <v>191.34</v>
      </c>
      <c r="Z520" s="59">
        <v>191.34</v>
      </c>
      <c r="AA520" s="59">
        <v>196.29</v>
      </c>
      <c r="AB520" s="59">
        <v>201.24</v>
      </c>
      <c r="AC520" s="59">
        <v>207.27</v>
      </c>
      <c r="AD520" s="59">
        <v>213.47</v>
      </c>
      <c r="AE520" s="59">
        <v>217.74</v>
      </c>
      <c r="AF520" s="59">
        <v>222.74</v>
      </c>
      <c r="AG520" s="59">
        <v>227.74</v>
      </c>
      <c r="AH520" s="58">
        <v>234.54</v>
      </c>
      <c r="AI520" s="58"/>
    </row>
    <row r="521" spans="1:35" x14ac:dyDescent="0.25">
      <c r="A521" s="64" t="s">
        <v>2036</v>
      </c>
      <c r="B521" s="64" t="s">
        <v>2037</v>
      </c>
      <c r="C521" s="64" t="s">
        <v>2038</v>
      </c>
      <c r="D521" s="64" t="e">
        <f>INDEX(Lookup!$F$2:$F$375, MATCH(B521, Lookup!$A$2:$A$375,0))</f>
        <v>#N/A</v>
      </c>
      <c r="E521" s="64" t="s">
        <v>1169</v>
      </c>
      <c r="F521" s="64" t="s">
        <v>1186</v>
      </c>
      <c r="G521" s="58">
        <v>45.34</v>
      </c>
      <c r="H521" s="58">
        <v>50.87</v>
      </c>
      <c r="I521" s="58">
        <v>53.64</v>
      </c>
      <c r="J521" s="58">
        <v>59</v>
      </c>
      <c r="K521" s="58">
        <v>74.06</v>
      </c>
      <c r="L521" s="69">
        <v>78.5</v>
      </c>
      <c r="M521" s="58">
        <v>104.5</v>
      </c>
      <c r="N521" s="58">
        <v>119.8</v>
      </c>
      <c r="O521" s="58">
        <v>137.69</v>
      </c>
      <c r="P521" s="58">
        <v>143.16999999999999</v>
      </c>
      <c r="Q521" s="59">
        <v>150.24</v>
      </c>
      <c r="R521" s="59">
        <v>157.66</v>
      </c>
      <c r="S521" s="59">
        <v>165.45</v>
      </c>
      <c r="T521" s="59">
        <v>173.62</v>
      </c>
      <c r="U521" s="59">
        <v>178.72</v>
      </c>
      <c r="V521" s="59">
        <v>178.72</v>
      </c>
      <c r="W521" s="59">
        <v>178.72</v>
      </c>
      <c r="X521" s="59">
        <v>178.72</v>
      </c>
      <c r="Y521" s="59">
        <v>182.28</v>
      </c>
      <c r="Z521" s="59">
        <v>185.9</v>
      </c>
      <c r="AA521" s="59">
        <v>189.6</v>
      </c>
      <c r="AB521" s="59">
        <v>189.6</v>
      </c>
      <c r="AC521" s="59">
        <v>197.07</v>
      </c>
      <c r="AD521" s="59">
        <v>216.66</v>
      </c>
      <c r="AE521" s="59">
        <v>225.2</v>
      </c>
      <c r="AF521" s="59">
        <v>240.19</v>
      </c>
      <c r="AG521" s="59">
        <v>249.66</v>
      </c>
      <c r="AH521" s="58">
        <v>264.5</v>
      </c>
      <c r="AI521" s="58"/>
    </row>
    <row r="522" spans="1:35" x14ac:dyDescent="0.25">
      <c r="A522" s="64" t="s">
        <v>2039</v>
      </c>
      <c r="B522" s="64" t="s">
        <v>2040</v>
      </c>
      <c r="C522" s="64" t="s">
        <v>2041</v>
      </c>
      <c r="D522" s="64" t="e">
        <f>INDEX(Lookup!$F$2:$F$375, MATCH(B522, Lookup!$A$2:$A$375,0))</f>
        <v>#N/A</v>
      </c>
      <c r="E522" s="64" t="s">
        <v>1169</v>
      </c>
      <c r="F522" s="64" t="s">
        <v>1520</v>
      </c>
      <c r="G522" s="58">
        <v>22.76</v>
      </c>
      <c r="H522" s="58">
        <v>24.4</v>
      </c>
      <c r="I522" s="58">
        <v>25.62</v>
      </c>
      <c r="J522" s="58">
        <v>28.18</v>
      </c>
      <c r="K522" s="58">
        <v>29.02</v>
      </c>
      <c r="L522" s="58">
        <v>30.43</v>
      </c>
      <c r="M522" s="58">
        <v>33.17</v>
      </c>
      <c r="N522" s="58">
        <v>36.49</v>
      </c>
      <c r="O522" s="58">
        <v>39.32</v>
      </c>
      <c r="P522" s="58">
        <v>41.21</v>
      </c>
      <c r="Q522" s="59">
        <v>43.18</v>
      </c>
      <c r="R522" s="59">
        <v>44.43</v>
      </c>
      <c r="S522" s="59">
        <v>45.74</v>
      </c>
      <c r="T522" s="59">
        <v>46.9</v>
      </c>
      <c r="U522" s="59">
        <v>47.83</v>
      </c>
      <c r="V522" s="59">
        <v>47.83</v>
      </c>
      <c r="W522" s="59">
        <v>47.83</v>
      </c>
      <c r="X522" s="59">
        <v>52.82</v>
      </c>
      <c r="Y522" s="59">
        <v>53.87</v>
      </c>
      <c r="Z522" s="59">
        <v>54.94</v>
      </c>
      <c r="AA522" s="59">
        <v>56.03</v>
      </c>
      <c r="AB522" s="59">
        <v>57.14</v>
      </c>
      <c r="AC522" s="59">
        <v>58.84</v>
      </c>
      <c r="AD522" s="59">
        <v>60.6</v>
      </c>
      <c r="AE522" s="59">
        <v>61.81</v>
      </c>
      <c r="AF522" s="59">
        <v>63.04</v>
      </c>
      <c r="AG522" s="59">
        <v>68.03</v>
      </c>
      <c r="AH522" s="58">
        <v>73.02</v>
      </c>
      <c r="AI522" s="58"/>
    </row>
    <row r="523" spans="1:35" x14ac:dyDescent="0.25">
      <c r="A523" s="64" t="s">
        <v>2042</v>
      </c>
      <c r="B523" s="64" t="s">
        <v>2043</v>
      </c>
      <c r="C523" s="64" t="s">
        <v>2044</v>
      </c>
      <c r="D523" s="64" t="e">
        <f>INDEX(Lookup!$F$2:$F$375, MATCH(B523, Lookup!$A$2:$A$375,0))</f>
        <v>#N/A</v>
      </c>
      <c r="E523" s="64" t="s">
        <v>1169</v>
      </c>
      <c r="F523" s="64" t="s">
        <v>1186</v>
      </c>
      <c r="G523" s="58">
        <v>45.65</v>
      </c>
      <c r="H523" s="58">
        <v>53.2</v>
      </c>
      <c r="I523" s="58">
        <v>48.99</v>
      </c>
      <c r="J523" s="58">
        <v>51.19</v>
      </c>
      <c r="K523" s="58">
        <v>54.77</v>
      </c>
      <c r="L523" s="58">
        <v>57.21</v>
      </c>
      <c r="M523" s="58">
        <v>61.88</v>
      </c>
      <c r="N523" s="58">
        <v>71.16</v>
      </c>
      <c r="O523" s="58">
        <v>80.08</v>
      </c>
      <c r="P523" s="58">
        <v>83.68</v>
      </c>
      <c r="Q523" s="59">
        <v>87.55</v>
      </c>
      <c r="R523" s="59">
        <v>91.47</v>
      </c>
      <c r="S523" s="59">
        <v>94.67</v>
      </c>
      <c r="T523" s="59">
        <v>97.98</v>
      </c>
      <c r="U523" s="59">
        <v>99.45</v>
      </c>
      <c r="V523" s="59">
        <v>99.45</v>
      </c>
      <c r="W523" s="59">
        <v>99.45</v>
      </c>
      <c r="X523" s="59">
        <v>102.43</v>
      </c>
      <c r="Y523" s="59">
        <v>104.47</v>
      </c>
      <c r="Z523" s="59">
        <v>106.55</v>
      </c>
      <c r="AA523" s="59">
        <v>111.55</v>
      </c>
      <c r="AB523" s="59">
        <v>116.55</v>
      </c>
      <c r="AC523" s="59">
        <v>128.55000000000001</v>
      </c>
      <c r="AD523" s="59">
        <v>152.55000000000001</v>
      </c>
      <c r="AE523" s="59">
        <v>162.55000000000001</v>
      </c>
      <c r="AF523" s="59">
        <v>177.55</v>
      </c>
      <c r="AG523" s="59">
        <v>187.55</v>
      </c>
      <c r="AH523" s="58">
        <v>202.55</v>
      </c>
      <c r="AI523" s="58"/>
    </row>
    <row r="524" spans="1:35" x14ac:dyDescent="0.25">
      <c r="A524" s="64" t="s">
        <v>2045</v>
      </c>
      <c r="B524" s="64" t="s">
        <v>2046</v>
      </c>
      <c r="C524" s="64" t="s">
        <v>2047</v>
      </c>
      <c r="D524" s="64" t="e">
        <f>INDEX(Lookup!$F$2:$F$375, MATCH(B524, Lookup!$A$2:$A$375,0))</f>
        <v>#N/A</v>
      </c>
      <c r="E524" s="64" t="s">
        <v>1169</v>
      </c>
      <c r="F524" s="64" t="s">
        <v>1301</v>
      </c>
      <c r="G524" s="58" t="s">
        <v>1173</v>
      </c>
      <c r="H524" s="58" t="s">
        <v>1173</v>
      </c>
      <c r="I524" s="58" t="s">
        <v>1173</v>
      </c>
      <c r="J524" s="58" t="s">
        <v>1173</v>
      </c>
      <c r="K524" s="58" t="s">
        <v>1173</v>
      </c>
      <c r="L524" s="58" t="s">
        <v>1173</v>
      </c>
      <c r="M524" s="58" t="s">
        <v>1173</v>
      </c>
      <c r="N524" s="58" t="s">
        <v>1173</v>
      </c>
      <c r="O524" s="58" t="s">
        <v>1173</v>
      </c>
      <c r="P524" s="58" t="s">
        <v>1173</v>
      </c>
      <c r="Q524" s="59" t="s">
        <v>1173</v>
      </c>
      <c r="R524" s="58" t="s">
        <v>1173</v>
      </c>
      <c r="S524" s="58" t="s">
        <v>1173</v>
      </c>
      <c r="T524" s="58" t="s">
        <v>1173</v>
      </c>
      <c r="U524" s="58" t="s">
        <v>1173</v>
      </c>
      <c r="V524" s="58" t="s">
        <v>1173</v>
      </c>
      <c r="W524" s="58" t="s">
        <v>1173</v>
      </c>
      <c r="X524" s="58" t="s">
        <v>1173</v>
      </c>
      <c r="Y524" s="58" t="s">
        <v>1173</v>
      </c>
      <c r="Z524" s="58" t="s">
        <v>1173</v>
      </c>
      <c r="AA524" s="58" t="s">
        <v>1173</v>
      </c>
      <c r="AB524" s="59" t="s">
        <v>1173</v>
      </c>
      <c r="AC524" s="59" t="s">
        <v>1173</v>
      </c>
      <c r="AD524" s="59" t="s">
        <v>1173</v>
      </c>
      <c r="AE524" s="59" t="s">
        <v>1173</v>
      </c>
      <c r="AF524" s="59" t="s">
        <v>1173</v>
      </c>
      <c r="AG524" s="59" t="s">
        <v>1173</v>
      </c>
      <c r="AH524" s="58">
        <v>0</v>
      </c>
      <c r="AI524" s="58"/>
    </row>
    <row r="525" spans="1:35" x14ac:dyDescent="0.25">
      <c r="A525" s="64" t="s">
        <v>2048</v>
      </c>
      <c r="B525" s="64" t="s">
        <v>529</v>
      </c>
      <c r="C525" s="64" t="s">
        <v>2049</v>
      </c>
      <c r="D525" s="64" t="str">
        <f>INDEX(Lookup!$F$2:$F$375, MATCH(B525, Lookup!$A$2:$A$375,0))</f>
        <v>:</v>
      </c>
      <c r="E525" s="64" t="s">
        <v>1169</v>
      </c>
      <c r="F525" s="64" t="s">
        <v>1208</v>
      </c>
      <c r="G525" s="58" t="s">
        <v>1173</v>
      </c>
      <c r="H525" s="58" t="s">
        <v>1173</v>
      </c>
      <c r="I525" s="58" t="s">
        <v>1173</v>
      </c>
      <c r="J525" s="58" t="s">
        <v>1173</v>
      </c>
      <c r="K525" s="58" t="s">
        <v>1173</v>
      </c>
      <c r="L525" s="58" t="s">
        <v>1173</v>
      </c>
      <c r="M525" s="58" t="s">
        <v>1173</v>
      </c>
      <c r="N525" s="58" t="s">
        <v>1173</v>
      </c>
      <c r="O525" s="58" t="s">
        <v>1173</v>
      </c>
      <c r="P525" s="58" t="s">
        <v>1173</v>
      </c>
      <c r="Q525" s="58" t="s">
        <v>1173</v>
      </c>
      <c r="R525" s="58" t="s">
        <v>1173</v>
      </c>
      <c r="S525" s="58" t="s">
        <v>1173</v>
      </c>
      <c r="T525" s="58" t="s">
        <v>1173</v>
      </c>
      <c r="U525" s="58" t="s">
        <v>1173</v>
      </c>
      <c r="V525" s="58" t="s">
        <v>1173</v>
      </c>
      <c r="W525" s="58" t="s">
        <v>1173</v>
      </c>
      <c r="X525" s="58" t="s">
        <v>1173</v>
      </c>
      <c r="Y525" s="58" t="s">
        <v>1173</v>
      </c>
      <c r="Z525" s="58" t="s">
        <v>1173</v>
      </c>
      <c r="AA525" s="58" t="s">
        <v>1173</v>
      </c>
      <c r="AB525" s="58" t="s">
        <v>1173</v>
      </c>
      <c r="AC525" s="58" t="s">
        <v>1173</v>
      </c>
      <c r="AD525" s="58" t="s">
        <v>1173</v>
      </c>
      <c r="AE525" s="59" t="s">
        <v>1173</v>
      </c>
      <c r="AF525" s="59">
        <v>1566.39</v>
      </c>
      <c r="AG525" s="59">
        <v>1613.23</v>
      </c>
      <c r="AH525" s="58">
        <v>1693.73</v>
      </c>
      <c r="AI525" s="58"/>
    </row>
    <row r="526" spans="1:35" x14ac:dyDescent="0.25">
      <c r="A526" s="64" t="s">
        <v>2050</v>
      </c>
      <c r="B526" s="64" t="s">
        <v>955</v>
      </c>
      <c r="C526" s="64" t="s">
        <v>956</v>
      </c>
      <c r="D526" s="64" t="str">
        <f>INDEX(Lookup!$F$2:$F$375, MATCH(B526, Lookup!$A$2:$A$375,0))</f>
        <v>:</v>
      </c>
      <c r="E526" s="64" t="s">
        <v>1169</v>
      </c>
      <c r="F526" s="64" t="s">
        <v>1170</v>
      </c>
      <c r="G526" s="58" t="s">
        <v>1173</v>
      </c>
      <c r="H526" s="58">
        <v>21.26</v>
      </c>
      <c r="I526" s="58">
        <v>35</v>
      </c>
      <c r="J526" s="58">
        <v>35</v>
      </c>
      <c r="K526" s="58">
        <v>40</v>
      </c>
      <c r="L526" s="58">
        <v>40</v>
      </c>
      <c r="M526" s="58">
        <v>40</v>
      </c>
      <c r="N526" s="58">
        <v>60</v>
      </c>
      <c r="O526" s="58">
        <v>63</v>
      </c>
      <c r="P526" s="58">
        <v>66.02</v>
      </c>
      <c r="Q526" s="59">
        <v>68</v>
      </c>
      <c r="R526" s="59">
        <v>71.36</v>
      </c>
      <c r="S526" s="59">
        <v>74.88</v>
      </c>
      <c r="T526" s="59">
        <v>78.569999999999993</v>
      </c>
      <c r="U526" s="59">
        <v>81.63</v>
      </c>
      <c r="V526" s="59">
        <v>81.63</v>
      </c>
      <c r="W526" s="59">
        <v>81.63</v>
      </c>
      <c r="X526" s="59">
        <v>81.63</v>
      </c>
      <c r="Y526" s="59">
        <v>81.63</v>
      </c>
      <c r="Z526" s="59">
        <v>81.63</v>
      </c>
      <c r="AA526" s="59">
        <v>86.63</v>
      </c>
      <c r="AB526" s="59">
        <v>91.63</v>
      </c>
      <c r="AC526" s="59">
        <v>94.38</v>
      </c>
      <c r="AD526" s="59">
        <v>99.38</v>
      </c>
      <c r="AE526" s="59">
        <v>104.38</v>
      </c>
      <c r="AF526" s="59">
        <v>109.38</v>
      </c>
      <c r="AG526" s="59">
        <v>114.38</v>
      </c>
      <c r="AH526" s="58">
        <v>119.38</v>
      </c>
      <c r="AI526" s="58"/>
    </row>
    <row r="527" spans="1:35" x14ac:dyDescent="0.25">
      <c r="A527" s="64" t="s">
        <v>2051</v>
      </c>
      <c r="B527" s="64" t="s">
        <v>1081</v>
      </c>
      <c r="C527" s="64" t="s">
        <v>1082</v>
      </c>
      <c r="D527" s="64" t="e">
        <f>INDEX(Lookup!$F$2:$F$375, MATCH(B527, Lookup!$A$2:$A$375,0))</f>
        <v>#N/A</v>
      </c>
      <c r="E527" s="64" t="s">
        <v>1172</v>
      </c>
      <c r="F527" s="64" t="s">
        <v>1170</v>
      </c>
      <c r="G527" s="58">
        <v>81.22</v>
      </c>
      <c r="H527" s="58">
        <v>76.650000000000006</v>
      </c>
      <c r="I527" s="58">
        <v>88.61</v>
      </c>
      <c r="J527" s="58">
        <v>92.59</v>
      </c>
      <c r="K527" s="58">
        <v>96.92</v>
      </c>
      <c r="L527" s="58">
        <v>99.71</v>
      </c>
      <c r="M527" s="58">
        <v>102.02</v>
      </c>
      <c r="N527" s="58">
        <v>105.08</v>
      </c>
      <c r="O527" s="58">
        <v>108.07</v>
      </c>
      <c r="P527" s="58">
        <v>111.29</v>
      </c>
      <c r="Q527" s="59">
        <v>114</v>
      </c>
      <c r="R527" s="59">
        <v>117.14</v>
      </c>
      <c r="S527" s="59">
        <v>123</v>
      </c>
      <c r="T527" s="59">
        <v>129.03</v>
      </c>
      <c r="U527" s="59">
        <v>132.9</v>
      </c>
      <c r="V527" s="59">
        <v>132.9</v>
      </c>
      <c r="W527" s="59">
        <v>132.9</v>
      </c>
      <c r="X527" s="59">
        <v>137.82</v>
      </c>
      <c r="Y527" s="59">
        <v>137.82</v>
      </c>
      <c r="Z527" s="59">
        <v>140.56</v>
      </c>
      <c r="AA527" s="59">
        <v>147.32</v>
      </c>
      <c r="AB527" s="59">
        <v>152.32</v>
      </c>
      <c r="AC527" s="59">
        <v>157.32</v>
      </c>
      <c r="AD527" s="59" t="s">
        <v>1173</v>
      </c>
      <c r="AE527" s="59" t="s">
        <v>1173</v>
      </c>
      <c r="AF527" s="59" t="s">
        <v>1173</v>
      </c>
      <c r="AG527" s="59" t="s">
        <v>1173</v>
      </c>
      <c r="AH527" s="58" t="s">
        <v>1173</v>
      </c>
      <c r="AI527" s="58"/>
    </row>
    <row r="528" spans="1:35" x14ac:dyDescent="0.25">
      <c r="A528" s="64" t="s">
        <v>2052</v>
      </c>
      <c r="B528" s="64" t="s">
        <v>773</v>
      </c>
      <c r="C528" s="64" t="s">
        <v>774</v>
      </c>
      <c r="D528" s="64" t="str">
        <f>INDEX(Lookup!$F$2:$F$375, MATCH(B528, Lookup!$A$2:$A$375,0))</f>
        <v>:</v>
      </c>
      <c r="E528" s="64" t="s">
        <v>1169</v>
      </c>
      <c r="F528" s="64" t="s">
        <v>1170</v>
      </c>
      <c r="G528" s="58" t="s">
        <v>1173</v>
      </c>
      <c r="H528" s="58" t="s">
        <v>1173</v>
      </c>
      <c r="I528" s="58" t="s">
        <v>1173</v>
      </c>
      <c r="J528" s="58" t="s">
        <v>1173</v>
      </c>
      <c r="K528" s="58" t="s">
        <v>1173</v>
      </c>
      <c r="L528" s="58" t="s">
        <v>1173</v>
      </c>
      <c r="M528" s="58" t="s">
        <v>1173</v>
      </c>
      <c r="N528" s="58" t="s">
        <v>1173</v>
      </c>
      <c r="O528" s="58" t="s">
        <v>1173</v>
      </c>
      <c r="P528" s="58" t="s">
        <v>1173</v>
      </c>
      <c r="Q528" s="59" t="s">
        <v>1173</v>
      </c>
      <c r="R528" s="59" t="s">
        <v>1173</v>
      </c>
      <c r="S528" s="59" t="s">
        <v>1173</v>
      </c>
      <c r="T528" s="59" t="s">
        <v>1173</v>
      </c>
      <c r="U528" s="59" t="s">
        <v>1173</v>
      </c>
      <c r="V528" s="59" t="s">
        <v>1173</v>
      </c>
      <c r="W528" s="59" t="s">
        <v>1173</v>
      </c>
      <c r="X528" s="59" t="s">
        <v>1173</v>
      </c>
      <c r="Y528" s="59" t="s">
        <v>1173</v>
      </c>
      <c r="Z528" s="59" t="s">
        <v>1173</v>
      </c>
      <c r="AA528" s="59" t="s">
        <v>1173</v>
      </c>
      <c r="AB528" s="59" t="s">
        <v>1173</v>
      </c>
      <c r="AC528" s="59" t="s">
        <v>1173</v>
      </c>
      <c r="AD528" s="59">
        <v>172.22</v>
      </c>
      <c r="AE528" s="59">
        <v>177.12</v>
      </c>
      <c r="AF528" s="59">
        <v>182.11</v>
      </c>
      <c r="AG528" s="59">
        <v>187.11</v>
      </c>
      <c r="AH528" s="58">
        <v>192.06</v>
      </c>
      <c r="AI528" s="58"/>
    </row>
    <row r="529" spans="1:35" x14ac:dyDescent="0.25">
      <c r="A529" s="64" t="s">
        <v>2053</v>
      </c>
      <c r="B529" s="70" t="s">
        <v>981</v>
      </c>
      <c r="C529" s="64" t="s">
        <v>982</v>
      </c>
      <c r="D529" s="64" t="e">
        <f>INDEX(Lookup!$F$2:$F$375, MATCH(B529, Lookup!$A$2:$A$375,0))</f>
        <v>#N/A</v>
      </c>
      <c r="E529" s="64" t="s">
        <v>1169</v>
      </c>
      <c r="F529" s="64" t="s">
        <v>1216</v>
      </c>
      <c r="G529" s="58">
        <v>465.48</v>
      </c>
      <c r="H529" s="58">
        <v>491.94</v>
      </c>
      <c r="I529" s="58">
        <v>546.03</v>
      </c>
      <c r="J529" s="58">
        <v>586.26</v>
      </c>
      <c r="K529" s="58">
        <v>620.46</v>
      </c>
      <c r="L529" s="58">
        <v>660.78</v>
      </c>
      <c r="M529" s="58">
        <v>724.95</v>
      </c>
      <c r="N529" s="58">
        <v>859.32</v>
      </c>
      <c r="O529" s="58">
        <v>910.26</v>
      </c>
      <c r="P529" s="58">
        <v>954.18</v>
      </c>
      <c r="Q529" s="59">
        <v>1001.34</v>
      </c>
      <c r="R529" s="59">
        <v>1050.8399999999999</v>
      </c>
      <c r="S529" s="59">
        <v>1098</v>
      </c>
      <c r="T529" s="59">
        <v>1133.6400000000001</v>
      </c>
      <c r="U529" s="59">
        <v>1161.99</v>
      </c>
      <c r="V529" s="59">
        <v>1161.99</v>
      </c>
      <c r="W529" s="59">
        <v>1161.99</v>
      </c>
      <c r="X529" s="59">
        <v>1161.99</v>
      </c>
      <c r="Y529" s="59">
        <v>1161.99</v>
      </c>
      <c r="Z529" s="59">
        <v>1161.99</v>
      </c>
      <c r="AA529" s="59">
        <v>1207.8900000000001</v>
      </c>
      <c r="AB529" s="59">
        <v>1255.5899999999999</v>
      </c>
      <c r="AC529" s="59">
        <v>1317.78</v>
      </c>
      <c r="AD529" s="59">
        <v>1383.57</v>
      </c>
      <c r="AE529" s="59">
        <v>1438.74</v>
      </c>
      <c r="AF529" s="59">
        <v>1510.56</v>
      </c>
      <c r="AG529" s="59">
        <v>1555.74</v>
      </c>
      <c r="AH529" s="58">
        <v>1633.41</v>
      </c>
      <c r="AI529" s="58"/>
    </row>
    <row r="530" spans="1:35" x14ac:dyDescent="0.25">
      <c r="A530" s="64" t="s">
        <v>2054</v>
      </c>
      <c r="B530" s="64" t="s">
        <v>2055</v>
      </c>
      <c r="C530" s="64" t="s">
        <v>2056</v>
      </c>
      <c r="D530" s="64" t="e">
        <f>INDEX(Lookup!$F$2:$F$375, MATCH(B530, Lookup!$A$2:$A$375,0))</f>
        <v>#N/A</v>
      </c>
      <c r="E530" s="64" t="s">
        <v>1172</v>
      </c>
      <c r="F530" s="64" t="s">
        <v>1170</v>
      </c>
      <c r="G530" s="58">
        <v>67.510000000000005</v>
      </c>
      <c r="H530" s="58">
        <v>75.88</v>
      </c>
      <c r="I530" s="58">
        <v>93.52</v>
      </c>
      <c r="J530" s="58">
        <v>96.07</v>
      </c>
      <c r="K530" s="58">
        <v>99.86</v>
      </c>
      <c r="L530" s="58">
        <v>106.2</v>
      </c>
      <c r="M530" s="58">
        <v>114.98</v>
      </c>
      <c r="N530" s="58">
        <v>119.85</v>
      </c>
      <c r="O530" s="58">
        <v>125.16</v>
      </c>
      <c r="P530" s="58">
        <v>130.94</v>
      </c>
      <c r="Q530" s="59">
        <v>134.26</v>
      </c>
      <c r="R530" s="59">
        <v>139.5</v>
      </c>
      <c r="S530" s="59">
        <v>142.29</v>
      </c>
      <c r="T530" s="59" t="s">
        <v>1173</v>
      </c>
      <c r="U530" s="59" t="s">
        <v>1173</v>
      </c>
      <c r="V530" s="59" t="s">
        <v>1173</v>
      </c>
      <c r="W530" s="59" t="s">
        <v>1173</v>
      </c>
      <c r="X530" s="59" t="s">
        <v>1173</v>
      </c>
      <c r="Y530" s="59" t="s">
        <v>1173</v>
      </c>
      <c r="Z530" s="59" t="s">
        <v>1173</v>
      </c>
      <c r="AA530" s="59" t="s">
        <v>1173</v>
      </c>
      <c r="AB530" s="59" t="s">
        <v>1173</v>
      </c>
      <c r="AC530" s="59" t="s">
        <v>1173</v>
      </c>
      <c r="AD530" s="59" t="s">
        <v>1173</v>
      </c>
      <c r="AE530" s="59" t="s">
        <v>1173</v>
      </c>
      <c r="AF530" s="59" t="s">
        <v>1173</v>
      </c>
      <c r="AG530" s="59" t="s">
        <v>1173</v>
      </c>
      <c r="AH530" s="58" t="s">
        <v>1173</v>
      </c>
      <c r="AI530" s="58"/>
    </row>
    <row r="531" spans="1:35" x14ac:dyDescent="0.2">
      <c r="A531" s="74" t="s">
        <v>2057</v>
      </c>
      <c r="B531" s="74" t="s">
        <v>1173</v>
      </c>
      <c r="C531" s="64" t="s">
        <v>2058</v>
      </c>
      <c r="D531" s="64" t="e">
        <f>INDEX(Lookup!$F$2:$F$375, MATCH(B531, Lookup!$A$2:$A$375,0))</f>
        <v>#N/A</v>
      </c>
      <c r="E531" s="64" t="s">
        <v>1169</v>
      </c>
      <c r="F531" s="64" t="s">
        <v>1301</v>
      </c>
      <c r="G531" s="58" t="s">
        <v>1173</v>
      </c>
      <c r="H531" s="58" t="s">
        <v>1173</v>
      </c>
      <c r="I531" s="58" t="s">
        <v>1173</v>
      </c>
      <c r="J531" s="58" t="s">
        <v>1173</v>
      </c>
      <c r="K531" s="58" t="s">
        <v>1173</v>
      </c>
      <c r="L531" s="58" t="s">
        <v>1173</v>
      </c>
      <c r="M531" s="58" t="s">
        <v>1173</v>
      </c>
      <c r="N531" s="58" t="s">
        <v>1173</v>
      </c>
      <c r="O531" s="58" t="s">
        <v>1173</v>
      </c>
      <c r="P531" s="58" t="s">
        <v>1173</v>
      </c>
      <c r="Q531" s="58" t="s">
        <v>1173</v>
      </c>
      <c r="R531" s="58" t="s">
        <v>1173</v>
      </c>
      <c r="S531" s="58" t="s">
        <v>1173</v>
      </c>
      <c r="T531" s="58" t="s">
        <v>1173</v>
      </c>
      <c r="U531" s="58" t="s">
        <v>1173</v>
      </c>
      <c r="V531" s="58" t="s">
        <v>1173</v>
      </c>
      <c r="W531" s="58" t="s">
        <v>1173</v>
      </c>
      <c r="X531" s="58" t="s">
        <v>1173</v>
      </c>
      <c r="Y531" s="58" t="s">
        <v>1173</v>
      </c>
      <c r="Z531" s="58" t="s">
        <v>1173</v>
      </c>
      <c r="AA531" s="58" t="s">
        <v>1173</v>
      </c>
      <c r="AB531" s="58" t="s">
        <v>1173</v>
      </c>
      <c r="AC531" s="58" t="s">
        <v>1173</v>
      </c>
      <c r="AD531" s="58" t="s">
        <v>1173</v>
      </c>
      <c r="AE531" s="58" t="s">
        <v>1173</v>
      </c>
      <c r="AF531" s="58" t="s">
        <v>1173</v>
      </c>
      <c r="AG531" s="59" t="s">
        <v>1173</v>
      </c>
      <c r="AH531" s="58">
        <v>0</v>
      </c>
      <c r="AI531" s="58"/>
    </row>
    <row r="532" spans="1:35" x14ac:dyDescent="0.2">
      <c r="A532" s="74" t="s">
        <v>2059</v>
      </c>
      <c r="B532" s="74" t="s">
        <v>1173</v>
      </c>
      <c r="C532" s="64" t="s">
        <v>2060</v>
      </c>
      <c r="D532" s="64" t="e">
        <f>INDEX(Lookup!$F$2:$F$375, MATCH(B532, Lookup!$A$2:$A$375,0))</f>
        <v>#N/A</v>
      </c>
      <c r="E532" s="64" t="s">
        <v>1169</v>
      </c>
      <c r="F532" s="64" t="s">
        <v>1186</v>
      </c>
      <c r="G532" s="58" t="s">
        <v>1173</v>
      </c>
      <c r="H532" s="58" t="s">
        <v>1173</v>
      </c>
      <c r="I532" s="58" t="s">
        <v>1173</v>
      </c>
      <c r="J532" s="58" t="s">
        <v>1173</v>
      </c>
      <c r="K532" s="58" t="s">
        <v>1173</v>
      </c>
      <c r="L532" s="58" t="s">
        <v>1173</v>
      </c>
      <c r="M532" s="58" t="s">
        <v>1173</v>
      </c>
      <c r="N532" s="58" t="s">
        <v>1173</v>
      </c>
      <c r="O532" s="58" t="s">
        <v>1173</v>
      </c>
      <c r="P532" s="58" t="s">
        <v>1173</v>
      </c>
      <c r="Q532" s="58" t="s">
        <v>1173</v>
      </c>
      <c r="R532" s="58" t="s">
        <v>1173</v>
      </c>
      <c r="S532" s="58" t="s">
        <v>1173</v>
      </c>
      <c r="T532" s="58" t="s">
        <v>1173</v>
      </c>
      <c r="U532" s="58" t="s">
        <v>1173</v>
      </c>
      <c r="V532" s="58" t="s">
        <v>1173</v>
      </c>
      <c r="W532" s="58" t="s">
        <v>1173</v>
      </c>
      <c r="X532" s="58" t="s">
        <v>1173</v>
      </c>
      <c r="Y532" s="58" t="s">
        <v>1173</v>
      </c>
      <c r="Z532" s="58" t="s">
        <v>1173</v>
      </c>
      <c r="AA532" s="58" t="s">
        <v>1173</v>
      </c>
      <c r="AB532" s="58" t="s">
        <v>1173</v>
      </c>
      <c r="AC532" s="58" t="s">
        <v>1173</v>
      </c>
      <c r="AD532" s="58" t="s">
        <v>1173</v>
      </c>
      <c r="AE532" s="58" t="s">
        <v>1173</v>
      </c>
      <c r="AF532" s="58" t="s">
        <v>1173</v>
      </c>
      <c r="AG532" s="59">
        <v>221.28</v>
      </c>
      <c r="AH532" s="58">
        <v>236.28</v>
      </c>
      <c r="AI532" s="58"/>
    </row>
    <row r="533" spans="1:35" x14ac:dyDescent="0.25">
      <c r="A533" s="64" t="s">
        <v>2061</v>
      </c>
      <c r="B533" s="64" t="s">
        <v>2062</v>
      </c>
      <c r="C533" s="64" t="s">
        <v>2063</v>
      </c>
      <c r="D533" s="64" t="e">
        <f>INDEX(Lookup!$F$2:$F$375, MATCH(B533, Lookup!$A$2:$A$375,0))</f>
        <v>#N/A</v>
      </c>
      <c r="E533" s="64" t="s">
        <v>1169</v>
      </c>
      <c r="F533" s="64" t="s">
        <v>1520</v>
      </c>
      <c r="G533" s="58">
        <v>20.04</v>
      </c>
      <c r="H533" s="58">
        <v>21.46</v>
      </c>
      <c r="I533" s="58">
        <v>23.33</v>
      </c>
      <c r="J533" s="58">
        <v>24.38</v>
      </c>
      <c r="K533" s="58">
        <v>25.47</v>
      </c>
      <c r="L533" s="58">
        <v>27.14</v>
      </c>
      <c r="M533" s="58">
        <v>29.84</v>
      </c>
      <c r="N533" s="58">
        <v>38.549999999999997</v>
      </c>
      <c r="O533" s="58">
        <v>41.62</v>
      </c>
      <c r="P533" s="58">
        <v>43.67</v>
      </c>
      <c r="Q533" s="59">
        <v>45.84</v>
      </c>
      <c r="R533" s="59">
        <v>48.02</v>
      </c>
      <c r="S533" s="59">
        <v>49.91</v>
      </c>
      <c r="T533" s="59">
        <v>51.38</v>
      </c>
      <c r="U533" s="59">
        <v>52.41</v>
      </c>
      <c r="V533" s="59">
        <v>52.41</v>
      </c>
      <c r="W533" s="59">
        <v>52.41</v>
      </c>
      <c r="X533" s="59">
        <v>57.4</v>
      </c>
      <c r="Y533" s="59">
        <v>57.4</v>
      </c>
      <c r="Z533" s="59">
        <v>58.54</v>
      </c>
      <c r="AA533" s="59">
        <v>59.71</v>
      </c>
      <c r="AB533" s="59">
        <v>60.9</v>
      </c>
      <c r="AC533" s="59">
        <v>62.72</v>
      </c>
      <c r="AD533" s="59">
        <v>64.59</v>
      </c>
      <c r="AE533" s="59">
        <v>65.87</v>
      </c>
      <c r="AF533" s="59">
        <v>67.180000000000007</v>
      </c>
      <c r="AG533" s="59">
        <v>72.180000000000007</v>
      </c>
      <c r="AH533" s="58">
        <v>77.180000000000007</v>
      </c>
      <c r="AI533" s="58"/>
    </row>
    <row r="534" spans="1:35" x14ac:dyDescent="0.25">
      <c r="A534" s="64" t="s">
        <v>2064</v>
      </c>
      <c r="B534" s="64" t="s">
        <v>2065</v>
      </c>
      <c r="C534" s="64" t="s">
        <v>2066</v>
      </c>
      <c r="D534" s="64" t="e">
        <f>INDEX(Lookup!$F$2:$F$375, MATCH(B534, Lookup!$A$2:$A$375,0))</f>
        <v>#N/A</v>
      </c>
      <c r="E534" s="64" t="s">
        <v>1172</v>
      </c>
      <c r="F534" s="64" t="s">
        <v>1186</v>
      </c>
      <c r="G534" s="58">
        <v>45.28</v>
      </c>
      <c r="H534" s="58">
        <v>53.17</v>
      </c>
      <c r="I534" s="58">
        <v>52.41</v>
      </c>
      <c r="J534" s="58">
        <v>54.76</v>
      </c>
      <c r="K534" s="58">
        <v>58.73</v>
      </c>
      <c r="L534" s="58">
        <v>60.82</v>
      </c>
      <c r="M534" s="58">
        <v>75.92</v>
      </c>
      <c r="N534" s="58">
        <v>88.81</v>
      </c>
      <c r="O534" s="58">
        <v>102.06</v>
      </c>
      <c r="P534" s="58">
        <v>107.05</v>
      </c>
      <c r="Q534" s="59">
        <v>112.4</v>
      </c>
      <c r="R534" s="59">
        <v>118.02</v>
      </c>
      <c r="S534" s="59">
        <v>123.62</v>
      </c>
      <c r="T534" s="59">
        <v>127.32</v>
      </c>
      <c r="U534" s="59">
        <v>130.5</v>
      </c>
      <c r="V534" s="59">
        <v>130.5</v>
      </c>
      <c r="W534" s="59">
        <v>130.5</v>
      </c>
      <c r="X534" s="59">
        <v>135.5</v>
      </c>
      <c r="Y534" s="59">
        <v>138.19999999999999</v>
      </c>
      <c r="Z534" s="59">
        <v>140.94999999999999</v>
      </c>
      <c r="AA534" s="59">
        <v>145.94999999999999</v>
      </c>
      <c r="AB534" s="59">
        <v>150.94999999999999</v>
      </c>
      <c r="AC534" s="59">
        <v>162.94999999999999</v>
      </c>
      <c r="AD534" s="59">
        <v>186.95</v>
      </c>
      <c r="AE534" s="59">
        <v>196.28</v>
      </c>
      <c r="AF534" s="59">
        <v>211.28</v>
      </c>
      <c r="AG534" s="59" t="s">
        <v>1173</v>
      </c>
      <c r="AH534" s="58" t="s">
        <v>1173</v>
      </c>
      <c r="AI534" s="58"/>
    </row>
    <row r="535" spans="1:35" x14ac:dyDescent="0.25">
      <c r="A535" s="64" t="s">
        <v>2067</v>
      </c>
      <c r="B535" s="64" t="s">
        <v>805</v>
      </c>
      <c r="C535" s="64" t="s">
        <v>806</v>
      </c>
      <c r="D535" s="64" t="str">
        <f>INDEX(Lookup!$F$2:$F$375, MATCH(B535, Lookup!$A$2:$A$375,0))</f>
        <v>Greater London Authority</v>
      </c>
      <c r="E535" s="64" t="s">
        <v>1169</v>
      </c>
      <c r="F535" s="64" t="s">
        <v>1303</v>
      </c>
      <c r="G535" s="58">
        <v>206.05</v>
      </c>
      <c r="H535" s="58">
        <v>203.38</v>
      </c>
      <c r="I535" s="58">
        <v>211.54</v>
      </c>
      <c r="J535" s="58">
        <v>229.96</v>
      </c>
      <c r="K535" s="58">
        <v>235.35</v>
      </c>
      <c r="L535" s="58">
        <v>259.27999999999997</v>
      </c>
      <c r="M535" s="58">
        <v>271.27999999999997</v>
      </c>
      <c r="N535" s="58">
        <v>345.76</v>
      </c>
      <c r="O535" s="58">
        <v>363.83</v>
      </c>
      <c r="P535" s="58">
        <v>363.54</v>
      </c>
      <c r="Q535" s="59">
        <v>370.55</v>
      </c>
      <c r="R535" s="59">
        <v>377.96</v>
      </c>
      <c r="S535" s="59">
        <v>377.97</v>
      </c>
      <c r="T535" s="59">
        <v>378.02</v>
      </c>
      <c r="U535" s="59">
        <v>378.07</v>
      </c>
      <c r="V535" s="59">
        <v>378.07</v>
      </c>
      <c r="W535" s="59">
        <v>378.01</v>
      </c>
      <c r="X535" s="59">
        <v>378.01</v>
      </c>
      <c r="Y535" s="59">
        <v>378.01</v>
      </c>
      <c r="Z535" s="59">
        <v>378.01</v>
      </c>
      <c r="AA535" s="59">
        <v>391.91</v>
      </c>
      <c r="AB535" s="59">
        <v>406.9</v>
      </c>
      <c r="AC535" s="59">
        <v>416.63</v>
      </c>
      <c r="AD535" s="59">
        <v>433.71</v>
      </c>
      <c r="AE535" s="59">
        <v>448.68</v>
      </c>
      <c r="AF535" s="59">
        <v>464.37</v>
      </c>
      <c r="AG535" s="59">
        <v>468.96</v>
      </c>
      <c r="AH535" s="58">
        <v>478.37</v>
      </c>
      <c r="AI535" s="58"/>
    </row>
    <row r="536" spans="1:35" s="56" customFormat="1" x14ac:dyDescent="0.25">
      <c r="A536" s="73" t="s">
        <v>2068</v>
      </c>
      <c r="B536" s="73" t="s">
        <v>2069</v>
      </c>
      <c r="C536" s="73" t="s">
        <v>2070</v>
      </c>
      <c r="D536" s="73" t="e">
        <f>INDEX(Lookup!$F$2:$F$375, MATCH(B536, Lookup!$A$2:$A$375,0))</f>
        <v>#N/A</v>
      </c>
      <c r="E536" s="73" t="s">
        <v>1169</v>
      </c>
      <c r="F536" s="73" t="s">
        <v>1208</v>
      </c>
      <c r="G536" s="58" t="s">
        <v>1173</v>
      </c>
      <c r="H536" s="58" t="s">
        <v>1173</v>
      </c>
      <c r="I536" s="58" t="s">
        <v>1173</v>
      </c>
      <c r="J536" s="58" t="s">
        <v>1173</v>
      </c>
      <c r="K536" s="58" t="s">
        <v>1173</v>
      </c>
      <c r="L536" s="58" t="s">
        <v>1173</v>
      </c>
      <c r="M536" s="58" t="s">
        <v>1173</v>
      </c>
      <c r="N536" s="58" t="s">
        <v>1173</v>
      </c>
      <c r="O536" s="58" t="s">
        <v>1173</v>
      </c>
      <c r="P536" s="58" t="s">
        <v>1173</v>
      </c>
      <c r="Q536" s="58" t="s">
        <v>1173</v>
      </c>
      <c r="R536" s="58" t="s">
        <v>1173</v>
      </c>
      <c r="S536" s="58" t="s">
        <v>1173</v>
      </c>
      <c r="T536" s="59" t="s">
        <v>1173</v>
      </c>
      <c r="U536" s="59" t="s">
        <v>1173</v>
      </c>
      <c r="V536" s="59" t="s">
        <v>1173</v>
      </c>
      <c r="W536" s="59" t="s">
        <v>1173</v>
      </c>
      <c r="X536" s="59" t="s">
        <v>1173</v>
      </c>
      <c r="Y536" s="59" t="s">
        <v>1173</v>
      </c>
      <c r="Z536" s="59" t="s">
        <v>1173</v>
      </c>
      <c r="AA536" s="59" t="s">
        <v>1173</v>
      </c>
      <c r="AB536" s="59" t="s">
        <v>1173</v>
      </c>
      <c r="AC536" s="59" t="s">
        <v>1173</v>
      </c>
      <c r="AD536" s="59" t="s">
        <v>1173</v>
      </c>
      <c r="AE536" s="59" t="s">
        <v>1173</v>
      </c>
      <c r="AF536" s="59" t="s">
        <v>1173</v>
      </c>
      <c r="AG536" s="59" t="s">
        <v>1173</v>
      </c>
      <c r="AH536" s="58">
        <v>1740.89</v>
      </c>
      <c r="AI536" s="59"/>
    </row>
    <row r="537" spans="1:35" x14ac:dyDescent="0.25">
      <c r="A537" s="64" t="s">
        <v>2071</v>
      </c>
      <c r="B537" s="64" t="s">
        <v>1023</v>
      </c>
      <c r="C537" s="64" t="s">
        <v>2072</v>
      </c>
      <c r="D537" s="64" t="e">
        <f>INDEX(Lookup!$F$2:$F$375, MATCH(B537, Lookup!$A$2:$A$375,0))</f>
        <v>#N/A</v>
      </c>
      <c r="E537" s="64" t="s">
        <v>1172</v>
      </c>
      <c r="F537" s="64" t="s">
        <v>1170</v>
      </c>
      <c r="G537" s="58">
        <v>71.09</v>
      </c>
      <c r="H537" s="58">
        <v>86.08</v>
      </c>
      <c r="I537" s="58">
        <v>95.27</v>
      </c>
      <c r="J537" s="58">
        <v>104.45</v>
      </c>
      <c r="K537" s="58">
        <v>111.24</v>
      </c>
      <c r="L537" s="58">
        <v>119.06</v>
      </c>
      <c r="M537" s="58">
        <v>130.4</v>
      </c>
      <c r="N537" s="58">
        <v>199.93</v>
      </c>
      <c r="O537" s="58">
        <v>213.74</v>
      </c>
      <c r="P537" s="58">
        <v>222.13</v>
      </c>
      <c r="Q537" s="59">
        <v>230.9</v>
      </c>
      <c r="R537" s="59">
        <v>241.17</v>
      </c>
      <c r="S537" s="59">
        <v>250.07</v>
      </c>
      <c r="T537" s="59">
        <v>262.32</v>
      </c>
      <c r="U537" s="59">
        <v>267.56</v>
      </c>
      <c r="V537" s="59">
        <v>267.56</v>
      </c>
      <c r="W537" s="59">
        <v>267.56</v>
      </c>
      <c r="X537" s="59">
        <v>272.89</v>
      </c>
      <c r="Y537" s="59">
        <v>278.32</v>
      </c>
      <c r="Z537" s="59">
        <v>283.70999999999998</v>
      </c>
      <c r="AA537" s="59">
        <v>289.36</v>
      </c>
      <c r="AB537" s="59">
        <v>295.12</v>
      </c>
      <c r="AC537" s="59">
        <v>301.08</v>
      </c>
      <c r="AD537" s="59" t="s">
        <v>1173</v>
      </c>
      <c r="AE537" s="59" t="s">
        <v>1173</v>
      </c>
      <c r="AF537" s="59" t="s">
        <v>1173</v>
      </c>
      <c r="AG537" s="59" t="s">
        <v>1173</v>
      </c>
      <c r="AH537" s="58" t="s">
        <v>1173</v>
      </c>
      <c r="AI537" s="58"/>
    </row>
    <row r="538" spans="1:35" x14ac:dyDescent="0.25">
      <c r="A538" s="64" t="s">
        <v>2073</v>
      </c>
      <c r="B538" s="64" t="s">
        <v>419</v>
      </c>
      <c r="C538" s="64" t="s">
        <v>420</v>
      </c>
      <c r="D538" s="64" t="str">
        <f>INDEX(Lookup!$F$2:$F$375, MATCH(B538, Lookup!$A$2:$A$375,0))</f>
        <v>Greater Manchester Combined Authority</v>
      </c>
      <c r="E538" s="64" t="s">
        <v>1169</v>
      </c>
      <c r="F538" s="64" t="s">
        <v>1198</v>
      </c>
      <c r="G538" s="58">
        <v>628.65</v>
      </c>
      <c r="H538" s="58">
        <v>666.9</v>
      </c>
      <c r="I538" s="58">
        <v>690.21</v>
      </c>
      <c r="J538" s="58">
        <v>745.37</v>
      </c>
      <c r="K538" s="58">
        <v>794.25</v>
      </c>
      <c r="L538" s="58">
        <v>864.91</v>
      </c>
      <c r="M538" s="58">
        <v>907.2</v>
      </c>
      <c r="N538" s="58">
        <v>966.24</v>
      </c>
      <c r="O538" s="58">
        <v>994.14</v>
      </c>
      <c r="P538" s="58">
        <v>1041.3900000000001</v>
      </c>
      <c r="Q538" s="59">
        <v>1074.69</v>
      </c>
      <c r="R538" s="59">
        <v>1112.3</v>
      </c>
      <c r="S538" s="59">
        <v>1134.54</v>
      </c>
      <c r="T538" s="59">
        <v>1157.22</v>
      </c>
      <c r="U538" s="59">
        <v>1171.68</v>
      </c>
      <c r="V538" s="59">
        <v>1171.68</v>
      </c>
      <c r="W538" s="59">
        <v>1171.68</v>
      </c>
      <c r="X538" s="59">
        <v>1195.1099999999999</v>
      </c>
      <c r="Y538" s="59">
        <v>1192.1400000000001</v>
      </c>
      <c r="Z538" s="59">
        <v>1192.1400000000001</v>
      </c>
      <c r="AA538" s="59">
        <v>1215.98</v>
      </c>
      <c r="AB538" s="59">
        <v>1252.46</v>
      </c>
      <c r="AC538" s="59">
        <v>1290.03</v>
      </c>
      <c r="AD538" s="59">
        <v>1290.03</v>
      </c>
      <c r="AE538" s="59">
        <v>1315.83</v>
      </c>
      <c r="AF538" s="59">
        <v>1368.33</v>
      </c>
      <c r="AG538" s="59">
        <v>1409.24</v>
      </c>
      <c r="AH538" s="58">
        <v>1479.56</v>
      </c>
      <c r="AI538" s="58"/>
    </row>
    <row r="539" spans="1:35" x14ac:dyDescent="0.25">
      <c r="A539" s="64" t="s">
        <v>2074</v>
      </c>
      <c r="B539" s="70" t="s">
        <v>2075</v>
      </c>
      <c r="C539" s="64" t="s">
        <v>2076</v>
      </c>
      <c r="D539" s="64" t="e">
        <f>INDEX(Lookup!$F$2:$F$375, MATCH(B539, Lookup!$A$2:$A$375,0))</f>
        <v>#N/A</v>
      </c>
      <c r="E539" s="64" t="s">
        <v>1172</v>
      </c>
      <c r="F539" s="64" t="s">
        <v>1216</v>
      </c>
      <c r="G539" s="58">
        <v>459</v>
      </c>
      <c r="H539" s="58">
        <v>493.94</v>
      </c>
      <c r="I539" s="58">
        <v>554.82000000000005</v>
      </c>
      <c r="J539" s="58">
        <v>594.29999999999995</v>
      </c>
      <c r="K539" s="58">
        <v>641.53</v>
      </c>
      <c r="L539" s="58">
        <v>693.62</v>
      </c>
      <c r="M539" s="58">
        <v>762.6</v>
      </c>
      <c r="N539" s="58">
        <v>845.26</v>
      </c>
      <c r="O539" s="58">
        <v>852.15</v>
      </c>
      <c r="P539" s="58">
        <v>885.42</v>
      </c>
      <c r="Q539" s="59">
        <v>929.25</v>
      </c>
      <c r="R539" s="59">
        <v>973.85</v>
      </c>
      <c r="S539" s="59">
        <v>1020.59</v>
      </c>
      <c r="T539" s="59" t="s">
        <v>1173</v>
      </c>
      <c r="U539" s="59" t="s">
        <v>1173</v>
      </c>
      <c r="V539" s="59" t="s">
        <v>1173</v>
      </c>
      <c r="W539" s="59" t="s">
        <v>1173</v>
      </c>
      <c r="X539" s="59" t="s">
        <v>1173</v>
      </c>
      <c r="Y539" s="59" t="s">
        <v>1173</v>
      </c>
      <c r="Z539" s="59" t="s">
        <v>1173</v>
      </c>
      <c r="AA539" s="59" t="s">
        <v>1173</v>
      </c>
      <c r="AB539" s="59" t="s">
        <v>1173</v>
      </c>
      <c r="AC539" s="59" t="s">
        <v>1173</v>
      </c>
      <c r="AD539" s="59" t="s">
        <v>1173</v>
      </c>
      <c r="AE539" s="59" t="s">
        <v>1173</v>
      </c>
      <c r="AF539" s="59" t="s">
        <v>1173</v>
      </c>
      <c r="AG539" s="59" t="s">
        <v>1173</v>
      </c>
      <c r="AH539" s="58" t="s">
        <v>1173</v>
      </c>
      <c r="AI539" s="58"/>
    </row>
    <row r="540" spans="1:35" x14ac:dyDescent="0.25">
      <c r="A540" s="64" t="s">
        <v>2077</v>
      </c>
      <c r="B540" s="64" t="s">
        <v>1037</v>
      </c>
      <c r="C540" s="64" t="s">
        <v>1038</v>
      </c>
      <c r="D540" s="64" t="str">
        <f>INDEX(Lookup!$F$2:$F$375, MATCH(B540, Lookup!$A$2:$A$375,0))</f>
        <v>:</v>
      </c>
      <c r="E540" s="64" t="s">
        <v>1169</v>
      </c>
      <c r="F540" s="64" t="s">
        <v>1208</v>
      </c>
      <c r="G540" s="58" t="s">
        <v>1173</v>
      </c>
      <c r="H540" s="58" t="s">
        <v>1173</v>
      </c>
      <c r="I540" s="58" t="s">
        <v>1173</v>
      </c>
      <c r="J540" s="58" t="s">
        <v>1173</v>
      </c>
      <c r="K540" s="58" t="s">
        <v>1173</v>
      </c>
      <c r="L540" s="58" t="s">
        <v>1173</v>
      </c>
      <c r="M540" s="58" t="s">
        <v>1173</v>
      </c>
      <c r="N540" s="58" t="s">
        <v>1173</v>
      </c>
      <c r="O540" s="58" t="s">
        <v>1173</v>
      </c>
      <c r="P540" s="58" t="s">
        <v>1173</v>
      </c>
      <c r="Q540" s="58" t="s">
        <v>1173</v>
      </c>
      <c r="R540" s="58" t="s">
        <v>1173</v>
      </c>
      <c r="S540" s="58" t="s">
        <v>1173</v>
      </c>
      <c r="T540" s="59">
        <v>1194.8399999999999</v>
      </c>
      <c r="U540" s="59">
        <v>1222.43</v>
      </c>
      <c r="V540" s="59">
        <v>1222.43</v>
      </c>
      <c r="W540" s="59">
        <v>1222.43</v>
      </c>
      <c r="X540" s="59">
        <v>1222.43</v>
      </c>
      <c r="Y540" s="59">
        <v>1222.43</v>
      </c>
      <c r="Z540" s="59">
        <v>1222.43</v>
      </c>
      <c r="AA540" s="59">
        <v>1271.2</v>
      </c>
      <c r="AB540" s="59">
        <v>1334.63</v>
      </c>
      <c r="AC540" s="59">
        <v>1414.57</v>
      </c>
      <c r="AD540" s="59">
        <v>1456.87</v>
      </c>
      <c r="AE540" s="59">
        <v>1515</v>
      </c>
      <c r="AF540" s="59">
        <v>1590.6</v>
      </c>
      <c r="AG540" s="59">
        <v>1638.16</v>
      </c>
      <c r="AH540" s="58">
        <v>1719.9</v>
      </c>
      <c r="AI540" s="58"/>
    </row>
    <row r="541" spans="1:35" x14ac:dyDescent="0.25">
      <c r="A541" s="70" t="s">
        <v>2078</v>
      </c>
      <c r="B541" s="64" t="s">
        <v>2079</v>
      </c>
      <c r="C541" s="70" t="s">
        <v>2080</v>
      </c>
      <c r="D541" s="64" t="e">
        <f>INDEX(Lookup!$F$2:$F$375, MATCH(B541, Lookup!$A$2:$A$375,0))</f>
        <v>#N/A</v>
      </c>
      <c r="E541" s="64" t="s">
        <v>1172</v>
      </c>
      <c r="F541" s="64" t="s">
        <v>1190</v>
      </c>
      <c r="G541" s="58" t="s">
        <v>1173</v>
      </c>
      <c r="H541" s="58" t="s">
        <v>1173</v>
      </c>
      <c r="I541" s="58" t="s">
        <v>1173</v>
      </c>
      <c r="J541" s="58" t="s">
        <v>1173</v>
      </c>
      <c r="K541" s="58" t="s">
        <v>1173</v>
      </c>
      <c r="L541" s="58" t="s">
        <v>1173</v>
      </c>
      <c r="M541" s="58" t="s">
        <v>1173</v>
      </c>
      <c r="N541" s="58" t="s">
        <v>1173</v>
      </c>
      <c r="O541" s="71">
        <v>47.92</v>
      </c>
      <c r="P541" s="58">
        <v>50.3</v>
      </c>
      <c r="Q541" s="59">
        <v>52.8</v>
      </c>
      <c r="R541" s="59">
        <v>55.39</v>
      </c>
      <c r="S541" s="59">
        <v>57.74</v>
      </c>
      <c r="T541" s="59">
        <v>60.57</v>
      </c>
      <c r="U541" s="59">
        <v>62.38</v>
      </c>
      <c r="V541" s="59">
        <v>62.38</v>
      </c>
      <c r="W541" s="59">
        <v>62.38</v>
      </c>
      <c r="X541" s="59">
        <v>62.38</v>
      </c>
      <c r="Y541" s="59">
        <v>63.62</v>
      </c>
      <c r="Z541" s="59">
        <v>64.88</v>
      </c>
      <c r="AA541" s="59" t="s">
        <v>1173</v>
      </c>
      <c r="AB541" s="59" t="s">
        <v>1173</v>
      </c>
      <c r="AC541" s="59" t="s">
        <v>1173</v>
      </c>
      <c r="AD541" s="59" t="s">
        <v>1173</v>
      </c>
      <c r="AE541" s="59" t="s">
        <v>1173</v>
      </c>
      <c r="AF541" s="59" t="s">
        <v>1173</v>
      </c>
      <c r="AG541" s="59" t="s">
        <v>1173</v>
      </c>
      <c r="AH541" s="58" t="s">
        <v>1173</v>
      </c>
      <c r="AI541" s="61"/>
    </row>
    <row r="542" spans="1:35" x14ac:dyDescent="0.25">
      <c r="A542" s="64" t="s">
        <v>2081</v>
      </c>
      <c r="B542" s="64" t="s">
        <v>2082</v>
      </c>
      <c r="C542" s="64" t="s">
        <v>2083</v>
      </c>
      <c r="D542" s="64" t="e">
        <f>INDEX(Lookup!$F$2:$F$375, MATCH(B542, Lookup!$A$2:$A$375,0))</f>
        <v>#N/A</v>
      </c>
      <c r="E542" s="64" t="s">
        <v>1169</v>
      </c>
      <c r="F542" s="64" t="s">
        <v>1186</v>
      </c>
      <c r="G542" s="58">
        <v>49.44</v>
      </c>
      <c r="H542" s="58">
        <v>55.22</v>
      </c>
      <c r="I542" s="58">
        <v>62.77</v>
      </c>
      <c r="J542" s="58">
        <v>68.98</v>
      </c>
      <c r="K542" s="58">
        <v>75.84</v>
      </c>
      <c r="L542" s="69">
        <v>83.26</v>
      </c>
      <c r="M542" s="58">
        <v>91.54</v>
      </c>
      <c r="N542" s="58">
        <v>109.68</v>
      </c>
      <c r="O542" s="58">
        <v>120.63</v>
      </c>
      <c r="P542" s="58">
        <v>126.63</v>
      </c>
      <c r="Q542" s="59">
        <v>132.84</v>
      </c>
      <c r="R542" s="59">
        <v>139.35</v>
      </c>
      <c r="S542" s="59">
        <v>145.34</v>
      </c>
      <c r="T542" s="59">
        <v>152.59</v>
      </c>
      <c r="U542" s="59">
        <v>157.77000000000001</v>
      </c>
      <c r="V542" s="59">
        <v>157.77000000000001</v>
      </c>
      <c r="W542" s="59">
        <v>157.77000000000001</v>
      </c>
      <c r="X542" s="59">
        <v>157.77000000000001</v>
      </c>
      <c r="Y542" s="59">
        <v>160.91999999999999</v>
      </c>
      <c r="Z542" s="59">
        <v>163.98</v>
      </c>
      <c r="AA542" s="59">
        <v>167.1</v>
      </c>
      <c r="AB542" s="59">
        <v>170.27</v>
      </c>
      <c r="AC542" s="59">
        <v>182.27</v>
      </c>
      <c r="AD542" s="59">
        <v>206.27</v>
      </c>
      <c r="AE542" s="59">
        <v>216.27</v>
      </c>
      <c r="AF542" s="59">
        <v>231.27</v>
      </c>
      <c r="AG542" s="59">
        <v>241.27</v>
      </c>
      <c r="AH542" s="58">
        <v>256.27</v>
      </c>
      <c r="AI542" s="58"/>
    </row>
    <row r="543" spans="1:35" x14ac:dyDescent="0.25">
      <c r="A543" s="64" t="s">
        <v>2084</v>
      </c>
      <c r="B543" s="64" t="s">
        <v>917</v>
      </c>
      <c r="C543" s="64" t="s">
        <v>918</v>
      </c>
      <c r="D543" s="64" t="str">
        <f>INDEX(Lookup!$F$2:$F$375, MATCH(B543, Lookup!$A$2:$A$375,0))</f>
        <v>:</v>
      </c>
      <c r="E543" s="64" t="s">
        <v>1169</v>
      </c>
      <c r="F543" s="64" t="s">
        <v>1170</v>
      </c>
      <c r="G543" s="58">
        <v>82.09</v>
      </c>
      <c r="H543" s="58">
        <v>85.67</v>
      </c>
      <c r="I543" s="58">
        <v>91.21</v>
      </c>
      <c r="J543" s="58">
        <v>91.22</v>
      </c>
      <c r="K543" s="58">
        <v>93.96</v>
      </c>
      <c r="L543" s="58">
        <v>99.56</v>
      </c>
      <c r="M543" s="58">
        <v>107.51</v>
      </c>
      <c r="N543" s="58">
        <v>113.6</v>
      </c>
      <c r="O543" s="58">
        <v>118.16</v>
      </c>
      <c r="P543" s="58">
        <v>121.49</v>
      </c>
      <c r="Q543" s="59">
        <v>127.61</v>
      </c>
      <c r="R543" s="59">
        <v>132.07</v>
      </c>
      <c r="S543" s="59">
        <v>137.43</v>
      </c>
      <c r="T543" s="59">
        <v>141.46</v>
      </c>
      <c r="U543" s="59">
        <v>144.38</v>
      </c>
      <c r="V543" s="59">
        <v>144.36000000000001</v>
      </c>
      <c r="W543" s="59">
        <v>144.33000000000001</v>
      </c>
      <c r="X543" s="59">
        <v>143.72999999999999</v>
      </c>
      <c r="Y543" s="59">
        <v>143.65</v>
      </c>
      <c r="Z543" s="59">
        <v>143.65</v>
      </c>
      <c r="AA543" s="59">
        <v>148.63999999999999</v>
      </c>
      <c r="AB543" s="59">
        <v>153.57</v>
      </c>
      <c r="AC543" s="59">
        <v>158.09</v>
      </c>
      <c r="AD543" s="59">
        <v>158.54</v>
      </c>
      <c r="AE543" s="59">
        <v>163.24</v>
      </c>
      <c r="AF543" s="59">
        <v>168.23</v>
      </c>
      <c r="AG543" s="59">
        <v>172.7</v>
      </c>
      <c r="AH543" s="58">
        <v>177.84</v>
      </c>
      <c r="AI543" s="58"/>
    </row>
    <row r="544" spans="1:35" x14ac:dyDescent="0.25">
      <c r="A544" s="72" t="s">
        <v>2085</v>
      </c>
      <c r="B544" s="64" t="s">
        <v>1173</v>
      </c>
      <c r="C544" s="72" t="s">
        <v>2086</v>
      </c>
      <c r="D544" s="72" t="e">
        <f>INDEX(Lookup!$F$2:$F$375, MATCH(B544, Lookup!$A$2:$A$375,0))</f>
        <v>#N/A</v>
      </c>
      <c r="E544" s="64" t="s">
        <v>1172</v>
      </c>
      <c r="F544" s="64" t="s">
        <v>1170</v>
      </c>
      <c r="G544" s="58" t="s">
        <v>1173</v>
      </c>
      <c r="H544" s="58">
        <v>71</v>
      </c>
      <c r="I544" s="58" t="s">
        <v>1173</v>
      </c>
      <c r="J544" s="58" t="s">
        <v>1173</v>
      </c>
      <c r="K544" s="58" t="s">
        <v>1173</v>
      </c>
      <c r="L544" s="58" t="s">
        <v>1173</v>
      </c>
      <c r="M544" s="58" t="s">
        <v>1173</v>
      </c>
      <c r="N544" s="58" t="s">
        <v>1173</v>
      </c>
      <c r="O544" s="58" t="s">
        <v>1173</v>
      </c>
      <c r="P544" s="58" t="s">
        <v>1173</v>
      </c>
      <c r="Q544" s="59" t="s">
        <v>1173</v>
      </c>
      <c r="R544" s="59" t="s">
        <v>1173</v>
      </c>
      <c r="S544" s="59" t="s">
        <v>1173</v>
      </c>
      <c r="T544" s="59" t="s">
        <v>1173</v>
      </c>
      <c r="U544" s="59" t="s">
        <v>1173</v>
      </c>
      <c r="V544" s="59" t="s">
        <v>1173</v>
      </c>
      <c r="W544" s="59" t="s">
        <v>1173</v>
      </c>
      <c r="X544" s="59" t="s">
        <v>1173</v>
      </c>
      <c r="Y544" s="59" t="s">
        <v>1173</v>
      </c>
      <c r="Z544" s="59" t="s">
        <v>1173</v>
      </c>
      <c r="AA544" s="59" t="s">
        <v>1173</v>
      </c>
      <c r="AB544" s="59" t="s">
        <v>1173</v>
      </c>
      <c r="AC544" s="59" t="s">
        <v>1173</v>
      </c>
      <c r="AD544" s="59" t="s">
        <v>1173</v>
      </c>
      <c r="AE544" s="59" t="s">
        <v>1173</v>
      </c>
      <c r="AF544" s="59" t="s">
        <v>1173</v>
      </c>
      <c r="AG544" s="59" t="s">
        <v>1173</v>
      </c>
      <c r="AH544" s="58" t="s">
        <v>1173</v>
      </c>
      <c r="AI544" s="71"/>
    </row>
    <row r="545" spans="1:35" x14ac:dyDescent="0.25">
      <c r="A545" s="64" t="s">
        <v>2087</v>
      </c>
      <c r="B545" s="64" t="s">
        <v>879</v>
      </c>
      <c r="C545" s="64" t="s">
        <v>2088</v>
      </c>
      <c r="D545" s="64" t="str">
        <f>INDEX(Lookup!$F$2:$F$375, MATCH(B545, Lookup!$A$2:$A$375,0))</f>
        <v>:</v>
      </c>
      <c r="E545" s="64" t="s">
        <v>1169</v>
      </c>
      <c r="F545" s="64" t="s">
        <v>1208</v>
      </c>
      <c r="G545" s="58" t="s">
        <v>1173</v>
      </c>
      <c r="H545" s="58" t="s">
        <v>1173</v>
      </c>
      <c r="I545" s="58">
        <v>648.84</v>
      </c>
      <c r="J545" s="58">
        <v>677.85</v>
      </c>
      <c r="K545" s="58">
        <v>707.56</v>
      </c>
      <c r="L545" s="58">
        <v>784.19</v>
      </c>
      <c r="M545" s="58">
        <v>804.1</v>
      </c>
      <c r="N545" s="58">
        <v>852.21</v>
      </c>
      <c r="O545" s="58">
        <v>884.05</v>
      </c>
      <c r="P545" s="58">
        <v>926.17</v>
      </c>
      <c r="Q545" s="59">
        <v>972.53</v>
      </c>
      <c r="R545" s="59">
        <v>1009.91</v>
      </c>
      <c r="S545" s="59">
        <v>1034.56</v>
      </c>
      <c r="T545" s="59">
        <v>1054.22</v>
      </c>
      <c r="U545" s="59">
        <v>995.73</v>
      </c>
      <c r="V545" s="59">
        <v>990.38</v>
      </c>
      <c r="W545" s="59">
        <v>991.07</v>
      </c>
      <c r="X545" s="59">
        <v>961.17</v>
      </c>
      <c r="Y545" s="59">
        <v>941.54</v>
      </c>
      <c r="Z545" s="59">
        <v>921.87</v>
      </c>
      <c r="AA545" s="59">
        <v>940.02</v>
      </c>
      <c r="AB545" s="59">
        <v>976.58</v>
      </c>
      <c r="AC545" s="59">
        <v>1023.64</v>
      </c>
      <c r="AD545" s="59">
        <v>1052.08</v>
      </c>
      <c r="AE545" s="59">
        <v>1095.1199999999999</v>
      </c>
      <c r="AF545" s="59">
        <v>1148.75</v>
      </c>
      <c r="AG545" s="59">
        <v>1182.93</v>
      </c>
      <c r="AH545" s="58">
        <v>1241.5999999999999</v>
      </c>
      <c r="AI545" s="58"/>
    </row>
    <row r="546" spans="1:35" x14ac:dyDescent="0.25">
      <c r="A546" s="64" t="s">
        <v>2089</v>
      </c>
      <c r="B546" s="64" t="s">
        <v>457</v>
      </c>
      <c r="C546" s="64" t="s">
        <v>458</v>
      </c>
      <c r="D546" s="64" t="str">
        <f>INDEX(Lookup!$F$2:$F$375, MATCH(B546, Lookup!$A$2:$A$375,0))</f>
        <v>Liverpool City Region Combined Authority</v>
      </c>
      <c r="E546" s="64" t="s">
        <v>1169</v>
      </c>
      <c r="F546" s="64" t="s">
        <v>1198</v>
      </c>
      <c r="G546" s="58">
        <v>700.45</v>
      </c>
      <c r="H546" s="58">
        <v>756.67</v>
      </c>
      <c r="I546" s="58">
        <v>806.01</v>
      </c>
      <c r="J546" s="58">
        <v>861.73</v>
      </c>
      <c r="K546" s="58">
        <v>911.01</v>
      </c>
      <c r="L546" s="58">
        <v>952.7</v>
      </c>
      <c r="M546" s="58">
        <v>940.6</v>
      </c>
      <c r="N546" s="58">
        <v>1000.33</v>
      </c>
      <c r="O546" s="58">
        <v>1012.99</v>
      </c>
      <c r="P546" s="58">
        <v>1052.4000000000001</v>
      </c>
      <c r="Q546" s="59">
        <v>1099.32</v>
      </c>
      <c r="R546" s="59">
        <v>1144.6600000000001</v>
      </c>
      <c r="S546" s="59">
        <v>1184.68</v>
      </c>
      <c r="T546" s="59">
        <v>1237.18</v>
      </c>
      <c r="U546" s="59">
        <v>1253.2</v>
      </c>
      <c r="V546" s="59">
        <v>1253.2</v>
      </c>
      <c r="W546" s="59">
        <v>1253.2</v>
      </c>
      <c r="X546" s="59">
        <v>1278.26</v>
      </c>
      <c r="Y546" s="59">
        <v>1278.26</v>
      </c>
      <c r="Z546" s="59">
        <v>1278.26</v>
      </c>
      <c r="AA546" s="59">
        <v>1329.26</v>
      </c>
      <c r="AB546" s="59">
        <v>1395.59</v>
      </c>
      <c r="AC546" s="59">
        <v>1479.19</v>
      </c>
      <c r="AD546" s="59">
        <v>1523.42</v>
      </c>
      <c r="AE546" s="59">
        <v>1584.21</v>
      </c>
      <c r="AF546" s="59">
        <v>1663.27</v>
      </c>
      <c r="AG546" s="59">
        <v>1713</v>
      </c>
      <c r="AH546" s="58">
        <v>1798.48</v>
      </c>
      <c r="AI546" s="58"/>
    </row>
    <row r="547" spans="1:35" x14ac:dyDescent="0.25">
      <c r="A547" s="64" t="s">
        <v>2090</v>
      </c>
      <c r="B547" s="64" t="s">
        <v>979</v>
      </c>
      <c r="C547" s="64" t="s">
        <v>980</v>
      </c>
      <c r="D547" s="64" t="str">
        <f>INDEX(Lookup!$F$2:$F$375, MATCH(B547, Lookup!$A$2:$A$375,0))</f>
        <v>:</v>
      </c>
      <c r="E547" s="64" t="s">
        <v>1169</v>
      </c>
      <c r="F547" s="64" t="s">
        <v>1170</v>
      </c>
      <c r="G547" s="58">
        <v>70.92</v>
      </c>
      <c r="H547" s="58">
        <v>95.06</v>
      </c>
      <c r="I547" s="58">
        <v>104.13</v>
      </c>
      <c r="J547" s="58">
        <v>129.24</v>
      </c>
      <c r="K547" s="58">
        <v>136.26</v>
      </c>
      <c r="L547" s="58">
        <v>144.63</v>
      </c>
      <c r="M547" s="58">
        <v>151.11000000000001</v>
      </c>
      <c r="N547" s="58">
        <v>159.12</v>
      </c>
      <c r="O547" s="58">
        <v>166.77</v>
      </c>
      <c r="P547" s="58">
        <v>174.11</v>
      </c>
      <c r="Q547" s="59">
        <v>182.52</v>
      </c>
      <c r="R547" s="59">
        <v>190.62</v>
      </c>
      <c r="S547" s="59">
        <v>190.62</v>
      </c>
      <c r="T547" s="59">
        <v>199.8</v>
      </c>
      <c r="U547" s="59">
        <v>204.75</v>
      </c>
      <c r="V547" s="59">
        <v>204.75</v>
      </c>
      <c r="W547" s="59">
        <v>204.75</v>
      </c>
      <c r="X547" s="59">
        <v>208.71</v>
      </c>
      <c r="Y547" s="59">
        <v>212.76</v>
      </c>
      <c r="Z547" s="59">
        <v>216.81</v>
      </c>
      <c r="AA547" s="59">
        <v>221.76</v>
      </c>
      <c r="AB547" s="59">
        <v>226.71</v>
      </c>
      <c r="AC547" s="59">
        <v>233.46</v>
      </c>
      <c r="AD547" s="59">
        <v>240.46</v>
      </c>
      <c r="AE547" s="59">
        <v>245.46</v>
      </c>
      <c r="AF547" s="59">
        <v>250.46</v>
      </c>
      <c r="AG547" s="59">
        <v>255.46</v>
      </c>
      <c r="AH547" s="58">
        <v>263.12</v>
      </c>
      <c r="AI547" s="58"/>
    </row>
    <row r="548" spans="1:35" x14ac:dyDescent="0.25">
      <c r="A548" s="72" t="s">
        <v>2091</v>
      </c>
      <c r="B548" s="64" t="s">
        <v>1173</v>
      </c>
      <c r="C548" s="72" t="s">
        <v>2092</v>
      </c>
      <c r="D548" s="72" t="e">
        <f>INDEX(Lookup!$F$2:$F$375, MATCH(B548, Lookup!$A$2:$A$375,0))</f>
        <v>#N/A</v>
      </c>
      <c r="E548" s="64" t="s">
        <v>1172</v>
      </c>
      <c r="F548" s="64" t="s">
        <v>1170</v>
      </c>
      <c r="G548" s="58" t="s">
        <v>1173</v>
      </c>
      <c r="H548" s="58" t="s">
        <v>1173</v>
      </c>
      <c r="I548" s="58" t="s">
        <v>1173</v>
      </c>
      <c r="J548" s="58" t="s">
        <v>1173</v>
      </c>
      <c r="K548" s="58" t="s">
        <v>1173</v>
      </c>
      <c r="L548" s="58" t="s">
        <v>1173</v>
      </c>
      <c r="M548" s="58" t="s">
        <v>1173</v>
      </c>
      <c r="N548" s="58" t="s">
        <v>1173</v>
      </c>
      <c r="O548" s="58" t="s">
        <v>1173</v>
      </c>
      <c r="P548" s="58" t="s">
        <v>1173</v>
      </c>
      <c r="Q548" s="59" t="s">
        <v>1173</v>
      </c>
      <c r="R548" s="59" t="s">
        <v>1173</v>
      </c>
      <c r="S548" s="59" t="s">
        <v>1173</v>
      </c>
      <c r="T548" s="59" t="s">
        <v>1173</v>
      </c>
      <c r="U548" s="59" t="s">
        <v>1173</v>
      </c>
      <c r="V548" s="59" t="s">
        <v>1173</v>
      </c>
      <c r="W548" s="59" t="s">
        <v>1173</v>
      </c>
      <c r="X548" s="59" t="s">
        <v>1173</v>
      </c>
      <c r="Y548" s="59" t="s">
        <v>1173</v>
      </c>
      <c r="Z548" s="59" t="s">
        <v>1173</v>
      </c>
      <c r="AA548" s="59" t="s">
        <v>1173</v>
      </c>
      <c r="AB548" s="59" t="s">
        <v>1173</v>
      </c>
      <c r="AC548" s="59" t="s">
        <v>1173</v>
      </c>
      <c r="AD548" s="59" t="s">
        <v>1173</v>
      </c>
      <c r="AE548" s="59" t="s">
        <v>1173</v>
      </c>
      <c r="AF548" s="59" t="s">
        <v>1173</v>
      </c>
      <c r="AG548" s="59" t="s">
        <v>1173</v>
      </c>
      <c r="AH548" s="58" t="s">
        <v>1173</v>
      </c>
      <c r="AI548" s="71"/>
    </row>
    <row r="549" spans="1:35" x14ac:dyDescent="0.25">
      <c r="A549" s="64" t="s">
        <v>2093</v>
      </c>
      <c r="B549" s="64" t="s">
        <v>881</v>
      </c>
      <c r="C549" s="64" t="s">
        <v>882</v>
      </c>
      <c r="D549" s="64" t="str">
        <f>INDEX(Lookup!$F$2:$F$375, MATCH(B549, Lookup!$A$2:$A$375,0))</f>
        <v>:</v>
      </c>
      <c r="E549" s="64" t="s">
        <v>1169</v>
      </c>
      <c r="F549" s="64" t="s">
        <v>1208</v>
      </c>
      <c r="G549" s="58" t="s">
        <v>1173</v>
      </c>
      <c r="H549" s="58" t="s">
        <v>1173</v>
      </c>
      <c r="I549" s="58">
        <v>744.11</v>
      </c>
      <c r="J549" s="58">
        <v>739.69</v>
      </c>
      <c r="K549" s="58">
        <v>795.79</v>
      </c>
      <c r="L549" s="58">
        <v>847.42</v>
      </c>
      <c r="M549" s="58">
        <v>902.3</v>
      </c>
      <c r="N549" s="58">
        <v>990.05</v>
      </c>
      <c r="O549" s="58">
        <v>987.43</v>
      </c>
      <c r="P549" s="58">
        <v>1006.6</v>
      </c>
      <c r="Q549" s="59">
        <v>1036.23</v>
      </c>
      <c r="R549" s="59">
        <v>1069.81</v>
      </c>
      <c r="S549" s="59">
        <v>1122.6099999999999</v>
      </c>
      <c r="T549" s="59">
        <v>1176.3900000000001</v>
      </c>
      <c r="U549" s="59">
        <v>1199.24</v>
      </c>
      <c r="V549" s="59">
        <v>1199.24</v>
      </c>
      <c r="W549" s="59">
        <v>1199.24</v>
      </c>
      <c r="X549" s="59">
        <v>1222.5</v>
      </c>
      <c r="Y549" s="59">
        <v>1246.21</v>
      </c>
      <c r="Z549" s="59">
        <v>1246.21</v>
      </c>
      <c r="AA549" s="59">
        <v>1295.31</v>
      </c>
      <c r="AB549" s="59">
        <v>1359.27</v>
      </c>
      <c r="AC549" s="59">
        <v>1433.89</v>
      </c>
      <c r="AD549" s="59">
        <v>1483.93</v>
      </c>
      <c r="AE549" s="59">
        <v>1543.14</v>
      </c>
      <c r="AF549" s="59">
        <v>1620.14</v>
      </c>
      <c r="AG549" s="59">
        <v>1668.58</v>
      </c>
      <c r="AH549" s="58">
        <v>1751.84</v>
      </c>
      <c r="AI549" s="58"/>
    </row>
    <row r="550" spans="1:35" x14ac:dyDescent="0.25">
      <c r="A550" s="64" t="s">
        <v>2094</v>
      </c>
      <c r="B550" s="64" t="s">
        <v>657</v>
      </c>
      <c r="C550" s="64" t="s">
        <v>658</v>
      </c>
      <c r="D550" s="64" t="str">
        <f>INDEX(Lookup!$F$2:$F$375, MATCH(B550, Lookup!$A$2:$A$375,0))</f>
        <v>West Midlands Combined Authority</v>
      </c>
      <c r="E550" s="64" t="s">
        <v>1169</v>
      </c>
      <c r="F550" s="64" t="s">
        <v>1198</v>
      </c>
      <c r="G550" s="58">
        <v>656.63</v>
      </c>
      <c r="H550" s="58">
        <v>789.64</v>
      </c>
      <c r="I550" s="58">
        <v>839.07</v>
      </c>
      <c r="J550" s="58">
        <v>875.35</v>
      </c>
      <c r="K550" s="58">
        <v>913.77</v>
      </c>
      <c r="L550" s="58">
        <v>954.92</v>
      </c>
      <c r="M550" s="58">
        <v>994.31</v>
      </c>
      <c r="N550" s="58">
        <v>1024.19</v>
      </c>
      <c r="O550" s="58">
        <v>1054.2</v>
      </c>
      <c r="P550" s="58">
        <v>1101.6300000000001</v>
      </c>
      <c r="Q550" s="59">
        <v>1155.55</v>
      </c>
      <c r="R550" s="59">
        <v>1212.3</v>
      </c>
      <c r="S550" s="59">
        <v>1271.8699999999999</v>
      </c>
      <c r="T550" s="59">
        <v>1316.72</v>
      </c>
      <c r="U550" s="59">
        <v>1316.72</v>
      </c>
      <c r="V550" s="59">
        <v>1316.72</v>
      </c>
      <c r="W550" s="59">
        <v>1316.72</v>
      </c>
      <c r="X550" s="59">
        <v>1316.72</v>
      </c>
      <c r="Y550" s="59">
        <v>1342.92</v>
      </c>
      <c r="Z550" s="59">
        <v>1369.64</v>
      </c>
      <c r="AA550" s="59">
        <v>1424.29</v>
      </c>
      <c r="AB550" s="59">
        <v>1481.12</v>
      </c>
      <c r="AC550" s="59">
        <v>1540.21</v>
      </c>
      <c r="AD550" s="59">
        <v>1617.06</v>
      </c>
      <c r="AE550" s="59">
        <v>1681.58</v>
      </c>
      <c r="AF550" s="59">
        <v>1765.49</v>
      </c>
      <c r="AG550" s="59">
        <v>1818.27</v>
      </c>
      <c r="AH550" s="58">
        <v>1909.01</v>
      </c>
      <c r="AI550" s="58"/>
    </row>
    <row r="551" spans="1:35" x14ac:dyDescent="0.25">
      <c r="A551" s="64" t="s">
        <v>2095</v>
      </c>
      <c r="B551" s="64" t="s">
        <v>1173</v>
      </c>
      <c r="C551" s="64" t="s">
        <v>2096</v>
      </c>
      <c r="D551" s="64" t="e">
        <f>INDEX(Lookup!$F$2:$F$375, MATCH(B551, Lookup!$A$2:$A$375,0))</f>
        <v>#N/A</v>
      </c>
      <c r="E551" s="64" t="s">
        <v>1172</v>
      </c>
      <c r="F551" s="64" t="s">
        <v>1170</v>
      </c>
      <c r="G551" s="58" t="s">
        <v>1173</v>
      </c>
      <c r="H551" s="58" t="s">
        <v>1173</v>
      </c>
      <c r="I551" s="58" t="s">
        <v>1173</v>
      </c>
      <c r="J551" s="58" t="s">
        <v>1173</v>
      </c>
      <c r="K551" s="58" t="s">
        <v>1173</v>
      </c>
      <c r="L551" s="58" t="s">
        <v>1173</v>
      </c>
      <c r="M551" s="58" t="s">
        <v>1173</v>
      </c>
      <c r="N551" s="58" t="s">
        <v>1173</v>
      </c>
      <c r="O551" s="58" t="s">
        <v>1173</v>
      </c>
      <c r="P551" s="58" t="s">
        <v>1173</v>
      </c>
      <c r="Q551" s="59" t="s">
        <v>1173</v>
      </c>
      <c r="R551" s="59" t="s">
        <v>1173</v>
      </c>
      <c r="S551" s="59" t="s">
        <v>1173</v>
      </c>
      <c r="T551" s="59" t="s">
        <v>1173</v>
      </c>
      <c r="U551" s="59" t="s">
        <v>1173</v>
      </c>
      <c r="V551" s="59" t="s">
        <v>1173</v>
      </c>
      <c r="W551" s="59" t="s">
        <v>1173</v>
      </c>
      <c r="X551" s="59" t="s">
        <v>1173</v>
      </c>
      <c r="Y551" s="59" t="s">
        <v>1173</v>
      </c>
      <c r="Z551" s="59" t="s">
        <v>1173</v>
      </c>
      <c r="AA551" s="59" t="s">
        <v>1173</v>
      </c>
      <c r="AB551" s="59" t="s">
        <v>1173</v>
      </c>
      <c r="AC551" s="59" t="s">
        <v>1173</v>
      </c>
      <c r="AD551" s="59" t="s">
        <v>1173</v>
      </c>
      <c r="AE551" s="59" t="s">
        <v>1173</v>
      </c>
      <c r="AF551" s="59" t="s">
        <v>1173</v>
      </c>
      <c r="AG551" s="59" t="s">
        <v>1173</v>
      </c>
      <c r="AH551" s="58" t="s">
        <v>1173</v>
      </c>
      <c r="AI551" s="58"/>
    </row>
    <row r="552" spans="1:35" x14ac:dyDescent="0.25">
      <c r="A552" s="64" t="s">
        <v>2097</v>
      </c>
      <c r="B552" s="64" t="s">
        <v>667</v>
      </c>
      <c r="C552" s="64" t="s">
        <v>668</v>
      </c>
      <c r="D552" s="64" t="str">
        <f>INDEX(Lookup!$F$2:$F$375, MATCH(B552, Lookup!$A$2:$A$375,0))</f>
        <v>:</v>
      </c>
      <c r="E552" s="64" t="s">
        <v>1169</v>
      </c>
      <c r="F552" s="64" t="s">
        <v>1170</v>
      </c>
      <c r="G552" s="58">
        <v>89.74</v>
      </c>
      <c r="H552" s="58">
        <v>91.3</v>
      </c>
      <c r="I552" s="58">
        <v>96.7</v>
      </c>
      <c r="J552" s="58">
        <v>103.04</v>
      </c>
      <c r="K552" s="58">
        <v>107.55</v>
      </c>
      <c r="L552" s="58">
        <v>113.76</v>
      </c>
      <c r="M552" s="58">
        <v>119.53</v>
      </c>
      <c r="N552" s="58">
        <v>130.88999999999999</v>
      </c>
      <c r="O552" s="58">
        <v>134.16</v>
      </c>
      <c r="P552" s="58">
        <v>135.38999999999999</v>
      </c>
      <c r="Q552" s="59">
        <v>140.96</v>
      </c>
      <c r="R552" s="59">
        <v>144.49</v>
      </c>
      <c r="S552" s="59">
        <v>150.76</v>
      </c>
      <c r="T552" s="59">
        <v>158.15</v>
      </c>
      <c r="U552" s="59">
        <v>162.1</v>
      </c>
      <c r="V552" s="59">
        <v>162.1</v>
      </c>
      <c r="W552" s="59">
        <v>162.1</v>
      </c>
      <c r="X552" s="59">
        <v>162.1</v>
      </c>
      <c r="Y552" s="59">
        <v>165.24</v>
      </c>
      <c r="Z552" s="59">
        <v>165.24</v>
      </c>
      <c r="AA552" s="59">
        <v>170.24</v>
      </c>
      <c r="AB552" s="59">
        <v>175.24</v>
      </c>
      <c r="AC552" s="59">
        <v>180.48</v>
      </c>
      <c r="AD552" s="59">
        <v>185.88</v>
      </c>
      <c r="AE552" s="59">
        <v>190.88</v>
      </c>
      <c r="AF552" s="59">
        <v>195.88</v>
      </c>
      <c r="AG552" s="59">
        <v>200.88</v>
      </c>
      <c r="AH552" s="58">
        <v>206.89</v>
      </c>
      <c r="AI552" s="58"/>
    </row>
    <row r="553" spans="1:35" x14ac:dyDescent="0.25">
      <c r="A553" s="64" t="s">
        <v>2098</v>
      </c>
      <c r="B553" s="70" t="s">
        <v>659</v>
      </c>
      <c r="C553" s="64" t="s">
        <v>660</v>
      </c>
      <c r="D553" s="64" t="e">
        <f>INDEX(Lookup!$F$2:$F$375, MATCH(B553, Lookup!$A$2:$A$375,0))</f>
        <v>#N/A</v>
      </c>
      <c r="E553" s="64" t="s">
        <v>1169</v>
      </c>
      <c r="F553" s="64" t="s">
        <v>1216</v>
      </c>
      <c r="G553" s="58" t="s">
        <v>1173</v>
      </c>
      <c r="H553" s="58" t="s">
        <v>1173</v>
      </c>
      <c r="I553" s="58">
        <v>510.75</v>
      </c>
      <c r="J553" s="58">
        <v>561.47</v>
      </c>
      <c r="K553" s="58">
        <v>611.66999999999996</v>
      </c>
      <c r="L553" s="58">
        <v>672.62</v>
      </c>
      <c r="M553" s="58">
        <v>727.94</v>
      </c>
      <c r="N553" s="58">
        <v>822.35</v>
      </c>
      <c r="O553" s="58">
        <v>824.52</v>
      </c>
      <c r="P553" s="58">
        <v>857.03</v>
      </c>
      <c r="Q553" s="59">
        <v>899.37</v>
      </c>
      <c r="R553" s="59">
        <v>943.8</v>
      </c>
      <c r="S553" s="59">
        <v>984.77</v>
      </c>
      <c r="T553" s="59">
        <v>1013.72</v>
      </c>
      <c r="U553" s="59">
        <v>1039.06</v>
      </c>
      <c r="V553" s="59">
        <v>1039.06</v>
      </c>
      <c r="W553" s="59">
        <v>1039.06</v>
      </c>
      <c r="X553" s="59">
        <v>1039.06</v>
      </c>
      <c r="Y553" s="59">
        <v>1059.22</v>
      </c>
      <c r="Z553" s="59">
        <v>1079.77</v>
      </c>
      <c r="AA553" s="59">
        <v>1122.31</v>
      </c>
      <c r="AB553" s="59">
        <v>1155.31</v>
      </c>
      <c r="AC553" s="59">
        <v>1212.3800000000001</v>
      </c>
      <c r="AD553" s="59">
        <v>1260.75</v>
      </c>
      <c r="AE553" s="59">
        <v>1311.05</v>
      </c>
      <c r="AF553" s="59">
        <v>1343.83</v>
      </c>
      <c r="AG553" s="59">
        <v>1396.78</v>
      </c>
      <c r="AH553" s="58">
        <v>1465.78</v>
      </c>
      <c r="AI553" s="58"/>
    </row>
    <row r="554" spans="1:35" x14ac:dyDescent="0.25">
      <c r="A554" s="64" t="s">
        <v>2099</v>
      </c>
      <c r="B554" s="64" t="s">
        <v>995</v>
      </c>
      <c r="C554" s="64" t="s">
        <v>996</v>
      </c>
      <c r="D554" s="64" t="str">
        <f>INDEX(Lookup!$F$2:$F$375, MATCH(B554, Lookup!$A$2:$A$375,0))</f>
        <v>:</v>
      </c>
      <c r="E554" s="64" t="s">
        <v>1169</v>
      </c>
      <c r="F554" s="64" t="s">
        <v>1170</v>
      </c>
      <c r="G554" s="58">
        <v>98.64</v>
      </c>
      <c r="H554" s="58">
        <v>110.88</v>
      </c>
      <c r="I554" s="58">
        <v>112.32</v>
      </c>
      <c r="J554" s="58">
        <v>117.36</v>
      </c>
      <c r="K554" s="58">
        <v>122.58</v>
      </c>
      <c r="L554" s="58">
        <v>129.6</v>
      </c>
      <c r="M554" s="58">
        <v>142.47</v>
      </c>
      <c r="N554" s="58">
        <v>154.53</v>
      </c>
      <c r="O554" s="58">
        <v>169.65</v>
      </c>
      <c r="P554" s="58">
        <v>177.65</v>
      </c>
      <c r="Q554" s="59">
        <v>186.3</v>
      </c>
      <c r="R554" s="59">
        <v>193.59</v>
      </c>
      <c r="S554" s="59">
        <v>203.04</v>
      </c>
      <c r="T554" s="59">
        <v>210.78</v>
      </c>
      <c r="U554" s="59">
        <v>216</v>
      </c>
      <c r="V554" s="59">
        <v>216</v>
      </c>
      <c r="W554" s="59">
        <v>216</v>
      </c>
      <c r="X554" s="59">
        <v>216</v>
      </c>
      <c r="Y554" s="59">
        <v>216</v>
      </c>
      <c r="Z554" s="59">
        <v>216</v>
      </c>
      <c r="AA554" s="59">
        <v>220.23</v>
      </c>
      <c r="AB554" s="59">
        <v>224.64</v>
      </c>
      <c r="AC554" s="59">
        <v>231.3</v>
      </c>
      <c r="AD554" s="59">
        <v>237.78</v>
      </c>
      <c r="AE554" s="59">
        <v>242.55</v>
      </c>
      <c r="AF554" s="59">
        <v>247.41</v>
      </c>
      <c r="AG554" s="59">
        <v>252.36</v>
      </c>
      <c r="AH554" s="58">
        <v>259.92</v>
      </c>
      <c r="AI554" s="58"/>
    </row>
    <row r="555" spans="1:35" x14ac:dyDescent="0.25">
      <c r="A555" s="64" t="s">
        <v>2100</v>
      </c>
      <c r="B555" s="64" t="s">
        <v>669</v>
      </c>
      <c r="C555" s="64" t="s">
        <v>670</v>
      </c>
      <c r="D555" s="64" t="str">
        <f>INDEX(Lookup!$F$2:$F$375, MATCH(B555, Lookup!$A$2:$A$375,0))</f>
        <v>:</v>
      </c>
      <c r="E555" s="64" t="s">
        <v>1169</v>
      </c>
      <c r="F555" s="64" t="s">
        <v>1170</v>
      </c>
      <c r="G555" s="58">
        <v>64.88</v>
      </c>
      <c r="H555" s="58">
        <v>69.14</v>
      </c>
      <c r="I555" s="58">
        <v>79.7</v>
      </c>
      <c r="J555" s="58">
        <v>83.3</v>
      </c>
      <c r="K555" s="58">
        <v>86.64</v>
      </c>
      <c r="L555" s="58">
        <v>88.81</v>
      </c>
      <c r="M555" s="58">
        <v>91.03</v>
      </c>
      <c r="N555" s="58">
        <v>93.14</v>
      </c>
      <c r="O555" s="58">
        <v>95.36</v>
      </c>
      <c r="P555" s="58">
        <v>97.79</v>
      </c>
      <c r="Q555" s="59">
        <v>100.12</v>
      </c>
      <c r="R555" s="59">
        <v>102.66</v>
      </c>
      <c r="S555" s="59">
        <v>105.18</v>
      </c>
      <c r="T555" s="59">
        <v>107.79</v>
      </c>
      <c r="U555" s="59">
        <v>109.86</v>
      </c>
      <c r="V555" s="59">
        <v>109.77</v>
      </c>
      <c r="W555" s="59">
        <v>109.73</v>
      </c>
      <c r="X555" s="59">
        <v>109.67</v>
      </c>
      <c r="Y555" s="59">
        <v>111.79</v>
      </c>
      <c r="Z555" s="59">
        <v>114.01</v>
      </c>
      <c r="AA555" s="59">
        <v>119</v>
      </c>
      <c r="AB555" s="59">
        <v>121.22</v>
      </c>
      <c r="AC555" s="59">
        <v>121.19</v>
      </c>
      <c r="AD555" s="59">
        <v>121.22</v>
      </c>
      <c r="AE555" s="59">
        <v>121.38</v>
      </c>
      <c r="AF555" s="59">
        <v>121.4</v>
      </c>
      <c r="AG555" s="59">
        <v>121.45</v>
      </c>
      <c r="AH555" s="58">
        <v>121.59</v>
      </c>
      <c r="AI555" s="58"/>
    </row>
    <row r="556" spans="1:35" x14ac:dyDescent="0.25">
      <c r="A556" s="64" t="s">
        <v>2101</v>
      </c>
      <c r="B556" s="64" t="s">
        <v>861</v>
      </c>
      <c r="C556" s="64" t="s">
        <v>862</v>
      </c>
      <c r="D556" s="64" t="e">
        <f>INDEX(Lookup!$F$2:$F$375, MATCH(B556, Lookup!$A$2:$A$375,0))</f>
        <v>#N/A</v>
      </c>
      <c r="E556" s="64" t="s">
        <v>1172</v>
      </c>
      <c r="F556" s="64" t="s">
        <v>1170</v>
      </c>
      <c r="G556" s="58">
        <v>76.42</v>
      </c>
      <c r="H556" s="58">
        <v>81.02</v>
      </c>
      <c r="I556" s="58">
        <v>88.93</v>
      </c>
      <c r="J556" s="58">
        <v>91.83</v>
      </c>
      <c r="K556" s="58">
        <v>94.45</v>
      </c>
      <c r="L556" s="58">
        <v>103.06</v>
      </c>
      <c r="M556" s="58">
        <v>108.35</v>
      </c>
      <c r="N556" s="58">
        <v>111.4</v>
      </c>
      <c r="O556" s="58">
        <v>114.52</v>
      </c>
      <c r="P556" s="58">
        <v>117.52</v>
      </c>
      <c r="Q556" s="59">
        <v>120.22</v>
      </c>
      <c r="R556" s="59">
        <v>123.17</v>
      </c>
      <c r="S556" s="59">
        <v>127.11</v>
      </c>
      <c r="T556" s="59">
        <v>131.04</v>
      </c>
      <c r="U556" s="59">
        <v>133.27000000000001</v>
      </c>
      <c r="V556" s="59">
        <v>133.13</v>
      </c>
      <c r="W556" s="59">
        <v>133.09</v>
      </c>
      <c r="X556" s="59">
        <v>132.69</v>
      </c>
      <c r="Y556" s="59">
        <v>132.69</v>
      </c>
      <c r="Z556" s="59">
        <v>132.69</v>
      </c>
      <c r="AA556" s="59">
        <v>137.65</v>
      </c>
      <c r="AB556" s="59">
        <v>137.63999999999999</v>
      </c>
      <c r="AC556" s="59">
        <v>142.63999999999999</v>
      </c>
      <c r="AD556" s="59">
        <v>141.06</v>
      </c>
      <c r="AE556" s="59" t="s">
        <v>1173</v>
      </c>
      <c r="AF556" s="59" t="s">
        <v>1173</v>
      </c>
      <c r="AG556" s="59" t="s">
        <v>1173</v>
      </c>
      <c r="AH556" s="58" t="s">
        <v>1173</v>
      </c>
      <c r="AI556" s="58"/>
    </row>
    <row r="557" spans="1:35" x14ac:dyDescent="0.25">
      <c r="A557" s="64" t="s">
        <v>2102</v>
      </c>
      <c r="B557" s="64" t="s">
        <v>445</v>
      </c>
      <c r="C557" s="64" t="s">
        <v>446</v>
      </c>
      <c r="D557" s="64" t="str">
        <f>INDEX(Lookup!$F$2:$F$375, MATCH(B557, Lookup!$A$2:$A$375,0))</f>
        <v>:</v>
      </c>
      <c r="E557" s="64" t="s">
        <v>1169</v>
      </c>
      <c r="F557" s="64" t="s">
        <v>1170</v>
      </c>
      <c r="G557" s="58">
        <v>91.09</v>
      </c>
      <c r="H557" s="58">
        <v>96.62</v>
      </c>
      <c r="I557" s="58">
        <v>102.11</v>
      </c>
      <c r="J557" s="58">
        <v>105.94</v>
      </c>
      <c r="K557" s="58">
        <v>110.72</v>
      </c>
      <c r="L557" s="58">
        <v>115.59</v>
      </c>
      <c r="M557" s="58">
        <v>127.09</v>
      </c>
      <c r="N557" s="58">
        <v>130.9</v>
      </c>
      <c r="O557" s="58">
        <v>142.68</v>
      </c>
      <c r="P557" s="58">
        <v>149.55000000000001</v>
      </c>
      <c r="Q557" s="59">
        <v>156.26</v>
      </c>
      <c r="R557" s="59">
        <v>162.51</v>
      </c>
      <c r="S557" s="59">
        <v>169.01</v>
      </c>
      <c r="T557" s="59">
        <v>175.77</v>
      </c>
      <c r="U557" s="59">
        <v>180.16</v>
      </c>
      <c r="V557" s="59">
        <v>180.16</v>
      </c>
      <c r="W557" s="59">
        <v>180.16</v>
      </c>
      <c r="X557" s="59">
        <v>180.16</v>
      </c>
      <c r="Y557" s="59">
        <v>180.16</v>
      </c>
      <c r="Z557" s="59">
        <v>180.16</v>
      </c>
      <c r="AA557" s="59">
        <v>183.31</v>
      </c>
      <c r="AB557" s="59">
        <v>188.31</v>
      </c>
      <c r="AC557" s="59">
        <v>193.94</v>
      </c>
      <c r="AD557" s="59">
        <v>199.74</v>
      </c>
      <c r="AE557" s="59">
        <v>204.74</v>
      </c>
      <c r="AF557" s="59">
        <v>209.74</v>
      </c>
      <c r="AG557" s="59">
        <v>214.74</v>
      </c>
      <c r="AH557" s="58">
        <v>219.74</v>
      </c>
      <c r="AI557" s="58"/>
    </row>
    <row r="558" spans="1:35" x14ac:dyDescent="0.25">
      <c r="A558" s="64" t="s">
        <v>2103</v>
      </c>
      <c r="B558" s="64" t="s">
        <v>671</v>
      </c>
      <c r="C558" s="64" t="s">
        <v>672</v>
      </c>
      <c r="D558" s="64" t="str">
        <f>INDEX(Lookup!$F$2:$F$375, MATCH(B558, Lookup!$A$2:$A$375,0))</f>
        <v>:</v>
      </c>
      <c r="E558" s="64" t="s">
        <v>1169</v>
      </c>
      <c r="F558" s="64" t="s">
        <v>1170</v>
      </c>
      <c r="G558" s="58">
        <v>101.62</v>
      </c>
      <c r="H558" s="58">
        <v>112.54</v>
      </c>
      <c r="I558" s="58">
        <v>118.87</v>
      </c>
      <c r="J558" s="58">
        <v>128.32</v>
      </c>
      <c r="K558" s="58">
        <v>137.11000000000001</v>
      </c>
      <c r="L558" s="58">
        <v>143.94999999999999</v>
      </c>
      <c r="M558" s="58">
        <v>152.5</v>
      </c>
      <c r="N558" s="58">
        <v>160.13</v>
      </c>
      <c r="O558" s="58">
        <v>168.04</v>
      </c>
      <c r="P558" s="58">
        <v>174.65</v>
      </c>
      <c r="Q558" s="59">
        <v>179.03</v>
      </c>
      <c r="R558" s="59">
        <v>183.51</v>
      </c>
      <c r="S558" s="59">
        <v>188.1</v>
      </c>
      <c r="T558" s="59">
        <v>192.8</v>
      </c>
      <c r="U558" s="59">
        <v>197.62</v>
      </c>
      <c r="V558" s="59">
        <v>197.62</v>
      </c>
      <c r="W558" s="59">
        <v>197.62</v>
      </c>
      <c r="X558" s="59">
        <v>197.62</v>
      </c>
      <c r="Y558" s="59">
        <v>201.45</v>
      </c>
      <c r="Z558" s="59">
        <v>205.36</v>
      </c>
      <c r="AA558" s="59">
        <v>205.36</v>
      </c>
      <c r="AB558" s="59">
        <v>205.36</v>
      </c>
      <c r="AC558" s="59">
        <v>209.34</v>
      </c>
      <c r="AD558" s="59">
        <v>214.34</v>
      </c>
      <c r="AE558" s="59">
        <v>219.34</v>
      </c>
      <c r="AF558" s="59">
        <v>224.34</v>
      </c>
      <c r="AG558" s="59">
        <v>229.34</v>
      </c>
      <c r="AH558" s="58">
        <v>236.21</v>
      </c>
      <c r="AI558" s="58"/>
    </row>
    <row r="559" spans="1:35" x14ac:dyDescent="0.25">
      <c r="A559" s="72" t="s">
        <v>2104</v>
      </c>
      <c r="B559" s="64" t="s">
        <v>1173</v>
      </c>
      <c r="C559" s="72" t="s">
        <v>2105</v>
      </c>
      <c r="D559" s="72" t="e">
        <f>INDEX(Lookup!$F$2:$F$375, MATCH(B559, Lookup!$A$2:$A$375,0))</f>
        <v>#N/A</v>
      </c>
      <c r="E559" s="64" t="s">
        <v>1172</v>
      </c>
      <c r="F559" s="64" t="s">
        <v>1170</v>
      </c>
      <c r="G559" s="58" t="s">
        <v>1173</v>
      </c>
      <c r="H559" s="58" t="s">
        <v>1173</v>
      </c>
      <c r="I559" s="58" t="s">
        <v>1173</v>
      </c>
      <c r="J559" s="58" t="s">
        <v>1173</v>
      </c>
      <c r="K559" s="58" t="s">
        <v>1173</v>
      </c>
      <c r="L559" s="58" t="s">
        <v>1173</v>
      </c>
      <c r="M559" s="58" t="s">
        <v>1173</v>
      </c>
      <c r="N559" s="58" t="s">
        <v>1173</v>
      </c>
      <c r="O559" s="58" t="s">
        <v>1173</v>
      </c>
      <c r="P559" s="58" t="s">
        <v>1173</v>
      </c>
      <c r="Q559" s="58" t="s">
        <v>1173</v>
      </c>
      <c r="R559" s="58" t="s">
        <v>1173</v>
      </c>
      <c r="S559" s="58" t="s">
        <v>1173</v>
      </c>
      <c r="T559" s="58" t="s">
        <v>1173</v>
      </c>
      <c r="U559" s="58" t="s">
        <v>1173</v>
      </c>
      <c r="V559" s="58" t="s">
        <v>1173</v>
      </c>
      <c r="W559" s="59" t="s">
        <v>1173</v>
      </c>
      <c r="X559" s="59" t="s">
        <v>1173</v>
      </c>
      <c r="Y559" s="59" t="s">
        <v>1173</v>
      </c>
      <c r="Z559" s="59" t="s">
        <v>1173</v>
      </c>
      <c r="AA559" s="59" t="s">
        <v>1173</v>
      </c>
      <c r="AB559" s="59" t="s">
        <v>1173</v>
      </c>
      <c r="AC559" s="59" t="s">
        <v>1173</v>
      </c>
      <c r="AD559" s="59" t="s">
        <v>1173</v>
      </c>
      <c r="AE559" s="59" t="s">
        <v>1173</v>
      </c>
      <c r="AF559" s="59" t="s">
        <v>1173</v>
      </c>
      <c r="AG559" s="59" t="s">
        <v>1173</v>
      </c>
      <c r="AH559" s="58" t="s">
        <v>1173</v>
      </c>
      <c r="AI559" s="71"/>
    </row>
    <row r="560" spans="1:35" x14ac:dyDescent="0.25">
      <c r="A560" s="64" t="s">
        <v>2106</v>
      </c>
      <c r="B560" s="64" t="s">
        <v>469</v>
      </c>
      <c r="C560" s="64" t="s">
        <v>470</v>
      </c>
      <c r="D560" s="64" t="str">
        <f>INDEX(Lookup!$F$2:$F$375, MATCH(B560, Lookup!$A$2:$A$375,0))</f>
        <v>:</v>
      </c>
      <c r="E560" s="64" t="s">
        <v>1169</v>
      </c>
      <c r="F560" s="64" t="s">
        <v>1208</v>
      </c>
      <c r="G560" s="58">
        <v>528.9</v>
      </c>
      <c r="H560" s="58">
        <v>552.44000000000005</v>
      </c>
      <c r="I560" s="58">
        <v>620.91</v>
      </c>
      <c r="J560" s="58">
        <v>639.23</v>
      </c>
      <c r="K560" s="58">
        <v>687.16</v>
      </c>
      <c r="L560" s="58">
        <v>728.06</v>
      </c>
      <c r="M560" s="58">
        <v>778.16</v>
      </c>
      <c r="N560" s="58">
        <v>824.61</v>
      </c>
      <c r="O560" s="58">
        <v>848.75</v>
      </c>
      <c r="P560" s="58">
        <v>890.81</v>
      </c>
      <c r="Q560" s="59">
        <v>939.77</v>
      </c>
      <c r="R560" s="59">
        <v>982.06</v>
      </c>
      <c r="S560" s="59">
        <v>1028.74</v>
      </c>
      <c r="T560" s="59">
        <v>1062.17</v>
      </c>
      <c r="U560" s="59">
        <v>1090.8499999999999</v>
      </c>
      <c r="V560" s="59">
        <v>1090.8499999999999</v>
      </c>
      <c r="W560" s="59">
        <v>1122.48</v>
      </c>
      <c r="X560" s="59">
        <v>1143.81</v>
      </c>
      <c r="Y560" s="59">
        <v>1165.54</v>
      </c>
      <c r="Z560" s="59">
        <v>1165.54</v>
      </c>
      <c r="AA560" s="59">
        <v>1200.51</v>
      </c>
      <c r="AB560" s="59">
        <v>1244.93</v>
      </c>
      <c r="AC560" s="59">
        <v>1288.3800000000001</v>
      </c>
      <c r="AD560" s="59">
        <v>1330.25</v>
      </c>
      <c r="AE560" s="59">
        <v>1383.33</v>
      </c>
      <c r="AF560" s="59">
        <v>1452.36</v>
      </c>
      <c r="AG560" s="59">
        <v>1495.78</v>
      </c>
      <c r="AH560" s="58">
        <v>1570.42</v>
      </c>
      <c r="AI560" s="58"/>
    </row>
  </sheetData>
  <conditionalFormatting sqref="AH4:AH325 AH327:AH432 AH434:AH472 AH474:AH523 AH525:AH530 AH532:AH560">
    <cfRule type="cellIs" dxfId="7" priority="1" stopIfTrue="1" operator="equal">
      <formula>0</formula>
    </cfRule>
  </conditionalFormatting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BA62B-4CE6-43B3-BDAF-067CA4FA34E6}">
  <dimension ref="A1:H35"/>
  <sheetViews>
    <sheetView workbookViewId="0">
      <selection activeCell="H27" sqref="H27"/>
    </sheetView>
  </sheetViews>
  <sheetFormatPr defaultRowHeight="15" x14ac:dyDescent="0.25"/>
  <sheetData>
    <row r="1" spans="1:8" x14ac:dyDescent="0.25">
      <c r="A1" t="s">
        <v>2360</v>
      </c>
    </row>
    <row r="2" spans="1:8" x14ac:dyDescent="0.25">
      <c r="A2" t="s">
        <v>2361</v>
      </c>
    </row>
    <row r="4" spans="1:8" x14ac:dyDescent="0.25">
      <c r="A4" t="s">
        <v>2362</v>
      </c>
    </row>
    <row r="5" spans="1:8" x14ac:dyDescent="0.25">
      <c r="A5" t="s">
        <v>2363</v>
      </c>
    </row>
    <row r="7" spans="1:8" x14ac:dyDescent="0.25">
      <c r="C7" t="s">
        <v>2364</v>
      </c>
    </row>
    <row r="8" spans="1:8" x14ac:dyDescent="0.25">
      <c r="C8" t="s">
        <v>2365</v>
      </c>
      <c r="D8" t="s">
        <v>2366</v>
      </c>
      <c r="E8" t="s">
        <v>2366</v>
      </c>
      <c r="F8" t="s">
        <v>2366</v>
      </c>
      <c r="G8" t="s">
        <v>2365</v>
      </c>
    </row>
    <row r="9" spans="1:8" x14ac:dyDescent="0.25">
      <c r="C9" t="s">
        <v>2367</v>
      </c>
      <c r="D9" t="s">
        <v>2366</v>
      </c>
      <c r="E9" t="s">
        <v>2367</v>
      </c>
      <c r="F9" t="s">
        <v>2368</v>
      </c>
      <c r="G9" t="s">
        <v>2366</v>
      </c>
    </row>
    <row r="10" spans="1:8" x14ac:dyDescent="0.25">
      <c r="A10" t="s">
        <v>2369</v>
      </c>
      <c r="C10" t="s">
        <v>2392</v>
      </c>
      <c r="D10" t="s">
        <v>2393</v>
      </c>
      <c r="E10" t="s">
        <v>2366</v>
      </c>
      <c r="F10" t="s">
        <v>2366</v>
      </c>
      <c r="G10" t="s">
        <v>2366</v>
      </c>
      <c r="H10" t="s">
        <v>2394</v>
      </c>
    </row>
    <row r="11" spans="1:8" x14ac:dyDescent="0.25">
      <c r="A11" t="s">
        <v>2369</v>
      </c>
      <c r="C11">
        <v>1433.416911</v>
      </c>
      <c r="D11">
        <v>40.077508999999999</v>
      </c>
      <c r="E11">
        <v>1473.49442</v>
      </c>
      <c r="F11">
        <v>303.68750899999998</v>
      </c>
      <c r="G11">
        <v>1777.1819290000001</v>
      </c>
      <c r="H11">
        <f>SUM(C11+F11)</f>
        <v>1737.1044200000001</v>
      </c>
    </row>
    <row r="12" spans="1:8" x14ac:dyDescent="0.25">
      <c r="A12" s="126" t="s">
        <v>1123</v>
      </c>
      <c r="B12" t="s">
        <v>2387</v>
      </c>
      <c r="C12">
        <v>1768.2706900000001</v>
      </c>
      <c r="D12">
        <v>26.589310000000001</v>
      </c>
      <c r="E12">
        <v>1794.86</v>
      </c>
      <c r="F12">
        <v>303.800164</v>
      </c>
      <c r="G12">
        <v>2098.6601639999999</v>
      </c>
      <c r="H12">
        <f t="shared" ref="H12:H33" si="0">SUM(C12+F12)</f>
        <v>2072.0708540000001</v>
      </c>
    </row>
    <row r="13" spans="1:8" x14ac:dyDescent="0.25">
      <c r="A13" s="126" t="s">
        <v>1111</v>
      </c>
      <c r="B13" t="s">
        <v>2382</v>
      </c>
      <c r="C13">
        <v>1597.00713</v>
      </c>
      <c r="D13">
        <v>52.192869999999999</v>
      </c>
      <c r="E13">
        <v>1649.2</v>
      </c>
      <c r="F13">
        <v>302.11002200000001</v>
      </c>
      <c r="G13">
        <v>1951.3100219999999</v>
      </c>
      <c r="H13">
        <f t="shared" si="0"/>
        <v>1899.117152</v>
      </c>
    </row>
    <row r="14" spans="1:8" x14ac:dyDescent="0.25">
      <c r="A14" s="126" t="s">
        <v>1121</v>
      </c>
      <c r="B14" t="s">
        <v>2386</v>
      </c>
      <c r="C14">
        <v>1253.9514280000001</v>
      </c>
      <c r="D14">
        <v>15.198572</v>
      </c>
      <c r="E14">
        <v>1269.1500000000001</v>
      </c>
      <c r="F14">
        <v>303.79999800000002</v>
      </c>
      <c r="G14">
        <v>1572.9499980000001</v>
      </c>
      <c r="H14">
        <f t="shared" si="0"/>
        <v>1557.751426</v>
      </c>
    </row>
    <row r="15" spans="1:8" x14ac:dyDescent="0.25">
      <c r="A15" s="126" t="s">
        <v>1115</v>
      </c>
      <c r="B15" t="s">
        <v>2391</v>
      </c>
      <c r="C15">
        <v>1334.749665</v>
      </c>
      <c r="D15">
        <v>3.320335</v>
      </c>
      <c r="E15">
        <v>1338.07</v>
      </c>
      <c r="F15">
        <v>302.109534</v>
      </c>
      <c r="G15">
        <v>1640.1795340000001</v>
      </c>
      <c r="H15">
        <f t="shared" si="0"/>
        <v>1636.859199</v>
      </c>
    </row>
    <row r="16" spans="1:8" x14ac:dyDescent="0.25">
      <c r="A16" s="126" t="s">
        <v>1105</v>
      </c>
      <c r="B16" t="s">
        <v>2379</v>
      </c>
      <c r="C16">
        <v>1396.0431249999999</v>
      </c>
      <c r="D16">
        <v>93.716875000000002</v>
      </c>
      <c r="E16">
        <v>1489.76</v>
      </c>
      <c r="F16">
        <v>290.15999099999999</v>
      </c>
      <c r="G16">
        <v>1779.919991</v>
      </c>
      <c r="H16">
        <f t="shared" si="0"/>
        <v>1686.2031159999999</v>
      </c>
    </row>
    <row r="17" spans="1:8" x14ac:dyDescent="0.25">
      <c r="A17" s="126" t="s">
        <v>1101</v>
      </c>
      <c r="B17" t="s">
        <v>2377</v>
      </c>
      <c r="C17">
        <v>1447.899107</v>
      </c>
      <c r="D17">
        <v>39.210892999999999</v>
      </c>
      <c r="E17">
        <v>1487.11</v>
      </c>
      <c r="F17">
        <v>290.16000000000003</v>
      </c>
      <c r="G17">
        <v>1777.27</v>
      </c>
      <c r="H17">
        <f t="shared" si="0"/>
        <v>1738.059107</v>
      </c>
    </row>
    <row r="18" spans="1:8" x14ac:dyDescent="0.25">
      <c r="A18" s="126" t="s">
        <v>1091</v>
      </c>
      <c r="B18" t="s">
        <v>2372</v>
      </c>
      <c r="C18">
        <v>1438.152133</v>
      </c>
      <c r="D18">
        <v>48.187866999999997</v>
      </c>
      <c r="E18">
        <v>1486.34</v>
      </c>
      <c r="F18">
        <v>316.80001800000002</v>
      </c>
      <c r="G18">
        <v>1803.1400180000001</v>
      </c>
      <c r="H18">
        <f t="shared" si="0"/>
        <v>1754.952151</v>
      </c>
    </row>
    <row r="19" spans="1:8" x14ac:dyDescent="0.25">
      <c r="A19" s="130" t="s">
        <v>1093</v>
      </c>
      <c r="B19" t="s">
        <v>2373</v>
      </c>
      <c r="C19">
        <v>1479.1645109999999</v>
      </c>
      <c r="D19">
        <v>57.485489000000001</v>
      </c>
      <c r="E19">
        <v>1536.65</v>
      </c>
      <c r="F19">
        <v>316.799983</v>
      </c>
      <c r="G19">
        <v>1853.449983</v>
      </c>
      <c r="H19">
        <f t="shared" si="0"/>
        <v>1795.9644939999998</v>
      </c>
    </row>
    <row r="20" spans="1:8" x14ac:dyDescent="0.25">
      <c r="A20" s="126" t="s">
        <v>1095</v>
      </c>
      <c r="B20" t="s">
        <v>2374</v>
      </c>
      <c r="C20">
        <v>1449.5807179999999</v>
      </c>
      <c r="D20">
        <v>49.019281999999997</v>
      </c>
      <c r="E20">
        <v>1498.6</v>
      </c>
      <c r="F20">
        <v>316.80000699999999</v>
      </c>
      <c r="G20">
        <v>1815.400007</v>
      </c>
      <c r="H20">
        <f t="shared" si="0"/>
        <v>1766.380725</v>
      </c>
    </row>
    <row r="21" spans="1:8" x14ac:dyDescent="0.25">
      <c r="A21" s="126" t="s">
        <v>1089</v>
      </c>
      <c r="B21" t="s">
        <v>2371</v>
      </c>
      <c r="C21">
        <v>1526.9852189999999</v>
      </c>
      <c r="D21">
        <v>49.414780999999998</v>
      </c>
      <c r="E21">
        <v>1576.4</v>
      </c>
      <c r="F21">
        <v>316.79999299999997</v>
      </c>
      <c r="G21">
        <v>1893.1999929999999</v>
      </c>
      <c r="H21">
        <f t="shared" si="0"/>
        <v>1843.7852119999998</v>
      </c>
    </row>
    <row r="22" spans="1:8" x14ac:dyDescent="0.25">
      <c r="A22" s="126" t="s">
        <v>1087</v>
      </c>
      <c r="B22" t="s">
        <v>2370</v>
      </c>
      <c r="C22">
        <v>1367.4573909999999</v>
      </c>
      <c r="D22">
        <v>53.752609</v>
      </c>
      <c r="E22">
        <v>1421.21</v>
      </c>
      <c r="F22">
        <v>316.80003299999998</v>
      </c>
      <c r="G22">
        <v>1738.010033</v>
      </c>
      <c r="H22">
        <f>SUM(C22+F22)</f>
        <v>1684.2574239999999</v>
      </c>
    </row>
    <row r="23" spans="1:8" x14ac:dyDescent="0.25">
      <c r="A23" s="126" t="s">
        <v>1119</v>
      </c>
      <c r="B23" t="s">
        <v>2385</v>
      </c>
      <c r="C23">
        <v>1746.2706009999999</v>
      </c>
      <c r="D23">
        <v>1.4993989999999999</v>
      </c>
      <c r="E23">
        <v>1747.77</v>
      </c>
      <c r="F23">
        <v>302.10992099999999</v>
      </c>
      <c r="G23">
        <v>2049.8799210000002</v>
      </c>
      <c r="H23">
        <f t="shared" si="0"/>
        <v>2048.3805219999999</v>
      </c>
    </row>
    <row r="24" spans="1:8" x14ac:dyDescent="0.25">
      <c r="A24" s="126" t="s">
        <v>1127</v>
      </c>
      <c r="B24" t="s">
        <v>2389</v>
      </c>
      <c r="C24">
        <v>1476.7874380000001</v>
      </c>
      <c r="D24">
        <v>66.662561999999994</v>
      </c>
      <c r="E24">
        <v>1543.45</v>
      </c>
      <c r="F24">
        <v>303.800027</v>
      </c>
      <c r="G24">
        <v>1847.250027</v>
      </c>
      <c r="H24">
        <f t="shared" si="0"/>
        <v>1780.5874650000001</v>
      </c>
    </row>
    <row r="25" spans="1:8" x14ac:dyDescent="0.25">
      <c r="A25" s="126" t="s">
        <v>1109</v>
      </c>
      <c r="B25" t="s">
        <v>2381</v>
      </c>
      <c r="C25">
        <v>1660.0212739999999</v>
      </c>
      <c r="D25">
        <v>49.708725999999999</v>
      </c>
      <c r="E25">
        <v>1709.73</v>
      </c>
      <c r="F25">
        <v>302.110029</v>
      </c>
      <c r="G25">
        <v>2011.840029</v>
      </c>
      <c r="H25">
        <f t="shared" si="0"/>
        <v>1962.1313029999999</v>
      </c>
    </row>
    <row r="26" spans="1:8" x14ac:dyDescent="0.25">
      <c r="A26" s="126" t="s">
        <v>1129</v>
      </c>
      <c r="B26" t="s">
        <v>2390</v>
      </c>
      <c r="C26">
        <v>1272.0107989999999</v>
      </c>
      <c r="D26">
        <v>7.6692010000000002</v>
      </c>
      <c r="E26">
        <v>1279.68</v>
      </c>
      <c r="F26">
        <v>303.80000100000001</v>
      </c>
      <c r="G26">
        <v>1583.4800009999999</v>
      </c>
      <c r="H26">
        <f t="shared" si="0"/>
        <v>1575.8108</v>
      </c>
    </row>
    <row r="27" spans="1:8" x14ac:dyDescent="0.25">
      <c r="A27" s="126" t="s">
        <v>1103</v>
      </c>
      <c r="B27" t="s">
        <v>2378</v>
      </c>
      <c r="C27">
        <v>1249.1710330000001</v>
      </c>
      <c r="D27">
        <v>39.278967000000002</v>
      </c>
      <c r="E27">
        <v>1288.45</v>
      </c>
      <c r="F27">
        <v>290.159986</v>
      </c>
      <c r="G27">
        <v>1578.6099859999999</v>
      </c>
      <c r="H27">
        <f t="shared" si="0"/>
        <v>1539.3310190000002</v>
      </c>
    </row>
    <row r="28" spans="1:8" x14ac:dyDescent="0.25">
      <c r="A28" s="126" t="s">
        <v>1099</v>
      </c>
      <c r="B28" t="s">
        <v>2376</v>
      </c>
      <c r="C28">
        <v>1451.8565739999999</v>
      </c>
      <c r="D28">
        <v>71.553426000000002</v>
      </c>
      <c r="E28">
        <v>1523.41</v>
      </c>
      <c r="F28">
        <v>290.16002300000002</v>
      </c>
      <c r="G28">
        <v>1813.570023</v>
      </c>
      <c r="H28">
        <f t="shared" si="0"/>
        <v>1742.0165969999998</v>
      </c>
    </row>
    <row r="29" spans="1:8" x14ac:dyDescent="0.25">
      <c r="A29" s="126" t="s">
        <v>1117</v>
      </c>
      <c r="B29" t="s">
        <v>2384</v>
      </c>
      <c r="C29">
        <v>1553.5307849999999</v>
      </c>
      <c r="D29">
        <v>30.569215</v>
      </c>
      <c r="E29">
        <v>1584.1</v>
      </c>
      <c r="F29">
        <v>302.110004</v>
      </c>
      <c r="G29">
        <v>1886.210004</v>
      </c>
      <c r="H29">
        <f t="shared" si="0"/>
        <v>1855.640789</v>
      </c>
    </row>
    <row r="30" spans="1:8" x14ac:dyDescent="0.25">
      <c r="A30" s="126" t="s">
        <v>1107</v>
      </c>
      <c r="B30" t="s">
        <v>2380</v>
      </c>
      <c r="C30">
        <v>1462.1047819999999</v>
      </c>
      <c r="D30">
        <v>18.225218000000002</v>
      </c>
      <c r="E30">
        <v>1480.33</v>
      </c>
      <c r="F30">
        <v>302.10982200000001</v>
      </c>
      <c r="G30">
        <v>1782.439822</v>
      </c>
      <c r="H30">
        <f t="shared" si="0"/>
        <v>1764.2146039999998</v>
      </c>
    </row>
    <row r="31" spans="1:8" x14ac:dyDescent="0.25">
      <c r="A31" s="126" t="s">
        <v>1125</v>
      </c>
      <c r="B31" t="s">
        <v>2388</v>
      </c>
      <c r="C31">
        <v>1449.1841999999999</v>
      </c>
      <c r="D31">
        <v>49.7258</v>
      </c>
      <c r="E31">
        <v>1498.91</v>
      </c>
      <c r="F31">
        <v>303.8</v>
      </c>
      <c r="G31">
        <v>1802.71</v>
      </c>
      <c r="H31">
        <f t="shared" si="0"/>
        <v>1752.9841999999999</v>
      </c>
    </row>
    <row r="32" spans="1:8" x14ac:dyDescent="0.25">
      <c r="A32" s="126" t="s">
        <v>1113</v>
      </c>
      <c r="B32" t="s">
        <v>2383</v>
      </c>
      <c r="C32">
        <v>1396.34771</v>
      </c>
      <c r="D32">
        <v>52.76229</v>
      </c>
      <c r="E32">
        <v>1449.11</v>
      </c>
      <c r="F32">
        <v>302.111875</v>
      </c>
      <c r="G32">
        <v>1751.221875</v>
      </c>
      <c r="H32">
        <f t="shared" si="0"/>
        <v>1698.4595850000001</v>
      </c>
    </row>
    <row r="33" spans="1:8" x14ac:dyDescent="0.25">
      <c r="A33" s="126" t="s">
        <v>1097</v>
      </c>
      <c r="B33" t="s">
        <v>2375</v>
      </c>
      <c r="C33">
        <v>1371.7367819999999</v>
      </c>
      <c r="D33">
        <v>52.783217999999998</v>
      </c>
      <c r="E33">
        <v>1424.52</v>
      </c>
      <c r="F33">
        <v>316.79998499999999</v>
      </c>
      <c r="G33">
        <v>1741.3199850000001</v>
      </c>
      <c r="H33">
        <f t="shared" si="0"/>
        <v>1688.5367670000001</v>
      </c>
    </row>
    <row r="34" spans="1:8" x14ac:dyDescent="0.25">
      <c r="A34" s="79"/>
      <c r="B34" s="81"/>
      <c r="C34" s="81"/>
      <c r="D34" s="81"/>
      <c r="E34" s="81"/>
      <c r="F34" s="81"/>
    </row>
    <row r="35" spans="1:8" x14ac:dyDescent="0.25">
      <c r="A35" s="80"/>
      <c r="B35" s="82"/>
      <c r="C35" s="82"/>
      <c r="D35" s="82"/>
      <c r="E35" s="82"/>
      <c r="F35" s="8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F168E-B3B3-4517-98F9-A2AA67E62653}">
  <dimension ref="A3:AF29"/>
  <sheetViews>
    <sheetView topLeftCell="A10" zoomScale="85" zoomScaleNormal="85" workbookViewId="0">
      <selection activeCell="T49" sqref="T49"/>
    </sheetView>
  </sheetViews>
  <sheetFormatPr defaultRowHeight="15" x14ac:dyDescent="0.25"/>
  <cols>
    <col min="1" max="1" width="28.28515625" customWidth="1"/>
    <col min="2" max="2" width="14.5703125" customWidth="1"/>
    <col min="3" max="3" width="8" customWidth="1"/>
    <col min="4" max="4" width="9.28515625" customWidth="1"/>
    <col min="5" max="5" width="9.7109375" customWidth="1"/>
    <col min="6" max="6" width="11.7109375" customWidth="1"/>
    <col min="7" max="7" width="9.7109375" customWidth="1"/>
    <col min="8" max="8" width="9.28515625" customWidth="1"/>
    <col min="9" max="9" width="9.140625" customWidth="1"/>
    <col min="10" max="10" width="15.28515625" bestFit="1" customWidth="1"/>
    <col min="22" max="22" width="33.140625" customWidth="1"/>
    <col min="23" max="28" width="11.7109375" bestFit="1" customWidth="1"/>
    <col min="29" max="30" width="13.42578125" bestFit="1" customWidth="1"/>
    <col min="31" max="32" width="13.28515625" bestFit="1" customWidth="1"/>
  </cols>
  <sheetData>
    <row r="3" spans="1:32" x14ac:dyDescent="0.25">
      <c r="B3" t="s">
        <v>2114</v>
      </c>
      <c r="V3" t="s">
        <v>2115</v>
      </c>
    </row>
    <row r="4" spans="1:32" x14ac:dyDescent="0.25">
      <c r="A4" s="111" t="s">
        <v>2116</v>
      </c>
      <c r="B4" s="26" t="s">
        <v>2117</v>
      </c>
      <c r="C4" s="26" t="s">
        <v>2118</v>
      </c>
      <c r="D4" s="26" t="s">
        <v>2119</v>
      </c>
      <c r="E4" s="26" t="s">
        <v>2120</v>
      </c>
      <c r="F4" s="26" t="s">
        <v>2121</v>
      </c>
      <c r="G4" s="26" t="s">
        <v>2122</v>
      </c>
      <c r="H4" s="26" t="s">
        <v>2123</v>
      </c>
      <c r="I4" s="26" t="s">
        <v>2124</v>
      </c>
      <c r="J4" s="26" t="s">
        <v>2125</v>
      </c>
      <c r="M4" s="26" t="s">
        <v>2117</v>
      </c>
      <c r="N4" s="26" t="s">
        <v>2118</v>
      </c>
      <c r="O4" s="26" t="s">
        <v>2119</v>
      </c>
      <c r="P4" s="26" t="s">
        <v>2120</v>
      </c>
      <c r="Q4" s="26" t="s">
        <v>2121</v>
      </c>
      <c r="R4" s="26" t="s">
        <v>2122</v>
      </c>
      <c r="S4" s="26" t="s">
        <v>2123</v>
      </c>
      <c r="T4" s="26" t="s">
        <v>2124</v>
      </c>
      <c r="U4" s="26"/>
      <c r="V4" s="111" t="s">
        <v>2126</v>
      </c>
      <c r="W4" s="52" t="s">
        <v>7</v>
      </c>
      <c r="X4" s="52" t="s">
        <v>8</v>
      </c>
      <c r="Y4" s="52" t="s">
        <v>9</v>
      </c>
      <c r="Z4" s="52" t="s">
        <v>10</v>
      </c>
      <c r="AA4" s="52" t="s">
        <v>11</v>
      </c>
      <c r="AB4" s="52" t="s">
        <v>12</v>
      </c>
      <c r="AC4" s="52" t="s">
        <v>13</v>
      </c>
      <c r="AD4" s="52" t="s">
        <v>14</v>
      </c>
      <c r="AE4" s="52" t="s">
        <v>15</v>
      </c>
      <c r="AF4" s="52"/>
    </row>
    <row r="5" spans="1:32" x14ac:dyDescent="0.25">
      <c r="A5" t="s">
        <v>2127</v>
      </c>
      <c r="B5" s="49">
        <f>SUMIFS(CT_Bands_Count_1993_2023!KT$6:KT$401, CT_Bands_Count_1993_2023!$LD$6:$LD$401, $A5)</f>
        <v>569310</v>
      </c>
      <c r="C5" s="49">
        <f>SUMIFS(CT_Bands_Count_1993_2023!KU$6:KU$401, CT_Bands_Count_1993_2023!$LD$6:$LD$401, $A5)</f>
        <v>253220</v>
      </c>
      <c r="D5" s="49">
        <f>SUMIFS(CT_Bands_Count_1993_2023!KV$6:KV$401, CT_Bands_Count_1993_2023!$LD$6:$LD$401, $A5)</f>
        <v>225200</v>
      </c>
      <c r="E5" s="49">
        <f>SUMIFS(CT_Bands_Count_1993_2023!KW$6:KW$401, CT_Bands_Count_1993_2023!$LD$6:$LD$401, $A5)</f>
        <v>122230</v>
      </c>
      <c r="F5" s="49">
        <f>SUMIFS(CT_Bands_Count_1993_2023!KX$6:KX$401, CT_Bands_Count_1993_2023!$LD$6:$LD$401, $A5)</f>
        <v>62120</v>
      </c>
      <c r="G5" s="49">
        <f>SUMIFS(CT_Bands_Count_1993_2023!KY$6:KY$401, CT_Bands_Count_1993_2023!$LD$6:$LD$401, $A5)</f>
        <v>26340</v>
      </c>
      <c r="H5" s="49">
        <f>SUMIFS(CT_Bands_Count_1993_2023!KZ$6:KZ$401, CT_Bands_Count_1993_2023!$LD$6:$LD$401, $A5)</f>
        <v>16000</v>
      </c>
      <c r="I5" s="49">
        <f>SUMIFS(CT_Bands_Count_1993_2023!LA$6:LA$401, CT_Bands_Count_1993_2023!$LD$6:$LD$401, $A5)</f>
        <v>2170</v>
      </c>
      <c r="J5" s="49">
        <f>SUM(B5:I5)</f>
        <v>1276590</v>
      </c>
      <c r="L5" t="s">
        <v>2127</v>
      </c>
      <c r="M5" s="51">
        <f>B5/$J5</f>
        <v>0.44596150682678071</v>
      </c>
      <c r="N5" s="51">
        <f t="shared" ref="N5:T5" si="0">C5/$J5</f>
        <v>0.1983565592711834</v>
      </c>
      <c r="O5" s="51">
        <f t="shared" si="0"/>
        <v>0.17640746050023892</v>
      </c>
      <c r="P5" s="51">
        <f t="shared" si="0"/>
        <v>9.5747264196022211E-2</v>
      </c>
      <c r="Q5" s="51">
        <f t="shared" si="0"/>
        <v>4.8660885640652046E-2</v>
      </c>
      <c r="R5" s="51">
        <f t="shared" si="0"/>
        <v>2.063309284891782E-2</v>
      </c>
      <c r="S5" s="51">
        <f t="shared" si="0"/>
        <v>1.2533389733587134E-2</v>
      </c>
      <c r="T5" s="51">
        <f t="shared" si="0"/>
        <v>1.6998409826177552E-3</v>
      </c>
      <c r="U5" s="49"/>
      <c r="V5" t="s">
        <v>2128</v>
      </c>
      <c r="W5">
        <v>0</v>
      </c>
      <c r="X5" s="52">
        <v>44001</v>
      </c>
      <c r="Y5" s="52">
        <v>65001</v>
      </c>
      <c r="Z5" s="52">
        <v>91001</v>
      </c>
      <c r="AA5" s="52">
        <v>123001</v>
      </c>
      <c r="AB5" s="52">
        <v>162001</v>
      </c>
      <c r="AC5" s="52">
        <v>223001</v>
      </c>
      <c r="AD5" s="52">
        <v>324001</v>
      </c>
      <c r="AE5">
        <v>424001</v>
      </c>
    </row>
    <row r="6" spans="1:32" x14ac:dyDescent="0.25">
      <c r="A6" t="s">
        <v>2047</v>
      </c>
      <c r="B6" s="49">
        <f>SUMIFS(CT_Bands_Count_1993_2023!KT$6:KT$401, CT_Bands_Count_1993_2023!$LD$6:$LD$401, $A6)</f>
        <v>451880</v>
      </c>
      <c r="C6" s="49">
        <f>SUMIFS(CT_Bands_Count_1993_2023!KU$6:KU$401, CT_Bands_Count_1993_2023!$LD$6:$LD$401, $A6)</f>
        <v>324620</v>
      </c>
      <c r="D6" s="49">
        <f>SUMIFS(CT_Bands_Count_1993_2023!KV$6:KV$401, CT_Bands_Count_1993_2023!$LD$6:$LD$401, $A6)</f>
        <v>219510</v>
      </c>
      <c r="E6" s="49">
        <f>SUMIFS(CT_Bands_Count_1993_2023!KW$6:KW$401, CT_Bands_Count_1993_2023!$LD$6:$LD$401, $A6)</f>
        <v>112590</v>
      </c>
      <c r="F6" s="49">
        <f>SUMIFS(CT_Bands_Count_1993_2023!KX$6:KX$401, CT_Bands_Count_1993_2023!$LD$6:$LD$401, $A6)</f>
        <v>58270</v>
      </c>
      <c r="G6" s="49">
        <f>SUMIFS(CT_Bands_Count_1993_2023!KY$6:KY$401, CT_Bands_Count_1993_2023!$LD$6:$LD$401, $A6)</f>
        <v>27930</v>
      </c>
      <c r="H6" s="49">
        <f>SUMIFS(CT_Bands_Count_1993_2023!KZ$6:KZ$401, CT_Bands_Count_1993_2023!$LD$6:$LD$401, $A6)</f>
        <v>16010</v>
      </c>
      <c r="I6" s="49">
        <f>SUMIFS(CT_Bands_Count_1993_2023!LA$6:LA$401, CT_Bands_Count_1993_2023!$LD$6:$LD$401, $A6)</f>
        <v>1890</v>
      </c>
      <c r="J6" s="49">
        <f t="shared" ref="J6:J8" si="1">SUM(B6:I6)</f>
        <v>1212700</v>
      </c>
      <c r="L6" t="s">
        <v>2047</v>
      </c>
      <c r="M6" s="51">
        <f t="shared" ref="M6:M7" si="2">B6/$J6</f>
        <v>0.37262307248288939</v>
      </c>
      <c r="N6" s="51">
        <f t="shared" ref="N6:N7" si="3">C6/$J6</f>
        <v>0.26768368104230228</v>
      </c>
      <c r="O6" s="51">
        <f t="shared" ref="O6:O7" si="4">D6/$J6</f>
        <v>0.18100931805063084</v>
      </c>
      <c r="P6" s="51">
        <f t="shared" ref="P6:P7" si="5">E6/$J6</f>
        <v>9.2842417745526512E-2</v>
      </c>
      <c r="Q6" s="51">
        <f t="shared" ref="Q6:Q7" si="6">F6/$J6</f>
        <v>4.8049806217531126E-2</v>
      </c>
      <c r="R6" s="51">
        <f t="shared" ref="R6:R7" si="7">G6/$J6</f>
        <v>2.3031252576894534E-2</v>
      </c>
      <c r="S6" s="51">
        <f t="shared" ref="S6:S7" si="8">H6/$J6</f>
        <v>1.3201946070751217E-2</v>
      </c>
      <c r="T6" s="51">
        <f t="shared" ref="T6:T7" si="9">I6/$J6</f>
        <v>1.5585058134740661E-3</v>
      </c>
      <c r="U6" s="49"/>
      <c r="V6" t="s">
        <v>2129</v>
      </c>
      <c r="W6" s="52">
        <v>44000</v>
      </c>
      <c r="X6">
        <v>65000</v>
      </c>
      <c r="Y6">
        <v>91000</v>
      </c>
      <c r="Z6">
        <v>123000</v>
      </c>
      <c r="AA6">
        <v>162000</v>
      </c>
      <c r="AB6">
        <v>223000</v>
      </c>
      <c r="AC6">
        <v>324000</v>
      </c>
      <c r="AD6">
        <v>424000</v>
      </c>
    </row>
    <row r="7" spans="1:32" x14ac:dyDescent="0.25">
      <c r="A7" t="s">
        <v>1511</v>
      </c>
      <c r="B7" s="49">
        <f>SUMIFS(CT_Bands_Count_1993_2023!KT$6:KT$401, CT_Bands_Count_1993_2023!$LD$6:$LD$401, $A7)</f>
        <v>148230</v>
      </c>
      <c r="C7" s="49">
        <f>SUMIFS(CT_Bands_Count_1993_2023!KU$6:KU$401, CT_Bands_Count_1993_2023!$LD$6:$LD$401, $A7)</f>
        <v>494860</v>
      </c>
      <c r="D7" s="49">
        <f>SUMIFS(CT_Bands_Count_1993_2023!KV$6:KV$401, CT_Bands_Count_1993_2023!$LD$6:$LD$401, $A7)</f>
        <v>1023410</v>
      </c>
      <c r="E7" s="49">
        <f>SUMIFS(CT_Bands_Count_1993_2023!KW$6:KW$401, CT_Bands_Count_1993_2023!$LD$6:$LD$401, $A7)</f>
        <v>963120</v>
      </c>
      <c r="F7" s="49">
        <f>SUMIFS(CT_Bands_Count_1993_2023!KX$6:KX$401, CT_Bands_Count_1993_2023!$LD$6:$LD$401, $A7)</f>
        <v>575330</v>
      </c>
      <c r="G7" s="49">
        <f>SUMIFS(CT_Bands_Count_1993_2023!KY$6:KY$401, CT_Bands_Count_1993_2023!$LD$6:$LD$401, $A7)</f>
        <v>292290</v>
      </c>
      <c r="H7" s="49">
        <f>SUMIFS(CT_Bands_Count_1993_2023!KZ$6:KZ$401, CT_Bands_Count_1993_2023!$LD$6:$LD$401, $A7)</f>
        <v>222160</v>
      </c>
      <c r="I7" s="49">
        <f>SUMIFS(CT_Bands_Count_1993_2023!LA$6:LA$401, CT_Bands_Count_1993_2023!$LD$6:$LD$401, $A7)</f>
        <v>67240</v>
      </c>
      <c r="J7" s="49">
        <f t="shared" si="1"/>
        <v>3786640</v>
      </c>
      <c r="L7" t="s">
        <v>1511</v>
      </c>
      <c r="M7" s="51">
        <f t="shared" si="2"/>
        <v>3.9145522151564451E-2</v>
      </c>
      <c r="N7" s="51">
        <f t="shared" si="3"/>
        <v>0.13068577947732027</v>
      </c>
      <c r="O7" s="51">
        <f t="shared" si="4"/>
        <v>0.27026862865231444</v>
      </c>
      <c r="P7" s="51">
        <f t="shared" si="5"/>
        <v>0.25434686159761688</v>
      </c>
      <c r="Q7" s="51">
        <f t="shared" si="6"/>
        <v>0.1519368094141508</v>
      </c>
      <c r="R7" s="51">
        <f t="shared" si="7"/>
        <v>7.7189804153550381E-2</v>
      </c>
      <c r="S7" s="51">
        <f t="shared" si="8"/>
        <v>5.866942724948767E-2</v>
      </c>
      <c r="T7" s="51">
        <f t="shared" si="9"/>
        <v>1.7757167303995097E-2</v>
      </c>
      <c r="U7" s="49"/>
    </row>
    <row r="8" spans="1:32" x14ac:dyDescent="0.25">
      <c r="A8" t="s">
        <v>2130</v>
      </c>
      <c r="B8" s="49">
        <f>SUMIFS(CT_Bands_Count_1993_2023!KT$6:KT$401, CT_Bands_Count_1993_2023!$LD$6:$LD$401, $A8)</f>
        <v>6058380</v>
      </c>
      <c r="C8" s="49">
        <f>SUMIFS(CT_Bands_Count_1993_2023!KU$6:KU$401, CT_Bands_Count_1993_2023!$LD$6:$LD$401, $A8)</f>
        <v>4945460</v>
      </c>
      <c r="D8" s="49">
        <f>SUMIFS(CT_Bands_Count_1993_2023!KV$6:KV$401, CT_Bands_Count_1993_2023!$LD$6:$LD$401, $A8)</f>
        <v>5552210</v>
      </c>
      <c r="E8" s="49">
        <f>SUMIFS(CT_Bands_Count_1993_2023!KW$6:KW$401, CT_Bands_Count_1993_2023!$LD$6:$LD$401, $A8)</f>
        <v>3961510</v>
      </c>
      <c r="F8" s="49">
        <f>SUMIFS(CT_Bands_Count_1993_2023!KX$6:KX$401, CT_Bands_Count_1993_2023!$LD$6:$LD$401, $A8)</f>
        <v>2473900</v>
      </c>
      <c r="G8" s="49">
        <f>SUMIFS(CT_Bands_Count_1993_2023!KY$6:KY$401, CT_Bands_Count_1993_2023!$LD$6:$LD$401, $A8)</f>
        <v>1314530</v>
      </c>
      <c r="H8" s="49">
        <f>SUMIFS(CT_Bands_Count_1993_2023!KZ$6:KZ$401, CT_Bands_Count_1993_2023!$LD$6:$LD$401, $A8)</f>
        <v>896300</v>
      </c>
      <c r="I8" s="49">
        <f>SUMIFS(CT_Bands_Count_1993_2023!LA$6:LA$401, CT_Bands_Count_1993_2023!$LD$6:$LD$401, $A8)</f>
        <v>151230</v>
      </c>
      <c r="J8" s="49">
        <f t="shared" si="1"/>
        <v>25353520</v>
      </c>
      <c r="L8" t="s">
        <v>2130</v>
      </c>
      <c r="M8" s="51">
        <f t="shared" ref="M8" si="10">B8/$J8</f>
        <v>0.23895616861090688</v>
      </c>
      <c r="N8" s="51">
        <f t="shared" ref="N8" si="11">C8/$J8</f>
        <v>0.19506009421965864</v>
      </c>
      <c r="O8" s="51">
        <f t="shared" ref="O8" si="12">D8/$J8</f>
        <v>0.21899168241727382</v>
      </c>
      <c r="P8" s="51">
        <f t="shared" ref="P8" si="13">E8/$J8</f>
        <v>0.15625088745073662</v>
      </c>
      <c r="Q8" s="51">
        <f t="shared" ref="Q8" si="14">F8/$J8</f>
        <v>9.7576194548133752E-2</v>
      </c>
      <c r="R8" s="51">
        <f t="shared" ref="R8" si="15">G8/$J8</f>
        <v>5.184802741394489E-2</v>
      </c>
      <c r="S8" s="51">
        <f t="shared" ref="S8" si="16">H8/$J8</f>
        <v>3.535209312158627E-2</v>
      </c>
      <c r="T8" s="51">
        <f t="shared" ref="T8" si="17">I8/$J8</f>
        <v>5.9648522177591116E-3</v>
      </c>
      <c r="V8" t="s">
        <v>2131</v>
      </c>
      <c r="W8">
        <f t="shared" ref="W8:AD8" si="18">MEDIAN(W5:W6)</f>
        <v>22000</v>
      </c>
      <c r="X8">
        <f t="shared" si="18"/>
        <v>54500.5</v>
      </c>
      <c r="Y8">
        <f t="shared" si="18"/>
        <v>78000.5</v>
      </c>
      <c r="Z8">
        <f t="shared" si="18"/>
        <v>107000.5</v>
      </c>
      <c r="AA8">
        <f t="shared" si="18"/>
        <v>142500.5</v>
      </c>
      <c r="AB8">
        <f t="shared" si="18"/>
        <v>192500.5</v>
      </c>
      <c r="AC8">
        <f t="shared" si="18"/>
        <v>273500.5</v>
      </c>
      <c r="AD8">
        <f t="shared" si="18"/>
        <v>374000.5</v>
      </c>
    </row>
    <row r="9" spans="1:32" x14ac:dyDescent="0.25">
      <c r="B9" s="49"/>
      <c r="C9" s="49"/>
      <c r="D9" s="49"/>
      <c r="E9" s="49"/>
      <c r="F9" s="49"/>
      <c r="G9" s="49"/>
      <c r="H9" s="49"/>
      <c r="I9" s="49"/>
      <c r="J9" s="49"/>
      <c r="M9" s="51"/>
      <c r="N9" s="51"/>
      <c r="O9" s="51"/>
      <c r="P9" s="51"/>
      <c r="Q9" s="51"/>
      <c r="R9" s="51"/>
      <c r="S9" s="51"/>
      <c r="T9" s="51"/>
    </row>
    <row r="10" spans="1:32" x14ac:dyDescent="0.25">
      <c r="B10" t="s">
        <v>2132</v>
      </c>
      <c r="X10">
        <v>2.1597</v>
      </c>
      <c r="Y10" t="s">
        <v>2411</v>
      </c>
    </row>
    <row r="11" spans="1:32" x14ac:dyDescent="0.25">
      <c r="B11" s="26" t="s">
        <v>2117</v>
      </c>
      <c r="C11" s="26" t="s">
        <v>2118</v>
      </c>
      <c r="D11" s="26" t="s">
        <v>2119</v>
      </c>
      <c r="E11" s="26" t="s">
        <v>2120</v>
      </c>
      <c r="F11" s="26" t="s">
        <v>2121</v>
      </c>
      <c r="G11" s="26" t="s">
        <v>2122</v>
      </c>
      <c r="H11" s="26" t="s">
        <v>2123</v>
      </c>
      <c r="I11" s="26" t="s">
        <v>2124</v>
      </c>
      <c r="J11" s="26" t="s">
        <v>2125</v>
      </c>
      <c r="M11" s="26" t="s">
        <v>2117</v>
      </c>
      <c r="N11" s="26" t="s">
        <v>2118</v>
      </c>
      <c r="O11" s="26" t="s">
        <v>2119</v>
      </c>
      <c r="P11" s="26" t="s">
        <v>2120</v>
      </c>
      <c r="Q11" s="26" t="s">
        <v>2121</v>
      </c>
      <c r="R11" s="26" t="s">
        <v>2122</v>
      </c>
      <c r="S11" s="26" t="s">
        <v>2123</v>
      </c>
      <c r="T11" s="26" t="s">
        <v>2124</v>
      </c>
      <c r="V11" t="s">
        <v>2133</v>
      </c>
    </row>
    <row r="12" spans="1:32" x14ac:dyDescent="0.25">
      <c r="A12" t="s">
        <v>2127</v>
      </c>
      <c r="B12">
        <v>37</v>
      </c>
      <c r="C12">
        <v>72</v>
      </c>
      <c r="D12">
        <v>260</v>
      </c>
      <c r="E12">
        <v>958</v>
      </c>
      <c r="F12">
        <v>2960</v>
      </c>
      <c r="G12">
        <v>4914</v>
      </c>
      <c r="H12">
        <v>12836</v>
      </c>
      <c r="I12">
        <v>5377</v>
      </c>
      <c r="J12" s="49">
        <f>SUM(B12:I12)</f>
        <v>27414</v>
      </c>
      <c r="L12" t="s">
        <v>2127</v>
      </c>
      <c r="M12" s="51">
        <f>B12/$J12</f>
        <v>1.3496753483621508E-3</v>
      </c>
      <c r="N12" s="51">
        <f t="shared" ref="N12:T14" si="19">C12/$J12</f>
        <v>2.6263952724885093E-3</v>
      </c>
      <c r="O12" s="51">
        <f t="shared" si="19"/>
        <v>9.4842051506529509E-3</v>
      </c>
      <c r="P12" s="51">
        <f t="shared" si="19"/>
        <v>3.4945648208944337E-2</v>
      </c>
      <c r="Q12" s="51">
        <f t="shared" si="19"/>
        <v>0.10797402786897206</v>
      </c>
      <c r="R12" s="51">
        <f t="shared" si="19"/>
        <v>0.17925147734734079</v>
      </c>
      <c r="S12" s="51">
        <f t="shared" si="19"/>
        <v>0.46822791274531261</v>
      </c>
      <c r="T12" s="51">
        <f t="shared" si="19"/>
        <v>0.1961406580579266</v>
      </c>
      <c r="W12" s="54">
        <v>0</v>
      </c>
      <c r="X12" s="49">
        <f t="shared" ref="X12:AE12" si="20">X5*$X$10</f>
        <v>95028.959699999992</v>
      </c>
      <c r="Y12" s="49">
        <f t="shared" si="20"/>
        <v>140382.65969999999</v>
      </c>
      <c r="Z12" s="49">
        <f t="shared" si="20"/>
        <v>196534.8597</v>
      </c>
      <c r="AA12" s="49">
        <f t="shared" si="20"/>
        <v>265645.2597</v>
      </c>
      <c r="AB12" s="49">
        <f t="shared" si="20"/>
        <v>349873.55969999998</v>
      </c>
      <c r="AC12" s="49">
        <f t="shared" si="20"/>
        <v>481615.2597</v>
      </c>
      <c r="AD12" s="49">
        <f t="shared" si="20"/>
        <v>699744.95970000001</v>
      </c>
      <c r="AE12" s="49">
        <f t="shared" si="20"/>
        <v>915714.95970000001</v>
      </c>
    </row>
    <row r="13" spans="1:32" x14ac:dyDescent="0.25">
      <c r="A13" t="s">
        <v>2047</v>
      </c>
      <c r="B13">
        <v>43</v>
      </c>
      <c r="C13">
        <v>60</v>
      </c>
      <c r="D13">
        <v>199</v>
      </c>
      <c r="E13">
        <v>583</v>
      </c>
      <c r="F13">
        <v>1662</v>
      </c>
      <c r="G13">
        <v>3451</v>
      </c>
      <c r="H13">
        <v>13068</v>
      </c>
      <c r="I13">
        <v>4412</v>
      </c>
      <c r="J13" s="49">
        <f t="shared" ref="J13:J14" si="21">SUM(B13:I13)</f>
        <v>23478</v>
      </c>
      <c r="L13" t="s">
        <v>2047</v>
      </c>
      <c r="M13" s="51">
        <f>B13/$J13</f>
        <v>1.8315018315018315E-3</v>
      </c>
      <c r="N13" s="51">
        <f t="shared" si="19"/>
        <v>2.555583950932788E-3</v>
      </c>
      <c r="O13" s="51">
        <f t="shared" si="19"/>
        <v>8.4760201039270813E-3</v>
      </c>
      <c r="P13" s="51">
        <f t="shared" si="19"/>
        <v>2.4831757389896923E-2</v>
      </c>
      <c r="Q13" s="51">
        <f t="shared" si="19"/>
        <v>7.0789675440838237E-2</v>
      </c>
      <c r="R13" s="51">
        <f t="shared" si="19"/>
        <v>0.1469886702444842</v>
      </c>
      <c r="S13" s="51">
        <f t="shared" si="19"/>
        <v>0.55660618451316124</v>
      </c>
      <c r="T13" s="51">
        <f t="shared" si="19"/>
        <v>0.18792060652525769</v>
      </c>
      <c r="W13" s="49">
        <f t="shared" ref="W13:AD13" si="22">W6*$X$10</f>
        <v>95026.8</v>
      </c>
      <c r="X13" s="49">
        <f t="shared" si="22"/>
        <v>140380.5</v>
      </c>
      <c r="Y13" s="49">
        <f t="shared" si="22"/>
        <v>196532.69999999998</v>
      </c>
      <c r="Z13" s="49">
        <f t="shared" si="22"/>
        <v>265643.09999999998</v>
      </c>
      <c r="AA13" s="49">
        <f t="shared" si="22"/>
        <v>349871.39999999997</v>
      </c>
      <c r="AB13" s="49">
        <f t="shared" si="22"/>
        <v>481613.1</v>
      </c>
      <c r="AC13" s="49">
        <f t="shared" si="22"/>
        <v>699742.79999999993</v>
      </c>
      <c r="AD13" s="49">
        <f t="shared" si="22"/>
        <v>915712.79999999993</v>
      </c>
    </row>
    <row r="14" spans="1:32" x14ac:dyDescent="0.25">
      <c r="A14" t="s">
        <v>1511</v>
      </c>
      <c r="B14">
        <v>0</v>
      </c>
      <c r="C14">
        <v>0</v>
      </c>
      <c r="D14">
        <v>0</v>
      </c>
      <c r="E14">
        <v>20</v>
      </c>
      <c r="F14">
        <v>237</v>
      </c>
      <c r="G14">
        <v>589</v>
      </c>
      <c r="H14">
        <v>9231</v>
      </c>
      <c r="I14">
        <v>56160</v>
      </c>
      <c r="J14" s="49">
        <f t="shared" si="21"/>
        <v>66237</v>
      </c>
      <c r="L14" t="s">
        <v>1511</v>
      </c>
      <c r="M14" s="51">
        <f t="shared" ref="M14" si="23">B14/$J14</f>
        <v>0</v>
      </c>
      <c r="N14" s="51">
        <f t="shared" si="19"/>
        <v>0</v>
      </c>
      <c r="O14" s="51">
        <f t="shared" si="19"/>
        <v>0</v>
      </c>
      <c r="P14" s="51">
        <f>E14/$J14</f>
        <v>3.0194604224225129E-4</v>
      </c>
      <c r="Q14" s="51">
        <f t="shared" si="19"/>
        <v>3.5780606005706779E-3</v>
      </c>
      <c r="R14" s="51">
        <f t="shared" si="19"/>
        <v>8.8923109440343009E-3</v>
      </c>
      <c r="S14" s="51">
        <f t="shared" si="19"/>
        <v>0.13936319579691109</v>
      </c>
      <c r="T14" s="51">
        <f t="shared" si="19"/>
        <v>0.8478644866162417</v>
      </c>
      <c r="Y14" s="53"/>
    </row>
    <row r="15" spans="1:32" x14ac:dyDescent="0.25">
      <c r="A15" t="s">
        <v>2130</v>
      </c>
      <c r="B15" s="53">
        <v>1329</v>
      </c>
      <c r="C15" s="53">
        <v>2210</v>
      </c>
      <c r="D15" s="53">
        <v>6760</v>
      </c>
      <c r="E15" s="53">
        <v>15379</v>
      </c>
      <c r="F15" s="53">
        <v>34754</v>
      </c>
      <c r="G15" s="53">
        <v>56417</v>
      </c>
      <c r="H15" s="53">
        <v>216051</v>
      </c>
      <c r="I15" s="53">
        <v>228827</v>
      </c>
      <c r="J15" s="49">
        <f t="shared" ref="J15" si="24">SUM(B15:I15)</f>
        <v>561727</v>
      </c>
      <c r="L15" t="s">
        <v>2130</v>
      </c>
      <c r="M15" s="51">
        <f t="shared" ref="M15" si="25">B15/$J15</f>
        <v>2.3659179637083496E-3</v>
      </c>
      <c r="N15" s="51">
        <f t="shared" ref="N15" si="26">C15/$J15</f>
        <v>3.9342954851734032E-3</v>
      </c>
      <c r="O15" s="51">
        <f t="shared" ref="O15" si="27">D15/$J15</f>
        <v>1.2034315601706879E-2</v>
      </c>
      <c r="P15" s="51">
        <f>E15/$J15</f>
        <v>2.7378067993883148E-2</v>
      </c>
      <c r="Q15" s="51">
        <f t="shared" ref="Q15" si="28">F15/$J15</f>
        <v>6.1869911896704273E-2</v>
      </c>
      <c r="R15" s="51">
        <f t="shared" ref="R15" si="29">G15/$J15</f>
        <v>0.10043490877241079</v>
      </c>
      <c r="S15" s="51">
        <f t="shared" ref="S15" si="30">H15/$J15</f>
        <v>0.38461921894443385</v>
      </c>
      <c r="T15" s="51">
        <f t="shared" ref="T15" si="31">I15/$J15</f>
        <v>0.40736336334197931</v>
      </c>
      <c r="Y15" s="53"/>
    </row>
    <row r="16" spans="1:32" x14ac:dyDescent="0.25">
      <c r="V16" t="s">
        <v>2134</v>
      </c>
      <c r="W16" s="49">
        <v>0</v>
      </c>
      <c r="X16" s="49">
        <v>95001</v>
      </c>
      <c r="Y16" s="49">
        <v>140001</v>
      </c>
      <c r="Z16" s="49">
        <v>200001</v>
      </c>
      <c r="AA16" s="49">
        <v>265001</v>
      </c>
      <c r="AB16" s="49">
        <v>350001</v>
      </c>
      <c r="AC16" s="49">
        <v>480001</v>
      </c>
      <c r="AD16" s="49">
        <v>700001</v>
      </c>
      <c r="AE16" s="49">
        <v>915001</v>
      </c>
      <c r="AF16" s="49"/>
    </row>
    <row r="17" spans="1:32" x14ac:dyDescent="0.25">
      <c r="B17" t="s">
        <v>2135</v>
      </c>
      <c r="W17" s="49">
        <v>95000</v>
      </c>
      <c r="X17" s="49">
        <v>140000</v>
      </c>
      <c r="Y17" s="49">
        <v>200000</v>
      </c>
      <c r="Z17" s="49">
        <v>265000</v>
      </c>
      <c r="AA17" s="49">
        <v>350000</v>
      </c>
      <c r="AB17" s="49">
        <v>480000</v>
      </c>
      <c r="AC17" s="49">
        <v>700000</v>
      </c>
      <c r="AD17" s="49">
        <v>915000</v>
      </c>
      <c r="AE17" s="49"/>
    </row>
    <row r="18" spans="1:32" ht="60" customHeight="1" x14ac:dyDescent="0.25">
      <c r="B18" s="26" t="s">
        <v>2117</v>
      </c>
      <c r="C18" s="26" t="s">
        <v>2118</v>
      </c>
      <c r="D18" s="26" t="s">
        <v>2119</v>
      </c>
      <c r="E18" s="26" t="s">
        <v>2120</v>
      </c>
      <c r="F18" s="26" t="s">
        <v>2121</v>
      </c>
      <c r="G18" s="26" t="s">
        <v>2122</v>
      </c>
      <c r="H18" s="26" t="s">
        <v>2123</v>
      </c>
      <c r="I18" s="26" t="s">
        <v>2124</v>
      </c>
      <c r="J18" s="26" t="s">
        <v>2125</v>
      </c>
      <c r="M18" s="26" t="s">
        <v>2117</v>
      </c>
      <c r="N18" s="26" t="s">
        <v>2118</v>
      </c>
      <c r="O18" s="26" t="s">
        <v>2119</v>
      </c>
      <c r="P18" s="26" t="s">
        <v>2120</v>
      </c>
      <c r="Q18" s="26" t="s">
        <v>2121</v>
      </c>
      <c r="R18" s="26" t="s">
        <v>2122</v>
      </c>
      <c r="S18" s="26" t="s">
        <v>2123</v>
      </c>
      <c r="T18" s="26" t="s">
        <v>2124</v>
      </c>
      <c r="Y18" s="53"/>
    </row>
    <row r="19" spans="1:32" ht="29.25" x14ac:dyDescent="0.25">
      <c r="A19" t="s">
        <v>2127</v>
      </c>
      <c r="B19">
        <v>8577</v>
      </c>
      <c r="C19">
        <v>5212</v>
      </c>
      <c r="D19">
        <v>5321</v>
      </c>
      <c r="E19">
        <v>3782</v>
      </c>
      <c r="F19">
        <v>2573</v>
      </c>
      <c r="G19">
        <v>1160</v>
      </c>
      <c r="H19">
        <v>695</v>
      </c>
      <c r="I19">
        <v>94</v>
      </c>
      <c r="J19" s="49">
        <f>SUM(B19:I19)</f>
        <v>27414</v>
      </c>
      <c r="L19" t="s">
        <v>2127</v>
      </c>
      <c r="M19" s="51">
        <f>B19/$J19</f>
        <v>0.31286933683519369</v>
      </c>
      <c r="N19" s="51">
        <f t="shared" ref="N19:N22" si="32">C19/$J19</f>
        <v>0.19012183555847378</v>
      </c>
      <c r="O19" s="51">
        <f t="shared" ref="O19:O22" si="33">D19/$J19</f>
        <v>0.19409790617932443</v>
      </c>
      <c r="P19" s="51">
        <f t="shared" ref="P19:P20" si="34">E19/$J19</f>
        <v>0.13795870722988254</v>
      </c>
      <c r="Q19" s="51">
        <f t="shared" ref="Q19:Q22" si="35">F19/$J19</f>
        <v>9.3857153279346323E-2</v>
      </c>
      <c r="R19" s="51">
        <f t="shared" ref="R19:R22" si="36">G19/$J19</f>
        <v>4.2314146056759323E-2</v>
      </c>
      <c r="S19" s="51">
        <f t="shared" ref="S19:S22" si="37">H19/$J19</f>
        <v>2.5352009921937695E-2</v>
      </c>
      <c r="T19" s="51">
        <f t="shared" ref="T19:T22" si="38">I19/$J19</f>
        <v>3.4289049390822208E-3</v>
      </c>
      <c r="V19" s="92" t="s">
        <v>2136</v>
      </c>
      <c r="W19" s="132">
        <v>75000</v>
      </c>
      <c r="X19" s="50">
        <f t="shared" ref="X19:AE19" si="39">MEDIAN(X16:X17)</f>
        <v>117500.5</v>
      </c>
      <c r="Y19" s="50">
        <f t="shared" si="39"/>
        <v>170000.5</v>
      </c>
      <c r="Z19" s="50">
        <f t="shared" si="39"/>
        <v>232500.5</v>
      </c>
      <c r="AA19" s="50">
        <f t="shared" si="39"/>
        <v>307500.5</v>
      </c>
      <c r="AB19" s="50">
        <f t="shared" si="39"/>
        <v>415000.5</v>
      </c>
      <c r="AC19" s="50">
        <f t="shared" si="39"/>
        <v>590000.5</v>
      </c>
      <c r="AD19" s="50">
        <f t="shared" si="39"/>
        <v>807500.5</v>
      </c>
      <c r="AE19" s="50">
        <f t="shared" si="39"/>
        <v>915001</v>
      </c>
      <c r="AF19" s="50"/>
    </row>
    <row r="20" spans="1:32" x14ac:dyDescent="0.25">
      <c r="A20" t="s">
        <v>2047</v>
      </c>
      <c r="B20">
        <v>5431</v>
      </c>
      <c r="C20">
        <v>5632</v>
      </c>
      <c r="D20">
        <v>5536</v>
      </c>
      <c r="E20">
        <v>3129</v>
      </c>
      <c r="F20">
        <v>2124</v>
      </c>
      <c r="G20">
        <v>987</v>
      </c>
      <c r="H20">
        <v>575</v>
      </c>
      <c r="I20">
        <v>64</v>
      </c>
      <c r="J20" s="49">
        <f t="shared" ref="J20:J21" si="40">SUM(B20:I20)</f>
        <v>23478</v>
      </c>
      <c r="L20" t="s">
        <v>2047</v>
      </c>
      <c r="M20" s="51">
        <f>B20/$J20</f>
        <v>0.2313229406252662</v>
      </c>
      <c r="N20" s="51">
        <f t="shared" si="32"/>
        <v>0.23988414686089105</v>
      </c>
      <c r="O20" s="51">
        <f t="shared" si="33"/>
        <v>0.23579521253939859</v>
      </c>
      <c r="P20" s="51">
        <f t="shared" si="34"/>
        <v>0.13327370304114491</v>
      </c>
      <c r="Q20" s="51">
        <f t="shared" si="35"/>
        <v>9.0467671863020696E-2</v>
      </c>
      <c r="R20" s="51">
        <f t="shared" si="36"/>
        <v>4.2039355992844363E-2</v>
      </c>
      <c r="S20" s="51">
        <f t="shared" si="37"/>
        <v>2.4491012863105885E-2</v>
      </c>
      <c r="T20" s="51">
        <f t="shared" si="38"/>
        <v>2.7259562143283071E-3</v>
      </c>
      <c r="W20" t="s">
        <v>2395</v>
      </c>
      <c r="Y20" s="53"/>
    </row>
    <row r="21" spans="1:32" x14ac:dyDescent="0.25">
      <c r="A21" t="s">
        <v>1511</v>
      </c>
      <c r="B21">
        <v>748</v>
      </c>
      <c r="C21">
        <v>1125</v>
      </c>
      <c r="D21">
        <v>3470</v>
      </c>
      <c r="E21">
        <v>6686</v>
      </c>
      <c r="F21">
        <v>14559</v>
      </c>
      <c r="G21">
        <v>15201</v>
      </c>
      <c r="H21">
        <v>18131</v>
      </c>
      <c r="I21">
        <v>6317</v>
      </c>
      <c r="J21" s="49">
        <f t="shared" si="40"/>
        <v>66237</v>
      </c>
      <c r="L21" t="s">
        <v>1511</v>
      </c>
      <c r="M21" s="51">
        <f t="shared" ref="M21:M22" si="41">B21/$J21</f>
        <v>1.1292781979860198E-2</v>
      </c>
      <c r="N21" s="51">
        <f t="shared" si="32"/>
        <v>1.6984464876126638E-2</v>
      </c>
      <c r="O21" s="51">
        <f t="shared" si="33"/>
        <v>5.2387638329030602E-2</v>
      </c>
      <c r="P21" s="51">
        <f>E21/$J21</f>
        <v>0.10094056192158461</v>
      </c>
      <c r="Q21" s="51">
        <f t="shared" si="35"/>
        <v>0.21980162145024684</v>
      </c>
      <c r="R21" s="51">
        <f t="shared" si="36"/>
        <v>0.2294940894062231</v>
      </c>
      <c r="S21" s="51">
        <f t="shared" si="37"/>
        <v>0.2737291845947129</v>
      </c>
      <c r="T21" s="51">
        <f t="shared" si="38"/>
        <v>9.5369657442215081E-2</v>
      </c>
    </row>
    <row r="22" spans="1:32" x14ac:dyDescent="0.25">
      <c r="A22" t="s">
        <v>2130</v>
      </c>
      <c r="B22" s="53">
        <v>109076</v>
      </c>
      <c r="C22" s="53">
        <v>69817</v>
      </c>
      <c r="D22" s="53">
        <v>89419</v>
      </c>
      <c r="E22" s="53">
        <v>85781</v>
      </c>
      <c r="F22" s="53">
        <v>88314</v>
      </c>
      <c r="G22" s="53">
        <v>55581</v>
      </c>
      <c r="H22" s="53">
        <v>51875</v>
      </c>
      <c r="I22" s="53">
        <v>11864</v>
      </c>
      <c r="J22" s="49">
        <f>SUM(B22:I22)</f>
        <v>561727</v>
      </c>
      <c r="L22" t="s">
        <v>2130</v>
      </c>
      <c r="M22" s="51">
        <f t="shared" si="41"/>
        <v>0.19417973499582539</v>
      </c>
      <c r="N22" s="51">
        <f t="shared" si="32"/>
        <v>0.12428991307165224</v>
      </c>
      <c r="O22" s="51">
        <f t="shared" si="33"/>
        <v>0.15918586786819933</v>
      </c>
      <c r="P22" s="51">
        <f>E22/$J22</f>
        <v>0.15270941222337542</v>
      </c>
      <c r="Q22" s="51">
        <f t="shared" si="35"/>
        <v>0.15721872012561261</v>
      </c>
      <c r="R22" s="51">
        <f t="shared" si="36"/>
        <v>9.8946641340010355E-2</v>
      </c>
      <c r="S22" s="51">
        <f t="shared" si="37"/>
        <v>9.2349130449488809E-2</v>
      </c>
      <c r="T22" s="51">
        <f t="shared" si="38"/>
        <v>2.112057992583586E-2</v>
      </c>
    </row>
    <row r="23" spans="1:32" x14ac:dyDescent="0.25">
      <c r="O23" s="53"/>
      <c r="Y23">
        <f>Y25-X25</f>
        <v>33.333333333333343</v>
      </c>
    </row>
    <row r="24" spans="1:32" x14ac:dyDescent="0.25">
      <c r="O24" s="53"/>
    </row>
    <row r="25" spans="1:32" x14ac:dyDescent="0.25">
      <c r="O25" s="53"/>
      <c r="X25">
        <f>X26/9*6</f>
        <v>66.666666666666657</v>
      </c>
      <c r="Y25">
        <f>Y26/9*6</f>
        <v>100</v>
      </c>
    </row>
    <row r="26" spans="1:32" x14ac:dyDescent="0.25">
      <c r="O26" s="53"/>
      <c r="X26">
        <v>100</v>
      </c>
      <c r="Y26">
        <v>150</v>
      </c>
    </row>
    <row r="27" spans="1:32" x14ac:dyDescent="0.25">
      <c r="O27" s="53"/>
      <c r="X27">
        <f>X26/9*18</f>
        <v>200</v>
      </c>
      <c r="Y27">
        <f>Y26/9*18</f>
        <v>300</v>
      </c>
    </row>
    <row r="28" spans="1:32" x14ac:dyDescent="0.25">
      <c r="O28" s="53"/>
    </row>
    <row r="29" spans="1:32" x14ac:dyDescent="0.25">
      <c r="O29" s="53"/>
    </row>
  </sheetData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B4564-53FF-41A0-BBD9-2BCCA29F0D58}">
  <dimension ref="A1:V199"/>
  <sheetViews>
    <sheetView workbookViewId="0">
      <selection activeCell="G37" sqref="G37"/>
    </sheetView>
  </sheetViews>
  <sheetFormatPr defaultRowHeight="15" x14ac:dyDescent="0.25"/>
  <cols>
    <col min="2" max="2" width="14.7109375" customWidth="1"/>
    <col min="3" max="3" width="10.42578125" customWidth="1"/>
    <col min="4" max="4" width="9" customWidth="1"/>
  </cols>
  <sheetData>
    <row r="1" spans="1:22" x14ac:dyDescent="0.25">
      <c r="A1" t="s">
        <v>2107</v>
      </c>
      <c r="B1" t="s">
        <v>2108</v>
      </c>
      <c r="C1" t="s">
        <v>2109</v>
      </c>
      <c r="D1" t="s">
        <v>2400</v>
      </c>
      <c r="E1" t="s">
        <v>2110</v>
      </c>
      <c r="F1" t="s">
        <v>2401</v>
      </c>
      <c r="G1" t="s">
        <v>2402</v>
      </c>
    </row>
    <row r="2" spans="1:22" x14ac:dyDescent="0.25">
      <c r="A2" t="str" cm="1">
        <f t="array" ref="A2:A199">_xlfn.TOCOL(N25:V46)</f>
        <v>W06000001</v>
      </c>
      <c r="B2" t="str" cm="1">
        <f t="array" ref="B2:B199">_xlfn.TOCOL(N48:V69)</f>
        <v>Isle of Anglesey / Ynys Môn</v>
      </c>
      <c r="C2" t="str" cm="1">
        <f t="array" ref="C2:C199">_xlfn.TOCOL(N2:V23)</f>
        <v>a</v>
      </c>
      <c r="D2" cm="1">
        <f t="array" ref="D2:D199">_xlfn.TOCOL(CT_Bands_LAs_2003!O4:W25)</f>
        <v>0.138739756993501</v>
      </c>
      <c r="E2">
        <f>SUMIFS(D1:D2,B1:B2,B2)</f>
        <v>0.138739756993501</v>
      </c>
      <c r="F2">
        <f>E2*1000</f>
        <v>138.739756993501</v>
      </c>
      <c r="G2">
        <f>ROUND(F2,0)</f>
        <v>139</v>
      </c>
      <c r="M2" s="126" t="s">
        <v>1087</v>
      </c>
      <c r="N2" t="s">
        <v>2117</v>
      </c>
      <c r="O2" t="s">
        <v>2118</v>
      </c>
      <c r="P2" t="s">
        <v>2119</v>
      </c>
      <c r="Q2" t="s">
        <v>2120</v>
      </c>
      <c r="R2" t="s">
        <v>2121</v>
      </c>
      <c r="S2" t="s">
        <v>2122</v>
      </c>
      <c r="T2" t="s">
        <v>2123</v>
      </c>
      <c r="U2" t="s">
        <v>2124</v>
      </c>
      <c r="V2" t="s">
        <v>2359</v>
      </c>
    </row>
    <row r="3" spans="1:22" x14ac:dyDescent="0.25">
      <c r="A3" t="str">
        <v>W06000001</v>
      </c>
      <c r="B3" t="str">
        <v>Isle of Anglesey / Ynys Môn</v>
      </c>
      <c r="C3" t="str">
        <v>b</v>
      </c>
      <c r="D3">
        <v>0.19497033060186494</v>
      </c>
      <c r="E3">
        <f>SUMIFS(D2:D3,B2:B3,B3)</f>
        <v>0.33371008759536591</v>
      </c>
      <c r="F3">
        <f t="shared" ref="F3:F66" si="0">E3*1000</f>
        <v>333.71008759536591</v>
      </c>
      <c r="G3">
        <f t="shared" ref="G3:G66" si="1">ROUND(F3,0)</f>
        <v>334</v>
      </c>
      <c r="M3" s="126" t="s">
        <v>1089</v>
      </c>
      <c r="N3" t="s">
        <v>2117</v>
      </c>
      <c r="O3" t="s">
        <v>2118</v>
      </c>
      <c r="P3" t="s">
        <v>2119</v>
      </c>
      <c r="Q3" t="s">
        <v>2120</v>
      </c>
      <c r="R3" t="s">
        <v>2121</v>
      </c>
      <c r="S3" t="s">
        <v>2122</v>
      </c>
      <c r="T3" t="s">
        <v>2123</v>
      </c>
      <c r="U3" t="s">
        <v>2124</v>
      </c>
      <c r="V3" t="s">
        <v>2359</v>
      </c>
    </row>
    <row r="4" spans="1:22" x14ac:dyDescent="0.25">
      <c r="A4" t="str">
        <v>W06000001</v>
      </c>
      <c r="B4" t="str">
        <v>Isle of Anglesey / Ynys Môn</v>
      </c>
      <c r="C4" t="str">
        <v>c</v>
      </c>
      <c r="D4">
        <v>0.19384006781576715</v>
      </c>
      <c r="E4">
        <f>SUMIFS(D2:D4,B2:B4,B4)</f>
        <v>0.52755015541113304</v>
      </c>
      <c r="F4">
        <f t="shared" si="0"/>
        <v>527.55015541113301</v>
      </c>
      <c r="G4">
        <f t="shared" si="1"/>
        <v>528</v>
      </c>
      <c r="M4" s="126" t="s">
        <v>1091</v>
      </c>
      <c r="N4" t="s">
        <v>2117</v>
      </c>
      <c r="O4" t="s">
        <v>2118</v>
      </c>
      <c r="P4" t="s">
        <v>2119</v>
      </c>
      <c r="Q4" t="s">
        <v>2120</v>
      </c>
      <c r="R4" t="s">
        <v>2121</v>
      </c>
      <c r="S4" t="s">
        <v>2122</v>
      </c>
      <c r="T4" t="s">
        <v>2123</v>
      </c>
      <c r="U4" t="s">
        <v>2124</v>
      </c>
      <c r="V4" t="s">
        <v>2359</v>
      </c>
    </row>
    <row r="5" spans="1:22" x14ac:dyDescent="0.25">
      <c r="A5" t="str">
        <v>W06000001</v>
      </c>
      <c r="B5" t="str">
        <v>Isle of Anglesey / Ynys Môn</v>
      </c>
      <c r="C5" t="str">
        <v>d</v>
      </c>
      <c r="D5">
        <v>0.2062729584628426</v>
      </c>
      <c r="E5">
        <f>SUMIFS(D2:D5,B2:B5,B5)</f>
        <v>0.7338231138739757</v>
      </c>
      <c r="F5">
        <f t="shared" si="0"/>
        <v>733.82311387397567</v>
      </c>
      <c r="G5">
        <f t="shared" si="1"/>
        <v>734</v>
      </c>
      <c r="M5" s="130" t="s">
        <v>1093</v>
      </c>
      <c r="N5" t="s">
        <v>2117</v>
      </c>
      <c r="O5" t="s">
        <v>2118</v>
      </c>
      <c r="P5" t="s">
        <v>2119</v>
      </c>
      <c r="Q5" t="s">
        <v>2120</v>
      </c>
      <c r="R5" t="s">
        <v>2121</v>
      </c>
      <c r="S5" t="s">
        <v>2122</v>
      </c>
      <c r="T5" t="s">
        <v>2123</v>
      </c>
      <c r="U5" t="s">
        <v>2124</v>
      </c>
      <c r="V5" t="s">
        <v>2359</v>
      </c>
    </row>
    <row r="6" spans="1:22" x14ac:dyDescent="0.25">
      <c r="A6" t="str">
        <v>W06000001</v>
      </c>
      <c r="B6" t="str">
        <v>Isle of Anglesey / Ynys Môn</v>
      </c>
      <c r="C6" t="str">
        <v>e</v>
      </c>
      <c r="D6">
        <v>0.15512856739191863</v>
      </c>
      <c r="E6">
        <f>SUMIFS(D2:D6,B2:B6,B6)</f>
        <v>0.8889516812658943</v>
      </c>
      <c r="F6">
        <f t="shared" si="0"/>
        <v>888.95168126589431</v>
      </c>
      <c r="G6">
        <f t="shared" si="1"/>
        <v>889</v>
      </c>
      <c r="M6" s="126" t="s">
        <v>1095</v>
      </c>
      <c r="N6" t="s">
        <v>2117</v>
      </c>
      <c r="O6" t="s">
        <v>2118</v>
      </c>
      <c r="P6" t="s">
        <v>2119</v>
      </c>
      <c r="Q6" t="s">
        <v>2120</v>
      </c>
      <c r="R6" t="s">
        <v>2121</v>
      </c>
      <c r="S6" t="s">
        <v>2122</v>
      </c>
      <c r="T6" t="s">
        <v>2123</v>
      </c>
      <c r="U6" t="s">
        <v>2124</v>
      </c>
      <c r="V6" t="s">
        <v>2359</v>
      </c>
    </row>
    <row r="7" spans="1:22" x14ac:dyDescent="0.25">
      <c r="A7" t="str">
        <v>W06000001</v>
      </c>
      <c r="B7" t="str">
        <v>Isle of Anglesey / Ynys Môn</v>
      </c>
      <c r="C7" t="str">
        <v>f</v>
      </c>
      <c r="D7">
        <v>7.5445040972025992E-2</v>
      </c>
      <c r="E7">
        <f>SUMIFS(D2:D7,B2:B7,B7)</f>
        <v>0.96439672223792028</v>
      </c>
      <c r="F7">
        <f t="shared" si="0"/>
        <v>964.39672223792024</v>
      </c>
      <c r="G7">
        <f t="shared" si="1"/>
        <v>964</v>
      </c>
      <c r="M7" s="126" t="s">
        <v>1097</v>
      </c>
      <c r="N7" t="s">
        <v>2117</v>
      </c>
      <c r="O7" t="s">
        <v>2118</v>
      </c>
      <c r="P7" t="s">
        <v>2119</v>
      </c>
      <c r="Q7" t="s">
        <v>2120</v>
      </c>
      <c r="R7" t="s">
        <v>2121</v>
      </c>
      <c r="S7" t="s">
        <v>2122</v>
      </c>
      <c r="T7" t="s">
        <v>2123</v>
      </c>
      <c r="U7" t="s">
        <v>2124</v>
      </c>
      <c r="V7" t="s">
        <v>2359</v>
      </c>
    </row>
    <row r="8" spans="1:22" x14ac:dyDescent="0.25">
      <c r="A8" t="str">
        <v>W06000001</v>
      </c>
      <c r="B8" t="str">
        <v>Isle of Anglesey / Ynys Môn</v>
      </c>
      <c r="C8" t="str">
        <v>g</v>
      </c>
      <c r="D8">
        <v>2.9669398135066402E-2</v>
      </c>
      <c r="E8">
        <f>SUMIFS(D2:D8,B2:B8,B8)</f>
        <v>0.99406612037298669</v>
      </c>
      <c r="F8">
        <f t="shared" si="0"/>
        <v>994.06612037298669</v>
      </c>
      <c r="G8">
        <f t="shared" si="1"/>
        <v>994</v>
      </c>
      <c r="M8" s="126" t="s">
        <v>1099</v>
      </c>
      <c r="N8" t="s">
        <v>2117</v>
      </c>
      <c r="O8" t="s">
        <v>2118</v>
      </c>
      <c r="P8" t="s">
        <v>2119</v>
      </c>
      <c r="Q8" t="s">
        <v>2120</v>
      </c>
      <c r="R8" t="s">
        <v>2121</v>
      </c>
      <c r="S8" t="s">
        <v>2122</v>
      </c>
      <c r="T8" t="s">
        <v>2123</v>
      </c>
      <c r="U8" t="s">
        <v>2124</v>
      </c>
      <c r="V8" t="s">
        <v>2359</v>
      </c>
    </row>
    <row r="9" spans="1:22" x14ac:dyDescent="0.25">
      <c r="A9" t="str">
        <v>W06000001</v>
      </c>
      <c r="B9" t="str">
        <v>Isle of Anglesey / Ynys Môn</v>
      </c>
      <c r="C9" t="str">
        <v>h</v>
      </c>
      <c r="D9">
        <v>4.521051144391071E-3</v>
      </c>
      <c r="E9">
        <f>SUMIFS(D2:D9,B2:B9,B9)</f>
        <v>0.99858717151737775</v>
      </c>
      <c r="F9">
        <f t="shared" si="0"/>
        <v>998.58717151737778</v>
      </c>
      <c r="G9">
        <f t="shared" si="1"/>
        <v>999</v>
      </c>
      <c r="M9" s="126" t="s">
        <v>1101</v>
      </c>
      <c r="N9" t="s">
        <v>2117</v>
      </c>
      <c r="O9" t="s">
        <v>2118</v>
      </c>
      <c r="P9" t="s">
        <v>2119</v>
      </c>
      <c r="Q9" t="s">
        <v>2120</v>
      </c>
      <c r="R9" t="s">
        <v>2121</v>
      </c>
      <c r="S9" t="s">
        <v>2122</v>
      </c>
      <c r="T9" t="s">
        <v>2123</v>
      </c>
      <c r="U9" t="s">
        <v>2124</v>
      </c>
      <c r="V9" t="s">
        <v>2359</v>
      </c>
    </row>
    <row r="10" spans="1:22" x14ac:dyDescent="0.25">
      <c r="A10" t="str">
        <v>W06000001</v>
      </c>
      <c r="B10" t="str">
        <v>Isle of Anglesey / Ynys Môn</v>
      </c>
      <c r="C10" t="str">
        <v>i</v>
      </c>
      <c r="D10">
        <v>1.4128284826222096E-3</v>
      </c>
      <c r="E10">
        <f>SUMIFS(D2:D10,B2:B10,B10)</f>
        <v>1</v>
      </c>
      <c r="F10">
        <f t="shared" si="0"/>
        <v>1000</v>
      </c>
      <c r="G10">
        <f t="shared" si="1"/>
        <v>1000</v>
      </c>
      <c r="M10" s="126" t="s">
        <v>1103</v>
      </c>
      <c r="N10" t="s">
        <v>2117</v>
      </c>
      <c r="O10" t="s">
        <v>2118</v>
      </c>
      <c r="P10" t="s">
        <v>2119</v>
      </c>
      <c r="Q10" t="s">
        <v>2120</v>
      </c>
      <c r="R10" t="s">
        <v>2121</v>
      </c>
      <c r="S10" t="s">
        <v>2122</v>
      </c>
      <c r="T10" t="s">
        <v>2123</v>
      </c>
      <c r="U10" t="s">
        <v>2124</v>
      </c>
      <c r="V10" t="s">
        <v>2359</v>
      </c>
    </row>
    <row r="11" spans="1:22" x14ac:dyDescent="0.25">
      <c r="A11" t="str">
        <v>W06000002</v>
      </c>
      <c r="B11" t="str">
        <v>Gwynedd / Gwynedd</v>
      </c>
      <c r="C11" t="str">
        <v>a</v>
      </c>
      <c r="D11">
        <v>0.14800325998370009</v>
      </c>
      <c r="E11">
        <f t="shared" ref="E11:E74" si="2">SUMIFS(D3:D11,B3:B11,B11)</f>
        <v>0.14800325998370009</v>
      </c>
      <c r="F11">
        <f t="shared" si="0"/>
        <v>148.0032599837001</v>
      </c>
      <c r="G11">
        <f t="shared" si="1"/>
        <v>148</v>
      </c>
      <c r="M11" s="126" t="s">
        <v>1105</v>
      </c>
      <c r="N11" t="s">
        <v>2117</v>
      </c>
      <c r="O11" t="s">
        <v>2118</v>
      </c>
      <c r="P11" t="s">
        <v>2119</v>
      </c>
      <c r="Q11" t="s">
        <v>2120</v>
      </c>
      <c r="R11" t="s">
        <v>2121</v>
      </c>
      <c r="S11" t="s">
        <v>2122</v>
      </c>
      <c r="T11" t="s">
        <v>2123</v>
      </c>
      <c r="U11" t="s">
        <v>2124</v>
      </c>
      <c r="V11" t="s">
        <v>2359</v>
      </c>
    </row>
    <row r="12" spans="1:22" x14ac:dyDescent="0.25">
      <c r="A12" t="str">
        <v>W06000002</v>
      </c>
      <c r="B12" t="str">
        <v>Gwynedd / Gwynedd</v>
      </c>
      <c r="C12" t="str">
        <v>b</v>
      </c>
      <c r="D12">
        <v>0.25411572942135291</v>
      </c>
      <c r="E12">
        <f t="shared" si="2"/>
        <v>0.40211898940505297</v>
      </c>
      <c r="F12">
        <f t="shared" si="0"/>
        <v>402.11898940505296</v>
      </c>
      <c r="G12">
        <f t="shared" si="1"/>
        <v>402</v>
      </c>
      <c r="M12" s="126" t="s">
        <v>1107</v>
      </c>
      <c r="N12" t="s">
        <v>2117</v>
      </c>
      <c r="O12" t="s">
        <v>2118</v>
      </c>
      <c r="P12" t="s">
        <v>2119</v>
      </c>
      <c r="Q12" t="s">
        <v>2120</v>
      </c>
      <c r="R12" t="s">
        <v>2121</v>
      </c>
      <c r="S12" t="s">
        <v>2122</v>
      </c>
      <c r="T12" t="s">
        <v>2123</v>
      </c>
      <c r="U12" t="s">
        <v>2124</v>
      </c>
      <c r="V12" t="s">
        <v>2359</v>
      </c>
    </row>
    <row r="13" spans="1:22" x14ac:dyDescent="0.25">
      <c r="A13" t="str">
        <v>W06000002</v>
      </c>
      <c r="B13" t="str">
        <v>Gwynedd / Gwynedd</v>
      </c>
      <c r="C13" t="str">
        <v>c</v>
      </c>
      <c r="D13">
        <v>0.20293398533007334</v>
      </c>
      <c r="E13">
        <f t="shared" si="2"/>
        <v>0.60505297473512631</v>
      </c>
      <c r="F13">
        <f t="shared" si="0"/>
        <v>605.05297473512633</v>
      </c>
      <c r="G13">
        <f t="shared" si="1"/>
        <v>605</v>
      </c>
      <c r="M13" s="126" t="s">
        <v>1109</v>
      </c>
      <c r="N13" t="s">
        <v>2117</v>
      </c>
      <c r="O13" t="s">
        <v>2118</v>
      </c>
      <c r="P13" t="s">
        <v>2119</v>
      </c>
      <c r="Q13" t="s">
        <v>2120</v>
      </c>
      <c r="R13" t="s">
        <v>2121</v>
      </c>
      <c r="S13" t="s">
        <v>2122</v>
      </c>
      <c r="T13" t="s">
        <v>2123</v>
      </c>
      <c r="U13" t="s">
        <v>2124</v>
      </c>
      <c r="V13" t="s">
        <v>2359</v>
      </c>
    </row>
    <row r="14" spans="1:22" x14ac:dyDescent="0.25">
      <c r="A14" t="str">
        <v>W06000002</v>
      </c>
      <c r="B14" t="str">
        <v>Gwynedd / Gwynedd</v>
      </c>
      <c r="C14" t="str">
        <v>d</v>
      </c>
      <c r="D14">
        <v>0.17245313773431134</v>
      </c>
      <c r="E14">
        <f t="shared" si="2"/>
        <v>0.77750611246943768</v>
      </c>
      <c r="F14">
        <f t="shared" si="0"/>
        <v>777.50611246943765</v>
      </c>
      <c r="G14">
        <f t="shared" si="1"/>
        <v>778</v>
      </c>
      <c r="M14" s="126" t="s">
        <v>1111</v>
      </c>
      <c r="N14" t="s">
        <v>2117</v>
      </c>
      <c r="O14" t="s">
        <v>2118</v>
      </c>
      <c r="P14" t="s">
        <v>2119</v>
      </c>
      <c r="Q14" t="s">
        <v>2120</v>
      </c>
      <c r="R14" t="s">
        <v>2121</v>
      </c>
      <c r="S14" t="s">
        <v>2122</v>
      </c>
      <c r="T14" t="s">
        <v>2123</v>
      </c>
      <c r="U14" t="s">
        <v>2124</v>
      </c>
      <c r="V14" t="s">
        <v>2359</v>
      </c>
    </row>
    <row r="15" spans="1:22" x14ac:dyDescent="0.25">
      <c r="A15" t="str">
        <v>W06000002</v>
      </c>
      <c r="B15" t="str">
        <v>Gwynedd / Gwynedd</v>
      </c>
      <c r="C15" t="str">
        <v>e</v>
      </c>
      <c r="D15">
        <v>0.1334963325183374</v>
      </c>
      <c r="E15">
        <f t="shared" si="2"/>
        <v>0.91100244498777505</v>
      </c>
      <c r="F15">
        <f t="shared" si="0"/>
        <v>911.00244498777511</v>
      </c>
      <c r="G15">
        <f t="shared" si="1"/>
        <v>911</v>
      </c>
      <c r="M15" s="126" t="s">
        <v>1113</v>
      </c>
      <c r="N15" t="s">
        <v>2117</v>
      </c>
      <c r="O15" t="s">
        <v>2118</v>
      </c>
      <c r="P15" t="s">
        <v>2119</v>
      </c>
      <c r="Q15" t="s">
        <v>2120</v>
      </c>
      <c r="R15" t="s">
        <v>2121</v>
      </c>
      <c r="S15" t="s">
        <v>2122</v>
      </c>
      <c r="T15" t="s">
        <v>2123</v>
      </c>
      <c r="U15" t="s">
        <v>2124</v>
      </c>
      <c r="V15" t="s">
        <v>2359</v>
      </c>
    </row>
    <row r="16" spans="1:22" x14ac:dyDescent="0.25">
      <c r="A16" t="str">
        <v>W06000002</v>
      </c>
      <c r="B16" t="str">
        <v>Gwynedd / Gwynedd</v>
      </c>
      <c r="C16" t="str">
        <v>f</v>
      </c>
      <c r="D16">
        <v>6.4058679706601465E-2</v>
      </c>
      <c r="E16">
        <f t="shared" si="2"/>
        <v>0.97506112469437656</v>
      </c>
      <c r="F16">
        <f t="shared" si="0"/>
        <v>975.06112469437653</v>
      </c>
      <c r="G16">
        <f t="shared" si="1"/>
        <v>975</v>
      </c>
      <c r="M16" s="126" t="s">
        <v>1115</v>
      </c>
      <c r="N16" t="s">
        <v>2117</v>
      </c>
      <c r="O16" t="s">
        <v>2118</v>
      </c>
      <c r="P16" t="s">
        <v>2119</v>
      </c>
      <c r="Q16" t="s">
        <v>2120</v>
      </c>
      <c r="R16" t="s">
        <v>2121</v>
      </c>
      <c r="S16" t="s">
        <v>2122</v>
      </c>
      <c r="T16" t="s">
        <v>2123</v>
      </c>
      <c r="U16" t="s">
        <v>2124</v>
      </c>
      <c r="V16" t="s">
        <v>2359</v>
      </c>
    </row>
    <row r="17" spans="1:22" x14ac:dyDescent="0.25">
      <c r="A17" t="str">
        <v>W06000002</v>
      </c>
      <c r="B17" t="str">
        <v>Gwynedd / Gwynedd</v>
      </c>
      <c r="C17" t="str">
        <v>g</v>
      </c>
      <c r="D17">
        <v>2.0048899755501223E-2</v>
      </c>
      <c r="E17">
        <f t="shared" si="2"/>
        <v>0.99511002444987773</v>
      </c>
      <c r="F17">
        <f t="shared" si="0"/>
        <v>995.11002444987776</v>
      </c>
      <c r="G17">
        <f t="shared" si="1"/>
        <v>995</v>
      </c>
      <c r="M17" s="126" t="s">
        <v>1117</v>
      </c>
      <c r="N17" t="s">
        <v>2117</v>
      </c>
      <c r="O17" t="s">
        <v>2118</v>
      </c>
      <c r="P17" t="s">
        <v>2119</v>
      </c>
      <c r="Q17" t="s">
        <v>2120</v>
      </c>
      <c r="R17" t="s">
        <v>2121</v>
      </c>
      <c r="S17" t="s">
        <v>2122</v>
      </c>
      <c r="T17" t="s">
        <v>2123</v>
      </c>
      <c r="U17" t="s">
        <v>2124</v>
      </c>
      <c r="V17" t="s">
        <v>2359</v>
      </c>
    </row>
    <row r="18" spans="1:22" x14ac:dyDescent="0.25">
      <c r="A18" t="str">
        <v>W06000002</v>
      </c>
      <c r="B18" t="str">
        <v>Gwynedd / Gwynedd</v>
      </c>
      <c r="C18" t="str">
        <v>h</v>
      </c>
      <c r="D18">
        <v>3.4229828850855745E-3</v>
      </c>
      <c r="E18">
        <f t="shared" si="2"/>
        <v>0.99853300733496331</v>
      </c>
      <c r="F18">
        <f t="shared" si="0"/>
        <v>998.53300733496326</v>
      </c>
      <c r="G18">
        <f t="shared" si="1"/>
        <v>999</v>
      </c>
      <c r="M18" s="126" t="s">
        <v>1119</v>
      </c>
      <c r="N18" t="s">
        <v>2117</v>
      </c>
      <c r="O18" t="s">
        <v>2118</v>
      </c>
      <c r="P18" t="s">
        <v>2119</v>
      </c>
      <c r="Q18" t="s">
        <v>2120</v>
      </c>
      <c r="R18" t="s">
        <v>2121</v>
      </c>
      <c r="S18" t="s">
        <v>2122</v>
      </c>
      <c r="T18" t="s">
        <v>2123</v>
      </c>
      <c r="U18" t="s">
        <v>2124</v>
      </c>
      <c r="V18" t="s">
        <v>2359</v>
      </c>
    </row>
    <row r="19" spans="1:22" x14ac:dyDescent="0.25">
      <c r="A19" t="str">
        <v>W06000002</v>
      </c>
      <c r="B19" t="str">
        <v>Gwynedd / Gwynedd</v>
      </c>
      <c r="C19" t="str">
        <v>i</v>
      </c>
      <c r="D19">
        <v>1.4669926650366749E-3</v>
      </c>
      <c r="E19">
        <f t="shared" si="2"/>
        <v>1</v>
      </c>
      <c r="F19">
        <f t="shared" si="0"/>
        <v>1000</v>
      </c>
      <c r="G19">
        <f t="shared" si="1"/>
        <v>1000</v>
      </c>
      <c r="M19" s="126" t="s">
        <v>1121</v>
      </c>
      <c r="N19" t="s">
        <v>2117</v>
      </c>
      <c r="O19" t="s">
        <v>2118</v>
      </c>
      <c r="P19" t="s">
        <v>2119</v>
      </c>
      <c r="Q19" t="s">
        <v>2120</v>
      </c>
      <c r="R19" t="s">
        <v>2121</v>
      </c>
      <c r="S19" t="s">
        <v>2122</v>
      </c>
      <c r="T19" t="s">
        <v>2123</v>
      </c>
      <c r="U19" t="s">
        <v>2124</v>
      </c>
      <c r="V19" t="s">
        <v>2359</v>
      </c>
    </row>
    <row r="20" spans="1:22" x14ac:dyDescent="0.25">
      <c r="A20" t="str">
        <v>W06000003</v>
      </c>
      <c r="B20" t="str">
        <v>Conwy / Conwy</v>
      </c>
      <c r="C20" t="str">
        <v>a</v>
      </c>
      <c r="D20">
        <v>9.3360995850622408E-2</v>
      </c>
      <c r="E20">
        <f t="shared" si="2"/>
        <v>9.3360995850622408E-2</v>
      </c>
      <c r="F20">
        <f t="shared" si="0"/>
        <v>93.360995850622402</v>
      </c>
      <c r="G20">
        <f t="shared" si="1"/>
        <v>93</v>
      </c>
      <c r="M20" s="126" t="s">
        <v>1123</v>
      </c>
      <c r="N20" t="s">
        <v>2117</v>
      </c>
      <c r="O20" t="s">
        <v>2118</v>
      </c>
      <c r="P20" t="s">
        <v>2119</v>
      </c>
      <c r="Q20" t="s">
        <v>2120</v>
      </c>
      <c r="R20" t="s">
        <v>2121</v>
      </c>
      <c r="S20" t="s">
        <v>2122</v>
      </c>
      <c r="T20" t="s">
        <v>2123</v>
      </c>
      <c r="U20" t="s">
        <v>2124</v>
      </c>
      <c r="V20" t="s">
        <v>2359</v>
      </c>
    </row>
    <row r="21" spans="1:22" x14ac:dyDescent="0.25">
      <c r="A21" t="str">
        <v>W06000003</v>
      </c>
      <c r="B21" t="str">
        <v>Conwy / Conwy</v>
      </c>
      <c r="C21" t="str">
        <v>b</v>
      </c>
      <c r="D21">
        <v>0.14332641770401106</v>
      </c>
      <c r="E21">
        <f t="shared" si="2"/>
        <v>0.23668741355463346</v>
      </c>
      <c r="F21">
        <f t="shared" si="0"/>
        <v>236.68741355463345</v>
      </c>
      <c r="G21">
        <f t="shared" si="1"/>
        <v>237</v>
      </c>
      <c r="M21" s="126" t="s">
        <v>1125</v>
      </c>
      <c r="N21" t="s">
        <v>2117</v>
      </c>
      <c r="O21" t="s">
        <v>2118</v>
      </c>
      <c r="P21" t="s">
        <v>2119</v>
      </c>
      <c r="Q21" t="s">
        <v>2120</v>
      </c>
      <c r="R21" t="s">
        <v>2121</v>
      </c>
      <c r="S21" t="s">
        <v>2122</v>
      </c>
      <c r="T21" t="s">
        <v>2123</v>
      </c>
      <c r="U21" t="s">
        <v>2124</v>
      </c>
      <c r="V21" t="s">
        <v>2359</v>
      </c>
    </row>
    <row r="22" spans="1:22" x14ac:dyDescent="0.25">
      <c r="A22" t="str">
        <v>W06000003</v>
      </c>
      <c r="B22" t="str">
        <v>Conwy / Conwy</v>
      </c>
      <c r="C22" t="str">
        <v>c</v>
      </c>
      <c r="D22">
        <v>0.26798063623789764</v>
      </c>
      <c r="E22">
        <f t="shared" si="2"/>
        <v>0.5046680497925311</v>
      </c>
      <c r="F22">
        <f t="shared" si="0"/>
        <v>504.66804979253112</v>
      </c>
      <c r="G22">
        <f t="shared" si="1"/>
        <v>505</v>
      </c>
      <c r="M22" s="126" t="s">
        <v>1127</v>
      </c>
      <c r="N22" t="s">
        <v>2117</v>
      </c>
      <c r="O22" t="s">
        <v>2118</v>
      </c>
      <c r="P22" t="s">
        <v>2119</v>
      </c>
      <c r="Q22" t="s">
        <v>2120</v>
      </c>
      <c r="R22" t="s">
        <v>2121</v>
      </c>
      <c r="S22" t="s">
        <v>2122</v>
      </c>
      <c r="T22" t="s">
        <v>2123</v>
      </c>
      <c r="U22" t="s">
        <v>2124</v>
      </c>
      <c r="V22" t="s">
        <v>2359</v>
      </c>
    </row>
    <row r="23" spans="1:22" x14ac:dyDescent="0.25">
      <c r="A23" t="str">
        <v>W06000003</v>
      </c>
      <c r="B23" t="str">
        <v>Conwy / Conwy</v>
      </c>
      <c r="C23" t="str">
        <v>d</v>
      </c>
      <c r="D23">
        <v>0.20522130013831258</v>
      </c>
      <c r="E23">
        <f t="shared" si="2"/>
        <v>0.70988934993084363</v>
      </c>
      <c r="F23">
        <f t="shared" si="0"/>
        <v>709.88934993084365</v>
      </c>
      <c r="G23">
        <f t="shared" si="1"/>
        <v>710</v>
      </c>
      <c r="M23" s="126" t="s">
        <v>1129</v>
      </c>
      <c r="N23" t="s">
        <v>2117</v>
      </c>
      <c r="O23" t="s">
        <v>2118</v>
      </c>
      <c r="P23" t="s">
        <v>2119</v>
      </c>
      <c r="Q23" t="s">
        <v>2120</v>
      </c>
      <c r="R23" t="s">
        <v>2121</v>
      </c>
      <c r="S23" t="s">
        <v>2122</v>
      </c>
      <c r="T23" t="s">
        <v>2123</v>
      </c>
      <c r="U23" t="s">
        <v>2124</v>
      </c>
      <c r="V23" t="s">
        <v>2359</v>
      </c>
    </row>
    <row r="24" spans="1:22" x14ac:dyDescent="0.25">
      <c r="A24" t="str">
        <v>W06000003</v>
      </c>
      <c r="B24" t="str">
        <v>Conwy / Conwy</v>
      </c>
      <c r="C24" t="str">
        <v>e</v>
      </c>
      <c r="D24">
        <v>0.15957814661134162</v>
      </c>
      <c r="E24">
        <f t="shared" si="2"/>
        <v>0.86946749654218525</v>
      </c>
      <c r="F24">
        <f t="shared" si="0"/>
        <v>869.46749654218524</v>
      </c>
      <c r="G24">
        <f t="shared" si="1"/>
        <v>869</v>
      </c>
    </row>
    <row r="25" spans="1:22" x14ac:dyDescent="0.25">
      <c r="A25" t="str">
        <v>W06000003</v>
      </c>
      <c r="B25" t="str">
        <v>Conwy / Conwy</v>
      </c>
      <c r="C25" t="str">
        <v>f</v>
      </c>
      <c r="D25">
        <v>8.7309820193637616E-2</v>
      </c>
      <c r="E25">
        <f t="shared" si="2"/>
        <v>0.95677731673582289</v>
      </c>
      <c r="F25">
        <f t="shared" si="0"/>
        <v>956.77731673582286</v>
      </c>
      <c r="G25">
        <f t="shared" si="1"/>
        <v>957</v>
      </c>
      <c r="M25" s="127" t="s">
        <v>1088</v>
      </c>
      <c r="N25" s="126" t="s">
        <v>1087</v>
      </c>
      <c r="O25" s="126" t="s">
        <v>1087</v>
      </c>
      <c r="P25" s="126" t="s">
        <v>1087</v>
      </c>
      <c r="Q25" s="126" t="s">
        <v>1087</v>
      </c>
      <c r="R25" s="126" t="s">
        <v>1087</v>
      </c>
      <c r="S25" s="126" t="s">
        <v>1087</v>
      </c>
      <c r="T25" s="126" t="s">
        <v>1087</v>
      </c>
      <c r="U25" s="126" t="s">
        <v>1087</v>
      </c>
      <c r="V25" s="126" t="s">
        <v>1087</v>
      </c>
    </row>
    <row r="26" spans="1:22" x14ac:dyDescent="0.25">
      <c r="A26" t="str">
        <v>W06000003</v>
      </c>
      <c r="B26" t="str">
        <v>Conwy / Conwy</v>
      </c>
      <c r="C26" t="str">
        <v>g</v>
      </c>
      <c r="D26">
        <v>3.3022130013831259E-2</v>
      </c>
      <c r="E26">
        <f t="shared" si="2"/>
        <v>0.98979944674965414</v>
      </c>
      <c r="F26">
        <f t="shared" si="0"/>
        <v>989.79944674965418</v>
      </c>
      <c r="G26">
        <f t="shared" si="1"/>
        <v>990</v>
      </c>
      <c r="M26" s="127" t="s">
        <v>1090</v>
      </c>
      <c r="N26" s="126" t="s">
        <v>1089</v>
      </c>
      <c r="O26" s="126" t="s">
        <v>1089</v>
      </c>
      <c r="P26" s="126" t="s">
        <v>1089</v>
      </c>
      <c r="Q26" s="126" t="s">
        <v>1089</v>
      </c>
      <c r="R26" s="126" t="s">
        <v>1089</v>
      </c>
      <c r="S26" s="126" t="s">
        <v>1089</v>
      </c>
      <c r="T26" s="126" t="s">
        <v>1089</v>
      </c>
      <c r="U26" s="126" t="s">
        <v>1089</v>
      </c>
      <c r="V26" s="126" t="s">
        <v>1089</v>
      </c>
    </row>
    <row r="27" spans="1:22" x14ac:dyDescent="0.25">
      <c r="A27" t="str">
        <v>W06000003</v>
      </c>
      <c r="B27" t="str">
        <v>Conwy / Conwy</v>
      </c>
      <c r="C27" t="str">
        <v>h</v>
      </c>
      <c r="D27">
        <v>7.4343015214384505E-3</v>
      </c>
      <c r="E27">
        <f t="shared" si="2"/>
        <v>0.99723374827109257</v>
      </c>
      <c r="F27">
        <f t="shared" si="0"/>
        <v>997.23374827109262</v>
      </c>
      <c r="G27">
        <f t="shared" si="1"/>
        <v>997</v>
      </c>
      <c r="M27" s="127" t="s">
        <v>1092</v>
      </c>
      <c r="N27" s="126" t="s">
        <v>1091</v>
      </c>
      <c r="O27" s="126" t="s">
        <v>1091</v>
      </c>
      <c r="P27" s="126" t="s">
        <v>1091</v>
      </c>
      <c r="Q27" s="126" t="s">
        <v>1091</v>
      </c>
      <c r="R27" s="126" t="s">
        <v>1091</v>
      </c>
      <c r="S27" s="126" t="s">
        <v>1091</v>
      </c>
      <c r="T27" s="126" t="s">
        <v>1091</v>
      </c>
      <c r="U27" s="126" t="s">
        <v>1091</v>
      </c>
      <c r="V27" s="126" t="s">
        <v>1091</v>
      </c>
    </row>
    <row r="28" spans="1:22" x14ac:dyDescent="0.25">
      <c r="A28" t="str">
        <v>W06000003</v>
      </c>
      <c r="B28" t="str">
        <v>Conwy / Conwy</v>
      </c>
      <c r="C28" t="str">
        <v>i</v>
      </c>
      <c r="D28">
        <v>2.7662517289073307E-3</v>
      </c>
      <c r="E28">
        <f t="shared" si="2"/>
        <v>0.99999999999999989</v>
      </c>
      <c r="F28">
        <f t="shared" si="0"/>
        <v>999.99999999999989</v>
      </c>
      <c r="G28">
        <f t="shared" si="1"/>
        <v>1000</v>
      </c>
      <c r="M28" s="127" t="s">
        <v>1094</v>
      </c>
      <c r="N28" s="130" t="s">
        <v>1093</v>
      </c>
      <c r="O28" s="130" t="s">
        <v>1093</v>
      </c>
      <c r="P28" s="130" t="s">
        <v>1093</v>
      </c>
      <c r="Q28" s="130" t="s">
        <v>1093</v>
      </c>
      <c r="R28" s="130" t="s">
        <v>1093</v>
      </c>
      <c r="S28" s="130" t="s">
        <v>1093</v>
      </c>
      <c r="T28" s="130" t="s">
        <v>1093</v>
      </c>
      <c r="U28" s="130" t="s">
        <v>1093</v>
      </c>
      <c r="V28" s="130" t="s">
        <v>1093</v>
      </c>
    </row>
    <row r="29" spans="1:22" x14ac:dyDescent="0.25">
      <c r="A29" t="str">
        <v>W06000004</v>
      </c>
      <c r="B29" t="str">
        <v>Denbighshire / Sir Ddinbych</v>
      </c>
      <c r="C29" t="str">
        <v>a</v>
      </c>
      <c r="D29">
        <v>8.9242854025747331E-2</v>
      </c>
      <c r="E29">
        <f t="shared" si="2"/>
        <v>8.9242854025747331E-2</v>
      </c>
      <c r="F29">
        <f t="shared" si="0"/>
        <v>89.242854025747334</v>
      </c>
      <c r="G29">
        <f t="shared" si="1"/>
        <v>89</v>
      </c>
      <c r="M29" s="127" t="s">
        <v>1096</v>
      </c>
      <c r="N29" s="126" t="s">
        <v>1095</v>
      </c>
      <c r="O29" s="126" t="s">
        <v>1095</v>
      </c>
      <c r="P29" s="126" t="s">
        <v>1095</v>
      </c>
      <c r="Q29" s="126" t="s">
        <v>1095</v>
      </c>
      <c r="R29" s="126" t="s">
        <v>1095</v>
      </c>
      <c r="S29" s="126" t="s">
        <v>1095</v>
      </c>
      <c r="T29" s="126" t="s">
        <v>1095</v>
      </c>
      <c r="U29" s="126" t="s">
        <v>1095</v>
      </c>
      <c r="V29" s="126" t="s">
        <v>1095</v>
      </c>
    </row>
    <row r="30" spans="1:22" x14ac:dyDescent="0.25">
      <c r="A30" t="str">
        <v>W06000004</v>
      </c>
      <c r="B30" t="str">
        <v>Denbighshire / Sir Ddinbych</v>
      </c>
      <c r="C30" t="str">
        <v>b</v>
      </c>
      <c r="D30">
        <v>0.15906611389919267</v>
      </c>
      <c r="E30">
        <f t="shared" si="2"/>
        <v>0.24830896792494001</v>
      </c>
      <c r="F30">
        <f t="shared" si="0"/>
        <v>248.30896792493999</v>
      </c>
      <c r="G30">
        <f t="shared" si="1"/>
        <v>248</v>
      </c>
      <c r="M30" s="127" t="s">
        <v>1098</v>
      </c>
      <c r="N30" s="126" t="s">
        <v>1097</v>
      </c>
      <c r="O30" s="126" t="s">
        <v>1097</v>
      </c>
      <c r="P30" s="126" t="s">
        <v>1097</v>
      </c>
      <c r="Q30" s="126" t="s">
        <v>1097</v>
      </c>
      <c r="R30" s="126" t="s">
        <v>1097</v>
      </c>
      <c r="S30" s="126" t="s">
        <v>1097</v>
      </c>
      <c r="T30" s="126" t="s">
        <v>1097</v>
      </c>
      <c r="U30" s="126" t="s">
        <v>1097</v>
      </c>
      <c r="V30" s="126" t="s">
        <v>1097</v>
      </c>
    </row>
    <row r="31" spans="1:22" x14ac:dyDescent="0.25">
      <c r="A31" t="str">
        <v>W06000004</v>
      </c>
      <c r="B31" t="str">
        <v>Denbighshire / Sir Ddinbych</v>
      </c>
      <c r="C31" t="str">
        <v>c</v>
      </c>
      <c r="D31">
        <v>0.32009600698232599</v>
      </c>
      <c r="E31">
        <f t="shared" si="2"/>
        <v>0.56840497490726594</v>
      </c>
      <c r="F31">
        <f t="shared" si="0"/>
        <v>568.40497490726591</v>
      </c>
      <c r="G31">
        <f t="shared" si="1"/>
        <v>568</v>
      </c>
      <c r="M31" s="127" t="s">
        <v>1100</v>
      </c>
      <c r="N31" s="126" t="s">
        <v>1099</v>
      </c>
      <c r="O31" s="126" t="s">
        <v>1099</v>
      </c>
      <c r="P31" s="126" t="s">
        <v>1099</v>
      </c>
      <c r="Q31" s="126" t="s">
        <v>1099</v>
      </c>
      <c r="R31" s="126" t="s">
        <v>1099</v>
      </c>
      <c r="S31" s="126" t="s">
        <v>1099</v>
      </c>
      <c r="T31" s="126" t="s">
        <v>1099</v>
      </c>
      <c r="U31" s="126" t="s">
        <v>1099</v>
      </c>
      <c r="V31" s="126" t="s">
        <v>1099</v>
      </c>
    </row>
    <row r="32" spans="1:22" x14ac:dyDescent="0.25">
      <c r="A32" t="str">
        <v>W06000004</v>
      </c>
      <c r="B32" t="str">
        <v>Denbighshire / Sir Ddinbych</v>
      </c>
      <c r="C32" t="str">
        <v>d</v>
      </c>
      <c r="D32">
        <v>0.17259437049967272</v>
      </c>
      <c r="E32">
        <f t="shared" si="2"/>
        <v>0.74099934540693868</v>
      </c>
      <c r="F32">
        <f t="shared" si="0"/>
        <v>740.99934540693869</v>
      </c>
      <c r="G32">
        <f t="shared" si="1"/>
        <v>741</v>
      </c>
      <c r="M32" s="127" t="s">
        <v>1102</v>
      </c>
      <c r="N32" s="126" t="s">
        <v>1101</v>
      </c>
      <c r="O32" s="126" t="s">
        <v>1101</v>
      </c>
      <c r="P32" s="126" t="s">
        <v>1101</v>
      </c>
      <c r="Q32" s="126" t="s">
        <v>1101</v>
      </c>
      <c r="R32" s="126" t="s">
        <v>1101</v>
      </c>
      <c r="S32" s="126" t="s">
        <v>1101</v>
      </c>
      <c r="T32" s="126" t="s">
        <v>1101</v>
      </c>
      <c r="U32" s="126" t="s">
        <v>1101</v>
      </c>
      <c r="V32" s="126" t="s">
        <v>1101</v>
      </c>
    </row>
    <row r="33" spans="1:22" x14ac:dyDescent="0.25">
      <c r="A33" t="str">
        <v>W06000004</v>
      </c>
      <c r="B33" t="str">
        <v>Denbighshire / Sir Ddinbych</v>
      </c>
      <c r="C33" t="str">
        <v>e</v>
      </c>
      <c r="D33">
        <v>0.12131791403011129</v>
      </c>
      <c r="E33">
        <f t="shared" si="2"/>
        <v>0.86231725943704995</v>
      </c>
      <c r="F33">
        <f t="shared" si="0"/>
        <v>862.31725943704998</v>
      </c>
      <c r="G33">
        <f t="shared" si="1"/>
        <v>862</v>
      </c>
      <c r="M33" s="127" t="s">
        <v>1104</v>
      </c>
      <c r="N33" s="126" t="s">
        <v>1103</v>
      </c>
      <c r="O33" s="126" t="s">
        <v>1103</v>
      </c>
      <c r="P33" s="126" t="s">
        <v>1103</v>
      </c>
      <c r="Q33" s="126" t="s">
        <v>1103</v>
      </c>
      <c r="R33" s="126" t="s">
        <v>1103</v>
      </c>
      <c r="S33" s="126" t="s">
        <v>1103</v>
      </c>
      <c r="T33" s="126" t="s">
        <v>1103</v>
      </c>
      <c r="U33" s="126" t="s">
        <v>1103</v>
      </c>
      <c r="V33" s="126" t="s">
        <v>1103</v>
      </c>
    </row>
    <row r="34" spans="1:22" x14ac:dyDescent="0.25">
      <c r="A34" t="str">
        <v>W06000004</v>
      </c>
      <c r="B34" t="str">
        <v>Denbighshire / Sir Ddinbych</v>
      </c>
      <c r="C34" t="str">
        <v>f</v>
      </c>
      <c r="D34">
        <v>8.2696923412611825E-2</v>
      </c>
      <c r="E34">
        <f t="shared" si="2"/>
        <v>0.94501418284966177</v>
      </c>
      <c r="F34">
        <f t="shared" si="0"/>
        <v>945.01418284966178</v>
      </c>
      <c r="G34">
        <f t="shared" si="1"/>
        <v>945</v>
      </c>
      <c r="M34" s="127" t="s">
        <v>1106</v>
      </c>
      <c r="N34" s="126" t="s">
        <v>1105</v>
      </c>
      <c r="O34" s="126" t="s">
        <v>1105</v>
      </c>
      <c r="P34" s="126" t="s">
        <v>1105</v>
      </c>
      <c r="Q34" s="126" t="s">
        <v>1105</v>
      </c>
      <c r="R34" s="126" t="s">
        <v>1105</v>
      </c>
      <c r="S34" s="126" t="s">
        <v>1105</v>
      </c>
      <c r="T34" s="126" t="s">
        <v>1105</v>
      </c>
      <c r="U34" s="126" t="s">
        <v>1105</v>
      </c>
      <c r="V34" s="126" t="s">
        <v>1105</v>
      </c>
    </row>
    <row r="35" spans="1:22" x14ac:dyDescent="0.25">
      <c r="A35" t="str">
        <v>W06000004</v>
      </c>
      <c r="B35" t="str">
        <v>Denbighshire / Sir Ddinbych</v>
      </c>
      <c r="C35" t="str">
        <v>g</v>
      </c>
      <c r="D35">
        <v>4.4294130482216885E-2</v>
      </c>
      <c r="E35">
        <f t="shared" si="2"/>
        <v>0.98930831333187863</v>
      </c>
      <c r="F35">
        <f t="shared" si="0"/>
        <v>989.30831333187859</v>
      </c>
      <c r="G35">
        <f t="shared" si="1"/>
        <v>989</v>
      </c>
      <c r="M35" s="127" t="s">
        <v>1108</v>
      </c>
      <c r="N35" s="126" t="s">
        <v>1107</v>
      </c>
      <c r="O35" s="126" t="s">
        <v>1107</v>
      </c>
      <c r="P35" s="126" t="s">
        <v>1107</v>
      </c>
      <c r="Q35" s="126" t="s">
        <v>1107</v>
      </c>
      <c r="R35" s="126" t="s">
        <v>1107</v>
      </c>
      <c r="S35" s="126" t="s">
        <v>1107</v>
      </c>
      <c r="T35" s="126" t="s">
        <v>1107</v>
      </c>
      <c r="U35" s="126" t="s">
        <v>1107</v>
      </c>
      <c r="V35" s="126" t="s">
        <v>1107</v>
      </c>
    </row>
    <row r="36" spans="1:22" x14ac:dyDescent="0.25">
      <c r="A36" t="str">
        <v>W06000004</v>
      </c>
      <c r="B36" t="str">
        <v>Denbighshire / Sir Ddinbych</v>
      </c>
      <c r="C36" t="str">
        <v>h</v>
      </c>
      <c r="D36">
        <v>6.9823259873445344E-3</v>
      </c>
      <c r="E36">
        <f t="shared" si="2"/>
        <v>0.99629063931922313</v>
      </c>
      <c r="F36">
        <f t="shared" si="0"/>
        <v>996.29063931922315</v>
      </c>
      <c r="G36">
        <f t="shared" si="1"/>
        <v>996</v>
      </c>
      <c r="M36" s="127" t="s">
        <v>1110</v>
      </c>
      <c r="N36" s="126" t="s">
        <v>1109</v>
      </c>
      <c r="O36" s="126" t="s">
        <v>1109</v>
      </c>
      <c r="P36" s="126" t="s">
        <v>1109</v>
      </c>
      <c r="Q36" s="126" t="s">
        <v>1109</v>
      </c>
      <c r="R36" s="126" t="s">
        <v>1109</v>
      </c>
      <c r="S36" s="126" t="s">
        <v>1109</v>
      </c>
      <c r="T36" s="126" t="s">
        <v>1109</v>
      </c>
      <c r="U36" s="126" t="s">
        <v>1109</v>
      </c>
      <c r="V36" s="126" t="s">
        <v>1109</v>
      </c>
    </row>
    <row r="37" spans="1:22" x14ac:dyDescent="0.25">
      <c r="A37" t="str">
        <v>W06000004</v>
      </c>
      <c r="B37" t="str">
        <v>Denbighshire / Sir Ddinbych</v>
      </c>
      <c r="C37" t="str">
        <v>i</v>
      </c>
      <c r="D37">
        <v>3.7093606807767836E-3</v>
      </c>
      <c r="E37">
        <f t="shared" si="2"/>
        <v>0.99999999999999989</v>
      </c>
      <c r="F37">
        <f t="shared" si="0"/>
        <v>999.99999999999989</v>
      </c>
      <c r="G37">
        <f t="shared" si="1"/>
        <v>1000</v>
      </c>
      <c r="M37" s="127" t="s">
        <v>1112</v>
      </c>
      <c r="N37" s="126" t="s">
        <v>1111</v>
      </c>
      <c r="O37" s="126" t="s">
        <v>1111</v>
      </c>
      <c r="P37" s="126" t="s">
        <v>1111</v>
      </c>
      <c r="Q37" s="126" t="s">
        <v>1111</v>
      </c>
      <c r="R37" s="126" t="s">
        <v>1111</v>
      </c>
      <c r="S37" s="126" t="s">
        <v>1111</v>
      </c>
      <c r="T37" s="126" t="s">
        <v>1111</v>
      </c>
      <c r="U37" s="126" t="s">
        <v>1111</v>
      </c>
      <c r="V37" s="126" t="s">
        <v>1111</v>
      </c>
    </row>
    <row r="38" spans="1:22" x14ac:dyDescent="0.25">
      <c r="A38" t="str">
        <v>W06000005</v>
      </c>
      <c r="B38" t="str">
        <v>Flintshire / Sir y Fflint</v>
      </c>
      <c r="C38" t="str">
        <v>a</v>
      </c>
      <c r="D38">
        <v>6.3119162185111807E-2</v>
      </c>
      <c r="E38">
        <f t="shared" si="2"/>
        <v>6.3119162185111807E-2</v>
      </c>
      <c r="F38">
        <f t="shared" si="0"/>
        <v>63.119162185111804</v>
      </c>
      <c r="G38">
        <f t="shared" si="1"/>
        <v>63</v>
      </c>
      <c r="M38" s="127" t="s">
        <v>1114</v>
      </c>
      <c r="N38" s="126" t="s">
        <v>1113</v>
      </c>
      <c r="O38" s="126" t="s">
        <v>1113</v>
      </c>
      <c r="P38" s="126" t="s">
        <v>1113</v>
      </c>
      <c r="Q38" s="126" t="s">
        <v>1113</v>
      </c>
      <c r="R38" s="126" t="s">
        <v>1113</v>
      </c>
      <c r="S38" s="126" t="s">
        <v>1113</v>
      </c>
      <c r="T38" s="126" t="s">
        <v>1113</v>
      </c>
      <c r="U38" s="126" t="s">
        <v>1113</v>
      </c>
      <c r="V38" s="126" t="s">
        <v>1113</v>
      </c>
    </row>
    <row r="39" spans="1:22" x14ac:dyDescent="0.25">
      <c r="A39" t="str">
        <v>W06000005</v>
      </c>
      <c r="B39" t="str">
        <v>Flintshire / Sir y Fflint</v>
      </c>
      <c r="C39" t="str">
        <v>b</v>
      </c>
      <c r="D39">
        <v>0.13529578262100198</v>
      </c>
      <c r="E39">
        <f t="shared" si="2"/>
        <v>0.19841494480611377</v>
      </c>
      <c r="F39">
        <f t="shared" si="0"/>
        <v>198.41494480611377</v>
      </c>
      <c r="G39">
        <f t="shared" si="1"/>
        <v>198</v>
      </c>
      <c r="M39" s="127" t="s">
        <v>1116</v>
      </c>
      <c r="N39" s="126" t="s">
        <v>1115</v>
      </c>
      <c r="O39" s="126" t="s">
        <v>1115</v>
      </c>
      <c r="P39" s="126" t="s">
        <v>1115</v>
      </c>
      <c r="Q39" s="126" t="s">
        <v>1115</v>
      </c>
      <c r="R39" s="126" t="s">
        <v>1115</v>
      </c>
      <c r="S39" s="126" t="s">
        <v>1115</v>
      </c>
      <c r="T39" s="126" t="s">
        <v>1115</v>
      </c>
      <c r="U39" s="126" t="s">
        <v>1115</v>
      </c>
      <c r="V39" s="126" t="s">
        <v>1115</v>
      </c>
    </row>
    <row r="40" spans="1:22" x14ac:dyDescent="0.25">
      <c r="A40" t="str">
        <v>W06000005</v>
      </c>
      <c r="B40" t="str">
        <v>Flintshire / Sir y Fflint</v>
      </c>
      <c r="C40" t="str">
        <v>c</v>
      </c>
      <c r="D40">
        <v>0.29408434757996038</v>
      </c>
      <c r="E40">
        <f t="shared" si="2"/>
        <v>0.49249929238607415</v>
      </c>
      <c r="F40">
        <f t="shared" si="0"/>
        <v>492.49929238607416</v>
      </c>
      <c r="G40">
        <f t="shared" si="1"/>
        <v>492</v>
      </c>
      <c r="M40" s="127" t="s">
        <v>1118</v>
      </c>
      <c r="N40" s="126" t="s">
        <v>1117</v>
      </c>
      <c r="O40" s="126" t="s">
        <v>1117</v>
      </c>
      <c r="P40" s="126" t="s">
        <v>1117</v>
      </c>
      <c r="Q40" s="126" t="s">
        <v>1117</v>
      </c>
      <c r="R40" s="126" t="s">
        <v>1117</v>
      </c>
      <c r="S40" s="126" t="s">
        <v>1117</v>
      </c>
      <c r="T40" s="126" t="s">
        <v>1117</v>
      </c>
      <c r="U40" s="126" t="s">
        <v>1117</v>
      </c>
      <c r="V40" s="126" t="s">
        <v>1117</v>
      </c>
    </row>
    <row r="41" spans="1:22" x14ac:dyDescent="0.25">
      <c r="A41" t="str">
        <v>W06000005</v>
      </c>
      <c r="B41" t="str">
        <v>Flintshire / Sir y Fflint</v>
      </c>
      <c r="C41" t="str">
        <v>d</v>
      </c>
      <c r="D41">
        <v>0.1869515992074724</v>
      </c>
      <c r="E41">
        <f t="shared" si="2"/>
        <v>0.67945089159354655</v>
      </c>
      <c r="F41">
        <f t="shared" si="0"/>
        <v>679.45089159354654</v>
      </c>
      <c r="G41">
        <f t="shared" si="1"/>
        <v>679</v>
      </c>
      <c r="M41" s="127" t="s">
        <v>1120</v>
      </c>
      <c r="N41" s="126" t="s">
        <v>1119</v>
      </c>
      <c r="O41" s="126" t="s">
        <v>1119</v>
      </c>
      <c r="P41" s="126" t="s">
        <v>1119</v>
      </c>
      <c r="Q41" s="126" t="s">
        <v>1119</v>
      </c>
      <c r="R41" s="126" t="s">
        <v>1119</v>
      </c>
      <c r="S41" s="126" t="s">
        <v>1119</v>
      </c>
      <c r="T41" s="126" t="s">
        <v>1119</v>
      </c>
      <c r="U41" s="126" t="s">
        <v>1119</v>
      </c>
      <c r="V41" s="126" t="s">
        <v>1119</v>
      </c>
    </row>
    <row r="42" spans="1:22" x14ac:dyDescent="0.25">
      <c r="A42" t="str">
        <v>W06000005</v>
      </c>
      <c r="B42" t="str">
        <v>Flintshire / Sir y Fflint</v>
      </c>
      <c r="C42" t="str">
        <v>e</v>
      </c>
      <c r="D42">
        <v>0.15525049532974808</v>
      </c>
      <c r="E42">
        <f t="shared" si="2"/>
        <v>0.83470138692329465</v>
      </c>
      <c r="F42">
        <f t="shared" si="0"/>
        <v>834.70138692329465</v>
      </c>
      <c r="G42">
        <f t="shared" si="1"/>
        <v>835</v>
      </c>
      <c r="M42" s="127" t="s">
        <v>1122</v>
      </c>
      <c r="N42" s="126" t="s">
        <v>1121</v>
      </c>
      <c r="O42" s="126" t="s">
        <v>1121</v>
      </c>
      <c r="P42" s="126" t="s">
        <v>1121</v>
      </c>
      <c r="Q42" s="126" t="s">
        <v>1121</v>
      </c>
      <c r="R42" s="126" t="s">
        <v>1121</v>
      </c>
      <c r="S42" s="126" t="s">
        <v>1121</v>
      </c>
      <c r="T42" s="126" t="s">
        <v>1121</v>
      </c>
      <c r="U42" s="126" t="s">
        <v>1121</v>
      </c>
      <c r="V42" s="126" t="s">
        <v>1121</v>
      </c>
    </row>
    <row r="43" spans="1:22" x14ac:dyDescent="0.25">
      <c r="A43" t="str">
        <v>W06000005</v>
      </c>
      <c r="B43" t="str">
        <v>Flintshire / Sir y Fflint</v>
      </c>
      <c r="C43" t="str">
        <v>f</v>
      </c>
      <c r="D43">
        <v>0.10840645343900368</v>
      </c>
      <c r="E43">
        <f t="shared" si="2"/>
        <v>0.94310784036229833</v>
      </c>
      <c r="F43">
        <f t="shared" si="0"/>
        <v>943.10784036229836</v>
      </c>
      <c r="G43">
        <f t="shared" si="1"/>
        <v>943</v>
      </c>
      <c r="M43" s="127" t="s">
        <v>1124</v>
      </c>
      <c r="N43" s="126" t="s">
        <v>1123</v>
      </c>
      <c r="O43" s="126" t="s">
        <v>1123</v>
      </c>
      <c r="P43" s="126" t="s">
        <v>1123</v>
      </c>
      <c r="Q43" s="126" t="s">
        <v>1123</v>
      </c>
      <c r="R43" s="126" t="s">
        <v>1123</v>
      </c>
      <c r="S43" s="126" t="s">
        <v>1123</v>
      </c>
      <c r="T43" s="126" t="s">
        <v>1123</v>
      </c>
      <c r="U43" s="126" t="s">
        <v>1123</v>
      </c>
      <c r="V43" s="126" t="s">
        <v>1123</v>
      </c>
    </row>
    <row r="44" spans="1:22" x14ac:dyDescent="0.25">
      <c r="A44" t="str">
        <v>W06000005</v>
      </c>
      <c r="B44" t="str">
        <v>Flintshire / Sir y Fflint</v>
      </c>
      <c r="C44" t="str">
        <v>g</v>
      </c>
      <c r="D44">
        <v>4.5428814039060288E-2</v>
      </c>
      <c r="E44">
        <f t="shared" si="2"/>
        <v>0.98853665440135863</v>
      </c>
      <c r="F44">
        <f t="shared" si="0"/>
        <v>988.53665440135865</v>
      </c>
      <c r="G44">
        <f t="shared" si="1"/>
        <v>989</v>
      </c>
      <c r="M44" s="127" t="s">
        <v>1126</v>
      </c>
      <c r="N44" s="126" t="s">
        <v>1125</v>
      </c>
      <c r="O44" s="126" t="s">
        <v>1125</v>
      </c>
      <c r="P44" s="126" t="s">
        <v>1125</v>
      </c>
      <c r="Q44" s="126" t="s">
        <v>1125</v>
      </c>
      <c r="R44" s="126" t="s">
        <v>1125</v>
      </c>
      <c r="S44" s="126" t="s">
        <v>1125</v>
      </c>
      <c r="T44" s="126" t="s">
        <v>1125</v>
      </c>
      <c r="U44" s="126" t="s">
        <v>1125</v>
      </c>
      <c r="V44" s="126" t="s">
        <v>1125</v>
      </c>
    </row>
    <row r="45" spans="1:22" x14ac:dyDescent="0.25">
      <c r="A45" t="str">
        <v>W06000005</v>
      </c>
      <c r="B45" t="str">
        <v>Flintshire / Sir y Fflint</v>
      </c>
      <c r="C45" t="str">
        <v>h</v>
      </c>
      <c r="D45">
        <v>8.3498443249363143E-3</v>
      </c>
      <c r="E45">
        <f t="shared" si="2"/>
        <v>0.99688649872629498</v>
      </c>
      <c r="F45">
        <f t="shared" si="0"/>
        <v>996.88649872629503</v>
      </c>
      <c r="G45">
        <f t="shared" si="1"/>
        <v>997</v>
      </c>
      <c r="M45" s="127" t="s">
        <v>1128</v>
      </c>
      <c r="N45" s="126" t="s">
        <v>1127</v>
      </c>
      <c r="O45" s="126" t="s">
        <v>1127</v>
      </c>
      <c r="P45" s="126" t="s">
        <v>1127</v>
      </c>
      <c r="Q45" s="126" t="s">
        <v>1127</v>
      </c>
      <c r="R45" s="126" t="s">
        <v>1127</v>
      </c>
      <c r="S45" s="126" t="s">
        <v>1127</v>
      </c>
      <c r="T45" s="126" t="s">
        <v>1127</v>
      </c>
      <c r="U45" s="126" t="s">
        <v>1127</v>
      </c>
      <c r="V45" s="126" t="s">
        <v>1127</v>
      </c>
    </row>
    <row r="46" spans="1:22" x14ac:dyDescent="0.25">
      <c r="A46" t="str">
        <v>W06000005</v>
      </c>
      <c r="B46" t="str">
        <v>Flintshire / Sir y Fflint</v>
      </c>
      <c r="C46" t="str">
        <v>i</v>
      </c>
      <c r="D46">
        <v>3.1135012737050667E-3</v>
      </c>
      <c r="E46">
        <f t="shared" si="2"/>
        <v>1</v>
      </c>
      <c r="F46">
        <f t="shared" si="0"/>
        <v>1000</v>
      </c>
      <c r="G46">
        <f t="shared" si="1"/>
        <v>1000</v>
      </c>
      <c r="M46" s="127" t="s">
        <v>1130</v>
      </c>
      <c r="N46" s="126" t="s">
        <v>1129</v>
      </c>
      <c r="O46" s="126" t="s">
        <v>1129</v>
      </c>
      <c r="P46" s="126" t="s">
        <v>1129</v>
      </c>
      <c r="Q46" s="126" t="s">
        <v>1129</v>
      </c>
      <c r="R46" s="126" t="s">
        <v>1129</v>
      </c>
      <c r="S46" s="126" t="s">
        <v>1129</v>
      </c>
      <c r="T46" s="126" t="s">
        <v>1129</v>
      </c>
      <c r="U46" s="126" t="s">
        <v>1129</v>
      </c>
      <c r="V46" s="126" t="s">
        <v>1129</v>
      </c>
    </row>
    <row r="47" spans="1:22" x14ac:dyDescent="0.25">
      <c r="A47" t="str">
        <v>W06000006</v>
      </c>
      <c r="B47" t="str">
        <v>Wrexham / Wrecsam</v>
      </c>
      <c r="C47" t="str">
        <v>a</v>
      </c>
      <c r="D47">
        <v>7.131174353941773E-2</v>
      </c>
      <c r="E47">
        <f t="shared" si="2"/>
        <v>7.131174353941773E-2</v>
      </c>
      <c r="F47">
        <f t="shared" si="0"/>
        <v>71.311743539417733</v>
      </c>
      <c r="G47">
        <f t="shared" si="1"/>
        <v>71</v>
      </c>
    </row>
    <row r="48" spans="1:22" x14ac:dyDescent="0.25">
      <c r="A48" t="str">
        <v>W06000006</v>
      </c>
      <c r="B48" t="str">
        <v>Wrexham / Wrecsam</v>
      </c>
      <c r="C48" t="str">
        <v>b</v>
      </c>
      <c r="D48">
        <v>0.20821066404972194</v>
      </c>
      <c r="E48">
        <f t="shared" si="2"/>
        <v>0.27952240758913965</v>
      </c>
      <c r="F48">
        <f t="shared" si="0"/>
        <v>279.52240758913968</v>
      </c>
      <c r="G48">
        <f t="shared" si="1"/>
        <v>280</v>
      </c>
      <c r="N48" s="127" t="s">
        <v>1088</v>
      </c>
      <c r="O48" s="127" t="s">
        <v>1088</v>
      </c>
      <c r="P48" s="127" t="s">
        <v>1088</v>
      </c>
      <c r="Q48" s="127" t="s">
        <v>1088</v>
      </c>
      <c r="R48" s="127" t="s">
        <v>1088</v>
      </c>
      <c r="S48" s="127" t="s">
        <v>1088</v>
      </c>
      <c r="T48" s="127" t="s">
        <v>1088</v>
      </c>
      <c r="U48" s="127" t="s">
        <v>1088</v>
      </c>
      <c r="V48" s="127" t="s">
        <v>1088</v>
      </c>
    </row>
    <row r="49" spans="1:22" x14ac:dyDescent="0.25">
      <c r="A49" t="str">
        <v>W06000006</v>
      </c>
      <c r="B49" t="str">
        <v>Wrexham / Wrecsam</v>
      </c>
      <c r="C49" t="str">
        <v>c</v>
      </c>
      <c r="D49">
        <v>0.27984952567877003</v>
      </c>
      <c r="E49">
        <f t="shared" si="2"/>
        <v>0.55937193326790968</v>
      </c>
      <c r="F49">
        <f t="shared" si="0"/>
        <v>559.37193326790964</v>
      </c>
      <c r="G49">
        <f t="shared" si="1"/>
        <v>559</v>
      </c>
      <c r="N49" s="127" t="s">
        <v>1090</v>
      </c>
      <c r="O49" s="127" t="s">
        <v>1090</v>
      </c>
      <c r="P49" s="127" t="s">
        <v>1090</v>
      </c>
      <c r="Q49" s="127" t="s">
        <v>1090</v>
      </c>
      <c r="R49" s="127" t="s">
        <v>1090</v>
      </c>
      <c r="S49" s="127" t="s">
        <v>1090</v>
      </c>
      <c r="T49" s="127" t="s">
        <v>1090</v>
      </c>
      <c r="U49" s="127" t="s">
        <v>1090</v>
      </c>
      <c r="V49" s="127" t="s">
        <v>1090</v>
      </c>
    </row>
    <row r="50" spans="1:22" x14ac:dyDescent="0.25">
      <c r="A50" t="str">
        <v>W06000006</v>
      </c>
      <c r="B50" t="str">
        <v>Wrexham / Wrecsam</v>
      </c>
      <c r="C50" t="str">
        <v>d</v>
      </c>
      <c r="D50">
        <v>0.16633954857703631</v>
      </c>
      <c r="E50">
        <f t="shared" si="2"/>
        <v>0.72571148184494594</v>
      </c>
      <c r="F50">
        <f t="shared" si="0"/>
        <v>725.71148184494598</v>
      </c>
      <c r="G50">
        <f t="shared" si="1"/>
        <v>726</v>
      </c>
      <c r="N50" s="127" t="s">
        <v>1092</v>
      </c>
      <c r="O50" s="127" t="s">
        <v>1092</v>
      </c>
      <c r="P50" s="127" t="s">
        <v>1092</v>
      </c>
      <c r="Q50" s="127" t="s">
        <v>1092</v>
      </c>
      <c r="R50" s="127" t="s">
        <v>1092</v>
      </c>
      <c r="S50" s="127" t="s">
        <v>1092</v>
      </c>
      <c r="T50" s="127" t="s">
        <v>1092</v>
      </c>
      <c r="U50" s="127" t="s">
        <v>1092</v>
      </c>
      <c r="V50" s="127" t="s">
        <v>1092</v>
      </c>
    </row>
    <row r="51" spans="1:22" x14ac:dyDescent="0.25">
      <c r="A51" t="str">
        <v>W06000006</v>
      </c>
      <c r="B51" t="str">
        <v>Wrexham / Wrecsam</v>
      </c>
      <c r="C51" t="str">
        <v>e</v>
      </c>
      <c r="D51">
        <v>0.13297350343473993</v>
      </c>
      <c r="E51">
        <f t="shared" si="2"/>
        <v>0.85868498527968584</v>
      </c>
      <c r="F51">
        <f t="shared" si="0"/>
        <v>858.68498527968586</v>
      </c>
      <c r="G51">
        <f t="shared" si="1"/>
        <v>859</v>
      </c>
      <c r="N51" s="127" t="s">
        <v>1094</v>
      </c>
      <c r="O51" s="127" t="s">
        <v>1094</v>
      </c>
      <c r="P51" s="127" t="s">
        <v>1094</v>
      </c>
      <c r="Q51" s="127" t="s">
        <v>1094</v>
      </c>
      <c r="R51" s="127" t="s">
        <v>1094</v>
      </c>
      <c r="S51" s="127" t="s">
        <v>1094</v>
      </c>
      <c r="T51" s="127" t="s">
        <v>1094</v>
      </c>
      <c r="U51" s="127" t="s">
        <v>1094</v>
      </c>
      <c r="V51" s="127" t="s">
        <v>1094</v>
      </c>
    </row>
    <row r="52" spans="1:22" x14ac:dyDescent="0.25">
      <c r="A52" t="str">
        <v>W06000006</v>
      </c>
      <c r="B52" t="str">
        <v>Wrexham / Wrecsam</v>
      </c>
      <c r="C52" t="str">
        <v>f</v>
      </c>
      <c r="D52">
        <v>8.2924435721295389E-2</v>
      </c>
      <c r="E52">
        <f t="shared" si="2"/>
        <v>0.94160942100098122</v>
      </c>
      <c r="F52">
        <f t="shared" si="0"/>
        <v>941.60942100098123</v>
      </c>
      <c r="G52">
        <f t="shared" si="1"/>
        <v>942</v>
      </c>
      <c r="N52" s="127" t="s">
        <v>1096</v>
      </c>
      <c r="O52" s="127" t="s">
        <v>1096</v>
      </c>
      <c r="P52" s="127" t="s">
        <v>1096</v>
      </c>
      <c r="Q52" s="127" t="s">
        <v>1096</v>
      </c>
      <c r="R52" s="127" t="s">
        <v>1096</v>
      </c>
      <c r="S52" s="127" t="s">
        <v>1096</v>
      </c>
      <c r="T52" s="127" t="s">
        <v>1096</v>
      </c>
      <c r="U52" s="127" t="s">
        <v>1096</v>
      </c>
      <c r="V52" s="127" t="s">
        <v>1096</v>
      </c>
    </row>
    <row r="53" spans="1:22" x14ac:dyDescent="0.25">
      <c r="A53" t="str">
        <v>W06000006</v>
      </c>
      <c r="B53" t="str">
        <v>Wrexham / Wrecsam</v>
      </c>
      <c r="C53" t="str">
        <v>g</v>
      </c>
      <c r="D53">
        <v>4.1871115472685641E-2</v>
      </c>
      <c r="E53">
        <f t="shared" si="2"/>
        <v>0.98348053647366684</v>
      </c>
      <c r="F53">
        <f t="shared" si="0"/>
        <v>983.4805364736668</v>
      </c>
      <c r="G53">
        <f t="shared" si="1"/>
        <v>983</v>
      </c>
      <c r="N53" s="127" t="s">
        <v>1098</v>
      </c>
      <c r="O53" s="127" t="s">
        <v>1098</v>
      </c>
      <c r="P53" s="127" t="s">
        <v>1098</v>
      </c>
      <c r="Q53" s="127" t="s">
        <v>1098</v>
      </c>
      <c r="R53" s="127" t="s">
        <v>1098</v>
      </c>
      <c r="S53" s="127" t="s">
        <v>1098</v>
      </c>
      <c r="T53" s="127" t="s">
        <v>1098</v>
      </c>
      <c r="U53" s="127" t="s">
        <v>1098</v>
      </c>
      <c r="V53" s="127" t="s">
        <v>1098</v>
      </c>
    </row>
    <row r="54" spans="1:22" x14ac:dyDescent="0.25">
      <c r="A54" t="str">
        <v>W06000006</v>
      </c>
      <c r="B54" t="str">
        <v>Wrexham / Wrecsam</v>
      </c>
      <c r="C54" t="str">
        <v>h</v>
      </c>
      <c r="D54">
        <v>1.1776251226692836E-2</v>
      </c>
      <c r="E54">
        <f t="shared" si="2"/>
        <v>0.99525678770035964</v>
      </c>
      <c r="F54">
        <f t="shared" si="0"/>
        <v>995.25678770035961</v>
      </c>
      <c r="G54">
        <f t="shared" si="1"/>
        <v>995</v>
      </c>
      <c r="N54" s="127" t="s">
        <v>1100</v>
      </c>
      <c r="O54" s="127" t="s">
        <v>1100</v>
      </c>
      <c r="P54" s="127" t="s">
        <v>1100</v>
      </c>
      <c r="Q54" s="127" t="s">
        <v>1100</v>
      </c>
      <c r="R54" s="127" t="s">
        <v>1100</v>
      </c>
      <c r="S54" s="127" t="s">
        <v>1100</v>
      </c>
      <c r="T54" s="127" t="s">
        <v>1100</v>
      </c>
      <c r="U54" s="127" t="s">
        <v>1100</v>
      </c>
      <c r="V54" s="127" t="s">
        <v>1100</v>
      </c>
    </row>
    <row r="55" spans="1:22" x14ac:dyDescent="0.25">
      <c r="A55" t="str">
        <v>W06000006</v>
      </c>
      <c r="B55" t="str">
        <v>Wrexham / Wrecsam</v>
      </c>
      <c r="C55" t="str">
        <v>i</v>
      </c>
      <c r="D55">
        <v>4.7432122996401704E-3</v>
      </c>
      <c r="E55">
        <f t="shared" si="2"/>
        <v>0.99999999999999978</v>
      </c>
      <c r="F55">
        <f t="shared" si="0"/>
        <v>999.99999999999977</v>
      </c>
      <c r="G55">
        <f t="shared" si="1"/>
        <v>1000</v>
      </c>
      <c r="N55" s="127" t="s">
        <v>1102</v>
      </c>
      <c r="O55" s="127" t="s">
        <v>1102</v>
      </c>
      <c r="P55" s="127" t="s">
        <v>1102</v>
      </c>
      <c r="Q55" s="127" t="s">
        <v>1102</v>
      </c>
      <c r="R55" s="127" t="s">
        <v>1102</v>
      </c>
      <c r="S55" s="127" t="s">
        <v>1102</v>
      </c>
      <c r="T55" s="127" t="s">
        <v>1102</v>
      </c>
      <c r="U55" s="127" t="s">
        <v>1102</v>
      </c>
      <c r="V55" s="127" t="s">
        <v>1102</v>
      </c>
    </row>
    <row r="56" spans="1:22" x14ac:dyDescent="0.25">
      <c r="A56" t="str">
        <v>W06000023</v>
      </c>
      <c r="B56" t="str">
        <v>Powys / Powys [note 10]</v>
      </c>
      <c r="C56" t="str">
        <v>a</v>
      </c>
      <c r="D56">
        <v>9.0867579908675805E-2</v>
      </c>
      <c r="E56">
        <f t="shared" si="2"/>
        <v>9.0867579908675805E-2</v>
      </c>
      <c r="F56">
        <f t="shared" si="0"/>
        <v>90.867579908675808</v>
      </c>
      <c r="G56">
        <f t="shared" si="1"/>
        <v>91</v>
      </c>
      <c r="N56" s="127" t="s">
        <v>1104</v>
      </c>
      <c r="O56" s="127" t="s">
        <v>1104</v>
      </c>
      <c r="P56" s="127" t="s">
        <v>1104</v>
      </c>
      <c r="Q56" s="127" t="s">
        <v>1104</v>
      </c>
      <c r="R56" s="127" t="s">
        <v>1104</v>
      </c>
      <c r="S56" s="127" t="s">
        <v>1104</v>
      </c>
      <c r="T56" s="127" t="s">
        <v>1104</v>
      </c>
      <c r="U56" s="127" t="s">
        <v>1104</v>
      </c>
      <c r="V56" s="127" t="s">
        <v>1104</v>
      </c>
    </row>
    <row r="57" spans="1:22" x14ac:dyDescent="0.25">
      <c r="A57" t="str">
        <v>W06000023</v>
      </c>
      <c r="B57" t="str">
        <v>Powys / Powys [note 10]</v>
      </c>
      <c r="C57" t="str">
        <v>b</v>
      </c>
      <c r="D57">
        <v>0.14155251141552511</v>
      </c>
      <c r="E57">
        <f t="shared" si="2"/>
        <v>0.23242009132420091</v>
      </c>
      <c r="F57">
        <f t="shared" si="0"/>
        <v>232.42009132420091</v>
      </c>
      <c r="G57">
        <f t="shared" si="1"/>
        <v>232</v>
      </c>
      <c r="N57" s="127" t="s">
        <v>1106</v>
      </c>
      <c r="O57" s="127" t="s">
        <v>1106</v>
      </c>
      <c r="P57" s="127" t="s">
        <v>1106</v>
      </c>
      <c r="Q57" s="127" t="s">
        <v>1106</v>
      </c>
      <c r="R57" s="127" t="s">
        <v>1106</v>
      </c>
      <c r="S57" s="127" t="s">
        <v>1106</v>
      </c>
      <c r="T57" s="127" t="s">
        <v>1106</v>
      </c>
      <c r="U57" s="127" t="s">
        <v>1106</v>
      </c>
      <c r="V57" s="127" t="s">
        <v>1106</v>
      </c>
    </row>
    <row r="58" spans="1:22" x14ac:dyDescent="0.25">
      <c r="A58" t="str">
        <v>W06000023</v>
      </c>
      <c r="B58" t="str">
        <v>Powys / Powys [note 10]</v>
      </c>
      <c r="C58" t="str">
        <v>c</v>
      </c>
      <c r="D58">
        <v>0.19954337899543378</v>
      </c>
      <c r="E58">
        <f t="shared" si="2"/>
        <v>0.43196347031963467</v>
      </c>
      <c r="F58">
        <f t="shared" si="0"/>
        <v>431.96347031963467</v>
      </c>
      <c r="G58">
        <f t="shared" si="1"/>
        <v>432</v>
      </c>
      <c r="N58" s="127" t="s">
        <v>1108</v>
      </c>
      <c r="O58" s="127" t="s">
        <v>1108</v>
      </c>
      <c r="P58" s="127" t="s">
        <v>1108</v>
      </c>
      <c r="Q58" s="127" t="s">
        <v>1108</v>
      </c>
      <c r="R58" s="127" t="s">
        <v>1108</v>
      </c>
      <c r="S58" s="127" t="s">
        <v>1108</v>
      </c>
      <c r="T58" s="127" t="s">
        <v>1108</v>
      </c>
      <c r="U58" s="127" t="s">
        <v>1108</v>
      </c>
      <c r="V58" s="127" t="s">
        <v>1108</v>
      </c>
    </row>
    <row r="59" spans="1:22" x14ac:dyDescent="0.25">
      <c r="A59" t="str">
        <v>W06000023</v>
      </c>
      <c r="B59" t="str">
        <v>Powys / Powys [note 10]</v>
      </c>
      <c r="C59" t="str">
        <v>d</v>
      </c>
      <c r="D59">
        <v>0.15844748858447488</v>
      </c>
      <c r="E59">
        <f t="shared" si="2"/>
        <v>0.59041095890410955</v>
      </c>
      <c r="F59">
        <f t="shared" si="0"/>
        <v>590.41095890410952</v>
      </c>
      <c r="G59">
        <f t="shared" si="1"/>
        <v>590</v>
      </c>
      <c r="N59" s="127" t="s">
        <v>1110</v>
      </c>
      <c r="O59" s="127" t="s">
        <v>1110</v>
      </c>
      <c r="P59" s="127" t="s">
        <v>1110</v>
      </c>
      <c r="Q59" s="127" t="s">
        <v>1110</v>
      </c>
      <c r="R59" s="127" t="s">
        <v>1110</v>
      </c>
      <c r="S59" s="127" t="s">
        <v>1110</v>
      </c>
      <c r="T59" s="127" t="s">
        <v>1110</v>
      </c>
      <c r="U59" s="127" t="s">
        <v>1110</v>
      </c>
      <c r="V59" s="127" t="s">
        <v>1110</v>
      </c>
    </row>
    <row r="60" spans="1:22" x14ac:dyDescent="0.25">
      <c r="A60" t="str">
        <v>W06000023</v>
      </c>
      <c r="B60" t="str">
        <v>Powys / Powys [note 10]</v>
      </c>
      <c r="C60" t="str">
        <v>e</v>
      </c>
      <c r="D60">
        <v>0.18934550989345511</v>
      </c>
      <c r="E60">
        <f t="shared" si="2"/>
        <v>0.77975646879756466</v>
      </c>
      <c r="F60">
        <f t="shared" si="0"/>
        <v>779.75646879756471</v>
      </c>
      <c r="G60">
        <f t="shared" si="1"/>
        <v>780</v>
      </c>
      <c r="N60" s="127" t="s">
        <v>1112</v>
      </c>
      <c r="O60" s="127" t="s">
        <v>1112</v>
      </c>
      <c r="P60" s="127" t="s">
        <v>1112</v>
      </c>
      <c r="Q60" s="127" t="s">
        <v>1112</v>
      </c>
      <c r="R60" s="127" t="s">
        <v>1112</v>
      </c>
      <c r="S60" s="127" t="s">
        <v>1112</v>
      </c>
      <c r="T60" s="127" t="s">
        <v>1112</v>
      </c>
      <c r="U60" s="127" t="s">
        <v>1112</v>
      </c>
      <c r="V60" s="127" t="s">
        <v>1112</v>
      </c>
    </row>
    <row r="61" spans="1:22" x14ac:dyDescent="0.25">
      <c r="A61" t="str">
        <v>W06000023</v>
      </c>
      <c r="B61" t="str">
        <v>Powys / Powys [note 10]</v>
      </c>
      <c r="C61" t="str">
        <v>f</v>
      </c>
      <c r="D61">
        <v>0.14535768645357686</v>
      </c>
      <c r="E61">
        <f t="shared" si="2"/>
        <v>0.92511415525114149</v>
      </c>
      <c r="F61">
        <f t="shared" si="0"/>
        <v>925.11415525114148</v>
      </c>
      <c r="G61">
        <f t="shared" si="1"/>
        <v>925</v>
      </c>
      <c r="N61" s="127" t="s">
        <v>1114</v>
      </c>
      <c r="O61" s="127" t="s">
        <v>1114</v>
      </c>
      <c r="P61" s="127" t="s">
        <v>1114</v>
      </c>
      <c r="Q61" s="127" t="s">
        <v>1114</v>
      </c>
      <c r="R61" s="127" t="s">
        <v>1114</v>
      </c>
      <c r="S61" s="127" t="s">
        <v>1114</v>
      </c>
      <c r="T61" s="127" t="s">
        <v>1114</v>
      </c>
      <c r="U61" s="127" t="s">
        <v>1114</v>
      </c>
      <c r="V61" s="127" t="s">
        <v>1114</v>
      </c>
    </row>
    <row r="62" spans="1:22" x14ac:dyDescent="0.25">
      <c r="A62" t="str">
        <v>W06000023</v>
      </c>
      <c r="B62" t="str">
        <v>Powys / Powys [note 10]</v>
      </c>
      <c r="C62" t="str">
        <v>g</v>
      </c>
      <c r="D62">
        <v>6.2861491628614916E-2</v>
      </c>
      <c r="E62">
        <f t="shared" si="2"/>
        <v>0.98797564687975636</v>
      </c>
      <c r="F62">
        <f t="shared" si="0"/>
        <v>987.97564687975637</v>
      </c>
      <c r="G62">
        <f t="shared" si="1"/>
        <v>988</v>
      </c>
      <c r="N62" s="127" t="s">
        <v>1116</v>
      </c>
      <c r="O62" s="127" t="s">
        <v>1116</v>
      </c>
      <c r="P62" s="127" t="s">
        <v>1116</v>
      </c>
      <c r="Q62" s="127" t="s">
        <v>1116</v>
      </c>
      <c r="R62" s="127" t="s">
        <v>1116</v>
      </c>
      <c r="S62" s="127" t="s">
        <v>1116</v>
      </c>
      <c r="T62" s="127" t="s">
        <v>1116</v>
      </c>
      <c r="U62" s="127" t="s">
        <v>1116</v>
      </c>
      <c r="V62" s="127" t="s">
        <v>1116</v>
      </c>
    </row>
    <row r="63" spans="1:22" x14ac:dyDescent="0.25">
      <c r="A63" t="str">
        <v>W06000023</v>
      </c>
      <c r="B63" t="str">
        <v>Powys / Powys [note 10]</v>
      </c>
      <c r="C63" t="str">
        <v>h</v>
      </c>
      <c r="D63">
        <v>8.8280060882800614E-3</v>
      </c>
      <c r="E63">
        <f t="shared" si="2"/>
        <v>0.99680365296803641</v>
      </c>
      <c r="F63">
        <f t="shared" si="0"/>
        <v>996.80365296803643</v>
      </c>
      <c r="G63">
        <f t="shared" si="1"/>
        <v>997</v>
      </c>
      <c r="N63" s="127" t="s">
        <v>1118</v>
      </c>
      <c r="O63" s="127" t="s">
        <v>1118</v>
      </c>
      <c r="P63" s="127" t="s">
        <v>1118</v>
      </c>
      <c r="Q63" s="127" t="s">
        <v>1118</v>
      </c>
      <c r="R63" s="127" t="s">
        <v>1118</v>
      </c>
      <c r="S63" s="127" t="s">
        <v>1118</v>
      </c>
      <c r="T63" s="127" t="s">
        <v>1118</v>
      </c>
      <c r="U63" s="127" t="s">
        <v>1118</v>
      </c>
      <c r="V63" s="127" t="s">
        <v>1118</v>
      </c>
    </row>
    <row r="64" spans="1:22" x14ac:dyDescent="0.25">
      <c r="A64" t="str">
        <v>W06000023</v>
      </c>
      <c r="B64" t="str">
        <v>Powys / Powys [note 10]</v>
      </c>
      <c r="C64" t="str">
        <v>i</v>
      </c>
      <c r="D64">
        <v>3.1963470319634705E-3</v>
      </c>
      <c r="E64">
        <f t="shared" si="2"/>
        <v>0.99999999999999989</v>
      </c>
      <c r="F64">
        <f t="shared" si="0"/>
        <v>999.99999999999989</v>
      </c>
      <c r="G64">
        <f t="shared" si="1"/>
        <v>1000</v>
      </c>
      <c r="N64" s="127" t="s">
        <v>1120</v>
      </c>
      <c r="O64" s="127" t="s">
        <v>1120</v>
      </c>
      <c r="P64" s="127" t="s">
        <v>1120</v>
      </c>
      <c r="Q64" s="127" t="s">
        <v>1120</v>
      </c>
      <c r="R64" s="127" t="s">
        <v>1120</v>
      </c>
      <c r="S64" s="127" t="s">
        <v>1120</v>
      </c>
      <c r="T64" s="127" t="s">
        <v>1120</v>
      </c>
      <c r="U64" s="127" t="s">
        <v>1120</v>
      </c>
      <c r="V64" s="127" t="s">
        <v>1120</v>
      </c>
    </row>
    <row r="65" spans="1:22" x14ac:dyDescent="0.25">
      <c r="A65" t="str">
        <v>W06000008</v>
      </c>
      <c r="B65" t="str">
        <v>Ceredigion / Ceredigion</v>
      </c>
      <c r="C65" t="str">
        <v>a</v>
      </c>
      <c r="D65">
        <v>5.0615212527964207E-2</v>
      </c>
      <c r="E65">
        <f t="shared" si="2"/>
        <v>5.0615212527964207E-2</v>
      </c>
      <c r="F65">
        <f t="shared" si="0"/>
        <v>50.615212527964204</v>
      </c>
      <c r="G65">
        <f t="shared" si="1"/>
        <v>51</v>
      </c>
      <c r="N65" s="127" t="s">
        <v>1122</v>
      </c>
      <c r="O65" s="127" t="s">
        <v>1122</v>
      </c>
      <c r="P65" s="127" t="s">
        <v>1122</v>
      </c>
      <c r="Q65" s="127" t="s">
        <v>1122</v>
      </c>
      <c r="R65" s="127" t="s">
        <v>1122</v>
      </c>
      <c r="S65" s="127" t="s">
        <v>1122</v>
      </c>
      <c r="T65" s="127" t="s">
        <v>1122</v>
      </c>
      <c r="U65" s="127" t="s">
        <v>1122</v>
      </c>
      <c r="V65" s="127" t="s">
        <v>1122</v>
      </c>
    </row>
    <row r="66" spans="1:22" x14ac:dyDescent="0.25">
      <c r="A66" t="str">
        <v>W06000008</v>
      </c>
      <c r="B66" t="str">
        <v>Ceredigion / Ceredigion</v>
      </c>
      <c r="C66" t="str">
        <v>b</v>
      </c>
      <c r="D66">
        <v>0.13842281879194632</v>
      </c>
      <c r="E66">
        <f t="shared" si="2"/>
        <v>0.18903803131991054</v>
      </c>
      <c r="F66">
        <f t="shared" si="0"/>
        <v>189.03803131991054</v>
      </c>
      <c r="G66">
        <f t="shared" si="1"/>
        <v>189</v>
      </c>
      <c r="N66" s="127" t="s">
        <v>1124</v>
      </c>
      <c r="O66" s="127" t="s">
        <v>1124</v>
      </c>
      <c r="P66" s="127" t="s">
        <v>1124</v>
      </c>
      <c r="Q66" s="127" t="s">
        <v>1124</v>
      </c>
      <c r="R66" s="127" t="s">
        <v>1124</v>
      </c>
      <c r="S66" s="127" t="s">
        <v>1124</v>
      </c>
      <c r="T66" s="127" t="s">
        <v>1124</v>
      </c>
      <c r="U66" s="127" t="s">
        <v>1124</v>
      </c>
      <c r="V66" s="127" t="s">
        <v>1124</v>
      </c>
    </row>
    <row r="67" spans="1:22" x14ac:dyDescent="0.25">
      <c r="A67" t="str">
        <v>W06000008</v>
      </c>
      <c r="B67" t="str">
        <v>Ceredigion / Ceredigion</v>
      </c>
      <c r="C67" t="str">
        <v>c</v>
      </c>
      <c r="D67">
        <v>0.21196868008948547</v>
      </c>
      <c r="E67">
        <f t="shared" si="2"/>
        <v>0.40100671140939603</v>
      </c>
      <c r="F67">
        <f t="shared" ref="F67:F130" si="3">E67*1000</f>
        <v>401.00671140939602</v>
      </c>
      <c r="G67">
        <f t="shared" ref="G67:G130" si="4">ROUND(F67,0)</f>
        <v>401</v>
      </c>
      <c r="N67" s="127" t="s">
        <v>1126</v>
      </c>
      <c r="O67" s="127" t="s">
        <v>1126</v>
      </c>
      <c r="P67" s="127" t="s">
        <v>1126</v>
      </c>
      <c r="Q67" s="127" t="s">
        <v>1126</v>
      </c>
      <c r="R67" s="127" t="s">
        <v>1126</v>
      </c>
      <c r="S67" s="127" t="s">
        <v>1126</v>
      </c>
      <c r="T67" s="127" t="s">
        <v>1126</v>
      </c>
      <c r="U67" s="127" t="s">
        <v>1126</v>
      </c>
      <c r="V67" s="127" t="s">
        <v>1126</v>
      </c>
    </row>
    <row r="68" spans="1:22" x14ac:dyDescent="0.25">
      <c r="A68" t="str">
        <v>W06000008</v>
      </c>
      <c r="B68" t="str">
        <v>Ceredigion / Ceredigion</v>
      </c>
      <c r="C68" t="str">
        <v>d</v>
      </c>
      <c r="D68">
        <v>0.20889261744966442</v>
      </c>
      <c r="E68">
        <f t="shared" si="2"/>
        <v>0.6098993288590604</v>
      </c>
      <c r="F68">
        <f t="shared" si="3"/>
        <v>609.89932885906035</v>
      </c>
      <c r="G68">
        <f t="shared" si="4"/>
        <v>610</v>
      </c>
      <c r="N68" s="127" t="s">
        <v>1128</v>
      </c>
      <c r="O68" s="127" t="s">
        <v>1128</v>
      </c>
      <c r="P68" s="127" t="s">
        <v>1128</v>
      </c>
      <c r="Q68" s="127" t="s">
        <v>1128</v>
      </c>
      <c r="R68" s="127" t="s">
        <v>1128</v>
      </c>
      <c r="S68" s="127" t="s">
        <v>1128</v>
      </c>
      <c r="T68" s="127" t="s">
        <v>1128</v>
      </c>
      <c r="U68" s="127" t="s">
        <v>1128</v>
      </c>
      <c r="V68" s="127" t="s">
        <v>1128</v>
      </c>
    </row>
    <row r="69" spans="1:22" x14ac:dyDescent="0.25">
      <c r="A69" t="str">
        <v>W06000008</v>
      </c>
      <c r="B69" t="str">
        <v>Ceredigion / Ceredigion</v>
      </c>
      <c r="C69" t="str">
        <v>e</v>
      </c>
      <c r="D69">
        <v>0.25335570469798657</v>
      </c>
      <c r="E69">
        <f t="shared" si="2"/>
        <v>0.86325503355704702</v>
      </c>
      <c r="F69">
        <f t="shared" si="3"/>
        <v>863.255033557047</v>
      </c>
      <c r="G69">
        <f t="shared" si="4"/>
        <v>863</v>
      </c>
      <c r="N69" s="127" t="s">
        <v>1130</v>
      </c>
      <c r="O69" s="127" t="s">
        <v>1130</v>
      </c>
      <c r="P69" s="127" t="s">
        <v>1130</v>
      </c>
      <c r="Q69" s="127" t="s">
        <v>1130</v>
      </c>
      <c r="R69" s="127" t="s">
        <v>1130</v>
      </c>
      <c r="S69" s="127" t="s">
        <v>1130</v>
      </c>
      <c r="T69" s="127" t="s">
        <v>1130</v>
      </c>
      <c r="U69" s="127" t="s">
        <v>1130</v>
      </c>
      <c r="V69" s="127" t="s">
        <v>1130</v>
      </c>
    </row>
    <row r="70" spans="1:22" x14ac:dyDescent="0.25">
      <c r="A70" t="str">
        <v>W06000008</v>
      </c>
      <c r="B70" t="str">
        <v>Ceredigion / Ceredigion</v>
      </c>
      <c r="C70" t="str">
        <v>f</v>
      </c>
      <c r="D70">
        <v>0.10626398210290827</v>
      </c>
      <c r="E70">
        <f t="shared" si="2"/>
        <v>0.96951901565995535</v>
      </c>
      <c r="F70">
        <f t="shared" si="3"/>
        <v>969.51901565995536</v>
      </c>
      <c r="G70">
        <f t="shared" si="4"/>
        <v>970</v>
      </c>
    </row>
    <row r="71" spans="1:22" x14ac:dyDescent="0.25">
      <c r="A71" t="str">
        <v>W06000008</v>
      </c>
      <c r="B71" t="str">
        <v>Ceredigion / Ceredigion</v>
      </c>
      <c r="C71" t="str">
        <v>g</v>
      </c>
      <c r="D71">
        <v>2.6565995525727068E-2</v>
      </c>
      <c r="E71">
        <f t="shared" si="2"/>
        <v>0.99608501118568238</v>
      </c>
      <c r="F71">
        <f t="shared" si="3"/>
        <v>996.08501118568233</v>
      </c>
      <c r="G71">
        <f t="shared" si="4"/>
        <v>996</v>
      </c>
    </row>
    <row r="72" spans="1:22" x14ac:dyDescent="0.25">
      <c r="A72" t="str">
        <v>W06000008</v>
      </c>
      <c r="B72" t="str">
        <v>Ceredigion / Ceredigion</v>
      </c>
      <c r="C72" t="str">
        <v>h</v>
      </c>
      <c r="D72">
        <v>3.0760626398210291E-3</v>
      </c>
      <c r="E72">
        <f t="shared" si="2"/>
        <v>0.99916107382550345</v>
      </c>
      <c r="F72">
        <f t="shared" si="3"/>
        <v>999.16107382550342</v>
      </c>
      <c r="G72">
        <f t="shared" si="4"/>
        <v>999</v>
      </c>
    </row>
    <row r="73" spans="1:22" x14ac:dyDescent="0.25">
      <c r="A73" t="str">
        <v>W06000008</v>
      </c>
      <c r="B73" t="str">
        <v>Ceredigion / Ceredigion</v>
      </c>
      <c r="C73" t="str">
        <v>i</v>
      </c>
      <c r="D73">
        <v>8.3892617449664428E-4</v>
      </c>
      <c r="E73">
        <f t="shared" si="2"/>
        <v>1</v>
      </c>
      <c r="F73">
        <f t="shared" si="3"/>
        <v>1000</v>
      </c>
      <c r="G73">
        <f t="shared" si="4"/>
        <v>1000</v>
      </c>
    </row>
    <row r="74" spans="1:22" x14ac:dyDescent="0.25">
      <c r="A74" t="str">
        <v>W06000009</v>
      </c>
      <c r="B74" t="str">
        <v>Pembrokeshire / Sir Benfro</v>
      </c>
      <c r="C74" t="str">
        <v>a</v>
      </c>
      <c r="D74">
        <v>0.10539018503620273</v>
      </c>
      <c r="E74">
        <f t="shared" si="2"/>
        <v>0.10539018503620273</v>
      </c>
      <c r="F74">
        <f t="shared" si="3"/>
        <v>105.39018503620274</v>
      </c>
      <c r="G74">
        <f t="shared" si="4"/>
        <v>105</v>
      </c>
    </row>
    <row r="75" spans="1:22" x14ac:dyDescent="0.25">
      <c r="A75" t="str">
        <v>W06000009</v>
      </c>
      <c r="B75" t="str">
        <v>Pembrokeshire / Sir Benfro</v>
      </c>
      <c r="C75" t="str">
        <v>b</v>
      </c>
      <c r="D75">
        <v>0.15108608205953339</v>
      </c>
      <c r="E75">
        <f t="shared" ref="E75:E138" si="5">SUMIFS(D67:D75,B67:B75,B75)</f>
        <v>0.25647626709573612</v>
      </c>
      <c r="F75">
        <f t="shared" si="3"/>
        <v>256.47626709573615</v>
      </c>
      <c r="G75">
        <f t="shared" si="4"/>
        <v>256</v>
      </c>
    </row>
    <row r="76" spans="1:22" x14ac:dyDescent="0.25">
      <c r="A76" t="str">
        <v>W06000009</v>
      </c>
      <c r="B76" t="str">
        <v>Pembrokeshire / Sir Benfro</v>
      </c>
      <c r="C76" t="str">
        <v>c</v>
      </c>
      <c r="D76">
        <v>0.22783588093322607</v>
      </c>
      <c r="E76">
        <f t="shared" si="5"/>
        <v>0.48431214802896216</v>
      </c>
      <c r="F76">
        <f t="shared" si="3"/>
        <v>484.31214802896216</v>
      </c>
      <c r="G76">
        <f t="shared" si="4"/>
        <v>484</v>
      </c>
    </row>
    <row r="77" spans="1:22" x14ac:dyDescent="0.25">
      <c r="A77" t="str">
        <v>W06000009</v>
      </c>
      <c r="B77" t="str">
        <v>Pembrokeshire / Sir Benfro</v>
      </c>
      <c r="C77" t="str">
        <v>d</v>
      </c>
      <c r="D77">
        <v>0.18149637972646823</v>
      </c>
      <c r="E77">
        <f t="shared" si="5"/>
        <v>0.66580852775543042</v>
      </c>
      <c r="F77">
        <f t="shared" si="3"/>
        <v>665.80852775543042</v>
      </c>
      <c r="G77">
        <f t="shared" si="4"/>
        <v>666</v>
      </c>
    </row>
    <row r="78" spans="1:22" x14ac:dyDescent="0.25">
      <c r="A78" t="str">
        <v>W06000009</v>
      </c>
      <c r="B78" t="str">
        <v>Pembrokeshire / Sir Benfro</v>
      </c>
      <c r="C78" t="str">
        <v>e</v>
      </c>
      <c r="D78">
        <v>0.19871279163314562</v>
      </c>
      <c r="E78">
        <f t="shared" si="5"/>
        <v>0.86452131938857602</v>
      </c>
      <c r="F78">
        <f t="shared" si="3"/>
        <v>864.52131938857599</v>
      </c>
      <c r="G78">
        <f t="shared" si="4"/>
        <v>865</v>
      </c>
    </row>
    <row r="79" spans="1:22" x14ac:dyDescent="0.25">
      <c r="A79" t="str">
        <v>W06000009</v>
      </c>
      <c r="B79" t="str">
        <v>Pembrokeshire / Sir Benfro</v>
      </c>
      <c r="C79" t="str">
        <v>f</v>
      </c>
      <c r="D79">
        <v>9.5414320193081256E-2</v>
      </c>
      <c r="E79">
        <f t="shared" si="5"/>
        <v>0.95993563958165729</v>
      </c>
      <c r="F79">
        <f t="shared" si="3"/>
        <v>959.93563958165726</v>
      </c>
      <c r="G79">
        <f t="shared" si="4"/>
        <v>960</v>
      </c>
    </row>
    <row r="80" spans="1:22" x14ac:dyDescent="0.25">
      <c r="A80" t="str">
        <v>W06000009</v>
      </c>
      <c r="B80" t="str">
        <v>Pembrokeshire / Sir Benfro</v>
      </c>
      <c r="C80" t="str">
        <v>g</v>
      </c>
      <c r="D80">
        <v>3.3306516492357198E-2</v>
      </c>
      <c r="E80">
        <f t="shared" si="5"/>
        <v>0.99324215607401445</v>
      </c>
      <c r="F80">
        <f t="shared" si="3"/>
        <v>993.24215607401447</v>
      </c>
      <c r="G80">
        <f t="shared" si="4"/>
        <v>993</v>
      </c>
    </row>
    <row r="81" spans="1:7" x14ac:dyDescent="0.25">
      <c r="A81" t="str">
        <v>W06000009</v>
      </c>
      <c r="B81" t="str">
        <v>Pembrokeshire / Sir Benfro</v>
      </c>
      <c r="C81" t="str">
        <v>h</v>
      </c>
      <c r="D81">
        <v>5.3097345132743362E-3</v>
      </c>
      <c r="E81">
        <f t="shared" si="5"/>
        <v>0.99855189058728877</v>
      </c>
      <c r="F81">
        <f t="shared" si="3"/>
        <v>998.55189058728877</v>
      </c>
      <c r="G81">
        <f t="shared" si="4"/>
        <v>999</v>
      </c>
    </row>
    <row r="82" spans="1:7" x14ac:dyDescent="0.25">
      <c r="A82" t="str">
        <v>W06000009</v>
      </c>
      <c r="B82" t="str">
        <v>Pembrokeshire / Sir Benfro</v>
      </c>
      <c r="C82" t="str">
        <v>i</v>
      </c>
      <c r="D82">
        <v>1.4481094127111827E-3</v>
      </c>
      <c r="E82">
        <f t="shared" si="5"/>
        <v>1</v>
      </c>
      <c r="F82">
        <f t="shared" si="3"/>
        <v>1000</v>
      </c>
      <c r="G82">
        <f t="shared" si="4"/>
        <v>1000</v>
      </c>
    </row>
    <row r="83" spans="1:7" x14ac:dyDescent="0.25">
      <c r="A83" t="str">
        <v>W06000010</v>
      </c>
      <c r="B83" t="str">
        <v>Carmarthenshire / Sir Gaerfyrddin [note 11]</v>
      </c>
      <c r="C83" t="str">
        <v>a</v>
      </c>
      <c r="D83">
        <v>0.10351014915330269</v>
      </c>
      <c r="E83">
        <f t="shared" si="5"/>
        <v>0.10351014915330269</v>
      </c>
      <c r="F83">
        <f t="shared" si="3"/>
        <v>103.51014915330269</v>
      </c>
      <c r="G83">
        <f t="shared" si="4"/>
        <v>104</v>
      </c>
    </row>
    <row r="84" spans="1:7" x14ac:dyDescent="0.25">
      <c r="A84" t="str">
        <v>W06000010</v>
      </c>
      <c r="B84" t="str">
        <v>Carmarthenshire / Sir Gaerfyrddin [note 11]</v>
      </c>
      <c r="C84" t="str">
        <v>b</v>
      </c>
      <c r="D84">
        <v>0.27329819446002018</v>
      </c>
      <c r="E84">
        <f t="shared" si="5"/>
        <v>0.37680834361332288</v>
      </c>
      <c r="F84">
        <f t="shared" si="3"/>
        <v>376.8083436133229</v>
      </c>
      <c r="G84">
        <f t="shared" si="4"/>
        <v>377</v>
      </c>
    </row>
    <row r="85" spans="1:7" x14ac:dyDescent="0.25">
      <c r="A85" t="str">
        <v>W06000010</v>
      </c>
      <c r="B85" t="str">
        <v>Carmarthenshire / Sir Gaerfyrddin [note 11]</v>
      </c>
      <c r="C85" t="str">
        <v>c</v>
      </c>
      <c r="D85">
        <v>0.20847818773129975</v>
      </c>
      <c r="E85">
        <f t="shared" si="5"/>
        <v>0.58528653134462261</v>
      </c>
      <c r="F85">
        <f t="shared" si="3"/>
        <v>585.28653134462263</v>
      </c>
      <c r="G85">
        <f t="shared" si="4"/>
        <v>585</v>
      </c>
    </row>
    <row r="86" spans="1:7" x14ac:dyDescent="0.25">
      <c r="A86" t="str">
        <v>W06000010</v>
      </c>
      <c r="B86" t="str">
        <v>Carmarthenshire / Sir Gaerfyrddin [note 11]</v>
      </c>
      <c r="C86" t="str">
        <v>d</v>
      </c>
      <c r="D86">
        <v>0.16328361556577325</v>
      </c>
      <c r="E86">
        <f t="shared" si="5"/>
        <v>0.74857014691039581</v>
      </c>
      <c r="F86">
        <f t="shared" si="3"/>
        <v>748.57014691039581</v>
      </c>
      <c r="G86">
        <f t="shared" si="4"/>
        <v>749</v>
      </c>
    </row>
    <row r="87" spans="1:7" x14ac:dyDescent="0.25">
      <c r="A87" t="str">
        <v>W06000010</v>
      </c>
      <c r="B87" t="str">
        <v>Carmarthenshire / Sir Gaerfyrddin [note 11]</v>
      </c>
      <c r="C87" t="str">
        <v>e</v>
      </c>
      <c r="D87">
        <v>0.14904115733991252</v>
      </c>
      <c r="E87">
        <f t="shared" si="5"/>
        <v>0.89761130425030833</v>
      </c>
      <c r="F87">
        <f t="shared" si="3"/>
        <v>897.61130425030831</v>
      </c>
      <c r="G87">
        <f t="shared" si="4"/>
        <v>898</v>
      </c>
    </row>
    <row r="88" spans="1:7" x14ac:dyDescent="0.25">
      <c r="A88" t="str">
        <v>W06000010</v>
      </c>
      <c r="B88" t="str">
        <v>Carmarthenshire / Sir Gaerfyrddin [note 11]</v>
      </c>
      <c r="C88" t="str">
        <v>f</v>
      </c>
      <c r="D88">
        <v>7.3679488617247949E-2</v>
      </c>
      <c r="E88">
        <f t="shared" si="5"/>
        <v>0.97129079286755626</v>
      </c>
      <c r="F88">
        <f t="shared" si="3"/>
        <v>971.29079286755632</v>
      </c>
      <c r="G88">
        <f t="shared" si="4"/>
        <v>971</v>
      </c>
    </row>
    <row r="89" spans="1:7" x14ac:dyDescent="0.25">
      <c r="A89" t="str">
        <v>W06000010</v>
      </c>
      <c r="B89" t="str">
        <v>Carmarthenshire / Sir Gaerfyrddin [note 11]</v>
      </c>
      <c r="C89" t="str">
        <v>g</v>
      </c>
      <c r="D89">
        <v>2.4447684198721543E-2</v>
      </c>
      <c r="E89">
        <f t="shared" si="5"/>
        <v>0.99573847706627783</v>
      </c>
      <c r="F89">
        <f t="shared" si="3"/>
        <v>995.73847706627782</v>
      </c>
      <c r="G89">
        <f t="shared" si="4"/>
        <v>996</v>
      </c>
    </row>
    <row r="90" spans="1:7" x14ac:dyDescent="0.25">
      <c r="A90" t="str">
        <v>W06000010</v>
      </c>
      <c r="B90" t="str">
        <v>Carmarthenshire / Sir Gaerfyrddin [note 11]</v>
      </c>
      <c r="C90" t="str">
        <v>h</v>
      </c>
      <c r="D90">
        <v>3.4765055511943479E-3</v>
      </c>
      <c r="E90">
        <f t="shared" si="5"/>
        <v>0.99921498261747221</v>
      </c>
      <c r="F90">
        <f t="shared" si="3"/>
        <v>999.21498261747217</v>
      </c>
      <c r="G90">
        <f t="shared" si="4"/>
        <v>999</v>
      </c>
    </row>
    <row r="91" spans="1:7" x14ac:dyDescent="0.25">
      <c r="A91" t="str">
        <v>W06000010</v>
      </c>
      <c r="B91" t="str">
        <v>Carmarthenshire / Sir Gaerfyrddin [note 11]</v>
      </c>
      <c r="C91" t="str">
        <v>i</v>
      </c>
      <c r="D91">
        <v>7.8501738252775594E-4</v>
      </c>
      <c r="E91">
        <f t="shared" si="5"/>
        <v>1</v>
      </c>
      <c r="F91">
        <f t="shared" si="3"/>
        <v>1000</v>
      </c>
      <c r="G91">
        <f t="shared" si="4"/>
        <v>1000</v>
      </c>
    </row>
    <row r="92" spans="1:7" x14ac:dyDescent="0.25">
      <c r="A92" t="str">
        <v>W06000011</v>
      </c>
      <c r="B92" t="str">
        <v>Swansea / Abertawe</v>
      </c>
      <c r="C92" t="str">
        <v>a</v>
      </c>
      <c r="D92">
        <v>0.15079156826729642</v>
      </c>
      <c r="E92">
        <f t="shared" si="5"/>
        <v>0.15079156826729642</v>
      </c>
      <c r="F92">
        <f t="shared" si="3"/>
        <v>150.79156826729641</v>
      </c>
      <c r="G92">
        <f t="shared" si="4"/>
        <v>151</v>
      </c>
    </row>
    <row r="93" spans="1:7" x14ac:dyDescent="0.25">
      <c r="A93" t="str">
        <v>W06000011</v>
      </c>
      <c r="B93" t="str">
        <v>Swansea / Abertawe</v>
      </c>
      <c r="C93" t="str">
        <v>b</v>
      </c>
      <c r="D93">
        <v>0.24927840461821044</v>
      </c>
      <c r="E93">
        <f t="shared" si="5"/>
        <v>0.40006997288550683</v>
      </c>
      <c r="F93">
        <f t="shared" si="3"/>
        <v>400.06997288550684</v>
      </c>
      <c r="G93">
        <f t="shared" si="4"/>
        <v>400</v>
      </c>
    </row>
    <row r="94" spans="1:7" x14ac:dyDescent="0.25">
      <c r="A94" t="str">
        <v>W06000011</v>
      </c>
      <c r="B94" t="str">
        <v>Swansea / Abertawe</v>
      </c>
      <c r="C94" t="str">
        <v>c</v>
      </c>
      <c r="D94">
        <v>0.21630368232309979</v>
      </c>
      <c r="E94">
        <f t="shared" si="5"/>
        <v>0.61637365520860665</v>
      </c>
      <c r="F94">
        <f t="shared" si="3"/>
        <v>616.37365520860669</v>
      </c>
      <c r="G94">
        <f t="shared" si="4"/>
        <v>616</v>
      </c>
    </row>
    <row r="95" spans="1:7" x14ac:dyDescent="0.25">
      <c r="A95" t="str">
        <v>W06000011</v>
      </c>
      <c r="B95" t="str">
        <v>Swansea / Abertawe</v>
      </c>
      <c r="C95" t="str">
        <v>d</v>
      </c>
      <c r="D95">
        <v>0.14956704277092628</v>
      </c>
      <c r="E95">
        <f t="shared" si="5"/>
        <v>0.7659406979795329</v>
      </c>
      <c r="F95">
        <f t="shared" si="3"/>
        <v>765.94069797953296</v>
      </c>
      <c r="G95">
        <f t="shared" si="4"/>
        <v>766</v>
      </c>
    </row>
    <row r="96" spans="1:7" x14ac:dyDescent="0.25">
      <c r="A96" t="str">
        <v>W06000011</v>
      </c>
      <c r="B96" t="str">
        <v>Swansea / Abertawe</v>
      </c>
      <c r="C96" t="str">
        <v>e</v>
      </c>
      <c r="D96">
        <v>0.11423073558995889</v>
      </c>
      <c r="E96">
        <f t="shared" si="5"/>
        <v>0.88017143356949179</v>
      </c>
      <c r="F96">
        <f t="shared" si="3"/>
        <v>880.1714335694918</v>
      </c>
      <c r="G96">
        <f t="shared" si="4"/>
        <v>880</v>
      </c>
    </row>
    <row r="97" spans="1:7" x14ac:dyDescent="0.25">
      <c r="A97" t="str">
        <v>W06000011</v>
      </c>
      <c r="B97" t="str">
        <v>Swansea / Abertawe</v>
      </c>
      <c r="C97" t="str">
        <v>f</v>
      </c>
      <c r="D97">
        <v>7.0935012682585494E-2</v>
      </c>
      <c r="E97">
        <f t="shared" si="5"/>
        <v>0.9511064462520773</v>
      </c>
      <c r="F97">
        <f t="shared" si="3"/>
        <v>951.10644625207726</v>
      </c>
      <c r="G97">
        <f t="shared" si="4"/>
        <v>951</v>
      </c>
    </row>
    <row r="98" spans="1:7" x14ac:dyDescent="0.25">
      <c r="A98" t="str">
        <v>W06000011</v>
      </c>
      <c r="B98" t="str">
        <v>Swansea / Abertawe</v>
      </c>
      <c r="C98" t="str">
        <v>g</v>
      </c>
      <c r="D98">
        <v>3.3849383363946474E-2</v>
      </c>
      <c r="E98">
        <f t="shared" si="5"/>
        <v>0.98495582961602379</v>
      </c>
      <c r="F98">
        <f t="shared" si="3"/>
        <v>984.95582961602383</v>
      </c>
      <c r="G98">
        <f t="shared" si="4"/>
        <v>985</v>
      </c>
    </row>
    <row r="99" spans="1:7" x14ac:dyDescent="0.25">
      <c r="A99" t="str">
        <v>W06000011</v>
      </c>
      <c r="B99" t="str">
        <v>Swansea / Abertawe</v>
      </c>
      <c r="C99" t="str">
        <v>h</v>
      </c>
      <c r="D99">
        <v>1.0321000612262748E-2</v>
      </c>
      <c r="E99">
        <f t="shared" si="5"/>
        <v>0.9952768302282865</v>
      </c>
      <c r="F99">
        <f t="shared" si="3"/>
        <v>995.27683022828649</v>
      </c>
      <c r="G99">
        <f t="shared" si="4"/>
        <v>995</v>
      </c>
    </row>
    <row r="100" spans="1:7" x14ac:dyDescent="0.25">
      <c r="A100" t="str">
        <v>W06000011</v>
      </c>
      <c r="B100" t="str">
        <v>Swansea / Abertawe</v>
      </c>
      <c r="C100" t="str">
        <v>i</v>
      </c>
      <c r="D100">
        <v>4.7231697717134606E-3</v>
      </c>
      <c r="E100">
        <f t="shared" si="5"/>
        <v>1</v>
      </c>
      <c r="F100">
        <f t="shared" si="3"/>
        <v>1000</v>
      </c>
      <c r="G100">
        <f t="shared" si="4"/>
        <v>1000</v>
      </c>
    </row>
    <row r="101" spans="1:7" x14ac:dyDescent="0.25">
      <c r="A101" t="str">
        <v>W06000012</v>
      </c>
      <c r="B101" t="str">
        <v>Neath Port Talbot / Castell-nedd Port Talbot</v>
      </c>
      <c r="C101" t="str">
        <v>a</v>
      </c>
      <c r="D101">
        <v>0.20394736842105263</v>
      </c>
      <c r="E101">
        <f t="shared" si="5"/>
        <v>0.20394736842105263</v>
      </c>
      <c r="F101">
        <f t="shared" si="3"/>
        <v>203.94736842105263</v>
      </c>
      <c r="G101">
        <f t="shared" si="4"/>
        <v>204</v>
      </c>
    </row>
    <row r="102" spans="1:7" x14ac:dyDescent="0.25">
      <c r="A102" t="str">
        <v>W06000012</v>
      </c>
      <c r="B102" t="str">
        <v>Neath Port Talbot / Castell-nedd Port Talbot</v>
      </c>
      <c r="C102" t="str">
        <v>b</v>
      </c>
      <c r="D102">
        <v>0.41028708133971292</v>
      </c>
      <c r="E102">
        <f t="shared" si="5"/>
        <v>0.61423444976076558</v>
      </c>
      <c r="F102">
        <f t="shared" si="3"/>
        <v>614.23444976076553</v>
      </c>
      <c r="G102">
        <f t="shared" si="4"/>
        <v>614</v>
      </c>
    </row>
    <row r="103" spans="1:7" x14ac:dyDescent="0.25">
      <c r="A103" t="str">
        <v>W06000012</v>
      </c>
      <c r="B103" t="str">
        <v>Neath Port Talbot / Castell-nedd Port Talbot</v>
      </c>
      <c r="C103" t="str">
        <v>c</v>
      </c>
      <c r="D103">
        <v>0.1750897129186603</v>
      </c>
      <c r="E103">
        <f t="shared" si="5"/>
        <v>0.78932416267942584</v>
      </c>
      <c r="F103">
        <f t="shared" si="3"/>
        <v>789.32416267942585</v>
      </c>
      <c r="G103">
        <f t="shared" si="4"/>
        <v>789</v>
      </c>
    </row>
    <row r="104" spans="1:7" x14ac:dyDescent="0.25">
      <c r="A104" t="str">
        <v>W06000012</v>
      </c>
      <c r="B104" t="str">
        <v>Neath Port Talbot / Castell-nedd Port Talbot</v>
      </c>
      <c r="C104" t="str">
        <v>d</v>
      </c>
      <c r="D104">
        <v>0.10974880382775119</v>
      </c>
      <c r="E104">
        <f t="shared" si="5"/>
        <v>0.89907296650717705</v>
      </c>
      <c r="F104">
        <f t="shared" si="3"/>
        <v>899.07296650717706</v>
      </c>
      <c r="G104">
        <f t="shared" si="4"/>
        <v>899</v>
      </c>
    </row>
    <row r="105" spans="1:7" x14ac:dyDescent="0.25">
      <c r="A105" t="str">
        <v>W06000012</v>
      </c>
      <c r="B105" t="str">
        <v>Neath Port Talbot / Castell-nedd Port Talbot</v>
      </c>
      <c r="C105" t="str">
        <v>e</v>
      </c>
      <c r="D105">
        <v>6.8181818181818177E-2</v>
      </c>
      <c r="E105">
        <f t="shared" si="5"/>
        <v>0.96725478468899517</v>
      </c>
      <c r="F105">
        <f t="shared" si="3"/>
        <v>967.25478468899519</v>
      </c>
      <c r="G105">
        <f t="shared" si="4"/>
        <v>967</v>
      </c>
    </row>
    <row r="106" spans="1:7" x14ac:dyDescent="0.25">
      <c r="A106" t="str">
        <v>W06000012</v>
      </c>
      <c r="B106" t="str">
        <v>Neath Port Talbot / Castell-nedd Port Talbot</v>
      </c>
      <c r="C106" t="str">
        <v>f</v>
      </c>
      <c r="D106">
        <v>2.2876794258373207E-2</v>
      </c>
      <c r="E106">
        <f t="shared" si="5"/>
        <v>0.99013157894736836</v>
      </c>
      <c r="F106">
        <f t="shared" si="3"/>
        <v>990.13157894736833</v>
      </c>
      <c r="G106">
        <f t="shared" si="4"/>
        <v>990</v>
      </c>
    </row>
    <row r="107" spans="1:7" x14ac:dyDescent="0.25">
      <c r="A107" t="str">
        <v>W06000012</v>
      </c>
      <c r="B107" t="str">
        <v>Neath Port Talbot / Castell-nedd Port Talbot</v>
      </c>
      <c r="C107" t="str">
        <v>g</v>
      </c>
      <c r="D107">
        <v>7.9246411483253586E-3</v>
      </c>
      <c r="E107">
        <f t="shared" si="5"/>
        <v>0.99805622009569372</v>
      </c>
      <c r="F107">
        <f t="shared" si="3"/>
        <v>998.05622009569367</v>
      </c>
      <c r="G107">
        <f t="shared" si="4"/>
        <v>998</v>
      </c>
    </row>
    <row r="108" spans="1:7" x14ac:dyDescent="0.25">
      <c r="A108" t="str">
        <v>W06000012</v>
      </c>
      <c r="B108" t="str">
        <v>Neath Port Talbot / Castell-nedd Port Talbot</v>
      </c>
      <c r="C108" t="str">
        <v>h</v>
      </c>
      <c r="D108">
        <v>1.6447368421052631E-3</v>
      </c>
      <c r="E108">
        <f t="shared" si="5"/>
        <v>0.99970095693779903</v>
      </c>
      <c r="F108">
        <f t="shared" si="3"/>
        <v>999.70095693779899</v>
      </c>
      <c r="G108">
        <f t="shared" si="4"/>
        <v>1000</v>
      </c>
    </row>
    <row r="109" spans="1:7" x14ac:dyDescent="0.25">
      <c r="A109" t="str">
        <v>W06000012</v>
      </c>
      <c r="B109" t="str">
        <v>Neath Port Talbot / Castell-nedd Port Talbot</v>
      </c>
      <c r="C109" t="str">
        <v>i</v>
      </c>
      <c r="D109">
        <v>2.9904306220095693E-4</v>
      </c>
      <c r="E109">
        <f t="shared" si="5"/>
        <v>1</v>
      </c>
      <c r="F109">
        <f t="shared" si="3"/>
        <v>1000</v>
      </c>
      <c r="G109">
        <f t="shared" si="4"/>
        <v>1000</v>
      </c>
    </row>
    <row r="110" spans="1:7" x14ac:dyDescent="0.25">
      <c r="A110" t="str">
        <v>W06000013</v>
      </c>
      <c r="B110" t="str">
        <v>Bridgend / Pen-y-bont ar Ogwr</v>
      </c>
      <c r="C110" t="str">
        <v>a</v>
      </c>
      <c r="D110">
        <v>0.16016458396830235</v>
      </c>
      <c r="E110">
        <f t="shared" si="5"/>
        <v>0.16016458396830235</v>
      </c>
      <c r="F110">
        <f t="shared" si="3"/>
        <v>160.16458396830237</v>
      </c>
      <c r="G110">
        <f t="shared" si="4"/>
        <v>160</v>
      </c>
    </row>
    <row r="111" spans="1:7" x14ac:dyDescent="0.25">
      <c r="A111" t="str">
        <v>W06000013</v>
      </c>
      <c r="B111" t="str">
        <v>Bridgend / Pen-y-bont ar Ogwr</v>
      </c>
      <c r="C111" t="str">
        <v>b</v>
      </c>
      <c r="D111">
        <v>0.23316062176165803</v>
      </c>
      <c r="E111">
        <f t="shared" si="5"/>
        <v>0.39332520572996038</v>
      </c>
      <c r="F111">
        <f t="shared" si="3"/>
        <v>393.32520572996037</v>
      </c>
      <c r="G111">
        <f t="shared" si="4"/>
        <v>393</v>
      </c>
    </row>
    <row r="112" spans="1:7" x14ac:dyDescent="0.25">
      <c r="A112" t="str">
        <v>W06000013</v>
      </c>
      <c r="B112" t="str">
        <v>Bridgend / Pen-y-bont ar Ogwr</v>
      </c>
      <c r="C112" t="str">
        <v>c</v>
      </c>
      <c r="D112">
        <v>0.22432185309356903</v>
      </c>
      <c r="E112">
        <f t="shared" si="5"/>
        <v>0.61764705882352944</v>
      </c>
      <c r="F112">
        <f t="shared" si="3"/>
        <v>617.64705882352939</v>
      </c>
      <c r="G112">
        <f t="shared" si="4"/>
        <v>618</v>
      </c>
    </row>
    <row r="113" spans="1:7" x14ac:dyDescent="0.25">
      <c r="A113" t="str">
        <v>W06000013</v>
      </c>
      <c r="B113" t="str">
        <v>Bridgend / Pen-y-bont ar Ogwr</v>
      </c>
      <c r="C113" t="str">
        <v>d</v>
      </c>
      <c r="D113">
        <v>0.16549832368180434</v>
      </c>
      <c r="E113">
        <f t="shared" si="5"/>
        <v>0.78314538250533383</v>
      </c>
      <c r="F113">
        <f t="shared" si="3"/>
        <v>783.14538250533383</v>
      </c>
      <c r="G113">
        <f t="shared" si="4"/>
        <v>783</v>
      </c>
    </row>
    <row r="114" spans="1:7" x14ac:dyDescent="0.25">
      <c r="A114" t="str">
        <v>W06000013</v>
      </c>
      <c r="B114" t="str">
        <v>Bridgend / Pen-y-bont ar Ogwr</v>
      </c>
      <c r="C114" t="str">
        <v>e</v>
      </c>
      <c r="D114">
        <v>0.12069491008838769</v>
      </c>
      <c r="E114">
        <f t="shared" si="5"/>
        <v>0.90384029259372156</v>
      </c>
      <c r="F114">
        <f t="shared" si="3"/>
        <v>903.84029259372153</v>
      </c>
      <c r="G114">
        <f t="shared" si="4"/>
        <v>904</v>
      </c>
    </row>
    <row r="115" spans="1:7" x14ac:dyDescent="0.25">
      <c r="A115" t="str">
        <v>W06000013</v>
      </c>
      <c r="B115" t="str">
        <v>Bridgend / Pen-y-bont ar Ogwr</v>
      </c>
      <c r="C115" t="str">
        <v>f</v>
      </c>
      <c r="D115">
        <v>6.7205120390124967E-2</v>
      </c>
      <c r="E115">
        <f t="shared" si="5"/>
        <v>0.9710454129838465</v>
      </c>
      <c r="F115">
        <f t="shared" si="3"/>
        <v>971.04541298384652</v>
      </c>
      <c r="G115">
        <f t="shared" si="4"/>
        <v>971</v>
      </c>
    </row>
    <row r="116" spans="1:7" x14ac:dyDescent="0.25">
      <c r="A116" t="str">
        <v>W06000013</v>
      </c>
      <c r="B116" t="str">
        <v>Bridgend / Pen-y-bont ar Ogwr</v>
      </c>
      <c r="C116" t="str">
        <v>g</v>
      </c>
      <c r="D116">
        <v>2.285888448643706E-2</v>
      </c>
      <c r="E116">
        <f t="shared" si="5"/>
        <v>0.99390429747028353</v>
      </c>
      <c r="F116">
        <f t="shared" si="3"/>
        <v>993.9042974702835</v>
      </c>
      <c r="G116">
        <f t="shared" si="4"/>
        <v>994</v>
      </c>
    </row>
    <row r="117" spans="1:7" x14ac:dyDescent="0.25">
      <c r="A117" t="str">
        <v>W06000013</v>
      </c>
      <c r="B117" t="str">
        <v>Bridgend / Pen-y-bont ar Ogwr</v>
      </c>
      <c r="C117" t="str">
        <v>h</v>
      </c>
      <c r="D117">
        <v>4.4193843340444988E-3</v>
      </c>
      <c r="E117">
        <f t="shared" si="5"/>
        <v>0.99832368180432807</v>
      </c>
      <c r="F117">
        <f t="shared" si="3"/>
        <v>998.32368180432809</v>
      </c>
      <c r="G117">
        <f t="shared" si="4"/>
        <v>998</v>
      </c>
    </row>
    <row r="118" spans="1:7" x14ac:dyDescent="0.25">
      <c r="A118" t="str">
        <v>W06000013</v>
      </c>
      <c r="B118" t="str">
        <v>Bridgend / Pen-y-bont ar Ogwr</v>
      </c>
      <c r="C118" t="str">
        <v>i</v>
      </c>
      <c r="D118">
        <v>1.6763181956720513E-3</v>
      </c>
      <c r="E118">
        <f t="shared" si="5"/>
        <v>1.0000000000000002</v>
      </c>
      <c r="F118">
        <f t="shared" si="3"/>
        <v>1000.0000000000002</v>
      </c>
      <c r="G118">
        <f t="shared" si="4"/>
        <v>1000</v>
      </c>
    </row>
    <row r="119" spans="1:7" x14ac:dyDescent="0.25">
      <c r="A119" t="str">
        <v>W06000014</v>
      </c>
      <c r="B119" t="str">
        <v>Vale of Glamorgan / Bro Morgannwg</v>
      </c>
      <c r="C119" t="str">
        <v>a</v>
      </c>
      <c r="D119">
        <v>2.3614299770416531E-2</v>
      </c>
      <c r="E119">
        <f t="shared" si="5"/>
        <v>2.3614299770416531E-2</v>
      </c>
      <c r="F119">
        <f t="shared" si="3"/>
        <v>23.61429977041653</v>
      </c>
      <c r="G119">
        <f t="shared" si="4"/>
        <v>24</v>
      </c>
    </row>
    <row r="120" spans="1:7" x14ac:dyDescent="0.25">
      <c r="A120" t="str">
        <v>W06000014</v>
      </c>
      <c r="B120" t="str">
        <v>Vale of Glamorgan / Bro Morgannwg</v>
      </c>
      <c r="C120" t="str">
        <v>b</v>
      </c>
      <c r="D120">
        <v>0.10577238438832404</v>
      </c>
      <c r="E120">
        <f t="shared" si="5"/>
        <v>0.12938668415874058</v>
      </c>
      <c r="F120">
        <f t="shared" si="3"/>
        <v>129.38668415874056</v>
      </c>
      <c r="G120">
        <f t="shared" si="4"/>
        <v>129</v>
      </c>
    </row>
    <row r="121" spans="1:7" x14ac:dyDescent="0.25">
      <c r="A121" t="str">
        <v>W06000014</v>
      </c>
      <c r="B121" t="str">
        <v>Vale of Glamorgan / Bro Morgannwg</v>
      </c>
      <c r="C121" t="str">
        <v>c</v>
      </c>
      <c r="D121">
        <v>0.23335519842571334</v>
      </c>
      <c r="E121">
        <f t="shared" si="5"/>
        <v>0.36274188258445395</v>
      </c>
      <c r="F121">
        <f t="shared" si="3"/>
        <v>362.74188258445395</v>
      </c>
      <c r="G121">
        <f t="shared" si="4"/>
        <v>363</v>
      </c>
    </row>
    <row r="122" spans="1:7" x14ac:dyDescent="0.25">
      <c r="A122" t="str">
        <v>W06000014</v>
      </c>
      <c r="B122" t="str">
        <v>Vale of Glamorgan / Bro Morgannwg</v>
      </c>
      <c r="C122" t="str">
        <v>d</v>
      </c>
      <c r="D122">
        <v>0.1907182682846835</v>
      </c>
      <c r="E122">
        <f t="shared" si="5"/>
        <v>0.55346015086913747</v>
      </c>
      <c r="F122">
        <f t="shared" si="3"/>
        <v>553.46015086913746</v>
      </c>
      <c r="G122">
        <f t="shared" si="4"/>
        <v>553</v>
      </c>
    </row>
    <row r="123" spans="1:7" x14ac:dyDescent="0.25">
      <c r="A123" t="str">
        <v>W06000014</v>
      </c>
      <c r="B123" t="str">
        <v>Vale of Glamorgan / Bro Morgannwg</v>
      </c>
      <c r="C123" t="str">
        <v>e</v>
      </c>
      <c r="D123">
        <v>0.17349950803542144</v>
      </c>
      <c r="E123">
        <f t="shared" si="5"/>
        <v>0.72695965890455894</v>
      </c>
      <c r="F123">
        <f t="shared" si="3"/>
        <v>726.95965890455898</v>
      </c>
      <c r="G123">
        <f t="shared" si="4"/>
        <v>727</v>
      </c>
    </row>
    <row r="124" spans="1:7" x14ac:dyDescent="0.25">
      <c r="A124" t="str">
        <v>W06000014</v>
      </c>
      <c r="B124" t="str">
        <v>Vale of Glamorgan / Bro Morgannwg</v>
      </c>
      <c r="C124" t="str">
        <v>f</v>
      </c>
      <c r="D124">
        <v>0.12348310921613644</v>
      </c>
      <c r="E124">
        <f t="shared" si="5"/>
        <v>0.85044276812069541</v>
      </c>
      <c r="F124">
        <f t="shared" si="3"/>
        <v>850.4427681206954</v>
      </c>
      <c r="G124">
        <f t="shared" si="4"/>
        <v>850</v>
      </c>
    </row>
    <row r="125" spans="1:7" x14ac:dyDescent="0.25">
      <c r="A125" t="str">
        <v>W06000014</v>
      </c>
      <c r="B125" t="str">
        <v>Vale of Glamorgan / Bro Morgannwg</v>
      </c>
      <c r="C125" t="str">
        <v>g</v>
      </c>
      <c r="D125">
        <v>9.5441128238766812E-2</v>
      </c>
      <c r="E125">
        <f t="shared" si="5"/>
        <v>0.94588389635946224</v>
      </c>
      <c r="F125">
        <f t="shared" si="3"/>
        <v>945.88389635946226</v>
      </c>
      <c r="G125">
        <f t="shared" si="4"/>
        <v>946</v>
      </c>
    </row>
    <row r="126" spans="1:7" x14ac:dyDescent="0.25">
      <c r="A126" t="str">
        <v>W06000014</v>
      </c>
      <c r="B126" t="str">
        <v>Vale of Glamorgan / Bro Morgannwg</v>
      </c>
      <c r="C126" t="str">
        <v>h</v>
      </c>
      <c r="D126">
        <v>3.6733355198425716E-2</v>
      </c>
      <c r="E126">
        <f t="shared" si="5"/>
        <v>0.98261725155788793</v>
      </c>
      <c r="F126">
        <f t="shared" si="3"/>
        <v>982.61725155788793</v>
      </c>
      <c r="G126">
        <f t="shared" si="4"/>
        <v>983</v>
      </c>
    </row>
    <row r="127" spans="1:7" x14ac:dyDescent="0.25">
      <c r="A127" t="str">
        <v>W06000014</v>
      </c>
      <c r="B127" t="str">
        <v>Vale of Glamorgan / Bro Morgannwg</v>
      </c>
      <c r="C127" t="str">
        <v>i</v>
      </c>
      <c r="D127">
        <v>1.7382748442112166E-2</v>
      </c>
      <c r="E127">
        <f t="shared" si="5"/>
        <v>1</v>
      </c>
      <c r="F127">
        <f t="shared" si="3"/>
        <v>1000</v>
      </c>
      <c r="G127">
        <f t="shared" si="4"/>
        <v>1000</v>
      </c>
    </row>
    <row r="128" spans="1:7" x14ac:dyDescent="0.25">
      <c r="A128" t="str">
        <v>W06000015</v>
      </c>
      <c r="B128" t="str">
        <v>Cardiff / Caerdydd</v>
      </c>
      <c r="C128" t="str">
        <v>a</v>
      </c>
      <c r="D128">
        <v>2.966755073089496E-2</v>
      </c>
      <c r="E128">
        <f t="shared" si="5"/>
        <v>2.966755073089496E-2</v>
      </c>
      <c r="F128">
        <f t="shared" si="3"/>
        <v>29.667550730894959</v>
      </c>
      <c r="G128">
        <f t="shared" si="4"/>
        <v>30</v>
      </c>
    </row>
    <row r="129" spans="1:7" x14ac:dyDescent="0.25">
      <c r="A129" t="str">
        <v>W06000015</v>
      </c>
      <c r="B129" t="str">
        <v>Cardiff / Caerdydd</v>
      </c>
      <c r="C129" t="str">
        <v>b</v>
      </c>
      <c r="D129">
        <v>0.12391290939369641</v>
      </c>
      <c r="E129">
        <f t="shared" si="5"/>
        <v>0.15358046012459137</v>
      </c>
      <c r="F129">
        <f t="shared" si="3"/>
        <v>153.58046012459135</v>
      </c>
      <c r="G129">
        <f t="shared" si="4"/>
        <v>154</v>
      </c>
    </row>
    <row r="130" spans="1:7" x14ac:dyDescent="0.25">
      <c r="A130" t="str">
        <v>W06000015</v>
      </c>
      <c r="B130" t="str">
        <v>Cardiff / Caerdydd</v>
      </c>
      <c r="C130" t="str">
        <v>c</v>
      </c>
      <c r="D130">
        <v>0.20933818540677235</v>
      </c>
      <c r="E130">
        <f t="shared" si="5"/>
        <v>0.36291864553136371</v>
      </c>
      <c r="F130">
        <f t="shared" si="3"/>
        <v>362.91864553136372</v>
      </c>
      <c r="G130">
        <f t="shared" si="4"/>
        <v>363</v>
      </c>
    </row>
    <row r="131" spans="1:7" x14ac:dyDescent="0.25">
      <c r="A131" t="str">
        <v>W06000015</v>
      </c>
      <c r="B131" t="str">
        <v>Cardiff / Caerdydd</v>
      </c>
      <c r="C131" t="str">
        <v>d</v>
      </c>
      <c r="D131">
        <v>0.22469623141923148</v>
      </c>
      <c r="E131">
        <f t="shared" si="5"/>
        <v>0.58761487695059522</v>
      </c>
      <c r="F131">
        <f t="shared" ref="F131:F194" si="6">E131*1000</f>
        <v>587.6148769505952</v>
      </c>
      <c r="G131">
        <f t="shared" ref="G131:G194" si="7">ROUND(F131,0)</f>
        <v>588</v>
      </c>
    </row>
    <row r="132" spans="1:7" x14ac:dyDescent="0.25">
      <c r="A132" t="str">
        <v>W06000015</v>
      </c>
      <c r="B132" t="str">
        <v>Cardiff / Caerdydd</v>
      </c>
      <c r="C132" t="str">
        <v>e</v>
      </c>
      <c r="D132">
        <v>0.18886079072349349</v>
      </c>
      <c r="E132">
        <f t="shared" si="5"/>
        <v>0.77647566767408871</v>
      </c>
      <c r="F132">
        <f t="shared" si="6"/>
        <v>776.47566767408875</v>
      </c>
      <c r="G132">
        <f t="shared" si="7"/>
        <v>776</v>
      </c>
    </row>
    <row r="133" spans="1:7" x14ac:dyDescent="0.25">
      <c r="A133" t="str">
        <v>W06000015</v>
      </c>
      <c r="B133" t="str">
        <v>Cardiff / Caerdydd</v>
      </c>
      <c r="C133" t="str">
        <v>f</v>
      </c>
      <c r="D133">
        <v>0.13390489113674212</v>
      </c>
      <c r="E133">
        <f t="shared" si="5"/>
        <v>0.9103805588108308</v>
      </c>
      <c r="F133">
        <f t="shared" si="6"/>
        <v>910.38055881083085</v>
      </c>
      <c r="G133">
        <f t="shared" si="7"/>
        <v>910</v>
      </c>
    </row>
    <row r="134" spans="1:7" x14ac:dyDescent="0.25">
      <c r="A134" t="str">
        <v>W06000015</v>
      </c>
      <c r="B134" t="str">
        <v>Cardiff / Caerdydd</v>
      </c>
      <c r="C134" t="str">
        <v>g</v>
      </c>
      <c r="D134">
        <v>6.3590945537531612E-2</v>
      </c>
      <c r="E134">
        <f t="shared" si="5"/>
        <v>0.97397150434836244</v>
      </c>
      <c r="F134">
        <f t="shared" si="6"/>
        <v>973.97150434836249</v>
      </c>
      <c r="G134">
        <f t="shared" si="7"/>
        <v>974</v>
      </c>
    </row>
    <row r="135" spans="1:7" x14ac:dyDescent="0.25">
      <c r="A135" t="str">
        <v>W06000015</v>
      </c>
      <c r="B135" t="str">
        <v>Cardiff / Caerdydd</v>
      </c>
      <c r="C135" t="str">
        <v>h</v>
      </c>
      <c r="D135">
        <v>1.7085055202615187E-2</v>
      </c>
      <c r="E135">
        <f t="shared" si="5"/>
        <v>0.9910565595509776</v>
      </c>
      <c r="F135">
        <f t="shared" si="6"/>
        <v>991.05655955097757</v>
      </c>
      <c r="G135">
        <f t="shared" si="7"/>
        <v>991</v>
      </c>
    </row>
    <row r="136" spans="1:7" x14ac:dyDescent="0.25">
      <c r="A136" t="str">
        <v>W06000015</v>
      </c>
      <c r="B136" t="str">
        <v>Cardiff / Caerdydd</v>
      </c>
      <c r="C136" t="str">
        <v>i</v>
      </c>
      <c r="D136">
        <v>8.9434404490223891E-3</v>
      </c>
      <c r="E136">
        <f t="shared" si="5"/>
        <v>1</v>
      </c>
      <c r="F136">
        <f t="shared" si="6"/>
        <v>1000</v>
      </c>
      <c r="G136">
        <f t="shared" si="7"/>
        <v>1000</v>
      </c>
    </row>
    <row r="137" spans="1:7" x14ac:dyDescent="0.25">
      <c r="A137" t="str">
        <v>W06000016</v>
      </c>
      <c r="B137" t="str">
        <v>Rhondda Cynon Taf / Rhondda Cynon Taf</v>
      </c>
      <c r="C137" t="str">
        <v>a</v>
      </c>
      <c r="D137">
        <v>0.42306651024275788</v>
      </c>
      <c r="E137">
        <f t="shared" si="5"/>
        <v>0.42306651024275788</v>
      </c>
      <c r="F137">
        <f t="shared" si="6"/>
        <v>423.06651024275789</v>
      </c>
      <c r="G137">
        <f t="shared" si="7"/>
        <v>423</v>
      </c>
    </row>
    <row r="138" spans="1:7" x14ac:dyDescent="0.25">
      <c r="A138" t="str">
        <v>W06000016</v>
      </c>
      <c r="B138" t="str">
        <v>Rhondda Cynon Taf / Rhondda Cynon Taf</v>
      </c>
      <c r="C138" t="str">
        <v>b</v>
      </c>
      <c r="D138">
        <v>0.22913094486057214</v>
      </c>
      <c r="E138">
        <f t="shared" si="5"/>
        <v>0.65219745510333005</v>
      </c>
      <c r="F138">
        <f t="shared" si="6"/>
        <v>652.19745510333007</v>
      </c>
      <c r="G138">
        <f t="shared" si="7"/>
        <v>652</v>
      </c>
    </row>
    <row r="139" spans="1:7" x14ac:dyDescent="0.25">
      <c r="A139" t="str">
        <v>W06000016</v>
      </c>
      <c r="B139" t="str">
        <v>Rhondda Cynon Taf / Rhondda Cynon Taf</v>
      </c>
      <c r="C139" t="str">
        <v>c</v>
      </c>
      <c r="D139">
        <v>0.15639382727190687</v>
      </c>
      <c r="E139">
        <f t="shared" ref="E139:E199" si="8">SUMIFS(D131:D139,B131:B139,B139)</f>
        <v>0.80859128237523692</v>
      </c>
      <c r="F139">
        <f t="shared" si="6"/>
        <v>808.59128237523691</v>
      </c>
      <c r="G139">
        <f t="shared" si="7"/>
        <v>809</v>
      </c>
    </row>
    <row r="140" spans="1:7" x14ac:dyDescent="0.25">
      <c r="A140" t="str">
        <v>W06000016</v>
      </c>
      <c r="B140" t="str">
        <v>Rhondda Cynon Taf / Rhondda Cynon Taf</v>
      </c>
      <c r="C140" t="str">
        <v>d</v>
      </c>
      <c r="D140">
        <v>8.5281111813013261E-2</v>
      </c>
      <c r="E140">
        <f t="shared" si="8"/>
        <v>0.89387239418825015</v>
      </c>
      <c r="F140">
        <f t="shared" si="6"/>
        <v>893.87239418825015</v>
      </c>
      <c r="G140">
        <f t="shared" si="7"/>
        <v>894</v>
      </c>
    </row>
    <row r="141" spans="1:7" x14ac:dyDescent="0.25">
      <c r="A141" t="str">
        <v>W06000016</v>
      </c>
      <c r="B141" t="str">
        <v>Rhondda Cynon Taf / Rhondda Cynon Taf</v>
      </c>
      <c r="C141" t="str">
        <v>e</v>
      </c>
      <c r="D141">
        <v>6.2178503745149355E-2</v>
      </c>
      <c r="E141">
        <f t="shared" si="8"/>
        <v>0.95605089793339948</v>
      </c>
      <c r="F141">
        <f t="shared" si="6"/>
        <v>956.05089793339948</v>
      </c>
      <c r="G141">
        <f t="shared" si="7"/>
        <v>956</v>
      </c>
    </row>
    <row r="142" spans="1:7" x14ac:dyDescent="0.25">
      <c r="A142" t="str">
        <v>W06000016</v>
      </c>
      <c r="B142" t="str">
        <v>Rhondda Cynon Taf / Rhondda Cynon Taf</v>
      </c>
      <c r="C142" t="str">
        <v>f</v>
      </c>
      <c r="D142">
        <v>3.0953885028427039E-2</v>
      </c>
      <c r="E142">
        <f t="shared" si="8"/>
        <v>0.98700478296182648</v>
      </c>
      <c r="F142">
        <f t="shared" si="6"/>
        <v>987.00478296182644</v>
      </c>
      <c r="G142">
        <f t="shared" si="7"/>
        <v>987</v>
      </c>
    </row>
    <row r="143" spans="1:7" x14ac:dyDescent="0.25">
      <c r="A143" t="str">
        <v>W06000016</v>
      </c>
      <c r="B143" t="str">
        <v>Rhondda Cynon Taf / Rhondda Cynon Taf</v>
      </c>
      <c r="C143" t="str">
        <v>g</v>
      </c>
      <c r="D143">
        <v>1.0648858406281022E-2</v>
      </c>
      <c r="E143">
        <f t="shared" si="8"/>
        <v>0.99765364136810752</v>
      </c>
      <c r="F143">
        <f t="shared" si="6"/>
        <v>997.65364136810751</v>
      </c>
      <c r="G143">
        <f t="shared" si="7"/>
        <v>998</v>
      </c>
    </row>
    <row r="144" spans="1:7" x14ac:dyDescent="0.25">
      <c r="A144" t="str">
        <v>W06000016</v>
      </c>
      <c r="B144" t="str">
        <v>Rhondda Cynon Taf / Rhondda Cynon Taf</v>
      </c>
      <c r="C144" t="str">
        <v>h</v>
      </c>
      <c r="D144">
        <v>1.7146466925367747E-3</v>
      </c>
      <c r="E144">
        <f t="shared" si="8"/>
        <v>0.99936828806064426</v>
      </c>
      <c r="F144">
        <f t="shared" si="6"/>
        <v>999.36828806064432</v>
      </c>
      <c r="G144">
        <f t="shared" si="7"/>
        <v>999</v>
      </c>
    </row>
    <row r="145" spans="1:7" x14ac:dyDescent="0.25">
      <c r="A145" t="str">
        <v>W06000016</v>
      </c>
      <c r="B145" t="str">
        <v>Rhondda Cynon Taf / Rhondda Cynon Taf</v>
      </c>
      <c r="C145" t="str">
        <v>i</v>
      </c>
      <c r="D145">
        <v>6.3171193935565378E-4</v>
      </c>
      <c r="E145">
        <f t="shared" si="8"/>
        <v>0.99999999999999989</v>
      </c>
      <c r="F145">
        <f t="shared" si="6"/>
        <v>999.99999999999989</v>
      </c>
      <c r="G145">
        <f t="shared" si="7"/>
        <v>1000</v>
      </c>
    </row>
    <row r="146" spans="1:7" x14ac:dyDescent="0.25">
      <c r="A146" t="str">
        <v>W06000024</v>
      </c>
      <c r="B146" t="str">
        <v>Merthyr Tydfil / Merthyr Tudful</v>
      </c>
      <c r="C146" t="str">
        <v>a</v>
      </c>
      <c r="D146">
        <v>0.5127272727272727</v>
      </c>
      <c r="E146">
        <f t="shared" si="8"/>
        <v>0.5127272727272727</v>
      </c>
      <c r="F146">
        <f t="shared" si="6"/>
        <v>512.72727272727275</v>
      </c>
      <c r="G146">
        <f t="shared" si="7"/>
        <v>513</v>
      </c>
    </row>
    <row r="147" spans="1:7" x14ac:dyDescent="0.25">
      <c r="A147" t="str">
        <v>W06000024</v>
      </c>
      <c r="B147" t="str">
        <v>Merthyr Tydfil / Merthyr Tudful</v>
      </c>
      <c r="C147" t="str">
        <v>b</v>
      </c>
      <c r="D147">
        <v>0.24254545454545454</v>
      </c>
      <c r="E147">
        <f t="shared" si="8"/>
        <v>0.75527272727272721</v>
      </c>
      <c r="F147">
        <f t="shared" si="6"/>
        <v>755.27272727272725</v>
      </c>
      <c r="G147">
        <f t="shared" si="7"/>
        <v>755</v>
      </c>
    </row>
    <row r="148" spans="1:7" x14ac:dyDescent="0.25">
      <c r="A148" t="str">
        <v>W06000024</v>
      </c>
      <c r="B148" t="str">
        <v>Merthyr Tydfil / Merthyr Tudful</v>
      </c>
      <c r="C148" t="str">
        <v>c</v>
      </c>
      <c r="D148">
        <v>8.2181818181818175E-2</v>
      </c>
      <c r="E148">
        <f t="shared" si="8"/>
        <v>0.83745454545454534</v>
      </c>
      <c r="F148">
        <f t="shared" si="6"/>
        <v>837.45454545454538</v>
      </c>
      <c r="G148">
        <f t="shared" si="7"/>
        <v>837</v>
      </c>
    </row>
    <row r="149" spans="1:7" x14ac:dyDescent="0.25">
      <c r="A149" t="str">
        <v>W06000024</v>
      </c>
      <c r="B149" t="str">
        <v>Merthyr Tydfil / Merthyr Tudful</v>
      </c>
      <c r="C149" t="str">
        <v>d</v>
      </c>
      <c r="D149">
        <v>0.08</v>
      </c>
      <c r="E149">
        <f t="shared" si="8"/>
        <v>0.9174545454545453</v>
      </c>
      <c r="F149">
        <f t="shared" si="6"/>
        <v>917.45454545454527</v>
      </c>
      <c r="G149">
        <f t="shared" si="7"/>
        <v>917</v>
      </c>
    </row>
    <row r="150" spans="1:7" x14ac:dyDescent="0.25">
      <c r="A150" t="str">
        <v>W06000024</v>
      </c>
      <c r="B150" t="str">
        <v>Merthyr Tydfil / Merthyr Tudful</v>
      </c>
      <c r="C150" t="str">
        <v>e</v>
      </c>
      <c r="D150">
        <v>5.5636363636363637E-2</v>
      </c>
      <c r="E150">
        <f t="shared" si="8"/>
        <v>0.9730909090909089</v>
      </c>
      <c r="F150">
        <f t="shared" si="6"/>
        <v>973.09090909090889</v>
      </c>
      <c r="G150">
        <f t="shared" si="7"/>
        <v>973</v>
      </c>
    </row>
    <row r="151" spans="1:7" x14ac:dyDescent="0.25">
      <c r="A151" t="str">
        <v>W06000024</v>
      </c>
      <c r="B151" t="str">
        <v>Merthyr Tydfil / Merthyr Tudful</v>
      </c>
      <c r="C151" t="str">
        <v>f</v>
      </c>
      <c r="D151">
        <v>2.0727272727272726E-2</v>
      </c>
      <c r="E151">
        <f t="shared" si="8"/>
        <v>0.9938181818181816</v>
      </c>
      <c r="F151">
        <f t="shared" si="6"/>
        <v>993.81818181818164</v>
      </c>
      <c r="G151">
        <f t="shared" si="7"/>
        <v>994</v>
      </c>
    </row>
    <row r="152" spans="1:7" x14ac:dyDescent="0.25">
      <c r="A152" t="str">
        <v>W06000024</v>
      </c>
      <c r="B152" t="str">
        <v>Merthyr Tydfil / Merthyr Tudful</v>
      </c>
      <c r="C152" t="str">
        <v>g</v>
      </c>
      <c r="D152">
        <v>5.8181818181818178E-3</v>
      </c>
      <c r="E152">
        <f t="shared" si="8"/>
        <v>0.99963636363636343</v>
      </c>
      <c r="F152">
        <f t="shared" si="6"/>
        <v>999.6363636363634</v>
      </c>
      <c r="G152">
        <f t="shared" si="7"/>
        <v>1000</v>
      </c>
    </row>
    <row r="153" spans="1:7" x14ac:dyDescent="0.25">
      <c r="A153" t="str">
        <v>W06000024</v>
      </c>
      <c r="B153" t="str">
        <v>Merthyr Tydfil / Merthyr Tudful</v>
      </c>
      <c r="C153" t="str">
        <v>h</v>
      </c>
      <c r="D153">
        <v>0</v>
      </c>
      <c r="E153">
        <f t="shared" si="8"/>
        <v>0.99963636363636343</v>
      </c>
      <c r="F153">
        <f t="shared" si="6"/>
        <v>999.6363636363634</v>
      </c>
      <c r="G153">
        <f t="shared" si="7"/>
        <v>1000</v>
      </c>
    </row>
    <row r="154" spans="1:7" x14ac:dyDescent="0.25">
      <c r="A154" t="str">
        <v>W06000024</v>
      </c>
      <c r="B154" t="str">
        <v>Merthyr Tydfil / Merthyr Tudful</v>
      </c>
      <c r="C154" t="str">
        <v>i</v>
      </c>
      <c r="D154">
        <v>3.6363636363636361E-4</v>
      </c>
      <c r="E154">
        <f t="shared" si="8"/>
        <v>0.99999999999999978</v>
      </c>
      <c r="F154">
        <f t="shared" si="6"/>
        <v>999.99999999999977</v>
      </c>
      <c r="G154">
        <f t="shared" si="7"/>
        <v>1000</v>
      </c>
    </row>
    <row r="155" spans="1:7" x14ac:dyDescent="0.25">
      <c r="A155" t="str">
        <v>W06000018</v>
      </c>
      <c r="B155" t="str">
        <v>Caerphilly / Caerffili</v>
      </c>
      <c r="C155" t="str">
        <v>a</v>
      </c>
      <c r="D155">
        <v>0.19102803738317756</v>
      </c>
      <c r="E155">
        <f>SUMIFS(D147:D155,B147:B155,B155)</f>
        <v>0.19102803738317756</v>
      </c>
      <c r="F155">
        <f t="shared" si="6"/>
        <v>191.02803738317755</v>
      </c>
      <c r="G155">
        <f t="shared" si="7"/>
        <v>191</v>
      </c>
    </row>
    <row r="156" spans="1:7" x14ac:dyDescent="0.25">
      <c r="A156" t="str">
        <v>W06000018</v>
      </c>
      <c r="B156" t="str">
        <v>Caerphilly / Caerffili</v>
      </c>
      <c r="C156" t="str">
        <v>b</v>
      </c>
      <c r="D156">
        <v>0.33420560747663552</v>
      </c>
      <c r="E156">
        <f t="shared" si="8"/>
        <v>0.52523364485981305</v>
      </c>
      <c r="F156">
        <f t="shared" si="6"/>
        <v>525.23364485981301</v>
      </c>
      <c r="G156">
        <f t="shared" si="7"/>
        <v>525</v>
      </c>
    </row>
    <row r="157" spans="1:7" x14ac:dyDescent="0.25">
      <c r="A157" t="str">
        <v>W06000018</v>
      </c>
      <c r="B157" t="str">
        <v>Caerphilly / Caerffili</v>
      </c>
      <c r="C157" t="str">
        <v>c</v>
      </c>
      <c r="D157">
        <v>0.23352024922118381</v>
      </c>
      <c r="E157">
        <f t="shared" si="8"/>
        <v>0.7587538940809968</v>
      </c>
      <c r="F157">
        <f t="shared" si="6"/>
        <v>758.75389408099682</v>
      </c>
      <c r="G157">
        <f t="shared" si="7"/>
        <v>759</v>
      </c>
    </row>
    <row r="158" spans="1:7" x14ac:dyDescent="0.25">
      <c r="A158" t="str">
        <v>W06000018</v>
      </c>
      <c r="B158" t="str">
        <v>Caerphilly / Caerffili</v>
      </c>
      <c r="C158" t="str">
        <v>d</v>
      </c>
      <c r="D158">
        <v>0.11651090342679128</v>
      </c>
      <c r="E158">
        <f t="shared" si="8"/>
        <v>0.87526479750778807</v>
      </c>
      <c r="F158">
        <f t="shared" si="6"/>
        <v>875.2647975077881</v>
      </c>
      <c r="G158">
        <f t="shared" si="7"/>
        <v>875</v>
      </c>
    </row>
    <row r="159" spans="1:7" x14ac:dyDescent="0.25">
      <c r="A159" t="str">
        <v>W06000018</v>
      </c>
      <c r="B159" t="str">
        <v>Caerphilly / Caerffili</v>
      </c>
      <c r="C159" t="str">
        <v>e</v>
      </c>
      <c r="D159">
        <v>8.2990654205607473E-2</v>
      </c>
      <c r="E159">
        <f t="shared" si="8"/>
        <v>0.95825545171339555</v>
      </c>
      <c r="F159">
        <f t="shared" si="6"/>
        <v>958.25545171339559</v>
      </c>
      <c r="G159">
        <f t="shared" si="7"/>
        <v>958</v>
      </c>
    </row>
    <row r="160" spans="1:7" x14ac:dyDescent="0.25">
      <c r="A160" t="str">
        <v>W06000018</v>
      </c>
      <c r="B160" t="str">
        <v>Caerphilly / Caerffili</v>
      </c>
      <c r="C160" t="str">
        <v>f</v>
      </c>
      <c r="D160">
        <v>2.9283489096573207E-2</v>
      </c>
      <c r="E160">
        <f t="shared" si="8"/>
        <v>0.98753894080996873</v>
      </c>
      <c r="F160">
        <f t="shared" si="6"/>
        <v>987.53894080996872</v>
      </c>
      <c r="G160">
        <f t="shared" si="7"/>
        <v>988</v>
      </c>
    </row>
    <row r="161" spans="1:7" x14ac:dyDescent="0.25">
      <c r="A161" t="str">
        <v>W06000018</v>
      </c>
      <c r="B161" t="str">
        <v>Caerphilly / Caerffili</v>
      </c>
      <c r="C161" t="str">
        <v>g</v>
      </c>
      <c r="D161">
        <v>1.0342679127725856E-2</v>
      </c>
      <c r="E161">
        <f t="shared" si="8"/>
        <v>0.99788161993769464</v>
      </c>
      <c r="F161">
        <f t="shared" si="6"/>
        <v>997.88161993769461</v>
      </c>
      <c r="G161">
        <f t="shared" si="7"/>
        <v>998</v>
      </c>
    </row>
    <row r="162" spans="1:7" x14ac:dyDescent="0.25">
      <c r="A162" t="str">
        <v>W06000018</v>
      </c>
      <c r="B162" t="str">
        <v>Caerphilly / Caerffili</v>
      </c>
      <c r="C162" t="str">
        <v>h</v>
      </c>
      <c r="D162">
        <v>1.1214953271028037E-3</v>
      </c>
      <c r="E162">
        <f t="shared" si="8"/>
        <v>0.99900311526479746</v>
      </c>
      <c r="F162">
        <f t="shared" si="6"/>
        <v>999.00311526479743</v>
      </c>
      <c r="G162">
        <f t="shared" si="7"/>
        <v>999</v>
      </c>
    </row>
    <row r="163" spans="1:7" x14ac:dyDescent="0.25">
      <c r="A163" t="str">
        <v>W06000018</v>
      </c>
      <c r="B163" t="str">
        <v>Caerphilly / Caerffili</v>
      </c>
      <c r="C163" t="str">
        <v>i</v>
      </c>
      <c r="D163">
        <v>9.9688473520249217E-4</v>
      </c>
      <c r="E163">
        <f t="shared" si="8"/>
        <v>1</v>
      </c>
      <c r="F163">
        <f t="shared" si="6"/>
        <v>1000</v>
      </c>
      <c r="G163">
        <f t="shared" si="7"/>
        <v>1000</v>
      </c>
    </row>
    <row r="164" spans="1:7" x14ac:dyDescent="0.25">
      <c r="A164" t="str">
        <v>W06000019</v>
      </c>
      <c r="B164" t="str">
        <v>Blaenau Gwent / Blaenau Gwent</v>
      </c>
      <c r="C164" t="str">
        <v>a</v>
      </c>
      <c r="D164">
        <v>0.58212121212121215</v>
      </c>
      <c r="E164">
        <f t="shared" si="8"/>
        <v>0.58212121212121215</v>
      </c>
      <c r="F164">
        <f t="shared" si="6"/>
        <v>582.12121212121212</v>
      </c>
      <c r="G164">
        <f t="shared" si="7"/>
        <v>582</v>
      </c>
    </row>
    <row r="165" spans="1:7" x14ac:dyDescent="0.25">
      <c r="A165" t="str">
        <v>W06000019</v>
      </c>
      <c r="B165" t="str">
        <v>Blaenau Gwent / Blaenau Gwent</v>
      </c>
      <c r="C165" t="str">
        <v>b</v>
      </c>
      <c r="D165">
        <v>0.24575757575757576</v>
      </c>
      <c r="E165">
        <f t="shared" si="8"/>
        <v>0.82787878787878788</v>
      </c>
      <c r="F165">
        <f t="shared" si="6"/>
        <v>827.87878787878788</v>
      </c>
      <c r="G165">
        <f t="shared" si="7"/>
        <v>828</v>
      </c>
    </row>
    <row r="166" spans="1:7" x14ac:dyDescent="0.25">
      <c r="A166" t="str">
        <v>W06000019</v>
      </c>
      <c r="B166" t="str">
        <v>Blaenau Gwent / Blaenau Gwent</v>
      </c>
      <c r="C166" t="str">
        <v>c</v>
      </c>
      <c r="D166">
        <v>8.1212121212121208E-2</v>
      </c>
      <c r="E166">
        <f t="shared" si="8"/>
        <v>0.90909090909090906</v>
      </c>
      <c r="F166">
        <f t="shared" si="6"/>
        <v>909.09090909090901</v>
      </c>
      <c r="G166">
        <f t="shared" si="7"/>
        <v>909</v>
      </c>
    </row>
    <row r="167" spans="1:7" x14ac:dyDescent="0.25">
      <c r="A167" t="str">
        <v>W06000019</v>
      </c>
      <c r="B167" t="str">
        <v>Blaenau Gwent / Blaenau Gwent</v>
      </c>
      <c r="C167" t="str">
        <v>d</v>
      </c>
      <c r="D167">
        <v>5.1818181818181819E-2</v>
      </c>
      <c r="E167">
        <f t="shared" si="8"/>
        <v>0.96090909090909093</v>
      </c>
      <c r="F167">
        <f t="shared" si="6"/>
        <v>960.90909090909099</v>
      </c>
      <c r="G167">
        <f t="shared" si="7"/>
        <v>961</v>
      </c>
    </row>
    <row r="168" spans="1:7" x14ac:dyDescent="0.25">
      <c r="A168" t="str">
        <v>W06000019</v>
      </c>
      <c r="B168" t="str">
        <v>Blaenau Gwent / Blaenau Gwent</v>
      </c>
      <c r="C168" t="str">
        <v>e</v>
      </c>
      <c r="D168">
        <v>2.6363636363636363E-2</v>
      </c>
      <c r="E168">
        <f t="shared" si="8"/>
        <v>0.9872727272727273</v>
      </c>
      <c r="F168">
        <f t="shared" si="6"/>
        <v>987.27272727272725</v>
      </c>
      <c r="G168">
        <f t="shared" si="7"/>
        <v>987</v>
      </c>
    </row>
    <row r="169" spans="1:7" x14ac:dyDescent="0.25">
      <c r="A169" t="str">
        <v>W06000019</v>
      </c>
      <c r="B169" t="str">
        <v>Blaenau Gwent / Blaenau Gwent</v>
      </c>
      <c r="C169" t="str">
        <v>f</v>
      </c>
      <c r="D169">
        <v>1.0303030303030303E-2</v>
      </c>
      <c r="E169">
        <f t="shared" si="8"/>
        <v>0.99757575757575756</v>
      </c>
      <c r="F169">
        <f t="shared" si="6"/>
        <v>997.57575757575751</v>
      </c>
      <c r="G169">
        <f t="shared" si="7"/>
        <v>998</v>
      </c>
    </row>
    <row r="170" spans="1:7" x14ac:dyDescent="0.25">
      <c r="A170" t="str">
        <v>W06000019</v>
      </c>
      <c r="B170" t="str">
        <v>Blaenau Gwent / Blaenau Gwent</v>
      </c>
      <c r="C170" t="str">
        <v>g</v>
      </c>
      <c r="D170">
        <v>1.8181818181818182E-3</v>
      </c>
      <c r="E170">
        <f t="shared" si="8"/>
        <v>0.99939393939393939</v>
      </c>
      <c r="F170">
        <f t="shared" si="6"/>
        <v>999.39393939393938</v>
      </c>
      <c r="G170">
        <f t="shared" si="7"/>
        <v>999</v>
      </c>
    </row>
    <row r="171" spans="1:7" x14ac:dyDescent="0.25">
      <c r="A171" t="str">
        <v>W06000019</v>
      </c>
      <c r="B171" t="str">
        <v>Blaenau Gwent / Blaenau Gwent</v>
      </c>
      <c r="C171" t="str">
        <v>h</v>
      </c>
      <c r="D171">
        <v>0</v>
      </c>
      <c r="E171">
        <f t="shared" si="8"/>
        <v>0.99939393939393939</v>
      </c>
      <c r="F171">
        <f t="shared" si="6"/>
        <v>999.39393939393938</v>
      </c>
      <c r="G171">
        <f t="shared" si="7"/>
        <v>999</v>
      </c>
    </row>
    <row r="172" spans="1:7" x14ac:dyDescent="0.25">
      <c r="A172" t="str">
        <v>W06000019</v>
      </c>
      <c r="B172" t="str">
        <v>Blaenau Gwent / Blaenau Gwent</v>
      </c>
      <c r="C172" t="str">
        <v>i</v>
      </c>
      <c r="D172">
        <v>6.0606060606060606E-4</v>
      </c>
      <c r="E172">
        <f t="shared" si="8"/>
        <v>1</v>
      </c>
      <c r="F172">
        <f t="shared" si="6"/>
        <v>1000</v>
      </c>
      <c r="G172">
        <f t="shared" si="7"/>
        <v>1000</v>
      </c>
    </row>
    <row r="173" spans="1:7" x14ac:dyDescent="0.25">
      <c r="A173" t="str">
        <v>W06000020</v>
      </c>
      <c r="B173" t="str">
        <v>Torfaen / Tor-faen</v>
      </c>
      <c r="C173" t="str">
        <v>a</v>
      </c>
      <c r="D173">
        <v>0.14462616822429908</v>
      </c>
      <c r="E173">
        <f t="shared" si="8"/>
        <v>0.14462616822429908</v>
      </c>
      <c r="F173">
        <f t="shared" si="6"/>
        <v>144.62616822429908</v>
      </c>
      <c r="G173">
        <f t="shared" si="7"/>
        <v>145</v>
      </c>
    </row>
    <row r="174" spans="1:7" x14ac:dyDescent="0.25">
      <c r="A174" t="str">
        <v>W06000020</v>
      </c>
      <c r="B174" t="str">
        <v>Torfaen / Tor-faen</v>
      </c>
      <c r="C174" t="str">
        <v>b</v>
      </c>
      <c r="D174">
        <v>0.30607476635514019</v>
      </c>
      <c r="E174">
        <f t="shared" si="8"/>
        <v>0.45070093457943927</v>
      </c>
      <c r="F174">
        <f t="shared" si="6"/>
        <v>450.70093457943926</v>
      </c>
      <c r="G174">
        <f t="shared" si="7"/>
        <v>451</v>
      </c>
    </row>
    <row r="175" spans="1:7" x14ac:dyDescent="0.25">
      <c r="A175" t="str">
        <v>W06000020</v>
      </c>
      <c r="B175" t="str">
        <v>Torfaen / Tor-faen</v>
      </c>
      <c r="C175" t="str">
        <v>c</v>
      </c>
      <c r="D175">
        <v>0.27990654205607479</v>
      </c>
      <c r="E175">
        <f t="shared" si="8"/>
        <v>0.73060747663551406</v>
      </c>
      <c r="F175">
        <f t="shared" si="6"/>
        <v>730.6074766355141</v>
      </c>
      <c r="G175">
        <f t="shared" si="7"/>
        <v>731</v>
      </c>
    </row>
    <row r="176" spans="1:7" x14ac:dyDescent="0.25">
      <c r="A176" t="str">
        <v>W06000020</v>
      </c>
      <c r="B176" t="str">
        <v>Torfaen / Tor-faen</v>
      </c>
      <c r="C176" t="str">
        <v>d</v>
      </c>
      <c r="D176">
        <v>9.9065420560747658E-2</v>
      </c>
      <c r="E176">
        <f t="shared" si="8"/>
        <v>0.82967289719626169</v>
      </c>
      <c r="F176">
        <f t="shared" si="6"/>
        <v>829.67289719626172</v>
      </c>
      <c r="G176">
        <f t="shared" si="7"/>
        <v>830</v>
      </c>
    </row>
    <row r="177" spans="1:7" x14ac:dyDescent="0.25">
      <c r="A177" t="str">
        <v>W06000020</v>
      </c>
      <c r="B177" t="str">
        <v>Torfaen / Tor-faen</v>
      </c>
      <c r="C177" t="str">
        <v>e</v>
      </c>
      <c r="D177">
        <v>9.7663551401869164E-2</v>
      </c>
      <c r="E177">
        <f t="shared" si="8"/>
        <v>0.9273364485981308</v>
      </c>
      <c r="F177">
        <f t="shared" si="6"/>
        <v>927.3364485981308</v>
      </c>
      <c r="G177">
        <f t="shared" si="7"/>
        <v>927</v>
      </c>
    </row>
    <row r="178" spans="1:7" x14ac:dyDescent="0.25">
      <c r="A178" t="str">
        <v>W06000020</v>
      </c>
      <c r="B178" t="str">
        <v>Torfaen / Tor-faen</v>
      </c>
      <c r="C178" t="str">
        <v>f</v>
      </c>
      <c r="D178">
        <v>5.4672897196261686E-2</v>
      </c>
      <c r="E178">
        <f t="shared" si="8"/>
        <v>0.98200934579439247</v>
      </c>
      <c r="F178">
        <f t="shared" si="6"/>
        <v>982.00934579439252</v>
      </c>
      <c r="G178">
        <f t="shared" si="7"/>
        <v>982</v>
      </c>
    </row>
    <row r="179" spans="1:7" x14ac:dyDescent="0.25">
      <c r="A179" t="str">
        <v>W06000020</v>
      </c>
      <c r="B179" t="str">
        <v>Torfaen / Tor-faen</v>
      </c>
      <c r="C179" t="str">
        <v>g</v>
      </c>
      <c r="D179">
        <v>1.5654205607476636E-2</v>
      </c>
      <c r="E179">
        <f t="shared" si="8"/>
        <v>0.99766355140186913</v>
      </c>
      <c r="F179">
        <f t="shared" si="6"/>
        <v>997.66355140186909</v>
      </c>
      <c r="G179">
        <f t="shared" si="7"/>
        <v>998</v>
      </c>
    </row>
    <row r="180" spans="1:7" x14ac:dyDescent="0.25">
      <c r="A180" t="str">
        <v>W06000020</v>
      </c>
      <c r="B180" t="str">
        <v>Torfaen / Tor-faen</v>
      </c>
      <c r="C180" t="str">
        <v>h</v>
      </c>
      <c r="D180">
        <v>1.6355140186915889E-3</v>
      </c>
      <c r="E180">
        <f t="shared" si="8"/>
        <v>0.99929906542056068</v>
      </c>
      <c r="F180">
        <f t="shared" si="6"/>
        <v>999.29906542056074</v>
      </c>
      <c r="G180">
        <f t="shared" si="7"/>
        <v>999</v>
      </c>
    </row>
    <row r="181" spans="1:7" x14ac:dyDescent="0.25">
      <c r="A181" t="str">
        <v>W06000020</v>
      </c>
      <c r="B181" t="str">
        <v>Torfaen / Tor-faen</v>
      </c>
      <c r="C181" t="str">
        <v>i</v>
      </c>
      <c r="D181">
        <v>7.0093457943925228E-4</v>
      </c>
      <c r="E181">
        <f t="shared" si="8"/>
        <v>0.99999999999999989</v>
      </c>
      <c r="F181">
        <f t="shared" si="6"/>
        <v>999.99999999999989</v>
      </c>
      <c r="G181">
        <f t="shared" si="7"/>
        <v>1000</v>
      </c>
    </row>
    <row r="182" spans="1:7" x14ac:dyDescent="0.25">
      <c r="A182" t="str">
        <v>W06000021</v>
      </c>
      <c r="B182" t="str">
        <v>Monmouthshire / Sir Fynwy</v>
      </c>
      <c r="C182" t="str">
        <v>a</v>
      </c>
      <c r="D182">
        <v>1.19870908252651E-2</v>
      </c>
      <c r="E182">
        <f t="shared" si="8"/>
        <v>1.19870908252651E-2</v>
      </c>
      <c r="F182">
        <f t="shared" si="6"/>
        <v>11.987090825265099</v>
      </c>
      <c r="G182">
        <f t="shared" si="7"/>
        <v>12</v>
      </c>
    </row>
    <row r="183" spans="1:7" x14ac:dyDescent="0.25">
      <c r="A183" t="str">
        <v>W06000021</v>
      </c>
      <c r="B183" t="str">
        <v>Monmouthshire / Sir Fynwy</v>
      </c>
      <c r="C183" t="str">
        <v>b</v>
      </c>
      <c r="D183">
        <v>7.8377132319041032E-2</v>
      </c>
      <c r="E183">
        <f t="shared" si="8"/>
        <v>9.036422314430613E-2</v>
      </c>
      <c r="F183">
        <f t="shared" si="6"/>
        <v>90.364223144306123</v>
      </c>
      <c r="G183">
        <f t="shared" si="7"/>
        <v>90</v>
      </c>
    </row>
    <row r="184" spans="1:7" x14ac:dyDescent="0.25">
      <c r="A184" t="str">
        <v>W06000021</v>
      </c>
      <c r="B184" t="str">
        <v>Monmouthshire / Sir Fynwy</v>
      </c>
      <c r="C184" t="str">
        <v>c</v>
      </c>
      <c r="D184">
        <v>0.16343937298294145</v>
      </c>
      <c r="E184">
        <f t="shared" si="8"/>
        <v>0.25380359612724757</v>
      </c>
      <c r="F184">
        <f t="shared" si="6"/>
        <v>253.80359612724757</v>
      </c>
      <c r="G184">
        <f t="shared" si="7"/>
        <v>254</v>
      </c>
    </row>
    <row r="185" spans="1:7" x14ac:dyDescent="0.25">
      <c r="A185" t="str">
        <v>W06000021</v>
      </c>
      <c r="B185" t="str">
        <v>Monmouthshire / Sir Fynwy</v>
      </c>
      <c r="C185" t="str">
        <v>d</v>
      </c>
      <c r="D185">
        <v>0.21300138312586445</v>
      </c>
      <c r="E185">
        <f t="shared" si="8"/>
        <v>0.46680497925311204</v>
      </c>
      <c r="F185">
        <f t="shared" si="6"/>
        <v>466.80497925311204</v>
      </c>
      <c r="G185">
        <f t="shared" si="7"/>
        <v>467</v>
      </c>
    </row>
    <row r="186" spans="1:7" x14ac:dyDescent="0.25">
      <c r="A186" t="str">
        <v>W06000021</v>
      </c>
      <c r="B186" t="str">
        <v>Monmouthshire / Sir Fynwy</v>
      </c>
      <c r="C186" t="str">
        <v>e</v>
      </c>
      <c r="D186">
        <v>0.16989396035039189</v>
      </c>
      <c r="E186">
        <f t="shared" si="8"/>
        <v>0.63669893960350388</v>
      </c>
      <c r="F186">
        <f t="shared" si="6"/>
        <v>636.69893960350385</v>
      </c>
      <c r="G186">
        <f t="shared" si="7"/>
        <v>637</v>
      </c>
    </row>
    <row r="187" spans="1:7" x14ac:dyDescent="0.25">
      <c r="A187" t="str">
        <v>W06000021</v>
      </c>
      <c r="B187" t="str">
        <v>Monmouthshire / Sir Fynwy</v>
      </c>
      <c r="C187" t="str">
        <v>f</v>
      </c>
      <c r="D187">
        <v>0.18142000922083909</v>
      </c>
      <c r="E187">
        <f t="shared" si="8"/>
        <v>0.818118948824343</v>
      </c>
      <c r="F187">
        <f t="shared" si="6"/>
        <v>818.11894882434297</v>
      </c>
      <c r="G187">
        <f t="shared" si="7"/>
        <v>818</v>
      </c>
    </row>
    <row r="188" spans="1:7" x14ac:dyDescent="0.25">
      <c r="A188" t="str">
        <v>W06000021</v>
      </c>
      <c r="B188" t="str">
        <v>Monmouthshire / Sir Fynwy</v>
      </c>
      <c r="C188" t="str">
        <v>g</v>
      </c>
      <c r="D188">
        <v>0.12563393268787459</v>
      </c>
      <c r="E188">
        <f t="shared" si="8"/>
        <v>0.94375288151221759</v>
      </c>
      <c r="F188">
        <f t="shared" si="6"/>
        <v>943.75288151221764</v>
      </c>
      <c r="G188">
        <f t="shared" si="7"/>
        <v>944</v>
      </c>
    </row>
    <row r="189" spans="1:7" x14ac:dyDescent="0.25">
      <c r="A189" t="str">
        <v>W06000021</v>
      </c>
      <c r="B189" t="str">
        <v>Monmouthshire / Sir Fynwy</v>
      </c>
      <c r="C189" t="str">
        <v>h</v>
      </c>
      <c r="D189">
        <v>4.0802213001383127E-2</v>
      </c>
      <c r="E189">
        <f t="shared" si="8"/>
        <v>0.98455509451360068</v>
      </c>
      <c r="F189">
        <f t="shared" si="6"/>
        <v>984.55509451360069</v>
      </c>
      <c r="G189">
        <f t="shared" si="7"/>
        <v>985</v>
      </c>
    </row>
    <row r="190" spans="1:7" x14ac:dyDescent="0.25">
      <c r="A190" t="str">
        <v>W06000021</v>
      </c>
      <c r="B190" t="str">
        <v>Monmouthshire / Sir Fynwy</v>
      </c>
      <c r="C190" t="str">
        <v>i</v>
      </c>
      <c r="D190">
        <v>1.5444905486399263E-2</v>
      </c>
      <c r="E190">
        <f t="shared" si="8"/>
        <v>1</v>
      </c>
      <c r="F190">
        <f t="shared" si="6"/>
        <v>1000</v>
      </c>
      <c r="G190">
        <f t="shared" si="7"/>
        <v>1000</v>
      </c>
    </row>
    <row r="191" spans="1:7" x14ac:dyDescent="0.25">
      <c r="A191" t="str">
        <v>W06000022</v>
      </c>
      <c r="B191" t="str">
        <v>Newport / Casnewydd</v>
      </c>
      <c r="C191" t="str">
        <v>a</v>
      </c>
      <c r="D191">
        <v>9.578107183580388E-2</v>
      </c>
      <c r="E191">
        <f t="shared" si="8"/>
        <v>9.578107183580388E-2</v>
      </c>
      <c r="F191">
        <f t="shared" si="6"/>
        <v>95.781071835803886</v>
      </c>
      <c r="G191">
        <f t="shared" si="7"/>
        <v>96</v>
      </c>
    </row>
    <row r="192" spans="1:7" x14ac:dyDescent="0.25">
      <c r="A192" t="str">
        <v>W06000022</v>
      </c>
      <c r="B192" t="str">
        <v>Newport / Casnewydd</v>
      </c>
      <c r="C192" t="str">
        <v>b</v>
      </c>
      <c r="D192">
        <v>0.21436716077537057</v>
      </c>
      <c r="E192">
        <f t="shared" si="8"/>
        <v>0.31014823261117447</v>
      </c>
      <c r="F192">
        <f t="shared" si="6"/>
        <v>310.14823261117448</v>
      </c>
      <c r="G192">
        <f t="shared" si="7"/>
        <v>310</v>
      </c>
    </row>
    <row r="193" spans="1:7" x14ac:dyDescent="0.25">
      <c r="A193" t="str">
        <v>W06000022</v>
      </c>
      <c r="B193" t="str">
        <v>Newport / Casnewydd</v>
      </c>
      <c r="C193" t="str">
        <v>c</v>
      </c>
      <c r="D193">
        <v>0.25798175598631701</v>
      </c>
      <c r="E193">
        <f t="shared" si="8"/>
        <v>0.56812998859749153</v>
      </c>
      <c r="F193">
        <f t="shared" si="6"/>
        <v>568.12998859749155</v>
      </c>
      <c r="G193">
        <f t="shared" si="7"/>
        <v>568</v>
      </c>
    </row>
    <row r="194" spans="1:7" x14ac:dyDescent="0.25">
      <c r="A194" t="str">
        <v>W06000022</v>
      </c>
      <c r="B194" t="str">
        <v>Newport / Casnewydd</v>
      </c>
      <c r="C194" t="str">
        <v>d</v>
      </c>
      <c r="D194">
        <v>0.18144241733181299</v>
      </c>
      <c r="E194">
        <f t="shared" si="8"/>
        <v>0.74957240592930452</v>
      </c>
      <c r="F194">
        <f t="shared" si="6"/>
        <v>749.57240592930452</v>
      </c>
      <c r="G194">
        <f t="shared" si="7"/>
        <v>750</v>
      </c>
    </row>
    <row r="195" spans="1:7" x14ac:dyDescent="0.25">
      <c r="A195" t="str">
        <v>W06000022</v>
      </c>
      <c r="B195" t="str">
        <v>Newport / Casnewydd</v>
      </c>
      <c r="C195" t="str">
        <v>e</v>
      </c>
      <c r="D195">
        <v>0.11801596351197263</v>
      </c>
      <c r="E195">
        <f t="shared" si="8"/>
        <v>0.86758836944127715</v>
      </c>
      <c r="F195">
        <f t="shared" ref="F195:F199" si="9">E195*1000</f>
        <v>867.58836944127711</v>
      </c>
      <c r="G195">
        <f t="shared" ref="G195:G199" si="10">ROUND(F195,0)</f>
        <v>868</v>
      </c>
    </row>
    <row r="196" spans="1:7" x14ac:dyDescent="0.25">
      <c r="A196" t="str">
        <v>W06000022</v>
      </c>
      <c r="B196" t="str">
        <v>Newport / Casnewydd</v>
      </c>
      <c r="C196" t="str">
        <v>f</v>
      </c>
      <c r="D196">
        <v>8.3665906499429871E-2</v>
      </c>
      <c r="E196">
        <f t="shared" si="8"/>
        <v>0.95125427594070699</v>
      </c>
      <c r="F196">
        <f t="shared" si="9"/>
        <v>951.25427594070698</v>
      </c>
      <c r="G196">
        <f t="shared" si="10"/>
        <v>951</v>
      </c>
    </row>
    <row r="197" spans="1:7" x14ac:dyDescent="0.25">
      <c r="A197" t="str">
        <v>W06000022</v>
      </c>
      <c r="B197" t="str">
        <v>Newport / Casnewydd</v>
      </c>
      <c r="C197" t="str">
        <v>g</v>
      </c>
      <c r="D197">
        <v>3.7913340935005702E-2</v>
      </c>
      <c r="E197">
        <f t="shared" si="8"/>
        <v>0.98916761687571264</v>
      </c>
      <c r="F197">
        <f t="shared" si="9"/>
        <v>989.16761687571261</v>
      </c>
      <c r="G197">
        <f t="shared" si="10"/>
        <v>989</v>
      </c>
    </row>
    <row r="198" spans="1:7" x14ac:dyDescent="0.25">
      <c r="A198" t="str">
        <v>W06000022</v>
      </c>
      <c r="B198" t="str">
        <v>Newport / Casnewydd</v>
      </c>
      <c r="C198" t="str">
        <v>h</v>
      </c>
      <c r="D198">
        <v>7.98175598631699E-3</v>
      </c>
      <c r="E198">
        <f t="shared" si="8"/>
        <v>0.99714937286202965</v>
      </c>
      <c r="F198">
        <f t="shared" si="9"/>
        <v>997.14937286202962</v>
      </c>
      <c r="G198">
        <f t="shared" si="10"/>
        <v>997</v>
      </c>
    </row>
    <row r="199" spans="1:7" x14ac:dyDescent="0.25">
      <c r="A199" t="str">
        <v>W06000022</v>
      </c>
      <c r="B199" t="str">
        <v>Newport / Casnewydd</v>
      </c>
      <c r="C199" t="str">
        <v>i</v>
      </c>
      <c r="D199">
        <v>2.8506271379703536E-3</v>
      </c>
      <c r="E199">
        <f t="shared" si="8"/>
        <v>1</v>
      </c>
      <c r="F199">
        <f t="shared" si="9"/>
        <v>1000</v>
      </c>
      <c r="G199">
        <f t="shared" si="10"/>
        <v>1000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43D0F-8699-4F9B-87CA-3196FAD9F7C0}">
  <dimension ref="A1:E358"/>
  <sheetViews>
    <sheetView topLeftCell="A94" workbookViewId="0">
      <selection activeCell="W131" sqref="W131"/>
    </sheetView>
  </sheetViews>
  <sheetFormatPr defaultRowHeight="15" x14ac:dyDescent="0.25"/>
  <sheetData>
    <row r="1" spans="1:5" x14ac:dyDescent="0.25">
      <c r="A1" t="s">
        <v>2107</v>
      </c>
      <c r="B1" t="s">
        <v>2109</v>
      </c>
      <c r="C1" t="s">
        <v>2111</v>
      </c>
      <c r="D1" t="s">
        <v>2112</v>
      </c>
      <c r="E1" t="s">
        <v>2108</v>
      </c>
    </row>
    <row r="2" spans="1:5" x14ac:dyDescent="0.25">
      <c r="A2" t="s">
        <v>1087</v>
      </c>
      <c r="B2" t="s">
        <v>2117</v>
      </c>
      <c r="C2" t="s">
        <v>7</v>
      </c>
      <c r="D2">
        <v>47</v>
      </c>
      <c r="E2" t="s">
        <v>2319</v>
      </c>
    </row>
    <row r="3" spans="1:5" x14ac:dyDescent="0.25">
      <c r="A3" t="s">
        <v>1087</v>
      </c>
      <c r="B3" t="s">
        <v>2117</v>
      </c>
      <c r="C3" t="s">
        <v>8</v>
      </c>
      <c r="D3">
        <v>106</v>
      </c>
      <c r="E3" t="s">
        <v>2319</v>
      </c>
    </row>
    <row r="4" spans="1:5" x14ac:dyDescent="0.25">
      <c r="A4" t="s">
        <v>1087</v>
      </c>
      <c r="B4" t="s">
        <v>2118</v>
      </c>
      <c r="C4" t="s">
        <v>8</v>
      </c>
      <c r="D4">
        <v>60</v>
      </c>
      <c r="E4" t="s">
        <v>2319</v>
      </c>
    </row>
    <row r="5" spans="1:5" x14ac:dyDescent="0.25">
      <c r="A5" t="s">
        <v>1087</v>
      </c>
      <c r="B5" t="s">
        <v>2118</v>
      </c>
      <c r="C5" t="s">
        <v>9</v>
      </c>
      <c r="D5">
        <v>158</v>
      </c>
      <c r="E5" t="s">
        <v>2319</v>
      </c>
    </row>
    <row r="6" spans="1:5" x14ac:dyDescent="0.25">
      <c r="A6" t="s">
        <v>1087</v>
      </c>
      <c r="B6" t="s">
        <v>2119</v>
      </c>
      <c r="C6" t="s">
        <v>9</v>
      </c>
      <c r="D6">
        <v>82</v>
      </c>
      <c r="E6" t="s">
        <v>2319</v>
      </c>
    </row>
    <row r="7" spans="1:5" x14ac:dyDescent="0.25">
      <c r="A7" t="s">
        <v>1087</v>
      </c>
      <c r="B7" t="s">
        <v>2119</v>
      </c>
      <c r="C7" t="s">
        <v>10</v>
      </c>
      <c r="D7">
        <v>115</v>
      </c>
      <c r="E7" t="s">
        <v>2319</v>
      </c>
    </row>
    <row r="8" spans="1:5" x14ac:dyDescent="0.25">
      <c r="A8" t="s">
        <v>1087</v>
      </c>
      <c r="B8" t="s">
        <v>2120</v>
      </c>
      <c r="C8" t="s">
        <v>10</v>
      </c>
      <c r="D8">
        <v>78</v>
      </c>
      <c r="E8" t="s">
        <v>2319</v>
      </c>
    </row>
    <row r="9" spans="1:5" x14ac:dyDescent="0.25">
      <c r="A9" t="s">
        <v>1087</v>
      </c>
      <c r="B9" t="s">
        <v>2120</v>
      </c>
      <c r="C9" t="s">
        <v>11</v>
      </c>
      <c r="D9">
        <v>146</v>
      </c>
      <c r="E9" t="s">
        <v>2319</v>
      </c>
    </row>
    <row r="10" spans="1:5" x14ac:dyDescent="0.25">
      <c r="A10" t="s">
        <v>1087</v>
      </c>
      <c r="B10" t="s">
        <v>2121</v>
      </c>
      <c r="C10" t="s">
        <v>11</v>
      </c>
      <c r="D10">
        <v>47</v>
      </c>
      <c r="E10" t="s">
        <v>2319</v>
      </c>
    </row>
    <row r="11" spans="1:5" x14ac:dyDescent="0.25">
      <c r="A11" t="s">
        <v>1087</v>
      </c>
      <c r="B11" t="s">
        <v>2121</v>
      </c>
      <c r="C11" t="s">
        <v>12</v>
      </c>
      <c r="D11">
        <v>117</v>
      </c>
      <c r="E11" t="s">
        <v>2319</v>
      </c>
    </row>
    <row r="12" spans="1:5" x14ac:dyDescent="0.25">
      <c r="A12" t="s">
        <v>1087</v>
      </c>
      <c r="B12" t="s">
        <v>2122</v>
      </c>
      <c r="C12" t="s">
        <v>12</v>
      </c>
      <c r="D12">
        <v>26</v>
      </c>
      <c r="E12" t="s">
        <v>2319</v>
      </c>
    </row>
    <row r="13" spans="1:5" x14ac:dyDescent="0.25">
      <c r="A13" t="s">
        <v>1087</v>
      </c>
      <c r="B13" t="s">
        <v>2122</v>
      </c>
      <c r="C13" t="s">
        <v>13</v>
      </c>
      <c r="D13">
        <v>56</v>
      </c>
      <c r="E13" t="s">
        <v>2319</v>
      </c>
    </row>
    <row r="14" spans="1:5" x14ac:dyDescent="0.25">
      <c r="A14" t="s">
        <v>1087</v>
      </c>
      <c r="B14" t="s">
        <v>2123</v>
      </c>
      <c r="C14" t="s">
        <v>13</v>
      </c>
      <c r="D14">
        <v>18</v>
      </c>
      <c r="E14" t="s">
        <v>2319</v>
      </c>
    </row>
    <row r="15" spans="1:5" x14ac:dyDescent="0.25">
      <c r="A15" t="s">
        <v>1087</v>
      </c>
      <c r="B15" t="s">
        <v>2123</v>
      </c>
      <c r="C15" t="s">
        <v>14</v>
      </c>
      <c r="D15">
        <v>13</v>
      </c>
      <c r="E15" t="s">
        <v>2319</v>
      </c>
    </row>
    <row r="16" spans="1:5" x14ac:dyDescent="0.25">
      <c r="A16" t="s">
        <v>1087</v>
      </c>
      <c r="B16" t="s">
        <v>2124</v>
      </c>
      <c r="C16" t="s">
        <v>15</v>
      </c>
      <c r="D16">
        <v>5</v>
      </c>
      <c r="E16" t="s">
        <v>2319</v>
      </c>
    </row>
    <row r="17" spans="1:5" x14ac:dyDescent="0.25">
      <c r="A17" t="s">
        <v>1087</v>
      </c>
      <c r="B17" t="s">
        <v>2359</v>
      </c>
      <c r="C17" t="s">
        <v>15</v>
      </c>
      <c r="D17">
        <v>1</v>
      </c>
      <c r="E17" t="s">
        <v>2319</v>
      </c>
    </row>
    <row r="18" spans="1:5" x14ac:dyDescent="0.25">
      <c r="A18" t="s">
        <v>1089</v>
      </c>
      <c r="B18" t="s">
        <v>2117</v>
      </c>
      <c r="C18" t="s">
        <v>7</v>
      </c>
      <c r="D18">
        <v>136</v>
      </c>
      <c r="E18" t="s">
        <v>2320</v>
      </c>
    </row>
    <row r="19" spans="1:5" x14ac:dyDescent="0.25">
      <c r="A19" t="s">
        <v>1089</v>
      </c>
      <c r="B19" t="s">
        <v>2117</v>
      </c>
      <c r="C19" t="s">
        <v>8</v>
      </c>
      <c r="D19">
        <v>136</v>
      </c>
      <c r="E19" t="s">
        <v>2320</v>
      </c>
    </row>
    <row r="20" spans="1:5" x14ac:dyDescent="0.25">
      <c r="A20" t="s">
        <v>1089</v>
      </c>
      <c r="B20" t="s">
        <v>2118</v>
      </c>
      <c r="C20" t="s">
        <v>8</v>
      </c>
      <c r="D20">
        <v>235</v>
      </c>
      <c r="E20" t="s">
        <v>2320</v>
      </c>
    </row>
    <row r="21" spans="1:5" x14ac:dyDescent="0.25">
      <c r="A21" t="s">
        <v>1089</v>
      </c>
      <c r="B21" t="s">
        <v>2118</v>
      </c>
      <c r="C21" t="s">
        <v>9</v>
      </c>
      <c r="D21">
        <v>237</v>
      </c>
      <c r="E21" t="s">
        <v>2320</v>
      </c>
    </row>
    <row r="22" spans="1:5" x14ac:dyDescent="0.25">
      <c r="A22" t="s">
        <v>1089</v>
      </c>
      <c r="B22" t="s">
        <v>2119</v>
      </c>
      <c r="C22" t="s">
        <v>9</v>
      </c>
      <c r="D22">
        <v>244</v>
      </c>
      <c r="E22" t="s">
        <v>2320</v>
      </c>
    </row>
    <row r="23" spans="1:5" x14ac:dyDescent="0.25">
      <c r="A23" t="s">
        <v>1089</v>
      </c>
      <c r="B23" t="s">
        <v>2119</v>
      </c>
      <c r="C23" t="s">
        <v>10</v>
      </c>
      <c r="D23">
        <v>122</v>
      </c>
      <c r="E23" t="s">
        <v>2320</v>
      </c>
    </row>
    <row r="24" spans="1:5" x14ac:dyDescent="0.25">
      <c r="A24" t="s">
        <v>1089</v>
      </c>
      <c r="B24" t="s">
        <v>2120</v>
      </c>
      <c r="C24" t="s">
        <v>10</v>
      </c>
      <c r="D24">
        <v>181</v>
      </c>
      <c r="E24" t="s">
        <v>2320</v>
      </c>
    </row>
    <row r="25" spans="1:5" x14ac:dyDescent="0.25">
      <c r="A25" t="s">
        <v>1089</v>
      </c>
      <c r="B25" t="s">
        <v>2120</v>
      </c>
      <c r="C25" t="s">
        <v>11</v>
      </c>
      <c r="D25">
        <v>136</v>
      </c>
      <c r="E25" t="s">
        <v>2320</v>
      </c>
    </row>
    <row r="26" spans="1:5" x14ac:dyDescent="0.25">
      <c r="A26" t="s">
        <v>1089</v>
      </c>
      <c r="B26" t="s">
        <v>2121</v>
      </c>
      <c r="C26" t="s">
        <v>11</v>
      </c>
      <c r="D26">
        <v>116</v>
      </c>
      <c r="E26" t="s">
        <v>2320</v>
      </c>
    </row>
    <row r="27" spans="1:5" x14ac:dyDescent="0.25">
      <c r="A27" t="s">
        <v>1089</v>
      </c>
      <c r="B27" t="s">
        <v>2121</v>
      </c>
      <c r="C27" t="s">
        <v>12</v>
      </c>
      <c r="D27">
        <v>129</v>
      </c>
      <c r="E27" t="s">
        <v>2320</v>
      </c>
    </row>
    <row r="28" spans="1:5" x14ac:dyDescent="0.25">
      <c r="A28" t="s">
        <v>1089</v>
      </c>
      <c r="B28" t="s">
        <v>2122</v>
      </c>
      <c r="C28" t="s">
        <v>12</v>
      </c>
      <c r="D28">
        <v>56</v>
      </c>
      <c r="E28" t="s">
        <v>2320</v>
      </c>
    </row>
    <row r="29" spans="1:5" x14ac:dyDescent="0.25">
      <c r="A29" t="s">
        <v>1089</v>
      </c>
      <c r="B29" t="s">
        <v>2122</v>
      </c>
      <c r="C29" t="s">
        <v>13</v>
      </c>
      <c r="D29">
        <v>67</v>
      </c>
      <c r="E29" t="s">
        <v>2320</v>
      </c>
    </row>
    <row r="30" spans="1:5" x14ac:dyDescent="0.25">
      <c r="A30" t="s">
        <v>1089</v>
      </c>
      <c r="B30" t="s">
        <v>2123</v>
      </c>
      <c r="C30" t="s">
        <v>13</v>
      </c>
      <c r="D30">
        <v>13</v>
      </c>
      <c r="E30" t="s">
        <v>2320</v>
      </c>
    </row>
    <row r="31" spans="1:5" x14ac:dyDescent="0.25">
      <c r="A31" t="s">
        <v>1089</v>
      </c>
      <c r="B31" t="s">
        <v>2123</v>
      </c>
      <c r="C31" t="s">
        <v>14</v>
      </c>
      <c r="D31">
        <v>17</v>
      </c>
      <c r="E31" t="s">
        <v>2320</v>
      </c>
    </row>
    <row r="32" spans="1:5" x14ac:dyDescent="0.25">
      <c r="A32" t="s">
        <v>1089</v>
      </c>
      <c r="B32" t="s">
        <v>2124</v>
      </c>
      <c r="C32" t="s">
        <v>15</v>
      </c>
      <c r="D32">
        <v>8</v>
      </c>
      <c r="E32" t="s">
        <v>2320</v>
      </c>
    </row>
    <row r="33" spans="1:5" x14ac:dyDescent="0.25">
      <c r="A33" t="s">
        <v>1089</v>
      </c>
      <c r="B33" t="s">
        <v>2359</v>
      </c>
      <c r="C33" t="s">
        <v>15</v>
      </c>
      <c r="D33">
        <v>3</v>
      </c>
      <c r="E33" t="s">
        <v>2320</v>
      </c>
    </row>
    <row r="34" spans="1:5" x14ac:dyDescent="0.25">
      <c r="A34" t="s">
        <v>1091</v>
      </c>
      <c r="B34" t="s">
        <v>2117</v>
      </c>
      <c r="C34" t="s">
        <v>7</v>
      </c>
      <c r="D34">
        <v>128</v>
      </c>
      <c r="E34" t="s">
        <v>2321</v>
      </c>
    </row>
    <row r="35" spans="1:5" x14ac:dyDescent="0.25">
      <c r="A35" t="s">
        <v>1091</v>
      </c>
      <c r="B35" t="s">
        <v>2117</v>
      </c>
      <c r="C35" t="s">
        <v>8</v>
      </c>
      <c r="D35">
        <v>67</v>
      </c>
      <c r="E35" t="s">
        <v>2321</v>
      </c>
    </row>
    <row r="36" spans="1:5" x14ac:dyDescent="0.25">
      <c r="A36" t="s">
        <v>1091</v>
      </c>
      <c r="B36" t="s">
        <v>2118</v>
      </c>
      <c r="C36" t="s">
        <v>8</v>
      </c>
      <c r="D36">
        <v>244</v>
      </c>
      <c r="E36" t="s">
        <v>2321</v>
      </c>
    </row>
    <row r="37" spans="1:5" x14ac:dyDescent="0.25">
      <c r="A37" t="s">
        <v>1091</v>
      </c>
      <c r="B37" t="s">
        <v>2118</v>
      </c>
      <c r="C37" t="s">
        <v>9</v>
      </c>
      <c r="D37">
        <v>65</v>
      </c>
      <c r="E37" t="s">
        <v>2321</v>
      </c>
    </row>
    <row r="38" spans="1:5" x14ac:dyDescent="0.25">
      <c r="A38" t="s">
        <v>1091</v>
      </c>
      <c r="B38" t="s">
        <v>2119</v>
      </c>
      <c r="C38" t="s">
        <v>9</v>
      </c>
      <c r="D38">
        <v>550</v>
      </c>
      <c r="E38" t="s">
        <v>2321</v>
      </c>
    </row>
    <row r="39" spans="1:5" x14ac:dyDescent="0.25">
      <c r="A39" t="s">
        <v>1091</v>
      </c>
      <c r="B39" t="s">
        <v>2119</v>
      </c>
      <c r="C39" t="s">
        <v>10</v>
      </c>
      <c r="D39">
        <v>9</v>
      </c>
      <c r="E39" t="s">
        <v>2321</v>
      </c>
    </row>
    <row r="40" spans="1:5" x14ac:dyDescent="0.25">
      <c r="A40" t="s">
        <v>1091</v>
      </c>
      <c r="B40" t="s">
        <v>2120</v>
      </c>
      <c r="C40" t="s">
        <v>10</v>
      </c>
      <c r="D40">
        <v>431</v>
      </c>
      <c r="E40" t="s">
        <v>2321</v>
      </c>
    </row>
    <row r="41" spans="1:5" x14ac:dyDescent="0.25">
      <c r="A41" t="s">
        <v>1091</v>
      </c>
      <c r="B41" t="s">
        <v>2121</v>
      </c>
      <c r="C41" t="s">
        <v>10</v>
      </c>
      <c r="D41">
        <v>22</v>
      </c>
      <c r="E41" t="s">
        <v>2321</v>
      </c>
    </row>
    <row r="42" spans="1:5" x14ac:dyDescent="0.25">
      <c r="A42" t="s">
        <v>1091</v>
      </c>
      <c r="B42" t="s">
        <v>2121</v>
      </c>
      <c r="C42" t="s">
        <v>11</v>
      </c>
      <c r="D42">
        <v>318</v>
      </c>
      <c r="E42" t="s">
        <v>2321</v>
      </c>
    </row>
    <row r="43" spans="1:5" x14ac:dyDescent="0.25">
      <c r="A43" t="s">
        <v>1091</v>
      </c>
      <c r="B43" t="s">
        <v>2122</v>
      </c>
      <c r="C43" t="s">
        <v>11</v>
      </c>
      <c r="D43">
        <v>31</v>
      </c>
      <c r="E43" t="s">
        <v>2321</v>
      </c>
    </row>
    <row r="44" spans="1:5" x14ac:dyDescent="0.25">
      <c r="A44" t="s">
        <v>1091</v>
      </c>
      <c r="B44" t="s">
        <v>2122</v>
      </c>
      <c r="C44" t="s">
        <v>12</v>
      </c>
      <c r="D44">
        <v>151</v>
      </c>
      <c r="E44" t="s">
        <v>2321</v>
      </c>
    </row>
    <row r="45" spans="1:5" x14ac:dyDescent="0.25">
      <c r="A45" t="s">
        <v>1091</v>
      </c>
      <c r="B45" t="s">
        <v>2123</v>
      </c>
      <c r="C45" t="s">
        <v>12</v>
      </c>
      <c r="D45">
        <v>5</v>
      </c>
      <c r="E45" t="s">
        <v>2321</v>
      </c>
    </row>
    <row r="46" spans="1:5" x14ac:dyDescent="0.25">
      <c r="A46" t="s">
        <v>1091</v>
      </c>
      <c r="B46" t="s">
        <v>2123</v>
      </c>
      <c r="C46" t="s">
        <v>13</v>
      </c>
      <c r="D46">
        <v>62</v>
      </c>
      <c r="E46" t="s">
        <v>2321</v>
      </c>
    </row>
    <row r="47" spans="1:5" x14ac:dyDescent="0.25">
      <c r="A47" t="s">
        <v>1091</v>
      </c>
      <c r="B47" t="s">
        <v>2124</v>
      </c>
      <c r="C47" t="s">
        <v>13</v>
      </c>
      <c r="D47">
        <v>5</v>
      </c>
      <c r="E47" t="s">
        <v>2321</v>
      </c>
    </row>
    <row r="48" spans="1:5" x14ac:dyDescent="0.25">
      <c r="A48" t="s">
        <v>1091</v>
      </c>
      <c r="B48" t="s">
        <v>2124</v>
      </c>
      <c r="C48" t="s">
        <v>14</v>
      </c>
      <c r="D48">
        <v>10</v>
      </c>
      <c r="E48" t="s">
        <v>2321</v>
      </c>
    </row>
    <row r="49" spans="1:5" x14ac:dyDescent="0.25">
      <c r="A49" t="s">
        <v>1091</v>
      </c>
      <c r="B49" t="s">
        <v>2359</v>
      </c>
      <c r="C49" t="s">
        <v>14</v>
      </c>
      <c r="D49">
        <v>2</v>
      </c>
      <c r="E49" t="s">
        <v>2321</v>
      </c>
    </row>
    <row r="50" spans="1:5" x14ac:dyDescent="0.25">
      <c r="A50" t="s">
        <v>1091</v>
      </c>
      <c r="B50" t="s">
        <v>2359</v>
      </c>
      <c r="C50" t="s">
        <v>15</v>
      </c>
      <c r="D50">
        <v>4</v>
      </c>
      <c r="E50" t="s">
        <v>2321</v>
      </c>
    </row>
    <row r="51" spans="1:5" x14ac:dyDescent="0.25">
      <c r="A51" t="s">
        <v>1093</v>
      </c>
      <c r="B51" t="s">
        <v>2117</v>
      </c>
      <c r="C51" t="s">
        <v>7</v>
      </c>
      <c r="D51">
        <v>88</v>
      </c>
      <c r="E51" t="s">
        <v>2322</v>
      </c>
    </row>
    <row r="52" spans="1:5" x14ac:dyDescent="0.25">
      <c r="A52" t="s">
        <v>1093</v>
      </c>
      <c r="B52" t="s">
        <v>2117</v>
      </c>
      <c r="C52" t="s">
        <v>8</v>
      </c>
      <c r="D52">
        <v>58</v>
      </c>
      <c r="E52" t="s">
        <v>2322</v>
      </c>
    </row>
    <row r="53" spans="1:5" x14ac:dyDescent="0.25">
      <c r="A53" t="s">
        <v>1093</v>
      </c>
      <c r="B53" t="s">
        <v>2118</v>
      </c>
      <c r="C53" t="s">
        <v>8</v>
      </c>
      <c r="D53">
        <v>235</v>
      </c>
      <c r="E53" t="s">
        <v>2322</v>
      </c>
    </row>
    <row r="54" spans="1:5" x14ac:dyDescent="0.25">
      <c r="A54" t="s">
        <v>1093</v>
      </c>
      <c r="B54" t="s">
        <v>2118</v>
      </c>
      <c r="C54" t="s">
        <v>9</v>
      </c>
      <c r="D54">
        <v>23</v>
      </c>
      <c r="E54" t="s">
        <v>2322</v>
      </c>
    </row>
    <row r="55" spans="1:5" x14ac:dyDescent="0.25">
      <c r="A55" t="s">
        <v>1093</v>
      </c>
      <c r="B55" t="s">
        <v>2119</v>
      </c>
      <c r="C55" t="s">
        <v>9</v>
      </c>
      <c r="D55">
        <v>516</v>
      </c>
      <c r="E55" t="s">
        <v>2322</v>
      </c>
    </row>
    <row r="56" spans="1:5" x14ac:dyDescent="0.25">
      <c r="A56" t="s">
        <v>1093</v>
      </c>
      <c r="B56" t="s">
        <v>2120</v>
      </c>
      <c r="C56" t="s">
        <v>9</v>
      </c>
      <c r="D56">
        <v>23</v>
      </c>
      <c r="E56" t="s">
        <v>2322</v>
      </c>
    </row>
    <row r="57" spans="1:5" x14ac:dyDescent="0.25">
      <c r="A57" t="s">
        <v>1093</v>
      </c>
      <c r="B57" t="s">
        <v>2120</v>
      </c>
      <c r="C57" t="s">
        <v>10</v>
      </c>
      <c r="D57">
        <v>262</v>
      </c>
      <c r="E57" t="s">
        <v>2322</v>
      </c>
    </row>
    <row r="58" spans="1:5" x14ac:dyDescent="0.25">
      <c r="A58" t="s">
        <v>1093</v>
      </c>
      <c r="B58" t="s">
        <v>2121</v>
      </c>
      <c r="C58" t="s">
        <v>10</v>
      </c>
      <c r="D58">
        <v>53</v>
      </c>
      <c r="E58" t="s">
        <v>2322</v>
      </c>
    </row>
    <row r="59" spans="1:5" x14ac:dyDescent="0.25">
      <c r="A59" t="s">
        <v>1093</v>
      </c>
      <c r="B59" t="s">
        <v>2121</v>
      </c>
      <c r="C59" t="s">
        <v>11</v>
      </c>
      <c r="D59">
        <v>136</v>
      </c>
      <c r="E59" t="s">
        <v>2322</v>
      </c>
    </row>
    <row r="60" spans="1:5" x14ac:dyDescent="0.25">
      <c r="A60" t="s">
        <v>1093</v>
      </c>
      <c r="B60" t="s">
        <v>2122</v>
      </c>
      <c r="C60" t="s">
        <v>11</v>
      </c>
      <c r="D60">
        <v>60</v>
      </c>
      <c r="E60" t="s">
        <v>2322</v>
      </c>
    </row>
    <row r="61" spans="1:5" x14ac:dyDescent="0.25">
      <c r="A61" t="s">
        <v>1093</v>
      </c>
      <c r="B61" t="s">
        <v>2122</v>
      </c>
      <c r="C61" t="s">
        <v>12</v>
      </c>
      <c r="D61">
        <v>74</v>
      </c>
      <c r="E61" t="s">
        <v>2322</v>
      </c>
    </row>
    <row r="62" spans="1:5" x14ac:dyDescent="0.25">
      <c r="A62" t="s">
        <v>1093</v>
      </c>
      <c r="B62" t="s">
        <v>2123</v>
      </c>
      <c r="C62" t="s">
        <v>12</v>
      </c>
      <c r="D62">
        <v>26</v>
      </c>
      <c r="E62" t="s">
        <v>2322</v>
      </c>
    </row>
    <row r="63" spans="1:5" x14ac:dyDescent="0.25">
      <c r="A63" t="s">
        <v>1093</v>
      </c>
      <c r="B63" t="s">
        <v>2123</v>
      </c>
      <c r="C63" t="s">
        <v>13</v>
      </c>
      <c r="D63">
        <v>46</v>
      </c>
      <c r="E63" t="s">
        <v>2322</v>
      </c>
    </row>
    <row r="64" spans="1:5" x14ac:dyDescent="0.25">
      <c r="A64" t="s">
        <v>1093</v>
      </c>
      <c r="B64" t="s">
        <v>2124</v>
      </c>
      <c r="C64" t="s">
        <v>13</v>
      </c>
      <c r="D64">
        <v>7</v>
      </c>
      <c r="E64" t="s">
        <v>2322</v>
      </c>
    </row>
    <row r="65" spans="1:5" x14ac:dyDescent="0.25">
      <c r="A65" t="s">
        <v>1093</v>
      </c>
      <c r="B65" t="s">
        <v>2124</v>
      </c>
      <c r="C65" t="s">
        <v>14</v>
      </c>
      <c r="D65">
        <v>3</v>
      </c>
      <c r="E65" t="s">
        <v>2322</v>
      </c>
    </row>
    <row r="66" spans="1:5" x14ac:dyDescent="0.25">
      <c r="A66" t="s">
        <v>1093</v>
      </c>
      <c r="B66" t="s">
        <v>2359</v>
      </c>
      <c r="C66" t="s">
        <v>14</v>
      </c>
      <c r="D66">
        <v>5</v>
      </c>
      <c r="E66" t="s">
        <v>2322</v>
      </c>
    </row>
    <row r="67" spans="1:5" x14ac:dyDescent="0.25">
      <c r="A67" t="s">
        <v>1093</v>
      </c>
      <c r="B67" t="s">
        <v>2359</v>
      </c>
      <c r="C67" t="s">
        <v>15</v>
      </c>
      <c r="D67">
        <v>2</v>
      </c>
      <c r="E67" t="s">
        <v>2322</v>
      </c>
    </row>
    <row r="68" spans="1:5" x14ac:dyDescent="0.25">
      <c r="A68" t="s">
        <v>1095</v>
      </c>
      <c r="B68" t="s">
        <v>2117</v>
      </c>
      <c r="C68" t="s">
        <v>7</v>
      </c>
      <c r="D68">
        <v>88</v>
      </c>
      <c r="E68" t="s">
        <v>2323</v>
      </c>
    </row>
    <row r="69" spans="1:5" x14ac:dyDescent="0.25">
      <c r="A69" t="s">
        <v>1095</v>
      </c>
      <c r="B69" t="s">
        <v>2117</v>
      </c>
      <c r="C69" t="s">
        <v>8</v>
      </c>
      <c r="D69">
        <v>49</v>
      </c>
      <c r="E69" t="s">
        <v>2323</v>
      </c>
    </row>
    <row r="70" spans="1:5" x14ac:dyDescent="0.25">
      <c r="A70" t="s">
        <v>1095</v>
      </c>
      <c r="B70" t="s">
        <v>2118</v>
      </c>
      <c r="C70" t="s">
        <v>8</v>
      </c>
      <c r="D70">
        <v>301</v>
      </c>
      <c r="E70" t="s">
        <v>2323</v>
      </c>
    </row>
    <row r="71" spans="1:5" x14ac:dyDescent="0.25">
      <c r="A71" t="s">
        <v>1095</v>
      </c>
      <c r="B71" t="s">
        <v>2119</v>
      </c>
      <c r="C71" t="s">
        <v>8</v>
      </c>
      <c r="D71">
        <v>45</v>
      </c>
      <c r="E71" t="s">
        <v>2323</v>
      </c>
    </row>
    <row r="72" spans="1:5" x14ac:dyDescent="0.25">
      <c r="A72" t="s">
        <v>1095</v>
      </c>
      <c r="B72" t="s">
        <v>2119</v>
      </c>
      <c r="C72" t="s">
        <v>9</v>
      </c>
      <c r="D72">
        <v>603</v>
      </c>
      <c r="E72" t="s">
        <v>2323</v>
      </c>
    </row>
    <row r="73" spans="1:5" x14ac:dyDescent="0.25">
      <c r="A73" t="s">
        <v>1095</v>
      </c>
      <c r="B73" t="s">
        <v>2120</v>
      </c>
      <c r="C73" t="s">
        <v>9</v>
      </c>
      <c r="D73">
        <v>86</v>
      </c>
      <c r="E73" t="s">
        <v>2323</v>
      </c>
    </row>
    <row r="74" spans="1:5" x14ac:dyDescent="0.25">
      <c r="A74" t="s">
        <v>1095</v>
      </c>
      <c r="B74" t="s">
        <v>2120</v>
      </c>
      <c r="C74" t="s">
        <v>10</v>
      </c>
      <c r="D74">
        <v>334</v>
      </c>
      <c r="E74" t="s">
        <v>2323</v>
      </c>
    </row>
    <row r="75" spans="1:5" x14ac:dyDescent="0.25">
      <c r="A75" t="s">
        <v>1095</v>
      </c>
      <c r="B75" t="s">
        <v>2121</v>
      </c>
      <c r="C75" t="s">
        <v>10</v>
      </c>
      <c r="D75">
        <v>124</v>
      </c>
      <c r="E75" t="s">
        <v>2323</v>
      </c>
    </row>
    <row r="76" spans="1:5" x14ac:dyDescent="0.25">
      <c r="A76" t="s">
        <v>1095</v>
      </c>
      <c r="B76" t="s">
        <v>2121</v>
      </c>
      <c r="C76" t="s">
        <v>11</v>
      </c>
      <c r="D76">
        <v>215</v>
      </c>
      <c r="E76" t="s">
        <v>2323</v>
      </c>
    </row>
    <row r="77" spans="1:5" x14ac:dyDescent="0.25">
      <c r="A77" t="s">
        <v>1095</v>
      </c>
      <c r="B77" t="s">
        <v>2122</v>
      </c>
      <c r="C77" t="s">
        <v>11</v>
      </c>
      <c r="D77">
        <v>105</v>
      </c>
      <c r="E77" t="s">
        <v>2323</v>
      </c>
    </row>
    <row r="78" spans="1:5" x14ac:dyDescent="0.25">
      <c r="A78" t="s">
        <v>1095</v>
      </c>
      <c r="B78" t="s">
        <v>2122</v>
      </c>
      <c r="C78" t="s">
        <v>12</v>
      </c>
      <c r="D78">
        <v>134</v>
      </c>
      <c r="E78" t="s">
        <v>2323</v>
      </c>
    </row>
    <row r="79" spans="1:5" x14ac:dyDescent="0.25">
      <c r="A79" t="s">
        <v>1095</v>
      </c>
      <c r="B79" t="s">
        <v>2123</v>
      </c>
      <c r="C79" t="s">
        <v>12</v>
      </c>
      <c r="D79">
        <v>61</v>
      </c>
      <c r="E79" t="s">
        <v>2323</v>
      </c>
    </row>
    <row r="80" spans="1:5" x14ac:dyDescent="0.25">
      <c r="A80" t="s">
        <v>1095</v>
      </c>
      <c r="B80" t="s">
        <v>2123</v>
      </c>
      <c r="C80" t="s">
        <v>13</v>
      </c>
      <c r="D80">
        <v>37</v>
      </c>
      <c r="E80" t="s">
        <v>2323</v>
      </c>
    </row>
    <row r="81" spans="1:5" x14ac:dyDescent="0.25">
      <c r="A81" t="s">
        <v>1095</v>
      </c>
      <c r="B81" t="s">
        <v>2124</v>
      </c>
      <c r="C81" t="s">
        <v>13</v>
      </c>
      <c r="D81">
        <v>7</v>
      </c>
      <c r="E81" t="s">
        <v>2323</v>
      </c>
    </row>
    <row r="82" spans="1:5" x14ac:dyDescent="0.25">
      <c r="A82" t="s">
        <v>1095</v>
      </c>
      <c r="B82" t="s">
        <v>2124</v>
      </c>
      <c r="C82" t="s">
        <v>14</v>
      </c>
      <c r="D82">
        <v>10</v>
      </c>
      <c r="E82" t="s">
        <v>2323</v>
      </c>
    </row>
    <row r="83" spans="1:5" x14ac:dyDescent="0.25">
      <c r="A83" t="s">
        <v>1095</v>
      </c>
      <c r="B83" t="s">
        <v>2359</v>
      </c>
      <c r="C83" t="s">
        <v>14</v>
      </c>
      <c r="D83">
        <v>3</v>
      </c>
      <c r="E83" t="s">
        <v>2323</v>
      </c>
    </row>
    <row r="84" spans="1:5" x14ac:dyDescent="0.25">
      <c r="A84" t="s">
        <v>1095</v>
      </c>
      <c r="B84" t="s">
        <v>2359</v>
      </c>
      <c r="C84" t="s">
        <v>15</v>
      </c>
      <c r="D84">
        <v>3</v>
      </c>
      <c r="E84" t="s">
        <v>2323</v>
      </c>
    </row>
    <row r="85" spans="1:5" x14ac:dyDescent="0.25">
      <c r="A85" t="s">
        <v>1097</v>
      </c>
      <c r="B85" t="s">
        <v>2117</v>
      </c>
      <c r="C85" t="s">
        <v>7</v>
      </c>
      <c r="D85">
        <v>84</v>
      </c>
      <c r="E85" t="s">
        <v>2324</v>
      </c>
    </row>
    <row r="86" spans="1:5" x14ac:dyDescent="0.25">
      <c r="A86" t="s">
        <v>1097</v>
      </c>
      <c r="B86" t="s">
        <v>2117</v>
      </c>
      <c r="C86" t="s">
        <v>8</v>
      </c>
      <c r="D86">
        <v>37</v>
      </c>
      <c r="E86" t="s">
        <v>2324</v>
      </c>
    </row>
    <row r="87" spans="1:5" x14ac:dyDescent="0.25">
      <c r="A87" t="s">
        <v>1097</v>
      </c>
      <c r="B87" t="s">
        <v>2118</v>
      </c>
      <c r="C87" t="s">
        <v>8</v>
      </c>
      <c r="D87">
        <v>359</v>
      </c>
      <c r="E87" t="s">
        <v>2324</v>
      </c>
    </row>
    <row r="88" spans="1:5" x14ac:dyDescent="0.25">
      <c r="A88" t="s">
        <v>1097</v>
      </c>
      <c r="B88" t="s">
        <v>2118</v>
      </c>
      <c r="C88" t="s">
        <v>9</v>
      </c>
      <c r="D88">
        <v>5</v>
      </c>
      <c r="E88" t="s">
        <v>2324</v>
      </c>
    </row>
    <row r="89" spans="1:5" x14ac:dyDescent="0.25">
      <c r="A89" t="s">
        <v>1097</v>
      </c>
      <c r="B89" t="s">
        <v>2119</v>
      </c>
      <c r="C89" t="s">
        <v>9</v>
      </c>
      <c r="D89">
        <v>480</v>
      </c>
      <c r="E89" t="s">
        <v>2324</v>
      </c>
    </row>
    <row r="90" spans="1:5" x14ac:dyDescent="0.25">
      <c r="A90" t="s">
        <v>1097</v>
      </c>
      <c r="B90" t="s">
        <v>2120</v>
      </c>
      <c r="C90" t="s">
        <v>9</v>
      </c>
      <c r="D90">
        <v>48</v>
      </c>
      <c r="E90" t="s">
        <v>2324</v>
      </c>
    </row>
    <row r="91" spans="1:5" x14ac:dyDescent="0.25">
      <c r="A91" t="s">
        <v>1097</v>
      </c>
      <c r="B91" t="s">
        <v>2120</v>
      </c>
      <c r="C91" t="s">
        <v>10</v>
      </c>
      <c r="D91">
        <v>250</v>
      </c>
      <c r="E91" t="s">
        <v>2324</v>
      </c>
    </row>
    <row r="92" spans="1:5" x14ac:dyDescent="0.25">
      <c r="A92" t="s">
        <v>1097</v>
      </c>
      <c r="B92" t="s">
        <v>2121</v>
      </c>
      <c r="C92" t="s">
        <v>10</v>
      </c>
      <c r="D92">
        <v>49</v>
      </c>
      <c r="E92" t="s">
        <v>2324</v>
      </c>
    </row>
    <row r="93" spans="1:5" x14ac:dyDescent="0.25">
      <c r="A93" t="s">
        <v>1097</v>
      </c>
      <c r="B93" t="s">
        <v>2121</v>
      </c>
      <c r="C93" t="s">
        <v>11</v>
      </c>
      <c r="D93">
        <v>173</v>
      </c>
      <c r="E93" t="s">
        <v>2324</v>
      </c>
    </row>
    <row r="94" spans="1:5" x14ac:dyDescent="0.25">
      <c r="A94" t="s">
        <v>1097</v>
      </c>
      <c r="B94" t="s">
        <v>2122</v>
      </c>
      <c r="C94" t="s">
        <v>11</v>
      </c>
      <c r="D94">
        <v>59</v>
      </c>
      <c r="E94" t="s">
        <v>2324</v>
      </c>
    </row>
    <row r="95" spans="1:5" x14ac:dyDescent="0.25">
      <c r="A95" t="s">
        <v>1097</v>
      </c>
      <c r="B95" t="s">
        <v>2122</v>
      </c>
      <c r="C95" t="s">
        <v>12</v>
      </c>
      <c r="D95">
        <v>87</v>
      </c>
      <c r="E95" t="s">
        <v>2324</v>
      </c>
    </row>
    <row r="96" spans="1:5" x14ac:dyDescent="0.25">
      <c r="A96" t="s">
        <v>1097</v>
      </c>
      <c r="B96" t="s">
        <v>2123</v>
      </c>
      <c r="C96" t="s">
        <v>12</v>
      </c>
      <c r="D96">
        <v>32</v>
      </c>
      <c r="E96" t="s">
        <v>2324</v>
      </c>
    </row>
    <row r="97" spans="1:5" x14ac:dyDescent="0.25">
      <c r="A97" t="s">
        <v>1097</v>
      </c>
      <c r="B97" t="s">
        <v>2123</v>
      </c>
      <c r="C97" t="s">
        <v>13</v>
      </c>
      <c r="D97">
        <v>34</v>
      </c>
      <c r="E97" t="s">
        <v>2324</v>
      </c>
    </row>
    <row r="98" spans="1:5" x14ac:dyDescent="0.25">
      <c r="A98" t="s">
        <v>1097</v>
      </c>
      <c r="B98" t="s">
        <v>2124</v>
      </c>
      <c r="C98" t="s">
        <v>13</v>
      </c>
      <c r="D98">
        <v>15</v>
      </c>
      <c r="E98" t="s">
        <v>2324</v>
      </c>
    </row>
    <row r="99" spans="1:5" x14ac:dyDescent="0.25">
      <c r="A99" t="s">
        <v>1097</v>
      </c>
      <c r="B99" t="s">
        <v>2124</v>
      </c>
      <c r="C99" t="s">
        <v>14</v>
      </c>
      <c r="D99">
        <v>6</v>
      </c>
      <c r="E99" t="s">
        <v>2324</v>
      </c>
    </row>
    <row r="100" spans="1:5" x14ac:dyDescent="0.25">
      <c r="A100" t="s">
        <v>1097</v>
      </c>
      <c r="B100" t="s">
        <v>2359</v>
      </c>
      <c r="C100" t="s">
        <v>14</v>
      </c>
      <c r="D100">
        <v>6</v>
      </c>
      <c r="E100" t="s">
        <v>2324</v>
      </c>
    </row>
    <row r="101" spans="1:5" x14ac:dyDescent="0.25">
      <c r="A101" t="s">
        <v>1097</v>
      </c>
      <c r="B101" t="s">
        <v>2359</v>
      </c>
      <c r="C101" t="s">
        <v>15</v>
      </c>
      <c r="D101">
        <v>3</v>
      </c>
      <c r="E101" t="s">
        <v>2324</v>
      </c>
    </row>
    <row r="102" spans="1:5" x14ac:dyDescent="0.25">
      <c r="A102" t="s">
        <v>1101</v>
      </c>
      <c r="B102" t="s">
        <v>2117</v>
      </c>
      <c r="C102" t="s">
        <v>7</v>
      </c>
      <c r="D102">
        <v>20</v>
      </c>
      <c r="E102" t="s">
        <v>2325</v>
      </c>
    </row>
    <row r="103" spans="1:5" x14ac:dyDescent="0.25">
      <c r="A103" t="s">
        <v>1101</v>
      </c>
      <c r="B103" t="s">
        <v>2117</v>
      </c>
      <c r="C103" t="s">
        <v>8</v>
      </c>
      <c r="D103">
        <v>29</v>
      </c>
      <c r="E103" t="s">
        <v>2325</v>
      </c>
    </row>
    <row r="104" spans="1:5" x14ac:dyDescent="0.25">
      <c r="A104" t="s">
        <v>1101</v>
      </c>
      <c r="B104" t="s">
        <v>2118</v>
      </c>
      <c r="C104" t="s">
        <v>8</v>
      </c>
      <c r="D104">
        <v>55</v>
      </c>
      <c r="E104" t="s">
        <v>2325</v>
      </c>
    </row>
    <row r="105" spans="1:5" x14ac:dyDescent="0.25">
      <c r="A105" t="s">
        <v>1101</v>
      </c>
      <c r="B105" t="s">
        <v>2118</v>
      </c>
      <c r="C105" t="s">
        <v>9</v>
      </c>
      <c r="D105">
        <v>81</v>
      </c>
      <c r="E105" t="s">
        <v>2325</v>
      </c>
    </row>
    <row r="106" spans="1:5" x14ac:dyDescent="0.25">
      <c r="A106" t="s">
        <v>1101</v>
      </c>
      <c r="B106" t="s">
        <v>2119</v>
      </c>
      <c r="C106" t="s">
        <v>9</v>
      </c>
      <c r="D106">
        <v>156</v>
      </c>
      <c r="E106" t="s">
        <v>2325</v>
      </c>
    </row>
    <row r="107" spans="1:5" x14ac:dyDescent="0.25">
      <c r="A107" t="s">
        <v>1101</v>
      </c>
      <c r="B107" t="s">
        <v>2119</v>
      </c>
      <c r="C107" t="s">
        <v>10</v>
      </c>
      <c r="D107">
        <v>59</v>
      </c>
      <c r="E107" t="s">
        <v>2325</v>
      </c>
    </row>
    <row r="108" spans="1:5" x14ac:dyDescent="0.25">
      <c r="A108" t="s">
        <v>1101</v>
      </c>
      <c r="B108" t="s">
        <v>2120</v>
      </c>
      <c r="C108" t="s">
        <v>10</v>
      </c>
      <c r="D108">
        <v>178</v>
      </c>
      <c r="E108" t="s">
        <v>2325</v>
      </c>
    </row>
    <row r="109" spans="1:5" x14ac:dyDescent="0.25">
      <c r="A109" t="s">
        <v>1101</v>
      </c>
      <c r="B109" t="s">
        <v>2120</v>
      </c>
      <c r="C109" t="s">
        <v>11</v>
      </c>
      <c r="D109">
        <v>20</v>
      </c>
      <c r="E109" t="s">
        <v>2325</v>
      </c>
    </row>
    <row r="110" spans="1:5" x14ac:dyDescent="0.25">
      <c r="A110" t="s">
        <v>1101</v>
      </c>
      <c r="B110" t="s">
        <v>2121</v>
      </c>
      <c r="C110" t="s">
        <v>11</v>
      </c>
      <c r="D110">
        <v>183</v>
      </c>
      <c r="E110" t="s">
        <v>2325</v>
      </c>
    </row>
    <row r="111" spans="1:5" x14ac:dyDescent="0.25">
      <c r="A111" t="s">
        <v>1101</v>
      </c>
      <c r="B111" t="s">
        <v>2121</v>
      </c>
      <c r="C111" t="s">
        <v>12</v>
      </c>
      <c r="D111">
        <v>63</v>
      </c>
      <c r="E111" t="s">
        <v>2325</v>
      </c>
    </row>
    <row r="112" spans="1:5" x14ac:dyDescent="0.25">
      <c r="A112" t="s">
        <v>1101</v>
      </c>
      <c r="B112" t="s">
        <v>2122</v>
      </c>
      <c r="C112" t="s">
        <v>12</v>
      </c>
      <c r="D112">
        <v>71</v>
      </c>
      <c r="E112" t="s">
        <v>2325</v>
      </c>
    </row>
    <row r="113" spans="1:5" x14ac:dyDescent="0.25">
      <c r="A113" t="s">
        <v>1101</v>
      </c>
      <c r="B113" t="s">
        <v>2122</v>
      </c>
      <c r="C113" t="s">
        <v>13</v>
      </c>
      <c r="D113">
        <v>34</v>
      </c>
      <c r="E113" t="s">
        <v>2325</v>
      </c>
    </row>
    <row r="114" spans="1:5" x14ac:dyDescent="0.25">
      <c r="A114" t="s">
        <v>1101</v>
      </c>
      <c r="B114" t="s">
        <v>2123</v>
      </c>
      <c r="C114" t="s">
        <v>13</v>
      </c>
      <c r="D114">
        <v>16</v>
      </c>
      <c r="E114" t="s">
        <v>2325</v>
      </c>
    </row>
    <row r="115" spans="1:5" x14ac:dyDescent="0.25">
      <c r="A115" t="s">
        <v>1101</v>
      </c>
      <c r="B115" t="s">
        <v>2123</v>
      </c>
      <c r="C115" t="s">
        <v>14</v>
      </c>
      <c r="D115">
        <v>10</v>
      </c>
      <c r="E115" t="s">
        <v>2325</v>
      </c>
    </row>
    <row r="116" spans="1:5" x14ac:dyDescent="0.25">
      <c r="A116" t="s">
        <v>1101</v>
      </c>
      <c r="B116" t="s">
        <v>2124</v>
      </c>
      <c r="C116" t="s">
        <v>14</v>
      </c>
      <c r="D116">
        <v>2</v>
      </c>
      <c r="E116" t="s">
        <v>2325</v>
      </c>
    </row>
    <row r="117" spans="1:5" x14ac:dyDescent="0.25">
      <c r="A117" t="s">
        <v>1101</v>
      </c>
      <c r="B117" t="s">
        <v>2124</v>
      </c>
      <c r="C117" t="s">
        <v>15</v>
      </c>
      <c r="D117">
        <v>1</v>
      </c>
      <c r="E117" t="s">
        <v>2325</v>
      </c>
    </row>
    <row r="118" spans="1:5" x14ac:dyDescent="0.25">
      <c r="A118" t="s">
        <v>1101</v>
      </c>
      <c r="B118" t="s">
        <v>2359</v>
      </c>
      <c r="C118" t="s">
        <v>15</v>
      </c>
      <c r="D118">
        <v>1</v>
      </c>
      <c r="E118" t="s">
        <v>2325</v>
      </c>
    </row>
    <row r="119" spans="1:5" x14ac:dyDescent="0.25">
      <c r="A119" t="s">
        <v>1103</v>
      </c>
      <c r="B119" t="s">
        <v>2117</v>
      </c>
      <c r="C119" t="s">
        <v>7</v>
      </c>
      <c r="D119">
        <v>123</v>
      </c>
      <c r="E119" t="s">
        <v>2326</v>
      </c>
    </row>
    <row r="120" spans="1:5" x14ac:dyDescent="0.25">
      <c r="A120" t="s">
        <v>1103</v>
      </c>
      <c r="B120" t="s">
        <v>2117</v>
      </c>
      <c r="C120" t="s">
        <v>8</v>
      </c>
      <c r="D120">
        <v>80</v>
      </c>
      <c r="E120" t="s">
        <v>2326</v>
      </c>
    </row>
    <row r="121" spans="1:5" x14ac:dyDescent="0.25">
      <c r="A121" t="s">
        <v>1103</v>
      </c>
      <c r="B121" t="s">
        <v>2118</v>
      </c>
      <c r="C121" t="s">
        <v>8</v>
      </c>
      <c r="D121">
        <v>209</v>
      </c>
      <c r="E121" t="s">
        <v>2326</v>
      </c>
    </row>
    <row r="122" spans="1:5" x14ac:dyDescent="0.25">
      <c r="A122" t="s">
        <v>1103</v>
      </c>
      <c r="B122" t="s">
        <v>2118</v>
      </c>
      <c r="C122" t="s">
        <v>9</v>
      </c>
      <c r="D122">
        <v>85</v>
      </c>
      <c r="E122" t="s">
        <v>2326</v>
      </c>
    </row>
    <row r="123" spans="1:5" x14ac:dyDescent="0.25">
      <c r="A123" t="s">
        <v>1103</v>
      </c>
      <c r="B123" t="s">
        <v>2119</v>
      </c>
      <c r="C123" t="s">
        <v>9</v>
      </c>
      <c r="D123">
        <v>387</v>
      </c>
      <c r="E123" t="s">
        <v>2326</v>
      </c>
    </row>
    <row r="124" spans="1:5" x14ac:dyDescent="0.25">
      <c r="A124" t="s">
        <v>1103</v>
      </c>
      <c r="B124" t="s">
        <v>2119</v>
      </c>
      <c r="C124" t="s">
        <v>10</v>
      </c>
      <c r="D124">
        <v>57</v>
      </c>
      <c r="E124" t="s">
        <v>2326</v>
      </c>
    </row>
    <row r="125" spans="1:5" x14ac:dyDescent="0.25">
      <c r="A125" t="s">
        <v>1103</v>
      </c>
      <c r="B125" t="s">
        <v>2120</v>
      </c>
      <c r="C125" t="s">
        <v>10</v>
      </c>
      <c r="D125">
        <v>308</v>
      </c>
      <c r="E125" t="s">
        <v>2326</v>
      </c>
    </row>
    <row r="126" spans="1:5" x14ac:dyDescent="0.25">
      <c r="A126" t="s">
        <v>1103</v>
      </c>
      <c r="B126" t="s">
        <v>2120</v>
      </c>
      <c r="C126" t="s">
        <v>11</v>
      </c>
      <c r="D126">
        <v>56</v>
      </c>
      <c r="E126" t="s">
        <v>2326</v>
      </c>
    </row>
    <row r="127" spans="1:5" x14ac:dyDescent="0.25">
      <c r="A127" t="s">
        <v>1103</v>
      </c>
      <c r="B127" t="s">
        <v>2121</v>
      </c>
      <c r="C127" t="s">
        <v>11</v>
      </c>
      <c r="D127">
        <v>252</v>
      </c>
      <c r="E127" t="s">
        <v>2326</v>
      </c>
    </row>
    <row r="128" spans="1:5" x14ac:dyDescent="0.25">
      <c r="A128" t="s">
        <v>1103</v>
      </c>
      <c r="B128" t="s">
        <v>2121</v>
      </c>
      <c r="C128" t="s">
        <v>12</v>
      </c>
      <c r="D128">
        <v>124</v>
      </c>
      <c r="E128" t="s">
        <v>2326</v>
      </c>
    </row>
    <row r="129" spans="1:5" x14ac:dyDescent="0.25">
      <c r="A129" t="s">
        <v>1103</v>
      </c>
      <c r="B129" t="s">
        <v>2122</v>
      </c>
      <c r="C129" t="s">
        <v>12</v>
      </c>
      <c r="D129">
        <v>134</v>
      </c>
      <c r="E129" t="s">
        <v>2326</v>
      </c>
    </row>
    <row r="130" spans="1:5" x14ac:dyDescent="0.25">
      <c r="A130" t="s">
        <v>1103</v>
      </c>
      <c r="B130" t="s">
        <v>2122</v>
      </c>
      <c r="C130" t="s">
        <v>13</v>
      </c>
      <c r="D130">
        <v>55</v>
      </c>
      <c r="E130" t="s">
        <v>2326</v>
      </c>
    </row>
    <row r="131" spans="1:5" x14ac:dyDescent="0.25">
      <c r="A131" t="s">
        <v>1103</v>
      </c>
      <c r="B131" t="s">
        <v>2123</v>
      </c>
      <c r="C131" t="s">
        <v>13</v>
      </c>
      <c r="D131">
        <v>40</v>
      </c>
      <c r="E131" t="s">
        <v>2326</v>
      </c>
    </row>
    <row r="132" spans="1:5" x14ac:dyDescent="0.25">
      <c r="A132" t="s">
        <v>1103</v>
      </c>
      <c r="B132" t="s">
        <v>2123</v>
      </c>
      <c r="C132" t="s">
        <v>14</v>
      </c>
      <c r="D132">
        <v>19</v>
      </c>
      <c r="E132" t="s">
        <v>2326</v>
      </c>
    </row>
    <row r="133" spans="1:5" x14ac:dyDescent="0.25">
      <c r="A133" t="s">
        <v>1103</v>
      </c>
      <c r="B133" t="s">
        <v>2123</v>
      </c>
      <c r="C133" t="s">
        <v>15</v>
      </c>
      <c r="D133">
        <v>3</v>
      </c>
      <c r="E133" t="s">
        <v>2326</v>
      </c>
    </row>
    <row r="134" spans="1:5" x14ac:dyDescent="0.25">
      <c r="A134" t="s">
        <v>1103</v>
      </c>
      <c r="B134" t="s">
        <v>2124</v>
      </c>
      <c r="C134" t="s">
        <v>15</v>
      </c>
      <c r="D134">
        <v>11</v>
      </c>
      <c r="E134" t="s">
        <v>2326</v>
      </c>
    </row>
    <row r="135" spans="1:5" x14ac:dyDescent="0.25">
      <c r="A135" t="s">
        <v>1103</v>
      </c>
      <c r="B135" t="s">
        <v>2359</v>
      </c>
      <c r="C135" t="s">
        <v>15</v>
      </c>
      <c r="D135">
        <v>1</v>
      </c>
      <c r="E135" t="s">
        <v>2326</v>
      </c>
    </row>
    <row r="136" spans="1:5" x14ac:dyDescent="0.25">
      <c r="A136" t="s">
        <v>1105</v>
      </c>
      <c r="B136" t="s">
        <v>2117</v>
      </c>
      <c r="C136" t="s">
        <v>7</v>
      </c>
      <c r="D136">
        <v>235</v>
      </c>
      <c r="E136" t="s">
        <v>2327</v>
      </c>
    </row>
    <row r="137" spans="1:5" x14ac:dyDescent="0.25">
      <c r="A137" t="s">
        <v>1105</v>
      </c>
      <c r="B137" t="s">
        <v>2117</v>
      </c>
      <c r="C137" t="s">
        <v>8</v>
      </c>
      <c r="D137">
        <v>64</v>
      </c>
      <c r="E137" t="s">
        <v>2327</v>
      </c>
    </row>
    <row r="138" spans="1:5" x14ac:dyDescent="0.25">
      <c r="A138" t="s">
        <v>1105</v>
      </c>
      <c r="B138" t="s">
        <v>2118</v>
      </c>
      <c r="C138" t="s">
        <v>8</v>
      </c>
      <c r="D138">
        <v>554</v>
      </c>
      <c r="E138" t="s">
        <v>2327</v>
      </c>
    </row>
    <row r="139" spans="1:5" x14ac:dyDescent="0.25">
      <c r="A139" t="s">
        <v>1105</v>
      </c>
      <c r="B139" t="s">
        <v>2118</v>
      </c>
      <c r="C139" t="s">
        <v>9</v>
      </c>
      <c r="D139">
        <v>177</v>
      </c>
      <c r="E139" t="s">
        <v>2327</v>
      </c>
    </row>
    <row r="140" spans="1:5" x14ac:dyDescent="0.25">
      <c r="A140" t="s">
        <v>1105</v>
      </c>
      <c r="B140" t="s">
        <v>2119</v>
      </c>
      <c r="C140" t="s">
        <v>9</v>
      </c>
      <c r="D140">
        <v>544</v>
      </c>
      <c r="E140" t="s">
        <v>2327</v>
      </c>
    </row>
    <row r="141" spans="1:5" x14ac:dyDescent="0.25">
      <c r="A141" t="s">
        <v>1105</v>
      </c>
      <c r="B141" t="s">
        <v>2120</v>
      </c>
      <c r="C141" t="s">
        <v>9</v>
      </c>
      <c r="D141">
        <v>57</v>
      </c>
      <c r="E141" t="s">
        <v>2327</v>
      </c>
    </row>
    <row r="142" spans="1:5" x14ac:dyDescent="0.25">
      <c r="A142" t="s">
        <v>1105</v>
      </c>
      <c r="B142" t="s">
        <v>2120</v>
      </c>
      <c r="C142" t="s">
        <v>10</v>
      </c>
      <c r="D142">
        <v>382</v>
      </c>
      <c r="E142" t="s">
        <v>2327</v>
      </c>
    </row>
    <row r="143" spans="1:5" x14ac:dyDescent="0.25">
      <c r="A143" t="s">
        <v>1105</v>
      </c>
      <c r="B143" t="s">
        <v>2121</v>
      </c>
      <c r="C143" t="s">
        <v>10</v>
      </c>
      <c r="D143">
        <v>46</v>
      </c>
      <c r="E143" t="s">
        <v>2327</v>
      </c>
    </row>
    <row r="144" spans="1:5" x14ac:dyDescent="0.25">
      <c r="A144" t="s">
        <v>1105</v>
      </c>
      <c r="B144" t="s">
        <v>2121</v>
      </c>
      <c r="C144" t="s">
        <v>11</v>
      </c>
      <c r="D144">
        <v>311</v>
      </c>
      <c r="E144" t="s">
        <v>2327</v>
      </c>
    </row>
    <row r="145" spans="1:5" x14ac:dyDescent="0.25">
      <c r="A145" t="s">
        <v>1105</v>
      </c>
      <c r="B145" t="s">
        <v>2121</v>
      </c>
      <c r="C145" t="s">
        <v>12</v>
      </c>
      <c r="D145">
        <v>44</v>
      </c>
      <c r="E145" t="s">
        <v>2327</v>
      </c>
    </row>
    <row r="146" spans="1:5" x14ac:dyDescent="0.25">
      <c r="A146" t="s">
        <v>1105</v>
      </c>
      <c r="B146" t="s">
        <v>2122</v>
      </c>
      <c r="C146" t="s">
        <v>12</v>
      </c>
      <c r="D146">
        <v>171</v>
      </c>
      <c r="E146" t="s">
        <v>2327</v>
      </c>
    </row>
    <row r="147" spans="1:5" x14ac:dyDescent="0.25">
      <c r="A147" t="s">
        <v>1105</v>
      </c>
      <c r="B147" t="s">
        <v>2122</v>
      </c>
      <c r="C147" t="s">
        <v>13</v>
      </c>
      <c r="D147">
        <v>27</v>
      </c>
      <c r="E147" t="s">
        <v>2327</v>
      </c>
    </row>
    <row r="148" spans="1:5" x14ac:dyDescent="0.25">
      <c r="A148" t="s">
        <v>1105</v>
      </c>
      <c r="B148" t="s">
        <v>2123</v>
      </c>
      <c r="C148" t="s">
        <v>13</v>
      </c>
      <c r="D148">
        <v>60</v>
      </c>
      <c r="E148" t="s">
        <v>2327</v>
      </c>
    </row>
    <row r="149" spans="1:5" x14ac:dyDescent="0.25">
      <c r="A149" t="s">
        <v>1105</v>
      </c>
      <c r="B149" t="s">
        <v>2123</v>
      </c>
      <c r="C149" t="s">
        <v>14</v>
      </c>
      <c r="D149">
        <v>6</v>
      </c>
      <c r="E149" t="s">
        <v>2327</v>
      </c>
    </row>
    <row r="150" spans="1:5" x14ac:dyDescent="0.25">
      <c r="A150" t="s">
        <v>1105</v>
      </c>
      <c r="B150" t="s">
        <v>2124</v>
      </c>
      <c r="C150" t="s">
        <v>14</v>
      </c>
      <c r="D150">
        <v>8</v>
      </c>
      <c r="E150" t="s">
        <v>2327</v>
      </c>
    </row>
    <row r="151" spans="1:5" x14ac:dyDescent="0.25">
      <c r="A151" t="s">
        <v>1105</v>
      </c>
      <c r="B151" t="s">
        <v>2359</v>
      </c>
      <c r="C151" t="s">
        <v>14</v>
      </c>
      <c r="D151">
        <v>2</v>
      </c>
      <c r="E151" t="s">
        <v>2327</v>
      </c>
    </row>
    <row r="152" spans="1:5" x14ac:dyDescent="0.25">
      <c r="A152" t="s">
        <v>1105</v>
      </c>
      <c r="B152" t="s">
        <v>2359</v>
      </c>
      <c r="C152" t="s">
        <v>15</v>
      </c>
      <c r="D152">
        <v>1</v>
      </c>
      <c r="E152" t="s">
        <v>2327</v>
      </c>
    </row>
    <row r="153" spans="1:5" x14ac:dyDescent="0.25">
      <c r="A153" t="s">
        <v>1107</v>
      </c>
      <c r="B153" t="s">
        <v>2117</v>
      </c>
      <c r="C153" t="s">
        <v>7</v>
      </c>
      <c r="D153">
        <v>340</v>
      </c>
      <c r="E153" t="s">
        <v>2236</v>
      </c>
    </row>
    <row r="154" spans="1:5" x14ac:dyDescent="0.25">
      <c r="A154" t="s">
        <v>1107</v>
      </c>
      <c r="B154" t="s">
        <v>2117</v>
      </c>
      <c r="C154" t="s">
        <v>8</v>
      </c>
      <c r="D154">
        <v>207</v>
      </c>
      <c r="E154" t="s">
        <v>2236</v>
      </c>
    </row>
    <row r="155" spans="1:5" x14ac:dyDescent="0.25">
      <c r="A155" t="s">
        <v>1107</v>
      </c>
      <c r="B155" t="s">
        <v>2118</v>
      </c>
      <c r="C155" t="s">
        <v>8</v>
      </c>
      <c r="D155">
        <v>609</v>
      </c>
      <c r="E155" t="s">
        <v>2236</v>
      </c>
    </row>
    <row r="156" spans="1:5" x14ac:dyDescent="0.25">
      <c r="A156" t="s">
        <v>1107</v>
      </c>
      <c r="B156" t="s">
        <v>2118</v>
      </c>
      <c r="C156" t="s">
        <v>9</v>
      </c>
      <c r="D156">
        <v>269</v>
      </c>
      <c r="E156" t="s">
        <v>2236</v>
      </c>
    </row>
    <row r="157" spans="1:5" x14ac:dyDescent="0.25">
      <c r="A157" t="s">
        <v>1107</v>
      </c>
      <c r="B157" t="s">
        <v>2119</v>
      </c>
      <c r="C157" t="s">
        <v>9</v>
      </c>
      <c r="D157">
        <v>715</v>
      </c>
      <c r="E157" t="s">
        <v>2236</v>
      </c>
    </row>
    <row r="158" spans="1:5" x14ac:dyDescent="0.25">
      <c r="A158" t="s">
        <v>1107</v>
      </c>
      <c r="B158" t="s">
        <v>2119</v>
      </c>
      <c r="C158" t="s">
        <v>10</v>
      </c>
      <c r="D158">
        <v>11</v>
      </c>
      <c r="E158" t="s">
        <v>2236</v>
      </c>
    </row>
    <row r="159" spans="1:5" x14ac:dyDescent="0.25">
      <c r="A159" t="s">
        <v>1107</v>
      </c>
      <c r="B159" t="s">
        <v>2120</v>
      </c>
      <c r="C159" t="s">
        <v>10</v>
      </c>
      <c r="D159">
        <v>484</v>
      </c>
      <c r="E159" t="s">
        <v>2236</v>
      </c>
    </row>
    <row r="160" spans="1:5" x14ac:dyDescent="0.25">
      <c r="A160" t="s">
        <v>1107</v>
      </c>
      <c r="B160" t="s">
        <v>2120</v>
      </c>
      <c r="C160" t="s">
        <v>11</v>
      </c>
      <c r="D160">
        <v>36</v>
      </c>
      <c r="E160" t="s">
        <v>2236</v>
      </c>
    </row>
    <row r="161" spans="1:5" x14ac:dyDescent="0.25">
      <c r="A161" t="s">
        <v>1107</v>
      </c>
      <c r="B161" t="s">
        <v>2121</v>
      </c>
      <c r="C161" t="s">
        <v>11</v>
      </c>
      <c r="D161">
        <v>380</v>
      </c>
      <c r="E161" t="s">
        <v>2236</v>
      </c>
    </row>
    <row r="162" spans="1:5" x14ac:dyDescent="0.25">
      <c r="A162" t="s">
        <v>1107</v>
      </c>
      <c r="B162" t="s">
        <v>2121</v>
      </c>
      <c r="C162" t="s">
        <v>12</v>
      </c>
      <c r="D162">
        <v>18</v>
      </c>
      <c r="E162" t="s">
        <v>2236</v>
      </c>
    </row>
    <row r="163" spans="1:5" x14ac:dyDescent="0.25">
      <c r="A163" t="s">
        <v>1107</v>
      </c>
      <c r="B163" t="s">
        <v>2122</v>
      </c>
      <c r="C163" t="s">
        <v>12</v>
      </c>
      <c r="D163">
        <v>242</v>
      </c>
      <c r="E163" t="s">
        <v>2236</v>
      </c>
    </row>
    <row r="164" spans="1:5" x14ac:dyDescent="0.25">
      <c r="A164" t="s">
        <v>1107</v>
      </c>
      <c r="B164" t="s">
        <v>2122</v>
      </c>
      <c r="C164" t="s">
        <v>13</v>
      </c>
      <c r="D164">
        <v>8</v>
      </c>
      <c r="E164" t="s">
        <v>2236</v>
      </c>
    </row>
    <row r="165" spans="1:5" x14ac:dyDescent="0.25">
      <c r="A165" t="s">
        <v>1107</v>
      </c>
      <c r="B165" t="s">
        <v>2123</v>
      </c>
      <c r="C165" t="s">
        <v>13</v>
      </c>
      <c r="D165">
        <v>117</v>
      </c>
      <c r="E165" t="s">
        <v>2236</v>
      </c>
    </row>
    <row r="166" spans="1:5" x14ac:dyDescent="0.25">
      <c r="A166" t="s">
        <v>1107</v>
      </c>
      <c r="B166" t="s">
        <v>2124</v>
      </c>
      <c r="C166" t="s">
        <v>13</v>
      </c>
      <c r="D166">
        <v>7</v>
      </c>
      <c r="E166" t="s">
        <v>2236</v>
      </c>
    </row>
    <row r="167" spans="1:5" x14ac:dyDescent="0.25">
      <c r="A167" t="s">
        <v>1107</v>
      </c>
      <c r="B167" t="s">
        <v>2124</v>
      </c>
      <c r="C167" t="s">
        <v>14</v>
      </c>
      <c r="D167">
        <v>28</v>
      </c>
      <c r="E167" t="s">
        <v>2236</v>
      </c>
    </row>
    <row r="168" spans="1:5" x14ac:dyDescent="0.25">
      <c r="A168" t="s">
        <v>1107</v>
      </c>
      <c r="B168" t="s">
        <v>2359</v>
      </c>
      <c r="C168" t="s">
        <v>14</v>
      </c>
      <c r="D168">
        <v>7</v>
      </c>
      <c r="E168" t="s">
        <v>2236</v>
      </c>
    </row>
    <row r="169" spans="1:5" x14ac:dyDescent="0.25">
      <c r="A169" t="s">
        <v>1107</v>
      </c>
      <c r="B169" t="s">
        <v>2359</v>
      </c>
      <c r="C169" t="s">
        <v>15</v>
      </c>
      <c r="D169">
        <v>10</v>
      </c>
      <c r="E169" t="s">
        <v>2236</v>
      </c>
    </row>
    <row r="170" spans="1:5" x14ac:dyDescent="0.25">
      <c r="A170" t="s">
        <v>1109</v>
      </c>
      <c r="B170" t="s">
        <v>2117</v>
      </c>
      <c r="C170" t="s">
        <v>7</v>
      </c>
      <c r="D170">
        <v>376</v>
      </c>
      <c r="E170" t="s">
        <v>2328</v>
      </c>
    </row>
    <row r="171" spans="1:5" x14ac:dyDescent="0.25">
      <c r="A171" t="s">
        <v>1109</v>
      </c>
      <c r="B171" t="s">
        <v>2117</v>
      </c>
      <c r="C171" t="s">
        <v>8</v>
      </c>
      <c r="D171">
        <v>65</v>
      </c>
      <c r="E171" t="s">
        <v>2328</v>
      </c>
    </row>
    <row r="172" spans="1:5" x14ac:dyDescent="0.25">
      <c r="A172" t="s">
        <v>1109</v>
      </c>
      <c r="B172" t="s">
        <v>2118</v>
      </c>
      <c r="C172" t="s">
        <v>8</v>
      </c>
      <c r="D172">
        <v>582</v>
      </c>
      <c r="E172" t="s">
        <v>2328</v>
      </c>
    </row>
    <row r="173" spans="1:5" x14ac:dyDescent="0.25">
      <c r="A173" t="s">
        <v>1109</v>
      </c>
      <c r="B173" t="s">
        <v>2118</v>
      </c>
      <c r="C173" t="s">
        <v>9</v>
      </c>
      <c r="D173">
        <v>258</v>
      </c>
      <c r="E173" t="s">
        <v>2328</v>
      </c>
    </row>
    <row r="174" spans="1:5" x14ac:dyDescent="0.25">
      <c r="A174" t="s">
        <v>1109</v>
      </c>
      <c r="B174" t="s">
        <v>2119</v>
      </c>
      <c r="C174" t="s">
        <v>9</v>
      </c>
      <c r="D174">
        <v>328</v>
      </c>
      <c r="E174" t="s">
        <v>2328</v>
      </c>
    </row>
    <row r="175" spans="1:5" x14ac:dyDescent="0.25">
      <c r="A175" t="s">
        <v>1109</v>
      </c>
      <c r="B175" t="s">
        <v>2119</v>
      </c>
      <c r="C175" t="s">
        <v>10</v>
      </c>
      <c r="D175">
        <v>22</v>
      </c>
      <c r="E175" t="s">
        <v>2328</v>
      </c>
    </row>
    <row r="176" spans="1:5" x14ac:dyDescent="0.25">
      <c r="A176" t="s">
        <v>1109</v>
      </c>
      <c r="B176" t="s">
        <v>2120</v>
      </c>
      <c r="C176" t="s">
        <v>10</v>
      </c>
      <c r="D176">
        <v>218</v>
      </c>
      <c r="E176" t="s">
        <v>2328</v>
      </c>
    </row>
    <row r="177" spans="1:5" x14ac:dyDescent="0.25">
      <c r="A177" t="s">
        <v>1109</v>
      </c>
      <c r="B177" t="s">
        <v>2120</v>
      </c>
      <c r="C177" t="s">
        <v>11</v>
      </c>
      <c r="D177">
        <v>13</v>
      </c>
      <c r="E177" t="s">
        <v>2328</v>
      </c>
    </row>
    <row r="178" spans="1:5" x14ac:dyDescent="0.25">
      <c r="A178" t="s">
        <v>1109</v>
      </c>
      <c r="B178" t="s">
        <v>2121</v>
      </c>
      <c r="C178" t="s">
        <v>11</v>
      </c>
      <c r="D178">
        <v>130</v>
      </c>
      <c r="E178" t="s">
        <v>2328</v>
      </c>
    </row>
    <row r="179" spans="1:5" x14ac:dyDescent="0.25">
      <c r="A179" t="s">
        <v>1109</v>
      </c>
      <c r="B179" t="s">
        <v>2121</v>
      </c>
      <c r="C179" t="s">
        <v>12</v>
      </c>
      <c r="D179">
        <v>7</v>
      </c>
      <c r="E179" t="s">
        <v>2328</v>
      </c>
    </row>
    <row r="180" spans="1:5" x14ac:dyDescent="0.25">
      <c r="A180" t="s">
        <v>1109</v>
      </c>
      <c r="B180" t="s">
        <v>2122</v>
      </c>
      <c r="C180" t="s">
        <v>12</v>
      </c>
      <c r="D180">
        <v>44</v>
      </c>
      <c r="E180" t="s">
        <v>2328</v>
      </c>
    </row>
    <row r="181" spans="1:5" x14ac:dyDescent="0.25">
      <c r="A181" t="s">
        <v>1109</v>
      </c>
      <c r="B181" t="s">
        <v>2122</v>
      </c>
      <c r="C181" t="s">
        <v>13</v>
      </c>
      <c r="D181">
        <v>4</v>
      </c>
      <c r="E181" t="s">
        <v>2328</v>
      </c>
    </row>
    <row r="182" spans="1:5" x14ac:dyDescent="0.25">
      <c r="A182" t="s">
        <v>1109</v>
      </c>
      <c r="B182" t="s">
        <v>2123</v>
      </c>
      <c r="C182" t="s">
        <v>13</v>
      </c>
      <c r="D182">
        <v>16</v>
      </c>
      <c r="E182" t="s">
        <v>2328</v>
      </c>
    </row>
    <row r="183" spans="1:5" x14ac:dyDescent="0.25">
      <c r="A183" t="s">
        <v>1109</v>
      </c>
      <c r="B183" t="s">
        <v>2124</v>
      </c>
      <c r="C183" t="s">
        <v>13</v>
      </c>
      <c r="D183">
        <v>1</v>
      </c>
      <c r="E183" t="s">
        <v>2328</v>
      </c>
    </row>
    <row r="184" spans="1:5" x14ac:dyDescent="0.25">
      <c r="A184" t="s">
        <v>1109</v>
      </c>
      <c r="B184" t="s">
        <v>2124</v>
      </c>
      <c r="C184" t="s">
        <v>14</v>
      </c>
      <c r="D184">
        <v>3</v>
      </c>
      <c r="E184" t="s">
        <v>2328</v>
      </c>
    </row>
    <row r="185" spans="1:5" x14ac:dyDescent="0.25">
      <c r="A185" t="s">
        <v>1111</v>
      </c>
      <c r="B185" t="s">
        <v>2117</v>
      </c>
      <c r="C185" t="s">
        <v>7</v>
      </c>
      <c r="D185">
        <v>229</v>
      </c>
      <c r="E185" t="s">
        <v>2329</v>
      </c>
    </row>
    <row r="186" spans="1:5" x14ac:dyDescent="0.25">
      <c r="A186" t="s">
        <v>1111</v>
      </c>
      <c r="B186" t="s">
        <v>2117</v>
      </c>
      <c r="C186" t="s">
        <v>8</v>
      </c>
      <c r="D186">
        <v>140</v>
      </c>
      <c r="E186" t="s">
        <v>2329</v>
      </c>
    </row>
    <row r="187" spans="1:5" x14ac:dyDescent="0.25">
      <c r="A187" t="s">
        <v>1111</v>
      </c>
      <c r="B187" t="s">
        <v>2118</v>
      </c>
      <c r="C187" t="s">
        <v>8</v>
      </c>
      <c r="D187">
        <v>247</v>
      </c>
      <c r="E187" t="s">
        <v>2329</v>
      </c>
    </row>
    <row r="188" spans="1:5" x14ac:dyDescent="0.25">
      <c r="A188" t="s">
        <v>1111</v>
      </c>
      <c r="B188" t="s">
        <v>2118</v>
      </c>
      <c r="C188" t="s">
        <v>9</v>
      </c>
      <c r="D188">
        <v>307</v>
      </c>
      <c r="E188" t="s">
        <v>2329</v>
      </c>
    </row>
    <row r="189" spans="1:5" x14ac:dyDescent="0.25">
      <c r="A189" t="s">
        <v>1111</v>
      </c>
      <c r="B189" t="s">
        <v>2119</v>
      </c>
      <c r="C189" t="s">
        <v>9</v>
      </c>
      <c r="D189">
        <v>355</v>
      </c>
      <c r="E189" t="s">
        <v>2329</v>
      </c>
    </row>
    <row r="190" spans="1:5" x14ac:dyDescent="0.25">
      <c r="A190" t="s">
        <v>1111</v>
      </c>
      <c r="B190" t="s">
        <v>2119</v>
      </c>
      <c r="C190" t="s">
        <v>10</v>
      </c>
      <c r="D190">
        <v>171</v>
      </c>
      <c r="E190" t="s">
        <v>2329</v>
      </c>
    </row>
    <row r="191" spans="1:5" x14ac:dyDescent="0.25">
      <c r="A191" t="s">
        <v>1111</v>
      </c>
      <c r="B191" t="s">
        <v>2120</v>
      </c>
      <c r="C191" t="s">
        <v>10</v>
      </c>
      <c r="D191">
        <v>305</v>
      </c>
      <c r="E191" t="s">
        <v>2329</v>
      </c>
    </row>
    <row r="192" spans="1:5" x14ac:dyDescent="0.25">
      <c r="A192" t="s">
        <v>1111</v>
      </c>
      <c r="B192" t="s">
        <v>2120</v>
      </c>
      <c r="C192" t="s">
        <v>11</v>
      </c>
      <c r="D192">
        <v>57</v>
      </c>
      <c r="E192" t="s">
        <v>2329</v>
      </c>
    </row>
    <row r="193" spans="1:5" x14ac:dyDescent="0.25">
      <c r="A193" t="s">
        <v>1111</v>
      </c>
      <c r="B193" t="s">
        <v>2121</v>
      </c>
      <c r="C193" t="s">
        <v>11</v>
      </c>
      <c r="D193">
        <v>248</v>
      </c>
      <c r="E193" t="s">
        <v>2329</v>
      </c>
    </row>
    <row r="194" spans="1:5" x14ac:dyDescent="0.25">
      <c r="A194" t="s">
        <v>1111</v>
      </c>
      <c r="B194" t="s">
        <v>2121</v>
      </c>
      <c r="C194" t="s">
        <v>12</v>
      </c>
      <c r="D194">
        <v>32</v>
      </c>
      <c r="E194" t="s">
        <v>2329</v>
      </c>
    </row>
    <row r="195" spans="1:5" x14ac:dyDescent="0.25">
      <c r="A195" t="s">
        <v>1111</v>
      </c>
      <c r="B195" t="s">
        <v>2122</v>
      </c>
      <c r="C195" t="s">
        <v>12</v>
      </c>
      <c r="D195">
        <v>156</v>
      </c>
      <c r="E195" t="s">
        <v>2329</v>
      </c>
    </row>
    <row r="196" spans="1:5" x14ac:dyDescent="0.25">
      <c r="A196" t="s">
        <v>1111</v>
      </c>
      <c r="B196" t="s">
        <v>2123</v>
      </c>
      <c r="C196" t="s">
        <v>12</v>
      </c>
      <c r="D196">
        <v>6</v>
      </c>
      <c r="E196" t="s">
        <v>2329</v>
      </c>
    </row>
    <row r="197" spans="1:5" x14ac:dyDescent="0.25">
      <c r="A197" t="s">
        <v>1111</v>
      </c>
      <c r="B197" t="s">
        <v>2123</v>
      </c>
      <c r="C197" t="s">
        <v>13</v>
      </c>
      <c r="D197">
        <v>46</v>
      </c>
      <c r="E197" t="s">
        <v>2329</v>
      </c>
    </row>
    <row r="198" spans="1:5" x14ac:dyDescent="0.25">
      <c r="A198" t="s">
        <v>1111</v>
      </c>
      <c r="B198" t="s">
        <v>2124</v>
      </c>
      <c r="C198" t="s">
        <v>13</v>
      </c>
      <c r="D198">
        <v>3</v>
      </c>
      <c r="E198" t="s">
        <v>2329</v>
      </c>
    </row>
    <row r="199" spans="1:5" x14ac:dyDescent="0.25">
      <c r="A199" t="s">
        <v>1111</v>
      </c>
      <c r="B199" t="s">
        <v>2124</v>
      </c>
      <c r="C199" t="s">
        <v>14</v>
      </c>
      <c r="D199">
        <v>7</v>
      </c>
      <c r="E199" t="s">
        <v>2329</v>
      </c>
    </row>
    <row r="200" spans="1:5" x14ac:dyDescent="0.25">
      <c r="A200" t="s">
        <v>1111</v>
      </c>
      <c r="B200" t="s">
        <v>2359</v>
      </c>
      <c r="C200" t="s">
        <v>14</v>
      </c>
      <c r="D200">
        <v>3</v>
      </c>
      <c r="E200" t="s">
        <v>2329</v>
      </c>
    </row>
    <row r="201" spans="1:5" x14ac:dyDescent="0.25">
      <c r="A201" t="s">
        <v>1111</v>
      </c>
      <c r="B201" t="s">
        <v>2359</v>
      </c>
      <c r="C201" t="s">
        <v>15</v>
      </c>
      <c r="D201">
        <v>1</v>
      </c>
      <c r="E201" t="s">
        <v>2329</v>
      </c>
    </row>
    <row r="202" spans="1:5" x14ac:dyDescent="0.25">
      <c r="A202" t="s">
        <v>1113</v>
      </c>
      <c r="B202" t="s">
        <v>2117</v>
      </c>
      <c r="C202" t="s">
        <v>7</v>
      </c>
      <c r="D202">
        <v>29</v>
      </c>
      <c r="E202" t="s">
        <v>2403</v>
      </c>
    </row>
    <row r="203" spans="1:5" x14ac:dyDescent="0.25">
      <c r="A203" t="s">
        <v>1113</v>
      </c>
      <c r="B203" t="s">
        <v>2117</v>
      </c>
      <c r="C203" t="s">
        <v>8</v>
      </c>
      <c r="D203">
        <v>22</v>
      </c>
      <c r="E203" t="s">
        <v>2403</v>
      </c>
    </row>
    <row r="204" spans="1:5" x14ac:dyDescent="0.25">
      <c r="A204" t="s">
        <v>1113</v>
      </c>
      <c r="B204" t="s">
        <v>2118</v>
      </c>
      <c r="C204" t="s">
        <v>8</v>
      </c>
      <c r="D204">
        <v>130</v>
      </c>
      <c r="E204" t="s">
        <v>2403</v>
      </c>
    </row>
    <row r="205" spans="1:5" x14ac:dyDescent="0.25">
      <c r="A205" t="s">
        <v>1113</v>
      </c>
      <c r="B205" t="s">
        <v>2118</v>
      </c>
      <c r="C205" t="s">
        <v>9</v>
      </c>
      <c r="D205">
        <v>90</v>
      </c>
      <c r="E205" t="s">
        <v>2403</v>
      </c>
    </row>
    <row r="206" spans="1:5" x14ac:dyDescent="0.25">
      <c r="A206" t="s">
        <v>1113</v>
      </c>
      <c r="B206" t="s">
        <v>2119</v>
      </c>
      <c r="C206" t="s">
        <v>9</v>
      </c>
      <c r="D206">
        <v>289</v>
      </c>
      <c r="E206" t="s">
        <v>2403</v>
      </c>
    </row>
    <row r="207" spans="1:5" x14ac:dyDescent="0.25">
      <c r="A207" t="s">
        <v>1113</v>
      </c>
      <c r="B207" t="s">
        <v>2119</v>
      </c>
      <c r="C207" t="s">
        <v>10</v>
      </c>
      <c r="D207">
        <v>223</v>
      </c>
      <c r="E207" t="s">
        <v>2403</v>
      </c>
    </row>
    <row r="208" spans="1:5" x14ac:dyDescent="0.25">
      <c r="A208" t="s">
        <v>1113</v>
      </c>
      <c r="B208" t="s">
        <v>2120</v>
      </c>
      <c r="C208" t="s">
        <v>10</v>
      </c>
      <c r="D208">
        <v>201</v>
      </c>
      <c r="E208" t="s">
        <v>2403</v>
      </c>
    </row>
    <row r="209" spans="1:5" x14ac:dyDescent="0.25">
      <c r="A209" t="s">
        <v>1113</v>
      </c>
      <c r="B209" t="s">
        <v>2120</v>
      </c>
      <c r="C209" t="s">
        <v>11</v>
      </c>
      <c r="D209">
        <v>182</v>
      </c>
      <c r="E209" t="s">
        <v>2403</v>
      </c>
    </row>
    <row r="210" spans="1:5" x14ac:dyDescent="0.25">
      <c r="A210" t="s">
        <v>1113</v>
      </c>
      <c r="B210" t="s">
        <v>2121</v>
      </c>
      <c r="C210" t="s">
        <v>11</v>
      </c>
      <c r="D210">
        <v>229</v>
      </c>
      <c r="E210" t="s">
        <v>2403</v>
      </c>
    </row>
    <row r="211" spans="1:5" x14ac:dyDescent="0.25">
      <c r="A211" t="s">
        <v>1113</v>
      </c>
      <c r="B211" t="s">
        <v>2121</v>
      </c>
      <c r="C211" t="s">
        <v>12</v>
      </c>
      <c r="D211">
        <v>139</v>
      </c>
      <c r="E211" t="s">
        <v>2403</v>
      </c>
    </row>
    <row r="212" spans="1:5" x14ac:dyDescent="0.25">
      <c r="A212" t="s">
        <v>1113</v>
      </c>
      <c r="B212" t="s">
        <v>2122</v>
      </c>
      <c r="C212" t="s">
        <v>12</v>
      </c>
      <c r="D212">
        <v>255</v>
      </c>
      <c r="E212" t="s">
        <v>2403</v>
      </c>
    </row>
    <row r="213" spans="1:5" x14ac:dyDescent="0.25">
      <c r="A213" t="s">
        <v>1113</v>
      </c>
      <c r="B213" t="s">
        <v>2122</v>
      </c>
      <c r="C213" t="s">
        <v>13</v>
      </c>
      <c r="D213">
        <v>6</v>
      </c>
      <c r="E213" t="s">
        <v>2403</v>
      </c>
    </row>
    <row r="214" spans="1:5" x14ac:dyDescent="0.25">
      <c r="A214" t="s">
        <v>1113</v>
      </c>
      <c r="B214" t="s">
        <v>2123</v>
      </c>
      <c r="C214" t="s">
        <v>13</v>
      </c>
      <c r="D214">
        <v>201</v>
      </c>
      <c r="E214" t="s">
        <v>2403</v>
      </c>
    </row>
    <row r="215" spans="1:5" x14ac:dyDescent="0.25">
      <c r="A215" t="s">
        <v>1113</v>
      </c>
      <c r="B215" t="s">
        <v>2124</v>
      </c>
      <c r="C215" t="s">
        <v>13</v>
      </c>
      <c r="D215">
        <v>8</v>
      </c>
      <c r="E215" t="s">
        <v>2403</v>
      </c>
    </row>
    <row r="216" spans="1:5" x14ac:dyDescent="0.25">
      <c r="A216" t="s">
        <v>1113</v>
      </c>
      <c r="B216" t="s">
        <v>2124</v>
      </c>
      <c r="C216" t="s">
        <v>14</v>
      </c>
      <c r="D216">
        <v>70</v>
      </c>
      <c r="E216" t="s">
        <v>2403</v>
      </c>
    </row>
    <row r="217" spans="1:5" x14ac:dyDescent="0.25">
      <c r="A217" t="s">
        <v>1113</v>
      </c>
      <c r="B217" t="s">
        <v>2359</v>
      </c>
      <c r="C217" t="s">
        <v>15</v>
      </c>
      <c r="D217">
        <v>37</v>
      </c>
      <c r="E217" t="s">
        <v>2403</v>
      </c>
    </row>
    <row r="218" spans="1:5" x14ac:dyDescent="0.25">
      <c r="A218" t="s">
        <v>1115</v>
      </c>
      <c r="B218" t="s">
        <v>2117</v>
      </c>
      <c r="C218" t="s">
        <v>7</v>
      </c>
      <c r="D218">
        <v>108</v>
      </c>
      <c r="E218" t="s">
        <v>2220</v>
      </c>
    </row>
    <row r="219" spans="1:5" x14ac:dyDescent="0.25">
      <c r="A219" t="s">
        <v>1115</v>
      </c>
      <c r="B219" t="s">
        <v>2117</v>
      </c>
      <c r="C219" t="s">
        <v>8</v>
      </c>
      <c r="D219">
        <v>55</v>
      </c>
      <c r="E219" t="s">
        <v>2220</v>
      </c>
    </row>
    <row r="220" spans="1:5" x14ac:dyDescent="0.25">
      <c r="A220" t="s">
        <v>1115</v>
      </c>
      <c r="B220" t="s">
        <v>2118</v>
      </c>
      <c r="C220" t="s">
        <v>8</v>
      </c>
      <c r="D220">
        <v>412</v>
      </c>
      <c r="E220" t="s">
        <v>2220</v>
      </c>
    </row>
    <row r="221" spans="1:5" x14ac:dyDescent="0.25">
      <c r="A221" t="s">
        <v>1115</v>
      </c>
      <c r="B221" t="s">
        <v>2118</v>
      </c>
      <c r="C221" t="s">
        <v>9</v>
      </c>
      <c r="D221">
        <v>281</v>
      </c>
      <c r="E221" t="s">
        <v>2220</v>
      </c>
    </row>
    <row r="222" spans="1:5" x14ac:dyDescent="0.25">
      <c r="A222" t="s">
        <v>1115</v>
      </c>
      <c r="B222" t="s">
        <v>2119</v>
      </c>
      <c r="C222" t="s">
        <v>9</v>
      </c>
      <c r="D222">
        <v>1026</v>
      </c>
      <c r="E222" t="s">
        <v>2220</v>
      </c>
    </row>
    <row r="223" spans="1:5" x14ac:dyDescent="0.25">
      <c r="A223" t="s">
        <v>1115</v>
      </c>
      <c r="B223" t="s">
        <v>2119</v>
      </c>
      <c r="C223" t="s">
        <v>10</v>
      </c>
      <c r="D223">
        <v>150</v>
      </c>
      <c r="E223" t="s">
        <v>2220</v>
      </c>
    </row>
    <row r="224" spans="1:5" x14ac:dyDescent="0.25">
      <c r="A224" t="s">
        <v>1115</v>
      </c>
      <c r="B224" t="s">
        <v>2120</v>
      </c>
      <c r="C224" t="s">
        <v>10</v>
      </c>
      <c r="D224">
        <v>1024</v>
      </c>
      <c r="E224" t="s">
        <v>2220</v>
      </c>
    </row>
    <row r="225" spans="1:5" x14ac:dyDescent="0.25">
      <c r="A225" t="s">
        <v>1115</v>
      </c>
      <c r="B225" t="s">
        <v>2120</v>
      </c>
      <c r="C225" t="s">
        <v>11</v>
      </c>
      <c r="D225">
        <v>259</v>
      </c>
      <c r="E225" t="s">
        <v>2220</v>
      </c>
    </row>
    <row r="226" spans="1:5" x14ac:dyDescent="0.25">
      <c r="A226" t="s">
        <v>1115</v>
      </c>
      <c r="B226" t="s">
        <v>2121</v>
      </c>
      <c r="C226" t="s">
        <v>11</v>
      </c>
      <c r="D226">
        <v>899</v>
      </c>
      <c r="E226" t="s">
        <v>2220</v>
      </c>
    </row>
    <row r="227" spans="1:5" x14ac:dyDescent="0.25">
      <c r="A227" t="s">
        <v>1115</v>
      </c>
      <c r="B227" t="s">
        <v>2121</v>
      </c>
      <c r="C227" t="s">
        <v>12</v>
      </c>
      <c r="D227">
        <v>130</v>
      </c>
      <c r="E227" t="s">
        <v>2220</v>
      </c>
    </row>
    <row r="228" spans="1:5" x14ac:dyDescent="0.25">
      <c r="A228" t="s">
        <v>1115</v>
      </c>
      <c r="B228" t="s">
        <v>2122</v>
      </c>
      <c r="C228" t="s">
        <v>12</v>
      </c>
      <c r="D228">
        <v>695</v>
      </c>
      <c r="E228" t="s">
        <v>2220</v>
      </c>
    </row>
    <row r="229" spans="1:5" x14ac:dyDescent="0.25">
      <c r="A229" t="s">
        <v>1115</v>
      </c>
      <c r="B229" t="s">
        <v>2122</v>
      </c>
      <c r="C229" t="s">
        <v>13</v>
      </c>
      <c r="D229">
        <v>46</v>
      </c>
      <c r="E229" t="s">
        <v>2220</v>
      </c>
    </row>
    <row r="230" spans="1:5" x14ac:dyDescent="0.25">
      <c r="A230" t="s">
        <v>1115</v>
      </c>
      <c r="B230" t="s">
        <v>2123</v>
      </c>
      <c r="C230" t="s">
        <v>13</v>
      </c>
      <c r="D230">
        <v>355</v>
      </c>
      <c r="E230" t="s">
        <v>2220</v>
      </c>
    </row>
    <row r="231" spans="1:5" x14ac:dyDescent="0.25">
      <c r="A231" t="s">
        <v>1115</v>
      </c>
      <c r="B231" t="s">
        <v>2124</v>
      </c>
      <c r="C231" t="s">
        <v>13</v>
      </c>
      <c r="D231">
        <v>12</v>
      </c>
      <c r="E231" t="s">
        <v>2220</v>
      </c>
    </row>
    <row r="232" spans="1:5" x14ac:dyDescent="0.25">
      <c r="A232" t="s">
        <v>1115</v>
      </c>
      <c r="B232" t="s">
        <v>2124</v>
      </c>
      <c r="C232" t="s">
        <v>14</v>
      </c>
      <c r="D232">
        <v>83</v>
      </c>
      <c r="E232" t="s">
        <v>2220</v>
      </c>
    </row>
    <row r="233" spans="1:5" x14ac:dyDescent="0.25">
      <c r="A233" t="s">
        <v>1115</v>
      </c>
      <c r="B233" t="s">
        <v>2359</v>
      </c>
      <c r="C233" t="s">
        <v>14</v>
      </c>
      <c r="D233">
        <v>2</v>
      </c>
      <c r="E233" t="s">
        <v>2220</v>
      </c>
    </row>
    <row r="234" spans="1:5" x14ac:dyDescent="0.25">
      <c r="A234" t="s">
        <v>1115</v>
      </c>
      <c r="B234" t="s">
        <v>2359</v>
      </c>
      <c r="C234" t="s">
        <v>15</v>
      </c>
      <c r="D234">
        <v>47</v>
      </c>
      <c r="E234" t="s">
        <v>2220</v>
      </c>
    </row>
    <row r="235" spans="1:5" x14ac:dyDescent="0.25">
      <c r="A235" t="s">
        <v>1117</v>
      </c>
      <c r="B235" t="s">
        <v>2117</v>
      </c>
      <c r="C235" t="s">
        <v>7</v>
      </c>
      <c r="D235">
        <v>992</v>
      </c>
      <c r="E235" t="s">
        <v>2404</v>
      </c>
    </row>
    <row r="236" spans="1:5" x14ac:dyDescent="0.25">
      <c r="A236" t="s">
        <v>1117</v>
      </c>
      <c r="B236" t="s">
        <v>2117</v>
      </c>
      <c r="C236" t="s">
        <v>8</v>
      </c>
      <c r="D236">
        <v>654</v>
      </c>
      <c r="E236" t="s">
        <v>2404</v>
      </c>
    </row>
    <row r="237" spans="1:5" x14ac:dyDescent="0.25">
      <c r="A237" t="s">
        <v>1117</v>
      </c>
      <c r="B237" t="s">
        <v>2118</v>
      </c>
      <c r="C237" t="s">
        <v>8</v>
      </c>
      <c r="D237">
        <v>409</v>
      </c>
      <c r="E237" t="s">
        <v>2404</v>
      </c>
    </row>
    <row r="238" spans="1:5" x14ac:dyDescent="0.25">
      <c r="A238" t="s">
        <v>1117</v>
      </c>
      <c r="B238" t="s">
        <v>2118</v>
      </c>
      <c r="C238" t="s">
        <v>9</v>
      </c>
      <c r="D238">
        <v>484</v>
      </c>
      <c r="E238" t="s">
        <v>2404</v>
      </c>
    </row>
    <row r="239" spans="1:5" x14ac:dyDescent="0.25">
      <c r="A239" t="s">
        <v>1117</v>
      </c>
      <c r="B239" t="s">
        <v>2119</v>
      </c>
      <c r="C239" t="s">
        <v>9</v>
      </c>
      <c r="D239">
        <v>404</v>
      </c>
      <c r="E239" t="s">
        <v>2404</v>
      </c>
    </row>
    <row r="240" spans="1:5" x14ac:dyDescent="0.25">
      <c r="A240" t="s">
        <v>1117</v>
      </c>
      <c r="B240" t="s">
        <v>2119</v>
      </c>
      <c r="C240" t="s">
        <v>10</v>
      </c>
      <c r="D240">
        <v>209</v>
      </c>
      <c r="E240" t="s">
        <v>2404</v>
      </c>
    </row>
    <row r="241" spans="1:5" x14ac:dyDescent="0.25">
      <c r="A241" t="s">
        <v>1117</v>
      </c>
      <c r="B241" t="s">
        <v>2120</v>
      </c>
      <c r="C241" t="s">
        <v>10</v>
      </c>
      <c r="D241">
        <v>255</v>
      </c>
      <c r="E241" t="s">
        <v>2404</v>
      </c>
    </row>
    <row r="242" spans="1:5" x14ac:dyDescent="0.25">
      <c r="A242" t="s">
        <v>1117</v>
      </c>
      <c r="B242" t="s">
        <v>2120</v>
      </c>
      <c r="C242" t="s">
        <v>11</v>
      </c>
      <c r="D242">
        <v>78</v>
      </c>
      <c r="E242" t="s">
        <v>2404</v>
      </c>
    </row>
    <row r="243" spans="1:5" x14ac:dyDescent="0.25">
      <c r="A243" t="s">
        <v>1117</v>
      </c>
      <c r="B243" t="s">
        <v>2121</v>
      </c>
      <c r="C243" t="s">
        <v>11</v>
      </c>
      <c r="D243">
        <v>233</v>
      </c>
      <c r="E243" t="s">
        <v>2404</v>
      </c>
    </row>
    <row r="244" spans="1:5" x14ac:dyDescent="0.25">
      <c r="A244" t="s">
        <v>1117</v>
      </c>
      <c r="B244" t="s">
        <v>2121</v>
      </c>
      <c r="C244" t="s">
        <v>12</v>
      </c>
      <c r="D244">
        <v>9</v>
      </c>
      <c r="E244" t="s">
        <v>2404</v>
      </c>
    </row>
    <row r="245" spans="1:5" x14ac:dyDescent="0.25">
      <c r="A245" t="s">
        <v>1117</v>
      </c>
      <c r="B245" t="s">
        <v>2122</v>
      </c>
      <c r="C245" t="s">
        <v>12</v>
      </c>
      <c r="D245">
        <v>121</v>
      </c>
      <c r="E245" t="s">
        <v>2404</v>
      </c>
    </row>
    <row r="246" spans="1:5" x14ac:dyDescent="0.25">
      <c r="A246" t="s">
        <v>1117</v>
      </c>
      <c r="B246" t="s">
        <v>2123</v>
      </c>
      <c r="C246" t="s">
        <v>12</v>
      </c>
      <c r="D246">
        <v>7</v>
      </c>
      <c r="E246" t="s">
        <v>2404</v>
      </c>
    </row>
    <row r="247" spans="1:5" x14ac:dyDescent="0.25">
      <c r="A247" t="s">
        <v>1117</v>
      </c>
      <c r="B247" t="s">
        <v>2123</v>
      </c>
      <c r="C247" t="s">
        <v>13</v>
      </c>
      <c r="D247">
        <v>34</v>
      </c>
      <c r="E247" t="s">
        <v>2404</v>
      </c>
    </row>
    <row r="248" spans="1:5" x14ac:dyDescent="0.25">
      <c r="A248" t="s">
        <v>1117</v>
      </c>
      <c r="B248" t="s">
        <v>2124</v>
      </c>
      <c r="C248" t="s">
        <v>13</v>
      </c>
      <c r="D248">
        <v>3</v>
      </c>
      <c r="E248" t="s">
        <v>2404</v>
      </c>
    </row>
    <row r="249" spans="1:5" x14ac:dyDescent="0.25">
      <c r="A249" t="s">
        <v>1117</v>
      </c>
      <c r="B249" t="s">
        <v>2124</v>
      </c>
      <c r="C249" t="s">
        <v>14</v>
      </c>
      <c r="D249">
        <v>1</v>
      </c>
      <c r="E249" t="s">
        <v>2404</v>
      </c>
    </row>
    <row r="250" spans="1:5" x14ac:dyDescent="0.25">
      <c r="A250" t="s">
        <v>1117</v>
      </c>
      <c r="B250" t="s">
        <v>2359</v>
      </c>
      <c r="C250" t="s">
        <v>14</v>
      </c>
      <c r="D250">
        <v>2</v>
      </c>
      <c r="E250" t="s">
        <v>2404</v>
      </c>
    </row>
    <row r="251" spans="1:5" x14ac:dyDescent="0.25">
      <c r="A251" t="s">
        <v>1117</v>
      </c>
      <c r="B251" t="s">
        <v>2359</v>
      </c>
      <c r="C251" t="s">
        <v>15</v>
      </c>
      <c r="D251">
        <v>2</v>
      </c>
      <c r="E251" t="s">
        <v>2404</v>
      </c>
    </row>
    <row r="252" spans="1:5" x14ac:dyDescent="0.25">
      <c r="A252" t="s">
        <v>1121</v>
      </c>
      <c r="B252" t="s">
        <v>2117</v>
      </c>
      <c r="C252" t="s">
        <v>7</v>
      </c>
      <c r="D252">
        <v>246</v>
      </c>
      <c r="E252" t="s">
        <v>2332</v>
      </c>
    </row>
    <row r="253" spans="1:5" x14ac:dyDescent="0.25">
      <c r="A253" t="s">
        <v>1121</v>
      </c>
      <c r="B253" t="s">
        <v>2117</v>
      </c>
      <c r="C253" t="s">
        <v>8</v>
      </c>
      <c r="D253">
        <v>249</v>
      </c>
      <c r="E253" t="s">
        <v>2332</v>
      </c>
    </row>
    <row r="254" spans="1:5" x14ac:dyDescent="0.25">
      <c r="A254" t="s">
        <v>1121</v>
      </c>
      <c r="B254" t="s">
        <v>2118</v>
      </c>
      <c r="C254" t="s">
        <v>8</v>
      </c>
      <c r="D254">
        <v>334</v>
      </c>
      <c r="E254" t="s">
        <v>2332</v>
      </c>
    </row>
    <row r="255" spans="1:5" x14ac:dyDescent="0.25">
      <c r="A255" t="s">
        <v>1121</v>
      </c>
      <c r="B255" t="s">
        <v>2118</v>
      </c>
      <c r="C255" t="s">
        <v>9</v>
      </c>
      <c r="D255">
        <v>527</v>
      </c>
      <c r="E255" t="s">
        <v>2332</v>
      </c>
    </row>
    <row r="256" spans="1:5" x14ac:dyDescent="0.25">
      <c r="A256" t="s">
        <v>1121</v>
      </c>
      <c r="B256" t="s">
        <v>2119</v>
      </c>
      <c r="C256" t="s">
        <v>9</v>
      </c>
      <c r="D256">
        <v>290</v>
      </c>
      <c r="E256" t="s">
        <v>2332</v>
      </c>
    </row>
    <row r="257" spans="1:5" x14ac:dyDescent="0.25">
      <c r="A257" t="s">
        <v>1121</v>
      </c>
      <c r="B257" t="s">
        <v>2119</v>
      </c>
      <c r="C257" t="s">
        <v>10</v>
      </c>
      <c r="D257">
        <v>291</v>
      </c>
      <c r="E257" t="s">
        <v>2332</v>
      </c>
    </row>
    <row r="258" spans="1:5" x14ac:dyDescent="0.25">
      <c r="A258" t="s">
        <v>1121</v>
      </c>
      <c r="B258" t="s">
        <v>2120</v>
      </c>
      <c r="C258" t="s">
        <v>10</v>
      </c>
      <c r="D258">
        <v>157</v>
      </c>
      <c r="E258" t="s">
        <v>2332</v>
      </c>
    </row>
    <row r="259" spans="1:5" x14ac:dyDescent="0.25">
      <c r="A259" t="s">
        <v>1121</v>
      </c>
      <c r="B259" t="s">
        <v>2120</v>
      </c>
      <c r="C259" t="s">
        <v>11</v>
      </c>
      <c r="D259">
        <v>147</v>
      </c>
      <c r="E259" t="s">
        <v>2332</v>
      </c>
    </row>
    <row r="260" spans="1:5" x14ac:dyDescent="0.25">
      <c r="A260" t="s">
        <v>1121</v>
      </c>
      <c r="B260" t="s">
        <v>2121</v>
      </c>
      <c r="C260" t="s">
        <v>11</v>
      </c>
      <c r="D260">
        <v>171</v>
      </c>
      <c r="E260" t="s">
        <v>2332</v>
      </c>
    </row>
    <row r="261" spans="1:5" x14ac:dyDescent="0.25">
      <c r="A261" t="s">
        <v>1121</v>
      </c>
      <c r="B261" t="s">
        <v>2121</v>
      </c>
      <c r="C261" t="s">
        <v>12</v>
      </c>
      <c r="D261">
        <v>34</v>
      </c>
      <c r="E261" t="s">
        <v>2332</v>
      </c>
    </row>
    <row r="262" spans="1:5" x14ac:dyDescent="0.25">
      <c r="A262" t="s">
        <v>1121</v>
      </c>
      <c r="B262" t="s">
        <v>2122</v>
      </c>
      <c r="C262" t="s">
        <v>12</v>
      </c>
      <c r="D262">
        <v>77</v>
      </c>
      <c r="E262" t="s">
        <v>2332</v>
      </c>
    </row>
    <row r="263" spans="1:5" x14ac:dyDescent="0.25">
      <c r="A263" t="s">
        <v>1121</v>
      </c>
      <c r="B263" t="s">
        <v>2123</v>
      </c>
      <c r="C263" t="s">
        <v>12</v>
      </c>
      <c r="D263">
        <v>15</v>
      </c>
      <c r="E263" t="s">
        <v>2332</v>
      </c>
    </row>
    <row r="264" spans="1:5" x14ac:dyDescent="0.25">
      <c r="A264" t="s">
        <v>1121</v>
      </c>
      <c r="B264" t="s">
        <v>2123</v>
      </c>
      <c r="C264" t="s">
        <v>13</v>
      </c>
      <c r="D264">
        <v>10</v>
      </c>
      <c r="E264" t="s">
        <v>2332</v>
      </c>
    </row>
    <row r="265" spans="1:5" x14ac:dyDescent="0.25">
      <c r="A265" t="s">
        <v>1121</v>
      </c>
      <c r="B265" t="s">
        <v>2124</v>
      </c>
      <c r="C265" t="s">
        <v>13</v>
      </c>
      <c r="D265">
        <v>2</v>
      </c>
      <c r="E265" t="s">
        <v>2332</v>
      </c>
    </row>
    <row r="266" spans="1:5" x14ac:dyDescent="0.25">
      <c r="A266" t="s">
        <v>1121</v>
      </c>
      <c r="B266" t="s">
        <v>2359</v>
      </c>
      <c r="C266" t="s">
        <v>13</v>
      </c>
      <c r="D266">
        <v>3</v>
      </c>
      <c r="E266" t="s">
        <v>2332</v>
      </c>
    </row>
    <row r="267" spans="1:5" x14ac:dyDescent="0.25">
      <c r="A267" t="s">
        <v>1123</v>
      </c>
      <c r="B267" t="s">
        <v>2117</v>
      </c>
      <c r="C267" t="s">
        <v>7</v>
      </c>
      <c r="D267">
        <v>331</v>
      </c>
      <c r="E267" t="s">
        <v>2333</v>
      </c>
    </row>
    <row r="268" spans="1:5" x14ac:dyDescent="0.25">
      <c r="A268" t="s">
        <v>1123</v>
      </c>
      <c r="B268" t="s">
        <v>2117</v>
      </c>
      <c r="C268" t="s">
        <v>8</v>
      </c>
      <c r="D268">
        <v>320</v>
      </c>
      <c r="E268" t="s">
        <v>2333</v>
      </c>
    </row>
    <row r="269" spans="1:5" x14ac:dyDescent="0.25">
      <c r="A269" t="s">
        <v>1123</v>
      </c>
      <c r="B269" t="s">
        <v>2118</v>
      </c>
      <c r="C269" t="s">
        <v>8</v>
      </c>
      <c r="D269">
        <v>44</v>
      </c>
      <c r="E269" t="s">
        <v>2333</v>
      </c>
    </row>
    <row r="270" spans="1:5" x14ac:dyDescent="0.25">
      <c r="A270" t="s">
        <v>1123</v>
      </c>
      <c r="B270" t="s">
        <v>2118</v>
      </c>
      <c r="C270" t="s">
        <v>9</v>
      </c>
      <c r="D270">
        <v>223</v>
      </c>
      <c r="E270" t="s">
        <v>2333</v>
      </c>
    </row>
    <row r="271" spans="1:5" x14ac:dyDescent="0.25">
      <c r="A271" t="s">
        <v>1123</v>
      </c>
      <c r="B271" t="s">
        <v>2118</v>
      </c>
      <c r="C271" t="s">
        <v>10</v>
      </c>
      <c r="D271">
        <v>4</v>
      </c>
      <c r="E271" t="s">
        <v>2333</v>
      </c>
    </row>
    <row r="272" spans="1:5" x14ac:dyDescent="0.25">
      <c r="A272" t="s">
        <v>1123</v>
      </c>
      <c r="B272" t="s">
        <v>2119</v>
      </c>
      <c r="C272" t="s">
        <v>10</v>
      </c>
      <c r="D272">
        <v>88</v>
      </c>
      <c r="E272" t="s">
        <v>2333</v>
      </c>
    </row>
    <row r="273" spans="1:5" x14ac:dyDescent="0.25">
      <c r="A273" t="s">
        <v>1123</v>
      </c>
      <c r="B273" t="s">
        <v>2120</v>
      </c>
      <c r="C273" t="s">
        <v>10</v>
      </c>
      <c r="D273">
        <v>19</v>
      </c>
      <c r="E273" t="s">
        <v>2333</v>
      </c>
    </row>
    <row r="274" spans="1:5" x14ac:dyDescent="0.25">
      <c r="A274" t="s">
        <v>1123</v>
      </c>
      <c r="B274" t="s">
        <v>2120</v>
      </c>
      <c r="C274" t="s">
        <v>11</v>
      </c>
      <c r="D274">
        <v>40</v>
      </c>
      <c r="E274" t="s">
        <v>2333</v>
      </c>
    </row>
    <row r="275" spans="1:5" x14ac:dyDescent="0.25">
      <c r="A275" t="s">
        <v>1123</v>
      </c>
      <c r="B275" t="s">
        <v>2121</v>
      </c>
      <c r="C275" t="s">
        <v>11</v>
      </c>
      <c r="D275">
        <v>17</v>
      </c>
      <c r="E275" t="s">
        <v>2333</v>
      </c>
    </row>
    <row r="276" spans="1:5" x14ac:dyDescent="0.25">
      <c r="A276" t="s">
        <v>1123</v>
      </c>
      <c r="B276" t="s">
        <v>2121</v>
      </c>
      <c r="C276" t="s">
        <v>12</v>
      </c>
      <c r="D276">
        <v>11</v>
      </c>
      <c r="E276" t="s">
        <v>2333</v>
      </c>
    </row>
    <row r="277" spans="1:5" x14ac:dyDescent="0.25">
      <c r="A277" t="s">
        <v>1123</v>
      </c>
      <c r="B277" t="s">
        <v>2122</v>
      </c>
      <c r="C277" t="s">
        <v>12</v>
      </c>
      <c r="D277">
        <v>12</v>
      </c>
      <c r="E277" t="s">
        <v>2333</v>
      </c>
    </row>
    <row r="278" spans="1:5" x14ac:dyDescent="0.25">
      <c r="A278" t="s">
        <v>1123</v>
      </c>
      <c r="B278" t="s">
        <v>2123</v>
      </c>
      <c r="C278" t="s">
        <v>13</v>
      </c>
      <c r="D278">
        <v>1</v>
      </c>
      <c r="E278" t="s">
        <v>2333</v>
      </c>
    </row>
    <row r="279" spans="1:5" x14ac:dyDescent="0.25">
      <c r="A279" t="s">
        <v>1123</v>
      </c>
      <c r="B279" t="s">
        <v>2359</v>
      </c>
      <c r="C279" t="s">
        <v>13</v>
      </c>
      <c r="D279">
        <v>1</v>
      </c>
      <c r="E279" t="s">
        <v>2333</v>
      </c>
    </row>
    <row r="280" spans="1:5" x14ac:dyDescent="0.25">
      <c r="A280" t="s">
        <v>1125</v>
      </c>
      <c r="B280" t="s">
        <v>2117</v>
      </c>
      <c r="C280" t="s">
        <v>7</v>
      </c>
      <c r="D280">
        <v>86</v>
      </c>
      <c r="E280" t="s">
        <v>2334</v>
      </c>
    </row>
    <row r="281" spans="1:5" x14ac:dyDescent="0.25">
      <c r="A281" t="s">
        <v>1125</v>
      </c>
      <c r="B281" t="s">
        <v>2117</v>
      </c>
      <c r="C281" t="s">
        <v>8</v>
      </c>
      <c r="D281">
        <v>108</v>
      </c>
      <c r="E281" t="s">
        <v>2334</v>
      </c>
    </row>
    <row r="282" spans="1:5" x14ac:dyDescent="0.25">
      <c r="A282" t="s">
        <v>1125</v>
      </c>
      <c r="B282" t="s">
        <v>2118</v>
      </c>
      <c r="C282" t="s">
        <v>8</v>
      </c>
      <c r="D282">
        <v>170</v>
      </c>
      <c r="E282" t="s">
        <v>2334</v>
      </c>
    </row>
    <row r="283" spans="1:5" x14ac:dyDescent="0.25">
      <c r="A283" t="s">
        <v>1125</v>
      </c>
      <c r="B283" t="s">
        <v>2118</v>
      </c>
      <c r="C283" t="s">
        <v>9</v>
      </c>
      <c r="D283">
        <v>240</v>
      </c>
      <c r="E283" t="s">
        <v>2334</v>
      </c>
    </row>
    <row r="284" spans="1:5" x14ac:dyDescent="0.25">
      <c r="A284" t="s">
        <v>1125</v>
      </c>
      <c r="B284" t="s">
        <v>2119</v>
      </c>
      <c r="C284" t="s">
        <v>9</v>
      </c>
      <c r="D284">
        <v>232</v>
      </c>
      <c r="E284" t="s">
        <v>2334</v>
      </c>
    </row>
    <row r="285" spans="1:5" x14ac:dyDescent="0.25">
      <c r="A285" t="s">
        <v>1125</v>
      </c>
      <c r="B285" t="s">
        <v>2119</v>
      </c>
      <c r="C285" t="s">
        <v>10</v>
      </c>
      <c r="D285">
        <v>156</v>
      </c>
      <c r="E285" t="s">
        <v>2334</v>
      </c>
    </row>
    <row r="286" spans="1:5" x14ac:dyDescent="0.25">
      <c r="A286" t="s">
        <v>1125</v>
      </c>
      <c r="B286" t="s">
        <v>2120</v>
      </c>
      <c r="C286" t="s">
        <v>10</v>
      </c>
      <c r="D286">
        <v>64</v>
      </c>
      <c r="E286" t="s">
        <v>2334</v>
      </c>
    </row>
    <row r="287" spans="1:5" x14ac:dyDescent="0.25">
      <c r="A287" t="s">
        <v>1125</v>
      </c>
      <c r="B287" t="s">
        <v>2120</v>
      </c>
      <c r="C287" t="s">
        <v>11</v>
      </c>
      <c r="D287">
        <v>56</v>
      </c>
      <c r="E287" t="s">
        <v>2334</v>
      </c>
    </row>
    <row r="288" spans="1:5" x14ac:dyDescent="0.25">
      <c r="A288" t="s">
        <v>1125</v>
      </c>
      <c r="B288" t="s">
        <v>2121</v>
      </c>
      <c r="C288" t="s">
        <v>11</v>
      </c>
      <c r="D288">
        <v>110</v>
      </c>
      <c r="E288" t="s">
        <v>2334</v>
      </c>
    </row>
    <row r="289" spans="1:5" x14ac:dyDescent="0.25">
      <c r="A289" t="s">
        <v>1125</v>
      </c>
      <c r="B289" t="s">
        <v>2121</v>
      </c>
      <c r="C289" t="s">
        <v>12</v>
      </c>
      <c r="D289">
        <v>20</v>
      </c>
      <c r="E289" t="s">
        <v>2334</v>
      </c>
    </row>
    <row r="290" spans="1:5" x14ac:dyDescent="0.25">
      <c r="A290" t="s">
        <v>1125</v>
      </c>
      <c r="B290" t="s">
        <v>2122</v>
      </c>
      <c r="C290" t="s">
        <v>12</v>
      </c>
      <c r="D290">
        <v>74</v>
      </c>
      <c r="E290" t="s">
        <v>2334</v>
      </c>
    </row>
    <row r="291" spans="1:5" x14ac:dyDescent="0.25">
      <c r="A291" t="s">
        <v>1125</v>
      </c>
      <c r="B291" t="s">
        <v>2123</v>
      </c>
      <c r="C291" t="s">
        <v>13</v>
      </c>
      <c r="D291">
        <v>21</v>
      </c>
      <c r="E291" t="s">
        <v>2334</v>
      </c>
    </row>
    <row r="292" spans="1:5" x14ac:dyDescent="0.25">
      <c r="A292" t="s">
        <v>1125</v>
      </c>
      <c r="B292" t="s">
        <v>2124</v>
      </c>
      <c r="C292" t="s">
        <v>13</v>
      </c>
      <c r="D292">
        <v>1</v>
      </c>
      <c r="E292" t="s">
        <v>2334</v>
      </c>
    </row>
    <row r="293" spans="1:5" x14ac:dyDescent="0.25">
      <c r="A293" t="s">
        <v>1125</v>
      </c>
      <c r="B293" t="s">
        <v>2124</v>
      </c>
      <c r="C293" t="s">
        <v>14</v>
      </c>
      <c r="D293">
        <v>1</v>
      </c>
      <c r="E293" t="s">
        <v>2334</v>
      </c>
    </row>
    <row r="294" spans="1:5" x14ac:dyDescent="0.25">
      <c r="A294" t="s">
        <v>1125</v>
      </c>
      <c r="B294" t="s">
        <v>2359</v>
      </c>
      <c r="C294" t="s">
        <v>14</v>
      </c>
      <c r="D294">
        <v>1</v>
      </c>
      <c r="E294" t="s">
        <v>2334</v>
      </c>
    </row>
    <row r="295" spans="1:5" x14ac:dyDescent="0.25">
      <c r="A295" t="s">
        <v>1127</v>
      </c>
      <c r="B295" t="s">
        <v>2117</v>
      </c>
      <c r="C295" t="s">
        <v>7</v>
      </c>
      <c r="D295">
        <v>12</v>
      </c>
      <c r="E295" t="s">
        <v>2335</v>
      </c>
    </row>
    <row r="296" spans="1:5" x14ac:dyDescent="0.25">
      <c r="A296" t="s">
        <v>1127</v>
      </c>
      <c r="B296" t="s">
        <v>2117</v>
      </c>
      <c r="C296" t="s">
        <v>8</v>
      </c>
      <c r="D296">
        <v>5</v>
      </c>
      <c r="E296" t="s">
        <v>2335</v>
      </c>
    </row>
    <row r="297" spans="1:5" x14ac:dyDescent="0.25">
      <c r="A297" t="s">
        <v>1127</v>
      </c>
      <c r="B297" t="s">
        <v>2118</v>
      </c>
      <c r="C297" t="s">
        <v>8</v>
      </c>
      <c r="D297">
        <v>35</v>
      </c>
      <c r="E297" t="s">
        <v>2335</v>
      </c>
    </row>
    <row r="298" spans="1:5" x14ac:dyDescent="0.25">
      <c r="A298" t="s">
        <v>1127</v>
      </c>
      <c r="B298" t="s">
        <v>2118</v>
      </c>
      <c r="C298" t="s">
        <v>9</v>
      </c>
      <c r="D298">
        <v>83</v>
      </c>
      <c r="E298" t="s">
        <v>2335</v>
      </c>
    </row>
    <row r="299" spans="1:5" x14ac:dyDescent="0.25">
      <c r="A299" t="s">
        <v>1127</v>
      </c>
      <c r="B299" t="s">
        <v>2119</v>
      </c>
      <c r="C299" t="s">
        <v>9</v>
      </c>
      <c r="D299">
        <v>58</v>
      </c>
      <c r="E299" t="s">
        <v>2335</v>
      </c>
    </row>
    <row r="300" spans="1:5" x14ac:dyDescent="0.25">
      <c r="A300" t="s">
        <v>1127</v>
      </c>
      <c r="B300" t="s">
        <v>2119</v>
      </c>
      <c r="C300" t="s">
        <v>10</v>
      </c>
      <c r="D300">
        <v>193</v>
      </c>
      <c r="E300" t="s">
        <v>2335</v>
      </c>
    </row>
    <row r="301" spans="1:5" x14ac:dyDescent="0.25">
      <c r="A301" t="s">
        <v>1127</v>
      </c>
      <c r="B301" t="s">
        <v>2120</v>
      </c>
      <c r="C301" t="s">
        <v>10</v>
      </c>
      <c r="D301">
        <v>104</v>
      </c>
      <c r="E301" t="s">
        <v>2335</v>
      </c>
    </row>
    <row r="302" spans="1:5" x14ac:dyDescent="0.25">
      <c r="A302" t="s">
        <v>1127</v>
      </c>
      <c r="B302" t="s">
        <v>2120</v>
      </c>
      <c r="C302" t="s">
        <v>11</v>
      </c>
      <c r="D302">
        <v>202</v>
      </c>
      <c r="E302" t="s">
        <v>2335</v>
      </c>
    </row>
    <row r="303" spans="1:5" x14ac:dyDescent="0.25">
      <c r="A303" t="s">
        <v>1127</v>
      </c>
      <c r="B303" t="s">
        <v>2121</v>
      </c>
      <c r="C303" t="s">
        <v>11</v>
      </c>
      <c r="D303">
        <v>198</v>
      </c>
      <c r="E303" t="s">
        <v>2335</v>
      </c>
    </row>
    <row r="304" spans="1:5" x14ac:dyDescent="0.25">
      <c r="A304" t="s">
        <v>1127</v>
      </c>
      <c r="B304" t="s">
        <v>2121</v>
      </c>
      <c r="C304" t="s">
        <v>12</v>
      </c>
      <c r="D304">
        <v>48</v>
      </c>
      <c r="E304" t="s">
        <v>2335</v>
      </c>
    </row>
    <row r="305" spans="1:5" x14ac:dyDescent="0.25">
      <c r="A305" t="s">
        <v>1127</v>
      </c>
      <c r="B305" t="s">
        <v>2122</v>
      </c>
      <c r="C305" t="s">
        <v>12</v>
      </c>
      <c r="D305">
        <v>269</v>
      </c>
      <c r="E305" t="s">
        <v>2335</v>
      </c>
    </row>
    <row r="306" spans="1:5" x14ac:dyDescent="0.25">
      <c r="A306" t="s">
        <v>1127</v>
      </c>
      <c r="B306" t="s">
        <v>2123</v>
      </c>
      <c r="C306" t="s">
        <v>12</v>
      </c>
      <c r="D306">
        <v>35</v>
      </c>
      <c r="E306" t="s">
        <v>2335</v>
      </c>
    </row>
    <row r="307" spans="1:5" x14ac:dyDescent="0.25">
      <c r="A307" t="s">
        <v>1127</v>
      </c>
      <c r="B307" t="s">
        <v>2123</v>
      </c>
      <c r="C307" t="s">
        <v>13</v>
      </c>
      <c r="D307">
        <v>148</v>
      </c>
      <c r="E307" t="s">
        <v>2335</v>
      </c>
    </row>
    <row r="308" spans="1:5" x14ac:dyDescent="0.25">
      <c r="A308" t="s">
        <v>1127</v>
      </c>
      <c r="B308" t="s">
        <v>2124</v>
      </c>
      <c r="C308" t="s">
        <v>13</v>
      </c>
      <c r="D308">
        <v>11</v>
      </c>
      <c r="E308" t="s">
        <v>2335</v>
      </c>
    </row>
    <row r="309" spans="1:5" x14ac:dyDescent="0.25">
      <c r="A309" t="s">
        <v>1127</v>
      </c>
      <c r="B309" t="s">
        <v>2124</v>
      </c>
      <c r="C309" t="s">
        <v>14</v>
      </c>
      <c r="D309">
        <v>50</v>
      </c>
      <c r="E309" t="s">
        <v>2335</v>
      </c>
    </row>
    <row r="310" spans="1:5" x14ac:dyDescent="0.25">
      <c r="A310" t="s">
        <v>1127</v>
      </c>
      <c r="B310" t="s">
        <v>2359</v>
      </c>
      <c r="C310" t="s">
        <v>14</v>
      </c>
      <c r="D310">
        <v>1</v>
      </c>
      <c r="E310" t="s">
        <v>2335</v>
      </c>
    </row>
    <row r="311" spans="1:5" x14ac:dyDescent="0.25">
      <c r="A311" t="s">
        <v>1127</v>
      </c>
      <c r="B311" t="s">
        <v>2359</v>
      </c>
      <c r="C311" t="s">
        <v>15</v>
      </c>
      <c r="D311">
        <v>20</v>
      </c>
      <c r="E311" t="s">
        <v>2335</v>
      </c>
    </row>
    <row r="312" spans="1:5" x14ac:dyDescent="0.25">
      <c r="A312" t="s">
        <v>1129</v>
      </c>
      <c r="B312" t="s">
        <v>2117</v>
      </c>
      <c r="C312" t="s">
        <v>7</v>
      </c>
      <c r="D312">
        <v>146</v>
      </c>
      <c r="E312" t="s">
        <v>2229</v>
      </c>
    </row>
    <row r="313" spans="1:5" x14ac:dyDescent="0.25">
      <c r="A313" t="s">
        <v>1129</v>
      </c>
      <c r="B313" t="s">
        <v>2117</v>
      </c>
      <c r="C313" t="s">
        <v>8</v>
      </c>
      <c r="D313">
        <v>98</v>
      </c>
      <c r="E313" t="s">
        <v>2229</v>
      </c>
    </row>
    <row r="314" spans="1:5" x14ac:dyDescent="0.25">
      <c r="A314" t="s">
        <v>1129</v>
      </c>
      <c r="B314" t="s">
        <v>2118</v>
      </c>
      <c r="C314" t="s">
        <v>8</v>
      </c>
      <c r="D314">
        <v>243</v>
      </c>
      <c r="E314" t="s">
        <v>2229</v>
      </c>
    </row>
    <row r="315" spans="1:5" x14ac:dyDescent="0.25">
      <c r="A315" t="s">
        <v>1129</v>
      </c>
      <c r="B315" t="s">
        <v>2118</v>
      </c>
      <c r="C315" t="s">
        <v>9</v>
      </c>
      <c r="D315">
        <v>335</v>
      </c>
      <c r="E315" t="s">
        <v>2229</v>
      </c>
    </row>
    <row r="316" spans="1:5" x14ac:dyDescent="0.25">
      <c r="A316" t="s">
        <v>1129</v>
      </c>
      <c r="B316" t="s">
        <v>2119</v>
      </c>
      <c r="C316" t="s">
        <v>9</v>
      </c>
      <c r="D316">
        <v>431</v>
      </c>
      <c r="E316" t="s">
        <v>2229</v>
      </c>
    </row>
    <row r="317" spans="1:5" x14ac:dyDescent="0.25">
      <c r="A317" t="s">
        <v>1129</v>
      </c>
      <c r="B317" t="s">
        <v>2119</v>
      </c>
      <c r="C317" t="s">
        <v>10</v>
      </c>
      <c r="D317">
        <v>209</v>
      </c>
      <c r="E317" t="s">
        <v>2229</v>
      </c>
    </row>
    <row r="318" spans="1:5" x14ac:dyDescent="0.25">
      <c r="A318" t="s">
        <v>1129</v>
      </c>
      <c r="B318" t="s">
        <v>2120</v>
      </c>
      <c r="C318" t="s">
        <v>10</v>
      </c>
      <c r="D318">
        <v>339</v>
      </c>
      <c r="E318" t="s">
        <v>2229</v>
      </c>
    </row>
    <row r="319" spans="1:5" x14ac:dyDescent="0.25">
      <c r="A319" t="s">
        <v>1129</v>
      </c>
      <c r="B319" t="s">
        <v>2120</v>
      </c>
      <c r="C319" t="s">
        <v>11</v>
      </c>
      <c r="D319">
        <v>102</v>
      </c>
      <c r="E319" t="s">
        <v>2229</v>
      </c>
    </row>
    <row r="320" spans="1:5" x14ac:dyDescent="0.25">
      <c r="A320" t="s">
        <v>1129</v>
      </c>
      <c r="B320" t="s">
        <v>2121</v>
      </c>
      <c r="C320" t="s">
        <v>11</v>
      </c>
      <c r="D320">
        <v>273</v>
      </c>
      <c r="E320" t="s">
        <v>2229</v>
      </c>
    </row>
    <row r="321" spans="1:5" x14ac:dyDescent="0.25">
      <c r="A321" t="s">
        <v>1129</v>
      </c>
      <c r="B321" t="s">
        <v>2121</v>
      </c>
      <c r="C321" t="s">
        <v>12</v>
      </c>
      <c r="D321">
        <v>31</v>
      </c>
      <c r="E321" t="s">
        <v>2229</v>
      </c>
    </row>
    <row r="322" spans="1:5" x14ac:dyDescent="0.25">
      <c r="A322" t="s">
        <v>1129</v>
      </c>
      <c r="B322" t="s">
        <v>2122</v>
      </c>
      <c r="C322" t="s">
        <v>12</v>
      </c>
      <c r="D322">
        <v>203</v>
      </c>
      <c r="E322" t="s">
        <v>2229</v>
      </c>
    </row>
    <row r="323" spans="1:5" x14ac:dyDescent="0.25">
      <c r="A323" t="s">
        <v>1129</v>
      </c>
      <c r="B323" t="s">
        <v>2123</v>
      </c>
      <c r="C323" t="s">
        <v>12</v>
      </c>
      <c r="D323">
        <v>23</v>
      </c>
      <c r="E323" t="s">
        <v>2229</v>
      </c>
    </row>
    <row r="324" spans="1:5" x14ac:dyDescent="0.25">
      <c r="A324" t="s">
        <v>1129</v>
      </c>
      <c r="B324" t="s">
        <v>2123</v>
      </c>
      <c r="C324" t="s">
        <v>13</v>
      </c>
      <c r="D324">
        <v>73</v>
      </c>
      <c r="E324" t="s">
        <v>2229</v>
      </c>
    </row>
    <row r="325" spans="1:5" x14ac:dyDescent="0.25">
      <c r="A325" t="s">
        <v>1129</v>
      </c>
      <c r="B325" t="s">
        <v>2124</v>
      </c>
      <c r="C325" t="s">
        <v>13</v>
      </c>
      <c r="D325">
        <v>9</v>
      </c>
      <c r="E325" t="s">
        <v>2229</v>
      </c>
    </row>
    <row r="326" spans="1:5" x14ac:dyDescent="0.25">
      <c r="A326" t="s">
        <v>1129</v>
      </c>
      <c r="B326" t="s">
        <v>2124</v>
      </c>
      <c r="C326" t="s">
        <v>14</v>
      </c>
      <c r="D326">
        <v>12</v>
      </c>
      <c r="E326" t="s">
        <v>2229</v>
      </c>
    </row>
    <row r="327" spans="1:5" x14ac:dyDescent="0.25">
      <c r="A327" t="s">
        <v>1129</v>
      </c>
      <c r="B327" t="s">
        <v>2359</v>
      </c>
      <c r="C327" t="s">
        <v>14</v>
      </c>
      <c r="D327">
        <v>1</v>
      </c>
      <c r="E327" t="s">
        <v>2229</v>
      </c>
    </row>
    <row r="328" spans="1:5" x14ac:dyDescent="0.25">
      <c r="A328" t="s">
        <v>1129</v>
      </c>
      <c r="B328" t="s">
        <v>2359</v>
      </c>
      <c r="C328" t="s">
        <v>15</v>
      </c>
      <c r="D328">
        <v>6</v>
      </c>
      <c r="E328" t="s">
        <v>2229</v>
      </c>
    </row>
    <row r="329" spans="1:5" x14ac:dyDescent="0.25">
      <c r="A329" t="s">
        <v>1099</v>
      </c>
      <c r="B329" t="s">
        <v>2117</v>
      </c>
      <c r="C329" t="s">
        <v>7</v>
      </c>
      <c r="D329">
        <v>85</v>
      </c>
      <c r="E329" t="s">
        <v>2336</v>
      </c>
    </row>
    <row r="330" spans="1:5" x14ac:dyDescent="0.25">
      <c r="A330" t="s">
        <v>1099</v>
      </c>
      <c r="B330" t="s">
        <v>2117</v>
      </c>
      <c r="C330" t="s">
        <v>8</v>
      </c>
      <c r="D330">
        <v>75</v>
      </c>
      <c r="E330" t="s">
        <v>2336</v>
      </c>
    </row>
    <row r="331" spans="1:5" x14ac:dyDescent="0.25">
      <c r="A331" t="s">
        <v>1099</v>
      </c>
      <c r="B331" t="s">
        <v>2118</v>
      </c>
      <c r="C331" t="s">
        <v>8</v>
      </c>
      <c r="D331">
        <v>118</v>
      </c>
      <c r="E331" t="s">
        <v>2336</v>
      </c>
    </row>
    <row r="332" spans="1:5" x14ac:dyDescent="0.25">
      <c r="A332" t="s">
        <v>1099</v>
      </c>
      <c r="B332" t="s">
        <v>2118</v>
      </c>
      <c r="C332" t="s">
        <v>9</v>
      </c>
      <c r="D332">
        <v>142</v>
      </c>
      <c r="E332" t="s">
        <v>2336</v>
      </c>
    </row>
    <row r="333" spans="1:5" x14ac:dyDescent="0.25">
      <c r="A333" t="s">
        <v>1099</v>
      </c>
      <c r="B333" t="s">
        <v>2119</v>
      </c>
      <c r="C333" t="s">
        <v>9</v>
      </c>
      <c r="D333">
        <v>260</v>
      </c>
      <c r="E333" t="s">
        <v>2336</v>
      </c>
    </row>
    <row r="334" spans="1:5" x14ac:dyDescent="0.25">
      <c r="A334" t="s">
        <v>1099</v>
      </c>
      <c r="B334" t="s">
        <v>2119</v>
      </c>
      <c r="C334" t="s">
        <v>10</v>
      </c>
      <c r="D334">
        <v>98</v>
      </c>
      <c r="E334" t="s">
        <v>2336</v>
      </c>
    </row>
    <row r="335" spans="1:5" x14ac:dyDescent="0.25">
      <c r="A335" t="s">
        <v>1099</v>
      </c>
      <c r="B335" t="s">
        <v>2120</v>
      </c>
      <c r="C335" t="s">
        <v>10</v>
      </c>
      <c r="D335">
        <v>235</v>
      </c>
      <c r="E335" t="s">
        <v>2336</v>
      </c>
    </row>
    <row r="336" spans="1:5" x14ac:dyDescent="0.25">
      <c r="A336" t="s">
        <v>1099</v>
      </c>
      <c r="B336" t="s">
        <v>2120</v>
      </c>
      <c r="C336" t="s">
        <v>11</v>
      </c>
      <c r="D336">
        <v>26</v>
      </c>
      <c r="E336" t="s">
        <v>2336</v>
      </c>
    </row>
    <row r="337" spans="1:5" x14ac:dyDescent="0.25">
      <c r="A337" t="s">
        <v>1099</v>
      </c>
      <c r="B337" t="s">
        <v>2121</v>
      </c>
      <c r="C337" t="s">
        <v>11</v>
      </c>
      <c r="D337">
        <v>334</v>
      </c>
      <c r="E337" t="s">
        <v>2336</v>
      </c>
    </row>
    <row r="338" spans="1:5" x14ac:dyDescent="0.25">
      <c r="A338" t="s">
        <v>1099</v>
      </c>
      <c r="B338" t="s">
        <v>2121</v>
      </c>
      <c r="C338" t="s">
        <v>12</v>
      </c>
      <c r="D338">
        <v>1</v>
      </c>
      <c r="E338" t="s">
        <v>2336</v>
      </c>
    </row>
    <row r="339" spans="1:5" x14ac:dyDescent="0.25">
      <c r="A339" t="s">
        <v>1099</v>
      </c>
      <c r="B339" t="s">
        <v>2122</v>
      </c>
      <c r="C339" t="s">
        <v>12</v>
      </c>
      <c r="D339">
        <v>230</v>
      </c>
      <c r="E339" t="s">
        <v>2336</v>
      </c>
    </row>
    <row r="340" spans="1:5" x14ac:dyDescent="0.25">
      <c r="A340" t="s">
        <v>1099</v>
      </c>
      <c r="B340" t="s">
        <v>2122</v>
      </c>
      <c r="C340" t="s">
        <v>13</v>
      </c>
      <c r="D340">
        <v>26</v>
      </c>
      <c r="E340" t="s">
        <v>2336</v>
      </c>
    </row>
    <row r="341" spans="1:5" x14ac:dyDescent="0.25">
      <c r="A341" t="s">
        <v>1099</v>
      </c>
      <c r="B341" t="s">
        <v>2123</v>
      </c>
      <c r="C341" t="s">
        <v>13</v>
      </c>
      <c r="D341">
        <v>96</v>
      </c>
      <c r="E341" t="s">
        <v>2336</v>
      </c>
    </row>
    <row r="342" spans="1:5" x14ac:dyDescent="0.25">
      <c r="A342" t="s">
        <v>1099</v>
      </c>
      <c r="B342" t="s">
        <v>2123</v>
      </c>
      <c r="C342" t="s">
        <v>14</v>
      </c>
      <c r="D342">
        <v>15</v>
      </c>
      <c r="E342" t="s">
        <v>2336</v>
      </c>
    </row>
    <row r="343" spans="1:5" x14ac:dyDescent="0.25">
      <c r="A343" t="s">
        <v>1099</v>
      </c>
      <c r="B343" t="s">
        <v>2124</v>
      </c>
      <c r="C343" t="s">
        <v>14</v>
      </c>
      <c r="D343">
        <v>10</v>
      </c>
      <c r="E343" t="s">
        <v>2336</v>
      </c>
    </row>
    <row r="344" spans="1:5" x14ac:dyDescent="0.25">
      <c r="A344" t="s">
        <v>1099</v>
      </c>
      <c r="B344" t="s">
        <v>2124</v>
      </c>
      <c r="C344" t="s">
        <v>15</v>
      </c>
      <c r="D344">
        <v>5</v>
      </c>
      <c r="E344" t="s">
        <v>2336</v>
      </c>
    </row>
    <row r="345" spans="1:5" x14ac:dyDescent="0.25">
      <c r="A345" t="s">
        <v>1099</v>
      </c>
      <c r="B345" t="s">
        <v>2359</v>
      </c>
      <c r="C345" t="s">
        <v>15</v>
      </c>
      <c r="D345">
        <v>6</v>
      </c>
      <c r="E345" t="s">
        <v>2336</v>
      </c>
    </row>
    <row r="346" spans="1:5" x14ac:dyDescent="0.25">
      <c r="A346" t="s">
        <v>1119</v>
      </c>
      <c r="B346" t="s">
        <v>2117</v>
      </c>
      <c r="C346" t="s">
        <v>7</v>
      </c>
      <c r="D346">
        <v>232</v>
      </c>
      <c r="E346" t="s">
        <v>2337</v>
      </c>
    </row>
    <row r="347" spans="1:5" x14ac:dyDescent="0.25">
      <c r="A347" t="s">
        <v>1119</v>
      </c>
      <c r="B347" t="s">
        <v>2117</v>
      </c>
      <c r="C347" t="s">
        <v>8</v>
      </c>
      <c r="D347">
        <v>225</v>
      </c>
      <c r="E347" t="s">
        <v>2337</v>
      </c>
    </row>
    <row r="348" spans="1:5" x14ac:dyDescent="0.25">
      <c r="A348" t="s">
        <v>1119</v>
      </c>
      <c r="B348" t="s">
        <v>2118</v>
      </c>
      <c r="C348" t="s">
        <v>8</v>
      </c>
      <c r="D348">
        <v>64</v>
      </c>
      <c r="E348" t="s">
        <v>2337</v>
      </c>
    </row>
    <row r="349" spans="1:5" x14ac:dyDescent="0.25">
      <c r="A349" t="s">
        <v>1119</v>
      </c>
      <c r="B349" t="s">
        <v>2118</v>
      </c>
      <c r="C349" t="s">
        <v>9</v>
      </c>
      <c r="D349">
        <v>123</v>
      </c>
      <c r="E349" t="s">
        <v>2337</v>
      </c>
    </row>
    <row r="350" spans="1:5" x14ac:dyDescent="0.25">
      <c r="A350" t="s">
        <v>1119</v>
      </c>
      <c r="B350" t="s">
        <v>2119</v>
      </c>
      <c r="C350" t="s">
        <v>9</v>
      </c>
      <c r="D350">
        <v>11</v>
      </c>
      <c r="E350" t="s">
        <v>2337</v>
      </c>
    </row>
    <row r="351" spans="1:5" x14ac:dyDescent="0.25">
      <c r="A351" t="s">
        <v>1119</v>
      </c>
      <c r="B351" t="s">
        <v>2119</v>
      </c>
      <c r="C351" t="s">
        <v>10</v>
      </c>
      <c r="D351">
        <v>59</v>
      </c>
      <c r="E351" t="s">
        <v>2337</v>
      </c>
    </row>
    <row r="352" spans="1:5" x14ac:dyDescent="0.25">
      <c r="A352" t="s">
        <v>1119</v>
      </c>
      <c r="B352" t="s">
        <v>2120</v>
      </c>
      <c r="C352" t="s">
        <v>10</v>
      </c>
      <c r="D352">
        <v>19</v>
      </c>
      <c r="E352" t="s">
        <v>2337</v>
      </c>
    </row>
    <row r="353" spans="1:5" x14ac:dyDescent="0.25">
      <c r="A353" t="s">
        <v>1119</v>
      </c>
      <c r="B353" t="s">
        <v>2120</v>
      </c>
      <c r="C353" t="s">
        <v>11</v>
      </c>
      <c r="D353">
        <v>55</v>
      </c>
      <c r="E353" t="s">
        <v>2337</v>
      </c>
    </row>
    <row r="354" spans="1:5" x14ac:dyDescent="0.25">
      <c r="A354" t="s">
        <v>1119</v>
      </c>
      <c r="B354" t="s">
        <v>2121</v>
      </c>
      <c r="C354" t="s">
        <v>11</v>
      </c>
      <c r="D354">
        <v>29</v>
      </c>
      <c r="E354" t="s">
        <v>2337</v>
      </c>
    </row>
    <row r="355" spans="1:5" x14ac:dyDescent="0.25">
      <c r="A355" t="s">
        <v>1119</v>
      </c>
      <c r="B355" t="s">
        <v>2121</v>
      </c>
      <c r="C355" t="s">
        <v>12</v>
      </c>
      <c r="D355">
        <v>16</v>
      </c>
      <c r="E355" t="s">
        <v>2337</v>
      </c>
    </row>
    <row r="356" spans="1:5" x14ac:dyDescent="0.25">
      <c r="A356" t="s">
        <v>1119</v>
      </c>
      <c r="B356" t="s">
        <v>2122</v>
      </c>
      <c r="C356" t="s">
        <v>12</v>
      </c>
      <c r="D356">
        <v>12</v>
      </c>
      <c r="E356" t="s">
        <v>2337</v>
      </c>
    </row>
    <row r="357" spans="1:5" x14ac:dyDescent="0.25">
      <c r="A357" t="s">
        <v>1119</v>
      </c>
      <c r="B357" t="s">
        <v>2122</v>
      </c>
      <c r="C357" t="s">
        <v>13</v>
      </c>
      <c r="D357">
        <v>4</v>
      </c>
      <c r="E357" t="s">
        <v>2337</v>
      </c>
    </row>
    <row r="358" spans="1:5" x14ac:dyDescent="0.25">
      <c r="A358" t="s">
        <v>1119</v>
      </c>
      <c r="B358" t="s">
        <v>2123</v>
      </c>
      <c r="C358" t="s">
        <v>13</v>
      </c>
      <c r="D358">
        <v>5</v>
      </c>
      <c r="E358" t="s">
        <v>2337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83082-BBF1-403D-9C71-41D0916BB605}">
  <sheetPr>
    <tabColor rgb="FFFF0000"/>
  </sheetPr>
  <dimension ref="A1"/>
  <sheetViews>
    <sheetView workbookViewId="0">
      <selection activeCell="Q38" sqref="Q38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D3EE9-9944-45FE-8402-86842DA39D43}">
  <dimension ref="A2:M25"/>
  <sheetViews>
    <sheetView zoomScale="85" zoomScaleNormal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J21" sqref="J21"/>
    </sheetView>
  </sheetViews>
  <sheetFormatPr defaultRowHeight="15" x14ac:dyDescent="0.25"/>
  <cols>
    <col min="5" max="12" width="9.5703125" bestFit="1" customWidth="1"/>
    <col min="13" max="13" width="9.5703125" customWidth="1"/>
  </cols>
  <sheetData>
    <row r="2" spans="1:13" x14ac:dyDescent="0.25">
      <c r="D2" s="86"/>
      <c r="E2" s="155" t="s">
        <v>2399</v>
      </c>
      <c r="F2" s="155"/>
      <c r="G2" s="155"/>
      <c r="H2" s="155"/>
      <c r="I2" s="155"/>
      <c r="J2" s="155"/>
      <c r="K2" s="155"/>
      <c r="L2" s="155"/>
      <c r="M2" s="155"/>
    </row>
    <row r="3" spans="1:13" x14ac:dyDescent="0.25">
      <c r="E3" t="s">
        <v>2117</v>
      </c>
      <c r="F3" t="s">
        <v>2118</v>
      </c>
      <c r="G3" t="s">
        <v>2119</v>
      </c>
      <c r="H3" t="s">
        <v>2120</v>
      </c>
      <c r="I3" t="s">
        <v>2121</v>
      </c>
      <c r="J3" t="s">
        <v>2122</v>
      </c>
      <c r="K3" t="s">
        <v>2123</v>
      </c>
      <c r="L3" t="s">
        <v>2124</v>
      </c>
      <c r="M3" t="s">
        <v>2359</v>
      </c>
    </row>
    <row r="4" spans="1:13" x14ac:dyDescent="0.25">
      <c r="A4" s="126" t="s">
        <v>1087</v>
      </c>
      <c r="B4" s="127" t="s">
        <v>1088</v>
      </c>
      <c r="C4" s="127" t="s">
        <v>2319</v>
      </c>
      <c r="E4" s="129">
        <v>1122.8382826666666</v>
      </c>
      <c r="F4" s="129">
        <v>1309.9779964444442</v>
      </c>
      <c r="G4" s="129">
        <v>1497.1177102222221</v>
      </c>
      <c r="H4" s="129">
        <v>1684.2574239999999</v>
      </c>
      <c r="I4" s="129">
        <v>2058.5368515555551</v>
      </c>
      <c r="J4" s="129">
        <v>2432.8162791111108</v>
      </c>
      <c r="K4" s="129">
        <v>2807.0957066666665</v>
      </c>
      <c r="L4" s="129">
        <v>3368.5148479999998</v>
      </c>
      <c r="M4" s="129">
        <v>3929.9339893333331</v>
      </c>
    </row>
    <row r="5" spans="1:13" x14ac:dyDescent="0.25">
      <c r="A5" s="126" t="s">
        <v>1089</v>
      </c>
      <c r="B5" s="127" t="s">
        <v>1090</v>
      </c>
      <c r="C5" s="127" t="s">
        <v>2320</v>
      </c>
      <c r="E5" s="129">
        <v>1229.190141333333</v>
      </c>
      <c r="F5" s="129">
        <v>1434.0551648888886</v>
      </c>
      <c r="G5" s="129">
        <v>1638.9201884444442</v>
      </c>
      <c r="H5" s="129">
        <v>1843.7852119999998</v>
      </c>
      <c r="I5" s="129">
        <v>2253.5152591111109</v>
      </c>
      <c r="J5" s="129">
        <v>2663.2453062222216</v>
      </c>
      <c r="K5" s="129">
        <v>3072.9753533333328</v>
      </c>
      <c r="L5" s="129">
        <v>3687.5704239999995</v>
      </c>
      <c r="M5" s="129">
        <v>4302.1654946666658</v>
      </c>
    </row>
    <row r="6" spans="1:13" x14ac:dyDescent="0.25">
      <c r="A6" s="126" t="s">
        <v>1091</v>
      </c>
      <c r="B6" s="127" t="s">
        <v>1092</v>
      </c>
      <c r="C6" s="127" t="s">
        <v>2321</v>
      </c>
      <c r="E6" s="129">
        <v>1169.9681006666665</v>
      </c>
      <c r="F6" s="129">
        <v>1364.962784111111</v>
      </c>
      <c r="G6" s="129">
        <v>1559.9574675555555</v>
      </c>
      <c r="H6" s="129">
        <v>1754.952151</v>
      </c>
      <c r="I6" s="129">
        <v>2144.9415178888889</v>
      </c>
      <c r="J6" s="129">
        <v>2534.9308847777775</v>
      </c>
      <c r="K6" s="129">
        <v>2924.9202516666664</v>
      </c>
      <c r="L6" s="129">
        <v>3509.9043019999999</v>
      </c>
      <c r="M6" s="129">
        <v>4094.8883523333329</v>
      </c>
    </row>
    <row r="7" spans="1:13" x14ac:dyDescent="0.25">
      <c r="A7" s="130" t="s">
        <v>1093</v>
      </c>
      <c r="B7" s="127" t="s">
        <v>1094</v>
      </c>
      <c r="C7" s="127" t="s">
        <v>2322</v>
      </c>
      <c r="E7" s="129">
        <v>1197.3096626666666</v>
      </c>
      <c r="F7" s="129">
        <v>1396.8612731111111</v>
      </c>
      <c r="G7" s="129">
        <v>1596.4128835555555</v>
      </c>
      <c r="H7" s="129">
        <v>1795.9644939999998</v>
      </c>
      <c r="I7" s="129">
        <v>2195.067714888889</v>
      </c>
      <c r="J7" s="129">
        <v>2594.1709357777777</v>
      </c>
      <c r="K7" s="129">
        <v>2993.2741566666664</v>
      </c>
      <c r="L7" s="129">
        <v>3591.9289879999997</v>
      </c>
      <c r="M7" s="129">
        <v>4190.5838193333329</v>
      </c>
    </row>
    <row r="8" spans="1:13" x14ac:dyDescent="0.25">
      <c r="A8" s="126" t="s">
        <v>1095</v>
      </c>
      <c r="B8" s="127" t="s">
        <v>1096</v>
      </c>
      <c r="C8" s="127" t="s">
        <v>2323</v>
      </c>
      <c r="E8" s="129">
        <v>1177.5871499999998</v>
      </c>
      <c r="F8" s="129">
        <v>1373.8516749999999</v>
      </c>
      <c r="G8" s="129">
        <v>1570.1161999999999</v>
      </c>
      <c r="H8" s="129">
        <v>1766.380725</v>
      </c>
      <c r="I8" s="129">
        <v>2158.9097750000001</v>
      </c>
      <c r="J8" s="129">
        <v>2551.4388249999997</v>
      </c>
      <c r="K8" s="129">
        <v>2943.9678749999998</v>
      </c>
      <c r="L8" s="129">
        <v>3532.76145</v>
      </c>
      <c r="M8" s="129">
        <v>4121.5550249999997</v>
      </c>
    </row>
    <row r="9" spans="1:13" x14ac:dyDescent="0.25">
      <c r="A9" s="126" t="s">
        <v>1097</v>
      </c>
      <c r="B9" s="127" t="s">
        <v>1098</v>
      </c>
      <c r="C9" s="127" t="s">
        <v>2324</v>
      </c>
      <c r="E9" s="129">
        <v>1125.691178</v>
      </c>
      <c r="F9" s="129">
        <v>1313.3063743333332</v>
      </c>
      <c r="G9" s="129">
        <v>1500.9215706666666</v>
      </c>
      <c r="H9" s="129">
        <v>1688.5367670000001</v>
      </c>
      <c r="I9" s="129">
        <v>2063.7671596666664</v>
      </c>
      <c r="J9" s="129">
        <v>2438.9975523333333</v>
      </c>
      <c r="K9" s="129">
        <v>2814.2279450000001</v>
      </c>
      <c r="L9" s="129">
        <v>3377.0735340000001</v>
      </c>
      <c r="M9" s="129">
        <v>3939.9191230000001</v>
      </c>
    </row>
    <row r="10" spans="1:13" x14ac:dyDescent="0.25">
      <c r="A10" s="126" t="s">
        <v>1099</v>
      </c>
      <c r="B10" s="127" t="s">
        <v>1100</v>
      </c>
      <c r="C10" s="127" t="s">
        <v>2336</v>
      </c>
      <c r="E10" s="129">
        <v>1161.3443979999997</v>
      </c>
      <c r="F10" s="129">
        <v>1354.9017976666664</v>
      </c>
      <c r="G10" s="129">
        <v>1548.4591973333331</v>
      </c>
      <c r="H10" s="129">
        <v>1742.0165969999998</v>
      </c>
      <c r="I10" s="129">
        <v>2129.1313963333332</v>
      </c>
      <c r="J10" s="129">
        <v>2516.2461956666662</v>
      </c>
      <c r="K10" s="129">
        <v>2903.3609949999995</v>
      </c>
      <c r="L10" s="129">
        <v>3484.0331939999996</v>
      </c>
      <c r="M10" s="129">
        <v>4064.7053929999993</v>
      </c>
    </row>
    <row r="11" spans="1:13" ht="14.25" customHeight="1" x14ac:dyDescent="0.25">
      <c r="A11" s="126" t="s">
        <v>1101</v>
      </c>
      <c r="B11" s="127" t="s">
        <v>1102</v>
      </c>
      <c r="C11" s="127" t="s">
        <v>2325</v>
      </c>
      <c r="E11" s="129">
        <v>1158.7060713333333</v>
      </c>
      <c r="F11" s="129">
        <v>1351.8237498888889</v>
      </c>
      <c r="G11" s="129">
        <v>1544.9414284444445</v>
      </c>
      <c r="H11" s="129">
        <v>1738.059107</v>
      </c>
      <c r="I11" s="129">
        <v>2124.2944641111112</v>
      </c>
      <c r="J11" s="129">
        <v>2510.5298212222224</v>
      </c>
      <c r="K11" s="129">
        <v>2896.7651783333336</v>
      </c>
      <c r="L11" s="129">
        <v>3476.1182140000001</v>
      </c>
      <c r="M11" s="129">
        <v>4055.4712496666666</v>
      </c>
    </row>
    <row r="12" spans="1:13" x14ac:dyDescent="0.25">
      <c r="A12" s="126" t="s">
        <v>1103</v>
      </c>
      <c r="B12" s="127" t="s">
        <v>1104</v>
      </c>
      <c r="C12" s="127" t="s">
        <v>2326</v>
      </c>
      <c r="E12" s="129">
        <v>1026.2206793333335</v>
      </c>
      <c r="F12" s="129">
        <v>1197.2574592222222</v>
      </c>
      <c r="G12" s="129">
        <v>1368.2942391111112</v>
      </c>
      <c r="H12" s="129">
        <v>1539.3310190000002</v>
      </c>
      <c r="I12" s="129">
        <v>1881.4045787777779</v>
      </c>
      <c r="J12" s="129">
        <v>2223.4781385555557</v>
      </c>
      <c r="K12" s="129">
        <v>2565.5516983333337</v>
      </c>
      <c r="L12" s="129">
        <v>3078.6620380000004</v>
      </c>
      <c r="M12" s="129">
        <v>3591.7723776666671</v>
      </c>
    </row>
    <row r="13" spans="1:13" x14ac:dyDescent="0.25">
      <c r="A13" s="126" t="s">
        <v>1105</v>
      </c>
      <c r="B13" s="127" t="s">
        <v>1106</v>
      </c>
      <c r="C13" s="127" t="s">
        <v>2327</v>
      </c>
      <c r="E13" s="129">
        <v>1124.1354106666668</v>
      </c>
      <c r="F13" s="129">
        <v>1311.4913124444445</v>
      </c>
      <c r="G13" s="129">
        <v>1498.8472142222222</v>
      </c>
      <c r="H13" s="129">
        <v>1686.2031159999999</v>
      </c>
      <c r="I13" s="129">
        <v>2060.9149195555556</v>
      </c>
      <c r="J13" s="129">
        <v>2435.626723111111</v>
      </c>
      <c r="K13" s="129">
        <v>2810.3385266666664</v>
      </c>
      <c r="L13" s="129">
        <v>3372.4062319999998</v>
      </c>
      <c r="M13" s="129">
        <v>3934.4739373333332</v>
      </c>
    </row>
    <row r="14" spans="1:13" x14ac:dyDescent="0.25">
      <c r="A14" s="126" t="s">
        <v>1107</v>
      </c>
      <c r="B14" s="127" t="s">
        <v>1108</v>
      </c>
      <c r="C14" s="127" t="s">
        <v>2236</v>
      </c>
      <c r="E14" s="129">
        <v>1176.1430693333332</v>
      </c>
      <c r="F14" s="129">
        <v>1372.1669142222222</v>
      </c>
      <c r="G14" s="129">
        <v>1568.190759111111</v>
      </c>
      <c r="H14" s="129">
        <v>1764.2146039999998</v>
      </c>
      <c r="I14" s="129">
        <v>2156.2622937777778</v>
      </c>
      <c r="J14" s="129">
        <v>2548.3099835555554</v>
      </c>
      <c r="K14" s="129">
        <v>2940.357673333333</v>
      </c>
      <c r="L14" s="129">
        <v>3528.4292079999996</v>
      </c>
      <c r="M14" s="129">
        <v>4116.5007426666662</v>
      </c>
    </row>
    <row r="15" spans="1:13" x14ac:dyDescent="0.25">
      <c r="A15" s="126" t="s">
        <v>1109</v>
      </c>
      <c r="B15" s="127" t="s">
        <v>1110</v>
      </c>
      <c r="C15" s="127" t="s">
        <v>2328</v>
      </c>
      <c r="E15" s="129">
        <v>1308.0875353333333</v>
      </c>
      <c r="F15" s="129">
        <v>1526.1021245555555</v>
      </c>
      <c r="G15" s="129">
        <v>1744.1167137777777</v>
      </c>
      <c r="H15" s="129">
        <v>1962.1313029999999</v>
      </c>
      <c r="I15" s="129">
        <v>2398.1604814444445</v>
      </c>
      <c r="J15" s="129">
        <v>2834.1896598888889</v>
      </c>
      <c r="K15" s="129">
        <v>3270.2188383333332</v>
      </c>
      <c r="L15" s="129">
        <v>3924.2626059999998</v>
      </c>
      <c r="M15" s="129">
        <v>4578.3063736666663</v>
      </c>
    </row>
    <row r="16" spans="1:13" x14ac:dyDescent="0.25">
      <c r="A16" s="126" t="s">
        <v>1111</v>
      </c>
      <c r="B16" s="127" t="s">
        <v>1112</v>
      </c>
      <c r="C16" s="127" t="s">
        <v>2329</v>
      </c>
      <c r="E16" s="129">
        <v>1266.0781013333335</v>
      </c>
      <c r="F16" s="129">
        <v>1477.0911182222223</v>
      </c>
      <c r="G16" s="129">
        <v>1688.1041351111112</v>
      </c>
      <c r="H16" s="129">
        <v>1899.117152</v>
      </c>
      <c r="I16" s="129">
        <v>2321.1431857777779</v>
      </c>
      <c r="J16" s="129">
        <v>2743.1692195555556</v>
      </c>
      <c r="K16" s="129">
        <v>3165.1952533333333</v>
      </c>
      <c r="L16" s="129">
        <v>3798.2343040000001</v>
      </c>
      <c r="M16" s="129">
        <v>4431.2733546666668</v>
      </c>
    </row>
    <row r="17" spans="1:13" x14ac:dyDescent="0.25">
      <c r="A17" s="126" t="s">
        <v>1113</v>
      </c>
      <c r="B17" s="127" t="s">
        <v>1114</v>
      </c>
      <c r="C17" s="127" t="s">
        <v>2330</v>
      </c>
      <c r="E17" s="129">
        <v>1132.3063900000002</v>
      </c>
      <c r="F17" s="129">
        <v>1321.0241216666668</v>
      </c>
      <c r="G17" s="129">
        <v>1509.7418533333334</v>
      </c>
      <c r="H17" s="129">
        <v>1698.4595850000001</v>
      </c>
      <c r="I17" s="129">
        <v>2075.8950483333333</v>
      </c>
      <c r="J17" s="129">
        <v>2453.330511666667</v>
      </c>
      <c r="K17" s="129">
        <v>2830.7659750000003</v>
      </c>
      <c r="L17" s="129">
        <v>3396.9191700000001</v>
      </c>
      <c r="M17" s="129">
        <v>3963.0723650000004</v>
      </c>
    </row>
    <row r="18" spans="1:13" x14ac:dyDescent="0.25">
      <c r="A18" s="126" t="s">
        <v>1115</v>
      </c>
      <c r="B18" s="127" t="s">
        <v>1116</v>
      </c>
      <c r="C18" s="127" t="s">
        <v>2220</v>
      </c>
      <c r="E18" s="129">
        <v>1091.239466</v>
      </c>
      <c r="F18" s="129">
        <v>1273.1127103333333</v>
      </c>
      <c r="G18" s="129">
        <v>1454.9859546666667</v>
      </c>
      <c r="H18" s="129">
        <v>1636.859199</v>
      </c>
      <c r="I18" s="129">
        <v>2000.6056876666667</v>
      </c>
      <c r="J18" s="129">
        <v>2364.3521763333333</v>
      </c>
      <c r="K18" s="129">
        <v>2728.098665</v>
      </c>
      <c r="L18" s="129">
        <v>3273.718398</v>
      </c>
      <c r="M18" s="129">
        <v>3819.338131</v>
      </c>
    </row>
    <row r="19" spans="1:13" x14ac:dyDescent="0.25">
      <c r="A19" s="126" t="s">
        <v>1117</v>
      </c>
      <c r="B19" s="127" t="s">
        <v>1118</v>
      </c>
      <c r="C19" s="127" t="s">
        <v>2404</v>
      </c>
      <c r="E19" s="129">
        <v>1237.0938593333333</v>
      </c>
      <c r="F19" s="129">
        <v>1443.2761692222221</v>
      </c>
      <c r="G19" s="129">
        <v>1649.458479111111</v>
      </c>
      <c r="H19" s="129">
        <v>1855.640789</v>
      </c>
      <c r="I19" s="129">
        <v>2268.0054087777776</v>
      </c>
      <c r="J19" s="129">
        <v>2680.3700285555556</v>
      </c>
      <c r="K19" s="129">
        <v>3092.7346483333331</v>
      </c>
      <c r="L19" s="129">
        <v>3711.2815780000001</v>
      </c>
      <c r="M19" s="129">
        <v>4329.8285076666662</v>
      </c>
    </row>
    <row r="20" spans="1:13" x14ac:dyDescent="0.25">
      <c r="A20" s="126" t="s">
        <v>1119</v>
      </c>
      <c r="B20" s="127" t="s">
        <v>1120</v>
      </c>
      <c r="C20" s="127" t="s">
        <v>2337</v>
      </c>
      <c r="E20" s="129">
        <v>1365.5870146666666</v>
      </c>
      <c r="F20" s="129">
        <v>1593.1848504444442</v>
      </c>
      <c r="G20" s="129">
        <v>1820.7826862222221</v>
      </c>
      <c r="H20" s="129">
        <v>2048.3805219999999</v>
      </c>
      <c r="I20" s="129">
        <v>2503.5761935555552</v>
      </c>
      <c r="J20" s="129">
        <v>2958.7718651111109</v>
      </c>
      <c r="K20" s="129">
        <v>3413.9675366666702</v>
      </c>
      <c r="L20" s="129">
        <v>4096.7610439999999</v>
      </c>
      <c r="M20" s="129">
        <v>4779.5545513333327</v>
      </c>
    </row>
    <row r="21" spans="1:13" x14ac:dyDescent="0.25">
      <c r="A21" s="126" t="s">
        <v>1121</v>
      </c>
      <c r="B21" s="127" t="s">
        <v>1122</v>
      </c>
      <c r="C21" s="127" t="s">
        <v>2332</v>
      </c>
      <c r="E21" s="129">
        <v>1038.5009506666668</v>
      </c>
      <c r="F21" s="129">
        <v>1211.5844424444444</v>
      </c>
      <c r="G21" s="129">
        <v>1384.6679342222224</v>
      </c>
      <c r="H21" s="129">
        <v>1557.751426</v>
      </c>
      <c r="I21" s="129">
        <v>1903.9184095555556</v>
      </c>
      <c r="J21" s="129">
        <v>2250.0853931111114</v>
      </c>
      <c r="K21" s="129">
        <v>2596.2523766666668</v>
      </c>
      <c r="L21" s="129">
        <v>3115.5028520000005</v>
      </c>
      <c r="M21" s="129">
        <v>3634.7533273333338</v>
      </c>
    </row>
    <row r="22" spans="1:13" x14ac:dyDescent="0.25">
      <c r="A22" s="126" t="s">
        <v>1123</v>
      </c>
      <c r="B22" s="127" t="s">
        <v>1124</v>
      </c>
      <c r="C22" s="127" t="s">
        <v>2333</v>
      </c>
      <c r="E22" s="129">
        <v>1381.3805693333334</v>
      </c>
      <c r="F22" s="129">
        <v>1611.6106642222221</v>
      </c>
      <c r="G22" s="129">
        <v>1841.8407591111111</v>
      </c>
      <c r="H22" s="129">
        <v>2072.0708540000001</v>
      </c>
      <c r="I22" s="129">
        <v>2532.5310437777775</v>
      </c>
      <c r="J22" s="129">
        <v>2992.9912335555555</v>
      </c>
      <c r="K22" s="129">
        <v>3453.4514233333334</v>
      </c>
      <c r="L22" s="129">
        <v>4144.1417080000001</v>
      </c>
      <c r="M22" s="129">
        <v>4834.8319926666663</v>
      </c>
    </row>
    <row r="23" spans="1:13" x14ac:dyDescent="0.25">
      <c r="A23" s="126" t="s">
        <v>1125</v>
      </c>
      <c r="B23" s="127" t="s">
        <v>1126</v>
      </c>
      <c r="C23" s="127" t="s">
        <v>2334</v>
      </c>
      <c r="E23" s="129">
        <v>1168.6561333333332</v>
      </c>
      <c r="F23" s="129">
        <v>1363.4321555555553</v>
      </c>
      <c r="G23" s="129">
        <v>1558.2081777777776</v>
      </c>
      <c r="H23" s="129">
        <v>1752.9841999999999</v>
      </c>
      <c r="I23" s="129">
        <v>2142.536244444444</v>
      </c>
      <c r="J23" s="129">
        <v>2532.0882888888887</v>
      </c>
      <c r="K23" s="129">
        <v>2921.6403333333328</v>
      </c>
      <c r="L23" s="129">
        <v>3505.9683999999997</v>
      </c>
      <c r="M23" s="129">
        <v>4090.2964666666662</v>
      </c>
    </row>
    <row r="24" spans="1:13" x14ac:dyDescent="0.25">
      <c r="A24" s="126" t="s">
        <v>1127</v>
      </c>
      <c r="B24" s="127" t="s">
        <v>1128</v>
      </c>
      <c r="C24" s="127" t="s">
        <v>2335</v>
      </c>
      <c r="E24" s="129">
        <v>1187.0583099999999</v>
      </c>
      <c r="F24" s="129">
        <v>1384.9013616666666</v>
      </c>
      <c r="G24" s="129">
        <v>1582.7444133333333</v>
      </c>
      <c r="H24" s="129">
        <v>1780.5874650000001</v>
      </c>
      <c r="I24" s="129">
        <v>2176.2735683333335</v>
      </c>
      <c r="J24" s="129">
        <v>2571.9596716666665</v>
      </c>
      <c r="K24" s="129">
        <v>2967.645775</v>
      </c>
      <c r="L24" s="129">
        <v>3561.1749300000001</v>
      </c>
      <c r="M24" s="129">
        <v>4154.7040850000003</v>
      </c>
    </row>
    <row r="25" spans="1:13" x14ac:dyDescent="0.25">
      <c r="A25" s="126" t="s">
        <v>1129</v>
      </c>
      <c r="B25" s="127" t="s">
        <v>1130</v>
      </c>
      <c r="C25" s="127" t="s">
        <v>2229</v>
      </c>
      <c r="E25" s="129">
        <v>1050.5405333333333</v>
      </c>
      <c r="F25" s="129">
        <v>1225.6306222222222</v>
      </c>
      <c r="G25" s="129">
        <v>1400.7207111111111</v>
      </c>
      <c r="H25" s="129">
        <v>1575.8108</v>
      </c>
      <c r="I25" s="129">
        <v>1925.9909777777777</v>
      </c>
      <c r="J25" s="129">
        <v>2276.1711555555557</v>
      </c>
      <c r="K25" s="129">
        <v>2626.3513333333331</v>
      </c>
      <c r="L25" s="129">
        <v>3151.6215999999999</v>
      </c>
      <c r="M25" s="129">
        <v>3676.8918666666668</v>
      </c>
    </row>
  </sheetData>
  <mergeCells count="1">
    <mergeCell ref="E2:M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EF1A3-487B-44D0-AA54-8F769B3241A6}">
  <dimension ref="A2:W25"/>
  <sheetViews>
    <sheetView zoomScale="115" zoomScaleNormal="115" workbookViewId="0">
      <pane xSplit="3" ySplit="3" topLeftCell="J4" activePane="bottomRight" state="frozen"/>
      <selection pane="topRight" activeCell="D1" sqref="D1"/>
      <selection pane="bottomLeft" activeCell="A3" sqref="A3"/>
      <selection pane="bottomRight" activeCell="O14" sqref="O14"/>
    </sheetView>
  </sheetViews>
  <sheetFormatPr defaultRowHeight="15" x14ac:dyDescent="0.25"/>
  <cols>
    <col min="2" max="2" width="9.140625" customWidth="1"/>
    <col min="4" max="5" width="11.5703125" customWidth="1"/>
    <col min="6" max="12" width="10.5703125" customWidth="1"/>
    <col min="13" max="13" width="13.7109375" customWidth="1"/>
    <col min="14" max="14" width="9.140625" customWidth="1"/>
  </cols>
  <sheetData>
    <row r="2" spans="1:23" x14ac:dyDescent="0.25">
      <c r="A2" s="86"/>
      <c r="B2" s="86"/>
      <c r="C2" s="86"/>
      <c r="D2" s="155" t="s">
        <v>2396</v>
      </c>
      <c r="E2" s="155"/>
      <c r="F2" s="155"/>
      <c r="G2" s="155"/>
      <c r="H2" s="155"/>
      <c r="I2" s="155"/>
      <c r="J2" s="155"/>
      <c r="K2" s="155"/>
      <c r="L2" s="155"/>
      <c r="M2" s="155"/>
      <c r="O2" s="155" t="s">
        <v>2397</v>
      </c>
      <c r="P2" s="155"/>
      <c r="Q2" s="155"/>
      <c r="R2" s="155"/>
      <c r="S2" s="155"/>
      <c r="T2" s="155"/>
      <c r="U2" s="155"/>
      <c r="V2" s="155"/>
      <c r="W2" s="155"/>
    </row>
    <row r="3" spans="1:23" x14ac:dyDescent="0.25">
      <c r="D3" t="s">
        <v>2117</v>
      </c>
      <c r="E3" t="s">
        <v>2118</v>
      </c>
      <c r="F3" t="s">
        <v>2119</v>
      </c>
      <c r="G3" t="s">
        <v>2120</v>
      </c>
      <c r="H3" t="s">
        <v>2121</v>
      </c>
      <c r="I3" t="s">
        <v>2122</v>
      </c>
      <c r="J3" t="s">
        <v>2123</v>
      </c>
      <c r="K3" t="s">
        <v>2124</v>
      </c>
      <c r="L3" t="s">
        <v>15</v>
      </c>
      <c r="M3" t="s">
        <v>2125</v>
      </c>
      <c r="O3" t="s">
        <v>2117</v>
      </c>
      <c r="P3" t="s">
        <v>2118</v>
      </c>
      <c r="Q3" t="s">
        <v>2119</v>
      </c>
      <c r="R3" t="s">
        <v>2120</v>
      </c>
      <c r="S3" t="s">
        <v>2121</v>
      </c>
      <c r="T3" t="s">
        <v>2122</v>
      </c>
      <c r="U3" t="s">
        <v>2123</v>
      </c>
      <c r="V3" t="s">
        <v>2124</v>
      </c>
      <c r="W3" t="s">
        <v>15</v>
      </c>
    </row>
    <row r="4" spans="1:23" x14ac:dyDescent="0.25">
      <c r="A4" s="126" t="s">
        <v>1087</v>
      </c>
      <c r="B4" s="127" t="s">
        <v>1088</v>
      </c>
      <c r="C4" s="127" t="s">
        <v>2319</v>
      </c>
      <c r="D4" s="129">
        <f>INDEX(CT_Bands_Wales_2023!C$2:C$24, MATCH($A4, CT_Bands_Wales_2023!$A$2:$A$24,0))</f>
        <v>4910</v>
      </c>
      <c r="E4" s="129">
        <f>INDEX(CT_Bands_Wales_2023!D$2:D$24, MATCH($A4, CT_Bands_Wales_2023!$A$2:$A$24,0))</f>
        <v>6900</v>
      </c>
      <c r="F4" s="129">
        <f>INDEX(CT_Bands_Wales_2023!E$2:E$24, MATCH($A4, CT_Bands_Wales_2023!$A$2:$A$24,0))</f>
        <v>6860</v>
      </c>
      <c r="G4" s="129">
        <f>INDEX(CT_Bands_Wales_2023!F$2:F$24, MATCH($A4, CT_Bands_Wales_2023!$A$2:$A$24,0))</f>
        <v>7300</v>
      </c>
      <c r="H4" s="129">
        <f>INDEX(CT_Bands_Wales_2023!G$2:G$24, MATCH($A4, CT_Bands_Wales_2023!$A$2:$A$24,0))</f>
        <v>5490</v>
      </c>
      <c r="I4" s="129">
        <f>INDEX(CT_Bands_Wales_2023!H$2:H$24, MATCH($A4, CT_Bands_Wales_2023!$A$2:$A$24,0))</f>
        <v>2670</v>
      </c>
      <c r="J4" s="129">
        <f>INDEX(CT_Bands_Wales_2023!I$2:I$24, MATCH($A4, CT_Bands_Wales_2023!$A$2:$A$24,0))</f>
        <v>1050</v>
      </c>
      <c r="K4" s="129">
        <f>INDEX(CT_Bands_Wales_2023!J$2:J$24, MATCH($A4, CT_Bands_Wales_2023!$A$2:$A$24,0))</f>
        <v>160</v>
      </c>
      <c r="L4" s="129">
        <f>INDEX(CT_Bands_Wales_2023!K$2:K$24, MATCH($A4, CT_Bands_Wales_2023!$A$2:$A$24,0))</f>
        <v>50</v>
      </c>
      <c r="M4" s="129">
        <f>SUM(D4:L4)</f>
        <v>35390</v>
      </c>
      <c r="N4" s="91"/>
      <c r="O4" s="131">
        <f t="shared" ref="O4:O25" si="0">D4/$M4</f>
        <v>0.138739756993501</v>
      </c>
      <c r="P4" s="131">
        <f t="shared" ref="P4:P20" si="1">E4/$M4</f>
        <v>0.19497033060186494</v>
      </c>
      <c r="Q4" s="131">
        <f t="shared" ref="Q4:Q20" si="2">F4/$M4</f>
        <v>0.19384006781576715</v>
      </c>
      <c r="R4" s="131">
        <f t="shared" ref="R4:R20" si="3">G4/$M4</f>
        <v>0.2062729584628426</v>
      </c>
      <c r="S4" s="131">
        <f t="shared" ref="S4:S20" si="4">H4/$M4</f>
        <v>0.15512856739191863</v>
      </c>
      <c r="T4" s="131">
        <f t="shared" ref="T4:T20" si="5">I4/$M4</f>
        <v>7.5445040972025992E-2</v>
      </c>
      <c r="U4" s="131">
        <f t="shared" ref="U4:U20" si="6">J4/$M4</f>
        <v>2.9669398135066402E-2</v>
      </c>
      <c r="V4" s="131">
        <f t="shared" ref="V4:V20" si="7">K4/$M4</f>
        <v>4.521051144391071E-3</v>
      </c>
      <c r="W4" s="131">
        <f t="shared" ref="W4:W20" si="8">L4/$M4</f>
        <v>1.4128284826222096E-3</v>
      </c>
    </row>
    <row r="5" spans="1:23" x14ac:dyDescent="0.25">
      <c r="A5" s="126" t="s">
        <v>1089</v>
      </c>
      <c r="B5" s="127" t="s">
        <v>1090</v>
      </c>
      <c r="C5" s="127" t="s">
        <v>2320</v>
      </c>
      <c r="D5" s="129">
        <f>INDEX(CT_Bands_Wales_2023!C$2:C$24, MATCH($A5, CT_Bands_Wales_2023!$A$2:$A$24,0))</f>
        <v>9080</v>
      </c>
      <c r="E5" s="129">
        <f>INDEX(CT_Bands_Wales_2023!D$2:D$24, MATCH($A5, CT_Bands_Wales_2023!$A$2:$A$24,0))</f>
        <v>15590</v>
      </c>
      <c r="F5" s="129">
        <f>INDEX(CT_Bands_Wales_2023!E$2:E$24, MATCH($A5, CT_Bands_Wales_2023!$A$2:$A$24,0))</f>
        <v>12450</v>
      </c>
      <c r="G5" s="129">
        <f>INDEX(CT_Bands_Wales_2023!F$2:F$24, MATCH($A5, CT_Bands_Wales_2023!$A$2:$A$24,0))</f>
        <v>10580</v>
      </c>
      <c r="H5" s="129">
        <f>INDEX(CT_Bands_Wales_2023!G$2:G$24, MATCH($A5, CT_Bands_Wales_2023!$A$2:$A$24,0))</f>
        <v>8190</v>
      </c>
      <c r="I5" s="129">
        <f>INDEX(CT_Bands_Wales_2023!H$2:H$24, MATCH($A5, CT_Bands_Wales_2023!$A$2:$A$24,0))</f>
        <v>3930</v>
      </c>
      <c r="J5" s="129">
        <f>INDEX(CT_Bands_Wales_2023!I$2:I$24, MATCH($A5, CT_Bands_Wales_2023!$A$2:$A$24,0))</f>
        <v>1230</v>
      </c>
      <c r="K5" s="129">
        <f>INDEX(CT_Bands_Wales_2023!J$2:J$24, MATCH($A5, CT_Bands_Wales_2023!$A$2:$A$24,0))</f>
        <v>210</v>
      </c>
      <c r="L5" s="129">
        <f>INDEX(CT_Bands_Wales_2023!K$2:K$24, MATCH($A5, CT_Bands_Wales_2023!$A$2:$A$24,0))</f>
        <v>90</v>
      </c>
      <c r="M5" s="129">
        <f t="shared" ref="M5:M25" si="9">SUM(D5:L5)</f>
        <v>61350</v>
      </c>
      <c r="N5" s="91"/>
      <c r="O5" s="131">
        <f>D5/$M5</f>
        <v>0.14800325998370009</v>
      </c>
      <c r="P5" s="131">
        <f t="shared" si="1"/>
        <v>0.25411572942135291</v>
      </c>
      <c r="Q5" s="131">
        <f t="shared" si="2"/>
        <v>0.20293398533007334</v>
      </c>
      <c r="R5" s="131">
        <f t="shared" si="3"/>
        <v>0.17245313773431134</v>
      </c>
      <c r="S5" s="131">
        <f t="shared" si="4"/>
        <v>0.1334963325183374</v>
      </c>
      <c r="T5" s="131">
        <f t="shared" si="5"/>
        <v>6.4058679706601465E-2</v>
      </c>
      <c r="U5" s="131">
        <f t="shared" si="6"/>
        <v>2.0048899755501223E-2</v>
      </c>
      <c r="V5" s="131">
        <f t="shared" si="7"/>
        <v>3.4229828850855745E-3</v>
      </c>
      <c r="W5" s="131">
        <f t="shared" si="8"/>
        <v>1.4669926650366749E-3</v>
      </c>
    </row>
    <row r="6" spans="1:23" x14ac:dyDescent="0.25">
      <c r="A6" s="126" t="s">
        <v>1091</v>
      </c>
      <c r="B6" s="127" t="s">
        <v>1092</v>
      </c>
      <c r="C6" s="127" t="s">
        <v>2321</v>
      </c>
      <c r="D6" s="129">
        <f>INDEX(CT_Bands_Wales_2023!C$2:C$24, MATCH($A6, CT_Bands_Wales_2023!$A$2:$A$24,0))</f>
        <v>5400</v>
      </c>
      <c r="E6" s="129">
        <f>INDEX(CT_Bands_Wales_2023!D$2:D$24, MATCH($A6, CT_Bands_Wales_2023!$A$2:$A$24,0))</f>
        <v>8290</v>
      </c>
      <c r="F6" s="129">
        <f>INDEX(CT_Bands_Wales_2023!E$2:E$24, MATCH($A6, CT_Bands_Wales_2023!$A$2:$A$24,0))</f>
        <v>15500</v>
      </c>
      <c r="G6" s="129">
        <f>INDEX(CT_Bands_Wales_2023!F$2:F$24, MATCH($A6, CT_Bands_Wales_2023!$A$2:$A$24,0))</f>
        <v>11870</v>
      </c>
      <c r="H6" s="129">
        <f>INDEX(CT_Bands_Wales_2023!G$2:G$24, MATCH($A6, CT_Bands_Wales_2023!$A$2:$A$24,0))</f>
        <v>9230</v>
      </c>
      <c r="I6" s="129">
        <f>INDEX(CT_Bands_Wales_2023!H$2:H$24, MATCH($A6, CT_Bands_Wales_2023!$A$2:$A$24,0))</f>
        <v>5050</v>
      </c>
      <c r="J6" s="129">
        <f>INDEX(CT_Bands_Wales_2023!I$2:I$24, MATCH($A6, CT_Bands_Wales_2023!$A$2:$A$24,0))</f>
        <v>1910</v>
      </c>
      <c r="K6" s="129">
        <f>INDEX(CT_Bands_Wales_2023!J$2:J$24, MATCH($A6, CT_Bands_Wales_2023!$A$2:$A$24,0))</f>
        <v>430</v>
      </c>
      <c r="L6" s="129">
        <f>INDEX(CT_Bands_Wales_2023!K$2:K$24, MATCH($A6, CT_Bands_Wales_2023!$A$2:$A$24,0))</f>
        <v>160</v>
      </c>
      <c r="M6" s="129">
        <f t="shared" si="9"/>
        <v>57840</v>
      </c>
      <c r="N6" s="91"/>
      <c r="O6" s="131">
        <f t="shared" si="0"/>
        <v>9.3360995850622408E-2</v>
      </c>
      <c r="P6" s="131">
        <f t="shared" si="1"/>
        <v>0.14332641770401106</v>
      </c>
      <c r="Q6" s="131">
        <f t="shared" si="2"/>
        <v>0.26798063623789764</v>
      </c>
      <c r="R6" s="131">
        <f t="shared" si="3"/>
        <v>0.20522130013831258</v>
      </c>
      <c r="S6" s="131">
        <f t="shared" si="4"/>
        <v>0.15957814661134162</v>
      </c>
      <c r="T6" s="131">
        <f t="shared" si="5"/>
        <v>8.7309820193637616E-2</v>
      </c>
      <c r="U6" s="131">
        <f t="shared" si="6"/>
        <v>3.3022130013831259E-2</v>
      </c>
      <c r="V6" s="131">
        <f t="shared" si="7"/>
        <v>7.4343015214384505E-3</v>
      </c>
      <c r="W6" s="131">
        <f t="shared" si="8"/>
        <v>2.7662517289073307E-3</v>
      </c>
    </row>
    <row r="7" spans="1:23" x14ac:dyDescent="0.25">
      <c r="A7" s="130" t="s">
        <v>1093</v>
      </c>
      <c r="B7" s="127" t="s">
        <v>1094</v>
      </c>
      <c r="C7" s="127" t="s">
        <v>2322</v>
      </c>
      <c r="D7" s="129">
        <f>INDEX(CT_Bands_Wales_2023!C$2:C$24, MATCH($A7, CT_Bands_Wales_2023!$A$2:$A$24,0))</f>
        <v>4090</v>
      </c>
      <c r="E7" s="129">
        <f>INDEX(CT_Bands_Wales_2023!D$2:D$24, MATCH($A7, CT_Bands_Wales_2023!$A$2:$A$24,0))</f>
        <v>7290</v>
      </c>
      <c r="F7" s="129">
        <f>INDEX(CT_Bands_Wales_2023!E$2:E$24, MATCH($A7, CT_Bands_Wales_2023!$A$2:$A$24,0))</f>
        <v>14670</v>
      </c>
      <c r="G7" s="129">
        <f>INDEX(CT_Bands_Wales_2023!F$2:F$24, MATCH($A7, CT_Bands_Wales_2023!$A$2:$A$24,0))</f>
        <v>7910</v>
      </c>
      <c r="H7" s="129">
        <f>INDEX(CT_Bands_Wales_2023!G$2:G$24, MATCH($A7, CT_Bands_Wales_2023!$A$2:$A$24,0))</f>
        <v>5560</v>
      </c>
      <c r="I7" s="129">
        <f>INDEX(CT_Bands_Wales_2023!H$2:H$24, MATCH($A7, CT_Bands_Wales_2023!$A$2:$A$24,0))</f>
        <v>3790</v>
      </c>
      <c r="J7" s="129">
        <f>INDEX(CT_Bands_Wales_2023!I$2:I$24, MATCH($A7, CT_Bands_Wales_2023!$A$2:$A$24,0))</f>
        <v>2030</v>
      </c>
      <c r="K7" s="129">
        <f>INDEX(CT_Bands_Wales_2023!J$2:J$24, MATCH($A7, CT_Bands_Wales_2023!$A$2:$A$24,0))</f>
        <v>320</v>
      </c>
      <c r="L7" s="129">
        <f>INDEX(CT_Bands_Wales_2023!K$2:K$24, MATCH($A7, CT_Bands_Wales_2023!$A$2:$A$24,0))</f>
        <v>170</v>
      </c>
      <c r="M7" s="129">
        <f t="shared" si="9"/>
        <v>45830</v>
      </c>
      <c r="N7" s="91"/>
      <c r="O7" s="131">
        <f t="shared" si="0"/>
        <v>8.9242854025747331E-2</v>
      </c>
      <c r="P7" s="131">
        <f t="shared" si="1"/>
        <v>0.15906611389919267</v>
      </c>
      <c r="Q7" s="131">
        <f t="shared" si="2"/>
        <v>0.32009600698232599</v>
      </c>
      <c r="R7" s="131">
        <f t="shared" si="3"/>
        <v>0.17259437049967272</v>
      </c>
      <c r="S7" s="131">
        <f t="shared" si="4"/>
        <v>0.12131791403011129</v>
      </c>
      <c r="T7" s="131">
        <f t="shared" si="5"/>
        <v>8.2696923412611825E-2</v>
      </c>
      <c r="U7" s="131">
        <f t="shared" si="6"/>
        <v>4.4294130482216885E-2</v>
      </c>
      <c r="V7" s="131">
        <f t="shared" si="7"/>
        <v>6.9823259873445344E-3</v>
      </c>
      <c r="W7" s="131">
        <f t="shared" si="8"/>
        <v>3.7093606807767836E-3</v>
      </c>
    </row>
    <row r="8" spans="1:23" x14ac:dyDescent="0.25">
      <c r="A8" s="126" t="s">
        <v>1095</v>
      </c>
      <c r="B8" s="127" t="s">
        <v>1096</v>
      </c>
      <c r="C8" s="127" t="s">
        <v>2323</v>
      </c>
      <c r="D8" s="129">
        <f>INDEX(CT_Bands_Wales_2023!C$2:C$24, MATCH($A8, CT_Bands_Wales_2023!$A$2:$A$24,0))</f>
        <v>4460</v>
      </c>
      <c r="E8" s="129">
        <f>INDEX(CT_Bands_Wales_2023!D$2:D$24, MATCH($A8, CT_Bands_Wales_2023!$A$2:$A$24,0))</f>
        <v>9560</v>
      </c>
      <c r="F8" s="129">
        <f>INDEX(CT_Bands_Wales_2023!E$2:E$24, MATCH($A8, CT_Bands_Wales_2023!$A$2:$A$24,0))</f>
        <v>20780</v>
      </c>
      <c r="G8" s="129">
        <f>INDEX(CT_Bands_Wales_2023!F$2:F$24, MATCH($A8, CT_Bands_Wales_2023!$A$2:$A$24,0))</f>
        <v>13210</v>
      </c>
      <c r="H8" s="129">
        <f>INDEX(CT_Bands_Wales_2023!G$2:G$24, MATCH($A8, CT_Bands_Wales_2023!$A$2:$A$24,0))</f>
        <v>10970</v>
      </c>
      <c r="I8" s="129">
        <f>INDEX(CT_Bands_Wales_2023!H$2:H$24, MATCH($A8, CT_Bands_Wales_2023!$A$2:$A$24,0))</f>
        <v>7660</v>
      </c>
      <c r="J8" s="129">
        <f>INDEX(CT_Bands_Wales_2023!I$2:I$24, MATCH($A8, CT_Bands_Wales_2023!$A$2:$A$24,0))</f>
        <v>3210</v>
      </c>
      <c r="K8" s="129">
        <f>INDEX(CT_Bands_Wales_2023!J$2:J$24, MATCH($A8, CT_Bands_Wales_2023!$A$2:$A$24,0))</f>
        <v>590</v>
      </c>
      <c r="L8" s="129">
        <f>INDEX(CT_Bands_Wales_2023!K$2:K$24, MATCH($A8, CT_Bands_Wales_2023!$A$2:$A$24,0))</f>
        <v>220</v>
      </c>
      <c r="M8" s="129">
        <f t="shared" si="9"/>
        <v>70660</v>
      </c>
      <c r="N8" s="91"/>
      <c r="O8" s="131">
        <f t="shared" si="0"/>
        <v>6.3119162185111807E-2</v>
      </c>
      <c r="P8" s="131">
        <f t="shared" si="1"/>
        <v>0.13529578262100198</v>
      </c>
      <c r="Q8" s="131">
        <f t="shared" si="2"/>
        <v>0.29408434757996038</v>
      </c>
      <c r="R8" s="131">
        <f t="shared" si="3"/>
        <v>0.1869515992074724</v>
      </c>
      <c r="S8" s="131">
        <f t="shared" si="4"/>
        <v>0.15525049532974808</v>
      </c>
      <c r="T8" s="131">
        <f t="shared" si="5"/>
        <v>0.10840645343900368</v>
      </c>
      <c r="U8" s="131">
        <f t="shared" si="6"/>
        <v>4.5428814039060288E-2</v>
      </c>
      <c r="V8" s="131">
        <f t="shared" si="7"/>
        <v>8.3498443249363143E-3</v>
      </c>
      <c r="W8" s="131">
        <f t="shared" si="8"/>
        <v>3.1135012737050667E-3</v>
      </c>
    </row>
    <row r="9" spans="1:23" x14ac:dyDescent="0.25">
      <c r="A9" s="126" t="s">
        <v>1097</v>
      </c>
      <c r="B9" s="127" t="s">
        <v>1098</v>
      </c>
      <c r="C9" s="127" t="s">
        <v>2324</v>
      </c>
      <c r="D9" s="129">
        <f>INDEX(CT_Bands_Wales_2023!C$2:C$24, MATCH($A9, CT_Bands_Wales_2023!$A$2:$A$24,0))</f>
        <v>4360</v>
      </c>
      <c r="E9" s="129">
        <f>INDEX(CT_Bands_Wales_2023!D$2:D$24, MATCH($A9, CT_Bands_Wales_2023!$A$2:$A$24,0))</f>
        <v>12730</v>
      </c>
      <c r="F9" s="129">
        <f>INDEX(CT_Bands_Wales_2023!E$2:E$24, MATCH($A9, CT_Bands_Wales_2023!$A$2:$A$24,0))</f>
        <v>17110</v>
      </c>
      <c r="G9" s="129">
        <f>INDEX(CT_Bands_Wales_2023!F$2:F$24, MATCH($A9, CT_Bands_Wales_2023!$A$2:$A$24,0))</f>
        <v>10170</v>
      </c>
      <c r="H9" s="129">
        <f>INDEX(CT_Bands_Wales_2023!G$2:G$24, MATCH($A9, CT_Bands_Wales_2023!$A$2:$A$24,0))</f>
        <v>8130</v>
      </c>
      <c r="I9" s="129">
        <f>INDEX(CT_Bands_Wales_2023!H$2:H$24, MATCH($A9, CT_Bands_Wales_2023!$A$2:$A$24,0))</f>
        <v>5070</v>
      </c>
      <c r="J9" s="129">
        <f>INDEX(CT_Bands_Wales_2023!I$2:I$24, MATCH($A9, CT_Bands_Wales_2023!$A$2:$A$24,0))</f>
        <v>2560</v>
      </c>
      <c r="K9" s="129">
        <f>INDEX(CT_Bands_Wales_2023!J$2:J$24, MATCH($A9, CT_Bands_Wales_2023!$A$2:$A$24,0))</f>
        <v>720</v>
      </c>
      <c r="L9" s="129">
        <f>INDEX(CT_Bands_Wales_2023!K$2:K$24, MATCH($A9, CT_Bands_Wales_2023!$A$2:$A$24,0))</f>
        <v>290</v>
      </c>
      <c r="M9" s="129">
        <f t="shared" si="9"/>
        <v>61140</v>
      </c>
      <c r="N9" s="91"/>
      <c r="O9" s="131">
        <f t="shared" si="0"/>
        <v>7.131174353941773E-2</v>
      </c>
      <c r="P9" s="131">
        <f t="shared" si="1"/>
        <v>0.20821066404972194</v>
      </c>
      <c r="Q9" s="131">
        <f t="shared" si="2"/>
        <v>0.27984952567877003</v>
      </c>
      <c r="R9" s="131">
        <f t="shared" si="3"/>
        <v>0.16633954857703631</v>
      </c>
      <c r="S9" s="131">
        <f t="shared" si="4"/>
        <v>0.13297350343473993</v>
      </c>
      <c r="T9" s="131">
        <f t="shared" si="5"/>
        <v>8.2924435721295389E-2</v>
      </c>
      <c r="U9" s="131">
        <f t="shared" si="6"/>
        <v>4.1871115472685641E-2</v>
      </c>
      <c r="V9" s="131">
        <f t="shared" si="7"/>
        <v>1.1776251226692836E-2</v>
      </c>
      <c r="W9" s="131">
        <f t="shared" si="8"/>
        <v>4.7432122996401704E-3</v>
      </c>
    </row>
    <row r="10" spans="1:23" x14ac:dyDescent="0.25">
      <c r="A10" s="126" t="s">
        <v>1099</v>
      </c>
      <c r="B10" s="127" t="s">
        <v>1100</v>
      </c>
      <c r="C10" s="127" t="s">
        <v>2336</v>
      </c>
      <c r="D10" s="129">
        <f>INDEX(CT_Bands_Wales_2023!C$2:C$24, MATCH($A10, CT_Bands_Wales_2023!$A$2:$A$24,0))</f>
        <v>5970</v>
      </c>
      <c r="E10" s="129">
        <f>INDEX(CT_Bands_Wales_2023!D$2:D$24, MATCH($A10, CT_Bands_Wales_2023!$A$2:$A$24,0))</f>
        <v>9300</v>
      </c>
      <c r="F10" s="129">
        <f>INDEX(CT_Bands_Wales_2023!E$2:E$24, MATCH($A10, CT_Bands_Wales_2023!$A$2:$A$24,0))</f>
        <v>13110</v>
      </c>
      <c r="G10" s="129">
        <f>INDEX(CT_Bands_Wales_2023!F$2:F$24, MATCH($A10, CT_Bands_Wales_2023!$A$2:$A$24,0))</f>
        <v>10410</v>
      </c>
      <c r="H10" s="129">
        <f>INDEX(CT_Bands_Wales_2023!G$2:G$24, MATCH($A10, CT_Bands_Wales_2023!$A$2:$A$24,0))</f>
        <v>12440</v>
      </c>
      <c r="I10" s="129">
        <f>INDEX(CT_Bands_Wales_2023!H$2:H$24, MATCH($A10, CT_Bands_Wales_2023!$A$2:$A$24,0))</f>
        <v>9550</v>
      </c>
      <c r="J10" s="129">
        <f>INDEX(CT_Bands_Wales_2023!I$2:I$24, MATCH($A10, CT_Bands_Wales_2023!$A$2:$A$24,0))</f>
        <v>4130</v>
      </c>
      <c r="K10" s="129">
        <f>INDEX(CT_Bands_Wales_2023!J$2:J$24, MATCH($A10, CT_Bands_Wales_2023!$A$2:$A$24,0))</f>
        <v>580</v>
      </c>
      <c r="L10" s="129">
        <f>INDEX(CT_Bands_Wales_2023!K$2:K$24, MATCH($A10, CT_Bands_Wales_2023!$A$2:$A$24,0))</f>
        <v>210</v>
      </c>
      <c r="M10" s="129">
        <f t="shared" si="9"/>
        <v>65700</v>
      </c>
      <c r="N10" s="91"/>
      <c r="O10" s="131">
        <f t="shared" si="0"/>
        <v>9.0867579908675805E-2</v>
      </c>
      <c r="P10" s="131">
        <f t="shared" si="1"/>
        <v>0.14155251141552511</v>
      </c>
      <c r="Q10" s="131">
        <f t="shared" si="2"/>
        <v>0.19954337899543378</v>
      </c>
      <c r="R10" s="131">
        <f t="shared" si="3"/>
        <v>0.15844748858447488</v>
      </c>
      <c r="S10" s="131">
        <f t="shared" si="4"/>
        <v>0.18934550989345511</v>
      </c>
      <c r="T10" s="131">
        <f t="shared" si="5"/>
        <v>0.14535768645357686</v>
      </c>
      <c r="U10" s="131">
        <f t="shared" si="6"/>
        <v>6.2861491628614916E-2</v>
      </c>
      <c r="V10" s="131">
        <f t="shared" si="7"/>
        <v>8.8280060882800614E-3</v>
      </c>
      <c r="W10" s="131">
        <f t="shared" si="8"/>
        <v>3.1963470319634705E-3</v>
      </c>
    </row>
    <row r="11" spans="1:23" x14ac:dyDescent="0.25">
      <c r="A11" s="126" t="s">
        <v>1101</v>
      </c>
      <c r="B11" s="127" t="s">
        <v>1102</v>
      </c>
      <c r="C11" s="127" t="s">
        <v>2325</v>
      </c>
      <c r="D11" s="129">
        <f>INDEX(CT_Bands_Wales_2023!C$2:C$24, MATCH($A11, CT_Bands_Wales_2023!$A$2:$A$24,0))</f>
        <v>1810</v>
      </c>
      <c r="E11" s="129">
        <f>INDEX(CT_Bands_Wales_2023!D$2:D$24, MATCH($A11, CT_Bands_Wales_2023!$A$2:$A$24,0))</f>
        <v>4950</v>
      </c>
      <c r="F11" s="129">
        <f>INDEX(CT_Bands_Wales_2023!E$2:E$24, MATCH($A11, CT_Bands_Wales_2023!$A$2:$A$24,0))</f>
        <v>7580</v>
      </c>
      <c r="G11" s="129">
        <f>INDEX(CT_Bands_Wales_2023!F$2:F$24, MATCH($A11, CT_Bands_Wales_2023!$A$2:$A$24,0))</f>
        <v>7470</v>
      </c>
      <c r="H11" s="129">
        <f>INDEX(CT_Bands_Wales_2023!G$2:G$24, MATCH($A11, CT_Bands_Wales_2023!$A$2:$A$24,0))</f>
        <v>9060</v>
      </c>
      <c r="I11" s="129">
        <f>INDEX(CT_Bands_Wales_2023!H$2:H$24, MATCH($A11, CT_Bands_Wales_2023!$A$2:$A$24,0))</f>
        <v>3800</v>
      </c>
      <c r="J11" s="129">
        <f>INDEX(CT_Bands_Wales_2023!I$2:I$24, MATCH($A11, CT_Bands_Wales_2023!$A$2:$A$24,0))</f>
        <v>950</v>
      </c>
      <c r="K11" s="129">
        <f>INDEX(CT_Bands_Wales_2023!J$2:J$24, MATCH($A11, CT_Bands_Wales_2023!$A$2:$A$24,0))</f>
        <v>110</v>
      </c>
      <c r="L11" s="129">
        <f>INDEX(CT_Bands_Wales_2023!K$2:K$24, MATCH($A11, CT_Bands_Wales_2023!$A$2:$A$24,0))</f>
        <v>30</v>
      </c>
      <c r="M11" s="129">
        <f t="shared" si="9"/>
        <v>35760</v>
      </c>
      <c r="N11" s="91"/>
      <c r="O11" s="131">
        <f t="shared" si="0"/>
        <v>5.0615212527964207E-2</v>
      </c>
      <c r="P11" s="131">
        <f t="shared" si="1"/>
        <v>0.13842281879194632</v>
      </c>
      <c r="Q11" s="131">
        <f t="shared" si="2"/>
        <v>0.21196868008948547</v>
      </c>
      <c r="R11" s="131">
        <f t="shared" si="3"/>
        <v>0.20889261744966442</v>
      </c>
      <c r="S11" s="131">
        <f t="shared" si="4"/>
        <v>0.25335570469798657</v>
      </c>
      <c r="T11" s="131">
        <f t="shared" si="5"/>
        <v>0.10626398210290827</v>
      </c>
      <c r="U11" s="131">
        <f t="shared" si="6"/>
        <v>2.6565995525727068E-2</v>
      </c>
      <c r="V11" s="131">
        <f t="shared" si="7"/>
        <v>3.0760626398210291E-3</v>
      </c>
      <c r="W11" s="131">
        <f t="shared" si="8"/>
        <v>8.3892617449664428E-4</v>
      </c>
    </row>
    <row r="12" spans="1:23" x14ac:dyDescent="0.25">
      <c r="A12" s="126" t="s">
        <v>1103</v>
      </c>
      <c r="B12" s="127" t="s">
        <v>1104</v>
      </c>
      <c r="C12" s="127" t="s">
        <v>2326</v>
      </c>
      <c r="D12" s="129">
        <f>INDEX(CT_Bands_Wales_2023!C$2:C$24, MATCH($A12, CT_Bands_Wales_2023!$A$2:$A$24,0))</f>
        <v>6550</v>
      </c>
      <c r="E12" s="129">
        <f>INDEX(CT_Bands_Wales_2023!D$2:D$24, MATCH($A12, CT_Bands_Wales_2023!$A$2:$A$24,0))</f>
        <v>9390</v>
      </c>
      <c r="F12" s="129">
        <f>INDEX(CT_Bands_Wales_2023!E$2:E$24, MATCH($A12, CT_Bands_Wales_2023!$A$2:$A$24,0))</f>
        <v>14160</v>
      </c>
      <c r="G12" s="129">
        <f>INDEX(CT_Bands_Wales_2023!F$2:F$24, MATCH($A12, CT_Bands_Wales_2023!$A$2:$A$24,0))</f>
        <v>11280</v>
      </c>
      <c r="H12" s="129">
        <f>INDEX(CT_Bands_Wales_2023!G$2:G$24, MATCH($A12, CT_Bands_Wales_2023!$A$2:$A$24,0))</f>
        <v>12350</v>
      </c>
      <c r="I12" s="129">
        <f>INDEX(CT_Bands_Wales_2023!H$2:H$24, MATCH($A12, CT_Bands_Wales_2023!$A$2:$A$24,0))</f>
        <v>5930</v>
      </c>
      <c r="J12" s="129">
        <f>INDEX(CT_Bands_Wales_2023!I$2:I$24, MATCH($A12, CT_Bands_Wales_2023!$A$2:$A$24,0))</f>
        <v>2070</v>
      </c>
      <c r="K12" s="129">
        <f>INDEX(CT_Bands_Wales_2023!J$2:J$24, MATCH($A12, CT_Bands_Wales_2023!$A$2:$A$24,0))</f>
        <v>330</v>
      </c>
      <c r="L12" s="129">
        <f>INDEX(CT_Bands_Wales_2023!K$2:K$24, MATCH($A12, CT_Bands_Wales_2023!$A$2:$A$24,0))</f>
        <v>90</v>
      </c>
      <c r="M12" s="129">
        <f t="shared" si="9"/>
        <v>62150</v>
      </c>
      <c r="N12" s="91"/>
      <c r="O12" s="131">
        <f t="shared" si="0"/>
        <v>0.10539018503620273</v>
      </c>
      <c r="P12" s="131">
        <f t="shared" si="1"/>
        <v>0.15108608205953339</v>
      </c>
      <c r="Q12" s="131">
        <f t="shared" si="2"/>
        <v>0.22783588093322607</v>
      </c>
      <c r="R12" s="131">
        <f t="shared" si="3"/>
        <v>0.18149637972646823</v>
      </c>
      <c r="S12" s="131">
        <f t="shared" si="4"/>
        <v>0.19871279163314562</v>
      </c>
      <c r="T12" s="131">
        <f t="shared" si="5"/>
        <v>9.5414320193081256E-2</v>
      </c>
      <c r="U12" s="131">
        <f t="shared" si="6"/>
        <v>3.3306516492357198E-2</v>
      </c>
      <c r="V12" s="131">
        <f t="shared" si="7"/>
        <v>5.3097345132743362E-3</v>
      </c>
      <c r="W12" s="131">
        <f t="shared" si="8"/>
        <v>1.4481094127111827E-3</v>
      </c>
    </row>
    <row r="13" spans="1:23" x14ac:dyDescent="0.25">
      <c r="A13" s="126" t="s">
        <v>1105</v>
      </c>
      <c r="B13" s="127" t="s">
        <v>1106</v>
      </c>
      <c r="C13" s="127" t="s">
        <v>2327</v>
      </c>
      <c r="D13" s="129">
        <f>INDEX(CT_Bands_Wales_2023!C$2:C$24, MATCH($A13, CT_Bands_Wales_2023!$A$2:$A$24,0))</f>
        <v>9230</v>
      </c>
      <c r="E13" s="129">
        <f>INDEX(CT_Bands_Wales_2023!D$2:D$24, MATCH($A13, CT_Bands_Wales_2023!$A$2:$A$24,0))</f>
        <v>24370</v>
      </c>
      <c r="F13" s="129">
        <f>INDEX(CT_Bands_Wales_2023!E$2:E$24, MATCH($A13, CT_Bands_Wales_2023!$A$2:$A$24,0))</f>
        <v>18590</v>
      </c>
      <c r="G13" s="129">
        <f>INDEX(CT_Bands_Wales_2023!F$2:F$24, MATCH($A13, CT_Bands_Wales_2023!$A$2:$A$24,0))</f>
        <v>14560</v>
      </c>
      <c r="H13" s="129">
        <f>INDEX(CT_Bands_Wales_2023!G$2:G$24, MATCH($A13, CT_Bands_Wales_2023!$A$2:$A$24,0))</f>
        <v>13290</v>
      </c>
      <c r="I13" s="129">
        <f>INDEX(CT_Bands_Wales_2023!H$2:H$24, MATCH($A13, CT_Bands_Wales_2023!$A$2:$A$24,0))</f>
        <v>6570</v>
      </c>
      <c r="J13" s="129">
        <f>INDEX(CT_Bands_Wales_2023!I$2:I$24, MATCH($A13, CT_Bands_Wales_2023!$A$2:$A$24,0))</f>
        <v>2180</v>
      </c>
      <c r="K13" s="129">
        <f>INDEX(CT_Bands_Wales_2023!J$2:J$24, MATCH($A13, CT_Bands_Wales_2023!$A$2:$A$24,0))</f>
        <v>310</v>
      </c>
      <c r="L13" s="129">
        <f>INDEX(CT_Bands_Wales_2023!K$2:K$24, MATCH($A13, CT_Bands_Wales_2023!$A$2:$A$24,0))</f>
        <v>70</v>
      </c>
      <c r="M13" s="129">
        <f t="shared" si="9"/>
        <v>89170</v>
      </c>
      <c r="N13" s="91"/>
      <c r="O13" s="131">
        <f t="shared" si="0"/>
        <v>0.10351014915330269</v>
      </c>
      <c r="P13" s="131">
        <f t="shared" si="1"/>
        <v>0.27329819446002018</v>
      </c>
      <c r="Q13" s="131">
        <f t="shared" si="2"/>
        <v>0.20847818773129975</v>
      </c>
      <c r="R13" s="131">
        <f t="shared" si="3"/>
        <v>0.16328361556577325</v>
      </c>
      <c r="S13" s="131">
        <f t="shared" si="4"/>
        <v>0.14904115733991252</v>
      </c>
      <c r="T13" s="131">
        <f t="shared" si="5"/>
        <v>7.3679488617247949E-2</v>
      </c>
      <c r="U13" s="131">
        <f t="shared" si="6"/>
        <v>2.4447684198721543E-2</v>
      </c>
      <c r="V13" s="131">
        <f t="shared" si="7"/>
        <v>3.4765055511943479E-3</v>
      </c>
      <c r="W13" s="131">
        <f t="shared" si="8"/>
        <v>7.8501738252775594E-4</v>
      </c>
    </row>
    <row r="14" spans="1:23" x14ac:dyDescent="0.25">
      <c r="A14" s="126" t="s">
        <v>1107</v>
      </c>
      <c r="B14" s="127" t="s">
        <v>1108</v>
      </c>
      <c r="C14" s="127" t="s">
        <v>2236</v>
      </c>
      <c r="D14" s="129">
        <f>INDEX(CT_Bands_Wales_2023!C$2:C$24, MATCH($A14, CT_Bands_Wales_2023!$A$2:$A$24,0))</f>
        <v>17240</v>
      </c>
      <c r="E14" s="129">
        <f>INDEX(CT_Bands_Wales_2023!D$2:D$24, MATCH($A14, CT_Bands_Wales_2023!$A$2:$A$24,0))</f>
        <v>28500</v>
      </c>
      <c r="F14" s="129">
        <f>INDEX(CT_Bands_Wales_2023!E$2:E$24, MATCH($A14, CT_Bands_Wales_2023!$A$2:$A$24,0))</f>
        <v>24730</v>
      </c>
      <c r="G14" s="129">
        <f>INDEX(CT_Bands_Wales_2023!F$2:F$24, MATCH($A14, CT_Bands_Wales_2023!$A$2:$A$24,0))</f>
        <v>17100</v>
      </c>
      <c r="H14" s="129">
        <f>INDEX(CT_Bands_Wales_2023!G$2:G$24, MATCH($A14, CT_Bands_Wales_2023!$A$2:$A$24,0))</f>
        <v>13060</v>
      </c>
      <c r="I14" s="129">
        <f>INDEX(CT_Bands_Wales_2023!H$2:H$24, MATCH($A14, CT_Bands_Wales_2023!$A$2:$A$24,0))</f>
        <v>8110</v>
      </c>
      <c r="J14" s="129">
        <f>INDEX(CT_Bands_Wales_2023!I$2:I$24, MATCH($A14, CT_Bands_Wales_2023!$A$2:$A$24,0))</f>
        <v>3870</v>
      </c>
      <c r="K14" s="129">
        <f>INDEX(CT_Bands_Wales_2023!J$2:J$24, MATCH($A14, CT_Bands_Wales_2023!$A$2:$A$24,0))</f>
        <v>1180</v>
      </c>
      <c r="L14" s="129">
        <f>INDEX(CT_Bands_Wales_2023!K$2:K$24, MATCH($A14, CT_Bands_Wales_2023!$A$2:$A$24,0))</f>
        <v>540</v>
      </c>
      <c r="M14" s="129">
        <f t="shared" si="9"/>
        <v>114330</v>
      </c>
      <c r="N14" s="91"/>
      <c r="O14" s="131">
        <f t="shared" si="0"/>
        <v>0.15079156826729642</v>
      </c>
      <c r="P14" s="131">
        <f t="shared" si="1"/>
        <v>0.24927840461821044</v>
      </c>
      <c r="Q14" s="131">
        <f t="shared" si="2"/>
        <v>0.21630368232309979</v>
      </c>
      <c r="R14" s="131">
        <f t="shared" si="3"/>
        <v>0.14956704277092628</v>
      </c>
      <c r="S14" s="131">
        <f t="shared" si="4"/>
        <v>0.11423073558995889</v>
      </c>
      <c r="T14" s="131">
        <f t="shared" si="5"/>
        <v>7.0935012682585494E-2</v>
      </c>
      <c r="U14" s="131">
        <f t="shared" si="6"/>
        <v>3.3849383363946474E-2</v>
      </c>
      <c r="V14" s="131">
        <f t="shared" si="7"/>
        <v>1.0321000612262748E-2</v>
      </c>
      <c r="W14" s="131">
        <f t="shared" si="8"/>
        <v>4.7231697717134606E-3</v>
      </c>
    </row>
    <row r="15" spans="1:23" x14ac:dyDescent="0.25">
      <c r="A15" s="126" t="s">
        <v>1109</v>
      </c>
      <c r="B15" s="127" t="s">
        <v>1110</v>
      </c>
      <c r="C15" s="127" t="s">
        <v>2328</v>
      </c>
      <c r="D15" s="129">
        <f>INDEX(CT_Bands_Wales_2023!C$2:C$24, MATCH($A15, CT_Bands_Wales_2023!$A$2:$A$24,0))</f>
        <v>13640</v>
      </c>
      <c r="E15" s="129">
        <f>INDEX(CT_Bands_Wales_2023!D$2:D$24, MATCH($A15, CT_Bands_Wales_2023!$A$2:$A$24,0))</f>
        <v>27440</v>
      </c>
      <c r="F15" s="129">
        <f>INDEX(CT_Bands_Wales_2023!E$2:E$24, MATCH($A15, CT_Bands_Wales_2023!$A$2:$A$24,0))</f>
        <v>11710</v>
      </c>
      <c r="G15" s="129">
        <f>INDEX(CT_Bands_Wales_2023!F$2:F$24, MATCH($A15, CT_Bands_Wales_2023!$A$2:$A$24,0))</f>
        <v>7340</v>
      </c>
      <c r="H15" s="129">
        <f>INDEX(CT_Bands_Wales_2023!G$2:G$24, MATCH($A15, CT_Bands_Wales_2023!$A$2:$A$24,0))</f>
        <v>4560</v>
      </c>
      <c r="I15" s="129">
        <f>INDEX(CT_Bands_Wales_2023!H$2:H$24, MATCH($A15, CT_Bands_Wales_2023!$A$2:$A$24,0))</f>
        <v>1530</v>
      </c>
      <c r="J15" s="129">
        <f>INDEX(CT_Bands_Wales_2023!I$2:I$24, MATCH($A15, CT_Bands_Wales_2023!$A$2:$A$24,0))</f>
        <v>530</v>
      </c>
      <c r="K15" s="129">
        <f>INDEX(CT_Bands_Wales_2023!J$2:J$24, MATCH($A15, CT_Bands_Wales_2023!$A$2:$A$24,0))</f>
        <v>110</v>
      </c>
      <c r="L15" s="129">
        <f>INDEX(CT_Bands_Wales_2023!K$2:K$24, MATCH($A15, CT_Bands_Wales_2023!$A$2:$A$24,0))</f>
        <v>20</v>
      </c>
      <c r="M15" s="129">
        <f t="shared" si="9"/>
        <v>66880</v>
      </c>
      <c r="N15" s="91"/>
      <c r="O15" s="131">
        <f t="shared" si="0"/>
        <v>0.20394736842105263</v>
      </c>
      <c r="P15" s="131">
        <f t="shared" si="1"/>
        <v>0.41028708133971292</v>
      </c>
      <c r="Q15" s="131">
        <f t="shared" si="2"/>
        <v>0.1750897129186603</v>
      </c>
      <c r="R15" s="131">
        <f t="shared" si="3"/>
        <v>0.10974880382775119</v>
      </c>
      <c r="S15" s="131">
        <f t="shared" si="4"/>
        <v>6.8181818181818177E-2</v>
      </c>
      <c r="T15" s="131">
        <f t="shared" si="5"/>
        <v>2.2876794258373207E-2</v>
      </c>
      <c r="U15" s="131">
        <f t="shared" si="6"/>
        <v>7.9246411483253586E-3</v>
      </c>
      <c r="V15" s="131">
        <f t="shared" si="7"/>
        <v>1.6447368421052631E-3</v>
      </c>
      <c r="W15" s="131">
        <f t="shared" si="8"/>
        <v>2.9904306220095693E-4</v>
      </c>
    </row>
    <row r="16" spans="1:23" x14ac:dyDescent="0.25">
      <c r="A16" s="126" t="s">
        <v>1111</v>
      </c>
      <c r="B16" s="127" t="s">
        <v>1112</v>
      </c>
      <c r="C16" s="127" t="s">
        <v>2329</v>
      </c>
      <c r="D16" s="129">
        <f>INDEX(CT_Bands_Wales_2023!C$2:C$24, MATCH($A16, CT_Bands_Wales_2023!$A$2:$A$24,0))</f>
        <v>10510</v>
      </c>
      <c r="E16" s="129">
        <f>INDEX(CT_Bands_Wales_2023!D$2:D$24, MATCH($A16, CT_Bands_Wales_2023!$A$2:$A$24,0))</f>
        <v>15300</v>
      </c>
      <c r="F16" s="129">
        <f>INDEX(CT_Bands_Wales_2023!E$2:E$24, MATCH($A16, CT_Bands_Wales_2023!$A$2:$A$24,0))</f>
        <v>14720</v>
      </c>
      <c r="G16" s="129">
        <f>INDEX(CT_Bands_Wales_2023!F$2:F$24, MATCH($A16, CT_Bands_Wales_2023!$A$2:$A$24,0))</f>
        <v>10860</v>
      </c>
      <c r="H16" s="129">
        <f>INDEX(CT_Bands_Wales_2023!G$2:G$24, MATCH($A16, CT_Bands_Wales_2023!$A$2:$A$24,0))</f>
        <v>7920</v>
      </c>
      <c r="I16" s="129">
        <f>INDEX(CT_Bands_Wales_2023!H$2:H$24, MATCH($A16, CT_Bands_Wales_2023!$A$2:$A$24,0))</f>
        <v>4410</v>
      </c>
      <c r="J16" s="129">
        <f>INDEX(CT_Bands_Wales_2023!I$2:I$24, MATCH($A16, CT_Bands_Wales_2023!$A$2:$A$24,0))</f>
        <v>1500</v>
      </c>
      <c r="K16" s="129">
        <f>INDEX(CT_Bands_Wales_2023!J$2:J$24, MATCH($A16, CT_Bands_Wales_2023!$A$2:$A$24,0))</f>
        <v>290</v>
      </c>
      <c r="L16" s="129">
        <f>INDEX(CT_Bands_Wales_2023!K$2:K$24, MATCH($A16, CT_Bands_Wales_2023!$A$2:$A$24,0))</f>
        <v>110</v>
      </c>
      <c r="M16" s="129">
        <f t="shared" si="9"/>
        <v>65620</v>
      </c>
      <c r="N16" s="91"/>
      <c r="O16" s="131">
        <f t="shared" si="0"/>
        <v>0.16016458396830235</v>
      </c>
      <c r="P16" s="131">
        <f t="shared" si="1"/>
        <v>0.23316062176165803</v>
      </c>
      <c r="Q16" s="131">
        <f t="shared" si="2"/>
        <v>0.22432185309356903</v>
      </c>
      <c r="R16" s="131">
        <f t="shared" si="3"/>
        <v>0.16549832368180434</v>
      </c>
      <c r="S16" s="131">
        <f t="shared" si="4"/>
        <v>0.12069491008838769</v>
      </c>
      <c r="T16" s="131">
        <f t="shared" si="5"/>
        <v>6.7205120390124967E-2</v>
      </c>
      <c r="U16" s="131">
        <f t="shared" si="6"/>
        <v>2.285888448643706E-2</v>
      </c>
      <c r="V16" s="131">
        <f t="shared" si="7"/>
        <v>4.4193843340444988E-3</v>
      </c>
      <c r="W16" s="131">
        <f t="shared" si="8"/>
        <v>1.6763181956720513E-3</v>
      </c>
    </row>
    <row r="17" spans="1:23" x14ac:dyDescent="0.25">
      <c r="A17" s="126" t="s">
        <v>1113</v>
      </c>
      <c r="B17" s="127" t="s">
        <v>1114</v>
      </c>
      <c r="C17" s="127" t="s">
        <v>2330</v>
      </c>
      <c r="D17" s="129">
        <f>INDEX(CT_Bands_Wales_2023!C$2:C$24, MATCH($A17, CT_Bands_Wales_2023!$A$2:$A$24,0))</f>
        <v>1440</v>
      </c>
      <c r="E17" s="129">
        <f>INDEX(CT_Bands_Wales_2023!D$2:D$24, MATCH($A17, CT_Bands_Wales_2023!$A$2:$A$24,0))</f>
        <v>6450</v>
      </c>
      <c r="F17" s="129">
        <f>INDEX(CT_Bands_Wales_2023!E$2:E$24, MATCH($A17, CT_Bands_Wales_2023!$A$2:$A$24,0))</f>
        <v>14230</v>
      </c>
      <c r="G17" s="129">
        <f>INDEX(CT_Bands_Wales_2023!F$2:F$24, MATCH($A17, CT_Bands_Wales_2023!$A$2:$A$24,0))</f>
        <v>11630</v>
      </c>
      <c r="H17" s="129">
        <f>INDEX(CT_Bands_Wales_2023!G$2:G$24, MATCH($A17, CT_Bands_Wales_2023!$A$2:$A$24,0))</f>
        <v>10580</v>
      </c>
      <c r="I17" s="129">
        <f>INDEX(CT_Bands_Wales_2023!H$2:H$24, MATCH($A17, CT_Bands_Wales_2023!$A$2:$A$24,0))</f>
        <v>7530</v>
      </c>
      <c r="J17" s="129">
        <f>INDEX(CT_Bands_Wales_2023!I$2:I$24, MATCH($A17, CT_Bands_Wales_2023!$A$2:$A$24,0))</f>
        <v>5820</v>
      </c>
      <c r="K17" s="129">
        <f>INDEX(CT_Bands_Wales_2023!J$2:J$24, MATCH($A17, CT_Bands_Wales_2023!$A$2:$A$24,0))</f>
        <v>2240</v>
      </c>
      <c r="L17" s="129">
        <f>INDEX(CT_Bands_Wales_2023!K$2:K$24, MATCH($A17, CT_Bands_Wales_2023!$A$2:$A$24,0))</f>
        <v>1060</v>
      </c>
      <c r="M17" s="129">
        <f t="shared" si="9"/>
        <v>60980</v>
      </c>
      <c r="N17" s="91"/>
      <c r="O17" s="131">
        <f t="shared" si="0"/>
        <v>2.3614299770416531E-2</v>
      </c>
      <c r="P17" s="131">
        <f t="shared" si="1"/>
        <v>0.10577238438832404</v>
      </c>
      <c r="Q17" s="131">
        <f t="shared" si="2"/>
        <v>0.23335519842571334</v>
      </c>
      <c r="R17" s="131">
        <f t="shared" si="3"/>
        <v>0.1907182682846835</v>
      </c>
      <c r="S17" s="131">
        <f t="shared" si="4"/>
        <v>0.17349950803542144</v>
      </c>
      <c r="T17" s="131">
        <f t="shared" si="5"/>
        <v>0.12348310921613644</v>
      </c>
      <c r="U17" s="131">
        <f t="shared" si="6"/>
        <v>9.5441128238766812E-2</v>
      </c>
      <c r="V17" s="131">
        <f t="shared" si="7"/>
        <v>3.6733355198425716E-2</v>
      </c>
      <c r="W17" s="131">
        <f t="shared" si="8"/>
        <v>1.7382748442112166E-2</v>
      </c>
    </row>
    <row r="18" spans="1:23" x14ac:dyDescent="0.25">
      <c r="A18" s="126" t="s">
        <v>1115</v>
      </c>
      <c r="B18" s="127" t="s">
        <v>1116</v>
      </c>
      <c r="C18" s="127" t="s">
        <v>2220</v>
      </c>
      <c r="D18" s="129">
        <f>INDEX(CT_Bands_Wales_2023!C$2:C$24, MATCH($A18, CT_Bands_Wales_2023!$A$2:$A$24,0))</f>
        <v>4810</v>
      </c>
      <c r="E18" s="129">
        <f>INDEX(CT_Bands_Wales_2023!D$2:D$24, MATCH($A18, CT_Bands_Wales_2023!$A$2:$A$24,0))</f>
        <v>20090</v>
      </c>
      <c r="F18" s="129">
        <f>INDEX(CT_Bands_Wales_2023!E$2:E$24, MATCH($A18, CT_Bands_Wales_2023!$A$2:$A$24,0))</f>
        <v>33940</v>
      </c>
      <c r="G18" s="129">
        <f>INDEX(CT_Bands_Wales_2023!F$2:F$24, MATCH($A18, CT_Bands_Wales_2023!$A$2:$A$24,0))</f>
        <v>36430</v>
      </c>
      <c r="H18" s="129">
        <f>INDEX(CT_Bands_Wales_2023!G$2:G$24, MATCH($A18, CT_Bands_Wales_2023!$A$2:$A$24,0))</f>
        <v>30620</v>
      </c>
      <c r="I18" s="129">
        <f>INDEX(CT_Bands_Wales_2023!H$2:H$24, MATCH($A18, CT_Bands_Wales_2023!$A$2:$A$24,0))</f>
        <v>21710</v>
      </c>
      <c r="J18" s="129">
        <f>INDEX(CT_Bands_Wales_2023!I$2:I$24, MATCH($A18, CT_Bands_Wales_2023!$A$2:$A$24,0))</f>
        <v>10310</v>
      </c>
      <c r="K18" s="129">
        <f>INDEX(CT_Bands_Wales_2023!J$2:J$24, MATCH($A18, CT_Bands_Wales_2023!$A$2:$A$24,0))</f>
        <v>2770</v>
      </c>
      <c r="L18" s="129">
        <f>INDEX(CT_Bands_Wales_2023!K$2:K$24, MATCH($A18, CT_Bands_Wales_2023!$A$2:$A$24,0))</f>
        <v>1450</v>
      </c>
      <c r="M18" s="129">
        <f t="shared" si="9"/>
        <v>162130</v>
      </c>
      <c r="N18" s="91"/>
      <c r="O18" s="131">
        <f t="shared" si="0"/>
        <v>2.966755073089496E-2</v>
      </c>
      <c r="P18" s="131">
        <f t="shared" si="1"/>
        <v>0.12391290939369641</v>
      </c>
      <c r="Q18" s="131">
        <f t="shared" si="2"/>
        <v>0.20933818540677235</v>
      </c>
      <c r="R18" s="131">
        <f t="shared" si="3"/>
        <v>0.22469623141923148</v>
      </c>
      <c r="S18" s="131">
        <f t="shared" si="4"/>
        <v>0.18886079072349349</v>
      </c>
      <c r="T18" s="131">
        <f t="shared" si="5"/>
        <v>0.13390489113674212</v>
      </c>
      <c r="U18" s="131">
        <f t="shared" si="6"/>
        <v>6.3590945537531612E-2</v>
      </c>
      <c r="V18" s="131">
        <f t="shared" si="7"/>
        <v>1.7085055202615187E-2</v>
      </c>
      <c r="W18" s="131">
        <f t="shared" si="8"/>
        <v>8.9434404490223891E-3</v>
      </c>
    </row>
    <row r="19" spans="1:23" x14ac:dyDescent="0.25">
      <c r="A19" s="126" t="s">
        <v>1117</v>
      </c>
      <c r="B19" s="127" t="s">
        <v>1118</v>
      </c>
      <c r="C19" s="127" t="s">
        <v>2404</v>
      </c>
      <c r="D19" s="129">
        <f>INDEX(CT_Bands_Wales_2023!C$2:C$24, MATCH($A19, CT_Bands_Wales_2023!$A$2:$A$24,0))</f>
        <v>46880</v>
      </c>
      <c r="E19" s="129">
        <f>INDEX(CT_Bands_Wales_2023!D$2:D$24, MATCH($A19, CT_Bands_Wales_2023!$A$2:$A$24,0))</f>
        <v>25390</v>
      </c>
      <c r="F19" s="129">
        <f>INDEX(CT_Bands_Wales_2023!E$2:E$24, MATCH($A19, CT_Bands_Wales_2023!$A$2:$A$24,0))</f>
        <v>17330</v>
      </c>
      <c r="G19" s="129">
        <f>INDEX(CT_Bands_Wales_2023!F$2:F$24, MATCH($A19, CT_Bands_Wales_2023!$A$2:$A$24,0))</f>
        <v>9450</v>
      </c>
      <c r="H19" s="129">
        <f>INDEX(CT_Bands_Wales_2023!G$2:G$24, MATCH($A19, CT_Bands_Wales_2023!$A$2:$A$24,0))</f>
        <v>6890</v>
      </c>
      <c r="I19" s="129">
        <f>INDEX(CT_Bands_Wales_2023!H$2:H$24, MATCH($A19, CT_Bands_Wales_2023!$A$2:$A$24,0))</f>
        <v>3430</v>
      </c>
      <c r="J19" s="129">
        <f>INDEX(CT_Bands_Wales_2023!I$2:I$24, MATCH($A19, CT_Bands_Wales_2023!$A$2:$A$24,0))</f>
        <v>1180</v>
      </c>
      <c r="K19" s="129">
        <f>INDEX(CT_Bands_Wales_2023!J$2:J$24, MATCH($A19, CT_Bands_Wales_2023!$A$2:$A$24,0))</f>
        <v>190</v>
      </c>
      <c r="L19" s="129">
        <f>INDEX(CT_Bands_Wales_2023!K$2:K$24, MATCH($A19, CT_Bands_Wales_2023!$A$2:$A$24,0))</f>
        <v>70</v>
      </c>
      <c r="M19" s="129">
        <f t="shared" si="9"/>
        <v>110810</v>
      </c>
      <c r="N19" s="91"/>
      <c r="O19" s="131">
        <f t="shared" si="0"/>
        <v>0.42306651024275788</v>
      </c>
      <c r="P19" s="131">
        <f t="shared" si="1"/>
        <v>0.22913094486057214</v>
      </c>
      <c r="Q19" s="131">
        <f t="shared" si="2"/>
        <v>0.15639382727190687</v>
      </c>
      <c r="R19" s="131">
        <f t="shared" si="3"/>
        <v>8.5281111813013261E-2</v>
      </c>
      <c r="S19" s="131">
        <f t="shared" si="4"/>
        <v>6.2178503745149355E-2</v>
      </c>
      <c r="T19" s="131">
        <f t="shared" si="5"/>
        <v>3.0953885028427039E-2</v>
      </c>
      <c r="U19" s="131">
        <f t="shared" si="6"/>
        <v>1.0648858406281022E-2</v>
      </c>
      <c r="V19" s="131">
        <f t="shared" si="7"/>
        <v>1.7146466925367747E-3</v>
      </c>
      <c r="W19" s="131">
        <f t="shared" si="8"/>
        <v>6.3171193935565378E-4</v>
      </c>
    </row>
    <row r="20" spans="1:23" x14ac:dyDescent="0.25">
      <c r="A20" s="126" t="s">
        <v>1119</v>
      </c>
      <c r="B20" s="127" t="s">
        <v>1120</v>
      </c>
      <c r="C20" s="127" t="s">
        <v>2337</v>
      </c>
      <c r="D20" s="129">
        <f>INDEX(CT_Bands_Wales_2023!C$2:C$24, MATCH($A20, CT_Bands_Wales_2023!$A$2:$A$24,0))</f>
        <v>14100</v>
      </c>
      <c r="E20" s="129">
        <f>INDEX(CT_Bands_Wales_2023!D$2:D$24, MATCH($A20, CT_Bands_Wales_2023!$A$2:$A$24,0))</f>
        <v>6670</v>
      </c>
      <c r="F20" s="129">
        <f>INDEX(CT_Bands_Wales_2023!E$2:E$24, MATCH($A20, CT_Bands_Wales_2023!$A$2:$A$24,0))</f>
        <v>2260</v>
      </c>
      <c r="G20" s="129">
        <f>INDEX(CT_Bands_Wales_2023!F$2:F$24, MATCH($A20, CT_Bands_Wales_2023!$A$2:$A$24,0))</f>
        <v>2200</v>
      </c>
      <c r="H20" s="129">
        <f>INDEX(CT_Bands_Wales_2023!G$2:G$24, MATCH($A20, CT_Bands_Wales_2023!$A$2:$A$24,0))</f>
        <v>1530</v>
      </c>
      <c r="I20" s="129">
        <f>INDEX(CT_Bands_Wales_2023!H$2:H$24, MATCH($A20, CT_Bands_Wales_2023!$A$2:$A$24,0))</f>
        <v>570</v>
      </c>
      <c r="J20" s="129">
        <f>INDEX(CT_Bands_Wales_2023!I$2:I$24, MATCH($A20, CT_Bands_Wales_2023!$A$2:$A$24,0))</f>
        <v>160</v>
      </c>
      <c r="K20" s="129">
        <v>0</v>
      </c>
      <c r="L20" s="129">
        <f>INDEX(CT_Bands_Wales_2023!K$2:K$24, MATCH($A20, CT_Bands_Wales_2023!$A$2:$A$24,0))</f>
        <v>10</v>
      </c>
      <c r="M20" s="129">
        <f t="shared" si="9"/>
        <v>27500</v>
      </c>
      <c r="N20" s="91"/>
      <c r="O20" s="131">
        <f t="shared" si="0"/>
        <v>0.5127272727272727</v>
      </c>
      <c r="P20" s="131">
        <f t="shared" si="1"/>
        <v>0.24254545454545454</v>
      </c>
      <c r="Q20" s="131">
        <f t="shared" si="2"/>
        <v>8.2181818181818175E-2</v>
      </c>
      <c r="R20" s="131">
        <f t="shared" si="3"/>
        <v>0.08</v>
      </c>
      <c r="S20" s="131">
        <f t="shared" si="4"/>
        <v>5.5636363636363637E-2</v>
      </c>
      <c r="T20" s="131">
        <f t="shared" si="5"/>
        <v>2.0727272727272726E-2</v>
      </c>
      <c r="U20" s="131">
        <f t="shared" si="6"/>
        <v>5.8181818181818178E-3</v>
      </c>
      <c r="V20" s="131">
        <f t="shared" si="7"/>
        <v>0</v>
      </c>
      <c r="W20" s="131">
        <f t="shared" si="8"/>
        <v>3.6363636363636361E-4</v>
      </c>
    </row>
    <row r="21" spans="1:23" x14ac:dyDescent="0.25">
      <c r="A21" s="126" t="s">
        <v>1121</v>
      </c>
      <c r="B21" s="127" t="s">
        <v>1122</v>
      </c>
      <c r="C21" s="127" t="s">
        <v>2332</v>
      </c>
      <c r="D21" s="129">
        <f>INDEX(CT_Bands_Wales_2023!C$2:C$24, MATCH($A21, CT_Bands_Wales_2023!$A$2:$A$24,0))</f>
        <v>15330</v>
      </c>
      <c r="E21" s="129">
        <f>INDEX(CT_Bands_Wales_2023!D$2:D$24, MATCH($A21, CT_Bands_Wales_2023!$A$2:$A$24,0))</f>
        <v>26820</v>
      </c>
      <c r="F21" s="129">
        <f>INDEX(CT_Bands_Wales_2023!E$2:E$24, MATCH($A21, CT_Bands_Wales_2023!$A$2:$A$24,0))</f>
        <v>18740</v>
      </c>
      <c r="G21" s="129">
        <f>INDEX(CT_Bands_Wales_2023!F$2:F$24, MATCH($A21, CT_Bands_Wales_2023!$A$2:$A$24,0))</f>
        <v>9350</v>
      </c>
      <c r="H21" s="129">
        <f>INDEX(CT_Bands_Wales_2023!G$2:G$24, MATCH($A21, CT_Bands_Wales_2023!$A$2:$A$24,0))</f>
        <v>6660</v>
      </c>
      <c r="I21" s="129">
        <f>INDEX(CT_Bands_Wales_2023!H$2:H$24, MATCH($A21, CT_Bands_Wales_2023!$A$2:$A$24,0))</f>
        <v>2350</v>
      </c>
      <c r="J21" s="129">
        <f>INDEX(CT_Bands_Wales_2023!I$2:I$24, MATCH($A21, CT_Bands_Wales_2023!$A$2:$A$24,0))</f>
        <v>830</v>
      </c>
      <c r="K21" s="129">
        <f>INDEX(CT_Bands_Wales_2023!J$2:J$24, MATCH($A21, CT_Bands_Wales_2023!$A$2:$A$24,0))</f>
        <v>90</v>
      </c>
      <c r="L21" s="129">
        <f>INDEX(CT_Bands_Wales_2023!K$2:K$24, MATCH($A21, CT_Bands_Wales_2023!$A$2:$A$24,0))</f>
        <v>80</v>
      </c>
      <c r="M21" s="129">
        <f t="shared" si="9"/>
        <v>80250</v>
      </c>
      <c r="N21" s="91"/>
      <c r="O21" s="131">
        <f t="shared" si="0"/>
        <v>0.19102803738317756</v>
      </c>
      <c r="P21" s="131">
        <f t="shared" ref="P21:W25" si="10">E21/$M21</f>
        <v>0.33420560747663552</v>
      </c>
      <c r="Q21" s="131">
        <f t="shared" si="10"/>
        <v>0.23352024922118381</v>
      </c>
      <c r="R21" s="131">
        <f t="shared" si="10"/>
        <v>0.11651090342679128</v>
      </c>
      <c r="S21" s="131">
        <f t="shared" si="10"/>
        <v>8.2990654205607473E-2</v>
      </c>
      <c r="T21" s="131">
        <f t="shared" si="10"/>
        <v>2.9283489096573207E-2</v>
      </c>
      <c r="U21" s="131">
        <f t="shared" si="10"/>
        <v>1.0342679127725856E-2</v>
      </c>
      <c r="V21" s="131">
        <f t="shared" si="10"/>
        <v>1.1214953271028037E-3</v>
      </c>
      <c r="W21" s="131">
        <f t="shared" si="10"/>
        <v>9.9688473520249217E-4</v>
      </c>
    </row>
    <row r="22" spans="1:23" x14ac:dyDescent="0.25">
      <c r="A22" s="126" t="s">
        <v>1123</v>
      </c>
      <c r="B22" s="127" t="s">
        <v>1124</v>
      </c>
      <c r="C22" s="127" t="s">
        <v>2333</v>
      </c>
      <c r="D22" s="129">
        <f>INDEX(CT_Bands_Wales_2023!C$2:C$24, MATCH($A22, CT_Bands_Wales_2023!$A$2:$A$24,0))</f>
        <v>19210</v>
      </c>
      <c r="E22" s="129">
        <f>INDEX(CT_Bands_Wales_2023!D$2:D$24, MATCH($A22, CT_Bands_Wales_2023!$A$2:$A$24,0))</f>
        <v>8110</v>
      </c>
      <c r="F22" s="129">
        <f>INDEX(CT_Bands_Wales_2023!E$2:E$24, MATCH($A22, CT_Bands_Wales_2023!$A$2:$A$24,0))</f>
        <v>2680</v>
      </c>
      <c r="G22" s="129">
        <f>INDEX(CT_Bands_Wales_2023!F$2:F$24, MATCH($A22, CT_Bands_Wales_2023!$A$2:$A$24,0))</f>
        <v>1710</v>
      </c>
      <c r="H22" s="129">
        <f>INDEX(CT_Bands_Wales_2023!G$2:G$24, MATCH($A22, CT_Bands_Wales_2023!$A$2:$A$24,0))</f>
        <v>870</v>
      </c>
      <c r="I22" s="129">
        <f>INDEX(CT_Bands_Wales_2023!H$2:H$24, MATCH($A22, CT_Bands_Wales_2023!$A$2:$A$24,0))</f>
        <v>340</v>
      </c>
      <c r="J22" s="129">
        <f>INDEX(CT_Bands_Wales_2023!I$2:I$24, MATCH($A22, CT_Bands_Wales_2023!$A$2:$A$24,0))</f>
        <v>60</v>
      </c>
      <c r="K22" s="129">
        <v>0</v>
      </c>
      <c r="L22" s="129">
        <f>INDEX(CT_Bands_Wales_2023!K$2:K$24, MATCH($A22, CT_Bands_Wales_2023!$A$2:$A$24,0))</f>
        <v>20</v>
      </c>
      <c r="M22" s="129">
        <f t="shared" si="9"/>
        <v>33000</v>
      </c>
      <c r="N22" s="91"/>
      <c r="O22" s="131">
        <f t="shared" si="0"/>
        <v>0.58212121212121215</v>
      </c>
      <c r="P22" s="131">
        <f t="shared" si="10"/>
        <v>0.24575757575757576</v>
      </c>
      <c r="Q22" s="131">
        <f t="shared" si="10"/>
        <v>8.1212121212121208E-2</v>
      </c>
      <c r="R22" s="131">
        <f t="shared" si="10"/>
        <v>5.1818181818181819E-2</v>
      </c>
      <c r="S22" s="131">
        <f t="shared" si="10"/>
        <v>2.6363636363636363E-2</v>
      </c>
      <c r="T22" s="131">
        <f t="shared" si="10"/>
        <v>1.0303030303030303E-2</v>
      </c>
      <c r="U22" s="131">
        <f t="shared" si="10"/>
        <v>1.8181818181818182E-3</v>
      </c>
      <c r="V22" s="131">
        <f t="shared" si="10"/>
        <v>0</v>
      </c>
      <c r="W22" s="131">
        <f t="shared" si="10"/>
        <v>6.0606060606060606E-4</v>
      </c>
    </row>
    <row r="23" spans="1:23" x14ac:dyDescent="0.25">
      <c r="A23" s="126" t="s">
        <v>1125</v>
      </c>
      <c r="B23" s="127" t="s">
        <v>1126</v>
      </c>
      <c r="C23" s="127" t="s">
        <v>2334</v>
      </c>
      <c r="D23" s="129">
        <f>INDEX(CT_Bands_Wales_2023!C$2:C$24, MATCH($A23, CT_Bands_Wales_2023!$A$2:$A$24,0))</f>
        <v>6190</v>
      </c>
      <c r="E23" s="129">
        <f>INDEX(CT_Bands_Wales_2023!D$2:D$24, MATCH($A23, CT_Bands_Wales_2023!$A$2:$A$24,0))</f>
        <v>13100</v>
      </c>
      <c r="F23" s="129">
        <f>INDEX(CT_Bands_Wales_2023!E$2:E$24, MATCH($A23, CT_Bands_Wales_2023!$A$2:$A$24,0))</f>
        <v>11980</v>
      </c>
      <c r="G23" s="129">
        <f>INDEX(CT_Bands_Wales_2023!F$2:F$24, MATCH($A23, CT_Bands_Wales_2023!$A$2:$A$24,0))</f>
        <v>4240</v>
      </c>
      <c r="H23" s="129">
        <f>INDEX(CT_Bands_Wales_2023!G$2:G$24, MATCH($A23, CT_Bands_Wales_2023!$A$2:$A$24,0))</f>
        <v>4180</v>
      </c>
      <c r="I23" s="129">
        <f>INDEX(CT_Bands_Wales_2023!H$2:H$24, MATCH($A23, CT_Bands_Wales_2023!$A$2:$A$24,0))</f>
        <v>2340</v>
      </c>
      <c r="J23" s="129">
        <f>INDEX(CT_Bands_Wales_2023!I$2:I$24, MATCH($A23, CT_Bands_Wales_2023!$A$2:$A$24,0))</f>
        <v>670</v>
      </c>
      <c r="K23" s="129">
        <f>INDEX(CT_Bands_Wales_2023!J$2:J$24, MATCH($A23, CT_Bands_Wales_2023!$A$2:$A$24,0))</f>
        <v>70</v>
      </c>
      <c r="L23" s="129">
        <f>INDEX(CT_Bands_Wales_2023!K$2:K$24, MATCH($A23, CT_Bands_Wales_2023!$A$2:$A$24,0))</f>
        <v>30</v>
      </c>
      <c r="M23" s="129">
        <f t="shared" si="9"/>
        <v>42800</v>
      </c>
      <c r="N23" s="91"/>
      <c r="O23" s="131">
        <f t="shared" si="0"/>
        <v>0.14462616822429908</v>
      </c>
      <c r="P23" s="131">
        <f t="shared" si="10"/>
        <v>0.30607476635514019</v>
      </c>
      <c r="Q23" s="131">
        <f t="shared" si="10"/>
        <v>0.27990654205607479</v>
      </c>
      <c r="R23" s="131">
        <f t="shared" si="10"/>
        <v>9.9065420560747658E-2</v>
      </c>
      <c r="S23" s="131">
        <f t="shared" si="10"/>
        <v>9.7663551401869164E-2</v>
      </c>
      <c r="T23" s="131">
        <f t="shared" si="10"/>
        <v>5.4672897196261686E-2</v>
      </c>
      <c r="U23" s="131">
        <f t="shared" si="10"/>
        <v>1.5654205607476636E-2</v>
      </c>
      <c r="V23" s="131">
        <f t="shared" si="10"/>
        <v>1.6355140186915889E-3</v>
      </c>
      <c r="W23" s="131">
        <f t="shared" si="10"/>
        <v>7.0093457943925228E-4</v>
      </c>
    </row>
    <row r="24" spans="1:23" x14ac:dyDescent="0.25">
      <c r="A24" s="126" t="s">
        <v>1127</v>
      </c>
      <c r="B24" s="127" t="s">
        <v>1128</v>
      </c>
      <c r="C24" s="127" t="s">
        <v>2335</v>
      </c>
      <c r="D24" s="129">
        <f>INDEX(CT_Bands_Wales_2023!C$2:C$24, MATCH($A24, CT_Bands_Wales_2023!$A$2:$A$24,0))</f>
        <v>520</v>
      </c>
      <c r="E24" s="129">
        <f>INDEX(CT_Bands_Wales_2023!D$2:D$24, MATCH($A24, CT_Bands_Wales_2023!$A$2:$A$24,0))</f>
        <v>3400</v>
      </c>
      <c r="F24" s="129">
        <f>INDEX(CT_Bands_Wales_2023!E$2:E$24, MATCH($A24, CT_Bands_Wales_2023!$A$2:$A$24,0))</f>
        <v>7090</v>
      </c>
      <c r="G24" s="129">
        <f>INDEX(CT_Bands_Wales_2023!F$2:F$24, MATCH($A24, CT_Bands_Wales_2023!$A$2:$A$24,0))</f>
        <v>9240</v>
      </c>
      <c r="H24" s="129">
        <f>INDEX(CT_Bands_Wales_2023!G$2:G$24, MATCH($A24, CT_Bands_Wales_2023!$A$2:$A$24,0))</f>
        <v>7370</v>
      </c>
      <c r="I24" s="129">
        <f>INDEX(CT_Bands_Wales_2023!H$2:H$24, MATCH($A24, CT_Bands_Wales_2023!$A$2:$A$24,0))</f>
        <v>7870</v>
      </c>
      <c r="J24" s="129">
        <f>INDEX(CT_Bands_Wales_2023!I$2:I$24, MATCH($A24, CT_Bands_Wales_2023!$A$2:$A$24,0))</f>
        <v>5450</v>
      </c>
      <c r="K24" s="129">
        <f>INDEX(CT_Bands_Wales_2023!J$2:J$24, MATCH($A24, CT_Bands_Wales_2023!$A$2:$A$24,0))</f>
        <v>1770</v>
      </c>
      <c r="L24" s="129">
        <f>INDEX(CT_Bands_Wales_2023!K$2:K$24, MATCH($A24, CT_Bands_Wales_2023!$A$2:$A$24,0))</f>
        <v>670</v>
      </c>
      <c r="M24" s="129">
        <f t="shared" si="9"/>
        <v>43380</v>
      </c>
      <c r="N24" s="91"/>
      <c r="O24" s="131">
        <f t="shared" si="0"/>
        <v>1.19870908252651E-2</v>
      </c>
      <c r="P24" s="131">
        <f t="shared" si="10"/>
        <v>7.8377132319041032E-2</v>
      </c>
      <c r="Q24" s="131">
        <f t="shared" si="10"/>
        <v>0.16343937298294145</v>
      </c>
      <c r="R24" s="131">
        <f t="shared" si="10"/>
        <v>0.21300138312586445</v>
      </c>
      <c r="S24" s="131">
        <f t="shared" si="10"/>
        <v>0.16989396035039189</v>
      </c>
      <c r="T24" s="131">
        <f t="shared" si="10"/>
        <v>0.18142000922083909</v>
      </c>
      <c r="U24" s="131">
        <f t="shared" si="10"/>
        <v>0.12563393268787459</v>
      </c>
      <c r="V24" s="131">
        <f t="shared" si="10"/>
        <v>4.0802213001383127E-2</v>
      </c>
      <c r="W24" s="131">
        <f t="shared" si="10"/>
        <v>1.5444905486399263E-2</v>
      </c>
    </row>
    <row r="25" spans="1:23" x14ac:dyDescent="0.25">
      <c r="A25" s="126" t="s">
        <v>1129</v>
      </c>
      <c r="B25" s="127" t="s">
        <v>1130</v>
      </c>
      <c r="C25" s="127" t="s">
        <v>2229</v>
      </c>
      <c r="D25" s="129">
        <f>INDEX(CT_Bands_Wales_2023!C$2:C$24, MATCH($A25, CT_Bands_Wales_2023!$A$2:$A$24,0))</f>
        <v>6720</v>
      </c>
      <c r="E25" s="129">
        <f>INDEX(CT_Bands_Wales_2023!D$2:D$24, MATCH($A25, CT_Bands_Wales_2023!$A$2:$A$24,0))</f>
        <v>15040</v>
      </c>
      <c r="F25" s="129">
        <f>INDEX(CT_Bands_Wales_2023!E$2:E$24, MATCH($A25, CT_Bands_Wales_2023!$A$2:$A$24,0))</f>
        <v>18100</v>
      </c>
      <c r="G25" s="129">
        <f>INDEX(CT_Bands_Wales_2023!F$2:F$24, MATCH($A25, CT_Bands_Wales_2023!$A$2:$A$24,0))</f>
        <v>12730</v>
      </c>
      <c r="H25" s="129">
        <f>INDEX(CT_Bands_Wales_2023!G$2:G$24, MATCH($A25, CT_Bands_Wales_2023!$A$2:$A$24,0))</f>
        <v>8280</v>
      </c>
      <c r="I25" s="129">
        <f>INDEX(CT_Bands_Wales_2023!H$2:H$24, MATCH($A25, CT_Bands_Wales_2023!$A$2:$A$24,0))</f>
        <v>5870</v>
      </c>
      <c r="J25" s="129">
        <f>INDEX(CT_Bands_Wales_2023!I$2:I$24, MATCH($A25, CT_Bands_Wales_2023!$A$2:$A$24,0))</f>
        <v>2660</v>
      </c>
      <c r="K25" s="129">
        <f>INDEX(CT_Bands_Wales_2023!J$2:J$24, MATCH($A25, CT_Bands_Wales_2023!$A$2:$A$24,0))</f>
        <v>560</v>
      </c>
      <c r="L25" s="129">
        <f>INDEX(CT_Bands_Wales_2023!K$2:K$24, MATCH($A25, CT_Bands_Wales_2023!$A$2:$A$24,0))</f>
        <v>200</v>
      </c>
      <c r="M25" s="129">
        <f t="shared" si="9"/>
        <v>70160</v>
      </c>
      <c r="N25" s="91"/>
      <c r="O25" s="131">
        <f t="shared" si="0"/>
        <v>9.578107183580388E-2</v>
      </c>
      <c r="P25" s="131">
        <f t="shared" si="10"/>
        <v>0.21436716077537057</v>
      </c>
      <c r="Q25" s="131">
        <f t="shared" si="10"/>
        <v>0.25798175598631701</v>
      </c>
      <c r="R25" s="131">
        <f t="shared" si="10"/>
        <v>0.18144241733181299</v>
      </c>
      <c r="S25" s="131">
        <f t="shared" si="10"/>
        <v>0.11801596351197263</v>
      </c>
      <c r="T25" s="131">
        <f t="shared" si="10"/>
        <v>8.3665906499429871E-2</v>
      </c>
      <c r="U25" s="131">
        <f t="shared" si="10"/>
        <v>3.7913340935005702E-2</v>
      </c>
      <c r="V25" s="131">
        <f t="shared" si="10"/>
        <v>7.98175598631699E-3</v>
      </c>
      <c r="W25" s="131">
        <f t="shared" si="10"/>
        <v>2.8506271379703536E-3</v>
      </c>
    </row>
  </sheetData>
  <mergeCells count="2">
    <mergeCell ref="O2:W2"/>
    <mergeCell ref="D2:M2"/>
  </mergeCells>
  <conditionalFormatting sqref="C4:C20">
    <cfRule type="cellIs" dxfId="6" priority="4" operator="lessThan">
      <formula>-0.1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56E44-DB1B-4C7E-A564-6EF3F1947516}">
  <dimension ref="A2:AR26"/>
  <sheetViews>
    <sheetView zoomScale="85" zoomScaleNormal="85" workbookViewId="0">
      <pane xSplit="3" ySplit="4" topLeftCell="K5" activePane="bottomRight" state="frozen"/>
      <selection pane="topRight" activeCell="K35" sqref="K35"/>
      <selection pane="bottomLeft" activeCell="K35" sqref="K35"/>
      <selection pane="bottomRight" activeCell="Z3" sqref="Z3:AH3"/>
    </sheetView>
  </sheetViews>
  <sheetFormatPr defaultRowHeight="15" x14ac:dyDescent="0.25"/>
  <cols>
    <col min="1" max="1" width="9.140625" customWidth="1"/>
    <col min="2" max="2" width="7.85546875" customWidth="1"/>
    <col min="3" max="3" width="19.85546875" customWidth="1"/>
    <col min="4" max="4" width="8.28515625" customWidth="1"/>
    <col min="5" max="12" width="9.140625" customWidth="1"/>
    <col min="13" max="14" width="11.28515625" customWidth="1"/>
    <col min="15" max="15" width="20.42578125" customWidth="1"/>
    <col min="26" max="26" width="9.28515625" customWidth="1"/>
  </cols>
  <sheetData>
    <row r="2" spans="1:44" x14ac:dyDescent="0.25">
      <c r="D2" s="155" t="s">
        <v>2137</v>
      </c>
      <c r="E2" s="155"/>
      <c r="F2" s="155"/>
      <c r="G2" s="155"/>
      <c r="H2" s="155"/>
      <c r="I2" s="155"/>
      <c r="J2" s="155"/>
      <c r="K2" s="155"/>
      <c r="L2" s="155"/>
      <c r="P2" s="155" t="s">
        <v>2138</v>
      </c>
      <c r="Q2" s="155"/>
      <c r="R2" s="155"/>
      <c r="S2" s="155"/>
      <c r="T2" s="155"/>
      <c r="U2" s="155"/>
      <c r="V2" s="155"/>
      <c r="W2" s="155"/>
      <c r="X2" s="155"/>
      <c r="Z2" s="155" t="s">
        <v>2412</v>
      </c>
      <c r="AA2" s="155"/>
      <c r="AB2" s="155"/>
      <c r="AC2" s="155"/>
      <c r="AD2" s="155"/>
      <c r="AE2" s="155"/>
      <c r="AF2" s="155"/>
      <c r="AG2" s="155"/>
      <c r="AH2" s="155"/>
      <c r="AJ2" s="155" t="s">
        <v>2139</v>
      </c>
      <c r="AK2" s="155"/>
      <c r="AL2" s="155"/>
      <c r="AM2" s="155"/>
      <c r="AN2" s="155"/>
      <c r="AO2" s="155"/>
      <c r="AP2" s="155"/>
      <c r="AQ2" s="155"/>
      <c r="AR2" s="155"/>
    </row>
    <row r="3" spans="1:44" x14ac:dyDescent="0.25">
      <c r="D3" s="87"/>
      <c r="E3" s="87"/>
      <c r="F3" s="87"/>
      <c r="G3" s="87"/>
      <c r="H3" s="87"/>
      <c r="I3" s="87"/>
      <c r="J3" s="87"/>
      <c r="K3" s="87"/>
      <c r="L3" s="87"/>
      <c r="P3" s="115" t="s">
        <v>2451</v>
      </c>
      <c r="Q3" s="115" t="s">
        <v>2452</v>
      </c>
      <c r="R3" s="115" t="s">
        <v>2453</v>
      </c>
      <c r="S3" s="115" t="s">
        <v>2454</v>
      </c>
      <c r="T3" s="115" t="s">
        <v>2455</v>
      </c>
      <c r="U3" s="115" t="s">
        <v>2456</v>
      </c>
      <c r="V3" s="115" t="s">
        <v>2457</v>
      </c>
      <c r="W3" s="115" t="s">
        <v>2458</v>
      </c>
      <c r="X3" s="115" t="s">
        <v>2459</v>
      </c>
      <c r="Z3" s="115" t="s">
        <v>2451</v>
      </c>
      <c r="AA3" s="115" t="s">
        <v>2452</v>
      </c>
      <c r="AB3" s="115" t="s">
        <v>2453</v>
      </c>
      <c r="AC3" s="115" t="s">
        <v>2454</v>
      </c>
      <c r="AD3" s="115" t="s">
        <v>2455</v>
      </c>
      <c r="AE3" s="115" t="s">
        <v>2456</v>
      </c>
      <c r="AF3" s="115" t="s">
        <v>2457</v>
      </c>
      <c r="AG3" s="115" t="s">
        <v>2458</v>
      </c>
      <c r="AH3" s="115" t="s">
        <v>2459</v>
      </c>
      <c r="AJ3" s="87"/>
      <c r="AK3" s="87"/>
      <c r="AL3" s="87"/>
      <c r="AM3" s="87"/>
      <c r="AN3" s="87"/>
      <c r="AO3" s="87"/>
      <c r="AP3" s="87"/>
      <c r="AQ3" s="87"/>
      <c r="AR3" s="87"/>
    </row>
    <row r="4" spans="1:44" x14ac:dyDescent="0.25"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2140</v>
      </c>
      <c r="N4" t="s">
        <v>2141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AJ4" t="s">
        <v>7</v>
      </c>
      <c r="AK4" t="s">
        <v>8</v>
      </c>
      <c r="AL4" t="s">
        <v>9</v>
      </c>
      <c r="AM4" t="s">
        <v>10</v>
      </c>
      <c r="AN4" t="s">
        <v>11</v>
      </c>
      <c r="AO4" t="s">
        <v>12</v>
      </c>
      <c r="AP4" t="s">
        <v>13</v>
      </c>
      <c r="AQ4" t="s">
        <v>14</v>
      </c>
      <c r="AR4" t="s">
        <v>15</v>
      </c>
    </row>
    <row r="5" spans="1:44" x14ac:dyDescent="0.25">
      <c r="A5" s="126" t="s">
        <v>1087</v>
      </c>
      <c r="B5" s="127" t="s">
        <v>1088</v>
      </c>
      <c r="C5" s="127" t="s">
        <v>2319</v>
      </c>
      <c r="D5" s="128">
        <v>47</v>
      </c>
      <c r="E5" s="128">
        <v>166</v>
      </c>
      <c r="F5" s="128">
        <v>240</v>
      </c>
      <c r="G5" s="128">
        <v>193</v>
      </c>
      <c r="H5" s="128">
        <v>193</v>
      </c>
      <c r="I5" s="128">
        <v>143</v>
      </c>
      <c r="J5" s="128">
        <v>74</v>
      </c>
      <c r="K5" s="128">
        <v>13</v>
      </c>
      <c r="L5" s="128">
        <v>7</v>
      </c>
      <c r="M5" s="129">
        <f t="shared" ref="M5:M26" si="0">SUM(D5:L5)</f>
        <v>1076</v>
      </c>
      <c r="N5" s="129">
        <f>INDEX(CT_Bands_Count_1993_2023!$LC$6:$LC$401, MATCH(A5, CT_Bands_Count_1993_2023!$D$6:$D$401,0))</f>
        <v>35460</v>
      </c>
      <c r="O5" s="50"/>
      <c r="P5" s="131">
        <f t="shared" ref="P5:P26" si="1">D5/$M5</f>
        <v>4.3680297397769519E-2</v>
      </c>
      <c r="Q5" s="131">
        <f t="shared" ref="Q5:Q26" si="2">E5/$M5</f>
        <v>0.15427509293680297</v>
      </c>
      <c r="R5" s="131">
        <f t="shared" ref="R5:R26" si="3">F5/$M5</f>
        <v>0.22304832713754646</v>
      </c>
      <c r="S5" s="131">
        <f t="shared" ref="S5:S26" si="4">G5/$M5</f>
        <v>0.17936802973977695</v>
      </c>
      <c r="T5" s="131">
        <f t="shared" ref="T5:T26" si="5">H5/$M5</f>
        <v>0.17936802973977695</v>
      </c>
      <c r="U5" s="131">
        <f t="shared" ref="U5:U26" si="6">I5/$M5</f>
        <v>0.13289962825278812</v>
      </c>
      <c r="V5" s="131">
        <f t="shared" ref="V5:V26" si="7">J5/$M5</f>
        <v>6.8773234200743494E-2</v>
      </c>
      <c r="W5" s="131">
        <f t="shared" ref="W5:W26" si="8">K5/$M5</f>
        <v>1.2081784386617101E-2</v>
      </c>
      <c r="X5" s="131">
        <f t="shared" ref="X5:X26" si="9">L5/$M5</f>
        <v>6.5055762081784388E-3</v>
      </c>
      <c r="Y5" s="118"/>
      <c r="Z5" s="118">
        <f>P5-CT_Bands_LAs_2003!O4</f>
        <v>-9.5059459595731477E-2</v>
      </c>
      <c r="AA5" s="118">
        <f>Q5-CT_Bands_LAs_2003!P4</f>
        <v>-4.0695237665061973E-2</v>
      </c>
      <c r="AB5" s="118">
        <f>R5-CT_Bands_LAs_2003!Q4</f>
        <v>2.9208259321779312E-2</v>
      </c>
      <c r="AC5" s="118">
        <f>S5-CT_Bands_LAs_2003!R4</f>
        <v>-2.6904928723065658E-2</v>
      </c>
      <c r="AD5" s="118">
        <f>T5-CT_Bands_LAs_2003!S4</f>
        <v>2.4239462347858315E-2</v>
      </c>
      <c r="AE5" s="118">
        <f>U5-CT_Bands_LAs_2003!T4</f>
        <v>5.7454587280762123E-2</v>
      </c>
      <c r="AF5" s="118">
        <f>V5-CT_Bands_LAs_2003!U4</f>
        <v>3.9103836065677092E-2</v>
      </c>
      <c r="AG5" s="118">
        <f>W5-CT_Bands_LAs_2003!V4</f>
        <v>7.5607332422260301E-3</v>
      </c>
      <c r="AH5" s="118">
        <f>X5-CT_Bands_LAs_2003!W4</f>
        <v>5.0927477255562296E-3</v>
      </c>
      <c r="AJ5" s="132">
        <f t="shared" ref="AJ5:AJ26" si="10">P5*$N5</f>
        <v>1548.9033457249072</v>
      </c>
      <c r="AK5" s="132">
        <f t="shared" ref="AK5:AK26" si="11">Q5*$N5</f>
        <v>5470.5947955390329</v>
      </c>
      <c r="AL5" s="132">
        <f t="shared" ref="AL5:AL26" si="12">R5*$N5</f>
        <v>7909.2936802973973</v>
      </c>
      <c r="AM5" s="132">
        <f t="shared" ref="AM5:AM26" si="13">S5*$N5</f>
        <v>6360.3903345724902</v>
      </c>
      <c r="AN5" s="132">
        <f t="shared" ref="AN5:AN26" si="14">T5*$N5</f>
        <v>6360.3903345724902</v>
      </c>
      <c r="AO5" s="132">
        <f t="shared" ref="AO5:AO26" si="15">U5*$N5</f>
        <v>4712.6208178438665</v>
      </c>
      <c r="AP5" s="132">
        <f t="shared" ref="AP5:AP26" si="16">V5*$N5</f>
        <v>2438.6988847583643</v>
      </c>
      <c r="AQ5" s="132">
        <f t="shared" ref="AQ5:AQ26" si="17">W5*$N5</f>
        <v>428.42007434944242</v>
      </c>
      <c r="AR5" s="132">
        <f t="shared" ref="AR5:AR26" si="18">X5*$N5</f>
        <v>230.68773234200745</v>
      </c>
    </row>
    <row r="6" spans="1:44" x14ac:dyDescent="0.25">
      <c r="A6" s="126" t="s">
        <v>1089</v>
      </c>
      <c r="B6" s="127" t="s">
        <v>1090</v>
      </c>
      <c r="C6" s="127" t="s">
        <v>2320</v>
      </c>
      <c r="D6" s="128">
        <v>136</v>
      </c>
      <c r="E6" s="128">
        <v>371</v>
      </c>
      <c r="F6" s="128">
        <v>481</v>
      </c>
      <c r="G6" s="128">
        <v>303</v>
      </c>
      <c r="H6" s="128">
        <v>252</v>
      </c>
      <c r="I6" s="128">
        <v>185</v>
      </c>
      <c r="J6" s="128">
        <v>80</v>
      </c>
      <c r="K6" s="128">
        <v>17</v>
      </c>
      <c r="L6" s="128">
        <v>11</v>
      </c>
      <c r="M6" s="129">
        <f t="shared" si="0"/>
        <v>1836</v>
      </c>
      <c r="N6" s="129">
        <f>INDEX(CT_Bands_Count_1993_2023!$LC$6:$LC$401, MATCH(A6, CT_Bands_Count_1993_2023!$D$6:$D$401,0))</f>
        <v>61410</v>
      </c>
      <c r="P6" s="131">
        <f t="shared" si="1"/>
        <v>7.407407407407407E-2</v>
      </c>
      <c r="Q6" s="131">
        <f t="shared" si="2"/>
        <v>0.20206971677559912</v>
      </c>
      <c r="R6" s="131">
        <f t="shared" si="3"/>
        <v>0.26198257080610021</v>
      </c>
      <c r="S6" s="131">
        <f t="shared" si="4"/>
        <v>0.16503267973856209</v>
      </c>
      <c r="T6" s="131">
        <f t="shared" si="5"/>
        <v>0.13725490196078433</v>
      </c>
      <c r="U6" s="131">
        <f t="shared" si="6"/>
        <v>0.10076252723311546</v>
      </c>
      <c r="V6" s="131">
        <f t="shared" si="7"/>
        <v>4.357298474945534E-2</v>
      </c>
      <c r="W6" s="131">
        <f t="shared" si="8"/>
        <v>9.2592592592592587E-3</v>
      </c>
      <c r="X6" s="131">
        <f t="shared" si="9"/>
        <v>5.9912854030501088E-3</v>
      </c>
      <c r="Z6" s="118">
        <f>P6-CT_Bands_LAs_2003!O5</f>
        <v>-7.3929185909626022E-2</v>
      </c>
      <c r="AA6" s="118">
        <f>Q6-CT_Bands_LAs_2003!P5</f>
        <v>-5.2046012645753786E-2</v>
      </c>
      <c r="AB6" s="118">
        <f>R6-CT_Bands_LAs_2003!Q5</f>
        <v>5.9048585476026871E-2</v>
      </c>
      <c r="AC6" s="118">
        <f>S6-CT_Bands_LAs_2003!R5</f>
        <v>-7.4204579957492522E-3</v>
      </c>
      <c r="AD6" s="118">
        <f>T6-CT_Bands_LAs_2003!S5</f>
        <v>3.7585694424469296E-3</v>
      </c>
      <c r="AE6" s="118">
        <f>U6-CT_Bands_LAs_2003!T5</f>
        <v>3.6703847526513997E-2</v>
      </c>
      <c r="AF6" s="118">
        <f>V6-CT_Bands_LAs_2003!U5</f>
        <v>2.3524084993954118E-2</v>
      </c>
      <c r="AG6" s="118">
        <f>W6-CT_Bands_LAs_2003!V5</f>
        <v>5.8362763741736847E-3</v>
      </c>
      <c r="AH6" s="118">
        <f>X6-CT_Bands_LAs_2003!W5</f>
        <v>4.5242927380134343E-3</v>
      </c>
      <c r="AJ6" s="132">
        <f t="shared" si="10"/>
        <v>4548.8888888888887</v>
      </c>
      <c r="AK6" s="132">
        <f t="shared" si="11"/>
        <v>12409.101307189541</v>
      </c>
      <c r="AL6" s="132">
        <f t="shared" si="12"/>
        <v>16088.349673202614</v>
      </c>
      <c r="AM6" s="132">
        <f t="shared" si="13"/>
        <v>10134.656862745098</v>
      </c>
      <c r="AN6" s="132">
        <f t="shared" si="14"/>
        <v>8428.8235294117658</v>
      </c>
      <c r="AO6" s="132">
        <f t="shared" si="15"/>
        <v>6187.8267973856209</v>
      </c>
      <c r="AP6" s="132">
        <f t="shared" si="16"/>
        <v>2675.8169934640523</v>
      </c>
      <c r="AQ6" s="132">
        <f t="shared" si="17"/>
        <v>568.61111111111109</v>
      </c>
      <c r="AR6" s="132">
        <f t="shared" si="18"/>
        <v>367.92483660130716</v>
      </c>
    </row>
    <row r="7" spans="1:44" x14ac:dyDescent="0.25">
      <c r="A7" s="126" t="s">
        <v>1091</v>
      </c>
      <c r="B7" s="127" t="s">
        <v>1092</v>
      </c>
      <c r="C7" s="127" t="s">
        <v>2321</v>
      </c>
      <c r="D7" s="128">
        <v>128</v>
      </c>
      <c r="E7" s="128">
        <v>311</v>
      </c>
      <c r="F7" s="128">
        <v>615</v>
      </c>
      <c r="G7" s="128">
        <v>462</v>
      </c>
      <c r="H7" s="128">
        <v>349</v>
      </c>
      <c r="I7" s="128">
        <v>156</v>
      </c>
      <c r="J7" s="128">
        <v>67</v>
      </c>
      <c r="K7" s="128">
        <v>12</v>
      </c>
      <c r="L7" s="128">
        <v>6</v>
      </c>
      <c r="M7" s="129">
        <f t="shared" si="0"/>
        <v>2106</v>
      </c>
      <c r="N7" s="129">
        <f>INDEX(CT_Bands_Count_1993_2023!$LC$6:$LC$401, MATCH(A7, CT_Bands_Count_1993_2023!$D$6:$D$401,0))</f>
        <v>58050</v>
      </c>
      <c r="P7" s="131">
        <f t="shared" si="1"/>
        <v>6.0778727445394115E-2</v>
      </c>
      <c r="Q7" s="131">
        <f t="shared" si="2"/>
        <v>0.14767331433998102</v>
      </c>
      <c r="R7" s="131">
        <f t="shared" si="3"/>
        <v>0.29202279202279202</v>
      </c>
      <c r="S7" s="131">
        <f t="shared" si="4"/>
        <v>0.21937321937321938</v>
      </c>
      <c r="T7" s="131">
        <f t="shared" si="5"/>
        <v>0.16571699905033238</v>
      </c>
      <c r="U7" s="131">
        <f t="shared" si="6"/>
        <v>7.407407407407407E-2</v>
      </c>
      <c r="V7" s="131">
        <f t="shared" si="7"/>
        <v>3.1813865147198479E-2</v>
      </c>
      <c r="W7" s="131">
        <f t="shared" si="8"/>
        <v>5.6980056980056983E-3</v>
      </c>
      <c r="X7" s="131">
        <f t="shared" si="9"/>
        <v>2.8490028490028491E-3</v>
      </c>
      <c r="Z7" s="118">
        <f>P7-CT_Bands_LAs_2003!O6</f>
        <v>-3.2582268405228293E-2</v>
      </c>
      <c r="AA7" s="118">
        <f>Q7-CT_Bands_LAs_2003!P6</f>
        <v>4.3468966359699601E-3</v>
      </c>
      <c r="AB7" s="118">
        <f>R7-CT_Bands_LAs_2003!Q6</f>
        <v>2.4042155784894381E-2</v>
      </c>
      <c r="AC7" s="118">
        <f>S7-CT_Bands_LAs_2003!R6</f>
        <v>1.4151919234906801E-2</v>
      </c>
      <c r="AD7" s="118">
        <f>T7-CT_Bands_LAs_2003!S6</f>
        <v>6.1388524389907606E-3</v>
      </c>
      <c r="AE7" s="118">
        <f>U7-CT_Bands_LAs_2003!T6</f>
        <v>-1.3235746119563546E-2</v>
      </c>
      <c r="AF7" s="118">
        <f>V7-CT_Bands_LAs_2003!U6</f>
        <v>-1.20826486663278E-3</v>
      </c>
      <c r="AG7" s="118">
        <f>W7-CT_Bands_LAs_2003!V6</f>
        <v>-1.7362958234327522E-3</v>
      </c>
      <c r="AH7" s="118">
        <f>X7-CT_Bands_LAs_2003!W6</f>
        <v>8.2751120095518431E-5</v>
      </c>
      <c r="AJ7" s="132">
        <f t="shared" si="10"/>
        <v>3528.2051282051284</v>
      </c>
      <c r="AK7" s="132">
        <f t="shared" si="11"/>
        <v>8572.4358974358984</v>
      </c>
      <c r="AL7" s="132">
        <f t="shared" si="12"/>
        <v>16951.923076923078</v>
      </c>
      <c r="AM7" s="132">
        <f t="shared" si="13"/>
        <v>12734.615384615385</v>
      </c>
      <c r="AN7" s="132">
        <f t="shared" si="14"/>
        <v>9619.8717948717949</v>
      </c>
      <c r="AO7" s="132">
        <f t="shared" si="15"/>
        <v>4300</v>
      </c>
      <c r="AP7" s="132">
        <f t="shared" si="16"/>
        <v>1846.7948717948718</v>
      </c>
      <c r="AQ7" s="132">
        <f t="shared" si="17"/>
        <v>330.76923076923077</v>
      </c>
      <c r="AR7" s="132">
        <f t="shared" si="18"/>
        <v>165.38461538461539</v>
      </c>
    </row>
    <row r="8" spans="1:44" x14ac:dyDescent="0.25">
      <c r="A8" s="130" t="s">
        <v>1093</v>
      </c>
      <c r="B8" s="127" t="s">
        <v>1094</v>
      </c>
      <c r="C8" s="127" t="s">
        <v>2322</v>
      </c>
      <c r="D8" s="128">
        <v>88</v>
      </c>
      <c r="E8" s="128">
        <v>293</v>
      </c>
      <c r="F8" s="128">
        <v>562</v>
      </c>
      <c r="G8" s="128">
        <v>315</v>
      </c>
      <c r="H8" s="128">
        <v>196</v>
      </c>
      <c r="I8" s="128">
        <v>100</v>
      </c>
      <c r="J8" s="128">
        <v>53</v>
      </c>
      <c r="K8" s="128">
        <v>8</v>
      </c>
      <c r="L8" s="128">
        <v>3</v>
      </c>
      <c r="M8" s="129">
        <f t="shared" si="0"/>
        <v>1618</v>
      </c>
      <c r="N8" s="129">
        <f>INDEX(CT_Bands_Count_1993_2023!$LC$6:$LC$401, MATCH(A8, CT_Bands_Count_1993_2023!$D$6:$D$401,0))</f>
        <v>46110</v>
      </c>
      <c r="P8" s="131">
        <f t="shared" si="1"/>
        <v>5.4388133498145856E-2</v>
      </c>
      <c r="Q8" s="131">
        <f t="shared" si="2"/>
        <v>0.1810877626699629</v>
      </c>
      <c r="R8" s="131">
        <f t="shared" si="3"/>
        <v>0.3473423980222497</v>
      </c>
      <c r="S8" s="131">
        <f t="shared" si="4"/>
        <v>0.19468479604449937</v>
      </c>
      <c r="T8" s="131">
        <f t="shared" si="5"/>
        <v>0.12113720642768851</v>
      </c>
      <c r="U8" s="131">
        <f t="shared" si="6"/>
        <v>6.1804697156983932E-2</v>
      </c>
      <c r="V8" s="131">
        <f t="shared" si="7"/>
        <v>3.2756489493201486E-2</v>
      </c>
      <c r="W8" s="131">
        <f t="shared" si="8"/>
        <v>4.944375772558714E-3</v>
      </c>
      <c r="X8" s="131">
        <f t="shared" si="9"/>
        <v>1.854140914709518E-3</v>
      </c>
      <c r="Z8" s="118">
        <f>P8-CT_Bands_LAs_2003!O7</f>
        <v>-3.4854720527601475E-2</v>
      </c>
      <c r="AA8" s="118">
        <f>Q8-CT_Bands_LAs_2003!P7</f>
        <v>2.202164877077023E-2</v>
      </c>
      <c r="AB8" s="118">
        <f>R8-CT_Bands_LAs_2003!Q7</f>
        <v>2.7246391039923712E-2</v>
      </c>
      <c r="AC8" s="118">
        <f>S8-CT_Bands_LAs_2003!R7</f>
        <v>2.2090425544826653E-2</v>
      </c>
      <c r="AD8" s="118">
        <f>T8-CT_Bands_LAs_2003!S7</f>
        <v>-1.807076024227805E-4</v>
      </c>
      <c r="AE8" s="118">
        <f>U8-CT_Bands_LAs_2003!T7</f>
        <v>-2.0892226255627894E-2</v>
      </c>
      <c r="AF8" s="118">
        <f>V8-CT_Bands_LAs_2003!U7</f>
        <v>-1.1537640989015399E-2</v>
      </c>
      <c r="AG8" s="118">
        <f>W8-CT_Bands_LAs_2003!V7</f>
        <v>-2.0379502147858204E-3</v>
      </c>
      <c r="AH8" s="118">
        <f>X8-CT_Bands_LAs_2003!W7</f>
        <v>-1.8552197660672656E-3</v>
      </c>
      <c r="AJ8" s="132">
        <f t="shared" si="10"/>
        <v>2507.8368355995053</v>
      </c>
      <c r="AK8" s="132">
        <f t="shared" si="11"/>
        <v>8349.9567367119889</v>
      </c>
      <c r="AL8" s="132">
        <f t="shared" si="12"/>
        <v>16015.957972805934</v>
      </c>
      <c r="AM8" s="132">
        <f t="shared" si="13"/>
        <v>8976.9159456118668</v>
      </c>
      <c r="AN8" s="132">
        <f t="shared" si="14"/>
        <v>5585.6365883807166</v>
      </c>
      <c r="AO8" s="132">
        <f t="shared" si="15"/>
        <v>2849.8145859085289</v>
      </c>
      <c r="AP8" s="132">
        <f t="shared" si="16"/>
        <v>1510.4017305315206</v>
      </c>
      <c r="AQ8" s="132">
        <f t="shared" si="17"/>
        <v>227.9851668726823</v>
      </c>
      <c r="AR8" s="132">
        <f t="shared" si="18"/>
        <v>85.49443757725588</v>
      </c>
    </row>
    <row r="9" spans="1:44" x14ac:dyDescent="0.25">
      <c r="A9" s="126" t="s">
        <v>1095</v>
      </c>
      <c r="B9" s="127" t="s">
        <v>1096</v>
      </c>
      <c r="C9" s="127" t="s">
        <v>2323</v>
      </c>
      <c r="D9" s="128">
        <v>88</v>
      </c>
      <c r="E9" s="128">
        <v>395</v>
      </c>
      <c r="F9" s="128">
        <v>689</v>
      </c>
      <c r="G9" s="128">
        <v>458</v>
      </c>
      <c r="H9" s="128">
        <v>320</v>
      </c>
      <c r="I9" s="128">
        <v>195</v>
      </c>
      <c r="J9" s="128">
        <v>44</v>
      </c>
      <c r="K9" s="128">
        <v>13</v>
      </c>
      <c r="L9" s="128">
        <v>5</v>
      </c>
      <c r="M9" s="129">
        <f t="shared" si="0"/>
        <v>2207</v>
      </c>
      <c r="N9" s="129">
        <f>INDEX(CT_Bands_Count_1993_2023!$LC$6:$LC$401, MATCH(A9, CT_Bands_Count_1993_2023!$D$6:$D$401,0))</f>
        <v>71000</v>
      </c>
      <c r="P9" s="131">
        <f t="shared" si="1"/>
        <v>3.9873130946986857E-2</v>
      </c>
      <c r="Q9" s="131">
        <f t="shared" si="2"/>
        <v>0.17897598550067967</v>
      </c>
      <c r="R9" s="131">
        <f t="shared" si="3"/>
        <v>0.31218849116447667</v>
      </c>
      <c r="S9" s="131">
        <f t="shared" si="4"/>
        <v>0.20752152242863617</v>
      </c>
      <c r="T9" s="131">
        <f t="shared" si="5"/>
        <v>0.14499320344358857</v>
      </c>
      <c r="U9" s="131">
        <f t="shared" si="6"/>
        <v>8.8355233348436799E-2</v>
      </c>
      <c r="V9" s="131">
        <f t="shared" si="7"/>
        <v>1.9936565473493428E-2</v>
      </c>
      <c r="W9" s="131">
        <f t="shared" si="8"/>
        <v>5.8903488898957865E-3</v>
      </c>
      <c r="X9" s="131">
        <f t="shared" si="9"/>
        <v>2.2655188038060714E-3</v>
      </c>
      <c r="Z9" s="118">
        <f>P9-CT_Bands_LAs_2003!O8</f>
        <v>-2.3246031238124951E-2</v>
      </c>
      <c r="AA9" s="118">
        <f>Q9-CT_Bands_LAs_2003!P8</f>
        <v>4.3680202879677693E-2</v>
      </c>
      <c r="AB9" s="118">
        <f>R9-CT_Bands_LAs_2003!Q8</f>
        <v>1.8104143584516286E-2</v>
      </c>
      <c r="AC9" s="118">
        <f>S9-CT_Bands_LAs_2003!R8</f>
        <v>2.0569923221163772E-2</v>
      </c>
      <c r="AD9" s="118">
        <f>T9-CT_Bands_LAs_2003!S8</f>
        <v>-1.0257291886159509E-2</v>
      </c>
      <c r="AE9" s="118">
        <f>U9-CT_Bands_LAs_2003!T8</f>
        <v>-2.0051220090566882E-2</v>
      </c>
      <c r="AF9" s="118">
        <f>V9-CT_Bands_LAs_2003!U8</f>
        <v>-2.5492248565566859E-2</v>
      </c>
      <c r="AG9" s="118">
        <f>W9-CT_Bands_LAs_2003!V8</f>
        <v>-2.4594954350405278E-3</v>
      </c>
      <c r="AH9" s="118">
        <f>X9-CT_Bands_LAs_2003!W8</f>
        <v>-8.4798246989899531E-4</v>
      </c>
      <c r="AJ9" s="132">
        <f t="shared" si="10"/>
        <v>2830.9922972360669</v>
      </c>
      <c r="AK9" s="132">
        <f t="shared" si="11"/>
        <v>12707.294970548257</v>
      </c>
      <c r="AL9" s="132">
        <f t="shared" si="12"/>
        <v>22165.382872677845</v>
      </c>
      <c r="AM9" s="132">
        <f t="shared" si="13"/>
        <v>14734.028092433167</v>
      </c>
      <c r="AN9" s="132">
        <f t="shared" si="14"/>
        <v>10294.517444494788</v>
      </c>
      <c r="AO9" s="132">
        <f t="shared" si="15"/>
        <v>6273.2215677390122</v>
      </c>
      <c r="AP9" s="132">
        <f t="shared" si="16"/>
        <v>1415.4961486180334</v>
      </c>
      <c r="AQ9" s="132">
        <f t="shared" si="17"/>
        <v>418.21477118260083</v>
      </c>
      <c r="AR9" s="132">
        <f t="shared" si="18"/>
        <v>160.85183507023106</v>
      </c>
    </row>
    <row r="10" spans="1:44" x14ac:dyDescent="0.25">
      <c r="A10" s="126" t="s">
        <v>1097</v>
      </c>
      <c r="B10" s="127" t="s">
        <v>1098</v>
      </c>
      <c r="C10" s="127" t="s">
        <v>2324</v>
      </c>
      <c r="D10" s="128">
        <v>84</v>
      </c>
      <c r="E10" s="128">
        <v>396</v>
      </c>
      <c r="F10" s="128">
        <v>533</v>
      </c>
      <c r="G10" s="128">
        <v>299</v>
      </c>
      <c r="H10" s="128">
        <v>232</v>
      </c>
      <c r="I10" s="128">
        <v>119</v>
      </c>
      <c r="J10" s="128">
        <v>49</v>
      </c>
      <c r="K10" s="128">
        <v>12</v>
      </c>
      <c r="L10" s="128">
        <v>4</v>
      </c>
      <c r="M10" s="129">
        <f t="shared" si="0"/>
        <v>1728</v>
      </c>
      <c r="N10" s="129">
        <f>INDEX(CT_Bands_Count_1993_2023!$LC$6:$LC$401, MATCH(A10, CT_Bands_Count_1993_2023!$D$6:$D$401,0))</f>
        <v>61380</v>
      </c>
      <c r="P10" s="131">
        <f t="shared" si="1"/>
        <v>4.8611111111111112E-2</v>
      </c>
      <c r="Q10" s="131">
        <f t="shared" si="2"/>
        <v>0.22916666666666666</v>
      </c>
      <c r="R10" s="131">
        <f t="shared" si="3"/>
        <v>0.30844907407407407</v>
      </c>
      <c r="S10" s="131">
        <f t="shared" si="4"/>
        <v>0.17303240740740741</v>
      </c>
      <c r="T10" s="131">
        <f t="shared" si="5"/>
        <v>0.13425925925925927</v>
      </c>
      <c r="U10" s="131">
        <f t="shared" si="6"/>
        <v>6.8865740740740741E-2</v>
      </c>
      <c r="V10" s="131">
        <f t="shared" si="7"/>
        <v>2.8356481481481483E-2</v>
      </c>
      <c r="W10" s="131">
        <f t="shared" si="8"/>
        <v>6.9444444444444441E-3</v>
      </c>
      <c r="X10" s="131">
        <f t="shared" si="9"/>
        <v>2.3148148148148147E-3</v>
      </c>
      <c r="Z10" s="118">
        <f>P10-CT_Bands_LAs_2003!O9</f>
        <v>-2.2700632428306618E-2</v>
      </c>
      <c r="AA10" s="118">
        <f>Q10-CT_Bands_LAs_2003!P9</f>
        <v>2.0956002616944719E-2</v>
      </c>
      <c r="AB10" s="118">
        <f>R10-CT_Bands_LAs_2003!Q9</f>
        <v>2.8599548395304042E-2</v>
      </c>
      <c r="AC10" s="118">
        <f>S10-CT_Bands_LAs_2003!R9</f>
        <v>6.6928588303711012E-3</v>
      </c>
      <c r="AD10" s="118">
        <f>T10-CT_Bands_LAs_2003!S9</f>
        <v>1.2857558245193412E-3</v>
      </c>
      <c r="AE10" s="118">
        <f>U10-CT_Bands_LAs_2003!T9</f>
        <v>-1.4058694980554648E-2</v>
      </c>
      <c r="AF10" s="118">
        <f>V10-CT_Bands_LAs_2003!U9</f>
        <v>-1.3514633991204159E-2</v>
      </c>
      <c r="AG10" s="118">
        <f>W10-CT_Bands_LAs_2003!V9</f>
        <v>-4.8318067822483921E-3</v>
      </c>
      <c r="AH10" s="118">
        <f>X10-CT_Bands_LAs_2003!W9</f>
        <v>-2.4283974848253558E-3</v>
      </c>
      <c r="AJ10" s="132">
        <f t="shared" si="10"/>
        <v>2983.75</v>
      </c>
      <c r="AK10" s="132">
        <f t="shared" si="11"/>
        <v>14066.25</v>
      </c>
      <c r="AL10" s="132">
        <f t="shared" si="12"/>
        <v>18932.604166666668</v>
      </c>
      <c r="AM10" s="132">
        <f t="shared" si="13"/>
        <v>10620.729166666668</v>
      </c>
      <c r="AN10" s="132">
        <f t="shared" si="14"/>
        <v>8240.8333333333339</v>
      </c>
      <c r="AO10" s="132">
        <f t="shared" si="15"/>
        <v>4226.979166666667</v>
      </c>
      <c r="AP10" s="132">
        <f t="shared" si="16"/>
        <v>1740.5208333333335</v>
      </c>
      <c r="AQ10" s="132">
        <f t="shared" si="17"/>
        <v>426.25</v>
      </c>
      <c r="AR10" s="132">
        <f t="shared" si="18"/>
        <v>142.08333333333331</v>
      </c>
    </row>
    <row r="11" spans="1:44" x14ac:dyDescent="0.25">
      <c r="A11" s="126" t="s">
        <v>1099</v>
      </c>
      <c r="B11" s="127" t="s">
        <v>1100</v>
      </c>
      <c r="C11" s="127" t="s">
        <v>2336</v>
      </c>
      <c r="D11" s="128">
        <v>85</v>
      </c>
      <c r="E11" s="128">
        <v>193</v>
      </c>
      <c r="F11" s="128">
        <v>402</v>
      </c>
      <c r="G11" s="128">
        <v>333</v>
      </c>
      <c r="H11" s="128">
        <v>360</v>
      </c>
      <c r="I11" s="128">
        <v>231</v>
      </c>
      <c r="J11" s="128">
        <v>122</v>
      </c>
      <c r="K11" s="128">
        <v>25</v>
      </c>
      <c r="L11" s="128">
        <v>12</v>
      </c>
      <c r="M11" s="129">
        <f t="shared" si="0"/>
        <v>1763</v>
      </c>
      <c r="N11" s="129">
        <f>INDEX(CT_Bands_Count_1993_2023!$LC$6:$LC$401, MATCH(A11, CT_Bands_Count_1993_2023!$D$6:$D$401,0))</f>
        <v>66110</v>
      </c>
      <c r="P11" s="131">
        <f t="shared" si="1"/>
        <v>4.821327283040272E-2</v>
      </c>
      <c r="Q11" s="131">
        <f t="shared" si="2"/>
        <v>0.10947249007373795</v>
      </c>
      <c r="R11" s="131">
        <f t="shared" si="3"/>
        <v>0.2280204197390811</v>
      </c>
      <c r="S11" s="131">
        <f t="shared" si="4"/>
        <v>0.18888258650028361</v>
      </c>
      <c r="T11" s="131">
        <f t="shared" si="5"/>
        <v>0.2041973908111174</v>
      </c>
      <c r="U11" s="131">
        <f t="shared" si="6"/>
        <v>0.13102665910380035</v>
      </c>
      <c r="V11" s="131">
        <f t="shared" si="7"/>
        <v>6.9200226885989785E-2</v>
      </c>
      <c r="W11" s="131">
        <f t="shared" si="8"/>
        <v>1.4180374361883154E-2</v>
      </c>
      <c r="X11" s="131">
        <f t="shared" si="9"/>
        <v>6.8065796937039139E-3</v>
      </c>
      <c r="Z11" s="118">
        <f>P11-CT_Bands_LAs_2003!O10</f>
        <v>-4.2654307078273085E-2</v>
      </c>
      <c r="AA11" s="118">
        <f>Q11-CT_Bands_LAs_2003!P10</f>
        <v>-3.2080021341787154E-2</v>
      </c>
      <c r="AB11" s="118">
        <f>R11-CT_Bands_LAs_2003!Q10</f>
        <v>2.8477040743647319E-2</v>
      </c>
      <c r="AC11" s="118">
        <f>S11-CT_Bands_LAs_2003!R10</f>
        <v>3.0435097915808729E-2</v>
      </c>
      <c r="AD11" s="118">
        <f>T11-CT_Bands_LAs_2003!S10</f>
        <v>1.4851880917662291E-2</v>
      </c>
      <c r="AE11" s="118">
        <f>U11-CT_Bands_LAs_2003!T10</f>
        <v>-1.4331027349776509E-2</v>
      </c>
      <c r="AF11" s="118">
        <f>V11-CT_Bands_LAs_2003!U10</f>
        <v>6.3387352573748695E-3</v>
      </c>
      <c r="AG11" s="118">
        <f>W11-CT_Bands_LAs_2003!V10</f>
        <v>5.352368273603093E-3</v>
      </c>
      <c r="AH11" s="118">
        <f>X11-CT_Bands_LAs_2003!W10</f>
        <v>3.6102326617404434E-3</v>
      </c>
      <c r="AJ11" s="132">
        <f t="shared" si="10"/>
        <v>3187.3794668179239</v>
      </c>
      <c r="AK11" s="132">
        <f t="shared" si="11"/>
        <v>7237.2263187748158</v>
      </c>
      <c r="AL11" s="132">
        <f t="shared" si="12"/>
        <v>15074.429948950652</v>
      </c>
      <c r="AM11" s="132">
        <f t="shared" si="13"/>
        <v>12487.027793533749</v>
      </c>
      <c r="AN11" s="132">
        <f t="shared" si="14"/>
        <v>13499.489506522972</v>
      </c>
      <c r="AO11" s="132">
        <f t="shared" si="15"/>
        <v>8662.1724333522416</v>
      </c>
      <c r="AP11" s="132">
        <f t="shared" si="16"/>
        <v>4574.8269994327848</v>
      </c>
      <c r="AQ11" s="132">
        <f t="shared" si="17"/>
        <v>937.46454906409531</v>
      </c>
      <c r="AR11" s="132">
        <f t="shared" si="18"/>
        <v>449.98298355076577</v>
      </c>
    </row>
    <row r="12" spans="1:44" x14ac:dyDescent="0.25">
      <c r="A12" s="126" t="s">
        <v>1101</v>
      </c>
      <c r="B12" s="127" t="s">
        <v>1102</v>
      </c>
      <c r="C12" s="127" t="s">
        <v>2325</v>
      </c>
      <c r="D12" s="128">
        <v>20</v>
      </c>
      <c r="E12" s="128">
        <v>84</v>
      </c>
      <c r="F12" s="128">
        <v>237</v>
      </c>
      <c r="G12" s="128">
        <v>237</v>
      </c>
      <c r="H12" s="128">
        <v>203</v>
      </c>
      <c r="I12" s="128">
        <v>134</v>
      </c>
      <c r="J12" s="128">
        <v>50</v>
      </c>
      <c r="K12" s="128">
        <v>12</v>
      </c>
      <c r="L12" s="128">
        <v>2</v>
      </c>
      <c r="M12" s="129">
        <f t="shared" si="0"/>
        <v>979</v>
      </c>
      <c r="N12" s="129">
        <f>INDEX(CT_Bands_Count_1993_2023!$LC$6:$LC$401, MATCH(A12, CT_Bands_Count_1993_2023!$D$6:$D$401,0))</f>
        <v>35900</v>
      </c>
      <c r="P12" s="131">
        <f t="shared" si="1"/>
        <v>2.0429009193054137E-2</v>
      </c>
      <c r="Q12" s="131">
        <f t="shared" si="2"/>
        <v>8.580183861082738E-2</v>
      </c>
      <c r="R12" s="131">
        <f t="shared" si="3"/>
        <v>0.24208375893769152</v>
      </c>
      <c r="S12" s="131">
        <f t="shared" si="4"/>
        <v>0.24208375893769152</v>
      </c>
      <c r="T12" s="131">
        <f t="shared" si="5"/>
        <v>0.20735444330949948</v>
      </c>
      <c r="U12" s="131">
        <f t="shared" si="6"/>
        <v>0.13687436159346272</v>
      </c>
      <c r="V12" s="131">
        <f t="shared" si="7"/>
        <v>5.1072522982635343E-2</v>
      </c>
      <c r="W12" s="131">
        <f t="shared" si="8"/>
        <v>1.2257405515832482E-2</v>
      </c>
      <c r="X12" s="131">
        <f t="shared" si="9"/>
        <v>2.0429009193054137E-3</v>
      </c>
      <c r="Z12" s="118">
        <f>P12-CT_Bands_LAs_2003!O11</f>
        <v>-3.018620333491007E-2</v>
      </c>
      <c r="AA12" s="118">
        <f>Q12-CT_Bands_LAs_2003!P11</f>
        <v>-5.2620980181118937E-2</v>
      </c>
      <c r="AB12" s="118">
        <f>R12-CT_Bands_LAs_2003!Q11</f>
        <v>3.0115078848206051E-2</v>
      </c>
      <c r="AC12" s="118">
        <f>S12-CT_Bands_LAs_2003!R11</f>
        <v>3.3191141488027098E-2</v>
      </c>
      <c r="AD12" s="118">
        <f>T12-CT_Bands_LAs_2003!S11</f>
        <v>-4.6001261388487091E-2</v>
      </c>
      <c r="AE12" s="118">
        <f>U12-CT_Bands_LAs_2003!T11</f>
        <v>3.0610379490554451E-2</v>
      </c>
      <c r="AF12" s="118">
        <f>V12-CT_Bands_LAs_2003!U11</f>
        <v>2.4506527456908275E-2</v>
      </c>
      <c r="AG12" s="118">
        <f>W12-CT_Bands_LAs_2003!V11</f>
        <v>9.1813428760114529E-3</v>
      </c>
      <c r="AH12" s="118">
        <f>X12-CT_Bands_LAs_2003!W11</f>
        <v>1.2039747448087694E-3</v>
      </c>
      <c r="AJ12" s="132">
        <f t="shared" si="10"/>
        <v>733.4014300306435</v>
      </c>
      <c r="AK12" s="132">
        <f t="shared" si="11"/>
        <v>3080.2860061287029</v>
      </c>
      <c r="AL12" s="132">
        <f t="shared" si="12"/>
        <v>8690.8069458631253</v>
      </c>
      <c r="AM12" s="132">
        <f t="shared" si="13"/>
        <v>8690.8069458631253</v>
      </c>
      <c r="AN12" s="132">
        <f t="shared" si="14"/>
        <v>7444.0245148110316</v>
      </c>
      <c r="AO12" s="132">
        <f t="shared" si="15"/>
        <v>4913.7895812053121</v>
      </c>
      <c r="AP12" s="132">
        <f t="shared" si="16"/>
        <v>1833.5035750766087</v>
      </c>
      <c r="AQ12" s="132">
        <f t="shared" si="17"/>
        <v>440.04085801838607</v>
      </c>
      <c r="AR12" s="132">
        <f t="shared" si="18"/>
        <v>73.340143003064355</v>
      </c>
    </row>
    <row r="13" spans="1:44" x14ac:dyDescent="0.25">
      <c r="A13" s="126" t="s">
        <v>1103</v>
      </c>
      <c r="B13" s="127" t="s">
        <v>1104</v>
      </c>
      <c r="C13" s="127" t="s">
        <v>2326</v>
      </c>
      <c r="D13" s="128">
        <v>123</v>
      </c>
      <c r="E13" s="128">
        <v>289</v>
      </c>
      <c r="F13" s="128">
        <v>472</v>
      </c>
      <c r="G13" s="128">
        <v>365</v>
      </c>
      <c r="H13" s="128">
        <v>308</v>
      </c>
      <c r="I13" s="128">
        <v>258</v>
      </c>
      <c r="J13" s="128">
        <v>95</v>
      </c>
      <c r="K13" s="128">
        <v>19</v>
      </c>
      <c r="L13" s="128">
        <v>16</v>
      </c>
      <c r="M13" s="129">
        <f t="shared" si="0"/>
        <v>1945</v>
      </c>
      <c r="N13" s="129">
        <f>INDEX(CT_Bands_Count_1993_2023!$LC$6:$LC$401, MATCH(A13, CT_Bands_Count_1993_2023!$D$6:$D$401,0))</f>
        <v>62330</v>
      </c>
      <c r="P13" s="131">
        <f t="shared" si="1"/>
        <v>6.3239074550128532E-2</v>
      </c>
      <c r="Q13" s="131">
        <f t="shared" si="2"/>
        <v>0.14858611825192802</v>
      </c>
      <c r="R13" s="131">
        <f t="shared" si="3"/>
        <v>0.24267352185089974</v>
      </c>
      <c r="S13" s="131">
        <f t="shared" si="4"/>
        <v>0.18766066838046272</v>
      </c>
      <c r="T13" s="131">
        <f t="shared" si="5"/>
        <v>0.15835475578406169</v>
      </c>
      <c r="U13" s="131">
        <f t="shared" si="6"/>
        <v>0.1326478149100257</v>
      </c>
      <c r="V13" s="131">
        <f t="shared" si="7"/>
        <v>4.8843187660668377E-2</v>
      </c>
      <c r="W13" s="131">
        <f t="shared" si="8"/>
        <v>9.7686375321336758E-3</v>
      </c>
      <c r="X13" s="131">
        <f t="shared" si="9"/>
        <v>8.2262210796915161E-3</v>
      </c>
      <c r="Z13" s="118">
        <f>P13-CT_Bands_LAs_2003!O12</f>
        <v>-4.21511104860742E-2</v>
      </c>
      <c r="AA13" s="118">
        <f>Q13-CT_Bands_LAs_2003!P12</f>
        <v>-2.4999638076053654E-3</v>
      </c>
      <c r="AB13" s="118">
        <f>R13-CT_Bands_LAs_2003!Q12</f>
        <v>1.4837640917673672E-2</v>
      </c>
      <c r="AC13" s="118">
        <f>S13-CT_Bands_LAs_2003!R12</f>
        <v>6.1642886539944874E-3</v>
      </c>
      <c r="AD13" s="118">
        <f>T13-CT_Bands_LAs_2003!S12</f>
        <v>-4.0358035849083929E-2</v>
      </c>
      <c r="AE13" s="118">
        <f>U13-CT_Bands_LAs_2003!T12</f>
        <v>3.723349471694444E-2</v>
      </c>
      <c r="AF13" s="118">
        <f>V13-CT_Bands_LAs_2003!U12</f>
        <v>1.5536671168311179E-2</v>
      </c>
      <c r="AG13" s="118">
        <f>W13-CT_Bands_LAs_2003!V12</f>
        <v>4.4589030188593396E-3</v>
      </c>
      <c r="AH13" s="118">
        <f>X13-CT_Bands_LAs_2003!W12</f>
        <v>6.7781116669803337E-3</v>
      </c>
      <c r="AJ13" s="132">
        <f t="shared" si="10"/>
        <v>3941.6915167095112</v>
      </c>
      <c r="AK13" s="132">
        <f t="shared" si="11"/>
        <v>9261.3727506426731</v>
      </c>
      <c r="AL13" s="132">
        <f t="shared" si="12"/>
        <v>15125.840616966581</v>
      </c>
      <c r="AM13" s="132">
        <f t="shared" si="13"/>
        <v>11696.889460154242</v>
      </c>
      <c r="AN13" s="132">
        <f t="shared" si="14"/>
        <v>9870.2519280205652</v>
      </c>
      <c r="AO13" s="132">
        <f t="shared" si="15"/>
        <v>8267.9383033419017</v>
      </c>
      <c r="AP13" s="132">
        <f t="shared" si="16"/>
        <v>3044.3958868894601</v>
      </c>
      <c r="AQ13" s="132">
        <f t="shared" si="17"/>
        <v>608.87917737789201</v>
      </c>
      <c r="AR13" s="132">
        <f t="shared" si="18"/>
        <v>512.7403598971722</v>
      </c>
    </row>
    <row r="14" spans="1:44" x14ac:dyDescent="0.25">
      <c r="A14" s="126" t="s">
        <v>1105</v>
      </c>
      <c r="B14" s="127" t="s">
        <v>1106</v>
      </c>
      <c r="C14" s="127" t="s">
        <v>2327</v>
      </c>
      <c r="D14" s="128">
        <v>235</v>
      </c>
      <c r="E14" s="128">
        <v>618</v>
      </c>
      <c r="F14" s="128">
        <v>778</v>
      </c>
      <c r="G14" s="128">
        <v>428</v>
      </c>
      <c r="H14" s="128">
        <v>311</v>
      </c>
      <c r="I14" s="128">
        <v>215</v>
      </c>
      <c r="J14" s="128">
        <v>87</v>
      </c>
      <c r="K14" s="128">
        <v>16</v>
      </c>
      <c r="L14" s="128">
        <v>3</v>
      </c>
      <c r="M14" s="129">
        <f t="shared" si="0"/>
        <v>2691</v>
      </c>
      <c r="N14" s="129">
        <f>INDEX(CT_Bands_Count_1993_2023!$LC$6:$LC$401, MATCH(A14, CT_Bands_Count_1993_2023!$D$6:$D$401,0))</f>
        <v>89620</v>
      </c>
      <c r="P14" s="131">
        <f t="shared" si="1"/>
        <v>8.7328130806391679E-2</v>
      </c>
      <c r="Q14" s="131">
        <f t="shared" si="2"/>
        <v>0.22965440356744704</v>
      </c>
      <c r="R14" s="131">
        <f t="shared" si="3"/>
        <v>0.28911185432924563</v>
      </c>
      <c r="S14" s="131">
        <f t="shared" si="4"/>
        <v>0.15904868078781123</v>
      </c>
      <c r="T14" s="131">
        <f t="shared" si="5"/>
        <v>0.115570419918246</v>
      </c>
      <c r="U14" s="131">
        <f t="shared" si="6"/>
        <v>7.9895949461166849E-2</v>
      </c>
      <c r="V14" s="131">
        <f t="shared" si="7"/>
        <v>3.2329988851727984E-2</v>
      </c>
      <c r="W14" s="131">
        <f t="shared" si="8"/>
        <v>5.945745076179859E-3</v>
      </c>
      <c r="X14" s="131">
        <f t="shared" si="9"/>
        <v>1.1148272017837235E-3</v>
      </c>
      <c r="Z14" s="118">
        <f>P14-CT_Bands_LAs_2003!O13</f>
        <v>-1.6182018346911006E-2</v>
      </c>
      <c r="AA14" s="118">
        <f>Q14-CT_Bands_LAs_2003!P13</f>
        <v>-4.3643790892573142E-2</v>
      </c>
      <c r="AB14" s="118">
        <f>R14-CT_Bands_LAs_2003!Q13</f>
        <v>8.063366659794588E-2</v>
      </c>
      <c r="AC14" s="118">
        <f>S14-CT_Bands_LAs_2003!R13</f>
        <v>-4.2349347779620239E-3</v>
      </c>
      <c r="AD14" s="118">
        <f>T14-CT_Bands_LAs_2003!S13</f>
        <v>-3.3470737421666522E-2</v>
      </c>
      <c r="AE14" s="118">
        <f>U14-CT_Bands_LAs_2003!T13</f>
        <v>6.2164608439189001E-3</v>
      </c>
      <c r="AF14" s="118">
        <f>V14-CT_Bands_LAs_2003!U13</f>
        <v>7.8823046530064403E-3</v>
      </c>
      <c r="AG14" s="118">
        <f>W14-CT_Bands_LAs_2003!V13</f>
        <v>2.469239524985511E-3</v>
      </c>
      <c r="AH14" s="118">
        <f>X14-CT_Bands_LAs_2003!W13</f>
        <v>3.2980981925596756E-4</v>
      </c>
      <c r="AJ14" s="132">
        <f t="shared" si="10"/>
        <v>7826.3470828688223</v>
      </c>
      <c r="AK14" s="132">
        <f t="shared" si="11"/>
        <v>20581.627647714602</v>
      </c>
      <c r="AL14" s="132">
        <f t="shared" si="12"/>
        <v>25910.204384986995</v>
      </c>
      <c r="AM14" s="132">
        <f t="shared" si="13"/>
        <v>14253.942772203642</v>
      </c>
      <c r="AN14" s="132">
        <f t="shared" si="14"/>
        <v>10357.421033073206</v>
      </c>
      <c r="AO14" s="132">
        <f t="shared" si="15"/>
        <v>7160.2749907097732</v>
      </c>
      <c r="AP14" s="132">
        <f t="shared" si="16"/>
        <v>2897.4136008918617</v>
      </c>
      <c r="AQ14" s="132">
        <f t="shared" si="17"/>
        <v>532.85767372723899</v>
      </c>
      <c r="AR14" s="132">
        <f t="shared" si="18"/>
        <v>99.910813823857296</v>
      </c>
    </row>
    <row r="15" spans="1:44" x14ac:dyDescent="0.25">
      <c r="A15" s="126" t="s">
        <v>1107</v>
      </c>
      <c r="B15" s="127" t="s">
        <v>1108</v>
      </c>
      <c r="C15" s="127" t="s">
        <v>2236</v>
      </c>
      <c r="D15" s="128">
        <v>340</v>
      </c>
      <c r="E15" s="128">
        <v>816</v>
      </c>
      <c r="F15" s="128">
        <v>984</v>
      </c>
      <c r="G15" s="128">
        <v>495</v>
      </c>
      <c r="H15" s="128">
        <v>416</v>
      </c>
      <c r="I15" s="128">
        <v>260</v>
      </c>
      <c r="J15" s="128">
        <v>132</v>
      </c>
      <c r="K15" s="128">
        <v>35</v>
      </c>
      <c r="L15" s="128">
        <v>13</v>
      </c>
      <c r="M15" s="129">
        <f t="shared" si="0"/>
        <v>3491</v>
      </c>
      <c r="N15" s="129">
        <f>INDEX(CT_Bands_Count_1993_2023!$LC$6:$LC$401, MATCH(A15, CT_Bands_Count_1993_2023!$D$6:$D$401,0))</f>
        <v>114940</v>
      </c>
      <c r="P15" s="131">
        <f t="shared" si="1"/>
        <v>9.7393297049556002E-2</v>
      </c>
      <c r="Q15" s="131">
        <f t="shared" si="2"/>
        <v>0.2337439129189344</v>
      </c>
      <c r="R15" s="131">
        <f t="shared" si="3"/>
        <v>0.28186765969636207</v>
      </c>
      <c r="S15" s="131">
        <f t="shared" si="4"/>
        <v>0.14179318246920652</v>
      </c>
      <c r="T15" s="131">
        <f t="shared" si="5"/>
        <v>0.11916356344886853</v>
      </c>
      <c r="U15" s="131">
        <f t="shared" si="6"/>
        <v>7.4477227155542822E-2</v>
      </c>
      <c r="V15" s="131">
        <f t="shared" si="7"/>
        <v>3.7811515325121739E-2</v>
      </c>
      <c r="W15" s="131">
        <f t="shared" si="8"/>
        <v>1.0025780578630765E-2</v>
      </c>
      <c r="X15" s="131">
        <f t="shared" si="9"/>
        <v>3.7238613577771414E-3</v>
      </c>
      <c r="Z15" s="118">
        <f>P15-CT_Bands_LAs_2003!O14</f>
        <v>-5.339827121774042E-2</v>
      </c>
      <c r="AA15" s="118">
        <f>Q15-CT_Bands_LAs_2003!P14</f>
        <v>-1.5534491699276037E-2</v>
      </c>
      <c r="AB15" s="118">
        <f>R15-CT_Bands_LAs_2003!Q14</f>
        <v>6.5563977373262278E-2</v>
      </c>
      <c r="AC15" s="118">
        <f>S15-CT_Bands_LAs_2003!R14</f>
        <v>-7.7738603017197538E-3</v>
      </c>
      <c r="AD15" s="118">
        <f>T15-CT_Bands_LAs_2003!S14</f>
        <v>4.9328278589096386E-3</v>
      </c>
      <c r="AE15" s="118">
        <f>U15-CT_Bands_LAs_2003!T14</f>
        <v>3.5422144729573279E-3</v>
      </c>
      <c r="AF15" s="118">
        <f>V15-CT_Bands_LAs_2003!U14</f>
        <v>3.9621319611752651E-3</v>
      </c>
      <c r="AG15" s="118">
        <f>W15-CT_Bands_LAs_2003!V14</f>
        <v>-2.9522003363198317E-4</v>
      </c>
      <c r="AH15" s="118">
        <f>X15-CT_Bands_LAs_2003!W14</f>
        <v>-9.9930841393631922E-4</v>
      </c>
      <c r="AJ15" s="132">
        <f t="shared" si="10"/>
        <v>11194.385562875967</v>
      </c>
      <c r="AK15" s="132">
        <f t="shared" si="11"/>
        <v>26866.52535090232</v>
      </c>
      <c r="AL15" s="132">
        <f t="shared" si="12"/>
        <v>32397.868805499857</v>
      </c>
      <c r="AM15" s="132">
        <f t="shared" si="13"/>
        <v>16297.708393010598</v>
      </c>
      <c r="AN15" s="132">
        <f t="shared" si="14"/>
        <v>13696.659982812949</v>
      </c>
      <c r="AO15" s="132">
        <f t="shared" si="15"/>
        <v>8560.4124892580912</v>
      </c>
      <c r="AP15" s="132">
        <f t="shared" si="16"/>
        <v>4346.0555714694929</v>
      </c>
      <c r="AQ15" s="132">
        <f t="shared" si="17"/>
        <v>1152.36321970782</v>
      </c>
      <c r="AR15" s="132">
        <f t="shared" si="18"/>
        <v>428.02062446290466</v>
      </c>
    </row>
    <row r="16" spans="1:44" x14ac:dyDescent="0.25">
      <c r="A16" s="126" t="s">
        <v>1109</v>
      </c>
      <c r="B16" s="127" t="s">
        <v>1110</v>
      </c>
      <c r="C16" s="127" t="s">
        <v>2328</v>
      </c>
      <c r="D16" s="128">
        <v>376</v>
      </c>
      <c r="E16" s="128">
        <v>647</v>
      </c>
      <c r="F16" s="128">
        <v>586</v>
      </c>
      <c r="G16" s="128">
        <v>240</v>
      </c>
      <c r="H16" s="128">
        <v>143</v>
      </c>
      <c r="I16" s="128">
        <v>51</v>
      </c>
      <c r="J16" s="128">
        <v>21</v>
      </c>
      <c r="K16" s="128">
        <v>4</v>
      </c>
      <c r="L16" s="128">
        <v>1</v>
      </c>
      <c r="M16" s="129">
        <f t="shared" si="0"/>
        <v>2069</v>
      </c>
      <c r="N16" s="129">
        <f>INDEX(CT_Bands_Count_1993_2023!$LC$6:$LC$401, MATCH(A16, CT_Bands_Count_1993_2023!$D$6:$D$401,0))</f>
        <v>66990</v>
      </c>
      <c r="P16" s="131">
        <f t="shared" si="1"/>
        <v>0.18173030449492508</v>
      </c>
      <c r="Q16" s="131">
        <f t="shared" si="2"/>
        <v>0.31271145480908652</v>
      </c>
      <c r="R16" s="131">
        <f t="shared" si="3"/>
        <v>0.2832286128564524</v>
      </c>
      <c r="S16" s="131">
        <f t="shared" si="4"/>
        <v>0.11599806669888835</v>
      </c>
      <c r="T16" s="131">
        <f t="shared" si="5"/>
        <v>6.9115514741420983E-2</v>
      </c>
      <c r="U16" s="131">
        <f t="shared" si="6"/>
        <v>2.4649589173513776E-2</v>
      </c>
      <c r="V16" s="131">
        <f t="shared" si="7"/>
        <v>1.0149830836152731E-2</v>
      </c>
      <c r="W16" s="131">
        <f t="shared" si="8"/>
        <v>1.9333011116481392E-3</v>
      </c>
      <c r="X16" s="131">
        <f t="shared" si="9"/>
        <v>4.833252779120348E-4</v>
      </c>
      <c r="Z16" s="118">
        <f>P16-CT_Bands_LAs_2003!O15</f>
        <v>-2.2217063926127545E-2</v>
      </c>
      <c r="AA16" s="118">
        <f>Q16-CT_Bands_LAs_2003!P15</f>
        <v>-9.7575626530626403E-2</v>
      </c>
      <c r="AB16" s="118">
        <f>R16-CT_Bands_LAs_2003!Q15</f>
        <v>0.1081388999377921</v>
      </c>
      <c r="AC16" s="118">
        <f>S16-CT_Bands_LAs_2003!R15</f>
        <v>6.249262871137154E-3</v>
      </c>
      <c r="AD16" s="118">
        <f>T16-CT_Bands_LAs_2003!S15</f>
        <v>9.3369655960280629E-4</v>
      </c>
      <c r="AE16" s="118">
        <f>U16-CT_Bands_LAs_2003!T15</f>
        <v>1.7727949151405686E-3</v>
      </c>
      <c r="AF16" s="118">
        <f>V16-CT_Bands_LAs_2003!U15</f>
        <v>2.2251896878273721E-3</v>
      </c>
      <c r="AG16" s="118">
        <f>W16-CT_Bands_LAs_2003!V15</f>
        <v>2.8856426954287613E-4</v>
      </c>
      <c r="AH16" s="118">
        <f>X16-CT_Bands_LAs_2003!W15</f>
        <v>1.8428221571107787E-4</v>
      </c>
      <c r="AJ16" s="132">
        <f t="shared" si="10"/>
        <v>12174.113098115031</v>
      </c>
      <c r="AK16" s="132">
        <f t="shared" si="11"/>
        <v>20948.540357660706</v>
      </c>
      <c r="AL16" s="132">
        <f t="shared" si="12"/>
        <v>18973.484775253746</v>
      </c>
      <c r="AM16" s="132">
        <f t="shared" si="13"/>
        <v>7770.7104881585301</v>
      </c>
      <c r="AN16" s="132">
        <f t="shared" si="14"/>
        <v>4630.0483325277919</v>
      </c>
      <c r="AO16" s="132">
        <f t="shared" si="15"/>
        <v>1651.2759787336879</v>
      </c>
      <c r="AP16" s="132">
        <f t="shared" si="16"/>
        <v>679.93716771387142</v>
      </c>
      <c r="AQ16" s="132">
        <f t="shared" si="17"/>
        <v>129.51184146930885</v>
      </c>
      <c r="AR16" s="132">
        <f t="shared" si="18"/>
        <v>32.377960367327212</v>
      </c>
    </row>
    <row r="17" spans="1:44" x14ac:dyDescent="0.25">
      <c r="A17" s="126" t="s">
        <v>1111</v>
      </c>
      <c r="B17" s="127" t="s">
        <v>1112</v>
      </c>
      <c r="C17" s="127" t="s">
        <v>2329</v>
      </c>
      <c r="D17" s="128">
        <v>229</v>
      </c>
      <c r="E17" s="128">
        <v>387</v>
      </c>
      <c r="F17" s="128">
        <v>662</v>
      </c>
      <c r="G17" s="128">
        <v>476</v>
      </c>
      <c r="H17" s="128">
        <v>305</v>
      </c>
      <c r="I17" s="128">
        <v>194</v>
      </c>
      <c r="J17" s="128">
        <v>49</v>
      </c>
      <c r="K17" s="128">
        <v>10</v>
      </c>
      <c r="L17" s="128">
        <v>3</v>
      </c>
      <c r="M17" s="129">
        <f t="shared" si="0"/>
        <v>2315</v>
      </c>
      <c r="N17" s="129">
        <f>INDEX(CT_Bands_Count_1993_2023!$LC$6:$LC$401, MATCH(A17, CT_Bands_Count_1993_2023!$D$6:$D$401,0))</f>
        <v>65890</v>
      </c>
      <c r="P17" s="131">
        <f t="shared" si="1"/>
        <v>9.8920086393088552E-2</v>
      </c>
      <c r="Q17" s="131">
        <f t="shared" si="2"/>
        <v>0.16717062634989202</v>
      </c>
      <c r="R17" s="131">
        <f t="shared" si="3"/>
        <v>0.28596112311015121</v>
      </c>
      <c r="S17" s="131">
        <f t="shared" si="4"/>
        <v>0.20561555075593951</v>
      </c>
      <c r="T17" s="131">
        <f t="shared" si="5"/>
        <v>0.13174946004319654</v>
      </c>
      <c r="U17" s="131">
        <f t="shared" si="6"/>
        <v>8.3801295896328287E-2</v>
      </c>
      <c r="V17" s="131">
        <f t="shared" si="7"/>
        <v>2.1166306695464362E-2</v>
      </c>
      <c r="W17" s="131">
        <f t="shared" si="8"/>
        <v>4.3196544276457886E-3</v>
      </c>
      <c r="X17" s="131">
        <f t="shared" si="9"/>
        <v>1.2958963282937365E-3</v>
      </c>
      <c r="Z17" s="118">
        <f>P17-CT_Bands_LAs_2003!O16</f>
        <v>-6.1244497575213802E-2</v>
      </c>
      <c r="AA17" s="118">
        <f>Q17-CT_Bands_LAs_2003!P16</f>
        <v>-6.5989995411766006E-2</v>
      </c>
      <c r="AB17" s="118">
        <f>R17-CT_Bands_LAs_2003!Q16</f>
        <v>6.1639270016582176E-2</v>
      </c>
      <c r="AC17" s="118">
        <f>S17-CT_Bands_LAs_2003!R16</f>
        <v>4.0117227074135176E-2</v>
      </c>
      <c r="AD17" s="118">
        <f>T17-CT_Bands_LAs_2003!S16</f>
        <v>1.1054549954808854E-2</v>
      </c>
      <c r="AE17" s="118">
        <f>U17-CT_Bands_LAs_2003!T16</f>
        <v>1.659617550620332E-2</v>
      </c>
      <c r="AF17" s="118">
        <f>V17-CT_Bands_LAs_2003!U16</f>
        <v>-1.6925777909726977E-3</v>
      </c>
      <c r="AG17" s="118">
        <f>W17-CT_Bands_LAs_2003!V16</f>
        <v>-9.9729906398710218E-5</v>
      </c>
      <c r="AH17" s="118">
        <f>X17-CT_Bands_LAs_2003!W16</f>
        <v>-3.8042186737831472E-4</v>
      </c>
      <c r="AJ17" s="132">
        <f t="shared" si="10"/>
        <v>6517.8444924406049</v>
      </c>
      <c r="AK17" s="132">
        <f t="shared" si="11"/>
        <v>11014.872570194386</v>
      </c>
      <c r="AL17" s="132">
        <f t="shared" si="12"/>
        <v>18841.978401727862</v>
      </c>
      <c r="AM17" s="132">
        <f t="shared" si="13"/>
        <v>13548.008639308855</v>
      </c>
      <c r="AN17" s="132">
        <f t="shared" si="14"/>
        <v>8680.9719222462209</v>
      </c>
      <c r="AO17" s="132">
        <f t="shared" si="15"/>
        <v>5521.6673866090705</v>
      </c>
      <c r="AP17" s="132">
        <f t="shared" si="16"/>
        <v>1394.6479481641468</v>
      </c>
      <c r="AQ17" s="132">
        <f t="shared" si="17"/>
        <v>284.62203023758099</v>
      </c>
      <c r="AR17" s="132">
        <f t="shared" si="18"/>
        <v>85.386609071274307</v>
      </c>
    </row>
    <row r="18" spans="1:44" x14ac:dyDescent="0.25">
      <c r="A18" s="126" t="s">
        <v>1113</v>
      </c>
      <c r="B18" s="127" t="s">
        <v>1114</v>
      </c>
      <c r="C18" s="127" t="s">
        <v>2330</v>
      </c>
      <c r="D18" s="128">
        <v>29</v>
      </c>
      <c r="E18" s="128">
        <v>152</v>
      </c>
      <c r="F18" s="128">
        <v>379</v>
      </c>
      <c r="G18" s="128">
        <v>424</v>
      </c>
      <c r="H18" s="128">
        <v>411</v>
      </c>
      <c r="I18" s="128">
        <v>394</v>
      </c>
      <c r="J18" s="128">
        <v>215</v>
      </c>
      <c r="K18" s="128">
        <v>70</v>
      </c>
      <c r="L18" s="128">
        <v>38</v>
      </c>
      <c r="M18" s="129">
        <f t="shared" si="0"/>
        <v>2112</v>
      </c>
      <c r="N18" s="129">
        <f>INDEX(CT_Bands_Count_1993_2023!$LC$6:$LC$401, MATCH(A18, CT_Bands_Count_1993_2023!$D$6:$D$401,0))</f>
        <v>61410</v>
      </c>
      <c r="P18" s="131">
        <f t="shared" si="1"/>
        <v>1.3731060606060606E-2</v>
      </c>
      <c r="Q18" s="131">
        <f t="shared" si="2"/>
        <v>7.1969696969696975E-2</v>
      </c>
      <c r="R18" s="131">
        <f t="shared" si="3"/>
        <v>0.17945075757575757</v>
      </c>
      <c r="S18" s="131">
        <f t="shared" si="4"/>
        <v>0.20075757575757575</v>
      </c>
      <c r="T18" s="131">
        <f t="shared" si="5"/>
        <v>0.19460227272727273</v>
      </c>
      <c r="U18" s="131">
        <f t="shared" si="6"/>
        <v>0.1865530303030303</v>
      </c>
      <c r="V18" s="131">
        <f t="shared" si="7"/>
        <v>0.10179924242424243</v>
      </c>
      <c r="W18" s="131">
        <f t="shared" si="8"/>
        <v>3.3143939393939392E-2</v>
      </c>
      <c r="X18" s="131">
        <f t="shared" si="9"/>
        <v>1.7992424242424244E-2</v>
      </c>
      <c r="Z18" s="118">
        <f>P18-CT_Bands_LAs_2003!O17</f>
        <v>-9.883239164355925E-3</v>
      </c>
      <c r="AA18" s="118">
        <f>Q18-CT_Bands_LAs_2003!P17</f>
        <v>-3.3802687418627061E-2</v>
      </c>
      <c r="AB18" s="118">
        <f>R18-CT_Bands_LAs_2003!Q17</f>
        <v>-5.390444084995577E-2</v>
      </c>
      <c r="AC18" s="118">
        <f>S18-CT_Bands_LAs_2003!R17</f>
        <v>1.003930747289225E-2</v>
      </c>
      <c r="AD18" s="118">
        <f>T18-CT_Bands_LAs_2003!S17</f>
        <v>2.1102764691851295E-2</v>
      </c>
      <c r="AE18" s="118">
        <f>U18-CT_Bands_LAs_2003!T17</f>
        <v>6.3069921086893868E-2</v>
      </c>
      <c r="AF18" s="118">
        <f>V18-CT_Bands_LAs_2003!U17</f>
        <v>6.358114185475619E-3</v>
      </c>
      <c r="AG18" s="118">
        <f>W18-CT_Bands_LAs_2003!V17</f>
        <v>-3.5894158044863234E-3</v>
      </c>
      <c r="AH18" s="118">
        <f>X18-CT_Bands_LAs_2003!W17</f>
        <v>6.0967580031207752E-4</v>
      </c>
      <c r="AJ18" s="132">
        <f t="shared" si="10"/>
        <v>843.22443181818187</v>
      </c>
      <c r="AK18" s="132">
        <f t="shared" si="11"/>
        <v>4419.659090909091</v>
      </c>
      <c r="AL18" s="132">
        <f t="shared" si="12"/>
        <v>11020.071022727272</v>
      </c>
      <c r="AM18" s="132">
        <f t="shared" si="13"/>
        <v>12328.522727272726</v>
      </c>
      <c r="AN18" s="132">
        <f t="shared" si="14"/>
        <v>11950.525568181818</v>
      </c>
      <c r="AO18" s="132">
        <f t="shared" si="15"/>
        <v>11456.22159090909</v>
      </c>
      <c r="AP18" s="132">
        <f t="shared" si="16"/>
        <v>6251.4914772727279</v>
      </c>
      <c r="AQ18" s="132">
        <f t="shared" si="17"/>
        <v>2035.369318181818</v>
      </c>
      <c r="AR18" s="132">
        <f t="shared" si="18"/>
        <v>1104.9147727272727</v>
      </c>
    </row>
    <row r="19" spans="1:44" x14ac:dyDescent="0.25">
      <c r="A19" s="126" t="s">
        <v>1115</v>
      </c>
      <c r="B19" s="127" t="s">
        <v>1116</v>
      </c>
      <c r="C19" s="127" t="s">
        <v>2220</v>
      </c>
      <c r="D19" s="128">
        <v>108</v>
      </c>
      <c r="E19" s="128">
        <v>467</v>
      </c>
      <c r="F19" s="128">
        <v>1307</v>
      </c>
      <c r="G19" s="128">
        <v>1174</v>
      </c>
      <c r="H19" s="128">
        <v>1158</v>
      </c>
      <c r="I19" s="128">
        <v>825</v>
      </c>
      <c r="J19" s="128">
        <v>413</v>
      </c>
      <c r="K19" s="128">
        <v>85</v>
      </c>
      <c r="L19" s="128">
        <v>52</v>
      </c>
      <c r="M19" s="129">
        <f t="shared" si="0"/>
        <v>5589</v>
      </c>
      <c r="N19" s="129">
        <f>INDEX(CT_Bands_Count_1993_2023!$LC$6:$LC$401, MATCH(A19, CT_Bands_Count_1993_2023!$D$6:$D$401,0))</f>
        <v>164270</v>
      </c>
      <c r="P19" s="131">
        <f t="shared" si="1"/>
        <v>1.932367149758454E-2</v>
      </c>
      <c r="Q19" s="131">
        <f t="shared" si="2"/>
        <v>8.3556986938629452E-2</v>
      </c>
      <c r="R19" s="131">
        <f t="shared" si="3"/>
        <v>0.23385220969762033</v>
      </c>
      <c r="S19" s="131">
        <f t="shared" si="4"/>
        <v>0.21005546609411344</v>
      </c>
      <c r="T19" s="131">
        <f t="shared" si="5"/>
        <v>0.20719269994632314</v>
      </c>
      <c r="U19" s="131">
        <f t="shared" si="6"/>
        <v>0.14761137949543746</v>
      </c>
      <c r="V19" s="131">
        <f t="shared" si="7"/>
        <v>7.389515118983718E-2</v>
      </c>
      <c r="W19" s="131">
        <f t="shared" si="8"/>
        <v>1.5208445160135982E-2</v>
      </c>
      <c r="X19" s="131">
        <f t="shared" si="9"/>
        <v>9.303989980318483E-3</v>
      </c>
      <c r="Z19" s="118">
        <f>P19-CT_Bands_LAs_2003!O18</f>
        <v>-1.034387923331042E-2</v>
      </c>
      <c r="AA19" s="118">
        <f>Q19-CT_Bands_LAs_2003!P18</f>
        <v>-4.0355922455066959E-2</v>
      </c>
      <c r="AB19" s="118">
        <f>R19-CT_Bands_LAs_2003!Q18</f>
        <v>2.451402429084798E-2</v>
      </c>
      <c r="AC19" s="118">
        <f>S19-CT_Bands_LAs_2003!R18</f>
        <v>-1.4640765325118044E-2</v>
      </c>
      <c r="AD19" s="118">
        <f>T19-CT_Bands_LAs_2003!S18</f>
        <v>1.8331909222829651E-2</v>
      </c>
      <c r="AE19" s="118">
        <f>U19-CT_Bands_LAs_2003!T18</f>
        <v>1.370648835869534E-2</v>
      </c>
      <c r="AF19" s="118">
        <f>V19-CT_Bands_LAs_2003!U18</f>
        <v>1.0304205652305568E-2</v>
      </c>
      <c r="AG19" s="118">
        <f>W19-CT_Bands_LAs_2003!V18</f>
        <v>-1.876610042479205E-3</v>
      </c>
      <c r="AH19" s="118">
        <f>X19-CT_Bands_LAs_2003!W18</f>
        <v>3.6054953129609386E-4</v>
      </c>
      <c r="AJ19" s="132">
        <f t="shared" si="10"/>
        <v>3174.2995169082124</v>
      </c>
      <c r="AK19" s="132">
        <f t="shared" si="11"/>
        <v>13725.906244408659</v>
      </c>
      <c r="AL19" s="132">
        <f t="shared" si="12"/>
        <v>38414.902487028092</v>
      </c>
      <c r="AM19" s="132">
        <f t="shared" si="13"/>
        <v>34505.811415280012</v>
      </c>
      <c r="AN19" s="132">
        <f t="shared" si="14"/>
        <v>34035.544820182506</v>
      </c>
      <c r="AO19" s="132">
        <f t="shared" si="15"/>
        <v>24248.121309715512</v>
      </c>
      <c r="AP19" s="132">
        <f t="shared" si="16"/>
        <v>12138.756485954553</v>
      </c>
      <c r="AQ19" s="132">
        <f t="shared" si="17"/>
        <v>2498.2912864555378</v>
      </c>
      <c r="AR19" s="132">
        <f t="shared" si="18"/>
        <v>1528.3664340669172</v>
      </c>
    </row>
    <row r="20" spans="1:44" x14ac:dyDescent="0.25">
      <c r="A20" s="126" t="s">
        <v>1117</v>
      </c>
      <c r="B20" s="127" t="s">
        <v>1118</v>
      </c>
      <c r="C20" s="127" t="s">
        <v>2404</v>
      </c>
      <c r="D20" s="128">
        <v>992</v>
      </c>
      <c r="E20" s="128">
        <v>1063</v>
      </c>
      <c r="F20" s="128">
        <v>888</v>
      </c>
      <c r="G20" s="128">
        <v>464</v>
      </c>
      <c r="H20" s="128">
        <v>311</v>
      </c>
      <c r="I20" s="128">
        <v>137</v>
      </c>
      <c r="J20" s="128">
        <v>37</v>
      </c>
      <c r="K20" s="128">
        <v>3</v>
      </c>
      <c r="L20" s="128">
        <v>5</v>
      </c>
      <c r="M20" s="129">
        <f t="shared" si="0"/>
        <v>3900</v>
      </c>
      <c r="N20" s="129">
        <f>INDEX(CT_Bands_Count_1993_2023!$LC$6:$LC$401, MATCH(A20, CT_Bands_Count_1993_2023!$D$6:$D$401,0))</f>
        <v>111190</v>
      </c>
      <c r="P20" s="131">
        <f t="shared" si="1"/>
        <v>0.25435897435897437</v>
      </c>
      <c r="Q20" s="131">
        <f t="shared" si="2"/>
        <v>0.27256410256410257</v>
      </c>
      <c r="R20" s="131">
        <f t="shared" si="3"/>
        <v>0.22769230769230769</v>
      </c>
      <c r="S20" s="131">
        <f t="shared" si="4"/>
        <v>0.11897435897435897</v>
      </c>
      <c r="T20" s="131">
        <f t="shared" si="5"/>
        <v>7.9743589743589749E-2</v>
      </c>
      <c r="U20" s="131">
        <f t="shared" si="6"/>
        <v>3.512820512820513E-2</v>
      </c>
      <c r="V20" s="131">
        <f t="shared" si="7"/>
        <v>9.4871794871794878E-3</v>
      </c>
      <c r="W20" s="131">
        <f t="shared" si="8"/>
        <v>7.6923076923076923E-4</v>
      </c>
      <c r="X20" s="131">
        <f t="shared" si="9"/>
        <v>1.2820512820512821E-3</v>
      </c>
      <c r="Z20" s="118">
        <f>P20-CT_Bands_LAs_2003!O19</f>
        <v>-0.16870753588378351</v>
      </c>
      <c r="AA20" s="118">
        <f>Q20-CT_Bands_LAs_2003!P19</f>
        <v>4.3433157703530428E-2</v>
      </c>
      <c r="AB20" s="118">
        <f>R20-CT_Bands_LAs_2003!Q19</f>
        <v>7.1298480420400823E-2</v>
      </c>
      <c r="AC20" s="118">
        <f>S20-CT_Bands_LAs_2003!R19</f>
        <v>3.369324716134571E-2</v>
      </c>
      <c r="AD20" s="118">
        <f>T20-CT_Bands_LAs_2003!S19</f>
        <v>1.7565085998440394E-2</v>
      </c>
      <c r="AE20" s="118">
        <f>U20-CT_Bands_LAs_2003!T19</f>
        <v>4.1743200997780908E-3</v>
      </c>
      <c r="AF20" s="118">
        <f>V20-CT_Bands_LAs_2003!U19</f>
        <v>-1.1616789191015338E-3</v>
      </c>
      <c r="AG20" s="118">
        <f>W20-CT_Bands_LAs_2003!V19</f>
        <v>-9.4541592330600545E-4</v>
      </c>
      <c r="AH20" s="118">
        <f>X20-CT_Bands_LAs_2003!W19</f>
        <v>6.5033934269562827E-4</v>
      </c>
      <c r="AJ20" s="132">
        <f t="shared" si="10"/>
        <v>28282.17435897436</v>
      </c>
      <c r="AK20" s="132">
        <f t="shared" si="11"/>
        <v>30306.402564102566</v>
      </c>
      <c r="AL20" s="132">
        <f t="shared" si="12"/>
        <v>25317.107692307691</v>
      </c>
      <c r="AM20" s="132">
        <f t="shared" si="13"/>
        <v>13228.758974358974</v>
      </c>
      <c r="AN20" s="132">
        <f t="shared" si="14"/>
        <v>8866.6897435897445</v>
      </c>
      <c r="AO20" s="132">
        <f t="shared" si="15"/>
        <v>3905.9051282051282</v>
      </c>
      <c r="AP20" s="132">
        <f t="shared" si="16"/>
        <v>1054.8794871794873</v>
      </c>
      <c r="AQ20" s="132">
        <f t="shared" si="17"/>
        <v>85.530769230769238</v>
      </c>
      <c r="AR20" s="132">
        <f t="shared" si="18"/>
        <v>142.55128205128204</v>
      </c>
    </row>
    <row r="21" spans="1:44" x14ac:dyDescent="0.25">
      <c r="A21" s="126" t="s">
        <v>1119</v>
      </c>
      <c r="B21" s="127" t="s">
        <v>1120</v>
      </c>
      <c r="C21" s="127" t="s">
        <v>2337</v>
      </c>
      <c r="D21" s="128">
        <v>232</v>
      </c>
      <c r="E21" s="128">
        <v>289</v>
      </c>
      <c r="F21" s="128">
        <v>134</v>
      </c>
      <c r="G21" s="128">
        <v>78</v>
      </c>
      <c r="H21" s="128">
        <v>84</v>
      </c>
      <c r="I21" s="128">
        <v>28</v>
      </c>
      <c r="J21" s="128">
        <v>9</v>
      </c>
      <c r="K21" s="128">
        <v>0</v>
      </c>
      <c r="L21" s="128">
        <v>0</v>
      </c>
      <c r="M21" s="129">
        <f t="shared" si="0"/>
        <v>854</v>
      </c>
      <c r="N21" s="129">
        <f>INDEX(CT_Bands_Count_1993_2023!$LC$6:$LC$401, MATCH(A21, CT_Bands_Count_1993_2023!$D$6:$D$401,0))</f>
        <v>27520</v>
      </c>
      <c r="P21" s="131">
        <f t="shared" si="1"/>
        <v>0.27166276346604218</v>
      </c>
      <c r="Q21" s="131">
        <f t="shared" si="2"/>
        <v>0.33840749414519905</v>
      </c>
      <c r="R21" s="131">
        <f t="shared" si="3"/>
        <v>0.15690866510538642</v>
      </c>
      <c r="S21" s="131">
        <f t="shared" si="4"/>
        <v>9.1334894613583142E-2</v>
      </c>
      <c r="T21" s="131">
        <f t="shared" si="5"/>
        <v>9.8360655737704916E-2</v>
      </c>
      <c r="U21" s="131">
        <f t="shared" si="6"/>
        <v>3.2786885245901641E-2</v>
      </c>
      <c r="V21" s="131">
        <f t="shared" si="7"/>
        <v>1.0538641686182669E-2</v>
      </c>
      <c r="W21" s="131">
        <f t="shared" si="8"/>
        <v>0</v>
      </c>
      <c r="X21" s="131">
        <f t="shared" si="9"/>
        <v>0</v>
      </c>
      <c r="Z21" s="118">
        <f>P21-CT_Bands_LAs_2003!O20</f>
        <v>-0.24106450926123052</v>
      </c>
      <c r="AA21" s="118">
        <f>Q21-CT_Bands_LAs_2003!P20</f>
        <v>9.5862039599744514E-2</v>
      </c>
      <c r="AB21" s="118">
        <f>R21-CT_Bands_LAs_2003!Q20</f>
        <v>7.4726846923568249E-2</v>
      </c>
      <c r="AC21" s="118">
        <f>S21-CT_Bands_LAs_2003!R20</f>
        <v>1.1334894613583141E-2</v>
      </c>
      <c r="AD21" s="118">
        <f>T21-CT_Bands_LAs_2003!S20</f>
        <v>4.272429210134128E-2</v>
      </c>
      <c r="AE21" s="118">
        <f>U21-CT_Bands_LAs_2003!T20</f>
        <v>1.2059612518628915E-2</v>
      </c>
      <c r="AF21" s="118">
        <f>V21-CT_Bands_LAs_2003!U20</f>
        <v>4.7204598680008515E-3</v>
      </c>
      <c r="AG21" s="118">
        <f>W21-CT_Bands_LAs_2003!V20</f>
        <v>0</v>
      </c>
      <c r="AH21" s="118">
        <f>X21-CT_Bands_LAs_2003!W20</f>
        <v>-3.6363636363636361E-4</v>
      </c>
      <c r="AJ21" s="132">
        <f t="shared" si="10"/>
        <v>7476.1592505854805</v>
      </c>
      <c r="AK21" s="132">
        <f t="shared" si="11"/>
        <v>9312.9742388758787</v>
      </c>
      <c r="AL21" s="132">
        <f t="shared" si="12"/>
        <v>4318.1264637002341</v>
      </c>
      <c r="AM21" s="132">
        <f t="shared" si="13"/>
        <v>2513.5362997658081</v>
      </c>
      <c r="AN21" s="132">
        <f t="shared" si="14"/>
        <v>2706.8852459016393</v>
      </c>
      <c r="AO21" s="132">
        <f t="shared" si="15"/>
        <v>902.29508196721315</v>
      </c>
      <c r="AP21" s="132">
        <f t="shared" si="16"/>
        <v>290.02341920374704</v>
      </c>
      <c r="AQ21" s="132">
        <f t="shared" si="17"/>
        <v>0</v>
      </c>
      <c r="AR21" s="132">
        <f t="shared" si="18"/>
        <v>0</v>
      </c>
    </row>
    <row r="22" spans="1:44" x14ac:dyDescent="0.25">
      <c r="A22" s="126" t="s">
        <v>1121</v>
      </c>
      <c r="B22" s="127" t="s">
        <v>1122</v>
      </c>
      <c r="C22" s="127" t="s">
        <v>2332</v>
      </c>
      <c r="D22" s="128">
        <v>246</v>
      </c>
      <c r="E22" s="128">
        <v>583</v>
      </c>
      <c r="F22" s="128">
        <v>817</v>
      </c>
      <c r="G22" s="128">
        <v>448</v>
      </c>
      <c r="H22" s="128">
        <v>318</v>
      </c>
      <c r="I22" s="128">
        <v>126</v>
      </c>
      <c r="J22" s="128">
        <v>16</v>
      </c>
      <c r="K22" s="128">
        <v>1</v>
      </c>
      <c r="L22" s="128">
        <v>0</v>
      </c>
      <c r="M22" s="129">
        <f t="shared" si="0"/>
        <v>2555</v>
      </c>
      <c r="N22" s="129">
        <f>INDEX(CT_Bands_Count_1993_2023!$LC$6:$LC$401, MATCH(A22, CT_Bands_Count_1993_2023!$D$6:$D$401,0))</f>
        <v>80610</v>
      </c>
      <c r="P22" s="131">
        <f t="shared" si="1"/>
        <v>9.6281800391389435E-2</v>
      </c>
      <c r="Q22" s="131">
        <f t="shared" si="2"/>
        <v>0.22818003913894325</v>
      </c>
      <c r="R22" s="131">
        <f t="shared" si="3"/>
        <v>0.31976516634050883</v>
      </c>
      <c r="S22" s="131">
        <f t="shared" si="4"/>
        <v>0.17534246575342466</v>
      </c>
      <c r="T22" s="131">
        <f t="shared" si="5"/>
        <v>0.12446183953033269</v>
      </c>
      <c r="U22" s="131">
        <f t="shared" si="6"/>
        <v>4.9315068493150684E-2</v>
      </c>
      <c r="V22" s="131">
        <f t="shared" si="7"/>
        <v>6.2622309197651665E-3</v>
      </c>
      <c r="W22" s="131">
        <f t="shared" si="8"/>
        <v>3.9138943248532291E-4</v>
      </c>
      <c r="X22" s="131">
        <f t="shared" si="9"/>
        <v>0</v>
      </c>
      <c r="Z22" s="118">
        <f>P22-CT_Bands_LAs_2003!O21</f>
        <v>-9.4746236991788121E-2</v>
      </c>
      <c r="AA22" s="118">
        <f>Q22-CT_Bands_LAs_2003!P21</f>
        <v>-0.10602556833769228</v>
      </c>
      <c r="AB22" s="118">
        <f>R22-CT_Bands_LAs_2003!Q21</f>
        <v>8.6244917119325026E-2</v>
      </c>
      <c r="AC22" s="118">
        <f>S22-CT_Bands_LAs_2003!R21</f>
        <v>5.8831562326633377E-2</v>
      </c>
      <c r="AD22" s="118">
        <f>T22-CT_Bands_LAs_2003!S21</f>
        <v>4.1471185324725213E-2</v>
      </c>
      <c r="AE22" s="118">
        <f>U22-CT_Bands_LAs_2003!T21</f>
        <v>2.0031579396577476E-2</v>
      </c>
      <c r="AF22" s="118">
        <f>V22-CT_Bands_LAs_2003!U21</f>
        <v>-4.0804482079606899E-3</v>
      </c>
      <c r="AG22" s="118">
        <f>W22-CT_Bands_LAs_2003!V21</f>
        <v>-7.3010589461748078E-4</v>
      </c>
      <c r="AH22" s="118">
        <f>X22-CT_Bands_LAs_2003!W21</f>
        <v>-9.9688473520249217E-4</v>
      </c>
      <c r="AJ22" s="132">
        <f t="shared" si="10"/>
        <v>7761.2759295499027</v>
      </c>
      <c r="AK22" s="132">
        <f t="shared" si="11"/>
        <v>18393.592954990214</v>
      </c>
      <c r="AL22" s="132">
        <f t="shared" si="12"/>
        <v>25776.270058708418</v>
      </c>
      <c r="AM22" s="132">
        <f t="shared" si="13"/>
        <v>14134.356164383562</v>
      </c>
      <c r="AN22" s="132">
        <f t="shared" si="14"/>
        <v>10032.868884540118</v>
      </c>
      <c r="AO22" s="132">
        <f t="shared" si="15"/>
        <v>3975.2876712328766</v>
      </c>
      <c r="AP22" s="132">
        <f t="shared" si="16"/>
        <v>504.79843444227009</v>
      </c>
      <c r="AQ22" s="132">
        <f t="shared" si="17"/>
        <v>31.549902152641881</v>
      </c>
      <c r="AR22" s="132">
        <f t="shared" si="18"/>
        <v>0</v>
      </c>
    </row>
    <row r="23" spans="1:44" x14ac:dyDescent="0.25">
      <c r="A23" s="126" t="s">
        <v>1123</v>
      </c>
      <c r="B23" s="127" t="s">
        <v>1124</v>
      </c>
      <c r="C23" s="127" t="s">
        <v>2333</v>
      </c>
      <c r="D23" s="128">
        <v>331</v>
      </c>
      <c r="E23" s="128">
        <v>364</v>
      </c>
      <c r="F23" s="128">
        <v>223</v>
      </c>
      <c r="G23" s="128">
        <v>111</v>
      </c>
      <c r="H23" s="128">
        <v>57</v>
      </c>
      <c r="I23" s="128">
        <v>23</v>
      </c>
      <c r="J23" s="128">
        <v>3</v>
      </c>
      <c r="K23" s="128">
        <v>0</v>
      </c>
      <c r="L23" s="128">
        <v>0</v>
      </c>
      <c r="M23" s="129">
        <f t="shared" si="0"/>
        <v>1112</v>
      </c>
      <c r="N23" s="129">
        <f>INDEX(CT_Bands_Count_1993_2023!$LC$6:$LC$401, MATCH(A23, CT_Bands_Count_1993_2023!$D$6:$D$401,0))</f>
        <v>33120</v>
      </c>
      <c r="O23" s="118"/>
      <c r="P23" s="131">
        <f t="shared" si="1"/>
        <v>0.2976618705035971</v>
      </c>
      <c r="Q23" s="131">
        <f t="shared" si="2"/>
        <v>0.3273381294964029</v>
      </c>
      <c r="R23" s="131">
        <f t="shared" si="3"/>
        <v>0.20053956834532374</v>
      </c>
      <c r="S23" s="131">
        <f t="shared" si="4"/>
        <v>9.982014388489209E-2</v>
      </c>
      <c r="T23" s="131">
        <f t="shared" si="5"/>
        <v>5.1258992805755396E-2</v>
      </c>
      <c r="U23" s="131">
        <f t="shared" si="6"/>
        <v>2.0683453237410072E-2</v>
      </c>
      <c r="V23" s="131">
        <f t="shared" si="7"/>
        <v>2.6978417266187052E-3</v>
      </c>
      <c r="W23" s="131">
        <f t="shared" si="8"/>
        <v>0</v>
      </c>
      <c r="X23" s="131">
        <f t="shared" si="9"/>
        <v>0</v>
      </c>
      <c r="Z23" s="118">
        <f>P23-CT_Bands_LAs_2003!O22</f>
        <v>-0.28445934161761505</v>
      </c>
      <c r="AA23" s="118">
        <f>Q23-CT_Bands_LAs_2003!P22</f>
        <v>8.1580553738827138E-2</v>
      </c>
      <c r="AB23" s="118">
        <f>R23-CT_Bands_LAs_2003!Q22</f>
        <v>0.11932744713320254</v>
      </c>
      <c r="AC23" s="118">
        <f>S23-CT_Bands_LAs_2003!R22</f>
        <v>4.8001962066710271E-2</v>
      </c>
      <c r="AD23" s="118">
        <f>T23-CT_Bands_LAs_2003!S22</f>
        <v>2.4895356442119033E-2</v>
      </c>
      <c r="AE23" s="118">
        <f>U23-CT_Bands_LAs_2003!T22</f>
        <v>1.0380422934379768E-2</v>
      </c>
      <c r="AF23" s="118">
        <f>V23-CT_Bands_LAs_2003!U22</f>
        <v>8.79659908436887E-4</v>
      </c>
      <c r="AG23" s="118">
        <f>W23-CT_Bands_LAs_2003!V22</f>
        <v>0</v>
      </c>
      <c r="AH23" s="118">
        <f>X23-CT_Bands_LAs_2003!W22</f>
        <v>-6.0606060606060606E-4</v>
      </c>
      <c r="AJ23" s="132">
        <f t="shared" si="10"/>
        <v>9858.5611510791368</v>
      </c>
      <c r="AK23" s="132">
        <f t="shared" si="11"/>
        <v>10841.438848920863</v>
      </c>
      <c r="AL23" s="132">
        <f t="shared" si="12"/>
        <v>6641.8705035971225</v>
      </c>
      <c r="AM23" s="132">
        <f t="shared" si="13"/>
        <v>3306.0431654676258</v>
      </c>
      <c r="AN23" s="132">
        <f t="shared" si="14"/>
        <v>1697.6978417266187</v>
      </c>
      <c r="AO23" s="132">
        <f t="shared" si="15"/>
        <v>685.03597122302153</v>
      </c>
      <c r="AP23" s="132">
        <f t="shared" si="16"/>
        <v>89.352517985611513</v>
      </c>
      <c r="AQ23" s="132">
        <f t="shared" si="17"/>
        <v>0</v>
      </c>
      <c r="AR23" s="132">
        <f t="shared" si="18"/>
        <v>0</v>
      </c>
    </row>
    <row r="24" spans="1:44" x14ac:dyDescent="0.25">
      <c r="A24" s="126" t="s">
        <v>1125</v>
      </c>
      <c r="B24" s="127" t="s">
        <v>1126</v>
      </c>
      <c r="C24" s="127" t="s">
        <v>2334</v>
      </c>
      <c r="D24" s="128">
        <v>86</v>
      </c>
      <c r="E24" s="128">
        <v>278</v>
      </c>
      <c r="F24" s="128">
        <v>472</v>
      </c>
      <c r="G24" s="128">
        <v>220</v>
      </c>
      <c r="H24" s="128">
        <v>166</v>
      </c>
      <c r="I24" s="128">
        <v>94</v>
      </c>
      <c r="J24" s="128">
        <v>22</v>
      </c>
      <c r="K24" s="128">
        <v>2</v>
      </c>
      <c r="L24" s="128">
        <v>1</v>
      </c>
      <c r="M24" s="129">
        <f t="shared" si="0"/>
        <v>1341</v>
      </c>
      <c r="N24" s="129">
        <f>INDEX(CT_Bands_Count_1993_2023!$LC$6:$LC$401, MATCH(A24, CT_Bands_Count_1993_2023!$D$6:$D$401,0))</f>
        <v>43040</v>
      </c>
      <c r="O24" s="118"/>
      <c r="P24" s="131">
        <f t="shared" si="1"/>
        <v>6.4131245339299037E-2</v>
      </c>
      <c r="Q24" s="131">
        <f t="shared" si="2"/>
        <v>0.20730797912005966</v>
      </c>
      <c r="R24" s="131">
        <f t="shared" si="3"/>
        <v>0.35197613721103654</v>
      </c>
      <c r="S24" s="131">
        <f t="shared" si="4"/>
        <v>0.16405667412378822</v>
      </c>
      <c r="T24" s="131">
        <f t="shared" si="5"/>
        <v>0.12378821774794929</v>
      </c>
      <c r="U24" s="131">
        <f t="shared" si="6"/>
        <v>7.0096942580164051E-2</v>
      </c>
      <c r="V24" s="131">
        <f t="shared" si="7"/>
        <v>1.6405667412378821E-2</v>
      </c>
      <c r="W24" s="131">
        <f t="shared" si="8"/>
        <v>1.4914243102162564E-3</v>
      </c>
      <c r="X24" s="131">
        <f t="shared" si="9"/>
        <v>7.4571215510812821E-4</v>
      </c>
      <c r="Y24" s="118"/>
      <c r="Z24" s="118">
        <f>P24-CT_Bands_LAs_2003!O23</f>
        <v>-8.0494922885000042E-2</v>
      </c>
      <c r="AA24" s="118">
        <f>Q24-CT_Bands_LAs_2003!P23</f>
        <v>-9.8766787235080533E-2</v>
      </c>
      <c r="AB24" s="118">
        <f>R24-CT_Bands_LAs_2003!Q23</f>
        <v>7.2069595154961752E-2</v>
      </c>
      <c r="AC24" s="118">
        <f>S24-CT_Bands_LAs_2003!R23</f>
        <v>6.4991253563040557E-2</v>
      </c>
      <c r="AD24" s="118">
        <f>T24-CT_Bands_LAs_2003!S23</f>
        <v>2.6124666346080128E-2</v>
      </c>
      <c r="AE24" s="118">
        <f>U24-CT_Bands_LAs_2003!T23</f>
        <v>1.5424045383902366E-2</v>
      </c>
      <c r="AF24" s="118">
        <f>V24-CT_Bands_LAs_2003!U23</f>
        <v>7.5146180490218498E-4</v>
      </c>
      <c r="AG24" s="118">
        <f>W24-CT_Bands_LAs_2003!V23</f>
        <v>-1.4408970847533246E-4</v>
      </c>
      <c r="AH24" s="118">
        <f>X24-CT_Bands_LAs_2003!W23</f>
        <v>4.4777575668875926E-5</v>
      </c>
      <c r="AJ24" s="132">
        <f t="shared" si="10"/>
        <v>2760.2087994034305</v>
      </c>
      <c r="AK24" s="132">
        <f t="shared" si="11"/>
        <v>8922.5354213273677</v>
      </c>
      <c r="AL24" s="132">
        <f t="shared" si="12"/>
        <v>15149.052945563013</v>
      </c>
      <c r="AM24" s="132">
        <f t="shared" si="13"/>
        <v>7060.9992542878445</v>
      </c>
      <c r="AN24" s="132">
        <f t="shared" si="14"/>
        <v>5327.8448918717377</v>
      </c>
      <c r="AO24" s="132">
        <f t="shared" si="15"/>
        <v>3016.9724086502606</v>
      </c>
      <c r="AP24" s="132">
        <f t="shared" si="16"/>
        <v>706.09992542878445</v>
      </c>
      <c r="AQ24" s="132">
        <f t="shared" si="17"/>
        <v>64.190902311707674</v>
      </c>
      <c r="AR24" s="132">
        <f t="shared" si="18"/>
        <v>32.095451155853837</v>
      </c>
    </row>
    <row r="25" spans="1:44" x14ac:dyDescent="0.25">
      <c r="A25" s="126" t="s">
        <v>1127</v>
      </c>
      <c r="B25" s="127" t="s">
        <v>1128</v>
      </c>
      <c r="C25" s="127" t="s">
        <v>2335</v>
      </c>
      <c r="D25" s="128">
        <v>12</v>
      </c>
      <c r="E25" s="128">
        <v>40</v>
      </c>
      <c r="F25" s="128">
        <v>141</v>
      </c>
      <c r="G25" s="128">
        <v>297</v>
      </c>
      <c r="H25" s="128">
        <v>400</v>
      </c>
      <c r="I25" s="128">
        <v>352</v>
      </c>
      <c r="J25" s="128">
        <v>159</v>
      </c>
      <c r="K25" s="128">
        <v>51</v>
      </c>
      <c r="L25" s="128">
        <v>21</v>
      </c>
      <c r="M25" s="129">
        <f t="shared" si="0"/>
        <v>1473</v>
      </c>
      <c r="N25" s="129">
        <f>INDEX(CT_Bands_Count_1993_2023!$LC$6:$LC$401, MATCH(A25, CT_Bands_Count_1993_2023!$D$6:$D$401,0))</f>
        <v>43690</v>
      </c>
      <c r="O25" s="118"/>
      <c r="P25" s="131">
        <f t="shared" si="1"/>
        <v>8.1466395112016286E-3</v>
      </c>
      <c r="Q25" s="131">
        <f t="shared" si="2"/>
        <v>2.7155465037338764E-2</v>
      </c>
      <c r="R25" s="131">
        <f t="shared" si="3"/>
        <v>9.5723014256619138E-2</v>
      </c>
      <c r="S25" s="131">
        <f t="shared" si="4"/>
        <v>0.20162932790224034</v>
      </c>
      <c r="T25" s="131">
        <f t="shared" si="5"/>
        <v>0.27155465037338766</v>
      </c>
      <c r="U25" s="131">
        <f t="shared" si="6"/>
        <v>0.23896809232858113</v>
      </c>
      <c r="V25" s="131">
        <f t="shared" si="7"/>
        <v>0.1079429735234216</v>
      </c>
      <c r="W25" s="131">
        <f t="shared" si="8"/>
        <v>3.4623217922606926E-2</v>
      </c>
      <c r="X25" s="131">
        <f t="shared" si="9"/>
        <v>1.4256619144602852E-2</v>
      </c>
      <c r="Z25" s="118">
        <f>P25-CT_Bands_LAs_2003!O24</f>
        <v>-3.8404513140634713E-3</v>
      </c>
      <c r="AA25" s="118">
        <f>Q25-CT_Bands_LAs_2003!P24</f>
        <v>-5.1221667281702271E-2</v>
      </c>
      <c r="AB25" s="118">
        <f>R25-CT_Bands_LAs_2003!Q24</f>
        <v>-6.7716358726322312E-2</v>
      </c>
      <c r="AC25" s="118">
        <f>S25-CT_Bands_LAs_2003!R24</f>
        <v>-1.1372055223624111E-2</v>
      </c>
      <c r="AD25" s="118">
        <f>T25-CT_Bands_LAs_2003!S24</f>
        <v>0.10166069002299577</v>
      </c>
      <c r="AE25" s="118">
        <f>U25-CT_Bands_LAs_2003!T24</f>
        <v>5.7548083107742037E-2</v>
      </c>
      <c r="AF25" s="118">
        <f>V25-CT_Bands_LAs_2003!U24</f>
        <v>-1.7690959164452999E-2</v>
      </c>
      <c r="AG25" s="118">
        <f>W25-CT_Bands_LAs_2003!V24</f>
        <v>-6.1789950787762005E-3</v>
      </c>
      <c r="AH25" s="118">
        <f>X25-CT_Bands_LAs_2003!W24</f>
        <v>-1.1882863417964108E-3</v>
      </c>
      <c r="AJ25" s="132">
        <f t="shared" si="10"/>
        <v>355.92668024439917</v>
      </c>
      <c r="AK25" s="132">
        <f t="shared" si="11"/>
        <v>1186.4222674813307</v>
      </c>
      <c r="AL25" s="132">
        <f t="shared" si="12"/>
        <v>4182.1384928716898</v>
      </c>
      <c r="AM25" s="132">
        <f t="shared" si="13"/>
        <v>8809.1853360488803</v>
      </c>
      <c r="AN25" s="132">
        <f t="shared" si="14"/>
        <v>11864.222674813307</v>
      </c>
      <c r="AO25" s="132">
        <f t="shared" si="15"/>
        <v>10440.515953835709</v>
      </c>
      <c r="AP25" s="132">
        <f t="shared" si="16"/>
        <v>4716.0285132382896</v>
      </c>
      <c r="AQ25" s="132">
        <f t="shared" si="17"/>
        <v>1512.6883910386966</v>
      </c>
      <c r="AR25" s="132">
        <f t="shared" si="18"/>
        <v>622.87169042769858</v>
      </c>
    </row>
    <row r="26" spans="1:44" x14ac:dyDescent="0.25">
      <c r="A26" s="126" t="s">
        <v>1129</v>
      </c>
      <c r="B26" s="127" t="s">
        <v>1130</v>
      </c>
      <c r="C26" s="127" t="s">
        <v>2229</v>
      </c>
      <c r="D26" s="128">
        <v>146</v>
      </c>
      <c r="E26" s="128">
        <v>341</v>
      </c>
      <c r="F26" s="128">
        <v>766</v>
      </c>
      <c r="G26" s="128">
        <v>548</v>
      </c>
      <c r="H26" s="128">
        <v>375</v>
      </c>
      <c r="I26" s="128">
        <v>257</v>
      </c>
      <c r="J26" s="128">
        <v>82</v>
      </c>
      <c r="K26" s="128">
        <v>13</v>
      </c>
      <c r="L26" s="128">
        <v>8</v>
      </c>
      <c r="M26" s="129">
        <f t="shared" si="0"/>
        <v>2536</v>
      </c>
      <c r="N26" s="129">
        <f>INDEX(CT_Bands_Count_1993_2023!$LC$6:$LC$401, MATCH(A26, CT_Bands_Count_1993_2023!$D$6:$D$401,0))</f>
        <v>70560</v>
      </c>
      <c r="O26" s="118"/>
      <c r="P26" s="131">
        <f t="shared" si="1"/>
        <v>5.7570977917981075E-2</v>
      </c>
      <c r="Q26" s="131">
        <f t="shared" si="2"/>
        <v>0.13446372239747634</v>
      </c>
      <c r="R26" s="131">
        <f t="shared" si="3"/>
        <v>0.30205047318611988</v>
      </c>
      <c r="S26" s="131">
        <f t="shared" si="4"/>
        <v>0.21608832807570977</v>
      </c>
      <c r="T26" s="131">
        <f t="shared" si="5"/>
        <v>0.14787066246056782</v>
      </c>
      <c r="U26" s="131">
        <f t="shared" si="6"/>
        <v>0.10134069400630914</v>
      </c>
      <c r="V26" s="131">
        <f t="shared" si="7"/>
        <v>3.2334384858044164E-2</v>
      </c>
      <c r="W26" s="131">
        <f t="shared" si="8"/>
        <v>5.1261829652996848E-3</v>
      </c>
      <c r="X26" s="131">
        <f t="shared" si="9"/>
        <v>3.1545741324921135E-3</v>
      </c>
      <c r="Z26" s="118">
        <f>P26-CT_Bands_LAs_2003!O25</f>
        <v>-3.8210093917822804E-2</v>
      </c>
      <c r="AA26" s="118">
        <f>Q26-CT_Bands_LAs_2003!P25</f>
        <v>-7.9903438377894237E-2</v>
      </c>
      <c r="AB26" s="118">
        <f>R26-CT_Bands_LAs_2003!Q25</f>
        <v>4.4068717199802876E-2</v>
      </c>
      <c r="AC26" s="118">
        <f>S26-CT_Bands_LAs_2003!R25</f>
        <v>3.4645910743896779E-2</v>
      </c>
      <c r="AD26" s="118">
        <f>T26-CT_Bands_LAs_2003!S25</f>
        <v>2.9854698948595187E-2</v>
      </c>
      <c r="AE26" s="118">
        <f>U26-CT_Bands_LAs_2003!T25</f>
        <v>1.7674787506879272E-2</v>
      </c>
      <c r="AF26" s="118">
        <f>V26-CT_Bands_LAs_2003!U25</f>
        <v>-5.5789560769615373E-3</v>
      </c>
      <c r="AG26" s="118">
        <f>W26-CT_Bands_LAs_2003!V25</f>
        <v>-2.8555730210173052E-3</v>
      </c>
      <c r="AH26" s="118">
        <f>X26-CT_Bands_LAs_2003!W25</f>
        <v>3.039469945217599E-4</v>
      </c>
      <c r="AJ26" s="132">
        <f t="shared" si="10"/>
        <v>4062.2082018927449</v>
      </c>
      <c r="AK26" s="132">
        <f t="shared" si="11"/>
        <v>9487.7602523659298</v>
      </c>
      <c r="AL26" s="132">
        <f t="shared" si="12"/>
        <v>21312.681388012617</v>
      </c>
      <c r="AM26" s="132">
        <f t="shared" si="13"/>
        <v>15247.192429022081</v>
      </c>
      <c r="AN26" s="132">
        <f t="shared" si="14"/>
        <v>10433.753943217665</v>
      </c>
      <c r="AO26" s="132">
        <f t="shared" si="15"/>
        <v>7150.5993690851728</v>
      </c>
      <c r="AP26" s="132">
        <f t="shared" si="16"/>
        <v>2281.5141955835961</v>
      </c>
      <c r="AQ26" s="132">
        <f t="shared" si="17"/>
        <v>361.70347003154575</v>
      </c>
      <c r="AR26" s="132">
        <f t="shared" si="18"/>
        <v>222.58675078864351</v>
      </c>
    </row>
  </sheetData>
  <mergeCells count="4">
    <mergeCell ref="D2:L2"/>
    <mergeCell ref="P2:X2"/>
    <mergeCell ref="AJ2:AR2"/>
    <mergeCell ref="Z2:AH2"/>
  </mergeCells>
  <conditionalFormatting sqref="C5:C21">
    <cfRule type="cellIs" dxfId="5" priority="2" operator="lessThan">
      <formula>-0.1</formula>
    </cfRule>
  </conditionalFormatting>
  <conditionalFormatting sqref="Z5:AH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FF472-7A32-4394-B36E-E17D66C0D6DE}">
  <dimension ref="A2:AH27"/>
  <sheetViews>
    <sheetView zoomScale="70" zoomScaleNormal="70" workbookViewId="0">
      <pane xSplit="3" ySplit="3" topLeftCell="M4" activePane="bottomRight" state="frozen"/>
      <selection pane="topRight" activeCell="D1" sqref="D1"/>
      <selection pane="bottomLeft" activeCell="A3" sqref="A3"/>
      <selection pane="bottomRight" activeCell="AL13" sqref="AL13"/>
    </sheetView>
  </sheetViews>
  <sheetFormatPr defaultRowHeight="15" x14ac:dyDescent="0.25"/>
  <cols>
    <col min="2" max="2" width="17.28515625" customWidth="1"/>
    <col min="4" max="4" width="14" bestFit="1" customWidth="1"/>
    <col min="5" max="5" width="14.42578125" bestFit="1" customWidth="1"/>
    <col min="6" max="6" width="15.42578125" bestFit="1" customWidth="1"/>
    <col min="7" max="7" width="14" bestFit="1" customWidth="1"/>
    <col min="8" max="9" width="14.42578125" bestFit="1" customWidth="1"/>
    <col min="10" max="10" width="14" bestFit="1" customWidth="1"/>
    <col min="11" max="11" width="13.140625" bestFit="1" customWidth="1"/>
    <col min="12" max="12" width="13.140625" customWidth="1"/>
    <col min="14" max="21" width="11.5703125" bestFit="1" customWidth="1"/>
    <col min="22" max="23" width="11.5703125" customWidth="1"/>
    <col min="24" max="33" width="16.7109375" customWidth="1"/>
  </cols>
  <sheetData>
    <row r="2" spans="1:34" x14ac:dyDescent="0.25">
      <c r="A2" s="86"/>
      <c r="B2" s="86"/>
      <c r="C2" s="86"/>
      <c r="D2" s="155" t="s">
        <v>2148</v>
      </c>
      <c r="E2" s="155"/>
      <c r="F2" s="155"/>
      <c r="G2" s="155"/>
      <c r="H2" s="155"/>
      <c r="I2" s="155"/>
      <c r="J2" s="155"/>
      <c r="K2" s="155"/>
      <c r="L2" s="87"/>
      <c r="M2" s="86"/>
      <c r="N2" s="155" t="s">
        <v>2149</v>
      </c>
      <c r="O2" s="155"/>
      <c r="P2" s="155"/>
      <c r="Q2" s="155"/>
      <c r="R2" s="155"/>
      <c r="S2" s="155"/>
      <c r="T2" s="155"/>
      <c r="U2" s="86"/>
      <c r="V2" s="86"/>
      <c r="W2" s="86"/>
      <c r="X2" s="155" t="s">
        <v>2150</v>
      </c>
      <c r="Y2" s="155"/>
      <c r="Z2" s="155"/>
      <c r="AA2" s="155"/>
      <c r="AB2" s="155"/>
      <c r="AC2" s="155"/>
      <c r="AD2" s="155"/>
      <c r="AE2" s="155"/>
      <c r="AF2" s="87"/>
      <c r="AG2" s="87"/>
      <c r="AH2" s="86"/>
    </row>
    <row r="3" spans="1:34" x14ac:dyDescent="0.25">
      <c r="D3" t="s">
        <v>2117</v>
      </c>
      <c r="E3" t="s">
        <v>2118</v>
      </c>
      <c r="F3" t="s">
        <v>2119</v>
      </c>
      <c r="G3" t="s">
        <v>2120</v>
      </c>
      <c r="H3" t="s">
        <v>2121</v>
      </c>
      <c r="I3" t="s">
        <v>2122</v>
      </c>
      <c r="J3" t="s">
        <v>2123</v>
      </c>
      <c r="K3" t="s">
        <v>2124</v>
      </c>
      <c r="L3" t="s">
        <v>2359</v>
      </c>
      <c r="N3" t="s">
        <v>2117</v>
      </c>
      <c r="O3" t="s">
        <v>2118</v>
      </c>
      <c r="P3" t="s">
        <v>2119</v>
      </c>
      <c r="Q3" t="s">
        <v>2120</v>
      </c>
      <c r="R3" t="s">
        <v>2121</v>
      </c>
      <c r="S3" t="s">
        <v>2122</v>
      </c>
      <c r="T3" t="s">
        <v>2123</v>
      </c>
      <c r="U3" t="s">
        <v>2124</v>
      </c>
      <c r="V3" t="s">
        <v>2359</v>
      </c>
      <c r="X3" t="s">
        <v>2117</v>
      </c>
      <c r="Y3" t="s">
        <v>2118</v>
      </c>
      <c r="Z3" t="s">
        <v>2119</v>
      </c>
      <c r="AA3" t="s">
        <v>2120</v>
      </c>
      <c r="AB3" t="s">
        <v>2121</v>
      </c>
      <c r="AC3" t="s">
        <v>2122</v>
      </c>
      <c r="AD3" t="s">
        <v>2123</v>
      </c>
      <c r="AE3" t="s">
        <v>2124</v>
      </c>
      <c r="AF3" t="s">
        <v>2359</v>
      </c>
      <c r="AG3" t="s">
        <v>2125</v>
      </c>
    </row>
    <row r="4" spans="1:34" x14ac:dyDescent="0.25">
      <c r="A4" s="126" t="s">
        <v>1087</v>
      </c>
      <c r="B4" s="127" t="s">
        <v>1088</v>
      </c>
      <c r="C4" s="127" t="s">
        <v>2319</v>
      </c>
      <c r="D4" s="129">
        <f>INDEX(CT_Bands_Count_1993_2023!KT$6:KT$401, MATCH($A4,CT_Bands_Count_1993_2023!$D$6:$D$401,0))</f>
        <v>4900</v>
      </c>
      <c r="E4" s="129">
        <f>INDEX(CT_Bands_Count_1993_2023!KU$6:KU$401, MATCH($A4,CT_Bands_Count_1993_2023!$D$6:$D$401,0))</f>
        <v>6890</v>
      </c>
      <c r="F4" s="129">
        <f>INDEX(CT_Bands_Count_1993_2023!KV$6:KV$401, MATCH($A4,CT_Bands_Count_1993_2023!$D$6:$D$401,0))</f>
        <v>6920</v>
      </c>
      <c r="G4" s="129">
        <f>INDEX(CT_Bands_Count_1993_2023!KW$6:KW$401, MATCH($A4,CT_Bands_Count_1993_2023!$D$6:$D$401,0))</f>
        <v>7310</v>
      </c>
      <c r="H4" s="129">
        <f>INDEX(CT_Bands_Count_1993_2023!KX$6:KX$401, MATCH($A4,CT_Bands_Count_1993_2023!$D$6:$D$401,0))</f>
        <v>5500</v>
      </c>
      <c r="I4" s="129">
        <f>INDEX(CT_Bands_Count_1993_2023!KY$6:KY$401, MATCH($A4,CT_Bands_Count_1993_2023!$D$6:$D$401,0))</f>
        <v>2680</v>
      </c>
      <c r="J4" s="129">
        <f>INDEX(CT_Bands_Count_1993_2023!KZ$6:KZ$401, MATCH($A4,CT_Bands_Count_1993_2023!$D$6:$D$401,0))</f>
        <v>1050</v>
      </c>
      <c r="K4" s="129">
        <f>INDEX(CT_Bands_Count_1993_2023!LA$6:LA$401, MATCH($A4,CT_Bands_Count_1993_2023!$D$6:$D$401,0))</f>
        <v>160</v>
      </c>
      <c r="L4" s="129">
        <f>INDEX(CT_Bands_Count_1993_2023!LB$6:LB$401, MATCH($A4,CT_Bands_Count_1993_2023!$D$6:$D$401,0))</f>
        <v>60</v>
      </c>
      <c r="M4" s="128"/>
      <c r="N4" s="133">
        <f>INDEX(CT_Bills_2003!E$4:E$25, MATCH($A4, CT_Bills_2003!$A$4:$A$25,0))</f>
        <v>1122.8382826666666</v>
      </c>
      <c r="O4" s="133">
        <f>INDEX(CT_Bills_2003!F$4:F$25, MATCH($A4, CT_Bills_2003!$A$4:$A$25,0))</f>
        <v>1309.9779964444442</v>
      </c>
      <c r="P4" s="133">
        <f>INDEX(CT_Bills_2003!G$4:G$25, MATCH($A4, CT_Bills_2003!$A$4:$A$25,0))</f>
        <v>1497.1177102222221</v>
      </c>
      <c r="Q4" s="133">
        <f>INDEX(CT_Bills_2003!H$4:H$25, MATCH($A4, CT_Bills_2003!$A$4:$A$25,0))</f>
        <v>1684.2574239999999</v>
      </c>
      <c r="R4" s="133">
        <f>INDEX(CT_Bills_2003!I$4:I$25, MATCH($A4, CT_Bills_2003!$A$4:$A$25,0))</f>
        <v>2058.5368515555551</v>
      </c>
      <c r="S4" s="133">
        <f>INDEX(CT_Bills_2003!J$4:J$25, MATCH($A4, CT_Bills_2003!$A$4:$A$25,0))</f>
        <v>2432.8162791111108</v>
      </c>
      <c r="T4" s="133">
        <f>INDEX(CT_Bills_2003!K$4:K$25, MATCH($A4, CT_Bills_2003!$A$4:$A$25,0))</f>
        <v>2807.0957066666665</v>
      </c>
      <c r="U4" s="133">
        <f>INDEX(CT_Bills_2003!L$4:L$25, MATCH($A4, CT_Bills_2003!$A$4:$A$25,0))</f>
        <v>3368.5148479999998</v>
      </c>
      <c r="V4" s="133">
        <f>INDEX(CT_Bills_2003!M$4:M$25, MATCH($A4, CT_Bills_2003!$A$4:$A$25,0))</f>
        <v>3929.9339893333331</v>
      </c>
      <c r="W4" s="133"/>
      <c r="X4" s="134">
        <f t="shared" ref="X4:X25" si="0">N4*D4</f>
        <v>5501907.5850666659</v>
      </c>
      <c r="Y4" s="134">
        <f t="shared" ref="Y4:Y25" si="1">O4*E4</f>
        <v>9025748.3955022208</v>
      </c>
      <c r="Z4" s="134">
        <f t="shared" ref="Z4:Z25" si="2">P4*F4</f>
        <v>10360054.554737777</v>
      </c>
      <c r="AA4" s="134">
        <f t="shared" ref="AA4:AA25" si="3">Q4*G4</f>
        <v>12311921.769439999</v>
      </c>
      <c r="AB4" s="134">
        <f t="shared" ref="AB4:AB25" si="4">R4*H4</f>
        <v>11321952.683555553</v>
      </c>
      <c r="AC4" s="134">
        <f t="shared" ref="AC4:AC25" si="5">S4*I4</f>
        <v>6519947.6280177766</v>
      </c>
      <c r="AD4" s="134">
        <f t="shared" ref="AD4:AD25" si="6">T4*J4</f>
        <v>2947450.4919999996</v>
      </c>
      <c r="AE4" s="134">
        <f t="shared" ref="AE4:AE25" si="7">U4*K4</f>
        <v>538962.37567999994</v>
      </c>
      <c r="AF4" s="134">
        <f t="shared" ref="AF4:AF25" si="8">V4*L4</f>
        <v>235796.03936</v>
      </c>
      <c r="AG4" s="134">
        <f t="shared" ref="AG4:AG25" si="9">SUM(X4:AE4)</f>
        <v>58527945.483999982</v>
      </c>
    </row>
    <row r="5" spans="1:34" x14ac:dyDescent="0.25">
      <c r="A5" s="126" t="s">
        <v>1089</v>
      </c>
      <c r="B5" s="127" t="s">
        <v>1090</v>
      </c>
      <c r="C5" s="127" t="s">
        <v>2320</v>
      </c>
      <c r="D5" s="129">
        <f>INDEX(CT_Bands_Count_1993_2023!KT$6:KT$401, MATCH($A5,CT_Bands_Count_1993_2023!$D$6:$D$401,0))</f>
        <v>9110</v>
      </c>
      <c r="E5" s="129">
        <f>INDEX(CT_Bands_Count_1993_2023!KU$6:KU$401, MATCH($A5,CT_Bands_Count_1993_2023!$D$6:$D$401,0))</f>
        <v>15600</v>
      </c>
      <c r="F5" s="129">
        <f>INDEX(CT_Bands_Count_1993_2023!KV$6:KV$401, MATCH($A5,CT_Bands_Count_1993_2023!$D$6:$D$401,0))</f>
        <v>12470</v>
      </c>
      <c r="G5" s="129">
        <f>INDEX(CT_Bands_Count_1993_2023!KW$6:KW$401, MATCH($A5,CT_Bands_Count_1993_2023!$D$6:$D$401,0))</f>
        <v>10580</v>
      </c>
      <c r="H5" s="129">
        <f>INDEX(CT_Bands_Count_1993_2023!KX$6:KX$401, MATCH($A5,CT_Bands_Count_1993_2023!$D$6:$D$401,0))</f>
        <v>8190</v>
      </c>
      <c r="I5" s="129">
        <f>INDEX(CT_Bands_Count_1993_2023!KY$6:KY$401, MATCH($A5,CT_Bands_Count_1993_2023!$D$6:$D$401,0))</f>
        <v>3950</v>
      </c>
      <c r="J5" s="129">
        <f>INDEX(CT_Bands_Count_1993_2023!KZ$6:KZ$401, MATCH($A5,CT_Bands_Count_1993_2023!$D$6:$D$401,0))</f>
        <v>1230</v>
      </c>
      <c r="K5" s="129">
        <f>INDEX(CT_Bands_Count_1993_2023!LA$6:LA$401, MATCH($A5,CT_Bands_Count_1993_2023!$D$6:$D$401,0))</f>
        <v>210</v>
      </c>
      <c r="L5" s="129">
        <f>INDEX(CT_Bands_Count_1993_2023!LB$6:LB$401, MATCH($A5,CT_Bands_Count_1993_2023!$D$6:$D$401,0))</f>
        <v>90</v>
      </c>
      <c r="M5" s="128"/>
      <c r="N5" s="133">
        <f>INDEX(CT_Bills_2003!E$4:E$25, MATCH($A5, CT_Bills_2003!$A$4:$A$25,0))</f>
        <v>1229.190141333333</v>
      </c>
      <c r="O5" s="133">
        <f>INDEX(CT_Bills_2003!F$4:F$25, MATCH($A5, CT_Bills_2003!$A$4:$A$25,0))</f>
        <v>1434.0551648888886</v>
      </c>
      <c r="P5" s="133">
        <f>INDEX(CT_Bills_2003!G$4:G$25, MATCH($A5, CT_Bills_2003!$A$4:$A$25,0))</f>
        <v>1638.9201884444442</v>
      </c>
      <c r="Q5" s="133">
        <f>INDEX(CT_Bills_2003!H$4:H$25, MATCH($A5, CT_Bills_2003!$A$4:$A$25,0))</f>
        <v>1843.7852119999998</v>
      </c>
      <c r="R5" s="133">
        <f>INDEX(CT_Bills_2003!I$4:I$25, MATCH($A5, CT_Bills_2003!$A$4:$A$25,0))</f>
        <v>2253.5152591111109</v>
      </c>
      <c r="S5" s="133">
        <f>INDEX(CT_Bills_2003!J$4:J$25, MATCH($A5, CT_Bills_2003!$A$4:$A$25,0))</f>
        <v>2663.2453062222216</v>
      </c>
      <c r="T5" s="133">
        <f>INDEX(CT_Bills_2003!K$4:K$25, MATCH($A5, CT_Bills_2003!$A$4:$A$25,0))</f>
        <v>3072.9753533333328</v>
      </c>
      <c r="U5" s="133">
        <f>INDEX(CT_Bills_2003!L$4:L$25, MATCH($A5, CT_Bills_2003!$A$4:$A$25,0))</f>
        <v>3687.5704239999995</v>
      </c>
      <c r="V5" s="133">
        <f>INDEX(CT_Bills_2003!M$4:M$25, MATCH($A5, CT_Bills_2003!$A$4:$A$25,0))</f>
        <v>4302.1654946666658</v>
      </c>
      <c r="W5" s="133"/>
      <c r="X5" s="134">
        <f t="shared" si="0"/>
        <v>11197922.187546663</v>
      </c>
      <c r="Y5" s="134">
        <f t="shared" si="1"/>
        <v>22371260.572266661</v>
      </c>
      <c r="Z5" s="134">
        <f t="shared" si="2"/>
        <v>20437334.749902219</v>
      </c>
      <c r="AA5" s="134">
        <f t="shared" si="3"/>
        <v>19507247.542959999</v>
      </c>
      <c r="AB5" s="134">
        <f t="shared" si="4"/>
        <v>18456289.972119998</v>
      </c>
      <c r="AC5" s="134">
        <f t="shared" si="5"/>
        <v>10519818.959577775</v>
      </c>
      <c r="AD5" s="134">
        <f t="shared" si="6"/>
        <v>3779759.6845999993</v>
      </c>
      <c r="AE5" s="134">
        <f t="shared" si="7"/>
        <v>774389.78903999995</v>
      </c>
      <c r="AF5" s="134">
        <f t="shared" si="8"/>
        <v>387194.89451999991</v>
      </c>
      <c r="AG5" s="134">
        <f t="shared" si="9"/>
        <v>107044023.45801331</v>
      </c>
    </row>
    <row r="6" spans="1:34" x14ac:dyDescent="0.25">
      <c r="A6" s="126" t="s">
        <v>1091</v>
      </c>
      <c r="B6" s="127" t="s">
        <v>1092</v>
      </c>
      <c r="C6" s="127" t="s">
        <v>2321</v>
      </c>
      <c r="D6" s="129">
        <f>INDEX(CT_Bands_Count_1993_2023!KT$6:KT$401, MATCH($A6,CT_Bands_Count_1993_2023!$D$6:$D$401,0))</f>
        <v>5420</v>
      </c>
      <c r="E6" s="129">
        <f>INDEX(CT_Bands_Count_1993_2023!KU$6:KU$401, MATCH($A6,CT_Bands_Count_1993_2023!$D$6:$D$401,0))</f>
        <v>8300</v>
      </c>
      <c r="F6" s="129">
        <f>INDEX(CT_Bands_Count_1993_2023!KV$6:KV$401, MATCH($A6,CT_Bands_Count_1993_2023!$D$6:$D$401,0))</f>
        <v>15560</v>
      </c>
      <c r="G6" s="129">
        <f>INDEX(CT_Bands_Count_1993_2023!KW$6:KW$401, MATCH($A6,CT_Bands_Count_1993_2023!$D$6:$D$401,0))</f>
        <v>11920</v>
      </c>
      <c r="H6" s="129">
        <f>INDEX(CT_Bands_Count_1993_2023!KX$6:KX$401, MATCH($A6,CT_Bands_Count_1993_2023!$D$6:$D$401,0))</f>
        <v>9250</v>
      </c>
      <c r="I6" s="129">
        <f>INDEX(CT_Bands_Count_1993_2023!KY$6:KY$401, MATCH($A6,CT_Bands_Count_1993_2023!$D$6:$D$401,0))</f>
        <v>5080</v>
      </c>
      <c r="J6" s="129">
        <f>INDEX(CT_Bands_Count_1993_2023!KZ$6:KZ$401, MATCH($A6,CT_Bands_Count_1993_2023!$D$6:$D$401,0))</f>
        <v>1930</v>
      </c>
      <c r="K6" s="129">
        <f>INDEX(CT_Bands_Count_1993_2023!LA$6:LA$401, MATCH($A6,CT_Bands_Count_1993_2023!$D$6:$D$401,0))</f>
        <v>430</v>
      </c>
      <c r="L6" s="129">
        <f>INDEX(CT_Bands_Count_1993_2023!LB$6:LB$401, MATCH($A6,CT_Bands_Count_1993_2023!$D$6:$D$401,0))</f>
        <v>160</v>
      </c>
      <c r="M6" s="128"/>
      <c r="N6" s="133">
        <f>INDEX(CT_Bills_2003!E$4:E$25, MATCH($A6, CT_Bills_2003!$A$4:$A$25,0))</f>
        <v>1169.9681006666665</v>
      </c>
      <c r="O6" s="133">
        <f>INDEX(CT_Bills_2003!F$4:F$25, MATCH($A6, CT_Bills_2003!$A$4:$A$25,0))</f>
        <v>1364.962784111111</v>
      </c>
      <c r="P6" s="133">
        <f>INDEX(CT_Bills_2003!G$4:G$25, MATCH($A6, CT_Bills_2003!$A$4:$A$25,0))</f>
        <v>1559.9574675555555</v>
      </c>
      <c r="Q6" s="133">
        <f>INDEX(CT_Bills_2003!H$4:H$25, MATCH($A6, CT_Bills_2003!$A$4:$A$25,0))</f>
        <v>1754.952151</v>
      </c>
      <c r="R6" s="133">
        <f>INDEX(CT_Bills_2003!I$4:I$25, MATCH($A6, CT_Bills_2003!$A$4:$A$25,0))</f>
        <v>2144.9415178888889</v>
      </c>
      <c r="S6" s="133">
        <f>INDEX(CT_Bills_2003!J$4:J$25, MATCH($A6, CT_Bills_2003!$A$4:$A$25,0))</f>
        <v>2534.9308847777775</v>
      </c>
      <c r="T6" s="133">
        <f>INDEX(CT_Bills_2003!K$4:K$25, MATCH($A6, CT_Bills_2003!$A$4:$A$25,0))</f>
        <v>2924.9202516666664</v>
      </c>
      <c r="U6" s="133">
        <f>INDEX(CT_Bills_2003!L$4:L$25, MATCH($A6, CT_Bills_2003!$A$4:$A$25,0))</f>
        <v>3509.9043019999999</v>
      </c>
      <c r="V6" s="133">
        <f>INDEX(CT_Bills_2003!M$4:M$25, MATCH($A6, CT_Bills_2003!$A$4:$A$25,0))</f>
        <v>4094.8883523333329</v>
      </c>
      <c r="W6" s="133"/>
      <c r="X6" s="134">
        <f t="shared" si="0"/>
        <v>6341227.1056133322</v>
      </c>
      <c r="Y6" s="134">
        <f t="shared" si="1"/>
        <v>11329191.10812222</v>
      </c>
      <c r="Z6" s="134">
        <f t="shared" si="2"/>
        <v>24272938.195164442</v>
      </c>
      <c r="AA6" s="134">
        <f t="shared" si="3"/>
        <v>20919029.63992</v>
      </c>
      <c r="AB6" s="134">
        <f t="shared" si="4"/>
        <v>19840709.040472224</v>
      </c>
      <c r="AC6" s="134">
        <f t="shared" si="5"/>
        <v>12877448.89467111</v>
      </c>
      <c r="AD6" s="134">
        <f t="shared" si="6"/>
        <v>5645096.0857166667</v>
      </c>
      <c r="AE6" s="134">
        <f t="shared" si="7"/>
        <v>1509258.84986</v>
      </c>
      <c r="AF6" s="134">
        <f t="shared" si="8"/>
        <v>655182.13637333328</v>
      </c>
      <c r="AG6" s="134">
        <f t="shared" si="9"/>
        <v>102734898.91953999</v>
      </c>
    </row>
    <row r="7" spans="1:34" x14ac:dyDescent="0.25">
      <c r="A7" s="130" t="s">
        <v>1093</v>
      </c>
      <c r="B7" s="127" t="s">
        <v>1094</v>
      </c>
      <c r="C7" s="127" t="s">
        <v>2322</v>
      </c>
      <c r="D7" s="129">
        <f>INDEX(CT_Bands_Count_1993_2023!KT$6:KT$401, MATCH($A7,CT_Bands_Count_1993_2023!$D$6:$D$401,0))</f>
        <v>4110</v>
      </c>
      <c r="E7" s="129">
        <f>INDEX(CT_Bands_Count_1993_2023!KU$6:KU$401, MATCH($A7,CT_Bands_Count_1993_2023!$D$6:$D$401,0))</f>
        <v>7320</v>
      </c>
      <c r="F7" s="129">
        <f>INDEX(CT_Bands_Count_1993_2023!KV$6:KV$401, MATCH($A7,CT_Bands_Count_1993_2023!$D$6:$D$401,0))</f>
        <v>14740</v>
      </c>
      <c r="G7" s="129">
        <f>INDEX(CT_Bands_Count_1993_2023!KW$6:KW$401, MATCH($A7,CT_Bands_Count_1993_2023!$D$6:$D$401,0))</f>
        <v>7970</v>
      </c>
      <c r="H7" s="129">
        <f>INDEX(CT_Bands_Count_1993_2023!KX$6:KX$401, MATCH($A7,CT_Bands_Count_1993_2023!$D$6:$D$401,0))</f>
        <v>5580</v>
      </c>
      <c r="I7" s="129">
        <f>INDEX(CT_Bands_Count_1993_2023!KY$6:KY$401, MATCH($A7,CT_Bands_Count_1993_2023!$D$6:$D$401,0))</f>
        <v>3860</v>
      </c>
      <c r="J7" s="129">
        <f>INDEX(CT_Bands_Count_1993_2023!KZ$6:KZ$401, MATCH($A7,CT_Bands_Count_1993_2023!$D$6:$D$401,0))</f>
        <v>2040</v>
      </c>
      <c r="K7" s="129">
        <f>INDEX(CT_Bands_Count_1993_2023!LA$6:LA$401, MATCH($A7,CT_Bands_Count_1993_2023!$D$6:$D$401,0))</f>
        <v>320</v>
      </c>
      <c r="L7" s="129">
        <f>INDEX(CT_Bands_Count_1993_2023!LB$6:LB$401, MATCH($A7,CT_Bands_Count_1993_2023!$D$6:$D$401,0))</f>
        <v>170</v>
      </c>
      <c r="M7" s="128"/>
      <c r="N7" s="133">
        <f>INDEX(CT_Bills_2003!E$4:E$25, MATCH($A7, CT_Bills_2003!$A$4:$A$25,0))</f>
        <v>1197.3096626666666</v>
      </c>
      <c r="O7" s="133">
        <f>INDEX(CT_Bills_2003!F$4:F$25, MATCH($A7, CT_Bills_2003!$A$4:$A$25,0))</f>
        <v>1396.8612731111111</v>
      </c>
      <c r="P7" s="133">
        <f>INDEX(CT_Bills_2003!G$4:G$25, MATCH($A7, CT_Bills_2003!$A$4:$A$25,0))</f>
        <v>1596.4128835555555</v>
      </c>
      <c r="Q7" s="133">
        <f>INDEX(CT_Bills_2003!H$4:H$25, MATCH($A7, CT_Bills_2003!$A$4:$A$25,0))</f>
        <v>1795.9644939999998</v>
      </c>
      <c r="R7" s="133">
        <f>INDEX(CT_Bills_2003!I$4:I$25, MATCH($A7, CT_Bills_2003!$A$4:$A$25,0))</f>
        <v>2195.067714888889</v>
      </c>
      <c r="S7" s="133">
        <f>INDEX(CT_Bills_2003!J$4:J$25, MATCH($A7, CT_Bills_2003!$A$4:$A$25,0))</f>
        <v>2594.1709357777777</v>
      </c>
      <c r="T7" s="133">
        <f>INDEX(CT_Bills_2003!K$4:K$25, MATCH($A7, CT_Bills_2003!$A$4:$A$25,0))</f>
        <v>2993.2741566666664</v>
      </c>
      <c r="U7" s="133">
        <f>INDEX(CT_Bills_2003!L$4:L$25, MATCH($A7, CT_Bills_2003!$A$4:$A$25,0))</f>
        <v>3591.9289879999997</v>
      </c>
      <c r="V7" s="133">
        <f>INDEX(CT_Bills_2003!M$4:M$25, MATCH($A7, CT_Bills_2003!$A$4:$A$25,0))</f>
        <v>4190.5838193333329</v>
      </c>
      <c r="W7" s="133"/>
      <c r="X7" s="134">
        <f t="shared" si="0"/>
        <v>4920942.7135599991</v>
      </c>
      <c r="Y7" s="134">
        <f t="shared" si="1"/>
        <v>10225024.519173333</v>
      </c>
      <c r="Z7" s="134">
        <f t="shared" si="2"/>
        <v>23531125.903608888</v>
      </c>
      <c r="AA7" s="134">
        <f t="shared" si="3"/>
        <v>14313837.01718</v>
      </c>
      <c r="AB7" s="134">
        <f t="shared" si="4"/>
        <v>12248477.84908</v>
      </c>
      <c r="AC7" s="134">
        <f t="shared" si="5"/>
        <v>10013499.812102221</v>
      </c>
      <c r="AD7" s="134">
        <f t="shared" si="6"/>
        <v>6106279.2795999991</v>
      </c>
      <c r="AE7" s="134">
        <f t="shared" si="7"/>
        <v>1149417.2761599999</v>
      </c>
      <c r="AF7" s="134">
        <f t="shared" si="8"/>
        <v>712399.24928666663</v>
      </c>
      <c r="AG7" s="134">
        <f t="shared" si="9"/>
        <v>82508604.370464444</v>
      </c>
    </row>
    <row r="8" spans="1:34" x14ac:dyDescent="0.25">
      <c r="A8" s="126" t="s">
        <v>1095</v>
      </c>
      <c r="B8" s="127" t="s">
        <v>1096</v>
      </c>
      <c r="C8" s="127" t="s">
        <v>2323</v>
      </c>
      <c r="D8" s="129">
        <f>INDEX(CT_Bands_Count_1993_2023!KT$6:KT$401, MATCH($A8,CT_Bands_Count_1993_2023!$D$6:$D$401,0))</f>
        <v>4460</v>
      </c>
      <c r="E8" s="129">
        <f>INDEX(CT_Bands_Count_1993_2023!KU$6:KU$401, MATCH($A8,CT_Bands_Count_1993_2023!$D$6:$D$401,0))</f>
        <v>9580</v>
      </c>
      <c r="F8" s="129">
        <f>INDEX(CT_Bands_Count_1993_2023!KV$6:KV$401, MATCH($A8,CT_Bands_Count_1993_2023!$D$6:$D$401,0))</f>
        <v>20860</v>
      </c>
      <c r="G8" s="129">
        <f>INDEX(CT_Bands_Count_1993_2023!KW$6:KW$401, MATCH($A8,CT_Bands_Count_1993_2023!$D$6:$D$401,0))</f>
        <v>13290</v>
      </c>
      <c r="H8" s="129">
        <f>INDEX(CT_Bands_Count_1993_2023!KX$6:KX$401, MATCH($A8,CT_Bands_Count_1993_2023!$D$6:$D$401,0))</f>
        <v>11040</v>
      </c>
      <c r="I8" s="129">
        <f>INDEX(CT_Bands_Count_1993_2023!KY$6:KY$401, MATCH($A8,CT_Bands_Count_1993_2023!$D$6:$D$401,0))</f>
        <v>7750</v>
      </c>
      <c r="J8" s="129">
        <f>INDEX(CT_Bands_Count_1993_2023!KZ$6:KZ$401, MATCH($A8,CT_Bands_Count_1993_2023!$D$6:$D$401,0))</f>
        <v>3220</v>
      </c>
      <c r="K8" s="129">
        <f>INDEX(CT_Bands_Count_1993_2023!LA$6:LA$401, MATCH($A8,CT_Bands_Count_1993_2023!$D$6:$D$401,0))</f>
        <v>590</v>
      </c>
      <c r="L8" s="129">
        <f>INDEX(CT_Bands_Count_1993_2023!LB$6:LB$401, MATCH($A8,CT_Bands_Count_1993_2023!$D$6:$D$401,0))</f>
        <v>220</v>
      </c>
      <c r="M8" s="128"/>
      <c r="N8" s="133">
        <f>INDEX(CT_Bills_2003!E$4:E$25, MATCH($A8, CT_Bills_2003!$A$4:$A$25,0))</f>
        <v>1177.5871499999998</v>
      </c>
      <c r="O8" s="133">
        <f>INDEX(CT_Bills_2003!F$4:F$25, MATCH($A8, CT_Bills_2003!$A$4:$A$25,0))</f>
        <v>1373.8516749999999</v>
      </c>
      <c r="P8" s="133">
        <f>INDEX(CT_Bills_2003!G$4:G$25, MATCH($A8, CT_Bills_2003!$A$4:$A$25,0))</f>
        <v>1570.1161999999999</v>
      </c>
      <c r="Q8" s="133">
        <f>INDEX(CT_Bills_2003!H$4:H$25, MATCH($A8, CT_Bills_2003!$A$4:$A$25,0))</f>
        <v>1766.380725</v>
      </c>
      <c r="R8" s="133">
        <f>INDEX(CT_Bills_2003!I$4:I$25, MATCH($A8, CT_Bills_2003!$A$4:$A$25,0))</f>
        <v>2158.9097750000001</v>
      </c>
      <c r="S8" s="133">
        <f>INDEX(CT_Bills_2003!J$4:J$25, MATCH($A8, CT_Bills_2003!$A$4:$A$25,0))</f>
        <v>2551.4388249999997</v>
      </c>
      <c r="T8" s="133">
        <f>INDEX(CT_Bills_2003!K$4:K$25, MATCH($A8, CT_Bills_2003!$A$4:$A$25,0))</f>
        <v>2943.9678749999998</v>
      </c>
      <c r="U8" s="133">
        <f>INDEX(CT_Bills_2003!L$4:L$25, MATCH($A8, CT_Bills_2003!$A$4:$A$25,0))</f>
        <v>3532.76145</v>
      </c>
      <c r="V8" s="133">
        <f>INDEX(CT_Bills_2003!M$4:M$25, MATCH($A8, CT_Bills_2003!$A$4:$A$25,0))</f>
        <v>4121.5550249999997</v>
      </c>
      <c r="W8" s="133"/>
      <c r="X8" s="134">
        <f t="shared" si="0"/>
        <v>5252038.6889999993</v>
      </c>
      <c r="Y8" s="134">
        <f t="shared" si="1"/>
        <v>13161499.046499999</v>
      </c>
      <c r="Z8" s="134">
        <f t="shared" si="2"/>
        <v>32752623.932</v>
      </c>
      <c r="AA8" s="134">
        <f t="shared" si="3"/>
        <v>23475199.835250001</v>
      </c>
      <c r="AB8" s="134">
        <f t="shared" si="4"/>
        <v>23834363.916000001</v>
      </c>
      <c r="AC8" s="134">
        <f t="shared" si="5"/>
        <v>19773650.893749997</v>
      </c>
      <c r="AD8" s="134">
        <f t="shared" si="6"/>
        <v>9479576.5574999992</v>
      </c>
      <c r="AE8" s="134">
        <f t="shared" si="7"/>
        <v>2084329.2555</v>
      </c>
      <c r="AF8" s="134">
        <f t="shared" si="8"/>
        <v>906742.10549999995</v>
      </c>
      <c r="AG8" s="134">
        <f t="shared" si="9"/>
        <v>129813282.12550002</v>
      </c>
    </row>
    <row r="9" spans="1:34" x14ac:dyDescent="0.25">
      <c r="A9" s="126" t="s">
        <v>1097</v>
      </c>
      <c r="B9" s="127" t="s">
        <v>1098</v>
      </c>
      <c r="C9" s="127" t="s">
        <v>2324</v>
      </c>
      <c r="D9" s="129">
        <f>INDEX(CT_Bands_Count_1993_2023!KT$6:KT$401, MATCH($A9,CT_Bands_Count_1993_2023!$D$6:$D$401,0))</f>
        <v>4380</v>
      </c>
      <c r="E9" s="129">
        <f>INDEX(CT_Bands_Count_1993_2023!KU$6:KU$401, MATCH($A9,CT_Bands_Count_1993_2023!$D$6:$D$401,0))</f>
        <v>12770</v>
      </c>
      <c r="F9" s="129">
        <f>INDEX(CT_Bands_Count_1993_2023!KV$6:KV$401, MATCH($A9,CT_Bands_Count_1993_2023!$D$6:$D$401,0))</f>
        <v>17130</v>
      </c>
      <c r="G9" s="129">
        <f>INDEX(CT_Bands_Count_1993_2023!KW$6:KW$401, MATCH($A9,CT_Bands_Count_1993_2023!$D$6:$D$401,0))</f>
        <v>10210</v>
      </c>
      <c r="H9" s="129">
        <f>INDEX(CT_Bands_Count_1993_2023!KX$6:KX$401, MATCH($A9,CT_Bands_Count_1993_2023!$D$6:$D$401,0))</f>
        <v>8190</v>
      </c>
      <c r="I9" s="129">
        <f>INDEX(CT_Bands_Count_1993_2023!KY$6:KY$401, MATCH($A9,CT_Bands_Count_1993_2023!$D$6:$D$401,0))</f>
        <v>5120</v>
      </c>
      <c r="J9" s="129">
        <f>INDEX(CT_Bands_Count_1993_2023!KZ$6:KZ$401, MATCH($A9,CT_Bands_Count_1993_2023!$D$6:$D$401,0))</f>
        <v>2570</v>
      </c>
      <c r="K9" s="129">
        <f>INDEX(CT_Bands_Count_1993_2023!LA$6:LA$401, MATCH($A9,CT_Bands_Count_1993_2023!$D$6:$D$401,0))</f>
        <v>720</v>
      </c>
      <c r="L9" s="129">
        <f>INDEX(CT_Bands_Count_1993_2023!LB$6:LB$401, MATCH($A9,CT_Bands_Count_1993_2023!$D$6:$D$401,0))</f>
        <v>290</v>
      </c>
      <c r="M9" s="128"/>
      <c r="N9" s="133">
        <f>INDEX(CT_Bills_2003!E$4:E$25, MATCH($A9, CT_Bills_2003!$A$4:$A$25,0))</f>
        <v>1125.691178</v>
      </c>
      <c r="O9" s="133">
        <f>INDEX(CT_Bills_2003!F$4:F$25, MATCH($A9, CT_Bills_2003!$A$4:$A$25,0))</f>
        <v>1313.3063743333332</v>
      </c>
      <c r="P9" s="133">
        <f>INDEX(CT_Bills_2003!G$4:G$25, MATCH($A9, CT_Bills_2003!$A$4:$A$25,0))</f>
        <v>1500.9215706666666</v>
      </c>
      <c r="Q9" s="133">
        <f>INDEX(CT_Bills_2003!H$4:H$25, MATCH($A9, CT_Bills_2003!$A$4:$A$25,0))</f>
        <v>1688.5367670000001</v>
      </c>
      <c r="R9" s="133">
        <f>INDEX(CT_Bills_2003!I$4:I$25, MATCH($A9, CT_Bills_2003!$A$4:$A$25,0))</f>
        <v>2063.7671596666664</v>
      </c>
      <c r="S9" s="133">
        <f>INDEX(CT_Bills_2003!J$4:J$25, MATCH($A9, CT_Bills_2003!$A$4:$A$25,0))</f>
        <v>2438.9975523333333</v>
      </c>
      <c r="T9" s="133">
        <f>INDEX(CT_Bills_2003!K$4:K$25, MATCH($A9, CT_Bills_2003!$A$4:$A$25,0))</f>
        <v>2814.2279450000001</v>
      </c>
      <c r="U9" s="133">
        <f>INDEX(CT_Bills_2003!L$4:L$25, MATCH($A9, CT_Bills_2003!$A$4:$A$25,0))</f>
        <v>3377.0735340000001</v>
      </c>
      <c r="V9" s="133">
        <f>INDEX(CT_Bills_2003!M$4:M$25, MATCH($A9, CT_Bills_2003!$A$4:$A$25,0))</f>
        <v>3939.9191230000001</v>
      </c>
      <c r="W9" s="133"/>
      <c r="X9" s="134">
        <f t="shared" si="0"/>
        <v>4930527.3596400004</v>
      </c>
      <c r="Y9" s="134">
        <f t="shared" si="1"/>
        <v>16770922.400236666</v>
      </c>
      <c r="Z9" s="134">
        <f t="shared" si="2"/>
        <v>25710786.505520001</v>
      </c>
      <c r="AA9" s="134">
        <f t="shared" si="3"/>
        <v>17239960.391070001</v>
      </c>
      <c r="AB9" s="134">
        <f t="shared" si="4"/>
        <v>16902253.037669998</v>
      </c>
      <c r="AC9" s="134">
        <f t="shared" si="5"/>
        <v>12487667.467946667</v>
      </c>
      <c r="AD9" s="134">
        <f t="shared" si="6"/>
        <v>7232565.8186499998</v>
      </c>
      <c r="AE9" s="134">
        <f t="shared" si="7"/>
        <v>2431492.9444800001</v>
      </c>
      <c r="AF9" s="134">
        <f t="shared" si="8"/>
        <v>1142576.5456700001</v>
      </c>
      <c r="AG9" s="134">
        <f t="shared" si="9"/>
        <v>103706175.92521334</v>
      </c>
    </row>
    <row r="10" spans="1:34" x14ac:dyDescent="0.25">
      <c r="A10" s="126" t="s">
        <v>1099</v>
      </c>
      <c r="B10" s="127" t="s">
        <v>1100</v>
      </c>
      <c r="C10" s="127" t="s">
        <v>2336</v>
      </c>
      <c r="D10" s="129">
        <f>INDEX(CT_Bands_Count_1993_2023!KT$6:KT$401, MATCH($A10,CT_Bands_Count_1993_2023!$D$6:$D$401,0))</f>
        <v>6040</v>
      </c>
      <c r="E10" s="129">
        <f>INDEX(CT_Bands_Count_1993_2023!KU$6:KU$401, MATCH($A10,CT_Bands_Count_1993_2023!$D$6:$D$401,0))</f>
        <v>9360</v>
      </c>
      <c r="F10" s="129">
        <f>INDEX(CT_Bands_Count_1993_2023!KV$6:KV$401, MATCH($A10,CT_Bands_Count_1993_2023!$D$6:$D$401,0))</f>
        <v>13180</v>
      </c>
      <c r="G10" s="129">
        <f>INDEX(CT_Bands_Count_1993_2023!KW$6:KW$401, MATCH($A10,CT_Bands_Count_1993_2023!$D$6:$D$401,0))</f>
        <v>10480</v>
      </c>
      <c r="H10" s="129">
        <f>INDEX(CT_Bands_Count_1993_2023!KX$6:KX$401, MATCH($A10,CT_Bands_Count_1993_2023!$D$6:$D$401,0))</f>
        <v>12500</v>
      </c>
      <c r="I10" s="129">
        <f>INDEX(CT_Bands_Count_1993_2023!KY$6:KY$401, MATCH($A10,CT_Bands_Count_1993_2023!$D$6:$D$401,0))</f>
        <v>9620</v>
      </c>
      <c r="J10" s="129">
        <f>INDEX(CT_Bands_Count_1993_2023!KZ$6:KZ$401, MATCH($A10,CT_Bands_Count_1993_2023!$D$6:$D$401,0))</f>
        <v>4140</v>
      </c>
      <c r="K10" s="129">
        <f>INDEX(CT_Bands_Count_1993_2023!LA$6:LA$401, MATCH($A10,CT_Bands_Count_1993_2023!$D$6:$D$401,0))</f>
        <v>580</v>
      </c>
      <c r="L10" s="129">
        <f>INDEX(CT_Bands_Count_1993_2023!LB$6:LB$401, MATCH($A10,CT_Bands_Count_1993_2023!$D$6:$D$401,0))</f>
        <v>210</v>
      </c>
      <c r="M10" s="128"/>
      <c r="N10" s="133">
        <f>INDEX(CT_Bills_2003!E$4:E$25, MATCH($A10, CT_Bills_2003!$A$4:$A$25,0))</f>
        <v>1161.3443979999997</v>
      </c>
      <c r="O10" s="133">
        <f>INDEX(CT_Bills_2003!F$4:F$25, MATCH($A10, CT_Bills_2003!$A$4:$A$25,0))</f>
        <v>1354.9017976666664</v>
      </c>
      <c r="P10" s="133">
        <f>INDEX(CT_Bills_2003!G$4:G$25, MATCH($A10, CT_Bills_2003!$A$4:$A$25,0))</f>
        <v>1548.4591973333331</v>
      </c>
      <c r="Q10" s="133">
        <f>INDEX(CT_Bills_2003!H$4:H$25, MATCH($A10, CT_Bills_2003!$A$4:$A$25,0))</f>
        <v>1742.0165969999998</v>
      </c>
      <c r="R10" s="133">
        <f>INDEX(CT_Bills_2003!I$4:I$25, MATCH($A10, CT_Bills_2003!$A$4:$A$25,0))</f>
        <v>2129.1313963333332</v>
      </c>
      <c r="S10" s="133">
        <f>INDEX(CT_Bills_2003!J$4:J$25, MATCH($A10, CT_Bills_2003!$A$4:$A$25,0))</f>
        <v>2516.2461956666662</v>
      </c>
      <c r="T10" s="133">
        <f>INDEX(CT_Bills_2003!K$4:K$25, MATCH($A10, CT_Bills_2003!$A$4:$A$25,0))</f>
        <v>2903.3609949999995</v>
      </c>
      <c r="U10" s="133">
        <f>INDEX(CT_Bills_2003!L$4:L$25, MATCH($A10, CT_Bills_2003!$A$4:$A$25,0))</f>
        <v>3484.0331939999996</v>
      </c>
      <c r="V10" s="133">
        <f>INDEX(CT_Bills_2003!M$4:M$25, MATCH($A10, CT_Bills_2003!$A$4:$A$25,0))</f>
        <v>4064.7053929999993</v>
      </c>
      <c r="W10" s="133"/>
      <c r="X10" s="134">
        <f t="shared" si="0"/>
        <v>7014520.1639199983</v>
      </c>
      <c r="Y10" s="134">
        <f t="shared" si="1"/>
        <v>12681880.826159997</v>
      </c>
      <c r="Z10" s="134">
        <f t="shared" si="2"/>
        <v>20408692.220853329</v>
      </c>
      <c r="AA10" s="134">
        <f t="shared" si="3"/>
        <v>18256333.936559997</v>
      </c>
      <c r="AB10" s="134">
        <f t="shared" si="4"/>
        <v>26614142.454166666</v>
      </c>
      <c r="AC10" s="134">
        <f t="shared" si="5"/>
        <v>24206288.402313329</v>
      </c>
      <c r="AD10" s="134">
        <f t="shared" si="6"/>
        <v>12019914.519299999</v>
      </c>
      <c r="AE10" s="134">
        <f t="shared" si="7"/>
        <v>2020739.2525199999</v>
      </c>
      <c r="AF10" s="134">
        <f t="shared" si="8"/>
        <v>853588.13252999983</v>
      </c>
      <c r="AG10" s="134">
        <f t="shared" si="9"/>
        <v>123222511.7757933</v>
      </c>
    </row>
    <row r="11" spans="1:34" x14ac:dyDescent="0.25">
      <c r="A11" s="126" t="s">
        <v>1101</v>
      </c>
      <c r="B11" s="127" t="s">
        <v>1102</v>
      </c>
      <c r="C11" s="127" t="s">
        <v>2325</v>
      </c>
      <c r="D11" s="129">
        <f>INDEX(CT_Bands_Count_1993_2023!KT$6:KT$401, MATCH($A11,CT_Bands_Count_1993_2023!$D$6:$D$401,0))</f>
        <v>1800</v>
      </c>
      <c r="E11" s="129">
        <f>INDEX(CT_Bands_Count_1993_2023!KU$6:KU$401, MATCH($A11,CT_Bands_Count_1993_2023!$D$6:$D$401,0))</f>
        <v>4950</v>
      </c>
      <c r="F11" s="129">
        <f>INDEX(CT_Bands_Count_1993_2023!KV$6:KV$401, MATCH($A11,CT_Bands_Count_1993_2023!$D$6:$D$401,0))</f>
        <v>7620</v>
      </c>
      <c r="G11" s="129">
        <f>INDEX(CT_Bands_Count_1993_2023!KW$6:KW$401, MATCH($A11,CT_Bands_Count_1993_2023!$D$6:$D$401,0))</f>
        <v>7510</v>
      </c>
      <c r="H11" s="129">
        <f>INDEX(CT_Bands_Count_1993_2023!KX$6:KX$401, MATCH($A11,CT_Bands_Count_1993_2023!$D$6:$D$401,0))</f>
        <v>9110</v>
      </c>
      <c r="I11" s="129">
        <f>INDEX(CT_Bands_Count_1993_2023!KY$6:KY$401, MATCH($A11,CT_Bands_Count_1993_2023!$D$6:$D$401,0))</f>
        <v>3830</v>
      </c>
      <c r="J11" s="129">
        <f>INDEX(CT_Bands_Count_1993_2023!KZ$6:KZ$401, MATCH($A11,CT_Bands_Count_1993_2023!$D$6:$D$401,0))</f>
        <v>960</v>
      </c>
      <c r="K11" s="129">
        <f>INDEX(CT_Bands_Count_1993_2023!LA$6:LA$401, MATCH($A11,CT_Bands_Count_1993_2023!$D$6:$D$401,0))</f>
        <v>110</v>
      </c>
      <c r="L11" s="129">
        <f>INDEX(CT_Bands_Count_1993_2023!LB$6:LB$401, MATCH($A11,CT_Bands_Count_1993_2023!$D$6:$D$401,0))</f>
        <v>20</v>
      </c>
      <c r="M11" s="128"/>
      <c r="N11" s="133">
        <f>INDEX(CT_Bills_2003!E$4:E$25, MATCH($A11, CT_Bills_2003!$A$4:$A$25,0))</f>
        <v>1158.7060713333333</v>
      </c>
      <c r="O11" s="133">
        <f>INDEX(CT_Bills_2003!F$4:F$25, MATCH($A11, CT_Bills_2003!$A$4:$A$25,0))</f>
        <v>1351.8237498888889</v>
      </c>
      <c r="P11" s="133">
        <f>INDEX(CT_Bills_2003!G$4:G$25, MATCH($A11, CT_Bills_2003!$A$4:$A$25,0))</f>
        <v>1544.9414284444445</v>
      </c>
      <c r="Q11" s="133">
        <f>INDEX(CT_Bills_2003!H$4:H$25, MATCH($A11, CT_Bills_2003!$A$4:$A$25,0))</f>
        <v>1738.059107</v>
      </c>
      <c r="R11" s="133">
        <f>INDEX(CT_Bills_2003!I$4:I$25, MATCH($A11, CT_Bills_2003!$A$4:$A$25,0))</f>
        <v>2124.2944641111112</v>
      </c>
      <c r="S11" s="133">
        <f>INDEX(CT_Bills_2003!J$4:J$25, MATCH($A11, CT_Bills_2003!$A$4:$A$25,0))</f>
        <v>2510.5298212222224</v>
      </c>
      <c r="T11" s="133">
        <f>INDEX(CT_Bills_2003!K$4:K$25, MATCH($A11, CT_Bills_2003!$A$4:$A$25,0))</f>
        <v>2896.7651783333336</v>
      </c>
      <c r="U11" s="133">
        <f>INDEX(CT_Bills_2003!L$4:L$25, MATCH($A11, CT_Bills_2003!$A$4:$A$25,0))</f>
        <v>3476.1182140000001</v>
      </c>
      <c r="V11" s="133">
        <f>INDEX(CT_Bills_2003!M$4:M$25, MATCH($A11, CT_Bills_2003!$A$4:$A$25,0))</f>
        <v>4055.4712496666666</v>
      </c>
      <c r="W11" s="133"/>
      <c r="X11" s="134">
        <f t="shared" si="0"/>
        <v>2085670.9283999999</v>
      </c>
      <c r="Y11" s="134">
        <f t="shared" si="1"/>
        <v>6691527.56195</v>
      </c>
      <c r="Z11" s="134">
        <f t="shared" si="2"/>
        <v>11772453.684746666</v>
      </c>
      <c r="AA11" s="134">
        <f t="shared" si="3"/>
        <v>13052823.89357</v>
      </c>
      <c r="AB11" s="134">
        <f t="shared" si="4"/>
        <v>19352322.568052225</v>
      </c>
      <c r="AC11" s="134">
        <f t="shared" si="5"/>
        <v>9615329.2152811121</v>
      </c>
      <c r="AD11" s="134">
        <f t="shared" si="6"/>
        <v>2780894.5712000001</v>
      </c>
      <c r="AE11" s="134">
        <f t="shared" si="7"/>
        <v>382373.00354000001</v>
      </c>
      <c r="AF11" s="134">
        <f t="shared" si="8"/>
        <v>81109.424993333334</v>
      </c>
      <c r="AG11" s="134">
        <f t="shared" si="9"/>
        <v>65733395.426740006</v>
      </c>
    </row>
    <row r="12" spans="1:34" x14ac:dyDescent="0.25">
      <c r="A12" s="126" t="s">
        <v>1103</v>
      </c>
      <c r="B12" s="127" t="s">
        <v>1104</v>
      </c>
      <c r="C12" s="127" t="s">
        <v>2326</v>
      </c>
      <c r="D12" s="129">
        <f>INDEX(CT_Bands_Count_1993_2023!KT$6:KT$401, MATCH($A12,CT_Bands_Count_1993_2023!$D$6:$D$401,0))</f>
        <v>6570</v>
      </c>
      <c r="E12" s="129">
        <f>INDEX(CT_Bands_Count_1993_2023!KU$6:KU$401, MATCH($A12,CT_Bands_Count_1993_2023!$D$6:$D$401,0))</f>
        <v>9390</v>
      </c>
      <c r="F12" s="129">
        <f>INDEX(CT_Bands_Count_1993_2023!KV$6:KV$401, MATCH($A12,CT_Bands_Count_1993_2023!$D$6:$D$401,0))</f>
        <v>14240</v>
      </c>
      <c r="G12" s="129">
        <f>INDEX(CT_Bands_Count_1993_2023!KW$6:KW$401, MATCH($A12,CT_Bands_Count_1993_2023!$D$6:$D$401,0))</f>
        <v>11330</v>
      </c>
      <c r="H12" s="129">
        <f>INDEX(CT_Bands_Count_1993_2023!KX$6:KX$401, MATCH($A12,CT_Bands_Count_1993_2023!$D$6:$D$401,0))</f>
        <v>12360</v>
      </c>
      <c r="I12" s="129">
        <f>INDEX(CT_Bands_Count_1993_2023!KY$6:KY$401, MATCH($A12,CT_Bands_Count_1993_2023!$D$6:$D$401,0))</f>
        <v>5960</v>
      </c>
      <c r="J12" s="129">
        <f>INDEX(CT_Bands_Count_1993_2023!KZ$6:KZ$401, MATCH($A12,CT_Bands_Count_1993_2023!$D$6:$D$401,0))</f>
        <v>2070</v>
      </c>
      <c r="K12" s="129">
        <f>INDEX(CT_Bands_Count_1993_2023!LA$6:LA$401, MATCH($A12,CT_Bands_Count_1993_2023!$D$6:$D$401,0))</f>
        <v>330</v>
      </c>
      <c r="L12" s="129">
        <f>INDEX(CT_Bands_Count_1993_2023!LB$6:LB$401, MATCH($A12,CT_Bands_Count_1993_2023!$D$6:$D$401,0))</f>
        <v>90</v>
      </c>
      <c r="M12" s="128"/>
      <c r="N12" s="133">
        <f>INDEX(CT_Bills_2003!E$4:E$25, MATCH($A12, CT_Bills_2003!$A$4:$A$25,0))</f>
        <v>1026.2206793333335</v>
      </c>
      <c r="O12" s="133">
        <f>INDEX(CT_Bills_2003!F$4:F$25, MATCH($A12, CT_Bills_2003!$A$4:$A$25,0))</f>
        <v>1197.2574592222222</v>
      </c>
      <c r="P12" s="133">
        <f>INDEX(CT_Bills_2003!G$4:G$25, MATCH($A12, CT_Bills_2003!$A$4:$A$25,0))</f>
        <v>1368.2942391111112</v>
      </c>
      <c r="Q12" s="133">
        <f>INDEX(CT_Bills_2003!H$4:H$25, MATCH($A12, CT_Bills_2003!$A$4:$A$25,0))</f>
        <v>1539.3310190000002</v>
      </c>
      <c r="R12" s="133">
        <f>INDEX(CT_Bills_2003!I$4:I$25, MATCH($A12, CT_Bills_2003!$A$4:$A$25,0))</f>
        <v>1881.4045787777779</v>
      </c>
      <c r="S12" s="133">
        <f>INDEX(CT_Bills_2003!J$4:J$25, MATCH($A12, CT_Bills_2003!$A$4:$A$25,0))</f>
        <v>2223.4781385555557</v>
      </c>
      <c r="T12" s="133">
        <f>INDEX(CT_Bills_2003!K$4:K$25, MATCH($A12, CT_Bills_2003!$A$4:$A$25,0))</f>
        <v>2565.5516983333337</v>
      </c>
      <c r="U12" s="133">
        <f>INDEX(CT_Bills_2003!L$4:L$25, MATCH($A12, CT_Bills_2003!$A$4:$A$25,0))</f>
        <v>3078.6620380000004</v>
      </c>
      <c r="V12" s="133">
        <f>INDEX(CT_Bills_2003!M$4:M$25, MATCH($A12, CT_Bills_2003!$A$4:$A$25,0))</f>
        <v>3591.7723776666671</v>
      </c>
      <c r="W12" s="133"/>
      <c r="X12" s="134">
        <f t="shared" si="0"/>
        <v>6742269.8632200006</v>
      </c>
      <c r="Y12" s="134">
        <f t="shared" si="1"/>
        <v>11242247.542096667</v>
      </c>
      <c r="Z12" s="134">
        <f t="shared" si="2"/>
        <v>19484509.964942224</v>
      </c>
      <c r="AA12" s="134">
        <f t="shared" si="3"/>
        <v>17440620.445270002</v>
      </c>
      <c r="AB12" s="134">
        <f t="shared" si="4"/>
        <v>23254160.593693335</v>
      </c>
      <c r="AC12" s="134">
        <f t="shared" si="5"/>
        <v>13251929.705791112</v>
      </c>
      <c r="AD12" s="134">
        <f t="shared" si="6"/>
        <v>5310692.0155500006</v>
      </c>
      <c r="AE12" s="134">
        <f t="shared" si="7"/>
        <v>1015958.4725400001</v>
      </c>
      <c r="AF12" s="134">
        <f t="shared" si="8"/>
        <v>323259.51399000006</v>
      </c>
      <c r="AG12" s="134">
        <f t="shared" si="9"/>
        <v>97742388.603103355</v>
      </c>
    </row>
    <row r="13" spans="1:34" ht="15.75" customHeight="1" x14ac:dyDescent="0.25">
      <c r="A13" s="126" t="s">
        <v>1105</v>
      </c>
      <c r="B13" s="127" t="s">
        <v>1106</v>
      </c>
      <c r="C13" s="127" t="s">
        <v>2327</v>
      </c>
      <c r="D13" s="129">
        <f>INDEX(CT_Bands_Count_1993_2023!KT$6:KT$401, MATCH($A13,CT_Bands_Count_1993_2023!$D$6:$D$401,0))</f>
        <v>9240</v>
      </c>
      <c r="E13" s="129">
        <f>INDEX(CT_Bands_Count_1993_2023!KU$6:KU$401, MATCH($A13,CT_Bands_Count_1993_2023!$D$6:$D$401,0))</f>
        <v>24460</v>
      </c>
      <c r="F13" s="129">
        <f>INDEX(CT_Bands_Count_1993_2023!KV$6:KV$401, MATCH($A13,CT_Bands_Count_1993_2023!$D$6:$D$401,0))</f>
        <v>18760</v>
      </c>
      <c r="G13" s="129">
        <f>INDEX(CT_Bands_Count_1993_2023!KW$6:KW$401, MATCH($A13,CT_Bands_Count_1993_2023!$D$6:$D$401,0))</f>
        <v>14610</v>
      </c>
      <c r="H13" s="129">
        <f>INDEX(CT_Bands_Count_1993_2023!KX$6:KX$401, MATCH($A13,CT_Bands_Count_1993_2023!$D$6:$D$401,0))</f>
        <v>13340</v>
      </c>
      <c r="I13" s="129">
        <f>INDEX(CT_Bands_Count_1993_2023!KY$6:KY$401, MATCH($A13,CT_Bands_Count_1993_2023!$D$6:$D$401,0))</f>
        <v>6640</v>
      </c>
      <c r="J13" s="129">
        <f>INDEX(CT_Bands_Count_1993_2023!KZ$6:KZ$401, MATCH($A13,CT_Bands_Count_1993_2023!$D$6:$D$401,0))</f>
        <v>2210</v>
      </c>
      <c r="K13" s="129">
        <f>INDEX(CT_Bands_Count_1993_2023!LA$6:LA$401, MATCH($A13,CT_Bands_Count_1993_2023!$D$6:$D$401,0))</f>
        <v>310</v>
      </c>
      <c r="L13" s="129">
        <f>INDEX(CT_Bands_Count_1993_2023!LB$6:LB$401, MATCH($A13,CT_Bands_Count_1993_2023!$D$6:$D$401,0))</f>
        <v>70</v>
      </c>
      <c r="M13" s="128"/>
      <c r="N13" s="133">
        <f>INDEX(CT_Bills_2003!E$4:E$25, MATCH($A13, CT_Bills_2003!$A$4:$A$25,0))</f>
        <v>1124.1354106666668</v>
      </c>
      <c r="O13" s="133">
        <f>INDEX(CT_Bills_2003!F$4:F$25, MATCH($A13, CT_Bills_2003!$A$4:$A$25,0))</f>
        <v>1311.4913124444445</v>
      </c>
      <c r="P13" s="133">
        <f>INDEX(CT_Bills_2003!G$4:G$25, MATCH($A13, CT_Bills_2003!$A$4:$A$25,0))</f>
        <v>1498.8472142222222</v>
      </c>
      <c r="Q13" s="133">
        <f>INDEX(CT_Bills_2003!H$4:H$25, MATCH($A13, CT_Bills_2003!$A$4:$A$25,0))</f>
        <v>1686.2031159999999</v>
      </c>
      <c r="R13" s="133">
        <f>INDEX(CT_Bills_2003!I$4:I$25, MATCH($A13, CT_Bills_2003!$A$4:$A$25,0))</f>
        <v>2060.9149195555556</v>
      </c>
      <c r="S13" s="133">
        <f>INDEX(CT_Bills_2003!J$4:J$25, MATCH($A13, CT_Bills_2003!$A$4:$A$25,0))</f>
        <v>2435.626723111111</v>
      </c>
      <c r="T13" s="133">
        <f>INDEX(CT_Bills_2003!K$4:K$25, MATCH($A13, CT_Bills_2003!$A$4:$A$25,0))</f>
        <v>2810.3385266666664</v>
      </c>
      <c r="U13" s="133">
        <f>INDEX(CT_Bills_2003!L$4:L$25, MATCH($A13, CT_Bills_2003!$A$4:$A$25,0))</f>
        <v>3372.4062319999998</v>
      </c>
      <c r="V13" s="133">
        <f>INDEX(CT_Bills_2003!M$4:M$25, MATCH($A13, CT_Bills_2003!$A$4:$A$25,0))</f>
        <v>3934.4739373333332</v>
      </c>
      <c r="W13" s="133"/>
      <c r="X13" s="134">
        <f t="shared" si="0"/>
        <v>10387011.194560001</v>
      </c>
      <c r="Y13" s="134">
        <f t="shared" si="1"/>
        <v>32079077.502391111</v>
      </c>
      <c r="Z13" s="134">
        <f t="shared" si="2"/>
        <v>28118373.738808889</v>
      </c>
      <c r="AA13" s="134">
        <f t="shared" si="3"/>
        <v>24635427.52476</v>
      </c>
      <c r="AB13" s="134">
        <f t="shared" si="4"/>
        <v>27492605.026871111</v>
      </c>
      <c r="AC13" s="134">
        <f t="shared" si="5"/>
        <v>16172561.441457776</v>
      </c>
      <c r="AD13" s="134">
        <f t="shared" si="6"/>
        <v>6210848.1439333325</v>
      </c>
      <c r="AE13" s="134">
        <f t="shared" si="7"/>
        <v>1045445.9319199999</v>
      </c>
      <c r="AF13" s="134">
        <f t="shared" si="8"/>
        <v>275413.1756133333</v>
      </c>
      <c r="AG13" s="134">
        <f t="shared" si="9"/>
        <v>146141350.50470221</v>
      </c>
    </row>
    <row r="14" spans="1:34" x14ac:dyDescent="0.25">
      <c r="A14" s="126" t="s">
        <v>1107</v>
      </c>
      <c r="B14" s="127" t="s">
        <v>1108</v>
      </c>
      <c r="C14" s="127" t="s">
        <v>2236</v>
      </c>
      <c r="D14" s="129">
        <f>INDEX(CT_Bands_Count_1993_2023!KT$6:KT$401, MATCH($A14,CT_Bands_Count_1993_2023!$D$6:$D$401,0))</f>
        <v>17610</v>
      </c>
      <c r="E14" s="129">
        <f>INDEX(CT_Bands_Count_1993_2023!KU$6:KU$401, MATCH($A14,CT_Bands_Count_1993_2023!$D$6:$D$401,0))</f>
        <v>28550</v>
      </c>
      <c r="F14" s="129">
        <f>INDEX(CT_Bands_Count_1993_2023!KV$6:KV$401, MATCH($A14,CT_Bands_Count_1993_2023!$D$6:$D$401,0))</f>
        <v>24810</v>
      </c>
      <c r="G14" s="129">
        <f>INDEX(CT_Bands_Count_1993_2023!KW$6:KW$401, MATCH($A14,CT_Bands_Count_1993_2023!$D$6:$D$401,0))</f>
        <v>17180</v>
      </c>
      <c r="H14" s="129">
        <f>INDEX(CT_Bands_Count_1993_2023!KX$6:KX$401, MATCH($A14,CT_Bands_Count_1993_2023!$D$6:$D$401,0))</f>
        <v>13080</v>
      </c>
      <c r="I14" s="129">
        <f>INDEX(CT_Bands_Count_1993_2023!KY$6:KY$401, MATCH($A14,CT_Bands_Count_1993_2023!$D$6:$D$401,0))</f>
        <v>8130</v>
      </c>
      <c r="J14" s="129">
        <f>INDEX(CT_Bands_Count_1993_2023!KZ$6:KZ$401, MATCH($A14,CT_Bands_Count_1993_2023!$D$6:$D$401,0))</f>
        <v>3860</v>
      </c>
      <c r="K14" s="129">
        <f>INDEX(CT_Bands_Count_1993_2023!LA$6:LA$401, MATCH($A14,CT_Bands_Count_1993_2023!$D$6:$D$401,0))</f>
        <v>1190</v>
      </c>
      <c r="L14" s="129">
        <f>INDEX(CT_Bands_Count_1993_2023!LB$6:LB$401, MATCH($A14,CT_Bands_Count_1993_2023!$D$6:$D$401,0))</f>
        <v>540</v>
      </c>
      <c r="M14" s="128"/>
      <c r="N14" s="133">
        <f>INDEX(CT_Bills_2003!E$4:E$25, MATCH($A14, CT_Bills_2003!$A$4:$A$25,0))</f>
        <v>1176.1430693333332</v>
      </c>
      <c r="O14" s="133">
        <f>INDEX(CT_Bills_2003!F$4:F$25, MATCH($A14, CT_Bills_2003!$A$4:$A$25,0))</f>
        <v>1372.1669142222222</v>
      </c>
      <c r="P14" s="133">
        <f>INDEX(CT_Bills_2003!G$4:G$25, MATCH($A14, CT_Bills_2003!$A$4:$A$25,0))</f>
        <v>1568.190759111111</v>
      </c>
      <c r="Q14" s="133">
        <f>INDEX(CT_Bills_2003!H$4:H$25, MATCH($A14, CT_Bills_2003!$A$4:$A$25,0))</f>
        <v>1764.2146039999998</v>
      </c>
      <c r="R14" s="133">
        <f>INDEX(CT_Bills_2003!I$4:I$25, MATCH($A14, CT_Bills_2003!$A$4:$A$25,0))</f>
        <v>2156.2622937777778</v>
      </c>
      <c r="S14" s="133">
        <f>INDEX(CT_Bills_2003!J$4:J$25, MATCH($A14, CT_Bills_2003!$A$4:$A$25,0))</f>
        <v>2548.3099835555554</v>
      </c>
      <c r="T14" s="133">
        <f>INDEX(CT_Bills_2003!K$4:K$25, MATCH($A14, CT_Bills_2003!$A$4:$A$25,0))</f>
        <v>2940.357673333333</v>
      </c>
      <c r="U14" s="133">
        <f>INDEX(CT_Bills_2003!L$4:L$25, MATCH($A14, CT_Bills_2003!$A$4:$A$25,0))</f>
        <v>3528.4292079999996</v>
      </c>
      <c r="V14" s="133">
        <f>INDEX(CT_Bills_2003!M$4:M$25, MATCH($A14, CT_Bills_2003!$A$4:$A$25,0))</f>
        <v>4116.5007426666662</v>
      </c>
      <c r="W14" s="133"/>
      <c r="X14" s="134">
        <f t="shared" si="0"/>
        <v>20711879.450959999</v>
      </c>
      <c r="Y14" s="134">
        <f t="shared" si="1"/>
        <v>39175365.401044443</v>
      </c>
      <c r="Z14" s="134">
        <f t="shared" si="2"/>
        <v>38906812.733546667</v>
      </c>
      <c r="AA14" s="134">
        <f t="shared" si="3"/>
        <v>30309206.896719996</v>
      </c>
      <c r="AB14" s="134">
        <f t="shared" si="4"/>
        <v>28203910.802613333</v>
      </c>
      <c r="AC14" s="134">
        <f t="shared" si="5"/>
        <v>20717760.166306667</v>
      </c>
      <c r="AD14" s="134">
        <f t="shared" si="6"/>
        <v>11349780.619066665</v>
      </c>
      <c r="AE14" s="134">
        <f t="shared" si="7"/>
        <v>4198830.7575199995</v>
      </c>
      <c r="AF14" s="134">
        <f t="shared" si="8"/>
        <v>2222910.4010399999</v>
      </c>
      <c r="AG14" s="134">
        <f t="shared" si="9"/>
        <v>193573546.82777777</v>
      </c>
    </row>
    <row r="15" spans="1:34" x14ac:dyDescent="0.25">
      <c r="A15" s="126" t="s">
        <v>1109</v>
      </c>
      <c r="B15" s="127" t="s">
        <v>1110</v>
      </c>
      <c r="C15" s="127" t="s">
        <v>2328</v>
      </c>
      <c r="D15" s="129">
        <f>INDEX(CT_Bands_Count_1993_2023!KT$6:KT$401, MATCH($A15,CT_Bands_Count_1993_2023!$D$6:$D$401,0))</f>
        <v>13710</v>
      </c>
      <c r="E15" s="129">
        <f>INDEX(CT_Bands_Count_1993_2023!KU$6:KU$401, MATCH($A15,CT_Bands_Count_1993_2023!$D$6:$D$401,0))</f>
        <v>27440</v>
      </c>
      <c r="F15" s="129">
        <f>INDEX(CT_Bands_Count_1993_2023!KV$6:KV$401, MATCH($A15,CT_Bands_Count_1993_2023!$D$6:$D$401,0))</f>
        <v>11710</v>
      </c>
      <c r="G15" s="129">
        <f>INDEX(CT_Bands_Count_1993_2023!KW$6:KW$401, MATCH($A15,CT_Bands_Count_1993_2023!$D$6:$D$401,0))</f>
        <v>7360</v>
      </c>
      <c r="H15" s="129">
        <f>INDEX(CT_Bands_Count_1993_2023!KX$6:KX$401, MATCH($A15,CT_Bands_Count_1993_2023!$D$6:$D$401,0))</f>
        <v>4570</v>
      </c>
      <c r="I15" s="129">
        <f>INDEX(CT_Bands_Count_1993_2023!KY$6:KY$401, MATCH($A15,CT_Bands_Count_1993_2023!$D$6:$D$401,0))</f>
        <v>1530</v>
      </c>
      <c r="J15" s="129">
        <f>INDEX(CT_Bands_Count_1993_2023!KZ$6:KZ$401, MATCH($A15,CT_Bands_Count_1993_2023!$D$6:$D$401,0))</f>
        <v>530</v>
      </c>
      <c r="K15" s="129">
        <f>INDEX(CT_Bands_Count_1993_2023!LA$6:LA$401, MATCH($A15,CT_Bands_Count_1993_2023!$D$6:$D$401,0))</f>
        <v>110</v>
      </c>
      <c r="L15" s="129">
        <f>INDEX(CT_Bands_Count_1993_2023!LB$6:LB$401, MATCH($A15,CT_Bands_Count_1993_2023!$D$6:$D$401,0))</f>
        <v>20</v>
      </c>
      <c r="M15" s="128"/>
      <c r="N15" s="133">
        <f>INDEX(CT_Bills_2003!E$4:E$25, MATCH($A15, CT_Bills_2003!$A$4:$A$25,0))</f>
        <v>1308.0875353333333</v>
      </c>
      <c r="O15" s="133">
        <f>INDEX(CT_Bills_2003!F$4:F$25, MATCH($A15, CT_Bills_2003!$A$4:$A$25,0))</f>
        <v>1526.1021245555555</v>
      </c>
      <c r="P15" s="133">
        <f>INDEX(CT_Bills_2003!G$4:G$25, MATCH($A15, CT_Bills_2003!$A$4:$A$25,0))</f>
        <v>1744.1167137777777</v>
      </c>
      <c r="Q15" s="133">
        <f>INDEX(CT_Bills_2003!H$4:H$25, MATCH($A15, CT_Bills_2003!$A$4:$A$25,0))</f>
        <v>1962.1313029999999</v>
      </c>
      <c r="R15" s="133">
        <f>INDEX(CT_Bills_2003!I$4:I$25, MATCH($A15, CT_Bills_2003!$A$4:$A$25,0))</f>
        <v>2398.1604814444445</v>
      </c>
      <c r="S15" s="133">
        <f>INDEX(CT_Bills_2003!J$4:J$25, MATCH($A15, CT_Bills_2003!$A$4:$A$25,0))</f>
        <v>2834.1896598888889</v>
      </c>
      <c r="T15" s="133">
        <f>INDEX(CT_Bills_2003!K$4:K$25, MATCH($A15, CT_Bills_2003!$A$4:$A$25,0))</f>
        <v>3270.2188383333332</v>
      </c>
      <c r="U15" s="133">
        <f>INDEX(CT_Bills_2003!L$4:L$25, MATCH($A15, CT_Bills_2003!$A$4:$A$25,0))</f>
        <v>3924.2626059999998</v>
      </c>
      <c r="V15" s="133">
        <f>INDEX(CT_Bills_2003!M$4:M$25, MATCH($A15, CT_Bills_2003!$A$4:$A$25,0))</f>
        <v>4578.3063736666663</v>
      </c>
      <c r="W15" s="133"/>
      <c r="X15" s="134">
        <f t="shared" si="0"/>
        <v>17933880.109420002</v>
      </c>
      <c r="Y15" s="134">
        <f t="shared" si="1"/>
        <v>41876242.297804445</v>
      </c>
      <c r="Z15" s="134">
        <f t="shared" si="2"/>
        <v>20423606.718337778</v>
      </c>
      <c r="AA15" s="134">
        <f t="shared" si="3"/>
        <v>14441286.390079999</v>
      </c>
      <c r="AB15" s="134">
        <f t="shared" si="4"/>
        <v>10959593.400201112</v>
      </c>
      <c r="AC15" s="134">
        <f t="shared" si="5"/>
        <v>4336310.1796300001</v>
      </c>
      <c r="AD15" s="134">
        <f t="shared" si="6"/>
        <v>1733215.9843166666</v>
      </c>
      <c r="AE15" s="134">
        <f t="shared" si="7"/>
        <v>431668.88665999996</v>
      </c>
      <c r="AF15" s="134">
        <f t="shared" si="8"/>
        <v>91566.127473333327</v>
      </c>
      <c r="AG15" s="134">
        <f t="shared" si="9"/>
        <v>112135803.96644999</v>
      </c>
    </row>
    <row r="16" spans="1:34" x14ac:dyDescent="0.25">
      <c r="A16" s="126" t="s">
        <v>1111</v>
      </c>
      <c r="B16" s="127" t="s">
        <v>1112</v>
      </c>
      <c r="C16" s="127" t="s">
        <v>2329</v>
      </c>
      <c r="D16" s="129">
        <f>INDEX(CT_Bands_Count_1993_2023!KT$6:KT$401, MATCH($A16,CT_Bands_Count_1993_2023!$D$6:$D$401,0))</f>
        <v>10550</v>
      </c>
      <c r="E16" s="129">
        <f>INDEX(CT_Bands_Count_1993_2023!KU$6:KU$401, MATCH($A16,CT_Bands_Count_1993_2023!$D$6:$D$401,0))</f>
        <v>15310</v>
      </c>
      <c r="F16" s="129">
        <f>INDEX(CT_Bands_Count_1993_2023!KV$6:KV$401, MATCH($A16,CT_Bands_Count_1993_2023!$D$6:$D$401,0))</f>
        <v>14780</v>
      </c>
      <c r="G16" s="129">
        <f>INDEX(CT_Bands_Count_1993_2023!KW$6:KW$401, MATCH($A16,CT_Bands_Count_1993_2023!$D$6:$D$401,0))</f>
        <v>10950</v>
      </c>
      <c r="H16" s="129">
        <f>INDEX(CT_Bands_Count_1993_2023!KX$6:KX$401, MATCH($A16,CT_Bands_Count_1993_2023!$D$6:$D$401,0))</f>
        <v>7950</v>
      </c>
      <c r="I16" s="129">
        <f>INDEX(CT_Bands_Count_1993_2023!KY$6:KY$401, MATCH($A16,CT_Bands_Count_1993_2023!$D$6:$D$401,0))</f>
        <v>4440</v>
      </c>
      <c r="J16" s="129">
        <f>INDEX(CT_Bands_Count_1993_2023!KZ$6:KZ$401, MATCH($A16,CT_Bands_Count_1993_2023!$D$6:$D$401,0))</f>
        <v>1510</v>
      </c>
      <c r="K16" s="129">
        <f>INDEX(CT_Bands_Count_1993_2023!LA$6:LA$401, MATCH($A16,CT_Bands_Count_1993_2023!$D$6:$D$401,0))</f>
        <v>290</v>
      </c>
      <c r="L16" s="129">
        <f>INDEX(CT_Bands_Count_1993_2023!LB$6:LB$401, MATCH($A16,CT_Bands_Count_1993_2023!$D$6:$D$401,0))</f>
        <v>110</v>
      </c>
      <c r="M16" s="128"/>
      <c r="N16" s="133">
        <f>INDEX(CT_Bills_2003!E$4:E$25, MATCH($A16, CT_Bills_2003!$A$4:$A$25,0))</f>
        <v>1266.0781013333335</v>
      </c>
      <c r="O16" s="133">
        <f>INDEX(CT_Bills_2003!F$4:F$25, MATCH($A16, CT_Bills_2003!$A$4:$A$25,0))</f>
        <v>1477.0911182222223</v>
      </c>
      <c r="P16" s="133">
        <f>INDEX(CT_Bills_2003!G$4:G$25, MATCH($A16, CT_Bills_2003!$A$4:$A$25,0))</f>
        <v>1688.1041351111112</v>
      </c>
      <c r="Q16" s="133">
        <f>INDEX(CT_Bills_2003!H$4:H$25, MATCH($A16, CT_Bills_2003!$A$4:$A$25,0))</f>
        <v>1899.117152</v>
      </c>
      <c r="R16" s="133">
        <f>INDEX(CT_Bills_2003!I$4:I$25, MATCH($A16, CT_Bills_2003!$A$4:$A$25,0))</f>
        <v>2321.1431857777779</v>
      </c>
      <c r="S16" s="133">
        <f>INDEX(CT_Bills_2003!J$4:J$25, MATCH($A16, CT_Bills_2003!$A$4:$A$25,0))</f>
        <v>2743.1692195555556</v>
      </c>
      <c r="T16" s="133">
        <f>INDEX(CT_Bills_2003!K$4:K$25, MATCH($A16, CT_Bills_2003!$A$4:$A$25,0))</f>
        <v>3165.1952533333333</v>
      </c>
      <c r="U16" s="133">
        <f>INDEX(CT_Bills_2003!L$4:L$25, MATCH($A16, CT_Bills_2003!$A$4:$A$25,0))</f>
        <v>3798.2343040000001</v>
      </c>
      <c r="V16" s="133">
        <f>INDEX(CT_Bills_2003!M$4:M$25, MATCH($A16, CT_Bills_2003!$A$4:$A$25,0))</f>
        <v>4431.2733546666668</v>
      </c>
      <c r="W16" s="133"/>
      <c r="X16" s="134">
        <f t="shared" si="0"/>
        <v>13357123.969066668</v>
      </c>
      <c r="Y16" s="134">
        <f t="shared" si="1"/>
        <v>22614265.019982222</v>
      </c>
      <c r="Z16" s="134">
        <f t="shared" si="2"/>
        <v>24950179.116942223</v>
      </c>
      <c r="AA16" s="134">
        <f t="shared" si="3"/>
        <v>20795332.814399999</v>
      </c>
      <c r="AB16" s="134">
        <f t="shared" si="4"/>
        <v>18453088.326933336</v>
      </c>
      <c r="AC16" s="134">
        <f t="shared" si="5"/>
        <v>12179671.334826667</v>
      </c>
      <c r="AD16" s="134">
        <f t="shared" si="6"/>
        <v>4779444.8325333335</v>
      </c>
      <c r="AE16" s="134">
        <f t="shared" si="7"/>
        <v>1101487.9481599999</v>
      </c>
      <c r="AF16" s="134">
        <f t="shared" si="8"/>
        <v>487440.06901333336</v>
      </c>
      <c r="AG16" s="134">
        <f t="shared" si="9"/>
        <v>118230593.36284444</v>
      </c>
    </row>
    <row r="17" spans="1:33" x14ac:dyDescent="0.25">
      <c r="A17" s="126" t="s">
        <v>1113</v>
      </c>
      <c r="B17" s="127" t="s">
        <v>1114</v>
      </c>
      <c r="C17" s="127" t="s">
        <v>2330</v>
      </c>
      <c r="D17" s="129">
        <f>INDEX(CT_Bands_Count_1993_2023!KT$6:KT$401, MATCH($A17,CT_Bands_Count_1993_2023!$D$6:$D$401,0))</f>
        <v>1450</v>
      </c>
      <c r="E17" s="129">
        <f>INDEX(CT_Bands_Count_1993_2023!KU$6:KU$401, MATCH($A17,CT_Bands_Count_1993_2023!$D$6:$D$401,0))</f>
        <v>6490</v>
      </c>
      <c r="F17" s="129">
        <f>INDEX(CT_Bands_Count_1993_2023!KV$6:KV$401, MATCH($A17,CT_Bands_Count_1993_2023!$D$6:$D$401,0))</f>
        <v>14330</v>
      </c>
      <c r="G17" s="129">
        <f>INDEX(CT_Bands_Count_1993_2023!KW$6:KW$401, MATCH($A17,CT_Bands_Count_1993_2023!$D$6:$D$401,0))</f>
        <v>11710</v>
      </c>
      <c r="H17" s="129">
        <f>INDEX(CT_Bands_Count_1993_2023!KX$6:KX$401, MATCH($A17,CT_Bands_Count_1993_2023!$D$6:$D$401,0))</f>
        <v>10630</v>
      </c>
      <c r="I17" s="129">
        <f>INDEX(CT_Bands_Count_1993_2023!KY$6:KY$401, MATCH($A17,CT_Bands_Count_1993_2023!$D$6:$D$401,0))</f>
        <v>7640</v>
      </c>
      <c r="J17" s="129">
        <f>INDEX(CT_Bands_Count_1993_2023!KZ$6:KZ$401, MATCH($A17,CT_Bands_Count_1993_2023!$D$6:$D$401,0))</f>
        <v>5860</v>
      </c>
      <c r="K17" s="129">
        <f>INDEX(CT_Bands_Count_1993_2023!LA$6:LA$401, MATCH($A17,CT_Bands_Count_1993_2023!$D$6:$D$401,0))</f>
        <v>2260</v>
      </c>
      <c r="L17" s="129">
        <f>INDEX(CT_Bands_Count_1993_2023!LB$6:LB$401, MATCH($A17,CT_Bands_Count_1993_2023!$D$6:$D$401,0))</f>
        <v>1060</v>
      </c>
      <c r="M17" s="128"/>
      <c r="N17" s="133">
        <f>INDEX(CT_Bills_2003!E$4:E$25, MATCH($A17, CT_Bills_2003!$A$4:$A$25,0))</f>
        <v>1132.3063900000002</v>
      </c>
      <c r="O17" s="133">
        <f>INDEX(CT_Bills_2003!F$4:F$25, MATCH($A17, CT_Bills_2003!$A$4:$A$25,0))</f>
        <v>1321.0241216666668</v>
      </c>
      <c r="P17" s="133">
        <f>INDEX(CT_Bills_2003!G$4:G$25, MATCH($A17, CT_Bills_2003!$A$4:$A$25,0))</f>
        <v>1509.7418533333334</v>
      </c>
      <c r="Q17" s="133">
        <f>INDEX(CT_Bills_2003!H$4:H$25, MATCH($A17, CT_Bills_2003!$A$4:$A$25,0))</f>
        <v>1698.4595850000001</v>
      </c>
      <c r="R17" s="133">
        <f>INDEX(CT_Bills_2003!I$4:I$25, MATCH($A17, CT_Bills_2003!$A$4:$A$25,0))</f>
        <v>2075.8950483333333</v>
      </c>
      <c r="S17" s="133">
        <f>INDEX(CT_Bills_2003!J$4:J$25, MATCH($A17, CT_Bills_2003!$A$4:$A$25,0))</f>
        <v>2453.330511666667</v>
      </c>
      <c r="T17" s="133">
        <f>INDEX(CT_Bills_2003!K$4:K$25, MATCH($A17, CT_Bills_2003!$A$4:$A$25,0))</f>
        <v>2830.7659750000003</v>
      </c>
      <c r="U17" s="133">
        <f>INDEX(CT_Bills_2003!L$4:L$25, MATCH($A17, CT_Bills_2003!$A$4:$A$25,0))</f>
        <v>3396.9191700000001</v>
      </c>
      <c r="V17" s="133">
        <f>INDEX(CT_Bills_2003!M$4:M$25, MATCH($A17, CT_Bills_2003!$A$4:$A$25,0))</f>
        <v>3963.0723650000004</v>
      </c>
      <c r="W17" s="133"/>
      <c r="X17" s="134">
        <f t="shared" si="0"/>
        <v>1641844.2655000002</v>
      </c>
      <c r="Y17" s="134">
        <f t="shared" si="1"/>
        <v>8573446.5496166684</v>
      </c>
      <c r="Z17" s="134">
        <f t="shared" si="2"/>
        <v>21634600.758266669</v>
      </c>
      <c r="AA17" s="134">
        <f t="shared" si="3"/>
        <v>19888961.740350001</v>
      </c>
      <c r="AB17" s="134">
        <f t="shared" si="4"/>
        <v>22066764.363783333</v>
      </c>
      <c r="AC17" s="134">
        <f t="shared" si="5"/>
        <v>18743445.109133337</v>
      </c>
      <c r="AD17" s="134">
        <f t="shared" si="6"/>
        <v>16588288.613500001</v>
      </c>
      <c r="AE17" s="134">
        <f t="shared" si="7"/>
        <v>7677037.3242000006</v>
      </c>
      <c r="AF17" s="134">
        <f t="shared" si="8"/>
        <v>4200856.7069000006</v>
      </c>
      <c r="AG17" s="134">
        <f t="shared" si="9"/>
        <v>116814388.72435001</v>
      </c>
    </row>
    <row r="18" spans="1:33" x14ac:dyDescent="0.25">
      <c r="A18" s="126" t="s">
        <v>1115</v>
      </c>
      <c r="B18" s="127" t="s">
        <v>1116</v>
      </c>
      <c r="C18" s="127" t="s">
        <v>2220</v>
      </c>
      <c r="D18" s="129">
        <f>INDEX(CT_Bands_Count_1993_2023!KT$6:KT$401, MATCH($A18,CT_Bands_Count_1993_2023!$D$6:$D$401,0))</f>
        <v>5290</v>
      </c>
      <c r="E18" s="129">
        <f>INDEX(CT_Bands_Count_1993_2023!KU$6:KU$401, MATCH($A18,CT_Bands_Count_1993_2023!$D$6:$D$401,0))</f>
        <v>20240</v>
      </c>
      <c r="F18" s="129">
        <f>INDEX(CT_Bands_Count_1993_2023!KV$6:KV$401, MATCH($A18,CT_Bands_Count_1993_2023!$D$6:$D$401,0))</f>
        <v>34370</v>
      </c>
      <c r="G18" s="129">
        <f>INDEX(CT_Bands_Count_1993_2023!KW$6:KW$401, MATCH($A18,CT_Bands_Count_1993_2023!$D$6:$D$401,0))</f>
        <v>36880</v>
      </c>
      <c r="H18" s="129">
        <f>INDEX(CT_Bands_Count_1993_2023!KX$6:KX$401, MATCH($A18,CT_Bands_Count_1993_2023!$D$6:$D$401,0))</f>
        <v>30920</v>
      </c>
      <c r="I18" s="129">
        <f>INDEX(CT_Bands_Count_1993_2023!KY$6:KY$401, MATCH($A18,CT_Bands_Count_1993_2023!$D$6:$D$401,0))</f>
        <v>21900</v>
      </c>
      <c r="J18" s="129">
        <f>INDEX(CT_Bands_Count_1993_2023!KZ$6:KZ$401, MATCH($A18,CT_Bands_Count_1993_2023!$D$6:$D$401,0))</f>
        <v>10420</v>
      </c>
      <c r="K18" s="129">
        <f>INDEX(CT_Bands_Count_1993_2023!LA$6:LA$401, MATCH($A18,CT_Bands_Count_1993_2023!$D$6:$D$401,0))</f>
        <v>2810</v>
      </c>
      <c r="L18" s="129">
        <f>INDEX(CT_Bands_Count_1993_2023!LB$6:LB$401, MATCH($A18,CT_Bands_Count_1993_2023!$D$6:$D$401,0))</f>
        <v>1450</v>
      </c>
      <c r="M18" s="128"/>
      <c r="N18" s="133">
        <f>INDEX(CT_Bills_2003!E$4:E$25, MATCH($A18, CT_Bills_2003!$A$4:$A$25,0))</f>
        <v>1091.239466</v>
      </c>
      <c r="O18" s="133">
        <f>INDEX(CT_Bills_2003!F$4:F$25, MATCH($A18, CT_Bills_2003!$A$4:$A$25,0))</f>
        <v>1273.1127103333333</v>
      </c>
      <c r="P18" s="133">
        <f>INDEX(CT_Bills_2003!G$4:G$25, MATCH($A18, CT_Bills_2003!$A$4:$A$25,0))</f>
        <v>1454.9859546666667</v>
      </c>
      <c r="Q18" s="133">
        <f>INDEX(CT_Bills_2003!H$4:H$25, MATCH($A18, CT_Bills_2003!$A$4:$A$25,0))</f>
        <v>1636.859199</v>
      </c>
      <c r="R18" s="133">
        <f>INDEX(CT_Bills_2003!I$4:I$25, MATCH($A18, CT_Bills_2003!$A$4:$A$25,0))</f>
        <v>2000.6056876666667</v>
      </c>
      <c r="S18" s="133">
        <f>INDEX(CT_Bills_2003!J$4:J$25, MATCH($A18, CT_Bills_2003!$A$4:$A$25,0))</f>
        <v>2364.3521763333333</v>
      </c>
      <c r="T18" s="133">
        <f>INDEX(CT_Bills_2003!K$4:K$25, MATCH($A18, CT_Bills_2003!$A$4:$A$25,0))</f>
        <v>2728.098665</v>
      </c>
      <c r="U18" s="133">
        <f>INDEX(CT_Bills_2003!L$4:L$25, MATCH($A18, CT_Bills_2003!$A$4:$A$25,0))</f>
        <v>3273.718398</v>
      </c>
      <c r="V18" s="133">
        <f>INDEX(CT_Bills_2003!M$4:M$25, MATCH($A18, CT_Bills_2003!$A$4:$A$25,0))</f>
        <v>3819.338131</v>
      </c>
      <c r="W18" s="133"/>
      <c r="X18" s="134">
        <f t="shared" si="0"/>
        <v>5772656.7751399996</v>
      </c>
      <c r="Y18" s="134">
        <f t="shared" si="1"/>
        <v>25767801.257146668</v>
      </c>
      <c r="Z18" s="134">
        <f t="shared" si="2"/>
        <v>50007867.261893332</v>
      </c>
      <c r="AA18" s="134">
        <f t="shared" si="3"/>
        <v>60367367.259120002</v>
      </c>
      <c r="AB18" s="134">
        <f t="shared" si="4"/>
        <v>61858727.86265333</v>
      </c>
      <c r="AC18" s="134">
        <f t="shared" si="5"/>
        <v>51779312.661700003</v>
      </c>
      <c r="AD18" s="134">
        <f t="shared" si="6"/>
        <v>28426788.089299999</v>
      </c>
      <c r="AE18" s="134">
        <f t="shared" si="7"/>
        <v>9199148.698379999</v>
      </c>
      <c r="AF18" s="134">
        <f t="shared" si="8"/>
        <v>5538040.2899500001</v>
      </c>
      <c r="AG18" s="134">
        <f t="shared" si="9"/>
        <v>293179669.86533332</v>
      </c>
    </row>
    <row r="19" spans="1:33" x14ac:dyDescent="0.25">
      <c r="A19" s="126" t="s">
        <v>1117</v>
      </c>
      <c r="B19" s="127" t="s">
        <v>1118</v>
      </c>
      <c r="C19" s="127" t="s">
        <v>2404</v>
      </c>
      <c r="D19" s="129">
        <f>INDEX(CT_Bands_Count_1993_2023!KT$6:KT$401, MATCH($A19,CT_Bands_Count_1993_2023!$D$6:$D$401,0))</f>
        <v>46970</v>
      </c>
      <c r="E19" s="129">
        <f>INDEX(CT_Bands_Count_1993_2023!KU$6:KU$401, MATCH($A19,CT_Bands_Count_1993_2023!$D$6:$D$401,0))</f>
        <v>25430</v>
      </c>
      <c r="F19" s="129">
        <f>INDEX(CT_Bands_Count_1993_2023!KV$6:KV$401, MATCH($A19,CT_Bands_Count_1993_2023!$D$6:$D$401,0))</f>
        <v>17380</v>
      </c>
      <c r="G19" s="129">
        <f>INDEX(CT_Bands_Count_1993_2023!KW$6:KW$401, MATCH($A19,CT_Bands_Count_1993_2023!$D$6:$D$401,0))</f>
        <v>9540</v>
      </c>
      <c r="H19" s="129">
        <f>INDEX(CT_Bands_Count_1993_2023!KX$6:KX$401, MATCH($A19,CT_Bands_Count_1993_2023!$D$6:$D$401,0))</f>
        <v>6990</v>
      </c>
      <c r="I19" s="129">
        <f>INDEX(CT_Bands_Count_1993_2023!KY$6:KY$401, MATCH($A19,CT_Bands_Count_1993_2023!$D$6:$D$401,0))</f>
        <v>3440</v>
      </c>
      <c r="J19" s="129">
        <f>INDEX(CT_Bands_Count_1993_2023!KZ$6:KZ$401, MATCH($A19,CT_Bands_Count_1993_2023!$D$6:$D$401,0))</f>
        <v>1180</v>
      </c>
      <c r="K19" s="129">
        <f>INDEX(CT_Bands_Count_1993_2023!LA$6:LA$401, MATCH($A19,CT_Bands_Count_1993_2023!$D$6:$D$401,0))</f>
        <v>190</v>
      </c>
      <c r="L19" s="129">
        <f>INDEX(CT_Bands_Count_1993_2023!LB$6:LB$401, MATCH($A19,CT_Bands_Count_1993_2023!$D$6:$D$401,0))</f>
        <v>70</v>
      </c>
      <c r="M19" s="128"/>
      <c r="N19" s="133">
        <f>INDEX(CT_Bills_2003!E$4:E$25, MATCH($A19, CT_Bills_2003!$A$4:$A$25,0))</f>
        <v>1237.0938593333333</v>
      </c>
      <c r="O19" s="133">
        <f>INDEX(CT_Bills_2003!F$4:F$25, MATCH($A19, CT_Bills_2003!$A$4:$A$25,0))</f>
        <v>1443.2761692222221</v>
      </c>
      <c r="P19" s="133">
        <f>INDEX(CT_Bills_2003!G$4:G$25, MATCH($A19, CT_Bills_2003!$A$4:$A$25,0))</f>
        <v>1649.458479111111</v>
      </c>
      <c r="Q19" s="133">
        <f>INDEX(CT_Bills_2003!H$4:H$25, MATCH($A19, CT_Bills_2003!$A$4:$A$25,0))</f>
        <v>1855.640789</v>
      </c>
      <c r="R19" s="133">
        <f>INDEX(CT_Bills_2003!I$4:I$25, MATCH($A19, CT_Bills_2003!$A$4:$A$25,0))</f>
        <v>2268.0054087777776</v>
      </c>
      <c r="S19" s="133">
        <f>INDEX(CT_Bills_2003!J$4:J$25, MATCH($A19, CT_Bills_2003!$A$4:$A$25,0))</f>
        <v>2680.3700285555556</v>
      </c>
      <c r="T19" s="133">
        <f>INDEX(CT_Bills_2003!K$4:K$25, MATCH($A19, CT_Bills_2003!$A$4:$A$25,0))</f>
        <v>3092.7346483333331</v>
      </c>
      <c r="U19" s="133">
        <f>INDEX(CT_Bills_2003!L$4:L$25, MATCH($A19, CT_Bills_2003!$A$4:$A$25,0))</f>
        <v>3711.2815780000001</v>
      </c>
      <c r="V19" s="133">
        <f>INDEX(CT_Bills_2003!M$4:M$25, MATCH($A19, CT_Bills_2003!$A$4:$A$25,0))</f>
        <v>4329.8285076666662</v>
      </c>
      <c r="W19" s="133"/>
      <c r="X19" s="134">
        <f t="shared" si="0"/>
        <v>58106298.572886661</v>
      </c>
      <c r="Y19" s="134">
        <f t="shared" si="1"/>
        <v>36702512.983321108</v>
      </c>
      <c r="Z19" s="134">
        <f t="shared" si="2"/>
        <v>28667588.366951112</v>
      </c>
      <c r="AA19" s="134">
        <f t="shared" si="3"/>
        <v>17702813.12706</v>
      </c>
      <c r="AB19" s="134">
        <f t="shared" si="4"/>
        <v>15853357.807356665</v>
      </c>
      <c r="AC19" s="134">
        <f t="shared" si="5"/>
        <v>9220472.8982311115</v>
      </c>
      <c r="AD19" s="134">
        <f t="shared" si="6"/>
        <v>3649426.8850333332</v>
      </c>
      <c r="AE19" s="134">
        <f t="shared" si="7"/>
        <v>705143.49982000003</v>
      </c>
      <c r="AF19" s="134">
        <f t="shared" si="8"/>
        <v>303087.99553666665</v>
      </c>
      <c r="AG19" s="134">
        <f t="shared" si="9"/>
        <v>170607614.14065999</v>
      </c>
    </row>
    <row r="20" spans="1:33" x14ac:dyDescent="0.25">
      <c r="A20" s="126" t="s">
        <v>1119</v>
      </c>
      <c r="B20" s="127" t="s">
        <v>1120</v>
      </c>
      <c r="C20" s="127" t="s">
        <v>2337</v>
      </c>
      <c r="D20" s="129">
        <f>INDEX(CT_Bands_Count_1993_2023!KT$6:KT$401, MATCH($A20,CT_Bands_Count_1993_2023!$D$6:$D$401,0))</f>
        <v>14110</v>
      </c>
      <c r="E20" s="129">
        <f>INDEX(CT_Bands_Count_1993_2023!KU$6:KU$401, MATCH($A20,CT_Bands_Count_1993_2023!$D$6:$D$401,0))</f>
        <v>6670</v>
      </c>
      <c r="F20" s="129">
        <f>INDEX(CT_Bands_Count_1993_2023!KV$6:KV$401, MATCH($A20,CT_Bands_Count_1993_2023!$D$6:$D$401,0))</f>
        <v>2260</v>
      </c>
      <c r="G20" s="129">
        <f>INDEX(CT_Bands_Count_1993_2023!KW$6:KW$401, MATCH($A20,CT_Bands_Count_1993_2023!$D$6:$D$401,0))</f>
        <v>2190</v>
      </c>
      <c r="H20" s="129">
        <f>INDEX(CT_Bands_Count_1993_2023!KX$6:KX$401, MATCH($A20,CT_Bands_Count_1993_2023!$D$6:$D$401,0))</f>
        <v>1540</v>
      </c>
      <c r="I20" s="129">
        <f>INDEX(CT_Bands_Count_1993_2023!KY$6:KY$401, MATCH($A20,CT_Bands_Count_1993_2023!$D$6:$D$401,0))</f>
        <v>570</v>
      </c>
      <c r="J20" s="129">
        <f>INDEX(CT_Bands_Count_1993_2023!KZ$6:KZ$401, MATCH($A20,CT_Bands_Count_1993_2023!$D$6:$D$401,0))</f>
        <v>160</v>
      </c>
      <c r="K20" s="129">
        <v>0</v>
      </c>
      <c r="L20" s="129">
        <f>INDEX(CT_Bands_Count_1993_2023!LB$6:LB$401, MATCH($A20,CT_Bands_Count_1993_2023!$D$6:$D$401,0))</f>
        <v>10</v>
      </c>
      <c r="M20" s="128"/>
      <c r="N20" s="133">
        <f>INDEX(CT_Bills_2003!E$4:E$25, MATCH($A20, CT_Bills_2003!$A$4:$A$25,0))</f>
        <v>1365.5870146666666</v>
      </c>
      <c r="O20" s="133">
        <f>INDEX(CT_Bills_2003!F$4:F$25, MATCH($A20, CT_Bills_2003!$A$4:$A$25,0))</f>
        <v>1593.1848504444442</v>
      </c>
      <c r="P20" s="133">
        <f>INDEX(CT_Bills_2003!G$4:G$25, MATCH($A20, CT_Bills_2003!$A$4:$A$25,0))</f>
        <v>1820.7826862222221</v>
      </c>
      <c r="Q20" s="133">
        <f>INDEX(CT_Bills_2003!H$4:H$25, MATCH($A20, CT_Bills_2003!$A$4:$A$25,0))</f>
        <v>2048.3805219999999</v>
      </c>
      <c r="R20" s="133">
        <f>INDEX(CT_Bills_2003!I$4:I$25, MATCH($A20, CT_Bills_2003!$A$4:$A$25,0))</f>
        <v>2503.5761935555552</v>
      </c>
      <c r="S20" s="133">
        <f>INDEX(CT_Bills_2003!J$4:J$25, MATCH($A20, CT_Bills_2003!$A$4:$A$25,0))</f>
        <v>2958.7718651111109</v>
      </c>
      <c r="T20" s="133">
        <f>INDEX(CT_Bills_2003!K$4:K$25, MATCH($A20, CT_Bills_2003!$A$4:$A$25,0))</f>
        <v>3413.9675366666702</v>
      </c>
      <c r="U20" s="133">
        <f>INDEX(CT_Bills_2003!L$4:L$25, MATCH($A20, CT_Bills_2003!$A$4:$A$25,0))</f>
        <v>4096.7610439999999</v>
      </c>
      <c r="V20" s="133">
        <f>INDEX(CT_Bills_2003!M$4:M$25, MATCH($A20, CT_Bills_2003!$A$4:$A$25,0))</f>
        <v>4779.5545513333327</v>
      </c>
      <c r="W20" s="133"/>
      <c r="X20" s="134">
        <f t="shared" si="0"/>
        <v>19268432.776946668</v>
      </c>
      <c r="Y20" s="134">
        <f t="shared" si="1"/>
        <v>10626542.952464443</v>
      </c>
      <c r="Z20" s="134">
        <f t="shared" si="2"/>
        <v>4114968.8708622218</v>
      </c>
      <c r="AA20" s="134">
        <f t="shared" si="3"/>
        <v>4485953.3431799999</v>
      </c>
      <c r="AB20" s="134">
        <f t="shared" si="4"/>
        <v>3855507.3380755549</v>
      </c>
      <c r="AC20" s="134">
        <f t="shared" si="5"/>
        <v>1686499.9631133331</v>
      </c>
      <c r="AD20" s="134">
        <f t="shared" si="6"/>
        <v>546234.80586666719</v>
      </c>
      <c r="AE20" s="134">
        <f t="shared" si="7"/>
        <v>0</v>
      </c>
      <c r="AF20" s="134">
        <f t="shared" si="8"/>
        <v>47795.545513333331</v>
      </c>
      <c r="AG20" s="134">
        <f t="shared" si="9"/>
        <v>44584140.050508887</v>
      </c>
    </row>
    <row r="21" spans="1:33" x14ac:dyDescent="0.25">
      <c r="A21" s="126" t="s">
        <v>1121</v>
      </c>
      <c r="B21" s="127" t="s">
        <v>1122</v>
      </c>
      <c r="C21" s="127" t="s">
        <v>2332</v>
      </c>
      <c r="D21" s="129">
        <f>INDEX(CT_Bands_Count_1993_2023!KT$6:KT$401, MATCH($A21,CT_Bands_Count_1993_2023!$D$6:$D$401,0))</f>
        <v>15410</v>
      </c>
      <c r="E21" s="129">
        <f>INDEX(CT_Bands_Count_1993_2023!KU$6:KU$401, MATCH($A21,CT_Bands_Count_1993_2023!$D$6:$D$401,0))</f>
        <v>26890</v>
      </c>
      <c r="F21" s="129">
        <f>INDEX(CT_Bands_Count_1993_2023!KV$6:KV$401, MATCH($A21,CT_Bands_Count_1993_2023!$D$6:$D$401,0))</f>
        <v>18770</v>
      </c>
      <c r="G21" s="129">
        <f>INDEX(CT_Bands_Count_1993_2023!KW$6:KW$401, MATCH($A21,CT_Bands_Count_1993_2023!$D$6:$D$401,0))</f>
        <v>9440</v>
      </c>
      <c r="H21" s="129">
        <f>INDEX(CT_Bands_Count_1993_2023!KX$6:KX$401, MATCH($A21,CT_Bands_Count_1993_2023!$D$6:$D$401,0))</f>
        <v>6720</v>
      </c>
      <c r="I21" s="129">
        <f>INDEX(CT_Bands_Count_1993_2023!KY$6:KY$401, MATCH($A21,CT_Bands_Count_1993_2023!$D$6:$D$401,0))</f>
        <v>2370</v>
      </c>
      <c r="J21" s="129">
        <f>INDEX(CT_Bands_Count_1993_2023!KZ$6:KZ$401, MATCH($A21,CT_Bands_Count_1993_2023!$D$6:$D$401,0))</f>
        <v>830</v>
      </c>
      <c r="K21" s="129">
        <f>INDEX(CT_Bands_Count_1993_2023!LA$6:LA$401, MATCH($A21,CT_Bands_Count_1993_2023!$D$6:$D$401,0))</f>
        <v>90</v>
      </c>
      <c r="L21" s="129">
        <f>INDEX(CT_Bands_Count_1993_2023!LB$6:LB$401, MATCH($A21,CT_Bands_Count_1993_2023!$D$6:$D$401,0))</f>
        <v>80</v>
      </c>
      <c r="M21" s="128"/>
      <c r="N21" s="133">
        <f>INDEX(CT_Bills_2003!E$4:E$25, MATCH($A21, CT_Bills_2003!$A$4:$A$25,0))</f>
        <v>1038.5009506666668</v>
      </c>
      <c r="O21" s="133">
        <f>INDEX(CT_Bills_2003!F$4:F$25, MATCH($A21, CT_Bills_2003!$A$4:$A$25,0))</f>
        <v>1211.5844424444444</v>
      </c>
      <c r="P21" s="133">
        <f>INDEX(CT_Bills_2003!G$4:G$25, MATCH($A21, CT_Bills_2003!$A$4:$A$25,0))</f>
        <v>1384.6679342222224</v>
      </c>
      <c r="Q21" s="133">
        <f>INDEX(CT_Bills_2003!H$4:H$25, MATCH($A21, CT_Bills_2003!$A$4:$A$25,0))</f>
        <v>1557.751426</v>
      </c>
      <c r="R21" s="133">
        <f>INDEX(CT_Bills_2003!I$4:I$25, MATCH($A21, CT_Bills_2003!$A$4:$A$25,0))</f>
        <v>1903.9184095555556</v>
      </c>
      <c r="S21" s="133">
        <f>INDEX(CT_Bills_2003!J$4:J$25, MATCH($A21, CT_Bills_2003!$A$4:$A$25,0))</f>
        <v>2250.0853931111114</v>
      </c>
      <c r="T21" s="133">
        <f>INDEX(CT_Bills_2003!K$4:K$25, MATCH($A21, CT_Bills_2003!$A$4:$A$25,0))</f>
        <v>2596.2523766666668</v>
      </c>
      <c r="U21" s="133">
        <f>INDEX(CT_Bills_2003!L$4:L$25, MATCH($A21, CT_Bills_2003!$A$4:$A$25,0))</f>
        <v>3115.5028520000005</v>
      </c>
      <c r="V21" s="133">
        <f>INDEX(CT_Bills_2003!M$4:M$25, MATCH($A21, CT_Bills_2003!$A$4:$A$25,0))</f>
        <v>3634.7533273333338</v>
      </c>
      <c r="W21" s="133"/>
      <c r="X21" s="134">
        <f t="shared" si="0"/>
        <v>16003299.649773335</v>
      </c>
      <c r="Y21" s="134">
        <f t="shared" si="1"/>
        <v>32579505.657331113</v>
      </c>
      <c r="Z21" s="134">
        <f t="shared" si="2"/>
        <v>25990217.125351112</v>
      </c>
      <c r="AA21" s="134">
        <f t="shared" si="3"/>
        <v>14705173.461440001</v>
      </c>
      <c r="AB21" s="134">
        <f t="shared" si="4"/>
        <v>12794331.712213334</v>
      </c>
      <c r="AC21" s="134">
        <f t="shared" si="5"/>
        <v>5332702.3816733342</v>
      </c>
      <c r="AD21" s="134">
        <f t="shared" si="6"/>
        <v>2154889.4726333334</v>
      </c>
      <c r="AE21" s="134">
        <f t="shared" si="7"/>
        <v>280395.25668000005</v>
      </c>
      <c r="AF21" s="134">
        <f t="shared" si="8"/>
        <v>290780.26618666667</v>
      </c>
      <c r="AG21" s="134">
        <f t="shared" si="9"/>
        <v>109840514.71709555</v>
      </c>
    </row>
    <row r="22" spans="1:33" x14ac:dyDescent="0.25">
      <c r="A22" s="126" t="s">
        <v>1123</v>
      </c>
      <c r="B22" s="127" t="s">
        <v>1124</v>
      </c>
      <c r="C22" s="127" t="s">
        <v>2333</v>
      </c>
      <c r="D22" s="129">
        <f>INDEX(CT_Bands_Count_1993_2023!KT$6:KT$401, MATCH($A22,CT_Bands_Count_1993_2023!$D$6:$D$401,0))</f>
        <v>19250</v>
      </c>
      <c r="E22" s="129">
        <f>INDEX(CT_Bands_Count_1993_2023!KU$6:KU$401, MATCH($A22,CT_Bands_Count_1993_2023!$D$6:$D$401,0))</f>
        <v>8130</v>
      </c>
      <c r="F22" s="129">
        <f>INDEX(CT_Bands_Count_1993_2023!KV$6:KV$401, MATCH($A22,CT_Bands_Count_1993_2023!$D$6:$D$401,0))</f>
        <v>2690</v>
      </c>
      <c r="G22" s="129">
        <f>INDEX(CT_Bands_Count_1993_2023!KW$6:KW$401, MATCH($A22,CT_Bands_Count_1993_2023!$D$6:$D$401,0))</f>
        <v>1750</v>
      </c>
      <c r="H22" s="129">
        <f>INDEX(CT_Bands_Count_1993_2023!KX$6:KX$401, MATCH($A22,CT_Bands_Count_1993_2023!$D$6:$D$401,0))</f>
        <v>880</v>
      </c>
      <c r="I22" s="129">
        <f>INDEX(CT_Bands_Count_1993_2023!KY$6:KY$401, MATCH($A22,CT_Bands_Count_1993_2023!$D$6:$D$401,0))</f>
        <v>340</v>
      </c>
      <c r="J22" s="129">
        <f>INDEX(CT_Bands_Count_1993_2023!KZ$6:KZ$401, MATCH($A22,CT_Bands_Count_1993_2023!$D$6:$D$401,0))</f>
        <v>60</v>
      </c>
      <c r="K22" s="129">
        <v>0</v>
      </c>
      <c r="L22" s="129">
        <f>INDEX(CT_Bands_Count_1993_2023!LB$6:LB$401, MATCH($A22,CT_Bands_Count_1993_2023!$D$6:$D$401,0))</f>
        <v>20</v>
      </c>
      <c r="M22" s="128"/>
      <c r="N22" s="133">
        <f>INDEX(CT_Bills_2003!E$4:E$25, MATCH($A22, CT_Bills_2003!$A$4:$A$25,0))</f>
        <v>1381.3805693333334</v>
      </c>
      <c r="O22" s="133">
        <f>INDEX(CT_Bills_2003!F$4:F$25, MATCH($A22, CT_Bills_2003!$A$4:$A$25,0))</f>
        <v>1611.6106642222221</v>
      </c>
      <c r="P22" s="133">
        <f>INDEX(CT_Bills_2003!G$4:G$25, MATCH($A22, CT_Bills_2003!$A$4:$A$25,0))</f>
        <v>1841.8407591111111</v>
      </c>
      <c r="Q22" s="133">
        <f>INDEX(CT_Bills_2003!H$4:H$25, MATCH($A22, CT_Bills_2003!$A$4:$A$25,0))</f>
        <v>2072.0708540000001</v>
      </c>
      <c r="R22" s="133">
        <f>INDEX(CT_Bills_2003!I$4:I$25, MATCH($A22, CT_Bills_2003!$A$4:$A$25,0))</f>
        <v>2532.5310437777775</v>
      </c>
      <c r="S22" s="133">
        <f>INDEX(CT_Bills_2003!J$4:J$25, MATCH($A22, CT_Bills_2003!$A$4:$A$25,0))</f>
        <v>2992.9912335555555</v>
      </c>
      <c r="T22" s="133">
        <f>INDEX(CT_Bills_2003!K$4:K$25, MATCH($A22, CT_Bills_2003!$A$4:$A$25,0))</f>
        <v>3453.4514233333334</v>
      </c>
      <c r="U22" s="133">
        <f>INDEX(CT_Bills_2003!L$4:L$25, MATCH($A22, CT_Bills_2003!$A$4:$A$25,0))</f>
        <v>4144.1417080000001</v>
      </c>
      <c r="V22" s="133">
        <f>INDEX(CT_Bills_2003!M$4:M$25, MATCH($A22, CT_Bills_2003!$A$4:$A$25,0))</f>
        <v>4834.8319926666663</v>
      </c>
      <c r="W22" s="133"/>
      <c r="X22" s="134">
        <f t="shared" si="0"/>
        <v>26591575.959666666</v>
      </c>
      <c r="Y22" s="134">
        <f t="shared" si="1"/>
        <v>13102394.700126667</v>
      </c>
      <c r="Z22" s="134">
        <f t="shared" si="2"/>
        <v>4954551.6420088885</v>
      </c>
      <c r="AA22" s="134">
        <f t="shared" si="3"/>
        <v>3626123.9945</v>
      </c>
      <c r="AB22" s="134">
        <f t="shared" si="4"/>
        <v>2228627.318524444</v>
      </c>
      <c r="AC22" s="134">
        <f t="shared" si="5"/>
        <v>1017617.0194088889</v>
      </c>
      <c r="AD22" s="134">
        <f t="shared" si="6"/>
        <v>207207.08540000001</v>
      </c>
      <c r="AE22" s="134">
        <f t="shared" si="7"/>
        <v>0</v>
      </c>
      <c r="AF22" s="134">
        <f t="shared" si="8"/>
        <v>96696.639853333327</v>
      </c>
      <c r="AG22" s="134">
        <f t="shared" si="9"/>
        <v>51728097.719635546</v>
      </c>
    </row>
    <row r="23" spans="1:33" x14ac:dyDescent="0.25">
      <c r="A23" s="126" t="s">
        <v>1125</v>
      </c>
      <c r="B23" s="127" t="s">
        <v>1126</v>
      </c>
      <c r="C23" s="127" t="s">
        <v>2334</v>
      </c>
      <c r="D23" s="129">
        <f>INDEX(CT_Bands_Count_1993_2023!KT$6:KT$401, MATCH($A23,CT_Bands_Count_1993_2023!$D$6:$D$401,0))</f>
        <v>6240</v>
      </c>
      <c r="E23" s="129">
        <f>INDEX(CT_Bands_Count_1993_2023!KU$6:KU$401, MATCH($A23,CT_Bands_Count_1993_2023!$D$6:$D$401,0))</f>
        <v>13120</v>
      </c>
      <c r="F23" s="129">
        <f>INDEX(CT_Bands_Count_1993_2023!KV$6:KV$401, MATCH($A23,CT_Bands_Count_1993_2023!$D$6:$D$401,0))</f>
        <v>12020</v>
      </c>
      <c r="G23" s="129">
        <f>INDEX(CT_Bands_Count_1993_2023!KW$6:KW$401, MATCH($A23,CT_Bands_Count_1993_2023!$D$6:$D$401,0))</f>
        <v>4270</v>
      </c>
      <c r="H23" s="129">
        <f>INDEX(CT_Bands_Count_1993_2023!KX$6:KX$401, MATCH($A23,CT_Bands_Count_1993_2023!$D$6:$D$401,0))</f>
        <v>4260</v>
      </c>
      <c r="I23" s="129">
        <f>INDEX(CT_Bands_Count_1993_2023!KY$6:KY$401, MATCH($A23,CT_Bands_Count_1993_2023!$D$6:$D$401,0))</f>
        <v>2360</v>
      </c>
      <c r="J23" s="129">
        <f>INDEX(CT_Bands_Count_1993_2023!KZ$6:KZ$401, MATCH($A23,CT_Bands_Count_1993_2023!$D$6:$D$401,0))</f>
        <v>670</v>
      </c>
      <c r="K23" s="129">
        <f>INDEX(CT_Bands_Count_1993_2023!LA$6:LA$401, MATCH($A23,CT_Bands_Count_1993_2023!$D$6:$D$401,0))</f>
        <v>70</v>
      </c>
      <c r="L23" s="129">
        <f>INDEX(CT_Bands_Count_1993_2023!LB$6:LB$401, MATCH($A23,CT_Bands_Count_1993_2023!$D$6:$D$401,0))</f>
        <v>30</v>
      </c>
      <c r="M23" s="128"/>
      <c r="N23" s="133">
        <f>INDEX(CT_Bills_2003!E$4:E$25, MATCH($A23, CT_Bills_2003!$A$4:$A$25,0))</f>
        <v>1168.6561333333332</v>
      </c>
      <c r="O23" s="133">
        <f>INDEX(CT_Bills_2003!F$4:F$25, MATCH($A23, CT_Bills_2003!$A$4:$A$25,0))</f>
        <v>1363.4321555555553</v>
      </c>
      <c r="P23" s="133">
        <f>INDEX(CT_Bills_2003!G$4:G$25, MATCH($A23, CT_Bills_2003!$A$4:$A$25,0))</f>
        <v>1558.2081777777776</v>
      </c>
      <c r="Q23" s="133">
        <f>INDEX(CT_Bills_2003!H$4:H$25, MATCH($A23, CT_Bills_2003!$A$4:$A$25,0))</f>
        <v>1752.9841999999999</v>
      </c>
      <c r="R23" s="133">
        <f>INDEX(CT_Bills_2003!I$4:I$25, MATCH($A23, CT_Bills_2003!$A$4:$A$25,0))</f>
        <v>2142.536244444444</v>
      </c>
      <c r="S23" s="133">
        <f>INDEX(CT_Bills_2003!J$4:J$25, MATCH($A23, CT_Bills_2003!$A$4:$A$25,0))</f>
        <v>2532.0882888888887</v>
      </c>
      <c r="T23" s="133">
        <f>INDEX(CT_Bills_2003!K$4:K$25, MATCH($A23, CT_Bills_2003!$A$4:$A$25,0))</f>
        <v>2921.6403333333328</v>
      </c>
      <c r="U23" s="133">
        <f>INDEX(CT_Bills_2003!L$4:L$25, MATCH($A23, CT_Bills_2003!$A$4:$A$25,0))</f>
        <v>3505.9683999999997</v>
      </c>
      <c r="V23" s="133">
        <f>INDEX(CT_Bills_2003!M$4:M$25, MATCH($A23, CT_Bills_2003!$A$4:$A$25,0))</f>
        <v>4090.2964666666662</v>
      </c>
      <c r="W23" s="133"/>
      <c r="X23" s="134">
        <f t="shared" si="0"/>
        <v>7292414.2719999989</v>
      </c>
      <c r="Y23" s="134">
        <f t="shared" si="1"/>
        <v>17888229.880888887</v>
      </c>
      <c r="Z23" s="134">
        <f t="shared" si="2"/>
        <v>18729662.296888888</v>
      </c>
      <c r="AA23" s="134">
        <f t="shared" si="3"/>
        <v>7485242.5339999991</v>
      </c>
      <c r="AB23" s="134">
        <f t="shared" si="4"/>
        <v>9127204.4013333321</v>
      </c>
      <c r="AC23" s="134">
        <f t="shared" si="5"/>
        <v>5975728.3617777769</v>
      </c>
      <c r="AD23" s="134">
        <f t="shared" si="6"/>
        <v>1957499.023333333</v>
      </c>
      <c r="AE23" s="134">
        <f t="shared" si="7"/>
        <v>245417.78799999997</v>
      </c>
      <c r="AF23" s="134">
        <f t="shared" si="8"/>
        <v>122708.89399999999</v>
      </c>
      <c r="AG23" s="134">
        <f t="shared" si="9"/>
        <v>68701398.558222219</v>
      </c>
    </row>
    <row r="24" spans="1:33" x14ac:dyDescent="0.25">
      <c r="A24" s="126" t="s">
        <v>1127</v>
      </c>
      <c r="B24" s="127" t="s">
        <v>1128</v>
      </c>
      <c r="C24" s="127" t="s">
        <v>2335</v>
      </c>
      <c r="D24" s="129">
        <f>INDEX(CT_Bands_Count_1993_2023!KT$6:KT$401, MATCH($A24,CT_Bands_Count_1993_2023!$D$6:$D$401,0))</f>
        <v>510</v>
      </c>
      <c r="E24" s="129">
        <f>INDEX(CT_Bands_Count_1993_2023!KU$6:KU$401, MATCH($A24,CT_Bands_Count_1993_2023!$D$6:$D$401,0))</f>
        <v>3410</v>
      </c>
      <c r="F24" s="129">
        <f>INDEX(CT_Bands_Count_1993_2023!KV$6:KV$401, MATCH($A24,CT_Bands_Count_1993_2023!$D$6:$D$401,0))</f>
        <v>7100</v>
      </c>
      <c r="G24" s="129">
        <f>INDEX(CT_Bands_Count_1993_2023!KW$6:KW$401, MATCH($A24,CT_Bands_Count_1993_2023!$D$6:$D$401,0))</f>
        <v>9310</v>
      </c>
      <c r="H24" s="129">
        <f>INDEX(CT_Bands_Count_1993_2023!KX$6:KX$401, MATCH($A24,CT_Bands_Count_1993_2023!$D$6:$D$401,0))</f>
        <v>7470</v>
      </c>
      <c r="I24" s="129">
        <f>INDEX(CT_Bands_Count_1993_2023!KY$6:KY$401, MATCH($A24,CT_Bands_Count_1993_2023!$D$6:$D$401,0))</f>
        <v>7970</v>
      </c>
      <c r="J24" s="129">
        <f>INDEX(CT_Bands_Count_1993_2023!KZ$6:KZ$401, MATCH($A24,CT_Bands_Count_1993_2023!$D$6:$D$401,0))</f>
        <v>5480</v>
      </c>
      <c r="K24" s="129">
        <f>INDEX(CT_Bands_Count_1993_2023!LA$6:LA$401, MATCH($A24,CT_Bands_Count_1993_2023!$D$6:$D$401,0))</f>
        <v>1780</v>
      </c>
      <c r="L24" s="129">
        <f>INDEX(CT_Bands_Count_1993_2023!LB$6:LB$401, MATCH($A24,CT_Bands_Count_1993_2023!$D$6:$D$401,0))</f>
        <v>660</v>
      </c>
      <c r="M24" s="128"/>
      <c r="N24" s="133">
        <f>INDEX(CT_Bills_2003!E$4:E$25, MATCH($A24, CT_Bills_2003!$A$4:$A$25,0))</f>
        <v>1187.0583099999999</v>
      </c>
      <c r="O24" s="133">
        <f>INDEX(CT_Bills_2003!F$4:F$25, MATCH($A24, CT_Bills_2003!$A$4:$A$25,0))</f>
        <v>1384.9013616666666</v>
      </c>
      <c r="P24" s="133">
        <f>INDEX(CT_Bills_2003!G$4:G$25, MATCH($A24, CT_Bills_2003!$A$4:$A$25,0))</f>
        <v>1582.7444133333333</v>
      </c>
      <c r="Q24" s="133">
        <f>INDEX(CT_Bills_2003!H$4:H$25, MATCH($A24, CT_Bills_2003!$A$4:$A$25,0))</f>
        <v>1780.5874650000001</v>
      </c>
      <c r="R24" s="133">
        <f>INDEX(CT_Bills_2003!I$4:I$25, MATCH($A24, CT_Bills_2003!$A$4:$A$25,0))</f>
        <v>2176.2735683333335</v>
      </c>
      <c r="S24" s="133">
        <f>INDEX(CT_Bills_2003!J$4:J$25, MATCH($A24, CT_Bills_2003!$A$4:$A$25,0))</f>
        <v>2571.9596716666665</v>
      </c>
      <c r="T24" s="133">
        <f>INDEX(CT_Bills_2003!K$4:K$25, MATCH($A24, CT_Bills_2003!$A$4:$A$25,0))</f>
        <v>2967.645775</v>
      </c>
      <c r="U24" s="133">
        <f>INDEX(CT_Bills_2003!L$4:L$25, MATCH($A24, CT_Bills_2003!$A$4:$A$25,0))</f>
        <v>3561.1749300000001</v>
      </c>
      <c r="V24" s="133">
        <f>INDEX(CT_Bills_2003!M$4:M$25, MATCH($A24, CT_Bills_2003!$A$4:$A$25,0))</f>
        <v>4154.7040850000003</v>
      </c>
      <c r="W24" s="133"/>
      <c r="X24" s="134">
        <f t="shared" si="0"/>
        <v>605399.73809999996</v>
      </c>
      <c r="Y24" s="134">
        <f t="shared" si="1"/>
        <v>4722513.6432833327</v>
      </c>
      <c r="Z24" s="134">
        <f t="shared" si="2"/>
        <v>11237485.334666668</v>
      </c>
      <c r="AA24" s="134">
        <f t="shared" si="3"/>
        <v>16577269.299150001</v>
      </c>
      <c r="AB24" s="134">
        <f t="shared" si="4"/>
        <v>16256763.555450002</v>
      </c>
      <c r="AC24" s="134">
        <f t="shared" si="5"/>
        <v>20498518.583183333</v>
      </c>
      <c r="AD24" s="134">
        <f t="shared" si="6"/>
        <v>16262698.846999999</v>
      </c>
      <c r="AE24" s="134">
        <f t="shared" si="7"/>
        <v>6338891.3754000003</v>
      </c>
      <c r="AF24" s="134">
        <f t="shared" si="8"/>
        <v>2742104.6961000003</v>
      </c>
      <c r="AG24" s="134">
        <f t="shared" si="9"/>
        <v>92499540.376233339</v>
      </c>
    </row>
    <row r="25" spans="1:33" x14ac:dyDescent="0.25">
      <c r="A25" s="126" t="s">
        <v>1129</v>
      </c>
      <c r="B25" s="127" t="s">
        <v>1130</v>
      </c>
      <c r="C25" s="127" t="s">
        <v>2229</v>
      </c>
      <c r="D25" s="129">
        <f>INDEX(CT_Bands_Count_1993_2023!KT$6:KT$401, MATCH($A25,CT_Bands_Count_1993_2023!$D$6:$D$401,0))</f>
        <v>6810</v>
      </c>
      <c r="E25" s="129">
        <f>INDEX(CT_Bands_Count_1993_2023!KU$6:KU$401, MATCH($A25,CT_Bands_Count_1993_2023!$D$6:$D$401,0))</f>
        <v>15100</v>
      </c>
      <c r="F25" s="129">
        <f>INDEX(CT_Bands_Count_1993_2023!KV$6:KV$401, MATCH($A25,CT_Bands_Count_1993_2023!$D$6:$D$401,0))</f>
        <v>18200</v>
      </c>
      <c r="G25" s="129">
        <f>INDEX(CT_Bands_Count_1993_2023!KW$6:KW$401, MATCH($A25,CT_Bands_Count_1993_2023!$D$6:$D$401,0))</f>
        <v>12740</v>
      </c>
      <c r="H25" s="129">
        <f>INDEX(CT_Bands_Count_1993_2023!KX$6:KX$401, MATCH($A25,CT_Bands_Count_1993_2023!$D$6:$D$401,0))</f>
        <v>8360</v>
      </c>
      <c r="I25" s="129">
        <f>INDEX(CT_Bands_Count_1993_2023!KY$6:KY$401, MATCH($A25,CT_Bands_Count_1993_2023!$D$6:$D$401,0))</f>
        <v>5910</v>
      </c>
      <c r="J25" s="129">
        <f>INDEX(CT_Bands_Count_1993_2023!KZ$6:KZ$401, MATCH($A25,CT_Bands_Count_1993_2023!$D$6:$D$401,0))</f>
        <v>2680</v>
      </c>
      <c r="K25" s="129">
        <f>INDEX(CT_Bands_Count_1993_2023!LA$6:LA$401, MATCH($A25,CT_Bands_Count_1993_2023!$D$6:$D$401,0))</f>
        <v>560</v>
      </c>
      <c r="L25" s="129">
        <f>INDEX(CT_Bands_Count_1993_2023!LB$6:LB$401, MATCH($A25,CT_Bands_Count_1993_2023!$D$6:$D$401,0))</f>
        <v>200</v>
      </c>
      <c r="M25" s="128"/>
      <c r="N25" s="133">
        <f>INDEX(CT_Bills_2003!E$4:E$25, MATCH($A25, CT_Bills_2003!$A$4:$A$25,0))</f>
        <v>1050.5405333333333</v>
      </c>
      <c r="O25" s="133">
        <f>INDEX(CT_Bills_2003!F$4:F$25, MATCH($A25, CT_Bills_2003!$A$4:$A$25,0))</f>
        <v>1225.6306222222222</v>
      </c>
      <c r="P25" s="133">
        <f>INDEX(CT_Bills_2003!G$4:G$25, MATCH($A25, CT_Bills_2003!$A$4:$A$25,0))</f>
        <v>1400.7207111111111</v>
      </c>
      <c r="Q25" s="133">
        <f>INDEX(CT_Bills_2003!H$4:H$25, MATCH($A25, CT_Bills_2003!$A$4:$A$25,0))</f>
        <v>1575.8108</v>
      </c>
      <c r="R25" s="133">
        <f>INDEX(CT_Bills_2003!I$4:I$25, MATCH($A25, CT_Bills_2003!$A$4:$A$25,0))</f>
        <v>1925.9909777777777</v>
      </c>
      <c r="S25" s="133">
        <f>INDEX(CT_Bills_2003!J$4:J$25, MATCH($A25, CT_Bills_2003!$A$4:$A$25,0))</f>
        <v>2276.1711555555557</v>
      </c>
      <c r="T25" s="133">
        <f>INDEX(CT_Bills_2003!K$4:K$25, MATCH($A25, CT_Bills_2003!$A$4:$A$25,0))</f>
        <v>2626.3513333333331</v>
      </c>
      <c r="U25" s="133">
        <f>INDEX(CT_Bills_2003!L$4:L$25, MATCH($A25, CT_Bills_2003!$A$4:$A$25,0))</f>
        <v>3151.6215999999999</v>
      </c>
      <c r="V25" s="133">
        <f>INDEX(CT_Bills_2003!M$4:M$25, MATCH($A25, CT_Bills_2003!$A$4:$A$25,0))</f>
        <v>3676.8918666666668</v>
      </c>
      <c r="W25" s="133"/>
      <c r="X25" s="134">
        <f t="shared" si="0"/>
        <v>7154181.0319999997</v>
      </c>
      <c r="Y25" s="134">
        <f t="shared" si="1"/>
        <v>18507022.395555556</v>
      </c>
      <c r="Z25" s="134">
        <f t="shared" si="2"/>
        <v>25493116.942222223</v>
      </c>
      <c r="AA25" s="134">
        <f t="shared" si="3"/>
        <v>20075829.592</v>
      </c>
      <c r="AB25" s="134">
        <f t="shared" si="4"/>
        <v>16101284.574222222</v>
      </c>
      <c r="AC25" s="134">
        <f t="shared" si="5"/>
        <v>13452171.529333334</v>
      </c>
      <c r="AD25" s="134">
        <f t="shared" si="6"/>
        <v>7038621.5733333323</v>
      </c>
      <c r="AE25" s="134">
        <f t="shared" si="7"/>
        <v>1764908.0959999999</v>
      </c>
      <c r="AF25" s="134">
        <f t="shared" si="8"/>
        <v>735378.37333333341</v>
      </c>
      <c r="AG25" s="134">
        <f t="shared" si="9"/>
        <v>109587135.73466668</v>
      </c>
    </row>
    <row r="27" spans="1:33" x14ac:dyDescent="0.25">
      <c r="X27" s="93"/>
      <c r="Y27" s="93"/>
      <c r="Z27" s="93"/>
      <c r="AA27" s="93"/>
      <c r="AB27" s="93"/>
      <c r="AC27" s="93"/>
      <c r="AD27" s="93"/>
      <c r="AE27" s="93"/>
      <c r="AF27" s="93"/>
    </row>
  </sheetData>
  <mergeCells count="3">
    <mergeCell ref="D2:K2"/>
    <mergeCell ref="N2:T2"/>
    <mergeCell ref="X2:AE2"/>
  </mergeCells>
  <conditionalFormatting sqref="C4:C20">
    <cfRule type="cellIs" dxfId="4" priority="4" operator="lessThan">
      <formula>-0.1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A2CDE-D7B5-403B-95BD-78EF0F12FC96}">
  <sheetPr>
    <tabColor rgb="FFFF0000"/>
  </sheetPr>
  <dimension ref="A1"/>
  <sheetViews>
    <sheetView workbookViewId="0">
      <selection activeCell="W35" sqref="W35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E8FA4-224D-487B-BD3B-DE1122627258}">
  <dimension ref="A1:AT29"/>
  <sheetViews>
    <sheetView topLeftCell="B1" zoomScaleNormal="100" workbookViewId="0">
      <pane xSplit="4" ySplit="3" topLeftCell="F4" activePane="bottomRight" state="frozen"/>
      <selection pane="topRight" activeCell="K35" sqref="K35"/>
      <selection pane="bottomLeft" activeCell="K35" sqref="K35"/>
      <selection pane="bottomRight" activeCell="E9" sqref="E9"/>
    </sheetView>
  </sheetViews>
  <sheetFormatPr defaultRowHeight="15" x14ac:dyDescent="0.25"/>
  <cols>
    <col min="3" max="3" width="20.42578125" customWidth="1"/>
    <col min="4" max="4" width="16.7109375" customWidth="1"/>
    <col min="5" max="5" width="17" customWidth="1"/>
    <col min="6" max="6" width="9.140625" customWidth="1"/>
    <col min="7" max="15" width="18.28515625" customWidth="1"/>
    <col min="16" max="16" width="9.140625" customWidth="1"/>
    <col min="17" max="17" width="11.42578125" customWidth="1"/>
    <col min="18" max="18" width="9.28515625" customWidth="1"/>
    <col min="19" max="19" width="8.28515625" customWidth="1"/>
    <col min="20" max="20" width="9.7109375" customWidth="1"/>
    <col min="21" max="21" width="9.28515625" customWidth="1"/>
    <col min="22" max="22" width="8.7109375" customWidth="1"/>
    <col min="23" max="23" width="9.7109375" customWidth="1"/>
    <col min="24" max="24" width="9.5703125" customWidth="1"/>
    <col min="25" max="25" width="8.140625" customWidth="1"/>
    <col min="27" max="27" width="16.140625" customWidth="1"/>
    <col min="28" max="28" width="16.85546875" customWidth="1"/>
    <col min="29" max="29" width="17.5703125" customWidth="1"/>
    <col min="30" max="31" width="14.5703125" customWidth="1"/>
    <col min="32" max="32" width="16.28515625" customWidth="1"/>
    <col min="33" max="33" width="13.85546875" customWidth="1"/>
    <col min="34" max="34" width="15.85546875" customWidth="1"/>
    <col min="35" max="35" width="17.28515625" customWidth="1"/>
    <col min="37" max="37" width="9.42578125" bestFit="1" customWidth="1"/>
    <col min="38" max="42" width="10.5703125" bestFit="1" customWidth="1"/>
    <col min="43" max="44" width="11.5703125" bestFit="1" customWidth="1"/>
    <col min="45" max="45" width="12.5703125" customWidth="1"/>
  </cols>
  <sheetData>
    <row r="1" spans="1:46" x14ac:dyDescent="0.25">
      <c r="G1" s="155" t="s">
        <v>2142</v>
      </c>
      <c r="H1" s="155"/>
      <c r="I1" s="155"/>
      <c r="J1" s="155"/>
      <c r="K1" s="155"/>
      <c r="L1" s="155"/>
      <c r="M1" s="155"/>
      <c r="N1" s="155"/>
      <c r="O1" s="155"/>
      <c r="Q1" s="155" t="s">
        <v>2143</v>
      </c>
      <c r="R1" s="155"/>
      <c r="S1" s="155"/>
      <c r="T1" s="155"/>
      <c r="U1" s="155"/>
      <c r="V1" s="155"/>
      <c r="W1" s="155"/>
      <c r="X1" s="155"/>
      <c r="Y1" s="155"/>
    </row>
    <row r="2" spans="1:46" ht="22.5" customHeight="1" x14ac:dyDescent="0.25">
      <c r="G2" s="49">
        <f>CT_Bands_Revaluing_2022!W19</f>
        <v>75000</v>
      </c>
      <c r="H2" s="49">
        <f>CT_Bands_Revaluing_2022!X19</f>
        <v>117500.5</v>
      </c>
      <c r="I2" s="49">
        <f>CT_Bands_Revaluing_2022!Y19</f>
        <v>170000.5</v>
      </c>
      <c r="J2" s="49">
        <f>CT_Bands_Revaluing_2022!Z19</f>
        <v>232500.5</v>
      </c>
      <c r="K2" s="49">
        <f>CT_Bands_Revaluing_2022!AA19</f>
        <v>307500.5</v>
      </c>
      <c r="L2" s="49">
        <f>CT_Bands_Revaluing_2022!AB19</f>
        <v>415000.5</v>
      </c>
      <c r="M2" s="49">
        <f>CT_Bands_Revaluing_2022!AC19</f>
        <v>590000.5</v>
      </c>
      <c r="N2" s="49">
        <f>CT_Bands_Revaluing_2022!AD19</f>
        <v>807500.5</v>
      </c>
      <c r="O2" s="49">
        <f>CT_Bands_Revaluing_2022!AE19</f>
        <v>915001</v>
      </c>
      <c r="Q2" s="115" t="s">
        <v>2451</v>
      </c>
      <c r="R2" s="115" t="s">
        <v>2452</v>
      </c>
      <c r="S2" s="115" t="s">
        <v>2453</v>
      </c>
      <c r="T2" s="115" t="s">
        <v>2454</v>
      </c>
      <c r="U2" s="115" t="s">
        <v>2455</v>
      </c>
      <c r="V2" s="115" t="s">
        <v>2456</v>
      </c>
      <c r="W2" s="115" t="s">
        <v>2457</v>
      </c>
      <c r="X2" s="115" t="s">
        <v>2458</v>
      </c>
      <c r="Y2" s="115" t="s">
        <v>2459</v>
      </c>
    </row>
    <row r="3" spans="1:46" x14ac:dyDescent="0.25">
      <c r="D3" s="49" t="s">
        <v>2144</v>
      </c>
      <c r="E3" s="49" t="s">
        <v>2145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Q3" s="114" t="s">
        <v>7</v>
      </c>
      <c r="R3" s="114" t="s">
        <v>8</v>
      </c>
      <c r="S3" s="114" t="s">
        <v>9</v>
      </c>
      <c r="T3" s="114" t="s">
        <v>10</v>
      </c>
      <c r="U3" s="114" t="s">
        <v>11</v>
      </c>
      <c r="V3" s="114" t="s">
        <v>12</v>
      </c>
      <c r="W3" s="114" t="s">
        <v>13</v>
      </c>
      <c r="X3" s="114" t="s">
        <v>14</v>
      </c>
      <c r="Y3" s="114" t="s">
        <v>15</v>
      </c>
      <c r="AA3" t="s">
        <v>7</v>
      </c>
      <c r="AB3" t="s">
        <v>8</v>
      </c>
      <c r="AC3" t="s">
        <v>9</v>
      </c>
      <c r="AD3" t="s">
        <v>10</v>
      </c>
      <c r="AE3" t="s">
        <v>11</v>
      </c>
      <c r="AF3" t="s">
        <v>12</v>
      </c>
      <c r="AG3" t="s">
        <v>13</v>
      </c>
      <c r="AH3" t="s">
        <v>14</v>
      </c>
      <c r="AI3" t="s">
        <v>15</v>
      </c>
      <c r="AK3" t="s">
        <v>7</v>
      </c>
      <c r="AL3" t="s">
        <v>8</v>
      </c>
      <c r="AM3" t="s">
        <v>9</v>
      </c>
      <c r="AN3" t="s">
        <v>10</v>
      </c>
      <c r="AO3" t="s">
        <v>11</v>
      </c>
      <c r="AP3" t="s">
        <v>12</v>
      </c>
      <c r="AQ3" t="s">
        <v>13</v>
      </c>
      <c r="AR3" t="s">
        <v>14</v>
      </c>
      <c r="AS3" t="s">
        <v>15</v>
      </c>
    </row>
    <row r="4" spans="1:46" x14ac:dyDescent="0.25">
      <c r="A4" s="126" t="s">
        <v>1087</v>
      </c>
      <c r="B4" s="127" t="s">
        <v>1088</v>
      </c>
      <c r="C4" s="127" t="s">
        <v>2319</v>
      </c>
      <c r="D4" s="129">
        <f>INDEX(CT_Receipts_2003!$AG$4:$AG$25, MATCH(A4, CT_Receipts_2003!$A$4:$A$25,0))</f>
        <v>58527945.483999982</v>
      </c>
      <c r="E4" s="129">
        <f>SUM(AA4:AI4)</f>
        <v>58889445.009465612</v>
      </c>
      <c r="F4" s="86"/>
      <c r="G4" s="135">
        <f>CT_Bands_LAs_2022!AJ5*CT_Modelling_LAs!$G$2</f>
        <v>116167750.92936805</v>
      </c>
      <c r="H4" s="135">
        <f>CT_Bands_LAs_2022!AK5*CT_Modelling_LAs!$H$2</f>
        <v>642797623.77323413</v>
      </c>
      <c r="I4" s="135">
        <f>CT_Bands_LAs_2022!AL5*CT_Modelling_LAs!$I$2</f>
        <v>1344583880.2973976</v>
      </c>
      <c r="J4" s="135">
        <f>CT_Bands_LAs_2022!AM5*CT_Modelling_LAs!$J$2</f>
        <v>1478793932.9832714</v>
      </c>
      <c r="K4" s="135">
        <f>CT_Bands_LAs_2022!AN5*CT_Modelling_LAs!$K$2</f>
        <v>1955823208.0762081</v>
      </c>
      <c r="L4" s="135">
        <f>CT_Bands_LAs_2022!AO5*CT_Modelling_LAs!$L$2</f>
        <v>1955739995.7156136</v>
      </c>
      <c r="M4" s="135">
        <f>CT_Bands_LAs_2022!AP5*CT_Modelling_LAs!$M$2</f>
        <v>1438833561.3568773</v>
      </c>
      <c r="N4" s="135">
        <f>CT_Bands_LAs_2022!AQ5*CT_Modelling_LAs!$N$2</f>
        <v>345949424.24721193</v>
      </c>
      <c r="O4" s="135">
        <f>CT_Bands_LAs_2022!AR5*CT_Modelling_LAs!$O$2</f>
        <v>211079505.78066915</v>
      </c>
      <c r="Q4" s="136">
        <v>3.0000000000000001E-3</v>
      </c>
      <c r="R4" s="136">
        <v>4.0000000000000001E-3</v>
      </c>
      <c r="S4" s="136">
        <v>5.0000000000000001E-3</v>
      </c>
      <c r="T4" s="136">
        <v>6.0000000000000001E-3</v>
      </c>
      <c r="U4" s="136">
        <v>6.4999999999999997E-3</v>
      </c>
      <c r="V4" s="136">
        <v>7.0000000000000001E-3</v>
      </c>
      <c r="W4" s="136">
        <v>7.0000000000000001E-3</v>
      </c>
      <c r="X4" s="136">
        <v>7.0000000000000001E-3</v>
      </c>
      <c r="Y4" s="136">
        <v>7.0000000000000001E-3</v>
      </c>
      <c r="AA4" s="129">
        <f t="shared" ref="AA4:AA25" si="0">Q4*G4</f>
        <v>348503.25278810418</v>
      </c>
      <c r="AB4" s="129">
        <f t="shared" ref="AB4:AB25" si="1">R4*H4</f>
        <v>2571190.4950929368</v>
      </c>
      <c r="AC4" s="129">
        <f t="shared" ref="AC4:AC25" si="2">S4*I4</f>
        <v>6722919.4014869882</v>
      </c>
      <c r="AD4" s="129">
        <f t="shared" ref="AD4:AD25" si="3">T4*J4</f>
        <v>8872763.5978996288</v>
      </c>
      <c r="AE4" s="129">
        <f t="shared" ref="AE4:AE25" si="4">U4*K4</f>
        <v>12712850.852495352</v>
      </c>
      <c r="AF4" s="129">
        <f t="shared" ref="AF4:AF25" si="5">V4*L4</f>
        <v>13690179.970009295</v>
      </c>
      <c r="AG4" s="129">
        <f t="shared" ref="AG4:AG25" si="6">W4*M4</f>
        <v>10071834.929498142</v>
      </c>
      <c r="AH4" s="129">
        <f t="shared" ref="AH4:AH25" si="7">X4*N4</f>
        <v>2421645.9697304834</v>
      </c>
      <c r="AI4" s="129">
        <f t="shared" ref="AI4:AI25" si="8">Y4*O4</f>
        <v>1477556.5404646841</v>
      </c>
      <c r="AK4" s="129">
        <f>AA4/CT_Bands_LAs_2022!AJ5</f>
        <v>225.00000000000003</v>
      </c>
      <c r="AL4" s="129">
        <f>AB4/CT_Bands_LAs_2022!AK5</f>
        <v>470.00200000000007</v>
      </c>
      <c r="AM4" s="129">
        <f>AC4/CT_Bands_LAs_2022!AL5</f>
        <v>850.00249999999994</v>
      </c>
      <c r="AN4" s="129">
        <f>AD4/CT_Bands_LAs_2022!AM5</f>
        <v>1395.0030000000002</v>
      </c>
      <c r="AO4" s="129">
        <f>AE4/CT_Bands_LAs_2022!AN5</f>
        <v>1998.75325</v>
      </c>
      <c r="AP4" s="129">
        <f>AF4/CT_Bands_LAs_2022!AO5</f>
        <v>2905.0035000000003</v>
      </c>
      <c r="AQ4" s="129">
        <f>AG4/CT_Bands_LAs_2022!AP5</f>
        <v>4130.0034999999998</v>
      </c>
      <c r="AR4" s="129">
        <f>AH4/CT_Bands_LAs_2022!AQ5</f>
        <v>5652.5034999999998</v>
      </c>
      <c r="AS4" s="129">
        <f>AI4/CT_Bands_LAs_2022!AR5</f>
        <v>6405.0070000000005</v>
      </c>
    </row>
    <row r="5" spans="1:46" x14ac:dyDescent="0.25">
      <c r="A5" s="126" t="s">
        <v>1089</v>
      </c>
      <c r="B5" s="127" t="s">
        <v>1090</v>
      </c>
      <c r="C5" s="127" t="s">
        <v>2320</v>
      </c>
      <c r="D5" s="129">
        <f>INDEX(CT_Receipts_2003!$AG$4:$AG$25, MATCH(A5, CT_Receipts_2003!$A$4:$A$25,0))</f>
        <v>107044023.45801331</v>
      </c>
      <c r="E5" s="129">
        <f t="shared" ref="E5:E25" si="9">SUM(AA5:AI5)</f>
        <v>108659528.52329248</v>
      </c>
      <c r="F5" s="86"/>
      <c r="G5" s="129">
        <f>CT_Bands_LAs_2022!AJ6*CT_Modelling_LAs!$G$2</f>
        <v>341166666.66666663</v>
      </c>
      <c r="H5" s="129">
        <f>CT_Bands_LAs_2022!AK6*CT_Modelling_LAs!$H$2</f>
        <v>1458075608.1454246</v>
      </c>
      <c r="I5" s="129">
        <f>CT_Bands_LAs_2022!AL6*CT_Modelling_LAs!$I$2</f>
        <v>2735027488.6192808</v>
      </c>
      <c r="J5" s="129">
        <f>CT_Bands_LAs_2022!AM6*CT_Modelling_LAs!$J$2</f>
        <v>2356312787.9166665</v>
      </c>
      <c r="K5" s="129">
        <f>CT_Bands_LAs_2022!AN6*CT_Modelling_LAs!$K$2</f>
        <v>2591867449.7058825</v>
      </c>
      <c r="L5" s="129">
        <f>CT_Bands_LAs_2022!AO6*CT_Modelling_LAs!$L$2</f>
        <v>2567951214.8284316</v>
      </c>
      <c r="M5" s="129">
        <f>CT_Bands_LAs_2022!AP6*CT_Modelling_LAs!$M$2</f>
        <v>1578733364.0522876</v>
      </c>
      <c r="N5" s="129">
        <f>CT_Bands_LAs_2022!AQ6*CT_Modelling_LAs!$N$2</f>
        <v>459153756.52777773</v>
      </c>
      <c r="O5" s="129">
        <f>CT_Bands_LAs_2022!AR6*CT_Modelling_LAs!$O$2</f>
        <v>336651593.41503268</v>
      </c>
      <c r="P5" s="91"/>
      <c r="Q5" s="136">
        <v>5.0000000000000001E-3</v>
      </c>
      <c r="R5" s="136">
        <v>6.0000000000000001E-3</v>
      </c>
      <c r="S5" s="136">
        <v>6.4999999999999997E-3</v>
      </c>
      <c r="T5" s="136">
        <v>7.0000000000000001E-3</v>
      </c>
      <c r="U5" s="136">
        <v>8.0000000000000002E-3</v>
      </c>
      <c r="V5" s="136">
        <v>8.5000000000000006E-3</v>
      </c>
      <c r="W5" s="136">
        <v>8.9999999999999993E-3</v>
      </c>
      <c r="X5" s="136">
        <v>8.9999999999999993E-3</v>
      </c>
      <c r="Y5" s="136">
        <v>8.9999999999999993E-3</v>
      </c>
      <c r="Z5" s="91"/>
      <c r="AA5" s="129">
        <f>Q5*G5</f>
        <v>1705833.3333333333</v>
      </c>
      <c r="AB5" s="129">
        <f t="shared" si="1"/>
        <v>8748453.6488725487</v>
      </c>
      <c r="AC5" s="129">
        <f t="shared" si="2"/>
        <v>17777678.676025324</v>
      </c>
      <c r="AD5" s="129">
        <f t="shared" si="3"/>
        <v>16494189.515416665</v>
      </c>
      <c r="AE5" s="129">
        <f t="shared" si="4"/>
        <v>20734939.59764706</v>
      </c>
      <c r="AF5" s="129">
        <f t="shared" si="5"/>
        <v>21827585.326041669</v>
      </c>
      <c r="AG5" s="129">
        <f t="shared" si="6"/>
        <v>14208600.276470587</v>
      </c>
      <c r="AH5" s="129">
        <f t="shared" si="7"/>
        <v>4132383.8087499994</v>
      </c>
      <c r="AI5" s="129">
        <f t="shared" si="8"/>
        <v>3029864.3407352939</v>
      </c>
      <c r="AJ5" s="91"/>
      <c r="AK5" s="129">
        <f>AA5/CT_Bands_LAs_2022!AJ6</f>
        <v>375</v>
      </c>
      <c r="AL5" s="129">
        <f>AB5/CT_Bands_LAs_2022!AK6</f>
        <v>705.00300000000004</v>
      </c>
      <c r="AM5" s="129">
        <f>AC5/CT_Bands_LAs_2022!AL6</f>
        <v>1105.0032499999998</v>
      </c>
      <c r="AN5" s="129">
        <f>AD5/CT_Bands_LAs_2022!AM6</f>
        <v>1627.5034999999998</v>
      </c>
      <c r="AO5" s="129">
        <f>AE5/CT_Bands_LAs_2022!AN6</f>
        <v>2460.0039999999999</v>
      </c>
      <c r="AP5" s="129">
        <f>AF5/CT_Bands_LAs_2022!AO6</f>
        <v>3527.5042500000004</v>
      </c>
      <c r="AQ5" s="129">
        <f>AG5/CT_Bands_LAs_2022!AP6</f>
        <v>5310.0044999999991</v>
      </c>
      <c r="AR5" s="129">
        <f>AH5/CT_Bands_LAs_2022!AQ6</f>
        <v>7267.5044999999991</v>
      </c>
      <c r="AS5" s="129">
        <f>AI5/CT_Bands_LAs_2022!AR6</f>
        <v>8235.009</v>
      </c>
      <c r="AT5" s="91"/>
    </row>
    <row r="6" spans="1:46" x14ac:dyDescent="0.25">
      <c r="A6" s="126" t="s">
        <v>1091</v>
      </c>
      <c r="B6" s="127" t="s">
        <v>1092</v>
      </c>
      <c r="C6" s="127" t="s">
        <v>2321</v>
      </c>
      <c r="D6" s="129">
        <f>INDEX(CT_Receipts_2003!$AG$4:$AG$25, MATCH(A6, CT_Receipts_2003!$A$4:$A$25,0))</f>
        <v>102734898.91953999</v>
      </c>
      <c r="E6" s="129">
        <f t="shared" si="9"/>
        <v>102165273.67596155</v>
      </c>
      <c r="F6" s="86"/>
      <c r="G6" s="129">
        <f>CT_Bands_LAs_2022!AJ7*CT_Modelling_LAs!$G$2</f>
        <v>264615384.61538464</v>
      </c>
      <c r="H6" s="129">
        <f>CT_Bands_LAs_2022!AK7*CT_Modelling_LAs!$H$2</f>
        <v>1007265504.1666667</v>
      </c>
      <c r="I6" s="129">
        <f>CT_Bands_LAs_2022!AL7*CT_Modelling_LAs!$I$2</f>
        <v>2881835399.0384617</v>
      </c>
      <c r="J6" s="129">
        <f>CT_Bands_LAs_2022!AM7*CT_Modelling_LAs!$J$2</f>
        <v>2960804444.2307692</v>
      </c>
      <c r="K6" s="129">
        <f>CT_Bands_LAs_2022!AN7*CT_Modelling_LAs!$K$2</f>
        <v>2958115386.8589745</v>
      </c>
      <c r="L6" s="129">
        <f>CT_Bands_LAs_2022!AO7*CT_Modelling_LAs!$L$2</f>
        <v>1784502150</v>
      </c>
      <c r="M6" s="129">
        <f>CT_Bands_LAs_2022!AP7*CT_Modelling_LAs!$M$2</f>
        <v>1089609897.7564104</v>
      </c>
      <c r="N6" s="129">
        <f>CT_Bands_LAs_2022!AQ7*CT_Modelling_LAs!$N$2</f>
        <v>267096319.23076925</v>
      </c>
      <c r="O6" s="129">
        <f>CT_Bands_LAs_2022!AR7*CT_Modelling_LAs!$O$2</f>
        <v>151327088.46153846</v>
      </c>
      <c r="P6" s="91"/>
      <c r="Q6" s="136">
        <v>6.0000000000000001E-3</v>
      </c>
      <c r="R6" s="136">
        <v>6.4999999999999997E-3</v>
      </c>
      <c r="S6" s="136">
        <v>7.0000000000000001E-3</v>
      </c>
      <c r="T6" s="136">
        <v>7.4999999999999997E-3</v>
      </c>
      <c r="U6" s="136">
        <v>8.0000000000000002E-3</v>
      </c>
      <c r="V6" s="136">
        <v>8.5000000000000006E-3</v>
      </c>
      <c r="W6" s="136">
        <v>8.5000000000000006E-3</v>
      </c>
      <c r="X6" s="136">
        <v>8.5000000000000006E-3</v>
      </c>
      <c r="Y6" s="136">
        <v>8.5000000000000006E-3</v>
      </c>
      <c r="Z6" s="91"/>
      <c r="AA6" s="129">
        <f t="shared" si="0"/>
        <v>1587692.307692308</v>
      </c>
      <c r="AB6" s="129">
        <f t="shared" si="1"/>
        <v>6547225.7770833336</v>
      </c>
      <c r="AC6" s="129">
        <f t="shared" si="2"/>
        <v>20172847.793269232</v>
      </c>
      <c r="AD6" s="129">
        <f t="shared" si="3"/>
        <v>22206033.331730768</v>
      </c>
      <c r="AE6" s="129">
        <f t="shared" si="4"/>
        <v>23664923.094871797</v>
      </c>
      <c r="AF6" s="129">
        <f t="shared" si="5"/>
        <v>15168268.275</v>
      </c>
      <c r="AG6" s="129">
        <f t="shared" si="6"/>
        <v>9261684.1309294887</v>
      </c>
      <c r="AH6" s="129">
        <f t="shared" si="7"/>
        <v>2270318.7134615388</v>
      </c>
      <c r="AI6" s="129">
        <f t="shared" si="8"/>
        <v>1286280.251923077</v>
      </c>
      <c r="AJ6" s="91"/>
      <c r="AK6" s="129">
        <f>AA6/CT_Bands_LAs_2022!AJ7</f>
        <v>450.00000000000006</v>
      </c>
      <c r="AL6" s="129">
        <f>AB6/CT_Bands_LAs_2022!AK7</f>
        <v>763.75324999999998</v>
      </c>
      <c r="AM6" s="129">
        <f>AC6/CT_Bands_LAs_2022!AL7</f>
        <v>1190.0035</v>
      </c>
      <c r="AN6" s="129">
        <f>AD6/CT_Bands_LAs_2022!AM7</f>
        <v>1743.7537499999999</v>
      </c>
      <c r="AO6" s="129">
        <f>AE6/CT_Bands_LAs_2022!AN7</f>
        <v>2460.0040000000004</v>
      </c>
      <c r="AP6" s="129">
        <f>AF6/CT_Bands_LAs_2022!AO7</f>
        <v>3527.50425</v>
      </c>
      <c r="AQ6" s="129">
        <f>AG6/CT_Bands_LAs_2022!AP7</f>
        <v>5015.0042500000009</v>
      </c>
      <c r="AR6" s="129">
        <f>AH6/CT_Bands_LAs_2022!AQ7</f>
        <v>6863.7542500000009</v>
      </c>
      <c r="AS6" s="129">
        <f>AI6/CT_Bands_LAs_2022!AR7</f>
        <v>7777.5085000000008</v>
      </c>
      <c r="AT6" s="91"/>
    </row>
    <row r="7" spans="1:46" x14ac:dyDescent="0.25">
      <c r="A7" s="130" t="s">
        <v>1093</v>
      </c>
      <c r="B7" s="127" t="s">
        <v>1094</v>
      </c>
      <c r="C7" s="127" t="s">
        <v>2322</v>
      </c>
      <c r="D7" s="129">
        <f>INDEX(CT_Receipts_2003!$AG$4:$AG$25, MATCH(A7, CT_Receipts_2003!$A$4:$A$25,0))</f>
        <v>82508604.370464444</v>
      </c>
      <c r="E7" s="129">
        <f t="shared" si="9"/>
        <v>82778633.847983614</v>
      </c>
      <c r="F7" s="86"/>
      <c r="G7" s="129">
        <f>CT_Bands_LAs_2022!AJ8*CT_Modelling_LAs!$G$2</f>
        <v>188087762.66996291</v>
      </c>
      <c r="H7" s="129">
        <f>CT_Bands_LAs_2022!AK8*CT_Modelling_LAs!$H$2</f>
        <v>981124091.542027</v>
      </c>
      <c r="I7" s="129">
        <f>CT_Bands_LAs_2022!AL8*CT_Modelling_LAs!$I$2</f>
        <v>2722720863.3559952</v>
      </c>
      <c r="J7" s="129">
        <f>CT_Bands_LAs_2022!AM8*CT_Modelling_LAs!$J$2</f>
        <v>2087137445.8127317</v>
      </c>
      <c r="K7" s="129">
        <f>CT_Bands_LAs_2022!AN8*CT_Modelling_LAs!$K$2</f>
        <v>1717586043.7453644</v>
      </c>
      <c r="L7" s="129">
        <f>CT_Bands_LAs_2022!AO8*CT_Modelling_LAs!$L$2</f>
        <v>1182674478.0593324</v>
      </c>
      <c r="M7" s="129">
        <f>CT_Bands_LAs_2022!AP8*CT_Modelling_LAs!$M$2</f>
        <v>891137776.2144624</v>
      </c>
      <c r="N7" s="129">
        <f>CT_Bands_LAs_2022!AQ8*CT_Modelling_LAs!$N$2</f>
        <v>184098136.2422744</v>
      </c>
      <c r="O7" s="129">
        <f>CT_Bands_LAs_2022!AR8*CT_Modelling_LAs!$O$2</f>
        <v>78227495.877626702</v>
      </c>
      <c r="P7" s="91"/>
      <c r="Q7" s="136">
        <v>7.0000000000000001E-3</v>
      </c>
      <c r="R7" s="136">
        <v>7.4999999999999997E-3</v>
      </c>
      <c r="S7" s="136">
        <v>8.0000000000000002E-3</v>
      </c>
      <c r="T7" s="136">
        <v>8.0000000000000002E-3</v>
      </c>
      <c r="U7" s="136">
        <v>8.5000000000000006E-3</v>
      </c>
      <c r="V7" s="136">
        <v>8.9999999999999993E-3</v>
      </c>
      <c r="W7" s="136">
        <v>8.9999999999999993E-3</v>
      </c>
      <c r="X7" s="136">
        <v>8.9999999999999993E-3</v>
      </c>
      <c r="Y7" s="136">
        <v>8.9999999999999993E-3</v>
      </c>
      <c r="Z7" s="91"/>
      <c r="AA7" s="129">
        <f t="shared" si="0"/>
        <v>1316614.3386897405</v>
      </c>
      <c r="AB7" s="129">
        <f t="shared" si="1"/>
        <v>7358430.6865652027</v>
      </c>
      <c r="AC7" s="129">
        <f t="shared" si="2"/>
        <v>21781766.906847961</v>
      </c>
      <c r="AD7" s="129">
        <f t="shared" si="3"/>
        <v>16697099.566501854</v>
      </c>
      <c r="AE7" s="129">
        <f t="shared" si="4"/>
        <v>14599481.371835599</v>
      </c>
      <c r="AF7" s="129">
        <f t="shared" si="5"/>
        <v>10644070.30253399</v>
      </c>
      <c r="AG7" s="129">
        <f t="shared" si="6"/>
        <v>8020239.9859301606</v>
      </c>
      <c r="AH7" s="129">
        <f t="shared" si="7"/>
        <v>1656883.2261804696</v>
      </c>
      <c r="AI7" s="129">
        <f t="shared" si="8"/>
        <v>704047.46289864031</v>
      </c>
      <c r="AJ7" s="91"/>
      <c r="AK7" s="129">
        <f>AA7/CT_Bands_LAs_2022!AJ8</f>
        <v>525.00000000000011</v>
      </c>
      <c r="AL7" s="129">
        <f>AB7/CT_Bands_LAs_2022!AK8</f>
        <v>881.25374999999997</v>
      </c>
      <c r="AM7" s="129">
        <f>AC7/CT_Bands_LAs_2022!AL8</f>
        <v>1360.0039999999999</v>
      </c>
      <c r="AN7" s="129">
        <f>AD7/CT_Bands_LAs_2022!AM8</f>
        <v>1860.0039999999999</v>
      </c>
      <c r="AO7" s="129">
        <f>AE7/CT_Bands_LAs_2022!AN8</f>
        <v>2613.75425</v>
      </c>
      <c r="AP7" s="129">
        <f>AF7/CT_Bands_LAs_2022!AO8</f>
        <v>3735.0044999999991</v>
      </c>
      <c r="AQ7" s="129">
        <f>AG7/CT_Bands_LAs_2022!AP8</f>
        <v>5310.0044999999991</v>
      </c>
      <c r="AR7" s="129">
        <f>AH7/CT_Bands_LAs_2022!AQ8</f>
        <v>7267.5045</v>
      </c>
      <c r="AS7" s="129">
        <f>AI7/CT_Bands_LAs_2022!AR8</f>
        <v>8235.009</v>
      </c>
      <c r="AT7" s="91"/>
    </row>
    <row r="8" spans="1:46" x14ac:dyDescent="0.25">
      <c r="A8" s="126" t="s">
        <v>1095</v>
      </c>
      <c r="B8" s="127" t="s">
        <v>1096</v>
      </c>
      <c r="C8" s="127" t="s">
        <v>2323</v>
      </c>
      <c r="D8" s="129">
        <f>INDEX(CT_Receipts_2003!$AG$4:$AG$25, MATCH(A8, CT_Receipts_2003!$A$4:$A$25,0))</f>
        <v>129813282.12550002</v>
      </c>
      <c r="E8" s="129">
        <f t="shared" si="9"/>
        <v>128871275.75659266</v>
      </c>
      <c r="F8" s="86"/>
      <c r="G8" s="129">
        <f>CT_Bands_LAs_2022!AJ9*CT_Modelling_LAs!$G$2</f>
        <v>212324422.29270503</v>
      </c>
      <c r="H8" s="129">
        <f>CT_Bands_LAs_2022!AK9*CT_Modelling_LAs!$H$2</f>
        <v>1493113512.6869054</v>
      </c>
      <c r="I8" s="129">
        <f>CT_Bands_LAs_2022!AL9*CT_Modelling_LAs!$I$2</f>
        <v>3768126171.04667</v>
      </c>
      <c r="J8" s="129">
        <f>CT_Bands_LAs_2022!AM9*CT_Modelling_LAs!$J$2</f>
        <v>3425668898.5047574</v>
      </c>
      <c r="K8" s="129">
        <f>CT_Bands_LAs_2022!AN9*CT_Modelling_LAs!$K$2</f>
        <v>3165569261.4408693</v>
      </c>
      <c r="L8" s="129">
        <f>CT_Bands_LAs_2022!AO9*CT_Modelling_LAs!$L$2</f>
        <v>2603390087.2224741</v>
      </c>
      <c r="M8" s="129">
        <f>CT_Bands_LAs_2022!AP9*CT_Modelling_LAs!$M$2</f>
        <v>835143435.43271399</v>
      </c>
      <c r="N8" s="129">
        <f>CT_Bands_LAs_2022!AQ9*CT_Modelling_LAs!$N$2</f>
        <v>337708636.83733577</v>
      </c>
      <c r="O8" s="129">
        <f>CT_Bands_LAs_2022!AR9*CT_Modelling_LAs!$O$2</f>
        <v>147179589.94109648</v>
      </c>
      <c r="P8" s="91"/>
      <c r="Q8" s="136">
        <v>6.0000000000000001E-3</v>
      </c>
      <c r="R8" s="136">
        <v>6.0000000000000001E-3</v>
      </c>
      <c r="S8" s="136">
        <v>7.0000000000000001E-3</v>
      </c>
      <c r="T8" s="136">
        <v>8.2000000000000007E-3</v>
      </c>
      <c r="U8" s="136">
        <v>8.6999999999999994E-3</v>
      </c>
      <c r="V8" s="136">
        <v>8.9999999999999993E-3</v>
      </c>
      <c r="W8" s="136">
        <v>0.01</v>
      </c>
      <c r="X8" s="136">
        <v>0.01</v>
      </c>
      <c r="Y8" s="136">
        <v>0.01</v>
      </c>
      <c r="Z8" s="91"/>
      <c r="AA8" s="129">
        <f t="shared" si="0"/>
        <v>1273946.5337562303</v>
      </c>
      <c r="AB8" s="129">
        <f t="shared" si="1"/>
        <v>8958681.0761214327</v>
      </c>
      <c r="AC8" s="129">
        <f t="shared" si="2"/>
        <v>26376883.19732669</v>
      </c>
      <c r="AD8" s="129">
        <f t="shared" si="3"/>
        <v>28090484.967739012</v>
      </c>
      <c r="AE8" s="129">
        <f t="shared" si="4"/>
        <v>27540452.57453556</v>
      </c>
      <c r="AF8" s="129">
        <f t="shared" si="5"/>
        <v>23430510.785002265</v>
      </c>
      <c r="AG8" s="129">
        <f t="shared" si="6"/>
        <v>8351434.3543271404</v>
      </c>
      <c r="AH8" s="129">
        <f t="shared" si="7"/>
        <v>3377086.3683733577</v>
      </c>
      <c r="AI8" s="129">
        <f t="shared" si="8"/>
        <v>1471795.8994109649</v>
      </c>
      <c r="AJ8" s="91"/>
      <c r="AK8" s="129">
        <f>AA8/CT_Bands_LAs_2022!AJ9</f>
        <v>450.00000000000006</v>
      </c>
      <c r="AL8" s="129">
        <f>AB8/CT_Bands_LAs_2022!AK9</f>
        <v>705.00300000000004</v>
      </c>
      <c r="AM8" s="129">
        <f>AC8/CT_Bands_LAs_2022!AL9</f>
        <v>1190.0035</v>
      </c>
      <c r="AN8" s="129">
        <f>AD8/CT_Bands_LAs_2022!AM9</f>
        <v>1906.5040999999999</v>
      </c>
      <c r="AO8" s="129">
        <f>AE8/CT_Bands_LAs_2022!AN9</f>
        <v>2675.2543499999997</v>
      </c>
      <c r="AP8" s="129">
        <f>AF8/CT_Bands_LAs_2022!AO9</f>
        <v>3735.0045</v>
      </c>
      <c r="AQ8" s="129">
        <f>AG8/CT_Bands_LAs_2022!AP9</f>
        <v>5900.0050000000001</v>
      </c>
      <c r="AR8" s="129">
        <f>AH8/CT_Bands_LAs_2022!AQ9</f>
        <v>8075.0050000000001</v>
      </c>
      <c r="AS8" s="129">
        <f>AI8/CT_Bands_LAs_2022!AR9</f>
        <v>9150.01</v>
      </c>
      <c r="AT8" s="91"/>
    </row>
    <row r="9" spans="1:46" x14ac:dyDescent="0.25">
      <c r="A9" s="126" t="s">
        <v>1097</v>
      </c>
      <c r="B9" s="127" t="s">
        <v>1098</v>
      </c>
      <c r="C9" s="127" t="s">
        <v>2324</v>
      </c>
      <c r="D9" s="129">
        <f>INDEX(CT_Receipts_2003!$AG$4:$AG$25, MATCH(A9, CT_Receipts_2003!$A$4:$A$25,0))</f>
        <v>103706175.92521334</v>
      </c>
      <c r="E9" s="129">
        <f t="shared" si="9"/>
        <v>103423485.1038698</v>
      </c>
      <c r="F9" s="86"/>
      <c r="G9" s="129">
        <f>CT_Bands_LAs_2022!AJ10*CT_Modelling_LAs!$G$2</f>
        <v>223781250</v>
      </c>
      <c r="H9" s="129">
        <f>CT_Bands_LAs_2022!AK10*CT_Modelling_LAs!$H$2</f>
        <v>1652791408.125</v>
      </c>
      <c r="I9" s="129">
        <f>CT_Bands_LAs_2022!AL10*CT_Modelling_LAs!$I$2</f>
        <v>3218552174.635417</v>
      </c>
      <c r="J9" s="129">
        <f>CT_Bands_LAs_2022!AM10*CT_Modelling_LAs!$J$2</f>
        <v>2469324841.6145835</v>
      </c>
      <c r="K9" s="129">
        <f>CT_Bands_LAs_2022!AN10*CT_Modelling_LAs!$K$2</f>
        <v>2534060370.416667</v>
      </c>
      <c r="L9" s="129">
        <f>CT_Bands_LAs_2022!AO10*CT_Modelling_LAs!$L$2</f>
        <v>1754198467.6562502</v>
      </c>
      <c r="M9" s="129">
        <f>CT_Bands_LAs_2022!AP10*CT_Modelling_LAs!$M$2</f>
        <v>1026908161.9270834</v>
      </c>
      <c r="N9" s="129">
        <f>CT_Bands_LAs_2022!AQ10*CT_Modelling_LAs!$N$2</f>
        <v>344197088.125</v>
      </c>
      <c r="O9" s="129">
        <f>CT_Bands_LAs_2022!AR10*CT_Modelling_LAs!$O$2</f>
        <v>130006392.08333331</v>
      </c>
      <c r="P9" s="91"/>
      <c r="Q9" s="136">
        <v>6.1999999999999998E-3</v>
      </c>
      <c r="R9" s="136">
        <v>6.7000000000000002E-3</v>
      </c>
      <c r="S9" s="136">
        <v>7.1999999999999998E-3</v>
      </c>
      <c r="T9" s="136">
        <v>7.7000000000000002E-3</v>
      </c>
      <c r="U9" s="136">
        <v>8.2000000000000007E-3</v>
      </c>
      <c r="V9" s="136">
        <v>8.6E-3</v>
      </c>
      <c r="W9" s="136">
        <v>8.6E-3</v>
      </c>
      <c r="X9" s="136">
        <v>8.6E-3</v>
      </c>
      <c r="Y9" s="136">
        <v>8.6E-3</v>
      </c>
      <c r="Z9" s="91"/>
      <c r="AA9" s="129">
        <f t="shared" ref="AA9:AI9" si="10">Q9*G9</f>
        <v>1387443.75</v>
      </c>
      <c r="AB9" s="129">
        <f t="shared" si="10"/>
        <v>11073702.4344375</v>
      </c>
      <c r="AC9" s="129">
        <f t="shared" si="10"/>
        <v>23173575.657375</v>
      </c>
      <c r="AD9" s="129">
        <f t="shared" si="10"/>
        <v>19013801.280432295</v>
      </c>
      <c r="AE9" s="129">
        <f t="shared" si="10"/>
        <v>20779295.03741667</v>
      </c>
      <c r="AF9" s="129">
        <f t="shared" si="10"/>
        <v>15086106.821843753</v>
      </c>
      <c r="AG9" s="129">
        <f t="shared" si="10"/>
        <v>8831410.1925729178</v>
      </c>
      <c r="AH9" s="129">
        <f t="shared" si="10"/>
        <v>2960094.9578749998</v>
      </c>
      <c r="AI9" s="129">
        <f t="shared" si="10"/>
        <v>1118054.9719166665</v>
      </c>
      <c r="AJ9" s="91"/>
      <c r="AK9" s="129">
        <f>AA9/CT_Bands_LAs_2022!AJ10</f>
        <v>465</v>
      </c>
      <c r="AL9" s="129">
        <f>AB9/CT_Bands_LAs_2022!AK10</f>
        <v>787.25335000000007</v>
      </c>
      <c r="AM9" s="129">
        <f>AC9/CT_Bands_LAs_2022!AL10</f>
        <v>1224.0036</v>
      </c>
      <c r="AN9" s="129">
        <f>AD9/CT_Bands_LAs_2022!AM10</f>
        <v>1790.2538500000001</v>
      </c>
      <c r="AO9" s="129">
        <f>AE9/CT_Bands_LAs_2022!AN10</f>
        <v>2521.5041000000001</v>
      </c>
      <c r="AP9" s="129">
        <f>AF9/CT_Bands_LAs_2022!AO10</f>
        <v>3569.0043000000005</v>
      </c>
      <c r="AQ9" s="129">
        <f>AG9/CT_Bands_LAs_2022!AP10</f>
        <v>5074.0043000000005</v>
      </c>
      <c r="AR9" s="129">
        <f>AH9/CT_Bands_LAs_2022!AQ10</f>
        <v>6944.5042999999996</v>
      </c>
      <c r="AS9" s="129">
        <f>AI9/CT_Bands_LAs_2022!AR10</f>
        <v>7869.0086000000001</v>
      </c>
      <c r="AT9" s="91"/>
    </row>
    <row r="10" spans="1:46" x14ac:dyDescent="0.25">
      <c r="A10" s="126" t="s">
        <v>1099</v>
      </c>
      <c r="B10" s="127" t="s">
        <v>1100</v>
      </c>
      <c r="C10" s="127" t="s">
        <v>2336</v>
      </c>
      <c r="D10" s="129">
        <f>INDEX(CT_Receipts_2003!$AG$4:$AG$25, MATCH(A10, CT_Receipts_2003!$A$4:$A$25,0))</f>
        <v>123222511.7757933</v>
      </c>
      <c r="E10" s="129">
        <f t="shared" si="9"/>
        <v>123148888.82847758</v>
      </c>
      <c r="F10" s="86"/>
      <c r="G10" s="129">
        <f>CT_Bands_LAs_2022!AJ11*CT_Modelling_LAs!$G$2</f>
        <v>239053460.01134428</v>
      </c>
      <c r="H10" s="129">
        <f>CT_Bands_LAs_2022!AK11*CT_Modelling_LAs!$H$2</f>
        <v>850377711.06920028</v>
      </c>
      <c r="I10" s="129">
        <f>CT_Bands_LAs_2022!AL11*CT_Modelling_LAs!$I$2</f>
        <v>2562660628.5365853</v>
      </c>
      <c r="J10" s="129">
        <f>CT_Bands_LAs_2022!AM11*CT_Modelling_LAs!$J$2</f>
        <v>2903240205.5104933</v>
      </c>
      <c r="K10" s="129">
        <f>CT_Bands_LAs_2022!AN11*CT_Modelling_LAs!$K$2</f>
        <v>4151099773.000567</v>
      </c>
      <c r="L10" s="129">
        <f>CT_Bands_LAs_2022!AO11*CT_Modelling_LAs!$L$2</f>
        <v>3594805890.9273968</v>
      </c>
      <c r="M10" s="129">
        <f>CT_Bands_LAs_2022!AP11*CT_Modelling_LAs!$M$2</f>
        <v>2699150217.0788426</v>
      </c>
      <c r="N10" s="129">
        <f>CT_Bands_LAs_2022!AQ11*CT_Modelling_LAs!$N$2</f>
        <v>757003092.10153151</v>
      </c>
      <c r="O10" s="129">
        <f>CT_Bands_LAs_2022!AR11*CT_Modelling_LAs!$O$2</f>
        <v>411734879.93193424</v>
      </c>
      <c r="P10" s="91"/>
      <c r="Q10" s="136">
        <v>5.1000000000000004E-3</v>
      </c>
      <c r="R10" s="136">
        <v>5.5999999999999999E-3</v>
      </c>
      <c r="S10" s="136">
        <v>6.1000000000000004E-3</v>
      </c>
      <c r="T10" s="136">
        <v>6.6E-3</v>
      </c>
      <c r="U10" s="136">
        <v>6.8999999999999999E-3</v>
      </c>
      <c r="V10" s="136">
        <v>7.1999999999999998E-3</v>
      </c>
      <c r="W10" s="136">
        <v>7.1999999999999998E-3</v>
      </c>
      <c r="X10" s="136">
        <v>7.1999999999999998E-3</v>
      </c>
      <c r="Y10" s="136">
        <v>7.1999999999999998E-3</v>
      </c>
      <c r="Z10" s="91"/>
      <c r="AA10" s="129">
        <f t="shared" si="0"/>
        <v>1219172.646057856</v>
      </c>
      <c r="AB10" s="129">
        <f t="shared" si="1"/>
        <v>4762115.1819875212</v>
      </c>
      <c r="AC10" s="129">
        <f t="shared" si="2"/>
        <v>15632229.834073171</v>
      </c>
      <c r="AD10" s="129">
        <f t="shared" si="3"/>
        <v>19161385.356369257</v>
      </c>
      <c r="AE10" s="129">
        <f t="shared" si="4"/>
        <v>28642588.433703911</v>
      </c>
      <c r="AF10" s="129">
        <f t="shared" si="5"/>
        <v>25882602.414677255</v>
      </c>
      <c r="AG10" s="129">
        <f t="shared" si="6"/>
        <v>19433881.562967665</v>
      </c>
      <c r="AH10" s="129">
        <f t="shared" si="7"/>
        <v>5450422.2631310271</v>
      </c>
      <c r="AI10" s="129">
        <f t="shared" si="8"/>
        <v>2964491.1355099264</v>
      </c>
      <c r="AJ10" s="91"/>
      <c r="AK10" s="129">
        <f>AA10/CT_Bands_LAs_2022!AJ11</f>
        <v>382.50000000000006</v>
      </c>
      <c r="AL10" s="129">
        <f>AB10/CT_Bands_LAs_2022!AK11</f>
        <v>658.00279999999998</v>
      </c>
      <c r="AM10" s="129">
        <f>AC10/CT_Bands_LAs_2022!AL11</f>
        <v>1037.00305</v>
      </c>
      <c r="AN10" s="129">
        <f>AD10/CT_Bands_LAs_2022!AM11</f>
        <v>1534.5033000000001</v>
      </c>
      <c r="AO10" s="129">
        <f>AE10/CT_Bands_LAs_2022!AN11</f>
        <v>2121.7534499999997</v>
      </c>
      <c r="AP10" s="129">
        <f>AF10/CT_Bands_LAs_2022!AO11</f>
        <v>2988.0035999999996</v>
      </c>
      <c r="AQ10" s="129">
        <f>AG10/CT_Bands_LAs_2022!AP11</f>
        <v>4248.0035999999991</v>
      </c>
      <c r="AR10" s="129">
        <f>AH10/CT_Bands_LAs_2022!AQ11</f>
        <v>5814.0036</v>
      </c>
      <c r="AS10" s="129">
        <f>AI10/CT_Bands_LAs_2022!AR11</f>
        <v>6588.0072</v>
      </c>
      <c r="AT10" s="91"/>
    </row>
    <row r="11" spans="1:46" x14ac:dyDescent="0.25">
      <c r="A11" s="126" t="s">
        <v>1101</v>
      </c>
      <c r="B11" s="127" t="s">
        <v>1102</v>
      </c>
      <c r="C11" s="127" t="s">
        <v>2325</v>
      </c>
      <c r="D11" s="129">
        <f>INDEX(CT_Receipts_2003!$AG$4:$AG$25, MATCH(A11, CT_Receipts_2003!$A$4:$A$25,0))</f>
        <v>65733395.426740006</v>
      </c>
      <c r="E11" s="129">
        <f t="shared" si="9"/>
        <v>65590426.653110318</v>
      </c>
      <c r="F11" s="86"/>
      <c r="G11" s="129">
        <f>CT_Bands_LAs_2022!AJ12*CT_Modelling_LAs!$G$2</f>
        <v>55005107.252298266</v>
      </c>
      <c r="H11" s="129">
        <f>CT_Bands_LAs_2022!AK12*CT_Modelling_LAs!$H$2</f>
        <v>361935145.86312562</v>
      </c>
      <c r="I11" s="129">
        <f>CT_Bands_LAs_2022!AL12*CT_Modelling_LAs!$I$2</f>
        <v>1477441526.2002041</v>
      </c>
      <c r="J11" s="129">
        <f>CT_Bands_LAs_2022!AM12*CT_Modelling_LAs!$J$2</f>
        <v>2020616960.3166497</v>
      </c>
      <c r="K11" s="129">
        <f>CT_Bands_LAs_2022!AN12*CT_Modelling_LAs!$K$2</f>
        <v>2289041260.3166494</v>
      </c>
      <c r="L11" s="129">
        <f>CT_Bands_LAs_2022!AO12*CT_Modelling_LAs!$L$2</f>
        <v>2039225133.094995</v>
      </c>
      <c r="M11" s="129">
        <f>CT_Bands_LAs_2022!AP12*CT_Modelling_LAs!$M$2</f>
        <v>1081768026.0469866</v>
      </c>
      <c r="N11" s="129">
        <f>CT_Bands_LAs_2022!AQ12*CT_Modelling_LAs!$N$2</f>
        <v>355333212.87027574</v>
      </c>
      <c r="O11" s="129">
        <f>CT_Bands_LAs_2022!AR12*CT_Modelling_LAs!$O$2</f>
        <v>67106304.187946886</v>
      </c>
      <c r="P11" s="91"/>
      <c r="Q11" s="136">
        <v>3.2000000000000002E-3</v>
      </c>
      <c r="R11" s="136">
        <v>4.1000000000000003E-3</v>
      </c>
      <c r="S11" s="136">
        <v>5.0000000000000001E-3</v>
      </c>
      <c r="T11" s="136">
        <v>5.8999999999999999E-3</v>
      </c>
      <c r="U11" s="136">
        <v>6.7999999999999996E-3</v>
      </c>
      <c r="V11" s="136">
        <v>8.2000000000000007E-3</v>
      </c>
      <c r="W11" s="136">
        <v>8.2000000000000007E-3</v>
      </c>
      <c r="X11" s="136">
        <v>8.2000000000000007E-3</v>
      </c>
      <c r="Y11" s="136">
        <v>8.2000000000000007E-3</v>
      </c>
      <c r="Z11" s="91"/>
      <c r="AA11" s="129">
        <f t="shared" si="0"/>
        <v>176016.34320735445</v>
      </c>
      <c r="AB11" s="129">
        <f t="shared" si="1"/>
        <v>1483934.0980388152</v>
      </c>
      <c r="AC11" s="129">
        <f t="shared" si="2"/>
        <v>7387207.6310010208</v>
      </c>
      <c r="AD11" s="129">
        <f t="shared" si="3"/>
        <v>11921640.065868232</v>
      </c>
      <c r="AE11" s="129">
        <f t="shared" si="4"/>
        <v>15565480.570153216</v>
      </c>
      <c r="AF11" s="129">
        <f t="shared" si="5"/>
        <v>16721646.091378961</v>
      </c>
      <c r="AG11" s="129">
        <f t="shared" si="6"/>
        <v>8870497.8135852907</v>
      </c>
      <c r="AH11" s="129">
        <f t="shared" si="7"/>
        <v>2913732.3455362613</v>
      </c>
      <c r="AI11" s="129">
        <f t="shared" si="8"/>
        <v>550271.69434116455</v>
      </c>
      <c r="AJ11" s="91"/>
      <c r="AK11" s="129">
        <f>AA11/CT_Bands_LAs_2022!AJ12</f>
        <v>240.00000000000003</v>
      </c>
      <c r="AL11" s="129">
        <f>AB11/CT_Bands_LAs_2022!AK12</f>
        <v>481.75205</v>
      </c>
      <c r="AM11" s="129">
        <f>AC11/CT_Bands_LAs_2022!AL12</f>
        <v>850.00249999999994</v>
      </c>
      <c r="AN11" s="129">
        <f>AD11/CT_Bands_LAs_2022!AM12</f>
        <v>1371.7529500000001</v>
      </c>
      <c r="AO11" s="129">
        <f>AE11/CT_Bands_LAs_2022!AN12</f>
        <v>2091.0033999999996</v>
      </c>
      <c r="AP11" s="129">
        <f>AF11/CT_Bands_LAs_2022!AO12</f>
        <v>3403.0041000000001</v>
      </c>
      <c r="AQ11" s="129">
        <f>AG11/CT_Bands_LAs_2022!AP12</f>
        <v>4838.0041000000001</v>
      </c>
      <c r="AR11" s="129">
        <f>AH11/CT_Bands_LAs_2022!AQ12</f>
        <v>6621.5041000000001</v>
      </c>
      <c r="AS11" s="129">
        <f>AI11/CT_Bands_LAs_2022!AR12</f>
        <v>7503.0082000000011</v>
      </c>
      <c r="AT11" s="91"/>
    </row>
    <row r="12" spans="1:46" x14ac:dyDescent="0.25">
      <c r="A12" s="126" t="s">
        <v>1103</v>
      </c>
      <c r="B12" s="127" t="s">
        <v>1104</v>
      </c>
      <c r="C12" s="127" t="s">
        <v>2326</v>
      </c>
      <c r="D12" s="129">
        <f>INDEX(CT_Receipts_2003!$AG$4:$AG$25, MATCH(A12, CT_Receipts_2003!$A$4:$A$25,0))</f>
        <v>97742388.603103355</v>
      </c>
      <c r="E12" s="129">
        <f t="shared" si="9"/>
        <v>97549963.923450634</v>
      </c>
      <c r="F12" s="86"/>
      <c r="G12" s="129">
        <f>CT_Bands_LAs_2022!AJ13*CT_Modelling_LAs!$G$2</f>
        <v>295626863.75321335</v>
      </c>
      <c r="H12" s="129">
        <f>CT_Bands_LAs_2022!AK13*CT_Modelling_LAs!$H$2</f>
        <v>1088215928.8868895</v>
      </c>
      <c r="I12" s="129">
        <f>CT_Bands_LAs_2022!AL13*CT_Modelling_LAs!$I$2</f>
        <v>2571400467.8046274</v>
      </c>
      <c r="J12" s="129">
        <f>CT_Bands_LAs_2022!AM13*CT_Modelling_LAs!$J$2</f>
        <v>2719532647.9305911</v>
      </c>
      <c r="K12" s="129">
        <f>CT_Bands_LAs_2022!AN13*CT_Modelling_LAs!$K$2</f>
        <v>3035107402.9922876</v>
      </c>
      <c r="L12" s="129">
        <f>CT_Bands_LAs_2022!AO13*CT_Modelling_LAs!$L$2</f>
        <v>3431198529.856041</v>
      </c>
      <c r="M12" s="129">
        <f>CT_Bands_LAs_2022!AP13*CT_Modelling_LAs!$M$2</f>
        <v>1796195095.4627249</v>
      </c>
      <c r="N12" s="129">
        <f>CT_Bands_LAs_2022!AQ13*CT_Modelling_LAs!$N$2</f>
        <v>491670240.1722365</v>
      </c>
      <c r="O12" s="129">
        <f>CT_Bands_LAs_2022!AR13*CT_Modelling_LAs!$O$2</f>
        <v>469157942.04627246</v>
      </c>
      <c r="P12" s="91"/>
      <c r="Q12" s="136">
        <v>4.4999999999999997E-3</v>
      </c>
      <c r="R12" s="136">
        <v>5.0000000000000001E-3</v>
      </c>
      <c r="S12" s="136">
        <v>5.4000000000000003E-3</v>
      </c>
      <c r="T12" s="136">
        <v>5.8999999999999999E-3</v>
      </c>
      <c r="U12" s="136">
        <v>6.3E-3</v>
      </c>
      <c r="V12" s="136">
        <v>6.6E-3</v>
      </c>
      <c r="W12" s="136">
        <v>6.7999999999999996E-3</v>
      </c>
      <c r="X12" s="136">
        <v>7.0000000000000001E-3</v>
      </c>
      <c r="Y12" s="136">
        <v>7.3000000000000001E-3</v>
      </c>
      <c r="Z12" s="91"/>
      <c r="AA12" s="129">
        <f t="shared" si="0"/>
        <v>1330320.88688946</v>
      </c>
      <c r="AB12" s="129">
        <f t="shared" si="1"/>
        <v>5441079.6444344474</v>
      </c>
      <c r="AC12" s="129">
        <f t="shared" si="2"/>
        <v>13885562.526144989</v>
      </c>
      <c r="AD12" s="129">
        <f t="shared" si="3"/>
        <v>16045242.622790487</v>
      </c>
      <c r="AE12" s="129">
        <f t="shared" si="4"/>
        <v>19121176.638851412</v>
      </c>
      <c r="AF12" s="129">
        <f t="shared" si="5"/>
        <v>22645910.297049869</v>
      </c>
      <c r="AG12" s="129">
        <f t="shared" si="6"/>
        <v>12214126.649146529</v>
      </c>
      <c r="AH12" s="129">
        <f t="shared" si="7"/>
        <v>3441691.6812056554</v>
      </c>
      <c r="AI12" s="129">
        <f t="shared" si="8"/>
        <v>3424852.976937789</v>
      </c>
      <c r="AJ12" s="91"/>
      <c r="AK12" s="129">
        <f>AA12/CT_Bands_LAs_2022!AJ13</f>
        <v>337.5</v>
      </c>
      <c r="AL12" s="129">
        <f>AB12/CT_Bands_LAs_2022!AK13</f>
        <v>587.50250000000005</v>
      </c>
      <c r="AM12" s="129">
        <f>AC12/CT_Bands_LAs_2022!AL13</f>
        <v>918.00270000000012</v>
      </c>
      <c r="AN12" s="129">
        <f>AD12/CT_Bands_LAs_2022!AM13</f>
        <v>1371.7529499999998</v>
      </c>
      <c r="AO12" s="129">
        <f>AE12/CT_Bands_LAs_2022!AN13</f>
        <v>1937.2531499999998</v>
      </c>
      <c r="AP12" s="129">
        <f>AF12/CT_Bands_LAs_2022!AO13</f>
        <v>2739.0032999999999</v>
      </c>
      <c r="AQ12" s="129">
        <f>AG12/CT_Bands_LAs_2022!AP13</f>
        <v>4012.0033999999996</v>
      </c>
      <c r="AR12" s="129">
        <f>AH12/CT_Bands_LAs_2022!AQ13</f>
        <v>5652.5034999999998</v>
      </c>
      <c r="AS12" s="129">
        <f>AI12/CT_Bands_LAs_2022!AR13</f>
        <v>6679.5073000000002</v>
      </c>
      <c r="AT12" s="91"/>
    </row>
    <row r="13" spans="1:46" x14ac:dyDescent="0.25">
      <c r="A13" s="126" t="s">
        <v>1105</v>
      </c>
      <c r="B13" s="127" t="s">
        <v>1106</v>
      </c>
      <c r="C13" s="127" t="s">
        <v>2327</v>
      </c>
      <c r="D13" s="129">
        <f>INDEX(CT_Receipts_2003!$AG$4:$AG$25, MATCH(A13, CT_Receipts_2003!$A$4:$A$25,0))</f>
        <v>146141350.50470221</v>
      </c>
      <c r="E13" s="129">
        <f t="shared" si="9"/>
        <v>145955765.07987624</v>
      </c>
      <c r="F13" s="86"/>
      <c r="G13" s="129">
        <f>CT_Bands_LAs_2022!AJ14*CT_Modelling_LAs!$G$2</f>
        <v>586976031.21516168</v>
      </c>
      <c r="H13" s="129">
        <f>CT_Bands_LAs_2022!AK14*CT_Modelling_LAs!$H$2</f>
        <v>2418351539.4202895</v>
      </c>
      <c r="I13" s="129">
        <f>CT_Bands_LAs_2022!AL14*CT_Modelling_LAs!$I$2</f>
        <v>4404747700.5499821</v>
      </c>
      <c r="J13" s="129">
        <f>CT_Bands_LAs_2022!AM14*CT_Modelling_LAs!$J$2</f>
        <v>3314048821.5087328</v>
      </c>
      <c r="K13" s="129">
        <f>CT_Bands_LAs_2022!AN14*CT_Modelling_LAs!$K$2</f>
        <v>3184912146.3805275</v>
      </c>
      <c r="L13" s="129">
        <f>CT_Bands_LAs_2022!AO14*CT_Modelling_LAs!$L$2</f>
        <v>2971517701.2820511</v>
      </c>
      <c r="M13" s="129">
        <f>CT_Bands_LAs_2022!AP14*CT_Modelling_LAs!$M$2</f>
        <v>1709475473.2329988</v>
      </c>
      <c r="N13" s="129">
        <f>CT_Bands_LAs_2022!AQ14*CT_Modelling_LAs!$N$2</f>
        <v>430282837.96358234</v>
      </c>
      <c r="O13" s="129">
        <f>CT_Bands_LAs_2022!AR14*CT_Modelling_LAs!$O$2</f>
        <v>91418494.559643254</v>
      </c>
      <c r="P13" s="91"/>
      <c r="Q13" s="136">
        <v>6.1999999999999998E-3</v>
      </c>
      <c r="R13" s="136">
        <v>6.7000000000000002E-3</v>
      </c>
      <c r="S13" s="136">
        <v>7.1999999999999998E-3</v>
      </c>
      <c r="T13" s="136">
        <v>7.7000000000000002E-3</v>
      </c>
      <c r="U13" s="136">
        <v>8.0000000000000002E-3</v>
      </c>
      <c r="V13" s="136">
        <v>8.2000000000000007E-3</v>
      </c>
      <c r="W13" s="136">
        <v>8.5000000000000006E-3</v>
      </c>
      <c r="X13" s="136">
        <v>8.6E-3</v>
      </c>
      <c r="Y13" s="136">
        <v>8.8000000000000005E-3</v>
      </c>
      <c r="Z13" s="91"/>
      <c r="AA13" s="129">
        <f t="shared" si="0"/>
        <v>3639251.3935340024</v>
      </c>
      <c r="AB13" s="129">
        <f t="shared" si="1"/>
        <v>16202955.31411594</v>
      </c>
      <c r="AC13" s="129">
        <f t="shared" si="2"/>
        <v>31714183.443959869</v>
      </c>
      <c r="AD13" s="129">
        <f t="shared" si="3"/>
        <v>25518175.925617244</v>
      </c>
      <c r="AE13" s="129">
        <f t="shared" si="4"/>
        <v>25479297.171044219</v>
      </c>
      <c r="AF13" s="129">
        <f t="shared" si="5"/>
        <v>24366445.150512822</v>
      </c>
      <c r="AG13" s="129">
        <f t="shared" si="6"/>
        <v>14530541.522480492</v>
      </c>
      <c r="AH13" s="129">
        <f t="shared" si="7"/>
        <v>3700432.4064868083</v>
      </c>
      <c r="AI13" s="129">
        <f t="shared" si="8"/>
        <v>804482.75212486065</v>
      </c>
      <c r="AJ13" s="91"/>
      <c r="AK13" s="129">
        <f>AA13/CT_Bands_LAs_2022!AJ14</f>
        <v>465</v>
      </c>
      <c r="AL13" s="129">
        <f>AB13/CT_Bands_LAs_2022!AK14</f>
        <v>787.25334999999995</v>
      </c>
      <c r="AM13" s="129">
        <f>AC13/CT_Bands_LAs_2022!AL14</f>
        <v>1224.0036</v>
      </c>
      <c r="AN13" s="129">
        <f>AD13/CT_Bands_LAs_2022!AM14</f>
        <v>1790.2538500000001</v>
      </c>
      <c r="AO13" s="129">
        <f>AE13/CT_Bands_LAs_2022!AN14</f>
        <v>2460.0039999999999</v>
      </c>
      <c r="AP13" s="129">
        <f>AF13/CT_Bands_LAs_2022!AO14</f>
        <v>3403.0041000000001</v>
      </c>
      <c r="AQ13" s="129">
        <f>AG13/CT_Bands_LAs_2022!AP14</f>
        <v>5015.00425</v>
      </c>
      <c r="AR13" s="129">
        <f>AH13/CT_Bands_LAs_2022!AQ14</f>
        <v>6944.5043000000005</v>
      </c>
      <c r="AS13" s="129">
        <f>AI13/CT_Bands_LAs_2022!AR14</f>
        <v>8052.0088000000005</v>
      </c>
      <c r="AT13" s="91"/>
    </row>
    <row r="14" spans="1:46" x14ac:dyDescent="0.25">
      <c r="A14" s="126" t="s">
        <v>1107</v>
      </c>
      <c r="B14" s="127" t="s">
        <v>1108</v>
      </c>
      <c r="C14" s="127" t="s">
        <v>2236</v>
      </c>
      <c r="D14" s="129">
        <f>INDEX(CT_Receipts_2003!$AG$4:$AG$25, MATCH(A14, CT_Receipts_2003!$A$4:$A$25,0))</f>
        <v>193573546.82777777</v>
      </c>
      <c r="E14" s="129">
        <f t="shared" si="9"/>
        <v>193699221.87299773</v>
      </c>
      <c r="F14" s="86"/>
      <c r="G14" s="129">
        <f>CT_Bands_LAs_2022!AJ15*CT_Modelling_LAs!$G$2</f>
        <v>839578917.21569753</v>
      </c>
      <c r="H14" s="129">
        <f>CT_Bands_LAs_2022!AK15*CT_Modelling_LAs!$H$2</f>
        <v>3156830161.9936981</v>
      </c>
      <c r="I14" s="129">
        <f>CT_Bands_LAs_2022!AL15*CT_Modelling_LAs!$I$2</f>
        <v>5507653895.8693781</v>
      </c>
      <c r="J14" s="129">
        <f>CT_Bands_LAs_2022!AM15*CT_Modelling_LAs!$J$2</f>
        <v>3789225350.2291608</v>
      </c>
      <c r="K14" s="129">
        <f>CT_Bands_LAs_2022!AN15*CT_Modelling_LAs!$K$2</f>
        <v>4211729793.0449734</v>
      </c>
      <c r="L14" s="129">
        <f>CT_Bands_LAs_2022!AO15*CT_Modelling_LAs!$L$2</f>
        <v>3552575463.2483525</v>
      </c>
      <c r="M14" s="129">
        <f>CT_Bands_LAs_2022!AP15*CT_Modelling_LAs!$M$2</f>
        <v>2564174960.1947865</v>
      </c>
      <c r="N14" s="129">
        <f>CT_Bands_LAs_2022!AQ15*CT_Modelling_LAs!$N$2</f>
        <v>930533876.09567451</v>
      </c>
      <c r="O14" s="129">
        <f>CT_Bands_LAs_2022!AR15*CT_Modelling_LAs!$O$2</f>
        <v>391639299.40418226</v>
      </c>
      <c r="P14" s="91"/>
      <c r="Q14" s="136">
        <v>6.1999999999999998E-3</v>
      </c>
      <c r="R14" s="136">
        <v>6.7000000000000002E-3</v>
      </c>
      <c r="S14" s="136">
        <v>7.1999999999999998E-3</v>
      </c>
      <c r="T14" s="136">
        <v>7.7000000000000002E-3</v>
      </c>
      <c r="U14" s="136">
        <v>8.2000000000000007E-3</v>
      </c>
      <c r="V14" s="136">
        <v>8.6E-3</v>
      </c>
      <c r="W14" s="136">
        <v>8.6E-3</v>
      </c>
      <c r="X14" s="136">
        <v>8.6E-3</v>
      </c>
      <c r="Y14" s="136">
        <v>8.6E-3</v>
      </c>
      <c r="Z14" s="91"/>
      <c r="AA14" s="129">
        <f t="shared" si="0"/>
        <v>5205389.2867373247</v>
      </c>
      <c r="AB14" s="129">
        <f t="shared" si="1"/>
        <v>21150762.085357778</v>
      </c>
      <c r="AC14" s="129">
        <f t="shared" si="2"/>
        <v>39655108.050259523</v>
      </c>
      <c r="AD14" s="129">
        <f t="shared" si="3"/>
        <v>29177035.19676454</v>
      </c>
      <c r="AE14" s="129">
        <f t="shared" si="4"/>
        <v>34536184.302968785</v>
      </c>
      <c r="AF14" s="129">
        <f t="shared" si="5"/>
        <v>30552148.983935833</v>
      </c>
      <c r="AG14" s="129">
        <f t="shared" si="6"/>
        <v>22051904.657675166</v>
      </c>
      <c r="AH14" s="129">
        <f t="shared" si="7"/>
        <v>8002591.3344228007</v>
      </c>
      <c r="AI14" s="129">
        <f t="shared" si="8"/>
        <v>3368097.9748759675</v>
      </c>
      <c r="AJ14" s="91"/>
      <c r="AK14" s="129">
        <f>AA14/CT_Bands_LAs_2022!AJ15</f>
        <v>465</v>
      </c>
      <c r="AL14" s="129">
        <f>AB14/CT_Bands_LAs_2022!AK15</f>
        <v>787.25335000000007</v>
      </c>
      <c r="AM14" s="129">
        <f>AC14/CT_Bands_LAs_2022!AL15</f>
        <v>1224.0036</v>
      </c>
      <c r="AN14" s="129">
        <f>AD14/CT_Bands_LAs_2022!AM15</f>
        <v>1790.2538500000003</v>
      </c>
      <c r="AO14" s="129">
        <f>AE14/CT_Bands_LAs_2022!AN15</f>
        <v>2521.5041000000001</v>
      </c>
      <c r="AP14" s="129">
        <f>AF14/CT_Bands_LAs_2022!AO15</f>
        <v>3569.0043000000001</v>
      </c>
      <c r="AQ14" s="129">
        <f>AG14/CT_Bands_LAs_2022!AP15</f>
        <v>5074.0043000000005</v>
      </c>
      <c r="AR14" s="129">
        <f>AH14/CT_Bands_LAs_2022!AQ15</f>
        <v>6944.5042999999996</v>
      </c>
      <c r="AS14" s="129">
        <f>AI14/CT_Bands_LAs_2022!AR15</f>
        <v>7869.008600000001</v>
      </c>
      <c r="AT14" s="91"/>
    </row>
    <row r="15" spans="1:46" x14ac:dyDescent="0.25">
      <c r="A15" s="126" t="s">
        <v>1109</v>
      </c>
      <c r="B15" s="127" t="s">
        <v>1110</v>
      </c>
      <c r="C15" s="127" t="s">
        <v>2328</v>
      </c>
      <c r="D15" s="129">
        <f>INDEX(CT_Receipts_2003!$AG$4:$AG$25, MATCH(A15, CT_Receipts_2003!$A$4:$A$25,0))</f>
        <v>112135803.96644999</v>
      </c>
      <c r="E15" s="129">
        <f t="shared" si="9"/>
        <v>113194106.98483907</v>
      </c>
      <c r="F15" s="86"/>
      <c r="G15" s="129">
        <f>CT_Bands_LAs_2022!AJ16*CT_Modelling_LAs!$G$2</f>
        <v>913058482.35862732</v>
      </c>
      <c r="H15" s="129">
        <f>CT_Bands_LAs_2022!AK16*CT_Modelling_LAs!$H$2</f>
        <v>2461463966.2953119</v>
      </c>
      <c r="I15" s="129">
        <f>CT_Bands_LAs_2022!AL16*CT_Modelling_LAs!$I$2</f>
        <v>3225501898.5355244</v>
      </c>
      <c r="J15" s="129">
        <f>CT_Bands_LAs_2022!AM16*CT_Modelling_LAs!$J$2</f>
        <v>1806694073.8521023</v>
      </c>
      <c r="K15" s="129">
        <f>CT_Bands_LAs_2022!AN16*CT_Modelling_LAs!$K$2</f>
        <v>1423742177.2764623</v>
      </c>
      <c r="L15" s="129">
        <f>CT_Bands_LAs_2022!AO16*CT_Modelling_LAs!$L$2</f>
        <v>685280356.81246984</v>
      </c>
      <c r="M15" s="129">
        <f>CT_Bands_LAs_2022!AP16*CT_Modelling_LAs!$M$2</f>
        <v>401163268.91976798</v>
      </c>
      <c r="N15" s="129">
        <f>CT_Bands_LAs_2022!AQ16*CT_Modelling_LAs!$N$2</f>
        <v>104580876.74238762</v>
      </c>
      <c r="O15" s="129">
        <f>CT_Bands_LAs_2022!AR16*CT_Modelling_LAs!$O$2</f>
        <v>29625866.114064768</v>
      </c>
      <c r="P15" s="91"/>
      <c r="Q15" s="136">
        <v>0.01</v>
      </c>
      <c r="R15" s="136">
        <v>1.01E-2</v>
      </c>
      <c r="S15" s="136">
        <v>1.0200000000000001E-2</v>
      </c>
      <c r="T15" s="136">
        <v>1.03E-2</v>
      </c>
      <c r="U15" s="136">
        <v>1.04E-2</v>
      </c>
      <c r="V15" s="136">
        <v>1.0500000000000001E-2</v>
      </c>
      <c r="W15" s="136">
        <v>1.06E-2</v>
      </c>
      <c r="X15" s="136">
        <v>1.0699999999999999E-2</v>
      </c>
      <c r="Y15" s="136">
        <v>1.0800000000000001E-2</v>
      </c>
      <c r="Z15" s="91"/>
      <c r="AA15" s="129">
        <f t="shared" si="0"/>
        <v>9130584.8235862739</v>
      </c>
      <c r="AB15" s="129">
        <f t="shared" si="1"/>
        <v>24860786.059582651</v>
      </c>
      <c r="AC15" s="129">
        <f t="shared" si="2"/>
        <v>32900119.365062352</v>
      </c>
      <c r="AD15" s="129">
        <f t="shared" si="3"/>
        <v>18608948.960676655</v>
      </c>
      <c r="AE15" s="129">
        <f t="shared" si="4"/>
        <v>14806918.643675208</v>
      </c>
      <c r="AF15" s="129">
        <f t="shared" si="5"/>
        <v>7195443.7465309333</v>
      </c>
      <c r="AG15" s="129">
        <f t="shared" si="6"/>
        <v>4252330.6505495403</v>
      </c>
      <c r="AH15" s="129">
        <f t="shared" si="7"/>
        <v>1119015.3811435476</v>
      </c>
      <c r="AI15" s="129">
        <f t="shared" si="8"/>
        <v>319959.35403189954</v>
      </c>
      <c r="AJ15" s="91"/>
      <c r="AK15" s="129">
        <f>AA15/CT_Bands_LAs_2022!AJ16</f>
        <v>750.00000000000011</v>
      </c>
      <c r="AL15" s="129">
        <f>AB15/CT_Bands_LAs_2022!AK16</f>
        <v>1186.75505</v>
      </c>
      <c r="AM15" s="129">
        <f>AC15/CT_Bands_LAs_2022!AL16</f>
        <v>1734.0051000000001</v>
      </c>
      <c r="AN15" s="129">
        <f>AD15/CT_Bands_LAs_2022!AM16</f>
        <v>2394.75515</v>
      </c>
      <c r="AO15" s="129">
        <f>AE15/CT_Bands_LAs_2022!AN16</f>
        <v>3198.0052000000001</v>
      </c>
      <c r="AP15" s="129">
        <f>AF15/CT_Bands_LAs_2022!AO16</f>
        <v>4357.5052500000002</v>
      </c>
      <c r="AQ15" s="129">
        <f>AG15/CT_Bands_LAs_2022!AP16</f>
        <v>6254.0052999999998</v>
      </c>
      <c r="AR15" s="129">
        <f>AH15/CT_Bands_LAs_2022!AQ16</f>
        <v>8640.2553499999995</v>
      </c>
      <c r="AS15" s="129">
        <f>AI15/CT_Bands_LAs_2022!AR16</f>
        <v>9882.0108000000018</v>
      </c>
      <c r="AT15" s="91"/>
    </row>
    <row r="16" spans="1:46" x14ac:dyDescent="0.25">
      <c r="A16" s="126" t="s">
        <v>1111</v>
      </c>
      <c r="B16" s="127" t="s">
        <v>1112</v>
      </c>
      <c r="C16" s="127" t="s">
        <v>2329</v>
      </c>
      <c r="D16" s="129">
        <f>INDEX(CT_Receipts_2003!$AG$4:$AG$25, MATCH(A16, CT_Receipts_2003!$A$4:$A$25,0))</f>
        <v>118230593.36284444</v>
      </c>
      <c r="E16" s="129">
        <f t="shared" si="9"/>
        <v>117752213.78820194</v>
      </c>
      <c r="F16" s="86"/>
      <c r="G16" s="129">
        <f>CT_Bands_LAs_2022!AJ17*CT_Modelling_LAs!$G$2</f>
        <v>488838336.93304539</v>
      </c>
      <c r="H16" s="129">
        <f>CT_Bands_LAs_2022!AK17*CT_Modelling_LAs!$H$2</f>
        <v>1294253034.4341254</v>
      </c>
      <c r="I16" s="129">
        <f>CT_Bands_LAs_2022!AL17*CT_Modelling_LAs!$I$2</f>
        <v>3203145749.2829375</v>
      </c>
      <c r="J16" s="129">
        <f>CT_Bands_LAs_2022!AM17*CT_Modelling_LAs!$J$2</f>
        <v>3149918782.6436286</v>
      </c>
      <c r="K16" s="129">
        <f>CT_Bands_LAs_2022!AN17*CT_Modelling_LAs!$K$2</f>
        <v>2669403206.576674</v>
      </c>
      <c r="L16" s="129">
        <f>CT_Bands_LAs_2022!AO17*CT_Modelling_LAs!$L$2</f>
        <v>2291494726.2764578</v>
      </c>
      <c r="M16" s="129">
        <f>CT_Bands_LAs_2022!AP17*CT_Modelling_LAs!$M$2</f>
        <v>822842986.74082065</v>
      </c>
      <c r="N16" s="129">
        <f>CT_Bands_LAs_2022!AQ17*CT_Modelling_LAs!$N$2</f>
        <v>229832431.72786176</v>
      </c>
      <c r="O16" s="129">
        <f>CT_Bands_LAs_2022!AR17*CT_Modelling_LAs!$O$2</f>
        <v>78128832.686825067</v>
      </c>
      <c r="P16" s="91"/>
      <c r="Q16" s="136">
        <v>6.0000000000000001E-3</v>
      </c>
      <c r="R16" s="136">
        <v>7.0000000000000001E-3</v>
      </c>
      <c r="S16" s="136">
        <v>7.4999999999999997E-3</v>
      </c>
      <c r="T16" s="136">
        <v>8.0000000000000002E-3</v>
      </c>
      <c r="U16" s="136">
        <v>8.9999999999999993E-3</v>
      </c>
      <c r="V16" s="136">
        <v>9.4999999999999998E-3</v>
      </c>
      <c r="W16" s="136">
        <v>9.4999999999999998E-3</v>
      </c>
      <c r="X16" s="136">
        <v>9.4999999999999998E-3</v>
      </c>
      <c r="Y16" s="136">
        <v>9.4999999999999998E-3</v>
      </c>
      <c r="Z16" s="91"/>
      <c r="AA16" s="129">
        <f t="shared" si="0"/>
        <v>2933030.0215982725</v>
      </c>
      <c r="AB16" s="129">
        <f t="shared" si="1"/>
        <v>9059771.2410388775</v>
      </c>
      <c r="AC16" s="129">
        <f t="shared" si="2"/>
        <v>24023593.119622029</v>
      </c>
      <c r="AD16" s="129">
        <f t="shared" si="3"/>
        <v>25199350.26114903</v>
      </c>
      <c r="AE16" s="129">
        <f t="shared" si="4"/>
        <v>24024628.859190065</v>
      </c>
      <c r="AF16" s="129">
        <f t="shared" si="5"/>
        <v>21769199.899626348</v>
      </c>
      <c r="AG16" s="129">
        <f t="shared" si="6"/>
        <v>7817008.3740377957</v>
      </c>
      <c r="AH16" s="129">
        <f t="shared" si="7"/>
        <v>2183408.1014146865</v>
      </c>
      <c r="AI16" s="129">
        <f t="shared" si="8"/>
        <v>742223.91052483814</v>
      </c>
      <c r="AJ16" s="91"/>
      <c r="AK16" s="129">
        <f>AA16/CT_Bands_LAs_2022!AJ17</f>
        <v>450.00000000000006</v>
      </c>
      <c r="AL16" s="129">
        <f>AB16/CT_Bands_LAs_2022!AK17</f>
        <v>822.50349999999992</v>
      </c>
      <c r="AM16" s="129">
        <f>AC16/CT_Bands_LAs_2022!AL17</f>
        <v>1275.0037499999999</v>
      </c>
      <c r="AN16" s="129">
        <f>AD16/CT_Bands_LAs_2022!AM17</f>
        <v>1860.0040000000001</v>
      </c>
      <c r="AO16" s="129">
        <f>AE16/CT_Bands_LAs_2022!AN17</f>
        <v>2767.5045</v>
      </c>
      <c r="AP16" s="129">
        <f>AF16/CT_Bands_LAs_2022!AO17</f>
        <v>3942.5047500000001</v>
      </c>
      <c r="AQ16" s="129">
        <f>AG16/CT_Bands_LAs_2022!AP17</f>
        <v>5605.0047499999991</v>
      </c>
      <c r="AR16" s="129">
        <f>AH16/CT_Bands_LAs_2022!AQ17</f>
        <v>7671.2547499999991</v>
      </c>
      <c r="AS16" s="129">
        <f>AI16/CT_Bands_LAs_2022!AR17</f>
        <v>8692.5095000000001</v>
      </c>
      <c r="AT16" s="91"/>
    </row>
    <row r="17" spans="1:46" x14ac:dyDescent="0.25">
      <c r="A17" s="126" t="s">
        <v>1113</v>
      </c>
      <c r="B17" s="127" t="s">
        <v>1114</v>
      </c>
      <c r="C17" s="127" t="s">
        <v>2330</v>
      </c>
      <c r="D17" s="129">
        <f>INDEX(CT_Receipts_2003!$AG$4:$AG$25, MATCH(A17, CT_Receipts_2003!$A$4:$A$25,0))</f>
        <v>116814388.72435001</v>
      </c>
      <c r="E17" s="129">
        <f t="shared" si="9"/>
        <v>116669891.60890199</v>
      </c>
      <c r="F17" s="86"/>
      <c r="G17" s="129">
        <f>CT_Bands_LAs_2022!AJ18*CT_Modelling_LAs!$G$2</f>
        <v>63241832.38636364</v>
      </c>
      <c r="H17" s="129">
        <f>CT_Bands_LAs_2022!AK18*CT_Modelling_LAs!$H$2</f>
        <v>519312153.01136363</v>
      </c>
      <c r="I17" s="129">
        <f>CT_Bands_LAs_2022!AL18*CT_Modelling_LAs!$I$2</f>
        <v>1873417583.8991475</v>
      </c>
      <c r="J17" s="129">
        <f>CT_Bands_LAs_2022!AM18*CT_Modelling_LAs!$J$2</f>
        <v>2866387698.3522725</v>
      </c>
      <c r="K17" s="129">
        <f>CT_Bands_LAs_2022!AN18*CT_Modelling_LAs!$K$2</f>
        <v>3674792587.478693</v>
      </c>
      <c r="L17" s="129">
        <f>CT_Bands_LAs_2022!AO18*CT_Modelling_LAs!$L$2</f>
        <v>4754337688.338068</v>
      </c>
      <c r="M17" s="129">
        <f>CT_Bands_LAs_2022!AP18*CT_Modelling_LAs!$M$2</f>
        <v>3688383097.336648</v>
      </c>
      <c r="N17" s="129">
        <f>CT_Bands_LAs_2022!AQ18*CT_Modelling_LAs!$N$2</f>
        <v>1643561742.1164773</v>
      </c>
      <c r="O17" s="129">
        <f>CT_Bands_LAs_2022!AR18*CT_Modelling_LAs!$O$2</f>
        <v>1010998121.9602273</v>
      </c>
      <c r="P17" s="91"/>
      <c r="Q17" s="136">
        <v>3.1999999999999997E-3</v>
      </c>
      <c r="R17" s="136">
        <v>3.7999999999999996E-3</v>
      </c>
      <c r="S17" s="136">
        <v>4.4000000000000003E-3</v>
      </c>
      <c r="T17" s="136">
        <v>5.0000000000000001E-3</v>
      </c>
      <c r="U17" s="136">
        <v>5.6000000000000008E-3</v>
      </c>
      <c r="V17" s="136">
        <v>6.2000000000000006E-3</v>
      </c>
      <c r="W17" s="136">
        <v>6.6E-3</v>
      </c>
      <c r="X17" s="136">
        <v>6.6E-3</v>
      </c>
      <c r="Y17" s="136">
        <v>6.6E-3</v>
      </c>
      <c r="Z17" s="91"/>
      <c r="AA17" s="129">
        <f t="shared" si="0"/>
        <v>202373.86363636362</v>
      </c>
      <c r="AB17" s="129">
        <f t="shared" si="1"/>
        <v>1973386.1814431816</v>
      </c>
      <c r="AC17" s="129">
        <f t="shared" si="2"/>
        <v>8243037.3691562498</v>
      </c>
      <c r="AD17" s="129">
        <f t="shared" si="3"/>
        <v>14331938.491761362</v>
      </c>
      <c r="AE17" s="129">
        <f t="shared" si="4"/>
        <v>20578838.489880685</v>
      </c>
      <c r="AF17" s="129">
        <f t="shared" si="5"/>
        <v>29476893.667696025</v>
      </c>
      <c r="AG17" s="129">
        <f t="shared" si="6"/>
        <v>24343328.442421876</v>
      </c>
      <c r="AH17" s="129">
        <f t="shared" si="7"/>
        <v>10847507.49796875</v>
      </c>
      <c r="AI17" s="129">
        <f t="shared" si="8"/>
        <v>6672587.6049374994</v>
      </c>
      <c r="AJ17" s="91"/>
      <c r="AK17" s="129">
        <f>AA17/CT_Bands_LAs_2022!AJ18</f>
        <v>239.99999999999997</v>
      </c>
      <c r="AL17" s="129">
        <f>AB17/CT_Bands_LAs_2022!AK18</f>
        <v>446.50189999999992</v>
      </c>
      <c r="AM17" s="129">
        <f>AC17/CT_Bands_LAs_2022!AL18</f>
        <v>748.00220000000002</v>
      </c>
      <c r="AN17" s="129">
        <f>AD17/CT_Bands_LAs_2022!AM18</f>
        <v>1162.5025000000001</v>
      </c>
      <c r="AO17" s="129">
        <f>AE17/CT_Bands_LAs_2022!AN18</f>
        <v>1722.0028000000002</v>
      </c>
      <c r="AP17" s="129">
        <f>AF17/CT_Bands_LAs_2022!AO18</f>
        <v>2573.0031000000004</v>
      </c>
      <c r="AQ17" s="129">
        <f>AG17/CT_Bands_LAs_2022!AP18</f>
        <v>3894.0032999999999</v>
      </c>
      <c r="AR17" s="129">
        <f>AH17/CT_Bands_LAs_2022!AQ18</f>
        <v>5329.5033000000003</v>
      </c>
      <c r="AS17" s="129">
        <f>AI17/CT_Bands_LAs_2022!AR18</f>
        <v>6039.0065999999997</v>
      </c>
      <c r="AT17" s="91"/>
    </row>
    <row r="18" spans="1:46" x14ac:dyDescent="0.25">
      <c r="A18" s="126" t="s">
        <v>1115</v>
      </c>
      <c r="B18" s="127" t="s">
        <v>1116</v>
      </c>
      <c r="C18" s="127" t="s">
        <v>2220</v>
      </c>
      <c r="D18" s="129">
        <f>INDEX(CT_Receipts_2003!$AG$4:$AG$25, MATCH(A18, CT_Receipts_2003!$A$4:$A$25,0))</f>
        <v>293179669.86533332</v>
      </c>
      <c r="E18" s="129">
        <f t="shared" si="9"/>
        <v>293411508.36424428</v>
      </c>
      <c r="F18" s="86"/>
      <c r="G18" s="129">
        <f>CT_Bands_LAs_2022!AJ19*CT_Modelling_LAs!$G$2</f>
        <v>238072463.76811594</v>
      </c>
      <c r="H18" s="129">
        <f>CT_Bands_LAs_2022!AK19*CT_Modelling_LAs!$H$2</f>
        <v>1612800846.6711397</v>
      </c>
      <c r="I18" s="129">
        <f>CT_Bands_LAs_2022!AL19*CT_Modelling_LAs!$I$2</f>
        <v>6530552630.2460194</v>
      </c>
      <c r="J18" s="129">
        <f>CT_Bands_LAs_2022!AM19*CT_Modelling_LAs!$J$2</f>
        <v>8022618406.9583101</v>
      </c>
      <c r="K18" s="129">
        <f>CT_Bands_LAs_2022!AN19*CT_Modelling_LAs!$K$2</f>
        <v>10465947049.978531</v>
      </c>
      <c r="L18" s="129">
        <f>CT_Bands_LAs_2022!AO19*CT_Modelling_LAs!$L$2</f>
        <v>10062982467.592592</v>
      </c>
      <c r="M18" s="129">
        <f>CT_Bands_LAs_2022!AP19*CT_Modelling_LAs!$M$2</f>
        <v>7161872396.0914288</v>
      </c>
      <c r="N18" s="129">
        <f>CT_Bands_LAs_2022!AQ19*CT_Modelling_LAs!$N$2</f>
        <v>2017371462.9584901</v>
      </c>
      <c r="O18" s="129">
        <f>CT_Bands_LAs_2022!AR19*CT_Modelling_LAs!$O$2</f>
        <v>1398456815.5376632</v>
      </c>
      <c r="P18" s="91"/>
      <c r="Q18" s="136">
        <v>4.3999999999999994E-3</v>
      </c>
      <c r="R18" s="136">
        <v>4.8999999999999998E-3</v>
      </c>
      <c r="S18" s="136">
        <v>5.3E-3</v>
      </c>
      <c r="T18" s="136">
        <v>5.7999999999999996E-3</v>
      </c>
      <c r="U18" s="136">
        <v>6.3E-3</v>
      </c>
      <c r="V18" s="136">
        <v>6.4999999999999997E-3</v>
      </c>
      <c r="W18" s="136">
        <v>6.6999999999999994E-3</v>
      </c>
      <c r="X18" s="136">
        <v>6.8999999999999999E-3</v>
      </c>
      <c r="Y18" s="136">
        <v>7.1999999999999998E-3</v>
      </c>
      <c r="Z18" s="91"/>
      <c r="AA18" s="129">
        <f t="shared" si="0"/>
        <v>1047518.84057971</v>
      </c>
      <c r="AB18" s="129">
        <f t="shared" si="1"/>
        <v>7902724.1486885846</v>
      </c>
      <c r="AC18" s="129">
        <f t="shared" si="2"/>
        <v>34611928.940303899</v>
      </c>
      <c r="AD18" s="129">
        <f t="shared" si="3"/>
        <v>46531186.760358192</v>
      </c>
      <c r="AE18" s="129">
        <f t="shared" si="4"/>
        <v>65935466.414864749</v>
      </c>
      <c r="AF18" s="129">
        <f t="shared" si="5"/>
        <v>65409386.039351843</v>
      </c>
      <c r="AG18" s="129">
        <f t="shared" si="6"/>
        <v>47984545.053812571</v>
      </c>
      <c r="AH18" s="129">
        <f t="shared" si="7"/>
        <v>13919863.094413582</v>
      </c>
      <c r="AI18" s="129">
        <f t="shared" si="8"/>
        <v>10068889.071871174</v>
      </c>
      <c r="AJ18" s="91"/>
      <c r="AK18" s="129">
        <f>AA18/CT_Bands_LAs_2022!AJ19</f>
        <v>329.99999999999994</v>
      </c>
      <c r="AL18" s="129">
        <f>AB18/CT_Bands_LAs_2022!AK19</f>
        <v>575.75244999999995</v>
      </c>
      <c r="AM18" s="129">
        <f>AC18/CT_Bands_LAs_2022!AL19</f>
        <v>901.0026499999999</v>
      </c>
      <c r="AN18" s="129">
        <f>AD18/CT_Bands_LAs_2022!AM19</f>
        <v>1348.5028999999997</v>
      </c>
      <c r="AO18" s="129">
        <f>AE18/CT_Bands_LAs_2022!AN19</f>
        <v>1937.2531500000002</v>
      </c>
      <c r="AP18" s="129">
        <f>AF18/CT_Bands_LAs_2022!AO19</f>
        <v>2697.5032499999998</v>
      </c>
      <c r="AQ18" s="129">
        <f>AG18/CT_Bands_LAs_2022!AP19</f>
        <v>3953.0033499999995</v>
      </c>
      <c r="AR18" s="129">
        <f>AH18/CT_Bands_LAs_2022!AQ19</f>
        <v>5571.7534500000002</v>
      </c>
      <c r="AS18" s="129">
        <f>AI18/CT_Bands_LAs_2022!AR19</f>
        <v>6588.0071999999991</v>
      </c>
      <c r="AT18" s="91"/>
    </row>
    <row r="19" spans="1:46" x14ac:dyDescent="0.25">
      <c r="A19" s="126" t="s">
        <v>1117</v>
      </c>
      <c r="B19" s="127" t="s">
        <v>1118</v>
      </c>
      <c r="C19" s="127" t="s">
        <v>2404</v>
      </c>
      <c r="D19" s="129">
        <f>INDEX(CT_Receipts_2003!$AG$4:$AG$25, MATCH(A19, CT_Receipts_2003!$A$4:$A$25,0))</f>
        <v>170607614.14065999</v>
      </c>
      <c r="E19" s="129">
        <f t="shared" si="9"/>
        <v>169970892.26467898</v>
      </c>
      <c r="F19" s="86"/>
      <c r="G19" s="129">
        <f>CT_Bands_LAs_2022!AJ20*CT_Modelling_LAs!$G$2</f>
        <v>2121163076.9230771</v>
      </c>
      <c r="H19" s="129">
        <f>CT_Bands_LAs_2022!AK20*CT_Modelling_LAs!$H$2</f>
        <v>3561017454.4833336</v>
      </c>
      <c r="I19" s="129">
        <f>CT_Bands_LAs_2022!AL20*CT_Modelling_LAs!$I$2</f>
        <v>4303920966.2461538</v>
      </c>
      <c r="J19" s="129">
        <f>CT_Bands_LAs_2022!AM20*CT_Modelling_LAs!$J$2</f>
        <v>3075693075.9179487</v>
      </c>
      <c r="K19" s="129">
        <f>CT_Bands_LAs_2022!AN20*CT_Modelling_LAs!$K$2</f>
        <v>2726511529.4987183</v>
      </c>
      <c r="L19" s="129">
        <f>CT_Bands_LAs_2022!AO20*CT_Modelling_LAs!$L$2</f>
        <v>1620952581.1576924</v>
      </c>
      <c r="M19" s="129">
        <f>CT_Bands_LAs_2022!AP20*CT_Modelling_LAs!$M$2</f>
        <v>622379424.87564111</v>
      </c>
      <c r="N19" s="129">
        <f>CT_Bands_LAs_2022!AQ20*CT_Modelling_LAs!$N$2</f>
        <v>69066138.919230774</v>
      </c>
      <c r="O19" s="129">
        <f>CT_Bands_LAs_2022!AR20*CT_Modelling_LAs!$O$2</f>
        <v>130434565.62820512</v>
      </c>
      <c r="P19" s="91"/>
      <c r="Q19" s="136">
        <v>8.3999999999999995E-3</v>
      </c>
      <c r="R19" s="136">
        <v>8.8000000000000005E-3</v>
      </c>
      <c r="S19" s="136">
        <v>9.1999999999999998E-3</v>
      </c>
      <c r="T19" s="136">
        <v>9.5999999999999992E-3</v>
      </c>
      <c r="U19" s="136">
        <v>0.01</v>
      </c>
      <c r="V19" s="136">
        <v>0.01</v>
      </c>
      <c r="W19" s="136">
        <v>0.01</v>
      </c>
      <c r="X19" s="136">
        <v>0.01</v>
      </c>
      <c r="Y19" s="136">
        <v>0.01</v>
      </c>
      <c r="Z19" s="91"/>
      <c r="AA19" s="129">
        <f t="shared" si="0"/>
        <v>17817769.846153848</v>
      </c>
      <c r="AB19" s="129">
        <f t="shared" si="1"/>
        <v>31336953.599453337</v>
      </c>
      <c r="AC19" s="129">
        <f t="shared" si="2"/>
        <v>39596072.889464617</v>
      </c>
      <c r="AD19" s="129">
        <f t="shared" si="3"/>
        <v>29526653.528812304</v>
      </c>
      <c r="AE19" s="129">
        <f t="shared" si="4"/>
        <v>27265115.294987183</v>
      </c>
      <c r="AF19" s="129">
        <f t="shared" si="5"/>
        <v>16209525.811576925</v>
      </c>
      <c r="AG19" s="129">
        <f t="shared" si="6"/>
        <v>6223794.2487564115</v>
      </c>
      <c r="AH19" s="129">
        <f t="shared" si="7"/>
        <v>690661.38919230772</v>
      </c>
      <c r="AI19" s="129">
        <f t="shared" si="8"/>
        <v>1304345.6562820512</v>
      </c>
      <c r="AJ19" s="91"/>
      <c r="AK19" s="129">
        <f>AA19/CT_Bands_LAs_2022!AJ20</f>
        <v>630</v>
      </c>
      <c r="AL19" s="129">
        <f>AB19/CT_Bands_LAs_2022!AK20</f>
        <v>1034.0044</v>
      </c>
      <c r="AM19" s="129">
        <f>AC19/CT_Bands_LAs_2022!AL20</f>
        <v>1564.0046000000002</v>
      </c>
      <c r="AN19" s="129">
        <f>AD19/CT_Bands_LAs_2022!AM20</f>
        <v>2232.0047999999997</v>
      </c>
      <c r="AO19" s="129">
        <f>AE19/CT_Bands_LAs_2022!AN20</f>
        <v>3075.0050000000001</v>
      </c>
      <c r="AP19" s="129">
        <f>AF19/CT_Bands_LAs_2022!AO20</f>
        <v>4150.0050000000001</v>
      </c>
      <c r="AQ19" s="129">
        <f>AG19/CT_Bands_LAs_2022!AP20</f>
        <v>5900.0050000000001</v>
      </c>
      <c r="AR19" s="129">
        <f>AH19/CT_Bands_LAs_2022!AQ20</f>
        <v>8075.0049999999992</v>
      </c>
      <c r="AS19" s="129">
        <f>AI19/CT_Bands_LAs_2022!AR20</f>
        <v>9150.01</v>
      </c>
      <c r="AT19" s="91"/>
    </row>
    <row r="20" spans="1:46" x14ac:dyDescent="0.25">
      <c r="A20" s="126" t="s">
        <v>1119</v>
      </c>
      <c r="B20" s="127" t="s">
        <v>1120</v>
      </c>
      <c r="C20" s="127" t="s">
        <v>2337</v>
      </c>
      <c r="D20" s="129">
        <f>INDEX(CT_Receipts_2003!$AG$4:$AG$25, MATCH(A20, CT_Receipts_2003!$A$4:$A$25,0))</f>
        <v>44584140.050508887</v>
      </c>
      <c r="E20" s="129">
        <f t="shared" si="9"/>
        <v>44349152.757658079</v>
      </c>
      <c r="F20" s="86"/>
      <c r="G20" s="129">
        <f>CT_Bands_LAs_2022!AJ21*CT_Modelling_LAs!$G$2</f>
        <v>560711943.7939111</v>
      </c>
      <c r="H20" s="129">
        <f>CT_Bands_LAs_2022!AK21*CT_Modelling_LAs!$H$2</f>
        <v>1094279129.5550351</v>
      </c>
      <c r="I20" s="129">
        <f>CT_Bands_LAs_2022!AL21*CT_Modelling_LAs!$I$2</f>
        <v>734083657.89227164</v>
      </c>
      <c r="J20" s="129">
        <f>CT_Bands_LAs_2022!AM21*CT_Modelling_LAs!$J$2</f>
        <v>584398446.46370029</v>
      </c>
      <c r="K20" s="129">
        <f>CT_Bands_LAs_2022!AN21*CT_Modelling_LAs!$K$2</f>
        <v>832368566.5573771</v>
      </c>
      <c r="L20" s="129">
        <f>CT_Bands_LAs_2022!AO21*CT_Modelling_LAs!$L$2</f>
        <v>374452910.16393447</v>
      </c>
      <c r="M20" s="129">
        <f>CT_Bands_LAs_2022!AP21*CT_Modelling_LAs!$M$2</f>
        <v>171113962.34192035</v>
      </c>
      <c r="N20" s="129">
        <f>CT_Bands_LAs_2022!AQ21*CT_Modelling_LAs!$N$2</f>
        <v>0</v>
      </c>
      <c r="O20" s="129">
        <f>CT_Bands_LAs_2022!AR21*CT_Modelling_LAs!$O$2</f>
        <v>0</v>
      </c>
      <c r="P20" s="91"/>
      <c r="Q20" s="136">
        <v>8.9999999999999993E-3</v>
      </c>
      <c r="R20" s="136">
        <v>9.4999999999999998E-3</v>
      </c>
      <c r="S20" s="136">
        <v>0.01</v>
      </c>
      <c r="T20" s="136">
        <v>1.0500000000000001E-2</v>
      </c>
      <c r="U20" s="136">
        <v>1.0999999999999999E-2</v>
      </c>
      <c r="V20" s="136">
        <v>1.15E-2</v>
      </c>
      <c r="W20" s="136">
        <v>1.15E-2</v>
      </c>
      <c r="X20" s="136">
        <v>1.15E-2</v>
      </c>
      <c r="Y20" s="136">
        <v>1.15E-2</v>
      </c>
      <c r="Z20" s="91"/>
      <c r="AA20" s="129">
        <f t="shared" si="0"/>
        <v>5046407.4941451997</v>
      </c>
      <c r="AB20" s="129">
        <f t="shared" si="1"/>
        <v>10395651.730772832</v>
      </c>
      <c r="AC20" s="129">
        <f t="shared" si="2"/>
        <v>7340836.5789227169</v>
      </c>
      <c r="AD20" s="129">
        <f t="shared" si="3"/>
        <v>6136183.6878688531</v>
      </c>
      <c r="AE20" s="129">
        <f t="shared" si="4"/>
        <v>9156054.2321311478</v>
      </c>
      <c r="AF20" s="129">
        <f t="shared" si="5"/>
        <v>4306208.4668852463</v>
      </c>
      <c r="AG20" s="129">
        <f t="shared" si="6"/>
        <v>1967810.566932084</v>
      </c>
      <c r="AH20" s="129">
        <f t="shared" si="7"/>
        <v>0</v>
      </c>
      <c r="AI20" s="129">
        <f t="shared" si="8"/>
        <v>0</v>
      </c>
      <c r="AJ20" s="91"/>
      <c r="AK20" s="129">
        <f>AA20/CT_Bands_LAs_2022!AJ21</f>
        <v>675</v>
      </c>
      <c r="AL20" s="129">
        <f>AB20/CT_Bands_LAs_2022!AK21</f>
        <v>1116.2547499999998</v>
      </c>
      <c r="AM20" s="129">
        <f>AC20/CT_Bands_LAs_2022!AL21</f>
        <v>1700.0050000000001</v>
      </c>
      <c r="AN20" s="129">
        <f>AD20/CT_Bands_LAs_2022!AM21</f>
        <v>2441.2552500000002</v>
      </c>
      <c r="AO20" s="129">
        <f>AE20/CT_Bands_LAs_2022!AN21</f>
        <v>3382.5055000000002</v>
      </c>
      <c r="AP20" s="129">
        <f>AF20/CT_Bands_LAs_2022!AO21</f>
        <v>4772.5057500000003</v>
      </c>
      <c r="AQ20" s="129">
        <f>AG20/CT_Bands_LAs_2022!AP21</f>
        <v>6785.0057500000003</v>
      </c>
      <c r="AR20" s="129"/>
      <c r="AS20" s="129"/>
      <c r="AT20" s="91"/>
    </row>
    <row r="21" spans="1:46" x14ac:dyDescent="0.25">
      <c r="A21" s="126" t="s">
        <v>1121</v>
      </c>
      <c r="B21" s="127" t="s">
        <v>1122</v>
      </c>
      <c r="C21" s="127" t="s">
        <v>2332</v>
      </c>
      <c r="D21" s="129">
        <f>INDEX(CT_Receipts_2003!$AG$4:$AG$25, MATCH(A21, CT_Receipts_2003!$A$4:$A$25,0))</f>
        <v>109840514.71709555</v>
      </c>
      <c r="E21" s="129">
        <f t="shared" si="9"/>
        <v>109956675.19962211</v>
      </c>
      <c r="F21" s="86"/>
      <c r="G21" s="129">
        <f>CT_Bands_LAs_2022!AJ22*CT_Modelling_LAs!$G$2</f>
        <v>582095694.71624267</v>
      </c>
      <c r="H21" s="129">
        <f>CT_Bands_LAs_2022!AK22*CT_Modelling_LAs!$H$2</f>
        <v>2161256369.0078278</v>
      </c>
      <c r="I21" s="129">
        <f>CT_Bands_LAs_2022!AL22*CT_Modelling_LAs!$I$2</f>
        <v>4381978798.1154604</v>
      </c>
      <c r="J21" s="129">
        <f>CT_Bands_LAs_2022!AM22*CT_Modelling_LAs!$J$2</f>
        <v>3286244875.3972602</v>
      </c>
      <c r="K21" s="129">
        <f>CT_Bands_LAs_2022!AN22*CT_Modelling_LAs!$K$2</f>
        <v>3085112198.4305286</v>
      </c>
      <c r="L21" s="129">
        <f>CT_Bands_LAs_2022!AO22*CT_Modelling_LAs!$L$2</f>
        <v>1649746371.2054794</v>
      </c>
      <c r="M21" s="129">
        <f>CT_Bands_LAs_2022!AP22*CT_Modelling_LAs!$M$2</f>
        <v>297831328.72015655</v>
      </c>
      <c r="N21" s="129">
        <f>CT_Bands_LAs_2022!AQ22*CT_Modelling_LAs!$N$2</f>
        <v>25476561.763209395</v>
      </c>
      <c r="O21" s="129">
        <f>CT_Bands_LAs_2022!AR22*CT_Modelling_LAs!$O$2</f>
        <v>0</v>
      </c>
      <c r="P21" s="91"/>
      <c r="Q21" s="136">
        <v>4.3E-3</v>
      </c>
      <c r="R21" s="136">
        <v>5.7999999999999996E-3</v>
      </c>
      <c r="S21" s="136">
        <v>6.4999999999999997E-3</v>
      </c>
      <c r="T21" s="136">
        <v>7.4999999999999997E-3</v>
      </c>
      <c r="U21" s="136">
        <v>8.0000000000000002E-3</v>
      </c>
      <c r="V21" s="136">
        <v>8.6E-3</v>
      </c>
      <c r="W21" s="136">
        <v>8.9999999999999993E-3</v>
      </c>
      <c r="X21" s="136">
        <v>9.4000000000000004E-3</v>
      </c>
      <c r="Y21" s="136">
        <v>0.01</v>
      </c>
      <c r="Z21" s="91"/>
      <c r="AA21" s="129">
        <f t="shared" si="0"/>
        <v>2503011.4872798435</v>
      </c>
      <c r="AB21" s="129">
        <f t="shared" si="1"/>
        <v>12535286.940245399</v>
      </c>
      <c r="AC21" s="129">
        <f t="shared" si="2"/>
        <v>28482862.187750492</v>
      </c>
      <c r="AD21" s="129">
        <f t="shared" si="3"/>
        <v>24646836.56547945</v>
      </c>
      <c r="AE21" s="129">
        <f t="shared" si="4"/>
        <v>24680897.587444231</v>
      </c>
      <c r="AF21" s="129">
        <f t="shared" si="5"/>
        <v>14187818.792367123</v>
      </c>
      <c r="AG21" s="129">
        <f t="shared" si="6"/>
        <v>2680481.9584814087</v>
      </c>
      <c r="AH21" s="129">
        <f t="shared" si="7"/>
        <v>239479.68057416833</v>
      </c>
      <c r="AI21" s="129">
        <f t="shared" si="8"/>
        <v>0</v>
      </c>
      <c r="AJ21" s="91"/>
      <c r="AK21" s="129">
        <f>AA21/CT_Bands_LAs_2022!AJ22</f>
        <v>322.5</v>
      </c>
      <c r="AL21" s="129">
        <f>AB21/CT_Bands_LAs_2022!AK22</f>
        <v>681.50289999999995</v>
      </c>
      <c r="AM21" s="129">
        <f>AC21/CT_Bands_LAs_2022!AL22</f>
        <v>1105.00325</v>
      </c>
      <c r="AN21" s="129">
        <f>AD21/CT_Bands_LAs_2022!AM22</f>
        <v>1743.7537499999999</v>
      </c>
      <c r="AO21" s="129">
        <f>AE21/CT_Bands_LAs_2022!AN22</f>
        <v>2460.0040000000004</v>
      </c>
      <c r="AP21" s="129">
        <f>AF21/CT_Bands_LAs_2022!AO22</f>
        <v>3569.0043000000001</v>
      </c>
      <c r="AQ21" s="129">
        <f>AG21/CT_Bands_LAs_2022!AP22</f>
        <v>5310.0044999999991</v>
      </c>
      <c r="AR21" s="129">
        <f>AH21/CT_Bands_LAs_2022!AQ22</f>
        <v>7590.5047000000004</v>
      </c>
      <c r="AS21" s="129"/>
      <c r="AT21" s="91"/>
    </row>
    <row r="22" spans="1:46" x14ac:dyDescent="0.25">
      <c r="A22" s="126" t="s">
        <v>1123</v>
      </c>
      <c r="B22" s="127" t="s">
        <v>1124</v>
      </c>
      <c r="C22" s="127" t="s">
        <v>2333</v>
      </c>
      <c r="D22" s="129">
        <f>INDEX(CT_Receipts_2003!$AG$4:$AG$25, MATCH(A22, CT_Receipts_2003!$A$4:$A$25,0))</f>
        <v>51728097.719635546</v>
      </c>
      <c r="E22" s="129">
        <f t="shared" si="9"/>
        <v>49167541.176733799</v>
      </c>
      <c r="F22" s="86"/>
      <c r="G22" s="129">
        <f>CT_Bands_LAs_2022!AJ23*CT_Modelling_LAs!$G$2</f>
        <v>739392086.33093524</v>
      </c>
      <c r="H22" s="129">
        <f>CT_Bands_LAs_2022!AK23*CT_Modelling_LAs!$H$2</f>
        <v>1273874485.4676259</v>
      </c>
      <c r="I22" s="129">
        <f>CT_Bands_LAs_2022!AL23*CT_Modelling_LAs!$I$2</f>
        <v>1129121306.5467627</v>
      </c>
      <c r="J22" s="129">
        <f>CT_Bands_LAs_2022!AM23*CT_Modelling_LAs!$J$2</f>
        <v>768656688.99280572</v>
      </c>
      <c r="K22" s="129">
        <f>CT_Bands_LAs_2022!AN23*CT_Modelling_LAs!$K$2</f>
        <v>522042935.17985612</v>
      </c>
      <c r="L22" s="129">
        <f>CT_Bands_LAs_2022!AO23*CT_Modelling_LAs!$L$2</f>
        <v>284290270.57553953</v>
      </c>
      <c r="M22" s="129">
        <f>CT_Bands_LAs_2022!AP23*CT_Modelling_LAs!$M$2</f>
        <v>52718030.287769787</v>
      </c>
      <c r="N22" s="129">
        <f>CT_Bands_LAs_2022!AQ23*CT_Modelling_LAs!$N$2</f>
        <v>0</v>
      </c>
      <c r="O22" s="129">
        <f>CT_Bands_LAs_2022!AR23*CT_Modelling_LAs!$O$2</f>
        <v>0</v>
      </c>
      <c r="P22" s="91"/>
      <c r="Q22" s="136">
        <v>9.2999999999999975E-3</v>
      </c>
      <c r="R22" s="136">
        <v>9.7999999999999979E-3</v>
      </c>
      <c r="S22" s="136">
        <v>1.0299999999999998E-2</v>
      </c>
      <c r="T22" s="136">
        <v>1.0799999999999999E-2</v>
      </c>
      <c r="U22" s="136">
        <v>1.1299999999999998E-2</v>
      </c>
      <c r="V22" s="136">
        <v>1.1799999999999998E-2</v>
      </c>
      <c r="W22" s="136">
        <v>1.1799999999999998E-2</v>
      </c>
      <c r="X22" s="136">
        <v>1.1799999999999998E-2</v>
      </c>
      <c r="Y22" s="136">
        <v>1.1799999999999998E-2</v>
      </c>
      <c r="Z22" s="91"/>
      <c r="AA22" s="129">
        <f t="shared" si="0"/>
        <v>6876346.4028776959</v>
      </c>
      <c r="AB22" s="129">
        <f t="shared" si="1"/>
        <v>12483969.957582731</v>
      </c>
      <c r="AC22" s="129">
        <f t="shared" si="2"/>
        <v>11629949.457431654</v>
      </c>
      <c r="AD22" s="129">
        <f t="shared" si="3"/>
        <v>8301492.2411223007</v>
      </c>
      <c r="AE22" s="129">
        <f t="shared" si="4"/>
        <v>5899085.1675323732</v>
      </c>
      <c r="AF22" s="129">
        <f t="shared" si="5"/>
        <v>3354625.192791366</v>
      </c>
      <c r="AG22" s="129">
        <f t="shared" si="6"/>
        <v>622072.75739568344</v>
      </c>
      <c r="AH22" s="129">
        <f t="shared" si="7"/>
        <v>0</v>
      </c>
      <c r="AI22" s="129">
        <f t="shared" si="8"/>
        <v>0</v>
      </c>
      <c r="AJ22" s="91"/>
      <c r="AK22" s="129">
        <f>AA22/CT_Bands_LAs_2022!AJ23</f>
        <v>697.49999999999977</v>
      </c>
      <c r="AL22" s="129">
        <f>AB22/CT_Bands_LAs_2022!AK23</f>
        <v>1151.5048999999997</v>
      </c>
      <c r="AM22" s="129">
        <f>AC22/CT_Bands_LAs_2022!AL23</f>
        <v>1751.0051499999997</v>
      </c>
      <c r="AN22" s="129">
        <f>AD22/CT_Bands_LAs_2022!AM23</f>
        <v>2511.0053999999996</v>
      </c>
      <c r="AO22" s="129">
        <f>AE22/CT_Bands_LAs_2022!AN23</f>
        <v>3474.7556499999996</v>
      </c>
      <c r="AP22" s="129">
        <f>AF22/CT_Bands_LAs_2022!AO23</f>
        <v>4897.0058999999992</v>
      </c>
      <c r="AQ22" s="129">
        <f>AG22/CT_Bands_LAs_2022!AP23</f>
        <v>6962.0059000000001</v>
      </c>
      <c r="AR22" s="129"/>
      <c r="AS22" s="129"/>
      <c r="AT22" s="91"/>
    </row>
    <row r="23" spans="1:46" x14ac:dyDescent="0.25">
      <c r="A23" s="126" t="s">
        <v>1125</v>
      </c>
      <c r="B23" s="127" t="s">
        <v>1126</v>
      </c>
      <c r="C23" s="127" t="s">
        <v>2334</v>
      </c>
      <c r="D23" s="129">
        <f>INDEX(CT_Receipts_2003!$AG$4:$AG$25, MATCH(A23, CT_Receipts_2003!$A$4:$A$25,0))</f>
        <v>68701398.558222219</v>
      </c>
      <c r="E23" s="129">
        <f t="shared" si="9"/>
        <v>68860188.24472484</v>
      </c>
      <c r="F23" s="86"/>
      <c r="G23" s="129">
        <f>CT_Bands_LAs_2022!AJ24*CT_Modelling_LAs!$G$2</f>
        <v>207015659.9552573</v>
      </c>
      <c r="H23" s="129">
        <f>CT_Bands_LAs_2022!AK24*CT_Modelling_LAs!$H$2</f>
        <v>1048402373.2736764</v>
      </c>
      <c r="I23" s="129">
        <f>CT_Bands_LAs_2022!AL24*CT_Modelling_LAs!$I$2</f>
        <v>2575346575.2721848</v>
      </c>
      <c r="J23" s="129">
        <f>CT_Bands_LAs_2022!AM24*CT_Modelling_LAs!$J$2</f>
        <v>1641685857.121551</v>
      </c>
      <c r="K23" s="129">
        <f>CT_Bands_LAs_2022!AN24*CT_Modelling_LAs!$K$2</f>
        <v>1638314968.1730053</v>
      </c>
      <c r="L23" s="129">
        <f>CT_Bands_LAs_2022!AO24*CT_Modelling_LAs!$L$2</f>
        <v>1252045058.0760624</v>
      </c>
      <c r="M23" s="129">
        <f>CT_Bands_LAs_2022!AP24*CT_Modelling_LAs!$M$2</f>
        <v>416599309.05294555</v>
      </c>
      <c r="N23" s="129">
        <f>CT_Bands_LAs_2022!AQ24*CT_Modelling_LAs!$N$2</f>
        <v>51834185.712155104</v>
      </c>
      <c r="O23" s="129">
        <f>CT_Bands_LAs_2022!AR24*CT_Modelling_LAs!$O$2</f>
        <v>29367369.903057415</v>
      </c>
      <c r="P23" s="91"/>
      <c r="Q23" s="136">
        <v>6.3E-3</v>
      </c>
      <c r="R23" s="136">
        <v>6.8000000000000005E-3</v>
      </c>
      <c r="S23" s="136">
        <v>7.3000000000000001E-3</v>
      </c>
      <c r="T23" s="136">
        <v>7.8000000000000005E-3</v>
      </c>
      <c r="U23" s="136">
        <v>8.3000000000000001E-3</v>
      </c>
      <c r="V23" s="136">
        <v>8.6999999999999994E-3</v>
      </c>
      <c r="W23" s="136">
        <v>8.6999999999999994E-3</v>
      </c>
      <c r="X23" s="136">
        <v>8.6999999999999994E-3</v>
      </c>
      <c r="Y23" s="136">
        <v>8.6999999999999994E-3</v>
      </c>
      <c r="Z23" s="91"/>
      <c r="AA23" s="129">
        <f t="shared" si="0"/>
        <v>1304198.6577181211</v>
      </c>
      <c r="AB23" s="129">
        <f t="shared" si="1"/>
        <v>7129136.1382609997</v>
      </c>
      <c r="AC23" s="129">
        <f t="shared" si="2"/>
        <v>18800029.999486949</v>
      </c>
      <c r="AD23" s="129">
        <f t="shared" si="3"/>
        <v>12805149.685548099</v>
      </c>
      <c r="AE23" s="129">
        <f t="shared" si="4"/>
        <v>13598014.235835945</v>
      </c>
      <c r="AF23" s="129">
        <f t="shared" si="5"/>
        <v>10892792.005261742</v>
      </c>
      <c r="AG23" s="129">
        <f t="shared" si="6"/>
        <v>3624413.9887606259</v>
      </c>
      <c r="AH23" s="129">
        <f t="shared" si="7"/>
        <v>450957.4156957494</v>
      </c>
      <c r="AI23" s="129">
        <f t="shared" si="8"/>
        <v>255496.11815659949</v>
      </c>
      <c r="AJ23" s="91"/>
      <c r="AK23" s="129">
        <f>AA23/CT_Bands_LAs_2022!AJ24</f>
        <v>472.50000000000006</v>
      </c>
      <c r="AL23" s="129">
        <f>AB23/CT_Bands_LAs_2022!AK24</f>
        <v>799.00340000000006</v>
      </c>
      <c r="AM23" s="129">
        <f>AC23/CT_Bands_LAs_2022!AL24</f>
        <v>1241.0036499999999</v>
      </c>
      <c r="AN23" s="129">
        <f>AD23/CT_Bands_LAs_2022!AM24</f>
        <v>1813.5039000000002</v>
      </c>
      <c r="AO23" s="129">
        <f>AE23/CT_Bands_LAs_2022!AN24</f>
        <v>2552.2541500000002</v>
      </c>
      <c r="AP23" s="129">
        <f>AF23/CT_Bands_LAs_2022!AO24</f>
        <v>3610.5043499999992</v>
      </c>
      <c r="AQ23" s="129">
        <f>AG23/CT_Bands_LAs_2022!AP24</f>
        <v>5133.0043499999992</v>
      </c>
      <c r="AR23" s="129">
        <f>AH23/CT_Bands_LAs_2022!AQ24</f>
        <v>7025.2543500000002</v>
      </c>
      <c r="AS23" s="129">
        <f>AI23/CT_Bands_LAs_2022!AR24</f>
        <v>7960.5086999999985</v>
      </c>
      <c r="AT23" s="91"/>
    </row>
    <row r="24" spans="1:46" x14ac:dyDescent="0.25">
      <c r="A24" s="126" t="s">
        <v>1127</v>
      </c>
      <c r="B24" s="127" t="s">
        <v>1128</v>
      </c>
      <c r="C24" s="127" t="s">
        <v>2335</v>
      </c>
      <c r="D24" s="129">
        <f>INDEX(CT_Receipts_2003!$AG$4:$AG$25, MATCH(A24, CT_Receipts_2003!$A$4:$A$25,0))</f>
        <v>92499540.376233339</v>
      </c>
      <c r="E24" s="129">
        <f t="shared" si="9"/>
        <v>92517649.960071295</v>
      </c>
      <c r="F24" s="86"/>
      <c r="G24" s="129">
        <f>CT_Bands_LAs_2022!AJ25*CT_Modelling_LAs!$G$2</f>
        <v>26694501.018329937</v>
      </c>
      <c r="H24" s="129">
        <f>CT_Bands_LAs_2022!AK25*CT_Modelling_LAs!$H$2</f>
        <v>139405209.64019009</v>
      </c>
      <c r="I24" s="129">
        <f>CT_Bands_LAs_2022!AL25*CT_Modelling_LAs!$I$2</f>
        <v>710965634.85743368</v>
      </c>
      <c r="J24" s="129">
        <f>CT_Bands_LAs_2022!AM25*CT_Modelling_LAs!$J$2</f>
        <v>2048139995.2240326</v>
      </c>
      <c r="K24" s="129">
        <f>CT_Bands_LAs_2022!AN25*CT_Modelling_LAs!$K$2</f>
        <v>3648254404.6164293</v>
      </c>
      <c r="L24" s="129">
        <f>CT_Bands_LAs_2022!AO25*CT_Modelling_LAs!$L$2</f>
        <v>4332819341.0997963</v>
      </c>
      <c r="M24" s="129">
        <f>CT_Bands_LAs_2022!AP25*CT_Modelling_LAs!$M$2</f>
        <v>2782459180.8248477</v>
      </c>
      <c r="N24" s="129">
        <f>CT_Bands_LAs_2022!AQ25*CT_Modelling_LAs!$N$2</f>
        <v>1221496632.1079431</v>
      </c>
      <c r="O24" s="129">
        <f>CT_Bands_LAs_2022!AR25*CT_Modelling_LAs!$O$2</f>
        <v>569928219.61303461</v>
      </c>
      <c r="P24" s="91"/>
      <c r="Q24" s="136">
        <v>5.4999999999999997E-3</v>
      </c>
      <c r="R24" s="136">
        <v>5.5999999999999999E-3</v>
      </c>
      <c r="S24" s="136">
        <v>5.7000000000000002E-3</v>
      </c>
      <c r="T24" s="136">
        <v>5.7999999999999996E-3</v>
      </c>
      <c r="U24" s="136">
        <v>5.8999999999999999E-3</v>
      </c>
      <c r="V24" s="136">
        <v>6.0000000000000001E-3</v>
      </c>
      <c r="W24" s="136">
        <v>6.1000000000000004E-3</v>
      </c>
      <c r="X24" s="136">
        <v>6.1999999999999998E-3</v>
      </c>
      <c r="Y24" s="136">
        <v>6.3E-3</v>
      </c>
      <c r="Z24" s="91"/>
      <c r="AA24" s="129">
        <f t="shared" si="0"/>
        <v>146819.75560081465</v>
      </c>
      <c r="AB24" s="129">
        <f t="shared" si="1"/>
        <v>780669.1739850645</v>
      </c>
      <c r="AC24" s="129">
        <f t="shared" si="2"/>
        <v>4052504.1186873722</v>
      </c>
      <c r="AD24" s="129">
        <f t="shared" si="3"/>
        <v>11879211.972299388</v>
      </c>
      <c r="AE24" s="129">
        <f t="shared" si="4"/>
        <v>21524700.987236932</v>
      </c>
      <c r="AF24" s="129">
        <f t="shared" si="5"/>
        <v>25996916.046598777</v>
      </c>
      <c r="AG24" s="129">
        <f t="shared" si="6"/>
        <v>16973001.00303157</v>
      </c>
      <c r="AH24" s="129">
        <f t="shared" si="7"/>
        <v>7573279.1190692466</v>
      </c>
      <c r="AI24" s="129">
        <f t="shared" si="8"/>
        <v>3590547.7835621182</v>
      </c>
      <c r="AJ24" s="91"/>
      <c r="AK24" s="129">
        <f>AA24/CT_Bands_LAs_2022!AJ25</f>
        <v>412.5</v>
      </c>
      <c r="AL24" s="129">
        <f>AB24/CT_Bands_LAs_2022!AK25</f>
        <v>658.00279999999998</v>
      </c>
      <c r="AM24" s="129">
        <f>AC24/CT_Bands_LAs_2022!AL25</f>
        <v>969.00285000000008</v>
      </c>
      <c r="AN24" s="129">
        <f>AD24/CT_Bands_LAs_2022!AM25</f>
        <v>1348.5028999999997</v>
      </c>
      <c r="AO24" s="129">
        <f>AE24/CT_Bands_LAs_2022!AN25</f>
        <v>1814.2529499999998</v>
      </c>
      <c r="AP24" s="129">
        <f>AF24/CT_Bands_LAs_2022!AO25</f>
        <v>2490.0030000000002</v>
      </c>
      <c r="AQ24" s="129">
        <f>AG24/CT_Bands_LAs_2022!AP25</f>
        <v>3599.0030500000003</v>
      </c>
      <c r="AR24" s="129">
        <f>AH24/CT_Bands_LAs_2022!AQ25</f>
        <v>5006.5030999999999</v>
      </c>
      <c r="AS24" s="129">
        <f>AI24/CT_Bands_LAs_2022!AR25</f>
        <v>5764.5063</v>
      </c>
      <c r="AT24" s="91"/>
    </row>
    <row r="25" spans="1:46" x14ac:dyDescent="0.25">
      <c r="A25" s="126" t="s">
        <v>1129</v>
      </c>
      <c r="B25" s="127" t="s">
        <v>1130</v>
      </c>
      <c r="C25" s="127" t="s">
        <v>2229</v>
      </c>
      <c r="D25" s="129">
        <f>INDEX(CT_Receipts_2003!$AG$4:$AG$25, MATCH(A25, CT_Receipts_2003!$A$4:$A$25,0))</f>
        <v>109587135.73466668</v>
      </c>
      <c r="E25" s="129">
        <f t="shared" si="9"/>
        <v>109871850.67310728</v>
      </c>
      <c r="F25" s="86"/>
      <c r="G25" s="129">
        <f>CT_Bands_LAs_2022!AJ26*CT_Modelling_LAs!$G$2</f>
        <v>304665615.14195585</v>
      </c>
      <c r="H25" s="129">
        <f>CT_Bands_LAs_2022!AK26*CT_Modelling_LAs!$H$2</f>
        <v>1114816573.533123</v>
      </c>
      <c r="I25" s="129">
        <f>CT_Bands_LAs_2022!AL26*CT_Modelling_LAs!$I$2</f>
        <v>3623166492.3028388</v>
      </c>
      <c r="J25" s="129">
        <f>CT_Bands_LAs_2022!AM26*CT_Modelling_LAs!$J$2</f>
        <v>3544979863.3438482</v>
      </c>
      <c r="K25" s="129">
        <f>CT_Bands_LAs_2022!AN26*CT_Modelling_LAs!$K$2</f>
        <v>3208384554.4164038</v>
      </c>
      <c r="L25" s="129">
        <f>CT_Bands_LAs_2022!AO26*CT_Modelling_LAs!$L$2</f>
        <v>2967502313.4700313</v>
      </c>
      <c r="M25" s="129">
        <f>CT_Bands_LAs_2022!AP26*CT_Modelling_LAs!$M$2</f>
        <v>1346094516.1514194</v>
      </c>
      <c r="N25" s="129">
        <f>CT_Bands_LAs_2022!AQ26*CT_Modelling_LAs!$N$2</f>
        <v>292075732.90220821</v>
      </c>
      <c r="O25" s="129">
        <f>CT_Bands_LAs_2022!AR26*CT_Modelling_LAs!$O$2</f>
        <v>203667099.55835959</v>
      </c>
      <c r="P25" s="91"/>
      <c r="Q25" s="136">
        <v>5.1000000000000012E-3</v>
      </c>
      <c r="R25" s="136">
        <v>5.6000000000000017E-3</v>
      </c>
      <c r="S25" s="136">
        <v>6.0000000000000019E-3</v>
      </c>
      <c r="T25" s="136">
        <v>6.5000000000000014E-3</v>
      </c>
      <c r="U25" s="136">
        <v>6.9000000000000016E-3</v>
      </c>
      <c r="V25" s="136">
        <v>7.2000000000000015E-3</v>
      </c>
      <c r="W25" s="136">
        <v>7.4000000000000012E-3</v>
      </c>
      <c r="X25" s="136">
        <v>7.6000000000000017E-3</v>
      </c>
      <c r="Y25" s="136">
        <v>7.9000000000000008E-3</v>
      </c>
      <c r="Z25" s="91"/>
      <c r="AA25" s="129">
        <f t="shared" si="0"/>
        <v>1553794.6372239753</v>
      </c>
      <c r="AB25" s="129">
        <f t="shared" si="1"/>
        <v>6242972.8117854912</v>
      </c>
      <c r="AC25" s="129">
        <f t="shared" si="2"/>
        <v>21738998.95381704</v>
      </c>
      <c r="AD25" s="129">
        <f t="shared" si="3"/>
        <v>23042369.11173502</v>
      </c>
      <c r="AE25" s="129">
        <f t="shared" si="4"/>
        <v>22137853.425473191</v>
      </c>
      <c r="AF25" s="129">
        <f t="shared" si="5"/>
        <v>21366016.656984229</v>
      </c>
      <c r="AG25" s="129">
        <f t="shared" si="6"/>
        <v>9961099.4195205048</v>
      </c>
      <c r="AH25" s="129">
        <f t="shared" si="7"/>
        <v>2219775.570056783</v>
      </c>
      <c r="AI25" s="129">
        <f t="shared" si="8"/>
        <v>1608970.086511041</v>
      </c>
      <c r="AJ25" s="91"/>
      <c r="AK25" s="129">
        <f>AA25/CT_Bands_LAs_2022!AJ26</f>
        <v>382.50000000000006</v>
      </c>
      <c r="AL25" s="129">
        <f>AB25/CT_Bands_LAs_2022!AK26</f>
        <v>658.00280000000032</v>
      </c>
      <c r="AM25" s="129">
        <f>AC25/CT_Bands_LAs_2022!AL26</f>
        <v>1020.0030000000003</v>
      </c>
      <c r="AN25" s="129">
        <f>AD25/CT_Bands_LAs_2022!AM26</f>
        <v>1511.2532500000004</v>
      </c>
      <c r="AO25" s="129">
        <f>AE25/CT_Bands_LAs_2022!AN26</f>
        <v>2121.7534500000006</v>
      </c>
      <c r="AP25" s="129">
        <f>AF25/CT_Bands_LAs_2022!AO26</f>
        <v>2988.0036000000005</v>
      </c>
      <c r="AQ25" s="129">
        <f>AG25/CT_Bands_LAs_2022!AP26</f>
        <v>4366.0037000000002</v>
      </c>
      <c r="AR25" s="129">
        <f>AH25/CT_Bands_LAs_2022!AQ26</f>
        <v>6137.0038000000022</v>
      </c>
      <c r="AS25" s="129">
        <f>AI25/CT_Bands_LAs_2022!AR26</f>
        <v>7228.5079000000005</v>
      </c>
      <c r="AT25" s="91"/>
    </row>
    <row r="27" spans="1:46" x14ac:dyDescent="0.25">
      <c r="Q27" s="50"/>
      <c r="R27" s="50"/>
      <c r="S27" s="50"/>
      <c r="T27" s="50"/>
      <c r="U27" s="50"/>
      <c r="V27" s="50"/>
      <c r="W27" s="50"/>
      <c r="X27" s="50"/>
      <c r="Y27" s="50"/>
    </row>
    <row r="28" spans="1:46" x14ac:dyDescent="0.25">
      <c r="Q28" s="137"/>
      <c r="R28" s="137"/>
      <c r="S28" s="137"/>
      <c r="T28" s="137"/>
      <c r="U28" s="137"/>
      <c r="V28" s="137"/>
      <c r="W28" s="137"/>
      <c r="X28" s="137"/>
      <c r="Y28" s="137"/>
    </row>
    <row r="29" spans="1:46" x14ac:dyDescent="0.25">
      <c r="Q29" s="137"/>
      <c r="R29" s="137"/>
      <c r="S29" s="137"/>
      <c r="T29" s="137"/>
      <c r="U29" s="137"/>
      <c r="V29" s="137"/>
      <c r="W29" s="137"/>
      <c r="X29" s="137"/>
      <c r="Y29" s="137"/>
    </row>
  </sheetData>
  <mergeCells count="2">
    <mergeCell ref="G1:O1"/>
    <mergeCell ref="Q1:Y1"/>
  </mergeCells>
  <conditionalFormatting sqref="C4:C20">
    <cfRule type="cellIs" dxfId="3" priority="1" operator="lessThan">
      <formula>-0.1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94321-AD5A-483C-939D-15E6EBEBE35A}">
  <dimension ref="A1:AF25"/>
  <sheetViews>
    <sheetView zoomScale="85" zoomScaleNormal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E22" sqref="AE22"/>
    </sheetView>
  </sheetViews>
  <sheetFormatPr defaultRowHeight="15" x14ac:dyDescent="0.25"/>
  <cols>
    <col min="2" max="2" width="26.140625" customWidth="1"/>
    <col min="3" max="3" width="3.5703125" customWidth="1"/>
    <col min="4" max="12" width="9.5703125" customWidth="1"/>
    <col min="13" max="13" width="9.140625" customWidth="1"/>
    <col min="14" max="14" width="9.28515625" bestFit="1" customWidth="1"/>
    <col min="15" max="19" width="9.5703125" bestFit="1" customWidth="1"/>
    <col min="20" max="22" width="10.5703125" bestFit="1" customWidth="1"/>
    <col min="24" max="28" width="8.5703125" bestFit="1" customWidth="1"/>
    <col min="29" max="29" width="8.85546875" bestFit="1" customWidth="1"/>
    <col min="30" max="30" width="9.7109375" bestFit="1" customWidth="1"/>
    <col min="31" max="32" width="10.140625" bestFit="1" customWidth="1"/>
  </cols>
  <sheetData>
    <row r="1" spans="1:32" x14ac:dyDescent="0.25">
      <c r="D1" s="155" t="s">
        <v>2398</v>
      </c>
      <c r="E1" s="155"/>
      <c r="F1" s="155"/>
      <c r="G1" s="155"/>
      <c r="H1" s="155"/>
      <c r="I1" s="155"/>
      <c r="J1" s="155"/>
      <c r="K1" s="155"/>
      <c r="L1" s="155"/>
      <c r="M1" s="155"/>
      <c r="N1" s="155" t="s">
        <v>2146</v>
      </c>
      <c r="O1" s="155"/>
      <c r="P1" s="155"/>
      <c r="Q1" s="155"/>
      <c r="R1" s="155"/>
      <c r="S1" s="155"/>
      <c r="T1" s="155"/>
      <c r="U1" s="155"/>
      <c r="V1" s="155"/>
      <c r="X1" s="155" t="s">
        <v>2147</v>
      </c>
      <c r="Y1" s="155"/>
      <c r="Z1" s="155"/>
      <c r="AA1" s="155"/>
      <c r="AB1" s="155"/>
      <c r="AC1" s="155"/>
      <c r="AD1" s="155"/>
      <c r="AE1" s="155"/>
      <c r="AF1" s="155"/>
    </row>
    <row r="2" spans="1:32" x14ac:dyDescent="0.25">
      <c r="N2" s="115" t="s">
        <v>2451</v>
      </c>
      <c r="O2" s="115" t="s">
        <v>2452</v>
      </c>
      <c r="P2" s="115" t="s">
        <v>2453</v>
      </c>
      <c r="Q2" s="115" t="s">
        <v>2454</v>
      </c>
      <c r="R2" s="115" t="s">
        <v>2455</v>
      </c>
      <c r="S2" s="115" t="s">
        <v>2456</v>
      </c>
      <c r="T2" s="115" t="s">
        <v>2457</v>
      </c>
      <c r="U2" s="115" t="s">
        <v>2458</v>
      </c>
      <c r="V2" s="115" t="s">
        <v>2459</v>
      </c>
    </row>
    <row r="3" spans="1:32" x14ac:dyDescent="0.25">
      <c r="D3" s="26" t="s">
        <v>2117</v>
      </c>
      <c r="E3" s="26" t="s">
        <v>2118</v>
      </c>
      <c r="F3" s="26" t="s">
        <v>2119</v>
      </c>
      <c r="G3" s="26" t="s">
        <v>2120</v>
      </c>
      <c r="H3" s="26" t="s">
        <v>2121</v>
      </c>
      <c r="I3" s="26" t="s">
        <v>2122</v>
      </c>
      <c r="J3" s="26" t="s">
        <v>2123</v>
      </c>
      <c r="K3" s="26" t="s">
        <v>2124</v>
      </c>
      <c r="L3" s="26" t="s">
        <v>2359</v>
      </c>
      <c r="M3" s="110"/>
      <c r="N3" s="51" t="s">
        <v>7</v>
      </c>
      <c r="O3" s="51" t="s">
        <v>8</v>
      </c>
      <c r="P3" s="51" t="s">
        <v>9</v>
      </c>
      <c r="Q3" s="51" t="s">
        <v>10</v>
      </c>
      <c r="R3" s="51" t="s">
        <v>11</v>
      </c>
      <c r="S3" s="51" t="s">
        <v>12</v>
      </c>
      <c r="T3" s="51" t="s">
        <v>13</v>
      </c>
      <c r="U3" s="51" t="s">
        <v>14</v>
      </c>
      <c r="V3" s="51" t="s">
        <v>15</v>
      </c>
      <c r="X3" s="51" t="s">
        <v>7</v>
      </c>
      <c r="Y3" s="51" t="s">
        <v>8</v>
      </c>
      <c r="Z3" s="51" t="s">
        <v>9</v>
      </c>
      <c r="AA3" s="51" t="s">
        <v>10</v>
      </c>
      <c r="AB3" s="51" t="s">
        <v>11</v>
      </c>
      <c r="AC3" s="51" t="s">
        <v>12</v>
      </c>
      <c r="AD3" s="51" t="s">
        <v>13</v>
      </c>
      <c r="AE3" s="51" t="s">
        <v>14</v>
      </c>
      <c r="AF3" s="51" t="s">
        <v>15</v>
      </c>
    </row>
    <row r="4" spans="1:32" x14ac:dyDescent="0.25">
      <c r="A4" s="126" t="s">
        <v>1087</v>
      </c>
      <c r="B4" s="127" t="s">
        <v>1088</v>
      </c>
      <c r="C4" s="127" t="s">
        <v>2319</v>
      </c>
      <c r="D4" s="129">
        <f>$G4/9*6</f>
        <v>1122.8382826666666</v>
      </c>
      <c r="E4" s="129">
        <f>$G4/9*7</f>
        <v>1309.9779964444442</v>
      </c>
      <c r="F4" s="129">
        <f>$G4/9*8</f>
        <v>1497.1177102222221</v>
      </c>
      <c r="G4" s="129">
        <f>INDEX(Band_D_Data_Wales_2022!$H$12:$H$33, MATCH($A4, Band_D_Data_Wales_2022!$A$12:$A$33,0))</f>
        <v>1684.2574239999999</v>
      </c>
      <c r="H4" s="129">
        <f>$G4/9*11</f>
        <v>2058.5368515555551</v>
      </c>
      <c r="I4" s="129">
        <f>$G4/9*13</f>
        <v>2432.8162791111108</v>
      </c>
      <c r="J4" s="129">
        <f>$G4/9*15</f>
        <v>2807.0957066666665</v>
      </c>
      <c r="K4" s="129">
        <f>$G4/9*18</f>
        <v>3368.5148479999998</v>
      </c>
      <c r="L4" s="129">
        <f>$G4/9*21</f>
        <v>3929.9339893333331</v>
      </c>
      <c r="N4" s="129">
        <f>IFERROR(SUMIFS(CT_Modelling_LAs!AK$4:AK$25, CT_Modelling_LAs!$B$4:$B$25, $B4), "0")</f>
        <v>225.00000000000003</v>
      </c>
      <c r="O4" s="129">
        <f>IFERROR(SUMIFS(CT_Modelling_LAs!AL$4:AL$25, CT_Modelling_LAs!$B$4:$B$25, $B4), "0")</f>
        <v>470.00200000000007</v>
      </c>
      <c r="P4" s="129">
        <f>IFERROR(SUMIFS(CT_Modelling_LAs!AM$4:AM$25, CT_Modelling_LAs!$B$4:$B$25, $B4), "0")</f>
        <v>850.00249999999994</v>
      </c>
      <c r="Q4" s="129">
        <f>IFERROR(SUMIFS(CT_Modelling_LAs!AN$4:AN$25, CT_Modelling_LAs!$B$4:$B$25, $B4), "0")</f>
        <v>1395.0030000000002</v>
      </c>
      <c r="R4" s="129">
        <f>IFERROR(SUMIFS(CT_Modelling_LAs!AO$4:AO$25, CT_Modelling_LAs!$B$4:$B$25, $B4), "0")</f>
        <v>1998.75325</v>
      </c>
      <c r="S4" s="129">
        <f>IFERROR(SUMIFS(CT_Modelling_LAs!AP$4:AP$25, CT_Modelling_LAs!$B$4:$B$25, $B4), "0")</f>
        <v>2905.0035000000003</v>
      </c>
      <c r="T4" s="129">
        <f>IFERROR(SUMIFS(CT_Modelling_LAs!AQ$4:AQ$25, CT_Modelling_LAs!$B$4:$B$25, $B4), "0")</f>
        <v>4130.0034999999998</v>
      </c>
      <c r="U4" s="129">
        <f>IFERROR(SUMIFS(CT_Modelling_LAs!AR$4:AR$25, CT_Modelling_LAs!$B$4:$B$25, $B4), "0")</f>
        <v>5652.5034999999998</v>
      </c>
      <c r="V4" s="129">
        <f>IFERROR(SUMIFS(CT_Modelling_LAs!AS$4:AS$25, CT_Modelling_LAs!$B$4:$B$25, $B4), "0")</f>
        <v>6405.0070000000005</v>
      </c>
      <c r="X4" s="49">
        <f t="shared" ref="X4:X25" si="0">IFERROR(D4-N4, "n/a")</f>
        <v>897.8382826666666</v>
      </c>
      <c r="Y4" s="49">
        <f t="shared" ref="Y4:Y25" si="1">IFERROR(E4-O4, "n/a")</f>
        <v>839.97599644444415</v>
      </c>
      <c r="Z4" s="49">
        <f t="shared" ref="Z4:Z25" si="2">IFERROR(F4-P4, "n/a")</f>
        <v>647.11521022222212</v>
      </c>
      <c r="AA4" s="49">
        <f t="shared" ref="AA4:AA25" si="3">IFERROR(G4-Q4, "n/a")</f>
        <v>289.25442399999974</v>
      </c>
      <c r="AB4" s="49">
        <f t="shared" ref="AB4:AB25" si="4">IFERROR(H4-R4, "n/a")</f>
        <v>59.783601555555151</v>
      </c>
      <c r="AC4" s="49">
        <f t="shared" ref="AC4:AC25" si="5">IFERROR(I4-S4, "n/a")</f>
        <v>-472.18722088888944</v>
      </c>
      <c r="AD4" s="49">
        <f t="shared" ref="AD4:AD25" si="6">IFERROR(J4-T4, "n/a")</f>
        <v>-1322.9077933333333</v>
      </c>
      <c r="AE4" s="49">
        <f t="shared" ref="AE4:AE25" si="7">IFERROR(K4-U4, "n/a")</f>
        <v>-2283.988652</v>
      </c>
      <c r="AF4" s="49">
        <f t="shared" ref="AF4:AF25" si="8">IFERROR(M4-V4, "n/a")</f>
        <v>-6405.0070000000005</v>
      </c>
    </row>
    <row r="5" spans="1:32" x14ac:dyDescent="0.25">
      <c r="A5" s="126" t="s">
        <v>1089</v>
      </c>
      <c r="B5" s="127" t="s">
        <v>1090</v>
      </c>
      <c r="C5" s="127" t="s">
        <v>2320</v>
      </c>
      <c r="D5" s="129">
        <f t="shared" ref="D5:D25" si="9">$G5/9*6</f>
        <v>1229.190141333333</v>
      </c>
      <c r="E5" s="129">
        <f t="shared" ref="E5:E25" si="10">$G5/9*7</f>
        <v>1434.0551648888886</v>
      </c>
      <c r="F5" s="129">
        <f t="shared" ref="F5:F25" si="11">$G5/9*8</f>
        <v>1638.9201884444442</v>
      </c>
      <c r="G5" s="129">
        <f>INDEX(Band_D_Data_Wales_2022!$H$12:$H$33, MATCH($A5, Band_D_Data_Wales_2022!$A$12:$A$33,0))</f>
        <v>1843.7852119999998</v>
      </c>
      <c r="H5" s="129">
        <f t="shared" ref="H5:H25" si="12">$G5/9*11</f>
        <v>2253.5152591111109</v>
      </c>
      <c r="I5" s="129">
        <f t="shared" ref="I5:I25" si="13">$G5/9*13</f>
        <v>2663.2453062222216</v>
      </c>
      <c r="J5" s="129">
        <f t="shared" ref="J5:J25" si="14">$G5/9*15</f>
        <v>3072.9753533333328</v>
      </c>
      <c r="K5" s="129">
        <f t="shared" ref="K5:K25" si="15">$G5/9*18</f>
        <v>3687.5704239999995</v>
      </c>
      <c r="L5" s="129">
        <f t="shared" ref="L5:L25" si="16">$G5/9*21</f>
        <v>4302.1654946666658</v>
      </c>
      <c r="N5" s="129">
        <f>IFERROR(SUMIFS(CT_Modelling_LAs!AK$4:AK$25, CT_Modelling_LAs!$B$4:$B$25, $B5), "0")</f>
        <v>375</v>
      </c>
      <c r="O5" s="129">
        <f>IFERROR(SUMIFS(CT_Modelling_LAs!AL$4:AL$25, CT_Modelling_LAs!$B$4:$B$25, $B5), "0")</f>
        <v>705.00300000000004</v>
      </c>
      <c r="P5" s="129">
        <f>IFERROR(SUMIFS(CT_Modelling_LAs!AM$4:AM$25, CT_Modelling_LAs!$B$4:$B$25, $B5), "0")</f>
        <v>1105.0032499999998</v>
      </c>
      <c r="Q5" s="129">
        <f>IFERROR(SUMIFS(CT_Modelling_LAs!AN$4:AN$25, CT_Modelling_LAs!$B$4:$B$25, $B5), "0")</f>
        <v>1627.5034999999998</v>
      </c>
      <c r="R5" s="129">
        <f>IFERROR(SUMIFS(CT_Modelling_LAs!AO$4:AO$25, CT_Modelling_LAs!$B$4:$B$25, $B5), "0")</f>
        <v>2460.0039999999999</v>
      </c>
      <c r="S5" s="129">
        <f>IFERROR(SUMIFS(CT_Modelling_LAs!AP$4:AP$25, CT_Modelling_LAs!$B$4:$B$25, $B5), "0")</f>
        <v>3527.5042500000004</v>
      </c>
      <c r="T5" s="129">
        <f>IFERROR(SUMIFS(CT_Modelling_LAs!AQ$4:AQ$25, CT_Modelling_LAs!$B$4:$B$25, $B5), "0")</f>
        <v>5310.0044999999991</v>
      </c>
      <c r="U5" s="129">
        <f>IFERROR(SUMIFS(CT_Modelling_LAs!AR$4:AR$25, CT_Modelling_LAs!$B$4:$B$25, $B5), "0")</f>
        <v>7267.5044999999991</v>
      </c>
      <c r="V5" s="129">
        <f>IFERROR(SUMIFS(CT_Modelling_LAs!AS$4:AS$25, CT_Modelling_LAs!$B$4:$B$25, $B5), "0")</f>
        <v>8235.009</v>
      </c>
      <c r="X5" s="49">
        <f t="shared" si="0"/>
        <v>854.19014133333303</v>
      </c>
      <c r="Y5" s="49">
        <f t="shared" si="1"/>
        <v>729.05216488888857</v>
      </c>
      <c r="Z5" s="49">
        <f t="shared" si="2"/>
        <v>533.91693844444444</v>
      </c>
      <c r="AA5" s="49">
        <f t="shared" si="3"/>
        <v>216.28171199999997</v>
      </c>
      <c r="AB5" s="49">
        <f t="shared" si="4"/>
        <v>-206.48874088888897</v>
      </c>
      <c r="AC5" s="49">
        <f t="shared" si="5"/>
        <v>-864.25894377777877</v>
      </c>
      <c r="AD5" s="49">
        <f t="shared" si="6"/>
        <v>-2237.0291466666663</v>
      </c>
      <c r="AE5" s="49">
        <f t="shared" si="7"/>
        <v>-3579.9340759999995</v>
      </c>
      <c r="AF5" s="49">
        <f t="shared" si="8"/>
        <v>-8235.009</v>
      </c>
    </row>
    <row r="6" spans="1:32" x14ac:dyDescent="0.25">
      <c r="A6" s="126" t="s">
        <v>1091</v>
      </c>
      <c r="B6" s="127" t="s">
        <v>1092</v>
      </c>
      <c r="C6" s="127" t="s">
        <v>2321</v>
      </c>
      <c r="D6" s="129">
        <f t="shared" si="9"/>
        <v>1169.9681006666665</v>
      </c>
      <c r="E6" s="129">
        <f t="shared" si="10"/>
        <v>1364.962784111111</v>
      </c>
      <c r="F6" s="129">
        <f t="shared" si="11"/>
        <v>1559.9574675555555</v>
      </c>
      <c r="G6" s="129">
        <f>INDEX(Band_D_Data_Wales_2022!$H$12:$H$33, MATCH($A6, Band_D_Data_Wales_2022!$A$12:$A$33,0))</f>
        <v>1754.952151</v>
      </c>
      <c r="H6" s="129">
        <f t="shared" si="12"/>
        <v>2144.9415178888889</v>
      </c>
      <c r="I6" s="129">
        <f t="shared" si="13"/>
        <v>2534.9308847777775</v>
      </c>
      <c r="J6" s="129">
        <f t="shared" si="14"/>
        <v>2924.9202516666664</v>
      </c>
      <c r="K6" s="129">
        <f t="shared" si="15"/>
        <v>3509.9043019999999</v>
      </c>
      <c r="L6" s="129">
        <f t="shared" si="16"/>
        <v>4094.8883523333329</v>
      </c>
      <c r="N6" s="129">
        <f>IFERROR(SUMIFS(CT_Modelling_LAs!AK$4:AK$25, CT_Modelling_LAs!$B$4:$B$25, $B6), "0")</f>
        <v>450.00000000000006</v>
      </c>
      <c r="O6" s="129">
        <f>IFERROR(SUMIFS(CT_Modelling_LAs!AL$4:AL$25, CT_Modelling_LAs!$B$4:$B$25, $B6), "0")</f>
        <v>763.75324999999998</v>
      </c>
      <c r="P6" s="129">
        <f>IFERROR(SUMIFS(CT_Modelling_LAs!AM$4:AM$25, CT_Modelling_LAs!$B$4:$B$25, $B6), "0")</f>
        <v>1190.0035</v>
      </c>
      <c r="Q6" s="129">
        <f>IFERROR(SUMIFS(CT_Modelling_LAs!AN$4:AN$25, CT_Modelling_LAs!$B$4:$B$25, $B6), "0")</f>
        <v>1743.7537499999999</v>
      </c>
      <c r="R6" s="129">
        <f>IFERROR(SUMIFS(CT_Modelling_LAs!AO$4:AO$25, CT_Modelling_LAs!$B$4:$B$25, $B6), "0")</f>
        <v>2460.0040000000004</v>
      </c>
      <c r="S6" s="129">
        <f>IFERROR(SUMIFS(CT_Modelling_LAs!AP$4:AP$25, CT_Modelling_LAs!$B$4:$B$25, $B6), "0")</f>
        <v>3527.50425</v>
      </c>
      <c r="T6" s="129">
        <f>IFERROR(SUMIFS(CT_Modelling_LAs!AQ$4:AQ$25, CT_Modelling_LAs!$B$4:$B$25, $B6), "0")</f>
        <v>5015.0042500000009</v>
      </c>
      <c r="U6" s="129">
        <f>IFERROR(SUMIFS(CT_Modelling_LAs!AR$4:AR$25, CT_Modelling_LAs!$B$4:$B$25, $B6), "0")</f>
        <v>6863.7542500000009</v>
      </c>
      <c r="V6" s="129">
        <f>IFERROR(SUMIFS(CT_Modelling_LAs!AS$4:AS$25, CT_Modelling_LAs!$B$4:$B$25, $B6), "0")</f>
        <v>7777.5085000000008</v>
      </c>
      <c r="X6" s="49">
        <f t="shared" si="0"/>
        <v>719.96810066666649</v>
      </c>
      <c r="Y6" s="49">
        <f t="shared" si="1"/>
        <v>601.209534111111</v>
      </c>
      <c r="Z6" s="49">
        <f t="shared" si="2"/>
        <v>369.95396755555544</v>
      </c>
      <c r="AA6" s="49">
        <f t="shared" si="3"/>
        <v>11.198401000000104</v>
      </c>
      <c r="AB6" s="49">
        <f t="shared" si="4"/>
        <v>-315.06248211111142</v>
      </c>
      <c r="AC6" s="49">
        <f t="shared" si="5"/>
        <v>-992.57336522222249</v>
      </c>
      <c r="AD6" s="49">
        <f t="shared" si="6"/>
        <v>-2090.0839983333344</v>
      </c>
      <c r="AE6" s="49">
        <f t="shared" si="7"/>
        <v>-3353.8499480000009</v>
      </c>
      <c r="AF6" s="49">
        <f t="shared" si="8"/>
        <v>-7777.5085000000008</v>
      </c>
    </row>
    <row r="7" spans="1:32" x14ac:dyDescent="0.25">
      <c r="A7" s="130" t="s">
        <v>1093</v>
      </c>
      <c r="B7" s="127" t="s">
        <v>1094</v>
      </c>
      <c r="C7" s="127" t="s">
        <v>2322</v>
      </c>
      <c r="D7" s="129">
        <f t="shared" si="9"/>
        <v>1197.3096626666666</v>
      </c>
      <c r="E7" s="129">
        <f t="shared" si="10"/>
        <v>1396.8612731111111</v>
      </c>
      <c r="F7" s="129">
        <f t="shared" si="11"/>
        <v>1596.4128835555555</v>
      </c>
      <c r="G7" s="129">
        <f>INDEX(Band_D_Data_Wales_2022!$H$12:$H$33, MATCH($A7, Band_D_Data_Wales_2022!$A$12:$A$33,0))</f>
        <v>1795.9644939999998</v>
      </c>
      <c r="H7" s="129">
        <f t="shared" si="12"/>
        <v>2195.067714888889</v>
      </c>
      <c r="I7" s="129">
        <f t="shared" si="13"/>
        <v>2594.1709357777777</v>
      </c>
      <c r="J7" s="129">
        <f t="shared" si="14"/>
        <v>2993.2741566666664</v>
      </c>
      <c r="K7" s="129">
        <f t="shared" si="15"/>
        <v>3591.9289879999997</v>
      </c>
      <c r="L7" s="129">
        <f t="shared" si="16"/>
        <v>4190.5838193333329</v>
      </c>
      <c r="N7" s="129">
        <f>IFERROR(SUMIFS(CT_Modelling_LAs!AK$4:AK$25, CT_Modelling_LAs!$B$4:$B$25, $B7), "0")</f>
        <v>525.00000000000011</v>
      </c>
      <c r="O7" s="129">
        <f>IFERROR(SUMIFS(CT_Modelling_LAs!AL$4:AL$25, CT_Modelling_LAs!$B$4:$B$25, $B7), "0")</f>
        <v>881.25374999999997</v>
      </c>
      <c r="P7" s="129">
        <f>IFERROR(SUMIFS(CT_Modelling_LAs!AM$4:AM$25, CT_Modelling_LAs!$B$4:$B$25, $B7), "0")</f>
        <v>1360.0039999999999</v>
      </c>
      <c r="Q7" s="129">
        <f>IFERROR(SUMIFS(CT_Modelling_LAs!AN$4:AN$25, CT_Modelling_LAs!$B$4:$B$25, $B7), "0")</f>
        <v>1860.0039999999999</v>
      </c>
      <c r="R7" s="129">
        <f>IFERROR(SUMIFS(CT_Modelling_LAs!AO$4:AO$25, CT_Modelling_LAs!$B$4:$B$25, $B7), "0")</f>
        <v>2613.75425</v>
      </c>
      <c r="S7" s="129">
        <f>IFERROR(SUMIFS(CT_Modelling_LAs!AP$4:AP$25, CT_Modelling_LAs!$B$4:$B$25, $B7), "0")</f>
        <v>3735.0044999999991</v>
      </c>
      <c r="T7" s="129">
        <f>IFERROR(SUMIFS(CT_Modelling_LAs!AQ$4:AQ$25, CT_Modelling_LAs!$B$4:$B$25, $B7), "0")</f>
        <v>5310.0044999999991</v>
      </c>
      <c r="U7" s="129">
        <f>IFERROR(SUMIFS(CT_Modelling_LAs!AR$4:AR$25, CT_Modelling_LAs!$B$4:$B$25, $B7), "0")</f>
        <v>7267.5045</v>
      </c>
      <c r="V7" s="129">
        <f>IFERROR(SUMIFS(CT_Modelling_LAs!AS$4:AS$25, CT_Modelling_LAs!$B$4:$B$25, $B7), "0")</f>
        <v>8235.009</v>
      </c>
      <c r="X7" s="49">
        <f t="shared" si="0"/>
        <v>672.30966266666644</v>
      </c>
      <c r="Y7" s="49">
        <f t="shared" si="1"/>
        <v>515.60752311111116</v>
      </c>
      <c r="Z7" s="49">
        <f t="shared" si="2"/>
        <v>236.40888355555558</v>
      </c>
      <c r="AA7" s="49">
        <f t="shared" si="3"/>
        <v>-64.039506000000074</v>
      </c>
      <c r="AB7" s="49">
        <f t="shared" si="4"/>
        <v>-418.68653511111097</v>
      </c>
      <c r="AC7" s="49">
        <f t="shared" si="5"/>
        <v>-1140.8335642222214</v>
      </c>
      <c r="AD7" s="49">
        <f t="shared" si="6"/>
        <v>-2316.7303433333327</v>
      </c>
      <c r="AE7" s="49">
        <f t="shared" si="7"/>
        <v>-3675.5755120000003</v>
      </c>
      <c r="AF7" s="49">
        <f t="shared" si="8"/>
        <v>-8235.009</v>
      </c>
    </row>
    <row r="8" spans="1:32" x14ac:dyDescent="0.25">
      <c r="A8" s="126" t="s">
        <v>1095</v>
      </c>
      <c r="B8" s="127" t="s">
        <v>1096</v>
      </c>
      <c r="C8" s="127" t="s">
        <v>2323</v>
      </c>
      <c r="D8" s="129">
        <f t="shared" si="9"/>
        <v>1177.5871499999998</v>
      </c>
      <c r="E8" s="129">
        <f t="shared" si="10"/>
        <v>1373.8516749999999</v>
      </c>
      <c r="F8" s="129">
        <f t="shared" si="11"/>
        <v>1570.1161999999999</v>
      </c>
      <c r="G8" s="129">
        <f>INDEX(Band_D_Data_Wales_2022!$H$12:$H$33, MATCH($A8, Band_D_Data_Wales_2022!$A$12:$A$33,0))</f>
        <v>1766.380725</v>
      </c>
      <c r="H8" s="129">
        <f t="shared" si="12"/>
        <v>2158.9097750000001</v>
      </c>
      <c r="I8" s="129">
        <f t="shared" si="13"/>
        <v>2551.4388249999997</v>
      </c>
      <c r="J8" s="129">
        <f t="shared" si="14"/>
        <v>2943.9678749999998</v>
      </c>
      <c r="K8" s="129">
        <f t="shared" si="15"/>
        <v>3532.76145</v>
      </c>
      <c r="L8" s="129">
        <f t="shared" si="16"/>
        <v>4121.5550249999997</v>
      </c>
      <c r="N8" s="129">
        <f>IFERROR(SUMIFS(CT_Modelling_LAs!AK$4:AK$25, CT_Modelling_LAs!$B$4:$B$25, $B8), "0")</f>
        <v>450.00000000000006</v>
      </c>
      <c r="O8" s="129">
        <f>IFERROR(SUMIFS(CT_Modelling_LAs!AL$4:AL$25, CT_Modelling_LAs!$B$4:$B$25, $B8), "0")</f>
        <v>705.00300000000004</v>
      </c>
      <c r="P8" s="129">
        <f>IFERROR(SUMIFS(CT_Modelling_LAs!AM$4:AM$25, CT_Modelling_LAs!$B$4:$B$25, $B8), "0")</f>
        <v>1190.0035</v>
      </c>
      <c r="Q8" s="129">
        <f>IFERROR(SUMIFS(CT_Modelling_LAs!AN$4:AN$25, CT_Modelling_LAs!$B$4:$B$25, $B8), "0")</f>
        <v>1906.5040999999999</v>
      </c>
      <c r="R8" s="129">
        <f>IFERROR(SUMIFS(CT_Modelling_LAs!AO$4:AO$25, CT_Modelling_LAs!$B$4:$B$25, $B8), "0")</f>
        <v>2675.2543499999997</v>
      </c>
      <c r="S8" s="129">
        <f>IFERROR(SUMIFS(CT_Modelling_LAs!AP$4:AP$25, CT_Modelling_LAs!$B$4:$B$25, $B8), "0")</f>
        <v>3735.0045</v>
      </c>
      <c r="T8" s="129">
        <f>IFERROR(SUMIFS(CT_Modelling_LAs!AQ$4:AQ$25, CT_Modelling_LAs!$B$4:$B$25, $B8), "0")</f>
        <v>5900.0050000000001</v>
      </c>
      <c r="U8" s="129">
        <f>IFERROR(SUMIFS(CT_Modelling_LAs!AR$4:AR$25, CT_Modelling_LAs!$B$4:$B$25, $B8), "0")</f>
        <v>8075.0050000000001</v>
      </c>
      <c r="V8" s="129">
        <f>IFERROR(SUMIFS(CT_Modelling_LAs!AS$4:AS$25, CT_Modelling_LAs!$B$4:$B$25, $B8), "0")</f>
        <v>9150.01</v>
      </c>
      <c r="X8" s="49">
        <f t="shared" si="0"/>
        <v>727.58714999999984</v>
      </c>
      <c r="Y8" s="49">
        <f t="shared" si="1"/>
        <v>668.84867499999984</v>
      </c>
      <c r="Z8" s="49">
        <f t="shared" si="2"/>
        <v>380.1126999999999</v>
      </c>
      <c r="AA8" s="49">
        <f t="shared" si="3"/>
        <v>-140.1233749999999</v>
      </c>
      <c r="AB8" s="49">
        <f t="shared" si="4"/>
        <v>-516.34457499999962</v>
      </c>
      <c r="AC8" s="49">
        <f t="shared" si="5"/>
        <v>-1183.5656750000003</v>
      </c>
      <c r="AD8" s="49">
        <f t="shared" si="6"/>
        <v>-2956.0371250000003</v>
      </c>
      <c r="AE8" s="49">
        <f t="shared" si="7"/>
        <v>-4542.2435500000001</v>
      </c>
      <c r="AF8" s="49">
        <f t="shared" si="8"/>
        <v>-9150.01</v>
      </c>
    </row>
    <row r="9" spans="1:32" x14ac:dyDescent="0.25">
      <c r="A9" s="126" t="s">
        <v>1097</v>
      </c>
      <c r="B9" s="127" t="s">
        <v>1098</v>
      </c>
      <c r="C9" s="127" t="s">
        <v>2324</v>
      </c>
      <c r="D9" s="129">
        <f t="shared" si="9"/>
        <v>1125.691178</v>
      </c>
      <c r="E9" s="129">
        <f t="shared" si="10"/>
        <v>1313.3063743333332</v>
      </c>
      <c r="F9" s="129">
        <f t="shared" si="11"/>
        <v>1500.9215706666666</v>
      </c>
      <c r="G9" s="129">
        <f>INDEX(Band_D_Data_Wales_2022!$H$12:$H$33, MATCH($A9, Band_D_Data_Wales_2022!$A$12:$A$33,0))</f>
        <v>1688.5367670000001</v>
      </c>
      <c r="H9" s="129">
        <f t="shared" si="12"/>
        <v>2063.7671596666664</v>
      </c>
      <c r="I9" s="129">
        <f t="shared" si="13"/>
        <v>2438.9975523333333</v>
      </c>
      <c r="J9" s="129">
        <f t="shared" si="14"/>
        <v>2814.2279450000001</v>
      </c>
      <c r="K9" s="129">
        <f t="shared" si="15"/>
        <v>3377.0735340000001</v>
      </c>
      <c r="L9" s="129">
        <f t="shared" si="16"/>
        <v>3939.9191230000001</v>
      </c>
      <c r="N9" s="129">
        <f>IFERROR(SUMIFS(CT_Modelling_LAs!AK$4:AK$25, CT_Modelling_LAs!$B$4:$B$25, $B9), "0")</f>
        <v>465</v>
      </c>
      <c r="O9" s="129">
        <f>IFERROR(SUMIFS(CT_Modelling_LAs!AL$4:AL$25, CT_Modelling_LAs!$B$4:$B$25, $B9), "0")</f>
        <v>787.25335000000007</v>
      </c>
      <c r="P9" s="129">
        <f>IFERROR(SUMIFS(CT_Modelling_LAs!AM$4:AM$25, CT_Modelling_LAs!$B$4:$B$25, $B9), "0")</f>
        <v>1224.0036</v>
      </c>
      <c r="Q9" s="129">
        <f>IFERROR(SUMIFS(CT_Modelling_LAs!AN$4:AN$25, CT_Modelling_LAs!$B$4:$B$25, $B9), "0")</f>
        <v>1790.2538500000001</v>
      </c>
      <c r="R9" s="129">
        <f>IFERROR(SUMIFS(CT_Modelling_LAs!AO$4:AO$25, CT_Modelling_LAs!$B$4:$B$25, $B9), "0")</f>
        <v>2521.5041000000001</v>
      </c>
      <c r="S9" s="129">
        <f>IFERROR(SUMIFS(CT_Modelling_LAs!AP$4:AP$25, CT_Modelling_LAs!$B$4:$B$25, $B9), "0")</f>
        <v>3569.0043000000005</v>
      </c>
      <c r="T9" s="129">
        <f>IFERROR(SUMIFS(CT_Modelling_LAs!AQ$4:AQ$25, CT_Modelling_LAs!$B$4:$B$25, $B9), "0")</f>
        <v>5074.0043000000005</v>
      </c>
      <c r="U9" s="129">
        <f>IFERROR(SUMIFS(CT_Modelling_LAs!AR$4:AR$25, CT_Modelling_LAs!$B$4:$B$25, $B9), "0")</f>
        <v>6944.5042999999996</v>
      </c>
      <c r="V9" s="129">
        <f>IFERROR(SUMIFS(CT_Modelling_LAs!AS$4:AS$25, CT_Modelling_LAs!$B$4:$B$25, $B9), "0")</f>
        <v>7869.0086000000001</v>
      </c>
      <c r="X9" s="49">
        <f t="shared" si="0"/>
        <v>660.69117800000004</v>
      </c>
      <c r="Y9" s="49">
        <f t="shared" si="1"/>
        <v>526.05302433333316</v>
      </c>
      <c r="Z9" s="49">
        <f t="shared" si="2"/>
        <v>276.91797066666663</v>
      </c>
      <c r="AA9" s="49">
        <f t="shared" si="3"/>
        <v>-101.717083</v>
      </c>
      <c r="AB9" s="49">
        <f t="shared" si="4"/>
        <v>-457.73694033333368</v>
      </c>
      <c r="AC9" s="49">
        <f t="shared" si="5"/>
        <v>-1130.0067476666673</v>
      </c>
      <c r="AD9" s="49">
        <f t="shared" si="6"/>
        <v>-2259.7763550000004</v>
      </c>
      <c r="AE9" s="49">
        <f t="shared" si="7"/>
        <v>-3567.4307659999995</v>
      </c>
      <c r="AF9" s="49">
        <f t="shared" si="8"/>
        <v>-7869.0086000000001</v>
      </c>
    </row>
    <row r="10" spans="1:32" x14ac:dyDescent="0.25">
      <c r="A10" s="126" t="s">
        <v>1099</v>
      </c>
      <c r="B10" s="127" t="s">
        <v>1100</v>
      </c>
      <c r="C10" s="127" t="s">
        <v>2336</v>
      </c>
      <c r="D10" s="129">
        <f t="shared" si="9"/>
        <v>1161.3443979999997</v>
      </c>
      <c r="E10" s="129">
        <f t="shared" si="10"/>
        <v>1354.9017976666664</v>
      </c>
      <c r="F10" s="129">
        <f t="shared" si="11"/>
        <v>1548.4591973333331</v>
      </c>
      <c r="G10" s="129">
        <f>INDEX(Band_D_Data_Wales_2022!$H$12:$H$33, MATCH($A10, Band_D_Data_Wales_2022!$A$12:$A$33,0))</f>
        <v>1742.0165969999998</v>
      </c>
      <c r="H10" s="129">
        <f t="shared" si="12"/>
        <v>2129.1313963333332</v>
      </c>
      <c r="I10" s="129">
        <f t="shared" si="13"/>
        <v>2516.2461956666662</v>
      </c>
      <c r="J10" s="129">
        <f t="shared" si="14"/>
        <v>2903.3609949999995</v>
      </c>
      <c r="K10" s="129">
        <f t="shared" si="15"/>
        <v>3484.0331939999996</v>
      </c>
      <c r="L10" s="129">
        <f t="shared" si="16"/>
        <v>4064.7053929999993</v>
      </c>
      <c r="N10" s="129">
        <f>IFERROR(SUMIFS(CT_Modelling_LAs!AK$4:AK$25, CT_Modelling_LAs!$B$4:$B$25, $B10), "0")</f>
        <v>382.50000000000006</v>
      </c>
      <c r="O10" s="129">
        <f>IFERROR(SUMIFS(CT_Modelling_LAs!AL$4:AL$25, CT_Modelling_LAs!$B$4:$B$25, $B10), "0")</f>
        <v>658.00279999999998</v>
      </c>
      <c r="P10" s="129">
        <f>IFERROR(SUMIFS(CT_Modelling_LAs!AM$4:AM$25, CT_Modelling_LAs!$B$4:$B$25, $B10), "0")</f>
        <v>1037.00305</v>
      </c>
      <c r="Q10" s="129">
        <f>IFERROR(SUMIFS(CT_Modelling_LAs!AN$4:AN$25, CT_Modelling_LAs!$B$4:$B$25, $B10), "0")</f>
        <v>1534.5033000000001</v>
      </c>
      <c r="R10" s="129">
        <f>IFERROR(SUMIFS(CT_Modelling_LAs!AO$4:AO$25, CT_Modelling_LAs!$B$4:$B$25, $B10), "0")</f>
        <v>2121.7534499999997</v>
      </c>
      <c r="S10" s="129">
        <f>IFERROR(SUMIFS(CT_Modelling_LAs!AP$4:AP$25, CT_Modelling_LAs!$B$4:$B$25, $B10), "0")</f>
        <v>2988.0035999999996</v>
      </c>
      <c r="T10" s="129">
        <f>IFERROR(SUMIFS(CT_Modelling_LAs!AQ$4:AQ$25, CT_Modelling_LAs!$B$4:$B$25, $B10), "0")</f>
        <v>4248.0035999999991</v>
      </c>
      <c r="U10" s="129">
        <f>IFERROR(SUMIFS(CT_Modelling_LAs!AR$4:AR$25, CT_Modelling_LAs!$B$4:$B$25, $B10), "0")</f>
        <v>5814.0036</v>
      </c>
      <c r="V10" s="129">
        <f>IFERROR(SUMIFS(CT_Modelling_LAs!AS$4:AS$25, CT_Modelling_LAs!$B$4:$B$25, $B10), "0")</f>
        <v>6588.0072</v>
      </c>
      <c r="X10" s="49">
        <f t="shared" si="0"/>
        <v>778.84439799999973</v>
      </c>
      <c r="Y10" s="49">
        <f t="shared" si="1"/>
        <v>696.89899766666645</v>
      </c>
      <c r="Z10" s="49">
        <f t="shared" si="2"/>
        <v>511.45614733333309</v>
      </c>
      <c r="AA10" s="49">
        <f t="shared" si="3"/>
        <v>207.51329699999974</v>
      </c>
      <c r="AB10" s="49">
        <f t="shared" si="4"/>
        <v>7.3779463333335116</v>
      </c>
      <c r="AC10" s="49">
        <f t="shared" si="5"/>
        <v>-471.7574043333334</v>
      </c>
      <c r="AD10" s="49">
        <f t="shared" si="6"/>
        <v>-1344.6426049999995</v>
      </c>
      <c r="AE10" s="49">
        <f t="shared" si="7"/>
        <v>-2329.9704060000004</v>
      </c>
      <c r="AF10" s="49">
        <f t="shared" si="8"/>
        <v>-6588.0072</v>
      </c>
    </row>
    <row r="11" spans="1:32" x14ac:dyDescent="0.25">
      <c r="A11" s="126" t="s">
        <v>1101</v>
      </c>
      <c r="B11" s="127" t="s">
        <v>1102</v>
      </c>
      <c r="C11" s="127" t="s">
        <v>2325</v>
      </c>
      <c r="D11" s="129">
        <f t="shared" si="9"/>
        <v>1158.7060713333333</v>
      </c>
      <c r="E11" s="129">
        <f t="shared" si="10"/>
        <v>1351.8237498888889</v>
      </c>
      <c r="F11" s="129">
        <f t="shared" si="11"/>
        <v>1544.9414284444445</v>
      </c>
      <c r="G11" s="129">
        <f>INDEX(Band_D_Data_Wales_2022!$H$12:$H$33, MATCH($A11, Band_D_Data_Wales_2022!$A$12:$A$33,0))</f>
        <v>1738.059107</v>
      </c>
      <c r="H11" s="129">
        <f t="shared" si="12"/>
        <v>2124.2944641111112</v>
      </c>
      <c r="I11" s="129">
        <f t="shared" si="13"/>
        <v>2510.5298212222224</v>
      </c>
      <c r="J11" s="129">
        <f t="shared" si="14"/>
        <v>2896.7651783333336</v>
      </c>
      <c r="K11" s="129">
        <f t="shared" si="15"/>
        <v>3476.1182140000001</v>
      </c>
      <c r="L11" s="129">
        <f t="shared" si="16"/>
        <v>4055.4712496666666</v>
      </c>
      <c r="N11" s="129">
        <f>IFERROR(SUMIFS(CT_Modelling_LAs!AK$4:AK$25, CT_Modelling_LAs!$B$4:$B$25, $B11), "0")</f>
        <v>240.00000000000003</v>
      </c>
      <c r="O11" s="129">
        <f>IFERROR(SUMIFS(CT_Modelling_LAs!AL$4:AL$25, CT_Modelling_LAs!$B$4:$B$25, $B11), "0")</f>
        <v>481.75205</v>
      </c>
      <c r="P11" s="129">
        <f>IFERROR(SUMIFS(CT_Modelling_LAs!AM$4:AM$25, CT_Modelling_LAs!$B$4:$B$25, $B11), "0")</f>
        <v>850.00249999999994</v>
      </c>
      <c r="Q11" s="129">
        <f>IFERROR(SUMIFS(CT_Modelling_LAs!AN$4:AN$25, CT_Modelling_LAs!$B$4:$B$25, $B11), "0")</f>
        <v>1371.7529500000001</v>
      </c>
      <c r="R11" s="129">
        <f>IFERROR(SUMIFS(CT_Modelling_LAs!AO$4:AO$25, CT_Modelling_LAs!$B$4:$B$25, $B11), "0")</f>
        <v>2091.0033999999996</v>
      </c>
      <c r="S11" s="129">
        <f>IFERROR(SUMIFS(CT_Modelling_LAs!AP$4:AP$25, CT_Modelling_LAs!$B$4:$B$25, $B11), "0")</f>
        <v>3403.0041000000001</v>
      </c>
      <c r="T11" s="129">
        <f>IFERROR(SUMIFS(CT_Modelling_LAs!AQ$4:AQ$25, CT_Modelling_LAs!$B$4:$B$25, $B11), "0")</f>
        <v>4838.0041000000001</v>
      </c>
      <c r="U11" s="129">
        <f>IFERROR(SUMIFS(CT_Modelling_LAs!AR$4:AR$25, CT_Modelling_LAs!$B$4:$B$25, $B11), "0")</f>
        <v>6621.5041000000001</v>
      </c>
      <c r="V11" s="129">
        <f>IFERROR(SUMIFS(CT_Modelling_LAs!AS$4:AS$25, CT_Modelling_LAs!$B$4:$B$25, $B11), "0")</f>
        <v>7503.0082000000011</v>
      </c>
      <c r="X11" s="49">
        <f t="shared" si="0"/>
        <v>918.70607133333328</v>
      </c>
      <c r="Y11" s="49">
        <f t="shared" si="1"/>
        <v>870.07169988888882</v>
      </c>
      <c r="Z11" s="49">
        <f t="shared" si="2"/>
        <v>694.93892844444451</v>
      </c>
      <c r="AA11" s="49">
        <f t="shared" si="3"/>
        <v>366.30615699999998</v>
      </c>
      <c r="AB11" s="49">
        <f t="shared" si="4"/>
        <v>33.291064111111609</v>
      </c>
      <c r="AC11" s="49">
        <f t="shared" si="5"/>
        <v>-892.47427877777773</v>
      </c>
      <c r="AD11" s="49">
        <f t="shared" si="6"/>
        <v>-1941.2389216666666</v>
      </c>
      <c r="AE11" s="49">
        <f t="shared" si="7"/>
        <v>-3145.385886</v>
      </c>
      <c r="AF11" s="49">
        <f t="shared" si="8"/>
        <v>-7503.0082000000011</v>
      </c>
    </row>
    <row r="12" spans="1:32" x14ac:dyDescent="0.25">
      <c r="A12" s="126" t="s">
        <v>1103</v>
      </c>
      <c r="B12" s="127" t="s">
        <v>1104</v>
      </c>
      <c r="C12" s="127" t="s">
        <v>2326</v>
      </c>
      <c r="D12" s="129">
        <f t="shared" si="9"/>
        <v>1026.2206793333335</v>
      </c>
      <c r="E12" s="129">
        <f t="shared" si="10"/>
        <v>1197.2574592222222</v>
      </c>
      <c r="F12" s="129">
        <f t="shared" si="11"/>
        <v>1368.2942391111112</v>
      </c>
      <c r="G12" s="129">
        <f>INDEX(Band_D_Data_Wales_2022!$H$12:$H$33, MATCH($A12, Band_D_Data_Wales_2022!$A$12:$A$33,0))</f>
        <v>1539.3310190000002</v>
      </c>
      <c r="H12" s="129">
        <f t="shared" si="12"/>
        <v>1881.4045787777779</v>
      </c>
      <c r="I12" s="129">
        <f t="shared" si="13"/>
        <v>2223.4781385555557</v>
      </c>
      <c r="J12" s="129">
        <f t="shared" si="14"/>
        <v>2565.5516983333337</v>
      </c>
      <c r="K12" s="129">
        <f t="shared" si="15"/>
        <v>3078.6620380000004</v>
      </c>
      <c r="L12" s="129">
        <f t="shared" si="16"/>
        <v>3591.7723776666671</v>
      </c>
      <c r="N12" s="129">
        <f>IFERROR(SUMIFS(CT_Modelling_LAs!AK$4:AK$25, CT_Modelling_LAs!$B$4:$B$25, $B12), "0")</f>
        <v>337.5</v>
      </c>
      <c r="O12" s="129">
        <f>IFERROR(SUMIFS(CT_Modelling_LAs!AL$4:AL$25, CT_Modelling_LAs!$B$4:$B$25, $B12), "0")</f>
        <v>587.50250000000005</v>
      </c>
      <c r="P12" s="129">
        <f>IFERROR(SUMIFS(CT_Modelling_LAs!AM$4:AM$25, CT_Modelling_LAs!$B$4:$B$25, $B12), "0")</f>
        <v>918.00270000000012</v>
      </c>
      <c r="Q12" s="129">
        <f>IFERROR(SUMIFS(CT_Modelling_LAs!AN$4:AN$25, CT_Modelling_LAs!$B$4:$B$25, $B12), "0")</f>
        <v>1371.7529499999998</v>
      </c>
      <c r="R12" s="129">
        <f>IFERROR(SUMIFS(CT_Modelling_LAs!AO$4:AO$25, CT_Modelling_LAs!$B$4:$B$25, $B12), "0")</f>
        <v>1937.2531499999998</v>
      </c>
      <c r="S12" s="129">
        <f>IFERROR(SUMIFS(CT_Modelling_LAs!AP$4:AP$25, CT_Modelling_LAs!$B$4:$B$25, $B12), "0")</f>
        <v>2739.0032999999999</v>
      </c>
      <c r="T12" s="129">
        <f>IFERROR(SUMIFS(CT_Modelling_LAs!AQ$4:AQ$25, CT_Modelling_LAs!$B$4:$B$25, $B12), "0")</f>
        <v>4012.0033999999996</v>
      </c>
      <c r="U12" s="129">
        <f>IFERROR(SUMIFS(CT_Modelling_LAs!AR$4:AR$25, CT_Modelling_LAs!$B$4:$B$25, $B12), "0")</f>
        <v>5652.5034999999998</v>
      </c>
      <c r="V12" s="129">
        <f>IFERROR(SUMIFS(CT_Modelling_LAs!AS$4:AS$25, CT_Modelling_LAs!$B$4:$B$25, $B12), "0")</f>
        <v>6679.5073000000002</v>
      </c>
      <c r="X12" s="49">
        <f t="shared" si="0"/>
        <v>688.72067933333346</v>
      </c>
      <c r="Y12" s="49">
        <f t="shared" si="1"/>
        <v>609.75495922222217</v>
      </c>
      <c r="Z12" s="49">
        <f t="shared" si="2"/>
        <v>450.29153911111109</v>
      </c>
      <c r="AA12" s="49">
        <f t="shared" si="3"/>
        <v>167.57806900000037</v>
      </c>
      <c r="AB12" s="49">
        <f t="shared" si="4"/>
        <v>-55.848571222221835</v>
      </c>
      <c r="AC12" s="49">
        <f t="shared" si="5"/>
        <v>-515.52516144444417</v>
      </c>
      <c r="AD12" s="49">
        <f t="shared" si="6"/>
        <v>-1446.4517016666659</v>
      </c>
      <c r="AE12" s="49">
        <f t="shared" si="7"/>
        <v>-2573.8414619999994</v>
      </c>
      <c r="AF12" s="49">
        <f t="shared" si="8"/>
        <v>-6679.5073000000002</v>
      </c>
    </row>
    <row r="13" spans="1:32" x14ac:dyDescent="0.25">
      <c r="A13" s="126" t="s">
        <v>1105</v>
      </c>
      <c r="B13" s="127" t="s">
        <v>1106</v>
      </c>
      <c r="C13" s="127" t="s">
        <v>2327</v>
      </c>
      <c r="D13" s="129">
        <f t="shared" si="9"/>
        <v>1124.1354106666668</v>
      </c>
      <c r="E13" s="129">
        <f t="shared" si="10"/>
        <v>1311.4913124444445</v>
      </c>
      <c r="F13" s="129">
        <f t="shared" si="11"/>
        <v>1498.8472142222222</v>
      </c>
      <c r="G13" s="129">
        <f>INDEX(Band_D_Data_Wales_2022!$H$12:$H$33, MATCH($A13, Band_D_Data_Wales_2022!$A$12:$A$33,0))</f>
        <v>1686.2031159999999</v>
      </c>
      <c r="H13" s="129">
        <f t="shared" si="12"/>
        <v>2060.9149195555556</v>
      </c>
      <c r="I13" s="129">
        <f t="shared" si="13"/>
        <v>2435.626723111111</v>
      </c>
      <c r="J13" s="129">
        <f t="shared" si="14"/>
        <v>2810.3385266666664</v>
      </c>
      <c r="K13" s="129">
        <f t="shared" si="15"/>
        <v>3372.4062319999998</v>
      </c>
      <c r="L13" s="129">
        <f t="shared" si="16"/>
        <v>3934.4739373333332</v>
      </c>
      <c r="N13" s="129">
        <f>IFERROR(SUMIFS(CT_Modelling_LAs!AK$4:AK$25, CT_Modelling_LAs!$B$4:$B$25, $B13), "0")</f>
        <v>465</v>
      </c>
      <c r="O13" s="129">
        <f>IFERROR(SUMIFS(CT_Modelling_LAs!AL$4:AL$25, CT_Modelling_LAs!$B$4:$B$25, $B13), "0")</f>
        <v>787.25334999999995</v>
      </c>
      <c r="P13" s="129">
        <f>IFERROR(SUMIFS(CT_Modelling_LAs!AM$4:AM$25, CT_Modelling_LAs!$B$4:$B$25, $B13), "0")</f>
        <v>1224.0036</v>
      </c>
      <c r="Q13" s="129">
        <f>IFERROR(SUMIFS(CT_Modelling_LAs!AN$4:AN$25, CT_Modelling_LAs!$B$4:$B$25, $B13), "0")</f>
        <v>1790.2538500000001</v>
      </c>
      <c r="R13" s="129">
        <f>IFERROR(SUMIFS(CT_Modelling_LAs!AO$4:AO$25, CT_Modelling_LAs!$B$4:$B$25, $B13), "0")</f>
        <v>2460.0039999999999</v>
      </c>
      <c r="S13" s="129">
        <f>IFERROR(SUMIFS(CT_Modelling_LAs!AP$4:AP$25, CT_Modelling_LAs!$B$4:$B$25, $B13), "0")</f>
        <v>3403.0041000000001</v>
      </c>
      <c r="T13" s="129">
        <f>IFERROR(SUMIFS(CT_Modelling_LAs!AQ$4:AQ$25, CT_Modelling_LAs!$B$4:$B$25, $B13), "0")</f>
        <v>5015.00425</v>
      </c>
      <c r="U13" s="129">
        <f>IFERROR(SUMIFS(CT_Modelling_LAs!AR$4:AR$25, CT_Modelling_LAs!$B$4:$B$25, $B13), "0")</f>
        <v>6944.5043000000005</v>
      </c>
      <c r="V13" s="129">
        <f>IFERROR(SUMIFS(CT_Modelling_LAs!AS$4:AS$25, CT_Modelling_LAs!$B$4:$B$25, $B13), "0")</f>
        <v>8052.0088000000005</v>
      </c>
      <c r="X13" s="49">
        <f t="shared" si="0"/>
        <v>659.13541066666676</v>
      </c>
      <c r="Y13" s="49">
        <f t="shared" si="1"/>
        <v>524.23796244444452</v>
      </c>
      <c r="Z13" s="49">
        <f t="shared" si="2"/>
        <v>274.84361422222219</v>
      </c>
      <c r="AA13" s="49">
        <f t="shared" si="3"/>
        <v>-104.05073400000015</v>
      </c>
      <c r="AB13" s="49">
        <f t="shared" si="4"/>
        <v>-399.08908044444433</v>
      </c>
      <c r="AC13" s="49">
        <f t="shared" si="5"/>
        <v>-967.3773768888891</v>
      </c>
      <c r="AD13" s="49">
        <f t="shared" si="6"/>
        <v>-2204.6657233333335</v>
      </c>
      <c r="AE13" s="49">
        <f t="shared" si="7"/>
        <v>-3572.0980680000007</v>
      </c>
      <c r="AF13" s="49">
        <f t="shared" si="8"/>
        <v>-8052.0088000000005</v>
      </c>
    </row>
    <row r="14" spans="1:32" x14ac:dyDescent="0.25">
      <c r="A14" s="126" t="s">
        <v>1107</v>
      </c>
      <c r="B14" s="127" t="s">
        <v>1108</v>
      </c>
      <c r="C14" s="127" t="s">
        <v>2236</v>
      </c>
      <c r="D14" s="129">
        <f t="shared" si="9"/>
        <v>1176.1430693333332</v>
      </c>
      <c r="E14" s="129">
        <f t="shared" si="10"/>
        <v>1372.1669142222222</v>
      </c>
      <c r="F14" s="129">
        <f t="shared" si="11"/>
        <v>1568.190759111111</v>
      </c>
      <c r="G14" s="129">
        <f>INDEX(Band_D_Data_Wales_2022!$H$12:$H$33, MATCH($A14, Band_D_Data_Wales_2022!$A$12:$A$33,0))</f>
        <v>1764.2146039999998</v>
      </c>
      <c r="H14" s="129">
        <f t="shared" si="12"/>
        <v>2156.2622937777778</v>
      </c>
      <c r="I14" s="129">
        <f t="shared" si="13"/>
        <v>2548.3099835555554</v>
      </c>
      <c r="J14" s="129">
        <f t="shared" si="14"/>
        <v>2940.357673333333</v>
      </c>
      <c r="K14" s="129">
        <f t="shared" si="15"/>
        <v>3528.4292079999996</v>
      </c>
      <c r="L14" s="129">
        <f t="shared" si="16"/>
        <v>4116.5007426666662</v>
      </c>
      <c r="N14" s="129">
        <f>IFERROR(SUMIFS(CT_Modelling_LAs!AK$4:AK$25, CT_Modelling_LAs!$B$4:$B$25, $B14), "0")</f>
        <v>465</v>
      </c>
      <c r="O14" s="129">
        <f>IFERROR(SUMIFS(CT_Modelling_LAs!AL$4:AL$25, CT_Modelling_LAs!$B$4:$B$25, $B14), "0")</f>
        <v>787.25335000000007</v>
      </c>
      <c r="P14" s="129">
        <f>IFERROR(SUMIFS(CT_Modelling_LAs!AM$4:AM$25, CT_Modelling_LAs!$B$4:$B$25, $B14), "0")</f>
        <v>1224.0036</v>
      </c>
      <c r="Q14" s="129">
        <f>IFERROR(SUMIFS(CT_Modelling_LAs!AN$4:AN$25, CT_Modelling_LAs!$B$4:$B$25, $B14), "0")</f>
        <v>1790.2538500000003</v>
      </c>
      <c r="R14" s="129">
        <f>IFERROR(SUMIFS(CT_Modelling_LAs!AO$4:AO$25, CT_Modelling_LAs!$B$4:$B$25, $B14), "0")</f>
        <v>2521.5041000000001</v>
      </c>
      <c r="S14" s="129">
        <f>IFERROR(SUMIFS(CT_Modelling_LAs!AP$4:AP$25, CT_Modelling_LAs!$B$4:$B$25, $B14), "0")</f>
        <v>3569.0043000000001</v>
      </c>
      <c r="T14" s="129">
        <f>IFERROR(SUMIFS(CT_Modelling_LAs!AQ$4:AQ$25, CT_Modelling_LAs!$B$4:$B$25, $B14), "0")</f>
        <v>5074.0043000000005</v>
      </c>
      <c r="U14" s="129">
        <f>IFERROR(SUMIFS(CT_Modelling_LAs!AR$4:AR$25, CT_Modelling_LAs!$B$4:$B$25, $B14), "0")</f>
        <v>6944.5042999999996</v>
      </c>
      <c r="V14" s="129">
        <f>IFERROR(SUMIFS(CT_Modelling_LAs!AS$4:AS$25, CT_Modelling_LAs!$B$4:$B$25, $B14), "0")</f>
        <v>7869.008600000001</v>
      </c>
      <c r="X14" s="49">
        <f t="shared" si="0"/>
        <v>711.14306933333319</v>
      </c>
      <c r="Y14" s="49">
        <f t="shared" si="1"/>
        <v>584.91356422222213</v>
      </c>
      <c r="Z14" s="49">
        <f t="shared" si="2"/>
        <v>344.18715911111099</v>
      </c>
      <c r="AA14" s="49">
        <f t="shared" si="3"/>
        <v>-26.039246000000503</v>
      </c>
      <c r="AB14" s="49">
        <f t="shared" si="4"/>
        <v>-365.24180622222229</v>
      </c>
      <c r="AC14" s="49">
        <f t="shared" si="5"/>
        <v>-1020.6943164444447</v>
      </c>
      <c r="AD14" s="49">
        <f t="shared" si="6"/>
        <v>-2133.6466266666675</v>
      </c>
      <c r="AE14" s="49">
        <f t="shared" si="7"/>
        <v>-3416.075092</v>
      </c>
      <c r="AF14" s="49">
        <f t="shared" si="8"/>
        <v>-7869.008600000001</v>
      </c>
    </row>
    <row r="15" spans="1:32" x14ac:dyDescent="0.25">
      <c r="A15" s="126" t="s">
        <v>1109</v>
      </c>
      <c r="B15" s="127" t="s">
        <v>1110</v>
      </c>
      <c r="C15" s="127" t="s">
        <v>2328</v>
      </c>
      <c r="D15" s="129">
        <f t="shared" si="9"/>
        <v>1308.0875353333333</v>
      </c>
      <c r="E15" s="129">
        <f t="shared" si="10"/>
        <v>1526.1021245555555</v>
      </c>
      <c r="F15" s="129">
        <f t="shared" si="11"/>
        <v>1744.1167137777777</v>
      </c>
      <c r="G15" s="129">
        <f>INDEX(Band_D_Data_Wales_2022!$H$12:$H$33, MATCH($A15, Band_D_Data_Wales_2022!$A$12:$A$33,0))</f>
        <v>1962.1313029999999</v>
      </c>
      <c r="H15" s="129">
        <f t="shared" si="12"/>
        <v>2398.1604814444445</v>
      </c>
      <c r="I15" s="129">
        <f t="shared" si="13"/>
        <v>2834.1896598888889</v>
      </c>
      <c r="J15" s="129">
        <f t="shared" si="14"/>
        <v>3270.2188383333332</v>
      </c>
      <c r="K15" s="129">
        <f t="shared" si="15"/>
        <v>3924.2626059999998</v>
      </c>
      <c r="L15" s="129">
        <f t="shared" si="16"/>
        <v>4578.3063736666663</v>
      </c>
      <c r="N15" s="129">
        <f>IFERROR(SUMIFS(CT_Modelling_LAs!AK$4:AK$25, CT_Modelling_LAs!$B$4:$B$25, $B15), "0")</f>
        <v>750.00000000000011</v>
      </c>
      <c r="O15" s="129">
        <f>IFERROR(SUMIFS(CT_Modelling_LAs!AL$4:AL$25, CT_Modelling_LAs!$B$4:$B$25, $B15), "0")</f>
        <v>1186.75505</v>
      </c>
      <c r="P15" s="129">
        <f>IFERROR(SUMIFS(CT_Modelling_LAs!AM$4:AM$25, CT_Modelling_LAs!$B$4:$B$25, $B15), "0")</f>
        <v>1734.0051000000001</v>
      </c>
      <c r="Q15" s="129">
        <f>IFERROR(SUMIFS(CT_Modelling_LAs!AN$4:AN$25, CT_Modelling_LAs!$B$4:$B$25, $B15), "0")</f>
        <v>2394.75515</v>
      </c>
      <c r="R15" s="129">
        <f>IFERROR(SUMIFS(CT_Modelling_LAs!AO$4:AO$25, CT_Modelling_LAs!$B$4:$B$25, $B15), "0")</f>
        <v>3198.0052000000001</v>
      </c>
      <c r="S15" s="129">
        <f>IFERROR(SUMIFS(CT_Modelling_LAs!AP$4:AP$25, CT_Modelling_LAs!$B$4:$B$25, $B15), "0")</f>
        <v>4357.5052500000002</v>
      </c>
      <c r="T15" s="129">
        <f>IFERROR(SUMIFS(CT_Modelling_LAs!AQ$4:AQ$25, CT_Modelling_LAs!$B$4:$B$25, $B15), "0")</f>
        <v>6254.0052999999998</v>
      </c>
      <c r="U15" s="129">
        <f>IFERROR(SUMIFS(CT_Modelling_LAs!AR$4:AR$25, CT_Modelling_LAs!$B$4:$B$25, $B15), "0")</f>
        <v>8640.2553499999995</v>
      </c>
      <c r="V15" s="129">
        <f>IFERROR(SUMIFS(CT_Modelling_LAs!AS$4:AS$25, CT_Modelling_LAs!$B$4:$B$25, $B15), "0")</f>
        <v>9882.0108000000018</v>
      </c>
      <c r="X15" s="49">
        <f t="shared" si="0"/>
        <v>558.08753533333322</v>
      </c>
      <c r="Y15" s="49">
        <f t="shared" si="1"/>
        <v>339.34707455555554</v>
      </c>
      <c r="Z15" s="49">
        <f t="shared" si="2"/>
        <v>10.11161377777762</v>
      </c>
      <c r="AA15" s="49">
        <f t="shared" si="3"/>
        <v>-432.62384700000007</v>
      </c>
      <c r="AB15" s="49">
        <f t="shared" si="4"/>
        <v>-799.84471855555557</v>
      </c>
      <c r="AC15" s="49">
        <f t="shared" si="5"/>
        <v>-1523.3155901111113</v>
      </c>
      <c r="AD15" s="49">
        <f t="shared" si="6"/>
        <v>-2983.7864616666666</v>
      </c>
      <c r="AE15" s="49">
        <f t="shared" si="7"/>
        <v>-4715.9927439999992</v>
      </c>
      <c r="AF15" s="49">
        <f t="shared" si="8"/>
        <v>-9882.0108000000018</v>
      </c>
    </row>
    <row r="16" spans="1:32" x14ac:dyDescent="0.25">
      <c r="A16" s="126" t="s">
        <v>1111</v>
      </c>
      <c r="B16" s="127" t="s">
        <v>1112</v>
      </c>
      <c r="C16" s="127" t="s">
        <v>2329</v>
      </c>
      <c r="D16" s="129">
        <f t="shared" si="9"/>
        <v>1266.0781013333335</v>
      </c>
      <c r="E16" s="129">
        <f t="shared" si="10"/>
        <v>1477.0911182222223</v>
      </c>
      <c r="F16" s="129">
        <f t="shared" si="11"/>
        <v>1688.1041351111112</v>
      </c>
      <c r="G16" s="129">
        <f>INDEX(Band_D_Data_Wales_2022!$H$12:$H$33, MATCH($A16, Band_D_Data_Wales_2022!$A$12:$A$33,0))</f>
        <v>1899.117152</v>
      </c>
      <c r="H16" s="129">
        <f t="shared" si="12"/>
        <v>2321.1431857777779</v>
      </c>
      <c r="I16" s="129">
        <f t="shared" si="13"/>
        <v>2743.1692195555556</v>
      </c>
      <c r="J16" s="129">
        <f t="shared" si="14"/>
        <v>3165.1952533333333</v>
      </c>
      <c r="K16" s="129">
        <f t="shared" si="15"/>
        <v>3798.2343040000001</v>
      </c>
      <c r="L16" s="129">
        <f t="shared" si="16"/>
        <v>4431.2733546666668</v>
      </c>
      <c r="N16" s="129">
        <f>IFERROR(SUMIFS(CT_Modelling_LAs!AK$4:AK$25, CT_Modelling_LAs!$B$4:$B$25, $B16), "0")</f>
        <v>450.00000000000006</v>
      </c>
      <c r="O16" s="129">
        <f>IFERROR(SUMIFS(CT_Modelling_LAs!AL$4:AL$25, CT_Modelling_LAs!$B$4:$B$25, $B16), "0")</f>
        <v>822.50349999999992</v>
      </c>
      <c r="P16" s="129">
        <f>IFERROR(SUMIFS(CT_Modelling_LAs!AM$4:AM$25, CT_Modelling_LAs!$B$4:$B$25, $B16), "0")</f>
        <v>1275.0037499999999</v>
      </c>
      <c r="Q16" s="129">
        <f>IFERROR(SUMIFS(CT_Modelling_LAs!AN$4:AN$25, CT_Modelling_LAs!$B$4:$B$25, $B16), "0")</f>
        <v>1860.0040000000001</v>
      </c>
      <c r="R16" s="129">
        <f>IFERROR(SUMIFS(CT_Modelling_LAs!AO$4:AO$25, CT_Modelling_LAs!$B$4:$B$25, $B16), "0")</f>
        <v>2767.5045</v>
      </c>
      <c r="S16" s="129">
        <f>IFERROR(SUMIFS(CT_Modelling_LAs!AP$4:AP$25, CT_Modelling_LAs!$B$4:$B$25, $B16), "0")</f>
        <v>3942.5047500000001</v>
      </c>
      <c r="T16" s="129">
        <f>IFERROR(SUMIFS(CT_Modelling_LAs!AQ$4:AQ$25, CT_Modelling_LAs!$B$4:$B$25, $B16), "0")</f>
        <v>5605.0047499999991</v>
      </c>
      <c r="U16" s="129">
        <f>IFERROR(SUMIFS(CT_Modelling_LAs!AR$4:AR$25, CT_Modelling_LAs!$B$4:$B$25, $B16), "0")</f>
        <v>7671.2547499999991</v>
      </c>
      <c r="V16" s="129">
        <f>IFERROR(SUMIFS(CT_Modelling_LAs!AS$4:AS$25, CT_Modelling_LAs!$B$4:$B$25, $B16), "0")</f>
        <v>8692.5095000000001</v>
      </c>
      <c r="X16" s="49">
        <f t="shared" si="0"/>
        <v>816.07810133333351</v>
      </c>
      <c r="Y16" s="49">
        <f t="shared" si="1"/>
        <v>654.58761822222243</v>
      </c>
      <c r="Z16" s="49">
        <f t="shared" si="2"/>
        <v>413.10038511111134</v>
      </c>
      <c r="AA16" s="49">
        <f t="shared" si="3"/>
        <v>39.1131519999999</v>
      </c>
      <c r="AB16" s="49">
        <f t="shared" si="4"/>
        <v>-446.36131422222206</v>
      </c>
      <c r="AC16" s="49">
        <f t="shared" si="5"/>
        <v>-1199.3355304444444</v>
      </c>
      <c r="AD16" s="49">
        <f t="shared" si="6"/>
        <v>-2439.8094966666658</v>
      </c>
      <c r="AE16" s="49">
        <f t="shared" si="7"/>
        <v>-3873.0204459999991</v>
      </c>
      <c r="AF16" s="49">
        <f t="shared" si="8"/>
        <v>-8692.5095000000001</v>
      </c>
    </row>
    <row r="17" spans="1:32" x14ac:dyDescent="0.25">
      <c r="A17" s="126" t="s">
        <v>1113</v>
      </c>
      <c r="B17" s="127" t="s">
        <v>1114</v>
      </c>
      <c r="C17" s="127" t="s">
        <v>2330</v>
      </c>
      <c r="D17" s="129">
        <f t="shared" si="9"/>
        <v>1132.3063900000002</v>
      </c>
      <c r="E17" s="129">
        <f t="shared" si="10"/>
        <v>1321.0241216666668</v>
      </c>
      <c r="F17" s="129">
        <f t="shared" si="11"/>
        <v>1509.7418533333334</v>
      </c>
      <c r="G17" s="129">
        <f>INDEX(Band_D_Data_Wales_2022!$H$12:$H$33, MATCH($A17, Band_D_Data_Wales_2022!$A$12:$A$33,0))</f>
        <v>1698.4595850000001</v>
      </c>
      <c r="H17" s="129">
        <f t="shared" si="12"/>
        <v>2075.8950483333333</v>
      </c>
      <c r="I17" s="129">
        <f t="shared" si="13"/>
        <v>2453.330511666667</v>
      </c>
      <c r="J17" s="129">
        <f t="shared" si="14"/>
        <v>2830.7659750000003</v>
      </c>
      <c r="K17" s="129">
        <f t="shared" si="15"/>
        <v>3396.9191700000001</v>
      </c>
      <c r="L17" s="129">
        <f t="shared" si="16"/>
        <v>3963.0723650000004</v>
      </c>
      <c r="N17" s="129">
        <f>IFERROR(SUMIFS(CT_Modelling_LAs!AK$4:AK$25, CT_Modelling_LAs!$B$4:$B$25, $B17), "0")</f>
        <v>239.99999999999997</v>
      </c>
      <c r="O17" s="129">
        <f>IFERROR(SUMIFS(CT_Modelling_LAs!AL$4:AL$25, CT_Modelling_LAs!$B$4:$B$25, $B17), "0")</f>
        <v>446.50189999999992</v>
      </c>
      <c r="P17" s="129">
        <f>IFERROR(SUMIFS(CT_Modelling_LAs!AM$4:AM$25, CT_Modelling_LAs!$B$4:$B$25, $B17), "0")</f>
        <v>748.00220000000002</v>
      </c>
      <c r="Q17" s="129">
        <f>IFERROR(SUMIFS(CT_Modelling_LAs!AN$4:AN$25, CT_Modelling_LAs!$B$4:$B$25, $B17), "0")</f>
        <v>1162.5025000000001</v>
      </c>
      <c r="R17" s="129">
        <f>IFERROR(SUMIFS(CT_Modelling_LAs!AO$4:AO$25, CT_Modelling_LAs!$B$4:$B$25, $B17), "0")</f>
        <v>1722.0028000000002</v>
      </c>
      <c r="S17" s="129">
        <f>IFERROR(SUMIFS(CT_Modelling_LAs!AP$4:AP$25, CT_Modelling_LAs!$B$4:$B$25, $B17), "0")</f>
        <v>2573.0031000000004</v>
      </c>
      <c r="T17" s="129">
        <f>IFERROR(SUMIFS(CT_Modelling_LAs!AQ$4:AQ$25, CT_Modelling_LAs!$B$4:$B$25, $B17), "0")</f>
        <v>3894.0032999999999</v>
      </c>
      <c r="U17" s="129">
        <f>IFERROR(SUMIFS(CT_Modelling_LAs!AR$4:AR$25, CT_Modelling_LAs!$B$4:$B$25, $B17), "0")</f>
        <v>5329.5033000000003</v>
      </c>
      <c r="V17" s="129">
        <f>IFERROR(SUMIFS(CT_Modelling_LAs!AS$4:AS$25, CT_Modelling_LAs!$B$4:$B$25, $B17), "0")</f>
        <v>6039.0065999999997</v>
      </c>
      <c r="X17" s="49">
        <f t="shared" si="0"/>
        <v>892.30639000000019</v>
      </c>
      <c r="Y17" s="49">
        <f t="shared" si="1"/>
        <v>874.52222166666684</v>
      </c>
      <c r="Z17" s="49">
        <f t="shared" si="2"/>
        <v>761.73965333333342</v>
      </c>
      <c r="AA17" s="49">
        <f t="shared" si="3"/>
        <v>535.95708500000001</v>
      </c>
      <c r="AB17" s="49">
        <f t="shared" si="4"/>
        <v>353.8922483333331</v>
      </c>
      <c r="AC17" s="49">
        <f t="shared" si="5"/>
        <v>-119.67258833333335</v>
      </c>
      <c r="AD17" s="49">
        <f t="shared" si="6"/>
        <v>-1063.2373249999996</v>
      </c>
      <c r="AE17" s="49">
        <f t="shared" si="7"/>
        <v>-1932.5841300000002</v>
      </c>
      <c r="AF17" s="49">
        <f t="shared" si="8"/>
        <v>-6039.0065999999997</v>
      </c>
    </row>
    <row r="18" spans="1:32" x14ac:dyDescent="0.25">
      <c r="A18" s="126" t="s">
        <v>1115</v>
      </c>
      <c r="B18" s="127" t="s">
        <v>1116</v>
      </c>
      <c r="C18" s="127" t="s">
        <v>2220</v>
      </c>
      <c r="D18" s="129">
        <f t="shared" si="9"/>
        <v>1091.239466</v>
      </c>
      <c r="E18" s="129">
        <f t="shared" si="10"/>
        <v>1273.1127103333333</v>
      </c>
      <c r="F18" s="129">
        <f t="shared" si="11"/>
        <v>1454.9859546666667</v>
      </c>
      <c r="G18" s="129">
        <f>INDEX(Band_D_Data_Wales_2022!$H$12:$H$33, MATCH($A18, Band_D_Data_Wales_2022!$A$12:$A$33,0))</f>
        <v>1636.859199</v>
      </c>
      <c r="H18" s="129">
        <f t="shared" si="12"/>
        <v>2000.6056876666667</v>
      </c>
      <c r="I18" s="129">
        <f t="shared" si="13"/>
        <v>2364.3521763333333</v>
      </c>
      <c r="J18" s="129">
        <f t="shared" si="14"/>
        <v>2728.098665</v>
      </c>
      <c r="K18" s="129">
        <f t="shared" si="15"/>
        <v>3273.718398</v>
      </c>
      <c r="L18" s="129">
        <f t="shared" si="16"/>
        <v>3819.338131</v>
      </c>
      <c r="N18" s="129">
        <f>IFERROR(SUMIFS(CT_Modelling_LAs!AK$4:AK$25, CT_Modelling_LAs!$B$4:$B$25, $B18), "0")</f>
        <v>329.99999999999994</v>
      </c>
      <c r="O18" s="129">
        <f>IFERROR(SUMIFS(CT_Modelling_LAs!AL$4:AL$25, CT_Modelling_LAs!$B$4:$B$25, $B18), "0")</f>
        <v>575.75244999999995</v>
      </c>
      <c r="P18" s="129">
        <f>IFERROR(SUMIFS(CT_Modelling_LAs!AM$4:AM$25, CT_Modelling_LAs!$B$4:$B$25, $B18), "0")</f>
        <v>901.0026499999999</v>
      </c>
      <c r="Q18" s="129">
        <f>IFERROR(SUMIFS(CT_Modelling_LAs!AN$4:AN$25, CT_Modelling_LAs!$B$4:$B$25, $B18), "0")</f>
        <v>1348.5028999999997</v>
      </c>
      <c r="R18" s="129">
        <f>IFERROR(SUMIFS(CT_Modelling_LAs!AO$4:AO$25, CT_Modelling_LAs!$B$4:$B$25, $B18), "0")</f>
        <v>1937.2531500000002</v>
      </c>
      <c r="S18" s="129">
        <f>IFERROR(SUMIFS(CT_Modelling_LAs!AP$4:AP$25, CT_Modelling_LAs!$B$4:$B$25, $B18), "0")</f>
        <v>2697.5032499999998</v>
      </c>
      <c r="T18" s="129">
        <f>IFERROR(SUMIFS(CT_Modelling_LAs!AQ$4:AQ$25, CT_Modelling_LAs!$B$4:$B$25, $B18), "0")</f>
        <v>3953.0033499999995</v>
      </c>
      <c r="U18" s="129">
        <f>IFERROR(SUMIFS(CT_Modelling_LAs!AR$4:AR$25, CT_Modelling_LAs!$B$4:$B$25, $B18), "0")</f>
        <v>5571.7534500000002</v>
      </c>
      <c r="V18" s="129">
        <f>IFERROR(SUMIFS(CT_Modelling_LAs!AS$4:AS$25, CT_Modelling_LAs!$B$4:$B$25, $B18), "0")</f>
        <v>6588.0071999999991</v>
      </c>
      <c r="X18" s="49">
        <f t="shared" si="0"/>
        <v>761.23946599999999</v>
      </c>
      <c r="Y18" s="49">
        <f t="shared" si="1"/>
        <v>697.36026033333337</v>
      </c>
      <c r="Z18" s="49">
        <f t="shared" si="2"/>
        <v>553.98330466666675</v>
      </c>
      <c r="AA18" s="49">
        <f t="shared" si="3"/>
        <v>288.35629900000026</v>
      </c>
      <c r="AB18" s="49">
        <f t="shared" si="4"/>
        <v>63.352537666666422</v>
      </c>
      <c r="AC18" s="49">
        <f t="shared" si="5"/>
        <v>-333.15107366666643</v>
      </c>
      <c r="AD18" s="49">
        <f t="shared" si="6"/>
        <v>-1224.9046849999995</v>
      </c>
      <c r="AE18" s="49">
        <f t="shared" si="7"/>
        <v>-2298.0350520000002</v>
      </c>
      <c r="AF18" s="49">
        <f t="shared" si="8"/>
        <v>-6588.0071999999991</v>
      </c>
    </row>
    <row r="19" spans="1:32" x14ac:dyDescent="0.25">
      <c r="A19" s="126" t="s">
        <v>1117</v>
      </c>
      <c r="B19" s="127" t="s">
        <v>1118</v>
      </c>
      <c r="C19" s="127" t="s">
        <v>2404</v>
      </c>
      <c r="D19" s="129">
        <f t="shared" si="9"/>
        <v>1237.0938593333333</v>
      </c>
      <c r="E19" s="129">
        <f t="shared" si="10"/>
        <v>1443.2761692222221</v>
      </c>
      <c r="F19" s="129">
        <f t="shared" si="11"/>
        <v>1649.458479111111</v>
      </c>
      <c r="G19" s="129">
        <f>INDEX(Band_D_Data_Wales_2022!$H$12:$H$33, MATCH($A19, Band_D_Data_Wales_2022!$A$12:$A$33,0))</f>
        <v>1855.640789</v>
      </c>
      <c r="H19" s="129">
        <f t="shared" si="12"/>
        <v>2268.0054087777776</v>
      </c>
      <c r="I19" s="129">
        <f t="shared" si="13"/>
        <v>2680.3700285555556</v>
      </c>
      <c r="J19" s="129">
        <f t="shared" si="14"/>
        <v>3092.7346483333331</v>
      </c>
      <c r="K19" s="129">
        <f t="shared" si="15"/>
        <v>3711.2815780000001</v>
      </c>
      <c r="L19" s="129">
        <f t="shared" si="16"/>
        <v>4329.8285076666662</v>
      </c>
      <c r="N19" s="129">
        <f>IFERROR(SUMIFS(CT_Modelling_LAs!AK$4:AK$25, CT_Modelling_LAs!$B$4:$B$25, $B19), "0")</f>
        <v>630</v>
      </c>
      <c r="O19" s="129">
        <f>IFERROR(SUMIFS(CT_Modelling_LAs!AL$4:AL$25, CT_Modelling_LAs!$B$4:$B$25, $B19), "0")</f>
        <v>1034.0044</v>
      </c>
      <c r="P19" s="129">
        <f>IFERROR(SUMIFS(CT_Modelling_LAs!AM$4:AM$25, CT_Modelling_LAs!$B$4:$B$25, $B19), "0")</f>
        <v>1564.0046000000002</v>
      </c>
      <c r="Q19" s="129">
        <f>IFERROR(SUMIFS(CT_Modelling_LAs!AN$4:AN$25, CT_Modelling_LAs!$B$4:$B$25, $B19), "0")</f>
        <v>2232.0047999999997</v>
      </c>
      <c r="R19" s="129">
        <f>IFERROR(SUMIFS(CT_Modelling_LAs!AO$4:AO$25, CT_Modelling_LAs!$B$4:$B$25, $B19), "0")</f>
        <v>3075.0050000000001</v>
      </c>
      <c r="S19" s="129">
        <f>IFERROR(SUMIFS(CT_Modelling_LAs!AP$4:AP$25, CT_Modelling_LAs!$B$4:$B$25, $B19), "0")</f>
        <v>4150.0050000000001</v>
      </c>
      <c r="T19" s="129">
        <f>IFERROR(SUMIFS(CT_Modelling_LAs!AQ$4:AQ$25, CT_Modelling_LAs!$B$4:$B$25, $B19), "0")</f>
        <v>5900.0050000000001</v>
      </c>
      <c r="U19" s="129">
        <f>IFERROR(SUMIFS(CT_Modelling_LAs!AR$4:AR$25, CT_Modelling_LAs!$B$4:$B$25, $B19), "0")</f>
        <v>8075.0049999999992</v>
      </c>
      <c r="V19" s="129">
        <f>IFERROR(SUMIFS(CT_Modelling_LAs!AS$4:AS$25, CT_Modelling_LAs!$B$4:$B$25, $B19), "0")</f>
        <v>9150.01</v>
      </c>
      <c r="X19" s="49">
        <f t="shared" si="0"/>
        <v>607.09385933333328</v>
      </c>
      <c r="Y19" s="49">
        <f t="shared" si="1"/>
        <v>409.27176922222202</v>
      </c>
      <c r="Z19" s="49">
        <f t="shared" si="2"/>
        <v>85.453879111110837</v>
      </c>
      <c r="AA19" s="49">
        <f t="shared" si="3"/>
        <v>-376.36401099999966</v>
      </c>
      <c r="AB19" s="49">
        <f t="shared" si="4"/>
        <v>-806.99959122222253</v>
      </c>
      <c r="AC19" s="49">
        <f t="shared" si="5"/>
        <v>-1469.6349714444445</v>
      </c>
      <c r="AD19" s="49">
        <f t="shared" si="6"/>
        <v>-2807.270351666667</v>
      </c>
      <c r="AE19" s="49">
        <f t="shared" si="7"/>
        <v>-4363.7234219999991</v>
      </c>
      <c r="AF19" s="49">
        <f t="shared" si="8"/>
        <v>-9150.01</v>
      </c>
    </row>
    <row r="20" spans="1:32" x14ac:dyDescent="0.25">
      <c r="A20" s="126" t="s">
        <v>1119</v>
      </c>
      <c r="B20" s="127" t="s">
        <v>1120</v>
      </c>
      <c r="C20" s="127" t="s">
        <v>2337</v>
      </c>
      <c r="D20" s="129">
        <f t="shared" si="9"/>
        <v>1365.5870146666666</v>
      </c>
      <c r="E20" s="129">
        <f t="shared" si="10"/>
        <v>1593.1848504444442</v>
      </c>
      <c r="F20" s="129">
        <f t="shared" si="11"/>
        <v>1820.7826862222221</v>
      </c>
      <c r="G20" s="129">
        <f>INDEX(Band_D_Data_Wales_2022!$H$12:$H$33, MATCH($A20, Band_D_Data_Wales_2022!$A$12:$A$33,0))</f>
        <v>2048.3805219999999</v>
      </c>
      <c r="H20" s="129">
        <f t="shared" si="12"/>
        <v>2503.5761935555552</v>
      </c>
      <c r="I20" s="129">
        <f t="shared" si="13"/>
        <v>2958.7718651111109</v>
      </c>
      <c r="J20" s="129">
        <f t="shared" si="14"/>
        <v>3413.9675366666665</v>
      </c>
      <c r="K20" s="129">
        <f t="shared" si="15"/>
        <v>4096.7610439999999</v>
      </c>
      <c r="L20" s="129">
        <f t="shared" si="16"/>
        <v>4779.5545513333327</v>
      </c>
      <c r="N20" s="129">
        <f>IFERROR(SUMIFS(CT_Modelling_LAs!AK$4:AK$25, CT_Modelling_LAs!$B$4:$B$25, $B20), "0")</f>
        <v>675</v>
      </c>
      <c r="O20" s="129">
        <f>IFERROR(SUMIFS(CT_Modelling_LAs!AL$4:AL$25, CT_Modelling_LAs!$B$4:$B$25, $B20), "0")</f>
        <v>1116.2547499999998</v>
      </c>
      <c r="P20" s="129">
        <f>IFERROR(SUMIFS(CT_Modelling_LAs!AM$4:AM$25, CT_Modelling_LAs!$B$4:$B$25, $B20), "0")</f>
        <v>1700.0050000000001</v>
      </c>
      <c r="Q20" s="129">
        <f>IFERROR(SUMIFS(CT_Modelling_LAs!AN$4:AN$25, CT_Modelling_LAs!$B$4:$B$25, $B20), "0")</f>
        <v>2441.2552500000002</v>
      </c>
      <c r="R20" s="129">
        <f>IFERROR(SUMIFS(CT_Modelling_LAs!AO$4:AO$25, CT_Modelling_LAs!$B$4:$B$25, $B20), "0")</f>
        <v>3382.5055000000002</v>
      </c>
      <c r="S20" s="129">
        <f>IFERROR(SUMIFS(CT_Modelling_LAs!AP$4:AP$25, CT_Modelling_LAs!$B$4:$B$25, $B20), "0")</f>
        <v>4772.5057500000003</v>
      </c>
      <c r="T20" s="129">
        <f>IFERROR(SUMIFS(CT_Modelling_LAs!AQ$4:AQ$25, CT_Modelling_LAs!$B$4:$B$25, $B20), "0")</f>
        <v>6785.0057500000003</v>
      </c>
      <c r="U20" s="129">
        <f>IFERROR(SUMIFS(CT_Modelling_LAs!AR$4:AR$25, CT_Modelling_LAs!$B$4:$B$25, $B20), "0")</f>
        <v>0</v>
      </c>
      <c r="V20" s="129">
        <f>IFERROR(SUMIFS(CT_Modelling_LAs!AS$4:AS$25, CT_Modelling_LAs!$B$4:$B$25, $B20), "0")</f>
        <v>0</v>
      </c>
      <c r="X20" s="49">
        <f t="shared" si="0"/>
        <v>690.58701466666662</v>
      </c>
      <c r="Y20" s="49">
        <f t="shared" si="1"/>
        <v>476.93010044444441</v>
      </c>
      <c r="Z20" s="49">
        <f t="shared" si="2"/>
        <v>120.77768622222197</v>
      </c>
      <c r="AA20" s="49">
        <f t="shared" si="3"/>
        <v>-392.87472800000023</v>
      </c>
      <c r="AB20" s="49">
        <f t="shared" si="4"/>
        <v>-878.92930644444505</v>
      </c>
      <c r="AC20" s="49">
        <f t="shared" si="5"/>
        <v>-1813.7338848888894</v>
      </c>
      <c r="AD20" s="49">
        <f t="shared" si="6"/>
        <v>-3371.0382133333337</v>
      </c>
      <c r="AE20" s="49">
        <f t="shared" si="7"/>
        <v>4096.7610439999999</v>
      </c>
      <c r="AF20" s="49">
        <f t="shared" si="8"/>
        <v>0</v>
      </c>
    </row>
    <row r="21" spans="1:32" x14ac:dyDescent="0.25">
      <c r="A21" s="126" t="s">
        <v>1121</v>
      </c>
      <c r="B21" s="127" t="s">
        <v>1122</v>
      </c>
      <c r="C21" s="127" t="s">
        <v>2332</v>
      </c>
      <c r="D21" s="129">
        <f t="shared" si="9"/>
        <v>1038.5009506666668</v>
      </c>
      <c r="E21" s="129">
        <f t="shared" si="10"/>
        <v>1211.5844424444444</v>
      </c>
      <c r="F21" s="129">
        <f t="shared" si="11"/>
        <v>1384.6679342222224</v>
      </c>
      <c r="G21" s="129">
        <f>INDEX(Band_D_Data_Wales_2022!$H$12:$H$33, MATCH($A21, Band_D_Data_Wales_2022!$A$12:$A$33,0))</f>
        <v>1557.751426</v>
      </c>
      <c r="H21" s="129">
        <f t="shared" si="12"/>
        <v>1903.9184095555556</v>
      </c>
      <c r="I21" s="129">
        <f t="shared" si="13"/>
        <v>2250.0853931111114</v>
      </c>
      <c r="J21" s="129">
        <f t="shared" si="14"/>
        <v>2596.2523766666668</v>
      </c>
      <c r="K21" s="129">
        <f t="shared" si="15"/>
        <v>3115.5028520000005</v>
      </c>
      <c r="L21" s="129">
        <f t="shared" si="16"/>
        <v>3634.7533273333338</v>
      </c>
      <c r="N21" s="129">
        <f>IFERROR(SUMIFS(CT_Modelling_LAs!AK$4:AK$25, CT_Modelling_LAs!$B$4:$B$25, $B21), "0")</f>
        <v>322.5</v>
      </c>
      <c r="O21" s="129">
        <f>IFERROR(SUMIFS(CT_Modelling_LAs!AL$4:AL$25, CT_Modelling_LAs!$B$4:$B$25, $B21), "0")</f>
        <v>681.50289999999995</v>
      </c>
      <c r="P21" s="129">
        <f>IFERROR(SUMIFS(CT_Modelling_LAs!AM$4:AM$25, CT_Modelling_LAs!$B$4:$B$25, $B21), "0")</f>
        <v>1105.00325</v>
      </c>
      <c r="Q21" s="129">
        <f>IFERROR(SUMIFS(CT_Modelling_LAs!AN$4:AN$25, CT_Modelling_LAs!$B$4:$B$25, $B21), "0")</f>
        <v>1743.7537499999999</v>
      </c>
      <c r="R21" s="129">
        <f>IFERROR(SUMIFS(CT_Modelling_LAs!AO$4:AO$25, CT_Modelling_LAs!$B$4:$B$25, $B21), "0")</f>
        <v>2460.0040000000004</v>
      </c>
      <c r="S21" s="129">
        <f>IFERROR(SUMIFS(CT_Modelling_LAs!AP$4:AP$25, CT_Modelling_LAs!$B$4:$B$25, $B21), "0")</f>
        <v>3569.0043000000001</v>
      </c>
      <c r="T21" s="129">
        <f>IFERROR(SUMIFS(CT_Modelling_LAs!AQ$4:AQ$25, CT_Modelling_LAs!$B$4:$B$25, $B21), "0")</f>
        <v>5310.0044999999991</v>
      </c>
      <c r="U21" s="129">
        <f>IFERROR(SUMIFS(CT_Modelling_LAs!AR$4:AR$25, CT_Modelling_LAs!$B$4:$B$25, $B21), "0")</f>
        <v>7590.5047000000004</v>
      </c>
      <c r="V21" s="129">
        <f>IFERROR(SUMIFS(CT_Modelling_LAs!AS$4:AS$25, CT_Modelling_LAs!$B$4:$B$25, $B21), "0")</f>
        <v>0</v>
      </c>
      <c r="X21" s="49">
        <f t="shared" si="0"/>
        <v>716.00095066666677</v>
      </c>
      <c r="Y21" s="49">
        <f t="shared" si="1"/>
        <v>530.08154244444449</v>
      </c>
      <c r="Z21" s="49">
        <f t="shared" si="2"/>
        <v>279.66468422222238</v>
      </c>
      <c r="AA21" s="49">
        <f t="shared" si="3"/>
        <v>-186.00232399999982</v>
      </c>
      <c r="AB21" s="49">
        <f t="shared" si="4"/>
        <v>-556.08559044444473</v>
      </c>
      <c r="AC21" s="49">
        <f t="shared" si="5"/>
        <v>-1318.9189068888886</v>
      </c>
      <c r="AD21" s="49">
        <f t="shared" si="6"/>
        <v>-2713.7521233333323</v>
      </c>
      <c r="AE21" s="49">
        <f t="shared" si="7"/>
        <v>-4475.0018479999999</v>
      </c>
      <c r="AF21" s="49">
        <f t="shared" si="8"/>
        <v>0</v>
      </c>
    </row>
    <row r="22" spans="1:32" x14ac:dyDescent="0.25">
      <c r="A22" s="126" t="s">
        <v>1123</v>
      </c>
      <c r="B22" s="127" t="s">
        <v>1124</v>
      </c>
      <c r="C22" s="127" t="s">
        <v>2333</v>
      </c>
      <c r="D22" s="129">
        <f t="shared" si="9"/>
        <v>1381.3805693333334</v>
      </c>
      <c r="E22" s="129">
        <f t="shared" si="10"/>
        <v>1611.6106642222221</v>
      </c>
      <c r="F22" s="129">
        <f t="shared" si="11"/>
        <v>1841.8407591111111</v>
      </c>
      <c r="G22" s="129">
        <f>INDEX(Band_D_Data_Wales_2022!$H$12:$H$33, MATCH($A22, Band_D_Data_Wales_2022!$A$12:$A$33,0))</f>
        <v>2072.0708540000001</v>
      </c>
      <c r="H22" s="129">
        <f t="shared" si="12"/>
        <v>2532.5310437777775</v>
      </c>
      <c r="I22" s="129">
        <f t="shared" si="13"/>
        <v>2992.9912335555555</v>
      </c>
      <c r="J22" s="129">
        <f t="shared" si="14"/>
        <v>3453.4514233333334</v>
      </c>
      <c r="K22" s="129">
        <f t="shared" si="15"/>
        <v>4144.1417080000001</v>
      </c>
      <c r="L22" s="129">
        <f t="shared" si="16"/>
        <v>4834.8319926666663</v>
      </c>
      <c r="N22" s="129">
        <f>IFERROR(SUMIFS(CT_Modelling_LAs!AK$4:AK$25, CT_Modelling_LAs!$B$4:$B$25, $B22), "0")</f>
        <v>697.49999999999977</v>
      </c>
      <c r="O22" s="129">
        <f>IFERROR(SUMIFS(CT_Modelling_LAs!AL$4:AL$25, CT_Modelling_LAs!$B$4:$B$25, $B22), "0")</f>
        <v>1151.5048999999997</v>
      </c>
      <c r="P22" s="129">
        <f>IFERROR(SUMIFS(CT_Modelling_LAs!AM$4:AM$25, CT_Modelling_LAs!$B$4:$B$25, $B22), "0")</f>
        <v>1751.0051499999997</v>
      </c>
      <c r="Q22" s="129">
        <f>IFERROR(SUMIFS(CT_Modelling_LAs!AN$4:AN$25, CT_Modelling_LAs!$B$4:$B$25, $B22), "0")</f>
        <v>2511.0053999999996</v>
      </c>
      <c r="R22" s="129">
        <f>IFERROR(SUMIFS(CT_Modelling_LAs!AO$4:AO$25, CT_Modelling_LAs!$B$4:$B$25, $B22), "0")</f>
        <v>3474.7556499999996</v>
      </c>
      <c r="S22" s="129">
        <f>IFERROR(SUMIFS(CT_Modelling_LAs!AP$4:AP$25, CT_Modelling_LAs!$B$4:$B$25, $B22), "0")</f>
        <v>4897.0058999999992</v>
      </c>
      <c r="T22" s="129">
        <f>IFERROR(SUMIFS(CT_Modelling_LAs!AQ$4:AQ$25, CT_Modelling_LAs!$B$4:$B$25, $B22), "0")</f>
        <v>6962.0059000000001</v>
      </c>
      <c r="U22" s="129">
        <f>IFERROR(SUMIFS(CT_Modelling_LAs!AR$4:AR$25, CT_Modelling_LAs!$B$4:$B$25, $B22), "0")</f>
        <v>0</v>
      </c>
      <c r="V22" s="129">
        <f>IFERROR(SUMIFS(CT_Modelling_LAs!AS$4:AS$25, CT_Modelling_LAs!$B$4:$B$25, $B22), "0")</f>
        <v>0</v>
      </c>
      <c r="X22" s="49">
        <f t="shared" si="0"/>
        <v>683.8805693333336</v>
      </c>
      <c r="Y22" s="49">
        <f t="shared" si="1"/>
        <v>460.10576422222243</v>
      </c>
      <c r="Z22" s="49">
        <f t="shared" si="2"/>
        <v>90.835609111111353</v>
      </c>
      <c r="AA22" s="49">
        <f t="shared" si="3"/>
        <v>-438.9345459999995</v>
      </c>
      <c r="AB22" s="49">
        <f t="shared" si="4"/>
        <v>-942.22460622222206</v>
      </c>
      <c r="AC22" s="49">
        <f t="shared" si="5"/>
        <v>-1904.0146664444437</v>
      </c>
      <c r="AD22" s="49">
        <f t="shared" si="6"/>
        <v>-3508.5544766666667</v>
      </c>
      <c r="AE22" s="49">
        <f t="shared" si="7"/>
        <v>4144.1417080000001</v>
      </c>
      <c r="AF22" s="49">
        <f t="shared" si="8"/>
        <v>0</v>
      </c>
    </row>
    <row r="23" spans="1:32" x14ac:dyDescent="0.25">
      <c r="A23" s="126" t="s">
        <v>1125</v>
      </c>
      <c r="B23" s="127" t="s">
        <v>1126</v>
      </c>
      <c r="C23" s="127" t="s">
        <v>2334</v>
      </c>
      <c r="D23" s="129">
        <f t="shared" si="9"/>
        <v>1168.6561333333332</v>
      </c>
      <c r="E23" s="129">
        <f t="shared" si="10"/>
        <v>1363.4321555555553</v>
      </c>
      <c r="F23" s="129">
        <f t="shared" si="11"/>
        <v>1558.2081777777776</v>
      </c>
      <c r="G23" s="129">
        <f>INDEX(Band_D_Data_Wales_2022!$H$12:$H$33, MATCH($A23, Band_D_Data_Wales_2022!$A$12:$A$33,0))</f>
        <v>1752.9841999999999</v>
      </c>
      <c r="H23" s="129">
        <f t="shared" si="12"/>
        <v>2142.536244444444</v>
      </c>
      <c r="I23" s="129">
        <f t="shared" si="13"/>
        <v>2532.0882888888887</v>
      </c>
      <c r="J23" s="129">
        <f t="shared" si="14"/>
        <v>2921.6403333333328</v>
      </c>
      <c r="K23" s="129">
        <f t="shared" si="15"/>
        <v>3505.9683999999997</v>
      </c>
      <c r="L23" s="129">
        <f t="shared" si="16"/>
        <v>4090.2964666666662</v>
      </c>
      <c r="N23" s="129">
        <f>IFERROR(SUMIFS(CT_Modelling_LAs!AK$4:AK$25, CT_Modelling_LAs!$B$4:$B$25, $B23), "0")</f>
        <v>472.50000000000006</v>
      </c>
      <c r="O23" s="129">
        <f>IFERROR(SUMIFS(CT_Modelling_LAs!AL$4:AL$25, CT_Modelling_LAs!$B$4:$B$25, $B23), "0")</f>
        <v>799.00340000000006</v>
      </c>
      <c r="P23" s="129">
        <f>IFERROR(SUMIFS(CT_Modelling_LAs!AM$4:AM$25, CT_Modelling_LAs!$B$4:$B$25, $B23), "0")</f>
        <v>1241.0036499999999</v>
      </c>
      <c r="Q23" s="129">
        <f>IFERROR(SUMIFS(CT_Modelling_LAs!AN$4:AN$25, CT_Modelling_LAs!$B$4:$B$25, $B23), "0")</f>
        <v>1813.5039000000002</v>
      </c>
      <c r="R23" s="129">
        <f>IFERROR(SUMIFS(CT_Modelling_LAs!AO$4:AO$25, CT_Modelling_LAs!$B$4:$B$25, $B23), "0")</f>
        <v>2552.2541500000002</v>
      </c>
      <c r="S23" s="129">
        <f>IFERROR(SUMIFS(CT_Modelling_LAs!AP$4:AP$25, CT_Modelling_LAs!$B$4:$B$25, $B23), "0")</f>
        <v>3610.5043499999992</v>
      </c>
      <c r="T23" s="129">
        <f>IFERROR(SUMIFS(CT_Modelling_LAs!AQ$4:AQ$25, CT_Modelling_LAs!$B$4:$B$25, $B23), "0")</f>
        <v>5133.0043499999992</v>
      </c>
      <c r="U23" s="129">
        <f>IFERROR(SUMIFS(CT_Modelling_LAs!AR$4:AR$25, CT_Modelling_LAs!$B$4:$B$25, $B23), "0")</f>
        <v>7025.2543500000002</v>
      </c>
      <c r="V23" s="129">
        <f>IFERROR(SUMIFS(CT_Modelling_LAs!AS$4:AS$25, CT_Modelling_LAs!$B$4:$B$25, $B23), "0")</f>
        <v>7960.5086999999985</v>
      </c>
      <c r="X23" s="49">
        <f t="shared" si="0"/>
        <v>696.15613333333317</v>
      </c>
      <c r="Y23" s="49">
        <f t="shared" si="1"/>
        <v>564.4287555555552</v>
      </c>
      <c r="Z23" s="49">
        <f t="shared" si="2"/>
        <v>317.20452777777768</v>
      </c>
      <c r="AA23" s="49">
        <f t="shared" si="3"/>
        <v>-60.519700000000284</v>
      </c>
      <c r="AB23" s="49">
        <f t="shared" si="4"/>
        <v>-409.71790555555617</v>
      </c>
      <c r="AC23" s="49">
        <f t="shared" si="5"/>
        <v>-1078.4160611111106</v>
      </c>
      <c r="AD23" s="49">
        <f t="shared" si="6"/>
        <v>-2211.3640166666664</v>
      </c>
      <c r="AE23" s="49">
        <f t="shared" si="7"/>
        <v>-3519.2859500000004</v>
      </c>
      <c r="AF23" s="49">
        <f t="shared" si="8"/>
        <v>-7960.5086999999985</v>
      </c>
    </row>
    <row r="24" spans="1:32" x14ac:dyDescent="0.25">
      <c r="A24" s="126" t="s">
        <v>1127</v>
      </c>
      <c r="B24" s="127" t="s">
        <v>1128</v>
      </c>
      <c r="C24" s="127" t="s">
        <v>2335</v>
      </c>
      <c r="D24" s="129">
        <f t="shared" si="9"/>
        <v>1187.0583099999999</v>
      </c>
      <c r="E24" s="129">
        <f t="shared" si="10"/>
        <v>1384.9013616666666</v>
      </c>
      <c r="F24" s="129">
        <f t="shared" si="11"/>
        <v>1582.7444133333333</v>
      </c>
      <c r="G24" s="129">
        <f>INDEX(Band_D_Data_Wales_2022!$H$12:$H$33, MATCH($A24, Band_D_Data_Wales_2022!$A$12:$A$33,0))</f>
        <v>1780.5874650000001</v>
      </c>
      <c r="H24" s="129">
        <f t="shared" si="12"/>
        <v>2176.2735683333335</v>
      </c>
      <c r="I24" s="129">
        <f t="shared" si="13"/>
        <v>2571.9596716666665</v>
      </c>
      <c r="J24" s="129">
        <f t="shared" si="14"/>
        <v>2967.645775</v>
      </c>
      <c r="K24" s="129">
        <f t="shared" si="15"/>
        <v>3561.1749300000001</v>
      </c>
      <c r="L24" s="129">
        <f t="shared" si="16"/>
        <v>4154.7040850000003</v>
      </c>
      <c r="N24" s="129">
        <f>IFERROR(SUMIFS(CT_Modelling_LAs!AK$4:AK$25, CT_Modelling_LAs!$B$4:$B$25, $B24), "0")</f>
        <v>412.5</v>
      </c>
      <c r="O24" s="129">
        <f>IFERROR(SUMIFS(CT_Modelling_LAs!AL$4:AL$25, CT_Modelling_LAs!$B$4:$B$25, $B24), "0")</f>
        <v>658.00279999999998</v>
      </c>
      <c r="P24" s="129">
        <f>IFERROR(SUMIFS(CT_Modelling_LAs!AM$4:AM$25, CT_Modelling_LAs!$B$4:$B$25, $B24), "0")</f>
        <v>969.00285000000008</v>
      </c>
      <c r="Q24" s="129">
        <f>IFERROR(SUMIFS(CT_Modelling_LAs!AN$4:AN$25, CT_Modelling_LAs!$B$4:$B$25, $B24), "0")</f>
        <v>1348.5028999999997</v>
      </c>
      <c r="R24" s="129">
        <f>IFERROR(SUMIFS(CT_Modelling_LAs!AO$4:AO$25, CT_Modelling_LAs!$B$4:$B$25, $B24), "0")</f>
        <v>1814.2529499999998</v>
      </c>
      <c r="S24" s="129">
        <f>IFERROR(SUMIFS(CT_Modelling_LAs!AP$4:AP$25, CT_Modelling_LAs!$B$4:$B$25, $B24), "0")</f>
        <v>2490.0030000000002</v>
      </c>
      <c r="T24" s="129">
        <f>IFERROR(SUMIFS(CT_Modelling_LAs!AQ$4:AQ$25, CT_Modelling_LAs!$B$4:$B$25, $B24), "0")</f>
        <v>3599.0030500000003</v>
      </c>
      <c r="U24" s="129">
        <f>IFERROR(SUMIFS(CT_Modelling_LAs!AR$4:AR$25, CT_Modelling_LAs!$B$4:$B$25, $B24), "0")</f>
        <v>5006.5030999999999</v>
      </c>
      <c r="V24" s="129">
        <f>IFERROR(SUMIFS(CT_Modelling_LAs!AS$4:AS$25, CT_Modelling_LAs!$B$4:$B$25, $B24), "0")</f>
        <v>5764.5063</v>
      </c>
      <c r="X24" s="49">
        <f t="shared" si="0"/>
        <v>774.55830999999989</v>
      </c>
      <c r="Y24" s="49">
        <f t="shared" si="1"/>
        <v>726.89856166666664</v>
      </c>
      <c r="Z24" s="49">
        <f t="shared" si="2"/>
        <v>613.74156333333326</v>
      </c>
      <c r="AA24" s="49">
        <f t="shared" si="3"/>
        <v>432.08456500000034</v>
      </c>
      <c r="AB24" s="49">
        <f t="shared" si="4"/>
        <v>362.02061833333369</v>
      </c>
      <c r="AC24" s="49">
        <f t="shared" si="5"/>
        <v>81.956671666666352</v>
      </c>
      <c r="AD24" s="49">
        <f t="shared" si="6"/>
        <v>-631.3572750000003</v>
      </c>
      <c r="AE24" s="49">
        <f t="shared" si="7"/>
        <v>-1445.3281699999998</v>
      </c>
      <c r="AF24" s="49">
        <f t="shared" si="8"/>
        <v>-5764.5063</v>
      </c>
    </row>
    <row r="25" spans="1:32" x14ac:dyDescent="0.25">
      <c r="A25" s="126" t="s">
        <v>1129</v>
      </c>
      <c r="B25" s="127" t="s">
        <v>1130</v>
      </c>
      <c r="C25" s="127" t="s">
        <v>2229</v>
      </c>
      <c r="D25" s="129">
        <f t="shared" si="9"/>
        <v>1050.5405333333333</v>
      </c>
      <c r="E25" s="129">
        <f t="shared" si="10"/>
        <v>1225.6306222222222</v>
      </c>
      <c r="F25" s="129">
        <f t="shared" si="11"/>
        <v>1400.7207111111111</v>
      </c>
      <c r="G25" s="129">
        <f>INDEX(Band_D_Data_Wales_2022!$H$12:$H$33, MATCH($A25, Band_D_Data_Wales_2022!$A$12:$A$33,0))</f>
        <v>1575.8108</v>
      </c>
      <c r="H25" s="129">
        <f t="shared" si="12"/>
        <v>1925.9909777777777</v>
      </c>
      <c r="I25" s="129">
        <f t="shared" si="13"/>
        <v>2276.1711555555557</v>
      </c>
      <c r="J25" s="129">
        <f t="shared" si="14"/>
        <v>2626.3513333333331</v>
      </c>
      <c r="K25" s="129">
        <f t="shared" si="15"/>
        <v>3151.6215999999999</v>
      </c>
      <c r="L25" s="129">
        <f t="shared" si="16"/>
        <v>3676.8918666666668</v>
      </c>
      <c r="N25" s="129">
        <f>IFERROR(SUMIFS(CT_Modelling_LAs!AK$4:AK$25, CT_Modelling_LAs!$B$4:$B$25, $B25), "0")</f>
        <v>382.50000000000006</v>
      </c>
      <c r="O25" s="129">
        <f>IFERROR(SUMIFS(CT_Modelling_LAs!AL$4:AL$25, CT_Modelling_LAs!$B$4:$B$25, $B25), "0")</f>
        <v>658.00280000000032</v>
      </c>
      <c r="P25" s="129">
        <f>IFERROR(SUMIFS(CT_Modelling_LAs!AM$4:AM$25, CT_Modelling_LAs!$B$4:$B$25, $B25), "0")</f>
        <v>1020.0030000000003</v>
      </c>
      <c r="Q25" s="129">
        <f>IFERROR(SUMIFS(CT_Modelling_LAs!AN$4:AN$25, CT_Modelling_LAs!$B$4:$B$25, $B25), "0")</f>
        <v>1511.2532500000004</v>
      </c>
      <c r="R25" s="129">
        <f>IFERROR(SUMIFS(CT_Modelling_LAs!AO$4:AO$25, CT_Modelling_LAs!$B$4:$B$25, $B25), "0")</f>
        <v>2121.7534500000006</v>
      </c>
      <c r="S25" s="129">
        <f>IFERROR(SUMIFS(CT_Modelling_LAs!AP$4:AP$25, CT_Modelling_LAs!$B$4:$B$25, $B25), "0")</f>
        <v>2988.0036000000005</v>
      </c>
      <c r="T25" s="129">
        <f>IFERROR(SUMIFS(CT_Modelling_LAs!AQ$4:AQ$25, CT_Modelling_LAs!$B$4:$B$25, $B25), "0")</f>
        <v>4366.0037000000002</v>
      </c>
      <c r="U25" s="129">
        <f>IFERROR(SUMIFS(CT_Modelling_LAs!AR$4:AR$25, CT_Modelling_LAs!$B$4:$B$25, $B25), "0")</f>
        <v>6137.0038000000022</v>
      </c>
      <c r="V25" s="129">
        <f>IFERROR(SUMIFS(CT_Modelling_LAs!AS$4:AS$25, CT_Modelling_LAs!$B$4:$B$25, $B25), "0")</f>
        <v>7228.5079000000005</v>
      </c>
      <c r="X25" s="49">
        <f t="shared" si="0"/>
        <v>668.04053333333331</v>
      </c>
      <c r="Y25" s="49">
        <f t="shared" si="1"/>
        <v>567.62782222222188</v>
      </c>
      <c r="Z25" s="49">
        <f t="shared" si="2"/>
        <v>380.71771111111082</v>
      </c>
      <c r="AA25" s="49">
        <f t="shared" si="3"/>
        <v>64.557549999999537</v>
      </c>
      <c r="AB25" s="49">
        <f t="shared" si="4"/>
        <v>-195.76247222222287</v>
      </c>
      <c r="AC25" s="49">
        <f t="shared" si="5"/>
        <v>-711.83244444444472</v>
      </c>
      <c r="AD25" s="49">
        <f t="shared" si="6"/>
        <v>-1739.6523666666671</v>
      </c>
      <c r="AE25" s="49">
        <f t="shared" si="7"/>
        <v>-2985.3822000000023</v>
      </c>
      <c r="AF25" s="49">
        <f t="shared" si="8"/>
        <v>-7228.5079000000005</v>
      </c>
    </row>
  </sheetData>
  <mergeCells count="3">
    <mergeCell ref="D1:M1"/>
    <mergeCell ref="N1:V1"/>
    <mergeCell ref="X1:AF1"/>
  </mergeCells>
  <conditionalFormatting sqref="X4:AF2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920A7-8E8C-4946-9778-1195714CD05C}">
  <sheetPr>
    <tabColor rgb="FFFF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FDB88-F536-444D-9E0F-BDDE4EE5E898}">
  <dimension ref="A2:CG25"/>
  <sheetViews>
    <sheetView zoomScale="70" zoomScaleNormal="70" workbookViewId="0">
      <pane xSplit="3" ySplit="3" topLeftCell="AV4" activePane="bottomRight" state="frozen"/>
      <selection pane="topRight" activeCell="D1" sqref="D1"/>
      <selection pane="bottomLeft" activeCell="A4" sqref="A4"/>
      <selection pane="bottomRight" activeCell="BB15" sqref="BB15"/>
    </sheetView>
  </sheetViews>
  <sheetFormatPr defaultRowHeight="15" x14ac:dyDescent="0.25"/>
  <cols>
    <col min="85" max="85" width="12" bestFit="1" customWidth="1"/>
  </cols>
  <sheetData>
    <row r="2" spans="1:85" x14ac:dyDescent="0.25">
      <c r="C2">
        <v>1991</v>
      </c>
      <c r="D2" t="s">
        <v>2117</v>
      </c>
      <c r="E2" t="s">
        <v>2117</v>
      </c>
      <c r="F2" t="s">
        <v>2117</v>
      </c>
      <c r="G2" t="s">
        <v>2117</v>
      </c>
      <c r="H2" t="s">
        <v>2117</v>
      </c>
      <c r="I2" t="s">
        <v>2117</v>
      </c>
      <c r="J2" t="s">
        <v>2117</v>
      </c>
      <c r="K2" t="s">
        <v>2117</v>
      </c>
      <c r="L2" t="s">
        <v>2117</v>
      </c>
      <c r="M2" t="s">
        <v>2118</v>
      </c>
      <c r="N2" t="s">
        <v>2118</v>
      </c>
      <c r="O2" t="s">
        <v>2118</v>
      </c>
      <c r="P2" t="s">
        <v>2118</v>
      </c>
      <c r="Q2" t="s">
        <v>2118</v>
      </c>
      <c r="R2" t="s">
        <v>2118</v>
      </c>
      <c r="S2" t="s">
        <v>2118</v>
      </c>
      <c r="T2" t="s">
        <v>2118</v>
      </c>
      <c r="U2" t="s">
        <v>2118</v>
      </c>
      <c r="V2" t="s">
        <v>2119</v>
      </c>
      <c r="W2" t="s">
        <v>2119</v>
      </c>
      <c r="X2" t="s">
        <v>2119</v>
      </c>
      <c r="Y2" t="s">
        <v>2119</v>
      </c>
      <c r="Z2" t="s">
        <v>2119</v>
      </c>
      <c r="AA2" t="s">
        <v>2119</v>
      </c>
      <c r="AB2" t="s">
        <v>2119</v>
      </c>
      <c r="AC2" t="s">
        <v>2119</v>
      </c>
      <c r="AD2" t="s">
        <v>2119</v>
      </c>
      <c r="AE2" t="s">
        <v>2120</v>
      </c>
      <c r="AF2" t="s">
        <v>2120</v>
      </c>
      <c r="AG2" t="s">
        <v>2120</v>
      </c>
      <c r="AH2" t="s">
        <v>2120</v>
      </c>
      <c r="AI2" t="s">
        <v>2120</v>
      </c>
      <c r="AJ2" t="s">
        <v>2120</v>
      </c>
      <c r="AK2" t="s">
        <v>2120</v>
      </c>
      <c r="AL2" t="s">
        <v>2120</v>
      </c>
      <c r="AM2" t="s">
        <v>2120</v>
      </c>
      <c r="AN2" t="s">
        <v>2121</v>
      </c>
      <c r="AO2" t="s">
        <v>2121</v>
      </c>
      <c r="AP2" t="s">
        <v>2121</v>
      </c>
      <c r="AQ2" t="s">
        <v>2121</v>
      </c>
      <c r="AR2" t="s">
        <v>2121</v>
      </c>
      <c r="AS2" t="s">
        <v>2121</v>
      </c>
      <c r="AT2" t="s">
        <v>2121</v>
      </c>
      <c r="AU2" t="s">
        <v>2121</v>
      </c>
      <c r="AV2" t="s">
        <v>2121</v>
      </c>
      <c r="AW2" t="s">
        <v>2122</v>
      </c>
      <c r="AX2" t="s">
        <v>2122</v>
      </c>
      <c r="AY2" t="s">
        <v>2122</v>
      </c>
      <c r="AZ2" t="s">
        <v>2122</v>
      </c>
      <c r="BA2" t="s">
        <v>2122</v>
      </c>
      <c r="BB2" t="s">
        <v>2122</v>
      </c>
      <c r="BC2" t="s">
        <v>2122</v>
      </c>
      <c r="BD2" t="s">
        <v>2122</v>
      </c>
      <c r="BE2" t="s">
        <v>2122</v>
      </c>
      <c r="BF2" t="s">
        <v>2123</v>
      </c>
      <c r="BG2" t="s">
        <v>2123</v>
      </c>
      <c r="BH2" t="s">
        <v>2123</v>
      </c>
      <c r="BI2" t="s">
        <v>2123</v>
      </c>
      <c r="BJ2" t="s">
        <v>2123</v>
      </c>
      <c r="BK2" t="s">
        <v>2123</v>
      </c>
      <c r="BL2" t="s">
        <v>2123</v>
      </c>
      <c r="BM2" t="s">
        <v>2123</v>
      </c>
      <c r="BN2" t="s">
        <v>2123</v>
      </c>
      <c r="BO2" t="s">
        <v>2124</v>
      </c>
      <c r="BP2" t="s">
        <v>2124</v>
      </c>
      <c r="BQ2" t="s">
        <v>2124</v>
      </c>
      <c r="BR2" t="s">
        <v>2124</v>
      </c>
      <c r="BS2" t="s">
        <v>2124</v>
      </c>
      <c r="BT2" t="s">
        <v>2124</v>
      </c>
      <c r="BU2" t="s">
        <v>2124</v>
      </c>
      <c r="BV2" t="s">
        <v>2124</v>
      </c>
      <c r="BW2" t="s">
        <v>2124</v>
      </c>
      <c r="BX2" t="s">
        <v>2359</v>
      </c>
      <c r="BY2" t="s">
        <v>2359</v>
      </c>
      <c r="BZ2" t="s">
        <v>2359</v>
      </c>
      <c r="CA2" t="s">
        <v>2359</v>
      </c>
      <c r="CB2" t="s">
        <v>2359</v>
      </c>
      <c r="CC2" t="s">
        <v>2359</v>
      </c>
      <c r="CD2" t="s">
        <v>2359</v>
      </c>
      <c r="CE2" t="s">
        <v>2359</v>
      </c>
      <c r="CF2" t="s">
        <v>2359</v>
      </c>
      <c r="CG2" t="s">
        <v>2125</v>
      </c>
    </row>
    <row r="3" spans="1:85" x14ac:dyDescent="0.25">
      <c r="C3">
        <v>2022</v>
      </c>
      <c r="D3" t="s">
        <v>7</v>
      </c>
      <c r="E3" t="s">
        <v>8</v>
      </c>
      <c r="F3" t="s">
        <v>9</v>
      </c>
      <c r="G3" t="s">
        <v>10</v>
      </c>
      <c r="H3" t="s">
        <v>11</v>
      </c>
      <c r="I3" t="s">
        <v>12</v>
      </c>
      <c r="J3" t="s">
        <v>13</v>
      </c>
      <c r="K3" t="s">
        <v>14</v>
      </c>
      <c r="L3" t="s">
        <v>15</v>
      </c>
      <c r="M3" t="s">
        <v>7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S3" t="s">
        <v>13</v>
      </c>
      <c r="T3" t="s">
        <v>14</v>
      </c>
      <c r="U3" t="s">
        <v>15</v>
      </c>
      <c r="V3" t="s">
        <v>7</v>
      </c>
      <c r="W3" t="s">
        <v>8</v>
      </c>
      <c r="X3" t="s">
        <v>9</v>
      </c>
      <c r="Y3" t="s">
        <v>10</v>
      </c>
      <c r="Z3" t="s">
        <v>11</v>
      </c>
      <c r="AA3" t="s">
        <v>12</v>
      </c>
      <c r="AB3" t="s">
        <v>13</v>
      </c>
      <c r="AC3" t="s">
        <v>14</v>
      </c>
      <c r="AD3" t="s">
        <v>15</v>
      </c>
      <c r="AE3" t="s">
        <v>7</v>
      </c>
      <c r="AF3" t="s">
        <v>8</v>
      </c>
      <c r="AG3" t="s">
        <v>9</v>
      </c>
      <c r="AH3" t="s">
        <v>10</v>
      </c>
      <c r="AI3" t="s">
        <v>11</v>
      </c>
      <c r="AJ3" t="s">
        <v>12</v>
      </c>
      <c r="AK3" t="s">
        <v>13</v>
      </c>
      <c r="AL3" t="s">
        <v>14</v>
      </c>
      <c r="AM3" t="s">
        <v>15</v>
      </c>
      <c r="AN3" t="s">
        <v>7</v>
      </c>
      <c r="AO3" t="s">
        <v>8</v>
      </c>
      <c r="AP3" t="s">
        <v>9</v>
      </c>
      <c r="AQ3" t="s">
        <v>10</v>
      </c>
      <c r="AR3" t="s">
        <v>11</v>
      </c>
      <c r="AS3" t="s">
        <v>12</v>
      </c>
      <c r="AT3" t="s">
        <v>13</v>
      </c>
      <c r="AU3" t="s">
        <v>14</v>
      </c>
      <c r="AV3" t="s">
        <v>15</v>
      </c>
      <c r="AW3" t="s">
        <v>7</v>
      </c>
      <c r="AX3" t="s">
        <v>8</v>
      </c>
      <c r="AY3" t="s">
        <v>9</v>
      </c>
      <c r="AZ3" t="s">
        <v>10</v>
      </c>
      <c r="BA3" t="s">
        <v>11</v>
      </c>
      <c r="BB3" t="s">
        <v>12</v>
      </c>
      <c r="BC3" t="s">
        <v>13</v>
      </c>
      <c r="BD3" t="s">
        <v>14</v>
      </c>
      <c r="BE3" t="s">
        <v>15</v>
      </c>
      <c r="BF3" t="s">
        <v>7</v>
      </c>
      <c r="BG3" t="s">
        <v>8</v>
      </c>
      <c r="BH3" t="s">
        <v>9</v>
      </c>
      <c r="BI3" t="s">
        <v>10</v>
      </c>
      <c r="BJ3" t="s">
        <v>11</v>
      </c>
      <c r="BK3" t="s">
        <v>12</v>
      </c>
      <c r="BL3" t="s">
        <v>13</v>
      </c>
      <c r="BM3" t="s">
        <v>14</v>
      </c>
      <c r="BN3" t="s">
        <v>15</v>
      </c>
      <c r="BO3" t="s">
        <v>7</v>
      </c>
      <c r="BP3" t="s">
        <v>8</v>
      </c>
      <c r="BQ3" t="s">
        <v>9</v>
      </c>
      <c r="BR3" t="s">
        <v>10</v>
      </c>
      <c r="BS3" t="s">
        <v>11</v>
      </c>
      <c r="BT3" t="s">
        <v>12</v>
      </c>
      <c r="BU3" t="s">
        <v>13</v>
      </c>
      <c r="BV3" t="s">
        <v>14</v>
      </c>
      <c r="BW3" t="s">
        <v>15</v>
      </c>
      <c r="BX3" t="s">
        <v>7</v>
      </c>
      <c r="BY3" t="s">
        <v>8</v>
      </c>
      <c r="BZ3" t="s">
        <v>9</v>
      </c>
      <c r="CA3" t="s">
        <v>10</v>
      </c>
      <c r="CB3" t="s">
        <v>11</v>
      </c>
      <c r="CC3" t="s">
        <v>12</v>
      </c>
      <c r="CD3" t="s">
        <v>13</v>
      </c>
      <c r="CE3" t="s">
        <v>14</v>
      </c>
      <c r="CF3" t="s">
        <v>15</v>
      </c>
      <c r="CG3" t="s">
        <v>2125</v>
      </c>
    </row>
    <row r="4" spans="1:85" x14ac:dyDescent="0.25">
      <c r="A4" s="126" t="s">
        <v>1087</v>
      </c>
      <c r="B4" s="127" t="s">
        <v>1088</v>
      </c>
      <c r="C4" s="127" t="s">
        <v>2319</v>
      </c>
      <c r="D4" s="128">
        <f>SUMIFS(CT_Bands_Revalued_2003_2022!$D$2:$D$740, CT_Bands_Revalued_2003_2022!$A$2:$A$740, $A4, CT_Bands_Revalued_2003_2022!$B$2:$B$740, CT_Bands_2003_2022_Count_PP!D$2, CT_Bands_Revalued_2003_2022!$C$2:$C$740, CT_Bands_2003_2022_Count_PP!D$3)</f>
        <v>47</v>
      </c>
      <c r="E4" s="128">
        <f>SUMIFS(CT_Bands_Revalued_2003_2022!$D$2:$D$740, CT_Bands_Revalued_2003_2022!$A$2:$A$740, $A4, CT_Bands_Revalued_2003_2022!$B$2:$B$740, CT_Bands_2003_2022_Count_PP!E$2, CT_Bands_Revalued_2003_2022!$C$2:$C$740, CT_Bands_2003_2022_Count_PP!E$3)</f>
        <v>106</v>
      </c>
      <c r="F4" s="128">
        <f>SUMIFS(CT_Bands_Revalued_2003_2022!$D$2:$D$740, CT_Bands_Revalued_2003_2022!$A$2:$A$740, $A4, CT_Bands_Revalued_2003_2022!$B$2:$B$740, CT_Bands_2003_2022_Count_PP!F$2, CT_Bands_Revalued_2003_2022!$C$2:$C$740, CT_Bands_2003_2022_Count_PP!F$3)</f>
        <v>0</v>
      </c>
      <c r="G4" s="128">
        <f>SUMIFS(CT_Bands_Revalued_2003_2022!$D$2:$D$740, CT_Bands_Revalued_2003_2022!$A$2:$A$740, $A4, CT_Bands_Revalued_2003_2022!$B$2:$B$740, CT_Bands_2003_2022_Count_PP!G$2, CT_Bands_Revalued_2003_2022!$C$2:$C$740, CT_Bands_2003_2022_Count_PP!G$3)</f>
        <v>0</v>
      </c>
      <c r="H4" s="128">
        <f>SUMIFS(CT_Bands_Revalued_2003_2022!$D$2:$D$740, CT_Bands_Revalued_2003_2022!$A$2:$A$740, $A4, CT_Bands_Revalued_2003_2022!$B$2:$B$740, CT_Bands_2003_2022_Count_PP!H$2, CT_Bands_Revalued_2003_2022!$C$2:$C$740, CT_Bands_2003_2022_Count_PP!H$3)</f>
        <v>0</v>
      </c>
      <c r="I4" s="128">
        <f>SUMIFS(CT_Bands_Revalued_2003_2022!$D$2:$D$740, CT_Bands_Revalued_2003_2022!$A$2:$A$740, $A4, CT_Bands_Revalued_2003_2022!$B$2:$B$740, CT_Bands_2003_2022_Count_PP!I$2, CT_Bands_Revalued_2003_2022!$C$2:$C$740, CT_Bands_2003_2022_Count_PP!I$3)</f>
        <v>0</v>
      </c>
      <c r="J4" s="128">
        <f>SUMIFS(CT_Bands_Revalued_2003_2022!$D$2:$D$740, CT_Bands_Revalued_2003_2022!$A$2:$A$740, $A4, CT_Bands_Revalued_2003_2022!$B$2:$B$740, CT_Bands_2003_2022_Count_PP!J$2, CT_Bands_Revalued_2003_2022!$C$2:$C$740, CT_Bands_2003_2022_Count_PP!J$3)</f>
        <v>0</v>
      </c>
      <c r="K4" s="128">
        <f>SUMIFS(CT_Bands_Revalued_2003_2022!$D$2:$D$740, CT_Bands_Revalued_2003_2022!$A$2:$A$740, $A4, CT_Bands_Revalued_2003_2022!$B$2:$B$740, CT_Bands_2003_2022_Count_PP!K$2, CT_Bands_Revalued_2003_2022!$C$2:$C$740, CT_Bands_2003_2022_Count_PP!K$3)</f>
        <v>0</v>
      </c>
      <c r="L4" s="128">
        <f>SUMIFS(CT_Bands_Revalued_2003_2022!$D$2:$D$740, CT_Bands_Revalued_2003_2022!$A$2:$A$740, $A4, CT_Bands_Revalued_2003_2022!$B$2:$B$740, CT_Bands_2003_2022_Count_PP!L$2, CT_Bands_Revalued_2003_2022!$C$2:$C$740, CT_Bands_2003_2022_Count_PP!L$3)</f>
        <v>0</v>
      </c>
      <c r="M4" s="128">
        <f>SUMIFS(CT_Bands_Revalued_2003_2022!$D$2:$D$740, CT_Bands_Revalued_2003_2022!$A$2:$A$740, $A4, CT_Bands_Revalued_2003_2022!$B$2:$B$740, CT_Bands_2003_2022_Count_PP!M$2, CT_Bands_Revalued_2003_2022!$C$2:$C$740, CT_Bands_2003_2022_Count_PP!M$3)</f>
        <v>0</v>
      </c>
      <c r="N4" s="128">
        <f>SUMIFS(CT_Bands_Revalued_2003_2022!$D$2:$D$740, CT_Bands_Revalued_2003_2022!$A$2:$A$740, $A4, CT_Bands_Revalued_2003_2022!$B$2:$B$740, CT_Bands_2003_2022_Count_PP!N$2, CT_Bands_Revalued_2003_2022!$C$2:$C$740, CT_Bands_2003_2022_Count_PP!N$3)</f>
        <v>60</v>
      </c>
      <c r="O4" s="128">
        <f>SUMIFS(CT_Bands_Revalued_2003_2022!$D$2:$D$740, CT_Bands_Revalued_2003_2022!$A$2:$A$740, $A4, CT_Bands_Revalued_2003_2022!$B$2:$B$740, CT_Bands_2003_2022_Count_PP!O$2, CT_Bands_Revalued_2003_2022!$C$2:$C$740, CT_Bands_2003_2022_Count_PP!O$3)</f>
        <v>158</v>
      </c>
      <c r="P4" s="128">
        <f>SUMIFS(CT_Bands_Revalued_2003_2022!$D$2:$D$740, CT_Bands_Revalued_2003_2022!$A$2:$A$740, $A4, CT_Bands_Revalued_2003_2022!$B$2:$B$740, CT_Bands_2003_2022_Count_PP!P$2, CT_Bands_Revalued_2003_2022!$C$2:$C$740, CT_Bands_2003_2022_Count_PP!P$3)</f>
        <v>0</v>
      </c>
      <c r="Q4" s="128">
        <f>SUMIFS(CT_Bands_Revalued_2003_2022!$D$2:$D$740, CT_Bands_Revalued_2003_2022!$A$2:$A$740, $A4, CT_Bands_Revalued_2003_2022!$B$2:$B$740, CT_Bands_2003_2022_Count_PP!Q$2, CT_Bands_Revalued_2003_2022!$C$2:$C$740, CT_Bands_2003_2022_Count_PP!Q$3)</f>
        <v>0</v>
      </c>
      <c r="R4" s="128">
        <f>SUMIFS(CT_Bands_Revalued_2003_2022!$D$2:$D$740, CT_Bands_Revalued_2003_2022!$A$2:$A$740, $A4, CT_Bands_Revalued_2003_2022!$B$2:$B$740, CT_Bands_2003_2022_Count_PP!R$2, CT_Bands_Revalued_2003_2022!$C$2:$C$740, CT_Bands_2003_2022_Count_PP!R$3)</f>
        <v>0</v>
      </c>
      <c r="S4" s="128">
        <f>SUMIFS(CT_Bands_Revalued_2003_2022!$D$2:$D$740, CT_Bands_Revalued_2003_2022!$A$2:$A$740, $A4, CT_Bands_Revalued_2003_2022!$B$2:$B$740, CT_Bands_2003_2022_Count_PP!S$2, CT_Bands_Revalued_2003_2022!$C$2:$C$740, CT_Bands_2003_2022_Count_PP!S$3)</f>
        <v>0</v>
      </c>
      <c r="T4" s="128">
        <f>SUMIFS(CT_Bands_Revalued_2003_2022!$D$2:$D$740, CT_Bands_Revalued_2003_2022!$A$2:$A$740, $A4, CT_Bands_Revalued_2003_2022!$B$2:$B$740, CT_Bands_2003_2022_Count_PP!T$2, CT_Bands_Revalued_2003_2022!$C$2:$C$740, CT_Bands_2003_2022_Count_PP!T$3)</f>
        <v>0</v>
      </c>
      <c r="U4" s="128">
        <f>SUMIFS(CT_Bands_Revalued_2003_2022!$D$2:$D$740, CT_Bands_Revalued_2003_2022!$A$2:$A$740, $A4, CT_Bands_Revalued_2003_2022!$B$2:$B$740, CT_Bands_2003_2022_Count_PP!U$2, CT_Bands_Revalued_2003_2022!$C$2:$C$740, CT_Bands_2003_2022_Count_PP!U$3)</f>
        <v>0</v>
      </c>
      <c r="V4" s="128">
        <f>SUMIFS(CT_Bands_Revalued_2003_2022!$D$2:$D$740, CT_Bands_Revalued_2003_2022!$A$2:$A$740, $A4, CT_Bands_Revalued_2003_2022!$B$2:$B$740, CT_Bands_2003_2022_Count_PP!V$2, CT_Bands_Revalued_2003_2022!$C$2:$C$740, CT_Bands_2003_2022_Count_PP!V$3)</f>
        <v>0</v>
      </c>
      <c r="W4" s="128">
        <f>SUMIFS(CT_Bands_Revalued_2003_2022!$D$2:$D$740, CT_Bands_Revalued_2003_2022!$A$2:$A$740, $A4, CT_Bands_Revalued_2003_2022!$B$2:$B$740, CT_Bands_2003_2022_Count_PP!W$2, CT_Bands_Revalued_2003_2022!$C$2:$C$740, CT_Bands_2003_2022_Count_PP!W$3)</f>
        <v>0</v>
      </c>
      <c r="X4" s="128">
        <f>SUMIFS(CT_Bands_Revalued_2003_2022!$D$2:$D$740, CT_Bands_Revalued_2003_2022!$A$2:$A$740, $A4, CT_Bands_Revalued_2003_2022!$B$2:$B$740, CT_Bands_2003_2022_Count_PP!X$2, CT_Bands_Revalued_2003_2022!$C$2:$C$740, CT_Bands_2003_2022_Count_PP!X$3)</f>
        <v>82</v>
      </c>
      <c r="Y4" s="128">
        <f>SUMIFS(CT_Bands_Revalued_2003_2022!$D$2:$D$740, CT_Bands_Revalued_2003_2022!$A$2:$A$740, $A4, CT_Bands_Revalued_2003_2022!$B$2:$B$740, CT_Bands_2003_2022_Count_PP!Y$2, CT_Bands_Revalued_2003_2022!$C$2:$C$740, CT_Bands_2003_2022_Count_PP!Y$3)</f>
        <v>115</v>
      </c>
      <c r="Z4" s="128">
        <f>SUMIFS(CT_Bands_Revalued_2003_2022!$D$2:$D$740, CT_Bands_Revalued_2003_2022!$A$2:$A$740, $A4, CT_Bands_Revalued_2003_2022!$B$2:$B$740, CT_Bands_2003_2022_Count_PP!Z$2, CT_Bands_Revalued_2003_2022!$C$2:$C$740, CT_Bands_2003_2022_Count_PP!Z$3)</f>
        <v>0</v>
      </c>
      <c r="AA4" s="128">
        <f>SUMIFS(CT_Bands_Revalued_2003_2022!$D$2:$D$740, CT_Bands_Revalued_2003_2022!$A$2:$A$740, $A4, CT_Bands_Revalued_2003_2022!$B$2:$B$740, CT_Bands_2003_2022_Count_PP!AA$2, CT_Bands_Revalued_2003_2022!$C$2:$C$740, CT_Bands_2003_2022_Count_PP!AA$3)</f>
        <v>0</v>
      </c>
      <c r="AB4" s="128">
        <f>SUMIFS(CT_Bands_Revalued_2003_2022!$D$2:$D$740, CT_Bands_Revalued_2003_2022!$A$2:$A$740, $A4, CT_Bands_Revalued_2003_2022!$B$2:$B$740, CT_Bands_2003_2022_Count_PP!AB$2, CT_Bands_Revalued_2003_2022!$C$2:$C$740, CT_Bands_2003_2022_Count_PP!AB$3)</f>
        <v>0</v>
      </c>
      <c r="AC4" s="128">
        <f>SUMIFS(CT_Bands_Revalued_2003_2022!$D$2:$D$740, CT_Bands_Revalued_2003_2022!$A$2:$A$740, $A4, CT_Bands_Revalued_2003_2022!$B$2:$B$740, CT_Bands_2003_2022_Count_PP!AC$2, CT_Bands_Revalued_2003_2022!$C$2:$C$740, CT_Bands_2003_2022_Count_PP!AC$3)</f>
        <v>0</v>
      </c>
      <c r="AD4" s="128">
        <f>SUMIFS(CT_Bands_Revalued_2003_2022!$D$2:$D$740, CT_Bands_Revalued_2003_2022!$A$2:$A$740, $A4, CT_Bands_Revalued_2003_2022!$B$2:$B$740, CT_Bands_2003_2022_Count_PP!AD$2, CT_Bands_Revalued_2003_2022!$C$2:$C$740, CT_Bands_2003_2022_Count_PP!AD$3)</f>
        <v>0</v>
      </c>
      <c r="AE4" s="128">
        <f>SUMIFS(CT_Bands_Revalued_2003_2022!$D$2:$D$740, CT_Bands_Revalued_2003_2022!$A$2:$A$740, $A4, CT_Bands_Revalued_2003_2022!$B$2:$B$740, CT_Bands_2003_2022_Count_PP!AE$2, CT_Bands_Revalued_2003_2022!$C$2:$C$740, CT_Bands_2003_2022_Count_PP!AE$3)</f>
        <v>0</v>
      </c>
      <c r="AF4" s="128">
        <f>SUMIFS(CT_Bands_Revalued_2003_2022!$D$2:$D$740, CT_Bands_Revalued_2003_2022!$A$2:$A$740, $A4, CT_Bands_Revalued_2003_2022!$B$2:$B$740, CT_Bands_2003_2022_Count_PP!AF$2, CT_Bands_Revalued_2003_2022!$C$2:$C$740, CT_Bands_2003_2022_Count_PP!AF$3)</f>
        <v>0</v>
      </c>
      <c r="AG4" s="128">
        <f>SUMIFS(CT_Bands_Revalued_2003_2022!$D$2:$D$740, CT_Bands_Revalued_2003_2022!$A$2:$A$740, $A4, CT_Bands_Revalued_2003_2022!$B$2:$B$740, CT_Bands_2003_2022_Count_PP!AG$2, CT_Bands_Revalued_2003_2022!$C$2:$C$740, CT_Bands_2003_2022_Count_PP!AG$3)</f>
        <v>0</v>
      </c>
      <c r="AH4" s="128">
        <f>SUMIFS(CT_Bands_Revalued_2003_2022!$D$2:$D$740, CT_Bands_Revalued_2003_2022!$A$2:$A$740, $A4, CT_Bands_Revalued_2003_2022!$B$2:$B$740, CT_Bands_2003_2022_Count_PP!AH$2, CT_Bands_Revalued_2003_2022!$C$2:$C$740, CT_Bands_2003_2022_Count_PP!AH$3)</f>
        <v>78</v>
      </c>
      <c r="AI4" s="128">
        <f>SUMIFS(CT_Bands_Revalued_2003_2022!$D$2:$D$740, CT_Bands_Revalued_2003_2022!$A$2:$A$740, $A4, CT_Bands_Revalued_2003_2022!$B$2:$B$740, CT_Bands_2003_2022_Count_PP!AI$2, CT_Bands_Revalued_2003_2022!$C$2:$C$740, CT_Bands_2003_2022_Count_PP!AI$3)</f>
        <v>146</v>
      </c>
      <c r="AJ4" s="128">
        <f>SUMIFS(CT_Bands_Revalued_2003_2022!$D$2:$D$740, CT_Bands_Revalued_2003_2022!$A$2:$A$740, $A4, CT_Bands_Revalued_2003_2022!$B$2:$B$740, CT_Bands_2003_2022_Count_PP!AJ$2, CT_Bands_Revalued_2003_2022!$C$2:$C$740, CT_Bands_2003_2022_Count_PP!AJ$3)</f>
        <v>0</v>
      </c>
      <c r="AK4" s="128">
        <f>SUMIFS(CT_Bands_Revalued_2003_2022!$D$2:$D$740, CT_Bands_Revalued_2003_2022!$A$2:$A$740, $A4, CT_Bands_Revalued_2003_2022!$B$2:$B$740, CT_Bands_2003_2022_Count_PP!AK$2, CT_Bands_Revalued_2003_2022!$C$2:$C$740, CT_Bands_2003_2022_Count_PP!AK$3)</f>
        <v>0</v>
      </c>
      <c r="AL4" s="128">
        <f>SUMIFS(CT_Bands_Revalued_2003_2022!$D$2:$D$740, CT_Bands_Revalued_2003_2022!$A$2:$A$740, $A4, CT_Bands_Revalued_2003_2022!$B$2:$B$740, CT_Bands_2003_2022_Count_PP!AL$2, CT_Bands_Revalued_2003_2022!$C$2:$C$740, CT_Bands_2003_2022_Count_PP!AL$3)</f>
        <v>0</v>
      </c>
      <c r="AM4" s="128">
        <f>SUMIFS(CT_Bands_Revalued_2003_2022!$D$2:$D$740, CT_Bands_Revalued_2003_2022!$A$2:$A$740, $A4, CT_Bands_Revalued_2003_2022!$B$2:$B$740, CT_Bands_2003_2022_Count_PP!AM$2, CT_Bands_Revalued_2003_2022!$C$2:$C$740, CT_Bands_2003_2022_Count_PP!AM$3)</f>
        <v>0</v>
      </c>
      <c r="AN4" s="128">
        <f>SUMIFS(CT_Bands_Revalued_2003_2022!$D$2:$D$740, CT_Bands_Revalued_2003_2022!$A$2:$A$740, $A4, CT_Bands_Revalued_2003_2022!$B$2:$B$740, CT_Bands_2003_2022_Count_PP!AN$2, CT_Bands_Revalued_2003_2022!$C$2:$C$740, CT_Bands_2003_2022_Count_PP!AN$3)</f>
        <v>0</v>
      </c>
      <c r="AO4" s="128">
        <f>SUMIFS(CT_Bands_Revalued_2003_2022!$D$2:$D$740, CT_Bands_Revalued_2003_2022!$A$2:$A$740, $A4, CT_Bands_Revalued_2003_2022!$B$2:$B$740, CT_Bands_2003_2022_Count_PP!AO$2, CT_Bands_Revalued_2003_2022!$C$2:$C$740, CT_Bands_2003_2022_Count_PP!AO$3)</f>
        <v>0</v>
      </c>
      <c r="AP4" s="128">
        <f>SUMIFS(CT_Bands_Revalued_2003_2022!$D$2:$D$740, CT_Bands_Revalued_2003_2022!$A$2:$A$740, $A4, CT_Bands_Revalued_2003_2022!$B$2:$B$740, CT_Bands_2003_2022_Count_PP!AP$2, CT_Bands_Revalued_2003_2022!$C$2:$C$740, CT_Bands_2003_2022_Count_PP!AP$3)</f>
        <v>0</v>
      </c>
      <c r="AQ4" s="128">
        <f>SUMIFS(CT_Bands_Revalued_2003_2022!$D$2:$D$740, CT_Bands_Revalued_2003_2022!$A$2:$A$740, $A4, CT_Bands_Revalued_2003_2022!$B$2:$B$740, CT_Bands_2003_2022_Count_PP!AQ$2, CT_Bands_Revalued_2003_2022!$C$2:$C$740, CT_Bands_2003_2022_Count_PP!AQ$3)</f>
        <v>0</v>
      </c>
      <c r="AR4" s="128">
        <f>SUMIFS(CT_Bands_Revalued_2003_2022!$D$2:$D$740, CT_Bands_Revalued_2003_2022!$A$2:$A$740, $A4, CT_Bands_Revalued_2003_2022!$B$2:$B$740, CT_Bands_2003_2022_Count_PP!AR$2, CT_Bands_Revalued_2003_2022!$C$2:$C$740, CT_Bands_2003_2022_Count_PP!AR$3)</f>
        <v>47</v>
      </c>
      <c r="AS4" s="128">
        <f>SUMIFS(CT_Bands_Revalued_2003_2022!$D$2:$D$740, CT_Bands_Revalued_2003_2022!$A$2:$A$740, $A4, CT_Bands_Revalued_2003_2022!$B$2:$B$740, CT_Bands_2003_2022_Count_PP!AS$2, CT_Bands_Revalued_2003_2022!$C$2:$C$740, CT_Bands_2003_2022_Count_PP!AS$3)</f>
        <v>117</v>
      </c>
      <c r="AT4" s="128">
        <f>SUMIFS(CT_Bands_Revalued_2003_2022!$D$2:$D$740, CT_Bands_Revalued_2003_2022!$A$2:$A$740, $A4, CT_Bands_Revalued_2003_2022!$B$2:$B$740, CT_Bands_2003_2022_Count_PP!AT$2, CT_Bands_Revalued_2003_2022!$C$2:$C$740, CT_Bands_2003_2022_Count_PP!AT$3)</f>
        <v>0</v>
      </c>
      <c r="AU4" s="128">
        <f>SUMIFS(CT_Bands_Revalued_2003_2022!$D$2:$D$740, CT_Bands_Revalued_2003_2022!$A$2:$A$740, $A4, CT_Bands_Revalued_2003_2022!$B$2:$B$740, CT_Bands_2003_2022_Count_PP!AU$2, CT_Bands_Revalued_2003_2022!$C$2:$C$740, CT_Bands_2003_2022_Count_PP!AU$3)</f>
        <v>0</v>
      </c>
      <c r="AV4" s="128">
        <f>SUMIFS(CT_Bands_Revalued_2003_2022!$D$2:$D$740, CT_Bands_Revalued_2003_2022!$A$2:$A$740, $A4, CT_Bands_Revalued_2003_2022!$B$2:$B$740, CT_Bands_2003_2022_Count_PP!AV$2, CT_Bands_Revalued_2003_2022!$C$2:$C$740, CT_Bands_2003_2022_Count_PP!AV$3)</f>
        <v>0</v>
      </c>
      <c r="AW4" s="128">
        <f>SUMIFS(CT_Bands_Revalued_2003_2022!$D$2:$D$740, CT_Bands_Revalued_2003_2022!$A$2:$A$740, $A4, CT_Bands_Revalued_2003_2022!$B$2:$B$740, CT_Bands_2003_2022_Count_PP!AW$2, CT_Bands_Revalued_2003_2022!$C$2:$C$740, CT_Bands_2003_2022_Count_PP!AW$3)</f>
        <v>0</v>
      </c>
      <c r="AX4" s="128">
        <f>SUMIFS(CT_Bands_Revalued_2003_2022!$D$2:$D$740, CT_Bands_Revalued_2003_2022!$A$2:$A$740, $A4, CT_Bands_Revalued_2003_2022!$B$2:$B$740, CT_Bands_2003_2022_Count_PP!AX$2, CT_Bands_Revalued_2003_2022!$C$2:$C$740, CT_Bands_2003_2022_Count_PP!AX$3)</f>
        <v>0</v>
      </c>
      <c r="AY4" s="128">
        <f>SUMIFS(CT_Bands_Revalued_2003_2022!$D$2:$D$740, CT_Bands_Revalued_2003_2022!$A$2:$A$740, $A4, CT_Bands_Revalued_2003_2022!$B$2:$B$740, CT_Bands_2003_2022_Count_PP!AY$2, CT_Bands_Revalued_2003_2022!$C$2:$C$740, CT_Bands_2003_2022_Count_PP!AY$3)</f>
        <v>0</v>
      </c>
      <c r="AZ4" s="128">
        <f>SUMIFS(CT_Bands_Revalued_2003_2022!$D$2:$D$740, CT_Bands_Revalued_2003_2022!$A$2:$A$740, $A4, CT_Bands_Revalued_2003_2022!$B$2:$B$740, CT_Bands_2003_2022_Count_PP!AZ$2, CT_Bands_Revalued_2003_2022!$C$2:$C$740, CT_Bands_2003_2022_Count_PP!AZ$3)</f>
        <v>0</v>
      </c>
      <c r="BA4" s="128">
        <f>SUMIFS(CT_Bands_Revalued_2003_2022!$D$2:$D$740, CT_Bands_Revalued_2003_2022!$A$2:$A$740, $A4, CT_Bands_Revalued_2003_2022!$B$2:$B$740, CT_Bands_2003_2022_Count_PP!BA$2, CT_Bands_Revalued_2003_2022!$C$2:$C$740, CT_Bands_2003_2022_Count_PP!BA$3)</f>
        <v>0</v>
      </c>
      <c r="BB4" s="128">
        <f>SUMIFS(CT_Bands_Revalued_2003_2022!$D$2:$D$740, CT_Bands_Revalued_2003_2022!$A$2:$A$740, $A4, CT_Bands_Revalued_2003_2022!$B$2:$B$740, CT_Bands_2003_2022_Count_PP!BB$2, CT_Bands_Revalued_2003_2022!$C$2:$C$740, CT_Bands_2003_2022_Count_PP!BB$3)</f>
        <v>26</v>
      </c>
      <c r="BC4" s="128">
        <f>SUMIFS(CT_Bands_Revalued_2003_2022!$D$2:$D$740, CT_Bands_Revalued_2003_2022!$A$2:$A$740, $A4, CT_Bands_Revalued_2003_2022!$B$2:$B$740, CT_Bands_2003_2022_Count_PP!BC$2, CT_Bands_Revalued_2003_2022!$C$2:$C$740, CT_Bands_2003_2022_Count_PP!BC$3)</f>
        <v>56</v>
      </c>
      <c r="BD4" s="128">
        <f>SUMIFS(CT_Bands_Revalued_2003_2022!$D$2:$D$740, CT_Bands_Revalued_2003_2022!$A$2:$A$740, $A4, CT_Bands_Revalued_2003_2022!$B$2:$B$740, CT_Bands_2003_2022_Count_PP!BD$2, CT_Bands_Revalued_2003_2022!$C$2:$C$740, CT_Bands_2003_2022_Count_PP!BD$3)</f>
        <v>0</v>
      </c>
      <c r="BE4" s="128">
        <f>SUMIFS(CT_Bands_Revalued_2003_2022!$D$2:$D$740, CT_Bands_Revalued_2003_2022!$A$2:$A$740, $A4, CT_Bands_Revalued_2003_2022!$B$2:$B$740, CT_Bands_2003_2022_Count_PP!BE$2, CT_Bands_Revalued_2003_2022!$C$2:$C$740, CT_Bands_2003_2022_Count_PP!BE$3)</f>
        <v>0</v>
      </c>
      <c r="BF4" s="128">
        <f>SUMIFS(CT_Bands_Revalued_2003_2022!$D$2:$D$740, CT_Bands_Revalued_2003_2022!$A$2:$A$740, $A4, CT_Bands_Revalued_2003_2022!$B$2:$B$740, CT_Bands_2003_2022_Count_PP!BF$2, CT_Bands_Revalued_2003_2022!$C$2:$C$740, CT_Bands_2003_2022_Count_PP!BF$3)</f>
        <v>0</v>
      </c>
      <c r="BG4" s="128">
        <f>SUMIFS(CT_Bands_Revalued_2003_2022!$D$2:$D$740, CT_Bands_Revalued_2003_2022!$A$2:$A$740, $A4, CT_Bands_Revalued_2003_2022!$B$2:$B$740, CT_Bands_2003_2022_Count_PP!BG$2, CT_Bands_Revalued_2003_2022!$C$2:$C$740, CT_Bands_2003_2022_Count_PP!BG$3)</f>
        <v>0</v>
      </c>
      <c r="BH4" s="128">
        <f>SUMIFS(CT_Bands_Revalued_2003_2022!$D$2:$D$740, CT_Bands_Revalued_2003_2022!$A$2:$A$740, $A4, CT_Bands_Revalued_2003_2022!$B$2:$B$740, CT_Bands_2003_2022_Count_PP!BH$2, CT_Bands_Revalued_2003_2022!$C$2:$C$740, CT_Bands_2003_2022_Count_PP!BH$3)</f>
        <v>0</v>
      </c>
      <c r="BI4" s="128">
        <f>SUMIFS(CT_Bands_Revalued_2003_2022!$D$2:$D$740, CT_Bands_Revalued_2003_2022!$A$2:$A$740, $A4, CT_Bands_Revalued_2003_2022!$B$2:$B$740, CT_Bands_2003_2022_Count_PP!BI$2, CT_Bands_Revalued_2003_2022!$C$2:$C$740, CT_Bands_2003_2022_Count_PP!BI$3)</f>
        <v>0</v>
      </c>
      <c r="BJ4" s="128">
        <f>SUMIFS(CT_Bands_Revalued_2003_2022!$D$2:$D$740, CT_Bands_Revalued_2003_2022!$A$2:$A$740, $A4, CT_Bands_Revalued_2003_2022!$B$2:$B$740, CT_Bands_2003_2022_Count_PP!BJ$2, CT_Bands_Revalued_2003_2022!$C$2:$C$740, CT_Bands_2003_2022_Count_PP!BJ$3)</f>
        <v>0</v>
      </c>
      <c r="BK4" s="128">
        <f>SUMIFS(CT_Bands_Revalued_2003_2022!$D$2:$D$740, CT_Bands_Revalued_2003_2022!$A$2:$A$740, $A4, CT_Bands_Revalued_2003_2022!$B$2:$B$740, CT_Bands_2003_2022_Count_PP!BK$2, CT_Bands_Revalued_2003_2022!$C$2:$C$740, CT_Bands_2003_2022_Count_PP!BK$3)</f>
        <v>0</v>
      </c>
      <c r="BL4" s="128">
        <f>SUMIFS(CT_Bands_Revalued_2003_2022!$D$2:$D$740, CT_Bands_Revalued_2003_2022!$A$2:$A$740, $A4, CT_Bands_Revalued_2003_2022!$B$2:$B$740, CT_Bands_2003_2022_Count_PP!BL$2, CT_Bands_Revalued_2003_2022!$C$2:$C$740, CT_Bands_2003_2022_Count_PP!BL$3)</f>
        <v>18</v>
      </c>
      <c r="BM4" s="128">
        <f>SUMIFS(CT_Bands_Revalued_2003_2022!$D$2:$D$740, CT_Bands_Revalued_2003_2022!$A$2:$A$740, $A4, CT_Bands_Revalued_2003_2022!$B$2:$B$740, CT_Bands_2003_2022_Count_PP!BM$2, CT_Bands_Revalued_2003_2022!$C$2:$C$740, CT_Bands_2003_2022_Count_PP!BM$3)</f>
        <v>13</v>
      </c>
      <c r="BN4" s="128">
        <f>SUMIFS(CT_Bands_Revalued_2003_2022!$D$2:$D$740, CT_Bands_Revalued_2003_2022!$A$2:$A$740, $A4, CT_Bands_Revalued_2003_2022!$B$2:$B$740, CT_Bands_2003_2022_Count_PP!BN$2, CT_Bands_Revalued_2003_2022!$C$2:$C$740, CT_Bands_2003_2022_Count_PP!BN$3)</f>
        <v>0</v>
      </c>
      <c r="BO4" s="128">
        <f>SUMIFS(CT_Bands_Revalued_2003_2022!$D$2:$D$740, CT_Bands_Revalued_2003_2022!$A$2:$A$740, $A4, CT_Bands_Revalued_2003_2022!$B$2:$B$740, CT_Bands_2003_2022_Count_PP!BO$2, CT_Bands_Revalued_2003_2022!$C$2:$C$740, CT_Bands_2003_2022_Count_PP!BO$3)</f>
        <v>0</v>
      </c>
      <c r="BP4" s="128">
        <f>SUMIFS(CT_Bands_Revalued_2003_2022!$D$2:$D$740, CT_Bands_Revalued_2003_2022!$A$2:$A$740, $A4, CT_Bands_Revalued_2003_2022!$B$2:$B$740, CT_Bands_2003_2022_Count_PP!BP$2, CT_Bands_Revalued_2003_2022!$C$2:$C$740, CT_Bands_2003_2022_Count_PP!BP$3)</f>
        <v>0</v>
      </c>
      <c r="BQ4" s="128">
        <f>SUMIFS(CT_Bands_Revalued_2003_2022!$D$2:$D$740, CT_Bands_Revalued_2003_2022!$A$2:$A$740, $A4, CT_Bands_Revalued_2003_2022!$B$2:$B$740, CT_Bands_2003_2022_Count_PP!BQ$2, CT_Bands_Revalued_2003_2022!$C$2:$C$740, CT_Bands_2003_2022_Count_PP!BQ$3)</f>
        <v>0</v>
      </c>
      <c r="BR4" s="128">
        <f>SUMIFS(CT_Bands_Revalued_2003_2022!$D$2:$D$740, CT_Bands_Revalued_2003_2022!$A$2:$A$740, $A4, CT_Bands_Revalued_2003_2022!$B$2:$B$740, CT_Bands_2003_2022_Count_PP!BR$2, CT_Bands_Revalued_2003_2022!$C$2:$C$740, CT_Bands_2003_2022_Count_PP!BR$3)</f>
        <v>0</v>
      </c>
      <c r="BS4" s="128">
        <f>SUMIFS(CT_Bands_Revalued_2003_2022!$D$2:$D$740, CT_Bands_Revalued_2003_2022!$A$2:$A$740, $A4, CT_Bands_Revalued_2003_2022!$B$2:$B$740, CT_Bands_2003_2022_Count_PP!BS$2, CT_Bands_Revalued_2003_2022!$C$2:$C$740, CT_Bands_2003_2022_Count_PP!BS$3)</f>
        <v>0</v>
      </c>
      <c r="BT4" s="128">
        <f>SUMIFS(CT_Bands_Revalued_2003_2022!$D$2:$D$740, CT_Bands_Revalued_2003_2022!$A$2:$A$740, $A4, CT_Bands_Revalued_2003_2022!$B$2:$B$740, CT_Bands_2003_2022_Count_PP!BT$2, CT_Bands_Revalued_2003_2022!$C$2:$C$740, CT_Bands_2003_2022_Count_PP!BT$3)</f>
        <v>0</v>
      </c>
      <c r="BU4" s="128">
        <f>SUMIFS(CT_Bands_Revalued_2003_2022!$D$2:$D$740, CT_Bands_Revalued_2003_2022!$A$2:$A$740, $A4, CT_Bands_Revalued_2003_2022!$B$2:$B$740, CT_Bands_2003_2022_Count_PP!BU$2, CT_Bands_Revalued_2003_2022!$C$2:$C$740, CT_Bands_2003_2022_Count_PP!BU$3)</f>
        <v>0</v>
      </c>
      <c r="BV4" s="128">
        <f>SUMIFS(CT_Bands_Revalued_2003_2022!$D$2:$D$740, CT_Bands_Revalued_2003_2022!$A$2:$A$740, $A4, CT_Bands_Revalued_2003_2022!$B$2:$B$740, CT_Bands_2003_2022_Count_PP!BV$2, CT_Bands_Revalued_2003_2022!$C$2:$C$740, CT_Bands_2003_2022_Count_PP!BV$3)</f>
        <v>0</v>
      </c>
      <c r="BW4" s="128">
        <f>SUMIFS(CT_Bands_Revalued_2003_2022!$D$2:$D$740, CT_Bands_Revalued_2003_2022!$A$2:$A$740, $A4, CT_Bands_Revalued_2003_2022!$B$2:$B$740, CT_Bands_2003_2022_Count_PP!BW$2, CT_Bands_Revalued_2003_2022!$C$2:$C$740, CT_Bands_2003_2022_Count_PP!BW$3)</f>
        <v>5</v>
      </c>
      <c r="BX4" s="128">
        <f>SUMIFS(CT_Bands_Revalued_2003_2022!$D$2:$D$740, CT_Bands_Revalued_2003_2022!$A$2:$A$740, $A4, CT_Bands_Revalued_2003_2022!$B$2:$B$740, CT_Bands_2003_2022_Count_PP!BX$2, CT_Bands_Revalued_2003_2022!$C$2:$C$740, CT_Bands_2003_2022_Count_PP!BX$3)</f>
        <v>0</v>
      </c>
      <c r="BY4" s="128">
        <f>SUMIFS(CT_Bands_Revalued_2003_2022!$D$2:$D$740, CT_Bands_Revalued_2003_2022!$A$2:$A$740, $A4, CT_Bands_Revalued_2003_2022!$B$2:$B$740, CT_Bands_2003_2022_Count_PP!BY$2, CT_Bands_Revalued_2003_2022!$C$2:$C$740, CT_Bands_2003_2022_Count_PP!BY$3)</f>
        <v>0</v>
      </c>
      <c r="BZ4" s="128">
        <f>SUMIFS(CT_Bands_Revalued_2003_2022!$D$2:$D$740, CT_Bands_Revalued_2003_2022!$A$2:$A$740, $A4, CT_Bands_Revalued_2003_2022!$B$2:$B$740, CT_Bands_2003_2022_Count_PP!BZ$2, CT_Bands_Revalued_2003_2022!$C$2:$C$740, CT_Bands_2003_2022_Count_PP!BZ$3)</f>
        <v>0</v>
      </c>
      <c r="CA4" s="128">
        <f>SUMIFS(CT_Bands_Revalued_2003_2022!$D$2:$D$740, CT_Bands_Revalued_2003_2022!$A$2:$A$740, $A4, CT_Bands_Revalued_2003_2022!$B$2:$B$740, CT_Bands_2003_2022_Count_PP!CA$2, CT_Bands_Revalued_2003_2022!$C$2:$C$740, CT_Bands_2003_2022_Count_PP!CA$3)</f>
        <v>0</v>
      </c>
      <c r="CB4" s="128">
        <f>SUMIFS(CT_Bands_Revalued_2003_2022!$D$2:$D$740, CT_Bands_Revalued_2003_2022!$A$2:$A$740, $A4, CT_Bands_Revalued_2003_2022!$B$2:$B$740, CT_Bands_2003_2022_Count_PP!CB$2, CT_Bands_Revalued_2003_2022!$C$2:$C$740, CT_Bands_2003_2022_Count_PP!CB$3)</f>
        <v>0</v>
      </c>
      <c r="CC4" s="128">
        <f>SUMIFS(CT_Bands_Revalued_2003_2022!$D$2:$D$740, CT_Bands_Revalued_2003_2022!$A$2:$A$740, $A4, CT_Bands_Revalued_2003_2022!$B$2:$B$740, CT_Bands_2003_2022_Count_PP!CC$2, CT_Bands_Revalued_2003_2022!$C$2:$C$740, CT_Bands_2003_2022_Count_PP!CC$3)</f>
        <v>0</v>
      </c>
      <c r="CD4" s="128">
        <f>SUMIFS(CT_Bands_Revalued_2003_2022!$D$2:$D$740, CT_Bands_Revalued_2003_2022!$A$2:$A$740, $A4, CT_Bands_Revalued_2003_2022!$B$2:$B$740, CT_Bands_2003_2022_Count_PP!CD$2, CT_Bands_Revalued_2003_2022!$C$2:$C$740, CT_Bands_2003_2022_Count_PP!CD$3)</f>
        <v>0</v>
      </c>
      <c r="CE4" s="128">
        <f>SUMIFS(CT_Bands_Revalued_2003_2022!$D$2:$D$740, CT_Bands_Revalued_2003_2022!$A$2:$A$740, $A4, CT_Bands_Revalued_2003_2022!$B$2:$B$740, CT_Bands_2003_2022_Count_PP!CE$2, CT_Bands_Revalued_2003_2022!$C$2:$C$740, CT_Bands_2003_2022_Count_PP!CE$3)</f>
        <v>0</v>
      </c>
      <c r="CF4" s="128">
        <f>SUMIFS(CT_Bands_Revalued_2003_2022!$D$2:$D$740, CT_Bands_Revalued_2003_2022!$A$2:$A$740, $A4, CT_Bands_Revalued_2003_2022!$B$2:$B$740, CT_Bands_2003_2022_Count_PP!CF$2, CT_Bands_Revalued_2003_2022!$C$2:$C$740, CT_Bands_2003_2022_Count_PP!CF$3)</f>
        <v>1</v>
      </c>
      <c r="CG4" s="129">
        <f>SUM($D4:$CF4)</f>
        <v>1075</v>
      </c>
    </row>
    <row r="5" spans="1:85" x14ac:dyDescent="0.25">
      <c r="A5" s="126" t="s">
        <v>1089</v>
      </c>
      <c r="B5" s="127" t="s">
        <v>1090</v>
      </c>
      <c r="C5" s="127" t="s">
        <v>2320</v>
      </c>
      <c r="D5" s="128">
        <f>SUMIFS(CT_Bands_Revalued_2003_2022!$D$2:$D$740, CT_Bands_Revalued_2003_2022!$A$2:$A$740, $A5, CT_Bands_Revalued_2003_2022!$B$2:$B$740, CT_Bands_2003_2022_Count_PP!D$2, CT_Bands_Revalued_2003_2022!$C$2:$C$740, CT_Bands_2003_2022_Count_PP!D$3)</f>
        <v>136</v>
      </c>
      <c r="E5" s="128">
        <f>SUMIFS(CT_Bands_Revalued_2003_2022!$D$2:$D$740, CT_Bands_Revalued_2003_2022!$A$2:$A$740, $A5, CT_Bands_Revalued_2003_2022!$B$2:$B$740, CT_Bands_2003_2022_Count_PP!E$2, CT_Bands_Revalued_2003_2022!$C$2:$C$740, CT_Bands_2003_2022_Count_PP!E$3)</f>
        <v>136</v>
      </c>
      <c r="F5" s="128">
        <f>SUMIFS(CT_Bands_Revalued_2003_2022!$D$2:$D$740, CT_Bands_Revalued_2003_2022!$A$2:$A$740, $A5, CT_Bands_Revalued_2003_2022!$B$2:$B$740, CT_Bands_2003_2022_Count_PP!F$2, CT_Bands_Revalued_2003_2022!$C$2:$C$740, CT_Bands_2003_2022_Count_PP!F$3)</f>
        <v>0</v>
      </c>
      <c r="G5" s="128">
        <f>SUMIFS(CT_Bands_Revalued_2003_2022!$D$2:$D$740, CT_Bands_Revalued_2003_2022!$A$2:$A$740, $A5, CT_Bands_Revalued_2003_2022!$B$2:$B$740, CT_Bands_2003_2022_Count_PP!G$2, CT_Bands_Revalued_2003_2022!$C$2:$C$740, CT_Bands_2003_2022_Count_PP!G$3)</f>
        <v>0</v>
      </c>
      <c r="H5" s="128">
        <f>SUMIFS(CT_Bands_Revalued_2003_2022!$D$2:$D$740, CT_Bands_Revalued_2003_2022!$A$2:$A$740, $A5, CT_Bands_Revalued_2003_2022!$B$2:$B$740, CT_Bands_2003_2022_Count_PP!H$2, CT_Bands_Revalued_2003_2022!$C$2:$C$740, CT_Bands_2003_2022_Count_PP!H$3)</f>
        <v>0</v>
      </c>
      <c r="I5" s="128">
        <f>SUMIFS(CT_Bands_Revalued_2003_2022!$D$2:$D$740, CT_Bands_Revalued_2003_2022!$A$2:$A$740, $A5, CT_Bands_Revalued_2003_2022!$B$2:$B$740, CT_Bands_2003_2022_Count_PP!I$2, CT_Bands_Revalued_2003_2022!$C$2:$C$740, CT_Bands_2003_2022_Count_PP!I$3)</f>
        <v>0</v>
      </c>
      <c r="J5" s="128">
        <f>SUMIFS(CT_Bands_Revalued_2003_2022!$D$2:$D$740, CT_Bands_Revalued_2003_2022!$A$2:$A$740, $A5, CT_Bands_Revalued_2003_2022!$B$2:$B$740, CT_Bands_2003_2022_Count_PP!J$2, CT_Bands_Revalued_2003_2022!$C$2:$C$740, CT_Bands_2003_2022_Count_PP!J$3)</f>
        <v>0</v>
      </c>
      <c r="K5" s="128">
        <f>SUMIFS(CT_Bands_Revalued_2003_2022!$D$2:$D$740, CT_Bands_Revalued_2003_2022!$A$2:$A$740, $A5, CT_Bands_Revalued_2003_2022!$B$2:$B$740, CT_Bands_2003_2022_Count_PP!K$2, CT_Bands_Revalued_2003_2022!$C$2:$C$740, CT_Bands_2003_2022_Count_PP!K$3)</f>
        <v>0</v>
      </c>
      <c r="L5" s="128">
        <f>SUMIFS(CT_Bands_Revalued_2003_2022!$D$2:$D$740, CT_Bands_Revalued_2003_2022!$A$2:$A$740, $A5, CT_Bands_Revalued_2003_2022!$B$2:$B$740, CT_Bands_2003_2022_Count_PP!L$2, CT_Bands_Revalued_2003_2022!$C$2:$C$740, CT_Bands_2003_2022_Count_PP!L$3)</f>
        <v>0</v>
      </c>
      <c r="M5" s="128">
        <f>SUMIFS(CT_Bands_Revalued_2003_2022!$D$2:$D$740, CT_Bands_Revalued_2003_2022!$A$2:$A$740, $A5, CT_Bands_Revalued_2003_2022!$B$2:$B$740, CT_Bands_2003_2022_Count_PP!M$2, CT_Bands_Revalued_2003_2022!$C$2:$C$740, CT_Bands_2003_2022_Count_PP!M$3)</f>
        <v>0</v>
      </c>
      <c r="N5" s="128">
        <f>SUMIFS(CT_Bands_Revalued_2003_2022!$D$2:$D$740, CT_Bands_Revalued_2003_2022!$A$2:$A$740, $A5, CT_Bands_Revalued_2003_2022!$B$2:$B$740, CT_Bands_2003_2022_Count_PP!N$2, CT_Bands_Revalued_2003_2022!$C$2:$C$740, CT_Bands_2003_2022_Count_PP!N$3)</f>
        <v>235</v>
      </c>
      <c r="O5" s="128">
        <f>SUMIFS(CT_Bands_Revalued_2003_2022!$D$2:$D$740, CT_Bands_Revalued_2003_2022!$A$2:$A$740, $A5, CT_Bands_Revalued_2003_2022!$B$2:$B$740, CT_Bands_2003_2022_Count_PP!O$2, CT_Bands_Revalued_2003_2022!$C$2:$C$740, CT_Bands_2003_2022_Count_PP!O$3)</f>
        <v>237</v>
      </c>
      <c r="P5" s="128">
        <f>SUMIFS(CT_Bands_Revalued_2003_2022!$D$2:$D$740, CT_Bands_Revalued_2003_2022!$A$2:$A$740, $A5, CT_Bands_Revalued_2003_2022!$B$2:$B$740, CT_Bands_2003_2022_Count_PP!P$2, CT_Bands_Revalued_2003_2022!$C$2:$C$740, CT_Bands_2003_2022_Count_PP!P$3)</f>
        <v>0</v>
      </c>
      <c r="Q5" s="128">
        <f>SUMIFS(CT_Bands_Revalued_2003_2022!$D$2:$D$740, CT_Bands_Revalued_2003_2022!$A$2:$A$740, $A5, CT_Bands_Revalued_2003_2022!$B$2:$B$740, CT_Bands_2003_2022_Count_PP!Q$2, CT_Bands_Revalued_2003_2022!$C$2:$C$740, CT_Bands_2003_2022_Count_PP!Q$3)</f>
        <v>0</v>
      </c>
      <c r="R5" s="128">
        <f>SUMIFS(CT_Bands_Revalued_2003_2022!$D$2:$D$740, CT_Bands_Revalued_2003_2022!$A$2:$A$740, $A5, CT_Bands_Revalued_2003_2022!$B$2:$B$740, CT_Bands_2003_2022_Count_PP!R$2, CT_Bands_Revalued_2003_2022!$C$2:$C$740, CT_Bands_2003_2022_Count_PP!R$3)</f>
        <v>0</v>
      </c>
      <c r="S5" s="128">
        <f>SUMIFS(CT_Bands_Revalued_2003_2022!$D$2:$D$740, CT_Bands_Revalued_2003_2022!$A$2:$A$740, $A5, CT_Bands_Revalued_2003_2022!$B$2:$B$740, CT_Bands_2003_2022_Count_PP!S$2, CT_Bands_Revalued_2003_2022!$C$2:$C$740, CT_Bands_2003_2022_Count_PP!S$3)</f>
        <v>0</v>
      </c>
      <c r="T5" s="128">
        <f>SUMIFS(CT_Bands_Revalued_2003_2022!$D$2:$D$740, CT_Bands_Revalued_2003_2022!$A$2:$A$740, $A5, CT_Bands_Revalued_2003_2022!$B$2:$B$740, CT_Bands_2003_2022_Count_PP!T$2, CT_Bands_Revalued_2003_2022!$C$2:$C$740, CT_Bands_2003_2022_Count_PP!T$3)</f>
        <v>0</v>
      </c>
      <c r="U5" s="128">
        <f>SUMIFS(CT_Bands_Revalued_2003_2022!$D$2:$D$740, CT_Bands_Revalued_2003_2022!$A$2:$A$740, $A5, CT_Bands_Revalued_2003_2022!$B$2:$B$740, CT_Bands_2003_2022_Count_PP!U$2, CT_Bands_Revalued_2003_2022!$C$2:$C$740, CT_Bands_2003_2022_Count_PP!U$3)</f>
        <v>0</v>
      </c>
      <c r="V5" s="128">
        <f>SUMIFS(CT_Bands_Revalued_2003_2022!$D$2:$D$740, CT_Bands_Revalued_2003_2022!$A$2:$A$740, $A5, CT_Bands_Revalued_2003_2022!$B$2:$B$740, CT_Bands_2003_2022_Count_PP!V$2, CT_Bands_Revalued_2003_2022!$C$2:$C$740, CT_Bands_2003_2022_Count_PP!V$3)</f>
        <v>0</v>
      </c>
      <c r="W5" s="128">
        <f>SUMIFS(CT_Bands_Revalued_2003_2022!$D$2:$D$740, CT_Bands_Revalued_2003_2022!$A$2:$A$740, $A5, CT_Bands_Revalued_2003_2022!$B$2:$B$740, CT_Bands_2003_2022_Count_PP!W$2, CT_Bands_Revalued_2003_2022!$C$2:$C$740, CT_Bands_2003_2022_Count_PP!W$3)</f>
        <v>0</v>
      </c>
      <c r="X5" s="128">
        <f>SUMIFS(CT_Bands_Revalued_2003_2022!$D$2:$D$740, CT_Bands_Revalued_2003_2022!$A$2:$A$740, $A5, CT_Bands_Revalued_2003_2022!$B$2:$B$740, CT_Bands_2003_2022_Count_PP!X$2, CT_Bands_Revalued_2003_2022!$C$2:$C$740, CT_Bands_2003_2022_Count_PP!X$3)</f>
        <v>244</v>
      </c>
      <c r="Y5" s="128">
        <f>SUMIFS(CT_Bands_Revalued_2003_2022!$D$2:$D$740, CT_Bands_Revalued_2003_2022!$A$2:$A$740, $A5, CT_Bands_Revalued_2003_2022!$B$2:$B$740, CT_Bands_2003_2022_Count_PP!Y$2, CT_Bands_Revalued_2003_2022!$C$2:$C$740, CT_Bands_2003_2022_Count_PP!Y$3)</f>
        <v>122</v>
      </c>
      <c r="Z5" s="128">
        <f>SUMIFS(CT_Bands_Revalued_2003_2022!$D$2:$D$740, CT_Bands_Revalued_2003_2022!$A$2:$A$740, $A5, CT_Bands_Revalued_2003_2022!$B$2:$B$740, CT_Bands_2003_2022_Count_PP!Z$2, CT_Bands_Revalued_2003_2022!$C$2:$C$740, CT_Bands_2003_2022_Count_PP!Z$3)</f>
        <v>0</v>
      </c>
      <c r="AA5" s="128">
        <f>SUMIFS(CT_Bands_Revalued_2003_2022!$D$2:$D$740, CT_Bands_Revalued_2003_2022!$A$2:$A$740, $A5, CT_Bands_Revalued_2003_2022!$B$2:$B$740, CT_Bands_2003_2022_Count_PP!AA$2, CT_Bands_Revalued_2003_2022!$C$2:$C$740, CT_Bands_2003_2022_Count_PP!AA$3)</f>
        <v>0</v>
      </c>
      <c r="AB5" s="128">
        <f>SUMIFS(CT_Bands_Revalued_2003_2022!$D$2:$D$740, CT_Bands_Revalued_2003_2022!$A$2:$A$740, $A5, CT_Bands_Revalued_2003_2022!$B$2:$B$740, CT_Bands_2003_2022_Count_PP!AB$2, CT_Bands_Revalued_2003_2022!$C$2:$C$740, CT_Bands_2003_2022_Count_PP!AB$3)</f>
        <v>0</v>
      </c>
      <c r="AC5" s="128">
        <f>SUMIFS(CT_Bands_Revalued_2003_2022!$D$2:$D$740, CT_Bands_Revalued_2003_2022!$A$2:$A$740, $A5, CT_Bands_Revalued_2003_2022!$B$2:$B$740, CT_Bands_2003_2022_Count_PP!AC$2, CT_Bands_Revalued_2003_2022!$C$2:$C$740, CT_Bands_2003_2022_Count_PP!AC$3)</f>
        <v>0</v>
      </c>
      <c r="AD5" s="128">
        <f>SUMIFS(CT_Bands_Revalued_2003_2022!$D$2:$D$740, CT_Bands_Revalued_2003_2022!$A$2:$A$740, $A5, CT_Bands_Revalued_2003_2022!$B$2:$B$740, CT_Bands_2003_2022_Count_PP!AD$2, CT_Bands_Revalued_2003_2022!$C$2:$C$740, CT_Bands_2003_2022_Count_PP!AD$3)</f>
        <v>0</v>
      </c>
      <c r="AE5" s="128">
        <f>SUMIFS(CT_Bands_Revalued_2003_2022!$D$2:$D$740, CT_Bands_Revalued_2003_2022!$A$2:$A$740, $A5, CT_Bands_Revalued_2003_2022!$B$2:$B$740, CT_Bands_2003_2022_Count_PP!AE$2, CT_Bands_Revalued_2003_2022!$C$2:$C$740, CT_Bands_2003_2022_Count_PP!AE$3)</f>
        <v>0</v>
      </c>
      <c r="AF5" s="128">
        <f>SUMIFS(CT_Bands_Revalued_2003_2022!$D$2:$D$740, CT_Bands_Revalued_2003_2022!$A$2:$A$740, $A5, CT_Bands_Revalued_2003_2022!$B$2:$B$740, CT_Bands_2003_2022_Count_PP!AF$2, CT_Bands_Revalued_2003_2022!$C$2:$C$740, CT_Bands_2003_2022_Count_PP!AF$3)</f>
        <v>0</v>
      </c>
      <c r="AG5" s="128">
        <f>SUMIFS(CT_Bands_Revalued_2003_2022!$D$2:$D$740, CT_Bands_Revalued_2003_2022!$A$2:$A$740, $A5, CT_Bands_Revalued_2003_2022!$B$2:$B$740, CT_Bands_2003_2022_Count_PP!AG$2, CT_Bands_Revalued_2003_2022!$C$2:$C$740, CT_Bands_2003_2022_Count_PP!AG$3)</f>
        <v>0</v>
      </c>
      <c r="AH5" s="128">
        <f>SUMIFS(CT_Bands_Revalued_2003_2022!$D$2:$D$740, CT_Bands_Revalued_2003_2022!$A$2:$A$740, $A5, CT_Bands_Revalued_2003_2022!$B$2:$B$740, CT_Bands_2003_2022_Count_PP!AH$2, CT_Bands_Revalued_2003_2022!$C$2:$C$740, CT_Bands_2003_2022_Count_PP!AH$3)</f>
        <v>181</v>
      </c>
      <c r="AI5" s="128">
        <f>SUMIFS(CT_Bands_Revalued_2003_2022!$D$2:$D$740, CT_Bands_Revalued_2003_2022!$A$2:$A$740, $A5, CT_Bands_Revalued_2003_2022!$B$2:$B$740, CT_Bands_2003_2022_Count_PP!AI$2, CT_Bands_Revalued_2003_2022!$C$2:$C$740, CT_Bands_2003_2022_Count_PP!AI$3)</f>
        <v>136</v>
      </c>
      <c r="AJ5" s="128">
        <f>SUMIFS(CT_Bands_Revalued_2003_2022!$D$2:$D$740, CT_Bands_Revalued_2003_2022!$A$2:$A$740, $A5, CT_Bands_Revalued_2003_2022!$B$2:$B$740, CT_Bands_2003_2022_Count_PP!AJ$2, CT_Bands_Revalued_2003_2022!$C$2:$C$740, CT_Bands_2003_2022_Count_PP!AJ$3)</f>
        <v>0</v>
      </c>
      <c r="AK5" s="128">
        <f>SUMIFS(CT_Bands_Revalued_2003_2022!$D$2:$D$740, CT_Bands_Revalued_2003_2022!$A$2:$A$740, $A5, CT_Bands_Revalued_2003_2022!$B$2:$B$740, CT_Bands_2003_2022_Count_PP!AK$2, CT_Bands_Revalued_2003_2022!$C$2:$C$740, CT_Bands_2003_2022_Count_PP!AK$3)</f>
        <v>0</v>
      </c>
      <c r="AL5" s="128">
        <f>SUMIFS(CT_Bands_Revalued_2003_2022!$D$2:$D$740, CT_Bands_Revalued_2003_2022!$A$2:$A$740, $A5, CT_Bands_Revalued_2003_2022!$B$2:$B$740, CT_Bands_2003_2022_Count_PP!AL$2, CT_Bands_Revalued_2003_2022!$C$2:$C$740, CT_Bands_2003_2022_Count_PP!AL$3)</f>
        <v>0</v>
      </c>
      <c r="AM5" s="128">
        <f>SUMIFS(CT_Bands_Revalued_2003_2022!$D$2:$D$740, CT_Bands_Revalued_2003_2022!$A$2:$A$740, $A5, CT_Bands_Revalued_2003_2022!$B$2:$B$740, CT_Bands_2003_2022_Count_PP!AM$2, CT_Bands_Revalued_2003_2022!$C$2:$C$740, CT_Bands_2003_2022_Count_PP!AM$3)</f>
        <v>0</v>
      </c>
      <c r="AN5" s="128">
        <f>SUMIFS(CT_Bands_Revalued_2003_2022!$D$2:$D$740, CT_Bands_Revalued_2003_2022!$A$2:$A$740, $A5, CT_Bands_Revalued_2003_2022!$B$2:$B$740, CT_Bands_2003_2022_Count_PP!AN$2, CT_Bands_Revalued_2003_2022!$C$2:$C$740, CT_Bands_2003_2022_Count_PP!AN$3)</f>
        <v>0</v>
      </c>
      <c r="AO5" s="128">
        <f>SUMIFS(CT_Bands_Revalued_2003_2022!$D$2:$D$740, CT_Bands_Revalued_2003_2022!$A$2:$A$740, $A5, CT_Bands_Revalued_2003_2022!$B$2:$B$740, CT_Bands_2003_2022_Count_PP!AO$2, CT_Bands_Revalued_2003_2022!$C$2:$C$740, CT_Bands_2003_2022_Count_PP!AO$3)</f>
        <v>0</v>
      </c>
      <c r="AP5" s="128">
        <f>SUMIFS(CT_Bands_Revalued_2003_2022!$D$2:$D$740, CT_Bands_Revalued_2003_2022!$A$2:$A$740, $A5, CT_Bands_Revalued_2003_2022!$B$2:$B$740, CT_Bands_2003_2022_Count_PP!AP$2, CT_Bands_Revalued_2003_2022!$C$2:$C$740, CT_Bands_2003_2022_Count_PP!AP$3)</f>
        <v>0</v>
      </c>
      <c r="AQ5" s="128">
        <f>SUMIFS(CT_Bands_Revalued_2003_2022!$D$2:$D$740, CT_Bands_Revalued_2003_2022!$A$2:$A$740, $A5, CT_Bands_Revalued_2003_2022!$B$2:$B$740, CT_Bands_2003_2022_Count_PP!AQ$2, CT_Bands_Revalued_2003_2022!$C$2:$C$740, CT_Bands_2003_2022_Count_PP!AQ$3)</f>
        <v>0</v>
      </c>
      <c r="AR5" s="128">
        <f>SUMIFS(CT_Bands_Revalued_2003_2022!$D$2:$D$740, CT_Bands_Revalued_2003_2022!$A$2:$A$740, $A5, CT_Bands_Revalued_2003_2022!$B$2:$B$740, CT_Bands_2003_2022_Count_PP!AR$2, CT_Bands_Revalued_2003_2022!$C$2:$C$740, CT_Bands_2003_2022_Count_PP!AR$3)</f>
        <v>116</v>
      </c>
      <c r="AS5" s="128">
        <f>SUMIFS(CT_Bands_Revalued_2003_2022!$D$2:$D$740, CT_Bands_Revalued_2003_2022!$A$2:$A$740, $A5, CT_Bands_Revalued_2003_2022!$B$2:$B$740, CT_Bands_2003_2022_Count_PP!AS$2, CT_Bands_Revalued_2003_2022!$C$2:$C$740, CT_Bands_2003_2022_Count_PP!AS$3)</f>
        <v>129</v>
      </c>
      <c r="AT5" s="128">
        <f>SUMIFS(CT_Bands_Revalued_2003_2022!$D$2:$D$740, CT_Bands_Revalued_2003_2022!$A$2:$A$740, $A5, CT_Bands_Revalued_2003_2022!$B$2:$B$740, CT_Bands_2003_2022_Count_PP!AT$2, CT_Bands_Revalued_2003_2022!$C$2:$C$740, CT_Bands_2003_2022_Count_PP!AT$3)</f>
        <v>0</v>
      </c>
      <c r="AU5" s="128">
        <f>SUMIFS(CT_Bands_Revalued_2003_2022!$D$2:$D$740, CT_Bands_Revalued_2003_2022!$A$2:$A$740, $A5, CT_Bands_Revalued_2003_2022!$B$2:$B$740, CT_Bands_2003_2022_Count_PP!AU$2, CT_Bands_Revalued_2003_2022!$C$2:$C$740, CT_Bands_2003_2022_Count_PP!AU$3)</f>
        <v>0</v>
      </c>
      <c r="AV5" s="128">
        <f>SUMIFS(CT_Bands_Revalued_2003_2022!$D$2:$D$740, CT_Bands_Revalued_2003_2022!$A$2:$A$740, $A5, CT_Bands_Revalued_2003_2022!$B$2:$B$740, CT_Bands_2003_2022_Count_PP!AV$2, CT_Bands_Revalued_2003_2022!$C$2:$C$740, CT_Bands_2003_2022_Count_PP!AV$3)</f>
        <v>0</v>
      </c>
      <c r="AW5" s="128">
        <f>SUMIFS(CT_Bands_Revalued_2003_2022!$D$2:$D$740, CT_Bands_Revalued_2003_2022!$A$2:$A$740, $A5, CT_Bands_Revalued_2003_2022!$B$2:$B$740, CT_Bands_2003_2022_Count_PP!AW$2, CT_Bands_Revalued_2003_2022!$C$2:$C$740, CT_Bands_2003_2022_Count_PP!AW$3)</f>
        <v>0</v>
      </c>
      <c r="AX5" s="128">
        <f>SUMIFS(CT_Bands_Revalued_2003_2022!$D$2:$D$740, CT_Bands_Revalued_2003_2022!$A$2:$A$740, $A5, CT_Bands_Revalued_2003_2022!$B$2:$B$740, CT_Bands_2003_2022_Count_PP!AX$2, CT_Bands_Revalued_2003_2022!$C$2:$C$740, CT_Bands_2003_2022_Count_PP!AX$3)</f>
        <v>0</v>
      </c>
      <c r="AY5" s="128">
        <f>SUMIFS(CT_Bands_Revalued_2003_2022!$D$2:$D$740, CT_Bands_Revalued_2003_2022!$A$2:$A$740, $A5, CT_Bands_Revalued_2003_2022!$B$2:$B$740, CT_Bands_2003_2022_Count_PP!AY$2, CT_Bands_Revalued_2003_2022!$C$2:$C$740, CT_Bands_2003_2022_Count_PP!AY$3)</f>
        <v>0</v>
      </c>
      <c r="AZ5" s="128">
        <f>SUMIFS(CT_Bands_Revalued_2003_2022!$D$2:$D$740, CT_Bands_Revalued_2003_2022!$A$2:$A$740, $A5, CT_Bands_Revalued_2003_2022!$B$2:$B$740, CT_Bands_2003_2022_Count_PP!AZ$2, CT_Bands_Revalued_2003_2022!$C$2:$C$740, CT_Bands_2003_2022_Count_PP!AZ$3)</f>
        <v>0</v>
      </c>
      <c r="BA5" s="128">
        <f>SUMIFS(CT_Bands_Revalued_2003_2022!$D$2:$D$740, CT_Bands_Revalued_2003_2022!$A$2:$A$740, $A5, CT_Bands_Revalued_2003_2022!$B$2:$B$740, CT_Bands_2003_2022_Count_PP!BA$2, CT_Bands_Revalued_2003_2022!$C$2:$C$740, CT_Bands_2003_2022_Count_PP!BA$3)</f>
        <v>0</v>
      </c>
      <c r="BB5" s="128">
        <f>SUMIFS(CT_Bands_Revalued_2003_2022!$D$2:$D$740, CT_Bands_Revalued_2003_2022!$A$2:$A$740, $A5, CT_Bands_Revalued_2003_2022!$B$2:$B$740, CT_Bands_2003_2022_Count_PP!BB$2, CT_Bands_Revalued_2003_2022!$C$2:$C$740, CT_Bands_2003_2022_Count_PP!BB$3)</f>
        <v>56</v>
      </c>
      <c r="BC5" s="128">
        <f>SUMIFS(CT_Bands_Revalued_2003_2022!$D$2:$D$740, CT_Bands_Revalued_2003_2022!$A$2:$A$740, $A5, CT_Bands_Revalued_2003_2022!$B$2:$B$740, CT_Bands_2003_2022_Count_PP!BC$2, CT_Bands_Revalued_2003_2022!$C$2:$C$740, CT_Bands_2003_2022_Count_PP!BC$3)</f>
        <v>67</v>
      </c>
      <c r="BD5" s="128">
        <f>SUMIFS(CT_Bands_Revalued_2003_2022!$D$2:$D$740, CT_Bands_Revalued_2003_2022!$A$2:$A$740, $A5, CT_Bands_Revalued_2003_2022!$B$2:$B$740, CT_Bands_2003_2022_Count_PP!BD$2, CT_Bands_Revalued_2003_2022!$C$2:$C$740, CT_Bands_2003_2022_Count_PP!BD$3)</f>
        <v>0</v>
      </c>
      <c r="BE5" s="128">
        <f>SUMIFS(CT_Bands_Revalued_2003_2022!$D$2:$D$740, CT_Bands_Revalued_2003_2022!$A$2:$A$740, $A5, CT_Bands_Revalued_2003_2022!$B$2:$B$740, CT_Bands_2003_2022_Count_PP!BE$2, CT_Bands_Revalued_2003_2022!$C$2:$C$740, CT_Bands_2003_2022_Count_PP!BE$3)</f>
        <v>0</v>
      </c>
      <c r="BF5" s="128">
        <f>SUMIFS(CT_Bands_Revalued_2003_2022!$D$2:$D$740, CT_Bands_Revalued_2003_2022!$A$2:$A$740, $A5, CT_Bands_Revalued_2003_2022!$B$2:$B$740, CT_Bands_2003_2022_Count_PP!BF$2, CT_Bands_Revalued_2003_2022!$C$2:$C$740, CT_Bands_2003_2022_Count_PP!BF$3)</f>
        <v>0</v>
      </c>
      <c r="BG5" s="128">
        <f>SUMIFS(CT_Bands_Revalued_2003_2022!$D$2:$D$740, CT_Bands_Revalued_2003_2022!$A$2:$A$740, $A5, CT_Bands_Revalued_2003_2022!$B$2:$B$740, CT_Bands_2003_2022_Count_PP!BG$2, CT_Bands_Revalued_2003_2022!$C$2:$C$740, CT_Bands_2003_2022_Count_PP!BG$3)</f>
        <v>0</v>
      </c>
      <c r="BH5" s="128">
        <f>SUMIFS(CT_Bands_Revalued_2003_2022!$D$2:$D$740, CT_Bands_Revalued_2003_2022!$A$2:$A$740, $A5, CT_Bands_Revalued_2003_2022!$B$2:$B$740, CT_Bands_2003_2022_Count_PP!BH$2, CT_Bands_Revalued_2003_2022!$C$2:$C$740, CT_Bands_2003_2022_Count_PP!BH$3)</f>
        <v>0</v>
      </c>
      <c r="BI5" s="128">
        <f>SUMIFS(CT_Bands_Revalued_2003_2022!$D$2:$D$740, CT_Bands_Revalued_2003_2022!$A$2:$A$740, $A5, CT_Bands_Revalued_2003_2022!$B$2:$B$740, CT_Bands_2003_2022_Count_PP!BI$2, CT_Bands_Revalued_2003_2022!$C$2:$C$740, CT_Bands_2003_2022_Count_PP!BI$3)</f>
        <v>0</v>
      </c>
      <c r="BJ5" s="128">
        <f>SUMIFS(CT_Bands_Revalued_2003_2022!$D$2:$D$740, CT_Bands_Revalued_2003_2022!$A$2:$A$740, $A5, CT_Bands_Revalued_2003_2022!$B$2:$B$740, CT_Bands_2003_2022_Count_PP!BJ$2, CT_Bands_Revalued_2003_2022!$C$2:$C$740, CT_Bands_2003_2022_Count_PP!BJ$3)</f>
        <v>0</v>
      </c>
      <c r="BK5" s="128">
        <f>SUMIFS(CT_Bands_Revalued_2003_2022!$D$2:$D$740, CT_Bands_Revalued_2003_2022!$A$2:$A$740, $A5, CT_Bands_Revalued_2003_2022!$B$2:$B$740, CT_Bands_2003_2022_Count_PP!BK$2, CT_Bands_Revalued_2003_2022!$C$2:$C$740, CT_Bands_2003_2022_Count_PP!BK$3)</f>
        <v>0</v>
      </c>
      <c r="BL5" s="128">
        <f>SUMIFS(CT_Bands_Revalued_2003_2022!$D$2:$D$740, CT_Bands_Revalued_2003_2022!$A$2:$A$740, $A5, CT_Bands_Revalued_2003_2022!$B$2:$B$740, CT_Bands_2003_2022_Count_PP!BL$2, CT_Bands_Revalued_2003_2022!$C$2:$C$740, CT_Bands_2003_2022_Count_PP!BL$3)</f>
        <v>13</v>
      </c>
      <c r="BM5" s="128">
        <f>SUMIFS(CT_Bands_Revalued_2003_2022!$D$2:$D$740, CT_Bands_Revalued_2003_2022!$A$2:$A$740, $A5, CT_Bands_Revalued_2003_2022!$B$2:$B$740, CT_Bands_2003_2022_Count_PP!BM$2, CT_Bands_Revalued_2003_2022!$C$2:$C$740, CT_Bands_2003_2022_Count_PP!BM$3)</f>
        <v>17</v>
      </c>
      <c r="BN5" s="128">
        <f>SUMIFS(CT_Bands_Revalued_2003_2022!$D$2:$D$740, CT_Bands_Revalued_2003_2022!$A$2:$A$740, $A5, CT_Bands_Revalued_2003_2022!$B$2:$B$740, CT_Bands_2003_2022_Count_PP!BN$2, CT_Bands_Revalued_2003_2022!$C$2:$C$740, CT_Bands_2003_2022_Count_PP!BN$3)</f>
        <v>0</v>
      </c>
      <c r="BO5" s="128">
        <f>SUMIFS(CT_Bands_Revalued_2003_2022!$D$2:$D$740, CT_Bands_Revalued_2003_2022!$A$2:$A$740, $A5, CT_Bands_Revalued_2003_2022!$B$2:$B$740, CT_Bands_2003_2022_Count_PP!BO$2, CT_Bands_Revalued_2003_2022!$C$2:$C$740, CT_Bands_2003_2022_Count_PP!BO$3)</f>
        <v>0</v>
      </c>
      <c r="BP5" s="128">
        <f>SUMIFS(CT_Bands_Revalued_2003_2022!$D$2:$D$740, CT_Bands_Revalued_2003_2022!$A$2:$A$740, $A5, CT_Bands_Revalued_2003_2022!$B$2:$B$740, CT_Bands_2003_2022_Count_PP!BP$2, CT_Bands_Revalued_2003_2022!$C$2:$C$740, CT_Bands_2003_2022_Count_PP!BP$3)</f>
        <v>0</v>
      </c>
      <c r="BQ5" s="128">
        <f>SUMIFS(CT_Bands_Revalued_2003_2022!$D$2:$D$740, CT_Bands_Revalued_2003_2022!$A$2:$A$740, $A5, CT_Bands_Revalued_2003_2022!$B$2:$B$740, CT_Bands_2003_2022_Count_PP!BQ$2, CT_Bands_Revalued_2003_2022!$C$2:$C$740, CT_Bands_2003_2022_Count_PP!BQ$3)</f>
        <v>0</v>
      </c>
      <c r="BR5" s="128">
        <f>SUMIFS(CT_Bands_Revalued_2003_2022!$D$2:$D$740, CT_Bands_Revalued_2003_2022!$A$2:$A$740, $A5, CT_Bands_Revalued_2003_2022!$B$2:$B$740, CT_Bands_2003_2022_Count_PP!BR$2, CT_Bands_Revalued_2003_2022!$C$2:$C$740, CT_Bands_2003_2022_Count_PP!BR$3)</f>
        <v>0</v>
      </c>
      <c r="BS5" s="128">
        <f>SUMIFS(CT_Bands_Revalued_2003_2022!$D$2:$D$740, CT_Bands_Revalued_2003_2022!$A$2:$A$740, $A5, CT_Bands_Revalued_2003_2022!$B$2:$B$740, CT_Bands_2003_2022_Count_PP!BS$2, CT_Bands_Revalued_2003_2022!$C$2:$C$740, CT_Bands_2003_2022_Count_PP!BS$3)</f>
        <v>0</v>
      </c>
      <c r="BT5" s="128">
        <f>SUMIFS(CT_Bands_Revalued_2003_2022!$D$2:$D$740, CT_Bands_Revalued_2003_2022!$A$2:$A$740, $A5, CT_Bands_Revalued_2003_2022!$B$2:$B$740, CT_Bands_2003_2022_Count_PP!BT$2, CT_Bands_Revalued_2003_2022!$C$2:$C$740, CT_Bands_2003_2022_Count_PP!BT$3)</f>
        <v>0</v>
      </c>
      <c r="BU5" s="128">
        <f>SUMIFS(CT_Bands_Revalued_2003_2022!$D$2:$D$740, CT_Bands_Revalued_2003_2022!$A$2:$A$740, $A5, CT_Bands_Revalued_2003_2022!$B$2:$B$740, CT_Bands_2003_2022_Count_PP!BU$2, CT_Bands_Revalued_2003_2022!$C$2:$C$740, CT_Bands_2003_2022_Count_PP!BU$3)</f>
        <v>0</v>
      </c>
      <c r="BV5" s="128">
        <f>SUMIFS(CT_Bands_Revalued_2003_2022!$D$2:$D$740, CT_Bands_Revalued_2003_2022!$A$2:$A$740, $A5, CT_Bands_Revalued_2003_2022!$B$2:$B$740, CT_Bands_2003_2022_Count_PP!BV$2, CT_Bands_Revalued_2003_2022!$C$2:$C$740, CT_Bands_2003_2022_Count_PP!BV$3)</f>
        <v>0</v>
      </c>
      <c r="BW5" s="128">
        <f>SUMIFS(CT_Bands_Revalued_2003_2022!$D$2:$D$740, CT_Bands_Revalued_2003_2022!$A$2:$A$740, $A5, CT_Bands_Revalued_2003_2022!$B$2:$B$740, CT_Bands_2003_2022_Count_PP!BW$2, CT_Bands_Revalued_2003_2022!$C$2:$C$740, CT_Bands_2003_2022_Count_PP!BW$3)</f>
        <v>8</v>
      </c>
      <c r="BX5" s="128">
        <f>SUMIFS(CT_Bands_Revalued_2003_2022!$D$2:$D$740, CT_Bands_Revalued_2003_2022!$A$2:$A$740, $A5, CT_Bands_Revalued_2003_2022!$B$2:$B$740, CT_Bands_2003_2022_Count_PP!BX$2, CT_Bands_Revalued_2003_2022!$C$2:$C$740, CT_Bands_2003_2022_Count_PP!BX$3)</f>
        <v>0</v>
      </c>
      <c r="BY5" s="128">
        <f>SUMIFS(CT_Bands_Revalued_2003_2022!$D$2:$D$740, CT_Bands_Revalued_2003_2022!$A$2:$A$740, $A5, CT_Bands_Revalued_2003_2022!$B$2:$B$740, CT_Bands_2003_2022_Count_PP!BY$2, CT_Bands_Revalued_2003_2022!$C$2:$C$740, CT_Bands_2003_2022_Count_PP!BY$3)</f>
        <v>0</v>
      </c>
      <c r="BZ5" s="128">
        <f>SUMIFS(CT_Bands_Revalued_2003_2022!$D$2:$D$740, CT_Bands_Revalued_2003_2022!$A$2:$A$740, $A5, CT_Bands_Revalued_2003_2022!$B$2:$B$740, CT_Bands_2003_2022_Count_PP!BZ$2, CT_Bands_Revalued_2003_2022!$C$2:$C$740, CT_Bands_2003_2022_Count_PP!BZ$3)</f>
        <v>0</v>
      </c>
      <c r="CA5" s="128">
        <f>SUMIFS(CT_Bands_Revalued_2003_2022!$D$2:$D$740, CT_Bands_Revalued_2003_2022!$A$2:$A$740, $A5, CT_Bands_Revalued_2003_2022!$B$2:$B$740, CT_Bands_2003_2022_Count_PP!CA$2, CT_Bands_Revalued_2003_2022!$C$2:$C$740, CT_Bands_2003_2022_Count_PP!CA$3)</f>
        <v>0</v>
      </c>
      <c r="CB5" s="128">
        <f>SUMIFS(CT_Bands_Revalued_2003_2022!$D$2:$D$740, CT_Bands_Revalued_2003_2022!$A$2:$A$740, $A5, CT_Bands_Revalued_2003_2022!$B$2:$B$740, CT_Bands_2003_2022_Count_PP!CB$2, CT_Bands_Revalued_2003_2022!$C$2:$C$740, CT_Bands_2003_2022_Count_PP!CB$3)</f>
        <v>0</v>
      </c>
      <c r="CC5" s="128">
        <f>SUMIFS(CT_Bands_Revalued_2003_2022!$D$2:$D$740, CT_Bands_Revalued_2003_2022!$A$2:$A$740, $A5, CT_Bands_Revalued_2003_2022!$B$2:$B$740, CT_Bands_2003_2022_Count_PP!CC$2, CT_Bands_Revalued_2003_2022!$C$2:$C$740, CT_Bands_2003_2022_Count_PP!CC$3)</f>
        <v>0</v>
      </c>
      <c r="CD5" s="128">
        <f>SUMIFS(CT_Bands_Revalued_2003_2022!$D$2:$D$740, CT_Bands_Revalued_2003_2022!$A$2:$A$740, $A5, CT_Bands_Revalued_2003_2022!$B$2:$B$740, CT_Bands_2003_2022_Count_PP!CD$2, CT_Bands_Revalued_2003_2022!$C$2:$C$740, CT_Bands_2003_2022_Count_PP!CD$3)</f>
        <v>0</v>
      </c>
      <c r="CE5" s="128">
        <f>SUMIFS(CT_Bands_Revalued_2003_2022!$D$2:$D$740, CT_Bands_Revalued_2003_2022!$A$2:$A$740, $A5, CT_Bands_Revalued_2003_2022!$B$2:$B$740, CT_Bands_2003_2022_Count_PP!CE$2, CT_Bands_Revalued_2003_2022!$C$2:$C$740, CT_Bands_2003_2022_Count_PP!CE$3)</f>
        <v>0</v>
      </c>
      <c r="CF5" s="128">
        <f>SUMIFS(CT_Bands_Revalued_2003_2022!$D$2:$D$740, CT_Bands_Revalued_2003_2022!$A$2:$A$740, $A5, CT_Bands_Revalued_2003_2022!$B$2:$B$740, CT_Bands_2003_2022_Count_PP!CF$2, CT_Bands_Revalued_2003_2022!$C$2:$C$740, CT_Bands_2003_2022_Count_PP!CF$3)</f>
        <v>3</v>
      </c>
      <c r="CG5" s="129">
        <f t="shared" ref="CG5:CG25" si="0">SUM($D5:$CF5)</f>
        <v>1836</v>
      </c>
    </row>
    <row r="6" spans="1:85" x14ac:dyDescent="0.25">
      <c r="A6" s="126" t="s">
        <v>1091</v>
      </c>
      <c r="B6" s="127" t="s">
        <v>1092</v>
      </c>
      <c r="C6" s="127" t="s">
        <v>2321</v>
      </c>
      <c r="D6" s="128">
        <f>SUMIFS(CT_Bands_Revalued_2003_2022!$D$2:$D$740, CT_Bands_Revalued_2003_2022!$A$2:$A$740, $A6, CT_Bands_Revalued_2003_2022!$B$2:$B$740, CT_Bands_2003_2022_Count_PP!D$2, CT_Bands_Revalued_2003_2022!$C$2:$C$740, CT_Bands_2003_2022_Count_PP!D$3)</f>
        <v>128</v>
      </c>
      <c r="E6" s="128">
        <f>SUMIFS(CT_Bands_Revalued_2003_2022!$D$2:$D$740, CT_Bands_Revalued_2003_2022!$A$2:$A$740, $A6, CT_Bands_Revalued_2003_2022!$B$2:$B$740, CT_Bands_2003_2022_Count_PP!E$2, CT_Bands_Revalued_2003_2022!$C$2:$C$740, CT_Bands_2003_2022_Count_PP!E$3)</f>
        <v>67</v>
      </c>
      <c r="F6" s="128">
        <f>SUMIFS(CT_Bands_Revalued_2003_2022!$D$2:$D$740, CT_Bands_Revalued_2003_2022!$A$2:$A$740, $A6, CT_Bands_Revalued_2003_2022!$B$2:$B$740, CT_Bands_2003_2022_Count_PP!F$2, CT_Bands_Revalued_2003_2022!$C$2:$C$740, CT_Bands_2003_2022_Count_PP!F$3)</f>
        <v>0</v>
      </c>
      <c r="G6" s="128">
        <f>SUMIFS(CT_Bands_Revalued_2003_2022!$D$2:$D$740, CT_Bands_Revalued_2003_2022!$A$2:$A$740, $A6, CT_Bands_Revalued_2003_2022!$B$2:$B$740, CT_Bands_2003_2022_Count_PP!G$2, CT_Bands_Revalued_2003_2022!$C$2:$C$740, CT_Bands_2003_2022_Count_PP!G$3)</f>
        <v>0</v>
      </c>
      <c r="H6" s="128">
        <f>SUMIFS(CT_Bands_Revalued_2003_2022!$D$2:$D$740, CT_Bands_Revalued_2003_2022!$A$2:$A$740, $A6, CT_Bands_Revalued_2003_2022!$B$2:$B$740, CT_Bands_2003_2022_Count_PP!H$2, CT_Bands_Revalued_2003_2022!$C$2:$C$740, CT_Bands_2003_2022_Count_PP!H$3)</f>
        <v>0</v>
      </c>
      <c r="I6" s="128">
        <f>SUMIFS(CT_Bands_Revalued_2003_2022!$D$2:$D$740, CT_Bands_Revalued_2003_2022!$A$2:$A$740, $A6, CT_Bands_Revalued_2003_2022!$B$2:$B$740, CT_Bands_2003_2022_Count_PP!I$2, CT_Bands_Revalued_2003_2022!$C$2:$C$740, CT_Bands_2003_2022_Count_PP!I$3)</f>
        <v>0</v>
      </c>
      <c r="J6" s="128">
        <f>SUMIFS(CT_Bands_Revalued_2003_2022!$D$2:$D$740, CT_Bands_Revalued_2003_2022!$A$2:$A$740, $A6, CT_Bands_Revalued_2003_2022!$B$2:$B$740, CT_Bands_2003_2022_Count_PP!J$2, CT_Bands_Revalued_2003_2022!$C$2:$C$740, CT_Bands_2003_2022_Count_PP!J$3)</f>
        <v>0</v>
      </c>
      <c r="K6" s="128">
        <f>SUMIFS(CT_Bands_Revalued_2003_2022!$D$2:$D$740, CT_Bands_Revalued_2003_2022!$A$2:$A$740, $A6, CT_Bands_Revalued_2003_2022!$B$2:$B$740, CT_Bands_2003_2022_Count_PP!K$2, CT_Bands_Revalued_2003_2022!$C$2:$C$740, CT_Bands_2003_2022_Count_PP!K$3)</f>
        <v>0</v>
      </c>
      <c r="L6" s="128">
        <f>SUMIFS(CT_Bands_Revalued_2003_2022!$D$2:$D$740, CT_Bands_Revalued_2003_2022!$A$2:$A$740, $A6, CT_Bands_Revalued_2003_2022!$B$2:$B$740, CT_Bands_2003_2022_Count_PP!L$2, CT_Bands_Revalued_2003_2022!$C$2:$C$740, CT_Bands_2003_2022_Count_PP!L$3)</f>
        <v>0</v>
      </c>
      <c r="M6" s="128">
        <f>SUMIFS(CT_Bands_Revalued_2003_2022!$D$2:$D$740, CT_Bands_Revalued_2003_2022!$A$2:$A$740, $A6, CT_Bands_Revalued_2003_2022!$B$2:$B$740, CT_Bands_2003_2022_Count_PP!M$2, CT_Bands_Revalued_2003_2022!$C$2:$C$740, CT_Bands_2003_2022_Count_PP!M$3)</f>
        <v>0</v>
      </c>
      <c r="N6" s="128">
        <f>SUMIFS(CT_Bands_Revalued_2003_2022!$D$2:$D$740, CT_Bands_Revalued_2003_2022!$A$2:$A$740, $A6, CT_Bands_Revalued_2003_2022!$B$2:$B$740, CT_Bands_2003_2022_Count_PP!N$2, CT_Bands_Revalued_2003_2022!$C$2:$C$740, CT_Bands_2003_2022_Count_PP!N$3)</f>
        <v>244</v>
      </c>
      <c r="O6" s="128">
        <f>SUMIFS(CT_Bands_Revalued_2003_2022!$D$2:$D$740, CT_Bands_Revalued_2003_2022!$A$2:$A$740, $A6, CT_Bands_Revalued_2003_2022!$B$2:$B$740, CT_Bands_2003_2022_Count_PP!O$2, CT_Bands_Revalued_2003_2022!$C$2:$C$740, CT_Bands_2003_2022_Count_PP!O$3)</f>
        <v>65</v>
      </c>
      <c r="P6" s="128">
        <f>SUMIFS(CT_Bands_Revalued_2003_2022!$D$2:$D$740, CT_Bands_Revalued_2003_2022!$A$2:$A$740, $A6, CT_Bands_Revalued_2003_2022!$B$2:$B$740, CT_Bands_2003_2022_Count_PP!P$2, CT_Bands_Revalued_2003_2022!$C$2:$C$740, CT_Bands_2003_2022_Count_PP!P$3)</f>
        <v>0</v>
      </c>
      <c r="Q6" s="128">
        <f>SUMIFS(CT_Bands_Revalued_2003_2022!$D$2:$D$740, CT_Bands_Revalued_2003_2022!$A$2:$A$740, $A6, CT_Bands_Revalued_2003_2022!$B$2:$B$740, CT_Bands_2003_2022_Count_PP!Q$2, CT_Bands_Revalued_2003_2022!$C$2:$C$740, CT_Bands_2003_2022_Count_PP!Q$3)</f>
        <v>0</v>
      </c>
      <c r="R6" s="128">
        <f>SUMIFS(CT_Bands_Revalued_2003_2022!$D$2:$D$740, CT_Bands_Revalued_2003_2022!$A$2:$A$740, $A6, CT_Bands_Revalued_2003_2022!$B$2:$B$740, CT_Bands_2003_2022_Count_PP!R$2, CT_Bands_Revalued_2003_2022!$C$2:$C$740, CT_Bands_2003_2022_Count_PP!R$3)</f>
        <v>0</v>
      </c>
      <c r="S6" s="128">
        <f>SUMIFS(CT_Bands_Revalued_2003_2022!$D$2:$D$740, CT_Bands_Revalued_2003_2022!$A$2:$A$740, $A6, CT_Bands_Revalued_2003_2022!$B$2:$B$740, CT_Bands_2003_2022_Count_PP!S$2, CT_Bands_Revalued_2003_2022!$C$2:$C$740, CT_Bands_2003_2022_Count_PP!S$3)</f>
        <v>0</v>
      </c>
      <c r="T6" s="128">
        <f>SUMIFS(CT_Bands_Revalued_2003_2022!$D$2:$D$740, CT_Bands_Revalued_2003_2022!$A$2:$A$740, $A6, CT_Bands_Revalued_2003_2022!$B$2:$B$740, CT_Bands_2003_2022_Count_PP!T$2, CT_Bands_Revalued_2003_2022!$C$2:$C$740, CT_Bands_2003_2022_Count_PP!T$3)</f>
        <v>0</v>
      </c>
      <c r="U6" s="128">
        <f>SUMIFS(CT_Bands_Revalued_2003_2022!$D$2:$D$740, CT_Bands_Revalued_2003_2022!$A$2:$A$740, $A6, CT_Bands_Revalued_2003_2022!$B$2:$B$740, CT_Bands_2003_2022_Count_PP!U$2, CT_Bands_Revalued_2003_2022!$C$2:$C$740, CT_Bands_2003_2022_Count_PP!U$3)</f>
        <v>0</v>
      </c>
      <c r="V6" s="128">
        <f>SUMIFS(CT_Bands_Revalued_2003_2022!$D$2:$D$740, CT_Bands_Revalued_2003_2022!$A$2:$A$740, $A6, CT_Bands_Revalued_2003_2022!$B$2:$B$740, CT_Bands_2003_2022_Count_PP!V$2, CT_Bands_Revalued_2003_2022!$C$2:$C$740, CT_Bands_2003_2022_Count_PP!V$3)</f>
        <v>0</v>
      </c>
      <c r="W6" s="128">
        <f>SUMIFS(CT_Bands_Revalued_2003_2022!$D$2:$D$740, CT_Bands_Revalued_2003_2022!$A$2:$A$740, $A6, CT_Bands_Revalued_2003_2022!$B$2:$B$740, CT_Bands_2003_2022_Count_PP!W$2, CT_Bands_Revalued_2003_2022!$C$2:$C$740, CT_Bands_2003_2022_Count_PP!W$3)</f>
        <v>0</v>
      </c>
      <c r="X6" s="128">
        <f>SUMIFS(CT_Bands_Revalued_2003_2022!$D$2:$D$740, CT_Bands_Revalued_2003_2022!$A$2:$A$740, $A6, CT_Bands_Revalued_2003_2022!$B$2:$B$740, CT_Bands_2003_2022_Count_PP!X$2, CT_Bands_Revalued_2003_2022!$C$2:$C$740, CT_Bands_2003_2022_Count_PP!X$3)</f>
        <v>550</v>
      </c>
      <c r="Y6" s="128">
        <f>SUMIFS(CT_Bands_Revalued_2003_2022!$D$2:$D$740, CT_Bands_Revalued_2003_2022!$A$2:$A$740, $A6, CT_Bands_Revalued_2003_2022!$B$2:$B$740, CT_Bands_2003_2022_Count_PP!Y$2, CT_Bands_Revalued_2003_2022!$C$2:$C$740, CT_Bands_2003_2022_Count_PP!Y$3)</f>
        <v>9</v>
      </c>
      <c r="Z6" s="128">
        <f>SUMIFS(CT_Bands_Revalued_2003_2022!$D$2:$D$740, CT_Bands_Revalued_2003_2022!$A$2:$A$740, $A6, CT_Bands_Revalued_2003_2022!$B$2:$B$740, CT_Bands_2003_2022_Count_PP!Z$2, CT_Bands_Revalued_2003_2022!$C$2:$C$740, CT_Bands_2003_2022_Count_PP!Z$3)</f>
        <v>0</v>
      </c>
      <c r="AA6" s="128">
        <f>SUMIFS(CT_Bands_Revalued_2003_2022!$D$2:$D$740, CT_Bands_Revalued_2003_2022!$A$2:$A$740, $A6, CT_Bands_Revalued_2003_2022!$B$2:$B$740, CT_Bands_2003_2022_Count_PP!AA$2, CT_Bands_Revalued_2003_2022!$C$2:$C$740, CT_Bands_2003_2022_Count_PP!AA$3)</f>
        <v>0</v>
      </c>
      <c r="AB6" s="128">
        <f>SUMIFS(CT_Bands_Revalued_2003_2022!$D$2:$D$740, CT_Bands_Revalued_2003_2022!$A$2:$A$740, $A6, CT_Bands_Revalued_2003_2022!$B$2:$B$740, CT_Bands_2003_2022_Count_PP!AB$2, CT_Bands_Revalued_2003_2022!$C$2:$C$740, CT_Bands_2003_2022_Count_PP!AB$3)</f>
        <v>0</v>
      </c>
      <c r="AC6" s="128">
        <f>SUMIFS(CT_Bands_Revalued_2003_2022!$D$2:$D$740, CT_Bands_Revalued_2003_2022!$A$2:$A$740, $A6, CT_Bands_Revalued_2003_2022!$B$2:$B$740, CT_Bands_2003_2022_Count_PP!AC$2, CT_Bands_Revalued_2003_2022!$C$2:$C$740, CT_Bands_2003_2022_Count_PP!AC$3)</f>
        <v>0</v>
      </c>
      <c r="AD6" s="128">
        <f>SUMIFS(CT_Bands_Revalued_2003_2022!$D$2:$D$740, CT_Bands_Revalued_2003_2022!$A$2:$A$740, $A6, CT_Bands_Revalued_2003_2022!$B$2:$B$740, CT_Bands_2003_2022_Count_PP!AD$2, CT_Bands_Revalued_2003_2022!$C$2:$C$740, CT_Bands_2003_2022_Count_PP!AD$3)</f>
        <v>0</v>
      </c>
      <c r="AE6" s="128">
        <f>SUMIFS(CT_Bands_Revalued_2003_2022!$D$2:$D$740, CT_Bands_Revalued_2003_2022!$A$2:$A$740, $A6, CT_Bands_Revalued_2003_2022!$B$2:$B$740, CT_Bands_2003_2022_Count_PP!AE$2, CT_Bands_Revalued_2003_2022!$C$2:$C$740, CT_Bands_2003_2022_Count_PP!AE$3)</f>
        <v>0</v>
      </c>
      <c r="AF6" s="128">
        <f>SUMIFS(CT_Bands_Revalued_2003_2022!$D$2:$D$740, CT_Bands_Revalued_2003_2022!$A$2:$A$740, $A6, CT_Bands_Revalued_2003_2022!$B$2:$B$740, CT_Bands_2003_2022_Count_PP!AF$2, CT_Bands_Revalued_2003_2022!$C$2:$C$740, CT_Bands_2003_2022_Count_PP!AF$3)</f>
        <v>0</v>
      </c>
      <c r="AG6" s="128">
        <f>SUMIFS(CT_Bands_Revalued_2003_2022!$D$2:$D$740, CT_Bands_Revalued_2003_2022!$A$2:$A$740, $A6, CT_Bands_Revalued_2003_2022!$B$2:$B$740, CT_Bands_2003_2022_Count_PP!AG$2, CT_Bands_Revalued_2003_2022!$C$2:$C$740, CT_Bands_2003_2022_Count_PP!AG$3)</f>
        <v>0</v>
      </c>
      <c r="AH6" s="128">
        <f>SUMIFS(CT_Bands_Revalued_2003_2022!$D$2:$D$740, CT_Bands_Revalued_2003_2022!$A$2:$A$740, $A6, CT_Bands_Revalued_2003_2022!$B$2:$B$740, CT_Bands_2003_2022_Count_PP!AH$2, CT_Bands_Revalued_2003_2022!$C$2:$C$740, CT_Bands_2003_2022_Count_PP!AH$3)</f>
        <v>431</v>
      </c>
      <c r="AI6" s="128">
        <f>SUMIFS(CT_Bands_Revalued_2003_2022!$D$2:$D$740, CT_Bands_Revalued_2003_2022!$A$2:$A$740, $A6, CT_Bands_Revalued_2003_2022!$B$2:$B$740, CT_Bands_2003_2022_Count_PP!AI$2, CT_Bands_Revalued_2003_2022!$C$2:$C$740, CT_Bands_2003_2022_Count_PP!AI$3)</f>
        <v>0</v>
      </c>
      <c r="AJ6" s="128">
        <f>SUMIFS(CT_Bands_Revalued_2003_2022!$D$2:$D$740, CT_Bands_Revalued_2003_2022!$A$2:$A$740, $A6, CT_Bands_Revalued_2003_2022!$B$2:$B$740, CT_Bands_2003_2022_Count_PP!AJ$2, CT_Bands_Revalued_2003_2022!$C$2:$C$740, CT_Bands_2003_2022_Count_PP!AJ$3)</f>
        <v>0</v>
      </c>
      <c r="AK6" s="128">
        <f>SUMIFS(CT_Bands_Revalued_2003_2022!$D$2:$D$740, CT_Bands_Revalued_2003_2022!$A$2:$A$740, $A6, CT_Bands_Revalued_2003_2022!$B$2:$B$740, CT_Bands_2003_2022_Count_PP!AK$2, CT_Bands_Revalued_2003_2022!$C$2:$C$740, CT_Bands_2003_2022_Count_PP!AK$3)</f>
        <v>0</v>
      </c>
      <c r="AL6" s="128">
        <f>SUMIFS(CT_Bands_Revalued_2003_2022!$D$2:$D$740, CT_Bands_Revalued_2003_2022!$A$2:$A$740, $A6, CT_Bands_Revalued_2003_2022!$B$2:$B$740, CT_Bands_2003_2022_Count_PP!AL$2, CT_Bands_Revalued_2003_2022!$C$2:$C$740, CT_Bands_2003_2022_Count_PP!AL$3)</f>
        <v>0</v>
      </c>
      <c r="AM6" s="128">
        <f>SUMIFS(CT_Bands_Revalued_2003_2022!$D$2:$D$740, CT_Bands_Revalued_2003_2022!$A$2:$A$740, $A6, CT_Bands_Revalued_2003_2022!$B$2:$B$740, CT_Bands_2003_2022_Count_PP!AM$2, CT_Bands_Revalued_2003_2022!$C$2:$C$740, CT_Bands_2003_2022_Count_PP!AM$3)</f>
        <v>0</v>
      </c>
      <c r="AN6" s="128">
        <f>SUMIFS(CT_Bands_Revalued_2003_2022!$D$2:$D$740, CT_Bands_Revalued_2003_2022!$A$2:$A$740, $A6, CT_Bands_Revalued_2003_2022!$B$2:$B$740, CT_Bands_2003_2022_Count_PP!AN$2, CT_Bands_Revalued_2003_2022!$C$2:$C$740, CT_Bands_2003_2022_Count_PP!AN$3)</f>
        <v>0</v>
      </c>
      <c r="AO6" s="128">
        <f>SUMIFS(CT_Bands_Revalued_2003_2022!$D$2:$D$740, CT_Bands_Revalued_2003_2022!$A$2:$A$740, $A6, CT_Bands_Revalued_2003_2022!$B$2:$B$740, CT_Bands_2003_2022_Count_PP!AO$2, CT_Bands_Revalued_2003_2022!$C$2:$C$740, CT_Bands_2003_2022_Count_PP!AO$3)</f>
        <v>0</v>
      </c>
      <c r="AP6" s="128">
        <f>SUMIFS(CT_Bands_Revalued_2003_2022!$D$2:$D$740, CT_Bands_Revalued_2003_2022!$A$2:$A$740, $A6, CT_Bands_Revalued_2003_2022!$B$2:$B$740, CT_Bands_2003_2022_Count_PP!AP$2, CT_Bands_Revalued_2003_2022!$C$2:$C$740, CT_Bands_2003_2022_Count_PP!AP$3)</f>
        <v>0</v>
      </c>
      <c r="AQ6" s="128">
        <f>SUMIFS(CT_Bands_Revalued_2003_2022!$D$2:$D$740, CT_Bands_Revalued_2003_2022!$A$2:$A$740, $A6, CT_Bands_Revalued_2003_2022!$B$2:$B$740, CT_Bands_2003_2022_Count_PP!AQ$2, CT_Bands_Revalued_2003_2022!$C$2:$C$740, CT_Bands_2003_2022_Count_PP!AQ$3)</f>
        <v>22</v>
      </c>
      <c r="AR6" s="128">
        <f>SUMIFS(CT_Bands_Revalued_2003_2022!$D$2:$D$740, CT_Bands_Revalued_2003_2022!$A$2:$A$740, $A6, CT_Bands_Revalued_2003_2022!$B$2:$B$740, CT_Bands_2003_2022_Count_PP!AR$2, CT_Bands_Revalued_2003_2022!$C$2:$C$740, CT_Bands_2003_2022_Count_PP!AR$3)</f>
        <v>318</v>
      </c>
      <c r="AS6" s="128">
        <f>SUMIFS(CT_Bands_Revalued_2003_2022!$D$2:$D$740, CT_Bands_Revalued_2003_2022!$A$2:$A$740, $A6, CT_Bands_Revalued_2003_2022!$B$2:$B$740, CT_Bands_2003_2022_Count_PP!AS$2, CT_Bands_Revalued_2003_2022!$C$2:$C$740, CT_Bands_2003_2022_Count_PP!AS$3)</f>
        <v>0</v>
      </c>
      <c r="AT6" s="128">
        <f>SUMIFS(CT_Bands_Revalued_2003_2022!$D$2:$D$740, CT_Bands_Revalued_2003_2022!$A$2:$A$740, $A6, CT_Bands_Revalued_2003_2022!$B$2:$B$740, CT_Bands_2003_2022_Count_PP!AT$2, CT_Bands_Revalued_2003_2022!$C$2:$C$740, CT_Bands_2003_2022_Count_PP!AT$3)</f>
        <v>0</v>
      </c>
      <c r="AU6" s="128">
        <f>SUMIFS(CT_Bands_Revalued_2003_2022!$D$2:$D$740, CT_Bands_Revalued_2003_2022!$A$2:$A$740, $A6, CT_Bands_Revalued_2003_2022!$B$2:$B$740, CT_Bands_2003_2022_Count_PP!AU$2, CT_Bands_Revalued_2003_2022!$C$2:$C$740, CT_Bands_2003_2022_Count_PP!AU$3)</f>
        <v>0</v>
      </c>
      <c r="AV6" s="128">
        <f>SUMIFS(CT_Bands_Revalued_2003_2022!$D$2:$D$740, CT_Bands_Revalued_2003_2022!$A$2:$A$740, $A6, CT_Bands_Revalued_2003_2022!$B$2:$B$740, CT_Bands_2003_2022_Count_PP!AV$2, CT_Bands_Revalued_2003_2022!$C$2:$C$740, CT_Bands_2003_2022_Count_PP!AV$3)</f>
        <v>0</v>
      </c>
      <c r="AW6" s="128">
        <f>SUMIFS(CT_Bands_Revalued_2003_2022!$D$2:$D$740, CT_Bands_Revalued_2003_2022!$A$2:$A$740, $A6, CT_Bands_Revalued_2003_2022!$B$2:$B$740, CT_Bands_2003_2022_Count_PP!AW$2, CT_Bands_Revalued_2003_2022!$C$2:$C$740, CT_Bands_2003_2022_Count_PP!AW$3)</f>
        <v>0</v>
      </c>
      <c r="AX6" s="128">
        <f>SUMIFS(CT_Bands_Revalued_2003_2022!$D$2:$D$740, CT_Bands_Revalued_2003_2022!$A$2:$A$740, $A6, CT_Bands_Revalued_2003_2022!$B$2:$B$740, CT_Bands_2003_2022_Count_PP!AX$2, CT_Bands_Revalued_2003_2022!$C$2:$C$740, CT_Bands_2003_2022_Count_PP!AX$3)</f>
        <v>0</v>
      </c>
      <c r="AY6" s="128">
        <f>SUMIFS(CT_Bands_Revalued_2003_2022!$D$2:$D$740, CT_Bands_Revalued_2003_2022!$A$2:$A$740, $A6, CT_Bands_Revalued_2003_2022!$B$2:$B$740, CT_Bands_2003_2022_Count_PP!AY$2, CT_Bands_Revalued_2003_2022!$C$2:$C$740, CT_Bands_2003_2022_Count_PP!AY$3)</f>
        <v>0</v>
      </c>
      <c r="AZ6" s="128">
        <f>SUMIFS(CT_Bands_Revalued_2003_2022!$D$2:$D$740, CT_Bands_Revalued_2003_2022!$A$2:$A$740, $A6, CT_Bands_Revalued_2003_2022!$B$2:$B$740, CT_Bands_2003_2022_Count_PP!AZ$2, CT_Bands_Revalued_2003_2022!$C$2:$C$740, CT_Bands_2003_2022_Count_PP!AZ$3)</f>
        <v>0</v>
      </c>
      <c r="BA6" s="128">
        <f>SUMIFS(CT_Bands_Revalued_2003_2022!$D$2:$D$740, CT_Bands_Revalued_2003_2022!$A$2:$A$740, $A6, CT_Bands_Revalued_2003_2022!$B$2:$B$740, CT_Bands_2003_2022_Count_PP!BA$2, CT_Bands_Revalued_2003_2022!$C$2:$C$740, CT_Bands_2003_2022_Count_PP!BA$3)</f>
        <v>31</v>
      </c>
      <c r="BB6" s="128">
        <f>SUMIFS(CT_Bands_Revalued_2003_2022!$D$2:$D$740, CT_Bands_Revalued_2003_2022!$A$2:$A$740, $A6, CT_Bands_Revalued_2003_2022!$B$2:$B$740, CT_Bands_2003_2022_Count_PP!BB$2, CT_Bands_Revalued_2003_2022!$C$2:$C$740, CT_Bands_2003_2022_Count_PP!BB$3)</f>
        <v>151</v>
      </c>
      <c r="BC6" s="128">
        <f>SUMIFS(CT_Bands_Revalued_2003_2022!$D$2:$D$740, CT_Bands_Revalued_2003_2022!$A$2:$A$740, $A6, CT_Bands_Revalued_2003_2022!$B$2:$B$740, CT_Bands_2003_2022_Count_PP!BC$2, CT_Bands_Revalued_2003_2022!$C$2:$C$740, CT_Bands_2003_2022_Count_PP!BC$3)</f>
        <v>0</v>
      </c>
      <c r="BD6" s="128">
        <f>SUMIFS(CT_Bands_Revalued_2003_2022!$D$2:$D$740, CT_Bands_Revalued_2003_2022!$A$2:$A$740, $A6, CT_Bands_Revalued_2003_2022!$B$2:$B$740, CT_Bands_2003_2022_Count_PP!BD$2, CT_Bands_Revalued_2003_2022!$C$2:$C$740, CT_Bands_2003_2022_Count_PP!BD$3)</f>
        <v>0</v>
      </c>
      <c r="BE6" s="128">
        <f>SUMIFS(CT_Bands_Revalued_2003_2022!$D$2:$D$740, CT_Bands_Revalued_2003_2022!$A$2:$A$740, $A6, CT_Bands_Revalued_2003_2022!$B$2:$B$740, CT_Bands_2003_2022_Count_PP!BE$2, CT_Bands_Revalued_2003_2022!$C$2:$C$740, CT_Bands_2003_2022_Count_PP!BE$3)</f>
        <v>0</v>
      </c>
      <c r="BF6" s="128">
        <f>SUMIFS(CT_Bands_Revalued_2003_2022!$D$2:$D$740, CT_Bands_Revalued_2003_2022!$A$2:$A$740, $A6, CT_Bands_Revalued_2003_2022!$B$2:$B$740, CT_Bands_2003_2022_Count_PP!BF$2, CT_Bands_Revalued_2003_2022!$C$2:$C$740, CT_Bands_2003_2022_Count_PP!BF$3)</f>
        <v>0</v>
      </c>
      <c r="BG6" s="128">
        <f>SUMIFS(CT_Bands_Revalued_2003_2022!$D$2:$D$740, CT_Bands_Revalued_2003_2022!$A$2:$A$740, $A6, CT_Bands_Revalued_2003_2022!$B$2:$B$740, CT_Bands_2003_2022_Count_PP!BG$2, CT_Bands_Revalued_2003_2022!$C$2:$C$740, CT_Bands_2003_2022_Count_PP!BG$3)</f>
        <v>0</v>
      </c>
      <c r="BH6" s="128">
        <f>SUMIFS(CT_Bands_Revalued_2003_2022!$D$2:$D$740, CT_Bands_Revalued_2003_2022!$A$2:$A$740, $A6, CT_Bands_Revalued_2003_2022!$B$2:$B$740, CT_Bands_2003_2022_Count_PP!BH$2, CT_Bands_Revalued_2003_2022!$C$2:$C$740, CT_Bands_2003_2022_Count_PP!BH$3)</f>
        <v>0</v>
      </c>
      <c r="BI6" s="128">
        <f>SUMIFS(CT_Bands_Revalued_2003_2022!$D$2:$D$740, CT_Bands_Revalued_2003_2022!$A$2:$A$740, $A6, CT_Bands_Revalued_2003_2022!$B$2:$B$740, CT_Bands_2003_2022_Count_PP!BI$2, CT_Bands_Revalued_2003_2022!$C$2:$C$740, CT_Bands_2003_2022_Count_PP!BI$3)</f>
        <v>0</v>
      </c>
      <c r="BJ6" s="128">
        <f>SUMIFS(CT_Bands_Revalued_2003_2022!$D$2:$D$740, CT_Bands_Revalued_2003_2022!$A$2:$A$740, $A6, CT_Bands_Revalued_2003_2022!$B$2:$B$740, CT_Bands_2003_2022_Count_PP!BJ$2, CT_Bands_Revalued_2003_2022!$C$2:$C$740, CT_Bands_2003_2022_Count_PP!BJ$3)</f>
        <v>0</v>
      </c>
      <c r="BK6" s="128">
        <f>SUMIFS(CT_Bands_Revalued_2003_2022!$D$2:$D$740, CT_Bands_Revalued_2003_2022!$A$2:$A$740, $A6, CT_Bands_Revalued_2003_2022!$B$2:$B$740, CT_Bands_2003_2022_Count_PP!BK$2, CT_Bands_Revalued_2003_2022!$C$2:$C$740, CT_Bands_2003_2022_Count_PP!BK$3)</f>
        <v>5</v>
      </c>
      <c r="BL6" s="128">
        <f>SUMIFS(CT_Bands_Revalued_2003_2022!$D$2:$D$740, CT_Bands_Revalued_2003_2022!$A$2:$A$740, $A6, CT_Bands_Revalued_2003_2022!$B$2:$B$740, CT_Bands_2003_2022_Count_PP!BL$2, CT_Bands_Revalued_2003_2022!$C$2:$C$740, CT_Bands_2003_2022_Count_PP!BL$3)</f>
        <v>62</v>
      </c>
      <c r="BM6" s="128">
        <f>SUMIFS(CT_Bands_Revalued_2003_2022!$D$2:$D$740, CT_Bands_Revalued_2003_2022!$A$2:$A$740, $A6, CT_Bands_Revalued_2003_2022!$B$2:$B$740, CT_Bands_2003_2022_Count_PP!BM$2, CT_Bands_Revalued_2003_2022!$C$2:$C$740, CT_Bands_2003_2022_Count_PP!BM$3)</f>
        <v>0</v>
      </c>
      <c r="BN6" s="128">
        <f>SUMIFS(CT_Bands_Revalued_2003_2022!$D$2:$D$740, CT_Bands_Revalued_2003_2022!$A$2:$A$740, $A6, CT_Bands_Revalued_2003_2022!$B$2:$B$740, CT_Bands_2003_2022_Count_PP!BN$2, CT_Bands_Revalued_2003_2022!$C$2:$C$740, CT_Bands_2003_2022_Count_PP!BN$3)</f>
        <v>0</v>
      </c>
      <c r="BO6" s="128">
        <f>SUMIFS(CT_Bands_Revalued_2003_2022!$D$2:$D$740, CT_Bands_Revalued_2003_2022!$A$2:$A$740, $A6, CT_Bands_Revalued_2003_2022!$B$2:$B$740, CT_Bands_2003_2022_Count_PP!BO$2, CT_Bands_Revalued_2003_2022!$C$2:$C$740, CT_Bands_2003_2022_Count_PP!BO$3)</f>
        <v>0</v>
      </c>
      <c r="BP6" s="128">
        <f>SUMIFS(CT_Bands_Revalued_2003_2022!$D$2:$D$740, CT_Bands_Revalued_2003_2022!$A$2:$A$740, $A6, CT_Bands_Revalued_2003_2022!$B$2:$B$740, CT_Bands_2003_2022_Count_PP!BP$2, CT_Bands_Revalued_2003_2022!$C$2:$C$740, CT_Bands_2003_2022_Count_PP!BP$3)</f>
        <v>0</v>
      </c>
      <c r="BQ6" s="128">
        <f>SUMIFS(CT_Bands_Revalued_2003_2022!$D$2:$D$740, CT_Bands_Revalued_2003_2022!$A$2:$A$740, $A6, CT_Bands_Revalued_2003_2022!$B$2:$B$740, CT_Bands_2003_2022_Count_PP!BQ$2, CT_Bands_Revalued_2003_2022!$C$2:$C$740, CT_Bands_2003_2022_Count_PP!BQ$3)</f>
        <v>0</v>
      </c>
      <c r="BR6" s="128">
        <f>SUMIFS(CT_Bands_Revalued_2003_2022!$D$2:$D$740, CT_Bands_Revalued_2003_2022!$A$2:$A$740, $A6, CT_Bands_Revalued_2003_2022!$B$2:$B$740, CT_Bands_2003_2022_Count_PP!BR$2, CT_Bands_Revalued_2003_2022!$C$2:$C$740, CT_Bands_2003_2022_Count_PP!BR$3)</f>
        <v>0</v>
      </c>
      <c r="BS6" s="128">
        <f>SUMIFS(CT_Bands_Revalued_2003_2022!$D$2:$D$740, CT_Bands_Revalued_2003_2022!$A$2:$A$740, $A6, CT_Bands_Revalued_2003_2022!$B$2:$B$740, CT_Bands_2003_2022_Count_PP!BS$2, CT_Bands_Revalued_2003_2022!$C$2:$C$740, CT_Bands_2003_2022_Count_PP!BS$3)</f>
        <v>0</v>
      </c>
      <c r="BT6" s="128">
        <f>SUMIFS(CT_Bands_Revalued_2003_2022!$D$2:$D$740, CT_Bands_Revalued_2003_2022!$A$2:$A$740, $A6, CT_Bands_Revalued_2003_2022!$B$2:$B$740, CT_Bands_2003_2022_Count_PP!BT$2, CT_Bands_Revalued_2003_2022!$C$2:$C$740, CT_Bands_2003_2022_Count_PP!BT$3)</f>
        <v>0</v>
      </c>
      <c r="BU6" s="128">
        <f>SUMIFS(CT_Bands_Revalued_2003_2022!$D$2:$D$740, CT_Bands_Revalued_2003_2022!$A$2:$A$740, $A6, CT_Bands_Revalued_2003_2022!$B$2:$B$740, CT_Bands_2003_2022_Count_PP!BU$2, CT_Bands_Revalued_2003_2022!$C$2:$C$740, CT_Bands_2003_2022_Count_PP!BU$3)</f>
        <v>5</v>
      </c>
      <c r="BV6" s="128">
        <f>SUMIFS(CT_Bands_Revalued_2003_2022!$D$2:$D$740, CT_Bands_Revalued_2003_2022!$A$2:$A$740, $A6, CT_Bands_Revalued_2003_2022!$B$2:$B$740, CT_Bands_2003_2022_Count_PP!BV$2, CT_Bands_Revalued_2003_2022!$C$2:$C$740, CT_Bands_2003_2022_Count_PP!BV$3)</f>
        <v>10</v>
      </c>
      <c r="BW6" s="128">
        <f>SUMIFS(CT_Bands_Revalued_2003_2022!$D$2:$D$740, CT_Bands_Revalued_2003_2022!$A$2:$A$740, $A6, CT_Bands_Revalued_2003_2022!$B$2:$B$740, CT_Bands_2003_2022_Count_PP!BW$2, CT_Bands_Revalued_2003_2022!$C$2:$C$740, CT_Bands_2003_2022_Count_PP!BW$3)</f>
        <v>0</v>
      </c>
      <c r="BX6" s="128">
        <f>SUMIFS(CT_Bands_Revalued_2003_2022!$D$2:$D$740, CT_Bands_Revalued_2003_2022!$A$2:$A$740, $A6, CT_Bands_Revalued_2003_2022!$B$2:$B$740, CT_Bands_2003_2022_Count_PP!BX$2, CT_Bands_Revalued_2003_2022!$C$2:$C$740, CT_Bands_2003_2022_Count_PP!BX$3)</f>
        <v>0</v>
      </c>
      <c r="BY6" s="128">
        <f>SUMIFS(CT_Bands_Revalued_2003_2022!$D$2:$D$740, CT_Bands_Revalued_2003_2022!$A$2:$A$740, $A6, CT_Bands_Revalued_2003_2022!$B$2:$B$740, CT_Bands_2003_2022_Count_PP!BY$2, CT_Bands_Revalued_2003_2022!$C$2:$C$740, CT_Bands_2003_2022_Count_PP!BY$3)</f>
        <v>0</v>
      </c>
      <c r="BZ6" s="128">
        <f>SUMIFS(CT_Bands_Revalued_2003_2022!$D$2:$D$740, CT_Bands_Revalued_2003_2022!$A$2:$A$740, $A6, CT_Bands_Revalued_2003_2022!$B$2:$B$740, CT_Bands_2003_2022_Count_PP!BZ$2, CT_Bands_Revalued_2003_2022!$C$2:$C$740, CT_Bands_2003_2022_Count_PP!BZ$3)</f>
        <v>0</v>
      </c>
      <c r="CA6" s="128">
        <f>SUMIFS(CT_Bands_Revalued_2003_2022!$D$2:$D$740, CT_Bands_Revalued_2003_2022!$A$2:$A$740, $A6, CT_Bands_Revalued_2003_2022!$B$2:$B$740, CT_Bands_2003_2022_Count_PP!CA$2, CT_Bands_Revalued_2003_2022!$C$2:$C$740, CT_Bands_2003_2022_Count_PP!CA$3)</f>
        <v>0</v>
      </c>
      <c r="CB6" s="128">
        <f>SUMIFS(CT_Bands_Revalued_2003_2022!$D$2:$D$740, CT_Bands_Revalued_2003_2022!$A$2:$A$740, $A6, CT_Bands_Revalued_2003_2022!$B$2:$B$740, CT_Bands_2003_2022_Count_PP!CB$2, CT_Bands_Revalued_2003_2022!$C$2:$C$740, CT_Bands_2003_2022_Count_PP!CB$3)</f>
        <v>0</v>
      </c>
      <c r="CC6" s="128">
        <f>SUMIFS(CT_Bands_Revalued_2003_2022!$D$2:$D$740, CT_Bands_Revalued_2003_2022!$A$2:$A$740, $A6, CT_Bands_Revalued_2003_2022!$B$2:$B$740, CT_Bands_2003_2022_Count_PP!CC$2, CT_Bands_Revalued_2003_2022!$C$2:$C$740, CT_Bands_2003_2022_Count_PP!CC$3)</f>
        <v>0</v>
      </c>
      <c r="CD6" s="128">
        <f>SUMIFS(CT_Bands_Revalued_2003_2022!$D$2:$D$740, CT_Bands_Revalued_2003_2022!$A$2:$A$740, $A6, CT_Bands_Revalued_2003_2022!$B$2:$B$740, CT_Bands_2003_2022_Count_PP!CD$2, CT_Bands_Revalued_2003_2022!$C$2:$C$740, CT_Bands_2003_2022_Count_PP!CD$3)</f>
        <v>0</v>
      </c>
      <c r="CE6" s="128">
        <f>SUMIFS(CT_Bands_Revalued_2003_2022!$D$2:$D$740, CT_Bands_Revalued_2003_2022!$A$2:$A$740, $A6, CT_Bands_Revalued_2003_2022!$B$2:$B$740, CT_Bands_2003_2022_Count_PP!CE$2, CT_Bands_Revalued_2003_2022!$C$2:$C$740, CT_Bands_2003_2022_Count_PP!CE$3)</f>
        <v>2</v>
      </c>
      <c r="CF6" s="128">
        <f>SUMIFS(CT_Bands_Revalued_2003_2022!$D$2:$D$740, CT_Bands_Revalued_2003_2022!$A$2:$A$740, $A6, CT_Bands_Revalued_2003_2022!$B$2:$B$740, CT_Bands_2003_2022_Count_PP!CF$2, CT_Bands_Revalued_2003_2022!$C$2:$C$740, CT_Bands_2003_2022_Count_PP!CF$3)</f>
        <v>4</v>
      </c>
      <c r="CG6" s="129">
        <f t="shared" si="0"/>
        <v>2104</v>
      </c>
    </row>
    <row r="7" spans="1:85" x14ac:dyDescent="0.25">
      <c r="A7" s="130" t="s">
        <v>1093</v>
      </c>
      <c r="B7" s="127" t="s">
        <v>1094</v>
      </c>
      <c r="C7" s="127" t="s">
        <v>2322</v>
      </c>
      <c r="D7" s="128">
        <f>SUMIFS(CT_Bands_Revalued_2003_2022!$D$2:$D$740, CT_Bands_Revalued_2003_2022!$A$2:$A$740, $A7, CT_Bands_Revalued_2003_2022!$B$2:$B$740, CT_Bands_2003_2022_Count_PP!D$2, CT_Bands_Revalued_2003_2022!$C$2:$C$740, CT_Bands_2003_2022_Count_PP!D$3)</f>
        <v>88</v>
      </c>
      <c r="E7" s="128">
        <f>SUMIFS(CT_Bands_Revalued_2003_2022!$D$2:$D$740, CT_Bands_Revalued_2003_2022!$A$2:$A$740, $A7, CT_Bands_Revalued_2003_2022!$B$2:$B$740, CT_Bands_2003_2022_Count_PP!E$2, CT_Bands_Revalued_2003_2022!$C$2:$C$740, CT_Bands_2003_2022_Count_PP!E$3)</f>
        <v>58</v>
      </c>
      <c r="F7" s="128">
        <f>SUMIFS(CT_Bands_Revalued_2003_2022!$D$2:$D$740, CT_Bands_Revalued_2003_2022!$A$2:$A$740, $A7, CT_Bands_Revalued_2003_2022!$B$2:$B$740, CT_Bands_2003_2022_Count_PP!F$2, CT_Bands_Revalued_2003_2022!$C$2:$C$740, CT_Bands_2003_2022_Count_PP!F$3)</f>
        <v>0</v>
      </c>
      <c r="G7" s="128">
        <f>SUMIFS(CT_Bands_Revalued_2003_2022!$D$2:$D$740, CT_Bands_Revalued_2003_2022!$A$2:$A$740, $A7, CT_Bands_Revalued_2003_2022!$B$2:$B$740, CT_Bands_2003_2022_Count_PP!G$2, CT_Bands_Revalued_2003_2022!$C$2:$C$740, CT_Bands_2003_2022_Count_PP!G$3)</f>
        <v>0</v>
      </c>
      <c r="H7" s="128">
        <f>SUMIFS(CT_Bands_Revalued_2003_2022!$D$2:$D$740, CT_Bands_Revalued_2003_2022!$A$2:$A$740, $A7, CT_Bands_Revalued_2003_2022!$B$2:$B$740, CT_Bands_2003_2022_Count_PP!H$2, CT_Bands_Revalued_2003_2022!$C$2:$C$740, CT_Bands_2003_2022_Count_PP!H$3)</f>
        <v>0</v>
      </c>
      <c r="I7" s="128">
        <f>SUMIFS(CT_Bands_Revalued_2003_2022!$D$2:$D$740, CT_Bands_Revalued_2003_2022!$A$2:$A$740, $A7, CT_Bands_Revalued_2003_2022!$B$2:$B$740, CT_Bands_2003_2022_Count_PP!I$2, CT_Bands_Revalued_2003_2022!$C$2:$C$740, CT_Bands_2003_2022_Count_PP!I$3)</f>
        <v>0</v>
      </c>
      <c r="J7" s="128">
        <f>SUMIFS(CT_Bands_Revalued_2003_2022!$D$2:$D$740, CT_Bands_Revalued_2003_2022!$A$2:$A$740, $A7, CT_Bands_Revalued_2003_2022!$B$2:$B$740, CT_Bands_2003_2022_Count_PP!J$2, CT_Bands_Revalued_2003_2022!$C$2:$C$740, CT_Bands_2003_2022_Count_PP!J$3)</f>
        <v>0</v>
      </c>
      <c r="K7" s="128">
        <f>SUMIFS(CT_Bands_Revalued_2003_2022!$D$2:$D$740, CT_Bands_Revalued_2003_2022!$A$2:$A$740, $A7, CT_Bands_Revalued_2003_2022!$B$2:$B$740, CT_Bands_2003_2022_Count_PP!K$2, CT_Bands_Revalued_2003_2022!$C$2:$C$740, CT_Bands_2003_2022_Count_PP!K$3)</f>
        <v>0</v>
      </c>
      <c r="L7" s="128">
        <f>SUMIFS(CT_Bands_Revalued_2003_2022!$D$2:$D$740, CT_Bands_Revalued_2003_2022!$A$2:$A$740, $A7, CT_Bands_Revalued_2003_2022!$B$2:$B$740, CT_Bands_2003_2022_Count_PP!L$2, CT_Bands_Revalued_2003_2022!$C$2:$C$740, CT_Bands_2003_2022_Count_PP!L$3)</f>
        <v>0</v>
      </c>
      <c r="M7" s="128">
        <f>SUMIFS(CT_Bands_Revalued_2003_2022!$D$2:$D$740, CT_Bands_Revalued_2003_2022!$A$2:$A$740, $A7, CT_Bands_Revalued_2003_2022!$B$2:$B$740, CT_Bands_2003_2022_Count_PP!M$2, CT_Bands_Revalued_2003_2022!$C$2:$C$740, CT_Bands_2003_2022_Count_PP!M$3)</f>
        <v>0</v>
      </c>
      <c r="N7" s="128">
        <f>SUMIFS(CT_Bands_Revalued_2003_2022!$D$2:$D$740, CT_Bands_Revalued_2003_2022!$A$2:$A$740, $A7, CT_Bands_Revalued_2003_2022!$B$2:$B$740, CT_Bands_2003_2022_Count_PP!N$2, CT_Bands_Revalued_2003_2022!$C$2:$C$740, CT_Bands_2003_2022_Count_PP!N$3)</f>
        <v>235</v>
      </c>
      <c r="O7" s="128">
        <f>SUMIFS(CT_Bands_Revalued_2003_2022!$D$2:$D$740, CT_Bands_Revalued_2003_2022!$A$2:$A$740, $A7, CT_Bands_Revalued_2003_2022!$B$2:$B$740, CT_Bands_2003_2022_Count_PP!O$2, CT_Bands_Revalued_2003_2022!$C$2:$C$740, CT_Bands_2003_2022_Count_PP!O$3)</f>
        <v>23</v>
      </c>
      <c r="P7" s="128">
        <f>SUMIFS(CT_Bands_Revalued_2003_2022!$D$2:$D$740, CT_Bands_Revalued_2003_2022!$A$2:$A$740, $A7, CT_Bands_Revalued_2003_2022!$B$2:$B$740, CT_Bands_2003_2022_Count_PP!P$2, CT_Bands_Revalued_2003_2022!$C$2:$C$740, CT_Bands_2003_2022_Count_PP!P$3)</f>
        <v>0</v>
      </c>
      <c r="Q7" s="128">
        <f>SUMIFS(CT_Bands_Revalued_2003_2022!$D$2:$D$740, CT_Bands_Revalued_2003_2022!$A$2:$A$740, $A7, CT_Bands_Revalued_2003_2022!$B$2:$B$740, CT_Bands_2003_2022_Count_PP!Q$2, CT_Bands_Revalued_2003_2022!$C$2:$C$740, CT_Bands_2003_2022_Count_PP!Q$3)</f>
        <v>0</v>
      </c>
      <c r="R7" s="128">
        <f>SUMIFS(CT_Bands_Revalued_2003_2022!$D$2:$D$740, CT_Bands_Revalued_2003_2022!$A$2:$A$740, $A7, CT_Bands_Revalued_2003_2022!$B$2:$B$740, CT_Bands_2003_2022_Count_PP!R$2, CT_Bands_Revalued_2003_2022!$C$2:$C$740, CT_Bands_2003_2022_Count_PP!R$3)</f>
        <v>0</v>
      </c>
      <c r="S7" s="128">
        <f>SUMIFS(CT_Bands_Revalued_2003_2022!$D$2:$D$740, CT_Bands_Revalued_2003_2022!$A$2:$A$740, $A7, CT_Bands_Revalued_2003_2022!$B$2:$B$740, CT_Bands_2003_2022_Count_PP!S$2, CT_Bands_Revalued_2003_2022!$C$2:$C$740, CT_Bands_2003_2022_Count_PP!S$3)</f>
        <v>0</v>
      </c>
      <c r="T7" s="128">
        <f>SUMIFS(CT_Bands_Revalued_2003_2022!$D$2:$D$740, CT_Bands_Revalued_2003_2022!$A$2:$A$740, $A7, CT_Bands_Revalued_2003_2022!$B$2:$B$740, CT_Bands_2003_2022_Count_PP!T$2, CT_Bands_Revalued_2003_2022!$C$2:$C$740, CT_Bands_2003_2022_Count_PP!T$3)</f>
        <v>0</v>
      </c>
      <c r="U7" s="128">
        <f>SUMIFS(CT_Bands_Revalued_2003_2022!$D$2:$D$740, CT_Bands_Revalued_2003_2022!$A$2:$A$740, $A7, CT_Bands_Revalued_2003_2022!$B$2:$B$740, CT_Bands_2003_2022_Count_PP!U$2, CT_Bands_Revalued_2003_2022!$C$2:$C$740, CT_Bands_2003_2022_Count_PP!U$3)</f>
        <v>0</v>
      </c>
      <c r="V7" s="128">
        <f>SUMIFS(CT_Bands_Revalued_2003_2022!$D$2:$D$740, CT_Bands_Revalued_2003_2022!$A$2:$A$740, $A7, CT_Bands_Revalued_2003_2022!$B$2:$B$740, CT_Bands_2003_2022_Count_PP!V$2, CT_Bands_Revalued_2003_2022!$C$2:$C$740, CT_Bands_2003_2022_Count_PP!V$3)</f>
        <v>0</v>
      </c>
      <c r="W7" s="128">
        <f>SUMIFS(CT_Bands_Revalued_2003_2022!$D$2:$D$740, CT_Bands_Revalued_2003_2022!$A$2:$A$740, $A7, CT_Bands_Revalued_2003_2022!$B$2:$B$740, CT_Bands_2003_2022_Count_PP!W$2, CT_Bands_Revalued_2003_2022!$C$2:$C$740, CT_Bands_2003_2022_Count_PP!W$3)</f>
        <v>0</v>
      </c>
      <c r="X7" s="128">
        <f>SUMIFS(CT_Bands_Revalued_2003_2022!$D$2:$D$740, CT_Bands_Revalued_2003_2022!$A$2:$A$740, $A7, CT_Bands_Revalued_2003_2022!$B$2:$B$740, CT_Bands_2003_2022_Count_PP!X$2, CT_Bands_Revalued_2003_2022!$C$2:$C$740, CT_Bands_2003_2022_Count_PP!X$3)</f>
        <v>516</v>
      </c>
      <c r="Y7" s="128">
        <f>SUMIFS(CT_Bands_Revalued_2003_2022!$D$2:$D$740, CT_Bands_Revalued_2003_2022!$A$2:$A$740, $A7, CT_Bands_Revalued_2003_2022!$B$2:$B$740, CT_Bands_2003_2022_Count_PP!Y$2, CT_Bands_Revalued_2003_2022!$C$2:$C$740, CT_Bands_2003_2022_Count_PP!Y$3)</f>
        <v>0</v>
      </c>
      <c r="Z7" s="128">
        <f>SUMIFS(CT_Bands_Revalued_2003_2022!$D$2:$D$740, CT_Bands_Revalued_2003_2022!$A$2:$A$740, $A7, CT_Bands_Revalued_2003_2022!$B$2:$B$740, CT_Bands_2003_2022_Count_PP!Z$2, CT_Bands_Revalued_2003_2022!$C$2:$C$740, CT_Bands_2003_2022_Count_PP!Z$3)</f>
        <v>0</v>
      </c>
      <c r="AA7" s="128">
        <f>SUMIFS(CT_Bands_Revalued_2003_2022!$D$2:$D$740, CT_Bands_Revalued_2003_2022!$A$2:$A$740, $A7, CT_Bands_Revalued_2003_2022!$B$2:$B$740, CT_Bands_2003_2022_Count_PP!AA$2, CT_Bands_Revalued_2003_2022!$C$2:$C$740, CT_Bands_2003_2022_Count_PP!AA$3)</f>
        <v>0</v>
      </c>
      <c r="AB7" s="128">
        <f>SUMIFS(CT_Bands_Revalued_2003_2022!$D$2:$D$740, CT_Bands_Revalued_2003_2022!$A$2:$A$740, $A7, CT_Bands_Revalued_2003_2022!$B$2:$B$740, CT_Bands_2003_2022_Count_PP!AB$2, CT_Bands_Revalued_2003_2022!$C$2:$C$740, CT_Bands_2003_2022_Count_PP!AB$3)</f>
        <v>0</v>
      </c>
      <c r="AC7" s="128">
        <f>SUMIFS(CT_Bands_Revalued_2003_2022!$D$2:$D$740, CT_Bands_Revalued_2003_2022!$A$2:$A$740, $A7, CT_Bands_Revalued_2003_2022!$B$2:$B$740, CT_Bands_2003_2022_Count_PP!AC$2, CT_Bands_Revalued_2003_2022!$C$2:$C$740, CT_Bands_2003_2022_Count_PP!AC$3)</f>
        <v>0</v>
      </c>
      <c r="AD7" s="128">
        <f>SUMIFS(CT_Bands_Revalued_2003_2022!$D$2:$D$740, CT_Bands_Revalued_2003_2022!$A$2:$A$740, $A7, CT_Bands_Revalued_2003_2022!$B$2:$B$740, CT_Bands_2003_2022_Count_PP!AD$2, CT_Bands_Revalued_2003_2022!$C$2:$C$740, CT_Bands_2003_2022_Count_PP!AD$3)</f>
        <v>0</v>
      </c>
      <c r="AE7" s="128">
        <f>SUMIFS(CT_Bands_Revalued_2003_2022!$D$2:$D$740, CT_Bands_Revalued_2003_2022!$A$2:$A$740, $A7, CT_Bands_Revalued_2003_2022!$B$2:$B$740, CT_Bands_2003_2022_Count_PP!AE$2, CT_Bands_Revalued_2003_2022!$C$2:$C$740, CT_Bands_2003_2022_Count_PP!AE$3)</f>
        <v>0</v>
      </c>
      <c r="AF7" s="128">
        <f>SUMIFS(CT_Bands_Revalued_2003_2022!$D$2:$D$740, CT_Bands_Revalued_2003_2022!$A$2:$A$740, $A7, CT_Bands_Revalued_2003_2022!$B$2:$B$740, CT_Bands_2003_2022_Count_PP!AF$2, CT_Bands_Revalued_2003_2022!$C$2:$C$740, CT_Bands_2003_2022_Count_PP!AF$3)</f>
        <v>0</v>
      </c>
      <c r="AG7" s="128">
        <f>SUMIFS(CT_Bands_Revalued_2003_2022!$D$2:$D$740, CT_Bands_Revalued_2003_2022!$A$2:$A$740, $A7, CT_Bands_Revalued_2003_2022!$B$2:$B$740, CT_Bands_2003_2022_Count_PP!AG$2, CT_Bands_Revalued_2003_2022!$C$2:$C$740, CT_Bands_2003_2022_Count_PP!AG$3)</f>
        <v>23</v>
      </c>
      <c r="AH7" s="128">
        <f>SUMIFS(CT_Bands_Revalued_2003_2022!$D$2:$D$740, CT_Bands_Revalued_2003_2022!$A$2:$A$740, $A7, CT_Bands_Revalued_2003_2022!$B$2:$B$740, CT_Bands_2003_2022_Count_PP!AH$2, CT_Bands_Revalued_2003_2022!$C$2:$C$740, CT_Bands_2003_2022_Count_PP!AH$3)</f>
        <v>262</v>
      </c>
      <c r="AI7" s="128">
        <f>SUMIFS(CT_Bands_Revalued_2003_2022!$D$2:$D$740, CT_Bands_Revalued_2003_2022!$A$2:$A$740, $A7, CT_Bands_Revalued_2003_2022!$B$2:$B$740, CT_Bands_2003_2022_Count_PP!AI$2, CT_Bands_Revalued_2003_2022!$C$2:$C$740, CT_Bands_2003_2022_Count_PP!AI$3)</f>
        <v>0</v>
      </c>
      <c r="AJ7" s="128">
        <f>SUMIFS(CT_Bands_Revalued_2003_2022!$D$2:$D$740, CT_Bands_Revalued_2003_2022!$A$2:$A$740, $A7, CT_Bands_Revalued_2003_2022!$B$2:$B$740, CT_Bands_2003_2022_Count_PP!AJ$2, CT_Bands_Revalued_2003_2022!$C$2:$C$740, CT_Bands_2003_2022_Count_PP!AJ$3)</f>
        <v>0</v>
      </c>
      <c r="AK7" s="128">
        <f>SUMIFS(CT_Bands_Revalued_2003_2022!$D$2:$D$740, CT_Bands_Revalued_2003_2022!$A$2:$A$740, $A7, CT_Bands_Revalued_2003_2022!$B$2:$B$740, CT_Bands_2003_2022_Count_PP!AK$2, CT_Bands_Revalued_2003_2022!$C$2:$C$740, CT_Bands_2003_2022_Count_PP!AK$3)</f>
        <v>0</v>
      </c>
      <c r="AL7" s="128">
        <f>SUMIFS(CT_Bands_Revalued_2003_2022!$D$2:$D$740, CT_Bands_Revalued_2003_2022!$A$2:$A$740, $A7, CT_Bands_Revalued_2003_2022!$B$2:$B$740, CT_Bands_2003_2022_Count_PP!AL$2, CT_Bands_Revalued_2003_2022!$C$2:$C$740, CT_Bands_2003_2022_Count_PP!AL$3)</f>
        <v>0</v>
      </c>
      <c r="AM7" s="128">
        <f>SUMIFS(CT_Bands_Revalued_2003_2022!$D$2:$D$740, CT_Bands_Revalued_2003_2022!$A$2:$A$740, $A7, CT_Bands_Revalued_2003_2022!$B$2:$B$740, CT_Bands_2003_2022_Count_PP!AM$2, CT_Bands_Revalued_2003_2022!$C$2:$C$740, CT_Bands_2003_2022_Count_PP!AM$3)</f>
        <v>0</v>
      </c>
      <c r="AN7" s="128">
        <f>SUMIFS(CT_Bands_Revalued_2003_2022!$D$2:$D$740, CT_Bands_Revalued_2003_2022!$A$2:$A$740, $A7, CT_Bands_Revalued_2003_2022!$B$2:$B$740, CT_Bands_2003_2022_Count_PP!AN$2, CT_Bands_Revalued_2003_2022!$C$2:$C$740, CT_Bands_2003_2022_Count_PP!AN$3)</f>
        <v>0</v>
      </c>
      <c r="AO7" s="128">
        <f>SUMIFS(CT_Bands_Revalued_2003_2022!$D$2:$D$740, CT_Bands_Revalued_2003_2022!$A$2:$A$740, $A7, CT_Bands_Revalued_2003_2022!$B$2:$B$740, CT_Bands_2003_2022_Count_PP!AO$2, CT_Bands_Revalued_2003_2022!$C$2:$C$740, CT_Bands_2003_2022_Count_PP!AO$3)</f>
        <v>0</v>
      </c>
      <c r="AP7" s="128">
        <f>SUMIFS(CT_Bands_Revalued_2003_2022!$D$2:$D$740, CT_Bands_Revalued_2003_2022!$A$2:$A$740, $A7, CT_Bands_Revalued_2003_2022!$B$2:$B$740, CT_Bands_2003_2022_Count_PP!AP$2, CT_Bands_Revalued_2003_2022!$C$2:$C$740, CT_Bands_2003_2022_Count_PP!AP$3)</f>
        <v>0</v>
      </c>
      <c r="AQ7" s="128">
        <f>SUMIFS(CT_Bands_Revalued_2003_2022!$D$2:$D$740, CT_Bands_Revalued_2003_2022!$A$2:$A$740, $A7, CT_Bands_Revalued_2003_2022!$B$2:$B$740, CT_Bands_2003_2022_Count_PP!AQ$2, CT_Bands_Revalued_2003_2022!$C$2:$C$740, CT_Bands_2003_2022_Count_PP!AQ$3)</f>
        <v>53</v>
      </c>
      <c r="AR7" s="128">
        <f>SUMIFS(CT_Bands_Revalued_2003_2022!$D$2:$D$740, CT_Bands_Revalued_2003_2022!$A$2:$A$740, $A7, CT_Bands_Revalued_2003_2022!$B$2:$B$740, CT_Bands_2003_2022_Count_PP!AR$2, CT_Bands_Revalued_2003_2022!$C$2:$C$740, CT_Bands_2003_2022_Count_PP!AR$3)</f>
        <v>136</v>
      </c>
      <c r="AS7" s="128">
        <f>SUMIFS(CT_Bands_Revalued_2003_2022!$D$2:$D$740, CT_Bands_Revalued_2003_2022!$A$2:$A$740, $A7, CT_Bands_Revalued_2003_2022!$B$2:$B$740, CT_Bands_2003_2022_Count_PP!AS$2, CT_Bands_Revalued_2003_2022!$C$2:$C$740, CT_Bands_2003_2022_Count_PP!AS$3)</f>
        <v>0</v>
      </c>
      <c r="AT7" s="128">
        <f>SUMIFS(CT_Bands_Revalued_2003_2022!$D$2:$D$740, CT_Bands_Revalued_2003_2022!$A$2:$A$740, $A7, CT_Bands_Revalued_2003_2022!$B$2:$B$740, CT_Bands_2003_2022_Count_PP!AT$2, CT_Bands_Revalued_2003_2022!$C$2:$C$740, CT_Bands_2003_2022_Count_PP!AT$3)</f>
        <v>0</v>
      </c>
      <c r="AU7" s="128">
        <f>SUMIFS(CT_Bands_Revalued_2003_2022!$D$2:$D$740, CT_Bands_Revalued_2003_2022!$A$2:$A$740, $A7, CT_Bands_Revalued_2003_2022!$B$2:$B$740, CT_Bands_2003_2022_Count_PP!AU$2, CT_Bands_Revalued_2003_2022!$C$2:$C$740, CT_Bands_2003_2022_Count_PP!AU$3)</f>
        <v>0</v>
      </c>
      <c r="AV7" s="128">
        <f>SUMIFS(CT_Bands_Revalued_2003_2022!$D$2:$D$740, CT_Bands_Revalued_2003_2022!$A$2:$A$740, $A7, CT_Bands_Revalued_2003_2022!$B$2:$B$740, CT_Bands_2003_2022_Count_PP!AV$2, CT_Bands_Revalued_2003_2022!$C$2:$C$740, CT_Bands_2003_2022_Count_PP!AV$3)</f>
        <v>0</v>
      </c>
      <c r="AW7" s="128">
        <f>SUMIFS(CT_Bands_Revalued_2003_2022!$D$2:$D$740, CT_Bands_Revalued_2003_2022!$A$2:$A$740, $A7, CT_Bands_Revalued_2003_2022!$B$2:$B$740, CT_Bands_2003_2022_Count_PP!AW$2, CT_Bands_Revalued_2003_2022!$C$2:$C$740, CT_Bands_2003_2022_Count_PP!AW$3)</f>
        <v>0</v>
      </c>
      <c r="AX7" s="128">
        <f>SUMIFS(CT_Bands_Revalued_2003_2022!$D$2:$D$740, CT_Bands_Revalued_2003_2022!$A$2:$A$740, $A7, CT_Bands_Revalued_2003_2022!$B$2:$B$740, CT_Bands_2003_2022_Count_PP!AX$2, CT_Bands_Revalued_2003_2022!$C$2:$C$740, CT_Bands_2003_2022_Count_PP!AX$3)</f>
        <v>0</v>
      </c>
      <c r="AY7" s="128">
        <f>SUMIFS(CT_Bands_Revalued_2003_2022!$D$2:$D$740, CT_Bands_Revalued_2003_2022!$A$2:$A$740, $A7, CT_Bands_Revalued_2003_2022!$B$2:$B$740, CT_Bands_2003_2022_Count_PP!AY$2, CT_Bands_Revalued_2003_2022!$C$2:$C$740, CT_Bands_2003_2022_Count_PP!AY$3)</f>
        <v>0</v>
      </c>
      <c r="AZ7" s="128">
        <f>SUMIFS(CT_Bands_Revalued_2003_2022!$D$2:$D$740, CT_Bands_Revalued_2003_2022!$A$2:$A$740, $A7, CT_Bands_Revalued_2003_2022!$B$2:$B$740, CT_Bands_2003_2022_Count_PP!AZ$2, CT_Bands_Revalued_2003_2022!$C$2:$C$740, CT_Bands_2003_2022_Count_PP!AZ$3)</f>
        <v>0</v>
      </c>
      <c r="BA7" s="128">
        <f>SUMIFS(CT_Bands_Revalued_2003_2022!$D$2:$D$740, CT_Bands_Revalued_2003_2022!$A$2:$A$740, $A7, CT_Bands_Revalued_2003_2022!$B$2:$B$740, CT_Bands_2003_2022_Count_PP!BA$2, CT_Bands_Revalued_2003_2022!$C$2:$C$740, CT_Bands_2003_2022_Count_PP!BA$3)</f>
        <v>60</v>
      </c>
      <c r="BB7" s="128">
        <f>SUMIFS(CT_Bands_Revalued_2003_2022!$D$2:$D$740, CT_Bands_Revalued_2003_2022!$A$2:$A$740, $A7, CT_Bands_Revalued_2003_2022!$B$2:$B$740, CT_Bands_2003_2022_Count_PP!BB$2, CT_Bands_Revalued_2003_2022!$C$2:$C$740, CT_Bands_2003_2022_Count_PP!BB$3)</f>
        <v>74</v>
      </c>
      <c r="BC7" s="128">
        <f>SUMIFS(CT_Bands_Revalued_2003_2022!$D$2:$D$740, CT_Bands_Revalued_2003_2022!$A$2:$A$740, $A7, CT_Bands_Revalued_2003_2022!$B$2:$B$740, CT_Bands_2003_2022_Count_PP!BC$2, CT_Bands_Revalued_2003_2022!$C$2:$C$740, CT_Bands_2003_2022_Count_PP!BC$3)</f>
        <v>0</v>
      </c>
      <c r="BD7" s="128">
        <f>SUMIFS(CT_Bands_Revalued_2003_2022!$D$2:$D$740, CT_Bands_Revalued_2003_2022!$A$2:$A$740, $A7, CT_Bands_Revalued_2003_2022!$B$2:$B$740, CT_Bands_2003_2022_Count_PP!BD$2, CT_Bands_Revalued_2003_2022!$C$2:$C$740, CT_Bands_2003_2022_Count_PP!BD$3)</f>
        <v>0</v>
      </c>
      <c r="BE7" s="128">
        <f>SUMIFS(CT_Bands_Revalued_2003_2022!$D$2:$D$740, CT_Bands_Revalued_2003_2022!$A$2:$A$740, $A7, CT_Bands_Revalued_2003_2022!$B$2:$B$740, CT_Bands_2003_2022_Count_PP!BE$2, CT_Bands_Revalued_2003_2022!$C$2:$C$740, CT_Bands_2003_2022_Count_PP!BE$3)</f>
        <v>0</v>
      </c>
      <c r="BF7" s="128">
        <f>SUMIFS(CT_Bands_Revalued_2003_2022!$D$2:$D$740, CT_Bands_Revalued_2003_2022!$A$2:$A$740, $A7, CT_Bands_Revalued_2003_2022!$B$2:$B$740, CT_Bands_2003_2022_Count_PP!BF$2, CT_Bands_Revalued_2003_2022!$C$2:$C$740, CT_Bands_2003_2022_Count_PP!BF$3)</f>
        <v>0</v>
      </c>
      <c r="BG7" s="128">
        <f>SUMIFS(CT_Bands_Revalued_2003_2022!$D$2:$D$740, CT_Bands_Revalued_2003_2022!$A$2:$A$740, $A7, CT_Bands_Revalued_2003_2022!$B$2:$B$740, CT_Bands_2003_2022_Count_PP!BG$2, CT_Bands_Revalued_2003_2022!$C$2:$C$740, CT_Bands_2003_2022_Count_PP!BG$3)</f>
        <v>0</v>
      </c>
      <c r="BH7" s="128">
        <f>SUMIFS(CT_Bands_Revalued_2003_2022!$D$2:$D$740, CT_Bands_Revalued_2003_2022!$A$2:$A$740, $A7, CT_Bands_Revalued_2003_2022!$B$2:$B$740, CT_Bands_2003_2022_Count_PP!BH$2, CT_Bands_Revalued_2003_2022!$C$2:$C$740, CT_Bands_2003_2022_Count_PP!BH$3)</f>
        <v>0</v>
      </c>
      <c r="BI7" s="128">
        <f>SUMIFS(CT_Bands_Revalued_2003_2022!$D$2:$D$740, CT_Bands_Revalued_2003_2022!$A$2:$A$740, $A7, CT_Bands_Revalued_2003_2022!$B$2:$B$740, CT_Bands_2003_2022_Count_PP!BI$2, CT_Bands_Revalued_2003_2022!$C$2:$C$740, CT_Bands_2003_2022_Count_PP!BI$3)</f>
        <v>0</v>
      </c>
      <c r="BJ7" s="128">
        <f>SUMIFS(CT_Bands_Revalued_2003_2022!$D$2:$D$740, CT_Bands_Revalued_2003_2022!$A$2:$A$740, $A7, CT_Bands_Revalued_2003_2022!$B$2:$B$740, CT_Bands_2003_2022_Count_PP!BJ$2, CT_Bands_Revalued_2003_2022!$C$2:$C$740, CT_Bands_2003_2022_Count_PP!BJ$3)</f>
        <v>0</v>
      </c>
      <c r="BK7" s="128">
        <f>SUMIFS(CT_Bands_Revalued_2003_2022!$D$2:$D$740, CT_Bands_Revalued_2003_2022!$A$2:$A$740, $A7, CT_Bands_Revalued_2003_2022!$B$2:$B$740, CT_Bands_2003_2022_Count_PP!BK$2, CT_Bands_Revalued_2003_2022!$C$2:$C$740, CT_Bands_2003_2022_Count_PP!BK$3)</f>
        <v>26</v>
      </c>
      <c r="BL7" s="128">
        <f>SUMIFS(CT_Bands_Revalued_2003_2022!$D$2:$D$740, CT_Bands_Revalued_2003_2022!$A$2:$A$740, $A7, CT_Bands_Revalued_2003_2022!$B$2:$B$740, CT_Bands_2003_2022_Count_PP!BL$2, CT_Bands_Revalued_2003_2022!$C$2:$C$740, CT_Bands_2003_2022_Count_PP!BL$3)</f>
        <v>46</v>
      </c>
      <c r="BM7" s="128">
        <f>SUMIFS(CT_Bands_Revalued_2003_2022!$D$2:$D$740, CT_Bands_Revalued_2003_2022!$A$2:$A$740, $A7, CT_Bands_Revalued_2003_2022!$B$2:$B$740, CT_Bands_2003_2022_Count_PP!BM$2, CT_Bands_Revalued_2003_2022!$C$2:$C$740, CT_Bands_2003_2022_Count_PP!BM$3)</f>
        <v>0</v>
      </c>
      <c r="BN7" s="128">
        <f>SUMIFS(CT_Bands_Revalued_2003_2022!$D$2:$D$740, CT_Bands_Revalued_2003_2022!$A$2:$A$740, $A7, CT_Bands_Revalued_2003_2022!$B$2:$B$740, CT_Bands_2003_2022_Count_PP!BN$2, CT_Bands_Revalued_2003_2022!$C$2:$C$740, CT_Bands_2003_2022_Count_PP!BN$3)</f>
        <v>0</v>
      </c>
      <c r="BO7" s="128">
        <f>SUMIFS(CT_Bands_Revalued_2003_2022!$D$2:$D$740, CT_Bands_Revalued_2003_2022!$A$2:$A$740, $A7, CT_Bands_Revalued_2003_2022!$B$2:$B$740, CT_Bands_2003_2022_Count_PP!BO$2, CT_Bands_Revalued_2003_2022!$C$2:$C$740, CT_Bands_2003_2022_Count_PP!BO$3)</f>
        <v>0</v>
      </c>
      <c r="BP7" s="128">
        <f>SUMIFS(CT_Bands_Revalued_2003_2022!$D$2:$D$740, CT_Bands_Revalued_2003_2022!$A$2:$A$740, $A7, CT_Bands_Revalued_2003_2022!$B$2:$B$740, CT_Bands_2003_2022_Count_PP!BP$2, CT_Bands_Revalued_2003_2022!$C$2:$C$740, CT_Bands_2003_2022_Count_PP!BP$3)</f>
        <v>0</v>
      </c>
      <c r="BQ7" s="128">
        <f>SUMIFS(CT_Bands_Revalued_2003_2022!$D$2:$D$740, CT_Bands_Revalued_2003_2022!$A$2:$A$740, $A7, CT_Bands_Revalued_2003_2022!$B$2:$B$740, CT_Bands_2003_2022_Count_PP!BQ$2, CT_Bands_Revalued_2003_2022!$C$2:$C$740, CT_Bands_2003_2022_Count_PP!BQ$3)</f>
        <v>0</v>
      </c>
      <c r="BR7" s="128">
        <f>SUMIFS(CT_Bands_Revalued_2003_2022!$D$2:$D$740, CT_Bands_Revalued_2003_2022!$A$2:$A$740, $A7, CT_Bands_Revalued_2003_2022!$B$2:$B$740, CT_Bands_2003_2022_Count_PP!BR$2, CT_Bands_Revalued_2003_2022!$C$2:$C$740, CT_Bands_2003_2022_Count_PP!BR$3)</f>
        <v>0</v>
      </c>
      <c r="BS7" s="128">
        <f>SUMIFS(CT_Bands_Revalued_2003_2022!$D$2:$D$740, CT_Bands_Revalued_2003_2022!$A$2:$A$740, $A7, CT_Bands_Revalued_2003_2022!$B$2:$B$740, CT_Bands_2003_2022_Count_PP!BS$2, CT_Bands_Revalued_2003_2022!$C$2:$C$740, CT_Bands_2003_2022_Count_PP!BS$3)</f>
        <v>0</v>
      </c>
      <c r="BT7" s="128">
        <f>SUMIFS(CT_Bands_Revalued_2003_2022!$D$2:$D$740, CT_Bands_Revalued_2003_2022!$A$2:$A$740, $A7, CT_Bands_Revalued_2003_2022!$B$2:$B$740, CT_Bands_2003_2022_Count_PP!BT$2, CT_Bands_Revalued_2003_2022!$C$2:$C$740, CT_Bands_2003_2022_Count_PP!BT$3)</f>
        <v>0</v>
      </c>
      <c r="BU7" s="128">
        <f>SUMIFS(CT_Bands_Revalued_2003_2022!$D$2:$D$740, CT_Bands_Revalued_2003_2022!$A$2:$A$740, $A7, CT_Bands_Revalued_2003_2022!$B$2:$B$740, CT_Bands_2003_2022_Count_PP!BU$2, CT_Bands_Revalued_2003_2022!$C$2:$C$740, CT_Bands_2003_2022_Count_PP!BU$3)</f>
        <v>7</v>
      </c>
      <c r="BV7" s="128">
        <f>SUMIFS(CT_Bands_Revalued_2003_2022!$D$2:$D$740, CT_Bands_Revalued_2003_2022!$A$2:$A$740, $A7, CT_Bands_Revalued_2003_2022!$B$2:$B$740, CT_Bands_2003_2022_Count_PP!BV$2, CT_Bands_Revalued_2003_2022!$C$2:$C$740, CT_Bands_2003_2022_Count_PP!BV$3)</f>
        <v>3</v>
      </c>
      <c r="BW7" s="128">
        <f>SUMIFS(CT_Bands_Revalued_2003_2022!$D$2:$D$740, CT_Bands_Revalued_2003_2022!$A$2:$A$740, $A7, CT_Bands_Revalued_2003_2022!$B$2:$B$740, CT_Bands_2003_2022_Count_PP!BW$2, CT_Bands_Revalued_2003_2022!$C$2:$C$740, CT_Bands_2003_2022_Count_PP!BW$3)</f>
        <v>0</v>
      </c>
      <c r="BX7" s="128">
        <f>SUMIFS(CT_Bands_Revalued_2003_2022!$D$2:$D$740, CT_Bands_Revalued_2003_2022!$A$2:$A$740, $A7, CT_Bands_Revalued_2003_2022!$B$2:$B$740, CT_Bands_2003_2022_Count_PP!BX$2, CT_Bands_Revalued_2003_2022!$C$2:$C$740, CT_Bands_2003_2022_Count_PP!BX$3)</f>
        <v>0</v>
      </c>
      <c r="BY7" s="128">
        <f>SUMIFS(CT_Bands_Revalued_2003_2022!$D$2:$D$740, CT_Bands_Revalued_2003_2022!$A$2:$A$740, $A7, CT_Bands_Revalued_2003_2022!$B$2:$B$740, CT_Bands_2003_2022_Count_PP!BY$2, CT_Bands_Revalued_2003_2022!$C$2:$C$740, CT_Bands_2003_2022_Count_PP!BY$3)</f>
        <v>0</v>
      </c>
      <c r="BZ7" s="128">
        <f>SUMIFS(CT_Bands_Revalued_2003_2022!$D$2:$D$740, CT_Bands_Revalued_2003_2022!$A$2:$A$740, $A7, CT_Bands_Revalued_2003_2022!$B$2:$B$740, CT_Bands_2003_2022_Count_PP!BZ$2, CT_Bands_Revalued_2003_2022!$C$2:$C$740, CT_Bands_2003_2022_Count_PP!BZ$3)</f>
        <v>0</v>
      </c>
      <c r="CA7" s="128">
        <f>SUMIFS(CT_Bands_Revalued_2003_2022!$D$2:$D$740, CT_Bands_Revalued_2003_2022!$A$2:$A$740, $A7, CT_Bands_Revalued_2003_2022!$B$2:$B$740, CT_Bands_2003_2022_Count_PP!CA$2, CT_Bands_Revalued_2003_2022!$C$2:$C$740, CT_Bands_2003_2022_Count_PP!CA$3)</f>
        <v>0</v>
      </c>
      <c r="CB7" s="128">
        <f>SUMIFS(CT_Bands_Revalued_2003_2022!$D$2:$D$740, CT_Bands_Revalued_2003_2022!$A$2:$A$740, $A7, CT_Bands_Revalued_2003_2022!$B$2:$B$740, CT_Bands_2003_2022_Count_PP!CB$2, CT_Bands_Revalued_2003_2022!$C$2:$C$740, CT_Bands_2003_2022_Count_PP!CB$3)</f>
        <v>0</v>
      </c>
      <c r="CC7" s="128">
        <f>SUMIFS(CT_Bands_Revalued_2003_2022!$D$2:$D$740, CT_Bands_Revalued_2003_2022!$A$2:$A$740, $A7, CT_Bands_Revalued_2003_2022!$B$2:$B$740, CT_Bands_2003_2022_Count_PP!CC$2, CT_Bands_Revalued_2003_2022!$C$2:$C$740, CT_Bands_2003_2022_Count_PP!CC$3)</f>
        <v>0</v>
      </c>
      <c r="CD7" s="128">
        <f>SUMIFS(CT_Bands_Revalued_2003_2022!$D$2:$D$740, CT_Bands_Revalued_2003_2022!$A$2:$A$740, $A7, CT_Bands_Revalued_2003_2022!$B$2:$B$740, CT_Bands_2003_2022_Count_PP!CD$2, CT_Bands_Revalued_2003_2022!$C$2:$C$740, CT_Bands_2003_2022_Count_PP!CD$3)</f>
        <v>0</v>
      </c>
      <c r="CE7" s="128">
        <f>SUMIFS(CT_Bands_Revalued_2003_2022!$D$2:$D$740, CT_Bands_Revalued_2003_2022!$A$2:$A$740, $A7, CT_Bands_Revalued_2003_2022!$B$2:$B$740, CT_Bands_2003_2022_Count_PP!CE$2, CT_Bands_Revalued_2003_2022!$C$2:$C$740, CT_Bands_2003_2022_Count_PP!CE$3)</f>
        <v>5</v>
      </c>
      <c r="CF7" s="128">
        <f>SUMIFS(CT_Bands_Revalued_2003_2022!$D$2:$D$740, CT_Bands_Revalued_2003_2022!$A$2:$A$740, $A7, CT_Bands_Revalued_2003_2022!$B$2:$B$740, CT_Bands_2003_2022_Count_PP!CF$2, CT_Bands_Revalued_2003_2022!$C$2:$C$740, CT_Bands_2003_2022_Count_PP!CF$3)</f>
        <v>2</v>
      </c>
      <c r="CG7" s="129">
        <f t="shared" si="0"/>
        <v>1617</v>
      </c>
    </row>
    <row r="8" spans="1:85" x14ac:dyDescent="0.25">
      <c r="A8" s="126" t="s">
        <v>1095</v>
      </c>
      <c r="B8" s="127" t="s">
        <v>1096</v>
      </c>
      <c r="C8" s="127" t="s">
        <v>2323</v>
      </c>
      <c r="D8" s="128">
        <f>SUMIFS(CT_Bands_Revalued_2003_2022!$D$2:$D$740, CT_Bands_Revalued_2003_2022!$A$2:$A$740, $A8, CT_Bands_Revalued_2003_2022!$B$2:$B$740, CT_Bands_2003_2022_Count_PP!D$2, CT_Bands_Revalued_2003_2022!$C$2:$C$740, CT_Bands_2003_2022_Count_PP!D$3)</f>
        <v>88</v>
      </c>
      <c r="E8" s="128">
        <f>SUMIFS(CT_Bands_Revalued_2003_2022!$D$2:$D$740, CT_Bands_Revalued_2003_2022!$A$2:$A$740, $A8, CT_Bands_Revalued_2003_2022!$B$2:$B$740, CT_Bands_2003_2022_Count_PP!E$2, CT_Bands_Revalued_2003_2022!$C$2:$C$740, CT_Bands_2003_2022_Count_PP!E$3)</f>
        <v>49</v>
      </c>
      <c r="F8" s="128">
        <f>SUMIFS(CT_Bands_Revalued_2003_2022!$D$2:$D$740, CT_Bands_Revalued_2003_2022!$A$2:$A$740, $A8, CT_Bands_Revalued_2003_2022!$B$2:$B$740, CT_Bands_2003_2022_Count_PP!F$2, CT_Bands_Revalued_2003_2022!$C$2:$C$740, CT_Bands_2003_2022_Count_PP!F$3)</f>
        <v>0</v>
      </c>
      <c r="G8" s="128">
        <f>SUMIFS(CT_Bands_Revalued_2003_2022!$D$2:$D$740, CT_Bands_Revalued_2003_2022!$A$2:$A$740, $A8, CT_Bands_Revalued_2003_2022!$B$2:$B$740, CT_Bands_2003_2022_Count_PP!G$2, CT_Bands_Revalued_2003_2022!$C$2:$C$740, CT_Bands_2003_2022_Count_PP!G$3)</f>
        <v>0</v>
      </c>
      <c r="H8" s="128">
        <f>SUMIFS(CT_Bands_Revalued_2003_2022!$D$2:$D$740, CT_Bands_Revalued_2003_2022!$A$2:$A$740, $A8, CT_Bands_Revalued_2003_2022!$B$2:$B$740, CT_Bands_2003_2022_Count_PP!H$2, CT_Bands_Revalued_2003_2022!$C$2:$C$740, CT_Bands_2003_2022_Count_PP!H$3)</f>
        <v>0</v>
      </c>
      <c r="I8" s="128">
        <f>SUMIFS(CT_Bands_Revalued_2003_2022!$D$2:$D$740, CT_Bands_Revalued_2003_2022!$A$2:$A$740, $A8, CT_Bands_Revalued_2003_2022!$B$2:$B$740, CT_Bands_2003_2022_Count_PP!I$2, CT_Bands_Revalued_2003_2022!$C$2:$C$740, CT_Bands_2003_2022_Count_PP!I$3)</f>
        <v>0</v>
      </c>
      <c r="J8" s="128">
        <f>SUMIFS(CT_Bands_Revalued_2003_2022!$D$2:$D$740, CT_Bands_Revalued_2003_2022!$A$2:$A$740, $A8, CT_Bands_Revalued_2003_2022!$B$2:$B$740, CT_Bands_2003_2022_Count_PP!J$2, CT_Bands_Revalued_2003_2022!$C$2:$C$740, CT_Bands_2003_2022_Count_PP!J$3)</f>
        <v>0</v>
      </c>
      <c r="K8" s="128">
        <f>SUMIFS(CT_Bands_Revalued_2003_2022!$D$2:$D$740, CT_Bands_Revalued_2003_2022!$A$2:$A$740, $A8, CT_Bands_Revalued_2003_2022!$B$2:$B$740, CT_Bands_2003_2022_Count_PP!K$2, CT_Bands_Revalued_2003_2022!$C$2:$C$740, CT_Bands_2003_2022_Count_PP!K$3)</f>
        <v>0</v>
      </c>
      <c r="L8" s="128">
        <f>SUMIFS(CT_Bands_Revalued_2003_2022!$D$2:$D$740, CT_Bands_Revalued_2003_2022!$A$2:$A$740, $A8, CT_Bands_Revalued_2003_2022!$B$2:$B$740, CT_Bands_2003_2022_Count_PP!L$2, CT_Bands_Revalued_2003_2022!$C$2:$C$740, CT_Bands_2003_2022_Count_PP!L$3)</f>
        <v>0</v>
      </c>
      <c r="M8" s="128">
        <f>SUMIFS(CT_Bands_Revalued_2003_2022!$D$2:$D$740, CT_Bands_Revalued_2003_2022!$A$2:$A$740, $A8, CT_Bands_Revalued_2003_2022!$B$2:$B$740, CT_Bands_2003_2022_Count_PP!M$2, CT_Bands_Revalued_2003_2022!$C$2:$C$740, CT_Bands_2003_2022_Count_PP!M$3)</f>
        <v>0</v>
      </c>
      <c r="N8" s="128">
        <f>SUMIFS(CT_Bands_Revalued_2003_2022!$D$2:$D$740, CT_Bands_Revalued_2003_2022!$A$2:$A$740, $A8, CT_Bands_Revalued_2003_2022!$B$2:$B$740, CT_Bands_2003_2022_Count_PP!N$2, CT_Bands_Revalued_2003_2022!$C$2:$C$740, CT_Bands_2003_2022_Count_PP!N$3)</f>
        <v>301</v>
      </c>
      <c r="O8" s="128">
        <f>SUMIFS(CT_Bands_Revalued_2003_2022!$D$2:$D$740, CT_Bands_Revalued_2003_2022!$A$2:$A$740, $A8, CT_Bands_Revalued_2003_2022!$B$2:$B$740, CT_Bands_2003_2022_Count_PP!O$2, CT_Bands_Revalued_2003_2022!$C$2:$C$740, CT_Bands_2003_2022_Count_PP!O$3)</f>
        <v>0</v>
      </c>
      <c r="P8" s="128">
        <f>SUMIFS(CT_Bands_Revalued_2003_2022!$D$2:$D$740, CT_Bands_Revalued_2003_2022!$A$2:$A$740, $A8, CT_Bands_Revalued_2003_2022!$B$2:$B$740, CT_Bands_2003_2022_Count_PP!P$2, CT_Bands_Revalued_2003_2022!$C$2:$C$740, CT_Bands_2003_2022_Count_PP!P$3)</f>
        <v>0</v>
      </c>
      <c r="Q8" s="128">
        <f>SUMIFS(CT_Bands_Revalued_2003_2022!$D$2:$D$740, CT_Bands_Revalued_2003_2022!$A$2:$A$740, $A8, CT_Bands_Revalued_2003_2022!$B$2:$B$740, CT_Bands_2003_2022_Count_PP!Q$2, CT_Bands_Revalued_2003_2022!$C$2:$C$740, CT_Bands_2003_2022_Count_PP!Q$3)</f>
        <v>0</v>
      </c>
      <c r="R8" s="128">
        <f>SUMIFS(CT_Bands_Revalued_2003_2022!$D$2:$D$740, CT_Bands_Revalued_2003_2022!$A$2:$A$740, $A8, CT_Bands_Revalued_2003_2022!$B$2:$B$740, CT_Bands_2003_2022_Count_PP!R$2, CT_Bands_Revalued_2003_2022!$C$2:$C$740, CT_Bands_2003_2022_Count_PP!R$3)</f>
        <v>0</v>
      </c>
      <c r="S8" s="128">
        <f>SUMIFS(CT_Bands_Revalued_2003_2022!$D$2:$D$740, CT_Bands_Revalued_2003_2022!$A$2:$A$740, $A8, CT_Bands_Revalued_2003_2022!$B$2:$B$740, CT_Bands_2003_2022_Count_PP!S$2, CT_Bands_Revalued_2003_2022!$C$2:$C$740, CT_Bands_2003_2022_Count_PP!S$3)</f>
        <v>0</v>
      </c>
      <c r="T8" s="128">
        <f>SUMIFS(CT_Bands_Revalued_2003_2022!$D$2:$D$740, CT_Bands_Revalued_2003_2022!$A$2:$A$740, $A8, CT_Bands_Revalued_2003_2022!$B$2:$B$740, CT_Bands_2003_2022_Count_PP!T$2, CT_Bands_Revalued_2003_2022!$C$2:$C$740, CT_Bands_2003_2022_Count_PP!T$3)</f>
        <v>0</v>
      </c>
      <c r="U8" s="128">
        <f>SUMIFS(CT_Bands_Revalued_2003_2022!$D$2:$D$740, CT_Bands_Revalued_2003_2022!$A$2:$A$740, $A8, CT_Bands_Revalued_2003_2022!$B$2:$B$740, CT_Bands_2003_2022_Count_PP!U$2, CT_Bands_Revalued_2003_2022!$C$2:$C$740, CT_Bands_2003_2022_Count_PP!U$3)</f>
        <v>0</v>
      </c>
      <c r="V8" s="128">
        <f>SUMIFS(CT_Bands_Revalued_2003_2022!$D$2:$D$740, CT_Bands_Revalued_2003_2022!$A$2:$A$740, $A8, CT_Bands_Revalued_2003_2022!$B$2:$B$740, CT_Bands_2003_2022_Count_PP!V$2, CT_Bands_Revalued_2003_2022!$C$2:$C$740, CT_Bands_2003_2022_Count_PP!V$3)</f>
        <v>0</v>
      </c>
      <c r="W8" s="128">
        <f>SUMIFS(CT_Bands_Revalued_2003_2022!$D$2:$D$740, CT_Bands_Revalued_2003_2022!$A$2:$A$740, $A8, CT_Bands_Revalued_2003_2022!$B$2:$B$740, CT_Bands_2003_2022_Count_PP!W$2, CT_Bands_Revalued_2003_2022!$C$2:$C$740, CT_Bands_2003_2022_Count_PP!W$3)</f>
        <v>45</v>
      </c>
      <c r="X8" s="128">
        <f>SUMIFS(CT_Bands_Revalued_2003_2022!$D$2:$D$740, CT_Bands_Revalued_2003_2022!$A$2:$A$740, $A8, CT_Bands_Revalued_2003_2022!$B$2:$B$740, CT_Bands_2003_2022_Count_PP!X$2, CT_Bands_Revalued_2003_2022!$C$2:$C$740, CT_Bands_2003_2022_Count_PP!X$3)</f>
        <v>603</v>
      </c>
      <c r="Y8" s="128">
        <f>SUMIFS(CT_Bands_Revalued_2003_2022!$D$2:$D$740, CT_Bands_Revalued_2003_2022!$A$2:$A$740, $A8, CT_Bands_Revalued_2003_2022!$B$2:$B$740, CT_Bands_2003_2022_Count_PP!Y$2, CT_Bands_Revalued_2003_2022!$C$2:$C$740, CT_Bands_2003_2022_Count_PP!Y$3)</f>
        <v>0</v>
      </c>
      <c r="Z8" s="128">
        <f>SUMIFS(CT_Bands_Revalued_2003_2022!$D$2:$D$740, CT_Bands_Revalued_2003_2022!$A$2:$A$740, $A8, CT_Bands_Revalued_2003_2022!$B$2:$B$740, CT_Bands_2003_2022_Count_PP!Z$2, CT_Bands_Revalued_2003_2022!$C$2:$C$740, CT_Bands_2003_2022_Count_PP!Z$3)</f>
        <v>0</v>
      </c>
      <c r="AA8" s="128">
        <f>SUMIFS(CT_Bands_Revalued_2003_2022!$D$2:$D$740, CT_Bands_Revalued_2003_2022!$A$2:$A$740, $A8, CT_Bands_Revalued_2003_2022!$B$2:$B$740, CT_Bands_2003_2022_Count_PP!AA$2, CT_Bands_Revalued_2003_2022!$C$2:$C$740, CT_Bands_2003_2022_Count_PP!AA$3)</f>
        <v>0</v>
      </c>
      <c r="AB8" s="128">
        <f>SUMIFS(CT_Bands_Revalued_2003_2022!$D$2:$D$740, CT_Bands_Revalued_2003_2022!$A$2:$A$740, $A8, CT_Bands_Revalued_2003_2022!$B$2:$B$740, CT_Bands_2003_2022_Count_PP!AB$2, CT_Bands_Revalued_2003_2022!$C$2:$C$740, CT_Bands_2003_2022_Count_PP!AB$3)</f>
        <v>0</v>
      </c>
      <c r="AC8" s="128">
        <f>SUMIFS(CT_Bands_Revalued_2003_2022!$D$2:$D$740, CT_Bands_Revalued_2003_2022!$A$2:$A$740, $A8, CT_Bands_Revalued_2003_2022!$B$2:$B$740, CT_Bands_2003_2022_Count_PP!AC$2, CT_Bands_Revalued_2003_2022!$C$2:$C$740, CT_Bands_2003_2022_Count_PP!AC$3)</f>
        <v>0</v>
      </c>
      <c r="AD8" s="128">
        <f>SUMIFS(CT_Bands_Revalued_2003_2022!$D$2:$D$740, CT_Bands_Revalued_2003_2022!$A$2:$A$740, $A8, CT_Bands_Revalued_2003_2022!$B$2:$B$740, CT_Bands_2003_2022_Count_PP!AD$2, CT_Bands_Revalued_2003_2022!$C$2:$C$740, CT_Bands_2003_2022_Count_PP!AD$3)</f>
        <v>0</v>
      </c>
      <c r="AE8" s="128">
        <f>SUMIFS(CT_Bands_Revalued_2003_2022!$D$2:$D$740, CT_Bands_Revalued_2003_2022!$A$2:$A$740, $A8, CT_Bands_Revalued_2003_2022!$B$2:$B$740, CT_Bands_2003_2022_Count_PP!AE$2, CT_Bands_Revalued_2003_2022!$C$2:$C$740, CT_Bands_2003_2022_Count_PP!AE$3)</f>
        <v>0</v>
      </c>
      <c r="AF8" s="128">
        <f>SUMIFS(CT_Bands_Revalued_2003_2022!$D$2:$D$740, CT_Bands_Revalued_2003_2022!$A$2:$A$740, $A8, CT_Bands_Revalued_2003_2022!$B$2:$B$740, CT_Bands_2003_2022_Count_PP!AF$2, CT_Bands_Revalued_2003_2022!$C$2:$C$740, CT_Bands_2003_2022_Count_PP!AF$3)</f>
        <v>0</v>
      </c>
      <c r="AG8" s="128">
        <f>SUMIFS(CT_Bands_Revalued_2003_2022!$D$2:$D$740, CT_Bands_Revalued_2003_2022!$A$2:$A$740, $A8, CT_Bands_Revalued_2003_2022!$B$2:$B$740, CT_Bands_2003_2022_Count_PP!AG$2, CT_Bands_Revalued_2003_2022!$C$2:$C$740, CT_Bands_2003_2022_Count_PP!AG$3)</f>
        <v>86</v>
      </c>
      <c r="AH8" s="128">
        <f>SUMIFS(CT_Bands_Revalued_2003_2022!$D$2:$D$740, CT_Bands_Revalued_2003_2022!$A$2:$A$740, $A8, CT_Bands_Revalued_2003_2022!$B$2:$B$740, CT_Bands_2003_2022_Count_PP!AH$2, CT_Bands_Revalued_2003_2022!$C$2:$C$740, CT_Bands_2003_2022_Count_PP!AH$3)</f>
        <v>334</v>
      </c>
      <c r="AI8" s="128">
        <f>SUMIFS(CT_Bands_Revalued_2003_2022!$D$2:$D$740, CT_Bands_Revalued_2003_2022!$A$2:$A$740, $A8, CT_Bands_Revalued_2003_2022!$B$2:$B$740, CT_Bands_2003_2022_Count_PP!AI$2, CT_Bands_Revalued_2003_2022!$C$2:$C$740, CT_Bands_2003_2022_Count_PP!AI$3)</f>
        <v>0</v>
      </c>
      <c r="AJ8" s="128">
        <f>SUMIFS(CT_Bands_Revalued_2003_2022!$D$2:$D$740, CT_Bands_Revalued_2003_2022!$A$2:$A$740, $A8, CT_Bands_Revalued_2003_2022!$B$2:$B$740, CT_Bands_2003_2022_Count_PP!AJ$2, CT_Bands_Revalued_2003_2022!$C$2:$C$740, CT_Bands_2003_2022_Count_PP!AJ$3)</f>
        <v>0</v>
      </c>
      <c r="AK8" s="128">
        <f>SUMIFS(CT_Bands_Revalued_2003_2022!$D$2:$D$740, CT_Bands_Revalued_2003_2022!$A$2:$A$740, $A8, CT_Bands_Revalued_2003_2022!$B$2:$B$740, CT_Bands_2003_2022_Count_PP!AK$2, CT_Bands_Revalued_2003_2022!$C$2:$C$740, CT_Bands_2003_2022_Count_PP!AK$3)</f>
        <v>0</v>
      </c>
      <c r="AL8" s="128">
        <f>SUMIFS(CT_Bands_Revalued_2003_2022!$D$2:$D$740, CT_Bands_Revalued_2003_2022!$A$2:$A$740, $A8, CT_Bands_Revalued_2003_2022!$B$2:$B$740, CT_Bands_2003_2022_Count_PP!AL$2, CT_Bands_Revalued_2003_2022!$C$2:$C$740, CT_Bands_2003_2022_Count_PP!AL$3)</f>
        <v>0</v>
      </c>
      <c r="AM8" s="128">
        <f>SUMIFS(CT_Bands_Revalued_2003_2022!$D$2:$D$740, CT_Bands_Revalued_2003_2022!$A$2:$A$740, $A8, CT_Bands_Revalued_2003_2022!$B$2:$B$740, CT_Bands_2003_2022_Count_PP!AM$2, CT_Bands_Revalued_2003_2022!$C$2:$C$740, CT_Bands_2003_2022_Count_PP!AM$3)</f>
        <v>0</v>
      </c>
      <c r="AN8" s="128">
        <f>SUMIFS(CT_Bands_Revalued_2003_2022!$D$2:$D$740, CT_Bands_Revalued_2003_2022!$A$2:$A$740, $A8, CT_Bands_Revalued_2003_2022!$B$2:$B$740, CT_Bands_2003_2022_Count_PP!AN$2, CT_Bands_Revalued_2003_2022!$C$2:$C$740, CT_Bands_2003_2022_Count_PP!AN$3)</f>
        <v>0</v>
      </c>
      <c r="AO8" s="128">
        <f>SUMIFS(CT_Bands_Revalued_2003_2022!$D$2:$D$740, CT_Bands_Revalued_2003_2022!$A$2:$A$740, $A8, CT_Bands_Revalued_2003_2022!$B$2:$B$740, CT_Bands_2003_2022_Count_PP!AO$2, CT_Bands_Revalued_2003_2022!$C$2:$C$740, CT_Bands_2003_2022_Count_PP!AO$3)</f>
        <v>0</v>
      </c>
      <c r="AP8" s="128">
        <f>SUMIFS(CT_Bands_Revalued_2003_2022!$D$2:$D$740, CT_Bands_Revalued_2003_2022!$A$2:$A$740, $A8, CT_Bands_Revalued_2003_2022!$B$2:$B$740, CT_Bands_2003_2022_Count_PP!AP$2, CT_Bands_Revalued_2003_2022!$C$2:$C$740, CT_Bands_2003_2022_Count_PP!AP$3)</f>
        <v>0</v>
      </c>
      <c r="AQ8" s="128">
        <f>SUMIFS(CT_Bands_Revalued_2003_2022!$D$2:$D$740, CT_Bands_Revalued_2003_2022!$A$2:$A$740, $A8, CT_Bands_Revalued_2003_2022!$B$2:$B$740, CT_Bands_2003_2022_Count_PP!AQ$2, CT_Bands_Revalued_2003_2022!$C$2:$C$740, CT_Bands_2003_2022_Count_PP!AQ$3)</f>
        <v>124</v>
      </c>
      <c r="AR8" s="128">
        <f>SUMIFS(CT_Bands_Revalued_2003_2022!$D$2:$D$740, CT_Bands_Revalued_2003_2022!$A$2:$A$740, $A8, CT_Bands_Revalued_2003_2022!$B$2:$B$740, CT_Bands_2003_2022_Count_PP!AR$2, CT_Bands_Revalued_2003_2022!$C$2:$C$740, CT_Bands_2003_2022_Count_PP!AR$3)</f>
        <v>215</v>
      </c>
      <c r="AS8" s="128">
        <f>SUMIFS(CT_Bands_Revalued_2003_2022!$D$2:$D$740, CT_Bands_Revalued_2003_2022!$A$2:$A$740, $A8, CT_Bands_Revalued_2003_2022!$B$2:$B$740, CT_Bands_2003_2022_Count_PP!AS$2, CT_Bands_Revalued_2003_2022!$C$2:$C$740, CT_Bands_2003_2022_Count_PP!AS$3)</f>
        <v>0</v>
      </c>
      <c r="AT8" s="128">
        <f>SUMIFS(CT_Bands_Revalued_2003_2022!$D$2:$D$740, CT_Bands_Revalued_2003_2022!$A$2:$A$740, $A8, CT_Bands_Revalued_2003_2022!$B$2:$B$740, CT_Bands_2003_2022_Count_PP!AT$2, CT_Bands_Revalued_2003_2022!$C$2:$C$740, CT_Bands_2003_2022_Count_PP!AT$3)</f>
        <v>0</v>
      </c>
      <c r="AU8" s="128">
        <f>SUMIFS(CT_Bands_Revalued_2003_2022!$D$2:$D$740, CT_Bands_Revalued_2003_2022!$A$2:$A$740, $A8, CT_Bands_Revalued_2003_2022!$B$2:$B$740, CT_Bands_2003_2022_Count_PP!AU$2, CT_Bands_Revalued_2003_2022!$C$2:$C$740, CT_Bands_2003_2022_Count_PP!AU$3)</f>
        <v>0</v>
      </c>
      <c r="AV8" s="128">
        <f>SUMIFS(CT_Bands_Revalued_2003_2022!$D$2:$D$740, CT_Bands_Revalued_2003_2022!$A$2:$A$740, $A8, CT_Bands_Revalued_2003_2022!$B$2:$B$740, CT_Bands_2003_2022_Count_PP!AV$2, CT_Bands_Revalued_2003_2022!$C$2:$C$740, CT_Bands_2003_2022_Count_PP!AV$3)</f>
        <v>0</v>
      </c>
      <c r="AW8" s="128">
        <f>SUMIFS(CT_Bands_Revalued_2003_2022!$D$2:$D$740, CT_Bands_Revalued_2003_2022!$A$2:$A$740, $A8, CT_Bands_Revalued_2003_2022!$B$2:$B$740, CT_Bands_2003_2022_Count_PP!AW$2, CT_Bands_Revalued_2003_2022!$C$2:$C$740, CT_Bands_2003_2022_Count_PP!AW$3)</f>
        <v>0</v>
      </c>
      <c r="AX8" s="128">
        <f>SUMIFS(CT_Bands_Revalued_2003_2022!$D$2:$D$740, CT_Bands_Revalued_2003_2022!$A$2:$A$740, $A8, CT_Bands_Revalued_2003_2022!$B$2:$B$740, CT_Bands_2003_2022_Count_PP!AX$2, CT_Bands_Revalued_2003_2022!$C$2:$C$740, CT_Bands_2003_2022_Count_PP!AX$3)</f>
        <v>0</v>
      </c>
      <c r="AY8" s="128">
        <f>SUMIFS(CT_Bands_Revalued_2003_2022!$D$2:$D$740, CT_Bands_Revalued_2003_2022!$A$2:$A$740, $A8, CT_Bands_Revalued_2003_2022!$B$2:$B$740, CT_Bands_2003_2022_Count_PP!AY$2, CT_Bands_Revalued_2003_2022!$C$2:$C$740, CT_Bands_2003_2022_Count_PP!AY$3)</f>
        <v>0</v>
      </c>
      <c r="AZ8" s="128">
        <f>SUMIFS(CT_Bands_Revalued_2003_2022!$D$2:$D$740, CT_Bands_Revalued_2003_2022!$A$2:$A$740, $A8, CT_Bands_Revalued_2003_2022!$B$2:$B$740, CT_Bands_2003_2022_Count_PP!AZ$2, CT_Bands_Revalued_2003_2022!$C$2:$C$740, CT_Bands_2003_2022_Count_PP!AZ$3)</f>
        <v>0</v>
      </c>
      <c r="BA8" s="128">
        <f>SUMIFS(CT_Bands_Revalued_2003_2022!$D$2:$D$740, CT_Bands_Revalued_2003_2022!$A$2:$A$740, $A8, CT_Bands_Revalued_2003_2022!$B$2:$B$740, CT_Bands_2003_2022_Count_PP!BA$2, CT_Bands_Revalued_2003_2022!$C$2:$C$740, CT_Bands_2003_2022_Count_PP!BA$3)</f>
        <v>105</v>
      </c>
      <c r="BB8" s="128">
        <f>SUMIFS(CT_Bands_Revalued_2003_2022!$D$2:$D$740, CT_Bands_Revalued_2003_2022!$A$2:$A$740, $A8, CT_Bands_Revalued_2003_2022!$B$2:$B$740, CT_Bands_2003_2022_Count_PP!BB$2, CT_Bands_Revalued_2003_2022!$C$2:$C$740, CT_Bands_2003_2022_Count_PP!BB$3)</f>
        <v>134</v>
      </c>
      <c r="BC8" s="128">
        <f>SUMIFS(CT_Bands_Revalued_2003_2022!$D$2:$D$740, CT_Bands_Revalued_2003_2022!$A$2:$A$740, $A8, CT_Bands_Revalued_2003_2022!$B$2:$B$740, CT_Bands_2003_2022_Count_PP!BC$2, CT_Bands_Revalued_2003_2022!$C$2:$C$740, CT_Bands_2003_2022_Count_PP!BC$3)</f>
        <v>0</v>
      </c>
      <c r="BD8" s="128">
        <f>SUMIFS(CT_Bands_Revalued_2003_2022!$D$2:$D$740, CT_Bands_Revalued_2003_2022!$A$2:$A$740, $A8, CT_Bands_Revalued_2003_2022!$B$2:$B$740, CT_Bands_2003_2022_Count_PP!BD$2, CT_Bands_Revalued_2003_2022!$C$2:$C$740, CT_Bands_2003_2022_Count_PP!BD$3)</f>
        <v>0</v>
      </c>
      <c r="BE8" s="128">
        <f>SUMIFS(CT_Bands_Revalued_2003_2022!$D$2:$D$740, CT_Bands_Revalued_2003_2022!$A$2:$A$740, $A8, CT_Bands_Revalued_2003_2022!$B$2:$B$740, CT_Bands_2003_2022_Count_PP!BE$2, CT_Bands_Revalued_2003_2022!$C$2:$C$740, CT_Bands_2003_2022_Count_PP!BE$3)</f>
        <v>0</v>
      </c>
      <c r="BF8" s="128">
        <f>SUMIFS(CT_Bands_Revalued_2003_2022!$D$2:$D$740, CT_Bands_Revalued_2003_2022!$A$2:$A$740, $A8, CT_Bands_Revalued_2003_2022!$B$2:$B$740, CT_Bands_2003_2022_Count_PP!BF$2, CT_Bands_Revalued_2003_2022!$C$2:$C$740, CT_Bands_2003_2022_Count_PP!BF$3)</f>
        <v>0</v>
      </c>
      <c r="BG8" s="128">
        <f>SUMIFS(CT_Bands_Revalued_2003_2022!$D$2:$D$740, CT_Bands_Revalued_2003_2022!$A$2:$A$740, $A8, CT_Bands_Revalued_2003_2022!$B$2:$B$740, CT_Bands_2003_2022_Count_PP!BG$2, CT_Bands_Revalued_2003_2022!$C$2:$C$740, CT_Bands_2003_2022_Count_PP!BG$3)</f>
        <v>0</v>
      </c>
      <c r="BH8" s="128">
        <f>SUMIFS(CT_Bands_Revalued_2003_2022!$D$2:$D$740, CT_Bands_Revalued_2003_2022!$A$2:$A$740, $A8, CT_Bands_Revalued_2003_2022!$B$2:$B$740, CT_Bands_2003_2022_Count_PP!BH$2, CT_Bands_Revalued_2003_2022!$C$2:$C$740, CT_Bands_2003_2022_Count_PP!BH$3)</f>
        <v>0</v>
      </c>
      <c r="BI8" s="128">
        <f>SUMIFS(CT_Bands_Revalued_2003_2022!$D$2:$D$740, CT_Bands_Revalued_2003_2022!$A$2:$A$740, $A8, CT_Bands_Revalued_2003_2022!$B$2:$B$740, CT_Bands_2003_2022_Count_PP!BI$2, CT_Bands_Revalued_2003_2022!$C$2:$C$740, CT_Bands_2003_2022_Count_PP!BI$3)</f>
        <v>0</v>
      </c>
      <c r="BJ8" s="128">
        <f>SUMIFS(CT_Bands_Revalued_2003_2022!$D$2:$D$740, CT_Bands_Revalued_2003_2022!$A$2:$A$740, $A8, CT_Bands_Revalued_2003_2022!$B$2:$B$740, CT_Bands_2003_2022_Count_PP!BJ$2, CT_Bands_Revalued_2003_2022!$C$2:$C$740, CT_Bands_2003_2022_Count_PP!BJ$3)</f>
        <v>0</v>
      </c>
      <c r="BK8" s="128">
        <f>SUMIFS(CT_Bands_Revalued_2003_2022!$D$2:$D$740, CT_Bands_Revalued_2003_2022!$A$2:$A$740, $A8, CT_Bands_Revalued_2003_2022!$B$2:$B$740, CT_Bands_2003_2022_Count_PP!BK$2, CT_Bands_Revalued_2003_2022!$C$2:$C$740, CT_Bands_2003_2022_Count_PP!BK$3)</f>
        <v>61</v>
      </c>
      <c r="BL8" s="128">
        <f>SUMIFS(CT_Bands_Revalued_2003_2022!$D$2:$D$740, CT_Bands_Revalued_2003_2022!$A$2:$A$740, $A8, CT_Bands_Revalued_2003_2022!$B$2:$B$740, CT_Bands_2003_2022_Count_PP!BL$2, CT_Bands_Revalued_2003_2022!$C$2:$C$740, CT_Bands_2003_2022_Count_PP!BL$3)</f>
        <v>37</v>
      </c>
      <c r="BM8" s="128">
        <f>SUMIFS(CT_Bands_Revalued_2003_2022!$D$2:$D$740, CT_Bands_Revalued_2003_2022!$A$2:$A$740, $A8, CT_Bands_Revalued_2003_2022!$B$2:$B$740, CT_Bands_2003_2022_Count_PP!BM$2, CT_Bands_Revalued_2003_2022!$C$2:$C$740, CT_Bands_2003_2022_Count_PP!BM$3)</f>
        <v>0</v>
      </c>
      <c r="BN8" s="128">
        <f>SUMIFS(CT_Bands_Revalued_2003_2022!$D$2:$D$740, CT_Bands_Revalued_2003_2022!$A$2:$A$740, $A8, CT_Bands_Revalued_2003_2022!$B$2:$B$740, CT_Bands_2003_2022_Count_PP!BN$2, CT_Bands_Revalued_2003_2022!$C$2:$C$740, CT_Bands_2003_2022_Count_PP!BN$3)</f>
        <v>0</v>
      </c>
      <c r="BO8" s="128">
        <f>SUMIFS(CT_Bands_Revalued_2003_2022!$D$2:$D$740, CT_Bands_Revalued_2003_2022!$A$2:$A$740, $A8, CT_Bands_Revalued_2003_2022!$B$2:$B$740, CT_Bands_2003_2022_Count_PP!BO$2, CT_Bands_Revalued_2003_2022!$C$2:$C$740, CT_Bands_2003_2022_Count_PP!BO$3)</f>
        <v>0</v>
      </c>
      <c r="BP8" s="128">
        <f>SUMIFS(CT_Bands_Revalued_2003_2022!$D$2:$D$740, CT_Bands_Revalued_2003_2022!$A$2:$A$740, $A8, CT_Bands_Revalued_2003_2022!$B$2:$B$740, CT_Bands_2003_2022_Count_PP!BP$2, CT_Bands_Revalued_2003_2022!$C$2:$C$740, CT_Bands_2003_2022_Count_PP!BP$3)</f>
        <v>0</v>
      </c>
      <c r="BQ8" s="128">
        <f>SUMIFS(CT_Bands_Revalued_2003_2022!$D$2:$D$740, CT_Bands_Revalued_2003_2022!$A$2:$A$740, $A8, CT_Bands_Revalued_2003_2022!$B$2:$B$740, CT_Bands_2003_2022_Count_PP!BQ$2, CT_Bands_Revalued_2003_2022!$C$2:$C$740, CT_Bands_2003_2022_Count_PP!BQ$3)</f>
        <v>0</v>
      </c>
      <c r="BR8" s="128">
        <f>SUMIFS(CT_Bands_Revalued_2003_2022!$D$2:$D$740, CT_Bands_Revalued_2003_2022!$A$2:$A$740, $A8, CT_Bands_Revalued_2003_2022!$B$2:$B$740, CT_Bands_2003_2022_Count_PP!BR$2, CT_Bands_Revalued_2003_2022!$C$2:$C$740, CT_Bands_2003_2022_Count_PP!BR$3)</f>
        <v>0</v>
      </c>
      <c r="BS8" s="128">
        <f>SUMIFS(CT_Bands_Revalued_2003_2022!$D$2:$D$740, CT_Bands_Revalued_2003_2022!$A$2:$A$740, $A8, CT_Bands_Revalued_2003_2022!$B$2:$B$740, CT_Bands_2003_2022_Count_PP!BS$2, CT_Bands_Revalued_2003_2022!$C$2:$C$740, CT_Bands_2003_2022_Count_PP!BS$3)</f>
        <v>0</v>
      </c>
      <c r="BT8" s="128">
        <f>SUMIFS(CT_Bands_Revalued_2003_2022!$D$2:$D$740, CT_Bands_Revalued_2003_2022!$A$2:$A$740, $A8, CT_Bands_Revalued_2003_2022!$B$2:$B$740, CT_Bands_2003_2022_Count_PP!BT$2, CT_Bands_Revalued_2003_2022!$C$2:$C$740, CT_Bands_2003_2022_Count_PP!BT$3)</f>
        <v>0</v>
      </c>
      <c r="BU8" s="128">
        <f>SUMIFS(CT_Bands_Revalued_2003_2022!$D$2:$D$740, CT_Bands_Revalued_2003_2022!$A$2:$A$740, $A8, CT_Bands_Revalued_2003_2022!$B$2:$B$740, CT_Bands_2003_2022_Count_PP!BU$2, CT_Bands_Revalued_2003_2022!$C$2:$C$740, CT_Bands_2003_2022_Count_PP!BU$3)</f>
        <v>7</v>
      </c>
      <c r="BV8" s="128">
        <f>SUMIFS(CT_Bands_Revalued_2003_2022!$D$2:$D$740, CT_Bands_Revalued_2003_2022!$A$2:$A$740, $A8, CT_Bands_Revalued_2003_2022!$B$2:$B$740, CT_Bands_2003_2022_Count_PP!BV$2, CT_Bands_Revalued_2003_2022!$C$2:$C$740, CT_Bands_2003_2022_Count_PP!BV$3)</f>
        <v>10</v>
      </c>
      <c r="BW8" s="128">
        <f>SUMIFS(CT_Bands_Revalued_2003_2022!$D$2:$D$740, CT_Bands_Revalued_2003_2022!$A$2:$A$740, $A8, CT_Bands_Revalued_2003_2022!$B$2:$B$740, CT_Bands_2003_2022_Count_PP!BW$2, CT_Bands_Revalued_2003_2022!$C$2:$C$740, CT_Bands_2003_2022_Count_PP!BW$3)</f>
        <v>0</v>
      </c>
      <c r="BX8" s="128">
        <f>SUMIFS(CT_Bands_Revalued_2003_2022!$D$2:$D$740, CT_Bands_Revalued_2003_2022!$A$2:$A$740, $A8, CT_Bands_Revalued_2003_2022!$B$2:$B$740, CT_Bands_2003_2022_Count_PP!BX$2, CT_Bands_Revalued_2003_2022!$C$2:$C$740, CT_Bands_2003_2022_Count_PP!BX$3)</f>
        <v>0</v>
      </c>
      <c r="BY8" s="128">
        <f>SUMIFS(CT_Bands_Revalued_2003_2022!$D$2:$D$740, CT_Bands_Revalued_2003_2022!$A$2:$A$740, $A8, CT_Bands_Revalued_2003_2022!$B$2:$B$740, CT_Bands_2003_2022_Count_PP!BY$2, CT_Bands_Revalued_2003_2022!$C$2:$C$740, CT_Bands_2003_2022_Count_PP!BY$3)</f>
        <v>0</v>
      </c>
      <c r="BZ8" s="128">
        <f>SUMIFS(CT_Bands_Revalued_2003_2022!$D$2:$D$740, CT_Bands_Revalued_2003_2022!$A$2:$A$740, $A8, CT_Bands_Revalued_2003_2022!$B$2:$B$740, CT_Bands_2003_2022_Count_PP!BZ$2, CT_Bands_Revalued_2003_2022!$C$2:$C$740, CT_Bands_2003_2022_Count_PP!BZ$3)</f>
        <v>0</v>
      </c>
      <c r="CA8" s="128">
        <f>SUMIFS(CT_Bands_Revalued_2003_2022!$D$2:$D$740, CT_Bands_Revalued_2003_2022!$A$2:$A$740, $A8, CT_Bands_Revalued_2003_2022!$B$2:$B$740, CT_Bands_2003_2022_Count_PP!CA$2, CT_Bands_Revalued_2003_2022!$C$2:$C$740, CT_Bands_2003_2022_Count_PP!CA$3)</f>
        <v>0</v>
      </c>
      <c r="CB8" s="128">
        <f>SUMIFS(CT_Bands_Revalued_2003_2022!$D$2:$D$740, CT_Bands_Revalued_2003_2022!$A$2:$A$740, $A8, CT_Bands_Revalued_2003_2022!$B$2:$B$740, CT_Bands_2003_2022_Count_PP!CB$2, CT_Bands_Revalued_2003_2022!$C$2:$C$740, CT_Bands_2003_2022_Count_PP!CB$3)</f>
        <v>0</v>
      </c>
      <c r="CC8" s="128">
        <f>SUMIFS(CT_Bands_Revalued_2003_2022!$D$2:$D$740, CT_Bands_Revalued_2003_2022!$A$2:$A$740, $A8, CT_Bands_Revalued_2003_2022!$B$2:$B$740, CT_Bands_2003_2022_Count_PP!CC$2, CT_Bands_Revalued_2003_2022!$C$2:$C$740, CT_Bands_2003_2022_Count_PP!CC$3)</f>
        <v>0</v>
      </c>
      <c r="CD8" s="128">
        <f>SUMIFS(CT_Bands_Revalued_2003_2022!$D$2:$D$740, CT_Bands_Revalued_2003_2022!$A$2:$A$740, $A8, CT_Bands_Revalued_2003_2022!$B$2:$B$740, CT_Bands_2003_2022_Count_PP!CD$2, CT_Bands_Revalued_2003_2022!$C$2:$C$740, CT_Bands_2003_2022_Count_PP!CD$3)</f>
        <v>0</v>
      </c>
      <c r="CE8" s="128">
        <f>SUMIFS(CT_Bands_Revalued_2003_2022!$D$2:$D$740, CT_Bands_Revalued_2003_2022!$A$2:$A$740, $A8, CT_Bands_Revalued_2003_2022!$B$2:$B$740, CT_Bands_2003_2022_Count_PP!CE$2, CT_Bands_Revalued_2003_2022!$C$2:$C$740, CT_Bands_2003_2022_Count_PP!CE$3)</f>
        <v>3</v>
      </c>
      <c r="CF8" s="128">
        <f>SUMIFS(CT_Bands_Revalued_2003_2022!$D$2:$D$740, CT_Bands_Revalued_2003_2022!$A$2:$A$740, $A8, CT_Bands_Revalued_2003_2022!$B$2:$B$740, CT_Bands_2003_2022_Count_PP!CF$2, CT_Bands_Revalued_2003_2022!$C$2:$C$740, CT_Bands_2003_2022_Count_PP!CF$3)</f>
        <v>3</v>
      </c>
      <c r="CG8" s="129">
        <f t="shared" si="0"/>
        <v>2205</v>
      </c>
    </row>
    <row r="9" spans="1:85" x14ac:dyDescent="0.25">
      <c r="A9" s="126" t="s">
        <v>1097</v>
      </c>
      <c r="B9" s="127" t="s">
        <v>1098</v>
      </c>
      <c r="C9" s="127" t="s">
        <v>2324</v>
      </c>
      <c r="D9" s="128">
        <f>SUMIFS(CT_Bands_Revalued_2003_2022!$D$2:$D$740, CT_Bands_Revalued_2003_2022!$A$2:$A$740, $A9, CT_Bands_Revalued_2003_2022!$B$2:$B$740, CT_Bands_2003_2022_Count_PP!D$2, CT_Bands_Revalued_2003_2022!$C$2:$C$740, CT_Bands_2003_2022_Count_PP!D$3)</f>
        <v>84</v>
      </c>
      <c r="E9" s="128">
        <f>SUMIFS(CT_Bands_Revalued_2003_2022!$D$2:$D$740, CT_Bands_Revalued_2003_2022!$A$2:$A$740, $A9, CT_Bands_Revalued_2003_2022!$B$2:$B$740, CT_Bands_2003_2022_Count_PP!E$2, CT_Bands_Revalued_2003_2022!$C$2:$C$740, CT_Bands_2003_2022_Count_PP!E$3)</f>
        <v>37</v>
      </c>
      <c r="F9" s="128">
        <f>SUMIFS(CT_Bands_Revalued_2003_2022!$D$2:$D$740, CT_Bands_Revalued_2003_2022!$A$2:$A$740, $A9, CT_Bands_Revalued_2003_2022!$B$2:$B$740, CT_Bands_2003_2022_Count_PP!F$2, CT_Bands_Revalued_2003_2022!$C$2:$C$740, CT_Bands_2003_2022_Count_PP!F$3)</f>
        <v>0</v>
      </c>
      <c r="G9" s="128">
        <f>SUMIFS(CT_Bands_Revalued_2003_2022!$D$2:$D$740, CT_Bands_Revalued_2003_2022!$A$2:$A$740, $A9, CT_Bands_Revalued_2003_2022!$B$2:$B$740, CT_Bands_2003_2022_Count_PP!G$2, CT_Bands_Revalued_2003_2022!$C$2:$C$740, CT_Bands_2003_2022_Count_PP!G$3)</f>
        <v>0</v>
      </c>
      <c r="H9" s="128">
        <f>SUMIFS(CT_Bands_Revalued_2003_2022!$D$2:$D$740, CT_Bands_Revalued_2003_2022!$A$2:$A$740, $A9, CT_Bands_Revalued_2003_2022!$B$2:$B$740, CT_Bands_2003_2022_Count_PP!H$2, CT_Bands_Revalued_2003_2022!$C$2:$C$740, CT_Bands_2003_2022_Count_PP!H$3)</f>
        <v>0</v>
      </c>
      <c r="I9" s="128">
        <f>SUMIFS(CT_Bands_Revalued_2003_2022!$D$2:$D$740, CT_Bands_Revalued_2003_2022!$A$2:$A$740, $A9, CT_Bands_Revalued_2003_2022!$B$2:$B$740, CT_Bands_2003_2022_Count_PP!I$2, CT_Bands_Revalued_2003_2022!$C$2:$C$740, CT_Bands_2003_2022_Count_PP!I$3)</f>
        <v>0</v>
      </c>
      <c r="J9" s="128">
        <f>SUMIFS(CT_Bands_Revalued_2003_2022!$D$2:$D$740, CT_Bands_Revalued_2003_2022!$A$2:$A$740, $A9, CT_Bands_Revalued_2003_2022!$B$2:$B$740, CT_Bands_2003_2022_Count_PP!J$2, CT_Bands_Revalued_2003_2022!$C$2:$C$740, CT_Bands_2003_2022_Count_PP!J$3)</f>
        <v>0</v>
      </c>
      <c r="K9" s="128">
        <f>SUMIFS(CT_Bands_Revalued_2003_2022!$D$2:$D$740, CT_Bands_Revalued_2003_2022!$A$2:$A$740, $A9, CT_Bands_Revalued_2003_2022!$B$2:$B$740, CT_Bands_2003_2022_Count_PP!K$2, CT_Bands_Revalued_2003_2022!$C$2:$C$740, CT_Bands_2003_2022_Count_PP!K$3)</f>
        <v>0</v>
      </c>
      <c r="L9" s="128">
        <f>SUMIFS(CT_Bands_Revalued_2003_2022!$D$2:$D$740, CT_Bands_Revalued_2003_2022!$A$2:$A$740, $A9, CT_Bands_Revalued_2003_2022!$B$2:$B$740, CT_Bands_2003_2022_Count_PP!L$2, CT_Bands_Revalued_2003_2022!$C$2:$C$740, CT_Bands_2003_2022_Count_PP!L$3)</f>
        <v>0</v>
      </c>
      <c r="M9" s="128">
        <f>SUMIFS(CT_Bands_Revalued_2003_2022!$D$2:$D$740, CT_Bands_Revalued_2003_2022!$A$2:$A$740, $A9, CT_Bands_Revalued_2003_2022!$B$2:$B$740, CT_Bands_2003_2022_Count_PP!M$2, CT_Bands_Revalued_2003_2022!$C$2:$C$740, CT_Bands_2003_2022_Count_PP!M$3)</f>
        <v>0</v>
      </c>
      <c r="N9" s="128">
        <f>SUMIFS(CT_Bands_Revalued_2003_2022!$D$2:$D$740, CT_Bands_Revalued_2003_2022!$A$2:$A$740, $A9, CT_Bands_Revalued_2003_2022!$B$2:$B$740, CT_Bands_2003_2022_Count_PP!N$2, CT_Bands_Revalued_2003_2022!$C$2:$C$740, CT_Bands_2003_2022_Count_PP!N$3)</f>
        <v>359</v>
      </c>
      <c r="O9" s="128">
        <f>SUMIFS(CT_Bands_Revalued_2003_2022!$D$2:$D$740, CT_Bands_Revalued_2003_2022!$A$2:$A$740, $A9, CT_Bands_Revalued_2003_2022!$B$2:$B$740, CT_Bands_2003_2022_Count_PP!O$2, CT_Bands_Revalued_2003_2022!$C$2:$C$740, CT_Bands_2003_2022_Count_PP!O$3)</f>
        <v>5</v>
      </c>
      <c r="P9" s="128">
        <f>SUMIFS(CT_Bands_Revalued_2003_2022!$D$2:$D$740, CT_Bands_Revalued_2003_2022!$A$2:$A$740, $A9, CT_Bands_Revalued_2003_2022!$B$2:$B$740, CT_Bands_2003_2022_Count_PP!P$2, CT_Bands_Revalued_2003_2022!$C$2:$C$740, CT_Bands_2003_2022_Count_PP!P$3)</f>
        <v>0</v>
      </c>
      <c r="Q9" s="128">
        <f>SUMIFS(CT_Bands_Revalued_2003_2022!$D$2:$D$740, CT_Bands_Revalued_2003_2022!$A$2:$A$740, $A9, CT_Bands_Revalued_2003_2022!$B$2:$B$740, CT_Bands_2003_2022_Count_PP!Q$2, CT_Bands_Revalued_2003_2022!$C$2:$C$740, CT_Bands_2003_2022_Count_PP!Q$3)</f>
        <v>0</v>
      </c>
      <c r="R9" s="128">
        <f>SUMIFS(CT_Bands_Revalued_2003_2022!$D$2:$D$740, CT_Bands_Revalued_2003_2022!$A$2:$A$740, $A9, CT_Bands_Revalued_2003_2022!$B$2:$B$740, CT_Bands_2003_2022_Count_PP!R$2, CT_Bands_Revalued_2003_2022!$C$2:$C$740, CT_Bands_2003_2022_Count_PP!R$3)</f>
        <v>0</v>
      </c>
      <c r="S9" s="128">
        <f>SUMIFS(CT_Bands_Revalued_2003_2022!$D$2:$D$740, CT_Bands_Revalued_2003_2022!$A$2:$A$740, $A9, CT_Bands_Revalued_2003_2022!$B$2:$B$740, CT_Bands_2003_2022_Count_PP!S$2, CT_Bands_Revalued_2003_2022!$C$2:$C$740, CT_Bands_2003_2022_Count_PP!S$3)</f>
        <v>0</v>
      </c>
      <c r="T9" s="128">
        <f>SUMIFS(CT_Bands_Revalued_2003_2022!$D$2:$D$740, CT_Bands_Revalued_2003_2022!$A$2:$A$740, $A9, CT_Bands_Revalued_2003_2022!$B$2:$B$740, CT_Bands_2003_2022_Count_PP!T$2, CT_Bands_Revalued_2003_2022!$C$2:$C$740, CT_Bands_2003_2022_Count_PP!T$3)</f>
        <v>0</v>
      </c>
      <c r="U9" s="128">
        <f>SUMIFS(CT_Bands_Revalued_2003_2022!$D$2:$D$740, CT_Bands_Revalued_2003_2022!$A$2:$A$740, $A9, CT_Bands_Revalued_2003_2022!$B$2:$B$740, CT_Bands_2003_2022_Count_PP!U$2, CT_Bands_Revalued_2003_2022!$C$2:$C$740, CT_Bands_2003_2022_Count_PP!U$3)</f>
        <v>0</v>
      </c>
      <c r="V9" s="128">
        <f>SUMIFS(CT_Bands_Revalued_2003_2022!$D$2:$D$740, CT_Bands_Revalued_2003_2022!$A$2:$A$740, $A9, CT_Bands_Revalued_2003_2022!$B$2:$B$740, CT_Bands_2003_2022_Count_PP!V$2, CT_Bands_Revalued_2003_2022!$C$2:$C$740, CT_Bands_2003_2022_Count_PP!V$3)</f>
        <v>0</v>
      </c>
      <c r="W9" s="128">
        <f>SUMIFS(CT_Bands_Revalued_2003_2022!$D$2:$D$740, CT_Bands_Revalued_2003_2022!$A$2:$A$740, $A9, CT_Bands_Revalued_2003_2022!$B$2:$B$740, CT_Bands_2003_2022_Count_PP!W$2, CT_Bands_Revalued_2003_2022!$C$2:$C$740, CT_Bands_2003_2022_Count_PP!W$3)</f>
        <v>0</v>
      </c>
      <c r="X9" s="128">
        <f>SUMIFS(CT_Bands_Revalued_2003_2022!$D$2:$D$740, CT_Bands_Revalued_2003_2022!$A$2:$A$740, $A9, CT_Bands_Revalued_2003_2022!$B$2:$B$740, CT_Bands_2003_2022_Count_PP!X$2, CT_Bands_Revalued_2003_2022!$C$2:$C$740, CT_Bands_2003_2022_Count_PP!X$3)</f>
        <v>480</v>
      </c>
      <c r="Y9" s="128">
        <f>SUMIFS(CT_Bands_Revalued_2003_2022!$D$2:$D$740, CT_Bands_Revalued_2003_2022!$A$2:$A$740, $A9, CT_Bands_Revalued_2003_2022!$B$2:$B$740, CT_Bands_2003_2022_Count_PP!Y$2, CT_Bands_Revalued_2003_2022!$C$2:$C$740, CT_Bands_2003_2022_Count_PP!Y$3)</f>
        <v>0</v>
      </c>
      <c r="Z9" s="128">
        <f>SUMIFS(CT_Bands_Revalued_2003_2022!$D$2:$D$740, CT_Bands_Revalued_2003_2022!$A$2:$A$740, $A9, CT_Bands_Revalued_2003_2022!$B$2:$B$740, CT_Bands_2003_2022_Count_PP!Z$2, CT_Bands_Revalued_2003_2022!$C$2:$C$740, CT_Bands_2003_2022_Count_PP!Z$3)</f>
        <v>0</v>
      </c>
      <c r="AA9" s="128">
        <f>SUMIFS(CT_Bands_Revalued_2003_2022!$D$2:$D$740, CT_Bands_Revalued_2003_2022!$A$2:$A$740, $A9, CT_Bands_Revalued_2003_2022!$B$2:$B$740, CT_Bands_2003_2022_Count_PP!AA$2, CT_Bands_Revalued_2003_2022!$C$2:$C$740, CT_Bands_2003_2022_Count_PP!AA$3)</f>
        <v>0</v>
      </c>
      <c r="AB9" s="128">
        <f>SUMIFS(CT_Bands_Revalued_2003_2022!$D$2:$D$740, CT_Bands_Revalued_2003_2022!$A$2:$A$740, $A9, CT_Bands_Revalued_2003_2022!$B$2:$B$740, CT_Bands_2003_2022_Count_PP!AB$2, CT_Bands_Revalued_2003_2022!$C$2:$C$740, CT_Bands_2003_2022_Count_PP!AB$3)</f>
        <v>0</v>
      </c>
      <c r="AC9" s="128">
        <f>SUMIFS(CT_Bands_Revalued_2003_2022!$D$2:$D$740, CT_Bands_Revalued_2003_2022!$A$2:$A$740, $A9, CT_Bands_Revalued_2003_2022!$B$2:$B$740, CT_Bands_2003_2022_Count_PP!AC$2, CT_Bands_Revalued_2003_2022!$C$2:$C$740, CT_Bands_2003_2022_Count_PP!AC$3)</f>
        <v>0</v>
      </c>
      <c r="AD9" s="128">
        <f>SUMIFS(CT_Bands_Revalued_2003_2022!$D$2:$D$740, CT_Bands_Revalued_2003_2022!$A$2:$A$740, $A9, CT_Bands_Revalued_2003_2022!$B$2:$B$740, CT_Bands_2003_2022_Count_PP!AD$2, CT_Bands_Revalued_2003_2022!$C$2:$C$740, CT_Bands_2003_2022_Count_PP!AD$3)</f>
        <v>0</v>
      </c>
      <c r="AE9" s="128">
        <f>SUMIFS(CT_Bands_Revalued_2003_2022!$D$2:$D$740, CT_Bands_Revalued_2003_2022!$A$2:$A$740, $A9, CT_Bands_Revalued_2003_2022!$B$2:$B$740, CT_Bands_2003_2022_Count_PP!AE$2, CT_Bands_Revalued_2003_2022!$C$2:$C$740, CT_Bands_2003_2022_Count_PP!AE$3)</f>
        <v>0</v>
      </c>
      <c r="AF9" s="128">
        <f>SUMIFS(CT_Bands_Revalued_2003_2022!$D$2:$D$740, CT_Bands_Revalued_2003_2022!$A$2:$A$740, $A9, CT_Bands_Revalued_2003_2022!$B$2:$B$740, CT_Bands_2003_2022_Count_PP!AF$2, CT_Bands_Revalued_2003_2022!$C$2:$C$740, CT_Bands_2003_2022_Count_PP!AF$3)</f>
        <v>0</v>
      </c>
      <c r="AG9" s="128">
        <f>SUMIFS(CT_Bands_Revalued_2003_2022!$D$2:$D$740, CT_Bands_Revalued_2003_2022!$A$2:$A$740, $A9, CT_Bands_Revalued_2003_2022!$B$2:$B$740, CT_Bands_2003_2022_Count_PP!AG$2, CT_Bands_Revalued_2003_2022!$C$2:$C$740, CT_Bands_2003_2022_Count_PP!AG$3)</f>
        <v>48</v>
      </c>
      <c r="AH9" s="128">
        <f>SUMIFS(CT_Bands_Revalued_2003_2022!$D$2:$D$740, CT_Bands_Revalued_2003_2022!$A$2:$A$740, $A9, CT_Bands_Revalued_2003_2022!$B$2:$B$740, CT_Bands_2003_2022_Count_PP!AH$2, CT_Bands_Revalued_2003_2022!$C$2:$C$740, CT_Bands_2003_2022_Count_PP!AH$3)</f>
        <v>250</v>
      </c>
      <c r="AI9" s="128">
        <f>SUMIFS(CT_Bands_Revalued_2003_2022!$D$2:$D$740, CT_Bands_Revalued_2003_2022!$A$2:$A$740, $A9, CT_Bands_Revalued_2003_2022!$B$2:$B$740, CT_Bands_2003_2022_Count_PP!AI$2, CT_Bands_Revalued_2003_2022!$C$2:$C$740, CT_Bands_2003_2022_Count_PP!AI$3)</f>
        <v>0</v>
      </c>
      <c r="AJ9" s="128">
        <f>SUMIFS(CT_Bands_Revalued_2003_2022!$D$2:$D$740, CT_Bands_Revalued_2003_2022!$A$2:$A$740, $A9, CT_Bands_Revalued_2003_2022!$B$2:$B$740, CT_Bands_2003_2022_Count_PP!AJ$2, CT_Bands_Revalued_2003_2022!$C$2:$C$740, CT_Bands_2003_2022_Count_PP!AJ$3)</f>
        <v>0</v>
      </c>
      <c r="AK9" s="128">
        <f>SUMIFS(CT_Bands_Revalued_2003_2022!$D$2:$D$740, CT_Bands_Revalued_2003_2022!$A$2:$A$740, $A9, CT_Bands_Revalued_2003_2022!$B$2:$B$740, CT_Bands_2003_2022_Count_PP!AK$2, CT_Bands_Revalued_2003_2022!$C$2:$C$740, CT_Bands_2003_2022_Count_PP!AK$3)</f>
        <v>0</v>
      </c>
      <c r="AL9" s="128">
        <f>SUMIFS(CT_Bands_Revalued_2003_2022!$D$2:$D$740, CT_Bands_Revalued_2003_2022!$A$2:$A$740, $A9, CT_Bands_Revalued_2003_2022!$B$2:$B$740, CT_Bands_2003_2022_Count_PP!AL$2, CT_Bands_Revalued_2003_2022!$C$2:$C$740, CT_Bands_2003_2022_Count_PP!AL$3)</f>
        <v>0</v>
      </c>
      <c r="AM9" s="128">
        <f>SUMIFS(CT_Bands_Revalued_2003_2022!$D$2:$D$740, CT_Bands_Revalued_2003_2022!$A$2:$A$740, $A9, CT_Bands_Revalued_2003_2022!$B$2:$B$740, CT_Bands_2003_2022_Count_PP!AM$2, CT_Bands_Revalued_2003_2022!$C$2:$C$740, CT_Bands_2003_2022_Count_PP!AM$3)</f>
        <v>0</v>
      </c>
      <c r="AN9" s="128">
        <f>SUMIFS(CT_Bands_Revalued_2003_2022!$D$2:$D$740, CT_Bands_Revalued_2003_2022!$A$2:$A$740, $A9, CT_Bands_Revalued_2003_2022!$B$2:$B$740, CT_Bands_2003_2022_Count_PP!AN$2, CT_Bands_Revalued_2003_2022!$C$2:$C$740, CT_Bands_2003_2022_Count_PP!AN$3)</f>
        <v>0</v>
      </c>
      <c r="AO9" s="128">
        <f>SUMIFS(CT_Bands_Revalued_2003_2022!$D$2:$D$740, CT_Bands_Revalued_2003_2022!$A$2:$A$740, $A9, CT_Bands_Revalued_2003_2022!$B$2:$B$740, CT_Bands_2003_2022_Count_PP!AO$2, CT_Bands_Revalued_2003_2022!$C$2:$C$740, CT_Bands_2003_2022_Count_PP!AO$3)</f>
        <v>0</v>
      </c>
      <c r="AP9" s="128">
        <f>SUMIFS(CT_Bands_Revalued_2003_2022!$D$2:$D$740, CT_Bands_Revalued_2003_2022!$A$2:$A$740, $A9, CT_Bands_Revalued_2003_2022!$B$2:$B$740, CT_Bands_2003_2022_Count_PP!AP$2, CT_Bands_Revalued_2003_2022!$C$2:$C$740, CT_Bands_2003_2022_Count_PP!AP$3)</f>
        <v>0</v>
      </c>
      <c r="AQ9" s="128">
        <f>SUMIFS(CT_Bands_Revalued_2003_2022!$D$2:$D$740, CT_Bands_Revalued_2003_2022!$A$2:$A$740, $A9, CT_Bands_Revalued_2003_2022!$B$2:$B$740, CT_Bands_2003_2022_Count_PP!AQ$2, CT_Bands_Revalued_2003_2022!$C$2:$C$740, CT_Bands_2003_2022_Count_PP!AQ$3)</f>
        <v>49</v>
      </c>
      <c r="AR9" s="128">
        <f>SUMIFS(CT_Bands_Revalued_2003_2022!$D$2:$D$740, CT_Bands_Revalued_2003_2022!$A$2:$A$740, $A9, CT_Bands_Revalued_2003_2022!$B$2:$B$740, CT_Bands_2003_2022_Count_PP!AR$2, CT_Bands_Revalued_2003_2022!$C$2:$C$740, CT_Bands_2003_2022_Count_PP!AR$3)</f>
        <v>173</v>
      </c>
      <c r="AS9" s="128">
        <f>SUMIFS(CT_Bands_Revalued_2003_2022!$D$2:$D$740, CT_Bands_Revalued_2003_2022!$A$2:$A$740, $A9, CT_Bands_Revalued_2003_2022!$B$2:$B$740, CT_Bands_2003_2022_Count_PP!AS$2, CT_Bands_Revalued_2003_2022!$C$2:$C$740, CT_Bands_2003_2022_Count_PP!AS$3)</f>
        <v>0</v>
      </c>
      <c r="AT9" s="128">
        <f>SUMIFS(CT_Bands_Revalued_2003_2022!$D$2:$D$740, CT_Bands_Revalued_2003_2022!$A$2:$A$740, $A9, CT_Bands_Revalued_2003_2022!$B$2:$B$740, CT_Bands_2003_2022_Count_PP!AT$2, CT_Bands_Revalued_2003_2022!$C$2:$C$740, CT_Bands_2003_2022_Count_PP!AT$3)</f>
        <v>0</v>
      </c>
      <c r="AU9" s="128">
        <f>SUMIFS(CT_Bands_Revalued_2003_2022!$D$2:$D$740, CT_Bands_Revalued_2003_2022!$A$2:$A$740, $A9, CT_Bands_Revalued_2003_2022!$B$2:$B$740, CT_Bands_2003_2022_Count_PP!AU$2, CT_Bands_Revalued_2003_2022!$C$2:$C$740, CT_Bands_2003_2022_Count_PP!AU$3)</f>
        <v>0</v>
      </c>
      <c r="AV9" s="128">
        <f>SUMIFS(CT_Bands_Revalued_2003_2022!$D$2:$D$740, CT_Bands_Revalued_2003_2022!$A$2:$A$740, $A9, CT_Bands_Revalued_2003_2022!$B$2:$B$740, CT_Bands_2003_2022_Count_PP!AV$2, CT_Bands_Revalued_2003_2022!$C$2:$C$740, CT_Bands_2003_2022_Count_PP!AV$3)</f>
        <v>0</v>
      </c>
      <c r="AW9" s="128">
        <f>SUMIFS(CT_Bands_Revalued_2003_2022!$D$2:$D$740, CT_Bands_Revalued_2003_2022!$A$2:$A$740, $A9, CT_Bands_Revalued_2003_2022!$B$2:$B$740, CT_Bands_2003_2022_Count_PP!AW$2, CT_Bands_Revalued_2003_2022!$C$2:$C$740, CT_Bands_2003_2022_Count_PP!AW$3)</f>
        <v>0</v>
      </c>
      <c r="AX9" s="128">
        <f>SUMIFS(CT_Bands_Revalued_2003_2022!$D$2:$D$740, CT_Bands_Revalued_2003_2022!$A$2:$A$740, $A9, CT_Bands_Revalued_2003_2022!$B$2:$B$740, CT_Bands_2003_2022_Count_PP!AX$2, CT_Bands_Revalued_2003_2022!$C$2:$C$740, CT_Bands_2003_2022_Count_PP!AX$3)</f>
        <v>0</v>
      </c>
      <c r="AY9" s="128">
        <f>SUMIFS(CT_Bands_Revalued_2003_2022!$D$2:$D$740, CT_Bands_Revalued_2003_2022!$A$2:$A$740, $A9, CT_Bands_Revalued_2003_2022!$B$2:$B$740, CT_Bands_2003_2022_Count_PP!AY$2, CT_Bands_Revalued_2003_2022!$C$2:$C$740, CT_Bands_2003_2022_Count_PP!AY$3)</f>
        <v>0</v>
      </c>
      <c r="AZ9" s="128">
        <f>SUMIFS(CT_Bands_Revalued_2003_2022!$D$2:$D$740, CT_Bands_Revalued_2003_2022!$A$2:$A$740, $A9, CT_Bands_Revalued_2003_2022!$B$2:$B$740, CT_Bands_2003_2022_Count_PP!AZ$2, CT_Bands_Revalued_2003_2022!$C$2:$C$740, CT_Bands_2003_2022_Count_PP!AZ$3)</f>
        <v>0</v>
      </c>
      <c r="BA9" s="128">
        <f>SUMIFS(CT_Bands_Revalued_2003_2022!$D$2:$D$740, CT_Bands_Revalued_2003_2022!$A$2:$A$740, $A9, CT_Bands_Revalued_2003_2022!$B$2:$B$740, CT_Bands_2003_2022_Count_PP!BA$2, CT_Bands_Revalued_2003_2022!$C$2:$C$740, CT_Bands_2003_2022_Count_PP!BA$3)</f>
        <v>59</v>
      </c>
      <c r="BB9" s="128">
        <f>SUMIFS(CT_Bands_Revalued_2003_2022!$D$2:$D$740, CT_Bands_Revalued_2003_2022!$A$2:$A$740, $A9, CT_Bands_Revalued_2003_2022!$B$2:$B$740, CT_Bands_2003_2022_Count_PP!BB$2, CT_Bands_Revalued_2003_2022!$C$2:$C$740, CT_Bands_2003_2022_Count_PP!BB$3)</f>
        <v>87</v>
      </c>
      <c r="BC9" s="128">
        <f>SUMIFS(CT_Bands_Revalued_2003_2022!$D$2:$D$740, CT_Bands_Revalued_2003_2022!$A$2:$A$740, $A9, CT_Bands_Revalued_2003_2022!$B$2:$B$740, CT_Bands_2003_2022_Count_PP!BC$2, CT_Bands_Revalued_2003_2022!$C$2:$C$740, CT_Bands_2003_2022_Count_PP!BC$3)</f>
        <v>0</v>
      </c>
      <c r="BD9" s="128">
        <f>SUMIFS(CT_Bands_Revalued_2003_2022!$D$2:$D$740, CT_Bands_Revalued_2003_2022!$A$2:$A$740, $A9, CT_Bands_Revalued_2003_2022!$B$2:$B$740, CT_Bands_2003_2022_Count_PP!BD$2, CT_Bands_Revalued_2003_2022!$C$2:$C$740, CT_Bands_2003_2022_Count_PP!BD$3)</f>
        <v>0</v>
      </c>
      <c r="BE9" s="128">
        <f>SUMIFS(CT_Bands_Revalued_2003_2022!$D$2:$D$740, CT_Bands_Revalued_2003_2022!$A$2:$A$740, $A9, CT_Bands_Revalued_2003_2022!$B$2:$B$740, CT_Bands_2003_2022_Count_PP!BE$2, CT_Bands_Revalued_2003_2022!$C$2:$C$740, CT_Bands_2003_2022_Count_PP!BE$3)</f>
        <v>0</v>
      </c>
      <c r="BF9" s="128">
        <f>SUMIFS(CT_Bands_Revalued_2003_2022!$D$2:$D$740, CT_Bands_Revalued_2003_2022!$A$2:$A$740, $A9, CT_Bands_Revalued_2003_2022!$B$2:$B$740, CT_Bands_2003_2022_Count_PP!BF$2, CT_Bands_Revalued_2003_2022!$C$2:$C$740, CT_Bands_2003_2022_Count_PP!BF$3)</f>
        <v>0</v>
      </c>
      <c r="BG9" s="128">
        <f>SUMIFS(CT_Bands_Revalued_2003_2022!$D$2:$D$740, CT_Bands_Revalued_2003_2022!$A$2:$A$740, $A9, CT_Bands_Revalued_2003_2022!$B$2:$B$740, CT_Bands_2003_2022_Count_PP!BG$2, CT_Bands_Revalued_2003_2022!$C$2:$C$740, CT_Bands_2003_2022_Count_PP!BG$3)</f>
        <v>0</v>
      </c>
      <c r="BH9" s="128">
        <f>SUMIFS(CT_Bands_Revalued_2003_2022!$D$2:$D$740, CT_Bands_Revalued_2003_2022!$A$2:$A$740, $A9, CT_Bands_Revalued_2003_2022!$B$2:$B$740, CT_Bands_2003_2022_Count_PP!BH$2, CT_Bands_Revalued_2003_2022!$C$2:$C$740, CT_Bands_2003_2022_Count_PP!BH$3)</f>
        <v>0</v>
      </c>
      <c r="BI9" s="128">
        <f>SUMIFS(CT_Bands_Revalued_2003_2022!$D$2:$D$740, CT_Bands_Revalued_2003_2022!$A$2:$A$740, $A9, CT_Bands_Revalued_2003_2022!$B$2:$B$740, CT_Bands_2003_2022_Count_PP!BI$2, CT_Bands_Revalued_2003_2022!$C$2:$C$740, CT_Bands_2003_2022_Count_PP!BI$3)</f>
        <v>0</v>
      </c>
      <c r="BJ9" s="128">
        <f>SUMIFS(CT_Bands_Revalued_2003_2022!$D$2:$D$740, CT_Bands_Revalued_2003_2022!$A$2:$A$740, $A9, CT_Bands_Revalued_2003_2022!$B$2:$B$740, CT_Bands_2003_2022_Count_PP!BJ$2, CT_Bands_Revalued_2003_2022!$C$2:$C$740, CT_Bands_2003_2022_Count_PP!BJ$3)</f>
        <v>0</v>
      </c>
      <c r="BK9" s="128">
        <f>SUMIFS(CT_Bands_Revalued_2003_2022!$D$2:$D$740, CT_Bands_Revalued_2003_2022!$A$2:$A$740, $A9, CT_Bands_Revalued_2003_2022!$B$2:$B$740, CT_Bands_2003_2022_Count_PP!BK$2, CT_Bands_Revalued_2003_2022!$C$2:$C$740, CT_Bands_2003_2022_Count_PP!BK$3)</f>
        <v>32</v>
      </c>
      <c r="BL9" s="128">
        <f>SUMIFS(CT_Bands_Revalued_2003_2022!$D$2:$D$740, CT_Bands_Revalued_2003_2022!$A$2:$A$740, $A9, CT_Bands_Revalued_2003_2022!$B$2:$B$740, CT_Bands_2003_2022_Count_PP!BL$2, CT_Bands_Revalued_2003_2022!$C$2:$C$740, CT_Bands_2003_2022_Count_PP!BL$3)</f>
        <v>34</v>
      </c>
      <c r="BM9" s="128">
        <f>SUMIFS(CT_Bands_Revalued_2003_2022!$D$2:$D$740, CT_Bands_Revalued_2003_2022!$A$2:$A$740, $A9, CT_Bands_Revalued_2003_2022!$B$2:$B$740, CT_Bands_2003_2022_Count_PP!BM$2, CT_Bands_Revalued_2003_2022!$C$2:$C$740, CT_Bands_2003_2022_Count_PP!BM$3)</f>
        <v>0</v>
      </c>
      <c r="BN9" s="128">
        <f>SUMIFS(CT_Bands_Revalued_2003_2022!$D$2:$D$740, CT_Bands_Revalued_2003_2022!$A$2:$A$740, $A9, CT_Bands_Revalued_2003_2022!$B$2:$B$740, CT_Bands_2003_2022_Count_PP!BN$2, CT_Bands_Revalued_2003_2022!$C$2:$C$740, CT_Bands_2003_2022_Count_PP!BN$3)</f>
        <v>0</v>
      </c>
      <c r="BO9" s="128">
        <f>SUMIFS(CT_Bands_Revalued_2003_2022!$D$2:$D$740, CT_Bands_Revalued_2003_2022!$A$2:$A$740, $A9, CT_Bands_Revalued_2003_2022!$B$2:$B$740, CT_Bands_2003_2022_Count_PP!BO$2, CT_Bands_Revalued_2003_2022!$C$2:$C$740, CT_Bands_2003_2022_Count_PP!BO$3)</f>
        <v>0</v>
      </c>
      <c r="BP9" s="128">
        <f>SUMIFS(CT_Bands_Revalued_2003_2022!$D$2:$D$740, CT_Bands_Revalued_2003_2022!$A$2:$A$740, $A9, CT_Bands_Revalued_2003_2022!$B$2:$B$740, CT_Bands_2003_2022_Count_PP!BP$2, CT_Bands_Revalued_2003_2022!$C$2:$C$740, CT_Bands_2003_2022_Count_PP!BP$3)</f>
        <v>0</v>
      </c>
      <c r="BQ9" s="128">
        <f>SUMIFS(CT_Bands_Revalued_2003_2022!$D$2:$D$740, CT_Bands_Revalued_2003_2022!$A$2:$A$740, $A9, CT_Bands_Revalued_2003_2022!$B$2:$B$740, CT_Bands_2003_2022_Count_PP!BQ$2, CT_Bands_Revalued_2003_2022!$C$2:$C$740, CT_Bands_2003_2022_Count_PP!BQ$3)</f>
        <v>0</v>
      </c>
      <c r="BR9" s="128">
        <f>SUMIFS(CT_Bands_Revalued_2003_2022!$D$2:$D$740, CT_Bands_Revalued_2003_2022!$A$2:$A$740, $A9, CT_Bands_Revalued_2003_2022!$B$2:$B$740, CT_Bands_2003_2022_Count_PP!BR$2, CT_Bands_Revalued_2003_2022!$C$2:$C$740, CT_Bands_2003_2022_Count_PP!BR$3)</f>
        <v>0</v>
      </c>
      <c r="BS9" s="128">
        <f>SUMIFS(CT_Bands_Revalued_2003_2022!$D$2:$D$740, CT_Bands_Revalued_2003_2022!$A$2:$A$740, $A9, CT_Bands_Revalued_2003_2022!$B$2:$B$740, CT_Bands_2003_2022_Count_PP!BS$2, CT_Bands_Revalued_2003_2022!$C$2:$C$740, CT_Bands_2003_2022_Count_PP!BS$3)</f>
        <v>0</v>
      </c>
      <c r="BT9" s="128">
        <f>SUMIFS(CT_Bands_Revalued_2003_2022!$D$2:$D$740, CT_Bands_Revalued_2003_2022!$A$2:$A$740, $A9, CT_Bands_Revalued_2003_2022!$B$2:$B$740, CT_Bands_2003_2022_Count_PP!BT$2, CT_Bands_Revalued_2003_2022!$C$2:$C$740, CT_Bands_2003_2022_Count_PP!BT$3)</f>
        <v>0</v>
      </c>
      <c r="BU9" s="128">
        <f>SUMIFS(CT_Bands_Revalued_2003_2022!$D$2:$D$740, CT_Bands_Revalued_2003_2022!$A$2:$A$740, $A9, CT_Bands_Revalued_2003_2022!$B$2:$B$740, CT_Bands_2003_2022_Count_PP!BU$2, CT_Bands_Revalued_2003_2022!$C$2:$C$740, CT_Bands_2003_2022_Count_PP!BU$3)</f>
        <v>15</v>
      </c>
      <c r="BV9" s="128">
        <f>SUMIFS(CT_Bands_Revalued_2003_2022!$D$2:$D$740, CT_Bands_Revalued_2003_2022!$A$2:$A$740, $A9, CT_Bands_Revalued_2003_2022!$B$2:$B$740, CT_Bands_2003_2022_Count_PP!BV$2, CT_Bands_Revalued_2003_2022!$C$2:$C$740, CT_Bands_2003_2022_Count_PP!BV$3)</f>
        <v>6</v>
      </c>
      <c r="BW9" s="128">
        <f>SUMIFS(CT_Bands_Revalued_2003_2022!$D$2:$D$740, CT_Bands_Revalued_2003_2022!$A$2:$A$740, $A9, CT_Bands_Revalued_2003_2022!$B$2:$B$740, CT_Bands_2003_2022_Count_PP!BW$2, CT_Bands_Revalued_2003_2022!$C$2:$C$740, CT_Bands_2003_2022_Count_PP!BW$3)</f>
        <v>0</v>
      </c>
      <c r="BX9" s="128">
        <f>SUMIFS(CT_Bands_Revalued_2003_2022!$D$2:$D$740, CT_Bands_Revalued_2003_2022!$A$2:$A$740, $A9, CT_Bands_Revalued_2003_2022!$B$2:$B$740, CT_Bands_2003_2022_Count_PP!BX$2, CT_Bands_Revalued_2003_2022!$C$2:$C$740, CT_Bands_2003_2022_Count_PP!BX$3)</f>
        <v>0</v>
      </c>
      <c r="BY9" s="128">
        <f>SUMIFS(CT_Bands_Revalued_2003_2022!$D$2:$D$740, CT_Bands_Revalued_2003_2022!$A$2:$A$740, $A9, CT_Bands_Revalued_2003_2022!$B$2:$B$740, CT_Bands_2003_2022_Count_PP!BY$2, CT_Bands_Revalued_2003_2022!$C$2:$C$740, CT_Bands_2003_2022_Count_PP!BY$3)</f>
        <v>0</v>
      </c>
      <c r="BZ9" s="128">
        <f>SUMIFS(CT_Bands_Revalued_2003_2022!$D$2:$D$740, CT_Bands_Revalued_2003_2022!$A$2:$A$740, $A9, CT_Bands_Revalued_2003_2022!$B$2:$B$740, CT_Bands_2003_2022_Count_PP!BZ$2, CT_Bands_Revalued_2003_2022!$C$2:$C$740, CT_Bands_2003_2022_Count_PP!BZ$3)</f>
        <v>0</v>
      </c>
      <c r="CA9" s="128">
        <f>SUMIFS(CT_Bands_Revalued_2003_2022!$D$2:$D$740, CT_Bands_Revalued_2003_2022!$A$2:$A$740, $A9, CT_Bands_Revalued_2003_2022!$B$2:$B$740, CT_Bands_2003_2022_Count_PP!CA$2, CT_Bands_Revalued_2003_2022!$C$2:$C$740, CT_Bands_2003_2022_Count_PP!CA$3)</f>
        <v>0</v>
      </c>
      <c r="CB9" s="128">
        <f>SUMIFS(CT_Bands_Revalued_2003_2022!$D$2:$D$740, CT_Bands_Revalued_2003_2022!$A$2:$A$740, $A9, CT_Bands_Revalued_2003_2022!$B$2:$B$740, CT_Bands_2003_2022_Count_PP!CB$2, CT_Bands_Revalued_2003_2022!$C$2:$C$740, CT_Bands_2003_2022_Count_PP!CB$3)</f>
        <v>0</v>
      </c>
      <c r="CC9" s="128">
        <f>SUMIFS(CT_Bands_Revalued_2003_2022!$D$2:$D$740, CT_Bands_Revalued_2003_2022!$A$2:$A$740, $A9, CT_Bands_Revalued_2003_2022!$B$2:$B$740, CT_Bands_2003_2022_Count_PP!CC$2, CT_Bands_Revalued_2003_2022!$C$2:$C$740, CT_Bands_2003_2022_Count_PP!CC$3)</f>
        <v>0</v>
      </c>
      <c r="CD9" s="128">
        <f>SUMIFS(CT_Bands_Revalued_2003_2022!$D$2:$D$740, CT_Bands_Revalued_2003_2022!$A$2:$A$740, $A9, CT_Bands_Revalued_2003_2022!$B$2:$B$740, CT_Bands_2003_2022_Count_PP!CD$2, CT_Bands_Revalued_2003_2022!$C$2:$C$740, CT_Bands_2003_2022_Count_PP!CD$3)</f>
        <v>0</v>
      </c>
      <c r="CE9" s="128">
        <f>SUMIFS(CT_Bands_Revalued_2003_2022!$D$2:$D$740, CT_Bands_Revalued_2003_2022!$A$2:$A$740, $A9, CT_Bands_Revalued_2003_2022!$B$2:$B$740, CT_Bands_2003_2022_Count_PP!CE$2, CT_Bands_Revalued_2003_2022!$C$2:$C$740, CT_Bands_2003_2022_Count_PP!CE$3)</f>
        <v>6</v>
      </c>
      <c r="CF9" s="128">
        <f>SUMIFS(CT_Bands_Revalued_2003_2022!$D$2:$D$740, CT_Bands_Revalued_2003_2022!$A$2:$A$740, $A9, CT_Bands_Revalued_2003_2022!$B$2:$B$740, CT_Bands_2003_2022_Count_PP!CF$2, CT_Bands_Revalued_2003_2022!$C$2:$C$740, CT_Bands_2003_2022_Count_PP!CF$3)</f>
        <v>3</v>
      </c>
      <c r="CG9" s="129">
        <f t="shared" si="0"/>
        <v>1727</v>
      </c>
    </row>
    <row r="10" spans="1:85" x14ac:dyDescent="0.25">
      <c r="A10" s="126" t="s">
        <v>1099</v>
      </c>
      <c r="B10" s="127" t="s">
        <v>1100</v>
      </c>
      <c r="C10" s="127" t="s">
        <v>2336</v>
      </c>
      <c r="D10" s="128">
        <f>SUMIFS(CT_Bands_Revalued_2003_2022!$D$2:$D$740, CT_Bands_Revalued_2003_2022!$A$2:$A$740, $A10, CT_Bands_Revalued_2003_2022!$B$2:$B$740, CT_Bands_2003_2022_Count_PP!D$2, CT_Bands_Revalued_2003_2022!$C$2:$C$740, CT_Bands_2003_2022_Count_PP!D$3)</f>
        <v>85</v>
      </c>
      <c r="E10" s="128">
        <f>SUMIFS(CT_Bands_Revalued_2003_2022!$D$2:$D$740, CT_Bands_Revalued_2003_2022!$A$2:$A$740, $A10, CT_Bands_Revalued_2003_2022!$B$2:$B$740, CT_Bands_2003_2022_Count_PP!E$2, CT_Bands_Revalued_2003_2022!$C$2:$C$740, CT_Bands_2003_2022_Count_PP!E$3)</f>
        <v>75</v>
      </c>
      <c r="F10" s="128">
        <f>SUMIFS(CT_Bands_Revalued_2003_2022!$D$2:$D$740, CT_Bands_Revalued_2003_2022!$A$2:$A$740, $A10, CT_Bands_Revalued_2003_2022!$B$2:$B$740, CT_Bands_2003_2022_Count_PP!F$2, CT_Bands_Revalued_2003_2022!$C$2:$C$740, CT_Bands_2003_2022_Count_PP!F$3)</f>
        <v>0</v>
      </c>
      <c r="G10" s="128">
        <f>SUMIFS(CT_Bands_Revalued_2003_2022!$D$2:$D$740, CT_Bands_Revalued_2003_2022!$A$2:$A$740, $A10, CT_Bands_Revalued_2003_2022!$B$2:$B$740, CT_Bands_2003_2022_Count_PP!G$2, CT_Bands_Revalued_2003_2022!$C$2:$C$740, CT_Bands_2003_2022_Count_PP!G$3)</f>
        <v>0</v>
      </c>
      <c r="H10" s="128">
        <f>SUMIFS(CT_Bands_Revalued_2003_2022!$D$2:$D$740, CT_Bands_Revalued_2003_2022!$A$2:$A$740, $A10, CT_Bands_Revalued_2003_2022!$B$2:$B$740, CT_Bands_2003_2022_Count_PP!H$2, CT_Bands_Revalued_2003_2022!$C$2:$C$740, CT_Bands_2003_2022_Count_PP!H$3)</f>
        <v>0</v>
      </c>
      <c r="I10" s="128">
        <f>SUMIFS(CT_Bands_Revalued_2003_2022!$D$2:$D$740, CT_Bands_Revalued_2003_2022!$A$2:$A$740, $A10, CT_Bands_Revalued_2003_2022!$B$2:$B$740, CT_Bands_2003_2022_Count_PP!I$2, CT_Bands_Revalued_2003_2022!$C$2:$C$740, CT_Bands_2003_2022_Count_PP!I$3)</f>
        <v>0</v>
      </c>
      <c r="J10" s="128">
        <f>SUMIFS(CT_Bands_Revalued_2003_2022!$D$2:$D$740, CT_Bands_Revalued_2003_2022!$A$2:$A$740, $A10, CT_Bands_Revalued_2003_2022!$B$2:$B$740, CT_Bands_2003_2022_Count_PP!J$2, CT_Bands_Revalued_2003_2022!$C$2:$C$740, CT_Bands_2003_2022_Count_PP!J$3)</f>
        <v>0</v>
      </c>
      <c r="K10" s="128">
        <f>SUMIFS(CT_Bands_Revalued_2003_2022!$D$2:$D$740, CT_Bands_Revalued_2003_2022!$A$2:$A$740, $A10, CT_Bands_Revalued_2003_2022!$B$2:$B$740, CT_Bands_2003_2022_Count_PP!K$2, CT_Bands_Revalued_2003_2022!$C$2:$C$740, CT_Bands_2003_2022_Count_PP!K$3)</f>
        <v>0</v>
      </c>
      <c r="L10" s="128">
        <f>SUMIFS(CT_Bands_Revalued_2003_2022!$D$2:$D$740, CT_Bands_Revalued_2003_2022!$A$2:$A$740, $A10, CT_Bands_Revalued_2003_2022!$B$2:$B$740, CT_Bands_2003_2022_Count_PP!L$2, CT_Bands_Revalued_2003_2022!$C$2:$C$740, CT_Bands_2003_2022_Count_PP!L$3)</f>
        <v>0</v>
      </c>
      <c r="M10" s="128">
        <f>SUMIFS(CT_Bands_Revalued_2003_2022!$D$2:$D$740, CT_Bands_Revalued_2003_2022!$A$2:$A$740, $A10, CT_Bands_Revalued_2003_2022!$B$2:$B$740, CT_Bands_2003_2022_Count_PP!M$2, CT_Bands_Revalued_2003_2022!$C$2:$C$740, CT_Bands_2003_2022_Count_PP!M$3)</f>
        <v>0</v>
      </c>
      <c r="N10" s="128">
        <f>SUMIFS(CT_Bands_Revalued_2003_2022!$D$2:$D$740, CT_Bands_Revalued_2003_2022!$A$2:$A$740, $A10, CT_Bands_Revalued_2003_2022!$B$2:$B$740, CT_Bands_2003_2022_Count_PP!N$2, CT_Bands_Revalued_2003_2022!$C$2:$C$740, CT_Bands_2003_2022_Count_PP!N$3)</f>
        <v>118</v>
      </c>
      <c r="O10" s="128">
        <f>SUMIFS(CT_Bands_Revalued_2003_2022!$D$2:$D$740, CT_Bands_Revalued_2003_2022!$A$2:$A$740, $A10, CT_Bands_Revalued_2003_2022!$B$2:$B$740, CT_Bands_2003_2022_Count_PP!O$2, CT_Bands_Revalued_2003_2022!$C$2:$C$740, CT_Bands_2003_2022_Count_PP!O$3)</f>
        <v>142</v>
      </c>
      <c r="P10" s="128">
        <f>SUMIFS(CT_Bands_Revalued_2003_2022!$D$2:$D$740, CT_Bands_Revalued_2003_2022!$A$2:$A$740, $A10, CT_Bands_Revalued_2003_2022!$B$2:$B$740, CT_Bands_2003_2022_Count_PP!P$2, CT_Bands_Revalued_2003_2022!$C$2:$C$740, CT_Bands_2003_2022_Count_PP!P$3)</f>
        <v>0</v>
      </c>
      <c r="Q10" s="128">
        <f>SUMIFS(CT_Bands_Revalued_2003_2022!$D$2:$D$740, CT_Bands_Revalued_2003_2022!$A$2:$A$740, $A10, CT_Bands_Revalued_2003_2022!$B$2:$B$740, CT_Bands_2003_2022_Count_PP!Q$2, CT_Bands_Revalued_2003_2022!$C$2:$C$740, CT_Bands_2003_2022_Count_PP!Q$3)</f>
        <v>0</v>
      </c>
      <c r="R10" s="128">
        <f>SUMIFS(CT_Bands_Revalued_2003_2022!$D$2:$D$740, CT_Bands_Revalued_2003_2022!$A$2:$A$740, $A10, CT_Bands_Revalued_2003_2022!$B$2:$B$740, CT_Bands_2003_2022_Count_PP!R$2, CT_Bands_Revalued_2003_2022!$C$2:$C$740, CT_Bands_2003_2022_Count_PP!R$3)</f>
        <v>0</v>
      </c>
      <c r="S10" s="128">
        <f>SUMIFS(CT_Bands_Revalued_2003_2022!$D$2:$D$740, CT_Bands_Revalued_2003_2022!$A$2:$A$740, $A10, CT_Bands_Revalued_2003_2022!$B$2:$B$740, CT_Bands_2003_2022_Count_PP!S$2, CT_Bands_Revalued_2003_2022!$C$2:$C$740, CT_Bands_2003_2022_Count_PP!S$3)</f>
        <v>0</v>
      </c>
      <c r="T10" s="128">
        <f>SUMIFS(CT_Bands_Revalued_2003_2022!$D$2:$D$740, CT_Bands_Revalued_2003_2022!$A$2:$A$740, $A10, CT_Bands_Revalued_2003_2022!$B$2:$B$740, CT_Bands_2003_2022_Count_PP!T$2, CT_Bands_Revalued_2003_2022!$C$2:$C$740, CT_Bands_2003_2022_Count_PP!T$3)</f>
        <v>0</v>
      </c>
      <c r="U10" s="128">
        <f>SUMIFS(CT_Bands_Revalued_2003_2022!$D$2:$D$740, CT_Bands_Revalued_2003_2022!$A$2:$A$740, $A10, CT_Bands_Revalued_2003_2022!$B$2:$B$740, CT_Bands_2003_2022_Count_PP!U$2, CT_Bands_Revalued_2003_2022!$C$2:$C$740, CT_Bands_2003_2022_Count_PP!U$3)</f>
        <v>0</v>
      </c>
      <c r="V10" s="128">
        <f>SUMIFS(CT_Bands_Revalued_2003_2022!$D$2:$D$740, CT_Bands_Revalued_2003_2022!$A$2:$A$740, $A10, CT_Bands_Revalued_2003_2022!$B$2:$B$740, CT_Bands_2003_2022_Count_PP!V$2, CT_Bands_Revalued_2003_2022!$C$2:$C$740, CT_Bands_2003_2022_Count_PP!V$3)</f>
        <v>0</v>
      </c>
      <c r="W10" s="128">
        <f>SUMIFS(CT_Bands_Revalued_2003_2022!$D$2:$D$740, CT_Bands_Revalued_2003_2022!$A$2:$A$740, $A10, CT_Bands_Revalued_2003_2022!$B$2:$B$740, CT_Bands_2003_2022_Count_PP!W$2, CT_Bands_Revalued_2003_2022!$C$2:$C$740, CT_Bands_2003_2022_Count_PP!W$3)</f>
        <v>0</v>
      </c>
      <c r="X10" s="128">
        <f>SUMIFS(CT_Bands_Revalued_2003_2022!$D$2:$D$740, CT_Bands_Revalued_2003_2022!$A$2:$A$740, $A10, CT_Bands_Revalued_2003_2022!$B$2:$B$740, CT_Bands_2003_2022_Count_PP!X$2, CT_Bands_Revalued_2003_2022!$C$2:$C$740, CT_Bands_2003_2022_Count_PP!X$3)</f>
        <v>260</v>
      </c>
      <c r="Y10" s="128">
        <f>SUMIFS(CT_Bands_Revalued_2003_2022!$D$2:$D$740, CT_Bands_Revalued_2003_2022!$A$2:$A$740, $A10, CT_Bands_Revalued_2003_2022!$B$2:$B$740, CT_Bands_2003_2022_Count_PP!Y$2, CT_Bands_Revalued_2003_2022!$C$2:$C$740, CT_Bands_2003_2022_Count_PP!Y$3)</f>
        <v>98</v>
      </c>
      <c r="Z10" s="128">
        <f>SUMIFS(CT_Bands_Revalued_2003_2022!$D$2:$D$740, CT_Bands_Revalued_2003_2022!$A$2:$A$740, $A10, CT_Bands_Revalued_2003_2022!$B$2:$B$740, CT_Bands_2003_2022_Count_PP!Z$2, CT_Bands_Revalued_2003_2022!$C$2:$C$740, CT_Bands_2003_2022_Count_PP!Z$3)</f>
        <v>0</v>
      </c>
      <c r="AA10" s="128">
        <f>SUMIFS(CT_Bands_Revalued_2003_2022!$D$2:$D$740, CT_Bands_Revalued_2003_2022!$A$2:$A$740, $A10, CT_Bands_Revalued_2003_2022!$B$2:$B$740, CT_Bands_2003_2022_Count_PP!AA$2, CT_Bands_Revalued_2003_2022!$C$2:$C$740, CT_Bands_2003_2022_Count_PP!AA$3)</f>
        <v>0</v>
      </c>
      <c r="AB10" s="128">
        <f>SUMIFS(CT_Bands_Revalued_2003_2022!$D$2:$D$740, CT_Bands_Revalued_2003_2022!$A$2:$A$740, $A10, CT_Bands_Revalued_2003_2022!$B$2:$B$740, CT_Bands_2003_2022_Count_PP!AB$2, CT_Bands_Revalued_2003_2022!$C$2:$C$740, CT_Bands_2003_2022_Count_PP!AB$3)</f>
        <v>0</v>
      </c>
      <c r="AC10" s="128">
        <f>SUMIFS(CT_Bands_Revalued_2003_2022!$D$2:$D$740, CT_Bands_Revalued_2003_2022!$A$2:$A$740, $A10, CT_Bands_Revalued_2003_2022!$B$2:$B$740, CT_Bands_2003_2022_Count_PP!AC$2, CT_Bands_Revalued_2003_2022!$C$2:$C$740, CT_Bands_2003_2022_Count_PP!AC$3)</f>
        <v>0</v>
      </c>
      <c r="AD10" s="128">
        <f>SUMIFS(CT_Bands_Revalued_2003_2022!$D$2:$D$740, CT_Bands_Revalued_2003_2022!$A$2:$A$740, $A10, CT_Bands_Revalued_2003_2022!$B$2:$B$740, CT_Bands_2003_2022_Count_PP!AD$2, CT_Bands_Revalued_2003_2022!$C$2:$C$740, CT_Bands_2003_2022_Count_PP!AD$3)</f>
        <v>0</v>
      </c>
      <c r="AE10" s="128">
        <f>SUMIFS(CT_Bands_Revalued_2003_2022!$D$2:$D$740, CT_Bands_Revalued_2003_2022!$A$2:$A$740, $A10, CT_Bands_Revalued_2003_2022!$B$2:$B$740, CT_Bands_2003_2022_Count_PP!AE$2, CT_Bands_Revalued_2003_2022!$C$2:$C$740, CT_Bands_2003_2022_Count_PP!AE$3)</f>
        <v>0</v>
      </c>
      <c r="AF10" s="128">
        <f>SUMIFS(CT_Bands_Revalued_2003_2022!$D$2:$D$740, CT_Bands_Revalued_2003_2022!$A$2:$A$740, $A10, CT_Bands_Revalued_2003_2022!$B$2:$B$740, CT_Bands_2003_2022_Count_PP!AF$2, CT_Bands_Revalued_2003_2022!$C$2:$C$740, CT_Bands_2003_2022_Count_PP!AF$3)</f>
        <v>0</v>
      </c>
      <c r="AG10" s="128">
        <f>SUMIFS(CT_Bands_Revalued_2003_2022!$D$2:$D$740, CT_Bands_Revalued_2003_2022!$A$2:$A$740, $A10, CT_Bands_Revalued_2003_2022!$B$2:$B$740, CT_Bands_2003_2022_Count_PP!AG$2, CT_Bands_Revalued_2003_2022!$C$2:$C$740, CT_Bands_2003_2022_Count_PP!AG$3)</f>
        <v>0</v>
      </c>
      <c r="AH10" s="128">
        <f>SUMIFS(CT_Bands_Revalued_2003_2022!$D$2:$D$740, CT_Bands_Revalued_2003_2022!$A$2:$A$740, $A10, CT_Bands_Revalued_2003_2022!$B$2:$B$740, CT_Bands_2003_2022_Count_PP!AH$2, CT_Bands_Revalued_2003_2022!$C$2:$C$740, CT_Bands_2003_2022_Count_PP!AH$3)</f>
        <v>235</v>
      </c>
      <c r="AI10" s="128">
        <f>SUMIFS(CT_Bands_Revalued_2003_2022!$D$2:$D$740, CT_Bands_Revalued_2003_2022!$A$2:$A$740, $A10, CT_Bands_Revalued_2003_2022!$B$2:$B$740, CT_Bands_2003_2022_Count_PP!AI$2, CT_Bands_Revalued_2003_2022!$C$2:$C$740, CT_Bands_2003_2022_Count_PP!AI$3)</f>
        <v>26</v>
      </c>
      <c r="AJ10" s="128">
        <f>SUMIFS(CT_Bands_Revalued_2003_2022!$D$2:$D$740, CT_Bands_Revalued_2003_2022!$A$2:$A$740, $A10, CT_Bands_Revalued_2003_2022!$B$2:$B$740, CT_Bands_2003_2022_Count_PP!AJ$2, CT_Bands_Revalued_2003_2022!$C$2:$C$740, CT_Bands_2003_2022_Count_PP!AJ$3)</f>
        <v>0</v>
      </c>
      <c r="AK10" s="128">
        <f>SUMIFS(CT_Bands_Revalued_2003_2022!$D$2:$D$740, CT_Bands_Revalued_2003_2022!$A$2:$A$740, $A10, CT_Bands_Revalued_2003_2022!$B$2:$B$740, CT_Bands_2003_2022_Count_PP!AK$2, CT_Bands_Revalued_2003_2022!$C$2:$C$740, CT_Bands_2003_2022_Count_PP!AK$3)</f>
        <v>0</v>
      </c>
      <c r="AL10" s="128">
        <f>SUMIFS(CT_Bands_Revalued_2003_2022!$D$2:$D$740, CT_Bands_Revalued_2003_2022!$A$2:$A$740, $A10, CT_Bands_Revalued_2003_2022!$B$2:$B$740, CT_Bands_2003_2022_Count_PP!AL$2, CT_Bands_Revalued_2003_2022!$C$2:$C$740, CT_Bands_2003_2022_Count_PP!AL$3)</f>
        <v>0</v>
      </c>
      <c r="AM10" s="128">
        <f>SUMIFS(CT_Bands_Revalued_2003_2022!$D$2:$D$740, CT_Bands_Revalued_2003_2022!$A$2:$A$740, $A10, CT_Bands_Revalued_2003_2022!$B$2:$B$740, CT_Bands_2003_2022_Count_PP!AM$2, CT_Bands_Revalued_2003_2022!$C$2:$C$740, CT_Bands_2003_2022_Count_PP!AM$3)</f>
        <v>0</v>
      </c>
      <c r="AN10" s="128">
        <f>SUMIFS(CT_Bands_Revalued_2003_2022!$D$2:$D$740, CT_Bands_Revalued_2003_2022!$A$2:$A$740, $A10, CT_Bands_Revalued_2003_2022!$B$2:$B$740, CT_Bands_2003_2022_Count_PP!AN$2, CT_Bands_Revalued_2003_2022!$C$2:$C$740, CT_Bands_2003_2022_Count_PP!AN$3)</f>
        <v>0</v>
      </c>
      <c r="AO10" s="128">
        <f>SUMIFS(CT_Bands_Revalued_2003_2022!$D$2:$D$740, CT_Bands_Revalued_2003_2022!$A$2:$A$740, $A10, CT_Bands_Revalued_2003_2022!$B$2:$B$740, CT_Bands_2003_2022_Count_PP!AO$2, CT_Bands_Revalued_2003_2022!$C$2:$C$740, CT_Bands_2003_2022_Count_PP!AO$3)</f>
        <v>0</v>
      </c>
      <c r="AP10" s="128">
        <f>SUMIFS(CT_Bands_Revalued_2003_2022!$D$2:$D$740, CT_Bands_Revalued_2003_2022!$A$2:$A$740, $A10, CT_Bands_Revalued_2003_2022!$B$2:$B$740, CT_Bands_2003_2022_Count_PP!AP$2, CT_Bands_Revalued_2003_2022!$C$2:$C$740, CT_Bands_2003_2022_Count_PP!AP$3)</f>
        <v>0</v>
      </c>
      <c r="AQ10" s="128">
        <f>SUMIFS(CT_Bands_Revalued_2003_2022!$D$2:$D$740, CT_Bands_Revalued_2003_2022!$A$2:$A$740, $A10, CT_Bands_Revalued_2003_2022!$B$2:$B$740, CT_Bands_2003_2022_Count_PP!AQ$2, CT_Bands_Revalued_2003_2022!$C$2:$C$740, CT_Bands_2003_2022_Count_PP!AQ$3)</f>
        <v>0</v>
      </c>
      <c r="AR10" s="128">
        <f>SUMIFS(CT_Bands_Revalued_2003_2022!$D$2:$D$740, CT_Bands_Revalued_2003_2022!$A$2:$A$740, $A10, CT_Bands_Revalued_2003_2022!$B$2:$B$740, CT_Bands_2003_2022_Count_PP!AR$2, CT_Bands_Revalued_2003_2022!$C$2:$C$740, CT_Bands_2003_2022_Count_PP!AR$3)</f>
        <v>334</v>
      </c>
      <c r="AS10" s="128">
        <f>SUMIFS(CT_Bands_Revalued_2003_2022!$D$2:$D$740, CT_Bands_Revalued_2003_2022!$A$2:$A$740, $A10, CT_Bands_Revalued_2003_2022!$B$2:$B$740, CT_Bands_2003_2022_Count_PP!AS$2, CT_Bands_Revalued_2003_2022!$C$2:$C$740, CT_Bands_2003_2022_Count_PP!AS$3)</f>
        <v>1</v>
      </c>
      <c r="AT10" s="128">
        <f>SUMIFS(CT_Bands_Revalued_2003_2022!$D$2:$D$740, CT_Bands_Revalued_2003_2022!$A$2:$A$740, $A10, CT_Bands_Revalued_2003_2022!$B$2:$B$740, CT_Bands_2003_2022_Count_PP!AT$2, CT_Bands_Revalued_2003_2022!$C$2:$C$740, CT_Bands_2003_2022_Count_PP!AT$3)</f>
        <v>0</v>
      </c>
      <c r="AU10" s="128">
        <f>SUMIFS(CT_Bands_Revalued_2003_2022!$D$2:$D$740, CT_Bands_Revalued_2003_2022!$A$2:$A$740, $A10, CT_Bands_Revalued_2003_2022!$B$2:$B$740, CT_Bands_2003_2022_Count_PP!AU$2, CT_Bands_Revalued_2003_2022!$C$2:$C$740, CT_Bands_2003_2022_Count_PP!AU$3)</f>
        <v>0</v>
      </c>
      <c r="AV10" s="128">
        <f>SUMIFS(CT_Bands_Revalued_2003_2022!$D$2:$D$740, CT_Bands_Revalued_2003_2022!$A$2:$A$740, $A10, CT_Bands_Revalued_2003_2022!$B$2:$B$740, CT_Bands_2003_2022_Count_PP!AV$2, CT_Bands_Revalued_2003_2022!$C$2:$C$740, CT_Bands_2003_2022_Count_PP!AV$3)</f>
        <v>0</v>
      </c>
      <c r="AW10" s="128">
        <f>SUMIFS(CT_Bands_Revalued_2003_2022!$D$2:$D$740, CT_Bands_Revalued_2003_2022!$A$2:$A$740, $A10, CT_Bands_Revalued_2003_2022!$B$2:$B$740, CT_Bands_2003_2022_Count_PP!AW$2, CT_Bands_Revalued_2003_2022!$C$2:$C$740, CT_Bands_2003_2022_Count_PP!AW$3)</f>
        <v>0</v>
      </c>
      <c r="AX10" s="128">
        <f>SUMIFS(CT_Bands_Revalued_2003_2022!$D$2:$D$740, CT_Bands_Revalued_2003_2022!$A$2:$A$740, $A10, CT_Bands_Revalued_2003_2022!$B$2:$B$740, CT_Bands_2003_2022_Count_PP!AX$2, CT_Bands_Revalued_2003_2022!$C$2:$C$740, CT_Bands_2003_2022_Count_PP!AX$3)</f>
        <v>0</v>
      </c>
      <c r="AY10" s="128">
        <f>SUMIFS(CT_Bands_Revalued_2003_2022!$D$2:$D$740, CT_Bands_Revalued_2003_2022!$A$2:$A$740, $A10, CT_Bands_Revalued_2003_2022!$B$2:$B$740, CT_Bands_2003_2022_Count_PP!AY$2, CT_Bands_Revalued_2003_2022!$C$2:$C$740, CT_Bands_2003_2022_Count_PP!AY$3)</f>
        <v>0</v>
      </c>
      <c r="AZ10" s="128">
        <f>SUMIFS(CT_Bands_Revalued_2003_2022!$D$2:$D$740, CT_Bands_Revalued_2003_2022!$A$2:$A$740, $A10, CT_Bands_Revalued_2003_2022!$B$2:$B$740, CT_Bands_2003_2022_Count_PP!AZ$2, CT_Bands_Revalued_2003_2022!$C$2:$C$740, CT_Bands_2003_2022_Count_PP!AZ$3)</f>
        <v>0</v>
      </c>
      <c r="BA10" s="128">
        <f>SUMIFS(CT_Bands_Revalued_2003_2022!$D$2:$D$740, CT_Bands_Revalued_2003_2022!$A$2:$A$740, $A10, CT_Bands_Revalued_2003_2022!$B$2:$B$740, CT_Bands_2003_2022_Count_PP!BA$2, CT_Bands_Revalued_2003_2022!$C$2:$C$740, CT_Bands_2003_2022_Count_PP!BA$3)</f>
        <v>0</v>
      </c>
      <c r="BB10" s="128">
        <f>SUMIFS(CT_Bands_Revalued_2003_2022!$D$2:$D$740, CT_Bands_Revalued_2003_2022!$A$2:$A$740, $A10, CT_Bands_Revalued_2003_2022!$B$2:$B$740, CT_Bands_2003_2022_Count_PP!BB$2, CT_Bands_Revalued_2003_2022!$C$2:$C$740, CT_Bands_2003_2022_Count_PP!BB$3)</f>
        <v>230</v>
      </c>
      <c r="BC10" s="128">
        <f>SUMIFS(CT_Bands_Revalued_2003_2022!$D$2:$D$740, CT_Bands_Revalued_2003_2022!$A$2:$A$740, $A10, CT_Bands_Revalued_2003_2022!$B$2:$B$740, CT_Bands_2003_2022_Count_PP!BC$2, CT_Bands_Revalued_2003_2022!$C$2:$C$740, CT_Bands_2003_2022_Count_PP!BC$3)</f>
        <v>26</v>
      </c>
      <c r="BD10" s="128">
        <f>SUMIFS(CT_Bands_Revalued_2003_2022!$D$2:$D$740, CT_Bands_Revalued_2003_2022!$A$2:$A$740, $A10, CT_Bands_Revalued_2003_2022!$B$2:$B$740, CT_Bands_2003_2022_Count_PP!BD$2, CT_Bands_Revalued_2003_2022!$C$2:$C$740, CT_Bands_2003_2022_Count_PP!BD$3)</f>
        <v>0</v>
      </c>
      <c r="BE10" s="128">
        <f>SUMIFS(CT_Bands_Revalued_2003_2022!$D$2:$D$740, CT_Bands_Revalued_2003_2022!$A$2:$A$740, $A10, CT_Bands_Revalued_2003_2022!$B$2:$B$740, CT_Bands_2003_2022_Count_PP!BE$2, CT_Bands_Revalued_2003_2022!$C$2:$C$740, CT_Bands_2003_2022_Count_PP!BE$3)</f>
        <v>0</v>
      </c>
      <c r="BF10" s="128">
        <f>SUMIFS(CT_Bands_Revalued_2003_2022!$D$2:$D$740, CT_Bands_Revalued_2003_2022!$A$2:$A$740, $A10, CT_Bands_Revalued_2003_2022!$B$2:$B$740, CT_Bands_2003_2022_Count_PP!BF$2, CT_Bands_Revalued_2003_2022!$C$2:$C$740, CT_Bands_2003_2022_Count_PP!BF$3)</f>
        <v>0</v>
      </c>
      <c r="BG10" s="128">
        <f>SUMIFS(CT_Bands_Revalued_2003_2022!$D$2:$D$740, CT_Bands_Revalued_2003_2022!$A$2:$A$740, $A10, CT_Bands_Revalued_2003_2022!$B$2:$B$740, CT_Bands_2003_2022_Count_PP!BG$2, CT_Bands_Revalued_2003_2022!$C$2:$C$740, CT_Bands_2003_2022_Count_PP!BG$3)</f>
        <v>0</v>
      </c>
      <c r="BH10" s="128">
        <f>SUMIFS(CT_Bands_Revalued_2003_2022!$D$2:$D$740, CT_Bands_Revalued_2003_2022!$A$2:$A$740, $A10, CT_Bands_Revalued_2003_2022!$B$2:$B$740, CT_Bands_2003_2022_Count_PP!BH$2, CT_Bands_Revalued_2003_2022!$C$2:$C$740, CT_Bands_2003_2022_Count_PP!BH$3)</f>
        <v>0</v>
      </c>
      <c r="BI10" s="128">
        <f>SUMIFS(CT_Bands_Revalued_2003_2022!$D$2:$D$740, CT_Bands_Revalued_2003_2022!$A$2:$A$740, $A10, CT_Bands_Revalued_2003_2022!$B$2:$B$740, CT_Bands_2003_2022_Count_PP!BI$2, CT_Bands_Revalued_2003_2022!$C$2:$C$740, CT_Bands_2003_2022_Count_PP!BI$3)</f>
        <v>0</v>
      </c>
      <c r="BJ10" s="128">
        <f>SUMIFS(CT_Bands_Revalued_2003_2022!$D$2:$D$740, CT_Bands_Revalued_2003_2022!$A$2:$A$740, $A10, CT_Bands_Revalued_2003_2022!$B$2:$B$740, CT_Bands_2003_2022_Count_PP!BJ$2, CT_Bands_Revalued_2003_2022!$C$2:$C$740, CT_Bands_2003_2022_Count_PP!BJ$3)</f>
        <v>0</v>
      </c>
      <c r="BK10" s="128">
        <f>SUMIFS(CT_Bands_Revalued_2003_2022!$D$2:$D$740, CT_Bands_Revalued_2003_2022!$A$2:$A$740, $A10, CT_Bands_Revalued_2003_2022!$B$2:$B$740, CT_Bands_2003_2022_Count_PP!BK$2, CT_Bands_Revalued_2003_2022!$C$2:$C$740, CT_Bands_2003_2022_Count_PP!BK$3)</f>
        <v>0</v>
      </c>
      <c r="BL10" s="128">
        <f>SUMIFS(CT_Bands_Revalued_2003_2022!$D$2:$D$740, CT_Bands_Revalued_2003_2022!$A$2:$A$740, $A10, CT_Bands_Revalued_2003_2022!$B$2:$B$740, CT_Bands_2003_2022_Count_PP!BL$2, CT_Bands_Revalued_2003_2022!$C$2:$C$740, CT_Bands_2003_2022_Count_PP!BL$3)</f>
        <v>96</v>
      </c>
      <c r="BM10" s="128">
        <f>SUMIFS(CT_Bands_Revalued_2003_2022!$D$2:$D$740, CT_Bands_Revalued_2003_2022!$A$2:$A$740, $A10, CT_Bands_Revalued_2003_2022!$B$2:$B$740, CT_Bands_2003_2022_Count_PP!BM$2, CT_Bands_Revalued_2003_2022!$C$2:$C$740, CT_Bands_2003_2022_Count_PP!BM$3)</f>
        <v>15</v>
      </c>
      <c r="BN10" s="128">
        <f>SUMIFS(CT_Bands_Revalued_2003_2022!$D$2:$D$740, CT_Bands_Revalued_2003_2022!$A$2:$A$740, $A10, CT_Bands_Revalued_2003_2022!$B$2:$B$740, CT_Bands_2003_2022_Count_PP!BN$2, CT_Bands_Revalued_2003_2022!$C$2:$C$740, CT_Bands_2003_2022_Count_PP!BN$3)</f>
        <v>0</v>
      </c>
      <c r="BO10" s="128">
        <f>SUMIFS(CT_Bands_Revalued_2003_2022!$D$2:$D$740, CT_Bands_Revalued_2003_2022!$A$2:$A$740, $A10, CT_Bands_Revalued_2003_2022!$B$2:$B$740, CT_Bands_2003_2022_Count_PP!BO$2, CT_Bands_Revalued_2003_2022!$C$2:$C$740, CT_Bands_2003_2022_Count_PP!BO$3)</f>
        <v>0</v>
      </c>
      <c r="BP10" s="128">
        <f>SUMIFS(CT_Bands_Revalued_2003_2022!$D$2:$D$740, CT_Bands_Revalued_2003_2022!$A$2:$A$740, $A10, CT_Bands_Revalued_2003_2022!$B$2:$B$740, CT_Bands_2003_2022_Count_PP!BP$2, CT_Bands_Revalued_2003_2022!$C$2:$C$740, CT_Bands_2003_2022_Count_PP!BP$3)</f>
        <v>0</v>
      </c>
      <c r="BQ10" s="128">
        <f>SUMIFS(CT_Bands_Revalued_2003_2022!$D$2:$D$740, CT_Bands_Revalued_2003_2022!$A$2:$A$740, $A10, CT_Bands_Revalued_2003_2022!$B$2:$B$740, CT_Bands_2003_2022_Count_PP!BQ$2, CT_Bands_Revalued_2003_2022!$C$2:$C$740, CT_Bands_2003_2022_Count_PP!BQ$3)</f>
        <v>0</v>
      </c>
      <c r="BR10" s="128">
        <f>SUMIFS(CT_Bands_Revalued_2003_2022!$D$2:$D$740, CT_Bands_Revalued_2003_2022!$A$2:$A$740, $A10, CT_Bands_Revalued_2003_2022!$B$2:$B$740, CT_Bands_2003_2022_Count_PP!BR$2, CT_Bands_Revalued_2003_2022!$C$2:$C$740, CT_Bands_2003_2022_Count_PP!BR$3)</f>
        <v>0</v>
      </c>
      <c r="BS10" s="128">
        <f>SUMIFS(CT_Bands_Revalued_2003_2022!$D$2:$D$740, CT_Bands_Revalued_2003_2022!$A$2:$A$740, $A10, CT_Bands_Revalued_2003_2022!$B$2:$B$740, CT_Bands_2003_2022_Count_PP!BS$2, CT_Bands_Revalued_2003_2022!$C$2:$C$740, CT_Bands_2003_2022_Count_PP!BS$3)</f>
        <v>0</v>
      </c>
      <c r="BT10" s="128">
        <f>SUMIFS(CT_Bands_Revalued_2003_2022!$D$2:$D$740, CT_Bands_Revalued_2003_2022!$A$2:$A$740, $A10, CT_Bands_Revalued_2003_2022!$B$2:$B$740, CT_Bands_2003_2022_Count_PP!BT$2, CT_Bands_Revalued_2003_2022!$C$2:$C$740, CT_Bands_2003_2022_Count_PP!BT$3)</f>
        <v>0</v>
      </c>
      <c r="BU10" s="128">
        <f>SUMIFS(CT_Bands_Revalued_2003_2022!$D$2:$D$740, CT_Bands_Revalued_2003_2022!$A$2:$A$740, $A10, CT_Bands_Revalued_2003_2022!$B$2:$B$740, CT_Bands_2003_2022_Count_PP!BU$2, CT_Bands_Revalued_2003_2022!$C$2:$C$740, CT_Bands_2003_2022_Count_PP!BU$3)</f>
        <v>0</v>
      </c>
      <c r="BV10" s="128">
        <f>SUMIFS(CT_Bands_Revalued_2003_2022!$D$2:$D$740, CT_Bands_Revalued_2003_2022!$A$2:$A$740, $A10, CT_Bands_Revalued_2003_2022!$B$2:$B$740, CT_Bands_2003_2022_Count_PP!BV$2, CT_Bands_Revalued_2003_2022!$C$2:$C$740, CT_Bands_2003_2022_Count_PP!BV$3)</f>
        <v>10</v>
      </c>
      <c r="BW10" s="128">
        <f>SUMIFS(CT_Bands_Revalued_2003_2022!$D$2:$D$740, CT_Bands_Revalued_2003_2022!$A$2:$A$740, $A10, CT_Bands_Revalued_2003_2022!$B$2:$B$740, CT_Bands_2003_2022_Count_PP!BW$2, CT_Bands_Revalued_2003_2022!$C$2:$C$740, CT_Bands_2003_2022_Count_PP!BW$3)</f>
        <v>5</v>
      </c>
      <c r="BX10" s="128">
        <f>SUMIFS(CT_Bands_Revalued_2003_2022!$D$2:$D$740, CT_Bands_Revalued_2003_2022!$A$2:$A$740, $A10, CT_Bands_Revalued_2003_2022!$B$2:$B$740, CT_Bands_2003_2022_Count_PP!BX$2, CT_Bands_Revalued_2003_2022!$C$2:$C$740, CT_Bands_2003_2022_Count_PP!BX$3)</f>
        <v>0</v>
      </c>
      <c r="BY10" s="128">
        <f>SUMIFS(CT_Bands_Revalued_2003_2022!$D$2:$D$740, CT_Bands_Revalued_2003_2022!$A$2:$A$740, $A10, CT_Bands_Revalued_2003_2022!$B$2:$B$740, CT_Bands_2003_2022_Count_PP!BY$2, CT_Bands_Revalued_2003_2022!$C$2:$C$740, CT_Bands_2003_2022_Count_PP!BY$3)</f>
        <v>0</v>
      </c>
      <c r="BZ10" s="128">
        <f>SUMIFS(CT_Bands_Revalued_2003_2022!$D$2:$D$740, CT_Bands_Revalued_2003_2022!$A$2:$A$740, $A10, CT_Bands_Revalued_2003_2022!$B$2:$B$740, CT_Bands_2003_2022_Count_PP!BZ$2, CT_Bands_Revalued_2003_2022!$C$2:$C$740, CT_Bands_2003_2022_Count_PP!BZ$3)</f>
        <v>0</v>
      </c>
      <c r="CA10" s="128">
        <f>SUMIFS(CT_Bands_Revalued_2003_2022!$D$2:$D$740, CT_Bands_Revalued_2003_2022!$A$2:$A$740, $A10, CT_Bands_Revalued_2003_2022!$B$2:$B$740, CT_Bands_2003_2022_Count_PP!CA$2, CT_Bands_Revalued_2003_2022!$C$2:$C$740, CT_Bands_2003_2022_Count_PP!CA$3)</f>
        <v>0</v>
      </c>
      <c r="CB10" s="128">
        <f>SUMIFS(CT_Bands_Revalued_2003_2022!$D$2:$D$740, CT_Bands_Revalued_2003_2022!$A$2:$A$740, $A10, CT_Bands_Revalued_2003_2022!$B$2:$B$740, CT_Bands_2003_2022_Count_PP!CB$2, CT_Bands_Revalued_2003_2022!$C$2:$C$740, CT_Bands_2003_2022_Count_PP!CB$3)</f>
        <v>0</v>
      </c>
      <c r="CC10" s="128">
        <f>SUMIFS(CT_Bands_Revalued_2003_2022!$D$2:$D$740, CT_Bands_Revalued_2003_2022!$A$2:$A$740, $A10, CT_Bands_Revalued_2003_2022!$B$2:$B$740, CT_Bands_2003_2022_Count_PP!CC$2, CT_Bands_Revalued_2003_2022!$C$2:$C$740, CT_Bands_2003_2022_Count_PP!CC$3)</f>
        <v>0</v>
      </c>
      <c r="CD10" s="128">
        <f>SUMIFS(CT_Bands_Revalued_2003_2022!$D$2:$D$740, CT_Bands_Revalued_2003_2022!$A$2:$A$740, $A10, CT_Bands_Revalued_2003_2022!$B$2:$B$740, CT_Bands_2003_2022_Count_PP!CD$2, CT_Bands_Revalued_2003_2022!$C$2:$C$740, CT_Bands_2003_2022_Count_PP!CD$3)</f>
        <v>0</v>
      </c>
      <c r="CE10" s="128">
        <f>SUMIFS(CT_Bands_Revalued_2003_2022!$D$2:$D$740, CT_Bands_Revalued_2003_2022!$A$2:$A$740, $A10, CT_Bands_Revalued_2003_2022!$B$2:$B$740, CT_Bands_2003_2022_Count_PP!CE$2, CT_Bands_Revalued_2003_2022!$C$2:$C$740, CT_Bands_2003_2022_Count_PP!CE$3)</f>
        <v>0</v>
      </c>
      <c r="CF10" s="128">
        <f>SUMIFS(CT_Bands_Revalued_2003_2022!$D$2:$D$740, CT_Bands_Revalued_2003_2022!$A$2:$A$740, $A10, CT_Bands_Revalued_2003_2022!$B$2:$B$740, CT_Bands_2003_2022_Count_PP!CF$2, CT_Bands_Revalued_2003_2022!$C$2:$C$740, CT_Bands_2003_2022_Count_PP!CF$3)</f>
        <v>6</v>
      </c>
      <c r="CG10" s="129">
        <f t="shared" si="0"/>
        <v>1762</v>
      </c>
    </row>
    <row r="11" spans="1:85" x14ac:dyDescent="0.25">
      <c r="A11" s="126" t="s">
        <v>1101</v>
      </c>
      <c r="B11" s="127" t="s">
        <v>1102</v>
      </c>
      <c r="C11" s="127" t="s">
        <v>2325</v>
      </c>
      <c r="D11" s="128">
        <f>SUMIFS(CT_Bands_Revalued_2003_2022!$D$2:$D$740, CT_Bands_Revalued_2003_2022!$A$2:$A$740, $A11, CT_Bands_Revalued_2003_2022!$B$2:$B$740, CT_Bands_2003_2022_Count_PP!D$2, CT_Bands_Revalued_2003_2022!$C$2:$C$740, CT_Bands_2003_2022_Count_PP!D$3)</f>
        <v>20</v>
      </c>
      <c r="E11" s="128">
        <f>SUMIFS(CT_Bands_Revalued_2003_2022!$D$2:$D$740, CT_Bands_Revalued_2003_2022!$A$2:$A$740, $A11, CT_Bands_Revalued_2003_2022!$B$2:$B$740, CT_Bands_2003_2022_Count_PP!E$2, CT_Bands_Revalued_2003_2022!$C$2:$C$740, CT_Bands_2003_2022_Count_PP!E$3)</f>
        <v>29</v>
      </c>
      <c r="F11" s="128">
        <f>SUMIFS(CT_Bands_Revalued_2003_2022!$D$2:$D$740, CT_Bands_Revalued_2003_2022!$A$2:$A$740, $A11, CT_Bands_Revalued_2003_2022!$B$2:$B$740, CT_Bands_2003_2022_Count_PP!F$2, CT_Bands_Revalued_2003_2022!$C$2:$C$740, CT_Bands_2003_2022_Count_PP!F$3)</f>
        <v>0</v>
      </c>
      <c r="G11" s="128">
        <f>SUMIFS(CT_Bands_Revalued_2003_2022!$D$2:$D$740, CT_Bands_Revalued_2003_2022!$A$2:$A$740, $A11, CT_Bands_Revalued_2003_2022!$B$2:$B$740, CT_Bands_2003_2022_Count_PP!G$2, CT_Bands_Revalued_2003_2022!$C$2:$C$740, CT_Bands_2003_2022_Count_PP!G$3)</f>
        <v>0</v>
      </c>
      <c r="H11" s="128">
        <f>SUMIFS(CT_Bands_Revalued_2003_2022!$D$2:$D$740, CT_Bands_Revalued_2003_2022!$A$2:$A$740, $A11, CT_Bands_Revalued_2003_2022!$B$2:$B$740, CT_Bands_2003_2022_Count_PP!H$2, CT_Bands_Revalued_2003_2022!$C$2:$C$740, CT_Bands_2003_2022_Count_PP!H$3)</f>
        <v>0</v>
      </c>
      <c r="I11" s="128">
        <f>SUMIFS(CT_Bands_Revalued_2003_2022!$D$2:$D$740, CT_Bands_Revalued_2003_2022!$A$2:$A$740, $A11, CT_Bands_Revalued_2003_2022!$B$2:$B$740, CT_Bands_2003_2022_Count_PP!I$2, CT_Bands_Revalued_2003_2022!$C$2:$C$740, CT_Bands_2003_2022_Count_PP!I$3)</f>
        <v>0</v>
      </c>
      <c r="J11" s="128">
        <f>SUMIFS(CT_Bands_Revalued_2003_2022!$D$2:$D$740, CT_Bands_Revalued_2003_2022!$A$2:$A$740, $A11, CT_Bands_Revalued_2003_2022!$B$2:$B$740, CT_Bands_2003_2022_Count_PP!J$2, CT_Bands_Revalued_2003_2022!$C$2:$C$740, CT_Bands_2003_2022_Count_PP!J$3)</f>
        <v>0</v>
      </c>
      <c r="K11" s="128">
        <f>SUMIFS(CT_Bands_Revalued_2003_2022!$D$2:$D$740, CT_Bands_Revalued_2003_2022!$A$2:$A$740, $A11, CT_Bands_Revalued_2003_2022!$B$2:$B$740, CT_Bands_2003_2022_Count_PP!K$2, CT_Bands_Revalued_2003_2022!$C$2:$C$740, CT_Bands_2003_2022_Count_PP!K$3)</f>
        <v>0</v>
      </c>
      <c r="L11" s="128">
        <f>SUMIFS(CT_Bands_Revalued_2003_2022!$D$2:$D$740, CT_Bands_Revalued_2003_2022!$A$2:$A$740, $A11, CT_Bands_Revalued_2003_2022!$B$2:$B$740, CT_Bands_2003_2022_Count_PP!L$2, CT_Bands_Revalued_2003_2022!$C$2:$C$740, CT_Bands_2003_2022_Count_PP!L$3)</f>
        <v>0</v>
      </c>
      <c r="M11" s="128">
        <f>SUMIFS(CT_Bands_Revalued_2003_2022!$D$2:$D$740, CT_Bands_Revalued_2003_2022!$A$2:$A$740, $A11, CT_Bands_Revalued_2003_2022!$B$2:$B$740, CT_Bands_2003_2022_Count_PP!M$2, CT_Bands_Revalued_2003_2022!$C$2:$C$740, CT_Bands_2003_2022_Count_PP!M$3)</f>
        <v>0</v>
      </c>
      <c r="N11" s="128">
        <f>SUMIFS(CT_Bands_Revalued_2003_2022!$D$2:$D$740, CT_Bands_Revalued_2003_2022!$A$2:$A$740, $A11, CT_Bands_Revalued_2003_2022!$B$2:$B$740, CT_Bands_2003_2022_Count_PP!N$2, CT_Bands_Revalued_2003_2022!$C$2:$C$740, CT_Bands_2003_2022_Count_PP!N$3)</f>
        <v>55</v>
      </c>
      <c r="O11" s="128">
        <f>SUMIFS(CT_Bands_Revalued_2003_2022!$D$2:$D$740, CT_Bands_Revalued_2003_2022!$A$2:$A$740, $A11, CT_Bands_Revalued_2003_2022!$B$2:$B$740, CT_Bands_2003_2022_Count_PP!O$2, CT_Bands_Revalued_2003_2022!$C$2:$C$740, CT_Bands_2003_2022_Count_PP!O$3)</f>
        <v>81</v>
      </c>
      <c r="P11" s="128">
        <f>SUMIFS(CT_Bands_Revalued_2003_2022!$D$2:$D$740, CT_Bands_Revalued_2003_2022!$A$2:$A$740, $A11, CT_Bands_Revalued_2003_2022!$B$2:$B$740, CT_Bands_2003_2022_Count_PP!P$2, CT_Bands_Revalued_2003_2022!$C$2:$C$740, CT_Bands_2003_2022_Count_PP!P$3)</f>
        <v>0</v>
      </c>
      <c r="Q11" s="128">
        <f>SUMIFS(CT_Bands_Revalued_2003_2022!$D$2:$D$740, CT_Bands_Revalued_2003_2022!$A$2:$A$740, $A11, CT_Bands_Revalued_2003_2022!$B$2:$B$740, CT_Bands_2003_2022_Count_PP!Q$2, CT_Bands_Revalued_2003_2022!$C$2:$C$740, CT_Bands_2003_2022_Count_PP!Q$3)</f>
        <v>0</v>
      </c>
      <c r="R11" s="128">
        <f>SUMIFS(CT_Bands_Revalued_2003_2022!$D$2:$D$740, CT_Bands_Revalued_2003_2022!$A$2:$A$740, $A11, CT_Bands_Revalued_2003_2022!$B$2:$B$740, CT_Bands_2003_2022_Count_PP!R$2, CT_Bands_Revalued_2003_2022!$C$2:$C$740, CT_Bands_2003_2022_Count_PP!R$3)</f>
        <v>0</v>
      </c>
      <c r="S11" s="128">
        <f>SUMIFS(CT_Bands_Revalued_2003_2022!$D$2:$D$740, CT_Bands_Revalued_2003_2022!$A$2:$A$740, $A11, CT_Bands_Revalued_2003_2022!$B$2:$B$740, CT_Bands_2003_2022_Count_PP!S$2, CT_Bands_Revalued_2003_2022!$C$2:$C$740, CT_Bands_2003_2022_Count_PP!S$3)</f>
        <v>0</v>
      </c>
      <c r="T11" s="128">
        <f>SUMIFS(CT_Bands_Revalued_2003_2022!$D$2:$D$740, CT_Bands_Revalued_2003_2022!$A$2:$A$740, $A11, CT_Bands_Revalued_2003_2022!$B$2:$B$740, CT_Bands_2003_2022_Count_PP!T$2, CT_Bands_Revalued_2003_2022!$C$2:$C$740, CT_Bands_2003_2022_Count_PP!T$3)</f>
        <v>0</v>
      </c>
      <c r="U11" s="128">
        <f>SUMIFS(CT_Bands_Revalued_2003_2022!$D$2:$D$740, CT_Bands_Revalued_2003_2022!$A$2:$A$740, $A11, CT_Bands_Revalued_2003_2022!$B$2:$B$740, CT_Bands_2003_2022_Count_PP!U$2, CT_Bands_Revalued_2003_2022!$C$2:$C$740, CT_Bands_2003_2022_Count_PP!U$3)</f>
        <v>0</v>
      </c>
      <c r="V11" s="128">
        <f>SUMIFS(CT_Bands_Revalued_2003_2022!$D$2:$D$740, CT_Bands_Revalued_2003_2022!$A$2:$A$740, $A11, CT_Bands_Revalued_2003_2022!$B$2:$B$740, CT_Bands_2003_2022_Count_PP!V$2, CT_Bands_Revalued_2003_2022!$C$2:$C$740, CT_Bands_2003_2022_Count_PP!V$3)</f>
        <v>0</v>
      </c>
      <c r="W11" s="128">
        <f>SUMIFS(CT_Bands_Revalued_2003_2022!$D$2:$D$740, CT_Bands_Revalued_2003_2022!$A$2:$A$740, $A11, CT_Bands_Revalued_2003_2022!$B$2:$B$740, CT_Bands_2003_2022_Count_PP!W$2, CT_Bands_Revalued_2003_2022!$C$2:$C$740, CT_Bands_2003_2022_Count_PP!W$3)</f>
        <v>0</v>
      </c>
      <c r="X11" s="128">
        <f>SUMIFS(CT_Bands_Revalued_2003_2022!$D$2:$D$740, CT_Bands_Revalued_2003_2022!$A$2:$A$740, $A11, CT_Bands_Revalued_2003_2022!$B$2:$B$740, CT_Bands_2003_2022_Count_PP!X$2, CT_Bands_Revalued_2003_2022!$C$2:$C$740, CT_Bands_2003_2022_Count_PP!X$3)</f>
        <v>156</v>
      </c>
      <c r="Y11" s="128">
        <f>SUMIFS(CT_Bands_Revalued_2003_2022!$D$2:$D$740, CT_Bands_Revalued_2003_2022!$A$2:$A$740, $A11, CT_Bands_Revalued_2003_2022!$B$2:$B$740, CT_Bands_2003_2022_Count_PP!Y$2, CT_Bands_Revalued_2003_2022!$C$2:$C$740, CT_Bands_2003_2022_Count_PP!Y$3)</f>
        <v>59</v>
      </c>
      <c r="Z11" s="128">
        <f>SUMIFS(CT_Bands_Revalued_2003_2022!$D$2:$D$740, CT_Bands_Revalued_2003_2022!$A$2:$A$740, $A11, CT_Bands_Revalued_2003_2022!$B$2:$B$740, CT_Bands_2003_2022_Count_PP!Z$2, CT_Bands_Revalued_2003_2022!$C$2:$C$740, CT_Bands_2003_2022_Count_PP!Z$3)</f>
        <v>0</v>
      </c>
      <c r="AA11" s="128">
        <f>SUMIFS(CT_Bands_Revalued_2003_2022!$D$2:$D$740, CT_Bands_Revalued_2003_2022!$A$2:$A$740, $A11, CT_Bands_Revalued_2003_2022!$B$2:$B$740, CT_Bands_2003_2022_Count_PP!AA$2, CT_Bands_Revalued_2003_2022!$C$2:$C$740, CT_Bands_2003_2022_Count_PP!AA$3)</f>
        <v>0</v>
      </c>
      <c r="AB11" s="128">
        <f>SUMIFS(CT_Bands_Revalued_2003_2022!$D$2:$D$740, CT_Bands_Revalued_2003_2022!$A$2:$A$740, $A11, CT_Bands_Revalued_2003_2022!$B$2:$B$740, CT_Bands_2003_2022_Count_PP!AB$2, CT_Bands_Revalued_2003_2022!$C$2:$C$740, CT_Bands_2003_2022_Count_PP!AB$3)</f>
        <v>0</v>
      </c>
      <c r="AC11" s="128">
        <f>SUMIFS(CT_Bands_Revalued_2003_2022!$D$2:$D$740, CT_Bands_Revalued_2003_2022!$A$2:$A$740, $A11, CT_Bands_Revalued_2003_2022!$B$2:$B$740, CT_Bands_2003_2022_Count_PP!AC$2, CT_Bands_Revalued_2003_2022!$C$2:$C$740, CT_Bands_2003_2022_Count_PP!AC$3)</f>
        <v>0</v>
      </c>
      <c r="AD11" s="128">
        <f>SUMIFS(CT_Bands_Revalued_2003_2022!$D$2:$D$740, CT_Bands_Revalued_2003_2022!$A$2:$A$740, $A11, CT_Bands_Revalued_2003_2022!$B$2:$B$740, CT_Bands_2003_2022_Count_PP!AD$2, CT_Bands_Revalued_2003_2022!$C$2:$C$740, CT_Bands_2003_2022_Count_PP!AD$3)</f>
        <v>0</v>
      </c>
      <c r="AE11" s="128">
        <f>SUMIFS(CT_Bands_Revalued_2003_2022!$D$2:$D$740, CT_Bands_Revalued_2003_2022!$A$2:$A$740, $A11, CT_Bands_Revalued_2003_2022!$B$2:$B$740, CT_Bands_2003_2022_Count_PP!AE$2, CT_Bands_Revalued_2003_2022!$C$2:$C$740, CT_Bands_2003_2022_Count_PP!AE$3)</f>
        <v>0</v>
      </c>
      <c r="AF11" s="128">
        <f>SUMIFS(CT_Bands_Revalued_2003_2022!$D$2:$D$740, CT_Bands_Revalued_2003_2022!$A$2:$A$740, $A11, CT_Bands_Revalued_2003_2022!$B$2:$B$740, CT_Bands_2003_2022_Count_PP!AF$2, CT_Bands_Revalued_2003_2022!$C$2:$C$740, CT_Bands_2003_2022_Count_PP!AF$3)</f>
        <v>0</v>
      </c>
      <c r="AG11" s="128">
        <f>SUMIFS(CT_Bands_Revalued_2003_2022!$D$2:$D$740, CT_Bands_Revalued_2003_2022!$A$2:$A$740, $A11, CT_Bands_Revalued_2003_2022!$B$2:$B$740, CT_Bands_2003_2022_Count_PP!AG$2, CT_Bands_Revalued_2003_2022!$C$2:$C$740, CT_Bands_2003_2022_Count_PP!AG$3)</f>
        <v>0</v>
      </c>
      <c r="AH11" s="128">
        <f>SUMIFS(CT_Bands_Revalued_2003_2022!$D$2:$D$740, CT_Bands_Revalued_2003_2022!$A$2:$A$740, $A11, CT_Bands_Revalued_2003_2022!$B$2:$B$740, CT_Bands_2003_2022_Count_PP!AH$2, CT_Bands_Revalued_2003_2022!$C$2:$C$740, CT_Bands_2003_2022_Count_PP!AH$3)</f>
        <v>178</v>
      </c>
      <c r="AI11" s="128">
        <f>SUMIFS(CT_Bands_Revalued_2003_2022!$D$2:$D$740, CT_Bands_Revalued_2003_2022!$A$2:$A$740, $A11, CT_Bands_Revalued_2003_2022!$B$2:$B$740, CT_Bands_2003_2022_Count_PP!AI$2, CT_Bands_Revalued_2003_2022!$C$2:$C$740, CT_Bands_2003_2022_Count_PP!AI$3)</f>
        <v>20</v>
      </c>
      <c r="AJ11" s="128">
        <f>SUMIFS(CT_Bands_Revalued_2003_2022!$D$2:$D$740, CT_Bands_Revalued_2003_2022!$A$2:$A$740, $A11, CT_Bands_Revalued_2003_2022!$B$2:$B$740, CT_Bands_2003_2022_Count_PP!AJ$2, CT_Bands_Revalued_2003_2022!$C$2:$C$740, CT_Bands_2003_2022_Count_PP!AJ$3)</f>
        <v>0</v>
      </c>
      <c r="AK11" s="128">
        <f>SUMIFS(CT_Bands_Revalued_2003_2022!$D$2:$D$740, CT_Bands_Revalued_2003_2022!$A$2:$A$740, $A11, CT_Bands_Revalued_2003_2022!$B$2:$B$740, CT_Bands_2003_2022_Count_PP!AK$2, CT_Bands_Revalued_2003_2022!$C$2:$C$740, CT_Bands_2003_2022_Count_PP!AK$3)</f>
        <v>0</v>
      </c>
      <c r="AL11" s="128">
        <f>SUMIFS(CT_Bands_Revalued_2003_2022!$D$2:$D$740, CT_Bands_Revalued_2003_2022!$A$2:$A$740, $A11, CT_Bands_Revalued_2003_2022!$B$2:$B$740, CT_Bands_2003_2022_Count_PP!AL$2, CT_Bands_Revalued_2003_2022!$C$2:$C$740, CT_Bands_2003_2022_Count_PP!AL$3)</f>
        <v>0</v>
      </c>
      <c r="AM11" s="128">
        <f>SUMIFS(CT_Bands_Revalued_2003_2022!$D$2:$D$740, CT_Bands_Revalued_2003_2022!$A$2:$A$740, $A11, CT_Bands_Revalued_2003_2022!$B$2:$B$740, CT_Bands_2003_2022_Count_PP!AM$2, CT_Bands_Revalued_2003_2022!$C$2:$C$740, CT_Bands_2003_2022_Count_PP!AM$3)</f>
        <v>0</v>
      </c>
      <c r="AN11" s="128">
        <f>SUMIFS(CT_Bands_Revalued_2003_2022!$D$2:$D$740, CT_Bands_Revalued_2003_2022!$A$2:$A$740, $A11, CT_Bands_Revalued_2003_2022!$B$2:$B$740, CT_Bands_2003_2022_Count_PP!AN$2, CT_Bands_Revalued_2003_2022!$C$2:$C$740, CT_Bands_2003_2022_Count_PP!AN$3)</f>
        <v>0</v>
      </c>
      <c r="AO11" s="128">
        <f>SUMIFS(CT_Bands_Revalued_2003_2022!$D$2:$D$740, CT_Bands_Revalued_2003_2022!$A$2:$A$740, $A11, CT_Bands_Revalued_2003_2022!$B$2:$B$740, CT_Bands_2003_2022_Count_PP!AO$2, CT_Bands_Revalued_2003_2022!$C$2:$C$740, CT_Bands_2003_2022_Count_PP!AO$3)</f>
        <v>0</v>
      </c>
      <c r="AP11" s="128">
        <f>SUMIFS(CT_Bands_Revalued_2003_2022!$D$2:$D$740, CT_Bands_Revalued_2003_2022!$A$2:$A$740, $A11, CT_Bands_Revalued_2003_2022!$B$2:$B$740, CT_Bands_2003_2022_Count_PP!AP$2, CT_Bands_Revalued_2003_2022!$C$2:$C$740, CT_Bands_2003_2022_Count_PP!AP$3)</f>
        <v>0</v>
      </c>
      <c r="AQ11" s="128">
        <f>SUMIFS(CT_Bands_Revalued_2003_2022!$D$2:$D$740, CT_Bands_Revalued_2003_2022!$A$2:$A$740, $A11, CT_Bands_Revalued_2003_2022!$B$2:$B$740, CT_Bands_2003_2022_Count_PP!AQ$2, CT_Bands_Revalued_2003_2022!$C$2:$C$740, CT_Bands_2003_2022_Count_PP!AQ$3)</f>
        <v>0</v>
      </c>
      <c r="AR11" s="128">
        <f>SUMIFS(CT_Bands_Revalued_2003_2022!$D$2:$D$740, CT_Bands_Revalued_2003_2022!$A$2:$A$740, $A11, CT_Bands_Revalued_2003_2022!$B$2:$B$740, CT_Bands_2003_2022_Count_PP!AR$2, CT_Bands_Revalued_2003_2022!$C$2:$C$740, CT_Bands_2003_2022_Count_PP!AR$3)</f>
        <v>183</v>
      </c>
      <c r="AS11" s="128">
        <f>SUMIFS(CT_Bands_Revalued_2003_2022!$D$2:$D$740, CT_Bands_Revalued_2003_2022!$A$2:$A$740, $A11, CT_Bands_Revalued_2003_2022!$B$2:$B$740, CT_Bands_2003_2022_Count_PP!AS$2, CT_Bands_Revalued_2003_2022!$C$2:$C$740, CT_Bands_2003_2022_Count_PP!AS$3)</f>
        <v>63</v>
      </c>
      <c r="AT11" s="128">
        <f>SUMIFS(CT_Bands_Revalued_2003_2022!$D$2:$D$740, CT_Bands_Revalued_2003_2022!$A$2:$A$740, $A11, CT_Bands_Revalued_2003_2022!$B$2:$B$740, CT_Bands_2003_2022_Count_PP!AT$2, CT_Bands_Revalued_2003_2022!$C$2:$C$740, CT_Bands_2003_2022_Count_PP!AT$3)</f>
        <v>0</v>
      </c>
      <c r="AU11" s="128">
        <f>SUMIFS(CT_Bands_Revalued_2003_2022!$D$2:$D$740, CT_Bands_Revalued_2003_2022!$A$2:$A$740, $A11, CT_Bands_Revalued_2003_2022!$B$2:$B$740, CT_Bands_2003_2022_Count_PP!AU$2, CT_Bands_Revalued_2003_2022!$C$2:$C$740, CT_Bands_2003_2022_Count_PP!AU$3)</f>
        <v>0</v>
      </c>
      <c r="AV11" s="128">
        <f>SUMIFS(CT_Bands_Revalued_2003_2022!$D$2:$D$740, CT_Bands_Revalued_2003_2022!$A$2:$A$740, $A11, CT_Bands_Revalued_2003_2022!$B$2:$B$740, CT_Bands_2003_2022_Count_PP!AV$2, CT_Bands_Revalued_2003_2022!$C$2:$C$740, CT_Bands_2003_2022_Count_PP!AV$3)</f>
        <v>0</v>
      </c>
      <c r="AW11" s="128">
        <f>SUMIFS(CT_Bands_Revalued_2003_2022!$D$2:$D$740, CT_Bands_Revalued_2003_2022!$A$2:$A$740, $A11, CT_Bands_Revalued_2003_2022!$B$2:$B$740, CT_Bands_2003_2022_Count_PP!AW$2, CT_Bands_Revalued_2003_2022!$C$2:$C$740, CT_Bands_2003_2022_Count_PP!AW$3)</f>
        <v>0</v>
      </c>
      <c r="AX11" s="128">
        <f>SUMIFS(CT_Bands_Revalued_2003_2022!$D$2:$D$740, CT_Bands_Revalued_2003_2022!$A$2:$A$740, $A11, CT_Bands_Revalued_2003_2022!$B$2:$B$740, CT_Bands_2003_2022_Count_PP!AX$2, CT_Bands_Revalued_2003_2022!$C$2:$C$740, CT_Bands_2003_2022_Count_PP!AX$3)</f>
        <v>0</v>
      </c>
      <c r="AY11" s="128">
        <f>SUMIFS(CT_Bands_Revalued_2003_2022!$D$2:$D$740, CT_Bands_Revalued_2003_2022!$A$2:$A$740, $A11, CT_Bands_Revalued_2003_2022!$B$2:$B$740, CT_Bands_2003_2022_Count_PP!AY$2, CT_Bands_Revalued_2003_2022!$C$2:$C$740, CT_Bands_2003_2022_Count_PP!AY$3)</f>
        <v>0</v>
      </c>
      <c r="AZ11" s="128">
        <f>SUMIFS(CT_Bands_Revalued_2003_2022!$D$2:$D$740, CT_Bands_Revalued_2003_2022!$A$2:$A$740, $A11, CT_Bands_Revalued_2003_2022!$B$2:$B$740, CT_Bands_2003_2022_Count_PP!AZ$2, CT_Bands_Revalued_2003_2022!$C$2:$C$740, CT_Bands_2003_2022_Count_PP!AZ$3)</f>
        <v>0</v>
      </c>
      <c r="BA11" s="128">
        <f>SUMIFS(CT_Bands_Revalued_2003_2022!$D$2:$D$740, CT_Bands_Revalued_2003_2022!$A$2:$A$740, $A11, CT_Bands_Revalued_2003_2022!$B$2:$B$740, CT_Bands_2003_2022_Count_PP!BA$2, CT_Bands_Revalued_2003_2022!$C$2:$C$740, CT_Bands_2003_2022_Count_PP!BA$3)</f>
        <v>0</v>
      </c>
      <c r="BB11" s="128">
        <f>SUMIFS(CT_Bands_Revalued_2003_2022!$D$2:$D$740, CT_Bands_Revalued_2003_2022!$A$2:$A$740, $A11, CT_Bands_Revalued_2003_2022!$B$2:$B$740, CT_Bands_2003_2022_Count_PP!BB$2, CT_Bands_Revalued_2003_2022!$C$2:$C$740, CT_Bands_2003_2022_Count_PP!BB$3)</f>
        <v>71</v>
      </c>
      <c r="BC11" s="128">
        <f>SUMIFS(CT_Bands_Revalued_2003_2022!$D$2:$D$740, CT_Bands_Revalued_2003_2022!$A$2:$A$740, $A11, CT_Bands_Revalued_2003_2022!$B$2:$B$740, CT_Bands_2003_2022_Count_PP!BC$2, CT_Bands_Revalued_2003_2022!$C$2:$C$740, CT_Bands_2003_2022_Count_PP!BC$3)</f>
        <v>34</v>
      </c>
      <c r="BD11" s="128">
        <f>SUMIFS(CT_Bands_Revalued_2003_2022!$D$2:$D$740, CT_Bands_Revalued_2003_2022!$A$2:$A$740, $A11, CT_Bands_Revalued_2003_2022!$B$2:$B$740, CT_Bands_2003_2022_Count_PP!BD$2, CT_Bands_Revalued_2003_2022!$C$2:$C$740, CT_Bands_2003_2022_Count_PP!BD$3)</f>
        <v>0</v>
      </c>
      <c r="BE11" s="128">
        <f>SUMIFS(CT_Bands_Revalued_2003_2022!$D$2:$D$740, CT_Bands_Revalued_2003_2022!$A$2:$A$740, $A11, CT_Bands_Revalued_2003_2022!$B$2:$B$740, CT_Bands_2003_2022_Count_PP!BE$2, CT_Bands_Revalued_2003_2022!$C$2:$C$740, CT_Bands_2003_2022_Count_PP!BE$3)</f>
        <v>0</v>
      </c>
      <c r="BF11" s="128">
        <f>SUMIFS(CT_Bands_Revalued_2003_2022!$D$2:$D$740, CT_Bands_Revalued_2003_2022!$A$2:$A$740, $A11, CT_Bands_Revalued_2003_2022!$B$2:$B$740, CT_Bands_2003_2022_Count_PP!BF$2, CT_Bands_Revalued_2003_2022!$C$2:$C$740, CT_Bands_2003_2022_Count_PP!BF$3)</f>
        <v>0</v>
      </c>
      <c r="BG11" s="128">
        <f>SUMIFS(CT_Bands_Revalued_2003_2022!$D$2:$D$740, CT_Bands_Revalued_2003_2022!$A$2:$A$740, $A11, CT_Bands_Revalued_2003_2022!$B$2:$B$740, CT_Bands_2003_2022_Count_PP!BG$2, CT_Bands_Revalued_2003_2022!$C$2:$C$740, CT_Bands_2003_2022_Count_PP!BG$3)</f>
        <v>0</v>
      </c>
      <c r="BH11" s="128">
        <f>SUMIFS(CT_Bands_Revalued_2003_2022!$D$2:$D$740, CT_Bands_Revalued_2003_2022!$A$2:$A$740, $A11, CT_Bands_Revalued_2003_2022!$B$2:$B$740, CT_Bands_2003_2022_Count_PP!BH$2, CT_Bands_Revalued_2003_2022!$C$2:$C$740, CT_Bands_2003_2022_Count_PP!BH$3)</f>
        <v>0</v>
      </c>
      <c r="BI11" s="128">
        <f>SUMIFS(CT_Bands_Revalued_2003_2022!$D$2:$D$740, CT_Bands_Revalued_2003_2022!$A$2:$A$740, $A11, CT_Bands_Revalued_2003_2022!$B$2:$B$740, CT_Bands_2003_2022_Count_PP!BI$2, CT_Bands_Revalued_2003_2022!$C$2:$C$740, CT_Bands_2003_2022_Count_PP!BI$3)</f>
        <v>0</v>
      </c>
      <c r="BJ11" s="128">
        <f>SUMIFS(CT_Bands_Revalued_2003_2022!$D$2:$D$740, CT_Bands_Revalued_2003_2022!$A$2:$A$740, $A11, CT_Bands_Revalued_2003_2022!$B$2:$B$740, CT_Bands_2003_2022_Count_PP!BJ$2, CT_Bands_Revalued_2003_2022!$C$2:$C$740, CT_Bands_2003_2022_Count_PP!BJ$3)</f>
        <v>0</v>
      </c>
      <c r="BK11" s="128">
        <f>SUMIFS(CT_Bands_Revalued_2003_2022!$D$2:$D$740, CT_Bands_Revalued_2003_2022!$A$2:$A$740, $A11, CT_Bands_Revalued_2003_2022!$B$2:$B$740, CT_Bands_2003_2022_Count_PP!BK$2, CT_Bands_Revalued_2003_2022!$C$2:$C$740, CT_Bands_2003_2022_Count_PP!BK$3)</f>
        <v>0</v>
      </c>
      <c r="BL11" s="128">
        <f>SUMIFS(CT_Bands_Revalued_2003_2022!$D$2:$D$740, CT_Bands_Revalued_2003_2022!$A$2:$A$740, $A11, CT_Bands_Revalued_2003_2022!$B$2:$B$740, CT_Bands_2003_2022_Count_PP!BL$2, CT_Bands_Revalued_2003_2022!$C$2:$C$740, CT_Bands_2003_2022_Count_PP!BL$3)</f>
        <v>16</v>
      </c>
      <c r="BM11" s="128">
        <f>SUMIFS(CT_Bands_Revalued_2003_2022!$D$2:$D$740, CT_Bands_Revalued_2003_2022!$A$2:$A$740, $A11, CT_Bands_Revalued_2003_2022!$B$2:$B$740, CT_Bands_2003_2022_Count_PP!BM$2, CT_Bands_Revalued_2003_2022!$C$2:$C$740, CT_Bands_2003_2022_Count_PP!BM$3)</f>
        <v>10</v>
      </c>
      <c r="BN11" s="128">
        <f>SUMIFS(CT_Bands_Revalued_2003_2022!$D$2:$D$740, CT_Bands_Revalued_2003_2022!$A$2:$A$740, $A11, CT_Bands_Revalued_2003_2022!$B$2:$B$740, CT_Bands_2003_2022_Count_PP!BN$2, CT_Bands_Revalued_2003_2022!$C$2:$C$740, CT_Bands_2003_2022_Count_PP!BN$3)</f>
        <v>0</v>
      </c>
      <c r="BO11" s="128">
        <f>SUMIFS(CT_Bands_Revalued_2003_2022!$D$2:$D$740, CT_Bands_Revalued_2003_2022!$A$2:$A$740, $A11, CT_Bands_Revalued_2003_2022!$B$2:$B$740, CT_Bands_2003_2022_Count_PP!BO$2, CT_Bands_Revalued_2003_2022!$C$2:$C$740, CT_Bands_2003_2022_Count_PP!BO$3)</f>
        <v>0</v>
      </c>
      <c r="BP11" s="128">
        <f>SUMIFS(CT_Bands_Revalued_2003_2022!$D$2:$D$740, CT_Bands_Revalued_2003_2022!$A$2:$A$740, $A11, CT_Bands_Revalued_2003_2022!$B$2:$B$740, CT_Bands_2003_2022_Count_PP!BP$2, CT_Bands_Revalued_2003_2022!$C$2:$C$740, CT_Bands_2003_2022_Count_PP!BP$3)</f>
        <v>0</v>
      </c>
      <c r="BQ11" s="128">
        <f>SUMIFS(CT_Bands_Revalued_2003_2022!$D$2:$D$740, CT_Bands_Revalued_2003_2022!$A$2:$A$740, $A11, CT_Bands_Revalued_2003_2022!$B$2:$B$740, CT_Bands_2003_2022_Count_PP!BQ$2, CT_Bands_Revalued_2003_2022!$C$2:$C$740, CT_Bands_2003_2022_Count_PP!BQ$3)</f>
        <v>0</v>
      </c>
      <c r="BR11" s="128">
        <f>SUMIFS(CT_Bands_Revalued_2003_2022!$D$2:$D$740, CT_Bands_Revalued_2003_2022!$A$2:$A$740, $A11, CT_Bands_Revalued_2003_2022!$B$2:$B$740, CT_Bands_2003_2022_Count_PP!BR$2, CT_Bands_Revalued_2003_2022!$C$2:$C$740, CT_Bands_2003_2022_Count_PP!BR$3)</f>
        <v>0</v>
      </c>
      <c r="BS11" s="128">
        <f>SUMIFS(CT_Bands_Revalued_2003_2022!$D$2:$D$740, CT_Bands_Revalued_2003_2022!$A$2:$A$740, $A11, CT_Bands_Revalued_2003_2022!$B$2:$B$740, CT_Bands_2003_2022_Count_PP!BS$2, CT_Bands_Revalued_2003_2022!$C$2:$C$740, CT_Bands_2003_2022_Count_PP!BS$3)</f>
        <v>0</v>
      </c>
      <c r="BT11" s="128">
        <f>SUMIFS(CT_Bands_Revalued_2003_2022!$D$2:$D$740, CT_Bands_Revalued_2003_2022!$A$2:$A$740, $A11, CT_Bands_Revalued_2003_2022!$B$2:$B$740, CT_Bands_2003_2022_Count_PP!BT$2, CT_Bands_Revalued_2003_2022!$C$2:$C$740, CT_Bands_2003_2022_Count_PP!BT$3)</f>
        <v>0</v>
      </c>
      <c r="BU11" s="128">
        <f>SUMIFS(CT_Bands_Revalued_2003_2022!$D$2:$D$740, CT_Bands_Revalued_2003_2022!$A$2:$A$740, $A11, CT_Bands_Revalued_2003_2022!$B$2:$B$740, CT_Bands_2003_2022_Count_PP!BU$2, CT_Bands_Revalued_2003_2022!$C$2:$C$740, CT_Bands_2003_2022_Count_PP!BU$3)</f>
        <v>0</v>
      </c>
      <c r="BV11" s="128">
        <f>SUMIFS(CT_Bands_Revalued_2003_2022!$D$2:$D$740, CT_Bands_Revalued_2003_2022!$A$2:$A$740, $A11, CT_Bands_Revalued_2003_2022!$B$2:$B$740, CT_Bands_2003_2022_Count_PP!BV$2, CT_Bands_Revalued_2003_2022!$C$2:$C$740, CT_Bands_2003_2022_Count_PP!BV$3)</f>
        <v>2</v>
      </c>
      <c r="BW11" s="128">
        <f>SUMIFS(CT_Bands_Revalued_2003_2022!$D$2:$D$740, CT_Bands_Revalued_2003_2022!$A$2:$A$740, $A11, CT_Bands_Revalued_2003_2022!$B$2:$B$740, CT_Bands_2003_2022_Count_PP!BW$2, CT_Bands_Revalued_2003_2022!$C$2:$C$740, CT_Bands_2003_2022_Count_PP!BW$3)</f>
        <v>1</v>
      </c>
      <c r="BX11" s="128">
        <f>SUMIFS(CT_Bands_Revalued_2003_2022!$D$2:$D$740, CT_Bands_Revalued_2003_2022!$A$2:$A$740, $A11, CT_Bands_Revalued_2003_2022!$B$2:$B$740, CT_Bands_2003_2022_Count_PP!BX$2, CT_Bands_Revalued_2003_2022!$C$2:$C$740, CT_Bands_2003_2022_Count_PP!BX$3)</f>
        <v>0</v>
      </c>
      <c r="BY11" s="128">
        <f>SUMIFS(CT_Bands_Revalued_2003_2022!$D$2:$D$740, CT_Bands_Revalued_2003_2022!$A$2:$A$740, $A11, CT_Bands_Revalued_2003_2022!$B$2:$B$740, CT_Bands_2003_2022_Count_PP!BY$2, CT_Bands_Revalued_2003_2022!$C$2:$C$740, CT_Bands_2003_2022_Count_PP!BY$3)</f>
        <v>0</v>
      </c>
      <c r="BZ11" s="128">
        <f>SUMIFS(CT_Bands_Revalued_2003_2022!$D$2:$D$740, CT_Bands_Revalued_2003_2022!$A$2:$A$740, $A11, CT_Bands_Revalued_2003_2022!$B$2:$B$740, CT_Bands_2003_2022_Count_PP!BZ$2, CT_Bands_Revalued_2003_2022!$C$2:$C$740, CT_Bands_2003_2022_Count_PP!BZ$3)</f>
        <v>0</v>
      </c>
      <c r="CA11" s="128">
        <f>SUMIFS(CT_Bands_Revalued_2003_2022!$D$2:$D$740, CT_Bands_Revalued_2003_2022!$A$2:$A$740, $A11, CT_Bands_Revalued_2003_2022!$B$2:$B$740, CT_Bands_2003_2022_Count_PP!CA$2, CT_Bands_Revalued_2003_2022!$C$2:$C$740, CT_Bands_2003_2022_Count_PP!CA$3)</f>
        <v>0</v>
      </c>
      <c r="CB11" s="128">
        <f>SUMIFS(CT_Bands_Revalued_2003_2022!$D$2:$D$740, CT_Bands_Revalued_2003_2022!$A$2:$A$740, $A11, CT_Bands_Revalued_2003_2022!$B$2:$B$740, CT_Bands_2003_2022_Count_PP!CB$2, CT_Bands_Revalued_2003_2022!$C$2:$C$740, CT_Bands_2003_2022_Count_PP!CB$3)</f>
        <v>0</v>
      </c>
      <c r="CC11" s="128">
        <f>SUMIFS(CT_Bands_Revalued_2003_2022!$D$2:$D$740, CT_Bands_Revalued_2003_2022!$A$2:$A$740, $A11, CT_Bands_Revalued_2003_2022!$B$2:$B$740, CT_Bands_2003_2022_Count_PP!CC$2, CT_Bands_Revalued_2003_2022!$C$2:$C$740, CT_Bands_2003_2022_Count_PP!CC$3)</f>
        <v>0</v>
      </c>
      <c r="CD11" s="128">
        <f>SUMIFS(CT_Bands_Revalued_2003_2022!$D$2:$D$740, CT_Bands_Revalued_2003_2022!$A$2:$A$740, $A11, CT_Bands_Revalued_2003_2022!$B$2:$B$740, CT_Bands_2003_2022_Count_PP!CD$2, CT_Bands_Revalued_2003_2022!$C$2:$C$740, CT_Bands_2003_2022_Count_PP!CD$3)</f>
        <v>0</v>
      </c>
      <c r="CE11" s="128">
        <f>SUMIFS(CT_Bands_Revalued_2003_2022!$D$2:$D$740, CT_Bands_Revalued_2003_2022!$A$2:$A$740, $A11, CT_Bands_Revalued_2003_2022!$B$2:$B$740, CT_Bands_2003_2022_Count_PP!CE$2, CT_Bands_Revalued_2003_2022!$C$2:$C$740, CT_Bands_2003_2022_Count_PP!CE$3)</f>
        <v>0</v>
      </c>
      <c r="CF11" s="128">
        <f>SUMIFS(CT_Bands_Revalued_2003_2022!$D$2:$D$740, CT_Bands_Revalued_2003_2022!$A$2:$A$740, $A11, CT_Bands_Revalued_2003_2022!$B$2:$B$740, CT_Bands_2003_2022_Count_PP!CF$2, CT_Bands_Revalued_2003_2022!$C$2:$C$740, CT_Bands_2003_2022_Count_PP!CF$3)</f>
        <v>1</v>
      </c>
      <c r="CG11" s="129">
        <f t="shared" si="0"/>
        <v>979</v>
      </c>
    </row>
    <row r="12" spans="1:85" x14ac:dyDescent="0.25">
      <c r="A12" s="126" t="s">
        <v>1103</v>
      </c>
      <c r="B12" s="127" t="s">
        <v>1104</v>
      </c>
      <c r="C12" s="127" t="s">
        <v>2326</v>
      </c>
      <c r="D12" s="128">
        <f>SUMIFS(CT_Bands_Revalued_2003_2022!$D$2:$D$740, CT_Bands_Revalued_2003_2022!$A$2:$A$740, $A12, CT_Bands_Revalued_2003_2022!$B$2:$B$740, CT_Bands_2003_2022_Count_PP!D$2, CT_Bands_Revalued_2003_2022!$C$2:$C$740, CT_Bands_2003_2022_Count_PP!D$3)</f>
        <v>123</v>
      </c>
      <c r="E12" s="128">
        <f>SUMIFS(CT_Bands_Revalued_2003_2022!$D$2:$D$740, CT_Bands_Revalued_2003_2022!$A$2:$A$740, $A12, CT_Bands_Revalued_2003_2022!$B$2:$B$740, CT_Bands_2003_2022_Count_PP!E$2, CT_Bands_Revalued_2003_2022!$C$2:$C$740, CT_Bands_2003_2022_Count_PP!E$3)</f>
        <v>80</v>
      </c>
      <c r="F12" s="128">
        <f>SUMIFS(CT_Bands_Revalued_2003_2022!$D$2:$D$740, CT_Bands_Revalued_2003_2022!$A$2:$A$740, $A12, CT_Bands_Revalued_2003_2022!$B$2:$B$740, CT_Bands_2003_2022_Count_PP!F$2, CT_Bands_Revalued_2003_2022!$C$2:$C$740, CT_Bands_2003_2022_Count_PP!F$3)</f>
        <v>0</v>
      </c>
      <c r="G12" s="128">
        <f>SUMIFS(CT_Bands_Revalued_2003_2022!$D$2:$D$740, CT_Bands_Revalued_2003_2022!$A$2:$A$740, $A12, CT_Bands_Revalued_2003_2022!$B$2:$B$740, CT_Bands_2003_2022_Count_PP!G$2, CT_Bands_Revalued_2003_2022!$C$2:$C$740, CT_Bands_2003_2022_Count_PP!G$3)</f>
        <v>0</v>
      </c>
      <c r="H12" s="128">
        <f>SUMIFS(CT_Bands_Revalued_2003_2022!$D$2:$D$740, CT_Bands_Revalued_2003_2022!$A$2:$A$740, $A12, CT_Bands_Revalued_2003_2022!$B$2:$B$740, CT_Bands_2003_2022_Count_PP!H$2, CT_Bands_Revalued_2003_2022!$C$2:$C$740, CT_Bands_2003_2022_Count_PP!H$3)</f>
        <v>0</v>
      </c>
      <c r="I12" s="128">
        <f>SUMIFS(CT_Bands_Revalued_2003_2022!$D$2:$D$740, CT_Bands_Revalued_2003_2022!$A$2:$A$740, $A12, CT_Bands_Revalued_2003_2022!$B$2:$B$740, CT_Bands_2003_2022_Count_PP!I$2, CT_Bands_Revalued_2003_2022!$C$2:$C$740, CT_Bands_2003_2022_Count_PP!I$3)</f>
        <v>0</v>
      </c>
      <c r="J12" s="128">
        <f>SUMIFS(CT_Bands_Revalued_2003_2022!$D$2:$D$740, CT_Bands_Revalued_2003_2022!$A$2:$A$740, $A12, CT_Bands_Revalued_2003_2022!$B$2:$B$740, CT_Bands_2003_2022_Count_PP!J$2, CT_Bands_Revalued_2003_2022!$C$2:$C$740, CT_Bands_2003_2022_Count_PP!J$3)</f>
        <v>0</v>
      </c>
      <c r="K12" s="128">
        <f>SUMIFS(CT_Bands_Revalued_2003_2022!$D$2:$D$740, CT_Bands_Revalued_2003_2022!$A$2:$A$740, $A12, CT_Bands_Revalued_2003_2022!$B$2:$B$740, CT_Bands_2003_2022_Count_PP!K$2, CT_Bands_Revalued_2003_2022!$C$2:$C$740, CT_Bands_2003_2022_Count_PP!K$3)</f>
        <v>0</v>
      </c>
      <c r="L12" s="128">
        <f>SUMIFS(CT_Bands_Revalued_2003_2022!$D$2:$D$740, CT_Bands_Revalued_2003_2022!$A$2:$A$740, $A12, CT_Bands_Revalued_2003_2022!$B$2:$B$740, CT_Bands_2003_2022_Count_PP!L$2, CT_Bands_Revalued_2003_2022!$C$2:$C$740, CT_Bands_2003_2022_Count_PP!L$3)</f>
        <v>0</v>
      </c>
      <c r="M12" s="128">
        <f>SUMIFS(CT_Bands_Revalued_2003_2022!$D$2:$D$740, CT_Bands_Revalued_2003_2022!$A$2:$A$740, $A12, CT_Bands_Revalued_2003_2022!$B$2:$B$740, CT_Bands_2003_2022_Count_PP!M$2, CT_Bands_Revalued_2003_2022!$C$2:$C$740, CT_Bands_2003_2022_Count_PP!M$3)</f>
        <v>0</v>
      </c>
      <c r="N12" s="128">
        <f>SUMIFS(CT_Bands_Revalued_2003_2022!$D$2:$D$740, CT_Bands_Revalued_2003_2022!$A$2:$A$740, $A12, CT_Bands_Revalued_2003_2022!$B$2:$B$740, CT_Bands_2003_2022_Count_PP!N$2, CT_Bands_Revalued_2003_2022!$C$2:$C$740, CT_Bands_2003_2022_Count_PP!N$3)</f>
        <v>209</v>
      </c>
      <c r="O12" s="128">
        <f>SUMIFS(CT_Bands_Revalued_2003_2022!$D$2:$D$740, CT_Bands_Revalued_2003_2022!$A$2:$A$740, $A12, CT_Bands_Revalued_2003_2022!$B$2:$B$740, CT_Bands_2003_2022_Count_PP!O$2, CT_Bands_Revalued_2003_2022!$C$2:$C$740, CT_Bands_2003_2022_Count_PP!O$3)</f>
        <v>85</v>
      </c>
      <c r="P12" s="128">
        <f>SUMIFS(CT_Bands_Revalued_2003_2022!$D$2:$D$740, CT_Bands_Revalued_2003_2022!$A$2:$A$740, $A12, CT_Bands_Revalued_2003_2022!$B$2:$B$740, CT_Bands_2003_2022_Count_PP!P$2, CT_Bands_Revalued_2003_2022!$C$2:$C$740, CT_Bands_2003_2022_Count_PP!P$3)</f>
        <v>0</v>
      </c>
      <c r="Q12" s="128">
        <f>SUMIFS(CT_Bands_Revalued_2003_2022!$D$2:$D$740, CT_Bands_Revalued_2003_2022!$A$2:$A$740, $A12, CT_Bands_Revalued_2003_2022!$B$2:$B$740, CT_Bands_2003_2022_Count_PP!Q$2, CT_Bands_Revalued_2003_2022!$C$2:$C$740, CT_Bands_2003_2022_Count_PP!Q$3)</f>
        <v>0</v>
      </c>
      <c r="R12" s="128">
        <f>SUMIFS(CT_Bands_Revalued_2003_2022!$D$2:$D$740, CT_Bands_Revalued_2003_2022!$A$2:$A$740, $A12, CT_Bands_Revalued_2003_2022!$B$2:$B$740, CT_Bands_2003_2022_Count_PP!R$2, CT_Bands_Revalued_2003_2022!$C$2:$C$740, CT_Bands_2003_2022_Count_PP!R$3)</f>
        <v>0</v>
      </c>
      <c r="S12" s="128">
        <f>SUMIFS(CT_Bands_Revalued_2003_2022!$D$2:$D$740, CT_Bands_Revalued_2003_2022!$A$2:$A$740, $A12, CT_Bands_Revalued_2003_2022!$B$2:$B$740, CT_Bands_2003_2022_Count_PP!S$2, CT_Bands_Revalued_2003_2022!$C$2:$C$740, CT_Bands_2003_2022_Count_PP!S$3)</f>
        <v>0</v>
      </c>
      <c r="T12" s="128">
        <f>SUMIFS(CT_Bands_Revalued_2003_2022!$D$2:$D$740, CT_Bands_Revalued_2003_2022!$A$2:$A$740, $A12, CT_Bands_Revalued_2003_2022!$B$2:$B$740, CT_Bands_2003_2022_Count_PP!T$2, CT_Bands_Revalued_2003_2022!$C$2:$C$740, CT_Bands_2003_2022_Count_PP!T$3)</f>
        <v>0</v>
      </c>
      <c r="U12" s="128">
        <f>SUMIFS(CT_Bands_Revalued_2003_2022!$D$2:$D$740, CT_Bands_Revalued_2003_2022!$A$2:$A$740, $A12, CT_Bands_Revalued_2003_2022!$B$2:$B$740, CT_Bands_2003_2022_Count_PP!U$2, CT_Bands_Revalued_2003_2022!$C$2:$C$740, CT_Bands_2003_2022_Count_PP!U$3)</f>
        <v>0</v>
      </c>
      <c r="V12" s="128">
        <f>SUMIFS(CT_Bands_Revalued_2003_2022!$D$2:$D$740, CT_Bands_Revalued_2003_2022!$A$2:$A$740, $A12, CT_Bands_Revalued_2003_2022!$B$2:$B$740, CT_Bands_2003_2022_Count_PP!V$2, CT_Bands_Revalued_2003_2022!$C$2:$C$740, CT_Bands_2003_2022_Count_PP!V$3)</f>
        <v>0</v>
      </c>
      <c r="W12" s="128">
        <f>SUMIFS(CT_Bands_Revalued_2003_2022!$D$2:$D$740, CT_Bands_Revalued_2003_2022!$A$2:$A$740, $A12, CT_Bands_Revalued_2003_2022!$B$2:$B$740, CT_Bands_2003_2022_Count_PP!W$2, CT_Bands_Revalued_2003_2022!$C$2:$C$740, CT_Bands_2003_2022_Count_PP!W$3)</f>
        <v>0</v>
      </c>
      <c r="X12" s="128">
        <f>SUMIFS(CT_Bands_Revalued_2003_2022!$D$2:$D$740, CT_Bands_Revalued_2003_2022!$A$2:$A$740, $A12, CT_Bands_Revalued_2003_2022!$B$2:$B$740, CT_Bands_2003_2022_Count_PP!X$2, CT_Bands_Revalued_2003_2022!$C$2:$C$740, CT_Bands_2003_2022_Count_PP!X$3)</f>
        <v>387</v>
      </c>
      <c r="Y12" s="128">
        <f>SUMIFS(CT_Bands_Revalued_2003_2022!$D$2:$D$740, CT_Bands_Revalued_2003_2022!$A$2:$A$740, $A12, CT_Bands_Revalued_2003_2022!$B$2:$B$740, CT_Bands_2003_2022_Count_PP!Y$2, CT_Bands_Revalued_2003_2022!$C$2:$C$740, CT_Bands_2003_2022_Count_PP!Y$3)</f>
        <v>57</v>
      </c>
      <c r="Z12" s="128">
        <f>SUMIFS(CT_Bands_Revalued_2003_2022!$D$2:$D$740, CT_Bands_Revalued_2003_2022!$A$2:$A$740, $A12, CT_Bands_Revalued_2003_2022!$B$2:$B$740, CT_Bands_2003_2022_Count_PP!Z$2, CT_Bands_Revalued_2003_2022!$C$2:$C$740, CT_Bands_2003_2022_Count_PP!Z$3)</f>
        <v>0</v>
      </c>
      <c r="AA12" s="128">
        <f>SUMIFS(CT_Bands_Revalued_2003_2022!$D$2:$D$740, CT_Bands_Revalued_2003_2022!$A$2:$A$740, $A12, CT_Bands_Revalued_2003_2022!$B$2:$B$740, CT_Bands_2003_2022_Count_PP!AA$2, CT_Bands_Revalued_2003_2022!$C$2:$C$740, CT_Bands_2003_2022_Count_PP!AA$3)</f>
        <v>0</v>
      </c>
      <c r="AB12" s="128">
        <f>SUMIFS(CT_Bands_Revalued_2003_2022!$D$2:$D$740, CT_Bands_Revalued_2003_2022!$A$2:$A$740, $A12, CT_Bands_Revalued_2003_2022!$B$2:$B$740, CT_Bands_2003_2022_Count_PP!AB$2, CT_Bands_Revalued_2003_2022!$C$2:$C$740, CT_Bands_2003_2022_Count_PP!AB$3)</f>
        <v>0</v>
      </c>
      <c r="AC12" s="128">
        <f>SUMIFS(CT_Bands_Revalued_2003_2022!$D$2:$D$740, CT_Bands_Revalued_2003_2022!$A$2:$A$740, $A12, CT_Bands_Revalued_2003_2022!$B$2:$B$740, CT_Bands_2003_2022_Count_PP!AC$2, CT_Bands_Revalued_2003_2022!$C$2:$C$740, CT_Bands_2003_2022_Count_PP!AC$3)</f>
        <v>0</v>
      </c>
      <c r="AD12" s="128">
        <f>SUMIFS(CT_Bands_Revalued_2003_2022!$D$2:$D$740, CT_Bands_Revalued_2003_2022!$A$2:$A$740, $A12, CT_Bands_Revalued_2003_2022!$B$2:$B$740, CT_Bands_2003_2022_Count_PP!AD$2, CT_Bands_Revalued_2003_2022!$C$2:$C$740, CT_Bands_2003_2022_Count_PP!AD$3)</f>
        <v>0</v>
      </c>
      <c r="AE12" s="128">
        <f>SUMIFS(CT_Bands_Revalued_2003_2022!$D$2:$D$740, CT_Bands_Revalued_2003_2022!$A$2:$A$740, $A12, CT_Bands_Revalued_2003_2022!$B$2:$B$740, CT_Bands_2003_2022_Count_PP!AE$2, CT_Bands_Revalued_2003_2022!$C$2:$C$740, CT_Bands_2003_2022_Count_PP!AE$3)</f>
        <v>0</v>
      </c>
      <c r="AF12" s="128">
        <f>SUMIFS(CT_Bands_Revalued_2003_2022!$D$2:$D$740, CT_Bands_Revalued_2003_2022!$A$2:$A$740, $A12, CT_Bands_Revalued_2003_2022!$B$2:$B$740, CT_Bands_2003_2022_Count_PP!AF$2, CT_Bands_Revalued_2003_2022!$C$2:$C$740, CT_Bands_2003_2022_Count_PP!AF$3)</f>
        <v>0</v>
      </c>
      <c r="AG12" s="128">
        <f>SUMIFS(CT_Bands_Revalued_2003_2022!$D$2:$D$740, CT_Bands_Revalued_2003_2022!$A$2:$A$740, $A12, CT_Bands_Revalued_2003_2022!$B$2:$B$740, CT_Bands_2003_2022_Count_PP!AG$2, CT_Bands_Revalued_2003_2022!$C$2:$C$740, CT_Bands_2003_2022_Count_PP!AG$3)</f>
        <v>0</v>
      </c>
      <c r="AH12" s="128">
        <f>SUMIFS(CT_Bands_Revalued_2003_2022!$D$2:$D$740, CT_Bands_Revalued_2003_2022!$A$2:$A$740, $A12, CT_Bands_Revalued_2003_2022!$B$2:$B$740, CT_Bands_2003_2022_Count_PP!AH$2, CT_Bands_Revalued_2003_2022!$C$2:$C$740, CT_Bands_2003_2022_Count_PP!AH$3)</f>
        <v>308</v>
      </c>
      <c r="AI12" s="128">
        <f>SUMIFS(CT_Bands_Revalued_2003_2022!$D$2:$D$740, CT_Bands_Revalued_2003_2022!$A$2:$A$740, $A12, CT_Bands_Revalued_2003_2022!$B$2:$B$740, CT_Bands_2003_2022_Count_PP!AI$2, CT_Bands_Revalued_2003_2022!$C$2:$C$740, CT_Bands_2003_2022_Count_PP!AI$3)</f>
        <v>56</v>
      </c>
      <c r="AJ12" s="128">
        <f>SUMIFS(CT_Bands_Revalued_2003_2022!$D$2:$D$740, CT_Bands_Revalued_2003_2022!$A$2:$A$740, $A12, CT_Bands_Revalued_2003_2022!$B$2:$B$740, CT_Bands_2003_2022_Count_PP!AJ$2, CT_Bands_Revalued_2003_2022!$C$2:$C$740, CT_Bands_2003_2022_Count_PP!AJ$3)</f>
        <v>0</v>
      </c>
      <c r="AK12" s="128">
        <f>SUMIFS(CT_Bands_Revalued_2003_2022!$D$2:$D$740, CT_Bands_Revalued_2003_2022!$A$2:$A$740, $A12, CT_Bands_Revalued_2003_2022!$B$2:$B$740, CT_Bands_2003_2022_Count_PP!AK$2, CT_Bands_Revalued_2003_2022!$C$2:$C$740, CT_Bands_2003_2022_Count_PP!AK$3)</f>
        <v>0</v>
      </c>
      <c r="AL12" s="128">
        <f>SUMIFS(CT_Bands_Revalued_2003_2022!$D$2:$D$740, CT_Bands_Revalued_2003_2022!$A$2:$A$740, $A12, CT_Bands_Revalued_2003_2022!$B$2:$B$740, CT_Bands_2003_2022_Count_PP!AL$2, CT_Bands_Revalued_2003_2022!$C$2:$C$740, CT_Bands_2003_2022_Count_PP!AL$3)</f>
        <v>0</v>
      </c>
      <c r="AM12" s="128">
        <f>SUMIFS(CT_Bands_Revalued_2003_2022!$D$2:$D$740, CT_Bands_Revalued_2003_2022!$A$2:$A$740, $A12, CT_Bands_Revalued_2003_2022!$B$2:$B$740, CT_Bands_2003_2022_Count_PP!AM$2, CT_Bands_Revalued_2003_2022!$C$2:$C$740, CT_Bands_2003_2022_Count_PP!AM$3)</f>
        <v>0</v>
      </c>
      <c r="AN12" s="128">
        <f>SUMIFS(CT_Bands_Revalued_2003_2022!$D$2:$D$740, CT_Bands_Revalued_2003_2022!$A$2:$A$740, $A12, CT_Bands_Revalued_2003_2022!$B$2:$B$740, CT_Bands_2003_2022_Count_PP!AN$2, CT_Bands_Revalued_2003_2022!$C$2:$C$740, CT_Bands_2003_2022_Count_PP!AN$3)</f>
        <v>0</v>
      </c>
      <c r="AO12" s="128">
        <f>SUMIFS(CT_Bands_Revalued_2003_2022!$D$2:$D$740, CT_Bands_Revalued_2003_2022!$A$2:$A$740, $A12, CT_Bands_Revalued_2003_2022!$B$2:$B$740, CT_Bands_2003_2022_Count_PP!AO$2, CT_Bands_Revalued_2003_2022!$C$2:$C$740, CT_Bands_2003_2022_Count_PP!AO$3)</f>
        <v>0</v>
      </c>
      <c r="AP12" s="128">
        <f>SUMIFS(CT_Bands_Revalued_2003_2022!$D$2:$D$740, CT_Bands_Revalued_2003_2022!$A$2:$A$740, $A12, CT_Bands_Revalued_2003_2022!$B$2:$B$740, CT_Bands_2003_2022_Count_PP!AP$2, CT_Bands_Revalued_2003_2022!$C$2:$C$740, CT_Bands_2003_2022_Count_PP!AP$3)</f>
        <v>0</v>
      </c>
      <c r="AQ12" s="128">
        <f>SUMIFS(CT_Bands_Revalued_2003_2022!$D$2:$D$740, CT_Bands_Revalued_2003_2022!$A$2:$A$740, $A12, CT_Bands_Revalued_2003_2022!$B$2:$B$740, CT_Bands_2003_2022_Count_PP!AQ$2, CT_Bands_Revalued_2003_2022!$C$2:$C$740, CT_Bands_2003_2022_Count_PP!AQ$3)</f>
        <v>0</v>
      </c>
      <c r="AR12" s="128">
        <f>SUMIFS(CT_Bands_Revalued_2003_2022!$D$2:$D$740, CT_Bands_Revalued_2003_2022!$A$2:$A$740, $A12, CT_Bands_Revalued_2003_2022!$B$2:$B$740, CT_Bands_2003_2022_Count_PP!AR$2, CT_Bands_Revalued_2003_2022!$C$2:$C$740, CT_Bands_2003_2022_Count_PP!AR$3)</f>
        <v>252</v>
      </c>
      <c r="AS12" s="128">
        <f>SUMIFS(CT_Bands_Revalued_2003_2022!$D$2:$D$740, CT_Bands_Revalued_2003_2022!$A$2:$A$740, $A12, CT_Bands_Revalued_2003_2022!$B$2:$B$740, CT_Bands_2003_2022_Count_PP!AS$2, CT_Bands_Revalued_2003_2022!$C$2:$C$740, CT_Bands_2003_2022_Count_PP!AS$3)</f>
        <v>124</v>
      </c>
      <c r="AT12" s="128">
        <f>SUMIFS(CT_Bands_Revalued_2003_2022!$D$2:$D$740, CT_Bands_Revalued_2003_2022!$A$2:$A$740, $A12, CT_Bands_Revalued_2003_2022!$B$2:$B$740, CT_Bands_2003_2022_Count_PP!AT$2, CT_Bands_Revalued_2003_2022!$C$2:$C$740, CT_Bands_2003_2022_Count_PP!AT$3)</f>
        <v>0</v>
      </c>
      <c r="AU12" s="128">
        <f>SUMIFS(CT_Bands_Revalued_2003_2022!$D$2:$D$740, CT_Bands_Revalued_2003_2022!$A$2:$A$740, $A12, CT_Bands_Revalued_2003_2022!$B$2:$B$740, CT_Bands_2003_2022_Count_PP!AU$2, CT_Bands_Revalued_2003_2022!$C$2:$C$740, CT_Bands_2003_2022_Count_PP!AU$3)</f>
        <v>0</v>
      </c>
      <c r="AV12" s="128">
        <f>SUMIFS(CT_Bands_Revalued_2003_2022!$D$2:$D$740, CT_Bands_Revalued_2003_2022!$A$2:$A$740, $A12, CT_Bands_Revalued_2003_2022!$B$2:$B$740, CT_Bands_2003_2022_Count_PP!AV$2, CT_Bands_Revalued_2003_2022!$C$2:$C$740, CT_Bands_2003_2022_Count_PP!AV$3)</f>
        <v>0</v>
      </c>
      <c r="AW12" s="128">
        <f>SUMIFS(CT_Bands_Revalued_2003_2022!$D$2:$D$740, CT_Bands_Revalued_2003_2022!$A$2:$A$740, $A12, CT_Bands_Revalued_2003_2022!$B$2:$B$740, CT_Bands_2003_2022_Count_PP!AW$2, CT_Bands_Revalued_2003_2022!$C$2:$C$740, CT_Bands_2003_2022_Count_PP!AW$3)</f>
        <v>0</v>
      </c>
      <c r="AX12" s="128">
        <f>SUMIFS(CT_Bands_Revalued_2003_2022!$D$2:$D$740, CT_Bands_Revalued_2003_2022!$A$2:$A$740, $A12, CT_Bands_Revalued_2003_2022!$B$2:$B$740, CT_Bands_2003_2022_Count_PP!AX$2, CT_Bands_Revalued_2003_2022!$C$2:$C$740, CT_Bands_2003_2022_Count_PP!AX$3)</f>
        <v>0</v>
      </c>
      <c r="AY12" s="128">
        <f>SUMIFS(CT_Bands_Revalued_2003_2022!$D$2:$D$740, CT_Bands_Revalued_2003_2022!$A$2:$A$740, $A12, CT_Bands_Revalued_2003_2022!$B$2:$B$740, CT_Bands_2003_2022_Count_PP!AY$2, CT_Bands_Revalued_2003_2022!$C$2:$C$740, CT_Bands_2003_2022_Count_PP!AY$3)</f>
        <v>0</v>
      </c>
      <c r="AZ12" s="128">
        <f>SUMIFS(CT_Bands_Revalued_2003_2022!$D$2:$D$740, CT_Bands_Revalued_2003_2022!$A$2:$A$740, $A12, CT_Bands_Revalued_2003_2022!$B$2:$B$740, CT_Bands_2003_2022_Count_PP!AZ$2, CT_Bands_Revalued_2003_2022!$C$2:$C$740, CT_Bands_2003_2022_Count_PP!AZ$3)</f>
        <v>0</v>
      </c>
      <c r="BA12" s="128">
        <f>SUMIFS(CT_Bands_Revalued_2003_2022!$D$2:$D$740, CT_Bands_Revalued_2003_2022!$A$2:$A$740, $A12, CT_Bands_Revalued_2003_2022!$B$2:$B$740, CT_Bands_2003_2022_Count_PP!BA$2, CT_Bands_Revalued_2003_2022!$C$2:$C$740, CT_Bands_2003_2022_Count_PP!BA$3)</f>
        <v>0</v>
      </c>
      <c r="BB12" s="128">
        <f>SUMIFS(CT_Bands_Revalued_2003_2022!$D$2:$D$740, CT_Bands_Revalued_2003_2022!$A$2:$A$740, $A12, CT_Bands_Revalued_2003_2022!$B$2:$B$740, CT_Bands_2003_2022_Count_PP!BB$2, CT_Bands_Revalued_2003_2022!$C$2:$C$740, CT_Bands_2003_2022_Count_PP!BB$3)</f>
        <v>134</v>
      </c>
      <c r="BC12" s="128">
        <f>SUMIFS(CT_Bands_Revalued_2003_2022!$D$2:$D$740, CT_Bands_Revalued_2003_2022!$A$2:$A$740, $A12, CT_Bands_Revalued_2003_2022!$B$2:$B$740, CT_Bands_2003_2022_Count_PP!BC$2, CT_Bands_Revalued_2003_2022!$C$2:$C$740, CT_Bands_2003_2022_Count_PP!BC$3)</f>
        <v>55</v>
      </c>
      <c r="BD12" s="128">
        <f>SUMIFS(CT_Bands_Revalued_2003_2022!$D$2:$D$740, CT_Bands_Revalued_2003_2022!$A$2:$A$740, $A12, CT_Bands_Revalued_2003_2022!$B$2:$B$740, CT_Bands_2003_2022_Count_PP!BD$2, CT_Bands_Revalued_2003_2022!$C$2:$C$740, CT_Bands_2003_2022_Count_PP!BD$3)</f>
        <v>0</v>
      </c>
      <c r="BE12" s="128">
        <f>SUMIFS(CT_Bands_Revalued_2003_2022!$D$2:$D$740, CT_Bands_Revalued_2003_2022!$A$2:$A$740, $A12, CT_Bands_Revalued_2003_2022!$B$2:$B$740, CT_Bands_2003_2022_Count_PP!BE$2, CT_Bands_Revalued_2003_2022!$C$2:$C$740, CT_Bands_2003_2022_Count_PP!BE$3)</f>
        <v>0</v>
      </c>
      <c r="BF12" s="128">
        <f>SUMIFS(CT_Bands_Revalued_2003_2022!$D$2:$D$740, CT_Bands_Revalued_2003_2022!$A$2:$A$740, $A12, CT_Bands_Revalued_2003_2022!$B$2:$B$740, CT_Bands_2003_2022_Count_PP!BF$2, CT_Bands_Revalued_2003_2022!$C$2:$C$740, CT_Bands_2003_2022_Count_PP!BF$3)</f>
        <v>0</v>
      </c>
      <c r="BG12" s="128">
        <f>SUMIFS(CT_Bands_Revalued_2003_2022!$D$2:$D$740, CT_Bands_Revalued_2003_2022!$A$2:$A$740, $A12, CT_Bands_Revalued_2003_2022!$B$2:$B$740, CT_Bands_2003_2022_Count_PP!BG$2, CT_Bands_Revalued_2003_2022!$C$2:$C$740, CT_Bands_2003_2022_Count_PP!BG$3)</f>
        <v>0</v>
      </c>
      <c r="BH12" s="128">
        <f>SUMIFS(CT_Bands_Revalued_2003_2022!$D$2:$D$740, CT_Bands_Revalued_2003_2022!$A$2:$A$740, $A12, CT_Bands_Revalued_2003_2022!$B$2:$B$740, CT_Bands_2003_2022_Count_PP!BH$2, CT_Bands_Revalued_2003_2022!$C$2:$C$740, CT_Bands_2003_2022_Count_PP!BH$3)</f>
        <v>0</v>
      </c>
      <c r="BI12" s="128">
        <f>SUMIFS(CT_Bands_Revalued_2003_2022!$D$2:$D$740, CT_Bands_Revalued_2003_2022!$A$2:$A$740, $A12, CT_Bands_Revalued_2003_2022!$B$2:$B$740, CT_Bands_2003_2022_Count_PP!BI$2, CT_Bands_Revalued_2003_2022!$C$2:$C$740, CT_Bands_2003_2022_Count_PP!BI$3)</f>
        <v>0</v>
      </c>
      <c r="BJ12" s="128">
        <f>SUMIFS(CT_Bands_Revalued_2003_2022!$D$2:$D$740, CT_Bands_Revalued_2003_2022!$A$2:$A$740, $A12, CT_Bands_Revalued_2003_2022!$B$2:$B$740, CT_Bands_2003_2022_Count_PP!BJ$2, CT_Bands_Revalued_2003_2022!$C$2:$C$740, CT_Bands_2003_2022_Count_PP!BJ$3)</f>
        <v>0</v>
      </c>
      <c r="BK12" s="128">
        <f>SUMIFS(CT_Bands_Revalued_2003_2022!$D$2:$D$740, CT_Bands_Revalued_2003_2022!$A$2:$A$740, $A12, CT_Bands_Revalued_2003_2022!$B$2:$B$740, CT_Bands_2003_2022_Count_PP!BK$2, CT_Bands_Revalued_2003_2022!$C$2:$C$740, CT_Bands_2003_2022_Count_PP!BK$3)</f>
        <v>0</v>
      </c>
      <c r="BL12" s="128">
        <f>SUMIFS(CT_Bands_Revalued_2003_2022!$D$2:$D$740, CT_Bands_Revalued_2003_2022!$A$2:$A$740, $A12, CT_Bands_Revalued_2003_2022!$B$2:$B$740, CT_Bands_2003_2022_Count_PP!BL$2, CT_Bands_Revalued_2003_2022!$C$2:$C$740, CT_Bands_2003_2022_Count_PP!BL$3)</f>
        <v>40</v>
      </c>
      <c r="BM12" s="128">
        <f>SUMIFS(CT_Bands_Revalued_2003_2022!$D$2:$D$740, CT_Bands_Revalued_2003_2022!$A$2:$A$740, $A12, CT_Bands_Revalued_2003_2022!$B$2:$B$740, CT_Bands_2003_2022_Count_PP!BM$2, CT_Bands_Revalued_2003_2022!$C$2:$C$740, CT_Bands_2003_2022_Count_PP!BM$3)</f>
        <v>19</v>
      </c>
      <c r="BN12" s="128">
        <f>SUMIFS(CT_Bands_Revalued_2003_2022!$D$2:$D$740, CT_Bands_Revalued_2003_2022!$A$2:$A$740, $A12, CT_Bands_Revalued_2003_2022!$B$2:$B$740, CT_Bands_2003_2022_Count_PP!BN$2, CT_Bands_Revalued_2003_2022!$C$2:$C$740, CT_Bands_2003_2022_Count_PP!BN$3)</f>
        <v>3</v>
      </c>
      <c r="BO12" s="128">
        <f>SUMIFS(CT_Bands_Revalued_2003_2022!$D$2:$D$740, CT_Bands_Revalued_2003_2022!$A$2:$A$740, $A12, CT_Bands_Revalued_2003_2022!$B$2:$B$740, CT_Bands_2003_2022_Count_PP!BO$2, CT_Bands_Revalued_2003_2022!$C$2:$C$740, CT_Bands_2003_2022_Count_PP!BO$3)</f>
        <v>0</v>
      </c>
      <c r="BP12" s="128">
        <f>SUMIFS(CT_Bands_Revalued_2003_2022!$D$2:$D$740, CT_Bands_Revalued_2003_2022!$A$2:$A$740, $A12, CT_Bands_Revalued_2003_2022!$B$2:$B$740, CT_Bands_2003_2022_Count_PP!BP$2, CT_Bands_Revalued_2003_2022!$C$2:$C$740, CT_Bands_2003_2022_Count_PP!BP$3)</f>
        <v>0</v>
      </c>
      <c r="BQ12" s="128">
        <f>SUMIFS(CT_Bands_Revalued_2003_2022!$D$2:$D$740, CT_Bands_Revalued_2003_2022!$A$2:$A$740, $A12, CT_Bands_Revalued_2003_2022!$B$2:$B$740, CT_Bands_2003_2022_Count_PP!BQ$2, CT_Bands_Revalued_2003_2022!$C$2:$C$740, CT_Bands_2003_2022_Count_PP!BQ$3)</f>
        <v>0</v>
      </c>
      <c r="BR12" s="128">
        <f>SUMIFS(CT_Bands_Revalued_2003_2022!$D$2:$D$740, CT_Bands_Revalued_2003_2022!$A$2:$A$740, $A12, CT_Bands_Revalued_2003_2022!$B$2:$B$740, CT_Bands_2003_2022_Count_PP!BR$2, CT_Bands_Revalued_2003_2022!$C$2:$C$740, CT_Bands_2003_2022_Count_PP!BR$3)</f>
        <v>0</v>
      </c>
      <c r="BS12" s="128">
        <f>SUMIFS(CT_Bands_Revalued_2003_2022!$D$2:$D$740, CT_Bands_Revalued_2003_2022!$A$2:$A$740, $A12, CT_Bands_Revalued_2003_2022!$B$2:$B$740, CT_Bands_2003_2022_Count_PP!BS$2, CT_Bands_Revalued_2003_2022!$C$2:$C$740, CT_Bands_2003_2022_Count_PP!BS$3)</f>
        <v>0</v>
      </c>
      <c r="BT12" s="128">
        <f>SUMIFS(CT_Bands_Revalued_2003_2022!$D$2:$D$740, CT_Bands_Revalued_2003_2022!$A$2:$A$740, $A12, CT_Bands_Revalued_2003_2022!$B$2:$B$740, CT_Bands_2003_2022_Count_PP!BT$2, CT_Bands_Revalued_2003_2022!$C$2:$C$740, CT_Bands_2003_2022_Count_PP!BT$3)</f>
        <v>0</v>
      </c>
      <c r="BU12" s="128">
        <f>SUMIFS(CT_Bands_Revalued_2003_2022!$D$2:$D$740, CT_Bands_Revalued_2003_2022!$A$2:$A$740, $A12, CT_Bands_Revalued_2003_2022!$B$2:$B$740, CT_Bands_2003_2022_Count_PP!BU$2, CT_Bands_Revalued_2003_2022!$C$2:$C$740, CT_Bands_2003_2022_Count_PP!BU$3)</f>
        <v>0</v>
      </c>
      <c r="BV12" s="128">
        <f>SUMIFS(CT_Bands_Revalued_2003_2022!$D$2:$D$740, CT_Bands_Revalued_2003_2022!$A$2:$A$740, $A12, CT_Bands_Revalued_2003_2022!$B$2:$B$740, CT_Bands_2003_2022_Count_PP!BV$2, CT_Bands_Revalued_2003_2022!$C$2:$C$740, CT_Bands_2003_2022_Count_PP!BV$3)</f>
        <v>0</v>
      </c>
      <c r="BW12" s="128">
        <f>SUMIFS(CT_Bands_Revalued_2003_2022!$D$2:$D$740, CT_Bands_Revalued_2003_2022!$A$2:$A$740, $A12, CT_Bands_Revalued_2003_2022!$B$2:$B$740, CT_Bands_2003_2022_Count_PP!BW$2, CT_Bands_Revalued_2003_2022!$C$2:$C$740, CT_Bands_2003_2022_Count_PP!BW$3)</f>
        <v>11</v>
      </c>
      <c r="BX12" s="128">
        <f>SUMIFS(CT_Bands_Revalued_2003_2022!$D$2:$D$740, CT_Bands_Revalued_2003_2022!$A$2:$A$740, $A12, CT_Bands_Revalued_2003_2022!$B$2:$B$740, CT_Bands_2003_2022_Count_PP!BX$2, CT_Bands_Revalued_2003_2022!$C$2:$C$740, CT_Bands_2003_2022_Count_PP!BX$3)</f>
        <v>0</v>
      </c>
      <c r="BY12" s="128">
        <f>SUMIFS(CT_Bands_Revalued_2003_2022!$D$2:$D$740, CT_Bands_Revalued_2003_2022!$A$2:$A$740, $A12, CT_Bands_Revalued_2003_2022!$B$2:$B$740, CT_Bands_2003_2022_Count_PP!BY$2, CT_Bands_Revalued_2003_2022!$C$2:$C$740, CT_Bands_2003_2022_Count_PP!BY$3)</f>
        <v>0</v>
      </c>
      <c r="BZ12" s="128">
        <f>SUMIFS(CT_Bands_Revalued_2003_2022!$D$2:$D$740, CT_Bands_Revalued_2003_2022!$A$2:$A$740, $A12, CT_Bands_Revalued_2003_2022!$B$2:$B$740, CT_Bands_2003_2022_Count_PP!BZ$2, CT_Bands_Revalued_2003_2022!$C$2:$C$740, CT_Bands_2003_2022_Count_PP!BZ$3)</f>
        <v>0</v>
      </c>
      <c r="CA12" s="128">
        <f>SUMIFS(CT_Bands_Revalued_2003_2022!$D$2:$D$740, CT_Bands_Revalued_2003_2022!$A$2:$A$740, $A12, CT_Bands_Revalued_2003_2022!$B$2:$B$740, CT_Bands_2003_2022_Count_PP!CA$2, CT_Bands_Revalued_2003_2022!$C$2:$C$740, CT_Bands_2003_2022_Count_PP!CA$3)</f>
        <v>0</v>
      </c>
      <c r="CB12" s="128">
        <f>SUMIFS(CT_Bands_Revalued_2003_2022!$D$2:$D$740, CT_Bands_Revalued_2003_2022!$A$2:$A$740, $A12, CT_Bands_Revalued_2003_2022!$B$2:$B$740, CT_Bands_2003_2022_Count_PP!CB$2, CT_Bands_Revalued_2003_2022!$C$2:$C$740, CT_Bands_2003_2022_Count_PP!CB$3)</f>
        <v>0</v>
      </c>
      <c r="CC12" s="128">
        <f>SUMIFS(CT_Bands_Revalued_2003_2022!$D$2:$D$740, CT_Bands_Revalued_2003_2022!$A$2:$A$740, $A12, CT_Bands_Revalued_2003_2022!$B$2:$B$740, CT_Bands_2003_2022_Count_PP!CC$2, CT_Bands_Revalued_2003_2022!$C$2:$C$740, CT_Bands_2003_2022_Count_PP!CC$3)</f>
        <v>0</v>
      </c>
      <c r="CD12" s="128">
        <f>SUMIFS(CT_Bands_Revalued_2003_2022!$D$2:$D$740, CT_Bands_Revalued_2003_2022!$A$2:$A$740, $A12, CT_Bands_Revalued_2003_2022!$B$2:$B$740, CT_Bands_2003_2022_Count_PP!CD$2, CT_Bands_Revalued_2003_2022!$C$2:$C$740, CT_Bands_2003_2022_Count_PP!CD$3)</f>
        <v>0</v>
      </c>
      <c r="CE12" s="128">
        <f>SUMIFS(CT_Bands_Revalued_2003_2022!$D$2:$D$740, CT_Bands_Revalued_2003_2022!$A$2:$A$740, $A12, CT_Bands_Revalued_2003_2022!$B$2:$B$740, CT_Bands_2003_2022_Count_PP!CE$2, CT_Bands_Revalued_2003_2022!$C$2:$C$740, CT_Bands_2003_2022_Count_PP!CE$3)</f>
        <v>0</v>
      </c>
      <c r="CF12" s="128">
        <f>SUMIFS(CT_Bands_Revalued_2003_2022!$D$2:$D$740, CT_Bands_Revalued_2003_2022!$A$2:$A$740, $A12, CT_Bands_Revalued_2003_2022!$B$2:$B$740, CT_Bands_2003_2022_Count_PP!CF$2, CT_Bands_Revalued_2003_2022!$C$2:$C$740, CT_Bands_2003_2022_Count_PP!CF$3)</f>
        <v>1</v>
      </c>
      <c r="CG12" s="129">
        <f t="shared" si="0"/>
        <v>1944</v>
      </c>
    </row>
    <row r="13" spans="1:85" x14ac:dyDescent="0.25">
      <c r="A13" s="126" t="s">
        <v>1105</v>
      </c>
      <c r="B13" s="127" t="s">
        <v>1106</v>
      </c>
      <c r="C13" s="127" t="s">
        <v>2327</v>
      </c>
      <c r="D13" s="128">
        <f>SUMIFS(CT_Bands_Revalued_2003_2022!$D$2:$D$740, CT_Bands_Revalued_2003_2022!$A$2:$A$740, $A13, CT_Bands_Revalued_2003_2022!$B$2:$B$740, CT_Bands_2003_2022_Count_PP!D$2, CT_Bands_Revalued_2003_2022!$C$2:$C$740, CT_Bands_2003_2022_Count_PP!D$3)</f>
        <v>235</v>
      </c>
      <c r="E13" s="128">
        <f>SUMIFS(CT_Bands_Revalued_2003_2022!$D$2:$D$740, CT_Bands_Revalued_2003_2022!$A$2:$A$740, $A13, CT_Bands_Revalued_2003_2022!$B$2:$B$740, CT_Bands_2003_2022_Count_PP!E$2, CT_Bands_Revalued_2003_2022!$C$2:$C$740, CT_Bands_2003_2022_Count_PP!E$3)</f>
        <v>64</v>
      </c>
      <c r="F13" s="128">
        <f>SUMIFS(CT_Bands_Revalued_2003_2022!$D$2:$D$740, CT_Bands_Revalued_2003_2022!$A$2:$A$740, $A13, CT_Bands_Revalued_2003_2022!$B$2:$B$740, CT_Bands_2003_2022_Count_PP!F$2, CT_Bands_Revalued_2003_2022!$C$2:$C$740, CT_Bands_2003_2022_Count_PP!F$3)</f>
        <v>0</v>
      </c>
      <c r="G13" s="128">
        <f>SUMIFS(CT_Bands_Revalued_2003_2022!$D$2:$D$740, CT_Bands_Revalued_2003_2022!$A$2:$A$740, $A13, CT_Bands_Revalued_2003_2022!$B$2:$B$740, CT_Bands_2003_2022_Count_PP!G$2, CT_Bands_Revalued_2003_2022!$C$2:$C$740, CT_Bands_2003_2022_Count_PP!G$3)</f>
        <v>0</v>
      </c>
      <c r="H13" s="128">
        <f>SUMIFS(CT_Bands_Revalued_2003_2022!$D$2:$D$740, CT_Bands_Revalued_2003_2022!$A$2:$A$740, $A13, CT_Bands_Revalued_2003_2022!$B$2:$B$740, CT_Bands_2003_2022_Count_PP!H$2, CT_Bands_Revalued_2003_2022!$C$2:$C$740, CT_Bands_2003_2022_Count_PP!H$3)</f>
        <v>0</v>
      </c>
      <c r="I13" s="128">
        <f>SUMIFS(CT_Bands_Revalued_2003_2022!$D$2:$D$740, CT_Bands_Revalued_2003_2022!$A$2:$A$740, $A13, CT_Bands_Revalued_2003_2022!$B$2:$B$740, CT_Bands_2003_2022_Count_PP!I$2, CT_Bands_Revalued_2003_2022!$C$2:$C$740, CT_Bands_2003_2022_Count_PP!I$3)</f>
        <v>0</v>
      </c>
      <c r="J13" s="128">
        <f>SUMIFS(CT_Bands_Revalued_2003_2022!$D$2:$D$740, CT_Bands_Revalued_2003_2022!$A$2:$A$740, $A13, CT_Bands_Revalued_2003_2022!$B$2:$B$740, CT_Bands_2003_2022_Count_PP!J$2, CT_Bands_Revalued_2003_2022!$C$2:$C$740, CT_Bands_2003_2022_Count_PP!J$3)</f>
        <v>0</v>
      </c>
      <c r="K13" s="128">
        <f>SUMIFS(CT_Bands_Revalued_2003_2022!$D$2:$D$740, CT_Bands_Revalued_2003_2022!$A$2:$A$740, $A13, CT_Bands_Revalued_2003_2022!$B$2:$B$740, CT_Bands_2003_2022_Count_PP!K$2, CT_Bands_Revalued_2003_2022!$C$2:$C$740, CT_Bands_2003_2022_Count_PP!K$3)</f>
        <v>0</v>
      </c>
      <c r="L13" s="128">
        <f>SUMIFS(CT_Bands_Revalued_2003_2022!$D$2:$D$740, CT_Bands_Revalued_2003_2022!$A$2:$A$740, $A13, CT_Bands_Revalued_2003_2022!$B$2:$B$740, CT_Bands_2003_2022_Count_PP!L$2, CT_Bands_Revalued_2003_2022!$C$2:$C$740, CT_Bands_2003_2022_Count_PP!L$3)</f>
        <v>0</v>
      </c>
      <c r="M13" s="128">
        <f>SUMIFS(CT_Bands_Revalued_2003_2022!$D$2:$D$740, CT_Bands_Revalued_2003_2022!$A$2:$A$740, $A13, CT_Bands_Revalued_2003_2022!$B$2:$B$740, CT_Bands_2003_2022_Count_PP!M$2, CT_Bands_Revalued_2003_2022!$C$2:$C$740, CT_Bands_2003_2022_Count_PP!M$3)</f>
        <v>0</v>
      </c>
      <c r="N13" s="128">
        <f>SUMIFS(CT_Bands_Revalued_2003_2022!$D$2:$D$740, CT_Bands_Revalued_2003_2022!$A$2:$A$740, $A13, CT_Bands_Revalued_2003_2022!$B$2:$B$740, CT_Bands_2003_2022_Count_PP!N$2, CT_Bands_Revalued_2003_2022!$C$2:$C$740, CT_Bands_2003_2022_Count_PP!N$3)</f>
        <v>554</v>
      </c>
      <c r="O13" s="128">
        <f>SUMIFS(CT_Bands_Revalued_2003_2022!$D$2:$D$740, CT_Bands_Revalued_2003_2022!$A$2:$A$740, $A13, CT_Bands_Revalued_2003_2022!$B$2:$B$740, CT_Bands_2003_2022_Count_PP!O$2, CT_Bands_Revalued_2003_2022!$C$2:$C$740, CT_Bands_2003_2022_Count_PP!O$3)</f>
        <v>177</v>
      </c>
      <c r="P13" s="128">
        <f>SUMIFS(CT_Bands_Revalued_2003_2022!$D$2:$D$740, CT_Bands_Revalued_2003_2022!$A$2:$A$740, $A13, CT_Bands_Revalued_2003_2022!$B$2:$B$740, CT_Bands_2003_2022_Count_PP!P$2, CT_Bands_Revalued_2003_2022!$C$2:$C$740, CT_Bands_2003_2022_Count_PP!P$3)</f>
        <v>0</v>
      </c>
      <c r="Q13" s="128">
        <f>SUMIFS(CT_Bands_Revalued_2003_2022!$D$2:$D$740, CT_Bands_Revalued_2003_2022!$A$2:$A$740, $A13, CT_Bands_Revalued_2003_2022!$B$2:$B$740, CT_Bands_2003_2022_Count_PP!Q$2, CT_Bands_Revalued_2003_2022!$C$2:$C$740, CT_Bands_2003_2022_Count_PP!Q$3)</f>
        <v>0</v>
      </c>
      <c r="R13" s="128">
        <f>SUMIFS(CT_Bands_Revalued_2003_2022!$D$2:$D$740, CT_Bands_Revalued_2003_2022!$A$2:$A$740, $A13, CT_Bands_Revalued_2003_2022!$B$2:$B$740, CT_Bands_2003_2022_Count_PP!R$2, CT_Bands_Revalued_2003_2022!$C$2:$C$740, CT_Bands_2003_2022_Count_PP!R$3)</f>
        <v>0</v>
      </c>
      <c r="S13" s="128">
        <f>SUMIFS(CT_Bands_Revalued_2003_2022!$D$2:$D$740, CT_Bands_Revalued_2003_2022!$A$2:$A$740, $A13, CT_Bands_Revalued_2003_2022!$B$2:$B$740, CT_Bands_2003_2022_Count_PP!S$2, CT_Bands_Revalued_2003_2022!$C$2:$C$740, CT_Bands_2003_2022_Count_PP!S$3)</f>
        <v>0</v>
      </c>
      <c r="T13" s="128">
        <f>SUMIFS(CT_Bands_Revalued_2003_2022!$D$2:$D$740, CT_Bands_Revalued_2003_2022!$A$2:$A$740, $A13, CT_Bands_Revalued_2003_2022!$B$2:$B$740, CT_Bands_2003_2022_Count_PP!T$2, CT_Bands_Revalued_2003_2022!$C$2:$C$740, CT_Bands_2003_2022_Count_PP!T$3)</f>
        <v>0</v>
      </c>
      <c r="U13" s="128">
        <f>SUMIFS(CT_Bands_Revalued_2003_2022!$D$2:$D$740, CT_Bands_Revalued_2003_2022!$A$2:$A$740, $A13, CT_Bands_Revalued_2003_2022!$B$2:$B$740, CT_Bands_2003_2022_Count_PP!U$2, CT_Bands_Revalued_2003_2022!$C$2:$C$740, CT_Bands_2003_2022_Count_PP!U$3)</f>
        <v>0</v>
      </c>
      <c r="V13" s="128">
        <f>SUMIFS(CT_Bands_Revalued_2003_2022!$D$2:$D$740, CT_Bands_Revalued_2003_2022!$A$2:$A$740, $A13, CT_Bands_Revalued_2003_2022!$B$2:$B$740, CT_Bands_2003_2022_Count_PP!V$2, CT_Bands_Revalued_2003_2022!$C$2:$C$740, CT_Bands_2003_2022_Count_PP!V$3)</f>
        <v>0</v>
      </c>
      <c r="W13" s="128">
        <f>SUMIFS(CT_Bands_Revalued_2003_2022!$D$2:$D$740, CT_Bands_Revalued_2003_2022!$A$2:$A$740, $A13, CT_Bands_Revalued_2003_2022!$B$2:$B$740, CT_Bands_2003_2022_Count_PP!W$2, CT_Bands_Revalued_2003_2022!$C$2:$C$740, CT_Bands_2003_2022_Count_PP!W$3)</f>
        <v>0</v>
      </c>
      <c r="X13" s="128">
        <f>SUMIFS(CT_Bands_Revalued_2003_2022!$D$2:$D$740, CT_Bands_Revalued_2003_2022!$A$2:$A$740, $A13, CT_Bands_Revalued_2003_2022!$B$2:$B$740, CT_Bands_2003_2022_Count_PP!X$2, CT_Bands_Revalued_2003_2022!$C$2:$C$740, CT_Bands_2003_2022_Count_PP!X$3)</f>
        <v>544</v>
      </c>
      <c r="Y13" s="128">
        <f>SUMIFS(CT_Bands_Revalued_2003_2022!$D$2:$D$740, CT_Bands_Revalued_2003_2022!$A$2:$A$740, $A13, CT_Bands_Revalued_2003_2022!$B$2:$B$740, CT_Bands_2003_2022_Count_PP!Y$2, CT_Bands_Revalued_2003_2022!$C$2:$C$740, CT_Bands_2003_2022_Count_PP!Y$3)</f>
        <v>0</v>
      </c>
      <c r="Z13" s="128">
        <f>SUMIFS(CT_Bands_Revalued_2003_2022!$D$2:$D$740, CT_Bands_Revalued_2003_2022!$A$2:$A$740, $A13, CT_Bands_Revalued_2003_2022!$B$2:$B$740, CT_Bands_2003_2022_Count_PP!Z$2, CT_Bands_Revalued_2003_2022!$C$2:$C$740, CT_Bands_2003_2022_Count_PP!Z$3)</f>
        <v>0</v>
      </c>
      <c r="AA13" s="128">
        <f>SUMIFS(CT_Bands_Revalued_2003_2022!$D$2:$D$740, CT_Bands_Revalued_2003_2022!$A$2:$A$740, $A13, CT_Bands_Revalued_2003_2022!$B$2:$B$740, CT_Bands_2003_2022_Count_PP!AA$2, CT_Bands_Revalued_2003_2022!$C$2:$C$740, CT_Bands_2003_2022_Count_PP!AA$3)</f>
        <v>0</v>
      </c>
      <c r="AB13" s="128">
        <f>SUMIFS(CT_Bands_Revalued_2003_2022!$D$2:$D$740, CT_Bands_Revalued_2003_2022!$A$2:$A$740, $A13, CT_Bands_Revalued_2003_2022!$B$2:$B$740, CT_Bands_2003_2022_Count_PP!AB$2, CT_Bands_Revalued_2003_2022!$C$2:$C$740, CT_Bands_2003_2022_Count_PP!AB$3)</f>
        <v>0</v>
      </c>
      <c r="AC13" s="128">
        <f>SUMIFS(CT_Bands_Revalued_2003_2022!$D$2:$D$740, CT_Bands_Revalued_2003_2022!$A$2:$A$740, $A13, CT_Bands_Revalued_2003_2022!$B$2:$B$740, CT_Bands_2003_2022_Count_PP!AC$2, CT_Bands_Revalued_2003_2022!$C$2:$C$740, CT_Bands_2003_2022_Count_PP!AC$3)</f>
        <v>0</v>
      </c>
      <c r="AD13" s="128">
        <f>SUMIFS(CT_Bands_Revalued_2003_2022!$D$2:$D$740, CT_Bands_Revalued_2003_2022!$A$2:$A$740, $A13, CT_Bands_Revalued_2003_2022!$B$2:$B$740, CT_Bands_2003_2022_Count_PP!AD$2, CT_Bands_Revalued_2003_2022!$C$2:$C$740, CT_Bands_2003_2022_Count_PP!AD$3)</f>
        <v>0</v>
      </c>
      <c r="AE13" s="128">
        <f>SUMIFS(CT_Bands_Revalued_2003_2022!$D$2:$D$740, CT_Bands_Revalued_2003_2022!$A$2:$A$740, $A13, CT_Bands_Revalued_2003_2022!$B$2:$B$740, CT_Bands_2003_2022_Count_PP!AE$2, CT_Bands_Revalued_2003_2022!$C$2:$C$740, CT_Bands_2003_2022_Count_PP!AE$3)</f>
        <v>0</v>
      </c>
      <c r="AF13" s="128">
        <f>SUMIFS(CT_Bands_Revalued_2003_2022!$D$2:$D$740, CT_Bands_Revalued_2003_2022!$A$2:$A$740, $A13, CT_Bands_Revalued_2003_2022!$B$2:$B$740, CT_Bands_2003_2022_Count_PP!AF$2, CT_Bands_Revalued_2003_2022!$C$2:$C$740, CT_Bands_2003_2022_Count_PP!AF$3)</f>
        <v>0</v>
      </c>
      <c r="AG13" s="128">
        <f>SUMIFS(CT_Bands_Revalued_2003_2022!$D$2:$D$740, CT_Bands_Revalued_2003_2022!$A$2:$A$740, $A13, CT_Bands_Revalued_2003_2022!$B$2:$B$740, CT_Bands_2003_2022_Count_PP!AG$2, CT_Bands_Revalued_2003_2022!$C$2:$C$740, CT_Bands_2003_2022_Count_PP!AG$3)</f>
        <v>57</v>
      </c>
      <c r="AH13" s="128">
        <f>SUMIFS(CT_Bands_Revalued_2003_2022!$D$2:$D$740, CT_Bands_Revalued_2003_2022!$A$2:$A$740, $A13, CT_Bands_Revalued_2003_2022!$B$2:$B$740, CT_Bands_2003_2022_Count_PP!AH$2, CT_Bands_Revalued_2003_2022!$C$2:$C$740, CT_Bands_2003_2022_Count_PP!AH$3)</f>
        <v>382</v>
      </c>
      <c r="AI13" s="128">
        <f>SUMIFS(CT_Bands_Revalued_2003_2022!$D$2:$D$740, CT_Bands_Revalued_2003_2022!$A$2:$A$740, $A13, CT_Bands_Revalued_2003_2022!$B$2:$B$740, CT_Bands_2003_2022_Count_PP!AI$2, CT_Bands_Revalued_2003_2022!$C$2:$C$740, CT_Bands_2003_2022_Count_PP!AI$3)</f>
        <v>0</v>
      </c>
      <c r="AJ13" s="128">
        <f>SUMIFS(CT_Bands_Revalued_2003_2022!$D$2:$D$740, CT_Bands_Revalued_2003_2022!$A$2:$A$740, $A13, CT_Bands_Revalued_2003_2022!$B$2:$B$740, CT_Bands_2003_2022_Count_PP!AJ$2, CT_Bands_Revalued_2003_2022!$C$2:$C$740, CT_Bands_2003_2022_Count_PP!AJ$3)</f>
        <v>0</v>
      </c>
      <c r="AK13" s="128">
        <f>SUMIFS(CT_Bands_Revalued_2003_2022!$D$2:$D$740, CT_Bands_Revalued_2003_2022!$A$2:$A$740, $A13, CT_Bands_Revalued_2003_2022!$B$2:$B$740, CT_Bands_2003_2022_Count_PP!AK$2, CT_Bands_Revalued_2003_2022!$C$2:$C$740, CT_Bands_2003_2022_Count_PP!AK$3)</f>
        <v>0</v>
      </c>
      <c r="AL13" s="128">
        <f>SUMIFS(CT_Bands_Revalued_2003_2022!$D$2:$D$740, CT_Bands_Revalued_2003_2022!$A$2:$A$740, $A13, CT_Bands_Revalued_2003_2022!$B$2:$B$740, CT_Bands_2003_2022_Count_PP!AL$2, CT_Bands_Revalued_2003_2022!$C$2:$C$740, CT_Bands_2003_2022_Count_PP!AL$3)</f>
        <v>0</v>
      </c>
      <c r="AM13" s="128">
        <f>SUMIFS(CT_Bands_Revalued_2003_2022!$D$2:$D$740, CT_Bands_Revalued_2003_2022!$A$2:$A$740, $A13, CT_Bands_Revalued_2003_2022!$B$2:$B$740, CT_Bands_2003_2022_Count_PP!AM$2, CT_Bands_Revalued_2003_2022!$C$2:$C$740, CT_Bands_2003_2022_Count_PP!AM$3)</f>
        <v>0</v>
      </c>
      <c r="AN13" s="128">
        <f>SUMIFS(CT_Bands_Revalued_2003_2022!$D$2:$D$740, CT_Bands_Revalued_2003_2022!$A$2:$A$740, $A13, CT_Bands_Revalued_2003_2022!$B$2:$B$740, CT_Bands_2003_2022_Count_PP!AN$2, CT_Bands_Revalued_2003_2022!$C$2:$C$740, CT_Bands_2003_2022_Count_PP!AN$3)</f>
        <v>0</v>
      </c>
      <c r="AO13" s="128">
        <f>SUMIFS(CT_Bands_Revalued_2003_2022!$D$2:$D$740, CT_Bands_Revalued_2003_2022!$A$2:$A$740, $A13, CT_Bands_Revalued_2003_2022!$B$2:$B$740, CT_Bands_2003_2022_Count_PP!AO$2, CT_Bands_Revalued_2003_2022!$C$2:$C$740, CT_Bands_2003_2022_Count_PP!AO$3)</f>
        <v>0</v>
      </c>
      <c r="AP13" s="128">
        <f>SUMIFS(CT_Bands_Revalued_2003_2022!$D$2:$D$740, CT_Bands_Revalued_2003_2022!$A$2:$A$740, $A13, CT_Bands_Revalued_2003_2022!$B$2:$B$740, CT_Bands_2003_2022_Count_PP!AP$2, CT_Bands_Revalued_2003_2022!$C$2:$C$740, CT_Bands_2003_2022_Count_PP!AP$3)</f>
        <v>0</v>
      </c>
      <c r="AQ13" s="128">
        <f>SUMIFS(CT_Bands_Revalued_2003_2022!$D$2:$D$740, CT_Bands_Revalued_2003_2022!$A$2:$A$740, $A13, CT_Bands_Revalued_2003_2022!$B$2:$B$740, CT_Bands_2003_2022_Count_PP!AQ$2, CT_Bands_Revalued_2003_2022!$C$2:$C$740, CT_Bands_2003_2022_Count_PP!AQ$3)</f>
        <v>46</v>
      </c>
      <c r="AR13" s="128">
        <f>SUMIFS(CT_Bands_Revalued_2003_2022!$D$2:$D$740, CT_Bands_Revalued_2003_2022!$A$2:$A$740, $A13, CT_Bands_Revalued_2003_2022!$B$2:$B$740, CT_Bands_2003_2022_Count_PP!AR$2, CT_Bands_Revalued_2003_2022!$C$2:$C$740, CT_Bands_2003_2022_Count_PP!AR$3)</f>
        <v>311</v>
      </c>
      <c r="AS13" s="128">
        <f>SUMIFS(CT_Bands_Revalued_2003_2022!$D$2:$D$740, CT_Bands_Revalued_2003_2022!$A$2:$A$740, $A13, CT_Bands_Revalued_2003_2022!$B$2:$B$740, CT_Bands_2003_2022_Count_PP!AS$2, CT_Bands_Revalued_2003_2022!$C$2:$C$740, CT_Bands_2003_2022_Count_PP!AS$3)</f>
        <v>44</v>
      </c>
      <c r="AT13" s="128">
        <f>SUMIFS(CT_Bands_Revalued_2003_2022!$D$2:$D$740, CT_Bands_Revalued_2003_2022!$A$2:$A$740, $A13, CT_Bands_Revalued_2003_2022!$B$2:$B$740, CT_Bands_2003_2022_Count_PP!AT$2, CT_Bands_Revalued_2003_2022!$C$2:$C$740, CT_Bands_2003_2022_Count_PP!AT$3)</f>
        <v>0</v>
      </c>
      <c r="AU13" s="128">
        <f>SUMIFS(CT_Bands_Revalued_2003_2022!$D$2:$D$740, CT_Bands_Revalued_2003_2022!$A$2:$A$740, $A13, CT_Bands_Revalued_2003_2022!$B$2:$B$740, CT_Bands_2003_2022_Count_PP!AU$2, CT_Bands_Revalued_2003_2022!$C$2:$C$740, CT_Bands_2003_2022_Count_PP!AU$3)</f>
        <v>0</v>
      </c>
      <c r="AV13" s="128">
        <f>SUMIFS(CT_Bands_Revalued_2003_2022!$D$2:$D$740, CT_Bands_Revalued_2003_2022!$A$2:$A$740, $A13, CT_Bands_Revalued_2003_2022!$B$2:$B$740, CT_Bands_2003_2022_Count_PP!AV$2, CT_Bands_Revalued_2003_2022!$C$2:$C$740, CT_Bands_2003_2022_Count_PP!AV$3)</f>
        <v>0</v>
      </c>
      <c r="AW13" s="128">
        <f>SUMIFS(CT_Bands_Revalued_2003_2022!$D$2:$D$740, CT_Bands_Revalued_2003_2022!$A$2:$A$740, $A13, CT_Bands_Revalued_2003_2022!$B$2:$B$740, CT_Bands_2003_2022_Count_PP!AW$2, CT_Bands_Revalued_2003_2022!$C$2:$C$740, CT_Bands_2003_2022_Count_PP!AW$3)</f>
        <v>0</v>
      </c>
      <c r="AX13" s="128">
        <f>SUMIFS(CT_Bands_Revalued_2003_2022!$D$2:$D$740, CT_Bands_Revalued_2003_2022!$A$2:$A$740, $A13, CT_Bands_Revalued_2003_2022!$B$2:$B$740, CT_Bands_2003_2022_Count_PP!AX$2, CT_Bands_Revalued_2003_2022!$C$2:$C$740, CT_Bands_2003_2022_Count_PP!AX$3)</f>
        <v>0</v>
      </c>
      <c r="AY13" s="128">
        <f>SUMIFS(CT_Bands_Revalued_2003_2022!$D$2:$D$740, CT_Bands_Revalued_2003_2022!$A$2:$A$740, $A13, CT_Bands_Revalued_2003_2022!$B$2:$B$740, CT_Bands_2003_2022_Count_PP!AY$2, CT_Bands_Revalued_2003_2022!$C$2:$C$740, CT_Bands_2003_2022_Count_PP!AY$3)</f>
        <v>0</v>
      </c>
      <c r="AZ13" s="128">
        <f>SUMIFS(CT_Bands_Revalued_2003_2022!$D$2:$D$740, CT_Bands_Revalued_2003_2022!$A$2:$A$740, $A13, CT_Bands_Revalued_2003_2022!$B$2:$B$740, CT_Bands_2003_2022_Count_PP!AZ$2, CT_Bands_Revalued_2003_2022!$C$2:$C$740, CT_Bands_2003_2022_Count_PP!AZ$3)</f>
        <v>0</v>
      </c>
      <c r="BA13" s="128">
        <f>SUMIFS(CT_Bands_Revalued_2003_2022!$D$2:$D$740, CT_Bands_Revalued_2003_2022!$A$2:$A$740, $A13, CT_Bands_Revalued_2003_2022!$B$2:$B$740, CT_Bands_2003_2022_Count_PP!BA$2, CT_Bands_Revalued_2003_2022!$C$2:$C$740, CT_Bands_2003_2022_Count_PP!BA$3)</f>
        <v>0</v>
      </c>
      <c r="BB13" s="128">
        <f>SUMIFS(CT_Bands_Revalued_2003_2022!$D$2:$D$740, CT_Bands_Revalued_2003_2022!$A$2:$A$740, $A13, CT_Bands_Revalued_2003_2022!$B$2:$B$740, CT_Bands_2003_2022_Count_PP!BB$2, CT_Bands_Revalued_2003_2022!$C$2:$C$740, CT_Bands_2003_2022_Count_PP!BB$3)</f>
        <v>171</v>
      </c>
      <c r="BC13" s="128">
        <f>SUMIFS(CT_Bands_Revalued_2003_2022!$D$2:$D$740, CT_Bands_Revalued_2003_2022!$A$2:$A$740, $A13, CT_Bands_Revalued_2003_2022!$B$2:$B$740, CT_Bands_2003_2022_Count_PP!BC$2, CT_Bands_Revalued_2003_2022!$C$2:$C$740, CT_Bands_2003_2022_Count_PP!BC$3)</f>
        <v>27</v>
      </c>
      <c r="BD13" s="128">
        <f>SUMIFS(CT_Bands_Revalued_2003_2022!$D$2:$D$740, CT_Bands_Revalued_2003_2022!$A$2:$A$740, $A13, CT_Bands_Revalued_2003_2022!$B$2:$B$740, CT_Bands_2003_2022_Count_PP!BD$2, CT_Bands_Revalued_2003_2022!$C$2:$C$740, CT_Bands_2003_2022_Count_PP!BD$3)</f>
        <v>0</v>
      </c>
      <c r="BE13" s="128">
        <f>SUMIFS(CT_Bands_Revalued_2003_2022!$D$2:$D$740, CT_Bands_Revalued_2003_2022!$A$2:$A$740, $A13, CT_Bands_Revalued_2003_2022!$B$2:$B$740, CT_Bands_2003_2022_Count_PP!BE$2, CT_Bands_Revalued_2003_2022!$C$2:$C$740, CT_Bands_2003_2022_Count_PP!BE$3)</f>
        <v>0</v>
      </c>
      <c r="BF13" s="128">
        <f>SUMIFS(CT_Bands_Revalued_2003_2022!$D$2:$D$740, CT_Bands_Revalued_2003_2022!$A$2:$A$740, $A13, CT_Bands_Revalued_2003_2022!$B$2:$B$740, CT_Bands_2003_2022_Count_PP!BF$2, CT_Bands_Revalued_2003_2022!$C$2:$C$740, CT_Bands_2003_2022_Count_PP!BF$3)</f>
        <v>0</v>
      </c>
      <c r="BG13" s="128">
        <f>SUMIFS(CT_Bands_Revalued_2003_2022!$D$2:$D$740, CT_Bands_Revalued_2003_2022!$A$2:$A$740, $A13, CT_Bands_Revalued_2003_2022!$B$2:$B$740, CT_Bands_2003_2022_Count_PP!BG$2, CT_Bands_Revalued_2003_2022!$C$2:$C$740, CT_Bands_2003_2022_Count_PP!BG$3)</f>
        <v>0</v>
      </c>
      <c r="BH13" s="128">
        <f>SUMIFS(CT_Bands_Revalued_2003_2022!$D$2:$D$740, CT_Bands_Revalued_2003_2022!$A$2:$A$740, $A13, CT_Bands_Revalued_2003_2022!$B$2:$B$740, CT_Bands_2003_2022_Count_PP!BH$2, CT_Bands_Revalued_2003_2022!$C$2:$C$740, CT_Bands_2003_2022_Count_PP!BH$3)</f>
        <v>0</v>
      </c>
      <c r="BI13" s="128">
        <f>SUMIFS(CT_Bands_Revalued_2003_2022!$D$2:$D$740, CT_Bands_Revalued_2003_2022!$A$2:$A$740, $A13, CT_Bands_Revalued_2003_2022!$B$2:$B$740, CT_Bands_2003_2022_Count_PP!BI$2, CT_Bands_Revalued_2003_2022!$C$2:$C$740, CT_Bands_2003_2022_Count_PP!BI$3)</f>
        <v>0</v>
      </c>
      <c r="BJ13" s="128">
        <f>SUMIFS(CT_Bands_Revalued_2003_2022!$D$2:$D$740, CT_Bands_Revalued_2003_2022!$A$2:$A$740, $A13, CT_Bands_Revalued_2003_2022!$B$2:$B$740, CT_Bands_2003_2022_Count_PP!BJ$2, CT_Bands_Revalued_2003_2022!$C$2:$C$740, CT_Bands_2003_2022_Count_PP!BJ$3)</f>
        <v>0</v>
      </c>
      <c r="BK13" s="128">
        <f>SUMIFS(CT_Bands_Revalued_2003_2022!$D$2:$D$740, CT_Bands_Revalued_2003_2022!$A$2:$A$740, $A13, CT_Bands_Revalued_2003_2022!$B$2:$B$740, CT_Bands_2003_2022_Count_PP!BK$2, CT_Bands_Revalued_2003_2022!$C$2:$C$740, CT_Bands_2003_2022_Count_PP!BK$3)</f>
        <v>0</v>
      </c>
      <c r="BL13" s="128">
        <f>SUMIFS(CT_Bands_Revalued_2003_2022!$D$2:$D$740, CT_Bands_Revalued_2003_2022!$A$2:$A$740, $A13, CT_Bands_Revalued_2003_2022!$B$2:$B$740, CT_Bands_2003_2022_Count_PP!BL$2, CT_Bands_Revalued_2003_2022!$C$2:$C$740, CT_Bands_2003_2022_Count_PP!BL$3)</f>
        <v>60</v>
      </c>
      <c r="BM13" s="128">
        <f>SUMIFS(CT_Bands_Revalued_2003_2022!$D$2:$D$740, CT_Bands_Revalued_2003_2022!$A$2:$A$740, $A13, CT_Bands_Revalued_2003_2022!$B$2:$B$740, CT_Bands_2003_2022_Count_PP!BM$2, CT_Bands_Revalued_2003_2022!$C$2:$C$740, CT_Bands_2003_2022_Count_PP!BM$3)</f>
        <v>6</v>
      </c>
      <c r="BN13" s="128">
        <f>SUMIFS(CT_Bands_Revalued_2003_2022!$D$2:$D$740, CT_Bands_Revalued_2003_2022!$A$2:$A$740, $A13, CT_Bands_Revalued_2003_2022!$B$2:$B$740, CT_Bands_2003_2022_Count_PP!BN$2, CT_Bands_Revalued_2003_2022!$C$2:$C$740, CT_Bands_2003_2022_Count_PP!BN$3)</f>
        <v>0</v>
      </c>
      <c r="BO13" s="128">
        <f>SUMIFS(CT_Bands_Revalued_2003_2022!$D$2:$D$740, CT_Bands_Revalued_2003_2022!$A$2:$A$740, $A13, CT_Bands_Revalued_2003_2022!$B$2:$B$740, CT_Bands_2003_2022_Count_PP!BO$2, CT_Bands_Revalued_2003_2022!$C$2:$C$740, CT_Bands_2003_2022_Count_PP!BO$3)</f>
        <v>0</v>
      </c>
      <c r="BP13" s="128">
        <f>SUMIFS(CT_Bands_Revalued_2003_2022!$D$2:$D$740, CT_Bands_Revalued_2003_2022!$A$2:$A$740, $A13, CT_Bands_Revalued_2003_2022!$B$2:$B$740, CT_Bands_2003_2022_Count_PP!BP$2, CT_Bands_Revalued_2003_2022!$C$2:$C$740, CT_Bands_2003_2022_Count_PP!BP$3)</f>
        <v>0</v>
      </c>
      <c r="BQ13" s="128">
        <f>SUMIFS(CT_Bands_Revalued_2003_2022!$D$2:$D$740, CT_Bands_Revalued_2003_2022!$A$2:$A$740, $A13, CT_Bands_Revalued_2003_2022!$B$2:$B$740, CT_Bands_2003_2022_Count_PP!BQ$2, CT_Bands_Revalued_2003_2022!$C$2:$C$740, CT_Bands_2003_2022_Count_PP!BQ$3)</f>
        <v>0</v>
      </c>
      <c r="BR13" s="128">
        <f>SUMIFS(CT_Bands_Revalued_2003_2022!$D$2:$D$740, CT_Bands_Revalued_2003_2022!$A$2:$A$740, $A13, CT_Bands_Revalued_2003_2022!$B$2:$B$740, CT_Bands_2003_2022_Count_PP!BR$2, CT_Bands_Revalued_2003_2022!$C$2:$C$740, CT_Bands_2003_2022_Count_PP!BR$3)</f>
        <v>0</v>
      </c>
      <c r="BS13" s="128">
        <f>SUMIFS(CT_Bands_Revalued_2003_2022!$D$2:$D$740, CT_Bands_Revalued_2003_2022!$A$2:$A$740, $A13, CT_Bands_Revalued_2003_2022!$B$2:$B$740, CT_Bands_2003_2022_Count_PP!BS$2, CT_Bands_Revalued_2003_2022!$C$2:$C$740, CT_Bands_2003_2022_Count_PP!BS$3)</f>
        <v>0</v>
      </c>
      <c r="BT13" s="128">
        <f>SUMIFS(CT_Bands_Revalued_2003_2022!$D$2:$D$740, CT_Bands_Revalued_2003_2022!$A$2:$A$740, $A13, CT_Bands_Revalued_2003_2022!$B$2:$B$740, CT_Bands_2003_2022_Count_PP!BT$2, CT_Bands_Revalued_2003_2022!$C$2:$C$740, CT_Bands_2003_2022_Count_PP!BT$3)</f>
        <v>0</v>
      </c>
      <c r="BU13" s="128">
        <f>SUMIFS(CT_Bands_Revalued_2003_2022!$D$2:$D$740, CT_Bands_Revalued_2003_2022!$A$2:$A$740, $A13, CT_Bands_Revalued_2003_2022!$B$2:$B$740, CT_Bands_2003_2022_Count_PP!BU$2, CT_Bands_Revalued_2003_2022!$C$2:$C$740, CT_Bands_2003_2022_Count_PP!BU$3)</f>
        <v>0</v>
      </c>
      <c r="BV13" s="128">
        <f>SUMIFS(CT_Bands_Revalued_2003_2022!$D$2:$D$740, CT_Bands_Revalued_2003_2022!$A$2:$A$740, $A13, CT_Bands_Revalued_2003_2022!$B$2:$B$740, CT_Bands_2003_2022_Count_PP!BV$2, CT_Bands_Revalued_2003_2022!$C$2:$C$740, CT_Bands_2003_2022_Count_PP!BV$3)</f>
        <v>8</v>
      </c>
      <c r="BW13" s="128">
        <f>SUMIFS(CT_Bands_Revalued_2003_2022!$D$2:$D$740, CT_Bands_Revalued_2003_2022!$A$2:$A$740, $A13, CT_Bands_Revalued_2003_2022!$B$2:$B$740, CT_Bands_2003_2022_Count_PP!BW$2, CT_Bands_Revalued_2003_2022!$C$2:$C$740, CT_Bands_2003_2022_Count_PP!BW$3)</f>
        <v>0</v>
      </c>
      <c r="BX13" s="128">
        <f>SUMIFS(CT_Bands_Revalued_2003_2022!$D$2:$D$740, CT_Bands_Revalued_2003_2022!$A$2:$A$740, $A13, CT_Bands_Revalued_2003_2022!$B$2:$B$740, CT_Bands_2003_2022_Count_PP!BX$2, CT_Bands_Revalued_2003_2022!$C$2:$C$740, CT_Bands_2003_2022_Count_PP!BX$3)</f>
        <v>0</v>
      </c>
      <c r="BY13" s="128">
        <f>SUMIFS(CT_Bands_Revalued_2003_2022!$D$2:$D$740, CT_Bands_Revalued_2003_2022!$A$2:$A$740, $A13, CT_Bands_Revalued_2003_2022!$B$2:$B$740, CT_Bands_2003_2022_Count_PP!BY$2, CT_Bands_Revalued_2003_2022!$C$2:$C$740, CT_Bands_2003_2022_Count_PP!BY$3)</f>
        <v>0</v>
      </c>
      <c r="BZ13" s="128">
        <f>SUMIFS(CT_Bands_Revalued_2003_2022!$D$2:$D$740, CT_Bands_Revalued_2003_2022!$A$2:$A$740, $A13, CT_Bands_Revalued_2003_2022!$B$2:$B$740, CT_Bands_2003_2022_Count_PP!BZ$2, CT_Bands_Revalued_2003_2022!$C$2:$C$740, CT_Bands_2003_2022_Count_PP!BZ$3)</f>
        <v>0</v>
      </c>
      <c r="CA13" s="128">
        <f>SUMIFS(CT_Bands_Revalued_2003_2022!$D$2:$D$740, CT_Bands_Revalued_2003_2022!$A$2:$A$740, $A13, CT_Bands_Revalued_2003_2022!$B$2:$B$740, CT_Bands_2003_2022_Count_PP!CA$2, CT_Bands_Revalued_2003_2022!$C$2:$C$740, CT_Bands_2003_2022_Count_PP!CA$3)</f>
        <v>0</v>
      </c>
      <c r="CB13" s="128">
        <f>SUMIFS(CT_Bands_Revalued_2003_2022!$D$2:$D$740, CT_Bands_Revalued_2003_2022!$A$2:$A$740, $A13, CT_Bands_Revalued_2003_2022!$B$2:$B$740, CT_Bands_2003_2022_Count_PP!CB$2, CT_Bands_Revalued_2003_2022!$C$2:$C$740, CT_Bands_2003_2022_Count_PP!CB$3)</f>
        <v>0</v>
      </c>
      <c r="CC13" s="128">
        <f>SUMIFS(CT_Bands_Revalued_2003_2022!$D$2:$D$740, CT_Bands_Revalued_2003_2022!$A$2:$A$740, $A13, CT_Bands_Revalued_2003_2022!$B$2:$B$740, CT_Bands_2003_2022_Count_PP!CC$2, CT_Bands_Revalued_2003_2022!$C$2:$C$740, CT_Bands_2003_2022_Count_PP!CC$3)</f>
        <v>0</v>
      </c>
      <c r="CD13" s="128">
        <f>SUMIFS(CT_Bands_Revalued_2003_2022!$D$2:$D$740, CT_Bands_Revalued_2003_2022!$A$2:$A$740, $A13, CT_Bands_Revalued_2003_2022!$B$2:$B$740, CT_Bands_2003_2022_Count_PP!CD$2, CT_Bands_Revalued_2003_2022!$C$2:$C$740, CT_Bands_2003_2022_Count_PP!CD$3)</f>
        <v>0</v>
      </c>
      <c r="CE13" s="128">
        <f>SUMIFS(CT_Bands_Revalued_2003_2022!$D$2:$D$740, CT_Bands_Revalued_2003_2022!$A$2:$A$740, $A13, CT_Bands_Revalued_2003_2022!$B$2:$B$740, CT_Bands_2003_2022_Count_PP!CE$2, CT_Bands_Revalued_2003_2022!$C$2:$C$740, CT_Bands_2003_2022_Count_PP!CE$3)</f>
        <v>2</v>
      </c>
      <c r="CF13" s="128">
        <f>SUMIFS(CT_Bands_Revalued_2003_2022!$D$2:$D$740, CT_Bands_Revalued_2003_2022!$A$2:$A$740, $A13, CT_Bands_Revalued_2003_2022!$B$2:$B$740, CT_Bands_2003_2022_Count_PP!CF$2, CT_Bands_Revalued_2003_2022!$C$2:$C$740, CT_Bands_2003_2022_Count_PP!CF$3)</f>
        <v>1</v>
      </c>
      <c r="CG13" s="129">
        <f t="shared" si="0"/>
        <v>2689</v>
      </c>
    </row>
    <row r="14" spans="1:85" x14ac:dyDescent="0.25">
      <c r="A14" s="126" t="s">
        <v>1107</v>
      </c>
      <c r="B14" s="127" t="s">
        <v>1108</v>
      </c>
      <c r="C14" s="127" t="s">
        <v>2236</v>
      </c>
      <c r="D14" s="139">
        <f>SUMIFS(CT_Bands_Revalued_2003_2022!$D$2:$D$740, CT_Bands_Revalued_2003_2022!$A$2:$A$740, $A14, CT_Bands_Revalued_2003_2022!$B$2:$B$740, CT_Bands_2003_2022_Count_PP!D$2, CT_Bands_Revalued_2003_2022!$C$2:$C$740, CT_Bands_2003_2022_Count_PP!D$3)</f>
        <v>340</v>
      </c>
      <c r="E14" s="139">
        <f>SUMIFS(CT_Bands_Revalued_2003_2022!$D$2:$D$740, CT_Bands_Revalued_2003_2022!$A$2:$A$740, $A14, CT_Bands_Revalued_2003_2022!$B$2:$B$740, CT_Bands_2003_2022_Count_PP!E$2, CT_Bands_Revalued_2003_2022!$C$2:$C$740, CT_Bands_2003_2022_Count_PP!E$3)</f>
        <v>207</v>
      </c>
      <c r="F14" s="139">
        <f>SUMIFS(CT_Bands_Revalued_2003_2022!$D$2:$D$740, CT_Bands_Revalued_2003_2022!$A$2:$A$740, $A14, CT_Bands_Revalued_2003_2022!$B$2:$B$740, CT_Bands_2003_2022_Count_PP!F$2, CT_Bands_Revalued_2003_2022!$C$2:$C$740, CT_Bands_2003_2022_Count_PP!F$3)</f>
        <v>0</v>
      </c>
      <c r="G14" s="139">
        <f>SUMIFS(CT_Bands_Revalued_2003_2022!$D$2:$D$740, CT_Bands_Revalued_2003_2022!$A$2:$A$740, $A14, CT_Bands_Revalued_2003_2022!$B$2:$B$740, CT_Bands_2003_2022_Count_PP!G$2, CT_Bands_Revalued_2003_2022!$C$2:$C$740, CT_Bands_2003_2022_Count_PP!G$3)</f>
        <v>0</v>
      </c>
      <c r="H14" s="139">
        <f>SUMIFS(CT_Bands_Revalued_2003_2022!$D$2:$D$740, CT_Bands_Revalued_2003_2022!$A$2:$A$740, $A14, CT_Bands_Revalued_2003_2022!$B$2:$B$740, CT_Bands_2003_2022_Count_PP!H$2, CT_Bands_Revalued_2003_2022!$C$2:$C$740, CT_Bands_2003_2022_Count_PP!H$3)</f>
        <v>0</v>
      </c>
      <c r="I14" s="139">
        <f>SUMIFS(CT_Bands_Revalued_2003_2022!$D$2:$D$740, CT_Bands_Revalued_2003_2022!$A$2:$A$740, $A14, CT_Bands_Revalued_2003_2022!$B$2:$B$740, CT_Bands_2003_2022_Count_PP!I$2, CT_Bands_Revalued_2003_2022!$C$2:$C$740, CT_Bands_2003_2022_Count_PP!I$3)</f>
        <v>0</v>
      </c>
      <c r="J14" s="139">
        <f>SUMIFS(CT_Bands_Revalued_2003_2022!$D$2:$D$740, CT_Bands_Revalued_2003_2022!$A$2:$A$740, $A14, CT_Bands_Revalued_2003_2022!$B$2:$B$740, CT_Bands_2003_2022_Count_PP!J$2, CT_Bands_Revalued_2003_2022!$C$2:$C$740, CT_Bands_2003_2022_Count_PP!J$3)</f>
        <v>0</v>
      </c>
      <c r="K14" s="139">
        <f>SUMIFS(CT_Bands_Revalued_2003_2022!$D$2:$D$740, CT_Bands_Revalued_2003_2022!$A$2:$A$740, $A14, CT_Bands_Revalued_2003_2022!$B$2:$B$740, CT_Bands_2003_2022_Count_PP!K$2, CT_Bands_Revalued_2003_2022!$C$2:$C$740, CT_Bands_2003_2022_Count_PP!K$3)</f>
        <v>0</v>
      </c>
      <c r="L14" s="139">
        <f>SUMIFS(CT_Bands_Revalued_2003_2022!$D$2:$D$740, CT_Bands_Revalued_2003_2022!$A$2:$A$740, $A14, CT_Bands_Revalued_2003_2022!$B$2:$B$740, CT_Bands_2003_2022_Count_PP!L$2, CT_Bands_Revalued_2003_2022!$C$2:$C$740, CT_Bands_2003_2022_Count_PP!L$3)</f>
        <v>0</v>
      </c>
      <c r="M14" s="139">
        <f>SUMIFS(CT_Bands_Revalued_2003_2022!$D$2:$D$740, CT_Bands_Revalued_2003_2022!$A$2:$A$740, $A14, CT_Bands_Revalued_2003_2022!$B$2:$B$740, CT_Bands_2003_2022_Count_PP!M$2, CT_Bands_Revalued_2003_2022!$C$2:$C$740, CT_Bands_2003_2022_Count_PP!M$3)</f>
        <v>0</v>
      </c>
      <c r="N14" s="139">
        <f>SUMIFS(CT_Bands_Revalued_2003_2022!$D$2:$D$740, CT_Bands_Revalued_2003_2022!$A$2:$A$740, $A14, CT_Bands_Revalued_2003_2022!$B$2:$B$740, CT_Bands_2003_2022_Count_PP!N$2, CT_Bands_Revalued_2003_2022!$C$2:$C$740, CT_Bands_2003_2022_Count_PP!N$3)</f>
        <v>609</v>
      </c>
      <c r="O14" s="139">
        <f>SUMIFS(CT_Bands_Revalued_2003_2022!$D$2:$D$740, CT_Bands_Revalued_2003_2022!$A$2:$A$740, $A14, CT_Bands_Revalued_2003_2022!$B$2:$B$740, CT_Bands_2003_2022_Count_PP!O$2, CT_Bands_Revalued_2003_2022!$C$2:$C$740, CT_Bands_2003_2022_Count_PP!O$3)</f>
        <v>269</v>
      </c>
      <c r="P14" s="139">
        <f>SUMIFS(CT_Bands_Revalued_2003_2022!$D$2:$D$740, CT_Bands_Revalued_2003_2022!$A$2:$A$740, $A14, CT_Bands_Revalued_2003_2022!$B$2:$B$740, CT_Bands_2003_2022_Count_PP!P$2, CT_Bands_Revalued_2003_2022!$C$2:$C$740, CT_Bands_2003_2022_Count_PP!P$3)</f>
        <v>0</v>
      </c>
      <c r="Q14" s="139">
        <f>SUMIFS(CT_Bands_Revalued_2003_2022!$D$2:$D$740, CT_Bands_Revalued_2003_2022!$A$2:$A$740, $A14, CT_Bands_Revalued_2003_2022!$B$2:$B$740, CT_Bands_2003_2022_Count_PP!Q$2, CT_Bands_Revalued_2003_2022!$C$2:$C$740, CT_Bands_2003_2022_Count_PP!Q$3)</f>
        <v>0</v>
      </c>
      <c r="R14" s="139">
        <f>SUMIFS(CT_Bands_Revalued_2003_2022!$D$2:$D$740, CT_Bands_Revalued_2003_2022!$A$2:$A$740, $A14, CT_Bands_Revalued_2003_2022!$B$2:$B$740, CT_Bands_2003_2022_Count_PP!R$2, CT_Bands_Revalued_2003_2022!$C$2:$C$740, CT_Bands_2003_2022_Count_PP!R$3)</f>
        <v>0</v>
      </c>
      <c r="S14" s="139">
        <f>SUMIFS(CT_Bands_Revalued_2003_2022!$D$2:$D$740, CT_Bands_Revalued_2003_2022!$A$2:$A$740, $A14, CT_Bands_Revalued_2003_2022!$B$2:$B$740, CT_Bands_2003_2022_Count_PP!S$2, CT_Bands_Revalued_2003_2022!$C$2:$C$740, CT_Bands_2003_2022_Count_PP!S$3)</f>
        <v>0</v>
      </c>
      <c r="T14" s="139">
        <f>SUMIFS(CT_Bands_Revalued_2003_2022!$D$2:$D$740, CT_Bands_Revalued_2003_2022!$A$2:$A$740, $A14, CT_Bands_Revalued_2003_2022!$B$2:$B$740, CT_Bands_2003_2022_Count_PP!T$2, CT_Bands_Revalued_2003_2022!$C$2:$C$740, CT_Bands_2003_2022_Count_PP!T$3)</f>
        <v>0</v>
      </c>
      <c r="U14" s="139">
        <f>SUMIFS(CT_Bands_Revalued_2003_2022!$D$2:$D$740, CT_Bands_Revalued_2003_2022!$A$2:$A$740, $A14, CT_Bands_Revalued_2003_2022!$B$2:$B$740, CT_Bands_2003_2022_Count_PP!U$2, CT_Bands_Revalued_2003_2022!$C$2:$C$740, CT_Bands_2003_2022_Count_PP!U$3)</f>
        <v>0</v>
      </c>
      <c r="V14" s="139">
        <f>SUMIFS(CT_Bands_Revalued_2003_2022!$D$2:$D$740, CT_Bands_Revalued_2003_2022!$A$2:$A$740, $A14, CT_Bands_Revalued_2003_2022!$B$2:$B$740, CT_Bands_2003_2022_Count_PP!V$2, CT_Bands_Revalued_2003_2022!$C$2:$C$740, CT_Bands_2003_2022_Count_PP!V$3)</f>
        <v>0</v>
      </c>
      <c r="W14" s="139">
        <f>SUMIFS(CT_Bands_Revalued_2003_2022!$D$2:$D$740, CT_Bands_Revalued_2003_2022!$A$2:$A$740, $A14, CT_Bands_Revalued_2003_2022!$B$2:$B$740, CT_Bands_2003_2022_Count_PP!W$2, CT_Bands_Revalued_2003_2022!$C$2:$C$740, CT_Bands_2003_2022_Count_PP!W$3)</f>
        <v>0</v>
      </c>
      <c r="X14" s="139">
        <f>SUMIFS(CT_Bands_Revalued_2003_2022!$D$2:$D$740, CT_Bands_Revalued_2003_2022!$A$2:$A$740, $A14, CT_Bands_Revalued_2003_2022!$B$2:$B$740, CT_Bands_2003_2022_Count_PP!X$2, CT_Bands_Revalued_2003_2022!$C$2:$C$740, CT_Bands_2003_2022_Count_PP!X$3)</f>
        <v>715</v>
      </c>
      <c r="Y14" s="139">
        <f>SUMIFS(CT_Bands_Revalued_2003_2022!$D$2:$D$740, CT_Bands_Revalued_2003_2022!$A$2:$A$740, $A14, CT_Bands_Revalued_2003_2022!$B$2:$B$740, CT_Bands_2003_2022_Count_PP!Y$2, CT_Bands_Revalued_2003_2022!$C$2:$C$740, CT_Bands_2003_2022_Count_PP!Y$3)</f>
        <v>11</v>
      </c>
      <c r="Z14" s="139">
        <f>SUMIFS(CT_Bands_Revalued_2003_2022!$D$2:$D$740, CT_Bands_Revalued_2003_2022!$A$2:$A$740, $A14, CT_Bands_Revalued_2003_2022!$B$2:$B$740, CT_Bands_2003_2022_Count_PP!Z$2, CT_Bands_Revalued_2003_2022!$C$2:$C$740, CT_Bands_2003_2022_Count_PP!Z$3)</f>
        <v>0</v>
      </c>
      <c r="AA14" s="139">
        <f>SUMIFS(CT_Bands_Revalued_2003_2022!$D$2:$D$740, CT_Bands_Revalued_2003_2022!$A$2:$A$740, $A14, CT_Bands_Revalued_2003_2022!$B$2:$B$740, CT_Bands_2003_2022_Count_PP!AA$2, CT_Bands_Revalued_2003_2022!$C$2:$C$740, CT_Bands_2003_2022_Count_PP!AA$3)</f>
        <v>0</v>
      </c>
      <c r="AB14" s="139">
        <f>SUMIFS(CT_Bands_Revalued_2003_2022!$D$2:$D$740, CT_Bands_Revalued_2003_2022!$A$2:$A$740, $A14, CT_Bands_Revalued_2003_2022!$B$2:$B$740, CT_Bands_2003_2022_Count_PP!AB$2, CT_Bands_Revalued_2003_2022!$C$2:$C$740, CT_Bands_2003_2022_Count_PP!AB$3)</f>
        <v>0</v>
      </c>
      <c r="AC14" s="139">
        <f>SUMIFS(CT_Bands_Revalued_2003_2022!$D$2:$D$740, CT_Bands_Revalued_2003_2022!$A$2:$A$740, $A14, CT_Bands_Revalued_2003_2022!$B$2:$B$740, CT_Bands_2003_2022_Count_PP!AC$2, CT_Bands_Revalued_2003_2022!$C$2:$C$740, CT_Bands_2003_2022_Count_PP!AC$3)</f>
        <v>0</v>
      </c>
      <c r="AD14" s="139">
        <f>SUMIFS(CT_Bands_Revalued_2003_2022!$D$2:$D$740, CT_Bands_Revalued_2003_2022!$A$2:$A$740, $A14, CT_Bands_Revalued_2003_2022!$B$2:$B$740, CT_Bands_2003_2022_Count_PP!AD$2, CT_Bands_Revalued_2003_2022!$C$2:$C$740, CT_Bands_2003_2022_Count_PP!AD$3)</f>
        <v>0</v>
      </c>
      <c r="AE14" s="139">
        <f>SUMIFS(CT_Bands_Revalued_2003_2022!$D$2:$D$740, CT_Bands_Revalued_2003_2022!$A$2:$A$740, $A14, CT_Bands_Revalued_2003_2022!$B$2:$B$740, CT_Bands_2003_2022_Count_PP!AE$2, CT_Bands_Revalued_2003_2022!$C$2:$C$740, CT_Bands_2003_2022_Count_PP!AE$3)</f>
        <v>0</v>
      </c>
      <c r="AF14" s="139">
        <f>SUMIFS(CT_Bands_Revalued_2003_2022!$D$2:$D$740, CT_Bands_Revalued_2003_2022!$A$2:$A$740, $A14, CT_Bands_Revalued_2003_2022!$B$2:$B$740, CT_Bands_2003_2022_Count_PP!AF$2, CT_Bands_Revalued_2003_2022!$C$2:$C$740, CT_Bands_2003_2022_Count_PP!AF$3)</f>
        <v>0</v>
      </c>
      <c r="AG14" s="139">
        <f>SUMIFS(CT_Bands_Revalued_2003_2022!$D$2:$D$740, CT_Bands_Revalued_2003_2022!$A$2:$A$740, $A14, CT_Bands_Revalued_2003_2022!$B$2:$B$740, CT_Bands_2003_2022_Count_PP!AG$2, CT_Bands_Revalued_2003_2022!$C$2:$C$740, CT_Bands_2003_2022_Count_PP!AG$3)</f>
        <v>0</v>
      </c>
      <c r="AH14" s="139">
        <f>SUMIFS(CT_Bands_Revalued_2003_2022!$D$2:$D$740, CT_Bands_Revalued_2003_2022!$A$2:$A$740, $A14, CT_Bands_Revalued_2003_2022!$B$2:$B$740, CT_Bands_2003_2022_Count_PP!AH$2, CT_Bands_Revalued_2003_2022!$C$2:$C$740, CT_Bands_2003_2022_Count_PP!AH$3)</f>
        <v>484</v>
      </c>
      <c r="AI14" s="139">
        <f>SUMIFS(CT_Bands_Revalued_2003_2022!$D$2:$D$740, CT_Bands_Revalued_2003_2022!$A$2:$A$740, $A14, CT_Bands_Revalued_2003_2022!$B$2:$B$740, CT_Bands_2003_2022_Count_PP!AI$2, CT_Bands_Revalued_2003_2022!$C$2:$C$740, CT_Bands_2003_2022_Count_PP!AI$3)</f>
        <v>36</v>
      </c>
      <c r="AJ14" s="139">
        <f>SUMIFS(CT_Bands_Revalued_2003_2022!$D$2:$D$740, CT_Bands_Revalued_2003_2022!$A$2:$A$740, $A14, CT_Bands_Revalued_2003_2022!$B$2:$B$740, CT_Bands_2003_2022_Count_PP!AJ$2, CT_Bands_Revalued_2003_2022!$C$2:$C$740, CT_Bands_2003_2022_Count_PP!AJ$3)</f>
        <v>0</v>
      </c>
      <c r="AK14" s="139">
        <f>SUMIFS(CT_Bands_Revalued_2003_2022!$D$2:$D$740, CT_Bands_Revalued_2003_2022!$A$2:$A$740, $A14, CT_Bands_Revalued_2003_2022!$B$2:$B$740, CT_Bands_2003_2022_Count_PP!AK$2, CT_Bands_Revalued_2003_2022!$C$2:$C$740, CT_Bands_2003_2022_Count_PP!AK$3)</f>
        <v>0</v>
      </c>
      <c r="AL14" s="139">
        <f>SUMIFS(CT_Bands_Revalued_2003_2022!$D$2:$D$740, CT_Bands_Revalued_2003_2022!$A$2:$A$740, $A14, CT_Bands_Revalued_2003_2022!$B$2:$B$740, CT_Bands_2003_2022_Count_PP!AL$2, CT_Bands_Revalued_2003_2022!$C$2:$C$740, CT_Bands_2003_2022_Count_PP!AL$3)</f>
        <v>0</v>
      </c>
      <c r="AM14" s="139">
        <f>SUMIFS(CT_Bands_Revalued_2003_2022!$D$2:$D$740, CT_Bands_Revalued_2003_2022!$A$2:$A$740, $A14, CT_Bands_Revalued_2003_2022!$B$2:$B$740, CT_Bands_2003_2022_Count_PP!AM$2, CT_Bands_Revalued_2003_2022!$C$2:$C$740, CT_Bands_2003_2022_Count_PP!AM$3)</f>
        <v>0</v>
      </c>
      <c r="AN14" s="139">
        <f>SUMIFS(CT_Bands_Revalued_2003_2022!$D$2:$D$740, CT_Bands_Revalued_2003_2022!$A$2:$A$740, $A14, CT_Bands_Revalued_2003_2022!$B$2:$B$740, CT_Bands_2003_2022_Count_PP!AN$2, CT_Bands_Revalued_2003_2022!$C$2:$C$740, CT_Bands_2003_2022_Count_PP!AN$3)</f>
        <v>0</v>
      </c>
      <c r="AO14" s="139">
        <f>SUMIFS(CT_Bands_Revalued_2003_2022!$D$2:$D$740, CT_Bands_Revalued_2003_2022!$A$2:$A$740, $A14, CT_Bands_Revalued_2003_2022!$B$2:$B$740, CT_Bands_2003_2022_Count_PP!AO$2, CT_Bands_Revalued_2003_2022!$C$2:$C$740, CT_Bands_2003_2022_Count_PP!AO$3)</f>
        <v>0</v>
      </c>
      <c r="AP14" s="139">
        <f>SUMIFS(CT_Bands_Revalued_2003_2022!$D$2:$D$740, CT_Bands_Revalued_2003_2022!$A$2:$A$740, $A14, CT_Bands_Revalued_2003_2022!$B$2:$B$740, CT_Bands_2003_2022_Count_PP!AP$2, CT_Bands_Revalued_2003_2022!$C$2:$C$740, CT_Bands_2003_2022_Count_PP!AP$3)</f>
        <v>0</v>
      </c>
      <c r="AQ14" s="139">
        <f>SUMIFS(CT_Bands_Revalued_2003_2022!$D$2:$D$740, CT_Bands_Revalued_2003_2022!$A$2:$A$740, $A14, CT_Bands_Revalued_2003_2022!$B$2:$B$740, CT_Bands_2003_2022_Count_PP!AQ$2, CT_Bands_Revalued_2003_2022!$C$2:$C$740, CT_Bands_2003_2022_Count_PP!AQ$3)</f>
        <v>0</v>
      </c>
      <c r="AR14" s="139">
        <f>SUMIFS(CT_Bands_Revalued_2003_2022!$D$2:$D$740, CT_Bands_Revalued_2003_2022!$A$2:$A$740, $A14, CT_Bands_Revalued_2003_2022!$B$2:$B$740, CT_Bands_2003_2022_Count_PP!AR$2, CT_Bands_Revalued_2003_2022!$C$2:$C$740, CT_Bands_2003_2022_Count_PP!AR$3)</f>
        <v>380</v>
      </c>
      <c r="AS14" s="139">
        <f>SUMIFS(CT_Bands_Revalued_2003_2022!$D$2:$D$740, CT_Bands_Revalued_2003_2022!$A$2:$A$740, $A14, CT_Bands_Revalued_2003_2022!$B$2:$B$740, CT_Bands_2003_2022_Count_PP!AS$2, CT_Bands_Revalued_2003_2022!$C$2:$C$740, CT_Bands_2003_2022_Count_PP!AS$3)</f>
        <v>18</v>
      </c>
      <c r="AT14" s="139">
        <f>SUMIFS(CT_Bands_Revalued_2003_2022!$D$2:$D$740, CT_Bands_Revalued_2003_2022!$A$2:$A$740, $A14, CT_Bands_Revalued_2003_2022!$B$2:$B$740, CT_Bands_2003_2022_Count_PP!AT$2, CT_Bands_Revalued_2003_2022!$C$2:$C$740, CT_Bands_2003_2022_Count_PP!AT$3)</f>
        <v>0</v>
      </c>
      <c r="AU14" s="139">
        <f>SUMIFS(CT_Bands_Revalued_2003_2022!$D$2:$D$740, CT_Bands_Revalued_2003_2022!$A$2:$A$740, $A14, CT_Bands_Revalued_2003_2022!$B$2:$B$740, CT_Bands_2003_2022_Count_PP!AU$2, CT_Bands_Revalued_2003_2022!$C$2:$C$740, CT_Bands_2003_2022_Count_PP!AU$3)</f>
        <v>0</v>
      </c>
      <c r="AV14" s="139">
        <f>SUMIFS(CT_Bands_Revalued_2003_2022!$D$2:$D$740, CT_Bands_Revalued_2003_2022!$A$2:$A$740, $A14, CT_Bands_Revalued_2003_2022!$B$2:$B$740, CT_Bands_2003_2022_Count_PP!AV$2, CT_Bands_Revalued_2003_2022!$C$2:$C$740, CT_Bands_2003_2022_Count_PP!AV$3)</f>
        <v>0</v>
      </c>
      <c r="AW14" s="139">
        <f>SUMIFS(CT_Bands_Revalued_2003_2022!$D$2:$D$740, CT_Bands_Revalued_2003_2022!$A$2:$A$740, $A14, CT_Bands_Revalued_2003_2022!$B$2:$B$740, CT_Bands_2003_2022_Count_PP!AW$2, CT_Bands_Revalued_2003_2022!$C$2:$C$740, CT_Bands_2003_2022_Count_PP!AW$3)</f>
        <v>0</v>
      </c>
      <c r="AX14" s="139">
        <f>SUMIFS(CT_Bands_Revalued_2003_2022!$D$2:$D$740, CT_Bands_Revalued_2003_2022!$A$2:$A$740, $A14, CT_Bands_Revalued_2003_2022!$B$2:$B$740, CT_Bands_2003_2022_Count_PP!AX$2, CT_Bands_Revalued_2003_2022!$C$2:$C$740, CT_Bands_2003_2022_Count_PP!AX$3)</f>
        <v>0</v>
      </c>
      <c r="AY14" s="139">
        <f>SUMIFS(CT_Bands_Revalued_2003_2022!$D$2:$D$740, CT_Bands_Revalued_2003_2022!$A$2:$A$740, $A14, CT_Bands_Revalued_2003_2022!$B$2:$B$740, CT_Bands_2003_2022_Count_PP!AY$2, CT_Bands_Revalued_2003_2022!$C$2:$C$740, CT_Bands_2003_2022_Count_PP!AY$3)</f>
        <v>0</v>
      </c>
      <c r="AZ14" s="139">
        <f>SUMIFS(CT_Bands_Revalued_2003_2022!$D$2:$D$740, CT_Bands_Revalued_2003_2022!$A$2:$A$740, $A14, CT_Bands_Revalued_2003_2022!$B$2:$B$740, CT_Bands_2003_2022_Count_PP!AZ$2, CT_Bands_Revalued_2003_2022!$C$2:$C$740, CT_Bands_2003_2022_Count_PP!AZ$3)</f>
        <v>0</v>
      </c>
      <c r="BA14" s="139">
        <f>SUMIFS(CT_Bands_Revalued_2003_2022!$D$2:$D$740, CT_Bands_Revalued_2003_2022!$A$2:$A$740, $A14, CT_Bands_Revalued_2003_2022!$B$2:$B$740, CT_Bands_2003_2022_Count_PP!BA$2, CT_Bands_Revalued_2003_2022!$C$2:$C$740, CT_Bands_2003_2022_Count_PP!BA$3)</f>
        <v>0</v>
      </c>
      <c r="BB14" s="139">
        <f>SUMIFS(CT_Bands_Revalued_2003_2022!$D$2:$D$740, CT_Bands_Revalued_2003_2022!$A$2:$A$740, $A14, CT_Bands_Revalued_2003_2022!$B$2:$B$740, CT_Bands_2003_2022_Count_PP!BB$2, CT_Bands_Revalued_2003_2022!$C$2:$C$740, CT_Bands_2003_2022_Count_PP!BB$3)</f>
        <v>242</v>
      </c>
      <c r="BC14" s="139">
        <f>SUMIFS(CT_Bands_Revalued_2003_2022!$D$2:$D$740, CT_Bands_Revalued_2003_2022!$A$2:$A$740, $A14, CT_Bands_Revalued_2003_2022!$B$2:$B$740, CT_Bands_2003_2022_Count_PP!BC$2, CT_Bands_Revalued_2003_2022!$C$2:$C$740, CT_Bands_2003_2022_Count_PP!BC$3)</f>
        <v>8</v>
      </c>
      <c r="BD14" s="139">
        <f>SUMIFS(CT_Bands_Revalued_2003_2022!$D$2:$D$740, CT_Bands_Revalued_2003_2022!$A$2:$A$740, $A14, CT_Bands_Revalued_2003_2022!$B$2:$B$740, CT_Bands_2003_2022_Count_PP!BD$2, CT_Bands_Revalued_2003_2022!$C$2:$C$740, CT_Bands_2003_2022_Count_PP!BD$3)</f>
        <v>0</v>
      </c>
      <c r="BE14" s="139">
        <f>SUMIFS(CT_Bands_Revalued_2003_2022!$D$2:$D$740, CT_Bands_Revalued_2003_2022!$A$2:$A$740, $A14, CT_Bands_Revalued_2003_2022!$B$2:$B$740, CT_Bands_2003_2022_Count_PP!BE$2, CT_Bands_Revalued_2003_2022!$C$2:$C$740, CT_Bands_2003_2022_Count_PP!BE$3)</f>
        <v>0</v>
      </c>
      <c r="BF14" s="139">
        <f>SUMIFS(CT_Bands_Revalued_2003_2022!$D$2:$D$740, CT_Bands_Revalued_2003_2022!$A$2:$A$740, $A14, CT_Bands_Revalued_2003_2022!$B$2:$B$740, CT_Bands_2003_2022_Count_PP!BF$2, CT_Bands_Revalued_2003_2022!$C$2:$C$740, CT_Bands_2003_2022_Count_PP!BF$3)</f>
        <v>0</v>
      </c>
      <c r="BG14" s="139">
        <f>SUMIFS(CT_Bands_Revalued_2003_2022!$D$2:$D$740, CT_Bands_Revalued_2003_2022!$A$2:$A$740, $A14, CT_Bands_Revalued_2003_2022!$B$2:$B$740, CT_Bands_2003_2022_Count_PP!BG$2, CT_Bands_Revalued_2003_2022!$C$2:$C$740, CT_Bands_2003_2022_Count_PP!BG$3)</f>
        <v>0</v>
      </c>
      <c r="BH14" s="139">
        <f>SUMIFS(CT_Bands_Revalued_2003_2022!$D$2:$D$740, CT_Bands_Revalued_2003_2022!$A$2:$A$740, $A14, CT_Bands_Revalued_2003_2022!$B$2:$B$740, CT_Bands_2003_2022_Count_PP!BH$2, CT_Bands_Revalued_2003_2022!$C$2:$C$740, CT_Bands_2003_2022_Count_PP!BH$3)</f>
        <v>0</v>
      </c>
      <c r="BI14" s="139">
        <f>SUMIFS(CT_Bands_Revalued_2003_2022!$D$2:$D$740, CT_Bands_Revalued_2003_2022!$A$2:$A$740, $A14, CT_Bands_Revalued_2003_2022!$B$2:$B$740, CT_Bands_2003_2022_Count_PP!BI$2, CT_Bands_Revalued_2003_2022!$C$2:$C$740, CT_Bands_2003_2022_Count_PP!BI$3)</f>
        <v>0</v>
      </c>
      <c r="BJ14" s="139">
        <f>SUMIFS(CT_Bands_Revalued_2003_2022!$D$2:$D$740, CT_Bands_Revalued_2003_2022!$A$2:$A$740, $A14, CT_Bands_Revalued_2003_2022!$B$2:$B$740, CT_Bands_2003_2022_Count_PP!BJ$2, CT_Bands_Revalued_2003_2022!$C$2:$C$740, CT_Bands_2003_2022_Count_PP!BJ$3)</f>
        <v>0</v>
      </c>
      <c r="BK14" s="139">
        <f>SUMIFS(CT_Bands_Revalued_2003_2022!$D$2:$D$740, CT_Bands_Revalued_2003_2022!$A$2:$A$740, $A14, CT_Bands_Revalued_2003_2022!$B$2:$B$740, CT_Bands_2003_2022_Count_PP!BK$2, CT_Bands_Revalued_2003_2022!$C$2:$C$740, CT_Bands_2003_2022_Count_PP!BK$3)</f>
        <v>0</v>
      </c>
      <c r="BL14" s="139">
        <f>SUMIFS(CT_Bands_Revalued_2003_2022!$D$2:$D$740, CT_Bands_Revalued_2003_2022!$A$2:$A$740, $A14, CT_Bands_Revalued_2003_2022!$B$2:$B$740, CT_Bands_2003_2022_Count_PP!BL$2, CT_Bands_Revalued_2003_2022!$C$2:$C$740, CT_Bands_2003_2022_Count_PP!BL$3)</f>
        <v>117</v>
      </c>
      <c r="BM14" s="139">
        <f>SUMIFS(CT_Bands_Revalued_2003_2022!$D$2:$D$740, CT_Bands_Revalued_2003_2022!$A$2:$A$740, $A14, CT_Bands_Revalued_2003_2022!$B$2:$B$740, CT_Bands_2003_2022_Count_PP!BM$2, CT_Bands_Revalued_2003_2022!$C$2:$C$740, CT_Bands_2003_2022_Count_PP!BM$3)</f>
        <v>0</v>
      </c>
      <c r="BN14" s="139">
        <f>SUMIFS(CT_Bands_Revalued_2003_2022!$D$2:$D$740, CT_Bands_Revalued_2003_2022!$A$2:$A$740, $A14, CT_Bands_Revalued_2003_2022!$B$2:$B$740, CT_Bands_2003_2022_Count_PP!BN$2, CT_Bands_Revalued_2003_2022!$C$2:$C$740, CT_Bands_2003_2022_Count_PP!BN$3)</f>
        <v>0</v>
      </c>
      <c r="BO14" s="139">
        <f>SUMIFS(CT_Bands_Revalued_2003_2022!$D$2:$D$740, CT_Bands_Revalued_2003_2022!$A$2:$A$740, $A14, CT_Bands_Revalued_2003_2022!$B$2:$B$740, CT_Bands_2003_2022_Count_PP!BO$2, CT_Bands_Revalued_2003_2022!$C$2:$C$740, CT_Bands_2003_2022_Count_PP!BO$3)</f>
        <v>0</v>
      </c>
      <c r="BP14" s="139">
        <f>SUMIFS(CT_Bands_Revalued_2003_2022!$D$2:$D$740, CT_Bands_Revalued_2003_2022!$A$2:$A$740, $A14, CT_Bands_Revalued_2003_2022!$B$2:$B$740, CT_Bands_2003_2022_Count_PP!BP$2, CT_Bands_Revalued_2003_2022!$C$2:$C$740, CT_Bands_2003_2022_Count_PP!BP$3)</f>
        <v>0</v>
      </c>
      <c r="BQ14" s="139">
        <f>SUMIFS(CT_Bands_Revalued_2003_2022!$D$2:$D$740, CT_Bands_Revalued_2003_2022!$A$2:$A$740, $A14, CT_Bands_Revalued_2003_2022!$B$2:$B$740, CT_Bands_2003_2022_Count_PP!BQ$2, CT_Bands_Revalued_2003_2022!$C$2:$C$740, CT_Bands_2003_2022_Count_PP!BQ$3)</f>
        <v>0</v>
      </c>
      <c r="BR14" s="139">
        <f>SUMIFS(CT_Bands_Revalued_2003_2022!$D$2:$D$740, CT_Bands_Revalued_2003_2022!$A$2:$A$740, $A14, CT_Bands_Revalued_2003_2022!$B$2:$B$740, CT_Bands_2003_2022_Count_PP!BR$2, CT_Bands_Revalued_2003_2022!$C$2:$C$740, CT_Bands_2003_2022_Count_PP!BR$3)</f>
        <v>0</v>
      </c>
      <c r="BS14" s="139">
        <f>SUMIFS(CT_Bands_Revalued_2003_2022!$D$2:$D$740, CT_Bands_Revalued_2003_2022!$A$2:$A$740, $A14, CT_Bands_Revalued_2003_2022!$B$2:$B$740, CT_Bands_2003_2022_Count_PP!BS$2, CT_Bands_Revalued_2003_2022!$C$2:$C$740, CT_Bands_2003_2022_Count_PP!BS$3)</f>
        <v>0</v>
      </c>
      <c r="BT14" s="139">
        <f>SUMIFS(CT_Bands_Revalued_2003_2022!$D$2:$D$740, CT_Bands_Revalued_2003_2022!$A$2:$A$740, $A14, CT_Bands_Revalued_2003_2022!$B$2:$B$740, CT_Bands_2003_2022_Count_PP!BT$2, CT_Bands_Revalued_2003_2022!$C$2:$C$740, CT_Bands_2003_2022_Count_PP!BT$3)</f>
        <v>0</v>
      </c>
      <c r="BU14" s="139">
        <f>SUMIFS(CT_Bands_Revalued_2003_2022!$D$2:$D$740, CT_Bands_Revalued_2003_2022!$A$2:$A$740, $A14, CT_Bands_Revalued_2003_2022!$B$2:$B$740, CT_Bands_2003_2022_Count_PP!BU$2, CT_Bands_Revalued_2003_2022!$C$2:$C$740, CT_Bands_2003_2022_Count_PP!BU$3)</f>
        <v>7</v>
      </c>
      <c r="BV14" s="139">
        <f>SUMIFS(CT_Bands_Revalued_2003_2022!$D$2:$D$740, CT_Bands_Revalued_2003_2022!$A$2:$A$740, $A14, CT_Bands_Revalued_2003_2022!$B$2:$B$740, CT_Bands_2003_2022_Count_PP!BV$2, CT_Bands_Revalued_2003_2022!$C$2:$C$740, CT_Bands_2003_2022_Count_PP!BV$3)</f>
        <v>28</v>
      </c>
      <c r="BW14" s="139">
        <f>SUMIFS(CT_Bands_Revalued_2003_2022!$D$2:$D$740, CT_Bands_Revalued_2003_2022!$A$2:$A$740, $A14, CT_Bands_Revalued_2003_2022!$B$2:$B$740, CT_Bands_2003_2022_Count_PP!BW$2, CT_Bands_Revalued_2003_2022!$C$2:$C$740, CT_Bands_2003_2022_Count_PP!BW$3)</f>
        <v>0</v>
      </c>
      <c r="BX14" s="139">
        <f>SUMIFS(CT_Bands_Revalued_2003_2022!$D$2:$D$740, CT_Bands_Revalued_2003_2022!$A$2:$A$740, $A14, CT_Bands_Revalued_2003_2022!$B$2:$B$740, CT_Bands_2003_2022_Count_PP!BX$2, CT_Bands_Revalued_2003_2022!$C$2:$C$740, CT_Bands_2003_2022_Count_PP!BX$3)</f>
        <v>0</v>
      </c>
      <c r="BY14" s="139">
        <f>SUMIFS(CT_Bands_Revalued_2003_2022!$D$2:$D$740, CT_Bands_Revalued_2003_2022!$A$2:$A$740, $A14, CT_Bands_Revalued_2003_2022!$B$2:$B$740, CT_Bands_2003_2022_Count_PP!BY$2, CT_Bands_Revalued_2003_2022!$C$2:$C$740, CT_Bands_2003_2022_Count_PP!BY$3)</f>
        <v>0</v>
      </c>
      <c r="BZ14" s="139">
        <f>SUMIFS(CT_Bands_Revalued_2003_2022!$D$2:$D$740, CT_Bands_Revalued_2003_2022!$A$2:$A$740, $A14, CT_Bands_Revalued_2003_2022!$B$2:$B$740, CT_Bands_2003_2022_Count_PP!BZ$2, CT_Bands_Revalued_2003_2022!$C$2:$C$740, CT_Bands_2003_2022_Count_PP!BZ$3)</f>
        <v>0</v>
      </c>
      <c r="CA14" s="139">
        <f>SUMIFS(CT_Bands_Revalued_2003_2022!$D$2:$D$740, CT_Bands_Revalued_2003_2022!$A$2:$A$740, $A14, CT_Bands_Revalued_2003_2022!$B$2:$B$740, CT_Bands_2003_2022_Count_PP!CA$2, CT_Bands_Revalued_2003_2022!$C$2:$C$740, CT_Bands_2003_2022_Count_PP!CA$3)</f>
        <v>0</v>
      </c>
      <c r="CB14" s="139">
        <f>SUMIFS(CT_Bands_Revalued_2003_2022!$D$2:$D$740, CT_Bands_Revalued_2003_2022!$A$2:$A$740, $A14, CT_Bands_Revalued_2003_2022!$B$2:$B$740, CT_Bands_2003_2022_Count_PP!CB$2, CT_Bands_Revalued_2003_2022!$C$2:$C$740, CT_Bands_2003_2022_Count_PP!CB$3)</f>
        <v>0</v>
      </c>
      <c r="CC14" s="139">
        <f>SUMIFS(CT_Bands_Revalued_2003_2022!$D$2:$D$740, CT_Bands_Revalued_2003_2022!$A$2:$A$740, $A14, CT_Bands_Revalued_2003_2022!$B$2:$B$740, CT_Bands_2003_2022_Count_PP!CC$2, CT_Bands_Revalued_2003_2022!$C$2:$C$740, CT_Bands_2003_2022_Count_PP!CC$3)</f>
        <v>0</v>
      </c>
      <c r="CD14" s="139">
        <f>SUMIFS(CT_Bands_Revalued_2003_2022!$D$2:$D$740, CT_Bands_Revalued_2003_2022!$A$2:$A$740, $A14, CT_Bands_Revalued_2003_2022!$B$2:$B$740, CT_Bands_2003_2022_Count_PP!CD$2, CT_Bands_Revalued_2003_2022!$C$2:$C$740, CT_Bands_2003_2022_Count_PP!CD$3)</f>
        <v>0</v>
      </c>
      <c r="CE14" s="139">
        <f>SUMIFS(CT_Bands_Revalued_2003_2022!$D$2:$D$740, CT_Bands_Revalued_2003_2022!$A$2:$A$740, $A14, CT_Bands_Revalued_2003_2022!$B$2:$B$740, CT_Bands_2003_2022_Count_PP!CE$2, CT_Bands_Revalued_2003_2022!$C$2:$C$740, CT_Bands_2003_2022_Count_PP!CE$3)</f>
        <v>7</v>
      </c>
      <c r="CF14" s="139">
        <f>SUMIFS(CT_Bands_Revalued_2003_2022!$D$2:$D$740, CT_Bands_Revalued_2003_2022!$A$2:$A$740, $A14, CT_Bands_Revalued_2003_2022!$B$2:$B$740, CT_Bands_2003_2022_Count_PP!CF$2, CT_Bands_Revalued_2003_2022!$C$2:$C$740, CT_Bands_2003_2022_Count_PP!CF$3)</f>
        <v>10</v>
      </c>
      <c r="CG14" s="129">
        <f t="shared" si="0"/>
        <v>3488</v>
      </c>
    </row>
    <row r="15" spans="1:85" x14ac:dyDescent="0.25">
      <c r="A15" s="126" t="s">
        <v>1109</v>
      </c>
      <c r="B15" s="127" t="s">
        <v>1110</v>
      </c>
      <c r="C15" s="127" t="s">
        <v>2328</v>
      </c>
      <c r="D15" s="139">
        <f>SUMIFS(CT_Bands_Revalued_2003_2022!$D$2:$D$740, CT_Bands_Revalued_2003_2022!$A$2:$A$740, $A15, CT_Bands_Revalued_2003_2022!$B$2:$B$740, CT_Bands_2003_2022_Count_PP!D$2, CT_Bands_Revalued_2003_2022!$C$2:$C$740, CT_Bands_2003_2022_Count_PP!D$3)</f>
        <v>376</v>
      </c>
      <c r="E15" s="139">
        <f>SUMIFS(CT_Bands_Revalued_2003_2022!$D$2:$D$740, CT_Bands_Revalued_2003_2022!$A$2:$A$740, $A15, CT_Bands_Revalued_2003_2022!$B$2:$B$740, CT_Bands_2003_2022_Count_PP!E$2, CT_Bands_Revalued_2003_2022!$C$2:$C$740, CT_Bands_2003_2022_Count_PP!E$3)</f>
        <v>65</v>
      </c>
      <c r="F15" s="139">
        <f>SUMIFS(CT_Bands_Revalued_2003_2022!$D$2:$D$740, CT_Bands_Revalued_2003_2022!$A$2:$A$740, $A15, CT_Bands_Revalued_2003_2022!$B$2:$B$740, CT_Bands_2003_2022_Count_PP!F$2, CT_Bands_Revalued_2003_2022!$C$2:$C$740, CT_Bands_2003_2022_Count_PP!F$3)</f>
        <v>0</v>
      </c>
      <c r="G15" s="139">
        <f>SUMIFS(CT_Bands_Revalued_2003_2022!$D$2:$D$740, CT_Bands_Revalued_2003_2022!$A$2:$A$740, $A15, CT_Bands_Revalued_2003_2022!$B$2:$B$740, CT_Bands_2003_2022_Count_PP!G$2, CT_Bands_Revalued_2003_2022!$C$2:$C$740, CT_Bands_2003_2022_Count_PP!G$3)</f>
        <v>0</v>
      </c>
      <c r="H15" s="139">
        <f>SUMIFS(CT_Bands_Revalued_2003_2022!$D$2:$D$740, CT_Bands_Revalued_2003_2022!$A$2:$A$740, $A15, CT_Bands_Revalued_2003_2022!$B$2:$B$740, CT_Bands_2003_2022_Count_PP!H$2, CT_Bands_Revalued_2003_2022!$C$2:$C$740, CT_Bands_2003_2022_Count_PP!H$3)</f>
        <v>0</v>
      </c>
      <c r="I15" s="139">
        <f>SUMIFS(CT_Bands_Revalued_2003_2022!$D$2:$D$740, CT_Bands_Revalued_2003_2022!$A$2:$A$740, $A15, CT_Bands_Revalued_2003_2022!$B$2:$B$740, CT_Bands_2003_2022_Count_PP!I$2, CT_Bands_Revalued_2003_2022!$C$2:$C$740, CT_Bands_2003_2022_Count_PP!I$3)</f>
        <v>0</v>
      </c>
      <c r="J15" s="139">
        <f>SUMIFS(CT_Bands_Revalued_2003_2022!$D$2:$D$740, CT_Bands_Revalued_2003_2022!$A$2:$A$740, $A15, CT_Bands_Revalued_2003_2022!$B$2:$B$740, CT_Bands_2003_2022_Count_PP!J$2, CT_Bands_Revalued_2003_2022!$C$2:$C$740, CT_Bands_2003_2022_Count_PP!J$3)</f>
        <v>0</v>
      </c>
      <c r="K15" s="139">
        <f>SUMIFS(CT_Bands_Revalued_2003_2022!$D$2:$D$740, CT_Bands_Revalued_2003_2022!$A$2:$A$740, $A15, CT_Bands_Revalued_2003_2022!$B$2:$B$740, CT_Bands_2003_2022_Count_PP!K$2, CT_Bands_Revalued_2003_2022!$C$2:$C$740, CT_Bands_2003_2022_Count_PP!K$3)</f>
        <v>0</v>
      </c>
      <c r="L15" s="139">
        <f>SUMIFS(CT_Bands_Revalued_2003_2022!$D$2:$D$740, CT_Bands_Revalued_2003_2022!$A$2:$A$740, $A15, CT_Bands_Revalued_2003_2022!$B$2:$B$740, CT_Bands_2003_2022_Count_PP!L$2, CT_Bands_Revalued_2003_2022!$C$2:$C$740, CT_Bands_2003_2022_Count_PP!L$3)</f>
        <v>0</v>
      </c>
      <c r="M15" s="139">
        <f>SUMIFS(CT_Bands_Revalued_2003_2022!$D$2:$D$740, CT_Bands_Revalued_2003_2022!$A$2:$A$740, $A15, CT_Bands_Revalued_2003_2022!$B$2:$B$740, CT_Bands_2003_2022_Count_PP!M$2, CT_Bands_Revalued_2003_2022!$C$2:$C$740, CT_Bands_2003_2022_Count_PP!M$3)</f>
        <v>0</v>
      </c>
      <c r="N15" s="139">
        <f>SUMIFS(CT_Bands_Revalued_2003_2022!$D$2:$D$740, CT_Bands_Revalued_2003_2022!$A$2:$A$740, $A15, CT_Bands_Revalued_2003_2022!$B$2:$B$740, CT_Bands_2003_2022_Count_PP!N$2, CT_Bands_Revalued_2003_2022!$C$2:$C$740, CT_Bands_2003_2022_Count_PP!N$3)</f>
        <v>582</v>
      </c>
      <c r="O15" s="139">
        <f>SUMIFS(CT_Bands_Revalued_2003_2022!$D$2:$D$740, CT_Bands_Revalued_2003_2022!$A$2:$A$740, $A15, CT_Bands_Revalued_2003_2022!$B$2:$B$740, CT_Bands_2003_2022_Count_PP!O$2, CT_Bands_Revalued_2003_2022!$C$2:$C$740, CT_Bands_2003_2022_Count_PP!O$3)</f>
        <v>258</v>
      </c>
      <c r="P15" s="139">
        <f>SUMIFS(CT_Bands_Revalued_2003_2022!$D$2:$D$740, CT_Bands_Revalued_2003_2022!$A$2:$A$740, $A15, CT_Bands_Revalued_2003_2022!$B$2:$B$740, CT_Bands_2003_2022_Count_PP!P$2, CT_Bands_Revalued_2003_2022!$C$2:$C$740, CT_Bands_2003_2022_Count_PP!P$3)</f>
        <v>0</v>
      </c>
      <c r="Q15" s="139">
        <f>SUMIFS(CT_Bands_Revalued_2003_2022!$D$2:$D$740, CT_Bands_Revalued_2003_2022!$A$2:$A$740, $A15, CT_Bands_Revalued_2003_2022!$B$2:$B$740, CT_Bands_2003_2022_Count_PP!Q$2, CT_Bands_Revalued_2003_2022!$C$2:$C$740, CT_Bands_2003_2022_Count_PP!Q$3)</f>
        <v>0</v>
      </c>
      <c r="R15" s="139">
        <f>SUMIFS(CT_Bands_Revalued_2003_2022!$D$2:$D$740, CT_Bands_Revalued_2003_2022!$A$2:$A$740, $A15, CT_Bands_Revalued_2003_2022!$B$2:$B$740, CT_Bands_2003_2022_Count_PP!R$2, CT_Bands_Revalued_2003_2022!$C$2:$C$740, CT_Bands_2003_2022_Count_PP!R$3)</f>
        <v>0</v>
      </c>
      <c r="S15" s="139">
        <f>SUMIFS(CT_Bands_Revalued_2003_2022!$D$2:$D$740, CT_Bands_Revalued_2003_2022!$A$2:$A$740, $A15, CT_Bands_Revalued_2003_2022!$B$2:$B$740, CT_Bands_2003_2022_Count_PP!S$2, CT_Bands_Revalued_2003_2022!$C$2:$C$740, CT_Bands_2003_2022_Count_PP!S$3)</f>
        <v>0</v>
      </c>
      <c r="T15" s="139">
        <f>SUMIFS(CT_Bands_Revalued_2003_2022!$D$2:$D$740, CT_Bands_Revalued_2003_2022!$A$2:$A$740, $A15, CT_Bands_Revalued_2003_2022!$B$2:$B$740, CT_Bands_2003_2022_Count_PP!T$2, CT_Bands_Revalued_2003_2022!$C$2:$C$740, CT_Bands_2003_2022_Count_PP!T$3)</f>
        <v>0</v>
      </c>
      <c r="U15" s="139">
        <f>SUMIFS(CT_Bands_Revalued_2003_2022!$D$2:$D$740, CT_Bands_Revalued_2003_2022!$A$2:$A$740, $A15, CT_Bands_Revalued_2003_2022!$B$2:$B$740, CT_Bands_2003_2022_Count_PP!U$2, CT_Bands_Revalued_2003_2022!$C$2:$C$740, CT_Bands_2003_2022_Count_PP!U$3)</f>
        <v>0</v>
      </c>
      <c r="V15" s="139">
        <f>SUMIFS(CT_Bands_Revalued_2003_2022!$D$2:$D$740, CT_Bands_Revalued_2003_2022!$A$2:$A$740, $A15, CT_Bands_Revalued_2003_2022!$B$2:$B$740, CT_Bands_2003_2022_Count_PP!V$2, CT_Bands_Revalued_2003_2022!$C$2:$C$740, CT_Bands_2003_2022_Count_PP!V$3)</f>
        <v>0</v>
      </c>
      <c r="W15" s="139">
        <f>SUMIFS(CT_Bands_Revalued_2003_2022!$D$2:$D$740, CT_Bands_Revalued_2003_2022!$A$2:$A$740, $A15, CT_Bands_Revalued_2003_2022!$B$2:$B$740, CT_Bands_2003_2022_Count_PP!W$2, CT_Bands_Revalued_2003_2022!$C$2:$C$740, CT_Bands_2003_2022_Count_PP!W$3)</f>
        <v>0</v>
      </c>
      <c r="X15" s="139">
        <f>SUMIFS(CT_Bands_Revalued_2003_2022!$D$2:$D$740, CT_Bands_Revalued_2003_2022!$A$2:$A$740, $A15, CT_Bands_Revalued_2003_2022!$B$2:$B$740, CT_Bands_2003_2022_Count_PP!X$2, CT_Bands_Revalued_2003_2022!$C$2:$C$740, CT_Bands_2003_2022_Count_PP!X$3)</f>
        <v>328</v>
      </c>
      <c r="Y15" s="139">
        <f>SUMIFS(CT_Bands_Revalued_2003_2022!$D$2:$D$740, CT_Bands_Revalued_2003_2022!$A$2:$A$740, $A15, CT_Bands_Revalued_2003_2022!$B$2:$B$740, CT_Bands_2003_2022_Count_PP!Y$2, CT_Bands_Revalued_2003_2022!$C$2:$C$740, CT_Bands_2003_2022_Count_PP!Y$3)</f>
        <v>22</v>
      </c>
      <c r="Z15" s="139">
        <f>SUMIFS(CT_Bands_Revalued_2003_2022!$D$2:$D$740, CT_Bands_Revalued_2003_2022!$A$2:$A$740, $A15, CT_Bands_Revalued_2003_2022!$B$2:$B$740, CT_Bands_2003_2022_Count_PP!Z$2, CT_Bands_Revalued_2003_2022!$C$2:$C$740, CT_Bands_2003_2022_Count_PP!Z$3)</f>
        <v>0</v>
      </c>
      <c r="AA15" s="139">
        <f>SUMIFS(CT_Bands_Revalued_2003_2022!$D$2:$D$740, CT_Bands_Revalued_2003_2022!$A$2:$A$740, $A15, CT_Bands_Revalued_2003_2022!$B$2:$B$740, CT_Bands_2003_2022_Count_PP!AA$2, CT_Bands_Revalued_2003_2022!$C$2:$C$740, CT_Bands_2003_2022_Count_PP!AA$3)</f>
        <v>0</v>
      </c>
      <c r="AB15" s="139">
        <f>SUMIFS(CT_Bands_Revalued_2003_2022!$D$2:$D$740, CT_Bands_Revalued_2003_2022!$A$2:$A$740, $A15, CT_Bands_Revalued_2003_2022!$B$2:$B$740, CT_Bands_2003_2022_Count_PP!AB$2, CT_Bands_Revalued_2003_2022!$C$2:$C$740, CT_Bands_2003_2022_Count_PP!AB$3)</f>
        <v>0</v>
      </c>
      <c r="AC15" s="139">
        <f>SUMIFS(CT_Bands_Revalued_2003_2022!$D$2:$D$740, CT_Bands_Revalued_2003_2022!$A$2:$A$740, $A15, CT_Bands_Revalued_2003_2022!$B$2:$B$740, CT_Bands_2003_2022_Count_PP!AC$2, CT_Bands_Revalued_2003_2022!$C$2:$C$740, CT_Bands_2003_2022_Count_PP!AC$3)</f>
        <v>0</v>
      </c>
      <c r="AD15" s="139">
        <f>SUMIFS(CT_Bands_Revalued_2003_2022!$D$2:$D$740, CT_Bands_Revalued_2003_2022!$A$2:$A$740, $A15, CT_Bands_Revalued_2003_2022!$B$2:$B$740, CT_Bands_2003_2022_Count_PP!AD$2, CT_Bands_Revalued_2003_2022!$C$2:$C$740, CT_Bands_2003_2022_Count_PP!AD$3)</f>
        <v>0</v>
      </c>
      <c r="AE15" s="139">
        <f>SUMIFS(CT_Bands_Revalued_2003_2022!$D$2:$D$740, CT_Bands_Revalued_2003_2022!$A$2:$A$740, $A15, CT_Bands_Revalued_2003_2022!$B$2:$B$740, CT_Bands_2003_2022_Count_PP!AE$2, CT_Bands_Revalued_2003_2022!$C$2:$C$740, CT_Bands_2003_2022_Count_PP!AE$3)</f>
        <v>0</v>
      </c>
      <c r="AF15" s="139">
        <f>SUMIFS(CT_Bands_Revalued_2003_2022!$D$2:$D$740, CT_Bands_Revalued_2003_2022!$A$2:$A$740, $A15, CT_Bands_Revalued_2003_2022!$B$2:$B$740, CT_Bands_2003_2022_Count_PP!AF$2, CT_Bands_Revalued_2003_2022!$C$2:$C$740, CT_Bands_2003_2022_Count_PP!AF$3)</f>
        <v>0</v>
      </c>
      <c r="AG15" s="139">
        <f>SUMIFS(CT_Bands_Revalued_2003_2022!$D$2:$D$740, CT_Bands_Revalued_2003_2022!$A$2:$A$740, $A15, CT_Bands_Revalued_2003_2022!$B$2:$B$740, CT_Bands_2003_2022_Count_PP!AG$2, CT_Bands_Revalued_2003_2022!$C$2:$C$740, CT_Bands_2003_2022_Count_PP!AG$3)</f>
        <v>0</v>
      </c>
      <c r="AH15" s="139">
        <f>SUMIFS(CT_Bands_Revalued_2003_2022!$D$2:$D$740, CT_Bands_Revalued_2003_2022!$A$2:$A$740, $A15, CT_Bands_Revalued_2003_2022!$B$2:$B$740, CT_Bands_2003_2022_Count_PP!AH$2, CT_Bands_Revalued_2003_2022!$C$2:$C$740, CT_Bands_2003_2022_Count_PP!AH$3)</f>
        <v>218</v>
      </c>
      <c r="AI15" s="139">
        <f>SUMIFS(CT_Bands_Revalued_2003_2022!$D$2:$D$740, CT_Bands_Revalued_2003_2022!$A$2:$A$740, $A15, CT_Bands_Revalued_2003_2022!$B$2:$B$740, CT_Bands_2003_2022_Count_PP!AI$2, CT_Bands_Revalued_2003_2022!$C$2:$C$740, CT_Bands_2003_2022_Count_PP!AI$3)</f>
        <v>13</v>
      </c>
      <c r="AJ15" s="139">
        <f>SUMIFS(CT_Bands_Revalued_2003_2022!$D$2:$D$740, CT_Bands_Revalued_2003_2022!$A$2:$A$740, $A15, CT_Bands_Revalued_2003_2022!$B$2:$B$740, CT_Bands_2003_2022_Count_PP!AJ$2, CT_Bands_Revalued_2003_2022!$C$2:$C$740, CT_Bands_2003_2022_Count_PP!AJ$3)</f>
        <v>0</v>
      </c>
      <c r="AK15" s="139">
        <f>SUMIFS(CT_Bands_Revalued_2003_2022!$D$2:$D$740, CT_Bands_Revalued_2003_2022!$A$2:$A$740, $A15, CT_Bands_Revalued_2003_2022!$B$2:$B$740, CT_Bands_2003_2022_Count_PP!AK$2, CT_Bands_Revalued_2003_2022!$C$2:$C$740, CT_Bands_2003_2022_Count_PP!AK$3)</f>
        <v>0</v>
      </c>
      <c r="AL15" s="139">
        <f>SUMIFS(CT_Bands_Revalued_2003_2022!$D$2:$D$740, CT_Bands_Revalued_2003_2022!$A$2:$A$740, $A15, CT_Bands_Revalued_2003_2022!$B$2:$B$740, CT_Bands_2003_2022_Count_PP!AL$2, CT_Bands_Revalued_2003_2022!$C$2:$C$740, CT_Bands_2003_2022_Count_PP!AL$3)</f>
        <v>0</v>
      </c>
      <c r="AM15" s="139">
        <f>SUMIFS(CT_Bands_Revalued_2003_2022!$D$2:$D$740, CT_Bands_Revalued_2003_2022!$A$2:$A$740, $A15, CT_Bands_Revalued_2003_2022!$B$2:$B$740, CT_Bands_2003_2022_Count_PP!AM$2, CT_Bands_Revalued_2003_2022!$C$2:$C$740, CT_Bands_2003_2022_Count_PP!AM$3)</f>
        <v>0</v>
      </c>
      <c r="AN15" s="139">
        <f>SUMIFS(CT_Bands_Revalued_2003_2022!$D$2:$D$740, CT_Bands_Revalued_2003_2022!$A$2:$A$740, $A15, CT_Bands_Revalued_2003_2022!$B$2:$B$740, CT_Bands_2003_2022_Count_PP!AN$2, CT_Bands_Revalued_2003_2022!$C$2:$C$740, CT_Bands_2003_2022_Count_PP!AN$3)</f>
        <v>0</v>
      </c>
      <c r="AO15" s="139">
        <f>SUMIFS(CT_Bands_Revalued_2003_2022!$D$2:$D$740, CT_Bands_Revalued_2003_2022!$A$2:$A$740, $A15, CT_Bands_Revalued_2003_2022!$B$2:$B$740, CT_Bands_2003_2022_Count_PP!AO$2, CT_Bands_Revalued_2003_2022!$C$2:$C$740, CT_Bands_2003_2022_Count_PP!AO$3)</f>
        <v>0</v>
      </c>
      <c r="AP15" s="139">
        <f>SUMIFS(CT_Bands_Revalued_2003_2022!$D$2:$D$740, CT_Bands_Revalued_2003_2022!$A$2:$A$740, $A15, CT_Bands_Revalued_2003_2022!$B$2:$B$740, CT_Bands_2003_2022_Count_PP!AP$2, CT_Bands_Revalued_2003_2022!$C$2:$C$740, CT_Bands_2003_2022_Count_PP!AP$3)</f>
        <v>0</v>
      </c>
      <c r="AQ15" s="139">
        <f>SUMIFS(CT_Bands_Revalued_2003_2022!$D$2:$D$740, CT_Bands_Revalued_2003_2022!$A$2:$A$740, $A15, CT_Bands_Revalued_2003_2022!$B$2:$B$740, CT_Bands_2003_2022_Count_PP!AQ$2, CT_Bands_Revalued_2003_2022!$C$2:$C$740, CT_Bands_2003_2022_Count_PP!AQ$3)</f>
        <v>0</v>
      </c>
      <c r="AR15" s="139">
        <f>SUMIFS(CT_Bands_Revalued_2003_2022!$D$2:$D$740, CT_Bands_Revalued_2003_2022!$A$2:$A$740, $A15, CT_Bands_Revalued_2003_2022!$B$2:$B$740, CT_Bands_2003_2022_Count_PP!AR$2, CT_Bands_Revalued_2003_2022!$C$2:$C$740, CT_Bands_2003_2022_Count_PP!AR$3)</f>
        <v>130</v>
      </c>
      <c r="AS15" s="139">
        <f>SUMIFS(CT_Bands_Revalued_2003_2022!$D$2:$D$740, CT_Bands_Revalued_2003_2022!$A$2:$A$740, $A15, CT_Bands_Revalued_2003_2022!$B$2:$B$740, CT_Bands_2003_2022_Count_PP!AS$2, CT_Bands_Revalued_2003_2022!$C$2:$C$740, CT_Bands_2003_2022_Count_PP!AS$3)</f>
        <v>7</v>
      </c>
      <c r="AT15" s="139">
        <f>SUMIFS(CT_Bands_Revalued_2003_2022!$D$2:$D$740, CT_Bands_Revalued_2003_2022!$A$2:$A$740, $A15, CT_Bands_Revalued_2003_2022!$B$2:$B$740, CT_Bands_2003_2022_Count_PP!AT$2, CT_Bands_Revalued_2003_2022!$C$2:$C$740, CT_Bands_2003_2022_Count_PP!AT$3)</f>
        <v>0</v>
      </c>
      <c r="AU15" s="139">
        <f>SUMIFS(CT_Bands_Revalued_2003_2022!$D$2:$D$740, CT_Bands_Revalued_2003_2022!$A$2:$A$740, $A15, CT_Bands_Revalued_2003_2022!$B$2:$B$740, CT_Bands_2003_2022_Count_PP!AU$2, CT_Bands_Revalued_2003_2022!$C$2:$C$740, CT_Bands_2003_2022_Count_PP!AU$3)</f>
        <v>0</v>
      </c>
      <c r="AV15" s="139">
        <f>SUMIFS(CT_Bands_Revalued_2003_2022!$D$2:$D$740, CT_Bands_Revalued_2003_2022!$A$2:$A$740, $A15, CT_Bands_Revalued_2003_2022!$B$2:$B$740, CT_Bands_2003_2022_Count_PP!AV$2, CT_Bands_Revalued_2003_2022!$C$2:$C$740, CT_Bands_2003_2022_Count_PP!AV$3)</f>
        <v>0</v>
      </c>
      <c r="AW15" s="139">
        <f>SUMIFS(CT_Bands_Revalued_2003_2022!$D$2:$D$740, CT_Bands_Revalued_2003_2022!$A$2:$A$740, $A15, CT_Bands_Revalued_2003_2022!$B$2:$B$740, CT_Bands_2003_2022_Count_PP!AW$2, CT_Bands_Revalued_2003_2022!$C$2:$C$740, CT_Bands_2003_2022_Count_PP!AW$3)</f>
        <v>0</v>
      </c>
      <c r="AX15" s="139">
        <f>SUMIFS(CT_Bands_Revalued_2003_2022!$D$2:$D$740, CT_Bands_Revalued_2003_2022!$A$2:$A$740, $A15, CT_Bands_Revalued_2003_2022!$B$2:$B$740, CT_Bands_2003_2022_Count_PP!AX$2, CT_Bands_Revalued_2003_2022!$C$2:$C$740, CT_Bands_2003_2022_Count_PP!AX$3)</f>
        <v>0</v>
      </c>
      <c r="AY15" s="139">
        <f>SUMIFS(CT_Bands_Revalued_2003_2022!$D$2:$D$740, CT_Bands_Revalued_2003_2022!$A$2:$A$740, $A15, CT_Bands_Revalued_2003_2022!$B$2:$B$740, CT_Bands_2003_2022_Count_PP!AY$2, CT_Bands_Revalued_2003_2022!$C$2:$C$740, CT_Bands_2003_2022_Count_PP!AY$3)</f>
        <v>0</v>
      </c>
      <c r="AZ15" s="139">
        <f>SUMIFS(CT_Bands_Revalued_2003_2022!$D$2:$D$740, CT_Bands_Revalued_2003_2022!$A$2:$A$740, $A15, CT_Bands_Revalued_2003_2022!$B$2:$B$740, CT_Bands_2003_2022_Count_PP!AZ$2, CT_Bands_Revalued_2003_2022!$C$2:$C$740, CT_Bands_2003_2022_Count_PP!AZ$3)</f>
        <v>0</v>
      </c>
      <c r="BA15" s="139">
        <f>SUMIFS(CT_Bands_Revalued_2003_2022!$D$2:$D$740, CT_Bands_Revalued_2003_2022!$A$2:$A$740, $A15, CT_Bands_Revalued_2003_2022!$B$2:$B$740, CT_Bands_2003_2022_Count_PP!BA$2, CT_Bands_Revalued_2003_2022!$C$2:$C$740, CT_Bands_2003_2022_Count_PP!BA$3)</f>
        <v>0</v>
      </c>
      <c r="BB15" s="139">
        <f>SUMIFS(CT_Bands_Revalued_2003_2022!$D$2:$D$740, CT_Bands_Revalued_2003_2022!$A$2:$A$740, $A15, CT_Bands_Revalued_2003_2022!$B$2:$B$740, CT_Bands_2003_2022_Count_PP!BB$2, CT_Bands_Revalued_2003_2022!$C$2:$C$740, CT_Bands_2003_2022_Count_PP!BB$3)</f>
        <v>44</v>
      </c>
      <c r="BC15" s="139">
        <f>SUMIFS(CT_Bands_Revalued_2003_2022!$D$2:$D$740, CT_Bands_Revalued_2003_2022!$A$2:$A$740, $A15, CT_Bands_Revalued_2003_2022!$B$2:$B$740, CT_Bands_2003_2022_Count_PP!BC$2, CT_Bands_Revalued_2003_2022!$C$2:$C$740, CT_Bands_2003_2022_Count_PP!BC$3)</f>
        <v>4</v>
      </c>
      <c r="BD15" s="139">
        <f>SUMIFS(CT_Bands_Revalued_2003_2022!$D$2:$D$740, CT_Bands_Revalued_2003_2022!$A$2:$A$740, $A15, CT_Bands_Revalued_2003_2022!$B$2:$B$740, CT_Bands_2003_2022_Count_PP!BD$2, CT_Bands_Revalued_2003_2022!$C$2:$C$740, CT_Bands_2003_2022_Count_PP!BD$3)</f>
        <v>0</v>
      </c>
      <c r="BE15" s="139">
        <f>SUMIFS(CT_Bands_Revalued_2003_2022!$D$2:$D$740, CT_Bands_Revalued_2003_2022!$A$2:$A$740, $A15, CT_Bands_Revalued_2003_2022!$B$2:$B$740, CT_Bands_2003_2022_Count_PP!BE$2, CT_Bands_Revalued_2003_2022!$C$2:$C$740, CT_Bands_2003_2022_Count_PP!BE$3)</f>
        <v>0</v>
      </c>
      <c r="BF15" s="139">
        <f>SUMIFS(CT_Bands_Revalued_2003_2022!$D$2:$D$740, CT_Bands_Revalued_2003_2022!$A$2:$A$740, $A15, CT_Bands_Revalued_2003_2022!$B$2:$B$740, CT_Bands_2003_2022_Count_PP!BF$2, CT_Bands_Revalued_2003_2022!$C$2:$C$740, CT_Bands_2003_2022_Count_PP!BF$3)</f>
        <v>0</v>
      </c>
      <c r="BG15" s="139">
        <f>SUMIFS(CT_Bands_Revalued_2003_2022!$D$2:$D$740, CT_Bands_Revalued_2003_2022!$A$2:$A$740, $A15, CT_Bands_Revalued_2003_2022!$B$2:$B$740, CT_Bands_2003_2022_Count_PP!BG$2, CT_Bands_Revalued_2003_2022!$C$2:$C$740, CT_Bands_2003_2022_Count_PP!BG$3)</f>
        <v>0</v>
      </c>
      <c r="BH15" s="139">
        <f>SUMIFS(CT_Bands_Revalued_2003_2022!$D$2:$D$740, CT_Bands_Revalued_2003_2022!$A$2:$A$740, $A15, CT_Bands_Revalued_2003_2022!$B$2:$B$740, CT_Bands_2003_2022_Count_PP!BH$2, CT_Bands_Revalued_2003_2022!$C$2:$C$740, CT_Bands_2003_2022_Count_PP!BH$3)</f>
        <v>0</v>
      </c>
      <c r="BI15" s="139">
        <f>SUMIFS(CT_Bands_Revalued_2003_2022!$D$2:$D$740, CT_Bands_Revalued_2003_2022!$A$2:$A$740, $A15, CT_Bands_Revalued_2003_2022!$B$2:$B$740, CT_Bands_2003_2022_Count_PP!BI$2, CT_Bands_Revalued_2003_2022!$C$2:$C$740, CT_Bands_2003_2022_Count_PP!BI$3)</f>
        <v>0</v>
      </c>
      <c r="BJ15" s="139">
        <f>SUMIFS(CT_Bands_Revalued_2003_2022!$D$2:$D$740, CT_Bands_Revalued_2003_2022!$A$2:$A$740, $A15, CT_Bands_Revalued_2003_2022!$B$2:$B$740, CT_Bands_2003_2022_Count_PP!BJ$2, CT_Bands_Revalued_2003_2022!$C$2:$C$740, CT_Bands_2003_2022_Count_PP!BJ$3)</f>
        <v>0</v>
      </c>
      <c r="BK15" s="139">
        <f>SUMIFS(CT_Bands_Revalued_2003_2022!$D$2:$D$740, CT_Bands_Revalued_2003_2022!$A$2:$A$740, $A15, CT_Bands_Revalued_2003_2022!$B$2:$B$740, CT_Bands_2003_2022_Count_PP!BK$2, CT_Bands_Revalued_2003_2022!$C$2:$C$740, CT_Bands_2003_2022_Count_PP!BK$3)</f>
        <v>0</v>
      </c>
      <c r="BL15" s="139">
        <f>SUMIFS(CT_Bands_Revalued_2003_2022!$D$2:$D$740, CT_Bands_Revalued_2003_2022!$A$2:$A$740, $A15, CT_Bands_Revalued_2003_2022!$B$2:$B$740, CT_Bands_2003_2022_Count_PP!BL$2, CT_Bands_Revalued_2003_2022!$C$2:$C$740, CT_Bands_2003_2022_Count_PP!BL$3)</f>
        <v>16</v>
      </c>
      <c r="BM15" s="139">
        <f>SUMIFS(CT_Bands_Revalued_2003_2022!$D$2:$D$740, CT_Bands_Revalued_2003_2022!$A$2:$A$740, $A15, CT_Bands_Revalued_2003_2022!$B$2:$B$740, CT_Bands_2003_2022_Count_PP!BM$2, CT_Bands_Revalued_2003_2022!$C$2:$C$740, CT_Bands_2003_2022_Count_PP!BM$3)</f>
        <v>0</v>
      </c>
      <c r="BN15" s="139">
        <f>SUMIFS(CT_Bands_Revalued_2003_2022!$D$2:$D$740, CT_Bands_Revalued_2003_2022!$A$2:$A$740, $A15, CT_Bands_Revalued_2003_2022!$B$2:$B$740, CT_Bands_2003_2022_Count_PP!BN$2, CT_Bands_Revalued_2003_2022!$C$2:$C$740, CT_Bands_2003_2022_Count_PP!BN$3)</f>
        <v>0</v>
      </c>
      <c r="BO15" s="139">
        <f>SUMIFS(CT_Bands_Revalued_2003_2022!$D$2:$D$740, CT_Bands_Revalued_2003_2022!$A$2:$A$740, $A15, CT_Bands_Revalued_2003_2022!$B$2:$B$740, CT_Bands_2003_2022_Count_PP!BO$2, CT_Bands_Revalued_2003_2022!$C$2:$C$740, CT_Bands_2003_2022_Count_PP!BO$3)</f>
        <v>0</v>
      </c>
      <c r="BP15" s="139">
        <f>SUMIFS(CT_Bands_Revalued_2003_2022!$D$2:$D$740, CT_Bands_Revalued_2003_2022!$A$2:$A$740, $A15, CT_Bands_Revalued_2003_2022!$B$2:$B$740, CT_Bands_2003_2022_Count_PP!BP$2, CT_Bands_Revalued_2003_2022!$C$2:$C$740, CT_Bands_2003_2022_Count_PP!BP$3)</f>
        <v>0</v>
      </c>
      <c r="BQ15" s="139">
        <f>SUMIFS(CT_Bands_Revalued_2003_2022!$D$2:$D$740, CT_Bands_Revalued_2003_2022!$A$2:$A$740, $A15, CT_Bands_Revalued_2003_2022!$B$2:$B$740, CT_Bands_2003_2022_Count_PP!BQ$2, CT_Bands_Revalued_2003_2022!$C$2:$C$740, CT_Bands_2003_2022_Count_PP!BQ$3)</f>
        <v>0</v>
      </c>
      <c r="BR15" s="139">
        <f>SUMIFS(CT_Bands_Revalued_2003_2022!$D$2:$D$740, CT_Bands_Revalued_2003_2022!$A$2:$A$740, $A15, CT_Bands_Revalued_2003_2022!$B$2:$B$740, CT_Bands_2003_2022_Count_PP!BR$2, CT_Bands_Revalued_2003_2022!$C$2:$C$740, CT_Bands_2003_2022_Count_PP!BR$3)</f>
        <v>0</v>
      </c>
      <c r="BS15" s="139">
        <f>SUMIFS(CT_Bands_Revalued_2003_2022!$D$2:$D$740, CT_Bands_Revalued_2003_2022!$A$2:$A$740, $A15, CT_Bands_Revalued_2003_2022!$B$2:$B$740, CT_Bands_2003_2022_Count_PP!BS$2, CT_Bands_Revalued_2003_2022!$C$2:$C$740, CT_Bands_2003_2022_Count_PP!BS$3)</f>
        <v>0</v>
      </c>
      <c r="BT15" s="139">
        <f>SUMIFS(CT_Bands_Revalued_2003_2022!$D$2:$D$740, CT_Bands_Revalued_2003_2022!$A$2:$A$740, $A15, CT_Bands_Revalued_2003_2022!$B$2:$B$740, CT_Bands_2003_2022_Count_PP!BT$2, CT_Bands_Revalued_2003_2022!$C$2:$C$740, CT_Bands_2003_2022_Count_PP!BT$3)</f>
        <v>0</v>
      </c>
      <c r="BU15" s="139">
        <f>SUMIFS(CT_Bands_Revalued_2003_2022!$D$2:$D$740, CT_Bands_Revalued_2003_2022!$A$2:$A$740, $A15, CT_Bands_Revalued_2003_2022!$B$2:$B$740, CT_Bands_2003_2022_Count_PP!BU$2, CT_Bands_Revalued_2003_2022!$C$2:$C$740, CT_Bands_2003_2022_Count_PP!BU$3)</f>
        <v>1</v>
      </c>
      <c r="BV15" s="139">
        <f>SUMIFS(CT_Bands_Revalued_2003_2022!$D$2:$D$740, CT_Bands_Revalued_2003_2022!$A$2:$A$740, $A15, CT_Bands_Revalued_2003_2022!$B$2:$B$740, CT_Bands_2003_2022_Count_PP!BV$2, CT_Bands_Revalued_2003_2022!$C$2:$C$740, CT_Bands_2003_2022_Count_PP!BV$3)</f>
        <v>3</v>
      </c>
      <c r="BW15" s="139">
        <f>SUMIFS(CT_Bands_Revalued_2003_2022!$D$2:$D$740, CT_Bands_Revalued_2003_2022!$A$2:$A$740, $A15, CT_Bands_Revalued_2003_2022!$B$2:$B$740, CT_Bands_2003_2022_Count_PP!BW$2, CT_Bands_Revalued_2003_2022!$C$2:$C$740, CT_Bands_2003_2022_Count_PP!BW$3)</f>
        <v>0</v>
      </c>
      <c r="BX15" s="139">
        <f>SUMIFS(CT_Bands_Revalued_2003_2022!$D$2:$D$740, CT_Bands_Revalued_2003_2022!$A$2:$A$740, $A15, CT_Bands_Revalued_2003_2022!$B$2:$B$740, CT_Bands_2003_2022_Count_PP!BX$2, CT_Bands_Revalued_2003_2022!$C$2:$C$740, CT_Bands_2003_2022_Count_PP!BX$3)</f>
        <v>0</v>
      </c>
      <c r="BY15" s="139">
        <f>SUMIFS(CT_Bands_Revalued_2003_2022!$D$2:$D$740, CT_Bands_Revalued_2003_2022!$A$2:$A$740, $A15, CT_Bands_Revalued_2003_2022!$B$2:$B$740, CT_Bands_2003_2022_Count_PP!BY$2, CT_Bands_Revalued_2003_2022!$C$2:$C$740, CT_Bands_2003_2022_Count_PP!BY$3)</f>
        <v>0</v>
      </c>
      <c r="BZ15" s="139">
        <f>SUMIFS(CT_Bands_Revalued_2003_2022!$D$2:$D$740, CT_Bands_Revalued_2003_2022!$A$2:$A$740, $A15, CT_Bands_Revalued_2003_2022!$B$2:$B$740, CT_Bands_2003_2022_Count_PP!BZ$2, CT_Bands_Revalued_2003_2022!$C$2:$C$740, CT_Bands_2003_2022_Count_PP!BZ$3)</f>
        <v>0</v>
      </c>
      <c r="CA15" s="139">
        <f>SUMIFS(CT_Bands_Revalued_2003_2022!$D$2:$D$740, CT_Bands_Revalued_2003_2022!$A$2:$A$740, $A15, CT_Bands_Revalued_2003_2022!$B$2:$B$740, CT_Bands_2003_2022_Count_PP!CA$2, CT_Bands_Revalued_2003_2022!$C$2:$C$740, CT_Bands_2003_2022_Count_PP!CA$3)</f>
        <v>0</v>
      </c>
      <c r="CB15" s="139">
        <f>SUMIFS(CT_Bands_Revalued_2003_2022!$D$2:$D$740, CT_Bands_Revalued_2003_2022!$A$2:$A$740, $A15, CT_Bands_Revalued_2003_2022!$B$2:$B$740, CT_Bands_2003_2022_Count_PP!CB$2, CT_Bands_Revalued_2003_2022!$C$2:$C$740, CT_Bands_2003_2022_Count_PP!CB$3)</f>
        <v>0</v>
      </c>
      <c r="CC15" s="139">
        <f>SUMIFS(CT_Bands_Revalued_2003_2022!$D$2:$D$740, CT_Bands_Revalued_2003_2022!$A$2:$A$740, $A15, CT_Bands_Revalued_2003_2022!$B$2:$B$740, CT_Bands_2003_2022_Count_PP!CC$2, CT_Bands_Revalued_2003_2022!$C$2:$C$740, CT_Bands_2003_2022_Count_PP!CC$3)</f>
        <v>0</v>
      </c>
      <c r="CD15" s="139">
        <f>SUMIFS(CT_Bands_Revalued_2003_2022!$D$2:$D$740, CT_Bands_Revalued_2003_2022!$A$2:$A$740, $A15, CT_Bands_Revalued_2003_2022!$B$2:$B$740, CT_Bands_2003_2022_Count_PP!CD$2, CT_Bands_Revalued_2003_2022!$C$2:$C$740, CT_Bands_2003_2022_Count_PP!CD$3)</f>
        <v>0</v>
      </c>
      <c r="CE15" s="139">
        <f>SUMIFS(CT_Bands_Revalued_2003_2022!$D$2:$D$740, CT_Bands_Revalued_2003_2022!$A$2:$A$740, $A15, CT_Bands_Revalued_2003_2022!$B$2:$B$740, CT_Bands_2003_2022_Count_PP!CE$2, CT_Bands_Revalued_2003_2022!$C$2:$C$740, CT_Bands_2003_2022_Count_PP!CE$3)</f>
        <v>0</v>
      </c>
      <c r="CF15" s="139">
        <f>SUMIFS(CT_Bands_Revalued_2003_2022!$D$2:$D$740, CT_Bands_Revalued_2003_2022!$A$2:$A$740, $A15, CT_Bands_Revalued_2003_2022!$B$2:$B$740, CT_Bands_2003_2022_Count_PP!CF$2, CT_Bands_Revalued_2003_2022!$C$2:$C$740, CT_Bands_2003_2022_Count_PP!CF$3)</f>
        <v>0</v>
      </c>
      <c r="CG15" s="129">
        <f t="shared" si="0"/>
        <v>2067</v>
      </c>
    </row>
    <row r="16" spans="1:85" x14ac:dyDescent="0.25">
      <c r="A16" s="126" t="s">
        <v>1111</v>
      </c>
      <c r="B16" s="127" t="s">
        <v>1112</v>
      </c>
      <c r="C16" s="127" t="s">
        <v>2329</v>
      </c>
      <c r="D16" s="139">
        <f>SUMIFS(CT_Bands_Revalued_2003_2022!$D$2:$D$740, CT_Bands_Revalued_2003_2022!$A$2:$A$740, $A16, CT_Bands_Revalued_2003_2022!$B$2:$B$740, CT_Bands_2003_2022_Count_PP!D$2, CT_Bands_Revalued_2003_2022!$C$2:$C$740, CT_Bands_2003_2022_Count_PP!D$3)</f>
        <v>229</v>
      </c>
      <c r="E16" s="139">
        <f>SUMIFS(CT_Bands_Revalued_2003_2022!$D$2:$D$740, CT_Bands_Revalued_2003_2022!$A$2:$A$740, $A16, CT_Bands_Revalued_2003_2022!$B$2:$B$740, CT_Bands_2003_2022_Count_PP!E$2, CT_Bands_Revalued_2003_2022!$C$2:$C$740, CT_Bands_2003_2022_Count_PP!E$3)</f>
        <v>140</v>
      </c>
      <c r="F16" s="139">
        <f>SUMIFS(CT_Bands_Revalued_2003_2022!$D$2:$D$740, CT_Bands_Revalued_2003_2022!$A$2:$A$740, $A16, CT_Bands_Revalued_2003_2022!$B$2:$B$740, CT_Bands_2003_2022_Count_PP!F$2, CT_Bands_Revalued_2003_2022!$C$2:$C$740, CT_Bands_2003_2022_Count_PP!F$3)</f>
        <v>0</v>
      </c>
      <c r="G16" s="139">
        <f>SUMIFS(CT_Bands_Revalued_2003_2022!$D$2:$D$740, CT_Bands_Revalued_2003_2022!$A$2:$A$740, $A16, CT_Bands_Revalued_2003_2022!$B$2:$B$740, CT_Bands_2003_2022_Count_PP!G$2, CT_Bands_Revalued_2003_2022!$C$2:$C$740, CT_Bands_2003_2022_Count_PP!G$3)</f>
        <v>0</v>
      </c>
      <c r="H16" s="139">
        <f>SUMIFS(CT_Bands_Revalued_2003_2022!$D$2:$D$740, CT_Bands_Revalued_2003_2022!$A$2:$A$740, $A16, CT_Bands_Revalued_2003_2022!$B$2:$B$740, CT_Bands_2003_2022_Count_PP!H$2, CT_Bands_Revalued_2003_2022!$C$2:$C$740, CT_Bands_2003_2022_Count_PP!H$3)</f>
        <v>0</v>
      </c>
      <c r="I16" s="139">
        <f>SUMIFS(CT_Bands_Revalued_2003_2022!$D$2:$D$740, CT_Bands_Revalued_2003_2022!$A$2:$A$740, $A16, CT_Bands_Revalued_2003_2022!$B$2:$B$740, CT_Bands_2003_2022_Count_PP!I$2, CT_Bands_Revalued_2003_2022!$C$2:$C$740, CT_Bands_2003_2022_Count_PP!I$3)</f>
        <v>0</v>
      </c>
      <c r="J16" s="139">
        <f>SUMIFS(CT_Bands_Revalued_2003_2022!$D$2:$D$740, CT_Bands_Revalued_2003_2022!$A$2:$A$740, $A16, CT_Bands_Revalued_2003_2022!$B$2:$B$740, CT_Bands_2003_2022_Count_PP!J$2, CT_Bands_Revalued_2003_2022!$C$2:$C$740, CT_Bands_2003_2022_Count_PP!J$3)</f>
        <v>0</v>
      </c>
      <c r="K16" s="139">
        <f>SUMIFS(CT_Bands_Revalued_2003_2022!$D$2:$D$740, CT_Bands_Revalued_2003_2022!$A$2:$A$740, $A16, CT_Bands_Revalued_2003_2022!$B$2:$B$740, CT_Bands_2003_2022_Count_PP!K$2, CT_Bands_Revalued_2003_2022!$C$2:$C$740, CT_Bands_2003_2022_Count_PP!K$3)</f>
        <v>0</v>
      </c>
      <c r="L16" s="139">
        <f>SUMIFS(CT_Bands_Revalued_2003_2022!$D$2:$D$740, CT_Bands_Revalued_2003_2022!$A$2:$A$740, $A16, CT_Bands_Revalued_2003_2022!$B$2:$B$740, CT_Bands_2003_2022_Count_PP!L$2, CT_Bands_Revalued_2003_2022!$C$2:$C$740, CT_Bands_2003_2022_Count_PP!L$3)</f>
        <v>0</v>
      </c>
      <c r="M16" s="139">
        <f>SUMIFS(CT_Bands_Revalued_2003_2022!$D$2:$D$740, CT_Bands_Revalued_2003_2022!$A$2:$A$740, $A16, CT_Bands_Revalued_2003_2022!$B$2:$B$740, CT_Bands_2003_2022_Count_PP!M$2, CT_Bands_Revalued_2003_2022!$C$2:$C$740, CT_Bands_2003_2022_Count_PP!M$3)</f>
        <v>0</v>
      </c>
      <c r="N16" s="139">
        <f>SUMIFS(CT_Bands_Revalued_2003_2022!$D$2:$D$740, CT_Bands_Revalued_2003_2022!$A$2:$A$740, $A16, CT_Bands_Revalued_2003_2022!$B$2:$B$740, CT_Bands_2003_2022_Count_PP!N$2, CT_Bands_Revalued_2003_2022!$C$2:$C$740, CT_Bands_2003_2022_Count_PP!N$3)</f>
        <v>247</v>
      </c>
      <c r="O16" s="139">
        <f>SUMIFS(CT_Bands_Revalued_2003_2022!$D$2:$D$740, CT_Bands_Revalued_2003_2022!$A$2:$A$740, $A16, CT_Bands_Revalued_2003_2022!$B$2:$B$740, CT_Bands_2003_2022_Count_PP!O$2, CT_Bands_Revalued_2003_2022!$C$2:$C$740, CT_Bands_2003_2022_Count_PP!O$3)</f>
        <v>307</v>
      </c>
      <c r="P16" s="139">
        <f>SUMIFS(CT_Bands_Revalued_2003_2022!$D$2:$D$740, CT_Bands_Revalued_2003_2022!$A$2:$A$740, $A16, CT_Bands_Revalued_2003_2022!$B$2:$B$740, CT_Bands_2003_2022_Count_PP!P$2, CT_Bands_Revalued_2003_2022!$C$2:$C$740, CT_Bands_2003_2022_Count_PP!P$3)</f>
        <v>0</v>
      </c>
      <c r="Q16" s="139">
        <f>SUMIFS(CT_Bands_Revalued_2003_2022!$D$2:$D$740, CT_Bands_Revalued_2003_2022!$A$2:$A$740, $A16, CT_Bands_Revalued_2003_2022!$B$2:$B$740, CT_Bands_2003_2022_Count_PP!Q$2, CT_Bands_Revalued_2003_2022!$C$2:$C$740, CT_Bands_2003_2022_Count_PP!Q$3)</f>
        <v>0</v>
      </c>
      <c r="R16" s="139">
        <f>SUMIFS(CT_Bands_Revalued_2003_2022!$D$2:$D$740, CT_Bands_Revalued_2003_2022!$A$2:$A$740, $A16, CT_Bands_Revalued_2003_2022!$B$2:$B$740, CT_Bands_2003_2022_Count_PP!R$2, CT_Bands_Revalued_2003_2022!$C$2:$C$740, CT_Bands_2003_2022_Count_PP!R$3)</f>
        <v>0</v>
      </c>
      <c r="S16" s="139">
        <f>SUMIFS(CT_Bands_Revalued_2003_2022!$D$2:$D$740, CT_Bands_Revalued_2003_2022!$A$2:$A$740, $A16, CT_Bands_Revalued_2003_2022!$B$2:$B$740, CT_Bands_2003_2022_Count_PP!S$2, CT_Bands_Revalued_2003_2022!$C$2:$C$740, CT_Bands_2003_2022_Count_PP!S$3)</f>
        <v>0</v>
      </c>
      <c r="T16" s="139">
        <f>SUMIFS(CT_Bands_Revalued_2003_2022!$D$2:$D$740, CT_Bands_Revalued_2003_2022!$A$2:$A$740, $A16, CT_Bands_Revalued_2003_2022!$B$2:$B$740, CT_Bands_2003_2022_Count_PP!T$2, CT_Bands_Revalued_2003_2022!$C$2:$C$740, CT_Bands_2003_2022_Count_PP!T$3)</f>
        <v>0</v>
      </c>
      <c r="U16" s="139">
        <f>SUMIFS(CT_Bands_Revalued_2003_2022!$D$2:$D$740, CT_Bands_Revalued_2003_2022!$A$2:$A$740, $A16, CT_Bands_Revalued_2003_2022!$B$2:$B$740, CT_Bands_2003_2022_Count_PP!U$2, CT_Bands_Revalued_2003_2022!$C$2:$C$740, CT_Bands_2003_2022_Count_PP!U$3)</f>
        <v>0</v>
      </c>
      <c r="V16" s="139">
        <f>SUMIFS(CT_Bands_Revalued_2003_2022!$D$2:$D$740, CT_Bands_Revalued_2003_2022!$A$2:$A$740, $A16, CT_Bands_Revalued_2003_2022!$B$2:$B$740, CT_Bands_2003_2022_Count_PP!V$2, CT_Bands_Revalued_2003_2022!$C$2:$C$740, CT_Bands_2003_2022_Count_PP!V$3)</f>
        <v>0</v>
      </c>
      <c r="W16" s="139">
        <f>SUMIFS(CT_Bands_Revalued_2003_2022!$D$2:$D$740, CT_Bands_Revalued_2003_2022!$A$2:$A$740, $A16, CT_Bands_Revalued_2003_2022!$B$2:$B$740, CT_Bands_2003_2022_Count_PP!W$2, CT_Bands_Revalued_2003_2022!$C$2:$C$740, CT_Bands_2003_2022_Count_PP!W$3)</f>
        <v>0</v>
      </c>
      <c r="X16" s="139">
        <f>SUMIFS(CT_Bands_Revalued_2003_2022!$D$2:$D$740, CT_Bands_Revalued_2003_2022!$A$2:$A$740, $A16, CT_Bands_Revalued_2003_2022!$B$2:$B$740, CT_Bands_2003_2022_Count_PP!X$2, CT_Bands_Revalued_2003_2022!$C$2:$C$740, CT_Bands_2003_2022_Count_PP!X$3)</f>
        <v>355</v>
      </c>
      <c r="Y16" s="139">
        <f>SUMIFS(CT_Bands_Revalued_2003_2022!$D$2:$D$740, CT_Bands_Revalued_2003_2022!$A$2:$A$740, $A16, CT_Bands_Revalued_2003_2022!$B$2:$B$740, CT_Bands_2003_2022_Count_PP!Y$2, CT_Bands_Revalued_2003_2022!$C$2:$C$740, CT_Bands_2003_2022_Count_PP!Y$3)</f>
        <v>171</v>
      </c>
      <c r="Z16" s="139">
        <f>SUMIFS(CT_Bands_Revalued_2003_2022!$D$2:$D$740, CT_Bands_Revalued_2003_2022!$A$2:$A$740, $A16, CT_Bands_Revalued_2003_2022!$B$2:$B$740, CT_Bands_2003_2022_Count_PP!Z$2, CT_Bands_Revalued_2003_2022!$C$2:$C$740, CT_Bands_2003_2022_Count_PP!Z$3)</f>
        <v>0</v>
      </c>
      <c r="AA16" s="139">
        <f>SUMIFS(CT_Bands_Revalued_2003_2022!$D$2:$D$740, CT_Bands_Revalued_2003_2022!$A$2:$A$740, $A16, CT_Bands_Revalued_2003_2022!$B$2:$B$740, CT_Bands_2003_2022_Count_PP!AA$2, CT_Bands_Revalued_2003_2022!$C$2:$C$740, CT_Bands_2003_2022_Count_PP!AA$3)</f>
        <v>0</v>
      </c>
      <c r="AB16" s="139">
        <f>SUMIFS(CT_Bands_Revalued_2003_2022!$D$2:$D$740, CT_Bands_Revalued_2003_2022!$A$2:$A$740, $A16, CT_Bands_Revalued_2003_2022!$B$2:$B$740, CT_Bands_2003_2022_Count_PP!AB$2, CT_Bands_Revalued_2003_2022!$C$2:$C$740, CT_Bands_2003_2022_Count_PP!AB$3)</f>
        <v>0</v>
      </c>
      <c r="AC16" s="139">
        <f>SUMIFS(CT_Bands_Revalued_2003_2022!$D$2:$D$740, CT_Bands_Revalued_2003_2022!$A$2:$A$740, $A16, CT_Bands_Revalued_2003_2022!$B$2:$B$740, CT_Bands_2003_2022_Count_PP!AC$2, CT_Bands_Revalued_2003_2022!$C$2:$C$740, CT_Bands_2003_2022_Count_PP!AC$3)</f>
        <v>0</v>
      </c>
      <c r="AD16" s="139">
        <f>SUMIFS(CT_Bands_Revalued_2003_2022!$D$2:$D$740, CT_Bands_Revalued_2003_2022!$A$2:$A$740, $A16, CT_Bands_Revalued_2003_2022!$B$2:$B$740, CT_Bands_2003_2022_Count_PP!AD$2, CT_Bands_Revalued_2003_2022!$C$2:$C$740, CT_Bands_2003_2022_Count_PP!AD$3)</f>
        <v>0</v>
      </c>
      <c r="AE16" s="139">
        <f>SUMIFS(CT_Bands_Revalued_2003_2022!$D$2:$D$740, CT_Bands_Revalued_2003_2022!$A$2:$A$740, $A16, CT_Bands_Revalued_2003_2022!$B$2:$B$740, CT_Bands_2003_2022_Count_PP!AE$2, CT_Bands_Revalued_2003_2022!$C$2:$C$740, CT_Bands_2003_2022_Count_PP!AE$3)</f>
        <v>0</v>
      </c>
      <c r="AF16" s="139">
        <f>SUMIFS(CT_Bands_Revalued_2003_2022!$D$2:$D$740, CT_Bands_Revalued_2003_2022!$A$2:$A$740, $A16, CT_Bands_Revalued_2003_2022!$B$2:$B$740, CT_Bands_2003_2022_Count_PP!AF$2, CT_Bands_Revalued_2003_2022!$C$2:$C$740, CT_Bands_2003_2022_Count_PP!AF$3)</f>
        <v>0</v>
      </c>
      <c r="AG16" s="139">
        <f>SUMIFS(CT_Bands_Revalued_2003_2022!$D$2:$D$740, CT_Bands_Revalued_2003_2022!$A$2:$A$740, $A16, CT_Bands_Revalued_2003_2022!$B$2:$B$740, CT_Bands_2003_2022_Count_PP!AG$2, CT_Bands_Revalued_2003_2022!$C$2:$C$740, CT_Bands_2003_2022_Count_PP!AG$3)</f>
        <v>0</v>
      </c>
      <c r="AH16" s="139">
        <f>SUMIFS(CT_Bands_Revalued_2003_2022!$D$2:$D$740, CT_Bands_Revalued_2003_2022!$A$2:$A$740, $A16, CT_Bands_Revalued_2003_2022!$B$2:$B$740, CT_Bands_2003_2022_Count_PP!AH$2, CT_Bands_Revalued_2003_2022!$C$2:$C$740, CT_Bands_2003_2022_Count_PP!AH$3)</f>
        <v>305</v>
      </c>
      <c r="AI16" s="139">
        <f>SUMIFS(CT_Bands_Revalued_2003_2022!$D$2:$D$740, CT_Bands_Revalued_2003_2022!$A$2:$A$740, $A16, CT_Bands_Revalued_2003_2022!$B$2:$B$740, CT_Bands_2003_2022_Count_PP!AI$2, CT_Bands_Revalued_2003_2022!$C$2:$C$740, CT_Bands_2003_2022_Count_PP!AI$3)</f>
        <v>57</v>
      </c>
      <c r="AJ16" s="139">
        <f>SUMIFS(CT_Bands_Revalued_2003_2022!$D$2:$D$740, CT_Bands_Revalued_2003_2022!$A$2:$A$740, $A16, CT_Bands_Revalued_2003_2022!$B$2:$B$740, CT_Bands_2003_2022_Count_PP!AJ$2, CT_Bands_Revalued_2003_2022!$C$2:$C$740, CT_Bands_2003_2022_Count_PP!AJ$3)</f>
        <v>0</v>
      </c>
      <c r="AK16" s="139">
        <f>SUMIFS(CT_Bands_Revalued_2003_2022!$D$2:$D$740, CT_Bands_Revalued_2003_2022!$A$2:$A$740, $A16, CT_Bands_Revalued_2003_2022!$B$2:$B$740, CT_Bands_2003_2022_Count_PP!AK$2, CT_Bands_Revalued_2003_2022!$C$2:$C$740, CT_Bands_2003_2022_Count_PP!AK$3)</f>
        <v>0</v>
      </c>
      <c r="AL16" s="139">
        <f>SUMIFS(CT_Bands_Revalued_2003_2022!$D$2:$D$740, CT_Bands_Revalued_2003_2022!$A$2:$A$740, $A16, CT_Bands_Revalued_2003_2022!$B$2:$B$740, CT_Bands_2003_2022_Count_PP!AL$2, CT_Bands_Revalued_2003_2022!$C$2:$C$740, CT_Bands_2003_2022_Count_PP!AL$3)</f>
        <v>0</v>
      </c>
      <c r="AM16" s="139">
        <f>SUMIFS(CT_Bands_Revalued_2003_2022!$D$2:$D$740, CT_Bands_Revalued_2003_2022!$A$2:$A$740, $A16, CT_Bands_Revalued_2003_2022!$B$2:$B$740, CT_Bands_2003_2022_Count_PP!AM$2, CT_Bands_Revalued_2003_2022!$C$2:$C$740, CT_Bands_2003_2022_Count_PP!AM$3)</f>
        <v>0</v>
      </c>
      <c r="AN16" s="139">
        <f>SUMIFS(CT_Bands_Revalued_2003_2022!$D$2:$D$740, CT_Bands_Revalued_2003_2022!$A$2:$A$740, $A16, CT_Bands_Revalued_2003_2022!$B$2:$B$740, CT_Bands_2003_2022_Count_PP!AN$2, CT_Bands_Revalued_2003_2022!$C$2:$C$740, CT_Bands_2003_2022_Count_PP!AN$3)</f>
        <v>0</v>
      </c>
      <c r="AO16" s="139">
        <f>SUMIFS(CT_Bands_Revalued_2003_2022!$D$2:$D$740, CT_Bands_Revalued_2003_2022!$A$2:$A$740, $A16, CT_Bands_Revalued_2003_2022!$B$2:$B$740, CT_Bands_2003_2022_Count_PP!AO$2, CT_Bands_Revalued_2003_2022!$C$2:$C$740, CT_Bands_2003_2022_Count_PP!AO$3)</f>
        <v>0</v>
      </c>
      <c r="AP16" s="139">
        <f>SUMIFS(CT_Bands_Revalued_2003_2022!$D$2:$D$740, CT_Bands_Revalued_2003_2022!$A$2:$A$740, $A16, CT_Bands_Revalued_2003_2022!$B$2:$B$740, CT_Bands_2003_2022_Count_PP!AP$2, CT_Bands_Revalued_2003_2022!$C$2:$C$740, CT_Bands_2003_2022_Count_PP!AP$3)</f>
        <v>0</v>
      </c>
      <c r="AQ16" s="139">
        <f>SUMIFS(CT_Bands_Revalued_2003_2022!$D$2:$D$740, CT_Bands_Revalued_2003_2022!$A$2:$A$740, $A16, CT_Bands_Revalued_2003_2022!$B$2:$B$740, CT_Bands_2003_2022_Count_PP!AQ$2, CT_Bands_Revalued_2003_2022!$C$2:$C$740, CT_Bands_2003_2022_Count_PP!AQ$3)</f>
        <v>0</v>
      </c>
      <c r="AR16" s="139">
        <f>SUMIFS(CT_Bands_Revalued_2003_2022!$D$2:$D$740, CT_Bands_Revalued_2003_2022!$A$2:$A$740, $A16, CT_Bands_Revalued_2003_2022!$B$2:$B$740, CT_Bands_2003_2022_Count_PP!AR$2, CT_Bands_Revalued_2003_2022!$C$2:$C$740, CT_Bands_2003_2022_Count_PP!AR$3)</f>
        <v>248</v>
      </c>
      <c r="AS16" s="139">
        <f>SUMIFS(CT_Bands_Revalued_2003_2022!$D$2:$D$740, CT_Bands_Revalued_2003_2022!$A$2:$A$740, $A16, CT_Bands_Revalued_2003_2022!$B$2:$B$740, CT_Bands_2003_2022_Count_PP!AS$2, CT_Bands_Revalued_2003_2022!$C$2:$C$740, CT_Bands_2003_2022_Count_PP!AS$3)</f>
        <v>32</v>
      </c>
      <c r="AT16" s="139">
        <f>SUMIFS(CT_Bands_Revalued_2003_2022!$D$2:$D$740, CT_Bands_Revalued_2003_2022!$A$2:$A$740, $A16, CT_Bands_Revalued_2003_2022!$B$2:$B$740, CT_Bands_2003_2022_Count_PP!AT$2, CT_Bands_Revalued_2003_2022!$C$2:$C$740, CT_Bands_2003_2022_Count_PP!AT$3)</f>
        <v>0</v>
      </c>
      <c r="AU16" s="139">
        <f>SUMIFS(CT_Bands_Revalued_2003_2022!$D$2:$D$740, CT_Bands_Revalued_2003_2022!$A$2:$A$740, $A16, CT_Bands_Revalued_2003_2022!$B$2:$B$740, CT_Bands_2003_2022_Count_PP!AU$2, CT_Bands_Revalued_2003_2022!$C$2:$C$740, CT_Bands_2003_2022_Count_PP!AU$3)</f>
        <v>0</v>
      </c>
      <c r="AV16" s="139">
        <f>SUMIFS(CT_Bands_Revalued_2003_2022!$D$2:$D$740, CT_Bands_Revalued_2003_2022!$A$2:$A$740, $A16, CT_Bands_Revalued_2003_2022!$B$2:$B$740, CT_Bands_2003_2022_Count_PP!AV$2, CT_Bands_Revalued_2003_2022!$C$2:$C$740, CT_Bands_2003_2022_Count_PP!AV$3)</f>
        <v>0</v>
      </c>
      <c r="AW16" s="139">
        <f>SUMIFS(CT_Bands_Revalued_2003_2022!$D$2:$D$740, CT_Bands_Revalued_2003_2022!$A$2:$A$740, $A16, CT_Bands_Revalued_2003_2022!$B$2:$B$740, CT_Bands_2003_2022_Count_PP!AW$2, CT_Bands_Revalued_2003_2022!$C$2:$C$740, CT_Bands_2003_2022_Count_PP!AW$3)</f>
        <v>0</v>
      </c>
      <c r="AX16" s="139">
        <f>SUMIFS(CT_Bands_Revalued_2003_2022!$D$2:$D$740, CT_Bands_Revalued_2003_2022!$A$2:$A$740, $A16, CT_Bands_Revalued_2003_2022!$B$2:$B$740, CT_Bands_2003_2022_Count_PP!AX$2, CT_Bands_Revalued_2003_2022!$C$2:$C$740, CT_Bands_2003_2022_Count_PP!AX$3)</f>
        <v>0</v>
      </c>
      <c r="AY16" s="139">
        <f>SUMIFS(CT_Bands_Revalued_2003_2022!$D$2:$D$740, CT_Bands_Revalued_2003_2022!$A$2:$A$740, $A16, CT_Bands_Revalued_2003_2022!$B$2:$B$740, CT_Bands_2003_2022_Count_PP!AY$2, CT_Bands_Revalued_2003_2022!$C$2:$C$740, CT_Bands_2003_2022_Count_PP!AY$3)</f>
        <v>0</v>
      </c>
      <c r="AZ16" s="139">
        <f>SUMIFS(CT_Bands_Revalued_2003_2022!$D$2:$D$740, CT_Bands_Revalued_2003_2022!$A$2:$A$740, $A16, CT_Bands_Revalued_2003_2022!$B$2:$B$740, CT_Bands_2003_2022_Count_PP!AZ$2, CT_Bands_Revalued_2003_2022!$C$2:$C$740, CT_Bands_2003_2022_Count_PP!AZ$3)</f>
        <v>0</v>
      </c>
      <c r="BA16" s="139">
        <f>SUMIFS(CT_Bands_Revalued_2003_2022!$D$2:$D$740, CT_Bands_Revalued_2003_2022!$A$2:$A$740, $A16, CT_Bands_Revalued_2003_2022!$B$2:$B$740, CT_Bands_2003_2022_Count_PP!BA$2, CT_Bands_Revalued_2003_2022!$C$2:$C$740, CT_Bands_2003_2022_Count_PP!BA$3)</f>
        <v>0</v>
      </c>
      <c r="BB16" s="139">
        <f>SUMIFS(CT_Bands_Revalued_2003_2022!$D$2:$D$740, CT_Bands_Revalued_2003_2022!$A$2:$A$740, $A16, CT_Bands_Revalued_2003_2022!$B$2:$B$740, CT_Bands_2003_2022_Count_PP!BB$2, CT_Bands_Revalued_2003_2022!$C$2:$C$740, CT_Bands_2003_2022_Count_PP!BB$3)</f>
        <v>156</v>
      </c>
      <c r="BC16" s="139">
        <f>SUMIFS(CT_Bands_Revalued_2003_2022!$D$2:$D$740, CT_Bands_Revalued_2003_2022!$A$2:$A$740, $A16, CT_Bands_Revalued_2003_2022!$B$2:$B$740, CT_Bands_2003_2022_Count_PP!BC$2, CT_Bands_Revalued_2003_2022!$C$2:$C$740, CT_Bands_2003_2022_Count_PP!BC$3)</f>
        <v>0</v>
      </c>
      <c r="BD16" s="139">
        <f>SUMIFS(CT_Bands_Revalued_2003_2022!$D$2:$D$740, CT_Bands_Revalued_2003_2022!$A$2:$A$740, $A16, CT_Bands_Revalued_2003_2022!$B$2:$B$740, CT_Bands_2003_2022_Count_PP!BD$2, CT_Bands_Revalued_2003_2022!$C$2:$C$740, CT_Bands_2003_2022_Count_PP!BD$3)</f>
        <v>0</v>
      </c>
      <c r="BE16" s="139">
        <f>SUMIFS(CT_Bands_Revalued_2003_2022!$D$2:$D$740, CT_Bands_Revalued_2003_2022!$A$2:$A$740, $A16, CT_Bands_Revalued_2003_2022!$B$2:$B$740, CT_Bands_2003_2022_Count_PP!BE$2, CT_Bands_Revalued_2003_2022!$C$2:$C$740, CT_Bands_2003_2022_Count_PP!BE$3)</f>
        <v>0</v>
      </c>
      <c r="BF16" s="139">
        <f>SUMIFS(CT_Bands_Revalued_2003_2022!$D$2:$D$740, CT_Bands_Revalued_2003_2022!$A$2:$A$740, $A16, CT_Bands_Revalued_2003_2022!$B$2:$B$740, CT_Bands_2003_2022_Count_PP!BF$2, CT_Bands_Revalued_2003_2022!$C$2:$C$740, CT_Bands_2003_2022_Count_PP!BF$3)</f>
        <v>0</v>
      </c>
      <c r="BG16" s="139">
        <f>SUMIFS(CT_Bands_Revalued_2003_2022!$D$2:$D$740, CT_Bands_Revalued_2003_2022!$A$2:$A$740, $A16, CT_Bands_Revalued_2003_2022!$B$2:$B$740, CT_Bands_2003_2022_Count_PP!BG$2, CT_Bands_Revalued_2003_2022!$C$2:$C$740, CT_Bands_2003_2022_Count_PP!BG$3)</f>
        <v>0</v>
      </c>
      <c r="BH16" s="139">
        <f>SUMIFS(CT_Bands_Revalued_2003_2022!$D$2:$D$740, CT_Bands_Revalued_2003_2022!$A$2:$A$740, $A16, CT_Bands_Revalued_2003_2022!$B$2:$B$740, CT_Bands_2003_2022_Count_PP!BH$2, CT_Bands_Revalued_2003_2022!$C$2:$C$740, CT_Bands_2003_2022_Count_PP!BH$3)</f>
        <v>0</v>
      </c>
      <c r="BI16" s="139">
        <f>SUMIFS(CT_Bands_Revalued_2003_2022!$D$2:$D$740, CT_Bands_Revalued_2003_2022!$A$2:$A$740, $A16, CT_Bands_Revalued_2003_2022!$B$2:$B$740, CT_Bands_2003_2022_Count_PP!BI$2, CT_Bands_Revalued_2003_2022!$C$2:$C$740, CT_Bands_2003_2022_Count_PP!BI$3)</f>
        <v>0</v>
      </c>
      <c r="BJ16" s="139">
        <f>SUMIFS(CT_Bands_Revalued_2003_2022!$D$2:$D$740, CT_Bands_Revalued_2003_2022!$A$2:$A$740, $A16, CT_Bands_Revalued_2003_2022!$B$2:$B$740, CT_Bands_2003_2022_Count_PP!BJ$2, CT_Bands_Revalued_2003_2022!$C$2:$C$740, CT_Bands_2003_2022_Count_PP!BJ$3)</f>
        <v>0</v>
      </c>
      <c r="BK16" s="139">
        <f>SUMIFS(CT_Bands_Revalued_2003_2022!$D$2:$D$740, CT_Bands_Revalued_2003_2022!$A$2:$A$740, $A16, CT_Bands_Revalued_2003_2022!$B$2:$B$740, CT_Bands_2003_2022_Count_PP!BK$2, CT_Bands_Revalued_2003_2022!$C$2:$C$740, CT_Bands_2003_2022_Count_PP!BK$3)</f>
        <v>6</v>
      </c>
      <c r="BL16" s="139">
        <f>SUMIFS(CT_Bands_Revalued_2003_2022!$D$2:$D$740, CT_Bands_Revalued_2003_2022!$A$2:$A$740, $A16, CT_Bands_Revalued_2003_2022!$B$2:$B$740, CT_Bands_2003_2022_Count_PP!BL$2, CT_Bands_Revalued_2003_2022!$C$2:$C$740, CT_Bands_2003_2022_Count_PP!BL$3)</f>
        <v>46</v>
      </c>
      <c r="BM16" s="139">
        <f>SUMIFS(CT_Bands_Revalued_2003_2022!$D$2:$D$740, CT_Bands_Revalued_2003_2022!$A$2:$A$740, $A16, CT_Bands_Revalued_2003_2022!$B$2:$B$740, CT_Bands_2003_2022_Count_PP!BM$2, CT_Bands_Revalued_2003_2022!$C$2:$C$740, CT_Bands_2003_2022_Count_PP!BM$3)</f>
        <v>0</v>
      </c>
      <c r="BN16" s="139">
        <f>SUMIFS(CT_Bands_Revalued_2003_2022!$D$2:$D$740, CT_Bands_Revalued_2003_2022!$A$2:$A$740, $A16, CT_Bands_Revalued_2003_2022!$B$2:$B$740, CT_Bands_2003_2022_Count_PP!BN$2, CT_Bands_Revalued_2003_2022!$C$2:$C$740, CT_Bands_2003_2022_Count_PP!BN$3)</f>
        <v>0</v>
      </c>
      <c r="BO16" s="139">
        <f>SUMIFS(CT_Bands_Revalued_2003_2022!$D$2:$D$740, CT_Bands_Revalued_2003_2022!$A$2:$A$740, $A16, CT_Bands_Revalued_2003_2022!$B$2:$B$740, CT_Bands_2003_2022_Count_PP!BO$2, CT_Bands_Revalued_2003_2022!$C$2:$C$740, CT_Bands_2003_2022_Count_PP!BO$3)</f>
        <v>0</v>
      </c>
      <c r="BP16" s="139">
        <f>SUMIFS(CT_Bands_Revalued_2003_2022!$D$2:$D$740, CT_Bands_Revalued_2003_2022!$A$2:$A$740, $A16, CT_Bands_Revalued_2003_2022!$B$2:$B$740, CT_Bands_2003_2022_Count_PP!BP$2, CT_Bands_Revalued_2003_2022!$C$2:$C$740, CT_Bands_2003_2022_Count_PP!BP$3)</f>
        <v>0</v>
      </c>
      <c r="BQ16" s="139">
        <f>SUMIFS(CT_Bands_Revalued_2003_2022!$D$2:$D$740, CT_Bands_Revalued_2003_2022!$A$2:$A$740, $A16, CT_Bands_Revalued_2003_2022!$B$2:$B$740, CT_Bands_2003_2022_Count_PP!BQ$2, CT_Bands_Revalued_2003_2022!$C$2:$C$740, CT_Bands_2003_2022_Count_PP!BQ$3)</f>
        <v>0</v>
      </c>
      <c r="BR16" s="139">
        <f>SUMIFS(CT_Bands_Revalued_2003_2022!$D$2:$D$740, CT_Bands_Revalued_2003_2022!$A$2:$A$740, $A16, CT_Bands_Revalued_2003_2022!$B$2:$B$740, CT_Bands_2003_2022_Count_PP!BR$2, CT_Bands_Revalued_2003_2022!$C$2:$C$740, CT_Bands_2003_2022_Count_PP!BR$3)</f>
        <v>0</v>
      </c>
      <c r="BS16" s="139">
        <f>SUMIFS(CT_Bands_Revalued_2003_2022!$D$2:$D$740, CT_Bands_Revalued_2003_2022!$A$2:$A$740, $A16, CT_Bands_Revalued_2003_2022!$B$2:$B$740, CT_Bands_2003_2022_Count_PP!BS$2, CT_Bands_Revalued_2003_2022!$C$2:$C$740, CT_Bands_2003_2022_Count_PP!BS$3)</f>
        <v>0</v>
      </c>
      <c r="BT16" s="139">
        <f>SUMIFS(CT_Bands_Revalued_2003_2022!$D$2:$D$740, CT_Bands_Revalued_2003_2022!$A$2:$A$740, $A16, CT_Bands_Revalued_2003_2022!$B$2:$B$740, CT_Bands_2003_2022_Count_PP!BT$2, CT_Bands_Revalued_2003_2022!$C$2:$C$740, CT_Bands_2003_2022_Count_PP!BT$3)</f>
        <v>0</v>
      </c>
      <c r="BU16" s="139">
        <f>SUMIFS(CT_Bands_Revalued_2003_2022!$D$2:$D$740, CT_Bands_Revalued_2003_2022!$A$2:$A$740, $A16, CT_Bands_Revalued_2003_2022!$B$2:$B$740, CT_Bands_2003_2022_Count_PP!BU$2, CT_Bands_Revalued_2003_2022!$C$2:$C$740, CT_Bands_2003_2022_Count_PP!BU$3)</f>
        <v>3</v>
      </c>
      <c r="BV16" s="139">
        <f>SUMIFS(CT_Bands_Revalued_2003_2022!$D$2:$D$740, CT_Bands_Revalued_2003_2022!$A$2:$A$740, $A16, CT_Bands_Revalued_2003_2022!$B$2:$B$740, CT_Bands_2003_2022_Count_PP!BV$2, CT_Bands_Revalued_2003_2022!$C$2:$C$740, CT_Bands_2003_2022_Count_PP!BV$3)</f>
        <v>7</v>
      </c>
      <c r="BW16" s="139">
        <f>SUMIFS(CT_Bands_Revalued_2003_2022!$D$2:$D$740, CT_Bands_Revalued_2003_2022!$A$2:$A$740, $A16, CT_Bands_Revalued_2003_2022!$B$2:$B$740, CT_Bands_2003_2022_Count_PP!BW$2, CT_Bands_Revalued_2003_2022!$C$2:$C$740, CT_Bands_2003_2022_Count_PP!BW$3)</f>
        <v>0</v>
      </c>
      <c r="BX16" s="139">
        <f>SUMIFS(CT_Bands_Revalued_2003_2022!$D$2:$D$740, CT_Bands_Revalued_2003_2022!$A$2:$A$740, $A16, CT_Bands_Revalued_2003_2022!$B$2:$B$740, CT_Bands_2003_2022_Count_PP!BX$2, CT_Bands_Revalued_2003_2022!$C$2:$C$740, CT_Bands_2003_2022_Count_PP!BX$3)</f>
        <v>0</v>
      </c>
      <c r="BY16" s="139">
        <f>SUMIFS(CT_Bands_Revalued_2003_2022!$D$2:$D$740, CT_Bands_Revalued_2003_2022!$A$2:$A$740, $A16, CT_Bands_Revalued_2003_2022!$B$2:$B$740, CT_Bands_2003_2022_Count_PP!BY$2, CT_Bands_Revalued_2003_2022!$C$2:$C$740, CT_Bands_2003_2022_Count_PP!BY$3)</f>
        <v>0</v>
      </c>
      <c r="BZ16" s="139">
        <f>SUMIFS(CT_Bands_Revalued_2003_2022!$D$2:$D$740, CT_Bands_Revalued_2003_2022!$A$2:$A$740, $A16, CT_Bands_Revalued_2003_2022!$B$2:$B$740, CT_Bands_2003_2022_Count_PP!BZ$2, CT_Bands_Revalued_2003_2022!$C$2:$C$740, CT_Bands_2003_2022_Count_PP!BZ$3)</f>
        <v>0</v>
      </c>
      <c r="CA16" s="139">
        <f>SUMIFS(CT_Bands_Revalued_2003_2022!$D$2:$D$740, CT_Bands_Revalued_2003_2022!$A$2:$A$740, $A16, CT_Bands_Revalued_2003_2022!$B$2:$B$740, CT_Bands_2003_2022_Count_PP!CA$2, CT_Bands_Revalued_2003_2022!$C$2:$C$740, CT_Bands_2003_2022_Count_PP!CA$3)</f>
        <v>0</v>
      </c>
      <c r="CB16" s="139">
        <f>SUMIFS(CT_Bands_Revalued_2003_2022!$D$2:$D$740, CT_Bands_Revalued_2003_2022!$A$2:$A$740, $A16, CT_Bands_Revalued_2003_2022!$B$2:$B$740, CT_Bands_2003_2022_Count_PP!CB$2, CT_Bands_Revalued_2003_2022!$C$2:$C$740, CT_Bands_2003_2022_Count_PP!CB$3)</f>
        <v>0</v>
      </c>
      <c r="CC16" s="139">
        <f>SUMIFS(CT_Bands_Revalued_2003_2022!$D$2:$D$740, CT_Bands_Revalued_2003_2022!$A$2:$A$740, $A16, CT_Bands_Revalued_2003_2022!$B$2:$B$740, CT_Bands_2003_2022_Count_PP!CC$2, CT_Bands_Revalued_2003_2022!$C$2:$C$740, CT_Bands_2003_2022_Count_PP!CC$3)</f>
        <v>0</v>
      </c>
      <c r="CD16" s="139">
        <f>SUMIFS(CT_Bands_Revalued_2003_2022!$D$2:$D$740, CT_Bands_Revalued_2003_2022!$A$2:$A$740, $A16, CT_Bands_Revalued_2003_2022!$B$2:$B$740, CT_Bands_2003_2022_Count_PP!CD$2, CT_Bands_Revalued_2003_2022!$C$2:$C$740, CT_Bands_2003_2022_Count_PP!CD$3)</f>
        <v>0</v>
      </c>
      <c r="CE16" s="139">
        <f>SUMIFS(CT_Bands_Revalued_2003_2022!$D$2:$D$740, CT_Bands_Revalued_2003_2022!$A$2:$A$740, $A16, CT_Bands_Revalued_2003_2022!$B$2:$B$740, CT_Bands_2003_2022_Count_PP!CE$2, CT_Bands_Revalued_2003_2022!$C$2:$C$740, CT_Bands_2003_2022_Count_PP!CE$3)</f>
        <v>3</v>
      </c>
      <c r="CF16" s="139">
        <f>SUMIFS(CT_Bands_Revalued_2003_2022!$D$2:$D$740, CT_Bands_Revalued_2003_2022!$A$2:$A$740, $A16, CT_Bands_Revalued_2003_2022!$B$2:$B$740, CT_Bands_2003_2022_Count_PP!CF$2, CT_Bands_Revalued_2003_2022!$C$2:$C$740, CT_Bands_2003_2022_Count_PP!CF$3)</f>
        <v>1</v>
      </c>
      <c r="CG16" s="129">
        <f t="shared" si="0"/>
        <v>2313</v>
      </c>
    </row>
    <row r="17" spans="1:85" x14ac:dyDescent="0.25">
      <c r="A17" s="126" t="s">
        <v>1113</v>
      </c>
      <c r="B17" s="127" t="s">
        <v>1114</v>
      </c>
      <c r="C17" s="127" t="s">
        <v>2330</v>
      </c>
      <c r="D17" s="139">
        <f>SUMIFS(CT_Bands_Revalued_2003_2022!$D$2:$D$740, CT_Bands_Revalued_2003_2022!$A$2:$A$740, $A17, CT_Bands_Revalued_2003_2022!$B$2:$B$740, CT_Bands_2003_2022_Count_PP!D$2, CT_Bands_Revalued_2003_2022!$C$2:$C$740, CT_Bands_2003_2022_Count_PP!D$3)</f>
        <v>29</v>
      </c>
      <c r="E17" s="139">
        <f>SUMIFS(CT_Bands_Revalued_2003_2022!$D$2:$D$740, CT_Bands_Revalued_2003_2022!$A$2:$A$740, $A17, CT_Bands_Revalued_2003_2022!$B$2:$B$740, CT_Bands_2003_2022_Count_PP!E$2, CT_Bands_Revalued_2003_2022!$C$2:$C$740, CT_Bands_2003_2022_Count_PP!E$3)</f>
        <v>22</v>
      </c>
      <c r="F17" s="139">
        <f>SUMIFS(CT_Bands_Revalued_2003_2022!$D$2:$D$740, CT_Bands_Revalued_2003_2022!$A$2:$A$740, $A17, CT_Bands_Revalued_2003_2022!$B$2:$B$740, CT_Bands_2003_2022_Count_PP!F$2, CT_Bands_Revalued_2003_2022!$C$2:$C$740, CT_Bands_2003_2022_Count_PP!F$3)</f>
        <v>0</v>
      </c>
      <c r="G17" s="139">
        <f>SUMIFS(CT_Bands_Revalued_2003_2022!$D$2:$D$740, CT_Bands_Revalued_2003_2022!$A$2:$A$740, $A17, CT_Bands_Revalued_2003_2022!$B$2:$B$740, CT_Bands_2003_2022_Count_PP!G$2, CT_Bands_Revalued_2003_2022!$C$2:$C$740, CT_Bands_2003_2022_Count_PP!G$3)</f>
        <v>0</v>
      </c>
      <c r="H17" s="139">
        <f>SUMIFS(CT_Bands_Revalued_2003_2022!$D$2:$D$740, CT_Bands_Revalued_2003_2022!$A$2:$A$740, $A17, CT_Bands_Revalued_2003_2022!$B$2:$B$740, CT_Bands_2003_2022_Count_PP!H$2, CT_Bands_Revalued_2003_2022!$C$2:$C$740, CT_Bands_2003_2022_Count_PP!H$3)</f>
        <v>0</v>
      </c>
      <c r="I17" s="139">
        <f>SUMIFS(CT_Bands_Revalued_2003_2022!$D$2:$D$740, CT_Bands_Revalued_2003_2022!$A$2:$A$740, $A17, CT_Bands_Revalued_2003_2022!$B$2:$B$740, CT_Bands_2003_2022_Count_PP!I$2, CT_Bands_Revalued_2003_2022!$C$2:$C$740, CT_Bands_2003_2022_Count_PP!I$3)</f>
        <v>0</v>
      </c>
      <c r="J17" s="139">
        <f>SUMIFS(CT_Bands_Revalued_2003_2022!$D$2:$D$740, CT_Bands_Revalued_2003_2022!$A$2:$A$740, $A17, CT_Bands_Revalued_2003_2022!$B$2:$B$740, CT_Bands_2003_2022_Count_PP!J$2, CT_Bands_Revalued_2003_2022!$C$2:$C$740, CT_Bands_2003_2022_Count_PP!J$3)</f>
        <v>0</v>
      </c>
      <c r="K17" s="139">
        <f>SUMIFS(CT_Bands_Revalued_2003_2022!$D$2:$D$740, CT_Bands_Revalued_2003_2022!$A$2:$A$740, $A17, CT_Bands_Revalued_2003_2022!$B$2:$B$740, CT_Bands_2003_2022_Count_PP!K$2, CT_Bands_Revalued_2003_2022!$C$2:$C$740, CT_Bands_2003_2022_Count_PP!K$3)</f>
        <v>0</v>
      </c>
      <c r="L17" s="139">
        <f>SUMIFS(CT_Bands_Revalued_2003_2022!$D$2:$D$740, CT_Bands_Revalued_2003_2022!$A$2:$A$740, $A17, CT_Bands_Revalued_2003_2022!$B$2:$B$740, CT_Bands_2003_2022_Count_PP!L$2, CT_Bands_Revalued_2003_2022!$C$2:$C$740, CT_Bands_2003_2022_Count_PP!L$3)</f>
        <v>0</v>
      </c>
      <c r="M17" s="139">
        <f>SUMIFS(CT_Bands_Revalued_2003_2022!$D$2:$D$740, CT_Bands_Revalued_2003_2022!$A$2:$A$740, $A17, CT_Bands_Revalued_2003_2022!$B$2:$B$740, CT_Bands_2003_2022_Count_PP!M$2, CT_Bands_Revalued_2003_2022!$C$2:$C$740, CT_Bands_2003_2022_Count_PP!M$3)</f>
        <v>0</v>
      </c>
      <c r="N17" s="139">
        <f>SUMIFS(CT_Bands_Revalued_2003_2022!$D$2:$D$740, CT_Bands_Revalued_2003_2022!$A$2:$A$740, $A17, CT_Bands_Revalued_2003_2022!$B$2:$B$740, CT_Bands_2003_2022_Count_PP!N$2, CT_Bands_Revalued_2003_2022!$C$2:$C$740, CT_Bands_2003_2022_Count_PP!N$3)</f>
        <v>130</v>
      </c>
      <c r="O17" s="139">
        <f>SUMIFS(CT_Bands_Revalued_2003_2022!$D$2:$D$740, CT_Bands_Revalued_2003_2022!$A$2:$A$740, $A17, CT_Bands_Revalued_2003_2022!$B$2:$B$740, CT_Bands_2003_2022_Count_PP!O$2, CT_Bands_Revalued_2003_2022!$C$2:$C$740, CT_Bands_2003_2022_Count_PP!O$3)</f>
        <v>90</v>
      </c>
      <c r="P17" s="139">
        <f>SUMIFS(CT_Bands_Revalued_2003_2022!$D$2:$D$740, CT_Bands_Revalued_2003_2022!$A$2:$A$740, $A17, CT_Bands_Revalued_2003_2022!$B$2:$B$740, CT_Bands_2003_2022_Count_PP!P$2, CT_Bands_Revalued_2003_2022!$C$2:$C$740, CT_Bands_2003_2022_Count_PP!P$3)</f>
        <v>0</v>
      </c>
      <c r="Q17" s="139">
        <f>SUMIFS(CT_Bands_Revalued_2003_2022!$D$2:$D$740, CT_Bands_Revalued_2003_2022!$A$2:$A$740, $A17, CT_Bands_Revalued_2003_2022!$B$2:$B$740, CT_Bands_2003_2022_Count_PP!Q$2, CT_Bands_Revalued_2003_2022!$C$2:$C$740, CT_Bands_2003_2022_Count_PP!Q$3)</f>
        <v>0</v>
      </c>
      <c r="R17" s="139">
        <f>SUMIFS(CT_Bands_Revalued_2003_2022!$D$2:$D$740, CT_Bands_Revalued_2003_2022!$A$2:$A$740, $A17, CT_Bands_Revalued_2003_2022!$B$2:$B$740, CT_Bands_2003_2022_Count_PP!R$2, CT_Bands_Revalued_2003_2022!$C$2:$C$740, CT_Bands_2003_2022_Count_PP!R$3)</f>
        <v>0</v>
      </c>
      <c r="S17" s="139">
        <f>SUMIFS(CT_Bands_Revalued_2003_2022!$D$2:$D$740, CT_Bands_Revalued_2003_2022!$A$2:$A$740, $A17, CT_Bands_Revalued_2003_2022!$B$2:$B$740, CT_Bands_2003_2022_Count_PP!S$2, CT_Bands_Revalued_2003_2022!$C$2:$C$740, CT_Bands_2003_2022_Count_PP!S$3)</f>
        <v>0</v>
      </c>
      <c r="T17" s="139">
        <f>SUMIFS(CT_Bands_Revalued_2003_2022!$D$2:$D$740, CT_Bands_Revalued_2003_2022!$A$2:$A$740, $A17, CT_Bands_Revalued_2003_2022!$B$2:$B$740, CT_Bands_2003_2022_Count_PP!T$2, CT_Bands_Revalued_2003_2022!$C$2:$C$740, CT_Bands_2003_2022_Count_PP!T$3)</f>
        <v>0</v>
      </c>
      <c r="U17" s="139">
        <f>SUMIFS(CT_Bands_Revalued_2003_2022!$D$2:$D$740, CT_Bands_Revalued_2003_2022!$A$2:$A$740, $A17, CT_Bands_Revalued_2003_2022!$B$2:$B$740, CT_Bands_2003_2022_Count_PP!U$2, CT_Bands_Revalued_2003_2022!$C$2:$C$740, CT_Bands_2003_2022_Count_PP!U$3)</f>
        <v>0</v>
      </c>
      <c r="V17" s="139">
        <f>SUMIFS(CT_Bands_Revalued_2003_2022!$D$2:$D$740, CT_Bands_Revalued_2003_2022!$A$2:$A$740, $A17, CT_Bands_Revalued_2003_2022!$B$2:$B$740, CT_Bands_2003_2022_Count_PP!V$2, CT_Bands_Revalued_2003_2022!$C$2:$C$740, CT_Bands_2003_2022_Count_PP!V$3)</f>
        <v>0</v>
      </c>
      <c r="W17" s="139">
        <f>SUMIFS(CT_Bands_Revalued_2003_2022!$D$2:$D$740, CT_Bands_Revalued_2003_2022!$A$2:$A$740, $A17, CT_Bands_Revalued_2003_2022!$B$2:$B$740, CT_Bands_2003_2022_Count_PP!W$2, CT_Bands_Revalued_2003_2022!$C$2:$C$740, CT_Bands_2003_2022_Count_PP!W$3)</f>
        <v>0</v>
      </c>
      <c r="X17" s="139">
        <f>SUMIFS(CT_Bands_Revalued_2003_2022!$D$2:$D$740, CT_Bands_Revalued_2003_2022!$A$2:$A$740, $A17, CT_Bands_Revalued_2003_2022!$B$2:$B$740, CT_Bands_2003_2022_Count_PP!X$2, CT_Bands_Revalued_2003_2022!$C$2:$C$740, CT_Bands_2003_2022_Count_PP!X$3)</f>
        <v>289</v>
      </c>
      <c r="Y17" s="139">
        <f>SUMIFS(CT_Bands_Revalued_2003_2022!$D$2:$D$740, CT_Bands_Revalued_2003_2022!$A$2:$A$740, $A17, CT_Bands_Revalued_2003_2022!$B$2:$B$740, CT_Bands_2003_2022_Count_PP!Y$2, CT_Bands_Revalued_2003_2022!$C$2:$C$740, CT_Bands_2003_2022_Count_PP!Y$3)</f>
        <v>223</v>
      </c>
      <c r="Z17" s="139">
        <f>SUMIFS(CT_Bands_Revalued_2003_2022!$D$2:$D$740, CT_Bands_Revalued_2003_2022!$A$2:$A$740, $A17, CT_Bands_Revalued_2003_2022!$B$2:$B$740, CT_Bands_2003_2022_Count_PP!Z$2, CT_Bands_Revalued_2003_2022!$C$2:$C$740, CT_Bands_2003_2022_Count_PP!Z$3)</f>
        <v>0</v>
      </c>
      <c r="AA17" s="139">
        <f>SUMIFS(CT_Bands_Revalued_2003_2022!$D$2:$D$740, CT_Bands_Revalued_2003_2022!$A$2:$A$740, $A17, CT_Bands_Revalued_2003_2022!$B$2:$B$740, CT_Bands_2003_2022_Count_PP!AA$2, CT_Bands_Revalued_2003_2022!$C$2:$C$740, CT_Bands_2003_2022_Count_PP!AA$3)</f>
        <v>0</v>
      </c>
      <c r="AB17" s="139">
        <f>SUMIFS(CT_Bands_Revalued_2003_2022!$D$2:$D$740, CT_Bands_Revalued_2003_2022!$A$2:$A$740, $A17, CT_Bands_Revalued_2003_2022!$B$2:$B$740, CT_Bands_2003_2022_Count_PP!AB$2, CT_Bands_Revalued_2003_2022!$C$2:$C$740, CT_Bands_2003_2022_Count_PP!AB$3)</f>
        <v>0</v>
      </c>
      <c r="AC17" s="139">
        <f>SUMIFS(CT_Bands_Revalued_2003_2022!$D$2:$D$740, CT_Bands_Revalued_2003_2022!$A$2:$A$740, $A17, CT_Bands_Revalued_2003_2022!$B$2:$B$740, CT_Bands_2003_2022_Count_PP!AC$2, CT_Bands_Revalued_2003_2022!$C$2:$C$740, CT_Bands_2003_2022_Count_PP!AC$3)</f>
        <v>0</v>
      </c>
      <c r="AD17" s="139">
        <f>SUMIFS(CT_Bands_Revalued_2003_2022!$D$2:$D$740, CT_Bands_Revalued_2003_2022!$A$2:$A$740, $A17, CT_Bands_Revalued_2003_2022!$B$2:$B$740, CT_Bands_2003_2022_Count_PP!AD$2, CT_Bands_Revalued_2003_2022!$C$2:$C$740, CT_Bands_2003_2022_Count_PP!AD$3)</f>
        <v>0</v>
      </c>
      <c r="AE17" s="139">
        <f>SUMIFS(CT_Bands_Revalued_2003_2022!$D$2:$D$740, CT_Bands_Revalued_2003_2022!$A$2:$A$740, $A17, CT_Bands_Revalued_2003_2022!$B$2:$B$740, CT_Bands_2003_2022_Count_PP!AE$2, CT_Bands_Revalued_2003_2022!$C$2:$C$740, CT_Bands_2003_2022_Count_PP!AE$3)</f>
        <v>0</v>
      </c>
      <c r="AF17" s="139">
        <f>SUMIFS(CT_Bands_Revalued_2003_2022!$D$2:$D$740, CT_Bands_Revalued_2003_2022!$A$2:$A$740, $A17, CT_Bands_Revalued_2003_2022!$B$2:$B$740, CT_Bands_2003_2022_Count_PP!AF$2, CT_Bands_Revalued_2003_2022!$C$2:$C$740, CT_Bands_2003_2022_Count_PP!AF$3)</f>
        <v>0</v>
      </c>
      <c r="AG17" s="139">
        <f>SUMIFS(CT_Bands_Revalued_2003_2022!$D$2:$D$740, CT_Bands_Revalued_2003_2022!$A$2:$A$740, $A17, CT_Bands_Revalued_2003_2022!$B$2:$B$740, CT_Bands_2003_2022_Count_PP!AG$2, CT_Bands_Revalued_2003_2022!$C$2:$C$740, CT_Bands_2003_2022_Count_PP!AG$3)</f>
        <v>0</v>
      </c>
      <c r="AH17" s="139">
        <f>SUMIFS(CT_Bands_Revalued_2003_2022!$D$2:$D$740, CT_Bands_Revalued_2003_2022!$A$2:$A$740, $A17, CT_Bands_Revalued_2003_2022!$B$2:$B$740, CT_Bands_2003_2022_Count_PP!AH$2, CT_Bands_Revalued_2003_2022!$C$2:$C$740, CT_Bands_2003_2022_Count_PP!AH$3)</f>
        <v>201</v>
      </c>
      <c r="AI17" s="139">
        <f>SUMIFS(CT_Bands_Revalued_2003_2022!$D$2:$D$740, CT_Bands_Revalued_2003_2022!$A$2:$A$740, $A17, CT_Bands_Revalued_2003_2022!$B$2:$B$740, CT_Bands_2003_2022_Count_PP!AI$2, CT_Bands_Revalued_2003_2022!$C$2:$C$740, CT_Bands_2003_2022_Count_PP!AI$3)</f>
        <v>182</v>
      </c>
      <c r="AJ17" s="139">
        <f>SUMIFS(CT_Bands_Revalued_2003_2022!$D$2:$D$740, CT_Bands_Revalued_2003_2022!$A$2:$A$740, $A17, CT_Bands_Revalued_2003_2022!$B$2:$B$740, CT_Bands_2003_2022_Count_PP!AJ$2, CT_Bands_Revalued_2003_2022!$C$2:$C$740, CT_Bands_2003_2022_Count_PP!AJ$3)</f>
        <v>0</v>
      </c>
      <c r="AK17" s="139">
        <f>SUMIFS(CT_Bands_Revalued_2003_2022!$D$2:$D$740, CT_Bands_Revalued_2003_2022!$A$2:$A$740, $A17, CT_Bands_Revalued_2003_2022!$B$2:$B$740, CT_Bands_2003_2022_Count_PP!AK$2, CT_Bands_Revalued_2003_2022!$C$2:$C$740, CT_Bands_2003_2022_Count_PP!AK$3)</f>
        <v>0</v>
      </c>
      <c r="AL17" s="139">
        <f>SUMIFS(CT_Bands_Revalued_2003_2022!$D$2:$D$740, CT_Bands_Revalued_2003_2022!$A$2:$A$740, $A17, CT_Bands_Revalued_2003_2022!$B$2:$B$740, CT_Bands_2003_2022_Count_PP!AL$2, CT_Bands_Revalued_2003_2022!$C$2:$C$740, CT_Bands_2003_2022_Count_PP!AL$3)</f>
        <v>0</v>
      </c>
      <c r="AM17" s="139">
        <f>SUMIFS(CT_Bands_Revalued_2003_2022!$D$2:$D$740, CT_Bands_Revalued_2003_2022!$A$2:$A$740, $A17, CT_Bands_Revalued_2003_2022!$B$2:$B$740, CT_Bands_2003_2022_Count_PP!AM$2, CT_Bands_Revalued_2003_2022!$C$2:$C$740, CT_Bands_2003_2022_Count_PP!AM$3)</f>
        <v>0</v>
      </c>
      <c r="AN17" s="139">
        <f>SUMIFS(CT_Bands_Revalued_2003_2022!$D$2:$D$740, CT_Bands_Revalued_2003_2022!$A$2:$A$740, $A17, CT_Bands_Revalued_2003_2022!$B$2:$B$740, CT_Bands_2003_2022_Count_PP!AN$2, CT_Bands_Revalued_2003_2022!$C$2:$C$740, CT_Bands_2003_2022_Count_PP!AN$3)</f>
        <v>0</v>
      </c>
      <c r="AO17" s="139">
        <f>SUMIFS(CT_Bands_Revalued_2003_2022!$D$2:$D$740, CT_Bands_Revalued_2003_2022!$A$2:$A$740, $A17, CT_Bands_Revalued_2003_2022!$B$2:$B$740, CT_Bands_2003_2022_Count_PP!AO$2, CT_Bands_Revalued_2003_2022!$C$2:$C$740, CT_Bands_2003_2022_Count_PP!AO$3)</f>
        <v>0</v>
      </c>
      <c r="AP17" s="139">
        <f>SUMIFS(CT_Bands_Revalued_2003_2022!$D$2:$D$740, CT_Bands_Revalued_2003_2022!$A$2:$A$740, $A17, CT_Bands_Revalued_2003_2022!$B$2:$B$740, CT_Bands_2003_2022_Count_PP!AP$2, CT_Bands_Revalued_2003_2022!$C$2:$C$740, CT_Bands_2003_2022_Count_PP!AP$3)</f>
        <v>0</v>
      </c>
      <c r="AQ17" s="139">
        <f>SUMIFS(CT_Bands_Revalued_2003_2022!$D$2:$D$740, CT_Bands_Revalued_2003_2022!$A$2:$A$740, $A17, CT_Bands_Revalued_2003_2022!$B$2:$B$740, CT_Bands_2003_2022_Count_PP!AQ$2, CT_Bands_Revalued_2003_2022!$C$2:$C$740, CT_Bands_2003_2022_Count_PP!AQ$3)</f>
        <v>0</v>
      </c>
      <c r="AR17" s="139">
        <f>SUMIFS(CT_Bands_Revalued_2003_2022!$D$2:$D$740, CT_Bands_Revalued_2003_2022!$A$2:$A$740, $A17, CT_Bands_Revalued_2003_2022!$B$2:$B$740, CT_Bands_2003_2022_Count_PP!AR$2, CT_Bands_Revalued_2003_2022!$C$2:$C$740, CT_Bands_2003_2022_Count_PP!AR$3)</f>
        <v>229</v>
      </c>
      <c r="AS17" s="139">
        <f>SUMIFS(CT_Bands_Revalued_2003_2022!$D$2:$D$740, CT_Bands_Revalued_2003_2022!$A$2:$A$740, $A17, CT_Bands_Revalued_2003_2022!$B$2:$B$740, CT_Bands_2003_2022_Count_PP!AS$2, CT_Bands_Revalued_2003_2022!$C$2:$C$740, CT_Bands_2003_2022_Count_PP!AS$3)</f>
        <v>139</v>
      </c>
      <c r="AT17" s="139">
        <f>SUMIFS(CT_Bands_Revalued_2003_2022!$D$2:$D$740, CT_Bands_Revalued_2003_2022!$A$2:$A$740, $A17, CT_Bands_Revalued_2003_2022!$B$2:$B$740, CT_Bands_2003_2022_Count_PP!AT$2, CT_Bands_Revalued_2003_2022!$C$2:$C$740, CT_Bands_2003_2022_Count_PP!AT$3)</f>
        <v>0</v>
      </c>
      <c r="AU17" s="139">
        <f>SUMIFS(CT_Bands_Revalued_2003_2022!$D$2:$D$740, CT_Bands_Revalued_2003_2022!$A$2:$A$740, $A17, CT_Bands_Revalued_2003_2022!$B$2:$B$740, CT_Bands_2003_2022_Count_PP!AU$2, CT_Bands_Revalued_2003_2022!$C$2:$C$740, CT_Bands_2003_2022_Count_PP!AU$3)</f>
        <v>0</v>
      </c>
      <c r="AV17" s="139">
        <f>SUMIFS(CT_Bands_Revalued_2003_2022!$D$2:$D$740, CT_Bands_Revalued_2003_2022!$A$2:$A$740, $A17, CT_Bands_Revalued_2003_2022!$B$2:$B$740, CT_Bands_2003_2022_Count_PP!AV$2, CT_Bands_Revalued_2003_2022!$C$2:$C$740, CT_Bands_2003_2022_Count_PP!AV$3)</f>
        <v>0</v>
      </c>
      <c r="AW17" s="139">
        <f>SUMIFS(CT_Bands_Revalued_2003_2022!$D$2:$D$740, CT_Bands_Revalued_2003_2022!$A$2:$A$740, $A17, CT_Bands_Revalued_2003_2022!$B$2:$B$740, CT_Bands_2003_2022_Count_PP!AW$2, CT_Bands_Revalued_2003_2022!$C$2:$C$740, CT_Bands_2003_2022_Count_PP!AW$3)</f>
        <v>0</v>
      </c>
      <c r="AX17" s="139">
        <f>SUMIFS(CT_Bands_Revalued_2003_2022!$D$2:$D$740, CT_Bands_Revalued_2003_2022!$A$2:$A$740, $A17, CT_Bands_Revalued_2003_2022!$B$2:$B$740, CT_Bands_2003_2022_Count_PP!AX$2, CT_Bands_Revalued_2003_2022!$C$2:$C$740, CT_Bands_2003_2022_Count_PP!AX$3)</f>
        <v>0</v>
      </c>
      <c r="AY17" s="139">
        <f>SUMIFS(CT_Bands_Revalued_2003_2022!$D$2:$D$740, CT_Bands_Revalued_2003_2022!$A$2:$A$740, $A17, CT_Bands_Revalued_2003_2022!$B$2:$B$740, CT_Bands_2003_2022_Count_PP!AY$2, CT_Bands_Revalued_2003_2022!$C$2:$C$740, CT_Bands_2003_2022_Count_PP!AY$3)</f>
        <v>0</v>
      </c>
      <c r="AZ17" s="139">
        <f>SUMIFS(CT_Bands_Revalued_2003_2022!$D$2:$D$740, CT_Bands_Revalued_2003_2022!$A$2:$A$740, $A17, CT_Bands_Revalued_2003_2022!$B$2:$B$740, CT_Bands_2003_2022_Count_PP!AZ$2, CT_Bands_Revalued_2003_2022!$C$2:$C$740, CT_Bands_2003_2022_Count_PP!AZ$3)</f>
        <v>0</v>
      </c>
      <c r="BA17" s="139">
        <f>SUMIFS(CT_Bands_Revalued_2003_2022!$D$2:$D$740, CT_Bands_Revalued_2003_2022!$A$2:$A$740, $A17, CT_Bands_Revalued_2003_2022!$B$2:$B$740, CT_Bands_2003_2022_Count_PP!BA$2, CT_Bands_Revalued_2003_2022!$C$2:$C$740, CT_Bands_2003_2022_Count_PP!BA$3)</f>
        <v>0</v>
      </c>
      <c r="BB17" s="139">
        <f>SUMIFS(CT_Bands_Revalued_2003_2022!$D$2:$D$740, CT_Bands_Revalued_2003_2022!$A$2:$A$740, $A17, CT_Bands_Revalued_2003_2022!$B$2:$B$740, CT_Bands_2003_2022_Count_PP!BB$2, CT_Bands_Revalued_2003_2022!$C$2:$C$740, CT_Bands_2003_2022_Count_PP!BB$3)</f>
        <v>255</v>
      </c>
      <c r="BC17" s="139">
        <f>SUMIFS(CT_Bands_Revalued_2003_2022!$D$2:$D$740, CT_Bands_Revalued_2003_2022!$A$2:$A$740, $A17, CT_Bands_Revalued_2003_2022!$B$2:$B$740, CT_Bands_2003_2022_Count_PP!BC$2, CT_Bands_Revalued_2003_2022!$C$2:$C$740, CT_Bands_2003_2022_Count_PP!BC$3)</f>
        <v>6</v>
      </c>
      <c r="BD17" s="139">
        <f>SUMIFS(CT_Bands_Revalued_2003_2022!$D$2:$D$740, CT_Bands_Revalued_2003_2022!$A$2:$A$740, $A17, CT_Bands_Revalued_2003_2022!$B$2:$B$740, CT_Bands_2003_2022_Count_PP!BD$2, CT_Bands_Revalued_2003_2022!$C$2:$C$740, CT_Bands_2003_2022_Count_PP!BD$3)</f>
        <v>0</v>
      </c>
      <c r="BE17" s="139">
        <f>SUMIFS(CT_Bands_Revalued_2003_2022!$D$2:$D$740, CT_Bands_Revalued_2003_2022!$A$2:$A$740, $A17, CT_Bands_Revalued_2003_2022!$B$2:$B$740, CT_Bands_2003_2022_Count_PP!BE$2, CT_Bands_Revalued_2003_2022!$C$2:$C$740, CT_Bands_2003_2022_Count_PP!BE$3)</f>
        <v>0</v>
      </c>
      <c r="BF17" s="139">
        <f>SUMIFS(CT_Bands_Revalued_2003_2022!$D$2:$D$740, CT_Bands_Revalued_2003_2022!$A$2:$A$740, $A17, CT_Bands_Revalued_2003_2022!$B$2:$B$740, CT_Bands_2003_2022_Count_PP!BF$2, CT_Bands_Revalued_2003_2022!$C$2:$C$740, CT_Bands_2003_2022_Count_PP!BF$3)</f>
        <v>0</v>
      </c>
      <c r="BG17" s="139">
        <f>SUMIFS(CT_Bands_Revalued_2003_2022!$D$2:$D$740, CT_Bands_Revalued_2003_2022!$A$2:$A$740, $A17, CT_Bands_Revalued_2003_2022!$B$2:$B$740, CT_Bands_2003_2022_Count_PP!BG$2, CT_Bands_Revalued_2003_2022!$C$2:$C$740, CT_Bands_2003_2022_Count_PP!BG$3)</f>
        <v>0</v>
      </c>
      <c r="BH17" s="139">
        <f>SUMIFS(CT_Bands_Revalued_2003_2022!$D$2:$D$740, CT_Bands_Revalued_2003_2022!$A$2:$A$740, $A17, CT_Bands_Revalued_2003_2022!$B$2:$B$740, CT_Bands_2003_2022_Count_PP!BH$2, CT_Bands_Revalued_2003_2022!$C$2:$C$740, CT_Bands_2003_2022_Count_PP!BH$3)</f>
        <v>0</v>
      </c>
      <c r="BI17" s="139">
        <f>SUMIFS(CT_Bands_Revalued_2003_2022!$D$2:$D$740, CT_Bands_Revalued_2003_2022!$A$2:$A$740, $A17, CT_Bands_Revalued_2003_2022!$B$2:$B$740, CT_Bands_2003_2022_Count_PP!BI$2, CT_Bands_Revalued_2003_2022!$C$2:$C$740, CT_Bands_2003_2022_Count_PP!BI$3)</f>
        <v>0</v>
      </c>
      <c r="BJ17" s="139">
        <f>SUMIFS(CT_Bands_Revalued_2003_2022!$D$2:$D$740, CT_Bands_Revalued_2003_2022!$A$2:$A$740, $A17, CT_Bands_Revalued_2003_2022!$B$2:$B$740, CT_Bands_2003_2022_Count_PP!BJ$2, CT_Bands_Revalued_2003_2022!$C$2:$C$740, CT_Bands_2003_2022_Count_PP!BJ$3)</f>
        <v>0</v>
      </c>
      <c r="BK17" s="139">
        <f>SUMIFS(CT_Bands_Revalued_2003_2022!$D$2:$D$740, CT_Bands_Revalued_2003_2022!$A$2:$A$740, $A17, CT_Bands_Revalued_2003_2022!$B$2:$B$740, CT_Bands_2003_2022_Count_PP!BK$2, CT_Bands_Revalued_2003_2022!$C$2:$C$740, CT_Bands_2003_2022_Count_PP!BK$3)</f>
        <v>0</v>
      </c>
      <c r="BL17" s="139">
        <f>SUMIFS(CT_Bands_Revalued_2003_2022!$D$2:$D$740, CT_Bands_Revalued_2003_2022!$A$2:$A$740, $A17, CT_Bands_Revalued_2003_2022!$B$2:$B$740, CT_Bands_2003_2022_Count_PP!BL$2, CT_Bands_Revalued_2003_2022!$C$2:$C$740, CT_Bands_2003_2022_Count_PP!BL$3)</f>
        <v>201</v>
      </c>
      <c r="BM17" s="139">
        <f>SUMIFS(CT_Bands_Revalued_2003_2022!$D$2:$D$740, CT_Bands_Revalued_2003_2022!$A$2:$A$740, $A17, CT_Bands_Revalued_2003_2022!$B$2:$B$740, CT_Bands_2003_2022_Count_PP!BM$2, CT_Bands_Revalued_2003_2022!$C$2:$C$740, CT_Bands_2003_2022_Count_PP!BM$3)</f>
        <v>0</v>
      </c>
      <c r="BN17" s="139">
        <f>SUMIFS(CT_Bands_Revalued_2003_2022!$D$2:$D$740, CT_Bands_Revalued_2003_2022!$A$2:$A$740, $A17, CT_Bands_Revalued_2003_2022!$B$2:$B$740, CT_Bands_2003_2022_Count_PP!BN$2, CT_Bands_Revalued_2003_2022!$C$2:$C$740, CT_Bands_2003_2022_Count_PP!BN$3)</f>
        <v>0</v>
      </c>
      <c r="BO17" s="139">
        <f>SUMIFS(CT_Bands_Revalued_2003_2022!$D$2:$D$740, CT_Bands_Revalued_2003_2022!$A$2:$A$740, $A17, CT_Bands_Revalued_2003_2022!$B$2:$B$740, CT_Bands_2003_2022_Count_PP!BO$2, CT_Bands_Revalued_2003_2022!$C$2:$C$740, CT_Bands_2003_2022_Count_PP!BO$3)</f>
        <v>0</v>
      </c>
      <c r="BP17" s="139">
        <f>SUMIFS(CT_Bands_Revalued_2003_2022!$D$2:$D$740, CT_Bands_Revalued_2003_2022!$A$2:$A$740, $A17, CT_Bands_Revalued_2003_2022!$B$2:$B$740, CT_Bands_2003_2022_Count_PP!BP$2, CT_Bands_Revalued_2003_2022!$C$2:$C$740, CT_Bands_2003_2022_Count_PP!BP$3)</f>
        <v>0</v>
      </c>
      <c r="BQ17" s="139">
        <f>SUMIFS(CT_Bands_Revalued_2003_2022!$D$2:$D$740, CT_Bands_Revalued_2003_2022!$A$2:$A$740, $A17, CT_Bands_Revalued_2003_2022!$B$2:$B$740, CT_Bands_2003_2022_Count_PP!BQ$2, CT_Bands_Revalued_2003_2022!$C$2:$C$740, CT_Bands_2003_2022_Count_PP!BQ$3)</f>
        <v>0</v>
      </c>
      <c r="BR17" s="139">
        <f>SUMIFS(CT_Bands_Revalued_2003_2022!$D$2:$D$740, CT_Bands_Revalued_2003_2022!$A$2:$A$740, $A17, CT_Bands_Revalued_2003_2022!$B$2:$B$740, CT_Bands_2003_2022_Count_PP!BR$2, CT_Bands_Revalued_2003_2022!$C$2:$C$740, CT_Bands_2003_2022_Count_PP!BR$3)</f>
        <v>0</v>
      </c>
      <c r="BS17" s="139">
        <f>SUMIFS(CT_Bands_Revalued_2003_2022!$D$2:$D$740, CT_Bands_Revalued_2003_2022!$A$2:$A$740, $A17, CT_Bands_Revalued_2003_2022!$B$2:$B$740, CT_Bands_2003_2022_Count_PP!BS$2, CT_Bands_Revalued_2003_2022!$C$2:$C$740, CT_Bands_2003_2022_Count_PP!BS$3)</f>
        <v>0</v>
      </c>
      <c r="BT17" s="139">
        <f>SUMIFS(CT_Bands_Revalued_2003_2022!$D$2:$D$740, CT_Bands_Revalued_2003_2022!$A$2:$A$740, $A17, CT_Bands_Revalued_2003_2022!$B$2:$B$740, CT_Bands_2003_2022_Count_PP!BT$2, CT_Bands_Revalued_2003_2022!$C$2:$C$740, CT_Bands_2003_2022_Count_PP!BT$3)</f>
        <v>0</v>
      </c>
      <c r="BU17" s="139">
        <f>SUMIFS(CT_Bands_Revalued_2003_2022!$D$2:$D$740, CT_Bands_Revalued_2003_2022!$A$2:$A$740, $A17, CT_Bands_Revalued_2003_2022!$B$2:$B$740, CT_Bands_2003_2022_Count_PP!BU$2, CT_Bands_Revalued_2003_2022!$C$2:$C$740, CT_Bands_2003_2022_Count_PP!BU$3)</f>
        <v>8</v>
      </c>
      <c r="BV17" s="139">
        <f>SUMIFS(CT_Bands_Revalued_2003_2022!$D$2:$D$740, CT_Bands_Revalued_2003_2022!$A$2:$A$740, $A17, CT_Bands_Revalued_2003_2022!$B$2:$B$740, CT_Bands_2003_2022_Count_PP!BV$2, CT_Bands_Revalued_2003_2022!$C$2:$C$740, CT_Bands_2003_2022_Count_PP!BV$3)</f>
        <v>70</v>
      </c>
      <c r="BW17" s="139">
        <f>SUMIFS(CT_Bands_Revalued_2003_2022!$D$2:$D$740, CT_Bands_Revalued_2003_2022!$A$2:$A$740, $A17, CT_Bands_Revalued_2003_2022!$B$2:$B$740, CT_Bands_2003_2022_Count_PP!BW$2, CT_Bands_Revalued_2003_2022!$C$2:$C$740, CT_Bands_2003_2022_Count_PP!BW$3)</f>
        <v>0</v>
      </c>
      <c r="BX17" s="139">
        <f>SUMIFS(CT_Bands_Revalued_2003_2022!$D$2:$D$740, CT_Bands_Revalued_2003_2022!$A$2:$A$740, $A17, CT_Bands_Revalued_2003_2022!$B$2:$B$740, CT_Bands_2003_2022_Count_PP!BX$2, CT_Bands_Revalued_2003_2022!$C$2:$C$740, CT_Bands_2003_2022_Count_PP!BX$3)</f>
        <v>0</v>
      </c>
      <c r="BY17" s="139">
        <f>SUMIFS(CT_Bands_Revalued_2003_2022!$D$2:$D$740, CT_Bands_Revalued_2003_2022!$A$2:$A$740, $A17, CT_Bands_Revalued_2003_2022!$B$2:$B$740, CT_Bands_2003_2022_Count_PP!BY$2, CT_Bands_Revalued_2003_2022!$C$2:$C$740, CT_Bands_2003_2022_Count_PP!BY$3)</f>
        <v>0</v>
      </c>
      <c r="BZ17" s="139">
        <f>SUMIFS(CT_Bands_Revalued_2003_2022!$D$2:$D$740, CT_Bands_Revalued_2003_2022!$A$2:$A$740, $A17, CT_Bands_Revalued_2003_2022!$B$2:$B$740, CT_Bands_2003_2022_Count_PP!BZ$2, CT_Bands_Revalued_2003_2022!$C$2:$C$740, CT_Bands_2003_2022_Count_PP!BZ$3)</f>
        <v>0</v>
      </c>
      <c r="CA17" s="139">
        <f>SUMIFS(CT_Bands_Revalued_2003_2022!$D$2:$D$740, CT_Bands_Revalued_2003_2022!$A$2:$A$740, $A17, CT_Bands_Revalued_2003_2022!$B$2:$B$740, CT_Bands_2003_2022_Count_PP!CA$2, CT_Bands_Revalued_2003_2022!$C$2:$C$740, CT_Bands_2003_2022_Count_PP!CA$3)</f>
        <v>0</v>
      </c>
      <c r="CB17" s="139">
        <f>SUMIFS(CT_Bands_Revalued_2003_2022!$D$2:$D$740, CT_Bands_Revalued_2003_2022!$A$2:$A$740, $A17, CT_Bands_Revalued_2003_2022!$B$2:$B$740, CT_Bands_2003_2022_Count_PP!CB$2, CT_Bands_Revalued_2003_2022!$C$2:$C$740, CT_Bands_2003_2022_Count_PP!CB$3)</f>
        <v>0</v>
      </c>
      <c r="CC17" s="139">
        <f>SUMIFS(CT_Bands_Revalued_2003_2022!$D$2:$D$740, CT_Bands_Revalued_2003_2022!$A$2:$A$740, $A17, CT_Bands_Revalued_2003_2022!$B$2:$B$740, CT_Bands_2003_2022_Count_PP!CC$2, CT_Bands_Revalued_2003_2022!$C$2:$C$740, CT_Bands_2003_2022_Count_PP!CC$3)</f>
        <v>0</v>
      </c>
      <c r="CD17" s="139">
        <f>SUMIFS(CT_Bands_Revalued_2003_2022!$D$2:$D$740, CT_Bands_Revalued_2003_2022!$A$2:$A$740, $A17, CT_Bands_Revalued_2003_2022!$B$2:$B$740, CT_Bands_2003_2022_Count_PP!CD$2, CT_Bands_Revalued_2003_2022!$C$2:$C$740, CT_Bands_2003_2022_Count_PP!CD$3)</f>
        <v>0</v>
      </c>
      <c r="CE17" s="139">
        <f>SUMIFS(CT_Bands_Revalued_2003_2022!$D$2:$D$740, CT_Bands_Revalued_2003_2022!$A$2:$A$740, $A17, CT_Bands_Revalued_2003_2022!$B$2:$B$740, CT_Bands_2003_2022_Count_PP!CE$2, CT_Bands_Revalued_2003_2022!$C$2:$C$740, CT_Bands_2003_2022_Count_PP!CE$3)</f>
        <v>0</v>
      </c>
      <c r="CF17" s="139">
        <f>SUMIFS(CT_Bands_Revalued_2003_2022!$D$2:$D$740, CT_Bands_Revalued_2003_2022!$A$2:$A$740, $A17, CT_Bands_Revalued_2003_2022!$B$2:$B$740, CT_Bands_2003_2022_Count_PP!CF$2, CT_Bands_Revalued_2003_2022!$C$2:$C$740, CT_Bands_2003_2022_Count_PP!CF$3)</f>
        <v>37</v>
      </c>
      <c r="CG17" s="129">
        <f t="shared" si="0"/>
        <v>2111</v>
      </c>
    </row>
    <row r="18" spans="1:85" x14ac:dyDescent="0.25">
      <c r="A18" s="126" t="s">
        <v>1115</v>
      </c>
      <c r="B18" s="127" t="s">
        <v>1116</v>
      </c>
      <c r="C18" s="127" t="s">
        <v>2220</v>
      </c>
      <c r="D18" s="139">
        <f>SUMIFS(CT_Bands_Revalued_2003_2022!$D$2:$D$740, CT_Bands_Revalued_2003_2022!$A$2:$A$740, $A18, CT_Bands_Revalued_2003_2022!$B$2:$B$740, CT_Bands_2003_2022_Count_PP!D$2, CT_Bands_Revalued_2003_2022!$C$2:$C$740, CT_Bands_2003_2022_Count_PP!D$3)</f>
        <v>108</v>
      </c>
      <c r="E18" s="139">
        <f>SUMIFS(CT_Bands_Revalued_2003_2022!$D$2:$D$740, CT_Bands_Revalued_2003_2022!$A$2:$A$740, $A18, CT_Bands_Revalued_2003_2022!$B$2:$B$740, CT_Bands_2003_2022_Count_PP!E$2, CT_Bands_Revalued_2003_2022!$C$2:$C$740, CT_Bands_2003_2022_Count_PP!E$3)</f>
        <v>55</v>
      </c>
      <c r="F18" s="139">
        <f>SUMIFS(CT_Bands_Revalued_2003_2022!$D$2:$D$740, CT_Bands_Revalued_2003_2022!$A$2:$A$740, $A18, CT_Bands_Revalued_2003_2022!$B$2:$B$740, CT_Bands_2003_2022_Count_PP!F$2, CT_Bands_Revalued_2003_2022!$C$2:$C$740, CT_Bands_2003_2022_Count_PP!F$3)</f>
        <v>0</v>
      </c>
      <c r="G18" s="139">
        <f>SUMIFS(CT_Bands_Revalued_2003_2022!$D$2:$D$740, CT_Bands_Revalued_2003_2022!$A$2:$A$740, $A18, CT_Bands_Revalued_2003_2022!$B$2:$B$740, CT_Bands_2003_2022_Count_PP!G$2, CT_Bands_Revalued_2003_2022!$C$2:$C$740, CT_Bands_2003_2022_Count_PP!G$3)</f>
        <v>0</v>
      </c>
      <c r="H18" s="139">
        <f>SUMIFS(CT_Bands_Revalued_2003_2022!$D$2:$D$740, CT_Bands_Revalued_2003_2022!$A$2:$A$740, $A18, CT_Bands_Revalued_2003_2022!$B$2:$B$740, CT_Bands_2003_2022_Count_PP!H$2, CT_Bands_Revalued_2003_2022!$C$2:$C$740, CT_Bands_2003_2022_Count_PP!H$3)</f>
        <v>0</v>
      </c>
      <c r="I18" s="139">
        <f>SUMIFS(CT_Bands_Revalued_2003_2022!$D$2:$D$740, CT_Bands_Revalued_2003_2022!$A$2:$A$740, $A18, CT_Bands_Revalued_2003_2022!$B$2:$B$740, CT_Bands_2003_2022_Count_PP!I$2, CT_Bands_Revalued_2003_2022!$C$2:$C$740, CT_Bands_2003_2022_Count_PP!I$3)</f>
        <v>0</v>
      </c>
      <c r="J18" s="139">
        <f>SUMIFS(CT_Bands_Revalued_2003_2022!$D$2:$D$740, CT_Bands_Revalued_2003_2022!$A$2:$A$740, $A18, CT_Bands_Revalued_2003_2022!$B$2:$B$740, CT_Bands_2003_2022_Count_PP!J$2, CT_Bands_Revalued_2003_2022!$C$2:$C$740, CT_Bands_2003_2022_Count_PP!J$3)</f>
        <v>0</v>
      </c>
      <c r="K18" s="139">
        <f>SUMIFS(CT_Bands_Revalued_2003_2022!$D$2:$D$740, CT_Bands_Revalued_2003_2022!$A$2:$A$740, $A18, CT_Bands_Revalued_2003_2022!$B$2:$B$740, CT_Bands_2003_2022_Count_PP!K$2, CT_Bands_Revalued_2003_2022!$C$2:$C$740, CT_Bands_2003_2022_Count_PP!K$3)</f>
        <v>0</v>
      </c>
      <c r="L18" s="139">
        <f>SUMIFS(CT_Bands_Revalued_2003_2022!$D$2:$D$740, CT_Bands_Revalued_2003_2022!$A$2:$A$740, $A18, CT_Bands_Revalued_2003_2022!$B$2:$B$740, CT_Bands_2003_2022_Count_PP!L$2, CT_Bands_Revalued_2003_2022!$C$2:$C$740, CT_Bands_2003_2022_Count_PP!L$3)</f>
        <v>0</v>
      </c>
      <c r="M18" s="139">
        <f>SUMIFS(CT_Bands_Revalued_2003_2022!$D$2:$D$740, CT_Bands_Revalued_2003_2022!$A$2:$A$740, $A18, CT_Bands_Revalued_2003_2022!$B$2:$B$740, CT_Bands_2003_2022_Count_PP!M$2, CT_Bands_Revalued_2003_2022!$C$2:$C$740, CT_Bands_2003_2022_Count_PP!M$3)</f>
        <v>0</v>
      </c>
      <c r="N18" s="139">
        <f>SUMIFS(CT_Bands_Revalued_2003_2022!$D$2:$D$740, CT_Bands_Revalued_2003_2022!$A$2:$A$740, $A18, CT_Bands_Revalued_2003_2022!$B$2:$B$740, CT_Bands_2003_2022_Count_PP!N$2, CT_Bands_Revalued_2003_2022!$C$2:$C$740, CT_Bands_2003_2022_Count_PP!N$3)</f>
        <v>412</v>
      </c>
      <c r="O18" s="139">
        <f>SUMIFS(CT_Bands_Revalued_2003_2022!$D$2:$D$740, CT_Bands_Revalued_2003_2022!$A$2:$A$740, $A18, CT_Bands_Revalued_2003_2022!$B$2:$B$740, CT_Bands_2003_2022_Count_PP!O$2, CT_Bands_Revalued_2003_2022!$C$2:$C$740, CT_Bands_2003_2022_Count_PP!O$3)</f>
        <v>281</v>
      </c>
      <c r="P18" s="139">
        <f>SUMIFS(CT_Bands_Revalued_2003_2022!$D$2:$D$740, CT_Bands_Revalued_2003_2022!$A$2:$A$740, $A18, CT_Bands_Revalued_2003_2022!$B$2:$B$740, CT_Bands_2003_2022_Count_PP!P$2, CT_Bands_Revalued_2003_2022!$C$2:$C$740, CT_Bands_2003_2022_Count_PP!P$3)</f>
        <v>0</v>
      </c>
      <c r="Q18" s="139">
        <f>SUMIFS(CT_Bands_Revalued_2003_2022!$D$2:$D$740, CT_Bands_Revalued_2003_2022!$A$2:$A$740, $A18, CT_Bands_Revalued_2003_2022!$B$2:$B$740, CT_Bands_2003_2022_Count_PP!Q$2, CT_Bands_Revalued_2003_2022!$C$2:$C$740, CT_Bands_2003_2022_Count_PP!Q$3)</f>
        <v>0</v>
      </c>
      <c r="R18" s="139">
        <f>SUMIFS(CT_Bands_Revalued_2003_2022!$D$2:$D$740, CT_Bands_Revalued_2003_2022!$A$2:$A$740, $A18, CT_Bands_Revalued_2003_2022!$B$2:$B$740, CT_Bands_2003_2022_Count_PP!R$2, CT_Bands_Revalued_2003_2022!$C$2:$C$740, CT_Bands_2003_2022_Count_PP!R$3)</f>
        <v>0</v>
      </c>
      <c r="S18" s="139">
        <f>SUMIFS(CT_Bands_Revalued_2003_2022!$D$2:$D$740, CT_Bands_Revalued_2003_2022!$A$2:$A$740, $A18, CT_Bands_Revalued_2003_2022!$B$2:$B$740, CT_Bands_2003_2022_Count_PP!S$2, CT_Bands_Revalued_2003_2022!$C$2:$C$740, CT_Bands_2003_2022_Count_PP!S$3)</f>
        <v>0</v>
      </c>
      <c r="T18" s="139">
        <f>SUMIFS(CT_Bands_Revalued_2003_2022!$D$2:$D$740, CT_Bands_Revalued_2003_2022!$A$2:$A$740, $A18, CT_Bands_Revalued_2003_2022!$B$2:$B$740, CT_Bands_2003_2022_Count_PP!T$2, CT_Bands_Revalued_2003_2022!$C$2:$C$740, CT_Bands_2003_2022_Count_PP!T$3)</f>
        <v>0</v>
      </c>
      <c r="U18" s="139">
        <f>SUMIFS(CT_Bands_Revalued_2003_2022!$D$2:$D$740, CT_Bands_Revalued_2003_2022!$A$2:$A$740, $A18, CT_Bands_Revalued_2003_2022!$B$2:$B$740, CT_Bands_2003_2022_Count_PP!U$2, CT_Bands_Revalued_2003_2022!$C$2:$C$740, CT_Bands_2003_2022_Count_PP!U$3)</f>
        <v>0</v>
      </c>
      <c r="V18" s="139">
        <f>SUMIFS(CT_Bands_Revalued_2003_2022!$D$2:$D$740, CT_Bands_Revalued_2003_2022!$A$2:$A$740, $A18, CT_Bands_Revalued_2003_2022!$B$2:$B$740, CT_Bands_2003_2022_Count_PP!V$2, CT_Bands_Revalued_2003_2022!$C$2:$C$740, CT_Bands_2003_2022_Count_PP!V$3)</f>
        <v>0</v>
      </c>
      <c r="W18" s="139">
        <f>SUMIFS(CT_Bands_Revalued_2003_2022!$D$2:$D$740, CT_Bands_Revalued_2003_2022!$A$2:$A$740, $A18, CT_Bands_Revalued_2003_2022!$B$2:$B$740, CT_Bands_2003_2022_Count_PP!W$2, CT_Bands_Revalued_2003_2022!$C$2:$C$740, CT_Bands_2003_2022_Count_PP!W$3)</f>
        <v>0</v>
      </c>
      <c r="X18" s="139">
        <f>SUMIFS(CT_Bands_Revalued_2003_2022!$D$2:$D$740, CT_Bands_Revalued_2003_2022!$A$2:$A$740, $A18, CT_Bands_Revalued_2003_2022!$B$2:$B$740, CT_Bands_2003_2022_Count_PP!X$2, CT_Bands_Revalued_2003_2022!$C$2:$C$740, CT_Bands_2003_2022_Count_PP!X$3)</f>
        <v>1026</v>
      </c>
      <c r="Y18" s="139">
        <f>SUMIFS(CT_Bands_Revalued_2003_2022!$D$2:$D$740, CT_Bands_Revalued_2003_2022!$A$2:$A$740, $A18, CT_Bands_Revalued_2003_2022!$B$2:$B$740, CT_Bands_2003_2022_Count_PP!Y$2, CT_Bands_Revalued_2003_2022!$C$2:$C$740, CT_Bands_2003_2022_Count_PP!Y$3)</f>
        <v>150</v>
      </c>
      <c r="Z18" s="139">
        <f>SUMIFS(CT_Bands_Revalued_2003_2022!$D$2:$D$740, CT_Bands_Revalued_2003_2022!$A$2:$A$740, $A18, CT_Bands_Revalued_2003_2022!$B$2:$B$740, CT_Bands_2003_2022_Count_PP!Z$2, CT_Bands_Revalued_2003_2022!$C$2:$C$740, CT_Bands_2003_2022_Count_PP!Z$3)</f>
        <v>0</v>
      </c>
      <c r="AA18" s="139">
        <f>SUMIFS(CT_Bands_Revalued_2003_2022!$D$2:$D$740, CT_Bands_Revalued_2003_2022!$A$2:$A$740, $A18, CT_Bands_Revalued_2003_2022!$B$2:$B$740, CT_Bands_2003_2022_Count_PP!AA$2, CT_Bands_Revalued_2003_2022!$C$2:$C$740, CT_Bands_2003_2022_Count_PP!AA$3)</f>
        <v>0</v>
      </c>
      <c r="AB18" s="139">
        <f>SUMIFS(CT_Bands_Revalued_2003_2022!$D$2:$D$740, CT_Bands_Revalued_2003_2022!$A$2:$A$740, $A18, CT_Bands_Revalued_2003_2022!$B$2:$B$740, CT_Bands_2003_2022_Count_PP!AB$2, CT_Bands_Revalued_2003_2022!$C$2:$C$740, CT_Bands_2003_2022_Count_PP!AB$3)</f>
        <v>0</v>
      </c>
      <c r="AC18" s="139">
        <f>SUMIFS(CT_Bands_Revalued_2003_2022!$D$2:$D$740, CT_Bands_Revalued_2003_2022!$A$2:$A$740, $A18, CT_Bands_Revalued_2003_2022!$B$2:$B$740, CT_Bands_2003_2022_Count_PP!AC$2, CT_Bands_Revalued_2003_2022!$C$2:$C$740, CT_Bands_2003_2022_Count_PP!AC$3)</f>
        <v>0</v>
      </c>
      <c r="AD18" s="139">
        <f>SUMIFS(CT_Bands_Revalued_2003_2022!$D$2:$D$740, CT_Bands_Revalued_2003_2022!$A$2:$A$740, $A18, CT_Bands_Revalued_2003_2022!$B$2:$B$740, CT_Bands_2003_2022_Count_PP!AD$2, CT_Bands_Revalued_2003_2022!$C$2:$C$740, CT_Bands_2003_2022_Count_PP!AD$3)</f>
        <v>0</v>
      </c>
      <c r="AE18" s="139">
        <f>SUMIFS(CT_Bands_Revalued_2003_2022!$D$2:$D$740, CT_Bands_Revalued_2003_2022!$A$2:$A$740, $A18, CT_Bands_Revalued_2003_2022!$B$2:$B$740, CT_Bands_2003_2022_Count_PP!AE$2, CT_Bands_Revalued_2003_2022!$C$2:$C$740, CT_Bands_2003_2022_Count_PP!AE$3)</f>
        <v>0</v>
      </c>
      <c r="AF18" s="139">
        <f>SUMIFS(CT_Bands_Revalued_2003_2022!$D$2:$D$740, CT_Bands_Revalued_2003_2022!$A$2:$A$740, $A18, CT_Bands_Revalued_2003_2022!$B$2:$B$740, CT_Bands_2003_2022_Count_PP!AF$2, CT_Bands_Revalued_2003_2022!$C$2:$C$740, CT_Bands_2003_2022_Count_PP!AF$3)</f>
        <v>0</v>
      </c>
      <c r="AG18" s="139">
        <f>SUMIFS(CT_Bands_Revalued_2003_2022!$D$2:$D$740, CT_Bands_Revalued_2003_2022!$A$2:$A$740, $A18, CT_Bands_Revalued_2003_2022!$B$2:$B$740, CT_Bands_2003_2022_Count_PP!AG$2, CT_Bands_Revalued_2003_2022!$C$2:$C$740, CT_Bands_2003_2022_Count_PP!AG$3)</f>
        <v>0</v>
      </c>
      <c r="AH18" s="139">
        <f>SUMIFS(CT_Bands_Revalued_2003_2022!$D$2:$D$740, CT_Bands_Revalued_2003_2022!$A$2:$A$740, $A18, CT_Bands_Revalued_2003_2022!$B$2:$B$740, CT_Bands_2003_2022_Count_PP!AH$2, CT_Bands_Revalued_2003_2022!$C$2:$C$740, CT_Bands_2003_2022_Count_PP!AH$3)</f>
        <v>1024</v>
      </c>
      <c r="AI18" s="139">
        <f>SUMIFS(CT_Bands_Revalued_2003_2022!$D$2:$D$740, CT_Bands_Revalued_2003_2022!$A$2:$A$740, $A18, CT_Bands_Revalued_2003_2022!$B$2:$B$740, CT_Bands_2003_2022_Count_PP!AI$2, CT_Bands_Revalued_2003_2022!$C$2:$C$740, CT_Bands_2003_2022_Count_PP!AI$3)</f>
        <v>259</v>
      </c>
      <c r="AJ18" s="139">
        <f>SUMIFS(CT_Bands_Revalued_2003_2022!$D$2:$D$740, CT_Bands_Revalued_2003_2022!$A$2:$A$740, $A18, CT_Bands_Revalued_2003_2022!$B$2:$B$740, CT_Bands_2003_2022_Count_PP!AJ$2, CT_Bands_Revalued_2003_2022!$C$2:$C$740, CT_Bands_2003_2022_Count_PP!AJ$3)</f>
        <v>0</v>
      </c>
      <c r="AK18" s="139">
        <f>SUMIFS(CT_Bands_Revalued_2003_2022!$D$2:$D$740, CT_Bands_Revalued_2003_2022!$A$2:$A$740, $A18, CT_Bands_Revalued_2003_2022!$B$2:$B$740, CT_Bands_2003_2022_Count_PP!AK$2, CT_Bands_Revalued_2003_2022!$C$2:$C$740, CT_Bands_2003_2022_Count_PP!AK$3)</f>
        <v>0</v>
      </c>
      <c r="AL18" s="139">
        <f>SUMIFS(CT_Bands_Revalued_2003_2022!$D$2:$D$740, CT_Bands_Revalued_2003_2022!$A$2:$A$740, $A18, CT_Bands_Revalued_2003_2022!$B$2:$B$740, CT_Bands_2003_2022_Count_PP!AL$2, CT_Bands_Revalued_2003_2022!$C$2:$C$740, CT_Bands_2003_2022_Count_PP!AL$3)</f>
        <v>0</v>
      </c>
      <c r="AM18" s="139">
        <f>SUMIFS(CT_Bands_Revalued_2003_2022!$D$2:$D$740, CT_Bands_Revalued_2003_2022!$A$2:$A$740, $A18, CT_Bands_Revalued_2003_2022!$B$2:$B$740, CT_Bands_2003_2022_Count_PP!AM$2, CT_Bands_Revalued_2003_2022!$C$2:$C$740, CT_Bands_2003_2022_Count_PP!AM$3)</f>
        <v>0</v>
      </c>
      <c r="AN18" s="139">
        <f>SUMIFS(CT_Bands_Revalued_2003_2022!$D$2:$D$740, CT_Bands_Revalued_2003_2022!$A$2:$A$740, $A18, CT_Bands_Revalued_2003_2022!$B$2:$B$740, CT_Bands_2003_2022_Count_PP!AN$2, CT_Bands_Revalued_2003_2022!$C$2:$C$740, CT_Bands_2003_2022_Count_PP!AN$3)</f>
        <v>0</v>
      </c>
      <c r="AO18" s="139">
        <f>SUMIFS(CT_Bands_Revalued_2003_2022!$D$2:$D$740, CT_Bands_Revalued_2003_2022!$A$2:$A$740, $A18, CT_Bands_Revalued_2003_2022!$B$2:$B$740, CT_Bands_2003_2022_Count_PP!AO$2, CT_Bands_Revalued_2003_2022!$C$2:$C$740, CT_Bands_2003_2022_Count_PP!AO$3)</f>
        <v>0</v>
      </c>
      <c r="AP18" s="139">
        <f>SUMIFS(CT_Bands_Revalued_2003_2022!$D$2:$D$740, CT_Bands_Revalued_2003_2022!$A$2:$A$740, $A18, CT_Bands_Revalued_2003_2022!$B$2:$B$740, CT_Bands_2003_2022_Count_PP!AP$2, CT_Bands_Revalued_2003_2022!$C$2:$C$740, CT_Bands_2003_2022_Count_PP!AP$3)</f>
        <v>0</v>
      </c>
      <c r="AQ18" s="139">
        <f>SUMIFS(CT_Bands_Revalued_2003_2022!$D$2:$D$740, CT_Bands_Revalued_2003_2022!$A$2:$A$740, $A18, CT_Bands_Revalued_2003_2022!$B$2:$B$740, CT_Bands_2003_2022_Count_PP!AQ$2, CT_Bands_Revalued_2003_2022!$C$2:$C$740, CT_Bands_2003_2022_Count_PP!AQ$3)</f>
        <v>0</v>
      </c>
      <c r="AR18" s="139">
        <f>SUMIFS(CT_Bands_Revalued_2003_2022!$D$2:$D$740, CT_Bands_Revalued_2003_2022!$A$2:$A$740, $A18, CT_Bands_Revalued_2003_2022!$B$2:$B$740, CT_Bands_2003_2022_Count_PP!AR$2, CT_Bands_Revalued_2003_2022!$C$2:$C$740, CT_Bands_2003_2022_Count_PP!AR$3)</f>
        <v>899</v>
      </c>
      <c r="AS18" s="139">
        <f>SUMIFS(CT_Bands_Revalued_2003_2022!$D$2:$D$740, CT_Bands_Revalued_2003_2022!$A$2:$A$740, $A18, CT_Bands_Revalued_2003_2022!$B$2:$B$740, CT_Bands_2003_2022_Count_PP!AS$2, CT_Bands_Revalued_2003_2022!$C$2:$C$740, CT_Bands_2003_2022_Count_PP!AS$3)</f>
        <v>130</v>
      </c>
      <c r="AT18" s="139">
        <f>SUMIFS(CT_Bands_Revalued_2003_2022!$D$2:$D$740, CT_Bands_Revalued_2003_2022!$A$2:$A$740, $A18, CT_Bands_Revalued_2003_2022!$B$2:$B$740, CT_Bands_2003_2022_Count_PP!AT$2, CT_Bands_Revalued_2003_2022!$C$2:$C$740, CT_Bands_2003_2022_Count_PP!AT$3)</f>
        <v>0</v>
      </c>
      <c r="AU18" s="139">
        <f>SUMIFS(CT_Bands_Revalued_2003_2022!$D$2:$D$740, CT_Bands_Revalued_2003_2022!$A$2:$A$740, $A18, CT_Bands_Revalued_2003_2022!$B$2:$B$740, CT_Bands_2003_2022_Count_PP!AU$2, CT_Bands_Revalued_2003_2022!$C$2:$C$740, CT_Bands_2003_2022_Count_PP!AU$3)</f>
        <v>0</v>
      </c>
      <c r="AV18" s="139">
        <f>SUMIFS(CT_Bands_Revalued_2003_2022!$D$2:$D$740, CT_Bands_Revalued_2003_2022!$A$2:$A$740, $A18, CT_Bands_Revalued_2003_2022!$B$2:$B$740, CT_Bands_2003_2022_Count_PP!AV$2, CT_Bands_Revalued_2003_2022!$C$2:$C$740, CT_Bands_2003_2022_Count_PP!AV$3)</f>
        <v>0</v>
      </c>
      <c r="AW18" s="139">
        <f>SUMIFS(CT_Bands_Revalued_2003_2022!$D$2:$D$740, CT_Bands_Revalued_2003_2022!$A$2:$A$740, $A18, CT_Bands_Revalued_2003_2022!$B$2:$B$740, CT_Bands_2003_2022_Count_PP!AW$2, CT_Bands_Revalued_2003_2022!$C$2:$C$740, CT_Bands_2003_2022_Count_PP!AW$3)</f>
        <v>0</v>
      </c>
      <c r="AX18" s="139">
        <f>SUMIFS(CT_Bands_Revalued_2003_2022!$D$2:$D$740, CT_Bands_Revalued_2003_2022!$A$2:$A$740, $A18, CT_Bands_Revalued_2003_2022!$B$2:$B$740, CT_Bands_2003_2022_Count_PP!AX$2, CT_Bands_Revalued_2003_2022!$C$2:$C$740, CT_Bands_2003_2022_Count_PP!AX$3)</f>
        <v>0</v>
      </c>
      <c r="AY18" s="139">
        <f>SUMIFS(CT_Bands_Revalued_2003_2022!$D$2:$D$740, CT_Bands_Revalued_2003_2022!$A$2:$A$740, $A18, CT_Bands_Revalued_2003_2022!$B$2:$B$740, CT_Bands_2003_2022_Count_PP!AY$2, CT_Bands_Revalued_2003_2022!$C$2:$C$740, CT_Bands_2003_2022_Count_PP!AY$3)</f>
        <v>0</v>
      </c>
      <c r="AZ18" s="139">
        <f>SUMIFS(CT_Bands_Revalued_2003_2022!$D$2:$D$740, CT_Bands_Revalued_2003_2022!$A$2:$A$740, $A18, CT_Bands_Revalued_2003_2022!$B$2:$B$740, CT_Bands_2003_2022_Count_PP!AZ$2, CT_Bands_Revalued_2003_2022!$C$2:$C$740, CT_Bands_2003_2022_Count_PP!AZ$3)</f>
        <v>0</v>
      </c>
      <c r="BA18" s="139">
        <f>SUMIFS(CT_Bands_Revalued_2003_2022!$D$2:$D$740, CT_Bands_Revalued_2003_2022!$A$2:$A$740, $A18, CT_Bands_Revalued_2003_2022!$B$2:$B$740, CT_Bands_2003_2022_Count_PP!BA$2, CT_Bands_Revalued_2003_2022!$C$2:$C$740, CT_Bands_2003_2022_Count_PP!BA$3)</f>
        <v>0</v>
      </c>
      <c r="BB18" s="139">
        <f>SUMIFS(CT_Bands_Revalued_2003_2022!$D$2:$D$740, CT_Bands_Revalued_2003_2022!$A$2:$A$740, $A18, CT_Bands_Revalued_2003_2022!$B$2:$B$740, CT_Bands_2003_2022_Count_PP!BB$2, CT_Bands_Revalued_2003_2022!$C$2:$C$740, CT_Bands_2003_2022_Count_PP!BB$3)</f>
        <v>695</v>
      </c>
      <c r="BC18" s="139">
        <f>SUMIFS(CT_Bands_Revalued_2003_2022!$D$2:$D$740, CT_Bands_Revalued_2003_2022!$A$2:$A$740, $A18, CT_Bands_Revalued_2003_2022!$B$2:$B$740, CT_Bands_2003_2022_Count_PP!BC$2, CT_Bands_Revalued_2003_2022!$C$2:$C$740, CT_Bands_2003_2022_Count_PP!BC$3)</f>
        <v>46</v>
      </c>
      <c r="BD18" s="139">
        <f>SUMIFS(CT_Bands_Revalued_2003_2022!$D$2:$D$740, CT_Bands_Revalued_2003_2022!$A$2:$A$740, $A18, CT_Bands_Revalued_2003_2022!$B$2:$B$740, CT_Bands_2003_2022_Count_PP!BD$2, CT_Bands_Revalued_2003_2022!$C$2:$C$740, CT_Bands_2003_2022_Count_PP!BD$3)</f>
        <v>0</v>
      </c>
      <c r="BE18" s="139">
        <f>SUMIFS(CT_Bands_Revalued_2003_2022!$D$2:$D$740, CT_Bands_Revalued_2003_2022!$A$2:$A$740, $A18, CT_Bands_Revalued_2003_2022!$B$2:$B$740, CT_Bands_2003_2022_Count_PP!BE$2, CT_Bands_Revalued_2003_2022!$C$2:$C$740, CT_Bands_2003_2022_Count_PP!BE$3)</f>
        <v>0</v>
      </c>
      <c r="BF18" s="139">
        <f>SUMIFS(CT_Bands_Revalued_2003_2022!$D$2:$D$740, CT_Bands_Revalued_2003_2022!$A$2:$A$740, $A18, CT_Bands_Revalued_2003_2022!$B$2:$B$740, CT_Bands_2003_2022_Count_PP!BF$2, CT_Bands_Revalued_2003_2022!$C$2:$C$740, CT_Bands_2003_2022_Count_PP!BF$3)</f>
        <v>0</v>
      </c>
      <c r="BG18" s="139">
        <f>SUMIFS(CT_Bands_Revalued_2003_2022!$D$2:$D$740, CT_Bands_Revalued_2003_2022!$A$2:$A$740, $A18, CT_Bands_Revalued_2003_2022!$B$2:$B$740, CT_Bands_2003_2022_Count_PP!BG$2, CT_Bands_Revalued_2003_2022!$C$2:$C$740, CT_Bands_2003_2022_Count_PP!BG$3)</f>
        <v>0</v>
      </c>
      <c r="BH18" s="139">
        <f>SUMIFS(CT_Bands_Revalued_2003_2022!$D$2:$D$740, CT_Bands_Revalued_2003_2022!$A$2:$A$740, $A18, CT_Bands_Revalued_2003_2022!$B$2:$B$740, CT_Bands_2003_2022_Count_PP!BH$2, CT_Bands_Revalued_2003_2022!$C$2:$C$740, CT_Bands_2003_2022_Count_PP!BH$3)</f>
        <v>0</v>
      </c>
      <c r="BI18" s="139">
        <f>SUMIFS(CT_Bands_Revalued_2003_2022!$D$2:$D$740, CT_Bands_Revalued_2003_2022!$A$2:$A$740, $A18, CT_Bands_Revalued_2003_2022!$B$2:$B$740, CT_Bands_2003_2022_Count_PP!BI$2, CT_Bands_Revalued_2003_2022!$C$2:$C$740, CT_Bands_2003_2022_Count_PP!BI$3)</f>
        <v>0</v>
      </c>
      <c r="BJ18" s="139">
        <f>SUMIFS(CT_Bands_Revalued_2003_2022!$D$2:$D$740, CT_Bands_Revalued_2003_2022!$A$2:$A$740, $A18, CT_Bands_Revalued_2003_2022!$B$2:$B$740, CT_Bands_2003_2022_Count_PP!BJ$2, CT_Bands_Revalued_2003_2022!$C$2:$C$740, CT_Bands_2003_2022_Count_PP!BJ$3)</f>
        <v>0</v>
      </c>
      <c r="BK18" s="139">
        <f>SUMIFS(CT_Bands_Revalued_2003_2022!$D$2:$D$740, CT_Bands_Revalued_2003_2022!$A$2:$A$740, $A18, CT_Bands_Revalued_2003_2022!$B$2:$B$740, CT_Bands_2003_2022_Count_PP!BK$2, CT_Bands_Revalued_2003_2022!$C$2:$C$740, CT_Bands_2003_2022_Count_PP!BK$3)</f>
        <v>0</v>
      </c>
      <c r="BL18" s="139">
        <f>SUMIFS(CT_Bands_Revalued_2003_2022!$D$2:$D$740, CT_Bands_Revalued_2003_2022!$A$2:$A$740, $A18, CT_Bands_Revalued_2003_2022!$B$2:$B$740, CT_Bands_2003_2022_Count_PP!BL$2, CT_Bands_Revalued_2003_2022!$C$2:$C$740, CT_Bands_2003_2022_Count_PP!BL$3)</f>
        <v>355</v>
      </c>
      <c r="BM18" s="139">
        <f>SUMIFS(CT_Bands_Revalued_2003_2022!$D$2:$D$740, CT_Bands_Revalued_2003_2022!$A$2:$A$740, $A18, CT_Bands_Revalued_2003_2022!$B$2:$B$740, CT_Bands_2003_2022_Count_PP!BM$2, CT_Bands_Revalued_2003_2022!$C$2:$C$740, CT_Bands_2003_2022_Count_PP!BM$3)</f>
        <v>0</v>
      </c>
      <c r="BN18" s="139">
        <f>SUMIFS(CT_Bands_Revalued_2003_2022!$D$2:$D$740, CT_Bands_Revalued_2003_2022!$A$2:$A$740, $A18, CT_Bands_Revalued_2003_2022!$B$2:$B$740, CT_Bands_2003_2022_Count_PP!BN$2, CT_Bands_Revalued_2003_2022!$C$2:$C$740, CT_Bands_2003_2022_Count_PP!BN$3)</f>
        <v>0</v>
      </c>
      <c r="BO18" s="139">
        <f>SUMIFS(CT_Bands_Revalued_2003_2022!$D$2:$D$740, CT_Bands_Revalued_2003_2022!$A$2:$A$740, $A18, CT_Bands_Revalued_2003_2022!$B$2:$B$740, CT_Bands_2003_2022_Count_PP!BO$2, CT_Bands_Revalued_2003_2022!$C$2:$C$740, CT_Bands_2003_2022_Count_PP!BO$3)</f>
        <v>0</v>
      </c>
      <c r="BP18" s="139">
        <f>SUMIFS(CT_Bands_Revalued_2003_2022!$D$2:$D$740, CT_Bands_Revalued_2003_2022!$A$2:$A$740, $A18, CT_Bands_Revalued_2003_2022!$B$2:$B$740, CT_Bands_2003_2022_Count_PP!BP$2, CT_Bands_Revalued_2003_2022!$C$2:$C$740, CT_Bands_2003_2022_Count_PP!BP$3)</f>
        <v>0</v>
      </c>
      <c r="BQ18" s="139">
        <f>SUMIFS(CT_Bands_Revalued_2003_2022!$D$2:$D$740, CT_Bands_Revalued_2003_2022!$A$2:$A$740, $A18, CT_Bands_Revalued_2003_2022!$B$2:$B$740, CT_Bands_2003_2022_Count_PP!BQ$2, CT_Bands_Revalued_2003_2022!$C$2:$C$740, CT_Bands_2003_2022_Count_PP!BQ$3)</f>
        <v>0</v>
      </c>
      <c r="BR18" s="139">
        <f>SUMIFS(CT_Bands_Revalued_2003_2022!$D$2:$D$740, CT_Bands_Revalued_2003_2022!$A$2:$A$740, $A18, CT_Bands_Revalued_2003_2022!$B$2:$B$740, CT_Bands_2003_2022_Count_PP!BR$2, CT_Bands_Revalued_2003_2022!$C$2:$C$740, CT_Bands_2003_2022_Count_PP!BR$3)</f>
        <v>0</v>
      </c>
      <c r="BS18" s="139">
        <f>SUMIFS(CT_Bands_Revalued_2003_2022!$D$2:$D$740, CT_Bands_Revalued_2003_2022!$A$2:$A$740, $A18, CT_Bands_Revalued_2003_2022!$B$2:$B$740, CT_Bands_2003_2022_Count_PP!BS$2, CT_Bands_Revalued_2003_2022!$C$2:$C$740, CT_Bands_2003_2022_Count_PP!BS$3)</f>
        <v>0</v>
      </c>
      <c r="BT18" s="139">
        <f>SUMIFS(CT_Bands_Revalued_2003_2022!$D$2:$D$740, CT_Bands_Revalued_2003_2022!$A$2:$A$740, $A18, CT_Bands_Revalued_2003_2022!$B$2:$B$740, CT_Bands_2003_2022_Count_PP!BT$2, CT_Bands_Revalued_2003_2022!$C$2:$C$740, CT_Bands_2003_2022_Count_PP!BT$3)</f>
        <v>0</v>
      </c>
      <c r="BU18" s="139">
        <f>SUMIFS(CT_Bands_Revalued_2003_2022!$D$2:$D$740, CT_Bands_Revalued_2003_2022!$A$2:$A$740, $A18, CT_Bands_Revalued_2003_2022!$B$2:$B$740, CT_Bands_2003_2022_Count_PP!BU$2, CT_Bands_Revalued_2003_2022!$C$2:$C$740, CT_Bands_2003_2022_Count_PP!BU$3)</f>
        <v>12</v>
      </c>
      <c r="BV18" s="139">
        <f>SUMIFS(CT_Bands_Revalued_2003_2022!$D$2:$D$740, CT_Bands_Revalued_2003_2022!$A$2:$A$740, $A18, CT_Bands_Revalued_2003_2022!$B$2:$B$740, CT_Bands_2003_2022_Count_PP!BV$2, CT_Bands_Revalued_2003_2022!$C$2:$C$740, CT_Bands_2003_2022_Count_PP!BV$3)</f>
        <v>83</v>
      </c>
      <c r="BW18" s="139">
        <f>SUMIFS(CT_Bands_Revalued_2003_2022!$D$2:$D$740, CT_Bands_Revalued_2003_2022!$A$2:$A$740, $A18, CT_Bands_Revalued_2003_2022!$B$2:$B$740, CT_Bands_2003_2022_Count_PP!BW$2, CT_Bands_Revalued_2003_2022!$C$2:$C$740, CT_Bands_2003_2022_Count_PP!BW$3)</f>
        <v>0</v>
      </c>
      <c r="BX18" s="139">
        <f>SUMIFS(CT_Bands_Revalued_2003_2022!$D$2:$D$740, CT_Bands_Revalued_2003_2022!$A$2:$A$740, $A18, CT_Bands_Revalued_2003_2022!$B$2:$B$740, CT_Bands_2003_2022_Count_PP!BX$2, CT_Bands_Revalued_2003_2022!$C$2:$C$740, CT_Bands_2003_2022_Count_PP!BX$3)</f>
        <v>0</v>
      </c>
      <c r="BY18" s="139">
        <f>SUMIFS(CT_Bands_Revalued_2003_2022!$D$2:$D$740, CT_Bands_Revalued_2003_2022!$A$2:$A$740, $A18, CT_Bands_Revalued_2003_2022!$B$2:$B$740, CT_Bands_2003_2022_Count_PP!BY$2, CT_Bands_Revalued_2003_2022!$C$2:$C$740, CT_Bands_2003_2022_Count_PP!BY$3)</f>
        <v>0</v>
      </c>
      <c r="BZ18" s="139">
        <f>SUMIFS(CT_Bands_Revalued_2003_2022!$D$2:$D$740, CT_Bands_Revalued_2003_2022!$A$2:$A$740, $A18, CT_Bands_Revalued_2003_2022!$B$2:$B$740, CT_Bands_2003_2022_Count_PP!BZ$2, CT_Bands_Revalued_2003_2022!$C$2:$C$740, CT_Bands_2003_2022_Count_PP!BZ$3)</f>
        <v>0</v>
      </c>
      <c r="CA18" s="139">
        <f>SUMIFS(CT_Bands_Revalued_2003_2022!$D$2:$D$740, CT_Bands_Revalued_2003_2022!$A$2:$A$740, $A18, CT_Bands_Revalued_2003_2022!$B$2:$B$740, CT_Bands_2003_2022_Count_PP!CA$2, CT_Bands_Revalued_2003_2022!$C$2:$C$740, CT_Bands_2003_2022_Count_PP!CA$3)</f>
        <v>0</v>
      </c>
      <c r="CB18" s="139">
        <f>SUMIFS(CT_Bands_Revalued_2003_2022!$D$2:$D$740, CT_Bands_Revalued_2003_2022!$A$2:$A$740, $A18, CT_Bands_Revalued_2003_2022!$B$2:$B$740, CT_Bands_2003_2022_Count_PP!CB$2, CT_Bands_Revalued_2003_2022!$C$2:$C$740, CT_Bands_2003_2022_Count_PP!CB$3)</f>
        <v>0</v>
      </c>
      <c r="CC18" s="139">
        <f>SUMIFS(CT_Bands_Revalued_2003_2022!$D$2:$D$740, CT_Bands_Revalued_2003_2022!$A$2:$A$740, $A18, CT_Bands_Revalued_2003_2022!$B$2:$B$740, CT_Bands_2003_2022_Count_PP!CC$2, CT_Bands_Revalued_2003_2022!$C$2:$C$740, CT_Bands_2003_2022_Count_PP!CC$3)</f>
        <v>0</v>
      </c>
      <c r="CD18" s="139">
        <f>SUMIFS(CT_Bands_Revalued_2003_2022!$D$2:$D$740, CT_Bands_Revalued_2003_2022!$A$2:$A$740, $A18, CT_Bands_Revalued_2003_2022!$B$2:$B$740, CT_Bands_2003_2022_Count_PP!CD$2, CT_Bands_Revalued_2003_2022!$C$2:$C$740, CT_Bands_2003_2022_Count_PP!CD$3)</f>
        <v>0</v>
      </c>
      <c r="CE18" s="139">
        <f>SUMIFS(CT_Bands_Revalued_2003_2022!$D$2:$D$740, CT_Bands_Revalued_2003_2022!$A$2:$A$740, $A18, CT_Bands_Revalued_2003_2022!$B$2:$B$740, CT_Bands_2003_2022_Count_PP!CE$2, CT_Bands_Revalued_2003_2022!$C$2:$C$740, CT_Bands_2003_2022_Count_PP!CE$3)</f>
        <v>2</v>
      </c>
      <c r="CF18" s="139">
        <f>SUMIFS(CT_Bands_Revalued_2003_2022!$D$2:$D$740, CT_Bands_Revalued_2003_2022!$A$2:$A$740, $A18, CT_Bands_Revalued_2003_2022!$B$2:$B$740, CT_Bands_2003_2022_Count_PP!CF$2, CT_Bands_Revalued_2003_2022!$C$2:$C$740, CT_Bands_2003_2022_Count_PP!CF$3)</f>
        <v>47</v>
      </c>
      <c r="CG18" s="129">
        <f t="shared" si="0"/>
        <v>5584</v>
      </c>
    </row>
    <row r="19" spans="1:85" x14ac:dyDescent="0.25">
      <c r="A19" s="126" t="s">
        <v>1117</v>
      </c>
      <c r="B19" s="127" t="s">
        <v>1118</v>
      </c>
      <c r="C19" s="127" t="s">
        <v>2404</v>
      </c>
      <c r="D19" s="139">
        <f>SUMIFS(CT_Bands_Revalued_2003_2022!$D$2:$D$740, CT_Bands_Revalued_2003_2022!$A$2:$A$740, $A19, CT_Bands_Revalued_2003_2022!$B$2:$B$740, CT_Bands_2003_2022_Count_PP!D$2, CT_Bands_Revalued_2003_2022!$C$2:$C$740, CT_Bands_2003_2022_Count_PP!D$3)</f>
        <v>992</v>
      </c>
      <c r="E19" s="139">
        <f>SUMIFS(CT_Bands_Revalued_2003_2022!$D$2:$D$740, CT_Bands_Revalued_2003_2022!$A$2:$A$740, $A19, CT_Bands_Revalued_2003_2022!$B$2:$B$740, CT_Bands_2003_2022_Count_PP!E$2, CT_Bands_Revalued_2003_2022!$C$2:$C$740, CT_Bands_2003_2022_Count_PP!E$3)</f>
        <v>654</v>
      </c>
      <c r="F19" s="139">
        <f>SUMIFS(CT_Bands_Revalued_2003_2022!$D$2:$D$740, CT_Bands_Revalued_2003_2022!$A$2:$A$740, $A19, CT_Bands_Revalued_2003_2022!$B$2:$B$740, CT_Bands_2003_2022_Count_PP!F$2, CT_Bands_Revalued_2003_2022!$C$2:$C$740, CT_Bands_2003_2022_Count_PP!F$3)</f>
        <v>0</v>
      </c>
      <c r="G19" s="139">
        <f>SUMIFS(CT_Bands_Revalued_2003_2022!$D$2:$D$740, CT_Bands_Revalued_2003_2022!$A$2:$A$740, $A19, CT_Bands_Revalued_2003_2022!$B$2:$B$740, CT_Bands_2003_2022_Count_PP!G$2, CT_Bands_Revalued_2003_2022!$C$2:$C$740, CT_Bands_2003_2022_Count_PP!G$3)</f>
        <v>0</v>
      </c>
      <c r="H19" s="139">
        <f>SUMIFS(CT_Bands_Revalued_2003_2022!$D$2:$D$740, CT_Bands_Revalued_2003_2022!$A$2:$A$740, $A19, CT_Bands_Revalued_2003_2022!$B$2:$B$740, CT_Bands_2003_2022_Count_PP!H$2, CT_Bands_Revalued_2003_2022!$C$2:$C$740, CT_Bands_2003_2022_Count_PP!H$3)</f>
        <v>0</v>
      </c>
      <c r="I19" s="139">
        <f>SUMIFS(CT_Bands_Revalued_2003_2022!$D$2:$D$740, CT_Bands_Revalued_2003_2022!$A$2:$A$740, $A19, CT_Bands_Revalued_2003_2022!$B$2:$B$740, CT_Bands_2003_2022_Count_PP!I$2, CT_Bands_Revalued_2003_2022!$C$2:$C$740, CT_Bands_2003_2022_Count_PP!I$3)</f>
        <v>0</v>
      </c>
      <c r="J19" s="139">
        <f>SUMIFS(CT_Bands_Revalued_2003_2022!$D$2:$D$740, CT_Bands_Revalued_2003_2022!$A$2:$A$740, $A19, CT_Bands_Revalued_2003_2022!$B$2:$B$740, CT_Bands_2003_2022_Count_PP!J$2, CT_Bands_Revalued_2003_2022!$C$2:$C$740, CT_Bands_2003_2022_Count_PP!J$3)</f>
        <v>0</v>
      </c>
      <c r="K19" s="139">
        <f>SUMIFS(CT_Bands_Revalued_2003_2022!$D$2:$D$740, CT_Bands_Revalued_2003_2022!$A$2:$A$740, $A19, CT_Bands_Revalued_2003_2022!$B$2:$B$740, CT_Bands_2003_2022_Count_PP!K$2, CT_Bands_Revalued_2003_2022!$C$2:$C$740, CT_Bands_2003_2022_Count_PP!K$3)</f>
        <v>0</v>
      </c>
      <c r="L19" s="139">
        <f>SUMIFS(CT_Bands_Revalued_2003_2022!$D$2:$D$740, CT_Bands_Revalued_2003_2022!$A$2:$A$740, $A19, CT_Bands_Revalued_2003_2022!$B$2:$B$740, CT_Bands_2003_2022_Count_PP!L$2, CT_Bands_Revalued_2003_2022!$C$2:$C$740, CT_Bands_2003_2022_Count_PP!L$3)</f>
        <v>0</v>
      </c>
      <c r="M19" s="139">
        <f>SUMIFS(CT_Bands_Revalued_2003_2022!$D$2:$D$740, CT_Bands_Revalued_2003_2022!$A$2:$A$740, $A19, CT_Bands_Revalued_2003_2022!$B$2:$B$740, CT_Bands_2003_2022_Count_PP!M$2, CT_Bands_Revalued_2003_2022!$C$2:$C$740, CT_Bands_2003_2022_Count_PP!M$3)</f>
        <v>0</v>
      </c>
      <c r="N19" s="139">
        <f>SUMIFS(CT_Bands_Revalued_2003_2022!$D$2:$D$740, CT_Bands_Revalued_2003_2022!$A$2:$A$740, $A19, CT_Bands_Revalued_2003_2022!$B$2:$B$740, CT_Bands_2003_2022_Count_PP!N$2, CT_Bands_Revalued_2003_2022!$C$2:$C$740, CT_Bands_2003_2022_Count_PP!N$3)</f>
        <v>409</v>
      </c>
      <c r="O19" s="139">
        <f>SUMIFS(CT_Bands_Revalued_2003_2022!$D$2:$D$740, CT_Bands_Revalued_2003_2022!$A$2:$A$740, $A19, CT_Bands_Revalued_2003_2022!$B$2:$B$740, CT_Bands_2003_2022_Count_PP!O$2, CT_Bands_Revalued_2003_2022!$C$2:$C$740, CT_Bands_2003_2022_Count_PP!O$3)</f>
        <v>484</v>
      </c>
      <c r="P19" s="139">
        <f>SUMIFS(CT_Bands_Revalued_2003_2022!$D$2:$D$740, CT_Bands_Revalued_2003_2022!$A$2:$A$740, $A19, CT_Bands_Revalued_2003_2022!$B$2:$B$740, CT_Bands_2003_2022_Count_PP!P$2, CT_Bands_Revalued_2003_2022!$C$2:$C$740, CT_Bands_2003_2022_Count_PP!P$3)</f>
        <v>0</v>
      </c>
      <c r="Q19" s="139">
        <f>SUMIFS(CT_Bands_Revalued_2003_2022!$D$2:$D$740, CT_Bands_Revalued_2003_2022!$A$2:$A$740, $A19, CT_Bands_Revalued_2003_2022!$B$2:$B$740, CT_Bands_2003_2022_Count_PP!Q$2, CT_Bands_Revalued_2003_2022!$C$2:$C$740, CT_Bands_2003_2022_Count_PP!Q$3)</f>
        <v>0</v>
      </c>
      <c r="R19" s="139">
        <f>SUMIFS(CT_Bands_Revalued_2003_2022!$D$2:$D$740, CT_Bands_Revalued_2003_2022!$A$2:$A$740, $A19, CT_Bands_Revalued_2003_2022!$B$2:$B$740, CT_Bands_2003_2022_Count_PP!R$2, CT_Bands_Revalued_2003_2022!$C$2:$C$740, CT_Bands_2003_2022_Count_PP!R$3)</f>
        <v>0</v>
      </c>
      <c r="S19" s="139">
        <f>SUMIFS(CT_Bands_Revalued_2003_2022!$D$2:$D$740, CT_Bands_Revalued_2003_2022!$A$2:$A$740, $A19, CT_Bands_Revalued_2003_2022!$B$2:$B$740, CT_Bands_2003_2022_Count_PP!S$2, CT_Bands_Revalued_2003_2022!$C$2:$C$740, CT_Bands_2003_2022_Count_PP!S$3)</f>
        <v>0</v>
      </c>
      <c r="T19" s="139">
        <f>SUMIFS(CT_Bands_Revalued_2003_2022!$D$2:$D$740, CT_Bands_Revalued_2003_2022!$A$2:$A$740, $A19, CT_Bands_Revalued_2003_2022!$B$2:$B$740, CT_Bands_2003_2022_Count_PP!T$2, CT_Bands_Revalued_2003_2022!$C$2:$C$740, CT_Bands_2003_2022_Count_PP!T$3)</f>
        <v>0</v>
      </c>
      <c r="U19" s="139">
        <f>SUMIFS(CT_Bands_Revalued_2003_2022!$D$2:$D$740, CT_Bands_Revalued_2003_2022!$A$2:$A$740, $A19, CT_Bands_Revalued_2003_2022!$B$2:$B$740, CT_Bands_2003_2022_Count_PP!U$2, CT_Bands_Revalued_2003_2022!$C$2:$C$740, CT_Bands_2003_2022_Count_PP!U$3)</f>
        <v>0</v>
      </c>
      <c r="V19" s="139">
        <f>SUMIFS(CT_Bands_Revalued_2003_2022!$D$2:$D$740, CT_Bands_Revalued_2003_2022!$A$2:$A$740, $A19, CT_Bands_Revalued_2003_2022!$B$2:$B$740, CT_Bands_2003_2022_Count_PP!V$2, CT_Bands_Revalued_2003_2022!$C$2:$C$740, CT_Bands_2003_2022_Count_PP!V$3)</f>
        <v>0</v>
      </c>
      <c r="W19" s="139">
        <f>SUMIFS(CT_Bands_Revalued_2003_2022!$D$2:$D$740, CT_Bands_Revalued_2003_2022!$A$2:$A$740, $A19, CT_Bands_Revalued_2003_2022!$B$2:$B$740, CT_Bands_2003_2022_Count_PP!W$2, CT_Bands_Revalued_2003_2022!$C$2:$C$740, CT_Bands_2003_2022_Count_PP!W$3)</f>
        <v>0</v>
      </c>
      <c r="X19" s="139">
        <f>SUMIFS(CT_Bands_Revalued_2003_2022!$D$2:$D$740, CT_Bands_Revalued_2003_2022!$A$2:$A$740, $A19, CT_Bands_Revalued_2003_2022!$B$2:$B$740, CT_Bands_2003_2022_Count_PP!X$2, CT_Bands_Revalued_2003_2022!$C$2:$C$740, CT_Bands_2003_2022_Count_PP!X$3)</f>
        <v>404</v>
      </c>
      <c r="Y19" s="139">
        <f>SUMIFS(CT_Bands_Revalued_2003_2022!$D$2:$D$740, CT_Bands_Revalued_2003_2022!$A$2:$A$740, $A19, CT_Bands_Revalued_2003_2022!$B$2:$B$740, CT_Bands_2003_2022_Count_PP!Y$2, CT_Bands_Revalued_2003_2022!$C$2:$C$740, CT_Bands_2003_2022_Count_PP!Y$3)</f>
        <v>209</v>
      </c>
      <c r="Z19" s="139">
        <f>SUMIFS(CT_Bands_Revalued_2003_2022!$D$2:$D$740, CT_Bands_Revalued_2003_2022!$A$2:$A$740, $A19, CT_Bands_Revalued_2003_2022!$B$2:$B$740, CT_Bands_2003_2022_Count_PP!Z$2, CT_Bands_Revalued_2003_2022!$C$2:$C$740, CT_Bands_2003_2022_Count_PP!Z$3)</f>
        <v>0</v>
      </c>
      <c r="AA19" s="139">
        <f>SUMIFS(CT_Bands_Revalued_2003_2022!$D$2:$D$740, CT_Bands_Revalued_2003_2022!$A$2:$A$740, $A19, CT_Bands_Revalued_2003_2022!$B$2:$B$740, CT_Bands_2003_2022_Count_PP!AA$2, CT_Bands_Revalued_2003_2022!$C$2:$C$740, CT_Bands_2003_2022_Count_PP!AA$3)</f>
        <v>0</v>
      </c>
      <c r="AB19" s="139">
        <f>SUMIFS(CT_Bands_Revalued_2003_2022!$D$2:$D$740, CT_Bands_Revalued_2003_2022!$A$2:$A$740, $A19, CT_Bands_Revalued_2003_2022!$B$2:$B$740, CT_Bands_2003_2022_Count_PP!AB$2, CT_Bands_Revalued_2003_2022!$C$2:$C$740, CT_Bands_2003_2022_Count_PP!AB$3)</f>
        <v>0</v>
      </c>
      <c r="AC19" s="139">
        <f>SUMIFS(CT_Bands_Revalued_2003_2022!$D$2:$D$740, CT_Bands_Revalued_2003_2022!$A$2:$A$740, $A19, CT_Bands_Revalued_2003_2022!$B$2:$B$740, CT_Bands_2003_2022_Count_PP!AC$2, CT_Bands_Revalued_2003_2022!$C$2:$C$740, CT_Bands_2003_2022_Count_PP!AC$3)</f>
        <v>0</v>
      </c>
      <c r="AD19" s="139">
        <f>SUMIFS(CT_Bands_Revalued_2003_2022!$D$2:$D$740, CT_Bands_Revalued_2003_2022!$A$2:$A$740, $A19, CT_Bands_Revalued_2003_2022!$B$2:$B$740, CT_Bands_2003_2022_Count_PP!AD$2, CT_Bands_Revalued_2003_2022!$C$2:$C$740, CT_Bands_2003_2022_Count_PP!AD$3)</f>
        <v>0</v>
      </c>
      <c r="AE19" s="139">
        <f>SUMIFS(CT_Bands_Revalued_2003_2022!$D$2:$D$740, CT_Bands_Revalued_2003_2022!$A$2:$A$740, $A19, CT_Bands_Revalued_2003_2022!$B$2:$B$740, CT_Bands_2003_2022_Count_PP!AE$2, CT_Bands_Revalued_2003_2022!$C$2:$C$740, CT_Bands_2003_2022_Count_PP!AE$3)</f>
        <v>0</v>
      </c>
      <c r="AF19" s="139">
        <f>SUMIFS(CT_Bands_Revalued_2003_2022!$D$2:$D$740, CT_Bands_Revalued_2003_2022!$A$2:$A$740, $A19, CT_Bands_Revalued_2003_2022!$B$2:$B$740, CT_Bands_2003_2022_Count_PP!AF$2, CT_Bands_Revalued_2003_2022!$C$2:$C$740, CT_Bands_2003_2022_Count_PP!AF$3)</f>
        <v>0</v>
      </c>
      <c r="AG19" s="139">
        <f>SUMIFS(CT_Bands_Revalued_2003_2022!$D$2:$D$740, CT_Bands_Revalued_2003_2022!$A$2:$A$740, $A19, CT_Bands_Revalued_2003_2022!$B$2:$B$740, CT_Bands_2003_2022_Count_PP!AG$2, CT_Bands_Revalued_2003_2022!$C$2:$C$740, CT_Bands_2003_2022_Count_PP!AG$3)</f>
        <v>0</v>
      </c>
      <c r="AH19" s="139">
        <f>SUMIFS(CT_Bands_Revalued_2003_2022!$D$2:$D$740, CT_Bands_Revalued_2003_2022!$A$2:$A$740, $A19, CT_Bands_Revalued_2003_2022!$B$2:$B$740, CT_Bands_2003_2022_Count_PP!AH$2, CT_Bands_Revalued_2003_2022!$C$2:$C$740, CT_Bands_2003_2022_Count_PP!AH$3)</f>
        <v>255</v>
      </c>
      <c r="AI19" s="139">
        <f>SUMIFS(CT_Bands_Revalued_2003_2022!$D$2:$D$740, CT_Bands_Revalued_2003_2022!$A$2:$A$740, $A19, CT_Bands_Revalued_2003_2022!$B$2:$B$740, CT_Bands_2003_2022_Count_PP!AI$2, CT_Bands_Revalued_2003_2022!$C$2:$C$740, CT_Bands_2003_2022_Count_PP!AI$3)</f>
        <v>78</v>
      </c>
      <c r="AJ19" s="139">
        <f>SUMIFS(CT_Bands_Revalued_2003_2022!$D$2:$D$740, CT_Bands_Revalued_2003_2022!$A$2:$A$740, $A19, CT_Bands_Revalued_2003_2022!$B$2:$B$740, CT_Bands_2003_2022_Count_PP!AJ$2, CT_Bands_Revalued_2003_2022!$C$2:$C$740, CT_Bands_2003_2022_Count_PP!AJ$3)</f>
        <v>0</v>
      </c>
      <c r="AK19" s="139">
        <f>SUMIFS(CT_Bands_Revalued_2003_2022!$D$2:$D$740, CT_Bands_Revalued_2003_2022!$A$2:$A$740, $A19, CT_Bands_Revalued_2003_2022!$B$2:$B$740, CT_Bands_2003_2022_Count_PP!AK$2, CT_Bands_Revalued_2003_2022!$C$2:$C$740, CT_Bands_2003_2022_Count_PP!AK$3)</f>
        <v>0</v>
      </c>
      <c r="AL19" s="139">
        <f>SUMIFS(CT_Bands_Revalued_2003_2022!$D$2:$D$740, CT_Bands_Revalued_2003_2022!$A$2:$A$740, $A19, CT_Bands_Revalued_2003_2022!$B$2:$B$740, CT_Bands_2003_2022_Count_PP!AL$2, CT_Bands_Revalued_2003_2022!$C$2:$C$740, CT_Bands_2003_2022_Count_PP!AL$3)</f>
        <v>0</v>
      </c>
      <c r="AM19" s="139">
        <f>SUMIFS(CT_Bands_Revalued_2003_2022!$D$2:$D$740, CT_Bands_Revalued_2003_2022!$A$2:$A$740, $A19, CT_Bands_Revalued_2003_2022!$B$2:$B$740, CT_Bands_2003_2022_Count_PP!AM$2, CT_Bands_Revalued_2003_2022!$C$2:$C$740, CT_Bands_2003_2022_Count_PP!AM$3)</f>
        <v>0</v>
      </c>
      <c r="AN19" s="139">
        <f>SUMIFS(CT_Bands_Revalued_2003_2022!$D$2:$D$740, CT_Bands_Revalued_2003_2022!$A$2:$A$740, $A19, CT_Bands_Revalued_2003_2022!$B$2:$B$740, CT_Bands_2003_2022_Count_PP!AN$2, CT_Bands_Revalued_2003_2022!$C$2:$C$740, CT_Bands_2003_2022_Count_PP!AN$3)</f>
        <v>0</v>
      </c>
      <c r="AO19" s="139">
        <f>SUMIFS(CT_Bands_Revalued_2003_2022!$D$2:$D$740, CT_Bands_Revalued_2003_2022!$A$2:$A$740, $A19, CT_Bands_Revalued_2003_2022!$B$2:$B$740, CT_Bands_2003_2022_Count_PP!AO$2, CT_Bands_Revalued_2003_2022!$C$2:$C$740, CT_Bands_2003_2022_Count_PP!AO$3)</f>
        <v>0</v>
      </c>
      <c r="AP19" s="139">
        <f>SUMIFS(CT_Bands_Revalued_2003_2022!$D$2:$D$740, CT_Bands_Revalued_2003_2022!$A$2:$A$740, $A19, CT_Bands_Revalued_2003_2022!$B$2:$B$740, CT_Bands_2003_2022_Count_PP!AP$2, CT_Bands_Revalued_2003_2022!$C$2:$C$740, CT_Bands_2003_2022_Count_PP!AP$3)</f>
        <v>0</v>
      </c>
      <c r="AQ19" s="139">
        <f>SUMIFS(CT_Bands_Revalued_2003_2022!$D$2:$D$740, CT_Bands_Revalued_2003_2022!$A$2:$A$740, $A19, CT_Bands_Revalued_2003_2022!$B$2:$B$740, CT_Bands_2003_2022_Count_PP!AQ$2, CT_Bands_Revalued_2003_2022!$C$2:$C$740, CT_Bands_2003_2022_Count_PP!AQ$3)</f>
        <v>0</v>
      </c>
      <c r="AR19" s="139">
        <f>SUMIFS(CT_Bands_Revalued_2003_2022!$D$2:$D$740, CT_Bands_Revalued_2003_2022!$A$2:$A$740, $A19, CT_Bands_Revalued_2003_2022!$B$2:$B$740, CT_Bands_2003_2022_Count_PP!AR$2, CT_Bands_Revalued_2003_2022!$C$2:$C$740, CT_Bands_2003_2022_Count_PP!AR$3)</f>
        <v>233</v>
      </c>
      <c r="AS19" s="139">
        <f>SUMIFS(CT_Bands_Revalued_2003_2022!$D$2:$D$740, CT_Bands_Revalued_2003_2022!$A$2:$A$740, $A19, CT_Bands_Revalued_2003_2022!$B$2:$B$740, CT_Bands_2003_2022_Count_PP!AS$2, CT_Bands_Revalued_2003_2022!$C$2:$C$740, CT_Bands_2003_2022_Count_PP!AS$3)</f>
        <v>9</v>
      </c>
      <c r="AT19" s="139">
        <f>SUMIFS(CT_Bands_Revalued_2003_2022!$D$2:$D$740, CT_Bands_Revalued_2003_2022!$A$2:$A$740, $A19, CT_Bands_Revalued_2003_2022!$B$2:$B$740, CT_Bands_2003_2022_Count_PP!AT$2, CT_Bands_Revalued_2003_2022!$C$2:$C$740, CT_Bands_2003_2022_Count_PP!AT$3)</f>
        <v>0</v>
      </c>
      <c r="AU19" s="139">
        <f>SUMIFS(CT_Bands_Revalued_2003_2022!$D$2:$D$740, CT_Bands_Revalued_2003_2022!$A$2:$A$740, $A19, CT_Bands_Revalued_2003_2022!$B$2:$B$740, CT_Bands_2003_2022_Count_PP!AU$2, CT_Bands_Revalued_2003_2022!$C$2:$C$740, CT_Bands_2003_2022_Count_PP!AU$3)</f>
        <v>0</v>
      </c>
      <c r="AV19" s="139">
        <f>SUMIFS(CT_Bands_Revalued_2003_2022!$D$2:$D$740, CT_Bands_Revalued_2003_2022!$A$2:$A$740, $A19, CT_Bands_Revalued_2003_2022!$B$2:$B$740, CT_Bands_2003_2022_Count_PP!AV$2, CT_Bands_Revalued_2003_2022!$C$2:$C$740, CT_Bands_2003_2022_Count_PP!AV$3)</f>
        <v>0</v>
      </c>
      <c r="AW19" s="139">
        <f>SUMIFS(CT_Bands_Revalued_2003_2022!$D$2:$D$740, CT_Bands_Revalued_2003_2022!$A$2:$A$740, $A19, CT_Bands_Revalued_2003_2022!$B$2:$B$740, CT_Bands_2003_2022_Count_PP!AW$2, CT_Bands_Revalued_2003_2022!$C$2:$C$740, CT_Bands_2003_2022_Count_PP!AW$3)</f>
        <v>0</v>
      </c>
      <c r="AX19" s="139">
        <f>SUMIFS(CT_Bands_Revalued_2003_2022!$D$2:$D$740, CT_Bands_Revalued_2003_2022!$A$2:$A$740, $A19, CT_Bands_Revalued_2003_2022!$B$2:$B$740, CT_Bands_2003_2022_Count_PP!AX$2, CT_Bands_Revalued_2003_2022!$C$2:$C$740, CT_Bands_2003_2022_Count_PP!AX$3)</f>
        <v>0</v>
      </c>
      <c r="AY19" s="139">
        <f>SUMIFS(CT_Bands_Revalued_2003_2022!$D$2:$D$740, CT_Bands_Revalued_2003_2022!$A$2:$A$740, $A19, CT_Bands_Revalued_2003_2022!$B$2:$B$740, CT_Bands_2003_2022_Count_PP!AY$2, CT_Bands_Revalued_2003_2022!$C$2:$C$740, CT_Bands_2003_2022_Count_PP!AY$3)</f>
        <v>0</v>
      </c>
      <c r="AZ19" s="139">
        <f>SUMIFS(CT_Bands_Revalued_2003_2022!$D$2:$D$740, CT_Bands_Revalued_2003_2022!$A$2:$A$740, $A19, CT_Bands_Revalued_2003_2022!$B$2:$B$740, CT_Bands_2003_2022_Count_PP!AZ$2, CT_Bands_Revalued_2003_2022!$C$2:$C$740, CT_Bands_2003_2022_Count_PP!AZ$3)</f>
        <v>0</v>
      </c>
      <c r="BA19" s="139">
        <f>SUMIFS(CT_Bands_Revalued_2003_2022!$D$2:$D$740, CT_Bands_Revalued_2003_2022!$A$2:$A$740, $A19, CT_Bands_Revalued_2003_2022!$B$2:$B$740, CT_Bands_2003_2022_Count_PP!BA$2, CT_Bands_Revalued_2003_2022!$C$2:$C$740, CT_Bands_2003_2022_Count_PP!BA$3)</f>
        <v>0</v>
      </c>
      <c r="BB19" s="139">
        <f>SUMIFS(CT_Bands_Revalued_2003_2022!$D$2:$D$740, CT_Bands_Revalued_2003_2022!$A$2:$A$740, $A19, CT_Bands_Revalued_2003_2022!$B$2:$B$740, CT_Bands_2003_2022_Count_PP!BB$2, CT_Bands_Revalued_2003_2022!$C$2:$C$740, CT_Bands_2003_2022_Count_PP!BB$3)</f>
        <v>121</v>
      </c>
      <c r="BC19" s="139">
        <f>SUMIFS(CT_Bands_Revalued_2003_2022!$D$2:$D$740, CT_Bands_Revalued_2003_2022!$A$2:$A$740, $A19, CT_Bands_Revalued_2003_2022!$B$2:$B$740, CT_Bands_2003_2022_Count_PP!BC$2, CT_Bands_Revalued_2003_2022!$C$2:$C$740, CT_Bands_2003_2022_Count_PP!BC$3)</f>
        <v>0</v>
      </c>
      <c r="BD19" s="139">
        <f>SUMIFS(CT_Bands_Revalued_2003_2022!$D$2:$D$740, CT_Bands_Revalued_2003_2022!$A$2:$A$740, $A19, CT_Bands_Revalued_2003_2022!$B$2:$B$740, CT_Bands_2003_2022_Count_PP!BD$2, CT_Bands_Revalued_2003_2022!$C$2:$C$740, CT_Bands_2003_2022_Count_PP!BD$3)</f>
        <v>0</v>
      </c>
      <c r="BE19" s="139">
        <f>SUMIFS(CT_Bands_Revalued_2003_2022!$D$2:$D$740, CT_Bands_Revalued_2003_2022!$A$2:$A$740, $A19, CT_Bands_Revalued_2003_2022!$B$2:$B$740, CT_Bands_2003_2022_Count_PP!BE$2, CT_Bands_Revalued_2003_2022!$C$2:$C$740, CT_Bands_2003_2022_Count_PP!BE$3)</f>
        <v>0</v>
      </c>
      <c r="BF19" s="139">
        <f>SUMIFS(CT_Bands_Revalued_2003_2022!$D$2:$D$740, CT_Bands_Revalued_2003_2022!$A$2:$A$740, $A19, CT_Bands_Revalued_2003_2022!$B$2:$B$740, CT_Bands_2003_2022_Count_PP!BF$2, CT_Bands_Revalued_2003_2022!$C$2:$C$740, CT_Bands_2003_2022_Count_PP!BF$3)</f>
        <v>0</v>
      </c>
      <c r="BG19" s="139">
        <f>SUMIFS(CT_Bands_Revalued_2003_2022!$D$2:$D$740, CT_Bands_Revalued_2003_2022!$A$2:$A$740, $A19, CT_Bands_Revalued_2003_2022!$B$2:$B$740, CT_Bands_2003_2022_Count_PP!BG$2, CT_Bands_Revalued_2003_2022!$C$2:$C$740, CT_Bands_2003_2022_Count_PP!BG$3)</f>
        <v>0</v>
      </c>
      <c r="BH19" s="139">
        <f>SUMIFS(CT_Bands_Revalued_2003_2022!$D$2:$D$740, CT_Bands_Revalued_2003_2022!$A$2:$A$740, $A19, CT_Bands_Revalued_2003_2022!$B$2:$B$740, CT_Bands_2003_2022_Count_PP!BH$2, CT_Bands_Revalued_2003_2022!$C$2:$C$740, CT_Bands_2003_2022_Count_PP!BH$3)</f>
        <v>0</v>
      </c>
      <c r="BI19" s="139">
        <f>SUMIFS(CT_Bands_Revalued_2003_2022!$D$2:$D$740, CT_Bands_Revalued_2003_2022!$A$2:$A$740, $A19, CT_Bands_Revalued_2003_2022!$B$2:$B$740, CT_Bands_2003_2022_Count_PP!BI$2, CT_Bands_Revalued_2003_2022!$C$2:$C$740, CT_Bands_2003_2022_Count_PP!BI$3)</f>
        <v>0</v>
      </c>
      <c r="BJ19" s="139">
        <f>SUMIFS(CT_Bands_Revalued_2003_2022!$D$2:$D$740, CT_Bands_Revalued_2003_2022!$A$2:$A$740, $A19, CT_Bands_Revalued_2003_2022!$B$2:$B$740, CT_Bands_2003_2022_Count_PP!BJ$2, CT_Bands_Revalued_2003_2022!$C$2:$C$740, CT_Bands_2003_2022_Count_PP!BJ$3)</f>
        <v>0</v>
      </c>
      <c r="BK19" s="139">
        <f>SUMIFS(CT_Bands_Revalued_2003_2022!$D$2:$D$740, CT_Bands_Revalued_2003_2022!$A$2:$A$740, $A19, CT_Bands_Revalued_2003_2022!$B$2:$B$740, CT_Bands_2003_2022_Count_PP!BK$2, CT_Bands_Revalued_2003_2022!$C$2:$C$740, CT_Bands_2003_2022_Count_PP!BK$3)</f>
        <v>7</v>
      </c>
      <c r="BL19" s="139">
        <f>SUMIFS(CT_Bands_Revalued_2003_2022!$D$2:$D$740, CT_Bands_Revalued_2003_2022!$A$2:$A$740, $A19, CT_Bands_Revalued_2003_2022!$B$2:$B$740, CT_Bands_2003_2022_Count_PP!BL$2, CT_Bands_Revalued_2003_2022!$C$2:$C$740, CT_Bands_2003_2022_Count_PP!BL$3)</f>
        <v>34</v>
      </c>
      <c r="BM19" s="139">
        <f>SUMIFS(CT_Bands_Revalued_2003_2022!$D$2:$D$740, CT_Bands_Revalued_2003_2022!$A$2:$A$740, $A19, CT_Bands_Revalued_2003_2022!$B$2:$B$740, CT_Bands_2003_2022_Count_PP!BM$2, CT_Bands_Revalued_2003_2022!$C$2:$C$740, CT_Bands_2003_2022_Count_PP!BM$3)</f>
        <v>0</v>
      </c>
      <c r="BN19" s="139">
        <f>SUMIFS(CT_Bands_Revalued_2003_2022!$D$2:$D$740, CT_Bands_Revalued_2003_2022!$A$2:$A$740, $A19, CT_Bands_Revalued_2003_2022!$B$2:$B$740, CT_Bands_2003_2022_Count_PP!BN$2, CT_Bands_Revalued_2003_2022!$C$2:$C$740, CT_Bands_2003_2022_Count_PP!BN$3)</f>
        <v>0</v>
      </c>
      <c r="BO19" s="139">
        <f>SUMIFS(CT_Bands_Revalued_2003_2022!$D$2:$D$740, CT_Bands_Revalued_2003_2022!$A$2:$A$740, $A19, CT_Bands_Revalued_2003_2022!$B$2:$B$740, CT_Bands_2003_2022_Count_PP!BO$2, CT_Bands_Revalued_2003_2022!$C$2:$C$740, CT_Bands_2003_2022_Count_PP!BO$3)</f>
        <v>0</v>
      </c>
      <c r="BP19" s="139">
        <f>SUMIFS(CT_Bands_Revalued_2003_2022!$D$2:$D$740, CT_Bands_Revalued_2003_2022!$A$2:$A$740, $A19, CT_Bands_Revalued_2003_2022!$B$2:$B$740, CT_Bands_2003_2022_Count_PP!BP$2, CT_Bands_Revalued_2003_2022!$C$2:$C$740, CT_Bands_2003_2022_Count_PP!BP$3)</f>
        <v>0</v>
      </c>
      <c r="BQ19" s="139">
        <f>SUMIFS(CT_Bands_Revalued_2003_2022!$D$2:$D$740, CT_Bands_Revalued_2003_2022!$A$2:$A$740, $A19, CT_Bands_Revalued_2003_2022!$B$2:$B$740, CT_Bands_2003_2022_Count_PP!BQ$2, CT_Bands_Revalued_2003_2022!$C$2:$C$740, CT_Bands_2003_2022_Count_PP!BQ$3)</f>
        <v>0</v>
      </c>
      <c r="BR19" s="139">
        <f>SUMIFS(CT_Bands_Revalued_2003_2022!$D$2:$D$740, CT_Bands_Revalued_2003_2022!$A$2:$A$740, $A19, CT_Bands_Revalued_2003_2022!$B$2:$B$740, CT_Bands_2003_2022_Count_PP!BR$2, CT_Bands_Revalued_2003_2022!$C$2:$C$740, CT_Bands_2003_2022_Count_PP!BR$3)</f>
        <v>0</v>
      </c>
      <c r="BS19" s="139">
        <f>SUMIFS(CT_Bands_Revalued_2003_2022!$D$2:$D$740, CT_Bands_Revalued_2003_2022!$A$2:$A$740, $A19, CT_Bands_Revalued_2003_2022!$B$2:$B$740, CT_Bands_2003_2022_Count_PP!BS$2, CT_Bands_Revalued_2003_2022!$C$2:$C$740, CT_Bands_2003_2022_Count_PP!BS$3)</f>
        <v>0</v>
      </c>
      <c r="BT19" s="139">
        <f>SUMIFS(CT_Bands_Revalued_2003_2022!$D$2:$D$740, CT_Bands_Revalued_2003_2022!$A$2:$A$740, $A19, CT_Bands_Revalued_2003_2022!$B$2:$B$740, CT_Bands_2003_2022_Count_PP!BT$2, CT_Bands_Revalued_2003_2022!$C$2:$C$740, CT_Bands_2003_2022_Count_PP!BT$3)</f>
        <v>0</v>
      </c>
      <c r="BU19" s="139">
        <f>SUMIFS(CT_Bands_Revalued_2003_2022!$D$2:$D$740, CT_Bands_Revalued_2003_2022!$A$2:$A$740, $A19, CT_Bands_Revalued_2003_2022!$B$2:$B$740, CT_Bands_2003_2022_Count_PP!BU$2, CT_Bands_Revalued_2003_2022!$C$2:$C$740, CT_Bands_2003_2022_Count_PP!BU$3)</f>
        <v>3</v>
      </c>
      <c r="BV19" s="139">
        <f>SUMIFS(CT_Bands_Revalued_2003_2022!$D$2:$D$740, CT_Bands_Revalued_2003_2022!$A$2:$A$740, $A19, CT_Bands_Revalued_2003_2022!$B$2:$B$740, CT_Bands_2003_2022_Count_PP!BV$2, CT_Bands_Revalued_2003_2022!$C$2:$C$740, CT_Bands_2003_2022_Count_PP!BV$3)</f>
        <v>1</v>
      </c>
      <c r="BW19" s="139">
        <f>SUMIFS(CT_Bands_Revalued_2003_2022!$D$2:$D$740, CT_Bands_Revalued_2003_2022!$A$2:$A$740, $A19, CT_Bands_Revalued_2003_2022!$B$2:$B$740, CT_Bands_2003_2022_Count_PP!BW$2, CT_Bands_Revalued_2003_2022!$C$2:$C$740, CT_Bands_2003_2022_Count_PP!BW$3)</f>
        <v>0</v>
      </c>
      <c r="BX19" s="139">
        <f>SUMIFS(CT_Bands_Revalued_2003_2022!$D$2:$D$740, CT_Bands_Revalued_2003_2022!$A$2:$A$740, $A19, CT_Bands_Revalued_2003_2022!$B$2:$B$740, CT_Bands_2003_2022_Count_PP!BX$2, CT_Bands_Revalued_2003_2022!$C$2:$C$740, CT_Bands_2003_2022_Count_PP!BX$3)</f>
        <v>0</v>
      </c>
      <c r="BY19" s="139">
        <f>SUMIFS(CT_Bands_Revalued_2003_2022!$D$2:$D$740, CT_Bands_Revalued_2003_2022!$A$2:$A$740, $A19, CT_Bands_Revalued_2003_2022!$B$2:$B$740, CT_Bands_2003_2022_Count_PP!BY$2, CT_Bands_Revalued_2003_2022!$C$2:$C$740, CT_Bands_2003_2022_Count_PP!BY$3)</f>
        <v>0</v>
      </c>
      <c r="BZ19" s="139">
        <f>SUMIFS(CT_Bands_Revalued_2003_2022!$D$2:$D$740, CT_Bands_Revalued_2003_2022!$A$2:$A$740, $A19, CT_Bands_Revalued_2003_2022!$B$2:$B$740, CT_Bands_2003_2022_Count_PP!BZ$2, CT_Bands_Revalued_2003_2022!$C$2:$C$740, CT_Bands_2003_2022_Count_PP!BZ$3)</f>
        <v>0</v>
      </c>
      <c r="CA19" s="139">
        <f>SUMIFS(CT_Bands_Revalued_2003_2022!$D$2:$D$740, CT_Bands_Revalued_2003_2022!$A$2:$A$740, $A19, CT_Bands_Revalued_2003_2022!$B$2:$B$740, CT_Bands_2003_2022_Count_PP!CA$2, CT_Bands_Revalued_2003_2022!$C$2:$C$740, CT_Bands_2003_2022_Count_PP!CA$3)</f>
        <v>0</v>
      </c>
      <c r="CB19" s="139">
        <f>SUMIFS(CT_Bands_Revalued_2003_2022!$D$2:$D$740, CT_Bands_Revalued_2003_2022!$A$2:$A$740, $A19, CT_Bands_Revalued_2003_2022!$B$2:$B$740, CT_Bands_2003_2022_Count_PP!CB$2, CT_Bands_Revalued_2003_2022!$C$2:$C$740, CT_Bands_2003_2022_Count_PP!CB$3)</f>
        <v>0</v>
      </c>
      <c r="CC19" s="139">
        <f>SUMIFS(CT_Bands_Revalued_2003_2022!$D$2:$D$740, CT_Bands_Revalued_2003_2022!$A$2:$A$740, $A19, CT_Bands_Revalued_2003_2022!$B$2:$B$740, CT_Bands_2003_2022_Count_PP!CC$2, CT_Bands_Revalued_2003_2022!$C$2:$C$740, CT_Bands_2003_2022_Count_PP!CC$3)</f>
        <v>0</v>
      </c>
      <c r="CD19" s="139">
        <f>SUMIFS(CT_Bands_Revalued_2003_2022!$D$2:$D$740, CT_Bands_Revalued_2003_2022!$A$2:$A$740, $A19, CT_Bands_Revalued_2003_2022!$B$2:$B$740, CT_Bands_2003_2022_Count_PP!CD$2, CT_Bands_Revalued_2003_2022!$C$2:$C$740, CT_Bands_2003_2022_Count_PP!CD$3)</f>
        <v>0</v>
      </c>
      <c r="CE19" s="139">
        <f>SUMIFS(CT_Bands_Revalued_2003_2022!$D$2:$D$740, CT_Bands_Revalued_2003_2022!$A$2:$A$740, $A19, CT_Bands_Revalued_2003_2022!$B$2:$B$740, CT_Bands_2003_2022_Count_PP!CE$2, CT_Bands_Revalued_2003_2022!$C$2:$C$740, CT_Bands_2003_2022_Count_PP!CE$3)</f>
        <v>2</v>
      </c>
      <c r="CF19" s="139">
        <f>SUMIFS(CT_Bands_Revalued_2003_2022!$D$2:$D$740, CT_Bands_Revalued_2003_2022!$A$2:$A$740, $A19, CT_Bands_Revalued_2003_2022!$B$2:$B$740, CT_Bands_2003_2022_Count_PP!CF$2, CT_Bands_Revalued_2003_2022!$C$2:$C$740, CT_Bands_2003_2022_Count_PP!CF$3)</f>
        <v>2</v>
      </c>
      <c r="CG19" s="129">
        <f t="shared" si="0"/>
        <v>3897</v>
      </c>
    </row>
    <row r="20" spans="1:85" x14ac:dyDescent="0.25">
      <c r="A20" s="126" t="s">
        <v>1119</v>
      </c>
      <c r="B20" s="127" t="s">
        <v>1120</v>
      </c>
      <c r="C20" s="127" t="s">
        <v>2337</v>
      </c>
      <c r="D20" s="139">
        <f>SUMIFS(CT_Bands_Revalued_2003_2022!$D$2:$D$740, CT_Bands_Revalued_2003_2022!$A$2:$A$740, $A20, CT_Bands_Revalued_2003_2022!$B$2:$B$740, CT_Bands_2003_2022_Count_PP!D$2, CT_Bands_Revalued_2003_2022!$C$2:$C$740, CT_Bands_2003_2022_Count_PP!D$3)</f>
        <v>232</v>
      </c>
      <c r="E20" s="139">
        <f>SUMIFS(CT_Bands_Revalued_2003_2022!$D$2:$D$740, CT_Bands_Revalued_2003_2022!$A$2:$A$740, $A20, CT_Bands_Revalued_2003_2022!$B$2:$B$740, CT_Bands_2003_2022_Count_PP!E$2, CT_Bands_Revalued_2003_2022!$C$2:$C$740, CT_Bands_2003_2022_Count_PP!E$3)</f>
        <v>225</v>
      </c>
      <c r="F20" s="139">
        <f>SUMIFS(CT_Bands_Revalued_2003_2022!$D$2:$D$740, CT_Bands_Revalued_2003_2022!$A$2:$A$740, $A20, CT_Bands_Revalued_2003_2022!$B$2:$B$740, CT_Bands_2003_2022_Count_PP!F$2, CT_Bands_Revalued_2003_2022!$C$2:$C$740, CT_Bands_2003_2022_Count_PP!F$3)</f>
        <v>0</v>
      </c>
      <c r="G20" s="139">
        <f>SUMIFS(CT_Bands_Revalued_2003_2022!$D$2:$D$740, CT_Bands_Revalued_2003_2022!$A$2:$A$740, $A20, CT_Bands_Revalued_2003_2022!$B$2:$B$740, CT_Bands_2003_2022_Count_PP!G$2, CT_Bands_Revalued_2003_2022!$C$2:$C$740, CT_Bands_2003_2022_Count_PP!G$3)</f>
        <v>0</v>
      </c>
      <c r="H20" s="139">
        <f>SUMIFS(CT_Bands_Revalued_2003_2022!$D$2:$D$740, CT_Bands_Revalued_2003_2022!$A$2:$A$740, $A20, CT_Bands_Revalued_2003_2022!$B$2:$B$740, CT_Bands_2003_2022_Count_PP!H$2, CT_Bands_Revalued_2003_2022!$C$2:$C$740, CT_Bands_2003_2022_Count_PP!H$3)</f>
        <v>0</v>
      </c>
      <c r="I20" s="139">
        <f>SUMIFS(CT_Bands_Revalued_2003_2022!$D$2:$D$740, CT_Bands_Revalued_2003_2022!$A$2:$A$740, $A20, CT_Bands_Revalued_2003_2022!$B$2:$B$740, CT_Bands_2003_2022_Count_PP!I$2, CT_Bands_Revalued_2003_2022!$C$2:$C$740, CT_Bands_2003_2022_Count_PP!I$3)</f>
        <v>0</v>
      </c>
      <c r="J20" s="139">
        <f>SUMIFS(CT_Bands_Revalued_2003_2022!$D$2:$D$740, CT_Bands_Revalued_2003_2022!$A$2:$A$740, $A20, CT_Bands_Revalued_2003_2022!$B$2:$B$740, CT_Bands_2003_2022_Count_PP!J$2, CT_Bands_Revalued_2003_2022!$C$2:$C$740, CT_Bands_2003_2022_Count_PP!J$3)</f>
        <v>0</v>
      </c>
      <c r="K20" s="139">
        <f>SUMIFS(CT_Bands_Revalued_2003_2022!$D$2:$D$740, CT_Bands_Revalued_2003_2022!$A$2:$A$740, $A20, CT_Bands_Revalued_2003_2022!$B$2:$B$740, CT_Bands_2003_2022_Count_PP!K$2, CT_Bands_Revalued_2003_2022!$C$2:$C$740, CT_Bands_2003_2022_Count_PP!K$3)</f>
        <v>0</v>
      </c>
      <c r="L20" s="139">
        <f>SUMIFS(CT_Bands_Revalued_2003_2022!$D$2:$D$740, CT_Bands_Revalued_2003_2022!$A$2:$A$740, $A20, CT_Bands_Revalued_2003_2022!$B$2:$B$740, CT_Bands_2003_2022_Count_PP!L$2, CT_Bands_Revalued_2003_2022!$C$2:$C$740, CT_Bands_2003_2022_Count_PP!L$3)</f>
        <v>0</v>
      </c>
      <c r="M20" s="139">
        <f>SUMIFS(CT_Bands_Revalued_2003_2022!$D$2:$D$740, CT_Bands_Revalued_2003_2022!$A$2:$A$740, $A20, CT_Bands_Revalued_2003_2022!$B$2:$B$740, CT_Bands_2003_2022_Count_PP!M$2, CT_Bands_Revalued_2003_2022!$C$2:$C$740, CT_Bands_2003_2022_Count_PP!M$3)</f>
        <v>0</v>
      </c>
      <c r="N20" s="139">
        <f>SUMIFS(CT_Bands_Revalued_2003_2022!$D$2:$D$740, CT_Bands_Revalued_2003_2022!$A$2:$A$740, $A20, CT_Bands_Revalued_2003_2022!$B$2:$B$740, CT_Bands_2003_2022_Count_PP!N$2, CT_Bands_Revalued_2003_2022!$C$2:$C$740, CT_Bands_2003_2022_Count_PP!N$3)</f>
        <v>64</v>
      </c>
      <c r="O20" s="139">
        <f>SUMIFS(CT_Bands_Revalued_2003_2022!$D$2:$D$740, CT_Bands_Revalued_2003_2022!$A$2:$A$740, $A20, CT_Bands_Revalued_2003_2022!$B$2:$B$740, CT_Bands_2003_2022_Count_PP!O$2, CT_Bands_Revalued_2003_2022!$C$2:$C$740, CT_Bands_2003_2022_Count_PP!O$3)</f>
        <v>123</v>
      </c>
      <c r="P20" s="139">
        <f>SUMIFS(CT_Bands_Revalued_2003_2022!$D$2:$D$740, CT_Bands_Revalued_2003_2022!$A$2:$A$740, $A20, CT_Bands_Revalued_2003_2022!$B$2:$B$740, CT_Bands_2003_2022_Count_PP!P$2, CT_Bands_Revalued_2003_2022!$C$2:$C$740, CT_Bands_2003_2022_Count_PP!P$3)</f>
        <v>0</v>
      </c>
      <c r="Q20" s="139">
        <f>SUMIFS(CT_Bands_Revalued_2003_2022!$D$2:$D$740, CT_Bands_Revalued_2003_2022!$A$2:$A$740, $A20, CT_Bands_Revalued_2003_2022!$B$2:$B$740, CT_Bands_2003_2022_Count_PP!Q$2, CT_Bands_Revalued_2003_2022!$C$2:$C$740, CT_Bands_2003_2022_Count_PP!Q$3)</f>
        <v>0</v>
      </c>
      <c r="R20" s="139">
        <f>SUMIFS(CT_Bands_Revalued_2003_2022!$D$2:$D$740, CT_Bands_Revalued_2003_2022!$A$2:$A$740, $A20, CT_Bands_Revalued_2003_2022!$B$2:$B$740, CT_Bands_2003_2022_Count_PP!R$2, CT_Bands_Revalued_2003_2022!$C$2:$C$740, CT_Bands_2003_2022_Count_PP!R$3)</f>
        <v>0</v>
      </c>
      <c r="S20" s="139">
        <f>SUMIFS(CT_Bands_Revalued_2003_2022!$D$2:$D$740, CT_Bands_Revalued_2003_2022!$A$2:$A$740, $A20, CT_Bands_Revalued_2003_2022!$B$2:$B$740, CT_Bands_2003_2022_Count_PP!S$2, CT_Bands_Revalued_2003_2022!$C$2:$C$740, CT_Bands_2003_2022_Count_PP!S$3)</f>
        <v>0</v>
      </c>
      <c r="T20" s="139">
        <f>SUMIFS(CT_Bands_Revalued_2003_2022!$D$2:$D$740, CT_Bands_Revalued_2003_2022!$A$2:$A$740, $A20, CT_Bands_Revalued_2003_2022!$B$2:$B$740, CT_Bands_2003_2022_Count_PP!T$2, CT_Bands_Revalued_2003_2022!$C$2:$C$740, CT_Bands_2003_2022_Count_PP!T$3)</f>
        <v>0</v>
      </c>
      <c r="U20" s="139">
        <f>SUMIFS(CT_Bands_Revalued_2003_2022!$D$2:$D$740, CT_Bands_Revalued_2003_2022!$A$2:$A$740, $A20, CT_Bands_Revalued_2003_2022!$B$2:$B$740, CT_Bands_2003_2022_Count_PP!U$2, CT_Bands_Revalued_2003_2022!$C$2:$C$740, CT_Bands_2003_2022_Count_PP!U$3)</f>
        <v>0</v>
      </c>
      <c r="V20" s="139">
        <f>SUMIFS(CT_Bands_Revalued_2003_2022!$D$2:$D$740, CT_Bands_Revalued_2003_2022!$A$2:$A$740, $A20, CT_Bands_Revalued_2003_2022!$B$2:$B$740, CT_Bands_2003_2022_Count_PP!V$2, CT_Bands_Revalued_2003_2022!$C$2:$C$740, CT_Bands_2003_2022_Count_PP!V$3)</f>
        <v>0</v>
      </c>
      <c r="W20" s="139">
        <f>SUMIFS(CT_Bands_Revalued_2003_2022!$D$2:$D$740, CT_Bands_Revalued_2003_2022!$A$2:$A$740, $A20, CT_Bands_Revalued_2003_2022!$B$2:$B$740, CT_Bands_2003_2022_Count_PP!W$2, CT_Bands_Revalued_2003_2022!$C$2:$C$740, CT_Bands_2003_2022_Count_PP!W$3)</f>
        <v>0</v>
      </c>
      <c r="X20" s="139">
        <f>SUMIFS(CT_Bands_Revalued_2003_2022!$D$2:$D$740, CT_Bands_Revalued_2003_2022!$A$2:$A$740, $A20, CT_Bands_Revalued_2003_2022!$B$2:$B$740, CT_Bands_2003_2022_Count_PP!X$2, CT_Bands_Revalued_2003_2022!$C$2:$C$740, CT_Bands_2003_2022_Count_PP!X$3)</f>
        <v>11</v>
      </c>
      <c r="Y20" s="139">
        <f>SUMIFS(CT_Bands_Revalued_2003_2022!$D$2:$D$740, CT_Bands_Revalued_2003_2022!$A$2:$A$740, $A20, CT_Bands_Revalued_2003_2022!$B$2:$B$740, CT_Bands_2003_2022_Count_PP!Y$2, CT_Bands_Revalued_2003_2022!$C$2:$C$740, CT_Bands_2003_2022_Count_PP!Y$3)</f>
        <v>59</v>
      </c>
      <c r="Z20" s="139">
        <f>SUMIFS(CT_Bands_Revalued_2003_2022!$D$2:$D$740, CT_Bands_Revalued_2003_2022!$A$2:$A$740, $A20, CT_Bands_Revalued_2003_2022!$B$2:$B$740, CT_Bands_2003_2022_Count_PP!Z$2, CT_Bands_Revalued_2003_2022!$C$2:$C$740, CT_Bands_2003_2022_Count_PP!Z$3)</f>
        <v>0</v>
      </c>
      <c r="AA20" s="139">
        <f>SUMIFS(CT_Bands_Revalued_2003_2022!$D$2:$D$740, CT_Bands_Revalued_2003_2022!$A$2:$A$740, $A20, CT_Bands_Revalued_2003_2022!$B$2:$B$740, CT_Bands_2003_2022_Count_PP!AA$2, CT_Bands_Revalued_2003_2022!$C$2:$C$740, CT_Bands_2003_2022_Count_PP!AA$3)</f>
        <v>0</v>
      </c>
      <c r="AB20" s="139">
        <f>SUMIFS(CT_Bands_Revalued_2003_2022!$D$2:$D$740, CT_Bands_Revalued_2003_2022!$A$2:$A$740, $A20, CT_Bands_Revalued_2003_2022!$B$2:$B$740, CT_Bands_2003_2022_Count_PP!AB$2, CT_Bands_Revalued_2003_2022!$C$2:$C$740, CT_Bands_2003_2022_Count_PP!AB$3)</f>
        <v>0</v>
      </c>
      <c r="AC20" s="139">
        <f>SUMIFS(CT_Bands_Revalued_2003_2022!$D$2:$D$740, CT_Bands_Revalued_2003_2022!$A$2:$A$740, $A20, CT_Bands_Revalued_2003_2022!$B$2:$B$740, CT_Bands_2003_2022_Count_PP!AC$2, CT_Bands_Revalued_2003_2022!$C$2:$C$740, CT_Bands_2003_2022_Count_PP!AC$3)</f>
        <v>0</v>
      </c>
      <c r="AD20" s="139">
        <f>SUMIFS(CT_Bands_Revalued_2003_2022!$D$2:$D$740, CT_Bands_Revalued_2003_2022!$A$2:$A$740, $A20, CT_Bands_Revalued_2003_2022!$B$2:$B$740, CT_Bands_2003_2022_Count_PP!AD$2, CT_Bands_Revalued_2003_2022!$C$2:$C$740, CT_Bands_2003_2022_Count_PP!AD$3)</f>
        <v>0</v>
      </c>
      <c r="AE20" s="139">
        <f>SUMIFS(CT_Bands_Revalued_2003_2022!$D$2:$D$740, CT_Bands_Revalued_2003_2022!$A$2:$A$740, $A20, CT_Bands_Revalued_2003_2022!$B$2:$B$740, CT_Bands_2003_2022_Count_PP!AE$2, CT_Bands_Revalued_2003_2022!$C$2:$C$740, CT_Bands_2003_2022_Count_PP!AE$3)</f>
        <v>0</v>
      </c>
      <c r="AF20" s="139">
        <f>SUMIFS(CT_Bands_Revalued_2003_2022!$D$2:$D$740, CT_Bands_Revalued_2003_2022!$A$2:$A$740, $A20, CT_Bands_Revalued_2003_2022!$B$2:$B$740, CT_Bands_2003_2022_Count_PP!AF$2, CT_Bands_Revalued_2003_2022!$C$2:$C$740, CT_Bands_2003_2022_Count_PP!AF$3)</f>
        <v>0</v>
      </c>
      <c r="AG20" s="139">
        <f>SUMIFS(CT_Bands_Revalued_2003_2022!$D$2:$D$740, CT_Bands_Revalued_2003_2022!$A$2:$A$740, $A20, CT_Bands_Revalued_2003_2022!$B$2:$B$740, CT_Bands_2003_2022_Count_PP!AG$2, CT_Bands_Revalued_2003_2022!$C$2:$C$740, CT_Bands_2003_2022_Count_PP!AG$3)</f>
        <v>0</v>
      </c>
      <c r="AH20" s="139">
        <f>SUMIFS(CT_Bands_Revalued_2003_2022!$D$2:$D$740, CT_Bands_Revalued_2003_2022!$A$2:$A$740, $A20, CT_Bands_Revalued_2003_2022!$B$2:$B$740, CT_Bands_2003_2022_Count_PP!AH$2, CT_Bands_Revalued_2003_2022!$C$2:$C$740, CT_Bands_2003_2022_Count_PP!AH$3)</f>
        <v>19</v>
      </c>
      <c r="AI20" s="139">
        <f>SUMIFS(CT_Bands_Revalued_2003_2022!$D$2:$D$740, CT_Bands_Revalued_2003_2022!$A$2:$A$740, $A20, CT_Bands_Revalued_2003_2022!$B$2:$B$740, CT_Bands_2003_2022_Count_PP!AI$2, CT_Bands_Revalued_2003_2022!$C$2:$C$740, CT_Bands_2003_2022_Count_PP!AI$3)</f>
        <v>55</v>
      </c>
      <c r="AJ20" s="139">
        <f>SUMIFS(CT_Bands_Revalued_2003_2022!$D$2:$D$740, CT_Bands_Revalued_2003_2022!$A$2:$A$740, $A20, CT_Bands_Revalued_2003_2022!$B$2:$B$740, CT_Bands_2003_2022_Count_PP!AJ$2, CT_Bands_Revalued_2003_2022!$C$2:$C$740, CT_Bands_2003_2022_Count_PP!AJ$3)</f>
        <v>0</v>
      </c>
      <c r="AK20" s="139">
        <f>SUMIFS(CT_Bands_Revalued_2003_2022!$D$2:$D$740, CT_Bands_Revalued_2003_2022!$A$2:$A$740, $A20, CT_Bands_Revalued_2003_2022!$B$2:$B$740, CT_Bands_2003_2022_Count_PP!AK$2, CT_Bands_Revalued_2003_2022!$C$2:$C$740, CT_Bands_2003_2022_Count_PP!AK$3)</f>
        <v>0</v>
      </c>
      <c r="AL20" s="139">
        <f>SUMIFS(CT_Bands_Revalued_2003_2022!$D$2:$D$740, CT_Bands_Revalued_2003_2022!$A$2:$A$740, $A20, CT_Bands_Revalued_2003_2022!$B$2:$B$740, CT_Bands_2003_2022_Count_PP!AL$2, CT_Bands_Revalued_2003_2022!$C$2:$C$740, CT_Bands_2003_2022_Count_PP!AL$3)</f>
        <v>0</v>
      </c>
      <c r="AM20" s="139">
        <f>SUMIFS(CT_Bands_Revalued_2003_2022!$D$2:$D$740, CT_Bands_Revalued_2003_2022!$A$2:$A$740, $A20, CT_Bands_Revalued_2003_2022!$B$2:$B$740, CT_Bands_2003_2022_Count_PP!AM$2, CT_Bands_Revalued_2003_2022!$C$2:$C$740, CT_Bands_2003_2022_Count_PP!AM$3)</f>
        <v>0</v>
      </c>
      <c r="AN20" s="139">
        <f>SUMIFS(CT_Bands_Revalued_2003_2022!$D$2:$D$740, CT_Bands_Revalued_2003_2022!$A$2:$A$740, $A20, CT_Bands_Revalued_2003_2022!$B$2:$B$740, CT_Bands_2003_2022_Count_PP!AN$2, CT_Bands_Revalued_2003_2022!$C$2:$C$740, CT_Bands_2003_2022_Count_PP!AN$3)</f>
        <v>0</v>
      </c>
      <c r="AO20" s="139">
        <f>SUMIFS(CT_Bands_Revalued_2003_2022!$D$2:$D$740, CT_Bands_Revalued_2003_2022!$A$2:$A$740, $A20, CT_Bands_Revalued_2003_2022!$B$2:$B$740, CT_Bands_2003_2022_Count_PP!AO$2, CT_Bands_Revalued_2003_2022!$C$2:$C$740, CT_Bands_2003_2022_Count_PP!AO$3)</f>
        <v>0</v>
      </c>
      <c r="AP20" s="139">
        <f>SUMIFS(CT_Bands_Revalued_2003_2022!$D$2:$D$740, CT_Bands_Revalued_2003_2022!$A$2:$A$740, $A20, CT_Bands_Revalued_2003_2022!$B$2:$B$740, CT_Bands_2003_2022_Count_PP!AP$2, CT_Bands_Revalued_2003_2022!$C$2:$C$740, CT_Bands_2003_2022_Count_PP!AP$3)</f>
        <v>0</v>
      </c>
      <c r="AQ20" s="139">
        <f>SUMIFS(CT_Bands_Revalued_2003_2022!$D$2:$D$740, CT_Bands_Revalued_2003_2022!$A$2:$A$740, $A20, CT_Bands_Revalued_2003_2022!$B$2:$B$740, CT_Bands_2003_2022_Count_PP!AQ$2, CT_Bands_Revalued_2003_2022!$C$2:$C$740, CT_Bands_2003_2022_Count_PP!AQ$3)</f>
        <v>0</v>
      </c>
      <c r="AR20" s="139">
        <f>SUMIFS(CT_Bands_Revalued_2003_2022!$D$2:$D$740, CT_Bands_Revalued_2003_2022!$A$2:$A$740, $A20, CT_Bands_Revalued_2003_2022!$B$2:$B$740, CT_Bands_2003_2022_Count_PP!AR$2, CT_Bands_Revalued_2003_2022!$C$2:$C$740, CT_Bands_2003_2022_Count_PP!AR$3)</f>
        <v>29</v>
      </c>
      <c r="AS20" s="139">
        <f>SUMIFS(CT_Bands_Revalued_2003_2022!$D$2:$D$740, CT_Bands_Revalued_2003_2022!$A$2:$A$740, $A20, CT_Bands_Revalued_2003_2022!$B$2:$B$740, CT_Bands_2003_2022_Count_PP!AS$2, CT_Bands_Revalued_2003_2022!$C$2:$C$740, CT_Bands_2003_2022_Count_PP!AS$3)</f>
        <v>16</v>
      </c>
      <c r="AT20" s="139">
        <f>SUMIFS(CT_Bands_Revalued_2003_2022!$D$2:$D$740, CT_Bands_Revalued_2003_2022!$A$2:$A$740, $A20, CT_Bands_Revalued_2003_2022!$B$2:$B$740, CT_Bands_2003_2022_Count_PP!AT$2, CT_Bands_Revalued_2003_2022!$C$2:$C$740, CT_Bands_2003_2022_Count_PP!AT$3)</f>
        <v>0</v>
      </c>
      <c r="AU20" s="139">
        <f>SUMIFS(CT_Bands_Revalued_2003_2022!$D$2:$D$740, CT_Bands_Revalued_2003_2022!$A$2:$A$740, $A20, CT_Bands_Revalued_2003_2022!$B$2:$B$740, CT_Bands_2003_2022_Count_PP!AU$2, CT_Bands_Revalued_2003_2022!$C$2:$C$740, CT_Bands_2003_2022_Count_PP!AU$3)</f>
        <v>0</v>
      </c>
      <c r="AV20" s="139">
        <f>SUMIFS(CT_Bands_Revalued_2003_2022!$D$2:$D$740, CT_Bands_Revalued_2003_2022!$A$2:$A$740, $A20, CT_Bands_Revalued_2003_2022!$B$2:$B$740, CT_Bands_2003_2022_Count_PP!AV$2, CT_Bands_Revalued_2003_2022!$C$2:$C$740, CT_Bands_2003_2022_Count_PP!AV$3)</f>
        <v>0</v>
      </c>
      <c r="AW20" s="139">
        <f>SUMIFS(CT_Bands_Revalued_2003_2022!$D$2:$D$740, CT_Bands_Revalued_2003_2022!$A$2:$A$740, $A20, CT_Bands_Revalued_2003_2022!$B$2:$B$740, CT_Bands_2003_2022_Count_PP!AW$2, CT_Bands_Revalued_2003_2022!$C$2:$C$740, CT_Bands_2003_2022_Count_PP!AW$3)</f>
        <v>0</v>
      </c>
      <c r="AX20" s="139">
        <f>SUMIFS(CT_Bands_Revalued_2003_2022!$D$2:$D$740, CT_Bands_Revalued_2003_2022!$A$2:$A$740, $A20, CT_Bands_Revalued_2003_2022!$B$2:$B$740, CT_Bands_2003_2022_Count_PP!AX$2, CT_Bands_Revalued_2003_2022!$C$2:$C$740, CT_Bands_2003_2022_Count_PP!AX$3)</f>
        <v>0</v>
      </c>
      <c r="AY20" s="139">
        <f>SUMIFS(CT_Bands_Revalued_2003_2022!$D$2:$D$740, CT_Bands_Revalued_2003_2022!$A$2:$A$740, $A20, CT_Bands_Revalued_2003_2022!$B$2:$B$740, CT_Bands_2003_2022_Count_PP!AY$2, CT_Bands_Revalued_2003_2022!$C$2:$C$740, CT_Bands_2003_2022_Count_PP!AY$3)</f>
        <v>0</v>
      </c>
      <c r="AZ20" s="139">
        <f>SUMIFS(CT_Bands_Revalued_2003_2022!$D$2:$D$740, CT_Bands_Revalued_2003_2022!$A$2:$A$740, $A20, CT_Bands_Revalued_2003_2022!$B$2:$B$740, CT_Bands_2003_2022_Count_PP!AZ$2, CT_Bands_Revalued_2003_2022!$C$2:$C$740, CT_Bands_2003_2022_Count_PP!AZ$3)</f>
        <v>0</v>
      </c>
      <c r="BA20" s="139">
        <f>SUMIFS(CT_Bands_Revalued_2003_2022!$D$2:$D$740, CT_Bands_Revalued_2003_2022!$A$2:$A$740, $A20, CT_Bands_Revalued_2003_2022!$B$2:$B$740, CT_Bands_2003_2022_Count_PP!BA$2, CT_Bands_Revalued_2003_2022!$C$2:$C$740, CT_Bands_2003_2022_Count_PP!BA$3)</f>
        <v>0</v>
      </c>
      <c r="BB20" s="139">
        <f>SUMIFS(CT_Bands_Revalued_2003_2022!$D$2:$D$740, CT_Bands_Revalued_2003_2022!$A$2:$A$740, $A20, CT_Bands_Revalued_2003_2022!$B$2:$B$740, CT_Bands_2003_2022_Count_PP!BB$2, CT_Bands_Revalued_2003_2022!$C$2:$C$740, CT_Bands_2003_2022_Count_PP!BB$3)</f>
        <v>12</v>
      </c>
      <c r="BC20" s="139">
        <f>SUMIFS(CT_Bands_Revalued_2003_2022!$D$2:$D$740, CT_Bands_Revalued_2003_2022!$A$2:$A$740, $A20, CT_Bands_Revalued_2003_2022!$B$2:$B$740, CT_Bands_2003_2022_Count_PP!BC$2, CT_Bands_Revalued_2003_2022!$C$2:$C$740, CT_Bands_2003_2022_Count_PP!BC$3)</f>
        <v>4</v>
      </c>
      <c r="BD20" s="139">
        <f>SUMIFS(CT_Bands_Revalued_2003_2022!$D$2:$D$740, CT_Bands_Revalued_2003_2022!$A$2:$A$740, $A20, CT_Bands_Revalued_2003_2022!$B$2:$B$740, CT_Bands_2003_2022_Count_PP!BD$2, CT_Bands_Revalued_2003_2022!$C$2:$C$740, CT_Bands_2003_2022_Count_PP!BD$3)</f>
        <v>0</v>
      </c>
      <c r="BE20" s="139">
        <f>SUMIFS(CT_Bands_Revalued_2003_2022!$D$2:$D$740, CT_Bands_Revalued_2003_2022!$A$2:$A$740, $A20, CT_Bands_Revalued_2003_2022!$B$2:$B$740, CT_Bands_2003_2022_Count_PP!BE$2, CT_Bands_Revalued_2003_2022!$C$2:$C$740, CT_Bands_2003_2022_Count_PP!BE$3)</f>
        <v>0</v>
      </c>
      <c r="BF20" s="139">
        <f>SUMIFS(CT_Bands_Revalued_2003_2022!$D$2:$D$740, CT_Bands_Revalued_2003_2022!$A$2:$A$740, $A20, CT_Bands_Revalued_2003_2022!$B$2:$B$740, CT_Bands_2003_2022_Count_PP!BF$2, CT_Bands_Revalued_2003_2022!$C$2:$C$740, CT_Bands_2003_2022_Count_PP!BF$3)</f>
        <v>0</v>
      </c>
      <c r="BG20" s="139">
        <f>SUMIFS(CT_Bands_Revalued_2003_2022!$D$2:$D$740, CT_Bands_Revalued_2003_2022!$A$2:$A$740, $A20, CT_Bands_Revalued_2003_2022!$B$2:$B$740, CT_Bands_2003_2022_Count_PP!BG$2, CT_Bands_Revalued_2003_2022!$C$2:$C$740, CT_Bands_2003_2022_Count_PP!BG$3)</f>
        <v>0</v>
      </c>
      <c r="BH20" s="139">
        <f>SUMIFS(CT_Bands_Revalued_2003_2022!$D$2:$D$740, CT_Bands_Revalued_2003_2022!$A$2:$A$740, $A20, CT_Bands_Revalued_2003_2022!$B$2:$B$740, CT_Bands_2003_2022_Count_PP!BH$2, CT_Bands_Revalued_2003_2022!$C$2:$C$740, CT_Bands_2003_2022_Count_PP!BH$3)</f>
        <v>0</v>
      </c>
      <c r="BI20" s="139">
        <f>SUMIFS(CT_Bands_Revalued_2003_2022!$D$2:$D$740, CT_Bands_Revalued_2003_2022!$A$2:$A$740, $A20, CT_Bands_Revalued_2003_2022!$B$2:$B$740, CT_Bands_2003_2022_Count_PP!BI$2, CT_Bands_Revalued_2003_2022!$C$2:$C$740, CT_Bands_2003_2022_Count_PP!BI$3)</f>
        <v>0</v>
      </c>
      <c r="BJ20" s="139">
        <f>SUMIFS(CT_Bands_Revalued_2003_2022!$D$2:$D$740, CT_Bands_Revalued_2003_2022!$A$2:$A$740, $A20, CT_Bands_Revalued_2003_2022!$B$2:$B$740, CT_Bands_2003_2022_Count_PP!BJ$2, CT_Bands_Revalued_2003_2022!$C$2:$C$740, CT_Bands_2003_2022_Count_PP!BJ$3)</f>
        <v>0</v>
      </c>
      <c r="BK20" s="139">
        <f>SUMIFS(CT_Bands_Revalued_2003_2022!$D$2:$D$740, CT_Bands_Revalued_2003_2022!$A$2:$A$740, $A20, CT_Bands_Revalued_2003_2022!$B$2:$B$740, CT_Bands_2003_2022_Count_PP!BK$2, CT_Bands_Revalued_2003_2022!$C$2:$C$740, CT_Bands_2003_2022_Count_PP!BK$3)</f>
        <v>0</v>
      </c>
      <c r="BL20" s="139">
        <f>SUMIFS(CT_Bands_Revalued_2003_2022!$D$2:$D$740, CT_Bands_Revalued_2003_2022!$A$2:$A$740, $A20, CT_Bands_Revalued_2003_2022!$B$2:$B$740, CT_Bands_2003_2022_Count_PP!BL$2, CT_Bands_Revalued_2003_2022!$C$2:$C$740, CT_Bands_2003_2022_Count_PP!BL$3)</f>
        <v>5</v>
      </c>
      <c r="BM20" s="139">
        <f>SUMIFS(CT_Bands_Revalued_2003_2022!$D$2:$D$740, CT_Bands_Revalued_2003_2022!$A$2:$A$740, $A20, CT_Bands_Revalued_2003_2022!$B$2:$B$740, CT_Bands_2003_2022_Count_PP!BM$2, CT_Bands_Revalued_2003_2022!$C$2:$C$740, CT_Bands_2003_2022_Count_PP!BM$3)</f>
        <v>0</v>
      </c>
      <c r="BN20" s="139">
        <f>SUMIFS(CT_Bands_Revalued_2003_2022!$D$2:$D$740, CT_Bands_Revalued_2003_2022!$A$2:$A$740, $A20, CT_Bands_Revalued_2003_2022!$B$2:$B$740, CT_Bands_2003_2022_Count_PP!BN$2, CT_Bands_Revalued_2003_2022!$C$2:$C$740, CT_Bands_2003_2022_Count_PP!BN$3)</f>
        <v>0</v>
      </c>
      <c r="BO20" s="139">
        <f>SUMIFS(CT_Bands_Revalued_2003_2022!$D$2:$D$740, CT_Bands_Revalued_2003_2022!$A$2:$A$740, $A20, CT_Bands_Revalued_2003_2022!$B$2:$B$740, CT_Bands_2003_2022_Count_PP!BO$2, CT_Bands_Revalued_2003_2022!$C$2:$C$740, CT_Bands_2003_2022_Count_PP!BO$3)</f>
        <v>0</v>
      </c>
      <c r="BP20" s="139">
        <f>SUMIFS(CT_Bands_Revalued_2003_2022!$D$2:$D$740, CT_Bands_Revalued_2003_2022!$A$2:$A$740, $A20, CT_Bands_Revalued_2003_2022!$B$2:$B$740, CT_Bands_2003_2022_Count_PP!BP$2, CT_Bands_Revalued_2003_2022!$C$2:$C$740, CT_Bands_2003_2022_Count_PP!BP$3)</f>
        <v>0</v>
      </c>
      <c r="BQ20" s="139">
        <f>SUMIFS(CT_Bands_Revalued_2003_2022!$D$2:$D$740, CT_Bands_Revalued_2003_2022!$A$2:$A$740, $A20, CT_Bands_Revalued_2003_2022!$B$2:$B$740, CT_Bands_2003_2022_Count_PP!BQ$2, CT_Bands_Revalued_2003_2022!$C$2:$C$740, CT_Bands_2003_2022_Count_PP!BQ$3)</f>
        <v>0</v>
      </c>
      <c r="BR20" s="139">
        <f>SUMIFS(CT_Bands_Revalued_2003_2022!$D$2:$D$740, CT_Bands_Revalued_2003_2022!$A$2:$A$740, $A20, CT_Bands_Revalued_2003_2022!$B$2:$B$740, CT_Bands_2003_2022_Count_PP!BR$2, CT_Bands_Revalued_2003_2022!$C$2:$C$740, CT_Bands_2003_2022_Count_PP!BR$3)</f>
        <v>0</v>
      </c>
      <c r="BS20" s="139">
        <f>SUMIFS(CT_Bands_Revalued_2003_2022!$D$2:$D$740, CT_Bands_Revalued_2003_2022!$A$2:$A$740, $A20, CT_Bands_Revalued_2003_2022!$B$2:$B$740, CT_Bands_2003_2022_Count_PP!BS$2, CT_Bands_Revalued_2003_2022!$C$2:$C$740, CT_Bands_2003_2022_Count_PP!BS$3)</f>
        <v>0</v>
      </c>
      <c r="BT20" s="139">
        <f>SUMIFS(CT_Bands_Revalued_2003_2022!$D$2:$D$740, CT_Bands_Revalued_2003_2022!$A$2:$A$740, $A20, CT_Bands_Revalued_2003_2022!$B$2:$B$740, CT_Bands_2003_2022_Count_PP!BT$2, CT_Bands_Revalued_2003_2022!$C$2:$C$740, CT_Bands_2003_2022_Count_PP!BT$3)</f>
        <v>0</v>
      </c>
      <c r="BU20" s="139">
        <f>SUMIFS(CT_Bands_Revalued_2003_2022!$D$2:$D$740, CT_Bands_Revalued_2003_2022!$A$2:$A$740, $A20, CT_Bands_Revalued_2003_2022!$B$2:$B$740, CT_Bands_2003_2022_Count_PP!BU$2, CT_Bands_Revalued_2003_2022!$C$2:$C$740, CT_Bands_2003_2022_Count_PP!BU$3)</f>
        <v>0</v>
      </c>
      <c r="BV20" s="139">
        <f>SUMIFS(CT_Bands_Revalued_2003_2022!$D$2:$D$740, CT_Bands_Revalued_2003_2022!$A$2:$A$740, $A20, CT_Bands_Revalued_2003_2022!$B$2:$B$740, CT_Bands_2003_2022_Count_PP!BV$2, CT_Bands_Revalued_2003_2022!$C$2:$C$740, CT_Bands_2003_2022_Count_PP!BV$3)</f>
        <v>0</v>
      </c>
      <c r="BW20" s="139">
        <f>SUMIFS(CT_Bands_Revalued_2003_2022!$D$2:$D$740, CT_Bands_Revalued_2003_2022!$A$2:$A$740, $A20, CT_Bands_Revalued_2003_2022!$B$2:$B$740, CT_Bands_2003_2022_Count_PP!BW$2, CT_Bands_Revalued_2003_2022!$C$2:$C$740, CT_Bands_2003_2022_Count_PP!BW$3)</f>
        <v>0</v>
      </c>
      <c r="BX20" s="139">
        <f>SUMIFS(CT_Bands_Revalued_2003_2022!$D$2:$D$740, CT_Bands_Revalued_2003_2022!$A$2:$A$740, $A20, CT_Bands_Revalued_2003_2022!$B$2:$B$740, CT_Bands_2003_2022_Count_PP!BX$2, CT_Bands_Revalued_2003_2022!$C$2:$C$740, CT_Bands_2003_2022_Count_PP!BX$3)</f>
        <v>0</v>
      </c>
      <c r="BY20" s="139">
        <f>SUMIFS(CT_Bands_Revalued_2003_2022!$D$2:$D$740, CT_Bands_Revalued_2003_2022!$A$2:$A$740, $A20, CT_Bands_Revalued_2003_2022!$B$2:$B$740, CT_Bands_2003_2022_Count_PP!BY$2, CT_Bands_Revalued_2003_2022!$C$2:$C$740, CT_Bands_2003_2022_Count_PP!BY$3)</f>
        <v>0</v>
      </c>
      <c r="BZ20" s="139">
        <f>SUMIFS(CT_Bands_Revalued_2003_2022!$D$2:$D$740, CT_Bands_Revalued_2003_2022!$A$2:$A$740, $A20, CT_Bands_Revalued_2003_2022!$B$2:$B$740, CT_Bands_2003_2022_Count_PP!BZ$2, CT_Bands_Revalued_2003_2022!$C$2:$C$740, CT_Bands_2003_2022_Count_PP!BZ$3)</f>
        <v>0</v>
      </c>
      <c r="CA20" s="139">
        <f>SUMIFS(CT_Bands_Revalued_2003_2022!$D$2:$D$740, CT_Bands_Revalued_2003_2022!$A$2:$A$740, $A20, CT_Bands_Revalued_2003_2022!$B$2:$B$740, CT_Bands_2003_2022_Count_PP!CA$2, CT_Bands_Revalued_2003_2022!$C$2:$C$740, CT_Bands_2003_2022_Count_PP!CA$3)</f>
        <v>0</v>
      </c>
      <c r="CB20" s="139">
        <f>SUMIFS(CT_Bands_Revalued_2003_2022!$D$2:$D$740, CT_Bands_Revalued_2003_2022!$A$2:$A$740, $A20, CT_Bands_Revalued_2003_2022!$B$2:$B$740, CT_Bands_2003_2022_Count_PP!CB$2, CT_Bands_Revalued_2003_2022!$C$2:$C$740, CT_Bands_2003_2022_Count_PP!CB$3)</f>
        <v>0</v>
      </c>
      <c r="CC20" s="139">
        <f>SUMIFS(CT_Bands_Revalued_2003_2022!$D$2:$D$740, CT_Bands_Revalued_2003_2022!$A$2:$A$740, $A20, CT_Bands_Revalued_2003_2022!$B$2:$B$740, CT_Bands_2003_2022_Count_PP!CC$2, CT_Bands_Revalued_2003_2022!$C$2:$C$740, CT_Bands_2003_2022_Count_PP!CC$3)</f>
        <v>0</v>
      </c>
      <c r="CD20" s="139">
        <f>SUMIFS(CT_Bands_Revalued_2003_2022!$D$2:$D$740, CT_Bands_Revalued_2003_2022!$A$2:$A$740, $A20, CT_Bands_Revalued_2003_2022!$B$2:$B$740, CT_Bands_2003_2022_Count_PP!CD$2, CT_Bands_Revalued_2003_2022!$C$2:$C$740, CT_Bands_2003_2022_Count_PP!CD$3)</f>
        <v>0</v>
      </c>
      <c r="CE20" s="139">
        <f>SUMIFS(CT_Bands_Revalued_2003_2022!$D$2:$D$740, CT_Bands_Revalued_2003_2022!$A$2:$A$740, $A20, CT_Bands_Revalued_2003_2022!$B$2:$B$740, CT_Bands_2003_2022_Count_PP!CE$2, CT_Bands_Revalued_2003_2022!$C$2:$C$740, CT_Bands_2003_2022_Count_PP!CE$3)</f>
        <v>0</v>
      </c>
      <c r="CF20" s="139">
        <f>SUMIFS(CT_Bands_Revalued_2003_2022!$D$2:$D$740, CT_Bands_Revalued_2003_2022!$A$2:$A$740, $A20, CT_Bands_Revalued_2003_2022!$B$2:$B$740, CT_Bands_2003_2022_Count_PP!CF$2, CT_Bands_Revalued_2003_2022!$C$2:$C$740, CT_Bands_2003_2022_Count_PP!CF$3)</f>
        <v>0</v>
      </c>
      <c r="CG20" s="129">
        <f t="shared" si="0"/>
        <v>854</v>
      </c>
    </row>
    <row r="21" spans="1:85" x14ac:dyDescent="0.25">
      <c r="A21" s="126" t="s">
        <v>1121</v>
      </c>
      <c r="B21" s="127" t="s">
        <v>1122</v>
      </c>
      <c r="C21" s="127" t="s">
        <v>2332</v>
      </c>
      <c r="D21" s="128">
        <f>SUMIFS(CT_Bands_Revalued_2003_2022!$D$2:$D$740, CT_Bands_Revalued_2003_2022!$A$2:$A$740, $A21, CT_Bands_Revalued_2003_2022!$B$2:$B$740, CT_Bands_2003_2022_Count_PP!D$2, CT_Bands_Revalued_2003_2022!$C$2:$C$740, CT_Bands_2003_2022_Count_PP!D$3)</f>
        <v>246</v>
      </c>
      <c r="E21" s="128">
        <f>SUMIFS(CT_Bands_Revalued_2003_2022!$D$2:$D$740, CT_Bands_Revalued_2003_2022!$A$2:$A$740, $A21, CT_Bands_Revalued_2003_2022!$B$2:$B$740, CT_Bands_2003_2022_Count_PP!E$2, CT_Bands_Revalued_2003_2022!$C$2:$C$740, CT_Bands_2003_2022_Count_PP!E$3)</f>
        <v>249</v>
      </c>
      <c r="F21" s="128">
        <f>SUMIFS(CT_Bands_Revalued_2003_2022!$D$2:$D$740, CT_Bands_Revalued_2003_2022!$A$2:$A$740, $A21, CT_Bands_Revalued_2003_2022!$B$2:$B$740, CT_Bands_2003_2022_Count_PP!F$2, CT_Bands_Revalued_2003_2022!$C$2:$C$740, CT_Bands_2003_2022_Count_PP!F$3)</f>
        <v>0</v>
      </c>
      <c r="G21" s="128">
        <f>SUMIFS(CT_Bands_Revalued_2003_2022!$D$2:$D$740, CT_Bands_Revalued_2003_2022!$A$2:$A$740, $A21, CT_Bands_Revalued_2003_2022!$B$2:$B$740, CT_Bands_2003_2022_Count_PP!G$2, CT_Bands_Revalued_2003_2022!$C$2:$C$740, CT_Bands_2003_2022_Count_PP!G$3)</f>
        <v>0</v>
      </c>
      <c r="H21" s="128">
        <f>SUMIFS(CT_Bands_Revalued_2003_2022!$D$2:$D$740, CT_Bands_Revalued_2003_2022!$A$2:$A$740, $A21, CT_Bands_Revalued_2003_2022!$B$2:$B$740, CT_Bands_2003_2022_Count_PP!H$2, CT_Bands_Revalued_2003_2022!$C$2:$C$740, CT_Bands_2003_2022_Count_PP!H$3)</f>
        <v>0</v>
      </c>
      <c r="I21" s="128">
        <f>SUMIFS(CT_Bands_Revalued_2003_2022!$D$2:$D$740, CT_Bands_Revalued_2003_2022!$A$2:$A$740, $A21, CT_Bands_Revalued_2003_2022!$B$2:$B$740, CT_Bands_2003_2022_Count_PP!I$2, CT_Bands_Revalued_2003_2022!$C$2:$C$740, CT_Bands_2003_2022_Count_PP!I$3)</f>
        <v>0</v>
      </c>
      <c r="J21" s="128">
        <f>SUMIFS(CT_Bands_Revalued_2003_2022!$D$2:$D$740, CT_Bands_Revalued_2003_2022!$A$2:$A$740, $A21, CT_Bands_Revalued_2003_2022!$B$2:$B$740, CT_Bands_2003_2022_Count_PP!J$2, CT_Bands_Revalued_2003_2022!$C$2:$C$740, CT_Bands_2003_2022_Count_PP!J$3)</f>
        <v>0</v>
      </c>
      <c r="K21" s="128">
        <f>SUMIFS(CT_Bands_Revalued_2003_2022!$D$2:$D$740, CT_Bands_Revalued_2003_2022!$A$2:$A$740, $A21, CT_Bands_Revalued_2003_2022!$B$2:$B$740, CT_Bands_2003_2022_Count_PP!K$2, CT_Bands_Revalued_2003_2022!$C$2:$C$740, CT_Bands_2003_2022_Count_PP!K$3)</f>
        <v>0</v>
      </c>
      <c r="L21" s="128">
        <f>SUMIFS(CT_Bands_Revalued_2003_2022!$D$2:$D$740, CT_Bands_Revalued_2003_2022!$A$2:$A$740, $A21, CT_Bands_Revalued_2003_2022!$B$2:$B$740, CT_Bands_2003_2022_Count_PP!L$2, CT_Bands_Revalued_2003_2022!$C$2:$C$740, CT_Bands_2003_2022_Count_PP!L$3)</f>
        <v>0</v>
      </c>
      <c r="M21" s="128">
        <f>SUMIFS(CT_Bands_Revalued_2003_2022!$D$2:$D$740, CT_Bands_Revalued_2003_2022!$A$2:$A$740, $A21, CT_Bands_Revalued_2003_2022!$B$2:$B$740, CT_Bands_2003_2022_Count_PP!M$2, CT_Bands_Revalued_2003_2022!$C$2:$C$740, CT_Bands_2003_2022_Count_PP!M$3)</f>
        <v>0</v>
      </c>
      <c r="N21" s="128">
        <f>SUMIFS(CT_Bands_Revalued_2003_2022!$D$2:$D$740, CT_Bands_Revalued_2003_2022!$A$2:$A$740, $A21, CT_Bands_Revalued_2003_2022!$B$2:$B$740, CT_Bands_2003_2022_Count_PP!N$2, CT_Bands_Revalued_2003_2022!$C$2:$C$740, CT_Bands_2003_2022_Count_PP!N$3)</f>
        <v>334</v>
      </c>
      <c r="O21" s="128">
        <f>SUMIFS(CT_Bands_Revalued_2003_2022!$D$2:$D$740, CT_Bands_Revalued_2003_2022!$A$2:$A$740, $A21, CT_Bands_Revalued_2003_2022!$B$2:$B$740, CT_Bands_2003_2022_Count_PP!O$2, CT_Bands_Revalued_2003_2022!$C$2:$C$740, CT_Bands_2003_2022_Count_PP!O$3)</f>
        <v>527</v>
      </c>
      <c r="P21" s="128">
        <f>SUMIFS(CT_Bands_Revalued_2003_2022!$D$2:$D$740, CT_Bands_Revalued_2003_2022!$A$2:$A$740, $A21, CT_Bands_Revalued_2003_2022!$B$2:$B$740, CT_Bands_2003_2022_Count_PP!P$2, CT_Bands_Revalued_2003_2022!$C$2:$C$740, CT_Bands_2003_2022_Count_PP!P$3)</f>
        <v>0</v>
      </c>
      <c r="Q21" s="128">
        <f>SUMIFS(CT_Bands_Revalued_2003_2022!$D$2:$D$740, CT_Bands_Revalued_2003_2022!$A$2:$A$740, $A21, CT_Bands_Revalued_2003_2022!$B$2:$B$740, CT_Bands_2003_2022_Count_PP!Q$2, CT_Bands_Revalued_2003_2022!$C$2:$C$740, CT_Bands_2003_2022_Count_PP!Q$3)</f>
        <v>0</v>
      </c>
      <c r="R21" s="128">
        <f>SUMIFS(CT_Bands_Revalued_2003_2022!$D$2:$D$740, CT_Bands_Revalued_2003_2022!$A$2:$A$740, $A21, CT_Bands_Revalued_2003_2022!$B$2:$B$740, CT_Bands_2003_2022_Count_PP!R$2, CT_Bands_Revalued_2003_2022!$C$2:$C$740, CT_Bands_2003_2022_Count_PP!R$3)</f>
        <v>0</v>
      </c>
      <c r="S21" s="128">
        <f>SUMIFS(CT_Bands_Revalued_2003_2022!$D$2:$D$740, CT_Bands_Revalued_2003_2022!$A$2:$A$740, $A21, CT_Bands_Revalued_2003_2022!$B$2:$B$740, CT_Bands_2003_2022_Count_PP!S$2, CT_Bands_Revalued_2003_2022!$C$2:$C$740, CT_Bands_2003_2022_Count_PP!S$3)</f>
        <v>0</v>
      </c>
      <c r="T21" s="128">
        <f>SUMIFS(CT_Bands_Revalued_2003_2022!$D$2:$D$740, CT_Bands_Revalued_2003_2022!$A$2:$A$740, $A21, CT_Bands_Revalued_2003_2022!$B$2:$B$740, CT_Bands_2003_2022_Count_PP!T$2, CT_Bands_Revalued_2003_2022!$C$2:$C$740, CT_Bands_2003_2022_Count_PP!T$3)</f>
        <v>0</v>
      </c>
      <c r="U21" s="128">
        <f>SUMIFS(CT_Bands_Revalued_2003_2022!$D$2:$D$740, CT_Bands_Revalued_2003_2022!$A$2:$A$740, $A21, CT_Bands_Revalued_2003_2022!$B$2:$B$740, CT_Bands_2003_2022_Count_PP!U$2, CT_Bands_Revalued_2003_2022!$C$2:$C$740, CT_Bands_2003_2022_Count_PP!U$3)</f>
        <v>0</v>
      </c>
      <c r="V21" s="128">
        <f>SUMIFS(CT_Bands_Revalued_2003_2022!$D$2:$D$740, CT_Bands_Revalued_2003_2022!$A$2:$A$740, $A21, CT_Bands_Revalued_2003_2022!$B$2:$B$740, CT_Bands_2003_2022_Count_PP!V$2, CT_Bands_Revalued_2003_2022!$C$2:$C$740, CT_Bands_2003_2022_Count_PP!V$3)</f>
        <v>0</v>
      </c>
      <c r="W21" s="128">
        <f>SUMIFS(CT_Bands_Revalued_2003_2022!$D$2:$D$740, CT_Bands_Revalued_2003_2022!$A$2:$A$740, $A21, CT_Bands_Revalued_2003_2022!$B$2:$B$740, CT_Bands_2003_2022_Count_PP!W$2, CT_Bands_Revalued_2003_2022!$C$2:$C$740, CT_Bands_2003_2022_Count_PP!W$3)</f>
        <v>0</v>
      </c>
      <c r="X21" s="128">
        <f>SUMIFS(CT_Bands_Revalued_2003_2022!$D$2:$D$740, CT_Bands_Revalued_2003_2022!$A$2:$A$740, $A21, CT_Bands_Revalued_2003_2022!$B$2:$B$740, CT_Bands_2003_2022_Count_PP!X$2, CT_Bands_Revalued_2003_2022!$C$2:$C$740, CT_Bands_2003_2022_Count_PP!X$3)</f>
        <v>290</v>
      </c>
      <c r="Y21" s="128">
        <f>SUMIFS(CT_Bands_Revalued_2003_2022!$D$2:$D$740, CT_Bands_Revalued_2003_2022!$A$2:$A$740, $A21, CT_Bands_Revalued_2003_2022!$B$2:$B$740, CT_Bands_2003_2022_Count_PP!Y$2, CT_Bands_Revalued_2003_2022!$C$2:$C$740, CT_Bands_2003_2022_Count_PP!Y$3)</f>
        <v>291</v>
      </c>
      <c r="Z21" s="128">
        <f>SUMIFS(CT_Bands_Revalued_2003_2022!$D$2:$D$740, CT_Bands_Revalued_2003_2022!$A$2:$A$740, $A21, CT_Bands_Revalued_2003_2022!$B$2:$B$740, CT_Bands_2003_2022_Count_PP!Z$2, CT_Bands_Revalued_2003_2022!$C$2:$C$740, CT_Bands_2003_2022_Count_PP!Z$3)</f>
        <v>0</v>
      </c>
      <c r="AA21" s="128">
        <f>SUMIFS(CT_Bands_Revalued_2003_2022!$D$2:$D$740, CT_Bands_Revalued_2003_2022!$A$2:$A$740, $A21, CT_Bands_Revalued_2003_2022!$B$2:$B$740, CT_Bands_2003_2022_Count_PP!AA$2, CT_Bands_Revalued_2003_2022!$C$2:$C$740, CT_Bands_2003_2022_Count_PP!AA$3)</f>
        <v>0</v>
      </c>
      <c r="AB21" s="128">
        <f>SUMIFS(CT_Bands_Revalued_2003_2022!$D$2:$D$740, CT_Bands_Revalued_2003_2022!$A$2:$A$740, $A21, CT_Bands_Revalued_2003_2022!$B$2:$B$740, CT_Bands_2003_2022_Count_PP!AB$2, CT_Bands_Revalued_2003_2022!$C$2:$C$740, CT_Bands_2003_2022_Count_PP!AB$3)</f>
        <v>0</v>
      </c>
      <c r="AC21" s="128">
        <f>SUMIFS(CT_Bands_Revalued_2003_2022!$D$2:$D$740, CT_Bands_Revalued_2003_2022!$A$2:$A$740, $A21, CT_Bands_Revalued_2003_2022!$B$2:$B$740, CT_Bands_2003_2022_Count_PP!AC$2, CT_Bands_Revalued_2003_2022!$C$2:$C$740, CT_Bands_2003_2022_Count_PP!AC$3)</f>
        <v>0</v>
      </c>
      <c r="AD21" s="128">
        <f>SUMIFS(CT_Bands_Revalued_2003_2022!$D$2:$D$740, CT_Bands_Revalued_2003_2022!$A$2:$A$740, $A21, CT_Bands_Revalued_2003_2022!$B$2:$B$740, CT_Bands_2003_2022_Count_PP!AD$2, CT_Bands_Revalued_2003_2022!$C$2:$C$740, CT_Bands_2003_2022_Count_PP!AD$3)</f>
        <v>0</v>
      </c>
      <c r="AE21" s="128">
        <f>SUMIFS(CT_Bands_Revalued_2003_2022!$D$2:$D$740, CT_Bands_Revalued_2003_2022!$A$2:$A$740, $A21, CT_Bands_Revalued_2003_2022!$B$2:$B$740, CT_Bands_2003_2022_Count_PP!AE$2, CT_Bands_Revalued_2003_2022!$C$2:$C$740, CT_Bands_2003_2022_Count_PP!AE$3)</f>
        <v>0</v>
      </c>
      <c r="AF21" s="128">
        <f>SUMIFS(CT_Bands_Revalued_2003_2022!$D$2:$D$740, CT_Bands_Revalued_2003_2022!$A$2:$A$740, $A21, CT_Bands_Revalued_2003_2022!$B$2:$B$740, CT_Bands_2003_2022_Count_PP!AF$2, CT_Bands_Revalued_2003_2022!$C$2:$C$740, CT_Bands_2003_2022_Count_PP!AF$3)</f>
        <v>0</v>
      </c>
      <c r="AG21" s="128">
        <f>SUMIFS(CT_Bands_Revalued_2003_2022!$D$2:$D$740, CT_Bands_Revalued_2003_2022!$A$2:$A$740, $A21, CT_Bands_Revalued_2003_2022!$B$2:$B$740, CT_Bands_2003_2022_Count_PP!AG$2, CT_Bands_Revalued_2003_2022!$C$2:$C$740, CT_Bands_2003_2022_Count_PP!AG$3)</f>
        <v>0</v>
      </c>
      <c r="AH21" s="128">
        <f>SUMIFS(CT_Bands_Revalued_2003_2022!$D$2:$D$740, CT_Bands_Revalued_2003_2022!$A$2:$A$740, $A21, CT_Bands_Revalued_2003_2022!$B$2:$B$740, CT_Bands_2003_2022_Count_PP!AH$2, CT_Bands_Revalued_2003_2022!$C$2:$C$740, CT_Bands_2003_2022_Count_PP!AH$3)</f>
        <v>157</v>
      </c>
      <c r="AI21" s="128">
        <f>SUMIFS(CT_Bands_Revalued_2003_2022!$D$2:$D$740, CT_Bands_Revalued_2003_2022!$A$2:$A$740, $A21, CT_Bands_Revalued_2003_2022!$B$2:$B$740, CT_Bands_2003_2022_Count_PP!AI$2, CT_Bands_Revalued_2003_2022!$C$2:$C$740, CT_Bands_2003_2022_Count_PP!AI$3)</f>
        <v>147</v>
      </c>
      <c r="AJ21" s="128">
        <f>SUMIFS(CT_Bands_Revalued_2003_2022!$D$2:$D$740, CT_Bands_Revalued_2003_2022!$A$2:$A$740, $A21, CT_Bands_Revalued_2003_2022!$B$2:$B$740, CT_Bands_2003_2022_Count_PP!AJ$2, CT_Bands_Revalued_2003_2022!$C$2:$C$740, CT_Bands_2003_2022_Count_PP!AJ$3)</f>
        <v>0</v>
      </c>
      <c r="AK21" s="128">
        <f>SUMIFS(CT_Bands_Revalued_2003_2022!$D$2:$D$740, CT_Bands_Revalued_2003_2022!$A$2:$A$740, $A21, CT_Bands_Revalued_2003_2022!$B$2:$B$740, CT_Bands_2003_2022_Count_PP!AK$2, CT_Bands_Revalued_2003_2022!$C$2:$C$740, CT_Bands_2003_2022_Count_PP!AK$3)</f>
        <v>0</v>
      </c>
      <c r="AL21" s="128">
        <f>SUMIFS(CT_Bands_Revalued_2003_2022!$D$2:$D$740, CT_Bands_Revalued_2003_2022!$A$2:$A$740, $A21, CT_Bands_Revalued_2003_2022!$B$2:$B$740, CT_Bands_2003_2022_Count_PP!AL$2, CT_Bands_Revalued_2003_2022!$C$2:$C$740, CT_Bands_2003_2022_Count_PP!AL$3)</f>
        <v>0</v>
      </c>
      <c r="AM21" s="128">
        <f>SUMIFS(CT_Bands_Revalued_2003_2022!$D$2:$D$740, CT_Bands_Revalued_2003_2022!$A$2:$A$740, $A21, CT_Bands_Revalued_2003_2022!$B$2:$B$740, CT_Bands_2003_2022_Count_PP!AM$2, CT_Bands_Revalued_2003_2022!$C$2:$C$740, CT_Bands_2003_2022_Count_PP!AM$3)</f>
        <v>0</v>
      </c>
      <c r="AN21" s="128">
        <f>SUMIFS(CT_Bands_Revalued_2003_2022!$D$2:$D$740, CT_Bands_Revalued_2003_2022!$A$2:$A$740, $A21, CT_Bands_Revalued_2003_2022!$B$2:$B$740, CT_Bands_2003_2022_Count_PP!AN$2, CT_Bands_Revalued_2003_2022!$C$2:$C$740, CT_Bands_2003_2022_Count_PP!AN$3)</f>
        <v>0</v>
      </c>
      <c r="AO21" s="128">
        <f>SUMIFS(CT_Bands_Revalued_2003_2022!$D$2:$D$740, CT_Bands_Revalued_2003_2022!$A$2:$A$740, $A21, CT_Bands_Revalued_2003_2022!$B$2:$B$740, CT_Bands_2003_2022_Count_PP!AO$2, CT_Bands_Revalued_2003_2022!$C$2:$C$740, CT_Bands_2003_2022_Count_PP!AO$3)</f>
        <v>0</v>
      </c>
      <c r="AP21" s="128">
        <f>SUMIFS(CT_Bands_Revalued_2003_2022!$D$2:$D$740, CT_Bands_Revalued_2003_2022!$A$2:$A$740, $A21, CT_Bands_Revalued_2003_2022!$B$2:$B$740, CT_Bands_2003_2022_Count_PP!AP$2, CT_Bands_Revalued_2003_2022!$C$2:$C$740, CT_Bands_2003_2022_Count_PP!AP$3)</f>
        <v>0</v>
      </c>
      <c r="AQ21" s="128">
        <f>SUMIFS(CT_Bands_Revalued_2003_2022!$D$2:$D$740, CT_Bands_Revalued_2003_2022!$A$2:$A$740, $A21, CT_Bands_Revalued_2003_2022!$B$2:$B$740, CT_Bands_2003_2022_Count_PP!AQ$2, CT_Bands_Revalued_2003_2022!$C$2:$C$740, CT_Bands_2003_2022_Count_PP!AQ$3)</f>
        <v>0</v>
      </c>
      <c r="AR21" s="128">
        <f>SUMIFS(CT_Bands_Revalued_2003_2022!$D$2:$D$740, CT_Bands_Revalued_2003_2022!$A$2:$A$740, $A21, CT_Bands_Revalued_2003_2022!$B$2:$B$740, CT_Bands_2003_2022_Count_PP!AR$2, CT_Bands_Revalued_2003_2022!$C$2:$C$740, CT_Bands_2003_2022_Count_PP!AR$3)</f>
        <v>171</v>
      </c>
      <c r="AS21" s="128">
        <f>SUMIFS(CT_Bands_Revalued_2003_2022!$D$2:$D$740, CT_Bands_Revalued_2003_2022!$A$2:$A$740, $A21, CT_Bands_Revalued_2003_2022!$B$2:$B$740, CT_Bands_2003_2022_Count_PP!AS$2, CT_Bands_Revalued_2003_2022!$C$2:$C$740, CT_Bands_2003_2022_Count_PP!AS$3)</f>
        <v>34</v>
      </c>
      <c r="AT21" s="128">
        <f>SUMIFS(CT_Bands_Revalued_2003_2022!$D$2:$D$740, CT_Bands_Revalued_2003_2022!$A$2:$A$740, $A21, CT_Bands_Revalued_2003_2022!$B$2:$B$740, CT_Bands_2003_2022_Count_PP!AT$2, CT_Bands_Revalued_2003_2022!$C$2:$C$740, CT_Bands_2003_2022_Count_PP!AT$3)</f>
        <v>0</v>
      </c>
      <c r="AU21" s="128">
        <f>SUMIFS(CT_Bands_Revalued_2003_2022!$D$2:$D$740, CT_Bands_Revalued_2003_2022!$A$2:$A$740, $A21, CT_Bands_Revalued_2003_2022!$B$2:$B$740, CT_Bands_2003_2022_Count_PP!AU$2, CT_Bands_Revalued_2003_2022!$C$2:$C$740, CT_Bands_2003_2022_Count_PP!AU$3)</f>
        <v>0</v>
      </c>
      <c r="AV21" s="128">
        <f>SUMIFS(CT_Bands_Revalued_2003_2022!$D$2:$D$740, CT_Bands_Revalued_2003_2022!$A$2:$A$740, $A21, CT_Bands_Revalued_2003_2022!$B$2:$B$740, CT_Bands_2003_2022_Count_PP!AV$2, CT_Bands_Revalued_2003_2022!$C$2:$C$740, CT_Bands_2003_2022_Count_PP!AV$3)</f>
        <v>0</v>
      </c>
      <c r="AW21" s="128">
        <f>SUMIFS(CT_Bands_Revalued_2003_2022!$D$2:$D$740, CT_Bands_Revalued_2003_2022!$A$2:$A$740, $A21, CT_Bands_Revalued_2003_2022!$B$2:$B$740, CT_Bands_2003_2022_Count_PP!AW$2, CT_Bands_Revalued_2003_2022!$C$2:$C$740, CT_Bands_2003_2022_Count_PP!AW$3)</f>
        <v>0</v>
      </c>
      <c r="AX21" s="128">
        <f>SUMIFS(CT_Bands_Revalued_2003_2022!$D$2:$D$740, CT_Bands_Revalued_2003_2022!$A$2:$A$740, $A21, CT_Bands_Revalued_2003_2022!$B$2:$B$740, CT_Bands_2003_2022_Count_PP!AX$2, CT_Bands_Revalued_2003_2022!$C$2:$C$740, CT_Bands_2003_2022_Count_PP!AX$3)</f>
        <v>0</v>
      </c>
      <c r="AY21" s="128">
        <f>SUMIFS(CT_Bands_Revalued_2003_2022!$D$2:$D$740, CT_Bands_Revalued_2003_2022!$A$2:$A$740, $A21, CT_Bands_Revalued_2003_2022!$B$2:$B$740, CT_Bands_2003_2022_Count_PP!AY$2, CT_Bands_Revalued_2003_2022!$C$2:$C$740, CT_Bands_2003_2022_Count_PP!AY$3)</f>
        <v>0</v>
      </c>
      <c r="AZ21" s="128">
        <f>SUMIFS(CT_Bands_Revalued_2003_2022!$D$2:$D$740, CT_Bands_Revalued_2003_2022!$A$2:$A$740, $A21, CT_Bands_Revalued_2003_2022!$B$2:$B$740, CT_Bands_2003_2022_Count_PP!AZ$2, CT_Bands_Revalued_2003_2022!$C$2:$C$740, CT_Bands_2003_2022_Count_PP!AZ$3)</f>
        <v>0</v>
      </c>
      <c r="BA21" s="128">
        <f>SUMIFS(CT_Bands_Revalued_2003_2022!$D$2:$D$740, CT_Bands_Revalued_2003_2022!$A$2:$A$740, $A21, CT_Bands_Revalued_2003_2022!$B$2:$B$740, CT_Bands_2003_2022_Count_PP!BA$2, CT_Bands_Revalued_2003_2022!$C$2:$C$740, CT_Bands_2003_2022_Count_PP!BA$3)</f>
        <v>0</v>
      </c>
      <c r="BB21" s="128">
        <f>SUMIFS(CT_Bands_Revalued_2003_2022!$D$2:$D$740, CT_Bands_Revalued_2003_2022!$A$2:$A$740, $A21, CT_Bands_Revalued_2003_2022!$B$2:$B$740, CT_Bands_2003_2022_Count_PP!BB$2, CT_Bands_Revalued_2003_2022!$C$2:$C$740, CT_Bands_2003_2022_Count_PP!BB$3)</f>
        <v>77</v>
      </c>
      <c r="BC21" s="128">
        <f>SUMIFS(CT_Bands_Revalued_2003_2022!$D$2:$D$740, CT_Bands_Revalued_2003_2022!$A$2:$A$740, $A21, CT_Bands_Revalued_2003_2022!$B$2:$B$740, CT_Bands_2003_2022_Count_PP!BC$2, CT_Bands_Revalued_2003_2022!$C$2:$C$740, CT_Bands_2003_2022_Count_PP!BC$3)</f>
        <v>0</v>
      </c>
      <c r="BD21" s="128">
        <f>SUMIFS(CT_Bands_Revalued_2003_2022!$D$2:$D$740, CT_Bands_Revalued_2003_2022!$A$2:$A$740, $A21, CT_Bands_Revalued_2003_2022!$B$2:$B$740, CT_Bands_2003_2022_Count_PP!BD$2, CT_Bands_Revalued_2003_2022!$C$2:$C$740, CT_Bands_2003_2022_Count_PP!BD$3)</f>
        <v>0</v>
      </c>
      <c r="BE21" s="128">
        <f>SUMIFS(CT_Bands_Revalued_2003_2022!$D$2:$D$740, CT_Bands_Revalued_2003_2022!$A$2:$A$740, $A21, CT_Bands_Revalued_2003_2022!$B$2:$B$740, CT_Bands_2003_2022_Count_PP!BE$2, CT_Bands_Revalued_2003_2022!$C$2:$C$740, CT_Bands_2003_2022_Count_PP!BE$3)</f>
        <v>0</v>
      </c>
      <c r="BF21" s="128">
        <f>SUMIFS(CT_Bands_Revalued_2003_2022!$D$2:$D$740, CT_Bands_Revalued_2003_2022!$A$2:$A$740, $A21, CT_Bands_Revalued_2003_2022!$B$2:$B$740, CT_Bands_2003_2022_Count_PP!BF$2, CT_Bands_Revalued_2003_2022!$C$2:$C$740, CT_Bands_2003_2022_Count_PP!BF$3)</f>
        <v>0</v>
      </c>
      <c r="BG21" s="128">
        <f>SUMIFS(CT_Bands_Revalued_2003_2022!$D$2:$D$740, CT_Bands_Revalued_2003_2022!$A$2:$A$740, $A21, CT_Bands_Revalued_2003_2022!$B$2:$B$740, CT_Bands_2003_2022_Count_PP!BG$2, CT_Bands_Revalued_2003_2022!$C$2:$C$740, CT_Bands_2003_2022_Count_PP!BG$3)</f>
        <v>0</v>
      </c>
      <c r="BH21" s="128">
        <f>SUMIFS(CT_Bands_Revalued_2003_2022!$D$2:$D$740, CT_Bands_Revalued_2003_2022!$A$2:$A$740, $A21, CT_Bands_Revalued_2003_2022!$B$2:$B$740, CT_Bands_2003_2022_Count_PP!BH$2, CT_Bands_Revalued_2003_2022!$C$2:$C$740, CT_Bands_2003_2022_Count_PP!BH$3)</f>
        <v>0</v>
      </c>
      <c r="BI21" s="128">
        <f>SUMIFS(CT_Bands_Revalued_2003_2022!$D$2:$D$740, CT_Bands_Revalued_2003_2022!$A$2:$A$740, $A21, CT_Bands_Revalued_2003_2022!$B$2:$B$740, CT_Bands_2003_2022_Count_PP!BI$2, CT_Bands_Revalued_2003_2022!$C$2:$C$740, CT_Bands_2003_2022_Count_PP!BI$3)</f>
        <v>0</v>
      </c>
      <c r="BJ21" s="128">
        <f>SUMIFS(CT_Bands_Revalued_2003_2022!$D$2:$D$740, CT_Bands_Revalued_2003_2022!$A$2:$A$740, $A21, CT_Bands_Revalued_2003_2022!$B$2:$B$740, CT_Bands_2003_2022_Count_PP!BJ$2, CT_Bands_Revalued_2003_2022!$C$2:$C$740, CT_Bands_2003_2022_Count_PP!BJ$3)</f>
        <v>0</v>
      </c>
      <c r="BK21" s="128">
        <f>SUMIFS(CT_Bands_Revalued_2003_2022!$D$2:$D$740, CT_Bands_Revalued_2003_2022!$A$2:$A$740, $A21, CT_Bands_Revalued_2003_2022!$B$2:$B$740, CT_Bands_2003_2022_Count_PP!BK$2, CT_Bands_Revalued_2003_2022!$C$2:$C$740, CT_Bands_2003_2022_Count_PP!BK$3)</f>
        <v>15</v>
      </c>
      <c r="BL21" s="128">
        <f>SUMIFS(CT_Bands_Revalued_2003_2022!$D$2:$D$740, CT_Bands_Revalued_2003_2022!$A$2:$A$740, $A21, CT_Bands_Revalued_2003_2022!$B$2:$B$740, CT_Bands_2003_2022_Count_PP!BL$2, CT_Bands_Revalued_2003_2022!$C$2:$C$740, CT_Bands_2003_2022_Count_PP!BL$3)</f>
        <v>10</v>
      </c>
      <c r="BM21" s="128">
        <f>SUMIFS(CT_Bands_Revalued_2003_2022!$D$2:$D$740, CT_Bands_Revalued_2003_2022!$A$2:$A$740, $A21, CT_Bands_Revalued_2003_2022!$B$2:$B$740, CT_Bands_2003_2022_Count_PP!BM$2, CT_Bands_Revalued_2003_2022!$C$2:$C$740, CT_Bands_2003_2022_Count_PP!BM$3)</f>
        <v>0</v>
      </c>
      <c r="BN21" s="128">
        <f>SUMIFS(CT_Bands_Revalued_2003_2022!$D$2:$D$740, CT_Bands_Revalued_2003_2022!$A$2:$A$740, $A21, CT_Bands_Revalued_2003_2022!$B$2:$B$740, CT_Bands_2003_2022_Count_PP!BN$2, CT_Bands_Revalued_2003_2022!$C$2:$C$740, CT_Bands_2003_2022_Count_PP!BN$3)</f>
        <v>0</v>
      </c>
      <c r="BO21" s="128">
        <f>SUMIFS(CT_Bands_Revalued_2003_2022!$D$2:$D$740, CT_Bands_Revalued_2003_2022!$A$2:$A$740, $A21, CT_Bands_Revalued_2003_2022!$B$2:$B$740, CT_Bands_2003_2022_Count_PP!BO$2, CT_Bands_Revalued_2003_2022!$C$2:$C$740, CT_Bands_2003_2022_Count_PP!BO$3)</f>
        <v>0</v>
      </c>
      <c r="BP21" s="128">
        <f>SUMIFS(CT_Bands_Revalued_2003_2022!$D$2:$D$740, CT_Bands_Revalued_2003_2022!$A$2:$A$740, $A21, CT_Bands_Revalued_2003_2022!$B$2:$B$740, CT_Bands_2003_2022_Count_PP!BP$2, CT_Bands_Revalued_2003_2022!$C$2:$C$740, CT_Bands_2003_2022_Count_PP!BP$3)</f>
        <v>0</v>
      </c>
      <c r="BQ21" s="128">
        <f>SUMIFS(CT_Bands_Revalued_2003_2022!$D$2:$D$740, CT_Bands_Revalued_2003_2022!$A$2:$A$740, $A21, CT_Bands_Revalued_2003_2022!$B$2:$B$740, CT_Bands_2003_2022_Count_PP!BQ$2, CT_Bands_Revalued_2003_2022!$C$2:$C$740, CT_Bands_2003_2022_Count_PP!BQ$3)</f>
        <v>0</v>
      </c>
      <c r="BR21" s="128">
        <f>SUMIFS(CT_Bands_Revalued_2003_2022!$D$2:$D$740, CT_Bands_Revalued_2003_2022!$A$2:$A$740, $A21, CT_Bands_Revalued_2003_2022!$B$2:$B$740, CT_Bands_2003_2022_Count_PP!BR$2, CT_Bands_Revalued_2003_2022!$C$2:$C$740, CT_Bands_2003_2022_Count_PP!BR$3)</f>
        <v>0</v>
      </c>
      <c r="BS21" s="128">
        <f>SUMIFS(CT_Bands_Revalued_2003_2022!$D$2:$D$740, CT_Bands_Revalued_2003_2022!$A$2:$A$740, $A21, CT_Bands_Revalued_2003_2022!$B$2:$B$740, CT_Bands_2003_2022_Count_PP!BS$2, CT_Bands_Revalued_2003_2022!$C$2:$C$740, CT_Bands_2003_2022_Count_PP!BS$3)</f>
        <v>0</v>
      </c>
      <c r="BT21" s="128">
        <f>SUMIFS(CT_Bands_Revalued_2003_2022!$D$2:$D$740, CT_Bands_Revalued_2003_2022!$A$2:$A$740, $A21, CT_Bands_Revalued_2003_2022!$B$2:$B$740, CT_Bands_2003_2022_Count_PP!BT$2, CT_Bands_Revalued_2003_2022!$C$2:$C$740, CT_Bands_2003_2022_Count_PP!BT$3)</f>
        <v>0</v>
      </c>
      <c r="BU21" s="128">
        <f>SUMIFS(CT_Bands_Revalued_2003_2022!$D$2:$D$740, CT_Bands_Revalued_2003_2022!$A$2:$A$740, $A21, CT_Bands_Revalued_2003_2022!$B$2:$B$740, CT_Bands_2003_2022_Count_PP!BU$2, CT_Bands_Revalued_2003_2022!$C$2:$C$740, CT_Bands_2003_2022_Count_PP!BU$3)</f>
        <v>2</v>
      </c>
      <c r="BV21" s="128">
        <f>SUMIFS(CT_Bands_Revalued_2003_2022!$D$2:$D$740, CT_Bands_Revalued_2003_2022!$A$2:$A$740, $A21, CT_Bands_Revalued_2003_2022!$B$2:$B$740, CT_Bands_2003_2022_Count_PP!BV$2, CT_Bands_Revalued_2003_2022!$C$2:$C$740, CT_Bands_2003_2022_Count_PP!BV$3)</f>
        <v>0</v>
      </c>
      <c r="BW21" s="128">
        <f>SUMIFS(CT_Bands_Revalued_2003_2022!$D$2:$D$740, CT_Bands_Revalued_2003_2022!$A$2:$A$740, $A21, CT_Bands_Revalued_2003_2022!$B$2:$B$740, CT_Bands_2003_2022_Count_PP!BW$2, CT_Bands_Revalued_2003_2022!$C$2:$C$740, CT_Bands_2003_2022_Count_PP!BW$3)</f>
        <v>0</v>
      </c>
      <c r="BX21" s="128">
        <f>SUMIFS(CT_Bands_Revalued_2003_2022!$D$2:$D$740, CT_Bands_Revalued_2003_2022!$A$2:$A$740, $A21, CT_Bands_Revalued_2003_2022!$B$2:$B$740, CT_Bands_2003_2022_Count_PP!BX$2, CT_Bands_Revalued_2003_2022!$C$2:$C$740, CT_Bands_2003_2022_Count_PP!BX$3)</f>
        <v>0</v>
      </c>
      <c r="BY21" s="128">
        <f>SUMIFS(CT_Bands_Revalued_2003_2022!$D$2:$D$740, CT_Bands_Revalued_2003_2022!$A$2:$A$740, $A21, CT_Bands_Revalued_2003_2022!$B$2:$B$740, CT_Bands_2003_2022_Count_PP!BY$2, CT_Bands_Revalued_2003_2022!$C$2:$C$740, CT_Bands_2003_2022_Count_PP!BY$3)</f>
        <v>0</v>
      </c>
      <c r="BZ21" s="128">
        <f>SUMIFS(CT_Bands_Revalued_2003_2022!$D$2:$D$740, CT_Bands_Revalued_2003_2022!$A$2:$A$740, $A21, CT_Bands_Revalued_2003_2022!$B$2:$B$740, CT_Bands_2003_2022_Count_PP!BZ$2, CT_Bands_Revalued_2003_2022!$C$2:$C$740, CT_Bands_2003_2022_Count_PP!BZ$3)</f>
        <v>0</v>
      </c>
      <c r="CA21" s="128">
        <f>SUMIFS(CT_Bands_Revalued_2003_2022!$D$2:$D$740, CT_Bands_Revalued_2003_2022!$A$2:$A$740, $A21, CT_Bands_Revalued_2003_2022!$B$2:$B$740, CT_Bands_2003_2022_Count_PP!CA$2, CT_Bands_Revalued_2003_2022!$C$2:$C$740, CT_Bands_2003_2022_Count_PP!CA$3)</f>
        <v>0</v>
      </c>
      <c r="CB21" s="128">
        <f>SUMIFS(CT_Bands_Revalued_2003_2022!$D$2:$D$740, CT_Bands_Revalued_2003_2022!$A$2:$A$740, $A21, CT_Bands_Revalued_2003_2022!$B$2:$B$740, CT_Bands_2003_2022_Count_PP!CB$2, CT_Bands_Revalued_2003_2022!$C$2:$C$740, CT_Bands_2003_2022_Count_PP!CB$3)</f>
        <v>0</v>
      </c>
      <c r="CC21" s="128">
        <f>SUMIFS(CT_Bands_Revalued_2003_2022!$D$2:$D$740, CT_Bands_Revalued_2003_2022!$A$2:$A$740, $A21, CT_Bands_Revalued_2003_2022!$B$2:$B$740, CT_Bands_2003_2022_Count_PP!CC$2, CT_Bands_Revalued_2003_2022!$C$2:$C$740, CT_Bands_2003_2022_Count_PP!CC$3)</f>
        <v>0</v>
      </c>
      <c r="CD21" s="128">
        <f>SUMIFS(CT_Bands_Revalued_2003_2022!$D$2:$D$740, CT_Bands_Revalued_2003_2022!$A$2:$A$740, $A21, CT_Bands_Revalued_2003_2022!$B$2:$B$740, CT_Bands_2003_2022_Count_PP!CD$2, CT_Bands_Revalued_2003_2022!$C$2:$C$740, CT_Bands_2003_2022_Count_PP!CD$3)</f>
        <v>3</v>
      </c>
      <c r="CE21" s="128">
        <f>SUMIFS(CT_Bands_Revalued_2003_2022!$D$2:$D$740, CT_Bands_Revalued_2003_2022!$A$2:$A$740, $A21, CT_Bands_Revalued_2003_2022!$B$2:$B$740, CT_Bands_2003_2022_Count_PP!CE$2, CT_Bands_Revalued_2003_2022!$C$2:$C$740, CT_Bands_2003_2022_Count_PP!CE$3)</f>
        <v>0</v>
      </c>
      <c r="CF21" s="128">
        <f>SUMIFS(CT_Bands_Revalued_2003_2022!$D$2:$D$740, CT_Bands_Revalued_2003_2022!$A$2:$A$740, $A21, CT_Bands_Revalued_2003_2022!$B$2:$B$740, CT_Bands_2003_2022_Count_PP!CF$2, CT_Bands_Revalued_2003_2022!$C$2:$C$740, CT_Bands_2003_2022_Count_PP!CF$3)</f>
        <v>0</v>
      </c>
      <c r="CG21" s="129">
        <f t="shared" si="0"/>
        <v>2553</v>
      </c>
    </row>
    <row r="22" spans="1:85" x14ac:dyDescent="0.25">
      <c r="A22" s="126" t="s">
        <v>1123</v>
      </c>
      <c r="B22" s="127" t="s">
        <v>1124</v>
      </c>
      <c r="C22" s="127" t="s">
        <v>2333</v>
      </c>
      <c r="D22" s="128">
        <f>SUMIFS(CT_Bands_Revalued_2003_2022!$D$2:$D$740, CT_Bands_Revalued_2003_2022!$A$2:$A$740, $A22, CT_Bands_Revalued_2003_2022!$B$2:$B$740, CT_Bands_2003_2022_Count_PP!D$2, CT_Bands_Revalued_2003_2022!$C$2:$C$740, CT_Bands_2003_2022_Count_PP!D$3)</f>
        <v>331</v>
      </c>
      <c r="E22" s="128">
        <f>SUMIFS(CT_Bands_Revalued_2003_2022!$D$2:$D$740, CT_Bands_Revalued_2003_2022!$A$2:$A$740, $A22, CT_Bands_Revalued_2003_2022!$B$2:$B$740, CT_Bands_2003_2022_Count_PP!E$2, CT_Bands_Revalued_2003_2022!$C$2:$C$740, CT_Bands_2003_2022_Count_PP!E$3)</f>
        <v>320</v>
      </c>
      <c r="F22" s="128">
        <f>SUMIFS(CT_Bands_Revalued_2003_2022!$D$2:$D$740, CT_Bands_Revalued_2003_2022!$A$2:$A$740, $A22, CT_Bands_Revalued_2003_2022!$B$2:$B$740, CT_Bands_2003_2022_Count_PP!F$2, CT_Bands_Revalued_2003_2022!$C$2:$C$740, CT_Bands_2003_2022_Count_PP!F$3)</f>
        <v>0</v>
      </c>
      <c r="G22" s="128">
        <f>SUMIFS(CT_Bands_Revalued_2003_2022!$D$2:$D$740, CT_Bands_Revalued_2003_2022!$A$2:$A$740, $A22, CT_Bands_Revalued_2003_2022!$B$2:$B$740, CT_Bands_2003_2022_Count_PP!G$2, CT_Bands_Revalued_2003_2022!$C$2:$C$740, CT_Bands_2003_2022_Count_PP!G$3)</f>
        <v>0</v>
      </c>
      <c r="H22" s="128">
        <f>SUMIFS(CT_Bands_Revalued_2003_2022!$D$2:$D$740, CT_Bands_Revalued_2003_2022!$A$2:$A$740, $A22, CT_Bands_Revalued_2003_2022!$B$2:$B$740, CT_Bands_2003_2022_Count_PP!H$2, CT_Bands_Revalued_2003_2022!$C$2:$C$740, CT_Bands_2003_2022_Count_PP!H$3)</f>
        <v>0</v>
      </c>
      <c r="I22" s="128">
        <f>SUMIFS(CT_Bands_Revalued_2003_2022!$D$2:$D$740, CT_Bands_Revalued_2003_2022!$A$2:$A$740, $A22, CT_Bands_Revalued_2003_2022!$B$2:$B$740, CT_Bands_2003_2022_Count_PP!I$2, CT_Bands_Revalued_2003_2022!$C$2:$C$740, CT_Bands_2003_2022_Count_PP!I$3)</f>
        <v>0</v>
      </c>
      <c r="J22" s="128">
        <f>SUMIFS(CT_Bands_Revalued_2003_2022!$D$2:$D$740, CT_Bands_Revalued_2003_2022!$A$2:$A$740, $A22, CT_Bands_Revalued_2003_2022!$B$2:$B$740, CT_Bands_2003_2022_Count_PP!J$2, CT_Bands_Revalued_2003_2022!$C$2:$C$740, CT_Bands_2003_2022_Count_PP!J$3)</f>
        <v>0</v>
      </c>
      <c r="K22" s="128">
        <f>SUMIFS(CT_Bands_Revalued_2003_2022!$D$2:$D$740, CT_Bands_Revalued_2003_2022!$A$2:$A$740, $A22, CT_Bands_Revalued_2003_2022!$B$2:$B$740, CT_Bands_2003_2022_Count_PP!K$2, CT_Bands_Revalued_2003_2022!$C$2:$C$740, CT_Bands_2003_2022_Count_PP!K$3)</f>
        <v>0</v>
      </c>
      <c r="L22" s="128">
        <f>SUMIFS(CT_Bands_Revalued_2003_2022!$D$2:$D$740, CT_Bands_Revalued_2003_2022!$A$2:$A$740, $A22, CT_Bands_Revalued_2003_2022!$B$2:$B$740, CT_Bands_2003_2022_Count_PP!L$2, CT_Bands_Revalued_2003_2022!$C$2:$C$740, CT_Bands_2003_2022_Count_PP!L$3)</f>
        <v>0</v>
      </c>
      <c r="M22" s="128">
        <f>SUMIFS(CT_Bands_Revalued_2003_2022!$D$2:$D$740, CT_Bands_Revalued_2003_2022!$A$2:$A$740, $A22, CT_Bands_Revalued_2003_2022!$B$2:$B$740, CT_Bands_2003_2022_Count_PP!M$2, CT_Bands_Revalued_2003_2022!$C$2:$C$740, CT_Bands_2003_2022_Count_PP!M$3)</f>
        <v>0</v>
      </c>
      <c r="N22" s="128">
        <f>SUMIFS(CT_Bands_Revalued_2003_2022!$D$2:$D$740, CT_Bands_Revalued_2003_2022!$A$2:$A$740, $A22, CT_Bands_Revalued_2003_2022!$B$2:$B$740, CT_Bands_2003_2022_Count_PP!N$2, CT_Bands_Revalued_2003_2022!$C$2:$C$740, CT_Bands_2003_2022_Count_PP!N$3)</f>
        <v>44</v>
      </c>
      <c r="O22" s="128">
        <f>SUMIFS(CT_Bands_Revalued_2003_2022!$D$2:$D$740, CT_Bands_Revalued_2003_2022!$A$2:$A$740, $A22, CT_Bands_Revalued_2003_2022!$B$2:$B$740, CT_Bands_2003_2022_Count_PP!O$2, CT_Bands_Revalued_2003_2022!$C$2:$C$740, CT_Bands_2003_2022_Count_PP!O$3)</f>
        <v>223</v>
      </c>
      <c r="P22" s="128">
        <f>SUMIFS(CT_Bands_Revalued_2003_2022!$D$2:$D$740, CT_Bands_Revalued_2003_2022!$A$2:$A$740, $A22, CT_Bands_Revalued_2003_2022!$B$2:$B$740, CT_Bands_2003_2022_Count_PP!P$2, CT_Bands_Revalued_2003_2022!$C$2:$C$740, CT_Bands_2003_2022_Count_PP!P$3)</f>
        <v>4</v>
      </c>
      <c r="Q22" s="128">
        <f>SUMIFS(CT_Bands_Revalued_2003_2022!$D$2:$D$740, CT_Bands_Revalued_2003_2022!$A$2:$A$740, $A22, CT_Bands_Revalued_2003_2022!$B$2:$B$740, CT_Bands_2003_2022_Count_PP!Q$2, CT_Bands_Revalued_2003_2022!$C$2:$C$740, CT_Bands_2003_2022_Count_PP!Q$3)</f>
        <v>0</v>
      </c>
      <c r="R22" s="128">
        <f>SUMIFS(CT_Bands_Revalued_2003_2022!$D$2:$D$740, CT_Bands_Revalued_2003_2022!$A$2:$A$740, $A22, CT_Bands_Revalued_2003_2022!$B$2:$B$740, CT_Bands_2003_2022_Count_PP!R$2, CT_Bands_Revalued_2003_2022!$C$2:$C$740, CT_Bands_2003_2022_Count_PP!R$3)</f>
        <v>0</v>
      </c>
      <c r="S22" s="128">
        <f>SUMIFS(CT_Bands_Revalued_2003_2022!$D$2:$D$740, CT_Bands_Revalued_2003_2022!$A$2:$A$740, $A22, CT_Bands_Revalued_2003_2022!$B$2:$B$740, CT_Bands_2003_2022_Count_PP!S$2, CT_Bands_Revalued_2003_2022!$C$2:$C$740, CT_Bands_2003_2022_Count_PP!S$3)</f>
        <v>0</v>
      </c>
      <c r="T22" s="128">
        <f>SUMIFS(CT_Bands_Revalued_2003_2022!$D$2:$D$740, CT_Bands_Revalued_2003_2022!$A$2:$A$740, $A22, CT_Bands_Revalued_2003_2022!$B$2:$B$740, CT_Bands_2003_2022_Count_PP!T$2, CT_Bands_Revalued_2003_2022!$C$2:$C$740, CT_Bands_2003_2022_Count_PP!T$3)</f>
        <v>0</v>
      </c>
      <c r="U22" s="128">
        <f>SUMIFS(CT_Bands_Revalued_2003_2022!$D$2:$D$740, CT_Bands_Revalued_2003_2022!$A$2:$A$740, $A22, CT_Bands_Revalued_2003_2022!$B$2:$B$740, CT_Bands_2003_2022_Count_PP!U$2, CT_Bands_Revalued_2003_2022!$C$2:$C$740, CT_Bands_2003_2022_Count_PP!U$3)</f>
        <v>0</v>
      </c>
      <c r="V22" s="128">
        <f>SUMIFS(CT_Bands_Revalued_2003_2022!$D$2:$D$740, CT_Bands_Revalued_2003_2022!$A$2:$A$740, $A22, CT_Bands_Revalued_2003_2022!$B$2:$B$740, CT_Bands_2003_2022_Count_PP!V$2, CT_Bands_Revalued_2003_2022!$C$2:$C$740, CT_Bands_2003_2022_Count_PP!V$3)</f>
        <v>0</v>
      </c>
      <c r="W22" s="128">
        <f>SUMIFS(CT_Bands_Revalued_2003_2022!$D$2:$D$740, CT_Bands_Revalued_2003_2022!$A$2:$A$740, $A22, CT_Bands_Revalued_2003_2022!$B$2:$B$740, CT_Bands_2003_2022_Count_PP!W$2, CT_Bands_Revalued_2003_2022!$C$2:$C$740, CT_Bands_2003_2022_Count_PP!W$3)</f>
        <v>0</v>
      </c>
      <c r="X22" s="128">
        <f>SUMIFS(CT_Bands_Revalued_2003_2022!$D$2:$D$740, CT_Bands_Revalued_2003_2022!$A$2:$A$740, $A22, CT_Bands_Revalued_2003_2022!$B$2:$B$740, CT_Bands_2003_2022_Count_PP!X$2, CT_Bands_Revalued_2003_2022!$C$2:$C$740, CT_Bands_2003_2022_Count_PP!X$3)</f>
        <v>0</v>
      </c>
      <c r="Y22" s="128">
        <f>SUMIFS(CT_Bands_Revalued_2003_2022!$D$2:$D$740, CT_Bands_Revalued_2003_2022!$A$2:$A$740, $A22, CT_Bands_Revalued_2003_2022!$B$2:$B$740, CT_Bands_2003_2022_Count_PP!Y$2, CT_Bands_Revalued_2003_2022!$C$2:$C$740, CT_Bands_2003_2022_Count_PP!Y$3)</f>
        <v>88</v>
      </c>
      <c r="Z22" s="128">
        <f>SUMIFS(CT_Bands_Revalued_2003_2022!$D$2:$D$740, CT_Bands_Revalued_2003_2022!$A$2:$A$740, $A22, CT_Bands_Revalued_2003_2022!$B$2:$B$740, CT_Bands_2003_2022_Count_PP!Z$2, CT_Bands_Revalued_2003_2022!$C$2:$C$740, CT_Bands_2003_2022_Count_PP!Z$3)</f>
        <v>0</v>
      </c>
      <c r="AA22" s="128">
        <f>SUMIFS(CT_Bands_Revalued_2003_2022!$D$2:$D$740, CT_Bands_Revalued_2003_2022!$A$2:$A$740, $A22, CT_Bands_Revalued_2003_2022!$B$2:$B$740, CT_Bands_2003_2022_Count_PP!AA$2, CT_Bands_Revalued_2003_2022!$C$2:$C$740, CT_Bands_2003_2022_Count_PP!AA$3)</f>
        <v>0</v>
      </c>
      <c r="AB22" s="128">
        <f>SUMIFS(CT_Bands_Revalued_2003_2022!$D$2:$D$740, CT_Bands_Revalued_2003_2022!$A$2:$A$740, $A22, CT_Bands_Revalued_2003_2022!$B$2:$B$740, CT_Bands_2003_2022_Count_PP!AB$2, CT_Bands_Revalued_2003_2022!$C$2:$C$740, CT_Bands_2003_2022_Count_PP!AB$3)</f>
        <v>0</v>
      </c>
      <c r="AC22" s="128">
        <f>SUMIFS(CT_Bands_Revalued_2003_2022!$D$2:$D$740, CT_Bands_Revalued_2003_2022!$A$2:$A$740, $A22, CT_Bands_Revalued_2003_2022!$B$2:$B$740, CT_Bands_2003_2022_Count_PP!AC$2, CT_Bands_Revalued_2003_2022!$C$2:$C$740, CT_Bands_2003_2022_Count_PP!AC$3)</f>
        <v>0</v>
      </c>
      <c r="AD22" s="128">
        <f>SUMIFS(CT_Bands_Revalued_2003_2022!$D$2:$D$740, CT_Bands_Revalued_2003_2022!$A$2:$A$740, $A22, CT_Bands_Revalued_2003_2022!$B$2:$B$740, CT_Bands_2003_2022_Count_PP!AD$2, CT_Bands_Revalued_2003_2022!$C$2:$C$740, CT_Bands_2003_2022_Count_PP!AD$3)</f>
        <v>0</v>
      </c>
      <c r="AE22" s="128">
        <f>SUMIFS(CT_Bands_Revalued_2003_2022!$D$2:$D$740, CT_Bands_Revalued_2003_2022!$A$2:$A$740, $A22, CT_Bands_Revalued_2003_2022!$B$2:$B$740, CT_Bands_2003_2022_Count_PP!AE$2, CT_Bands_Revalued_2003_2022!$C$2:$C$740, CT_Bands_2003_2022_Count_PP!AE$3)</f>
        <v>0</v>
      </c>
      <c r="AF22" s="128">
        <f>SUMIFS(CT_Bands_Revalued_2003_2022!$D$2:$D$740, CT_Bands_Revalued_2003_2022!$A$2:$A$740, $A22, CT_Bands_Revalued_2003_2022!$B$2:$B$740, CT_Bands_2003_2022_Count_PP!AF$2, CT_Bands_Revalued_2003_2022!$C$2:$C$740, CT_Bands_2003_2022_Count_PP!AF$3)</f>
        <v>0</v>
      </c>
      <c r="AG22" s="128">
        <f>SUMIFS(CT_Bands_Revalued_2003_2022!$D$2:$D$740, CT_Bands_Revalued_2003_2022!$A$2:$A$740, $A22, CT_Bands_Revalued_2003_2022!$B$2:$B$740, CT_Bands_2003_2022_Count_PP!AG$2, CT_Bands_Revalued_2003_2022!$C$2:$C$740, CT_Bands_2003_2022_Count_PP!AG$3)</f>
        <v>0</v>
      </c>
      <c r="AH22" s="128">
        <f>SUMIFS(CT_Bands_Revalued_2003_2022!$D$2:$D$740, CT_Bands_Revalued_2003_2022!$A$2:$A$740, $A22, CT_Bands_Revalued_2003_2022!$B$2:$B$740, CT_Bands_2003_2022_Count_PP!AH$2, CT_Bands_Revalued_2003_2022!$C$2:$C$740, CT_Bands_2003_2022_Count_PP!AH$3)</f>
        <v>19</v>
      </c>
      <c r="AI22" s="128">
        <f>SUMIFS(CT_Bands_Revalued_2003_2022!$D$2:$D$740, CT_Bands_Revalued_2003_2022!$A$2:$A$740, $A22, CT_Bands_Revalued_2003_2022!$B$2:$B$740, CT_Bands_2003_2022_Count_PP!AI$2, CT_Bands_Revalued_2003_2022!$C$2:$C$740, CT_Bands_2003_2022_Count_PP!AI$3)</f>
        <v>40</v>
      </c>
      <c r="AJ22" s="128">
        <f>SUMIFS(CT_Bands_Revalued_2003_2022!$D$2:$D$740, CT_Bands_Revalued_2003_2022!$A$2:$A$740, $A22, CT_Bands_Revalued_2003_2022!$B$2:$B$740, CT_Bands_2003_2022_Count_PP!AJ$2, CT_Bands_Revalued_2003_2022!$C$2:$C$740, CT_Bands_2003_2022_Count_PP!AJ$3)</f>
        <v>0</v>
      </c>
      <c r="AK22" s="128">
        <f>SUMIFS(CT_Bands_Revalued_2003_2022!$D$2:$D$740, CT_Bands_Revalued_2003_2022!$A$2:$A$740, $A22, CT_Bands_Revalued_2003_2022!$B$2:$B$740, CT_Bands_2003_2022_Count_PP!AK$2, CT_Bands_Revalued_2003_2022!$C$2:$C$740, CT_Bands_2003_2022_Count_PP!AK$3)</f>
        <v>0</v>
      </c>
      <c r="AL22" s="128">
        <f>SUMIFS(CT_Bands_Revalued_2003_2022!$D$2:$D$740, CT_Bands_Revalued_2003_2022!$A$2:$A$740, $A22, CT_Bands_Revalued_2003_2022!$B$2:$B$740, CT_Bands_2003_2022_Count_PP!AL$2, CT_Bands_Revalued_2003_2022!$C$2:$C$740, CT_Bands_2003_2022_Count_PP!AL$3)</f>
        <v>0</v>
      </c>
      <c r="AM22" s="128">
        <f>SUMIFS(CT_Bands_Revalued_2003_2022!$D$2:$D$740, CT_Bands_Revalued_2003_2022!$A$2:$A$740, $A22, CT_Bands_Revalued_2003_2022!$B$2:$B$740, CT_Bands_2003_2022_Count_PP!AM$2, CT_Bands_Revalued_2003_2022!$C$2:$C$740, CT_Bands_2003_2022_Count_PP!AM$3)</f>
        <v>0</v>
      </c>
      <c r="AN22" s="128">
        <f>SUMIFS(CT_Bands_Revalued_2003_2022!$D$2:$D$740, CT_Bands_Revalued_2003_2022!$A$2:$A$740, $A22, CT_Bands_Revalued_2003_2022!$B$2:$B$740, CT_Bands_2003_2022_Count_PP!AN$2, CT_Bands_Revalued_2003_2022!$C$2:$C$740, CT_Bands_2003_2022_Count_PP!AN$3)</f>
        <v>0</v>
      </c>
      <c r="AO22" s="128">
        <f>SUMIFS(CT_Bands_Revalued_2003_2022!$D$2:$D$740, CT_Bands_Revalued_2003_2022!$A$2:$A$740, $A22, CT_Bands_Revalued_2003_2022!$B$2:$B$740, CT_Bands_2003_2022_Count_PP!AO$2, CT_Bands_Revalued_2003_2022!$C$2:$C$740, CT_Bands_2003_2022_Count_PP!AO$3)</f>
        <v>0</v>
      </c>
      <c r="AP22" s="128">
        <f>SUMIFS(CT_Bands_Revalued_2003_2022!$D$2:$D$740, CT_Bands_Revalued_2003_2022!$A$2:$A$740, $A22, CT_Bands_Revalued_2003_2022!$B$2:$B$740, CT_Bands_2003_2022_Count_PP!AP$2, CT_Bands_Revalued_2003_2022!$C$2:$C$740, CT_Bands_2003_2022_Count_PP!AP$3)</f>
        <v>0</v>
      </c>
      <c r="AQ22" s="128">
        <f>SUMIFS(CT_Bands_Revalued_2003_2022!$D$2:$D$740, CT_Bands_Revalued_2003_2022!$A$2:$A$740, $A22, CT_Bands_Revalued_2003_2022!$B$2:$B$740, CT_Bands_2003_2022_Count_PP!AQ$2, CT_Bands_Revalued_2003_2022!$C$2:$C$740, CT_Bands_2003_2022_Count_PP!AQ$3)</f>
        <v>0</v>
      </c>
      <c r="AR22" s="128">
        <f>SUMIFS(CT_Bands_Revalued_2003_2022!$D$2:$D$740, CT_Bands_Revalued_2003_2022!$A$2:$A$740, $A22, CT_Bands_Revalued_2003_2022!$B$2:$B$740, CT_Bands_2003_2022_Count_PP!AR$2, CT_Bands_Revalued_2003_2022!$C$2:$C$740, CT_Bands_2003_2022_Count_PP!AR$3)</f>
        <v>17</v>
      </c>
      <c r="AS22" s="128">
        <f>SUMIFS(CT_Bands_Revalued_2003_2022!$D$2:$D$740, CT_Bands_Revalued_2003_2022!$A$2:$A$740, $A22, CT_Bands_Revalued_2003_2022!$B$2:$B$740, CT_Bands_2003_2022_Count_PP!AS$2, CT_Bands_Revalued_2003_2022!$C$2:$C$740, CT_Bands_2003_2022_Count_PP!AS$3)</f>
        <v>11</v>
      </c>
      <c r="AT22" s="128">
        <f>SUMIFS(CT_Bands_Revalued_2003_2022!$D$2:$D$740, CT_Bands_Revalued_2003_2022!$A$2:$A$740, $A22, CT_Bands_Revalued_2003_2022!$B$2:$B$740, CT_Bands_2003_2022_Count_PP!AT$2, CT_Bands_Revalued_2003_2022!$C$2:$C$740, CT_Bands_2003_2022_Count_PP!AT$3)</f>
        <v>0</v>
      </c>
      <c r="AU22" s="128">
        <f>SUMIFS(CT_Bands_Revalued_2003_2022!$D$2:$D$740, CT_Bands_Revalued_2003_2022!$A$2:$A$740, $A22, CT_Bands_Revalued_2003_2022!$B$2:$B$740, CT_Bands_2003_2022_Count_PP!AU$2, CT_Bands_Revalued_2003_2022!$C$2:$C$740, CT_Bands_2003_2022_Count_PP!AU$3)</f>
        <v>0</v>
      </c>
      <c r="AV22" s="128">
        <f>SUMIFS(CT_Bands_Revalued_2003_2022!$D$2:$D$740, CT_Bands_Revalued_2003_2022!$A$2:$A$740, $A22, CT_Bands_Revalued_2003_2022!$B$2:$B$740, CT_Bands_2003_2022_Count_PP!AV$2, CT_Bands_Revalued_2003_2022!$C$2:$C$740, CT_Bands_2003_2022_Count_PP!AV$3)</f>
        <v>0</v>
      </c>
      <c r="AW22" s="128">
        <f>SUMIFS(CT_Bands_Revalued_2003_2022!$D$2:$D$740, CT_Bands_Revalued_2003_2022!$A$2:$A$740, $A22, CT_Bands_Revalued_2003_2022!$B$2:$B$740, CT_Bands_2003_2022_Count_PP!AW$2, CT_Bands_Revalued_2003_2022!$C$2:$C$740, CT_Bands_2003_2022_Count_PP!AW$3)</f>
        <v>0</v>
      </c>
      <c r="AX22" s="128">
        <f>SUMIFS(CT_Bands_Revalued_2003_2022!$D$2:$D$740, CT_Bands_Revalued_2003_2022!$A$2:$A$740, $A22, CT_Bands_Revalued_2003_2022!$B$2:$B$740, CT_Bands_2003_2022_Count_PP!AX$2, CT_Bands_Revalued_2003_2022!$C$2:$C$740, CT_Bands_2003_2022_Count_PP!AX$3)</f>
        <v>0</v>
      </c>
      <c r="AY22" s="128">
        <f>SUMIFS(CT_Bands_Revalued_2003_2022!$D$2:$D$740, CT_Bands_Revalued_2003_2022!$A$2:$A$740, $A22, CT_Bands_Revalued_2003_2022!$B$2:$B$740, CT_Bands_2003_2022_Count_PP!AY$2, CT_Bands_Revalued_2003_2022!$C$2:$C$740, CT_Bands_2003_2022_Count_PP!AY$3)</f>
        <v>0</v>
      </c>
      <c r="AZ22" s="128">
        <f>SUMIFS(CT_Bands_Revalued_2003_2022!$D$2:$D$740, CT_Bands_Revalued_2003_2022!$A$2:$A$740, $A22, CT_Bands_Revalued_2003_2022!$B$2:$B$740, CT_Bands_2003_2022_Count_PP!AZ$2, CT_Bands_Revalued_2003_2022!$C$2:$C$740, CT_Bands_2003_2022_Count_PP!AZ$3)</f>
        <v>0</v>
      </c>
      <c r="BA22" s="128">
        <f>SUMIFS(CT_Bands_Revalued_2003_2022!$D$2:$D$740, CT_Bands_Revalued_2003_2022!$A$2:$A$740, $A22, CT_Bands_Revalued_2003_2022!$B$2:$B$740, CT_Bands_2003_2022_Count_PP!BA$2, CT_Bands_Revalued_2003_2022!$C$2:$C$740, CT_Bands_2003_2022_Count_PP!BA$3)</f>
        <v>0</v>
      </c>
      <c r="BB22" s="128">
        <f>SUMIFS(CT_Bands_Revalued_2003_2022!$D$2:$D$740, CT_Bands_Revalued_2003_2022!$A$2:$A$740, $A22, CT_Bands_Revalued_2003_2022!$B$2:$B$740, CT_Bands_2003_2022_Count_PP!BB$2, CT_Bands_Revalued_2003_2022!$C$2:$C$740, CT_Bands_2003_2022_Count_PP!BB$3)</f>
        <v>12</v>
      </c>
      <c r="BC22" s="128">
        <f>SUMIFS(CT_Bands_Revalued_2003_2022!$D$2:$D$740, CT_Bands_Revalued_2003_2022!$A$2:$A$740, $A22, CT_Bands_Revalued_2003_2022!$B$2:$B$740, CT_Bands_2003_2022_Count_PP!BC$2, CT_Bands_Revalued_2003_2022!$C$2:$C$740, CT_Bands_2003_2022_Count_PP!BC$3)</f>
        <v>0</v>
      </c>
      <c r="BD22" s="128">
        <f>SUMIFS(CT_Bands_Revalued_2003_2022!$D$2:$D$740, CT_Bands_Revalued_2003_2022!$A$2:$A$740, $A22, CT_Bands_Revalued_2003_2022!$B$2:$B$740, CT_Bands_2003_2022_Count_PP!BD$2, CT_Bands_Revalued_2003_2022!$C$2:$C$740, CT_Bands_2003_2022_Count_PP!BD$3)</f>
        <v>0</v>
      </c>
      <c r="BE22" s="128">
        <f>SUMIFS(CT_Bands_Revalued_2003_2022!$D$2:$D$740, CT_Bands_Revalued_2003_2022!$A$2:$A$740, $A22, CT_Bands_Revalued_2003_2022!$B$2:$B$740, CT_Bands_2003_2022_Count_PP!BE$2, CT_Bands_Revalued_2003_2022!$C$2:$C$740, CT_Bands_2003_2022_Count_PP!BE$3)</f>
        <v>0</v>
      </c>
      <c r="BF22" s="128">
        <f>SUMIFS(CT_Bands_Revalued_2003_2022!$D$2:$D$740, CT_Bands_Revalued_2003_2022!$A$2:$A$740, $A22, CT_Bands_Revalued_2003_2022!$B$2:$B$740, CT_Bands_2003_2022_Count_PP!BF$2, CT_Bands_Revalued_2003_2022!$C$2:$C$740, CT_Bands_2003_2022_Count_PP!BF$3)</f>
        <v>0</v>
      </c>
      <c r="BG22" s="128">
        <f>SUMIFS(CT_Bands_Revalued_2003_2022!$D$2:$D$740, CT_Bands_Revalued_2003_2022!$A$2:$A$740, $A22, CT_Bands_Revalued_2003_2022!$B$2:$B$740, CT_Bands_2003_2022_Count_PP!BG$2, CT_Bands_Revalued_2003_2022!$C$2:$C$740, CT_Bands_2003_2022_Count_PP!BG$3)</f>
        <v>0</v>
      </c>
      <c r="BH22" s="128">
        <f>SUMIFS(CT_Bands_Revalued_2003_2022!$D$2:$D$740, CT_Bands_Revalued_2003_2022!$A$2:$A$740, $A22, CT_Bands_Revalued_2003_2022!$B$2:$B$740, CT_Bands_2003_2022_Count_PP!BH$2, CT_Bands_Revalued_2003_2022!$C$2:$C$740, CT_Bands_2003_2022_Count_PP!BH$3)</f>
        <v>0</v>
      </c>
      <c r="BI22" s="128">
        <f>SUMIFS(CT_Bands_Revalued_2003_2022!$D$2:$D$740, CT_Bands_Revalued_2003_2022!$A$2:$A$740, $A22, CT_Bands_Revalued_2003_2022!$B$2:$B$740, CT_Bands_2003_2022_Count_PP!BI$2, CT_Bands_Revalued_2003_2022!$C$2:$C$740, CT_Bands_2003_2022_Count_PP!BI$3)</f>
        <v>0</v>
      </c>
      <c r="BJ22" s="128">
        <f>SUMIFS(CT_Bands_Revalued_2003_2022!$D$2:$D$740, CT_Bands_Revalued_2003_2022!$A$2:$A$740, $A22, CT_Bands_Revalued_2003_2022!$B$2:$B$740, CT_Bands_2003_2022_Count_PP!BJ$2, CT_Bands_Revalued_2003_2022!$C$2:$C$740, CT_Bands_2003_2022_Count_PP!BJ$3)</f>
        <v>0</v>
      </c>
      <c r="BK22" s="128">
        <f>SUMIFS(CT_Bands_Revalued_2003_2022!$D$2:$D$740, CT_Bands_Revalued_2003_2022!$A$2:$A$740, $A22, CT_Bands_Revalued_2003_2022!$B$2:$B$740, CT_Bands_2003_2022_Count_PP!BK$2, CT_Bands_Revalued_2003_2022!$C$2:$C$740, CT_Bands_2003_2022_Count_PP!BK$3)</f>
        <v>0</v>
      </c>
      <c r="BL22" s="128">
        <f>SUMIFS(CT_Bands_Revalued_2003_2022!$D$2:$D$740, CT_Bands_Revalued_2003_2022!$A$2:$A$740, $A22, CT_Bands_Revalued_2003_2022!$B$2:$B$740, CT_Bands_2003_2022_Count_PP!BL$2, CT_Bands_Revalued_2003_2022!$C$2:$C$740, CT_Bands_2003_2022_Count_PP!BL$3)</f>
        <v>1</v>
      </c>
      <c r="BM22" s="128">
        <f>SUMIFS(CT_Bands_Revalued_2003_2022!$D$2:$D$740, CT_Bands_Revalued_2003_2022!$A$2:$A$740, $A22, CT_Bands_Revalued_2003_2022!$B$2:$B$740, CT_Bands_2003_2022_Count_PP!BM$2, CT_Bands_Revalued_2003_2022!$C$2:$C$740, CT_Bands_2003_2022_Count_PP!BM$3)</f>
        <v>0</v>
      </c>
      <c r="BN22" s="128">
        <f>SUMIFS(CT_Bands_Revalued_2003_2022!$D$2:$D$740, CT_Bands_Revalued_2003_2022!$A$2:$A$740, $A22, CT_Bands_Revalued_2003_2022!$B$2:$B$740, CT_Bands_2003_2022_Count_PP!BN$2, CT_Bands_Revalued_2003_2022!$C$2:$C$740, CT_Bands_2003_2022_Count_PP!BN$3)</f>
        <v>0</v>
      </c>
      <c r="BO22" s="128">
        <f>SUMIFS(CT_Bands_Revalued_2003_2022!$D$2:$D$740, CT_Bands_Revalued_2003_2022!$A$2:$A$740, $A22, CT_Bands_Revalued_2003_2022!$B$2:$B$740, CT_Bands_2003_2022_Count_PP!BO$2, CT_Bands_Revalued_2003_2022!$C$2:$C$740, CT_Bands_2003_2022_Count_PP!BO$3)</f>
        <v>0</v>
      </c>
      <c r="BP22" s="128">
        <f>SUMIFS(CT_Bands_Revalued_2003_2022!$D$2:$D$740, CT_Bands_Revalued_2003_2022!$A$2:$A$740, $A22, CT_Bands_Revalued_2003_2022!$B$2:$B$740, CT_Bands_2003_2022_Count_PP!BP$2, CT_Bands_Revalued_2003_2022!$C$2:$C$740, CT_Bands_2003_2022_Count_PP!BP$3)</f>
        <v>0</v>
      </c>
      <c r="BQ22" s="128">
        <f>SUMIFS(CT_Bands_Revalued_2003_2022!$D$2:$D$740, CT_Bands_Revalued_2003_2022!$A$2:$A$740, $A22, CT_Bands_Revalued_2003_2022!$B$2:$B$740, CT_Bands_2003_2022_Count_PP!BQ$2, CT_Bands_Revalued_2003_2022!$C$2:$C$740, CT_Bands_2003_2022_Count_PP!BQ$3)</f>
        <v>0</v>
      </c>
      <c r="BR22" s="128">
        <f>SUMIFS(CT_Bands_Revalued_2003_2022!$D$2:$D$740, CT_Bands_Revalued_2003_2022!$A$2:$A$740, $A22, CT_Bands_Revalued_2003_2022!$B$2:$B$740, CT_Bands_2003_2022_Count_PP!BR$2, CT_Bands_Revalued_2003_2022!$C$2:$C$740, CT_Bands_2003_2022_Count_PP!BR$3)</f>
        <v>0</v>
      </c>
      <c r="BS22" s="128">
        <f>SUMIFS(CT_Bands_Revalued_2003_2022!$D$2:$D$740, CT_Bands_Revalued_2003_2022!$A$2:$A$740, $A22, CT_Bands_Revalued_2003_2022!$B$2:$B$740, CT_Bands_2003_2022_Count_PP!BS$2, CT_Bands_Revalued_2003_2022!$C$2:$C$740, CT_Bands_2003_2022_Count_PP!BS$3)</f>
        <v>0</v>
      </c>
      <c r="BT22" s="128">
        <f>SUMIFS(CT_Bands_Revalued_2003_2022!$D$2:$D$740, CT_Bands_Revalued_2003_2022!$A$2:$A$740, $A22, CT_Bands_Revalued_2003_2022!$B$2:$B$740, CT_Bands_2003_2022_Count_PP!BT$2, CT_Bands_Revalued_2003_2022!$C$2:$C$740, CT_Bands_2003_2022_Count_PP!BT$3)</f>
        <v>0</v>
      </c>
      <c r="BU22" s="128">
        <f>SUMIFS(CT_Bands_Revalued_2003_2022!$D$2:$D$740, CT_Bands_Revalued_2003_2022!$A$2:$A$740, $A22, CT_Bands_Revalued_2003_2022!$B$2:$B$740, CT_Bands_2003_2022_Count_PP!BU$2, CT_Bands_Revalued_2003_2022!$C$2:$C$740, CT_Bands_2003_2022_Count_PP!BU$3)</f>
        <v>0</v>
      </c>
      <c r="BV22" s="128">
        <f>SUMIFS(CT_Bands_Revalued_2003_2022!$D$2:$D$740, CT_Bands_Revalued_2003_2022!$A$2:$A$740, $A22, CT_Bands_Revalued_2003_2022!$B$2:$B$740, CT_Bands_2003_2022_Count_PP!BV$2, CT_Bands_Revalued_2003_2022!$C$2:$C$740, CT_Bands_2003_2022_Count_PP!BV$3)</f>
        <v>0</v>
      </c>
      <c r="BW22" s="128">
        <f>SUMIFS(CT_Bands_Revalued_2003_2022!$D$2:$D$740, CT_Bands_Revalued_2003_2022!$A$2:$A$740, $A22, CT_Bands_Revalued_2003_2022!$B$2:$B$740, CT_Bands_2003_2022_Count_PP!BW$2, CT_Bands_Revalued_2003_2022!$C$2:$C$740, CT_Bands_2003_2022_Count_PP!BW$3)</f>
        <v>0</v>
      </c>
      <c r="BX22" s="128">
        <f>SUMIFS(CT_Bands_Revalued_2003_2022!$D$2:$D$740, CT_Bands_Revalued_2003_2022!$A$2:$A$740, $A22, CT_Bands_Revalued_2003_2022!$B$2:$B$740, CT_Bands_2003_2022_Count_PP!BX$2, CT_Bands_Revalued_2003_2022!$C$2:$C$740, CT_Bands_2003_2022_Count_PP!BX$3)</f>
        <v>0</v>
      </c>
      <c r="BY22" s="128">
        <f>SUMIFS(CT_Bands_Revalued_2003_2022!$D$2:$D$740, CT_Bands_Revalued_2003_2022!$A$2:$A$740, $A22, CT_Bands_Revalued_2003_2022!$B$2:$B$740, CT_Bands_2003_2022_Count_PP!BY$2, CT_Bands_Revalued_2003_2022!$C$2:$C$740, CT_Bands_2003_2022_Count_PP!BY$3)</f>
        <v>0</v>
      </c>
      <c r="BZ22" s="128">
        <f>SUMIFS(CT_Bands_Revalued_2003_2022!$D$2:$D$740, CT_Bands_Revalued_2003_2022!$A$2:$A$740, $A22, CT_Bands_Revalued_2003_2022!$B$2:$B$740, CT_Bands_2003_2022_Count_PP!BZ$2, CT_Bands_Revalued_2003_2022!$C$2:$C$740, CT_Bands_2003_2022_Count_PP!BZ$3)</f>
        <v>0</v>
      </c>
      <c r="CA22" s="128">
        <f>SUMIFS(CT_Bands_Revalued_2003_2022!$D$2:$D$740, CT_Bands_Revalued_2003_2022!$A$2:$A$740, $A22, CT_Bands_Revalued_2003_2022!$B$2:$B$740, CT_Bands_2003_2022_Count_PP!CA$2, CT_Bands_Revalued_2003_2022!$C$2:$C$740, CT_Bands_2003_2022_Count_PP!CA$3)</f>
        <v>0</v>
      </c>
      <c r="CB22" s="128">
        <f>SUMIFS(CT_Bands_Revalued_2003_2022!$D$2:$D$740, CT_Bands_Revalued_2003_2022!$A$2:$A$740, $A22, CT_Bands_Revalued_2003_2022!$B$2:$B$740, CT_Bands_2003_2022_Count_PP!CB$2, CT_Bands_Revalued_2003_2022!$C$2:$C$740, CT_Bands_2003_2022_Count_PP!CB$3)</f>
        <v>0</v>
      </c>
      <c r="CC22" s="128">
        <f>SUMIFS(CT_Bands_Revalued_2003_2022!$D$2:$D$740, CT_Bands_Revalued_2003_2022!$A$2:$A$740, $A22, CT_Bands_Revalued_2003_2022!$B$2:$B$740, CT_Bands_2003_2022_Count_PP!CC$2, CT_Bands_Revalued_2003_2022!$C$2:$C$740, CT_Bands_2003_2022_Count_PP!CC$3)</f>
        <v>0</v>
      </c>
      <c r="CD22" s="128">
        <f>SUMIFS(CT_Bands_Revalued_2003_2022!$D$2:$D$740, CT_Bands_Revalued_2003_2022!$A$2:$A$740, $A22, CT_Bands_Revalued_2003_2022!$B$2:$B$740, CT_Bands_2003_2022_Count_PP!CD$2, CT_Bands_Revalued_2003_2022!$C$2:$C$740, CT_Bands_2003_2022_Count_PP!CD$3)</f>
        <v>1</v>
      </c>
      <c r="CE22" s="128">
        <f>SUMIFS(CT_Bands_Revalued_2003_2022!$D$2:$D$740, CT_Bands_Revalued_2003_2022!$A$2:$A$740, $A22, CT_Bands_Revalued_2003_2022!$B$2:$B$740, CT_Bands_2003_2022_Count_PP!CE$2, CT_Bands_Revalued_2003_2022!$C$2:$C$740, CT_Bands_2003_2022_Count_PP!CE$3)</f>
        <v>0</v>
      </c>
      <c r="CF22" s="128">
        <f>SUMIFS(CT_Bands_Revalued_2003_2022!$D$2:$D$740, CT_Bands_Revalued_2003_2022!$A$2:$A$740, $A22, CT_Bands_Revalued_2003_2022!$B$2:$B$740, CT_Bands_2003_2022_Count_PP!CF$2, CT_Bands_Revalued_2003_2022!$C$2:$C$740, CT_Bands_2003_2022_Count_PP!CF$3)</f>
        <v>0</v>
      </c>
      <c r="CG22" s="129">
        <f t="shared" si="0"/>
        <v>1111</v>
      </c>
    </row>
    <row r="23" spans="1:85" x14ac:dyDescent="0.25">
      <c r="A23" s="126" t="s">
        <v>1125</v>
      </c>
      <c r="B23" s="127" t="s">
        <v>1126</v>
      </c>
      <c r="C23" s="127" t="s">
        <v>2334</v>
      </c>
      <c r="D23" s="128">
        <f>SUMIFS(CT_Bands_Revalued_2003_2022!$D$2:$D$740, CT_Bands_Revalued_2003_2022!$A$2:$A$740, $A23, CT_Bands_Revalued_2003_2022!$B$2:$B$740, CT_Bands_2003_2022_Count_PP!D$2, CT_Bands_Revalued_2003_2022!$C$2:$C$740, CT_Bands_2003_2022_Count_PP!D$3)</f>
        <v>86</v>
      </c>
      <c r="E23" s="128">
        <f>SUMIFS(CT_Bands_Revalued_2003_2022!$D$2:$D$740, CT_Bands_Revalued_2003_2022!$A$2:$A$740, $A23, CT_Bands_Revalued_2003_2022!$B$2:$B$740, CT_Bands_2003_2022_Count_PP!E$2, CT_Bands_Revalued_2003_2022!$C$2:$C$740, CT_Bands_2003_2022_Count_PP!E$3)</f>
        <v>108</v>
      </c>
      <c r="F23" s="128">
        <f>SUMIFS(CT_Bands_Revalued_2003_2022!$D$2:$D$740, CT_Bands_Revalued_2003_2022!$A$2:$A$740, $A23, CT_Bands_Revalued_2003_2022!$B$2:$B$740, CT_Bands_2003_2022_Count_PP!F$2, CT_Bands_Revalued_2003_2022!$C$2:$C$740, CT_Bands_2003_2022_Count_PP!F$3)</f>
        <v>0</v>
      </c>
      <c r="G23" s="128">
        <f>SUMIFS(CT_Bands_Revalued_2003_2022!$D$2:$D$740, CT_Bands_Revalued_2003_2022!$A$2:$A$740, $A23, CT_Bands_Revalued_2003_2022!$B$2:$B$740, CT_Bands_2003_2022_Count_PP!G$2, CT_Bands_Revalued_2003_2022!$C$2:$C$740, CT_Bands_2003_2022_Count_PP!G$3)</f>
        <v>0</v>
      </c>
      <c r="H23" s="128">
        <f>SUMIFS(CT_Bands_Revalued_2003_2022!$D$2:$D$740, CT_Bands_Revalued_2003_2022!$A$2:$A$740, $A23, CT_Bands_Revalued_2003_2022!$B$2:$B$740, CT_Bands_2003_2022_Count_PP!H$2, CT_Bands_Revalued_2003_2022!$C$2:$C$740, CT_Bands_2003_2022_Count_PP!H$3)</f>
        <v>0</v>
      </c>
      <c r="I23" s="128">
        <f>SUMIFS(CT_Bands_Revalued_2003_2022!$D$2:$D$740, CT_Bands_Revalued_2003_2022!$A$2:$A$740, $A23, CT_Bands_Revalued_2003_2022!$B$2:$B$740, CT_Bands_2003_2022_Count_PP!I$2, CT_Bands_Revalued_2003_2022!$C$2:$C$740, CT_Bands_2003_2022_Count_PP!I$3)</f>
        <v>0</v>
      </c>
      <c r="J23" s="128">
        <f>SUMIFS(CT_Bands_Revalued_2003_2022!$D$2:$D$740, CT_Bands_Revalued_2003_2022!$A$2:$A$740, $A23, CT_Bands_Revalued_2003_2022!$B$2:$B$740, CT_Bands_2003_2022_Count_PP!J$2, CT_Bands_Revalued_2003_2022!$C$2:$C$740, CT_Bands_2003_2022_Count_PP!J$3)</f>
        <v>0</v>
      </c>
      <c r="K23" s="128">
        <f>SUMIFS(CT_Bands_Revalued_2003_2022!$D$2:$D$740, CT_Bands_Revalued_2003_2022!$A$2:$A$740, $A23, CT_Bands_Revalued_2003_2022!$B$2:$B$740, CT_Bands_2003_2022_Count_PP!K$2, CT_Bands_Revalued_2003_2022!$C$2:$C$740, CT_Bands_2003_2022_Count_PP!K$3)</f>
        <v>0</v>
      </c>
      <c r="L23" s="128">
        <f>SUMIFS(CT_Bands_Revalued_2003_2022!$D$2:$D$740, CT_Bands_Revalued_2003_2022!$A$2:$A$740, $A23, CT_Bands_Revalued_2003_2022!$B$2:$B$740, CT_Bands_2003_2022_Count_PP!L$2, CT_Bands_Revalued_2003_2022!$C$2:$C$740, CT_Bands_2003_2022_Count_PP!L$3)</f>
        <v>0</v>
      </c>
      <c r="M23" s="128">
        <f>SUMIFS(CT_Bands_Revalued_2003_2022!$D$2:$D$740, CT_Bands_Revalued_2003_2022!$A$2:$A$740, $A23, CT_Bands_Revalued_2003_2022!$B$2:$B$740, CT_Bands_2003_2022_Count_PP!M$2, CT_Bands_Revalued_2003_2022!$C$2:$C$740, CT_Bands_2003_2022_Count_PP!M$3)</f>
        <v>0</v>
      </c>
      <c r="N23" s="128">
        <f>SUMIFS(CT_Bands_Revalued_2003_2022!$D$2:$D$740, CT_Bands_Revalued_2003_2022!$A$2:$A$740, $A23, CT_Bands_Revalued_2003_2022!$B$2:$B$740, CT_Bands_2003_2022_Count_PP!N$2, CT_Bands_Revalued_2003_2022!$C$2:$C$740, CT_Bands_2003_2022_Count_PP!N$3)</f>
        <v>170</v>
      </c>
      <c r="O23" s="128">
        <f>SUMIFS(CT_Bands_Revalued_2003_2022!$D$2:$D$740, CT_Bands_Revalued_2003_2022!$A$2:$A$740, $A23, CT_Bands_Revalued_2003_2022!$B$2:$B$740, CT_Bands_2003_2022_Count_PP!O$2, CT_Bands_Revalued_2003_2022!$C$2:$C$740, CT_Bands_2003_2022_Count_PP!O$3)</f>
        <v>240</v>
      </c>
      <c r="P23" s="128">
        <f>SUMIFS(CT_Bands_Revalued_2003_2022!$D$2:$D$740, CT_Bands_Revalued_2003_2022!$A$2:$A$740, $A23, CT_Bands_Revalued_2003_2022!$B$2:$B$740, CT_Bands_2003_2022_Count_PP!P$2, CT_Bands_Revalued_2003_2022!$C$2:$C$740, CT_Bands_2003_2022_Count_PP!P$3)</f>
        <v>0</v>
      </c>
      <c r="Q23" s="128">
        <f>SUMIFS(CT_Bands_Revalued_2003_2022!$D$2:$D$740, CT_Bands_Revalued_2003_2022!$A$2:$A$740, $A23, CT_Bands_Revalued_2003_2022!$B$2:$B$740, CT_Bands_2003_2022_Count_PP!Q$2, CT_Bands_Revalued_2003_2022!$C$2:$C$740, CT_Bands_2003_2022_Count_PP!Q$3)</f>
        <v>0</v>
      </c>
      <c r="R23" s="128">
        <f>SUMIFS(CT_Bands_Revalued_2003_2022!$D$2:$D$740, CT_Bands_Revalued_2003_2022!$A$2:$A$740, $A23, CT_Bands_Revalued_2003_2022!$B$2:$B$740, CT_Bands_2003_2022_Count_PP!R$2, CT_Bands_Revalued_2003_2022!$C$2:$C$740, CT_Bands_2003_2022_Count_PP!R$3)</f>
        <v>0</v>
      </c>
      <c r="S23" s="128">
        <f>SUMIFS(CT_Bands_Revalued_2003_2022!$D$2:$D$740, CT_Bands_Revalued_2003_2022!$A$2:$A$740, $A23, CT_Bands_Revalued_2003_2022!$B$2:$B$740, CT_Bands_2003_2022_Count_PP!S$2, CT_Bands_Revalued_2003_2022!$C$2:$C$740, CT_Bands_2003_2022_Count_PP!S$3)</f>
        <v>0</v>
      </c>
      <c r="T23" s="128">
        <f>SUMIFS(CT_Bands_Revalued_2003_2022!$D$2:$D$740, CT_Bands_Revalued_2003_2022!$A$2:$A$740, $A23, CT_Bands_Revalued_2003_2022!$B$2:$B$740, CT_Bands_2003_2022_Count_PP!T$2, CT_Bands_Revalued_2003_2022!$C$2:$C$740, CT_Bands_2003_2022_Count_PP!T$3)</f>
        <v>0</v>
      </c>
      <c r="U23" s="128">
        <f>SUMIFS(CT_Bands_Revalued_2003_2022!$D$2:$D$740, CT_Bands_Revalued_2003_2022!$A$2:$A$740, $A23, CT_Bands_Revalued_2003_2022!$B$2:$B$740, CT_Bands_2003_2022_Count_PP!U$2, CT_Bands_Revalued_2003_2022!$C$2:$C$740, CT_Bands_2003_2022_Count_PP!U$3)</f>
        <v>0</v>
      </c>
      <c r="V23" s="128">
        <f>SUMIFS(CT_Bands_Revalued_2003_2022!$D$2:$D$740, CT_Bands_Revalued_2003_2022!$A$2:$A$740, $A23, CT_Bands_Revalued_2003_2022!$B$2:$B$740, CT_Bands_2003_2022_Count_PP!V$2, CT_Bands_Revalued_2003_2022!$C$2:$C$740, CT_Bands_2003_2022_Count_PP!V$3)</f>
        <v>0</v>
      </c>
      <c r="W23" s="128">
        <f>SUMIFS(CT_Bands_Revalued_2003_2022!$D$2:$D$740, CT_Bands_Revalued_2003_2022!$A$2:$A$740, $A23, CT_Bands_Revalued_2003_2022!$B$2:$B$740, CT_Bands_2003_2022_Count_PP!W$2, CT_Bands_Revalued_2003_2022!$C$2:$C$740, CT_Bands_2003_2022_Count_PP!W$3)</f>
        <v>0</v>
      </c>
      <c r="X23" s="128">
        <f>SUMIFS(CT_Bands_Revalued_2003_2022!$D$2:$D$740, CT_Bands_Revalued_2003_2022!$A$2:$A$740, $A23, CT_Bands_Revalued_2003_2022!$B$2:$B$740, CT_Bands_2003_2022_Count_PP!X$2, CT_Bands_Revalued_2003_2022!$C$2:$C$740, CT_Bands_2003_2022_Count_PP!X$3)</f>
        <v>232</v>
      </c>
      <c r="Y23" s="128">
        <f>SUMIFS(CT_Bands_Revalued_2003_2022!$D$2:$D$740, CT_Bands_Revalued_2003_2022!$A$2:$A$740, $A23, CT_Bands_Revalued_2003_2022!$B$2:$B$740, CT_Bands_2003_2022_Count_PP!Y$2, CT_Bands_Revalued_2003_2022!$C$2:$C$740, CT_Bands_2003_2022_Count_PP!Y$3)</f>
        <v>156</v>
      </c>
      <c r="Z23" s="128">
        <f>SUMIFS(CT_Bands_Revalued_2003_2022!$D$2:$D$740, CT_Bands_Revalued_2003_2022!$A$2:$A$740, $A23, CT_Bands_Revalued_2003_2022!$B$2:$B$740, CT_Bands_2003_2022_Count_PP!Z$2, CT_Bands_Revalued_2003_2022!$C$2:$C$740, CT_Bands_2003_2022_Count_PP!Z$3)</f>
        <v>0</v>
      </c>
      <c r="AA23" s="128">
        <f>SUMIFS(CT_Bands_Revalued_2003_2022!$D$2:$D$740, CT_Bands_Revalued_2003_2022!$A$2:$A$740, $A23, CT_Bands_Revalued_2003_2022!$B$2:$B$740, CT_Bands_2003_2022_Count_PP!AA$2, CT_Bands_Revalued_2003_2022!$C$2:$C$740, CT_Bands_2003_2022_Count_PP!AA$3)</f>
        <v>0</v>
      </c>
      <c r="AB23" s="128">
        <f>SUMIFS(CT_Bands_Revalued_2003_2022!$D$2:$D$740, CT_Bands_Revalued_2003_2022!$A$2:$A$740, $A23, CT_Bands_Revalued_2003_2022!$B$2:$B$740, CT_Bands_2003_2022_Count_PP!AB$2, CT_Bands_Revalued_2003_2022!$C$2:$C$740, CT_Bands_2003_2022_Count_PP!AB$3)</f>
        <v>0</v>
      </c>
      <c r="AC23" s="128">
        <f>SUMIFS(CT_Bands_Revalued_2003_2022!$D$2:$D$740, CT_Bands_Revalued_2003_2022!$A$2:$A$740, $A23, CT_Bands_Revalued_2003_2022!$B$2:$B$740, CT_Bands_2003_2022_Count_PP!AC$2, CT_Bands_Revalued_2003_2022!$C$2:$C$740, CT_Bands_2003_2022_Count_PP!AC$3)</f>
        <v>0</v>
      </c>
      <c r="AD23" s="128">
        <f>SUMIFS(CT_Bands_Revalued_2003_2022!$D$2:$D$740, CT_Bands_Revalued_2003_2022!$A$2:$A$740, $A23, CT_Bands_Revalued_2003_2022!$B$2:$B$740, CT_Bands_2003_2022_Count_PP!AD$2, CT_Bands_Revalued_2003_2022!$C$2:$C$740, CT_Bands_2003_2022_Count_PP!AD$3)</f>
        <v>0</v>
      </c>
      <c r="AE23" s="128">
        <f>SUMIFS(CT_Bands_Revalued_2003_2022!$D$2:$D$740, CT_Bands_Revalued_2003_2022!$A$2:$A$740, $A23, CT_Bands_Revalued_2003_2022!$B$2:$B$740, CT_Bands_2003_2022_Count_PP!AE$2, CT_Bands_Revalued_2003_2022!$C$2:$C$740, CT_Bands_2003_2022_Count_PP!AE$3)</f>
        <v>0</v>
      </c>
      <c r="AF23" s="128">
        <f>SUMIFS(CT_Bands_Revalued_2003_2022!$D$2:$D$740, CT_Bands_Revalued_2003_2022!$A$2:$A$740, $A23, CT_Bands_Revalued_2003_2022!$B$2:$B$740, CT_Bands_2003_2022_Count_PP!AF$2, CT_Bands_Revalued_2003_2022!$C$2:$C$740, CT_Bands_2003_2022_Count_PP!AF$3)</f>
        <v>0</v>
      </c>
      <c r="AG23" s="128">
        <f>SUMIFS(CT_Bands_Revalued_2003_2022!$D$2:$D$740, CT_Bands_Revalued_2003_2022!$A$2:$A$740, $A23, CT_Bands_Revalued_2003_2022!$B$2:$B$740, CT_Bands_2003_2022_Count_PP!AG$2, CT_Bands_Revalued_2003_2022!$C$2:$C$740, CT_Bands_2003_2022_Count_PP!AG$3)</f>
        <v>0</v>
      </c>
      <c r="AH23" s="128">
        <f>SUMIFS(CT_Bands_Revalued_2003_2022!$D$2:$D$740, CT_Bands_Revalued_2003_2022!$A$2:$A$740, $A23, CT_Bands_Revalued_2003_2022!$B$2:$B$740, CT_Bands_2003_2022_Count_PP!AH$2, CT_Bands_Revalued_2003_2022!$C$2:$C$740, CT_Bands_2003_2022_Count_PP!AH$3)</f>
        <v>64</v>
      </c>
      <c r="AI23" s="128">
        <f>SUMIFS(CT_Bands_Revalued_2003_2022!$D$2:$D$740, CT_Bands_Revalued_2003_2022!$A$2:$A$740, $A23, CT_Bands_Revalued_2003_2022!$B$2:$B$740, CT_Bands_2003_2022_Count_PP!AI$2, CT_Bands_Revalued_2003_2022!$C$2:$C$740, CT_Bands_2003_2022_Count_PP!AI$3)</f>
        <v>56</v>
      </c>
      <c r="AJ23" s="128">
        <f>SUMIFS(CT_Bands_Revalued_2003_2022!$D$2:$D$740, CT_Bands_Revalued_2003_2022!$A$2:$A$740, $A23, CT_Bands_Revalued_2003_2022!$B$2:$B$740, CT_Bands_2003_2022_Count_PP!AJ$2, CT_Bands_Revalued_2003_2022!$C$2:$C$740, CT_Bands_2003_2022_Count_PP!AJ$3)</f>
        <v>0</v>
      </c>
      <c r="AK23" s="128">
        <f>SUMIFS(CT_Bands_Revalued_2003_2022!$D$2:$D$740, CT_Bands_Revalued_2003_2022!$A$2:$A$740, $A23, CT_Bands_Revalued_2003_2022!$B$2:$B$740, CT_Bands_2003_2022_Count_PP!AK$2, CT_Bands_Revalued_2003_2022!$C$2:$C$740, CT_Bands_2003_2022_Count_PP!AK$3)</f>
        <v>0</v>
      </c>
      <c r="AL23" s="128">
        <f>SUMIFS(CT_Bands_Revalued_2003_2022!$D$2:$D$740, CT_Bands_Revalued_2003_2022!$A$2:$A$740, $A23, CT_Bands_Revalued_2003_2022!$B$2:$B$740, CT_Bands_2003_2022_Count_PP!AL$2, CT_Bands_Revalued_2003_2022!$C$2:$C$740, CT_Bands_2003_2022_Count_PP!AL$3)</f>
        <v>0</v>
      </c>
      <c r="AM23" s="128">
        <f>SUMIFS(CT_Bands_Revalued_2003_2022!$D$2:$D$740, CT_Bands_Revalued_2003_2022!$A$2:$A$740, $A23, CT_Bands_Revalued_2003_2022!$B$2:$B$740, CT_Bands_2003_2022_Count_PP!AM$2, CT_Bands_Revalued_2003_2022!$C$2:$C$740, CT_Bands_2003_2022_Count_PP!AM$3)</f>
        <v>0</v>
      </c>
      <c r="AN23" s="128">
        <f>SUMIFS(CT_Bands_Revalued_2003_2022!$D$2:$D$740, CT_Bands_Revalued_2003_2022!$A$2:$A$740, $A23, CT_Bands_Revalued_2003_2022!$B$2:$B$740, CT_Bands_2003_2022_Count_PP!AN$2, CT_Bands_Revalued_2003_2022!$C$2:$C$740, CT_Bands_2003_2022_Count_PP!AN$3)</f>
        <v>0</v>
      </c>
      <c r="AO23" s="128">
        <f>SUMIFS(CT_Bands_Revalued_2003_2022!$D$2:$D$740, CT_Bands_Revalued_2003_2022!$A$2:$A$740, $A23, CT_Bands_Revalued_2003_2022!$B$2:$B$740, CT_Bands_2003_2022_Count_PP!AO$2, CT_Bands_Revalued_2003_2022!$C$2:$C$740, CT_Bands_2003_2022_Count_PP!AO$3)</f>
        <v>0</v>
      </c>
      <c r="AP23" s="128">
        <f>SUMIFS(CT_Bands_Revalued_2003_2022!$D$2:$D$740, CT_Bands_Revalued_2003_2022!$A$2:$A$740, $A23, CT_Bands_Revalued_2003_2022!$B$2:$B$740, CT_Bands_2003_2022_Count_PP!AP$2, CT_Bands_Revalued_2003_2022!$C$2:$C$740, CT_Bands_2003_2022_Count_PP!AP$3)</f>
        <v>0</v>
      </c>
      <c r="AQ23" s="128">
        <f>SUMIFS(CT_Bands_Revalued_2003_2022!$D$2:$D$740, CT_Bands_Revalued_2003_2022!$A$2:$A$740, $A23, CT_Bands_Revalued_2003_2022!$B$2:$B$740, CT_Bands_2003_2022_Count_PP!AQ$2, CT_Bands_Revalued_2003_2022!$C$2:$C$740, CT_Bands_2003_2022_Count_PP!AQ$3)</f>
        <v>0</v>
      </c>
      <c r="AR23" s="128">
        <f>SUMIFS(CT_Bands_Revalued_2003_2022!$D$2:$D$740, CT_Bands_Revalued_2003_2022!$A$2:$A$740, $A23, CT_Bands_Revalued_2003_2022!$B$2:$B$740, CT_Bands_2003_2022_Count_PP!AR$2, CT_Bands_Revalued_2003_2022!$C$2:$C$740, CT_Bands_2003_2022_Count_PP!AR$3)</f>
        <v>110</v>
      </c>
      <c r="AS23" s="128">
        <f>SUMIFS(CT_Bands_Revalued_2003_2022!$D$2:$D$740, CT_Bands_Revalued_2003_2022!$A$2:$A$740, $A23, CT_Bands_Revalued_2003_2022!$B$2:$B$740, CT_Bands_2003_2022_Count_PP!AS$2, CT_Bands_Revalued_2003_2022!$C$2:$C$740, CT_Bands_2003_2022_Count_PP!AS$3)</f>
        <v>20</v>
      </c>
      <c r="AT23" s="128">
        <f>SUMIFS(CT_Bands_Revalued_2003_2022!$D$2:$D$740, CT_Bands_Revalued_2003_2022!$A$2:$A$740, $A23, CT_Bands_Revalued_2003_2022!$B$2:$B$740, CT_Bands_2003_2022_Count_PP!AT$2, CT_Bands_Revalued_2003_2022!$C$2:$C$740, CT_Bands_2003_2022_Count_PP!AT$3)</f>
        <v>0</v>
      </c>
      <c r="AU23" s="128">
        <f>SUMIFS(CT_Bands_Revalued_2003_2022!$D$2:$D$740, CT_Bands_Revalued_2003_2022!$A$2:$A$740, $A23, CT_Bands_Revalued_2003_2022!$B$2:$B$740, CT_Bands_2003_2022_Count_PP!AU$2, CT_Bands_Revalued_2003_2022!$C$2:$C$740, CT_Bands_2003_2022_Count_PP!AU$3)</f>
        <v>0</v>
      </c>
      <c r="AV23" s="128">
        <f>SUMIFS(CT_Bands_Revalued_2003_2022!$D$2:$D$740, CT_Bands_Revalued_2003_2022!$A$2:$A$740, $A23, CT_Bands_Revalued_2003_2022!$B$2:$B$740, CT_Bands_2003_2022_Count_PP!AV$2, CT_Bands_Revalued_2003_2022!$C$2:$C$740, CT_Bands_2003_2022_Count_PP!AV$3)</f>
        <v>0</v>
      </c>
      <c r="AW23" s="128">
        <f>SUMIFS(CT_Bands_Revalued_2003_2022!$D$2:$D$740, CT_Bands_Revalued_2003_2022!$A$2:$A$740, $A23, CT_Bands_Revalued_2003_2022!$B$2:$B$740, CT_Bands_2003_2022_Count_PP!AW$2, CT_Bands_Revalued_2003_2022!$C$2:$C$740, CT_Bands_2003_2022_Count_PP!AW$3)</f>
        <v>0</v>
      </c>
      <c r="AX23" s="128">
        <f>SUMIFS(CT_Bands_Revalued_2003_2022!$D$2:$D$740, CT_Bands_Revalued_2003_2022!$A$2:$A$740, $A23, CT_Bands_Revalued_2003_2022!$B$2:$B$740, CT_Bands_2003_2022_Count_PP!AX$2, CT_Bands_Revalued_2003_2022!$C$2:$C$740, CT_Bands_2003_2022_Count_PP!AX$3)</f>
        <v>0</v>
      </c>
      <c r="AY23" s="128">
        <f>SUMIFS(CT_Bands_Revalued_2003_2022!$D$2:$D$740, CT_Bands_Revalued_2003_2022!$A$2:$A$740, $A23, CT_Bands_Revalued_2003_2022!$B$2:$B$740, CT_Bands_2003_2022_Count_PP!AY$2, CT_Bands_Revalued_2003_2022!$C$2:$C$740, CT_Bands_2003_2022_Count_PP!AY$3)</f>
        <v>0</v>
      </c>
      <c r="AZ23" s="128">
        <f>SUMIFS(CT_Bands_Revalued_2003_2022!$D$2:$D$740, CT_Bands_Revalued_2003_2022!$A$2:$A$740, $A23, CT_Bands_Revalued_2003_2022!$B$2:$B$740, CT_Bands_2003_2022_Count_PP!AZ$2, CT_Bands_Revalued_2003_2022!$C$2:$C$740, CT_Bands_2003_2022_Count_PP!AZ$3)</f>
        <v>0</v>
      </c>
      <c r="BA23" s="128">
        <f>SUMIFS(CT_Bands_Revalued_2003_2022!$D$2:$D$740, CT_Bands_Revalued_2003_2022!$A$2:$A$740, $A23, CT_Bands_Revalued_2003_2022!$B$2:$B$740, CT_Bands_2003_2022_Count_PP!BA$2, CT_Bands_Revalued_2003_2022!$C$2:$C$740, CT_Bands_2003_2022_Count_PP!BA$3)</f>
        <v>0</v>
      </c>
      <c r="BB23" s="128">
        <f>SUMIFS(CT_Bands_Revalued_2003_2022!$D$2:$D$740, CT_Bands_Revalued_2003_2022!$A$2:$A$740, $A23, CT_Bands_Revalued_2003_2022!$B$2:$B$740, CT_Bands_2003_2022_Count_PP!BB$2, CT_Bands_Revalued_2003_2022!$C$2:$C$740, CT_Bands_2003_2022_Count_PP!BB$3)</f>
        <v>74</v>
      </c>
      <c r="BC23" s="128">
        <f>SUMIFS(CT_Bands_Revalued_2003_2022!$D$2:$D$740, CT_Bands_Revalued_2003_2022!$A$2:$A$740, $A23, CT_Bands_Revalued_2003_2022!$B$2:$B$740, CT_Bands_2003_2022_Count_PP!BC$2, CT_Bands_Revalued_2003_2022!$C$2:$C$740, CT_Bands_2003_2022_Count_PP!BC$3)</f>
        <v>0</v>
      </c>
      <c r="BD23" s="128">
        <f>SUMIFS(CT_Bands_Revalued_2003_2022!$D$2:$D$740, CT_Bands_Revalued_2003_2022!$A$2:$A$740, $A23, CT_Bands_Revalued_2003_2022!$B$2:$B$740, CT_Bands_2003_2022_Count_PP!BD$2, CT_Bands_Revalued_2003_2022!$C$2:$C$740, CT_Bands_2003_2022_Count_PP!BD$3)</f>
        <v>0</v>
      </c>
      <c r="BE23" s="128">
        <f>SUMIFS(CT_Bands_Revalued_2003_2022!$D$2:$D$740, CT_Bands_Revalued_2003_2022!$A$2:$A$740, $A23, CT_Bands_Revalued_2003_2022!$B$2:$B$740, CT_Bands_2003_2022_Count_PP!BE$2, CT_Bands_Revalued_2003_2022!$C$2:$C$740, CT_Bands_2003_2022_Count_PP!BE$3)</f>
        <v>0</v>
      </c>
      <c r="BF23" s="128">
        <f>SUMIFS(CT_Bands_Revalued_2003_2022!$D$2:$D$740, CT_Bands_Revalued_2003_2022!$A$2:$A$740, $A23, CT_Bands_Revalued_2003_2022!$B$2:$B$740, CT_Bands_2003_2022_Count_PP!BF$2, CT_Bands_Revalued_2003_2022!$C$2:$C$740, CT_Bands_2003_2022_Count_PP!BF$3)</f>
        <v>0</v>
      </c>
      <c r="BG23" s="128">
        <f>SUMIFS(CT_Bands_Revalued_2003_2022!$D$2:$D$740, CT_Bands_Revalued_2003_2022!$A$2:$A$740, $A23, CT_Bands_Revalued_2003_2022!$B$2:$B$740, CT_Bands_2003_2022_Count_PP!BG$2, CT_Bands_Revalued_2003_2022!$C$2:$C$740, CT_Bands_2003_2022_Count_PP!BG$3)</f>
        <v>0</v>
      </c>
      <c r="BH23" s="128">
        <f>SUMIFS(CT_Bands_Revalued_2003_2022!$D$2:$D$740, CT_Bands_Revalued_2003_2022!$A$2:$A$740, $A23, CT_Bands_Revalued_2003_2022!$B$2:$B$740, CT_Bands_2003_2022_Count_PP!BH$2, CT_Bands_Revalued_2003_2022!$C$2:$C$740, CT_Bands_2003_2022_Count_PP!BH$3)</f>
        <v>0</v>
      </c>
      <c r="BI23" s="128">
        <f>SUMIFS(CT_Bands_Revalued_2003_2022!$D$2:$D$740, CT_Bands_Revalued_2003_2022!$A$2:$A$740, $A23, CT_Bands_Revalued_2003_2022!$B$2:$B$740, CT_Bands_2003_2022_Count_PP!BI$2, CT_Bands_Revalued_2003_2022!$C$2:$C$740, CT_Bands_2003_2022_Count_PP!BI$3)</f>
        <v>0</v>
      </c>
      <c r="BJ23" s="128">
        <f>SUMIFS(CT_Bands_Revalued_2003_2022!$D$2:$D$740, CT_Bands_Revalued_2003_2022!$A$2:$A$740, $A23, CT_Bands_Revalued_2003_2022!$B$2:$B$740, CT_Bands_2003_2022_Count_PP!BJ$2, CT_Bands_Revalued_2003_2022!$C$2:$C$740, CT_Bands_2003_2022_Count_PP!BJ$3)</f>
        <v>0</v>
      </c>
      <c r="BK23" s="128">
        <f>SUMIFS(CT_Bands_Revalued_2003_2022!$D$2:$D$740, CT_Bands_Revalued_2003_2022!$A$2:$A$740, $A23, CT_Bands_Revalued_2003_2022!$B$2:$B$740, CT_Bands_2003_2022_Count_PP!BK$2, CT_Bands_Revalued_2003_2022!$C$2:$C$740, CT_Bands_2003_2022_Count_PP!BK$3)</f>
        <v>0</v>
      </c>
      <c r="BL23" s="128">
        <f>SUMIFS(CT_Bands_Revalued_2003_2022!$D$2:$D$740, CT_Bands_Revalued_2003_2022!$A$2:$A$740, $A23, CT_Bands_Revalued_2003_2022!$B$2:$B$740, CT_Bands_2003_2022_Count_PP!BL$2, CT_Bands_Revalued_2003_2022!$C$2:$C$740, CT_Bands_2003_2022_Count_PP!BL$3)</f>
        <v>21</v>
      </c>
      <c r="BM23" s="128">
        <f>SUMIFS(CT_Bands_Revalued_2003_2022!$D$2:$D$740, CT_Bands_Revalued_2003_2022!$A$2:$A$740, $A23, CT_Bands_Revalued_2003_2022!$B$2:$B$740, CT_Bands_2003_2022_Count_PP!BM$2, CT_Bands_Revalued_2003_2022!$C$2:$C$740, CT_Bands_2003_2022_Count_PP!BM$3)</f>
        <v>0</v>
      </c>
      <c r="BN23" s="128">
        <f>SUMIFS(CT_Bands_Revalued_2003_2022!$D$2:$D$740, CT_Bands_Revalued_2003_2022!$A$2:$A$740, $A23, CT_Bands_Revalued_2003_2022!$B$2:$B$740, CT_Bands_2003_2022_Count_PP!BN$2, CT_Bands_Revalued_2003_2022!$C$2:$C$740, CT_Bands_2003_2022_Count_PP!BN$3)</f>
        <v>0</v>
      </c>
      <c r="BO23" s="128">
        <f>SUMIFS(CT_Bands_Revalued_2003_2022!$D$2:$D$740, CT_Bands_Revalued_2003_2022!$A$2:$A$740, $A23, CT_Bands_Revalued_2003_2022!$B$2:$B$740, CT_Bands_2003_2022_Count_PP!BO$2, CT_Bands_Revalued_2003_2022!$C$2:$C$740, CT_Bands_2003_2022_Count_PP!BO$3)</f>
        <v>0</v>
      </c>
      <c r="BP23" s="128">
        <f>SUMIFS(CT_Bands_Revalued_2003_2022!$D$2:$D$740, CT_Bands_Revalued_2003_2022!$A$2:$A$740, $A23, CT_Bands_Revalued_2003_2022!$B$2:$B$740, CT_Bands_2003_2022_Count_PP!BP$2, CT_Bands_Revalued_2003_2022!$C$2:$C$740, CT_Bands_2003_2022_Count_PP!BP$3)</f>
        <v>0</v>
      </c>
      <c r="BQ23" s="128">
        <f>SUMIFS(CT_Bands_Revalued_2003_2022!$D$2:$D$740, CT_Bands_Revalued_2003_2022!$A$2:$A$740, $A23, CT_Bands_Revalued_2003_2022!$B$2:$B$740, CT_Bands_2003_2022_Count_PP!BQ$2, CT_Bands_Revalued_2003_2022!$C$2:$C$740, CT_Bands_2003_2022_Count_PP!BQ$3)</f>
        <v>0</v>
      </c>
      <c r="BR23" s="128">
        <f>SUMIFS(CT_Bands_Revalued_2003_2022!$D$2:$D$740, CT_Bands_Revalued_2003_2022!$A$2:$A$740, $A23, CT_Bands_Revalued_2003_2022!$B$2:$B$740, CT_Bands_2003_2022_Count_PP!BR$2, CT_Bands_Revalued_2003_2022!$C$2:$C$740, CT_Bands_2003_2022_Count_PP!BR$3)</f>
        <v>0</v>
      </c>
      <c r="BS23" s="128">
        <f>SUMIFS(CT_Bands_Revalued_2003_2022!$D$2:$D$740, CT_Bands_Revalued_2003_2022!$A$2:$A$740, $A23, CT_Bands_Revalued_2003_2022!$B$2:$B$740, CT_Bands_2003_2022_Count_PP!BS$2, CT_Bands_Revalued_2003_2022!$C$2:$C$740, CT_Bands_2003_2022_Count_PP!BS$3)</f>
        <v>0</v>
      </c>
      <c r="BT23" s="128">
        <f>SUMIFS(CT_Bands_Revalued_2003_2022!$D$2:$D$740, CT_Bands_Revalued_2003_2022!$A$2:$A$740, $A23, CT_Bands_Revalued_2003_2022!$B$2:$B$740, CT_Bands_2003_2022_Count_PP!BT$2, CT_Bands_Revalued_2003_2022!$C$2:$C$740, CT_Bands_2003_2022_Count_PP!BT$3)</f>
        <v>0</v>
      </c>
      <c r="BU23" s="128">
        <f>SUMIFS(CT_Bands_Revalued_2003_2022!$D$2:$D$740, CT_Bands_Revalued_2003_2022!$A$2:$A$740, $A23, CT_Bands_Revalued_2003_2022!$B$2:$B$740, CT_Bands_2003_2022_Count_PP!BU$2, CT_Bands_Revalued_2003_2022!$C$2:$C$740, CT_Bands_2003_2022_Count_PP!BU$3)</f>
        <v>1</v>
      </c>
      <c r="BV23" s="128">
        <f>SUMIFS(CT_Bands_Revalued_2003_2022!$D$2:$D$740, CT_Bands_Revalued_2003_2022!$A$2:$A$740, $A23, CT_Bands_Revalued_2003_2022!$B$2:$B$740, CT_Bands_2003_2022_Count_PP!BV$2, CT_Bands_Revalued_2003_2022!$C$2:$C$740, CT_Bands_2003_2022_Count_PP!BV$3)</f>
        <v>1</v>
      </c>
      <c r="BW23" s="128">
        <f>SUMIFS(CT_Bands_Revalued_2003_2022!$D$2:$D$740, CT_Bands_Revalued_2003_2022!$A$2:$A$740, $A23, CT_Bands_Revalued_2003_2022!$B$2:$B$740, CT_Bands_2003_2022_Count_PP!BW$2, CT_Bands_Revalued_2003_2022!$C$2:$C$740, CT_Bands_2003_2022_Count_PP!BW$3)</f>
        <v>0</v>
      </c>
      <c r="BX23" s="128">
        <f>SUMIFS(CT_Bands_Revalued_2003_2022!$D$2:$D$740, CT_Bands_Revalued_2003_2022!$A$2:$A$740, $A23, CT_Bands_Revalued_2003_2022!$B$2:$B$740, CT_Bands_2003_2022_Count_PP!BX$2, CT_Bands_Revalued_2003_2022!$C$2:$C$740, CT_Bands_2003_2022_Count_PP!BX$3)</f>
        <v>0</v>
      </c>
      <c r="BY23" s="128">
        <f>SUMIFS(CT_Bands_Revalued_2003_2022!$D$2:$D$740, CT_Bands_Revalued_2003_2022!$A$2:$A$740, $A23, CT_Bands_Revalued_2003_2022!$B$2:$B$740, CT_Bands_2003_2022_Count_PP!BY$2, CT_Bands_Revalued_2003_2022!$C$2:$C$740, CT_Bands_2003_2022_Count_PP!BY$3)</f>
        <v>0</v>
      </c>
      <c r="BZ23" s="128">
        <f>SUMIFS(CT_Bands_Revalued_2003_2022!$D$2:$D$740, CT_Bands_Revalued_2003_2022!$A$2:$A$740, $A23, CT_Bands_Revalued_2003_2022!$B$2:$B$740, CT_Bands_2003_2022_Count_PP!BZ$2, CT_Bands_Revalued_2003_2022!$C$2:$C$740, CT_Bands_2003_2022_Count_PP!BZ$3)</f>
        <v>0</v>
      </c>
      <c r="CA23" s="128">
        <f>SUMIFS(CT_Bands_Revalued_2003_2022!$D$2:$D$740, CT_Bands_Revalued_2003_2022!$A$2:$A$740, $A23, CT_Bands_Revalued_2003_2022!$B$2:$B$740, CT_Bands_2003_2022_Count_PP!CA$2, CT_Bands_Revalued_2003_2022!$C$2:$C$740, CT_Bands_2003_2022_Count_PP!CA$3)</f>
        <v>0</v>
      </c>
      <c r="CB23" s="128">
        <f>SUMIFS(CT_Bands_Revalued_2003_2022!$D$2:$D$740, CT_Bands_Revalued_2003_2022!$A$2:$A$740, $A23, CT_Bands_Revalued_2003_2022!$B$2:$B$740, CT_Bands_2003_2022_Count_PP!CB$2, CT_Bands_Revalued_2003_2022!$C$2:$C$740, CT_Bands_2003_2022_Count_PP!CB$3)</f>
        <v>0</v>
      </c>
      <c r="CC23" s="128">
        <f>SUMIFS(CT_Bands_Revalued_2003_2022!$D$2:$D$740, CT_Bands_Revalued_2003_2022!$A$2:$A$740, $A23, CT_Bands_Revalued_2003_2022!$B$2:$B$740, CT_Bands_2003_2022_Count_PP!CC$2, CT_Bands_Revalued_2003_2022!$C$2:$C$740, CT_Bands_2003_2022_Count_PP!CC$3)</f>
        <v>0</v>
      </c>
      <c r="CD23" s="128">
        <f>SUMIFS(CT_Bands_Revalued_2003_2022!$D$2:$D$740, CT_Bands_Revalued_2003_2022!$A$2:$A$740, $A23, CT_Bands_Revalued_2003_2022!$B$2:$B$740, CT_Bands_2003_2022_Count_PP!CD$2, CT_Bands_Revalued_2003_2022!$C$2:$C$740, CT_Bands_2003_2022_Count_PP!CD$3)</f>
        <v>0</v>
      </c>
      <c r="CE23" s="128">
        <f>SUMIFS(CT_Bands_Revalued_2003_2022!$D$2:$D$740, CT_Bands_Revalued_2003_2022!$A$2:$A$740, $A23, CT_Bands_Revalued_2003_2022!$B$2:$B$740, CT_Bands_2003_2022_Count_PP!CE$2, CT_Bands_Revalued_2003_2022!$C$2:$C$740, CT_Bands_2003_2022_Count_PP!CE$3)</f>
        <v>1</v>
      </c>
      <c r="CF23" s="128">
        <f>SUMIFS(CT_Bands_Revalued_2003_2022!$D$2:$D$740, CT_Bands_Revalued_2003_2022!$A$2:$A$740, $A23, CT_Bands_Revalued_2003_2022!$B$2:$B$740, CT_Bands_2003_2022_Count_PP!CF$2, CT_Bands_Revalued_2003_2022!$C$2:$C$740, CT_Bands_2003_2022_Count_PP!CF$3)</f>
        <v>0</v>
      </c>
      <c r="CG23" s="129">
        <f t="shared" si="0"/>
        <v>1340</v>
      </c>
    </row>
    <row r="24" spans="1:85" x14ac:dyDescent="0.25">
      <c r="A24" s="126" t="s">
        <v>1127</v>
      </c>
      <c r="B24" s="127" t="s">
        <v>1128</v>
      </c>
      <c r="C24" s="127" t="s">
        <v>2335</v>
      </c>
      <c r="D24" s="128">
        <f>SUMIFS(CT_Bands_Revalued_2003_2022!$D$2:$D$740, CT_Bands_Revalued_2003_2022!$A$2:$A$740, $A24, CT_Bands_Revalued_2003_2022!$B$2:$B$740, CT_Bands_2003_2022_Count_PP!D$2, CT_Bands_Revalued_2003_2022!$C$2:$C$740, CT_Bands_2003_2022_Count_PP!D$3)</f>
        <v>12</v>
      </c>
      <c r="E24" s="128">
        <f>SUMIFS(CT_Bands_Revalued_2003_2022!$D$2:$D$740, CT_Bands_Revalued_2003_2022!$A$2:$A$740, $A24, CT_Bands_Revalued_2003_2022!$B$2:$B$740, CT_Bands_2003_2022_Count_PP!E$2, CT_Bands_Revalued_2003_2022!$C$2:$C$740, CT_Bands_2003_2022_Count_PP!E$3)</f>
        <v>5</v>
      </c>
      <c r="F24" s="128">
        <f>SUMIFS(CT_Bands_Revalued_2003_2022!$D$2:$D$740, CT_Bands_Revalued_2003_2022!$A$2:$A$740, $A24, CT_Bands_Revalued_2003_2022!$B$2:$B$740, CT_Bands_2003_2022_Count_PP!F$2, CT_Bands_Revalued_2003_2022!$C$2:$C$740, CT_Bands_2003_2022_Count_PP!F$3)</f>
        <v>0</v>
      </c>
      <c r="G24" s="128">
        <f>SUMIFS(CT_Bands_Revalued_2003_2022!$D$2:$D$740, CT_Bands_Revalued_2003_2022!$A$2:$A$740, $A24, CT_Bands_Revalued_2003_2022!$B$2:$B$740, CT_Bands_2003_2022_Count_PP!G$2, CT_Bands_Revalued_2003_2022!$C$2:$C$740, CT_Bands_2003_2022_Count_PP!G$3)</f>
        <v>0</v>
      </c>
      <c r="H24" s="128">
        <f>SUMIFS(CT_Bands_Revalued_2003_2022!$D$2:$D$740, CT_Bands_Revalued_2003_2022!$A$2:$A$740, $A24, CT_Bands_Revalued_2003_2022!$B$2:$B$740, CT_Bands_2003_2022_Count_PP!H$2, CT_Bands_Revalued_2003_2022!$C$2:$C$740, CT_Bands_2003_2022_Count_PP!H$3)</f>
        <v>0</v>
      </c>
      <c r="I24" s="128">
        <f>SUMIFS(CT_Bands_Revalued_2003_2022!$D$2:$D$740, CT_Bands_Revalued_2003_2022!$A$2:$A$740, $A24, CT_Bands_Revalued_2003_2022!$B$2:$B$740, CT_Bands_2003_2022_Count_PP!I$2, CT_Bands_Revalued_2003_2022!$C$2:$C$740, CT_Bands_2003_2022_Count_PP!I$3)</f>
        <v>0</v>
      </c>
      <c r="J24" s="128">
        <f>SUMIFS(CT_Bands_Revalued_2003_2022!$D$2:$D$740, CT_Bands_Revalued_2003_2022!$A$2:$A$740, $A24, CT_Bands_Revalued_2003_2022!$B$2:$B$740, CT_Bands_2003_2022_Count_PP!J$2, CT_Bands_Revalued_2003_2022!$C$2:$C$740, CT_Bands_2003_2022_Count_PP!J$3)</f>
        <v>0</v>
      </c>
      <c r="K24" s="128">
        <f>SUMIFS(CT_Bands_Revalued_2003_2022!$D$2:$D$740, CT_Bands_Revalued_2003_2022!$A$2:$A$740, $A24, CT_Bands_Revalued_2003_2022!$B$2:$B$740, CT_Bands_2003_2022_Count_PP!K$2, CT_Bands_Revalued_2003_2022!$C$2:$C$740, CT_Bands_2003_2022_Count_PP!K$3)</f>
        <v>0</v>
      </c>
      <c r="L24" s="128">
        <f>SUMIFS(CT_Bands_Revalued_2003_2022!$D$2:$D$740, CT_Bands_Revalued_2003_2022!$A$2:$A$740, $A24, CT_Bands_Revalued_2003_2022!$B$2:$B$740, CT_Bands_2003_2022_Count_PP!L$2, CT_Bands_Revalued_2003_2022!$C$2:$C$740, CT_Bands_2003_2022_Count_PP!L$3)</f>
        <v>0</v>
      </c>
      <c r="M24" s="128">
        <f>SUMIFS(CT_Bands_Revalued_2003_2022!$D$2:$D$740, CT_Bands_Revalued_2003_2022!$A$2:$A$740, $A24, CT_Bands_Revalued_2003_2022!$B$2:$B$740, CT_Bands_2003_2022_Count_PP!M$2, CT_Bands_Revalued_2003_2022!$C$2:$C$740, CT_Bands_2003_2022_Count_PP!M$3)</f>
        <v>0</v>
      </c>
      <c r="N24" s="128">
        <f>SUMIFS(CT_Bands_Revalued_2003_2022!$D$2:$D$740, CT_Bands_Revalued_2003_2022!$A$2:$A$740, $A24, CT_Bands_Revalued_2003_2022!$B$2:$B$740, CT_Bands_2003_2022_Count_PP!N$2, CT_Bands_Revalued_2003_2022!$C$2:$C$740, CT_Bands_2003_2022_Count_PP!N$3)</f>
        <v>35</v>
      </c>
      <c r="O24" s="128">
        <f>SUMIFS(CT_Bands_Revalued_2003_2022!$D$2:$D$740, CT_Bands_Revalued_2003_2022!$A$2:$A$740, $A24, CT_Bands_Revalued_2003_2022!$B$2:$B$740, CT_Bands_2003_2022_Count_PP!O$2, CT_Bands_Revalued_2003_2022!$C$2:$C$740, CT_Bands_2003_2022_Count_PP!O$3)</f>
        <v>83</v>
      </c>
      <c r="P24" s="128">
        <f>SUMIFS(CT_Bands_Revalued_2003_2022!$D$2:$D$740, CT_Bands_Revalued_2003_2022!$A$2:$A$740, $A24, CT_Bands_Revalued_2003_2022!$B$2:$B$740, CT_Bands_2003_2022_Count_PP!P$2, CT_Bands_Revalued_2003_2022!$C$2:$C$740, CT_Bands_2003_2022_Count_PP!P$3)</f>
        <v>0</v>
      </c>
      <c r="Q24" s="128">
        <f>SUMIFS(CT_Bands_Revalued_2003_2022!$D$2:$D$740, CT_Bands_Revalued_2003_2022!$A$2:$A$740, $A24, CT_Bands_Revalued_2003_2022!$B$2:$B$740, CT_Bands_2003_2022_Count_PP!Q$2, CT_Bands_Revalued_2003_2022!$C$2:$C$740, CT_Bands_2003_2022_Count_PP!Q$3)</f>
        <v>0</v>
      </c>
      <c r="R24" s="128">
        <f>SUMIFS(CT_Bands_Revalued_2003_2022!$D$2:$D$740, CT_Bands_Revalued_2003_2022!$A$2:$A$740, $A24, CT_Bands_Revalued_2003_2022!$B$2:$B$740, CT_Bands_2003_2022_Count_PP!R$2, CT_Bands_Revalued_2003_2022!$C$2:$C$740, CT_Bands_2003_2022_Count_PP!R$3)</f>
        <v>0</v>
      </c>
      <c r="S24" s="128">
        <f>SUMIFS(CT_Bands_Revalued_2003_2022!$D$2:$D$740, CT_Bands_Revalued_2003_2022!$A$2:$A$740, $A24, CT_Bands_Revalued_2003_2022!$B$2:$B$740, CT_Bands_2003_2022_Count_PP!S$2, CT_Bands_Revalued_2003_2022!$C$2:$C$740, CT_Bands_2003_2022_Count_PP!S$3)</f>
        <v>0</v>
      </c>
      <c r="T24" s="128">
        <f>SUMIFS(CT_Bands_Revalued_2003_2022!$D$2:$D$740, CT_Bands_Revalued_2003_2022!$A$2:$A$740, $A24, CT_Bands_Revalued_2003_2022!$B$2:$B$740, CT_Bands_2003_2022_Count_PP!T$2, CT_Bands_Revalued_2003_2022!$C$2:$C$740, CT_Bands_2003_2022_Count_PP!T$3)</f>
        <v>0</v>
      </c>
      <c r="U24" s="128">
        <f>SUMIFS(CT_Bands_Revalued_2003_2022!$D$2:$D$740, CT_Bands_Revalued_2003_2022!$A$2:$A$740, $A24, CT_Bands_Revalued_2003_2022!$B$2:$B$740, CT_Bands_2003_2022_Count_PP!U$2, CT_Bands_Revalued_2003_2022!$C$2:$C$740, CT_Bands_2003_2022_Count_PP!U$3)</f>
        <v>0</v>
      </c>
      <c r="V24" s="128">
        <f>SUMIFS(CT_Bands_Revalued_2003_2022!$D$2:$D$740, CT_Bands_Revalued_2003_2022!$A$2:$A$740, $A24, CT_Bands_Revalued_2003_2022!$B$2:$B$740, CT_Bands_2003_2022_Count_PP!V$2, CT_Bands_Revalued_2003_2022!$C$2:$C$740, CT_Bands_2003_2022_Count_PP!V$3)</f>
        <v>0</v>
      </c>
      <c r="W24" s="128">
        <f>SUMIFS(CT_Bands_Revalued_2003_2022!$D$2:$D$740, CT_Bands_Revalued_2003_2022!$A$2:$A$740, $A24, CT_Bands_Revalued_2003_2022!$B$2:$B$740, CT_Bands_2003_2022_Count_PP!W$2, CT_Bands_Revalued_2003_2022!$C$2:$C$740, CT_Bands_2003_2022_Count_PP!W$3)</f>
        <v>0</v>
      </c>
      <c r="X24" s="128">
        <f>SUMIFS(CT_Bands_Revalued_2003_2022!$D$2:$D$740, CT_Bands_Revalued_2003_2022!$A$2:$A$740, $A24, CT_Bands_Revalued_2003_2022!$B$2:$B$740, CT_Bands_2003_2022_Count_PP!X$2, CT_Bands_Revalued_2003_2022!$C$2:$C$740, CT_Bands_2003_2022_Count_PP!X$3)</f>
        <v>58</v>
      </c>
      <c r="Y24" s="128">
        <f>SUMIFS(CT_Bands_Revalued_2003_2022!$D$2:$D$740, CT_Bands_Revalued_2003_2022!$A$2:$A$740, $A24, CT_Bands_Revalued_2003_2022!$B$2:$B$740, CT_Bands_2003_2022_Count_PP!Y$2, CT_Bands_Revalued_2003_2022!$C$2:$C$740, CT_Bands_2003_2022_Count_PP!Y$3)</f>
        <v>193</v>
      </c>
      <c r="Z24" s="128">
        <f>SUMIFS(CT_Bands_Revalued_2003_2022!$D$2:$D$740, CT_Bands_Revalued_2003_2022!$A$2:$A$740, $A24, CT_Bands_Revalued_2003_2022!$B$2:$B$740, CT_Bands_2003_2022_Count_PP!Z$2, CT_Bands_Revalued_2003_2022!$C$2:$C$740, CT_Bands_2003_2022_Count_PP!Z$3)</f>
        <v>0</v>
      </c>
      <c r="AA24" s="128">
        <f>SUMIFS(CT_Bands_Revalued_2003_2022!$D$2:$D$740, CT_Bands_Revalued_2003_2022!$A$2:$A$740, $A24, CT_Bands_Revalued_2003_2022!$B$2:$B$740, CT_Bands_2003_2022_Count_PP!AA$2, CT_Bands_Revalued_2003_2022!$C$2:$C$740, CT_Bands_2003_2022_Count_PP!AA$3)</f>
        <v>0</v>
      </c>
      <c r="AB24" s="128">
        <f>SUMIFS(CT_Bands_Revalued_2003_2022!$D$2:$D$740, CT_Bands_Revalued_2003_2022!$A$2:$A$740, $A24, CT_Bands_Revalued_2003_2022!$B$2:$B$740, CT_Bands_2003_2022_Count_PP!AB$2, CT_Bands_Revalued_2003_2022!$C$2:$C$740, CT_Bands_2003_2022_Count_PP!AB$3)</f>
        <v>0</v>
      </c>
      <c r="AC24" s="128">
        <f>SUMIFS(CT_Bands_Revalued_2003_2022!$D$2:$D$740, CT_Bands_Revalued_2003_2022!$A$2:$A$740, $A24, CT_Bands_Revalued_2003_2022!$B$2:$B$740, CT_Bands_2003_2022_Count_PP!AC$2, CT_Bands_Revalued_2003_2022!$C$2:$C$740, CT_Bands_2003_2022_Count_PP!AC$3)</f>
        <v>0</v>
      </c>
      <c r="AD24" s="128">
        <f>SUMIFS(CT_Bands_Revalued_2003_2022!$D$2:$D$740, CT_Bands_Revalued_2003_2022!$A$2:$A$740, $A24, CT_Bands_Revalued_2003_2022!$B$2:$B$740, CT_Bands_2003_2022_Count_PP!AD$2, CT_Bands_Revalued_2003_2022!$C$2:$C$740, CT_Bands_2003_2022_Count_PP!AD$3)</f>
        <v>0</v>
      </c>
      <c r="AE24" s="128">
        <f>SUMIFS(CT_Bands_Revalued_2003_2022!$D$2:$D$740, CT_Bands_Revalued_2003_2022!$A$2:$A$740, $A24, CT_Bands_Revalued_2003_2022!$B$2:$B$740, CT_Bands_2003_2022_Count_PP!AE$2, CT_Bands_Revalued_2003_2022!$C$2:$C$740, CT_Bands_2003_2022_Count_PP!AE$3)</f>
        <v>0</v>
      </c>
      <c r="AF24" s="128">
        <f>SUMIFS(CT_Bands_Revalued_2003_2022!$D$2:$D$740, CT_Bands_Revalued_2003_2022!$A$2:$A$740, $A24, CT_Bands_Revalued_2003_2022!$B$2:$B$740, CT_Bands_2003_2022_Count_PP!AF$2, CT_Bands_Revalued_2003_2022!$C$2:$C$740, CT_Bands_2003_2022_Count_PP!AF$3)</f>
        <v>0</v>
      </c>
      <c r="AG24" s="128">
        <f>SUMIFS(CT_Bands_Revalued_2003_2022!$D$2:$D$740, CT_Bands_Revalued_2003_2022!$A$2:$A$740, $A24, CT_Bands_Revalued_2003_2022!$B$2:$B$740, CT_Bands_2003_2022_Count_PP!AG$2, CT_Bands_Revalued_2003_2022!$C$2:$C$740, CT_Bands_2003_2022_Count_PP!AG$3)</f>
        <v>0</v>
      </c>
      <c r="AH24" s="128">
        <f>SUMIFS(CT_Bands_Revalued_2003_2022!$D$2:$D$740, CT_Bands_Revalued_2003_2022!$A$2:$A$740, $A24, CT_Bands_Revalued_2003_2022!$B$2:$B$740, CT_Bands_2003_2022_Count_PP!AH$2, CT_Bands_Revalued_2003_2022!$C$2:$C$740, CT_Bands_2003_2022_Count_PP!AH$3)</f>
        <v>104</v>
      </c>
      <c r="AI24" s="128">
        <f>SUMIFS(CT_Bands_Revalued_2003_2022!$D$2:$D$740, CT_Bands_Revalued_2003_2022!$A$2:$A$740, $A24, CT_Bands_Revalued_2003_2022!$B$2:$B$740, CT_Bands_2003_2022_Count_PP!AI$2, CT_Bands_Revalued_2003_2022!$C$2:$C$740, CT_Bands_2003_2022_Count_PP!AI$3)</f>
        <v>202</v>
      </c>
      <c r="AJ24" s="128">
        <f>SUMIFS(CT_Bands_Revalued_2003_2022!$D$2:$D$740, CT_Bands_Revalued_2003_2022!$A$2:$A$740, $A24, CT_Bands_Revalued_2003_2022!$B$2:$B$740, CT_Bands_2003_2022_Count_PP!AJ$2, CT_Bands_Revalued_2003_2022!$C$2:$C$740, CT_Bands_2003_2022_Count_PP!AJ$3)</f>
        <v>0</v>
      </c>
      <c r="AK24" s="128">
        <f>SUMIFS(CT_Bands_Revalued_2003_2022!$D$2:$D$740, CT_Bands_Revalued_2003_2022!$A$2:$A$740, $A24, CT_Bands_Revalued_2003_2022!$B$2:$B$740, CT_Bands_2003_2022_Count_PP!AK$2, CT_Bands_Revalued_2003_2022!$C$2:$C$740, CT_Bands_2003_2022_Count_PP!AK$3)</f>
        <v>0</v>
      </c>
      <c r="AL24" s="128">
        <f>SUMIFS(CT_Bands_Revalued_2003_2022!$D$2:$D$740, CT_Bands_Revalued_2003_2022!$A$2:$A$740, $A24, CT_Bands_Revalued_2003_2022!$B$2:$B$740, CT_Bands_2003_2022_Count_PP!AL$2, CT_Bands_Revalued_2003_2022!$C$2:$C$740, CT_Bands_2003_2022_Count_PP!AL$3)</f>
        <v>0</v>
      </c>
      <c r="AM24" s="128">
        <f>SUMIFS(CT_Bands_Revalued_2003_2022!$D$2:$D$740, CT_Bands_Revalued_2003_2022!$A$2:$A$740, $A24, CT_Bands_Revalued_2003_2022!$B$2:$B$740, CT_Bands_2003_2022_Count_PP!AM$2, CT_Bands_Revalued_2003_2022!$C$2:$C$740, CT_Bands_2003_2022_Count_PP!AM$3)</f>
        <v>0</v>
      </c>
      <c r="AN24" s="128">
        <f>SUMIFS(CT_Bands_Revalued_2003_2022!$D$2:$D$740, CT_Bands_Revalued_2003_2022!$A$2:$A$740, $A24, CT_Bands_Revalued_2003_2022!$B$2:$B$740, CT_Bands_2003_2022_Count_PP!AN$2, CT_Bands_Revalued_2003_2022!$C$2:$C$740, CT_Bands_2003_2022_Count_PP!AN$3)</f>
        <v>0</v>
      </c>
      <c r="AO24" s="128">
        <f>SUMIFS(CT_Bands_Revalued_2003_2022!$D$2:$D$740, CT_Bands_Revalued_2003_2022!$A$2:$A$740, $A24, CT_Bands_Revalued_2003_2022!$B$2:$B$740, CT_Bands_2003_2022_Count_PP!AO$2, CT_Bands_Revalued_2003_2022!$C$2:$C$740, CT_Bands_2003_2022_Count_PP!AO$3)</f>
        <v>0</v>
      </c>
      <c r="AP24" s="128">
        <f>SUMIFS(CT_Bands_Revalued_2003_2022!$D$2:$D$740, CT_Bands_Revalued_2003_2022!$A$2:$A$740, $A24, CT_Bands_Revalued_2003_2022!$B$2:$B$740, CT_Bands_2003_2022_Count_PP!AP$2, CT_Bands_Revalued_2003_2022!$C$2:$C$740, CT_Bands_2003_2022_Count_PP!AP$3)</f>
        <v>0</v>
      </c>
      <c r="AQ24" s="128">
        <f>SUMIFS(CT_Bands_Revalued_2003_2022!$D$2:$D$740, CT_Bands_Revalued_2003_2022!$A$2:$A$740, $A24, CT_Bands_Revalued_2003_2022!$B$2:$B$740, CT_Bands_2003_2022_Count_PP!AQ$2, CT_Bands_Revalued_2003_2022!$C$2:$C$740, CT_Bands_2003_2022_Count_PP!AQ$3)</f>
        <v>0</v>
      </c>
      <c r="AR24" s="128">
        <f>SUMIFS(CT_Bands_Revalued_2003_2022!$D$2:$D$740, CT_Bands_Revalued_2003_2022!$A$2:$A$740, $A24, CT_Bands_Revalued_2003_2022!$B$2:$B$740, CT_Bands_2003_2022_Count_PP!AR$2, CT_Bands_Revalued_2003_2022!$C$2:$C$740, CT_Bands_2003_2022_Count_PP!AR$3)</f>
        <v>198</v>
      </c>
      <c r="AS24" s="128">
        <f>SUMIFS(CT_Bands_Revalued_2003_2022!$D$2:$D$740, CT_Bands_Revalued_2003_2022!$A$2:$A$740, $A24, CT_Bands_Revalued_2003_2022!$B$2:$B$740, CT_Bands_2003_2022_Count_PP!AS$2, CT_Bands_Revalued_2003_2022!$C$2:$C$740, CT_Bands_2003_2022_Count_PP!AS$3)</f>
        <v>48</v>
      </c>
      <c r="AT24" s="128">
        <f>SUMIFS(CT_Bands_Revalued_2003_2022!$D$2:$D$740, CT_Bands_Revalued_2003_2022!$A$2:$A$740, $A24, CT_Bands_Revalued_2003_2022!$B$2:$B$740, CT_Bands_2003_2022_Count_PP!AT$2, CT_Bands_Revalued_2003_2022!$C$2:$C$740, CT_Bands_2003_2022_Count_PP!AT$3)</f>
        <v>0</v>
      </c>
      <c r="AU24" s="128">
        <f>SUMIFS(CT_Bands_Revalued_2003_2022!$D$2:$D$740, CT_Bands_Revalued_2003_2022!$A$2:$A$740, $A24, CT_Bands_Revalued_2003_2022!$B$2:$B$740, CT_Bands_2003_2022_Count_PP!AU$2, CT_Bands_Revalued_2003_2022!$C$2:$C$740, CT_Bands_2003_2022_Count_PP!AU$3)</f>
        <v>0</v>
      </c>
      <c r="AV24" s="128">
        <f>SUMIFS(CT_Bands_Revalued_2003_2022!$D$2:$D$740, CT_Bands_Revalued_2003_2022!$A$2:$A$740, $A24, CT_Bands_Revalued_2003_2022!$B$2:$B$740, CT_Bands_2003_2022_Count_PP!AV$2, CT_Bands_Revalued_2003_2022!$C$2:$C$740, CT_Bands_2003_2022_Count_PP!AV$3)</f>
        <v>0</v>
      </c>
      <c r="AW24" s="128">
        <f>SUMIFS(CT_Bands_Revalued_2003_2022!$D$2:$D$740, CT_Bands_Revalued_2003_2022!$A$2:$A$740, $A24, CT_Bands_Revalued_2003_2022!$B$2:$B$740, CT_Bands_2003_2022_Count_PP!AW$2, CT_Bands_Revalued_2003_2022!$C$2:$C$740, CT_Bands_2003_2022_Count_PP!AW$3)</f>
        <v>0</v>
      </c>
      <c r="AX24" s="128">
        <f>SUMIFS(CT_Bands_Revalued_2003_2022!$D$2:$D$740, CT_Bands_Revalued_2003_2022!$A$2:$A$740, $A24, CT_Bands_Revalued_2003_2022!$B$2:$B$740, CT_Bands_2003_2022_Count_PP!AX$2, CT_Bands_Revalued_2003_2022!$C$2:$C$740, CT_Bands_2003_2022_Count_PP!AX$3)</f>
        <v>0</v>
      </c>
      <c r="AY24" s="128">
        <f>SUMIFS(CT_Bands_Revalued_2003_2022!$D$2:$D$740, CT_Bands_Revalued_2003_2022!$A$2:$A$740, $A24, CT_Bands_Revalued_2003_2022!$B$2:$B$740, CT_Bands_2003_2022_Count_PP!AY$2, CT_Bands_Revalued_2003_2022!$C$2:$C$740, CT_Bands_2003_2022_Count_PP!AY$3)</f>
        <v>0</v>
      </c>
      <c r="AZ24" s="128">
        <f>SUMIFS(CT_Bands_Revalued_2003_2022!$D$2:$D$740, CT_Bands_Revalued_2003_2022!$A$2:$A$740, $A24, CT_Bands_Revalued_2003_2022!$B$2:$B$740, CT_Bands_2003_2022_Count_PP!AZ$2, CT_Bands_Revalued_2003_2022!$C$2:$C$740, CT_Bands_2003_2022_Count_PP!AZ$3)</f>
        <v>0</v>
      </c>
      <c r="BA24" s="128">
        <f>SUMIFS(CT_Bands_Revalued_2003_2022!$D$2:$D$740, CT_Bands_Revalued_2003_2022!$A$2:$A$740, $A24, CT_Bands_Revalued_2003_2022!$B$2:$B$740, CT_Bands_2003_2022_Count_PP!BA$2, CT_Bands_Revalued_2003_2022!$C$2:$C$740, CT_Bands_2003_2022_Count_PP!BA$3)</f>
        <v>0</v>
      </c>
      <c r="BB24" s="128">
        <f>SUMIFS(CT_Bands_Revalued_2003_2022!$D$2:$D$740, CT_Bands_Revalued_2003_2022!$A$2:$A$740, $A24, CT_Bands_Revalued_2003_2022!$B$2:$B$740, CT_Bands_2003_2022_Count_PP!BB$2, CT_Bands_Revalued_2003_2022!$C$2:$C$740, CT_Bands_2003_2022_Count_PP!BB$3)</f>
        <v>269</v>
      </c>
      <c r="BC24" s="128">
        <f>SUMIFS(CT_Bands_Revalued_2003_2022!$D$2:$D$740, CT_Bands_Revalued_2003_2022!$A$2:$A$740, $A24, CT_Bands_Revalued_2003_2022!$B$2:$B$740, CT_Bands_2003_2022_Count_PP!BC$2, CT_Bands_Revalued_2003_2022!$C$2:$C$740, CT_Bands_2003_2022_Count_PP!BC$3)</f>
        <v>0</v>
      </c>
      <c r="BD24" s="128">
        <f>SUMIFS(CT_Bands_Revalued_2003_2022!$D$2:$D$740, CT_Bands_Revalued_2003_2022!$A$2:$A$740, $A24, CT_Bands_Revalued_2003_2022!$B$2:$B$740, CT_Bands_2003_2022_Count_PP!BD$2, CT_Bands_Revalued_2003_2022!$C$2:$C$740, CT_Bands_2003_2022_Count_PP!BD$3)</f>
        <v>0</v>
      </c>
      <c r="BE24" s="128">
        <f>SUMIFS(CT_Bands_Revalued_2003_2022!$D$2:$D$740, CT_Bands_Revalued_2003_2022!$A$2:$A$740, $A24, CT_Bands_Revalued_2003_2022!$B$2:$B$740, CT_Bands_2003_2022_Count_PP!BE$2, CT_Bands_Revalued_2003_2022!$C$2:$C$740, CT_Bands_2003_2022_Count_PP!BE$3)</f>
        <v>0</v>
      </c>
      <c r="BF24" s="128">
        <f>SUMIFS(CT_Bands_Revalued_2003_2022!$D$2:$D$740, CT_Bands_Revalued_2003_2022!$A$2:$A$740, $A24, CT_Bands_Revalued_2003_2022!$B$2:$B$740, CT_Bands_2003_2022_Count_PP!BF$2, CT_Bands_Revalued_2003_2022!$C$2:$C$740, CT_Bands_2003_2022_Count_PP!BF$3)</f>
        <v>0</v>
      </c>
      <c r="BG24" s="128">
        <f>SUMIFS(CT_Bands_Revalued_2003_2022!$D$2:$D$740, CT_Bands_Revalued_2003_2022!$A$2:$A$740, $A24, CT_Bands_Revalued_2003_2022!$B$2:$B$740, CT_Bands_2003_2022_Count_PP!BG$2, CT_Bands_Revalued_2003_2022!$C$2:$C$740, CT_Bands_2003_2022_Count_PP!BG$3)</f>
        <v>0</v>
      </c>
      <c r="BH24" s="128">
        <f>SUMIFS(CT_Bands_Revalued_2003_2022!$D$2:$D$740, CT_Bands_Revalued_2003_2022!$A$2:$A$740, $A24, CT_Bands_Revalued_2003_2022!$B$2:$B$740, CT_Bands_2003_2022_Count_PP!BH$2, CT_Bands_Revalued_2003_2022!$C$2:$C$740, CT_Bands_2003_2022_Count_PP!BH$3)</f>
        <v>0</v>
      </c>
      <c r="BI24" s="128">
        <f>SUMIFS(CT_Bands_Revalued_2003_2022!$D$2:$D$740, CT_Bands_Revalued_2003_2022!$A$2:$A$740, $A24, CT_Bands_Revalued_2003_2022!$B$2:$B$740, CT_Bands_2003_2022_Count_PP!BI$2, CT_Bands_Revalued_2003_2022!$C$2:$C$740, CT_Bands_2003_2022_Count_PP!BI$3)</f>
        <v>0</v>
      </c>
      <c r="BJ24" s="128">
        <f>SUMIFS(CT_Bands_Revalued_2003_2022!$D$2:$D$740, CT_Bands_Revalued_2003_2022!$A$2:$A$740, $A24, CT_Bands_Revalued_2003_2022!$B$2:$B$740, CT_Bands_2003_2022_Count_PP!BJ$2, CT_Bands_Revalued_2003_2022!$C$2:$C$740, CT_Bands_2003_2022_Count_PP!BJ$3)</f>
        <v>0</v>
      </c>
      <c r="BK24" s="128">
        <f>SUMIFS(CT_Bands_Revalued_2003_2022!$D$2:$D$740, CT_Bands_Revalued_2003_2022!$A$2:$A$740, $A24, CT_Bands_Revalued_2003_2022!$B$2:$B$740, CT_Bands_2003_2022_Count_PP!BK$2, CT_Bands_Revalued_2003_2022!$C$2:$C$740, CT_Bands_2003_2022_Count_PP!BK$3)</f>
        <v>35</v>
      </c>
      <c r="BL24" s="128">
        <f>SUMIFS(CT_Bands_Revalued_2003_2022!$D$2:$D$740, CT_Bands_Revalued_2003_2022!$A$2:$A$740, $A24, CT_Bands_Revalued_2003_2022!$B$2:$B$740, CT_Bands_2003_2022_Count_PP!BL$2, CT_Bands_Revalued_2003_2022!$C$2:$C$740, CT_Bands_2003_2022_Count_PP!BL$3)</f>
        <v>148</v>
      </c>
      <c r="BM24" s="128">
        <f>SUMIFS(CT_Bands_Revalued_2003_2022!$D$2:$D$740, CT_Bands_Revalued_2003_2022!$A$2:$A$740, $A24, CT_Bands_Revalued_2003_2022!$B$2:$B$740, CT_Bands_2003_2022_Count_PP!BM$2, CT_Bands_Revalued_2003_2022!$C$2:$C$740, CT_Bands_2003_2022_Count_PP!BM$3)</f>
        <v>0</v>
      </c>
      <c r="BN24" s="128">
        <f>SUMIFS(CT_Bands_Revalued_2003_2022!$D$2:$D$740, CT_Bands_Revalued_2003_2022!$A$2:$A$740, $A24, CT_Bands_Revalued_2003_2022!$B$2:$B$740, CT_Bands_2003_2022_Count_PP!BN$2, CT_Bands_Revalued_2003_2022!$C$2:$C$740, CT_Bands_2003_2022_Count_PP!BN$3)</f>
        <v>0</v>
      </c>
      <c r="BO24" s="128">
        <f>SUMIFS(CT_Bands_Revalued_2003_2022!$D$2:$D$740, CT_Bands_Revalued_2003_2022!$A$2:$A$740, $A24, CT_Bands_Revalued_2003_2022!$B$2:$B$740, CT_Bands_2003_2022_Count_PP!BO$2, CT_Bands_Revalued_2003_2022!$C$2:$C$740, CT_Bands_2003_2022_Count_PP!BO$3)</f>
        <v>0</v>
      </c>
      <c r="BP24" s="128">
        <f>SUMIFS(CT_Bands_Revalued_2003_2022!$D$2:$D$740, CT_Bands_Revalued_2003_2022!$A$2:$A$740, $A24, CT_Bands_Revalued_2003_2022!$B$2:$B$740, CT_Bands_2003_2022_Count_PP!BP$2, CT_Bands_Revalued_2003_2022!$C$2:$C$740, CT_Bands_2003_2022_Count_PP!BP$3)</f>
        <v>0</v>
      </c>
      <c r="BQ24" s="128">
        <f>SUMIFS(CT_Bands_Revalued_2003_2022!$D$2:$D$740, CT_Bands_Revalued_2003_2022!$A$2:$A$740, $A24, CT_Bands_Revalued_2003_2022!$B$2:$B$740, CT_Bands_2003_2022_Count_PP!BQ$2, CT_Bands_Revalued_2003_2022!$C$2:$C$740, CT_Bands_2003_2022_Count_PP!BQ$3)</f>
        <v>0</v>
      </c>
      <c r="BR24" s="128">
        <f>SUMIFS(CT_Bands_Revalued_2003_2022!$D$2:$D$740, CT_Bands_Revalued_2003_2022!$A$2:$A$740, $A24, CT_Bands_Revalued_2003_2022!$B$2:$B$740, CT_Bands_2003_2022_Count_PP!BR$2, CT_Bands_Revalued_2003_2022!$C$2:$C$740, CT_Bands_2003_2022_Count_PP!BR$3)</f>
        <v>0</v>
      </c>
      <c r="BS24" s="128">
        <f>SUMIFS(CT_Bands_Revalued_2003_2022!$D$2:$D$740, CT_Bands_Revalued_2003_2022!$A$2:$A$740, $A24, CT_Bands_Revalued_2003_2022!$B$2:$B$740, CT_Bands_2003_2022_Count_PP!BS$2, CT_Bands_Revalued_2003_2022!$C$2:$C$740, CT_Bands_2003_2022_Count_PP!BS$3)</f>
        <v>0</v>
      </c>
      <c r="BT24" s="128">
        <f>SUMIFS(CT_Bands_Revalued_2003_2022!$D$2:$D$740, CT_Bands_Revalued_2003_2022!$A$2:$A$740, $A24, CT_Bands_Revalued_2003_2022!$B$2:$B$740, CT_Bands_2003_2022_Count_PP!BT$2, CT_Bands_Revalued_2003_2022!$C$2:$C$740, CT_Bands_2003_2022_Count_PP!BT$3)</f>
        <v>0</v>
      </c>
      <c r="BU24" s="128">
        <f>SUMIFS(CT_Bands_Revalued_2003_2022!$D$2:$D$740, CT_Bands_Revalued_2003_2022!$A$2:$A$740, $A24, CT_Bands_Revalued_2003_2022!$B$2:$B$740, CT_Bands_2003_2022_Count_PP!BU$2, CT_Bands_Revalued_2003_2022!$C$2:$C$740, CT_Bands_2003_2022_Count_PP!BU$3)</f>
        <v>11</v>
      </c>
      <c r="BV24" s="128">
        <f>SUMIFS(CT_Bands_Revalued_2003_2022!$D$2:$D$740, CT_Bands_Revalued_2003_2022!$A$2:$A$740, $A24, CT_Bands_Revalued_2003_2022!$B$2:$B$740, CT_Bands_2003_2022_Count_PP!BV$2, CT_Bands_Revalued_2003_2022!$C$2:$C$740, CT_Bands_2003_2022_Count_PP!BV$3)</f>
        <v>50</v>
      </c>
      <c r="BW24" s="128">
        <f>SUMIFS(CT_Bands_Revalued_2003_2022!$D$2:$D$740, CT_Bands_Revalued_2003_2022!$A$2:$A$740, $A24, CT_Bands_Revalued_2003_2022!$B$2:$B$740, CT_Bands_2003_2022_Count_PP!BW$2, CT_Bands_Revalued_2003_2022!$C$2:$C$740, CT_Bands_2003_2022_Count_PP!BW$3)</f>
        <v>0</v>
      </c>
      <c r="BX24" s="128">
        <f>SUMIFS(CT_Bands_Revalued_2003_2022!$D$2:$D$740, CT_Bands_Revalued_2003_2022!$A$2:$A$740, $A24, CT_Bands_Revalued_2003_2022!$B$2:$B$740, CT_Bands_2003_2022_Count_PP!BX$2, CT_Bands_Revalued_2003_2022!$C$2:$C$740, CT_Bands_2003_2022_Count_PP!BX$3)</f>
        <v>0</v>
      </c>
      <c r="BY24" s="128">
        <f>SUMIFS(CT_Bands_Revalued_2003_2022!$D$2:$D$740, CT_Bands_Revalued_2003_2022!$A$2:$A$740, $A24, CT_Bands_Revalued_2003_2022!$B$2:$B$740, CT_Bands_2003_2022_Count_PP!BY$2, CT_Bands_Revalued_2003_2022!$C$2:$C$740, CT_Bands_2003_2022_Count_PP!BY$3)</f>
        <v>0</v>
      </c>
      <c r="BZ24" s="128">
        <f>SUMIFS(CT_Bands_Revalued_2003_2022!$D$2:$D$740, CT_Bands_Revalued_2003_2022!$A$2:$A$740, $A24, CT_Bands_Revalued_2003_2022!$B$2:$B$740, CT_Bands_2003_2022_Count_PP!BZ$2, CT_Bands_Revalued_2003_2022!$C$2:$C$740, CT_Bands_2003_2022_Count_PP!BZ$3)</f>
        <v>0</v>
      </c>
      <c r="CA24" s="128">
        <f>SUMIFS(CT_Bands_Revalued_2003_2022!$D$2:$D$740, CT_Bands_Revalued_2003_2022!$A$2:$A$740, $A24, CT_Bands_Revalued_2003_2022!$B$2:$B$740, CT_Bands_2003_2022_Count_PP!CA$2, CT_Bands_Revalued_2003_2022!$C$2:$C$740, CT_Bands_2003_2022_Count_PP!CA$3)</f>
        <v>0</v>
      </c>
      <c r="CB24" s="128">
        <f>SUMIFS(CT_Bands_Revalued_2003_2022!$D$2:$D$740, CT_Bands_Revalued_2003_2022!$A$2:$A$740, $A24, CT_Bands_Revalued_2003_2022!$B$2:$B$740, CT_Bands_2003_2022_Count_PP!CB$2, CT_Bands_Revalued_2003_2022!$C$2:$C$740, CT_Bands_2003_2022_Count_PP!CB$3)</f>
        <v>0</v>
      </c>
      <c r="CC24" s="128">
        <f>SUMIFS(CT_Bands_Revalued_2003_2022!$D$2:$D$740, CT_Bands_Revalued_2003_2022!$A$2:$A$740, $A24, CT_Bands_Revalued_2003_2022!$B$2:$B$740, CT_Bands_2003_2022_Count_PP!CC$2, CT_Bands_Revalued_2003_2022!$C$2:$C$740, CT_Bands_2003_2022_Count_PP!CC$3)</f>
        <v>0</v>
      </c>
      <c r="CD24" s="128">
        <f>SUMIFS(CT_Bands_Revalued_2003_2022!$D$2:$D$740, CT_Bands_Revalued_2003_2022!$A$2:$A$740, $A24, CT_Bands_Revalued_2003_2022!$B$2:$B$740, CT_Bands_2003_2022_Count_PP!CD$2, CT_Bands_Revalued_2003_2022!$C$2:$C$740, CT_Bands_2003_2022_Count_PP!CD$3)</f>
        <v>0</v>
      </c>
      <c r="CE24" s="128">
        <f>SUMIFS(CT_Bands_Revalued_2003_2022!$D$2:$D$740, CT_Bands_Revalued_2003_2022!$A$2:$A$740, $A24, CT_Bands_Revalued_2003_2022!$B$2:$B$740, CT_Bands_2003_2022_Count_PP!CE$2, CT_Bands_Revalued_2003_2022!$C$2:$C$740, CT_Bands_2003_2022_Count_PP!CE$3)</f>
        <v>1</v>
      </c>
      <c r="CF24" s="128">
        <f>SUMIFS(CT_Bands_Revalued_2003_2022!$D$2:$D$740, CT_Bands_Revalued_2003_2022!$A$2:$A$740, $A24, CT_Bands_Revalued_2003_2022!$B$2:$B$740, CT_Bands_2003_2022_Count_PP!CF$2, CT_Bands_Revalued_2003_2022!$C$2:$C$740, CT_Bands_2003_2022_Count_PP!CF$3)</f>
        <v>20</v>
      </c>
      <c r="CG24" s="129">
        <f t="shared" si="0"/>
        <v>1472</v>
      </c>
    </row>
    <row r="25" spans="1:85" x14ac:dyDescent="0.25">
      <c r="A25" s="126" t="s">
        <v>1129</v>
      </c>
      <c r="B25" s="127" t="s">
        <v>1130</v>
      </c>
      <c r="C25" s="127" t="s">
        <v>2229</v>
      </c>
      <c r="D25" s="128">
        <f>SUMIFS(CT_Bands_Revalued_2003_2022!$D$2:$D$740, CT_Bands_Revalued_2003_2022!$A$2:$A$740, $A25, CT_Bands_Revalued_2003_2022!$B$2:$B$740, CT_Bands_2003_2022_Count_PP!D$2, CT_Bands_Revalued_2003_2022!$C$2:$C$740, CT_Bands_2003_2022_Count_PP!D$3)</f>
        <v>146</v>
      </c>
      <c r="E25" s="128">
        <f>SUMIFS(CT_Bands_Revalued_2003_2022!$D$2:$D$740, CT_Bands_Revalued_2003_2022!$A$2:$A$740, $A25, CT_Bands_Revalued_2003_2022!$B$2:$B$740, CT_Bands_2003_2022_Count_PP!E$2, CT_Bands_Revalued_2003_2022!$C$2:$C$740, CT_Bands_2003_2022_Count_PP!E$3)</f>
        <v>98</v>
      </c>
      <c r="F25" s="128">
        <f>SUMIFS(CT_Bands_Revalued_2003_2022!$D$2:$D$740, CT_Bands_Revalued_2003_2022!$A$2:$A$740, $A25, CT_Bands_Revalued_2003_2022!$B$2:$B$740, CT_Bands_2003_2022_Count_PP!F$2, CT_Bands_Revalued_2003_2022!$C$2:$C$740, CT_Bands_2003_2022_Count_PP!F$3)</f>
        <v>0</v>
      </c>
      <c r="G25" s="128">
        <f>SUMIFS(CT_Bands_Revalued_2003_2022!$D$2:$D$740, CT_Bands_Revalued_2003_2022!$A$2:$A$740, $A25, CT_Bands_Revalued_2003_2022!$B$2:$B$740, CT_Bands_2003_2022_Count_PP!G$2, CT_Bands_Revalued_2003_2022!$C$2:$C$740, CT_Bands_2003_2022_Count_PP!G$3)</f>
        <v>0</v>
      </c>
      <c r="H25" s="128">
        <f>SUMIFS(CT_Bands_Revalued_2003_2022!$D$2:$D$740, CT_Bands_Revalued_2003_2022!$A$2:$A$740, $A25, CT_Bands_Revalued_2003_2022!$B$2:$B$740, CT_Bands_2003_2022_Count_PP!H$2, CT_Bands_Revalued_2003_2022!$C$2:$C$740, CT_Bands_2003_2022_Count_PP!H$3)</f>
        <v>0</v>
      </c>
      <c r="I25" s="128">
        <f>SUMIFS(CT_Bands_Revalued_2003_2022!$D$2:$D$740, CT_Bands_Revalued_2003_2022!$A$2:$A$740, $A25, CT_Bands_Revalued_2003_2022!$B$2:$B$740, CT_Bands_2003_2022_Count_PP!I$2, CT_Bands_Revalued_2003_2022!$C$2:$C$740, CT_Bands_2003_2022_Count_PP!I$3)</f>
        <v>0</v>
      </c>
      <c r="J25" s="128">
        <f>SUMIFS(CT_Bands_Revalued_2003_2022!$D$2:$D$740, CT_Bands_Revalued_2003_2022!$A$2:$A$740, $A25, CT_Bands_Revalued_2003_2022!$B$2:$B$740, CT_Bands_2003_2022_Count_PP!J$2, CT_Bands_Revalued_2003_2022!$C$2:$C$740, CT_Bands_2003_2022_Count_PP!J$3)</f>
        <v>0</v>
      </c>
      <c r="K25" s="128">
        <f>SUMIFS(CT_Bands_Revalued_2003_2022!$D$2:$D$740, CT_Bands_Revalued_2003_2022!$A$2:$A$740, $A25, CT_Bands_Revalued_2003_2022!$B$2:$B$740, CT_Bands_2003_2022_Count_PP!K$2, CT_Bands_Revalued_2003_2022!$C$2:$C$740, CT_Bands_2003_2022_Count_PP!K$3)</f>
        <v>0</v>
      </c>
      <c r="L25" s="128">
        <f>SUMIFS(CT_Bands_Revalued_2003_2022!$D$2:$D$740, CT_Bands_Revalued_2003_2022!$A$2:$A$740, $A25, CT_Bands_Revalued_2003_2022!$B$2:$B$740, CT_Bands_2003_2022_Count_PP!L$2, CT_Bands_Revalued_2003_2022!$C$2:$C$740, CT_Bands_2003_2022_Count_PP!L$3)</f>
        <v>0</v>
      </c>
      <c r="M25" s="128">
        <f>SUMIFS(CT_Bands_Revalued_2003_2022!$D$2:$D$740, CT_Bands_Revalued_2003_2022!$A$2:$A$740, $A25, CT_Bands_Revalued_2003_2022!$B$2:$B$740, CT_Bands_2003_2022_Count_PP!M$2, CT_Bands_Revalued_2003_2022!$C$2:$C$740, CT_Bands_2003_2022_Count_PP!M$3)</f>
        <v>0</v>
      </c>
      <c r="N25" s="128">
        <f>SUMIFS(CT_Bands_Revalued_2003_2022!$D$2:$D$740, CT_Bands_Revalued_2003_2022!$A$2:$A$740, $A25, CT_Bands_Revalued_2003_2022!$B$2:$B$740, CT_Bands_2003_2022_Count_PP!N$2, CT_Bands_Revalued_2003_2022!$C$2:$C$740, CT_Bands_2003_2022_Count_PP!N$3)</f>
        <v>243</v>
      </c>
      <c r="O25" s="128">
        <f>SUMIFS(CT_Bands_Revalued_2003_2022!$D$2:$D$740, CT_Bands_Revalued_2003_2022!$A$2:$A$740, $A25, CT_Bands_Revalued_2003_2022!$B$2:$B$740, CT_Bands_2003_2022_Count_PP!O$2, CT_Bands_Revalued_2003_2022!$C$2:$C$740, CT_Bands_2003_2022_Count_PP!O$3)</f>
        <v>335</v>
      </c>
      <c r="P25" s="128">
        <f>SUMIFS(CT_Bands_Revalued_2003_2022!$D$2:$D$740, CT_Bands_Revalued_2003_2022!$A$2:$A$740, $A25, CT_Bands_Revalued_2003_2022!$B$2:$B$740, CT_Bands_2003_2022_Count_PP!P$2, CT_Bands_Revalued_2003_2022!$C$2:$C$740, CT_Bands_2003_2022_Count_PP!P$3)</f>
        <v>0</v>
      </c>
      <c r="Q25" s="128">
        <f>SUMIFS(CT_Bands_Revalued_2003_2022!$D$2:$D$740, CT_Bands_Revalued_2003_2022!$A$2:$A$740, $A25, CT_Bands_Revalued_2003_2022!$B$2:$B$740, CT_Bands_2003_2022_Count_PP!Q$2, CT_Bands_Revalued_2003_2022!$C$2:$C$740, CT_Bands_2003_2022_Count_PP!Q$3)</f>
        <v>0</v>
      </c>
      <c r="R25" s="128">
        <f>SUMIFS(CT_Bands_Revalued_2003_2022!$D$2:$D$740, CT_Bands_Revalued_2003_2022!$A$2:$A$740, $A25, CT_Bands_Revalued_2003_2022!$B$2:$B$740, CT_Bands_2003_2022_Count_PP!R$2, CT_Bands_Revalued_2003_2022!$C$2:$C$740, CT_Bands_2003_2022_Count_PP!R$3)</f>
        <v>0</v>
      </c>
      <c r="S25" s="128">
        <f>SUMIFS(CT_Bands_Revalued_2003_2022!$D$2:$D$740, CT_Bands_Revalued_2003_2022!$A$2:$A$740, $A25, CT_Bands_Revalued_2003_2022!$B$2:$B$740, CT_Bands_2003_2022_Count_PP!S$2, CT_Bands_Revalued_2003_2022!$C$2:$C$740, CT_Bands_2003_2022_Count_PP!S$3)</f>
        <v>0</v>
      </c>
      <c r="T25" s="128">
        <f>SUMIFS(CT_Bands_Revalued_2003_2022!$D$2:$D$740, CT_Bands_Revalued_2003_2022!$A$2:$A$740, $A25, CT_Bands_Revalued_2003_2022!$B$2:$B$740, CT_Bands_2003_2022_Count_PP!T$2, CT_Bands_Revalued_2003_2022!$C$2:$C$740, CT_Bands_2003_2022_Count_PP!T$3)</f>
        <v>0</v>
      </c>
      <c r="U25" s="128">
        <f>SUMIFS(CT_Bands_Revalued_2003_2022!$D$2:$D$740, CT_Bands_Revalued_2003_2022!$A$2:$A$740, $A25, CT_Bands_Revalued_2003_2022!$B$2:$B$740, CT_Bands_2003_2022_Count_PP!U$2, CT_Bands_Revalued_2003_2022!$C$2:$C$740, CT_Bands_2003_2022_Count_PP!U$3)</f>
        <v>0</v>
      </c>
      <c r="V25" s="128">
        <f>SUMIFS(CT_Bands_Revalued_2003_2022!$D$2:$D$740, CT_Bands_Revalued_2003_2022!$A$2:$A$740, $A25, CT_Bands_Revalued_2003_2022!$B$2:$B$740, CT_Bands_2003_2022_Count_PP!V$2, CT_Bands_Revalued_2003_2022!$C$2:$C$740, CT_Bands_2003_2022_Count_PP!V$3)</f>
        <v>0</v>
      </c>
      <c r="W25" s="128">
        <f>SUMIFS(CT_Bands_Revalued_2003_2022!$D$2:$D$740, CT_Bands_Revalued_2003_2022!$A$2:$A$740, $A25, CT_Bands_Revalued_2003_2022!$B$2:$B$740, CT_Bands_2003_2022_Count_PP!W$2, CT_Bands_Revalued_2003_2022!$C$2:$C$740, CT_Bands_2003_2022_Count_PP!W$3)</f>
        <v>0</v>
      </c>
      <c r="X25" s="128">
        <f>SUMIFS(CT_Bands_Revalued_2003_2022!$D$2:$D$740, CT_Bands_Revalued_2003_2022!$A$2:$A$740, $A25, CT_Bands_Revalued_2003_2022!$B$2:$B$740, CT_Bands_2003_2022_Count_PP!X$2, CT_Bands_Revalued_2003_2022!$C$2:$C$740, CT_Bands_2003_2022_Count_PP!X$3)</f>
        <v>431</v>
      </c>
      <c r="Y25" s="128">
        <f>SUMIFS(CT_Bands_Revalued_2003_2022!$D$2:$D$740, CT_Bands_Revalued_2003_2022!$A$2:$A$740, $A25, CT_Bands_Revalued_2003_2022!$B$2:$B$740, CT_Bands_2003_2022_Count_PP!Y$2, CT_Bands_Revalued_2003_2022!$C$2:$C$740, CT_Bands_2003_2022_Count_PP!Y$3)</f>
        <v>209</v>
      </c>
      <c r="Z25" s="128">
        <f>SUMIFS(CT_Bands_Revalued_2003_2022!$D$2:$D$740, CT_Bands_Revalued_2003_2022!$A$2:$A$740, $A25, CT_Bands_Revalued_2003_2022!$B$2:$B$740, CT_Bands_2003_2022_Count_PP!Z$2, CT_Bands_Revalued_2003_2022!$C$2:$C$740, CT_Bands_2003_2022_Count_PP!Z$3)</f>
        <v>0</v>
      </c>
      <c r="AA25" s="128">
        <f>SUMIFS(CT_Bands_Revalued_2003_2022!$D$2:$D$740, CT_Bands_Revalued_2003_2022!$A$2:$A$740, $A25, CT_Bands_Revalued_2003_2022!$B$2:$B$740, CT_Bands_2003_2022_Count_PP!AA$2, CT_Bands_Revalued_2003_2022!$C$2:$C$740, CT_Bands_2003_2022_Count_PP!AA$3)</f>
        <v>0</v>
      </c>
      <c r="AB25" s="128">
        <f>SUMIFS(CT_Bands_Revalued_2003_2022!$D$2:$D$740, CT_Bands_Revalued_2003_2022!$A$2:$A$740, $A25, CT_Bands_Revalued_2003_2022!$B$2:$B$740, CT_Bands_2003_2022_Count_PP!AB$2, CT_Bands_Revalued_2003_2022!$C$2:$C$740, CT_Bands_2003_2022_Count_PP!AB$3)</f>
        <v>0</v>
      </c>
      <c r="AC25" s="128">
        <f>SUMIFS(CT_Bands_Revalued_2003_2022!$D$2:$D$740, CT_Bands_Revalued_2003_2022!$A$2:$A$740, $A25, CT_Bands_Revalued_2003_2022!$B$2:$B$740, CT_Bands_2003_2022_Count_PP!AC$2, CT_Bands_Revalued_2003_2022!$C$2:$C$740, CT_Bands_2003_2022_Count_PP!AC$3)</f>
        <v>0</v>
      </c>
      <c r="AD25" s="128">
        <f>SUMIFS(CT_Bands_Revalued_2003_2022!$D$2:$D$740, CT_Bands_Revalued_2003_2022!$A$2:$A$740, $A25, CT_Bands_Revalued_2003_2022!$B$2:$B$740, CT_Bands_2003_2022_Count_PP!AD$2, CT_Bands_Revalued_2003_2022!$C$2:$C$740, CT_Bands_2003_2022_Count_PP!AD$3)</f>
        <v>0</v>
      </c>
      <c r="AE25" s="128">
        <f>SUMIFS(CT_Bands_Revalued_2003_2022!$D$2:$D$740, CT_Bands_Revalued_2003_2022!$A$2:$A$740, $A25, CT_Bands_Revalued_2003_2022!$B$2:$B$740, CT_Bands_2003_2022_Count_PP!AE$2, CT_Bands_Revalued_2003_2022!$C$2:$C$740, CT_Bands_2003_2022_Count_PP!AE$3)</f>
        <v>0</v>
      </c>
      <c r="AF25" s="128">
        <f>SUMIFS(CT_Bands_Revalued_2003_2022!$D$2:$D$740, CT_Bands_Revalued_2003_2022!$A$2:$A$740, $A25, CT_Bands_Revalued_2003_2022!$B$2:$B$740, CT_Bands_2003_2022_Count_PP!AF$2, CT_Bands_Revalued_2003_2022!$C$2:$C$740, CT_Bands_2003_2022_Count_PP!AF$3)</f>
        <v>0</v>
      </c>
      <c r="AG25" s="128">
        <f>SUMIFS(CT_Bands_Revalued_2003_2022!$D$2:$D$740, CT_Bands_Revalued_2003_2022!$A$2:$A$740, $A25, CT_Bands_Revalued_2003_2022!$B$2:$B$740, CT_Bands_2003_2022_Count_PP!AG$2, CT_Bands_Revalued_2003_2022!$C$2:$C$740, CT_Bands_2003_2022_Count_PP!AG$3)</f>
        <v>0</v>
      </c>
      <c r="AH25" s="128">
        <f>SUMIFS(CT_Bands_Revalued_2003_2022!$D$2:$D$740, CT_Bands_Revalued_2003_2022!$A$2:$A$740, $A25, CT_Bands_Revalued_2003_2022!$B$2:$B$740, CT_Bands_2003_2022_Count_PP!AH$2, CT_Bands_Revalued_2003_2022!$C$2:$C$740, CT_Bands_2003_2022_Count_PP!AH$3)</f>
        <v>339</v>
      </c>
      <c r="AI25" s="128">
        <f>SUMIFS(CT_Bands_Revalued_2003_2022!$D$2:$D$740, CT_Bands_Revalued_2003_2022!$A$2:$A$740, $A25, CT_Bands_Revalued_2003_2022!$B$2:$B$740, CT_Bands_2003_2022_Count_PP!AI$2, CT_Bands_Revalued_2003_2022!$C$2:$C$740, CT_Bands_2003_2022_Count_PP!AI$3)</f>
        <v>102</v>
      </c>
      <c r="AJ25" s="128">
        <f>SUMIFS(CT_Bands_Revalued_2003_2022!$D$2:$D$740, CT_Bands_Revalued_2003_2022!$A$2:$A$740, $A25, CT_Bands_Revalued_2003_2022!$B$2:$B$740, CT_Bands_2003_2022_Count_PP!AJ$2, CT_Bands_Revalued_2003_2022!$C$2:$C$740, CT_Bands_2003_2022_Count_PP!AJ$3)</f>
        <v>0</v>
      </c>
      <c r="AK25" s="128">
        <f>SUMIFS(CT_Bands_Revalued_2003_2022!$D$2:$D$740, CT_Bands_Revalued_2003_2022!$A$2:$A$740, $A25, CT_Bands_Revalued_2003_2022!$B$2:$B$740, CT_Bands_2003_2022_Count_PP!AK$2, CT_Bands_Revalued_2003_2022!$C$2:$C$740, CT_Bands_2003_2022_Count_PP!AK$3)</f>
        <v>0</v>
      </c>
      <c r="AL25" s="128">
        <f>SUMIFS(CT_Bands_Revalued_2003_2022!$D$2:$D$740, CT_Bands_Revalued_2003_2022!$A$2:$A$740, $A25, CT_Bands_Revalued_2003_2022!$B$2:$B$740, CT_Bands_2003_2022_Count_PP!AL$2, CT_Bands_Revalued_2003_2022!$C$2:$C$740, CT_Bands_2003_2022_Count_PP!AL$3)</f>
        <v>0</v>
      </c>
      <c r="AM25" s="128">
        <f>SUMIFS(CT_Bands_Revalued_2003_2022!$D$2:$D$740, CT_Bands_Revalued_2003_2022!$A$2:$A$740, $A25, CT_Bands_Revalued_2003_2022!$B$2:$B$740, CT_Bands_2003_2022_Count_PP!AM$2, CT_Bands_Revalued_2003_2022!$C$2:$C$740, CT_Bands_2003_2022_Count_PP!AM$3)</f>
        <v>0</v>
      </c>
      <c r="AN25" s="128">
        <f>SUMIFS(CT_Bands_Revalued_2003_2022!$D$2:$D$740, CT_Bands_Revalued_2003_2022!$A$2:$A$740, $A25, CT_Bands_Revalued_2003_2022!$B$2:$B$740, CT_Bands_2003_2022_Count_PP!AN$2, CT_Bands_Revalued_2003_2022!$C$2:$C$740, CT_Bands_2003_2022_Count_PP!AN$3)</f>
        <v>0</v>
      </c>
      <c r="AO25" s="128">
        <f>SUMIFS(CT_Bands_Revalued_2003_2022!$D$2:$D$740, CT_Bands_Revalued_2003_2022!$A$2:$A$740, $A25, CT_Bands_Revalued_2003_2022!$B$2:$B$740, CT_Bands_2003_2022_Count_PP!AO$2, CT_Bands_Revalued_2003_2022!$C$2:$C$740, CT_Bands_2003_2022_Count_PP!AO$3)</f>
        <v>0</v>
      </c>
      <c r="AP25" s="128">
        <f>SUMIFS(CT_Bands_Revalued_2003_2022!$D$2:$D$740, CT_Bands_Revalued_2003_2022!$A$2:$A$740, $A25, CT_Bands_Revalued_2003_2022!$B$2:$B$740, CT_Bands_2003_2022_Count_PP!AP$2, CT_Bands_Revalued_2003_2022!$C$2:$C$740, CT_Bands_2003_2022_Count_PP!AP$3)</f>
        <v>0</v>
      </c>
      <c r="AQ25" s="128">
        <f>SUMIFS(CT_Bands_Revalued_2003_2022!$D$2:$D$740, CT_Bands_Revalued_2003_2022!$A$2:$A$740, $A25, CT_Bands_Revalued_2003_2022!$B$2:$B$740, CT_Bands_2003_2022_Count_PP!AQ$2, CT_Bands_Revalued_2003_2022!$C$2:$C$740, CT_Bands_2003_2022_Count_PP!AQ$3)</f>
        <v>0</v>
      </c>
      <c r="AR25" s="128">
        <f>SUMIFS(CT_Bands_Revalued_2003_2022!$D$2:$D$740, CT_Bands_Revalued_2003_2022!$A$2:$A$740, $A25, CT_Bands_Revalued_2003_2022!$B$2:$B$740, CT_Bands_2003_2022_Count_PP!AR$2, CT_Bands_Revalued_2003_2022!$C$2:$C$740, CT_Bands_2003_2022_Count_PP!AR$3)</f>
        <v>273</v>
      </c>
      <c r="AS25" s="128">
        <f>SUMIFS(CT_Bands_Revalued_2003_2022!$D$2:$D$740, CT_Bands_Revalued_2003_2022!$A$2:$A$740, $A25, CT_Bands_Revalued_2003_2022!$B$2:$B$740, CT_Bands_2003_2022_Count_PP!AS$2, CT_Bands_Revalued_2003_2022!$C$2:$C$740, CT_Bands_2003_2022_Count_PP!AS$3)</f>
        <v>31</v>
      </c>
      <c r="AT25" s="128">
        <f>SUMIFS(CT_Bands_Revalued_2003_2022!$D$2:$D$740, CT_Bands_Revalued_2003_2022!$A$2:$A$740, $A25, CT_Bands_Revalued_2003_2022!$B$2:$B$740, CT_Bands_2003_2022_Count_PP!AT$2, CT_Bands_Revalued_2003_2022!$C$2:$C$740, CT_Bands_2003_2022_Count_PP!AT$3)</f>
        <v>0</v>
      </c>
      <c r="AU25" s="128">
        <f>SUMIFS(CT_Bands_Revalued_2003_2022!$D$2:$D$740, CT_Bands_Revalued_2003_2022!$A$2:$A$740, $A25, CT_Bands_Revalued_2003_2022!$B$2:$B$740, CT_Bands_2003_2022_Count_PP!AU$2, CT_Bands_Revalued_2003_2022!$C$2:$C$740, CT_Bands_2003_2022_Count_PP!AU$3)</f>
        <v>0</v>
      </c>
      <c r="AV25" s="128">
        <f>SUMIFS(CT_Bands_Revalued_2003_2022!$D$2:$D$740, CT_Bands_Revalued_2003_2022!$A$2:$A$740, $A25, CT_Bands_Revalued_2003_2022!$B$2:$B$740, CT_Bands_2003_2022_Count_PP!AV$2, CT_Bands_Revalued_2003_2022!$C$2:$C$740, CT_Bands_2003_2022_Count_PP!AV$3)</f>
        <v>0</v>
      </c>
      <c r="AW25" s="128">
        <f>SUMIFS(CT_Bands_Revalued_2003_2022!$D$2:$D$740, CT_Bands_Revalued_2003_2022!$A$2:$A$740, $A25, CT_Bands_Revalued_2003_2022!$B$2:$B$740, CT_Bands_2003_2022_Count_PP!AW$2, CT_Bands_Revalued_2003_2022!$C$2:$C$740, CT_Bands_2003_2022_Count_PP!AW$3)</f>
        <v>0</v>
      </c>
      <c r="AX25" s="128">
        <f>SUMIFS(CT_Bands_Revalued_2003_2022!$D$2:$D$740, CT_Bands_Revalued_2003_2022!$A$2:$A$740, $A25, CT_Bands_Revalued_2003_2022!$B$2:$B$740, CT_Bands_2003_2022_Count_PP!AX$2, CT_Bands_Revalued_2003_2022!$C$2:$C$740, CT_Bands_2003_2022_Count_PP!AX$3)</f>
        <v>0</v>
      </c>
      <c r="AY25" s="128">
        <f>SUMIFS(CT_Bands_Revalued_2003_2022!$D$2:$D$740, CT_Bands_Revalued_2003_2022!$A$2:$A$740, $A25, CT_Bands_Revalued_2003_2022!$B$2:$B$740, CT_Bands_2003_2022_Count_PP!AY$2, CT_Bands_Revalued_2003_2022!$C$2:$C$740, CT_Bands_2003_2022_Count_PP!AY$3)</f>
        <v>0</v>
      </c>
      <c r="AZ25" s="128">
        <f>SUMIFS(CT_Bands_Revalued_2003_2022!$D$2:$D$740, CT_Bands_Revalued_2003_2022!$A$2:$A$740, $A25, CT_Bands_Revalued_2003_2022!$B$2:$B$740, CT_Bands_2003_2022_Count_PP!AZ$2, CT_Bands_Revalued_2003_2022!$C$2:$C$740, CT_Bands_2003_2022_Count_PP!AZ$3)</f>
        <v>0</v>
      </c>
      <c r="BA25" s="128">
        <f>SUMIFS(CT_Bands_Revalued_2003_2022!$D$2:$D$740, CT_Bands_Revalued_2003_2022!$A$2:$A$740, $A25, CT_Bands_Revalued_2003_2022!$B$2:$B$740, CT_Bands_2003_2022_Count_PP!BA$2, CT_Bands_Revalued_2003_2022!$C$2:$C$740, CT_Bands_2003_2022_Count_PP!BA$3)</f>
        <v>0</v>
      </c>
      <c r="BB25" s="128">
        <f>SUMIFS(CT_Bands_Revalued_2003_2022!$D$2:$D$740, CT_Bands_Revalued_2003_2022!$A$2:$A$740, $A25, CT_Bands_Revalued_2003_2022!$B$2:$B$740, CT_Bands_2003_2022_Count_PP!BB$2, CT_Bands_Revalued_2003_2022!$C$2:$C$740, CT_Bands_2003_2022_Count_PP!BB$3)</f>
        <v>203</v>
      </c>
      <c r="BC25" s="128">
        <f>SUMIFS(CT_Bands_Revalued_2003_2022!$D$2:$D$740, CT_Bands_Revalued_2003_2022!$A$2:$A$740, $A25, CT_Bands_Revalued_2003_2022!$B$2:$B$740, CT_Bands_2003_2022_Count_PP!BC$2, CT_Bands_Revalued_2003_2022!$C$2:$C$740, CT_Bands_2003_2022_Count_PP!BC$3)</f>
        <v>0</v>
      </c>
      <c r="BD25" s="128">
        <f>SUMIFS(CT_Bands_Revalued_2003_2022!$D$2:$D$740, CT_Bands_Revalued_2003_2022!$A$2:$A$740, $A25, CT_Bands_Revalued_2003_2022!$B$2:$B$740, CT_Bands_2003_2022_Count_PP!BD$2, CT_Bands_Revalued_2003_2022!$C$2:$C$740, CT_Bands_2003_2022_Count_PP!BD$3)</f>
        <v>0</v>
      </c>
      <c r="BE25" s="128">
        <f>SUMIFS(CT_Bands_Revalued_2003_2022!$D$2:$D$740, CT_Bands_Revalued_2003_2022!$A$2:$A$740, $A25, CT_Bands_Revalued_2003_2022!$B$2:$B$740, CT_Bands_2003_2022_Count_PP!BE$2, CT_Bands_Revalued_2003_2022!$C$2:$C$740, CT_Bands_2003_2022_Count_PP!BE$3)</f>
        <v>0</v>
      </c>
      <c r="BF25" s="128">
        <f>SUMIFS(CT_Bands_Revalued_2003_2022!$D$2:$D$740, CT_Bands_Revalued_2003_2022!$A$2:$A$740, $A25, CT_Bands_Revalued_2003_2022!$B$2:$B$740, CT_Bands_2003_2022_Count_PP!BF$2, CT_Bands_Revalued_2003_2022!$C$2:$C$740, CT_Bands_2003_2022_Count_PP!BF$3)</f>
        <v>0</v>
      </c>
      <c r="BG25" s="128">
        <f>SUMIFS(CT_Bands_Revalued_2003_2022!$D$2:$D$740, CT_Bands_Revalued_2003_2022!$A$2:$A$740, $A25, CT_Bands_Revalued_2003_2022!$B$2:$B$740, CT_Bands_2003_2022_Count_PP!BG$2, CT_Bands_Revalued_2003_2022!$C$2:$C$740, CT_Bands_2003_2022_Count_PP!BG$3)</f>
        <v>0</v>
      </c>
      <c r="BH25" s="128">
        <f>SUMIFS(CT_Bands_Revalued_2003_2022!$D$2:$D$740, CT_Bands_Revalued_2003_2022!$A$2:$A$740, $A25, CT_Bands_Revalued_2003_2022!$B$2:$B$740, CT_Bands_2003_2022_Count_PP!BH$2, CT_Bands_Revalued_2003_2022!$C$2:$C$740, CT_Bands_2003_2022_Count_PP!BH$3)</f>
        <v>0</v>
      </c>
      <c r="BI25" s="128">
        <f>SUMIFS(CT_Bands_Revalued_2003_2022!$D$2:$D$740, CT_Bands_Revalued_2003_2022!$A$2:$A$740, $A25, CT_Bands_Revalued_2003_2022!$B$2:$B$740, CT_Bands_2003_2022_Count_PP!BI$2, CT_Bands_Revalued_2003_2022!$C$2:$C$740, CT_Bands_2003_2022_Count_PP!BI$3)</f>
        <v>0</v>
      </c>
      <c r="BJ25" s="128">
        <f>SUMIFS(CT_Bands_Revalued_2003_2022!$D$2:$D$740, CT_Bands_Revalued_2003_2022!$A$2:$A$740, $A25, CT_Bands_Revalued_2003_2022!$B$2:$B$740, CT_Bands_2003_2022_Count_PP!BJ$2, CT_Bands_Revalued_2003_2022!$C$2:$C$740, CT_Bands_2003_2022_Count_PP!BJ$3)</f>
        <v>0</v>
      </c>
      <c r="BK25" s="128">
        <f>SUMIFS(CT_Bands_Revalued_2003_2022!$D$2:$D$740, CT_Bands_Revalued_2003_2022!$A$2:$A$740, $A25, CT_Bands_Revalued_2003_2022!$B$2:$B$740, CT_Bands_2003_2022_Count_PP!BK$2, CT_Bands_Revalued_2003_2022!$C$2:$C$740, CT_Bands_2003_2022_Count_PP!BK$3)</f>
        <v>23</v>
      </c>
      <c r="BL25" s="128">
        <f>SUMIFS(CT_Bands_Revalued_2003_2022!$D$2:$D$740, CT_Bands_Revalued_2003_2022!$A$2:$A$740, $A25, CT_Bands_Revalued_2003_2022!$B$2:$B$740, CT_Bands_2003_2022_Count_PP!BL$2, CT_Bands_Revalued_2003_2022!$C$2:$C$740, CT_Bands_2003_2022_Count_PP!BL$3)</f>
        <v>73</v>
      </c>
      <c r="BM25" s="128">
        <f>SUMIFS(CT_Bands_Revalued_2003_2022!$D$2:$D$740, CT_Bands_Revalued_2003_2022!$A$2:$A$740, $A25, CT_Bands_Revalued_2003_2022!$B$2:$B$740, CT_Bands_2003_2022_Count_PP!BM$2, CT_Bands_Revalued_2003_2022!$C$2:$C$740, CT_Bands_2003_2022_Count_PP!BM$3)</f>
        <v>0</v>
      </c>
      <c r="BN25" s="128">
        <f>SUMIFS(CT_Bands_Revalued_2003_2022!$D$2:$D$740, CT_Bands_Revalued_2003_2022!$A$2:$A$740, $A25, CT_Bands_Revalued_2003_2022!$B$2:$B$740, CT_Bands_2003_2022_Count_PP!BN$2, CT_Bands_Revalued_2003_2022!$C$2:$C$740, CT_Bands_2003_2022_Count_PP!BN$3)</f>
        <v>0</v>
      </c>
      <c r="BO25" s="128">
        <f>SUMIFS(CT_Bands_Revalued_2003_2022!$D$2:$D$740, CT_Bands_Revalued_2003_2022!$A$2:$A$740, $A25, CT_Bands_Revalued_2003_2022!$B$2:$B$740, CT_Bands_2003_2022_Count_PP!BO$2, CT_Bands_Revalued_2003_2022!$C$2:$C$740, CT_Bands_2003_2022_Count_PP!BO$3)</f>
        <v>0</v>
      </c>
      <c r="BP25" s="128">
        <f>SUMIFS(CT_Bands_Revalued_2003_2022!$D$2:$D$740, CT_Bands_Revalued_2003_2022!$A$2:$A$740, $A25, CT_Bands_Revalued_2003_2022!$B$2:$B$740, CT_Bands_2003_2022_Count_PP!BP$2, CT_Bands_Revalued_2003_2022!$C$2:$C$740, CT_Bands_2003_2022_Count_PP!BP$3)</f>
        <v>0</v>
      </c>
      <c r="BQ25" s="128">
        <f>SUMIFS(CT_Bands_Revalued_2003_2022!$D$2:$D$740, CT_Bands_Revalued_2003_2022!$A$2:$A$740, $A25, CT_Bands_Revalued_2003_2022!$B$2:$B$740, CT_Bands_2003_2022_Count_PP!BQ$2, CT_Bands_Revalued_2003_2022!$C$2:$C$740, CT_Bands_2003_2022_Count_PP!BQ$3)</f>
        <v>0</v>
      </c>
      <c r="BR25" s="128">
        <f>SUMIFS(CT_Bands_Revalued_2003_2022!$D$2:$D$740, CT_Bands_Revalued_2003_2022!$A$2:$A$740, $A25, CT_Bands_Revalued_2003_2022!$B$2:$B$740, CT_Bands_2003_2022_Count_PP!BR$2, CT_Bands_Revalued_2003_2022!$C$2:$C$740, CT_Bands_2003_2022_Count_PP!BR$3)</f>
        <v>0</v>
      </c>
      <c r="BS25" s="128">
        <f>SUMIFS(CT_Bands_Revalued_2003_2022!$D$2:$D$740, CT_Bands_Revalued_2003_2022!$A$2:$A$740, $A25, CT_Bands_Revalued_2003_2022!$B$2:$B$740, CT_Bands_2003_2022_Count_PP!BS$2, CT_Bands_Revalued_2003_2022!$C$2:$C$740, CT_Bands_2003_2022_Count_PP!BS$3)</f>
        <v>0</v>
      </c>
      <c r="BT25" s="128">
        <f>SUMIFS(CT_Bands_Revalued_2003_2022!$D$2:$D$740, CT_Bands_Revalued_2003_2022!$A$2:$A$740, $A25, CT_Bands_Revalued_2003_2022!$B$2:$B$740, CT_Bands_2003_2022_Count_PP!BT$2, CT_Bands_Revalued_2003_2022!$C$2:$C$740, CT_Bands_2003_2022_Count_PP!BT$3)</f>
        <v>0</v>
      </c>
      <c r="BU25" s="128">
        <f>SUMIFS(CT_Bands_Revalued_2003_2022!$D$2:$D$740, CT_Bands_Revalued_2003_2022!$A$2:$A$740, $A25, CT_Bands_Revalued_2003_2022!$B$2:$B$740, CT_Bands_2003_2022_Count_PP!BU$2, CT_Bands_Revalued_2003_2022!$C$2:$C$740, CT_Bands_2003_2022_Count_PP!BU$3)</f>
        <v>9</v>
      </c>
      <c r="BV25" s="128">
        <f>SUMIFS(CT_Bands_Revalued_2003_2022!$D$2:$D$740, CT_Bands_Revalued_2003_2022!$A$2:$A$740, $A25, CT_Bands_Revalued_2003_2022!$B$2:$B$740, CT_Bands_2003_2022_Count_PP!BV$2, CT_Bands_Revalued_2003_2022!$C$2:$C$740, CT_Bands_2003_2022_Count_PP!BV$3)</f>
        <v>12</v>
      </c>
      <c r="BW25" s="128">
        <f>SUMIFS(CT_Bands_Revalued_2003_2022!$D$2:$D$740, CT_Bands_Revalued_2003_2022!$A$2:$A$740, $A25, CT_Bands_Revalued_2003_2022!$B$2:$B$740, CT_Bands_2003_2022_Count_PP!BW$2, CT_Bands_Revalued_2003_2022!$C$2:$C$740, CT_Bands_2003_2022_Count_PP!BW$3)</f>
        <v>0</v>
      </c>
      <c r="BX25" s="128">
        <f>SUMIFS(CT_Bands_Revalued_2003_2022!$D$2:$D$740, CT_Bands_Revalued_2003_2022!$A$2:$A$740, $A25, CT_Bands_Revalued_2003_2022!$B$2:$B$740, CT_Bands_2003_2022_Count_PP!BX$2, CT_Bands_Revalued_2003_2022!$C$2:$C$740, CT_Bands_2003_2022_Count_PP!BX$3)</f>
        <v>0</v>
      </c>
      <c r="BY25" s="128">
        <f>SUMIFS(CT_Bands_Revalued_2003_2022!$D$2:$D$740, CT_Bands_Revalued_2003_2022!$A$2:$A$740, $A25, CT_Bands_Revalued_2003_2022!$B$2:$B$740, CT_Bands_2003_2022_Count_PP!BY$2, CT_Bands_Revalued_2003_2022!$C$2:$C$740, CT_Bands_2003_2022_Count_PP!BY$3)</f>
        <v>0</v>
      </c>
      <c r="BZ25" s="128">
        <f>SUMIFS(CT_Bands_Revalued_2003_2022!$D$2:$D$740, CT_Bands_Revalued_2003_2022!$A$2:$A$740, $A25, CT_Bands_Revalued_2003_2022!$B$2:$B$740, CT_Bands_2003_2022_Count_PP!BZ$2, CT_Bands_Revalued_2003_2022!$C$2:$C$740, CT_Bands_2003_2022_Count_PP!BZ$3)</f>
        <v>0</v>
      </c>
      <c r="CA25" s="128">
        <f>SUMIFS(CT_Bands_Revalued_2003_2022!$D$2:$D$740, CT_Bands_Revalued_2003_2022!$A$2:$A$740, $A25, CT_Bands_Revalued_2003_2022!$B$2:$B$740, CT_Bands_2003_2022_Count_PP!CA$2, CT_Bands_Revalued_2003_2022!$C$2:$C$740, CT_Bands_2003_2022_Count_PP!CA$3)</f>
        <v>0</v>
      </c>
      <c r="CB25" s="128">
        <f>SUMIFS(CT_Bands_Revalued_2003_2022!$D$2:$D$740, CT_Bands_Revalued_2003_2022!$A$2:$A$740, $A25, CT_Bands_Revalued_2003_2022!$B$2:$B$740, CT_Bands_2003_2022_Count_PP!CB$2, CT_Bands_Revalued_2003_2022!$C$2:$C$740, CT_Bands_2003_2022_Count_PP!CB$3)</f>
        <v>0</v>
      </c>
      <c r="CC25" s="128">
        <f>SUMIFS(CT_Bands_Revalued_2003_2022!$D$2:$D$740, CT_Bands_Revalued_2003_2022!$A$2:$A$740, $A25, CT_Bands_Revalued_2003_2022!$B$2:$B$740, CT_Bands_2003_2022_Count_PP!CC$2, CT_Bands_Revalued_2003_2022!$C$2:$C$740, CT_Bands_2003_2022_Count_PP!CC$3)</f>
        <v>0</v>
      </c>
      <c r="CD25" s="128">
        <f>SUMIFS(CT_Bands_Revalued_2003_2022!$D$2:$D$740, CT_Bands_Revalued_2003_2022!$A$2:$A$740, $A25, CT_Bands_Revalued_2003_2022!$B$2:$B$740, CT_Bands_2003_2022_Count_PP!CD$2, CT_Bands_Revalued_2003_2022!$C$2:$C$740, CT_Bands_2003_2022_Count_PP!CD$3)</f>
        <v>0</v>
      </c>
      <c r="CE25" s="128">
        <f>SUMIFS(CT_Bands_Revalued_2003_2022!$D$2:$D$740, CT_Bands_Revalued_2003_2022!$A$2:$A$740, $A25, CT_Bands_Revalued_2003_2022!$B$2:$B$740, CT_Bands_2003_2022_Count_PP!CE$2, CT_Bands_Revalued_2003_2022!$C$2:$C$740, CT_Bands_2003_2022_Count_PP!CE$3)</f>
        <v>1</v>
      </c>
      <c r="CF25" s="128">
        <f>SUMIFS(CT_Bands_Revalued_2003_2022!$D$2:$D$740, CT_Bands_Revalued_2003_2022!$A$2:$A$740, $A25, CT_Bands_Revalued_2003_2022!$B$2:$B$740, CT_Bands_2003_2022_Count_PP!CF$2, CT_Bands_Revalued_2003_2022!$C$2:$C$740, CT_Bands_2003_2022_Count_PP!CF$3)</f>
        <v>6</v>
      </c>
      <c r="CG25" s="129">
        <f t="shared" si="0"/>
        <v>2534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76B09-021D-4983-A149-D7A2CA702467}">
  <dimension ref="A1:CG25"/>
  <sheetViews>
    <sheetView zoomScale="70" zoomScaleNormal="70" workbookViewId="0">
      <pane xSplit="3" ySplit="3" topLeftCell="L4" activePane="bottomRight" state="frozen"/>
      <selection pane="topRight" activeCell="D1" sqref="D1"/>
      <selection pane="bottomLeft" activeCell="A4" sqref="A4"/>
      <selection pane="bottomRight" activeCell="O53" sqref="O53"/>
    </sheetView>
  </sheetViews>
  <sheetFormatPr defaultRowHeight="15" x14ac:dyDescent="0.25"/>
  <cols>
    <col min="13" max="13" width="9.140625" style="99"/>
    <col min="22" max="22" width="9.140625" style="99"/>
    <col min="31" max="31" width="9.140625" style="99"/>
    <col min="40" max="40" width="9.140625" style="99"/>
    <col min="49" max="49" width="9.140625" style="99"/>
    <col min="58" max="58" width="9.140625" style="99"/>
    <col min="67" max="67" width="9.140625" style="99"/>
  </cols>
  <sheetData>
    <row r="1" spans="1:85" x14ac:dyDescent="0.25">
      <c r="D1" t="str">
        <f>_xlfn.CONCAT(D2,D3)</f>
        <v>aA</v>
      </c>
      <c r="E1" t="str">
        <f>_xlfn.CONCAT(E2,E3)</f>
        <v>aB</v>
      </c>
      <c r="F1" t="str">
        <f t="shared" ref="F1:BK1" si="0">_xlfn.CONCAT(F2,F3)</f>
        <v>aC</v>
      </c>
      <c r="G1" t="str">
        <f t="shared" si="0"/>
        <v>aD</v>
      </c>
      <c r="H1" t="str">
        <f t="shared" si="0"/>
        <v>aE</v>
      </c>
      <c r="I1" t="str">
        <f t="shared" si="0"/>
        <v>aF</v>
      </c>
      <c r="J1" t="str">
        <f t="shared" si="0"/>
        <v>aG</v>
      </c>
      <c r="K1" t="str">
        <f t="shared" si="0"/>
        <v>aH</v>
      </c>
      <c r="L1" t="str">
        <f t="shared" si="0"/>
        <v>aI</v>
      </c>
      <c r="M1" t="str">
        <f t="shared" si="0"/>
        <v>bA</v>
      </c>
      <c r="N1" t="str">
        <f t="shared" si="0"/>
        <v>bB</v>
      </c>
      <c r="O1" t="str">
        <f t="shared" si="0"/>
        <v>bC</v>
      </c>
      <c r="P1" t="str">
        <f t="shared" si="0"/>
        <v>bD</v>
      </c>
      <c r="Q1" t="str">
        <f t="shared" si="0"/>
        <v>bE</v>
      </c>
      <c r="R1" t="str">
        <f t="shared" si="0"/>
        <v>bF</v>
      </c>
      <c r="S1" t="str">
        <f t="shared" si="0"/>
        <v>bG</v>
      </c>
      <c r="T1" t="str">
        <f t="shared" si="0"/>
        <v>bH</v>
      </c>
      <c r="U1" t="str">
        <f t="shared" si="0"/>
        <v>bI</v>
      </c>
      <c r="V1" t="str">
        <f t="shared" si="0"/>
        <v>cA</v>
      </c>
      <c r="W1" t="str">
        <f t="shared" si="0"/>
        <v>cB</v>
      </c>
      <c r="X1" t="str">
        <f t="shared" si="0"/>
        <v>cC</v>
      </c>
      <c r="Y1" t="str">
        <f t="shared" si="0"/>
        <v>cD</v>
      </c>
      <c r="Z1" t="str">
        <f t="shared" si="0"/>
        <v>cE</v>
      </c>
      <c r="AA1" t="str">
        <f t="shared" si="0"/>
        <v>cF</v>
      </c>
      <c r="AB1" t="str">
        <f t="shared" si="0"/>
        <v>cG</v>
      </c>
      <c r="AC1" t="str">
        <f t="shared" si="0"/>
        <v>cH</v>
      </c>
      <c r="AD1" t="str">
        <f t="shared" si="0"/>
        <v>cI</v>
      </c>
      <c r="AE1" t="str">
        <f t="shared" si="0"/>
        <v>dA</v>
      </c>
      <c r="AF1" t="str">
        <f t="shared" si="0"/>
        <v>dB</v>
      </c>
      <c r="AG1" t="str">
        <f t="shared" si="0"/>
        <v>dC</v>
      </c>
      <c r="AH1" t="str">
        <f t="shared" si="0"/>
        <v>dD</v>
      </c>
      <c r="AI1" t="str">
        <f t="shared" si="0"/>
        <v>dE</v>
      </c>
      <c r="AJ1" t="str">
        <f t="shared" si="0"/>
        <v>dF</v>
      </c>
      <c r="AK1" t="str">
        <f t="shared" si="0"/>
        <v>dG</v>
      </c>
      <c r="AL1" t="str">
        <f t="shared" si="0"/>
        <v>dH</v>
      </c>
      <c r="AM1" t="str">
        <f t="shared" si="0"/>
        <v>dI</v>
      </c>
      <c r="AN1" t="str">
        <f t="shared" si="0"/>
        <v>eA</v>
      </c>
      <c r="AO1" t="str">
        <f t="shared" si="0"/>
        <v>eB</v>
      </c>
      <c r="AP1" t="str">
        <f t="shared" si="0"/>
        <v>eC</v>
      </c>
      <c r="AQ1" t="str">
        <f t="shared" si="0"/>
        <v>eD</v>
      </c>
      <c r="AR1" t="str">
        <f t="shared" si="0"/>
        <v>eE</v>
      </c>
      <c r="AS1" t="str">
        <f t="shared" si="0"/>
        <v>eF</v>
      </c>
      <c r="AT1" t="str">
        <f t="shared" si="0"/>
        <v>eG</v>
      </c>
      <c r="AU1" t="str">
        <f t="shared" si="0"/>
        <v>eH</v>
      </c>
      <c r="AV1" t="str">
        <f t="shared" si="0"/>
        <v>eI</v>
      </c>
      <c r="AW1" t="str">
        <f t="shared" si="0"/>
        <v>fA</v>
      </c>
      <c r="AX1" t="str">
        <f t="shared" si="0"/>
        <v>fB</v>
      </c>
      <c r="AY1" t="str">
        <f t="shared" si="0"/>
        <v>fC</v>
      </c>
      <c r="AZ1" t="str">
        <f t="shared" si="0"/>
        <v>fD</v>
      </c>
      <c r="BA1" t="str">
        <f t="shared" si="0"/>
        <v>fE</v>
      </c>
      <c r="BB1" t="str">
        <f t="shared" si="0"/>
        <v>fF</v>
      </c>
      <c r="BC1" t="str">
        <f t="shared" si="0"/>
        <v>fG</v>
      </c>
      <c r="BD1" t="str">
        <f t="shared" si="0"/>
        <v>fH</v>
      </c>
      <c r="BE1" t="str">
        <f t="shared" si="0"/>
        <v>fI</v>
      </c>
      <c r="BF1" t="str">
        <f t="shared" si="0"/>
        <v>gA</v>
      </c>
      <c r="BG1" t="str">
        <f t="shared" si="0"/>
        <v>gB</v>
      </c>
      <c r="BH1" t="str">
        <f t="shared" si="0"/>
        <v>gC</v>
      </c>
      <c r="BI1" t="str">
        <f t="shared" si="0"/>
        <v>gD</v>
      </c>
      <c r="BJ1" t="str">
        <f t="shared" si="0"/>
        <v>gE</v>
      </c>
      <c r="BK1" t="str">
        <f t="shared" si="0"/>
        <v>gF</v>
      </c>
      <c r="BL1" t="str">
        <f t="shared" ref="BL1:BW1" si="1">_xlfn.CONCAT(BL2,BL3)</f>
        <v>gG</v>
      </c>
      <c r="BM1" t="str">
        <f t="shared" si="1"/>
        <v>gH</v>
      </c>
      <c r="BN1" t="str">
        <f t="shared" si="1"/>
        <v>gI</v>
      </c>
      <c r="BO1" t="str">
        <f t="shared" si="1"/>
        <v>hA</v>
      </c>
      <c r="BP1" t="str">
        <f t="shared" si="1"/>
        <v>hB</v>
      </c>
      <c r="BQ1" t="str">
        <f t="shared" si="1"/>
        <v>hC</v>
      </c>
      <c r="BR1" t="str">
        <f t="shared" si="1"/>
        <v>hD</v>
      </c>
      <c r="BS1" t="str">
        <f t="shared" si="1"/>
        <v>hE</v>
      </c>
      <c r="BT1" t="str">
        <f t="shared" si="1"/>
        <v>hF</v>
      </c>
      <c r="BU1" t="str">
        <f t="shared" si="1"/>
        <v>hG</v>
      </c>
      <c r="BV1" t="str">
        <f t="shared" si="1"/>
        <v>hH</v>
      </c>
      <c r="BW1" t="str">
        <f t="shared" si="1"/>
        <v>hI</v>
      </c>
      <c r="BX1" t="str">
        <f t="shared" ref="BX1:CF1" si="2">_xlfn.CONCAT(BX2,BX3)</f>
        <v>iA</v>
      </c>
      <c r="BY1" t="str">
        <f t="shared" si="2"/>
        <v>iB</v>
      </c>
      <c r="BZ1" t="str">
        <f t="shared" si="2"/>
        <v>iC</v>
      </c>
      <c r="CA1" t="str">
        <f t="shared" si="2"/>
        <v>iD</v>
      </c>
      <c r="CB1" t="str">
        <f t="shared" si="2"/>
        <v>iE</v>
      </c>
      <c r="CC1" t="str">
        <f t="shared" si="2"/>
        <v>iF</v>
      </c>
      <c r="CD1" t="str">
        <f t="shared" si="2"/>
        <v>iG</v>
      </c>
      <c r="CE1" t="str">
        <f t="shared" si="2"/>
        <v>iH</v>
      </c>
      <c r="CF1" t="str">
        <f t="shared" si="2"/>
        <v>iI</v>
      </c>
    </row>
    <row r="2" spans="1:85" x14ac:dyDescent="0.25">
      <c r="C2">
        <v>1991</v>
      </c>
      <c r="D2" t="s">
        <v>2117</v>
      </c>
      <c r="E2" t="s">
        <v>2117</v>
      </c>
      <c r="F2" t="s">
        <v>2117</v>
      </c>
      <c r="G2" t="s">
        <v>2117</v>
      </c>
      <c r="H2" t="s">
        <v>2117</v>
      </c>
      <c r="I2" t="s">
        <v>2117</v>
      </c>
      <c r="J2" t="s">
        <v>2117</v>
      </c>
      <c r="K2" t="s">
        <v>2117</v>
      </c>
      <c r="L2" t="s">
        <v>2117</v>
      </c>
      <c r="M2" t="s">
        <v>2118</v>
      </c>
      <c r="N2" t="s">
        <v>2118</v>
      </c>
      <c r="O2" t="s">
        <v>2118</v>
      </c>
      <c r="P2" t="s">
        <v>2118</v>
      </c>
      <c r="Q2" t="s">
        <v>2118</v>
      </c>
      <c r="R2" t="s">
        <v>2118</v>
      </c>
      <c r="S2" t="s">
        <v>2118</v>
      </c>
      <c r="T2" t="s">
        <v>2118</v>
      </c>
      <c r="U2" t="s">
        <v>2118</v>
      </c>
      <c r="V2" t="s">
        <v>2119</v>
      </c>
      <c r="W2" t="s">
        <v>2119</v>
      </c>
      <c r="X2" t="s">
        <v>2119</v>
      </c>
      <c r="Y2" t="s">
        <v>2119</v>
      </c>
      <c r="Z2" t="s">
        <v>2119</v>
      </c>
      <c r="AA2" t="s">
        <v>2119</v>
      </c>
      <c r="AB2" t="s">
        <v>2119</v>
      </c>
      <c r="AC2" t="s">
        <v>2119</v>
      </c>
      <c r="AD2" t="s">
        <v>2119</v>
      </c>
      <c r="AE2" t="s">
        <v>2120</v>
      </c>
      <c r="AF2" t="s">
        <v>2120</v>
      </c>
      <c r="AG2" t="s">
        <v>2120</v>
      </c>
      <c r="AH2" t="s">
        <v>2120</v>
      </c>
      <c r="AI2" t="s">
        <v>2120</v>
      </c>
      <c r="AJ2" t="s">
        <v>2120</v>
      </c>
      <c r="AK2" t="s">
        <v>2120</v>
      </c>
      <c r="AL2" t="s">
        <v>2120</v>
      </c>
      <c r="AM2" t="s">
        <v>2120</v>
      </c>
      <c r="AN2" t="s">
        <v>2121</v>
      </c>
      <c r="AO2" t="s">
        <v>2121</v>
      </c>
      <c r="AP2" t="s">
        <v>2121</v>
      </c>
      <c r="AQ2" t="s">
        <v>2121</v>
      </c>
      <c r="AR2" t="s">
        <v>2121</v>
      </c>
      <c r="AS2" t="s">
        <v>2121</v>
      </c>
      <c r="AT2" t="s">
        <v>2121</v>
      </c>
      <c r="AU2" t="s">
        <v>2121</v>
      </c>
      <c r="AV2" t="s">
        <v>2121</v>
      </c>
      <c r="AW2" t="s">
        <v>2122</v>
      </c>
      <c r="AX2" t="s">
        <v>2122</v>
      </c>
      <c r="AY2" t="s">
        <v>2122</v>
      </c>
      <c r="AZ2" t="s">
        <v>2122</v>
      </c>
      <c r="BA2" t="s">
        <v>2122</v>
      </c>
      <c r="BB2" t="s">
        <v>2122</v>
      </c>
      <c r="BC2" t="s">
        <v>2122</v>
      </c>
      <c r="BD2" t="s">
        <v>2122</v>
      </c>
      <c r="BE2" t="s">
        <v>2122</v>
      </c>
      <c r="BF2" t="s">
        <v>2123</v>
      </c>
      <c r="BG2" t="s">
        <v>2123</v>
      </c>
      <c r="BH2" t="s">
        <v>2123</v>
      </c>
      <c r="BI2" t="s">
        <v>2123</v>
      </c>
      <c r="BJ2" t="s">
        <v>2123</v>
      </c>
      <c r="BK2" t="s">
        <v>2123</v>
      </c>
      <c r="BL2" t="s">
        <v>2123</v>
      </c>
      <c r="BM2" t="s">
        <v>2123</v>
      </c>
      <c r="BN2" t="s">
        <v>2123</v>
      </c>
      <c r="BO2" t="s">
        <v>2124</v>
      </c>
      <c r="BP2" t="s">
        <v>2124</v>
      </c>
      <c r="BQ2" t="s">
        <v>2124</v>
      </c>
      <c r="BR2" t="s">
        <v>2124</v>
      </c>
      <c r="BS2" t="s">
        <v>2124</v>
      </c>
      <c r="BT2" t="s">
        <v>2124</v>
      </c>
      <c r="BU2" t="s">
        <v>2124</v>
      </c>
      <c r="BV2" t="s">
        <v>2124</v>
      </c>
      <c r="BW2" t="s">
        <v>2124</v>
      </c>
      <c r="BX2" t="s">
        <v>2359</v>
      </c>
      <c r="BY2" t="s">
        <v>2359</v>
      </c>
      <c r="BZ2" t="s">
        <v>2359</v>
      </c>
      <c r="CA2" t="s">
        <v>2359</v>
      </c>
      <c r="CB2" t="s">
        <v>2359</v>
      </c>
      <c r="CC2" t="s">
        <v>2359</v>
      </c>
      <c r="CD2" t="s">
        <v>2359</v>
      </c>
      <c r="CE2" t="s">
        <v>2359</v>
      </c>
      <c r="CF2" t="s">
        <v>2359</v>
      </c>
      <c r="CG2" t="s">
        <v>2125</v>
      </c>
    </row>
    <row r="3" spans="1:85" x14ac:dyDescent="0.25">
      <c r="C3">
        <v>2022</v>
      </c>
      <c r="D3" t="s">
        <v>7</v>
      </c>
      <c r="E3" t="s">
        <v>8</v>
      </c>
      <c r="F3" t="s">
        <v>9</v>
      </c>
      <c r="G3" t="s">
        <v>10</v>
      </c>
      <c r="H3" t="s">
        <v>11</v>
      </c>
      <c r="I3" t="s">
        <v>12</v>
      </c>
      <c r="J3" t="s">
        <v>13</v>
      </c>
      <c r="K3" t="s">
        <v>14</v>
      </c>
      <c r="L3" t="s">
        <v>15</v>
      </c>
      <c r="M3" t="s">
        <v>7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S3" t="s">
        <v>13</v>
      </c>
      <c r="T3" t="s">
        <v>14</v>
      </c>
      <c r="U3" t="s">
        <v>15</v>
      </c>
      <c r="V3" t="s">
        <v>7</v>
      </c>
      <c r="W3" t="s">
        <v>8</v>
      </c>
      <c r="X3" t="s">
        <v>9</v>
      </c>
      <c r="Y3" t="s">
        <v>10</v>
      </c>
      <c r="Z3" t="s">
        <v>11</v>
      </c>
      <c r="AA3" t="s">
        <v>12</v>
      </c>
      <c r="AB3" t="s">
        <v>13</v>
      </c>
      <c r="AC3" t="s">
        <v>14</v>
      </c>
      <c r="AD3" t="s">
        <v>15</v>
      </c>
      <c r="AE3" t="s">
        <v>7</v>
      </c>
      <c r="AF3" t="s">
        <v>8</v>
      </c>
      <c r="AG3" t="s">
        <v>9</v>
      </c>
      <c r="AH3" t="s">
        <v>10</v>
      </c>
      <c r="AI3" t="s">
        <v>11</v>
      </c>
      <c r="AJ3" t="s">
        <v>12</v>
      </c>
      <c r="AK3" t="s">
        <v>13</v>
      </c>
      <c r="AL3" t="s">
        <v>14</v>
      </c>
      <c r="AM3" t="s">
        <v>15</v>
      </c>
      <c r="AN3" t="s">
        <v>7</v>
      </c>
      <c r="AO3" t="s">
        <v>8</v>
      </c>
      <c r="AP3" t="s">
        <v>9</v>
      </c>
      <c r="AQ3" t="s">
        <v>10</v>
      </c>
      <c r="AR3" t="s">
        <v>11</v>
      </c>
      <c r="AS3" t="s">
        <v>12</v>
      </c>
      <c r="AT3" t="s">
        <v>13</v>
      </c>
      <c r="AU3" t="s">
        <v>14</v>
      </c>
      <c r="AV3" t="s">
        <v>15</v>
      </c>
      <c r="AW3" t="s">
        <v>7</v>
      </c>
      <c r="AX3" t="s">
        <v>8</v>
      </c>
      <c r="AY3" t="s">
        <v>9</v>
      </c>
      <c r="AZ3" t="s">
        <v>10</v>
      </c>
      <c r="BA3" t="s">
        <v>11</v>
      </c>
      <c r="BB3" t="s">
        <v>12</v>
      </c>
      <c r="BC3" t="s">
        <v>13</v>
      </c>
      <c r="BD3" t="s">
        <v>14</v>
      </c>
      <c r="BE3" t="s">
        <v>15</v>
      </c>
      <c r="BF3" t="s">
        <v>7</v>
      </c>
      <c r="BG3" t="s">
        <v>8</v>
      </c>
      <c r="BH3" t="s">
        <v>9</v>
      </c>
      <c r="BI3" t="s">
        <v>10</v>
      </c>
      <c r="BJ3" t="s">
        <v>11</v>
      </c>
      <c r="BK3" t="s">
        <v>12</v>
      </c>
      <c r="BL3" t="s">
        <v>13</v>
      </c>
      <c r="BM3" t="s">
        <v>14</v>
      </c>
      <c r="BN3" t="s">
        <v>15</v>
      </c>
      <c r="BO3" t="s">
        <v>7</v>
      </c>
      <c r="BP3" t="s">
        <v>8</v>
      </c>
      <c r="BQ3" t="s">
        <v>9</v>
      </c>
      <c r="BR3" t="s">
        <v>10</v>
      </c>
      <c r="BS3" t="s">
        <v>11</v>
      </c>
      <c r="BT3" t="s">
        <v>12</v>
      </c>
      <c r="BU3" t="s">
        <v>13</v>
      </c>
      <c r="BV3" t="s">
        <v>14</v>
      </c>
      <c r="BW3" t="s">
        <v>15</v>
      </c>
      <c r="BX3" t="s">
        <v>7</v>
      </c>
      <c r="BY3" t="s">
        <v>8</v>
      </c>
      <c r="BZ3" t="s">
        <v>9</v>
      </c>
      <c r="CA3" t="s">
        <v>10</v>
      </c>
      <c r="CB3" t="s">
        <v>11</v>
      </c>
      <c r="CC3" t="s">
        <v>12</v>
      </c>
      <c r="CD3" t="s">
        <v>13</v>
      </c>
      <c r="CE3" t="s">
        <v>14</v>
      </c>
      <c r="CF3" t="s">
        <v>15</v>
      </c>
      <c r="CG3" t="s">
        <v>2125</v>
      </c>
    </row>
    <row r="4" spans="1:85" x14ac:dyDescent="0.25">
      <c r="A4" s="126" t="s">
        <v>1087</v>
      </c>
      <c r="B4" s="127" t="s">
        <v>1088</v>
      </c>
      <c r="C4" s="127" t="s">
        <v>2319</v>
      </c>
      <c r="D4" s="131">
        <f>CT_Bands_2003_2022_Count_PP!D4/CT_Bands_2003_2022_Count_PP!$CG4</f>
        <v>4.3720930232558138E-2</v>
      </c>
      <c r="E4" s="131">
        <f>CT_Bands_2003_2022_Count_PP!E4/CT_Bands_2003_2022_Count_PP!$CG4</f>
        <v>9.8604651162790699E-2</v>
      </c>
      <c r="F4" s="131">
        <f>CT_Bands_2003_2022_Count_PP!F4/CT_Bands_2003_2022_Count_PP!$CG4</f>
        <v>0</v>
      </c>
      <c r="G4" s="131">
        <f>CT_Bands_2003_2022_Count_PP!G4/CT_Bands_2003_2022_Count_PP!$CG4</f>
        <v>0</v>
      </c>
      <c r="H4" s="131">
        <f>CT_Bands_2003_2022_Count_PP!H4/CT_Bands_2003_2022_Count_PP!$CG4</f>
        <v>0</v>
      </c>
      <c r="I4" s="131">
        <f>CT_Bands_2003_2022_Count_PP!I4/CT_Bands_2003_2022_Count_PP!$CG4</f>
        <v>0</v>
      </c>
      <c r="J4" s="131">
        <f>CT_Bands_2003_2022_Count_PP!J4/CT_Bands_2003_2022_Count_PP!$CG4</f>
        <v>0</v>
      </c>
      <c r="K4" s="131">
        <f>CT_Bands_2003_2022_Count_PP!K4/CT_Bands_2003_2022_Count_PP!$CG4</f>
        <v>0</v>
      </c>
      <c r="L4" s="131">
        <f>CT_Bands_2003_2022_Count_PP!L4/CT_Bands_2003_2022_Count_PP!$CG4</f>
        <v>0</v>
      </c>
      <c r="M4" s="140">
        <f>CT_Bands_2003_2022_Count_PP!M4/CT_Bands_2003_2022_Count_PP!$CG4</f>
        <v>0</v>
      </c>
      <c r="N4" s="131">
        <f>CT_Bands_2003_2022_Count_PP!N4/CT_Bands_2003_2022_Count_PP!$CG4</f>
        <v>5.5813953488372092E-2</v>
      </c>
      <c r="O4" s="131">
        <f>CT_Bands_2003_2022_Count_PP!O4/CT_Bands_2003_2022_Count_PP!$CG4</f>
        <v>0.1469767441860465</v>
      </c>
      <c r="P4" s="131">
        <f>CT_Bands_2003_2022_Count_PP!P4/CT_Bands_2003_2022_Count_PP!$CG4</f>
        <v>0</v>
      </c>
      <c r="Q4" s="131">
        <f>CT_Bands_2003_2022_Count_PP!Q4/CT_Bands_2003_2022_Count_PP!$CG4</f>
        <v>0</v>
      </c>
      <c r="R4" s="131">
        <f>CT_Bands_2003_2022_Count_PP!R4/CT_Bands_2003_2022_Count_PP!$CG4</f>
        <v>0</v>
      </c>
      <c r="S4" s="131">
        <f>CT_Bands_2003_2022_Count_PP!S4/CT_Bands_2003_2022_Count_PP!$CG4</f>
        <v>0</v>
      </c>
      <c r="T4" s="131">
        <f>CT_Bands_2003_2022_Count_PP!T4/CT_Bands_2003_2022_Count_PP!$CG4</f>
        <v>0</v>
      </c>
      <c r="U4" s="131">
        <f>CT_Bands_2003_2022_Count_PP!U4/CT_Bands_2003_2022_Count_PP!$CG4</f>
        <v>0</v>
      </c>
      <c r="V4" s="140">
        <f>CT_Bands_2003_2022_Count_PP!V4/CT_Bands_2003_2022_Count_PP!$CG4</f>
        <v>0</v>
      </c>
      <c r="W4" s="131">
        <f>CT_Bands_2003_2022_Count_PP!W4/CT_Bands_2003_2022_Count_PP!$CG4</f>
        <v>0</v>
      </c>
      <c r="X4" s="131">
        <f>CT_Bands_2003_2022_Count_PP!X4/CT_Bands_2003_2022_Count_PP!$CG4</f>
        <v>7.6279069767441865E-2</v>
      </c>
      <c r="Y4" s="131">
        <f>CT_Bands_2003_2022_Count_PP!Y4/CT_Bands_2003_2022_Count_PP!$CG4</f>
        <v>0.10697674418604651</v>
      </c>
      <c r="Z4" s="131">
        <f>CT_Bands_2003_2022_Count_PP!Z4/CT_Bands_2003_2022_Count_PP!$CG4</f>
        <v>0</v>
      </c>
      <c r="AA4" s="131">
        <f>CT_Bands_2003_2022_Count_PP!AA4/CT_Bands_2003_2022_Count_PP!$CG4</f>
        <v>0</v>
      </c>
      <c r="AB4" s="131">
        <f>CT_Bands_2003_2022_Count_PP!AB4/CT_Bands_2003_2022_Count_PP!$CG4</f>
        <v>0</v>
      </c>
      <c r="AC4" s="131">
        <f>CT_Bands_2003_2022_Count_PP!AC4/CT_Bands_2003_2022_Count_PP!$CG4</f>
        <v>0</v>
      </c>
      <c r="AD4" s="131">
        <f>CT_Bands_2003_2022_Count_PP!AD4/CT_Bands_2003_2022_Count_PP!$CG4</f>
        <v>0</v>
      </c>
      <c r="AE4" s="140">
        <f>CT_Bands_2003_2022_Count_PP!AE4/CT_Bands_2003_2022_Count_PP!$CG4</f>
        <v>0</v>
      </c>
      <c r="AF4" s="131">
        <f>CT_Bands_2003_2022_Count_PP!AF4/CT_Bands_2003_2022_Count_PP!$CG4</f>
        <v>0</v>
      </c>
      <c r="AG4" s="131">
        <f>CT_Bands_2003_2022_Count_PP!AG4/CT_Bands_2003_2022_Count_PP!$CG4</f>
        <v>0</v>
      </c>
      <c r="AH4" s="131">
        <f>CT_Bands_2003_2022_Count_PP!AH4/CT_Bands_2003_2022_Count_PP!$CG4</f>
        <v>7.2558139534883714E-2</v>
      </c>
      <c r="AI4" s="131">
        <f>CT_Bands_2003_2022_Count_PP!AI4/CT_Bands_2003_2022_Count_PP!$CG4</f>
        <v>0.13581395348837208</v>
      </c>
      <c r="AJ4" s="131">
        <f>CT_Bands_2003_2022_Count_PP!AJ4/CT_Bands_2003_2022_Count_PP!$CG4</f>
        <v>0</v>
      </c>
      <c r="AK4" s="131">
        <f>CT_Bands_2003_2022_Count_PP!AK4/CT_Bands_2003_2022_Count_PP!$CG4</f>
        <v>0</v>
      </c>
      <c r="AL4" s="131">
        <f>CT_Bands_2003_2022_Count_PP!AL4/CT_Bands_2003_2022_Count_PP!$CG4</f>
        <v>0</v>
      </c>
      <c r="AM4" s="131">
        <f>CT_Bands_2003_2022_Count_PP!AM4/CT_Bands_2003_2022_Count_PP!$CG4</f>
        <v>0</v>
      </c>
      <c r="AN4" s="140">
        <f>CT_Bands_2003_2022_Count_PP!AN4/CT_Bands_2003_2022_Count_PP!$CG4</f>
        <v>0</v>
      </c>
      <c r="AO4" s="131">
        <f>CT_Bands_2003_2022_Count_PP!AO4/CT_Bands_2003_2022_Count_PP!$CG4</f>
        <v>0</v>
      </c>
      <c r="AP4" s="131">
        <f>CT_Bands_2003_2022_Count_PP!AP4/CT_Bands_2003_2022_Count_PP!$CG4</f>
        <v>0</v>
      </c>
      <c r="AQ4" s="131">
        <f>CT_Bands_2003_2022_Count_PP!AQ4/CT_Bands_2003_2022_Count_PP!$CG4</f>
        <v>0</v>
      </c>
      <c r="AR4" s="131">
        <f>CT_Bands_2003_2022_Count_PP!AR4/CT_Bands_2003_2022_Count_PP!$CG4</f>
        <v>4.3720930232558138E-2</v>
      </c>
      <c r="AS4" s="131">
        <f>CT_Bands_2003_2022_Count_PP!AS4/CT_Bands_2003_2022_Count_PP!$CG4</f>
        <v>0.10883720930232559</v>
      </c>
      <c r="AT4" s="131">
        <f>CT_Bands_2003_2022_Count_PP!AT4/CT_Bands_2003_2022_Count_PP!$CG4</f>
        <v>0</v>
      </c>
      <c r="AU4" s="131">
        <f>CT_Bands_2003_2022_Count_PP!AU4/CT_Bands_2003_2022_Count_PP!$CG4</f>
        <v>0</v>
      </c>
      <c r="AV4" s="131">
        <f>CT_Bands_2003_2022_Count_PP!AV4/CT_Bands_2003_2022_Count_PP!$CG4</f>
        <v>0</v>
      </c>
      <c r="AW4" s="140">
        <f>CT_Bands_2003_2022_Count_PP!AW4/CT_Bands_2003_2022_Count_PP!$CG4</f>
        <v>0</v>
      </c>
      <c r="AX4" s="131">
        <f>CT_Bands_2003_2022_Count_PP!AX4/CT_Bands_2003_2022_Count_PP!$CG4</f>
        <v>0</v>
      </c>
      <c r="AY4" s="131">
        <f>CT_Bands_2003_2022_Count_PP!AY4/CT_Bands_2003_2022_Count_PP!$CG4</f>
        <v>0</v>
      </c>
      <c r="AZ4" s="131">
        <f>CT_Bands_2003_2022_Count_PP!AZ4/CT_Bands_2003_2022_Count_PP!$CG4</f>
        <v>0</v>
      </c>
      <c r="BA4" s="131">
        <f>CT_Bands_2003_2022_Count_PP!BA4/CT_Bands_2003_2022_Count_PP!$CG4</f>
        <v>0</v>
      </c>
      <c r="BB4" s="131">
        <f>CT_Bands_2003_2022_Count_PP!BB4/CT_Bands_2003_2022_Count_PP!$CG4</f>
        <v>2.4186046511627906E-2</v>
      </c>
      <c r="BC4" s="131">
        <f>CT_Bands_2003_2022_Count_PP!BC4/CT_Bands_2003_2022_Count_PP!$CG4</f>
        <v>5.2093023255813956E-2</v>
      </c>
      <c r="BD4" s="131">
        <f>CT_Bands_2003_2022_Count_PP!BD4/CT_Bands_2003_2022_Count_PP!$CG4</f>
        <v>0</v>
      </c>
      <c r="BE4" s="131">
        <f>CT_Bands_2003_2022_Count_PP!BE4/CT_Bands_2003_2022_Count_PP!$CG4</f>
        <v>0</v>
      </c>
      <c r="BF4" s="140">
        <f>CT_Bands_2003_2022_Count_PP!BF4/CT_Bands_2003_2022_Count_PP!$CG4</f>
        <v>0</v>
      </c>
      <c r="BG4" s="131">
        <f>CT_Bands_2003_2022_Count_PP!BG4/CT_Bands_2003_2022_Count_PP!$CG4</f>
        <v>0</v>
      </c>
      <c r="BH4" s="131">
        <f>CT_Bands_2003_2022_Count_PP!BH4/CT_Bands_2003_2022_Count_PP!$CG4</f>
        <v>0</v>
      </c>
      <c r="BI4" s="131">
        <f>CT_Bands_2003_2022_Count_PP!BI4/CT_Bands_2003_2022_Count_PP!$CG4</f>
        <v>0</v>
      </c>
      <c r="BJ4" s="131">
        <f>CT_Bands_2003_2022_Count_PP!BJ4/CT_Bands_2003_2022_Count_PP!$CG4</f>
        <v>0</v>
      </c>
      <c r="BK4" s="131">
        <f>CT_Bands_2003_2022_Count_PP!BK4/CT_Bands_2003_2022_Count_PP!$CG4</f>
        <v>0</v>
      </c>
      <c r="BL4" s="131">
        <f>CT_Bands_2003_2022_Count_PP!BL4/CT_Bands_2003_2022_Count_PP!$CG4</f>
        <v>1.6744186046511629E-2</v>
      </c>
      <c r="BM4" s="131">
        <f>CT_Bands_2003_2022_Count_PP!BM4/CT_Bands_2003_2022_Count_PP!$CG4</f>
        <v>1.2093023255813953E-2</v>
      </c>
      <c r="BN4" s="131">
        <f>CT_Bands_2003_2022_Count_PP!BN4/CT_Bands_2003_2022_Count_PP!$CG4</f>
        <v>0</v>
      </c>
      <c r="BO4" s="140">
        <f>CT_Bands_2003_2022_Count_PP!BO4/CT_Bands_2003_2022_Count_PP!$CG4</f>
        <v>0</v>
      </c>
      <c r="BP4" s="131">
        <f>CT_Bands_2003_2022_Count_PP!BP4/CT_Bands_2003_2022_Count_PP!$CG4</f>
        <v>0</v>
      </c>
      <c r="BQ4" s="131">
        <f>CT_Bands_2003_2022_Count_PP!BQ4/CT_Bands_2003_2022_Count_PP!$CG4</f>
        <v>0</v>
      </c>
      <c r="BR4" s="131">
        <f>CT_Bands_2003_2022_Count_PP!BR4/CT_Bands_2003_2022_Count_PP!$CG4</f>
        <v>0</v>
      </c>
      <c r="BS4" s="131">
        <f>CT_Bands_2003_2022_Count_PP!BS4/CT_Bands_2003_2022_Count_PP!$CG4</f>
        <v>0</v>
      </c>
      <c r="BT4" s="131">
        <f>CT_Bands_2003_2022_Count_PP!BT4/CT_Bands_2003_2022_Count_PP!$CG4</f>
        <v>0</v>
      </c>
      <c r="BU4" s="131">
        <f>CT_Bands_2003_2022_Count_PP!BU4/CT_Bands_2003_2022_Count_PP!$CG4</f>
        <v>0</v>
      </c>
      <c r="BV4" s="131">
        <f>CT_Bands_2003_2022_Count_PP!BV4/CT_Bands_2003_2022_Count_PP!$CG4</f>
        <v>0</v>
      </c>
      <c r="BW4" s="131">
        <f>CT_Bands_2003_2022_Count_PP!BW4/CT_Bands_2003_2022_Count_PP!$CG4</f>
        <v>4.6511627906976744E-3</v>
      </c>
      <c r="BX4" s="131">
        <f>CT_Bands_2003_2022_Count_PP!BX4/CT_Bands_2003_2022_Count_PP!$CG4</f>
        <v>0</v>
      </c>
      <c r="BY4" s="131">
        <f>CT_Bands_2003_2022_Count_PP!BY4/CT_Bands_2003_2022_Count_PP!$CG4</f>
        <v>0</v>
      </c>
      <c r="BZ4" s="131">
        <f>CT_Bands_2003_2022_Count_PP!BZ4/CT_Bands_2003_2022_Count_PP!$CG4</f>
        <v>0</v>
      </c>
      <c r="CA4" s="131">
        <f>CT_Bands_2003_2022_Count_PP!CA4/CT_Bands_2003_2022_Count_PP!$CG4</f>
        <v>0</v>
      </c>
      <c r="CB4" s="131">
        <f>CT_Bands_2003_2022_Count_PP!CB4/CT_Bands_2003_2022_Count_PP!$CG4</f>
        <v>0</v>
      </c>
      <c r="CC4" s="131">
        <f>CT_Bands_2003_2022_Count_PP!CC4/CT_Bands_2003_2022_Count_PP!$CG4</f>
        <v>0</v>
      </c>
      <c r="CD4" s="131">
        <f>CT_Bands_2003_2022_Count_PP!CD4/CT_Bands_2003_2022_Count_PP!$CG4</f>
        <v>0</v>
      </c>
      <c r="CE4" s="131">
        <f>CT_Bands_2003_2022_Count_PP!CE4/CT_Bands_2003_2022_Count_PP!$CG4</f>
        <v>0</v>
      </c>
      <c r="CF4" s="131">
        <f>CT_Bands_2003_2022_Count_PP!CF4/CT_Bands_2003_2022_Count_PP!$CG4</f>
        <v>9.3023255813953494E-4</v>
      </c>
      <c r="CG4" s="131">
        <f>SUM($D4:$CF4)</f>
        <v>1.0000000000000002</v>
      </c>
    </row>
    <row r="5" spans="1:85" x14ac:dyDescent="0.25">
      <c r="A5" s="126" t="s">
        <v>1089</v>
      </c>
      <c r="B5" s="127" t="s">
        <v>1090</v>
      </c>
      <c r="C5" s="127" t="s">
        <v>2320</v>
      </c>
      <c r="D5" s="131">
        <f>CT_Bands_2003_2022_Count_PP!D5/CT_Bands_2003_2022_Count_PP!$CG5</f>
        <v>7.407407407407407E-2</v>
      </c>
      <c r="E5" s="131">
        <f>CT_Bands_2003_2022_Count_PP!E5/CT_Bands_2003_2022_Count_PP!$CG5</f>
        <v>7.407407407407407E-2</v>
      </c>
      <c r="F5" s="131">
        <f>CT_Bands_2003_2022_Count_PP!F5/CT_Bands_2003_2022_Count_PP!$CG5</f>
        <v>0</v>
      </c>
      <c r="G5" s="131">
        <f>CT_Bands_2003_2022_Count_PP!G5/CT_Bands_2003_2022_Count_PP!$CG5</f>
        <v>0</v>
      </c>
      <c r="H5" s="131">
        <f>CT_Bands_2003_2022_Count_PP!H5/CT_Bands_2003_2022_Count_PP!$CG5</f>
        <v>0</v>
      </c>
      <c r="I5" s="131">
        <f>CT_Bands_2003_2022_Count_PP!I5/CT_Bands_2003_2022_Count_PP!$CG5</f>
        <v>0</v>
      </c>
      <c r="J5" s="131">
        <f>CT_Bands_2003_2022_Count_PP!J5/CT_Bands_2003_2022_Count_PP!$CG5</f>
        <v>0</v>
      </c>
      <c r="K5" s="131">
        <f>CT_Bands_2003_2022_Count_PP!K5/CT_Bands_2003_2022_Count_PP!$CG5</f>
        <v>0</v>
      </c>
      <c r="L5" s="131">
        <f>CT_Bands_2003_2022_Count_PP!L5/CT_Bands_2003_2022_Count_PP!$CG5</f>
        <v>0</v>
      </c>
      <c r="M5" s="140">
        <f>CT_Bands_2003_2022_Count_PP!M5/CT_Bands_2003_2022_Count_PP!$CG5</f>
        <v>0</v>
      </c>
      <c r="N5" s="131">
        <f>CT_Bands_2003_2022_Count_PP!N5/CT_Bands_2003_2022_Count_PP!$CG5</f>
        <v>0.12799564270152505</v>
      </c>
      <c r="O5" s="131">
        <f>CT_Bands_2003_2022_Count_PP!O5/CT_Bands_2003_2022_Count_PP!$CG5</f>
        <v>0.12908496732026145</v>
      </c>
      <c r="P5" s="131">
        <f>CT_Bands_2003_2022_Count_PP!P5/CT_Bands_2003_2022_Count_PP!$CG5</f>
        <v>0</v>
      </c>
      <c r="Q5" s="131">
        <f>CT_Bands_2003_2022_Count_PP!Q5/CT_Bands_2003_2022_Count_PP!$CG5</f>
        <v>0</v>
      </c>
      <c r="R5" s="131">
        <f>CT_Bands_2003_2022_Count_PP!R5/CT_Bands_2003_2022_Count_PP!$CG5</f>
        <v>0</v>
      </c>
      <c r="S5" s="131">
        <f>CT_Bands_2003_2022_Count_PP!S5/CT_Bands_2003_2022_Count_PP!$CG5</f>
        <v>0</v>
      </c>
      <c r="T5" s="131">
        <f>CT_Bands_2003_2022_Count_PP!T5/CT_Bands_2003_2022_Count_PP!$CG5</f>
        <v>0</v>
      </c>
      <c r="U5" s="131">
        <f>CT_Bands_2003_2022_Count_PP!U5/CT_Bands_2003_2022_Count_PP!$CG5</f>
        <v>0</v>
      </c>
      <c r="V5" s="140">
        <f>CT_Bands_2003_2022_Count_PP!V5/CT_Bands_2003_2022_Count_PP!$CG5</f>
        <v>0</v>
      </c>
      <c r="W5" s="131">
        <f>CT_Bands_2003_2022_Count_PP!W5/CT_Bands_2003_2022_Count_PP!$CG5</f>
        <v>0</v>
      </c>
      <c r="X5" s="131">
        <f>CT_Bands_2003_2022_Count_PP!X5/CT_Bands_2003_2022_Count_PP!$CG5</f>
        <v>0.13289760348583879</v>
      </c>
      <c r="Y5" s="131">
        <f>CT_Bands_2003_2022_Count_PP!Y5/CT_Bands_2003_2022_Count_PP!$CG5</f>
        <v>6.6448801742919394E-2</v>
      </c>
      <c r="Z5" s="131">
        <f>CT_Bands_2003_2022_Count_PP!Z5/CT_Bands_2003_2022_Count_PP!$CG5</f>
        <v>0</v>
      </c>
      <c r="AA5" s="131">
        <f>CT_Bands_2003_2022_Count_PP!AA5/CT_Bands_2003_2022_Count_PP!$CG5</f>
        <v>0</v>
      </c>
      <c r="AB5" s="131">
        <f>CT_Bands_2003_2022_Count_PP!AB5/CT_Bands_2003_2022_Count_PP!$CG5</f>
        <v>0</v>
      </c>
      <c r="AC5" s="131">
        <f>CT_Bands_2003_2022_Count_PP!AC5/CT_Bands_2003_2022_Count_PP!$CG5</f>
        <v>0</v>
      </c>
      <c r="AD5" s="131">
        <f>CT_Bands_2003_2022_Count_PP!AD5/CT_Bands_2003_2022_Count_PP!$CG5</f>
        <v>0</v>
      </c>
      <c r="AE5" s="140">
        <f>CT_Bands_2003_2022_Count_PP!AE5/CT_Bands_2003_2022_Count_PP!$CG5</f>
        <v>0</v>
      </c>
      <c r="AF5" s="131">
        <f>CT_Bands_2003_2022_Count_PP!AF5/CT_Bands_2003_2022_Count_PP!$CG5</f>
        <v>0</v>
      </c>
      <c r="AG5" s="131">
        <f>CT_Bands_2003_2022_Count_PP!AG5/CT_Bands_2003_2022_Count_PP!$CG5</f>
        <v>0</v>
      </c>
      <c r="AH5" s="131">
        <f>CT_Bands_2003_2022_Count_PP!AH5/CT_Bands_2003_2022_Count_PP!$CG5</f>
        <v>9.8583877995642707E-2</v>
      </c>
      <c r="AI5" s="131">
        <f>CT_Bands_2003_2022_Count_PP!AI5/CT_Bands_2003_2022_Count_PP!$CG5</f>
        <v>7.407407407407407E-2</v>
      </c>
      <c r="AJ5" s="131">
        <f>CT_Bands_2003_2022_Count_PP!AJ5/CT_Bands_2003_2022_Count_PP!$CG5</f>
        <v>0</v>
      </c>
      <c r="AK5" s="131">
        <f>CT_Bands_2003_2022_Count_PP!AK5/CT_Bands_2003_2022_Count_PP!$CG5</f>
        <v>0</v>
      </c>
      <c r="AL5" s="131">
        <f>CT_Bands_2003_2022_Count_PP!AL5/CT_Bands_2003_2022_Count_PP!$CG5</f>
        <v>0</v>
      </c>
      <c r="AM5" s="131">
        <f>CT_Bands_2003_2022_Count_PP!AM5/CT_Bands_2003_2022_Count_PP!$CG5</f>
        <v>0</v>
      </c>
      <c r="AN5" s="140">
        <f>CT_Bands_2003_2022_Count_PP!AN5/CT_Bands_2003_2022_Count_PP!$CG5</f>
        <v>0</v>
      </c>
      <c r="AO5" s="131">
        <f>CT_Bands_2003_2022_Count_PP!AO5/CT_Bands_2003_2022_Count_PP!$CG5</f>
        <v>0</v>
      </c>
      <c r="AP5" s="131">
        <f>CT_Bands_2003_2022_Count_PP!AP5/CT_Bands_2003_2022_Count_PP!$CG5</f>
        <v>0</v>
      </c>
      <c r="AQ5" s="131">
        <f>CT_Bands_2003_2022_Count_PP!AQ5/CT_Bands_2003_2022_Count_PP!$CG5</f>
        <v>0</v>
      </c>
      <c r="AR5" s="131">
        <f>CT_Bands_2003_2022_Count_PP!AR5/CT_Bands_2003_2022_Count_PP!$CG5</f>
        <v>6.3180827886710242E-2</v>
      </c>
      <c r="AS5" s="131">
        <f>CT_Bands_2003_2022_Count_PP!AS5/CT_Bands_2003_2022_Count_PP!$CG5</f>
        <v>7.0261437908496732E-2</v>
      </c>
      <c r="AT5" s="131">
        <f>CT_Bands_2003_2022_Count_PP!AT5/CT_Bands_2003_2022_Count_PP!$CG5</f>
        <v>0</v>
      </c>
      <c r="AU5" s="131">
        <f>CT_Bands_2003_2022_Count_PP!AU5/CT_Bands_2003_2022_Count_PP!$CG5</f>
        <v>0</v>
      </c>
      <c r="AV5" s="131">
        <f>CT_Bands_2003_2022_Count_PP!AV5/CT_Bands_2003_2022_Count_PP!$CG5</f>
        <v>0</v>
      </c>
      <c r="AW5" s="140">
        <f>CT_Bands_2003_2022_Count_PP!AW5/CT_Bands_2003_2022_Count_PP!$CG5</f>
        <v>0</v>
      </c>
      <c r="AX5" s="131">
        <f>CT_Bands_2003_2022_Count_PP!AX5/CT_Bands_2003_2022_Count_PP!$CG5</f>
        <v>0</v>
      </c>
      <c r="AY5" s="131">
        <f>CT_Bands_2003_2022_Count_PP!AY5/CT_Bands_2003_2022_Count_PP!$CG5</f>
        <v>0</v>
      </c>
      <c r="AZ5" s="131">
        <f>CT_Bands_2003_2022_Count_PP!AZ5/CT_Bands_2003_2022_Count_PP!$CG5</f>
        <v>0</v>
      </c>
      <c r="BA5" s="131">
        <f>CT_Bands_2003_2022_Count_PP!BA5/CT_Bands_2003_2022_Count_PP!$CG5</f>
        <v>0</v>
      </c>
      <c r="BB5" s="131">
        <f>CT_Bands_2003_2022_Count_PP!BB5/CT_Bands_2003_2022_Count_PP!$CG5</f>
        <v>3.0501089324618737E-2</v>
      </c>
      <c r="BC5" s="131">
        <f>CT_Bands_2003_2022_Count_PP!BC5/CT_Bands_2003_2022_Count_PP!$CG5</f>
        <v>3.6492374727668843E-2</v>
      </c>
      <c r="BD5" s="131">
        <f>CT_Bands_2003_2022_Count_PP!BD5/CT_Bands_2003_2022_Count_PP!$CG5</f>
        <v>0</v>
      </c>
      <c r="BE5" s="131">
        <f>CT_Bands_2003_2022_Count_PP!BE5/CT_Bands_2003_2022_Count_PP!$CG5</f>
        <v>0</v>
      </c>
      <c r="BF5" s="140">
        <f>CT_Bands_2003_2022_Count_PP!BF5/CT_Bands_2003_2022_Count_PP!$CG5</f>
        <v>0</v>
      </c>
      <c r="BG5" s="131">
        <f>CT_Bands_2003_2022_Count_PP!BG5/CT_Bands_2003_2022_Count_PP!$CG5</f>
        <v>0</v>
      </c>
      <c r="BH5" s="131">
        <f>CT_Bands_2003_2022_Count_PP!BH5/CT_Bands_2003_2022_Count_PP!$CG5</f>
        <v>0</v>
      </c>
      <c r="BI5" s="131">
        <f>CT_Bands_2003_2022_Count_PP!BI5/CT_Bands_2003_2022_Count_PP!$CG5</f>
        <v>0</v>
      </c>
      <c r="BJ5" s="131">
        <f>CT_Bands_2003_2022_Count_PP!BJ5/CT_Bands_2003_2022_Count_PP!$CG5</f>
        <v>0</v>
      </c>
      <c r="BK5" s="131">
        <f>CT_Bands_2003_2022_Count_PP!BK5/CT_Bands_2003_2022_Count_PP!$CG5</f>
        <v>0</v>
      </c>
      <c r="BL5" s="131">
        <f>CT_Bands_2003_2022_Count_PP!BL5/CT_Bands_2003_2022_Count_PP!$CG5</f>
        <v>7.0806100217864921E-3</v>
      </c>
      <c r="BM5" s="131">
        <f>CT_Bands_2003_2022_Count_PP!BM5/CT_Bands_2003_2022_Count_PP!$CG5</f>
        <v>9.2592592592592587E-3</v>
      </c>
      <c r="BN5" s="131">
        <f>CT_Bands_2003_2022_Count_PP!BN5/CT_Bands_2003_2022_Count_PP!$CG5</f>
        <v>0</v>
      </c>
      <c r="BO5" s="140">
        <f>CT_Bands_2003_2022_Count_PP!BO5/CT_Bands_2003_2022_Count_PP!$CG5</f>
        <v>0</v>
      </c>
      <c r="BP5" s="131">
        <f>CT_Bands_2003_2022_Count_PP!BP5/CT_Bands_2003_2022_Count_PP!$CG5</f>
        <v>0</v>
      </c>
      <c r="BQ5" s="131">
        <f>CT_Bands_2003_2022_Count_PP!BQ5/CT_Bands_2003_2022_Count_PP!$CG5</f>
        <v>0</v>
      </c>
      <c r="BR5" s="131">
        <f>CT_Bands_2003_2022_Count_PP!BR5/CT_Bands_2003_2022_Count_PP!$CG5</f>
        <v>0</v>
      </c>
      <c r="BS5" s="131">
        <f>CT_Bands_2003_2022_Count_PP!BS5/CT_Bands_2003_2022_Count_PP!$CG5</f>
        <v>0</v>
      </c>
      <c r="BT5" s="131">
        <f>CT_Bands_2003_2022_Count_PP!BT5/CT_Bands_2003_2022_Count_PP!$CG5</f>
        <v>0</v>
      </c>
      <c r="BU5" s="131">
        <f>CT_Bands_2003_2022_Count_PP!BU5/CT_Bands_2003_2022_Count_PP!$CG5</f>
        <v>0</v>
      </c>
      <c r="BV5" s="131">
        <f>CT_Bands_2003_2022_Count_PP!BV5/CT_Bands_2003_2022_Count_PP!$CG5</f>
        <v>0</v>
      </c>
      <c r="BW5" s="131">
        <f>CT_Bands_2003_2022_Count_PP!BW5/CT_Bands_2003_2022_Count_PP!$CG5</f>
        <v>4.3572984749455342E-3</v>
      </c>
      <c r="BX5" s="131">
        <f>CT_Bands_2003_2022_Count_PP!BX5/CT_Bands_2003_2022_Count_PP!$CG5</f>
        <v>0</v>
      </c>
      <c r="BY5" s="131">
        <f>CT_Bands_2003_2022_Count_PP!BY5/CT_Bands_2003_2022_Count_PP!$CG5</f>
        <v>0</v>
      </c>
      <c r="BZ5" s="131">
        <f>CT_Bands_2003_2022_Count_PP!BZ5/CT_Bands_2003_2022_Count_PP!$CG5</f>
        <v>0</v>
      </c>
      <c r="CA5" s="131">
        <f>CT_Bands_2003_2022_Count_PP!CA5/CT_Bands_2003_2022_Count_PP!$CG5</f>
        <v>0</v>
      </c>
      <c r="CB5" s="131">
        <f>CT_Bands_2003_2022_Count_PP!CB5/CT_Bands_2003_2022_Count_PP!$CG5</f>
        <v>0</v>
      </c>
      <c r="CC5" s="131">
        <f>CT_Bands_2003_2022_Count_PP!CC5/CT_Bands_2003_2022_Count_PP!$CG5</f>
        <v>0</v>
      </c>
      <c r="CD5" s="131">
        <f>CT_Bands_2003_2022_Count_PP!CD5/CT_Bands_2003_2022_Count_PP!$CG5</f>
        <v>0</v>
      </c>
      <c r="CE5" s="131">
        <f>CT_Bands_2003_2022_Count_PP!CE5/CT_Bands_2003_2022_Count_PP!$CG5</f>
        <v>0</v>
      </c>
      <c r="CF5" s="131">
        <f>CT_Bands_2003_2022_Count_PP!CF5/CT_Bands_2003_2022_Count_PP!$CG5</f>
        <v>1.6339869281045752E-3</v>
      </c>
      <c r="CG5" s="131">
        <f t="shared" ref="CG5:CG25" si="3">SUM($D5:$CF5)</f>
        <v>1</v>
      </c>
    </row>
    <row r="6" spans="1:85" x14ac:dyDescent="0.25">
      <c r="A6" s="126" t="s">
        <v>1091</v>
      </c>
      <c r="B6" s="127" t="s">
        <v>1092</v>
      </c>
      <c r="C6" s="127" t="s">
        <v>2321</v>
      </c>
      <c r="D6" s="131">
        <f>CT_Bands_2003_2022_Count_PP!D6/CT_Bands_2003_2022_Count_PP!$CG6</f>
        <v>6.0836501901140684E-2</v>
      </c>
      <c r="E6" s="131">
        <f>CT_Bands_2003_2022_Count_PP!E6/CT_Bands_2003_2022_Count_PP!$CG6</f>
        <v>3.1844106463878329E-2</v>
      </c>
      <c r="F6" s="131">
        <f>CT_Bands_2003_2022_Count_PP!F6/CT_Bands_2003_2022_Count_PP!$CG6</f>
        <v>0</v>
      </c>
      <c r="G6" s="131">
        <f>CT_Bands_2003_2022_Count_PP!G6/CT_Bands_2003_2022_Count_PP!$CG6</f>
        <v>0</v>
      </c>
      <c r="H6" s="131">
        <f>CT_Bands_2003_2022_Count_PP!H6/CT_Bands_2003_2022_Count_PP!$CG6</f>
        <v>0</v>
      </c>
      <c r="I6" s="131">
        <f>CT_Bands_2003_2022_Count_PP!I6/CT_Bands_2003_2022_Count_PP!$CG6</f>
        <v>0</v>
      </c>
      <c r="J6" s="131">
        <f>CT_Bands_2003_2022_Count_PP!J6/CT_Bands_2003_2022_Count_PP!$CG6</f>
        <v>0</v>
      </c>
      <c r="K6" s="131">
        <f>CT_Bands_2003_2022_Count_PP!K6/CT_Bands_2003_2022_Count_PP!$CG6</f>
        <v>0</v>
      </c>
      <c r="L6" s="131">
        <f>CT_Bands_2003_2022_Count_PP!L6/CT_Bands_2003_2022_Count_PP!$CG6</f>
        <v>0</v>
      </c>
      <c r="M6" s="140">
        <f>CT_Bands_2003_2022_Count_PP!M6/CT_Bands_2003_2022_Count_PP!$CG6</f>
        <v>0</v>
      </c>
      <c r="N6" s="131">
        <f>CT_Bands_2003_2022_Count_PP!N6/CT_Bands_2003_2022_Count_PP!$CG6</f>
        <v>0.11596958174904944</v>
      </c>
      <c r="O6" s="131">
        <f>CT_Bands_2003_2022_Count_PP!O6/CT_Bands_2003_2022_Count_PP!$CG6</f>
        <v>3.0893536121673004E-2</v>
      </c>
      <c r="P6" s="131">
        <f>CT_Bands_2003_2022_Count_PP!P6/CT_Bands_2003_2022_Count_PP!$CG6</f>
        <v>0</v>
      </c>
      <c r="Q6" s="131">
        <f>CT_Bands_2003_2022_Count_PP!Q6/CT_Bands_2003_2022_Count_PP!$CG6</f>
        <v>0</v>
      </c>
      <c r="R6" s="131">
        <f>CT_Bands_2003_2022_Count_PP!R6/CT_Bands_2003_2022_Count_PP!$CG6</f>
        <v>0</v>
      </c>
      <c r="S6" s="131">
        <f>CT_Bands_2003_2022_Count_PP!S6/CT_Bands_2003_2022_Count_PP!$CG6</f>
        <v>0</v>
      </c>
      <c r="T6" s="131">
        <f>CT_Bands_2003_2022_Count_PP!T6/CT_Bands_2003_2022_Count_PP!$CG6</f>
        <v>0</v>
      </c>
      <c r="U6" s="131">
        <f>CT_Bands_2003_2022_Count_PP!U6/CT_Bands_2003_2022_Count_PP!$CG6</f>
        <v>0</v>
      </c>
      <c r="V6" s="140">
        <f>CT_Bands_2003_2022_Count_PP!V6/CT_Bands_2003_2022_Count_PP!$CG6</f>
        <v>0</v>
      </c>
      <c r="W6" s="131">
        <f>CT_Bands_2003_2022_Count_PP!W6/CT_Bands_2003_2022_Count_PP!$CG6</f>
        <v>0</v>
      </c>
      <c r="X6" s="131">
        <f>CT_Bands_2003_2022_Count_PP!X6/CT_Bands_2003_2022_Count_PP!$CG6</f>
        <v>0.26140684410646386</v>
      </c>
      <c r="Y6" s="131">
        <f>CT_Bands_2003_2022_Count_PP!Y6/CT_Bands_2003_2022_Count_PP!$CG6</f>
        <v>4.2775665399239545E-3</v>
      </c>
      <c r="Z6" s="131">
        <f>CT_Bands_2003_2022_Count_PP!Z6/CT_Bands_2003_2022_Count_PP!$CG6</f>
        <v>0</v>
      </c>
      <c r="AA6" s="131">
        <f>CT_Bands_2003_2022_Count_PP!AA6/CT_Bands_2003_2022_Count_PP!$CG6</f>
        <v>0</v>
      </c>
      <c r="AB6" s="131">
        <f>CT_Bands_2003_2022_Count_PP!AB6/CT_Bands_2003_2022_Count_PP!$CG6</f>
        <v>0</v>
      </c>
      <c r="AC6" s="131">
        <f>CT_Bands_2003_2022_Count_PP!AC6/CT_Bands_2003_2022_Count_PP!$CG6</f>
        <v>0</v>
      </c>
      <c r="AD6" s="131">
        <f>CT_Bands_2003_2022_Count_PP!AD6/CT_Bands_2003_2022_Count_PP!$CG6</f>
        <v>0</v>
      </c>
      <c r="AE6" s="140">
        <f>CT_Bands_2003_2022_Count_PP!AE6/CT_Bands_2003_2022_Count_PP!$CG6</f>
        <v>0</v>
      </c>
      <c r="AF6" s="131">
        <f>CT_Bands_2003_2022_Count_PP!AF6/CT_Bands_2003_2022_Count_PP!$CG6</f>
        <v>0</v>
      </c>
      <c r="AG6" s="131">
        <f>CT_Bands_2003_2022_Count_PP!AG6/CT_Bands_2003_2022_Count_PP!$CG6</f>
        <v>0</v>
      </c>
      <c r="AH6" s="131">
        <f>CT_Bands_2003_2022_Count_PP!AH6/CT_Bands_2003_2022_Count_PP!$CG6</f>
        <v>0.20484790874524714</v>
      </c>
      <c r="AI6" s="131">
        <f>CT_Bands_2003_2022_Count_PP!AI6/CT_Bands_2003_2022_Count_PP!$CG6</f>
        <v>0</v>
      </c>
      <c r="AJ6" s="131">
        <f>CT_Bands_2003_2022_Count_PP!AJ6/CT_Bands_2003_2022_Count_PP!$CG6</f>
        <v>0</v>
      </c>
      <c r="AK6" s="131">
        <f>CT_Bands_2003_2022_Count_PP!AK6/CT_Bands_2003_2022_Count_PP!$CG6</f>
        <v>0</v>
      </c>
      <c r="AL6" s="131">
        <f>CT_Bands_2003_2022_Count_PP!AL6/CT_Bands_2003_2022_Count_PP!$CG6</f>
        <v>0</v>
      </c>
      <c r="AM6" s="131">
        <f>CT_Bands_2003_2022_Count_PP!AM6/CT_Bands_2003_2022_Count_PP!$CG6</f>
        <v>0</v>
      </c>
      <c r="AN6" s="140">
        <f>CT_Bands_2003_2022_Count_PP!AN6/CT_Bands_2003_2022_Count_PP!$CG6</f>
        <v>0</v>
      </c>
      <c r="AO6" s="131">
        <f>CT_Bands_2003_2022_Count_PP!AO6/CT_Bands_2003_2022_Count_PP!$CG6</f>
        <v>0</v>
      </c>
      <c r="AP6" s="131">
        <f>CT_Bands_2003_2022_Count_PP!AP6/CT_Bands_2003_2022_Count_PP!$CG6</f>
        <v>0</v>
      </c>
      <c r="AQ6" s="131">
        <f>CT_Bands_2003_2022_Count_PP!AQ6/CT_Bands_2003_2022_Count_PP!$CG6</f>
        <v>1.0456273764258554E-2</v>
      </c>
      <c r="AR6" s="131">
        <f>CT_Bands_2003_2022_Count_PP!AR6/CT_Bands_2003_2022_Count_PP!$CG6</f>
        <v>0.15114068441064638</v>
      </c>
      <c r="AS6" s="131">
        <f>CT_Bands_2003_2022_Count_PP!AS6/CT_Bands_2003_2022_Count_PP!$CG6</f>
        <v>0</v>
      </c>
      <c r="AT6" s="131">
        <f>CT_Bands_2003_2022_Count_PP!AT6/CT_Bands_2003_2022_Count_PP!$CG6</f>
        <v>0</v>
      </c>
      <c r="AU6" s="131">
        <f>CT_Bands_2003_2022_Count_PP!AU6/CT_Bands_2003_2022_Count_PP!$CG6</f>
        <v>0</v>
      </c>
      <c r="AV6" s="131">
        <f>CT_Bands_2003_2022_Count_PP!AV6/CT_Bands_2003_2022_Count_PP!$CG6</f>
        <v>0</v>
      </c>
      <c r="AW6" s="140">
        <f>CT_Bands_2003_2022_Count_PP!AW6/CT_Bands_2003_2022_Count_PP!$CG6</f>
        <v>0</v>
      </c>
      <c r="AX6" s="131">
        <f>CT_Bands_2003_2022_Count_PP!AX6/CT_Bands_2003_2022_Count_PP!$CG6</f>
        <v>0</v>
      </c>
      <c r="AY6" s="131">
        <f>CT_Bands_2003_2022_Count_PP!AY6/CT_Bands_2003_2022_Count_PP!$CG6</f>
        <v>0</v>
      </c>
      <c r="AZ6" s="131">
        <f>CT_Bands_2003_2022_Count_PP!AZ6/CT_Bands_2003_2022_Count_PP!$CG6</f>
        <v>0</v>
      </c>
      <c r="BA6" s="131">
        <f>CT_Bands_2003_2022_Count_PP!BA6/CT_Bands_2003_2022_Count_PP!$CG6</f>
        <v>1.4733840304182509E-2</v>
      </c>
      <c r="BB6" s="131">
        <f>CT_Bands_2003_2022_Count_PP!BB6/CT_Bands_2003_2022_Count_PP!$CG6</f>
        <v>7.1768060836501904E-2</v>
      </c>
      <c r="BC6" s="131">
        <f>CT_Bands_2003_2022_Count_PP!BC6/CT_Bands_2003_2022_Count_PP!$CG6</f>
        <v>0</v>
      </c>
      <c r="BD6" s="131">
        <f>CT_Bands_2003_2022_Count_PP!BD6/CT_Bands_2003_2022_Count_PP!$CG6</f>
        <v>0</v>
      </c>
      <c r="BE6" s="131">
        <f>CT_Bands_2003_2022_Count_PP!BE6/CT_Bands_2003_2022_Count_PP!$CG6</f>
        <v>0</v>
      </c>
      <c r="BF6" s="140">
        <f>CT_Bands_2003_2022_Count_PP!BF6/CT_Bands_2003_2022_Count_PP!$CG6</f>
        <v>0</v>
      </c>
      <c r="BG6" s="131">
        <f>CT_Bands_2003_2022_Count_PP!BG6/CT_Bands_2003_2022_Count_PP!$CG6</f>
        <v>0</v>
      </c>
      <c r="BH6" s="131">
        <f>CT_Bands_2003_2022_Count_PP!BH6/CT_Bands_2003_2022_Count_PP!$CG6</f>
        <v>0</v>
      </c>
      <c r="BI6" s="131">
        <f>CT_Bands_2003_2022_Count_PP!BI6/CT_Bands_2003_2022_Count_PP!$CG6</f>
        <v>0</v>
      </c>
      <c r="BJ6" s="131">
        <f>CT_Bands_2003_2022_Count_PP!BJ6/CT_Bands_2003_2022_Count_PP!$CG6</f>
        <v>0</v>
      </c>
      <c r="BK6" s="131">
        <f>CT_Bands_2003_2022_Count_PP!BK6/CT_Bands_2003_2022_Count_PP!$CG6</f>
        <v>2.3764258555133079E-3</v>
      </c>
      <c r="BL6" s="131">
        <f>CT_Bands_2003_2022_Count_PP!BL6/CT_Bands_2003_2022_Count_PP!$CG6</f>
        <v>2.9467680608365018E-2</v>
      </c>
      <c r="BM6" s="131">
        <f>CT_Bands_2003_2022_Count_PP!BM6/CT_Bands_2003_2022_Count_PP!$CG6</f>
        <v>0</v>
      </c>
      <c r="BN6" s="131">
        <f>CT_Bands_2003_2022_Count_PP!BN6/CT_Bands_2003_2022_Count_PP!$CG6</f>
        <v>0</v>
      </c>
      <c r="BO6" s="140">
        <f>CT_Bands_2003_2022_Count_PP!BO6/CT_Bands_2003_2022_Count_PP!$CG6</f>
        <v>0</v>
      </c>
      <c r="BP6" s="131">
        <f>CT_Bands_2003_2022_Count_PP!BP6/CT_Bands_2003_2022_Count_PP!$CG6</f>
        <v>0</v>
      </c>
      <c r="BQ6" s="131">
        <f>CT_Bands_2003_2022_Count_PP!BQ6/CT_Bands_2003_2022_Count_PP!$CG6</f>
        <v>0</v>
      </c>
      <c r="BR6" s="131">
        <f>CT_Bands_2003_2022_Count_PP!BR6/CT_Bands_2003_2022_Count_PP!$CG6</f>
        <v>0</v>
      </c>
      <c r="BS6" s="131">
        <f>CT_Bands_2003_2022_Count_PP!BS6/CT_Bands_2003_2022_Count_PP!$CG6</f>
        <v>0</v>
      </c>
      <c r="BT6" s="131">
        <f>CT_Bands_2003_2022_Count_PP!BT6/CT_Bands_2003_2022_Count_PP!$CG6</f>
        <v>0</v>
      </c>
      <c r="BU6" s="131">
        <f>CT_Bands_2003_2022_Count_PP!BU6/CT_Bands_2003_2022_Count_PP!$CG6</f>
        <v>2.3764258555133079E-3</v>
      </c>
      <c r="BV6" s="131">
        <f>CT_Bands_2003_2022_Count_PP!BV6/CT_Bands_2003_2022_Count_PP!$CG6</f>
        <v>4.7528517110266158E-3</v>
      </c>
      <c r="BW6" s="131">
        <f>CT_Bands_2003_2022_Count_PP!BW6/CT_Bands_2003_2022_Count_PP!$CG6</f>
        <v>0</v>
      </c>
      <c r="BX6" s="131">
        <f>CT_Bands_2003_2022_Count_PP!BX6/CT_Bands_2003_2022_Count_PP!$CG6</f>
        <v>0</v>
      </c>
      <c r="BY6" s="131">
        <f>CT_Bands_2003_2022_Count_PP!BY6/CT_Bands_2003_2022_Count_PP!$CG6</f>
        <v>0</v>
      </c>
      <c r="BZ6" s="131">
        <f>CT_Bands_2003_2022_Count_PP!BZ6/CT_Bands_2003_2022_Count_PP!$CG6</f>
        <v>0</v>
      </c>
      <c r="CA6" s="131">
        <f>CT_Bands_2003_2022_Count_PP!CA6/CT_Bands_2003_2022_Count_PP!$CG6</f>
        <v>0</v>
      </c>
      <c r="CB6" s="131">
        <f>CT_Bands_2003_2022_Count_PP!CB6/CT_Bands_2003_2022_Count_PP!$CG6</f>
        <v>0</v>
      </c>
      <c r="CC6" s="131">
        <f>CT_Bands_2003_2022_Count_PP!CC6/CT_Bands_2003_2022_Count_PP!$CG6</f>
        <v>0</v>
      </c>
      <c r="CD6" s="131">
        <f>CT_Bands_2003_2022_Count_PP!CD6/CT_Bands_2003_2022_Count_PP!$CG6</f>
        <v>0</v>
      </c>
      <c r="CE6" s="131">
        <f>CT_Bands_2003_2022_Count_PP!CE6/CT_Bands_2003_2022_Count_PP!$CG6</f>
        <v>9.5057034220532319E-4</v>
      </c>
      <c r="CF6" s="131">
        <f>CT_Bands_2003_2022_Count_PP!CF6/CT_Bands_2003_2022_Count_PP!$CG6</f>
        <v>1.9011406844106464E-3</v>
      </c>
      <c r="CG6" s="131">
        <f t="shared" si="3"/>
        <v>0.99999999999999989</v>
      </c>
    </row>
    <row r="7" spans="1:85" x14ac:dyDescent="0.25">
      <c r="A7" s="130" t="s">
        <v>1093</v>
      </c>
      <c r="B7" s="127" t="s">
        <v>1094</v>
      </c>
      <c r="C7" s="127" t="s">
        <v>2322</v>
      </c>
      <c r="D7" s="131">
        <f>CT_Bands_2003_2022_Count_PP!D7/CT_Bands_2003_2022_Count_PP!$CG7</f>
        <v>5.4421768707482991E-2</v>
      </c>
      <c r="E7" s="131">
        <f>CT_Bands_2003_2022_Count_PP!E7/CT_Bands_2003_2022_Count_PP!$CG7</f>
        <v>3.5868893011750155E-2</v>
      </c>
      <c r="F7" s="131">
        <f>CT_Bands_2003_2022_Count_PP!F7/CT_Bands_2003_2022_Count_PP!$CG7</f>
        <v>0</v>
      </c>
      <c r="G7" s="131">
        <f>CT_Bands_2003_2022_Count_PP!G7/CT_Bands_2003_2022_Count_PP!$CG7</f>
        <v>0</v>
      </c>
      <c r="H7" s="131">
        <f>CT_Bands_2003_2022_Count_PP!H7/CT_Bands_2003_2022_Count_PP!$CG7</f>
        <v>0</v>
      </c>
      <c r="I7" s="131">
        <f>CT_Bands_2003_2022_Count_PP!I7/CT_Bands_2003_2022_Count_PP!$CG7</f>
        <v>0</v>
      </c>
      <c r="J7" s="131">
        <f>CT_Bands_2003_2022_Count_PP!J7/CT_Bands_2003_2022_Count_PP!$CG7</f>
        <v>0</v>
      </c>
      <c r="K7" s="131">
        <f>CT_Bands_2003_2022_Count_PP!K7/CT_Bands_2003_2022_Count_PP!$CG7</f>
        <v>0</v>
      </c>
      <c r="L7" s="131">
        <f>CT_Bands_2003_2022_Count_PP!L7/CT_Bands_2003_2022_Count_PP!$CG7</f>
        <v>0</v>
      </c>
      <c r="M7" s="140">
        <f>CT_Bands_2003_2022_Count_PP!M7/CT_Bands_2003_2022_Count_PP!$CG7</f>
        <v>0</v>
      </c>
      <c r="N7" s="131">
        <f>CT_Bands_2003_2022_Count_PP!N7/CT_Bands_2003_2022_Count_PP!$CG7</f>
        <v>0.14533085961657391</v>
      </c>
      <c r="O7" s="131">
        <f>CT_Bands_2003_2022_Count_PP!O7/CT_Bands_2003_2022_Count_PP!$CG7</f>
        <v>1.4223871366728509E-2</v>
      </c>
      <c r="P7" s="131">
        <f>CT_Bands_2003_2022_Count_PP!P7/CT_Bands_2003_2022_Count_PP!$CG7</f>
        <v>0</v>
      </c>
      <c r="Q7" s="131">
        <f>CT_Bands_2003_2022_Count_PP!Q7/CT_Bands_2003_2022_Count_PP!$CG7</f>
        <v>0</v>
      </c>
      <c r="R7" s="131">
        <f>CT_Bands_2003_2022_Count_PP!R7/CT_Bands_2003_2022_Count_PP!$CG7</f>
        <v>0</v>
      </c>
      <c r="S7" s="131">
        <f>CT_Bands_2003_2022_Count_PP!S7/CT_Bands_2003_2022_Count_PP!$CG7</f>
        <v>0</v>
      </c>
      <c r="T7" s="131">
        <f>CT_Bands_2003_2022_Count_PP!T7/CT_Bands_2003_2022_Count_PP!$CG7</f>
        <v>0</v>
      </c>
      <c r="U7" s="131">
        <f>CT_Bands_2003_2022_Count_PP!U7/CT_Bands_2003_2022_Count_PP!$CG7</f>
        <v>0</v>
      </c>
      <c r="V7" s="140">
        <f>CT_Bands_2003_2022_Count_PP!V7/CT_Bands_2003_2022_Count_PP!$CG7</f>
        <v>0</v>
      </c>
      <c r="W7" s="131">
        <f>CT_Bands_2003_2022_Count_PP!W7/CT_Bands_2003_2022_Count_PP!$CG7</f>
        <v>0</v>
      </c>
      <c r="X7" s="131">
        <f>CT_Bands_2003_2022_Count_PP!X7/CT_Bands_2003_2022_Count_PP!$CG7</f>
        <v>0.31910946196660483</v>
      </c>
      <c r="Y7" s="131">
        <f>CT_Bands_2003_2022_Count_PP!Y7/CT_Bands_2003_2022_Count_PP!$CG7</f>
        <v>0</v>
      </c>
      <c r="Z7" s="131">
        <f>CT_Bands_2003_2022_Count_PP!Z7/CT_Bands_2003_2022_Count_PP!$CG7</f>
        <v>0</v>
      </c>
      <c r="AA7" s="131">
        <f>CT_Bands_2003_2022_Count_PP!AA7/CT_Bands_2003_2022_Count_PP!$CG7</f>
        <v>0</v>
      </c>
      <c r="AB7" s="131">
        <f>CT_Bands_2003_2022_Count_PP!AB7/CT_Bands_2003_2022_Count_PP!$CG7</f>
        <v>0</v>
      </c>
      <c r="AC7" s="131">
        <f>CT_Bands_2003_2022_Count_PP!AC7/CT_Bands_2003_2022_Count_PP!$CG7</f>
        <v>0</v>
      </c>
      <c r="AD7" s="131">
        <f>CT_Bands_2003_2022_Count_PP!AD7/CT_Bands_2003_2022_Count_PP!$CG7</f>
        <v>0</v>
      </c>
      <c r="AE7" s="140">
        <f>CT_Bands_2003_2022_Count_PP!AE7/CT_Bands_2003_2022_Count_PP!$CG7</f>
        <v>0</v>
      </c>
      <c r="AF7" s="131">
        <f>CT_Bands_2003_2022_Count_PP!AF7/CT_Bands_2003_2022_Count_PP!$CG7</f>
        <v>0</v>
      </c>
      <c r="AG7" s="131">
        <f>CT_Bands_2003_2022_Count_PP!AG7/CT_Bands_2003_2022_Count_PP!$CG7</f>
        <v>1.4223871366728509E-2</v>
      </c>
      <c r="AH7" s="131">
        <f>CT_Bands_2003_2022_Count_PP!AH7/CT_Bands_2003_2022_Count_PP!$CG7</f>
        <v>0.16202844774273345</v>
      </c>
      <c r="AI7" s="131">
        <f>CT_Bands_2003_2022_Count_PP!AI7/CT_Bands_2003_2022_Count_PP!$CG7</f>
        <v>0</v>
      </c>
      <c r="AJ7" s="131">
        <f>CT_Bands_2003_2022_Count_PP!AJ7/CT_Bands_2003_2022_Count_PP!$CG7</f>
        <v>0</v>
      </c>
      <c r="AK7" s="131">
        <f>CT_Bands_2003_2022_Count_PP!AK7/CT_Bands_2003_2022_Count_PP!$CG7</f>
        <v>0</v>
      </c>
      <c r="AL7" s="131">
        <f>CT_Bands_2003_2022_Count_PP!AL7/CT_Bands_2003_2022_Count_PP!$CG7</f>
        <v>0</v>
      </c>
      <c r="AM7" s="131">
        <f>CT_Bands_2003_2022_Count_PP!AM7/CT_Bands_2003_2022_Count_PP!$CG7</f>
        <v>0</v>
      </c>
      <c r="AN7" s="140">
        <f>CT_Bands_2003_2022_Count_PP!AN7/CT_Bands_2003_2022_Count_PP!$CG7</f>
        <v>0</v>
      </c>
      <c r="AO7" s="131">
        <f>CT_Bands_2003_2022_Count_PP!AO7/CT_Bands_2003_2022_Count_PP!$CG7</f>
        <v>0</v>
      </c>
      <c r="AP7" s="131">
        <f>CT_Bands_2003_2022_Count_PP!AP7/CT_Bands_2003_2022_Count_PP!$CG7</f>
        <v>0</v>
      </c>
      <c r="AQ7" s="131">
        <f>CT_Bands_2003_2022_Count_PP!AQ7/CT_Bands_2003_2022_Count_PP!$CG7</f>
        <v>3.2776747062461351E-2</v>
      </c>
      <c r="AR7" s="131">
        <f>CT_Bands_2003_2022_Count_PP!AR7/CT_Bands_2003_2022_Count_PP!$CG7</f>
        <v>8.410636982065553E-2</v>
      </c>
      <c r="AS7" s="131">
        <f>CT_Bands_2003_2022_Count_PP!AS7/CT_Bands_2003_2022_Count_PP!$CG7</f>
        <v>0</v>
      </c>
      <c r="AT7" s="131">
        <f>CT_Bands_2003_2022_Count_PP!AT7/CT_Bands_2003_2022_Count_PP!$CG7</f>
        <v>0</v>
      </c>
      <c r="AU7" s="131">
        <f>CT_Bands_2003_2022_Count_PP!AU7/CT_Bands_2003_2022_Count_PP!$CG7</f>
        <v>0</v>
      </c>
      <c r="AV7" s="131">
        <f>CT_Bands_2003_2022_Count_PP!AV7/CT_Bands_2003_2022_Count_PP!$CG7</f>
        <v>0</v>
      </c>
      <c r="AW7" s="140">
        <f>CT_Bands_2003_2022_Count_PP!AW7/CT_Bands_2003_2022_Count_PP!$CG7</f>
        <v>0</v>
      </c>
      <c r="AX7" s="131">
        <f>CT_Bands_2003_2022_Count_PP!AX7/CT_Bands_2003_2022_Count_PP!$CG7</f>
        <v>0</v>
      </c>
      <c r="AY7" s="131">
        <f>CT_Bands_2003_2022_Count_PP!AY7/CT_Bands_2003_2022_Count_PP!$CG7</f>
        <v>0</v>
      </c>
      <c r="AZ7" s="131">
        <f>CT_Bands_2003_2022_Count_PP!AZ7/CT_Bands_2003_2022_Count_PP!$CG7</f>
        <v>0</v>
      </c>
      <c r="BA7" s="131">
        <f>CT_Bands_2003_2022_Count_PP!BA7/CT_Bands_2003_2022_Count_PP!$CG7</f>
        <v>3.7105751391465679E-2</v>
      </c>
      <c r="BB7" s="131">
        <f>CT_Bands_2003_2022_Count_PP!BB7/CT_Bands_2003_2022_Count_PP!$CG7</f>
        <v>4.5763760049474335E-2</v>
      </c>
      <c r="BC7" s="131">
        <f>CT_Bands_2003_2022_Count_PP!BC7/CT_Bands_2003_2022_Count_PP!$CG7</f>
        <v>0</v>
      </c>
      <c r="BD7" s="131">
        <f>CT_Bands_2003_2022_Count_PP!BD7/CT_Bands_2003_2022_Count_PP!$CG7</f>
        <v>0</v>
      </c>
      <c r="BE7" s="131">
        <f>CT_Bands_2003_2022_Count_PP!BE7/CT_Bands_2003_2022_Count_PP!$CG7</f>
        <v>0</v>
      </c>
      <c r="BF7" s="140">
        <f>CT_Bands_2003_2022_Count_PP!BF7/CT_Bands_2003_2022_Count_PP!$CG7</f>
        <v>0</v>
      </c>
      <c r="BG7" s="131">
        <f>CT_Bands_2003_2022_Count_PP!BG7/CT_Bands_2003_2022_Count_PP!$CG7</f>
        <v>0</v>
      </c>
      <c r="BH7" s="131">
        <f>CT_Bands_2003_2022_Count_PP!BH7/CT_Bands_2003_2022_Count_PP!$CG7</f>
        <v>0</v>
      </c>
      <c r="BI7" s="131">
        <f>CT_Bands_2003_2022_Count_PP!BI7/CT_Bands_2003_2022_Count_PP!$CG7</f>
        <v>0</v>
      </c>
      <c r="BJ7" s="131">
        <f>CT_Bands_2003_2022_Count_PP!BJ7/CT_Bands_2003_2022_Count_PP!$CG7</f>
        <v>0</v>
      </c>
      <c r="BK7" s="131">
        <f>CT_Bands_2003_2022_Count_PP!BK7/CT_Bands_2003_2022_Count_PP!$CG7</f>
        <v>1.6079158936301793E-2</v>
      </c>
      <c r="BL7" s="131">
        <f>CT_Bands_2003_2022_Count_PP!BL7/CT_Bands_2003_2022_Count_PP!$CG7</f>
        <v>2.8447742733457019E-2</v>
      </c>
      <c r="BM7" s="131">
        <f>CT_Bands_2003_2022_Count_PP!BM7/CT_Bands_2003_2022_Count_PP!$CG7</f>
        <v>0</v>
      </c>
      <c r="BN7" s="131">
        <f>CT_Bands_2003_2022_Count_PP!BN7/CT_Bands_2003_2022_Count_PP!$CG7</f>
        <v>0</v>
      </c>
      <c r="BO7" s="140">
        <f>CT_Bands_2003_2022_Count_PP!BO7/CT_Bands_2003_2022_Count_PP!$CG7</f>
        <v>0</v>
      </c>
      <c r="BP7" s="131">
        <f>CT_Bands_2003_2022_Count_PP!BP7/CT_Bands_2003_2022_Count_PP!$CG7</f>
        <v>0</v>
      </c>
      <c r="BQ7" s="131">
        <f>CT_Bands_2003_2022_Count_PP!BQ7/CT_Bands_2003_2022_Count_PP!$CG7</f>
        <v>0</v>
      </c>
      <c r="BR7" s="131">
        <f>CT_Bands_2003_2022_Count_PP!BR7/CT_Bands_2003_2022_Count_PP!$CG7</f>
        <v>0</v>
      </c>
      <c r="BS7" s="131">
        <f>CT_Bands_2003_2022_Count_PP!BS7/CT_Bands_2003_2022_Count_PP!$CG7</f>
        <v>0</v>
      </c>
      <c r="BT7" s="131">
        <f>CT_Bands_2003_2022_Count_PP!BT7/CT_Bands_2003_2022_Count_PP!$CG7</f>
        <v>0</v>
      </c>
      <c r="BU7" s="131">
        <f>CT_Bands_2003_2022_Count_PP!BU7/CT_Bands_2003_2022_Count_PP!$CG7</f>
        <v>4.329004329004329E-3</v>
      </c>
      <c r="BV7" s="131">
        <f>CT_Bands_2003_2022_Count_PP!BV7/CT_Bands_2003_2022_Count_PP!$CG7</f>
        <v>1.8552875695732839E-3</v>
      </c>
      <c r="BW7" s="131">
        <f>CT_Bands_2003_2022_Count_PP!BW7/CT_Bands_2003_2022_Count_PP!$CG7</f>
        <v>0</v>
      </c>
      <c r="BX7" s="131">
        <f>CT_Bands_2003_2022_Count_PP!BX7/CT_Bands_2003_2022_Count_PP!$CG7</f>
        <v>0</v>
      </c>
      <c r="BY7" s="131">
        <f>CT_Bands_2003_2022_Count_PP!BY7/CT_Bands_2003_2022_Count_PP!$CG7</f>
        <v>0</v>
      </c>
      <c r="BZ7" s="131">
        <f>CT_Bands_2003_2022_Count_PP!BZ7/CT_Bands_2003_2022_Count_PP!$CG7</f>
        <v>0</v>
      </c>
      <c r="CA7" s="131">
        <f>CT_Bands_2003_2022_Count_PP!CA7/CT_Bands_2003_2022_Count_PP!$CG7</f>
        <v>0</v>
      </c>
      <c r="CB7" s="131">
        <f>CT_Bands_2003_2022_Count_PP!CB7/CT_Bands_2003_2022_Count_PP!$CG7</f>
        <v>0</v>
      </c>
      <c r="CC7" s="131">
        <f>CT_Bands_2003_2022_Count_PP!CC7/CT_Bands_2003_2022_Count_PP!$CG7</f>
        <v>0</v>
      </c>
      <c r="CD7" s="131">
        <f>CT_Bands_2003_2022_Count_PP!CD7/CT_Bands_2003_2022_Count_PP!$CG7</f>
        <v>0</v>
      </c>
      <c r="CE7" s="131">
        <f>CT_Bands_2003_2022_Count_PP!CE7/CT_Bands_2003_2022_Count_PP!$CG7</f>
        <v>3.0921459492888066E-3</v>
      </c>
      <c r="CF7" s="131">
        <f>CT_Bands_2003_2022_Count_PP!CF7/CT_Bands_2003_2022_Count_PP!$CG7</f>
        <v>1.2368583797155227E-3</v>
      </c>
      <c r="CG7" s="131">
        <f t="shared" si="3"/>
        <v>1</v>
      </c>
    </row>
    <row r="8" spans="1:85" x14ac:dyDescent="0.25">
      <c r="A8" s="126" t="s">
        <v>1095</v>
      </c>
      <c r="B8" s="127" t="s">
        <v>1096</v>
      </c>
      <c r="C8" s="127" t="s">
        <v>2323</v>
      </c>
      <c r="D8" s="131">
        <f>CT_Bands_2003_2022_Count_PP!D8/CT_Bands_2003_2022_Count_PP!$CG8</f>
        <v>3.9909297052154194E-2</v>
      </c>
      <c r="E8" s="131">
        <f>CT_Bands_2003_2022_Count_PP!E8/CT_Bands_2003_2022_Count_PP!$CG8</f>
        <v>2.2222222222222223E-2</v>
      </c>
      <c r="F8" s="131">
        <f>CT_Bands_2003_2022_Count_PP!F8/CT_Bands_2003_2022_Count_PP!$CG8</f>
        <v>0</v>
      </c>
      <c r="G8" s="131">
        <f>CT_Bands_2003_2022_Count_PP!G8/CT_Bands_2003_2022_Count_PP!$CG8</f>
        <v>0</v>
      </c>
      <c r="H8" s="131">
        <f>CT_Bands_2003_2022_Count_PP!H8/CT_Bands_2003_2022_Count_PP!$CG8</f>
        <v>0</v>
      </c>
      <c r="I8" s="131">
        <f>CT_Bands_2003_2022_Count_PP!I8/CT_Bands_2003_2022_Count_PP!$CG8</f>
        <v>0</v>
      </c>
      <c r="J8" s="131">
        <f>CT_Bands_2003_2022_Count_PP!J8/CT_Bands_2003_2022_Count_PP!$CG8</f>
        <v>0</v>
      </c>
      <c r="K8" s="131">
        <f>CT_Bands_2003_2022_Count_PP!K8/CT_Bands_2003_2022_Count_PP!$CG8</f>
        <v>0</v>
      </c>
      <c r="L8" s="131">
        <f>CT_Bands_2003_2022_Count_PP!L8/CT_Bands_2003_2022_Count_PP!$CG8</f>
        <v>0</v>
      </c>
      <c r="M8" s="140">
        <f>CT_Bands_2003_2022_Count_PP!M8/CT_Bands_2003_2022_Count_PP!$CG8</f>
        <v>0</v>
      </c>
      <c r="N8" s="131">
        <f>CT_Bands_2003_2022_Count_PP!N8/CT_Bands_2003_2022_Count_PP!$CG8</f>
        <v>0.13650793650793649</v>
      </c>
      <c r="O8" s="131">
        <f>CT_Bands_2003_2022_Count_PP!O8/CT_Bands_2003_2022_Count_PP!$CG8</f>
        <v>0</v>
      </c>
      <c r="P8" s="131">
        <f>CT_Bands_2003_2022_Count_PP!P8/CT_Bands_2003_2022_Count_PP!$CG8</f>
        <v>0</v>
      </c>
      <c r="Q8" s="131">
        <f>CT_Bands_2003_2022_Count_PP!Q8/CT_Bands_2003_2022_Count_PP!$CG8</f>
        <v>0</v>
      </c>
      <c r="R8" s="131">
        <f>CT_Bands_2003_2022_Count_PP!R8/CT_Bands_2003_2022_Count_PP!$CG8</f>
        <v>0</v>
      </c>
      <c r="S8" s="131">
        <f>CT_Bands_2003_2022_Count_PP!S8/CT_Bands_2003_2022_Count_PP!$CG8</f>
        <v>0</v>
      </c>
      <c r="T8" s="131">
        <f>CT_Bands_2003_2022_Count_PP!T8/CT_Bands_2003_2022_Count_PP!$CG8</f>
        <v>0</v>
      </c>
      <c r="U8" s="131">
        <f>CT_Bands_2003_2022_Count_PP!U8/CT_Bands_2003_2022_Count_PP!$CG8</f>
        <v>0</v>
      </c>
      <c r="V8" s="140">
        <f>CT_Bands_2003_2022_Count_PP!V8/CT_Bands_2003_2022_Count_PP!$CG8</f>
        <v>0</v>
      </c>
      <c r="W8" s="131">
        <f>CT_Bands_2003_2022_Count_PP!W8/CT_Bands_2003_2022_Count_PP!$CG8</f>
        <v>2.0408163265306121E-2</v>
      </c>
      <c r="X8" s="131">
        <f>CT_Bands_2003_2022_Count_PP!X8/CT_Bands_2003_2022_Count_PP!$CG8</f>
        <v>0.27346938775510204</v>
      </c>
      <c r="Y8" s="131">
        <f>CT_Bands_2003_2022_Count_PP!Y8/CT_Bands_2003_2022_Count_PP!$CG8</f>
        <v>0</v>
      </c>
      <c r="Z8" s="131">
        <f>CT_Bands_2003_2022_Count_PP!Z8/CT_Bands_2003_2022_Count_PP!$CG8</f>
        <v>0</v>
      </c>
      <c r="AA8" s="131">
        <f>CT_Bands_2003_2022_Count_PP!AA8/CT_Bands_2003_2022_Count_PP!$CG8</f>
        <v>0</v>
      </c>
      <c r="AB8" s="131">
        <f>CT_Bands_2003_2022_Count_PP!AB8/CT_Bands_2003_2022_Count_PP!$CG8</f>
        <v>0</v>
      </c>
      <c r="AC8" s="131">
        <f>CT_Bands_2003_2022_Count_PP!AC8/CT_Bands_2003_2022_Count_PP!$CG8</f>
        <v>0</v>
      </c>
      <c r="AD8" s="131">
        <f>CT_Bands_2003_2022_Count_PP!AD8/CT_Bands_2003_2022_Count_PP!$CG8</f>
        <v>0</v>
      </c>
      <c r="AE8" s="140">
        <f>CT_Bands_2003_2022_Count_PP!AE8/CT_Bands_2003_2022_Count_PP!$CG8</f>
        <v>0</v>
      </c>
      <c r="AF8" s="131">
        <f>CT_Bands_2003_2022_Count_PP!AF8/CT_Bands_2003_2022_Count_PP!$CG8</f>
        <v>0</v>
      </c>
      <c r="AG8" s="131">
        <f>CT_Bands_2003_2022_Count_PP!AG8/CT_Bands_2003_2022_Count_PP!$CG8</f>
        <v>3.9002267573696146E-2</v>
      </c>
      <c r="AH8" s="131">
        <f>CT_Bands_2003_2022_Count_PP!AH8/CT_Bands_2003_2022_Count_PP!$CG8</f>
        <v>0.15147392290249434</v>
      </c>
      <c r="AI8" s="131">
        <f>CT_Bands_2003_2022_Count_PP!AI8/CT_Bands_2003_2022_Count_PP!$CG8</f>
        <v>0</v>
      </c>
      <c r="AJ8" s="131">
        <f>CT_Bands_2003_2022_Count_PP!AJ8/CT_Bands_2003_2022_Count_PP!$CG8</f>
        <v>0</v>
      </c>
      <c r="AK8" s="131">
        <f>CT_Bands_2003_2022_Count_PP!AK8/CT_Bands_2003_2022_Count_PP!$CG8</f>
        <v>0</v>
      </c>
      <c r="AL8" s="131">
        <f>CT_Bands_2003_2022_Count_PP!AL8/CT_Bands_2003_2022_Count_PP!$CG8</f>
        <v>0</v>
      </c>
      <c r="AM8" s="131">
        <f>CT_Bands_2003_2022_Count_PP!AM8/CT_Bands_2003_2022_Count_PP!$CG8</f>
        <v>0</v>
      </c>
      <c r="AN8" s="140">
        <f>CT_Bands_2003_2022_Count_PP!AN8/CT_Bands_2003_2022_Count_PP!$CG8</f>
        <v>0</v>
      </c>
      <c r="AO8" s="131">
        <f>CT_Bands_2003_2022_Count_PP!AO8/CT_Bands_2003_2022_Count_PP!$CG8</f>
        <v>0</v>
      </c>
      <c r="AP8" s="131">
        <f>CT_Bands_2003_2022_Count_PP!AP8/CT_Bands_2003_2022_Count_PP!$CG8</f>
        <v>0</v>
      </c>
      <c r="AQ8" s="131">
        <f>CT_Bands_2003_2022_Count_PP!AQ8/CT_Bands_2003_2022_Count_PP!$CG8</f>
        <v>5.6235827664399093E-2</v>
      </c>
      <c r="AR8" s="131">
        <f>CT_Bands_2003_2022_Count_PP!AR8/CT_Bands_2003_2022_Count_PP!$CG8</f>
        <v>9.7505668934240369E-2</v>
      </c>
      <c r="AS8" s="131">
        <f>CT_Bands_2003_2022_Count_PP!AS8/CT_Bands_2003_2022_Count_PP!$CG8</f>
        <v>0</v>
      </c>
      <c r="AT8" s="131">
        <f>CT_Bands_2003_2022_Count_PP!AT8/CT_Bands_2003_2022_Count_PP!$CG8</f>
        <v>0</v>
      </c>
      <c r="AU8" s="131">
        <f>CT_Bands_2003_2022_Count_PP!AU8/CT_Bands_2003_2022_Count_PP!$CG8</f>
        <v>0</v>
      </c>
      <c r="AV8" s="131">
        <f>CT_Bands_2003_2022_Count_PP!AV8/CT_Bands_2003_2022_Count_PP!$CG8</f>
        <v>0</v>
      </c>
      <c r="AW8" s="140">
        <f>CT_Bands_2003_2022_Count_PP!AW8/CT_Bands_2003_2022_Count_PP!$CG8</f>
        <v>0</v>
      </c>
      <c r="AX8" s="131">
        <f>CT_Bands_2003_2022_Count_PP!AX8/CT_Bands_2003_2022_Count_PP!$CG8</f>
        <v>0</v>
      </c>
      <c r="AY8" s="131">
        <f>CT_Bands_2003_2022_Count_PP!AY8/CT_Bands_2003_2022_Count_PP!$CG8</f>
        <v>0</v>
      </c>
      <c r="AZ8" s="131">
        <f>CT_Bands_2003_2022_Count_PP!AZ8/CT_Bands_2003_2022_Count_PP!$CG8</f>
        <v>0</v>
      </c>
      <c r="BA8" s="131">
        <f>CT_Bands_2003_2022_Count_PP!BA8/CT_Bands_2003_2022_Count_PP!$CG8</f>
        <v>4.7619047619047616E-2</v>
      </c>
      <c r="BB8" s="131">
        <f>CT_Bands_2003_2022_Count_PP!BB8/CT_Bands_2003_2022_Count_PP!$CG8</f>
        <v>6.0770975056689346E-2</v>
      </c>
      <c r="BC8" s="131">
        <f>CT_Bands_2003_2022_Count_PP!BC8/CT_Bands_2003_2022_Count_PP!$CG8</f>
        <v>0</v>
      </c>
      <c r="BD8" s="131">
        <f>CT_Bands_2003_2022_Count_PP!BD8/CT_Bands_2003_2022_Count_PP!$CG8</f>
        <v>0</v>
      </c>
      <c r="BE8" s="131">
        <f>CT_Bands_2003_2022_Count_PP!BE8/CT_Bands_2003_2022_Count_PP!$CG8</f>
        <v>0</v>
      </c>
      <c r="BF8" s="140">
        <f>CT_Bands_2003_2022_Count_PP!BF8/CT_Bands_2003_2022_Count_PP!$CG8</f>
        <v>0</v>
      </c>
      <c r="BG8" s="131">
        <f>CT_Bands_2003_2022_Count_PP!BG8/CT_Bands_2003_2022_Count_PP!$CG8</f>
        <v>0</v>
      </c>
      <c r="BH8" s="131">
        <f>CT_Bands_2003_2022_Count_PP!BH8/CT_Bands_2003_2022_Count_PP!$CG8</f>
        <v>0</v>
      </c>
      <c r="BI8" s="131">
        <f>CT_Bands_2003_2022_Count_PP!BI8/CT_Bands_2003_2022_Count_PP!$CG8</f>
        <v>0</v>
      </c>
      <c r="BJ8" s="131">
        <f>CT_Bands_2003_2022_Count_PP!BJ8/CT_Bands_2003_2022_Count_PP!$CG8</f>
        <v>0</v>
      </c>
      <c r="BK8" s="131">
        <f>CT_Bands_2003_2022_Count_PP!BK8/CT_Bands_2003_2022_Count_PP!$CG8</f>
        <v>2.7664399092970523E-2</v>
      </c>
      <c r="BL8" s="131">
        <f>CT_Bands_2003_2022_Count_PP!BL8/CT_Bands_2003_2022_Count_PP!$CG8</f>
        <v>1.6780045351473923E-2</v>
      </c>
      <c r="BM8" s="131">
        <f>CT_Bands_2003_2022_Count_PP!BM8/CT_Bands_2003_2022_Count_PP!$CG8</f>
        <v>0</v>
      </c>
      <c r="BN8" s="131">
        <f>CT_Bands_2003_2022_Count_PP!BN8/CT_Bands_2003_2022_Count_PP!$CG8</f>
        <v>0</v>
      </c>
      <c r="BO8" s="140">
        <f>CT_Bands_2003_2022_Count_PP!BO8/CT_Bands_2003_2022_Count_PP!$CG8</f>
        <v>0</v>
      </c>
      <c r="BP8" s="131">
        <f>CT_Bands_2003_2022_Count_PP!BP8/CT_Bands_2003_2022_Count_PP!$CG8</f>
        <v>0</v>
      </c>
      <c r="BQ8" s="131">
        <f>CT_Bands_2003_2022_Count_PP!BQ8/CT_Bands_2003_2022_Count_PP!$CG8</f>
        <v>0</v>
      </c>
      <c r="BR8" s="131">
        <f>CT_Bands_2003_2022_Count_PP!BR8/CT_Bands_2003_2022_Count_PP!$CG8</f>
        <v>0</v>
      </c>
      <c r="BS8" s="131">
        <f>CT_Bands_2003_2022_Count_PP!BS8/CT_Bands_2003_2022_Count_PP!$CG8</f>
        <v>0</v>
      </c>
      <c r="BT8" s="131">
        <f>CT_Bands_2003_2022_Count_PP!BT8/CT_Bands_2003_2022_Count_PP!$CG8</f>
        <v>0</v>
      </c>
      <c r="BU8" s="131">
        <f>CT_Bands_2003_2022_Count_PP!BU8/CT_Bands_2003_2022_Count_PP!$CG8</f>
        <v>3.1746031746031746E-3</v>
      </c>
      <c r="BV8" s="131">
        <f>CT_Bands_2003_2022_Count_PP!BV8/CT_Bands_2003_2022_Count_PP!$CG8</f>
        <v>4.5351473922902496E-3</v>
      </c>
      <c r="BW8" s="131">
        <f>CT_Bands_2003_2022_Count_PP!BW8/CT_Bands_2003_2022_Count_PP!$CG8</f>
        <v>0</v>
      </c>
      <c r="BX8" s="131">
        <f>CT_Bands_2003_2022_Count_PP!BX8/CT_Bands_2003_2022_Count_PP!$CG8</f>
        <v>0</v>
      </c>
      <c r="BY8" s="131">
        <f>CT_Bands_2003_2022_Count_PP!BY8/CT_Bands_2003_2022_Count_PP!$CG8</f>
        <v>0</v>
      </c>
      <c r="BZ8" s="131">
        <f>CT_Bands_2003_2022_Count_PP!BZ8/CT_Bands_2003_2022_Count_PP!$CG8</f>
        <v>0</v>
      </c>
      <c r="CA8" s="131">
        <f>CT_Bands_2003_2022_Count_PP!CA8/CT_Bands_2003_2022_Count_PP!$CG8</f>
        <v>0</v>
      </c>
      <c r="CB8" s="131">
        <f>CT_Bands_2003_2022_Count_PP!CB8/CT_Bands_2003_2022_Count_PP!$CG8</f>
        <v>0</v>
      </c>
      <c r="CC8" s="131">
        <f>CT_Bands_2003_2022_Count_PP!CC8/CT_Bands_2003_2022_Count_PP!$CG8</f>
        <v>0</v>
      </c>
      <c r="CD8" s="131">
        <f>CT_Bands_2003_2022_Count_PP!CD8/CT_Bands_2003_2022_Count_PP!$CG8</f>
        <v>0</v>
      </c>
      <c r="CE8" s="131">
        <f>CT_Bands_2003_2022_Count_PP!CE8/CT_Bands_2003_2022_Count_PP!$CG8</f>
        <v>1.3605442176870747E-3</v>
      </c>
      <c r="CF8" s="131">
        <f>CT_Bands_2003_2022_Count_PP!CF8/CT_Bands_2003_2022_Count_PP!$CG8</f>
        <v>1.3605442176870747E-3</v>
      </c>
      <c r="CG8" s="131">
        <f t="shared" si="3"/>
        <v>1</v>
      </c>
    </row>
    <row r="9" spans="1:85" x14ac:dyDescent="0.25">
      <c r="A9" s="126" t="s">
        <v>1097</v>
      </c>
      <c r="B9" s="127" t="s">
        <v>1098</v>
      </c>
      <c r="C9" s="127" t="s">
        <v>2324</v>
      </c>
      <c r="D9" s="131">
        <f>CT_Bands_2003_2022_Count_PP!D9/CT_Bands_2003_2022_Count_PP!$CG9</f>
        <v>4.8639258830341633E-2</v>
      </c>
      <c r="E9" s="131">
        <f>CT_Bands_2003_2022_Count_PP!E9/CT_Bands_2003_2022_Count_PP!$CG9</f>
        <v>2.1424435437174292E-2</v>
      </c>
      <c r="F9" s="131">
        <f>CT_Bands_2003_2022_Count_PP!F9/CT_Bands_2003_2022_Count_PP!$CG9</f>
        <v>0</v>
      </c>
      <c r="G9" s="131">
        <f>CT_Bands_2003_2022_Count_PP!G9/CT_Bands_2003_2022_Count_PP!$CG9</f>
        <v>0</v>
      </c>
      <c r="H9" s="131">
        <f>CT_Bands_2003_2022_Count_PP!H9/CT_Bands_2003_2022_Count_PP!$CG9</f>
        <v>0</v>
      </c>
      <c r="I9" s="131">
        <f>CT_Bands_2003_2022_Count_PP!I9/CT_Bands_2003_2022_Count_PP!$CG9</f>
        <v>0</v>
      </c>
      <c r="J9" s="131">
        <f>CT_Bands_2003_2022_Count_PP!J9/CT_Bands_2003_2022_Count_PP!$CG9</f>
        <v>0</v>
      </c>
      <c r="K9" s="131">
        <f>CT_Bands_2003_2022_Count_PP!K9/CT_Bands_2003_2022_Count_PP!$CG9</f>
        <v>0</v>
      </c>
      <c r="L9" s="131">
        <f>CT_Bands_2003_2022_Count_PP!L9/CT_Bands_2003_2022_Count_PP!$CG9</f>
        <v>0</v>
      </c>
      <c r="M9" s="140">
        <f>CT_Bands_2003_2022_Count_PP!M9/CT_Bands_2003_2022_Count_PP!$CG9</f>
        <v>0</v>
      </c>
      <c r="N9" s="131">
        <f>CT_Bands_2003_2022_Count_PP!N9/CT_Bands_2003_2022_Count_PP!$CG9</f>
        <v>0.20787492762015056</v>
      </c>
      <c r="O9" s="131">
        <f>CT_Bands_2003_2022_Count_PP!O9/CT_Bands_2003_2022_Count_PP!$CG9</f>
        <v>2.8951939779965257E-3</v>
      </c>
      <c r="P9" s="131">
        <f>CT_Bands_2003_2022_Count_PP!P9/CT_Bands_2003_2022_Count_PP!$CG9</f>
        <v>0</v>
      </c>
      <c r="Q9" s="131">
        <f>CT_Bands_2003_2022_Count_PP!Q9/CT_Bands_2003_2022_Count_PP!$CG9</f>
        <v>0</v>
      </c>
      <c r="R9" s="131">
        <f>CT_Bands_2003_2022_Count_PP!R9/CT_Bands_2003_2022_Count_PP!$CG9</f>
        <v>0</v>
      </c>
      <c r="S9" s="131">
        <f>CT_Bands_2003_2022_Count_PP!S9/CT_Bands_2003_2022_Count_PP!$CG9</f>
        <v>0</v>
      </c>
      <c r="T9" s="131">
        <f>CT_Bands_2003_2022_Count_PP!T9/CT_Bands_2003_2022_Count_PP!$CG9</f>
        <v>0</v>
      </c>
      <c r="U9" s="131">
        <f>CT_Bands_2003_2022_Count_PP!U9/CT_Bands_2003_2022_Count_PP!$CG9</f>
        <v>0</v>
      </c>
      <c r="V9" s="140">
        <f>CT_Bands_2003_2022_Count_PP!V9/CT_Bands_2003_2022_Count_PP!$CG9</f>
        <v>0</v>
      </c>
      <c r="W9" s="131">
        <f>CT_Bands_2003_2022_Count_PP!W9/CT_Bands_2003_2022_Count_PP!$CG9</f>
        <v>0</v>
      </c>
      <c r="X9" s="131">
        <f>CT_Bands_2003_2022_Count_PP!X9/CT_Bands_2003_2022_Count_PP!$CG9</f>
        <v>0.27793862188766649</v>
      </c>
      <c r="Y9" s="131">
        <f>CT_Bands_2003_2022_Count_PP!Y9/CT_Bands_2003_2022_Count_PP!$CG9</f>
        <v>0</v>
      </c>
      <c r="Z9" s="131">
        <f>CT_Bands_2003_2022_Count_PP!Z9/CT_Bands_2003_2022_Count_PP!$CG9</f>
        <v>0</v>
      </c>
      <c r="AA9" s="131">
        <f>CT_Bands_2003_2022_Count_PP!AA9/CT_Bands_2003_2022_Count_PP!$CG9</f>
        <v>0</v>
      </c>
      <c r="AB9" s="131">
        <f>CT_Bands_2003_2022_Count_PP!AB9/CT_Bands_2003_2022_Count_PP!$CG9</f>
        <v>0</v>
      </c>
      <c r="AC9" s="131">
        <f>CT_Bands_2003_2022_Count_PP!AC9/CT_Bands_2003_2022_Count_PP!$CG9</f>
        <v>0</v>
      </c>
      <c r="AD9" s="131">
        <f>CT_Bands_2003_2022_Count_PP!AD9/CT_Bands_2003_2022_Count_PP!$CG9</f>
        <v>0</v>
      </c>
      <c r="AE9" s="140">
        <f>CT_Bands_2003_2022_Count_PP!AE9/CT_Bands_2003_2022_Count_PP!$CG9</f>
        <v>0</v>
      </c>
      <c r="AF9" s="131">
        <f>CT_Bands_2003_2022_Count_PP!AF9/CT_Bands_2003_2022_Count_PP!$CG9</f>
        <v>0</v>
      </c>
      <c r="AG9" s="131">
        <f>CT_Bands_2003_2022_Count_PP!AG9/CT_Bands_2003_2022_Count_PP!$CG9</f>
        <v>2.7793862188766647E-2</v>
      </c>
      <c r="AH9" s="131">
        <f>CT_Bands_2003_2022_Count_PP!AH9/CT_Bands_2003_2022_Count_PP!$CG9</f>
        <v>0.14475969889982629</v>
      </c>
      <c r="AI9" s="131">
        <f>CT_Bands_2003_2022_Count_PP!AI9/CT_Bands_2003_2022_Count_PP!$CG9</f>
        <v>0</v>
      </c>
      <c r="AJ9" s="131">
        <f>CT_Bands_2003_2022_Count_PP!AJ9/CT_Bands_2003_2022_Count_PP!$CG9</f>
        <v>0</v>
      </c>
      <c r="AK9" s="131">
        <f>CT_Bands_2003_2022_Count_PP!AK9/CT_Bands_2003_2022_Count_PP!$CG9</f>
        <v>0</v>
      </c>
      <c r="AL9" s="131">
        <f>CT_Bands_2003_2022_Count_PP!AL9/CT_Bands_2003_2022_Count_PP!$CG9</f>
        <v>0</v>
      </c>
      <c r="AM9" s="131">
        <f>CT_Bands_2003_2022_Count_PP!AM9/CT_Bands_2003_2022_Count_PP!$CG9</f>
        <v>0</v>
      </c>
      <c r="AN9" s="140">
        <f>CT_Bands_2003_2022_Count_PP!AN9/CT_Bands_2003_2022_Count_PP!$CG9</f>
        <v>0</v>
      </c>
      <c r="AO9" s="131">
        <f>CT_Bands_2003_2022_Count_PP!AO9/CT_Bands_2003_2022_Count_PP!$CG9</f>
        <v>0</v>
      </c>
      <c r="AP9" s="131">
        <f>CT_Bands_2003_2022_Count_PP!AP9/CT_Bands_2003_2022_Count_PP!$CG9</f>
        <v>0</v>
      </c>
      <c r="AQ9" s="131">
        <f>CT_Bands_2003_2022_Count_PP!AQ9/CT_Bands_2003_2022_Count_PP!$CG9</f>
        <v>2.8372900984365953E-2</v>
      </c>
      <c r="AR9" s="131">
        <f>CT_Bands_2003_2022_Count_PP!AR9/CT_Bands_2003_2022_Count_PP!$CG9</f>
        <v>0.10017371163867979</v>
      </c>
      <c r="AS9" s="131">
        <f>CT_Bands_2003_2022_Count_PP!AS9/CT_Bands_2003_2022_Count_PP!$CG9</f>
        <v>0</v>
      </c>
      <c r="AT9" s="131">
        <f>CT_Bands_2003_2022_Count_PP!AT9/CT_Bands_2003_2022_Count_PP!$CG9</f>
        <v>0</v>
      </c>
      <c r="AU9" s="131">
        <f>CT_Bands_2003_2022_Count_PP!AU9/CT_Bands_2003_2022_Count_PP!$CG9</f>
        <v>0</v>
      </c>
      <c r="AV9" s="131">
        <f>CT_Bands_2003_2022_Count_PP!AV9/CT_Bands_2003_2022_Count_PP!$CG9</f>
        <v>0</v>
      </c>
      <c r="AW9" s="140">
        <f>CT_Bands_2003_2022_Count_PP!AW9/CT_Bands_2003_2022_Count_PP!$CG9</f>
        <v>0</v>
      </c>
      <c r="AX9" s="131">
        <f>CT_Bands_2003_2022_Count_PP!AX9/CT_Bands_2003_2022_Count_PP!$CG9</f>
        <v>0</v>
      </c>
      <c r="AY9" s="131">
        <f>CT_Bands_2003_2022_Count_PP!AY9/CT_Bands_2003_2022_Count_PP!$CG9</f>
        <v>0</v>
      </c>
      <c r="AZ9" s="131">
        <f>CT_Bands_2003_2022_Count_PP!AZ9/CT_Bands_2003_2022_Count_PP!$CG9</f>
        <v>0</v>
      </c>
      <c r="BA9" s="131">
        <f>CT_Bands_2003_2022_Count_PP!BA9/CT_Bands_2003_2022_Count_PP!$CG9</f>
        <v>3.4163288940359006E-2</v>
      </c>
      <c r="BB9" s="131">
        <f>CT_Bands_2003_2022_Count_PP!BB9/CT_Bands_2003_2022_Count_PP!$CG9</f>
        <v>5.037637521713955E-2</v>
      </c>
      <c r="BC9" s="131">
        <f>CT_Bands_2003_2022_Count_PP!BC9/CT_Bands_2003_2022_Count_PP!$CG9</f>
        <v>0</v>
      </c>
      <c r="BD9" s="131">
        <f>CT_Bands_2003_2022_Count_PP!BD9/CT_Bands_2003_2022_Count_PP!$CG9</f>
        <v>0</v>
      </c>
      <c r="BE9" s="131">
        <f>CT_Bands_2003_2022_Count_PP!BE9/CT_Bands_2003_2022_Count_PP!$CG9</f>
        <v>0</v>
      </c>
      <c r="BF9" s="140">
        <f>CT_Bands_2003_2022_Count_PP!BF9/CT_Bands_2003_2022_Count_PP!$CG9</f>
        <v>0</v>
      </c>
      <c r="BG9" s="131">
        <f>CT_Bands_2003_2022_Count_PP!BG9/CT_Bands_2003_2022_Count_PP!$CG9</f>
        <v>0</v>
      </c>
      <c r="BH9" s="131">
        <f>CT_Bands_2003_2022_Count_PP!BH9/CT_Bands_2003_2022_Count_PP!$CG9</f>
        <v>0</v>
      </c>
      <c r="BI9" s="131">
        <f>CT_Bands_2003_2022_Count_PP!BI9/CT_Bands_2003_2022_Count_PP!$CG9</f>
        <v>0</v>
      </c>
      <c r="BJ9" s="131">
        <f>CT_Bands_2003_2022_Count_PP!BJ9/CT_Bands_2003_2022_Count_PP!$CG9</f>
        <v>0</v>
      </c>
      <c r="BK9" s="131">
        <f>CT_Bands_2003_2022_Count_PP!BK9/CT_Bands_2003_2022_Count_PP!$CG9</f>
        <v>1.8529241459177764E-2</v>
      </c>
      <c r="BL9" s="131">
        <f>CT_Bands_2003_2022_Count_PP!BL9/CT_Bands_2003_2022_Count_PP!$CG9</f>
        <v>1.9687319050376375E-2</v>
      </c>
      <c r="BM9" s="131">
        <f>CT_Bands_2003_2022_Count_PP!BM9/CT_Bands_2003_2022_Count_PP!$CG9</f>
        <v>0</v>
      </c>
      <c r="BN9" s="131">
        <f>CT_Bands_2003_2022_Count_PP!BN9/CT_Bands_2003_2022_Count_PP!$CG9</f>
        <v>0</v>
      </c>
      <c r="BO9" s="140">
        <f>CT_Bands_2003_2022_Count_PP!BO9/CT_Bands_2003_2022_Count_PP!$CG9</f>
        <v>0</v>
      </c>
      <c r="BP9" s="131">
        <f>CT_Bands_2003_2022_Count_PP!BP9/CT_Bands_2003_2022_Count_PP!$CG9</f>
        <v>0</v>
      </c>
      <c r="BQ9" s="131">
        <f>CT_Bands_2003_2022_Count_PP!BQ9/CT_Bands_2003_2022_Count_PP!$CG9</f>
        <v>0</v>
      </c>
      <c r="BR9" s="131">
        <f>CT_Bands_2003_2022_Count_PP!BR9/CT_Bands_2003_2022_Count_PP!$CG9</f>
        <v>0</v>
      </c>
      <c r="BS9" s="131">
        <f>CT_Bands_2003_2022_Count_PP!BS9/CT_Bands_2003_2022_Count_PP!$CG9</f>
        <v>0</v>
      </c>
      <c r="BT9" s="131">
        <f>CT_Bands_2003_2022_Count_PP!BT9/CT_Bands_2003_2022_Count_PP!$CG9</f>
        <v>0</v>
      </c>
      <c r="BU9" s="131">
        <f>CT_Bands_2003_2022_Count_PP!BU9/CT_Bands_2003_2022_Count_PP!$CG9</f>
        <v>8.6855819339895779E-3</v>
      </c>
      <c r="BV9" s="131">
        <f>CT_Bands_2003_2022_Count_PP!BV9/CT_Bands_2003_2022_Count_PP!$CG9</f>
        <v>3.4742327735958309E-3</v>
      </c>
      <c r="BW9" s="131">
        <f>CT_Bands_2003_2022_Count_PP!BW9/CT_Bands_2003_2022_Count_PP!$CG9</f>
        <v>0</v>
      </c>
      <c r="BX9" s="131">
        <f>CT_Bands_2003_2022_Count_PP!BX9/CT_Bands_2003_2022_Count_PP!$CG9</f>
        <v>0</v>
      </c>
      <c r="BY9" s="131">
        <f>CT_Bands_2003_2022_Count_PP!BY9/CT_Bands_2003_2022_Count_PP!$CG9</f>
        <v>0</v>
      </c>
      <c r="BZ9" s="131">
        <f>CT_Bands_2003_2022_Count_PP!BZ9/CT_Bands_2003_2022_Count_PP!$CG9</f>
        <v>0</v>
      </c>
      <c r="CA9" s="131">
        <f>CT_Bands_2003_2022_Count_PP!CA9/CT_Bands_2003_2022_Count_PP!$CG9</f>
        <v>0</v>
      </c>
      <c r="CB9" s="131">
        <f>CT_Bands_2003_2022_Count_PP!CB9/CT_Bands_2003_2022_Count_PP!$CG9</f>
        <v>0</v>
      </c>
      <c r="CC9" s="131">
        <f>CT_Bands_2003_2022_Count_PP!CC9/CT_Bands_2003_2022_Count_PP!$CG9</f>
        <v>0</v>
      </c>
      <c r="CD9" s="131">
        <f>CT_Bands_2003_2022_Count_PP!CD9/CT_Bands_2003_2022_Count_PP!$CG9</f>
        <v>0</v>
      </c>
      <c r="CE9" s="131">
        <f>CT_Bands_2003_2022_Count_PP!CE9/CT_Bands_2003_2022_Count_PP!$CG9</f>
        <v>3.4742327735958309E-3</v>
      </c>
      <c r="CF9" s="131">
        <f>CT_Bands_2003_2022_Count_PP!CF9/CT_Bands_2003_2022_Count_PP!$CG9</f>
        <v>1.7371163867979154E-3</v>
      </c>
      <c r="CG9" s="131">
        <f t="shared" si="3"/>
        <v>1.0000000000000002</v>
      </c>
    </row>
    <row r="10" spans="1:85" x14ac:dyDescent="0.25">
      <c r="A10" s="126" t="s">
        <v>1099</v>
      </c>
      <c r="B10" s="127" t="s">
        <v>1100</v>
      </c>
      <c r="C10" s="127" t="s">
        <v>2336</v>
      </c>
      <c r="D10" s="131">
        <f>CT_Bands_2003_2022_Count_PP!D10/CT_Bands_2003_2022_Count_PP!$CG10</f>
        <v>4.8240635641316684E-2</v>
      </c>
      <c r="E10" s="131">
        <f>CT_Bands_2003_2022_Count_PP!E10/CT_Bands_2003_2022_Count_PP!$CG10</f>
        <v>4.2565266742338251E-2</v>
      </c>
      <c r="F10" s="131">
        <f>CT_Bands_2003_2022_Count_PP!F10/CT_Bands_2003_2022_Count_PP!$CG10</f>
        <v>0</v>
      </c>
      <c r="G10" s="131">
        <f>CT_Bands_2003_2022_Count_PP!G10/CT_Bands_2003_2022_Count_PP!$CG10</f>
        <v>0</v>
      </c>
      <c r="H10" s="131">
        <f>CT_Bands_2003_2022_Count_PP!H10/CT_Bands_2003_2022_Count_PP!$CG10</f>
        <v>0</v>
      </c>
      <c r="I10" s="131">
        <f>CT_Bands_2003_2022_Count_PP!I10/CT_Bands_2003_2022_Count_PP!$CG10</f>
        <v>0</v>
      </c>
      <c r="J10" s="131">
        <f>CT_Bands_2003_2022_Count_PP!J10/CT_Bands_2003_2022_Count_PP!$CG10</f>
        <v>0</v>
      </c>
      <c r="K10" s="131">
        <f>CT_Bands_2003_2022_Count_PP!K10/CT_Bands_2003_2022_Count_PP!$CG10</f>
        <v>0</v>
      </c>
      <c r="L10" s="131">
        <f>CT_Bands_2003_2022_Count_PP!L10/CT_Bands_2003_2022_Count_PP!$CG10</f>
        <v>0</v>
      </c>
      <c r="M10" s="140">
        <f>CT_Bands_2003_2022_Count_PP!M10/CT_Bands_2003_2022_Count_PP!$CG10</f>
        <v>0</v>
      </c>
      <c r="N10" s="131">
        <f>CT_Bands_2003_2022_Count_PP!N10/CT_Bands_2003_2022_Count_PP!$CG10</f>
        <v>6.6969353007945515E-2</v>
      </c>
      <c r="O10" s="131">
        <f>CT_Bands_2003_2022_Count_PP!O10/CT_Bands_2003_2022_Count_PP!$CG10</f>
        <v>8.0590238365493755E-2</v>
      </c>
      <c r="P10" s="131">
        <f>CT_Bands_2003_2022_Count_PP!P10/CT_Bands_2003_2022_Count_PP!$CG10</f>
        <v>0</v>
      </c>
      <c r="Q10" s="131">
        <f>CT_Bands_2003_2022_Count_PP!Q10/CT_Bands_2003_2022_Count_PP!$CG10</f>
        <v>0</v>
      </c>
      <c r="R10" s="131">
        <f>CT_Bands_2003_2022_Count_PP!R10/CT_Bands_2003_2022_Count_PP!$CG10</f>
        <v>0</v>
      </c>
      <c r="S10" s="131">
        <f>CT_Bands_2003_2022_Count_PP!S10/CT_Bands_2003_2022_Count_PP!$CG10</f>
        <v>0</v>
      </c>
      <c r="T10" s="131">
        <f>CT_Bands_2003_2022_Count_PP!T10/CT_Bands_2003_2022_Count_PP!$CG10</f>
        <v>0</v>
      </c>
      <c r="U10" s="131">
        <f>CT_Bands_2003_2022_Count_PP!U10/CT_Bands_2003_2022_Count_PP!$CG10</f>
        <v>0</v>
      </c>
      <c r="V10" s="140">
        <f>CT_Bands_2003_2022_Count_PP!V10/CT_Bands_2003_2022_Count_PP!$CG10</f>
        <v>0</v>
      </c>
      <c r="W10" s="131">
        <f>CT_Bands_2003_2022_Count_PP!W10/CT_Bands_2003_2022_Count_PP!$CG10</f>
        <v>0</v>
      </c>
      <c r="X10" s="131">
        <f>CT_Bands_2003_2022_Count_PP!X10/CT_Bands_2003_2022_Count_PP!$CG10</f>
        <v>0.14755959137343927</v>
      </c>
      <c r="Y10" s="131">
        <f>CT_Bands_2003_2022_Count_PP!Y10/CT_Bands_2003_2022_Count_PP!$CG10</f>
        <v>5.5618615209988648E-2</v>
      </c>
      <c r="Z10" s="131">
        <f>CT_Bands_2003_2022_Count_PP!Z10/CT_Bands_2003_2022_Count_PP!$CG10</f>
        <v>0</v>
      </c>
      <c r="AA10" s="131">
        <f>CT_Bands_2003_2022_Count_PP!AA10/CT_Bands_2003_2022_Count_PP!$CG10</f>
        <v>0</v>
      </c>
      <c r="AB10" s="131">
        <f>CT_Bands_2003_2022_Count_PP!AB10/CT_Bands_2003_2022_Count_PP!$CG10</f>
        <v>0</v>
      </c>
      <c r="AC10" s="131">
        <f>CT_Bands_2003_2022_Count_PP!AC10/CT_Bands_2003_2022_Count_PP!$CG10</f>
        <v>0</v>
      </c>
      <c r="AD10" s="131">
        <f>CT_Bands_2003_2022_Count_PP!AD10/CT_Bands_2003_2022_Count_PP!$CG10</f>
        <v>0</v>
      </c>
      <c r="AE10" s="140">
        <f>CT_Bands_2003_2022_Count_PP!AE10/CT_Bands_2003_2022_Count_PP!$CG10</f>
        <v>0</v>
      </c>
      <c r="AF10" s="131">
        <f>CT_Bands_2003_2022_Count_PP!AF10/CT_Bands_2003_2022_Count_PP!$CG10</f>
        <v>0</v>
      </c>
      <c r="AG10" s="131">
        <f>CT_Bands_2003_2022_Count_PP!AG10/CT_Bands_2003_2022_Count_PP!$CG10</f>
        <v>0</v>
      </c>
      <c r="AH10" s="131">
        <f>CT_Bands_2003_2022_Count_PP!AH10/CT_Bands_2003_2022_Count_PP!$CG10</f>
        <v>0.1333711691259932</v>
      </c>
      <c r="AI10" s="131">
        <f>CT_Bands_2003_2022_Count_PP!AI10/CT_Bands_2003_2022_Count_PP!$CG10</f>
        <v>1.4755959137343927E-2</v>
      </c>
      <c r="AJ10" s="131">
        <f>CT_Bands_2003_2022_Count_PP!AJ10/CT_Bands_2003_2022_Count_PP!$CG10</f>
        <v>0</v>
      </c>
      <c r="AK10" s="131">
        <f>CT_Bands_2003_2022_Count_PP!AK10/CT_Bands_2003_2022_Count_PP!$CG10</f>
        <v>0</v>
      </c>
      <c r="AL10" s="131">
        <f>CT_Bands_2003_2022_Count_PP!AL10/CT_Bands_2003_2022_Count_PP!$CG10</f>
        <v>0</v>
      </c>
      <c r="AM10" s="131">
        <f>CT_Bands_2003_2022_Count_PP!AM10/CT_Bands_2003_2022_Count_PP!$CG10</f>
        <v>0</v>
      </c>
      <c r="AN10" s="140">
        <f>CT_Bands_2003_2022_Count_PP!AN10/CT_Bands_2003_2022_Count_PP!$CG10</f>
        <v>0</v>
      </c>
      <c r="AO10" s="131">
        <f>CT_Bands_2003_2022_Count_PP!AO10/CT_Bands_2003_2022_Count_PP!$CG10</f>
        <v>0</v>
      </c>
      <c r="AP10" s="131">
        <f>CT_Bands_2003_2022_Count_PP!AP10/CT_Bands_2003_2022_Count_PP!$CG10</f>
        <v>0</v>
      </c>
      <c r="AQ10" s="131">
        <f>CT_Bands_2003_2022_Count_PP!AQ10/CT_Bands_2003_2022_Count_PP!$CG10</f>
        <v>0</v>
      </c>
      <c r="AR10" s="131">
        <f>CT_Bands_2003_2022_Count_PP!AR10/CT_Bands_2003_2022_Count_PP!$CG10</f>
        <v>0.18955732122587968</v>
      </c>
      <c r="AS10" s="131">
        <f>CT_Bands_2003_2022_Count_PP!AS10/CT_Bands_2003_2022_Count_PP!$CG10</f>
        <v>5.6753688989784334E-4</v>
      </c>
      <c r="AT10" s="131">
        <f>CT_Bands_2003_2022_Count_PP!AT10/CT_Bands_2003_2022_Count_PP!$CG10</f>
        <v>0</v>
      </c>
      <c r="AU10" s="131">
        <f>CT_Bands_2003_2022_Count_PP!AU10/CT_Bands_2003_2022_Count_PP!$CG10</f>
        <v>0</v>
      </c>
      <c r="AV10" s="131">
        <f>CT_Bands_2003_2022_Count_PP!AV10/CT_Bands_2003_2022_Count_PP!$CG10</f>
        <v>0</v>
      </c>
      <c r="AW10" s="140">
        <f>CT_Bands_2003_2022_Count_PP!AW10/CT_Bands_2003_2022_Count_PP!$CG10</f>
        <v>0</v>
      </c>
      <c r="AX10" s="131">
        <f>CT_Bands_2003_2022_Count_PP!AX10/CT_Bands_2003_2022_Count_PP!$CG10</f>
        <v>0</v>
      </c>
      <c r="AY10" s="131">
        <f>CT_Bands_2003_2022_Count_PP!AY10/CT_Bands_2003_2022_Count_PP!$CG10</f>
        <v>0</v>
      </c>
      <c r="AZ10" s="131">
        <f>CT_Bands_2003_2022_Count_PP!AZ10/CT_Bands_2003_2022_Count_PP!$CG10</f>
        <v>0</v>
      </c>
      <c r="BA10" s="131">
        <f>CT_Bands_2003_2022_Count_PP!BA10/CT_Bands_2003_2022_Count_PP!$CG10</f>
        <v>0</v>
      </c>
      <c r="BB10" s="131">
        <f>CT_Bands_2003_2022_Count_PP!BB10/CT_Bands_2003_2022_Count_PP!$CG10</f>
        <v>0.13053348467650397</v>
      </c>
      <c r="BC10" s="131">
        <f>CT_Bands_2003_2022_Count_PP!BC10/CT_Bands_2003_2022_Count_PP!$CG10</f>
        <v>1.4755959137343927E-2</v>
      </c>
      <c r="BD10" s="131">
        <f>CT_Bands_2003_2022_Count_PP!BD10/CT_Bands_2003_2022_Count_PP!$CG10</f>
        <v>0</v>
      </c>
      <c r="BE10" s="131">
        <f>CT_Bands_2003_2022_Count_PP!BE10/CT_Bands_2003_2022_Count_PP!$CG10</f>
        <v>0</v>
      </c>
      <c r="BF10" s="140">
        <f>CT_Bands_2003_2022_Count_PP!BF10/CT_Bands_2003_2022_Count_PP!$CG10</f>
        <v>0</v>
      </c>
      <c r="BG10" s="131">
        <f>CT_Bands_2003_2022_Count_PP!BG10/CT_Bands_2003_2022_Count_PP!$CG10</f>
        <v>0</v>
      </c>
      <c r="BH10" s="131">
        <f>CT_Bands_2003_2022_Count_PP!BH10/CT_Bands_2003_2022_Count_PP!$CG10</f>
        <v>0</v>
      </c>
      <c r="BI10" s="131">
        <f>CT_Bands_2003_2022_Count_PP!BI10/CT_Bands_2003_2022_Count_PP!$CG10</f>
        <v>0</v>
      </c>
      <c r="BJ10" s="131">
        <f>CT_Bands_2003_2022_Count_PP!BJ10/CT_Bands_2003_2022_Count_PP!$CG10</f>
        <v>0</v>
      </c>
      <c r="BK10" s="131">
        <f>CT_Bands_2003_2022_Count_PP!BK10/CT_Bands_2003_2022_Count_PP!$CG10</f>
        <v>0</v>
      </c>
      <c r="BL10" s="131">
        <f>CT_Bands_2003_2022_Count_PP!BL10/CT_Bands_2003_2022_Count_PP!$CG10</f>
        <v>5.4483541430192961E-2</v>
      </c>
      <c r="BM10" s="131">
        <f>CT_Bands_2003_2022_Count_PP!BM10/CT_Bands_2003_2022_Count_PP!$CG10</f>
        <v>8.5130533484676502E-3</v>
      </c>
      <c r="BN10" s="131">
        <f>CT_Bands_2003_2022_Count_PP!BN10/CT_Bands_2003_2022_Count_PP!$CG10</f>
        <v>0</v>
      </c>
      <c r="BO10" s="140">
        <f>CT_Bands_2003_2022_Count_PP!BO10/CT_Bands_2003_2022_Count_PP!$CG10</f>
        <v>0</v>
      </c>
      <c r="BP10" s="131">
        <f>CT_Bands_2003_2022_Count_PP!BP10/CT_Bands_2003_2022_Count_PP!$CG10</f>
        <v>0</v>
      </c>
      <c r="BQ10" s="131">
        <f>CT_Bands_2003_2022_Count_PP!BQ10/CT_Bands_2003_2022_Count_PP!$CG10</f>
        <v>0</v>
      </c>
      <c r="BR10" s="131">
        <f>CT_Bands_2003_2022_Count_PP!BR10/CT_Bands_2003_2022_Count_PP!$CG10</f>
        <v>0</v>
      </c>
      <c r="BS10" s="131">
        <f>CT_Bands_2003_2022_Count_PP!BS10/CT_Bands_2003_2022_Count_PP!$CG10</f>
        <v>0</v>
      </c>
      <c r="BT10" s="131">
        <f>CT_Bands_2003_2022_Count_PP!BT10/CT_Bands_2003_2022_Count_PP!$CG10</f>
        <v>0</v>
      </c>
      <c r="BU10" s="131">
        <f>CT_Bands_2003_2022_Count_PP!BU10/CT_Bands_2003_2022_Count_PP!$CG10</f>
        <v>0</v>
      </c>
      <c r="BV10" s="131">
        <f>CT_Bands_2003_2022_Count_PP!BV10/CT_Bands_2003_2022_Count_PP!$CG10</f>
        <v>5.6753688989784334E-3</v>
      </c>
      <c r="BW10" s="131">
        <f>CT_Bands_2003_2022_Count_PP!BW10/CT_Bands_2003_2022_Count_PP!$CG10</f>
        <v>2.8376844494892167E-3</v>
      </c>
      <c r="BX10" s="131">
        <f>CT_Bands_2003_2022_Count_PP!BX10/CT_Bands_2003_2022_Count_PP!$CG10</f>
        <v>0</v>
      </c>
      <c r="BY10" s="131">
        <f>CT_Bands_2003_2022_Count_PP!BY10/CT_Bands_2003_2022_Count_PP!$CG10</f>
        <v>0</v>
      </c>
      <c r="BZ10" s="131">
        <f>CT_Bands_2003_2022_Count_PP!BZ10/CT_Bands_2003_2022_Count_PP!$CG10</f>
        <v>0</v>
      </c>
      <c r="CA10" s="131">
        <f>CT_Bands_2003_2022_Count_PP!CA10/CT_Bands_2003_2022_Count_PP!$CG10</f>
        <v>0</v>
      </c>
      <c r="CB10" s="131">
        <f>CT_Bands_2003_2022_Count_PP!CB10/CT_Bands_2003_2022_Count_PP!$CG10</f>
        <v>0</v>
      </c>
      <c r="CC10" s="131">
        <f>CT_Bands_2003_2022_Count_PP!CC10/CT_Bands_2003_2022_Count_PP!$CG10</f>
        <v>0</v>
      </c>
      <c r="CD10" s="131">
        <f>CT_Bands_2003_2022_Count_PP!CD10/CT_Bands_2003_2022_Count_PP!$CG10</f>
        <v>0</v>
      </c>
      <c r="CE10" s="131">
        <f>CT_Bands_2003_2022_Count_PP!CE10/CT_Bands_2003_2022_Count_PP!$CG10</f>
        <v>0</v>
      </c>
      <c r="CF10" s="131">
        <f>CT_Bands_2003_2022_Count_PP!CF10/CT_Bands_2003_2022_Count_PP!$CG10</f>
        <v>3.4052213393870601E-3</v>
      </c>
      <c r="CG10" s="131">
        <f t="shared" si="3"/>
        <v>1</v>
      </c>
    </row>
    <row r="11" spans="1:85" x14ac:dyDescent="0.25">
      <c r="A11" s="126" t="s">
        <v>1101</v>
      </c>
      <c r="B11" s="127" t="s">
        <v>1102</v>
      </c>
      <c r="C11" s="127" t="s">
        <v>2325</v>
      </c>
      <c r="D11" s="131">
        <f>CT_Bands_2003_2022_Count_PP!D11/CT_Bands_2003_2022_Count_PP!$CG11</f>
        <v>2.0429009193054137E-2</v>
      </c>
      <c r="E11" s="131">
        <f>CT_Bands_2003_2022_Count_PP!E11/CT_Bands_2003_2022_Count_PP!$CG11</f>
        <v>2.9622063329928498E-2</v>
      </c>
      <c r="F11" s="131">
        <f>CT_Bands_2003_2022_Count_PP!F11/CT_Bands_2003_2022_Count_PP!$CG11</f>
        <v>0</v>
      </c>
      <c r="G11" s="131">
        <f>CT_Bands_2003_2022_Count_PP!G11/CT_Bands_2003_2022_Count_PP!$CG11</f>
        <v>0</v>
      </c>
      <c r="H11" s="131">
        <f>CT_Bands_2003_2022_Count_PP!H11/CT_Bands_2003_2022_Count_PP!$CG11</f>
        <v>0</v>
      </c>
      <c r="I11" s="131">
        <f>CT_Bands_2003_2022_Count_PP!I11/CT_Bands_2003_2022_Count_PP!$CG11</f>
        <v>0</v>
      </c>
      <c r="J11" s="131">
        <f>CT_Bands_2003_2022_Count_PP!J11/CT_Bands_2003_2022_Count_PP!$CG11</f>
        <v>0</v>
      </c>
      <c r="K11" s="131">
        <f>CT_Bands_2003_2022_Count_PP!K11/CT_Bands_2003_2022_Count_PP!$CG11</f>
        <v>0</v>
      </c>
      <c r="L11" s="131">
        <f>CT_Bands_2003_2022_Count_PP!L11/CT_Bands_2003_2022_Count_PP!$CG11</f>
        <v>0</v>
      </c>
      <c r="M11" s="140">
        <f>CT_Bands_2003_2022_Count_PP!M11/CT_Bands_2003_2022_Count_PP!$CG11</f>
        <v>0</v>
      </c>
      <c r="N11" s="131">
        <f>CT_Bands_2003_2022_Count_PP!N11/CT_Bands_2003_2022_Count_PP!$CG11</f>
        <v>5.6179775280898875E-2</v>
      </c>
      <c r="O11" s="131">
        <f>CT_Bands_2003_2022_Count_PP!O11/CT_Bands_2003_2022_Count_PP!$CG11</f>
        <v>8.2737487231869258E-2</v>
      </c>
      <c r="P11" s="131">
        <f>CT_Bands_2003_2022_Count_PP!P11/CT_Bands_2003_2022_Count_PP!$CG11</f>
        <v>0</v>
      </c>
      <c r="Q11" s="131">
        <f>CT_Bands_2003_2022_Count_PP!Q11/CT_Bands_2003_2022_Count_PP!$CG11</f>
        <v>0</v>
      </c>
      <c r="R11" s="131">
        <f>CT_Bands_2003_2022_Count_PP!R11/CT_Bands_2003_2022_Count_PP!$CG11</f>
        <v>0</v>
      </c>
      <c r="S11" s="131">
        <f>CT_Bands_2003_2022_Count_PP!S11/CT_Bands_2003_2022_Count_PP!$CG11</f>
        <v>0</v>
      </c>
      <c r="T11" s="131">
        <f>CT_Bands_2003_2022_Count_PP!T11/CT_Bands_2003_2022_Count_PP!$CG11</f>
        <v>0</v>
      </c>
      <c r="U11" s="131">
        <f>CT_Bands_2003_2022_Count_PP!U11/CT_Bands_2003_2022_Count_PP!$CG11</f>
        <v>0</v>
      </c>
      <c r="V11" s="140">
        <f>CT_Bands_2003_2022_Count_PP!V11/CT_Bands_2003_2022_Count_PP!$CG11</f>
        <v>0</v>
      </c>
      <c r="W11" s="131">
        <f>CT_Bands_2003_2022_Count_PP!W11/CT_Bands_2003_2022_Count_PP!$CG11</f>
        <v>0</v>
      </c>
      <c r="X11" s="131">
        <f>CT_Bands_2003_2022_Count_PP!X11/CT_Bands_2003_2022_Count_PP!$CG11</f>
        <v>0.15934627170582227</v>
      </c>
      <c r="Y11" s="131">
        <f>CT_Bands_2003_2022_Count_PP!Y11/CT_Bands_2003_2022_Count_PP!$CG11</f>
        <v>6.0265577119509701E-2</v>
      </c>
      <c r="Z11" s="131">
        <f>CT_Bands_2003_2022_Count_PP!Z11/CT_Bands_2003_2022_Count_PP!$CG11</f>
        <v>0</v>
      </c>
      <c r="AA11" s="131">
        <f>CT_Bands_2003_2022_Count_PP!AA11/CT_Bands_2003_2022_Count_PP!$CG11</f>
        <v>0</v>
      </c>
      <c r="AB11" s="131">
        <f>CT_Bands_2003_2022_Count_PP!AB11/CT_Bands_2003_2022_Count_PP!$CG11</f>
        <v>0</v>
      </c>
      <c r="AC11" s="131">
        <f>CT_Bands_2003_2022_Count_PP!AC11/CT_Bands_2003_2022_Count_PP!$CG11</f>
        <v>0</v>
      </c>
      <c r="AD11" s="131">
        <f>CT_Bands_2003_2022_Count_PP!AD11/CT_Bands_2003_2022_Count_PP!$CG11</f>
        <v>0</v>
      </c>
      <c r="AE11" s="140">
        <f>CT_Bands_2003_2022_Count_PP!AE11/CT_Bands_2003_2022_Count_PP!$CG11</f>
        <v>0</v>
      </c>
      <c r="AF11" s="131">
        <f>CT_Bands_2003_2022_Count_PP!AF11/CT_Bands_2003_2022_Count_PP!$CG11</f>
        <v>0</v>
      </c>
      <c r="AG11" s="131">
        <f>CT_Bands_2003_2022_Count_PP!AG11/CT_Bands_2003_2022_Count_PP!$CG11</f>
        <v>0</v>
      </c>
      <c r="AH11" s="131">
        <f>CT_Bands_2003_2022_Count_PP!AH11/CT_Bands_2003_2022_Count_PP!$CG11</f>
        <v>0.18181818181818182</v>
      </c>
      <c r="AI11" s="131">
        <f>CT_Bands_2003_2022_Count_PP!AI11/CT_Bands_2003_2022_Count_PP!$CG11</f>
        <v>2.0429009193054137E-2</v>
      </c>
      <c r="AJ11" s="131">
        <f>CT_Bands_2003_2022_Count_PP!AJ11/CT_Bands_2003_2022_Count_PP!$CG11</f>
        <v>0</v>
      </c>
      <c r="AK11" s="131">
        <f>CT_Bands_2003_2022_Count_PP!AK11/CT_Bands_2003_2022_Count_PP!$CG11</f>
        <v>0</v>
      </c>
      <c r="AL11" s="131">
        <f>CT_Bands_2003_2022_Count_PP!AL11/CT_Bands_2003_2022_Count_PP!$CG11</f>
        <v>0</v>
      </c>
      <c r="AM11" s="131">
        <f>CT_Bands_2003_2022_Count_PP!AM11/CT_Bands_2003_2022_Count_PP!$CG11</f>
        <v>0</v>
      </c>
      <c r="AN11" s="140">
        <f>CT_Bands_2003_2022_Count_PP!AN11/CT_Bands_2003_2022_Count_PP!$CG11</f>
        <v>0</v>
      </c>
      <c r="AO11" s="131">
        <f>CT_Bands_2003_2022_Count_PP!AO11/CT_Bands_2003_2022_Count_PP!$CG11</f>
        <v>0</v>
      </c>
      <c r="AP11" s="131">
        <f>CT_Bands_2003_2022_Count_PP!AP11/CT_Bands_2003_2022_Count_PP!$CG11</f>
        <v>0</v>
      </c>
      <c r="AQ11" s="131">
        <f>CT_Bands_2003_2022_Count_PP!AQ11/CT_Bands_2003_2022_Count_PP!$CG11</f>
        <v>0</v>
      </c>
      <c r="AR11" s="131">
        <f>CT_Bands_2003_2022_Count_PP!AR11/CT_Bands_2003_2022_Count_PP!$CG11</f>
        <v>0.18692543411644535</v>
      </c>
      <c r="AS11" s="131">
        <f>CT_Bands_2003_2022_Count_PP!AS11/CT_Bands_2003_2022_Count_PP!$CG11</f>
        <v>6.4351378958120528E-2</v>
      </c>
      <c r="AT11" s="131">
        <f>CT_Bands_2003_2022_Count_PP!AT11/CT_Bands_2003_2022_Count_PP!$CG11</f>
        <v>0</v>
      </c>
      <c r="AU11" s="131">
        <f>CT_Bands_2003_2022_Count_PP!AU11/CT_Bands_2003_2022_Count_PP!$CG11</f>
        <v>0</v>
      </c>
      <c r="AV11" s="131">
        <f>CT_Bands_2003_2022_Count_PP!AV11/CT_Bands_2003_2022_Count_PP!$CG11</f>
        <v>0</v>
      </c>
      <c r="AW11" s="140">
        <f>CT_Bands_2003_2022_Count_PP!AW11/CT_Bands_2003_2022_Count_PP!$CG11</f>
        <v>0</v>
      </c>
      <c r="AX11" s="131">
        <f>CT_Bands_2003_2022_Count_PP!AX11/CT_Bands_2003_2022_Count_PP!$CG11</f>
        <v>0</v>
      </c>
      <c r="AY11" s="131">
        <f>CT_Bands_2003_2022_Count_PP!AY11/CT_Bands_2003_2022_Count_PP!$CG11</f>
        <v>0</v>
      </c>
      <c r="AZ11" s="131">
        <f>CT_Bands_2003_2022_Count_PP!AZ11/CT_Bands_2003_2022_Count_PP!$CG11</f>
        <v>0</v>
      </c>
      <c r="BA11" s="131">
        <f>CT_Bands_2003_2022_Count_PP!BA11/CT_Bands_2003_2022_Count_PP!$CG11</f>
        <v>0</v>
      </c>
      <c r="BB11" s="131">
        <f>CT_Bands_2003_2022_Count_PP!BB11/CT_Bands_2003_2022_Count_PP!$CG11</f>
        <v>7.2522982635342181E-2</v>
      </c>
      <c r="BC11" s="131">
        <f>CT_Bands_2003_2022_Count_PP!BC11/CT_Bands_2003_2022_Count_PP!$CG11</f>
        <v>3.472931562819203E-2</v>
      </c>
      <c r="BD11" s="131">
        <f>CT_Bands_2003_2022_Count_PP!BD11/CT_Bands_2003_2022_Count_PP!$CG11</f>
        <v>0</v>
      </c>
      <c r="BE11" s="131">
        <f>CT_Bands_2003_2022_Count_PP!BE11/CT_Bands_2003_2022_Count_PP!$CG11</f>
        <v>0</v>
      </c>
      <c r="BF11" s="140">
        <f>CT_Bands_2003_2022_Count_PP!BF11/CT_Bands_2003_2022_Count_PP!$CG11</f>
        <v>0</v>
      </c>
      <c r="BG11" s="131">
        <f>CT_Bands_2003_2022_Count_PP!BG11/CT_Bands_2003_2022_Count_PP!$CG11</f>
        <v>0</v>
      </c>
      <c r="BH11" s="131">
        <f>CT_Bands_2003_2022_Count_PP!BH11/CT_Bands_2003_2022_Count_PP!$CG11</f>
        <v>0</v>
      </c>
      <c r="BI11" s="131">
        <f>CT_Bands_2003_2022_Count_PP!BI11/CT_Bands_2003_2022_Count_PP!$CG11</f>
        <v>0</v>
      </c>
      <c r="BJ11" s="131">
        <f>CT_Bands_2003_2022_Count_PP!BJ11/CT_Bands_2003_2022_Count_PP!$CG11</f>
        <v>0</v>
      </c>
      <c r="BK11" s="131">
        <f>CT_Bands_2003_2022_Count_PP!BK11/CT_Bands_2003_2022_Count_PP!$CG11</f>
        <v>0</v>
      </c>
      <c r="BL11" s="131">
        <f>CT_Bands_2003_2022_Count_PP!BL11/CT_Bands_2003_2022_Count_PP!$CG11</f>
        <v>1.634320735444331E-2</v>
      </c>
      <c r="BM11" s="131">
        <f>CT_Bands_2003_2022_Count_PP!BM11/CT_Bands_2003_2022_Count_PP!$CG11</f>
        <v>1.0214504596527068E-2</v>
      </c>
      <c r="BN11" s="131">
        <f>CT_Bands_2003_2022_Count_PP!BN11/CT_Bands_2003_2022_Count_PP!$CG11</f>
        <v>0</v>
      </c>
      <c r="BO11" s="140">
        <f>CT_Bands_2003_2022_Count_PP!BO11/CT_Bands_2003_2022_Count_PP!$CG11</f>
        <v>0</v>
      </c>
      <c r="BP11" s="131">
        <f>CT_Bands_2003_2022_Count_PP!BP11/CT_Bands_2003_2022_Count_PP!$CG11</f>
        <v>0</v>
      </c>
      <c r="BQ11" s="131">
        <f>CT_Bands_2003_2022_Count_PP!BQ11/CT_Bands_2003_2022_Count_PP!$CG11</f>
        <v>0</v>
      </c>
      <c r="BR11" s="131">
        <f>CT_Bands_2003_2022_Count_PP!BR11/CT_Bands_2003_2022_Count_PP!$CG11</f>
        <v>0</v>
      </c>
      <c r="BS11" s="131">
        <f>CT_Bands_2003_2022_Count_PP!BS11/CT_Bands_2003_2022_Count_PP!$CG11</f>
        <v>0</v>
      </c>
      <c r="BT11" s="131">
        <f>CT_Bands_2003_2022_Count_PP!BT11/CT_Bands_2003_2022_Count_PP!$CG11</f>
        <v>0</v>
      </c>
      <c r="BU11" s="131">
        <f>CT_Bands_2003_2022_Count_PP!BU11/CT_Bands_2003_2022_Count_PP!$CG11</f>
        <v>0</v>
      </c>
      <c r="BV11" s="131">
        <f>CT_Bands_2003_2022_Count_PP!BV11/CT_Bands_2003_2022_Count_PP!$CG11</f>
        <v>2.0429009193054137E-3</v>
      </c>
      <c r="BW11" s="131">
        <f>CT_Bands_2003_2022_Count_PP!BW11/CT_Bands_2003_2022_Count_PP!$CG11</f>
        <v>1.0214504596527069E-3</v>
      </c>
      <c r="BX11" s="131">
        <f>CT_Bands_2003_2022_Count_PP!BX11/CT_Bands_2003_2022_Count_PP!$CG11</f>
        <v>0</v>
      </c>
      <c r="BY11" s="131">
        <f>CT_Bands_2003_2022_Count_PP!BY11/CT_Bands_2003_2022_Count_PP!$CG11</f>
        <v>0</v>
      </c>
      <c r="BZ11" s="131">
        <f>CT_Bands_2003_2022_Count_PP!BZ11/CT_Bands_2003_2022_Count_PP!$CG11</f>
        <v>0</v>
      </c>
      <c r="CA11" s="131">
        <f>CT_Bands_2003_2022_Count_PP!CA11/CT_Bands_2003_2022_Count_PP!$CG11</f>
        <v>0</v>
      </c>
      <c r="CB11" s="131">
        <f>CT_Bands_2003_2022_Count_PP!CB11/CT_Bands_2003_2022_Count_PP!$CG11</f>
        <v>0</v>
      </c>
      <c r="CC11" s="131">
        <f>CT_Bands_2003_2022_Count_PP!CC11/CT_Bands_2003_2022_Count_PP!$CG11</f>
        <v>0</v>
      </c>
      <c r="CD11" s="131">
        <f>CT_Bands_2003_2022_Count_PP!CD11/CT_Bands_2003_2022_Count_PP!$CG11</f>
        <v>0</v>
      </c>
      <c r="CE11" s="131">
        <f>CT_Bands_2003_2022_Count_PP!CE11/CT_Bands_2003_2022_Count_PP!$CG11</f>
        <v>0</v>
      </c>
      <c r="CF11" s="131">
        <f>CT_Bands_2003_2022_Count_PP!CF11/CT_Bands_2003_2022_Count_PP!$CG11</f>
        <v>1.0214504596527069E-3</v>
      </c>
      <c r="CG11" s="131">
        <f t="shared" si="3"/>
        <v>1</v>
      </c>
    </row>
    <row r="12" spans="1:85" x14ac:dyDescent="0.25">
      <c r="A12" s="126" t="s">
        <v>1103</v>
      </c>
      <c r="B12" s="127" t="s">
        <v>1104</v>
      </c>
      <c r="C12" s="127" t="s">
        <v>2326</v>
      </c>
      <c r="D12" s="131">
        <f>CT_Bands_2003_2022_Count_PP!D12/CT_Bands_2003_2022_Count_PP!$CG12</f>
        <v>6.3271604938271608E-2</v>
      </c>
      <c r="E12" s="131">
        <f>CT_Bands_2003_2022_Count_PP!E12/CT_Bands_2003_2022_Count_PP!$CG12</f>
        <v>4.1152263374485597E-2</v>
      </c>
      <c r="F12" s="131">
        <f>CT_Bands_2003_2022_Count_PP!F12/CT_Bands_2003_2022_Count_PP!$CG12</f>
        <v>0</v>
      </c>
      <c r="G12" s="131">
        <f>CT_Bands_2003_2022_Count_PP!G12/CT_Bands_2003_2022_Count_PP!$CG12</f>
        <v>0</v>
      </c>
      <c r="H12" s="131">
        <f>CT_Bands_2003_2022_Count_PP!H12/CT_Bands_2003_2022_Count_PP!$CG12</f>
        <v>0</v>
      </c>
      <c r="I12" s="131">
        <f>CT_Bands_2003_2022_Count_PP!I12/CT_Bands_2003_2022_Count_PP!$CG12</f>
        <v>0</v>
      </c>
      <c r="J12" s="131">
        <f>CT_Bands_2003_2022_Count_PP!J12/CT_Bands_2003_2022_Count_PP!$CG12</f>
        <v>0</v>
      </c>
      <c r="K12" s="131">
        <f>CT_Bands_2003_2022_Count_PP!K12/CT_Bands_2003_2022_Count_PP!$CG12</f>
        <v>0</v>
      </c>
      <c r="L12" s="131">
        <f>CT_Bands_2003_2022_Count_PP!L12/CT_Bands_2003_2022_Count_PP!$CG12</f>
        <v>0</v>
      </c>
      <c r="M12" s="140">
        <f>CT_Bands_2003_2022_Count_PP!M12/CT_Bands_2003_2022_Count_PP!$CG12</f>
        <v>0</v>
      </c>
      <c r="N12" s="131">
        <f>CT_Bands_2003_2022_Count_PP!N12/CT_Bands_2003_2022_Count_PP!$CG12</f>
        <v>0.10751028806584362</v>
      </c>
      <c r="O12" s="131">
        <f>CT_Bands_2003_2022_Count_PP!O12/CT_Bands_2003_2022_Count_PP!$CG12</f>
        <v>4.3724279835390949E-2</v>
      </c>
      <c r="P12" s="131">
        <f>CT_Bands_2003_2022_Count_PP!P12/CT_Bands_2003_2022_Count_PP!$CG12</f>
        <v>0</v>
      </c>
      <c r="Q12" s="131">
        <f>CT_Bands_2003_2022_Count_PP!Q12/CT_Bands_2003_2022_Count_PP!$CG12</f>
        <v>0</v>
      </c>
      <c r="R12" s="131">
        <f>CT_Bands_2003_2022_Count_PP!R12/CT_Bands_2003_2022_Count_PP!$CG12</f>
        <v>0</v>
      </c>
      <c r="S12" s="131">
        <f>CT_Bands_2003_2022_Count_PP!S12/CT_Bands_2003_2022_Count_PP!$CG12</f>
        <v>0</v>
      </c>
      <c r="T12" s="131">
        <f>CT_Bands_2003_2022_Count_PP!T12/CT_Bands_2003_2022_Count_PP!$CG12</f>
        <v>0</v>
      </c>
      <c r="U12" s="131">
        <f>CT_Bands_2003_2022_Count_PP!U12/CT_Bands_2003_2022_Count_PP!$CG12</f>
        <v>0</v>
      </c>
      <c r="V12" s="140">
        <f>CT_Bands_2003_2022_Count_PP!V12/CT_Bands_2003_2022_Count_PP!$CG12</f>
        <v>0</v>
      </c>
      <c r="W12" s="131">
        <f>CT_Bands_2003_2022_Count_PP!W12/CT_Bands_2003_2022_Count_PP!$CG12</f>
        <v>0</v>
      </c>
      <c r="X12" s="131">
        <f>CT_Bands_2003_2022_Count_PP!X12/CT_Bands_2003_2022_Count_PP!$CG12</f>
        <v>0.19907407407407407</v>
      </c>
      <c r="Y12" s="131">
        <f>CT_Bands_2003_2022_Count_PP!Y12/CT_Bands_2003_2022_Count_PP!$CG12</f>
        <v>2.9320987654320986E-2</v>
      </c>
      <c r="Z12" s="131">
        <f>CT_Bands_2003_2022_Count_PP!Z12/CT_Bands_2003_2022_Count_PP!$CG12</f>
        <v>0</v>
      </c>
      <c r="AA12" s="131">
        <f>CT_Bands_2003_2022_Count_PP!AA12/CT_Bands_2003_2022_Count_PP!$CG12</f>
        <v>0</v>
      </c>
      <c r="AB12" s="131">
        <f>CT_Bands_2003_2022_Count_PP!AB12/CT_Bands_2003_2022_Count_PP!$CG12</f>
        <v>0</v>
      </c>
      <c r="AC12" s="131">
        <f>CT_Bands_2003_2022_Count_PP!AC12/CT_Bands_2003_2022_Count_PP!$CG12</f>
        <v>0</v>
      </c>
      <c r="AD12" s="131">
        <f>CT_Bands_2003_2022_Count_PP!AD12/CT_Bands_2003_2022_Count_PP!$CG12</f>
        <v>0</v>
      </c>
      <c r="AE12" s="140">
        <f>CT_Bands_2003_2022_Count_PP!AE12/CT_Bands_2003_2022_Count_PP!$CG12</f>
        <v>0</v>
      </c>
      <c r="AF12" s="131">
        <f>CT_Bands_2003_2022_Count_PP!AF12/CT_Bands_2003_2022_Count_PP!$CG12</f>
        <v>0</v>
      </c>
      <c r="AG12" s="131">
        <f>CT_Bands_2003_2022_Count_PP!AG12/CT_Bands_2003_2022_Count_PP!$CG12</f>
        <v>0</v>
      </c>
      <c r="AH12" s="131">
        <f>CT_Bands_2003_2022_Count_PP!AH12/CT_Bands_2003_2022_Count_PP!$CG12</f>
        <v>0.15843621399176955</v>
      </c>
      <c r="AI12" s="131">
        <f>CT_Bands_2003_2022_Count_PP!AI12/CT_Bands_2003_2022_Count_PP!$CG12</f>
        <v>2.8806584362139918E-2</v>
      </c>
      <c r="AJ12" s="131">
        <f>CT_Bands_2003_2022_Count_PP!AJ12/CT_Bands_2003_2022_Count_PP!$CG12</f>
        <v>0</v>
      </c>
      <c r="AK12" s="131">
        <f>CT_Bands_2003_2022_Count_PP!AK12/CT_Bands_2003_2022_Count_PP!$CG12</f>
        <v>0</v>
      </c>
      <c r="AL12" s="131">
        <f>CT_Bands_2003_2022_Count_PP!AL12/CT_Bands_2003_2022_Count_PP!$CG12</f>
        <v>0</v>
      </c>
      <c r="AM12" s="131">
        <f>CT_Bands_2003_2022_Count_PP!AM12/CT_Bands_2003_2022_Count_PP!$CG12</f>
        <v>0</v>
      </c>
      <c r="AN12" s="140">
        <f>CT_Bands_2003_2022_Count_PP!AN12/CT_Bands_2003_2022_Count_PP!$CG12</f>
        <v>0</v>
      </c>
      <c r="AO12" s="131">
        <f>CT_Bands_2003_2022_Count_PP!AO12/CT_Bands_2003_2022_Count_PP!$CG12</f>
        <v>0</v>
      </c>
      <c r="AP12" s="131">
        <f>CT_Bands_2003_2022_Count_PP!AP12/CT_Bands_2003_2022_Count_PP!$CG12</f>
        <v>0</v>
      </c>
      <c r="AQ12" s="131">
        <f>CT_Bands_2003_2022_Count_PP!AQ12/CT_Bands_2003_2022_Count_PP!$CG12</f>
        <v>0</v>
      </c>
      <c r="AR12" s="131">
        <f>CT_Bands_2003_2022_Count_PP!AR12/CT_Bands_2003_2022_Count_PP!$CG12</f>
        <v>0.12962962962962962</v>
      </c>
      <c r="AS12" s="131">
        <f>CT_Bands_2003_2022_Count_PP!AS12/CT_Bands_2003_2022_Count_PP!$CG12</f>
        <v>6.3786008230452676E-2</v>
      </c>
      <c r="AT12" s="131">
        <f>CT_Bands_2003_2022_Count_PP!AT12/CT_Bands_2003_2022_Count_PP!$CG12</f>
        <v>0</v>
      </c>
      <c r="AU12" s="131">
        <f>CT_Bands_2003_2022_Count_PP!AU12/CT_Bands_2003_2022_Count_PP!$CG12</f>
        <v>0</v>
      </c>
      <c r="AV12" s="131">
        <f>CT_Bands_2003_2022_Count_PP!AV12/CT_Bands_2003_2022_Count_PP!$CG12</f>
        <v>0</v>
      </c>
      <c r="AW12" s="140">
        <f>CT_Bands_2003_2022_Count_PP!AW12/CT_Bands_2003_2022_Count_PP!$CG12</f>
        <v>0</v>
      </c>
      <c r="AX12" s="131">
        <f>CT_Bands_2003_2022_Count_PP!AX12/CT_Bands_2003_2022_Count_PP!$CG12</f>
        <v>0</v>
      </c>
      <c r="AY12" s="131">
        <f>CT_Bands_2003_2022_Count_PP!AY12/CT_Bands_2003_2022_Count_PP!$CG12</f>
        <v>0</v>
      </c>
      <c r="AZ12" s="131">
        <f>CT_Bands_2003_2022_Count_PP!AZ12/CT_Bands_2003_2022_Count_PP!$CG12</f>
        <v>0</v>
      </c>
      <c r="BA12" s="131">
        <f>CT_Bands_2003_2022_Count_PP!BA12/CT_Bands_2003_2022_Count_PP!$CG12</f>
        <v>0</v>
      </c>
      <c r="BB12" s="131">
        <f>CT_Bands_2003_2022_Count_PP!BB12/CT_Bands_2003_2022_Count_PP!$CG12</f>
        <v>6.893004115226338E-2</v>
      </c>
      <c r="BC12" s="131">
        <f>CT_Bands_2003_2022_Count_PP!BC12/CT_Bands_2003_2022_Count_PP!$CG12</f>
        <v>2.8292181069958847E-2</v>
      </c>
      <c r="BD12" s="131">
        <f>CT_Bands_2003_2022_Count_PP!BD12/CT_Bands_2003_2022_Count_PP!$CG12</f>
        <v>0</v>
      </c>
      <c r="BE12" s="131">
        <f>CT_Bands_2003_2022_Count_PP!BE12/CT_Bands_2003_2022_Count_PP!$CG12</f>
        <v>0</v>
      </c>
      <c r="BF12" s="140">
        <f>CT_Bands_2003_2022_Count_PP!BF12/CT_Bands_2003_2022_Count_PP!$CG12</f>
        <v>0</v>
      </c>
      <c r="BG12" s="131">
        <f>CT_Bands_2003_2022_Count_PP!BG12/CT_Bands_2003_2022_Count_PP!$CG12</f>
        <v>0</v>
      </c>
      <c r="BH12" s="131">
        <f>CT_Bands_2003_2022_Count_PP!BH12/CT_Bands_2003_2022_Count_PP!$CG12</f>
        <v>0</v>
      </c>
      <c r="BI12" s="131">
        <f>CT_Bands_2003_2022_Count_PP!BI12/CT_Bands_2003_2022_Count_PP!$CG12</f>
        <v>0</v>
      </c>
      <c r="BJ12" s="131">
        <f>CT_Bands_2003_2022_Count_PP!BJ12/CT_Bands_2003_2022_Count_PP!$CG12</f>
        <v>0</v>
      </c>
      <c r="BK12" s="131">
        <f>CT_Bands_2003_2022_Count_PP!BK12/CT_Bands_2003_2022_Count_PP!$CG12</f>
        <v>0</v>
      </c>
      <c r="BL12" s="131">
        <f>CT_Bands_2003_2022_Count_PP!BL12/CT_Bands_2003_2022_Count_PP!$CG12</f>
        <v>2.0576131687242798E-2</v>
      </c>
      <c r="BM12" s="131">
        <f>CT_Bands_2003_2022_Count_PP!BM12/CT_Bands_2003_2022_Count_PP!$CG12</f>
        <v>9.7736625514403298E-3</v>
      </c>
      <c r="BN12" s="131">
        <f>CT_Bands_2003_2022_Count_PP!BN12/CT_Bands_2003_2022_Count_PP!$CG12</f>
        <v>1.5432098765432098E-3</v>
      </c>
      <c r="BO12" s="140">
        <f>CT_Bands_2003_2022_Count_PP!BO12/CT_Bands_2003_2022_Count_PP!$CG12</f>
        <v>0</v>
      </c>
      <c r="BP12" s="131">
        <f>CT_Bands_2003_2022_Count_PP!BP12/CT_Bands_2003_2022_Count_PP!$CG12</f>
        <v>0</v>
      </c>
      <c r="BQ12" s="131">
        <f>CT_Bands_2003_2022_Count_PP!BQ12/CT_Bands_2003_2022_Count_PP!$CG12</f>
        <v>0</v>
      </c>
      <c r="BR12" s="131">
        <f>CT_Bands_2003_2022_Count_PP!BR12/CT_Bands_2003_2022_Count_PP!$CG12</f>
        <v>0</v>
      </c>
      <c r="BS12" s="131">
        <f>CT_Bands_2003_2022_Count_PP!BS12/CT_Bands_2003_2022_Count_PP!$CG12</f>
        <v>0</v>
      </c>
      <c r="BT12" s="131">
        <f>CT_Bands_2003_2022_Count_PP!BT12/CT_Bands_2003_2022_Count_PP!$CG12</f>
        <v>0</v>
      </c>
      <c r="BU12" s="131">
        <f>CT_Bands_2003_2022_Count_PP!BU12/CT_Bands_2003_2022_Count_PP!$CG12</f>
        <v>0</v>
      </c>
      <c r="BV12" s="131">
        <f>CT_Bands_2003_2022_Count_PP!BV12/CT_Bands_2003_2022_Count_PP!$CG12</f>
        <v>0</v>
      </c>
      <c r="BW12" s="131">
        <f>CT_Bands_2003_2022_Count_PP!BW12/CT_Bands_2003_2022_Count_PP!$CG12</f>
        <v>5.6584362139917698E-3</v>
      </c>
      <c r="BX12" s="131">
        <f>CT_Bands_2003_2022_Count_PP!BX12/CT_Bands_2003_2022_Count_PP!$CG12</f>
        <v>0</v>
      </c>
      <c r="BY12" s="131">
        <f>CT_Bands_2003_2022_Count_PP!BY12/CT_Bands_2003_2022_Count_PP!$CG12</f>
        <v>0</v>
      </c>
      <c r="BZ12" s="131">
        <f>CT_Bands_2003_2022_Count_PP!BZ12/CT_Bands_2003_2022_Count_PP!$CG12</f>
        <v>0</v>
      </c>
      <c r="CA12" s="131">
        <f>CT_Bands_2003_2022_Count_PP!CA12/CT_Bands_2003_2022_Count_PP!$CG12</f>
        <v>0</v>
      </c>
      <c r="CB12" s="131">
        <f>CT_Bands_2003_2022_Count_PP!CB12/CT_Bands_2003_2022_Count_PP!$CG12</f>
        <v>0</v>
      </c>
      <c r="CC12" s="131">
        <f>CT_Bands_2003_2022_Count_PP!CC12/CT_Bands_2003_2022_Count_PP!$CG12</f>
        <v>0</v>
      </c>
      <c r="CD12" s="131">
        <f>CT_Bands_2003_2022_Count_PP!CD12/CT_Bands_2003_2022_Count_PP!$CG12</f>
        <v>0</v>
      </c>
      <c r="CE12" s="131">
        <f>CT_Bands_2003_2022_Count_PP!CE12/CT_Bands_2003_2022_Count_PP!$CG12</f>
        <v>0</v>
      </c>
      <c r="CF12" s="131">
        <f>CT_Bands_2003_2022_Count_PP!CF12/CT_Bands_2003_2022_Count_PP!$CG12</f>
        <v>5.1440329218107E-4</v>
      </c>
      <c r="CG12" s="131">
        <f t="shared" si="3"/>
        <v>1</v>
      </c>
    </row>
    <row r="13" spans="1:85" x14ac:dyDescent="0.25">
      <c r="A13" s="126" t="s">
        <v>1105</v>
      </c>
      <c r="B13" s="127" t="s">
        <v>1106</v>
      </c>
      <c r="C13" s="127" t="s">
        <v>2327</v>
      </c>
      <c r="D13" s="131">
        <f>CT_Bands_2003_2022_Count_PP!D13/CT_Bands_2003_2022_Count_PP!$CG13</f>
        <v>8.7393082930457416E-2</v>
      </c>
      <c r="E13" s="131">
        <f>CT_Bands_2003_2022_Count_PP!E13/CT_Bands_2003_2022_Count_PP!$CG13</f>
        <v>2.38006693938267E-2</v>
      </c>
      <c r="F13" s="131">
        <f>CT_Bands_2003_2022_Count_PP!F13/CT_Bands_2003_2022_Count_PP!$CG13</f>
        <v>0</v>
      </c>
      <c r="G13" s="131">
        <f>CT_Bands_2003_2022_Count_PP!G13/CT_Bands_2003_2022_Count_PP!$CG13</f>
        <v>0</v>
      </c>
      <c r="H13" s="131">
        <f>CT_Bands_2003_2022_Count_PP!H13/CT_Bands_2003_2022_Count_PP!$CG13</f>
        <v>0</v>
      </c>
      <c r="I13" s="131">
        <f>CT_Bands_2003_2022_Count_PP!I13/CT_Bands_2003_2022_Count_PP!$CG13</f>
        <v>0</v>
      </c>
      <c r="J13" s="131">
        <f>CT_Bands_2003_2022_Count_PP!J13/CT_Bands_2003_2022_Count_PP!$CG13</f>
        <v>0</v>
      </c>
      <c r="K13" s="131">
        <f>CT_Bands_2003_2022_Count_PP!K13/CT_Bands_2003_2022_Count_PP!$CG13</f>
        <v>0</v>
      </c>
      <c r="L13" s="131">
        <f>CT_Bands_2003_2022_Count_PP!L13/CT_Bands_2003_2022_Count_PP!$CG13</f>
        <v>0</v>
      </c>
      <c r="M13" s="140">
        <f>CT_Bands_2003_2022_Count_PP!M13/CT_Bands_2003_2022_Count_PP!$CG13</f>
        <v>0</v>
      </c>
      <c r="N13" s="131">
        <f>CT_Bands_2003_2022_Count_PP!N13/CT_Bands_2003_2022_Count_PP!$CG13</f>
        <v>0.20602454444031237</v>
      </c>
      <c r="O13" s="131">
        <f>CT_Bands_2003_2022_Count_PP!O13/CT_Bands_2003_2022_Count_PP!$CG13</f>
        <v>6.5823726292301973E-2</v>
      </c>
      <c r="P13" s="131">
        <f>CT_Bands_2003_2022_Count_PP!P13/CT_Bands_2003_2022_Count_PP!$CG13</f>
        <v>0</v>
      </c>
      <c r="Q13" s="131">
        <f>CT_Bands_2003_2022_Count_PP!Q13/CT_Bands_2003_2022_Count_PP!$CG13</f>
        <v>0</v>
      </c>
      <c r="R13" s="131">
        <f>CT_Bands_2003_2022_Count_PP!R13/CT_Bands_2003_2022_Count_PP!$CG13</f>
        <v>0</v>
      </c>
      <c r="S13" s="131">
        <f>CT_Bands_2003_2022_Count_PP!S13/CT_Bands_2003_2022_Count_PP!$CG13</f>
        <v>0</v>
      </c>
      <c r="T13" s="131">
        <f>CT_Bands_2003_2022_Count_PP!T13/CT_Bands_2003_2022_Count_PP!$CG13</f>
        <v>0</v>
      </c>
      <c r="U13" s="131">
        <f>CT_Bands_2003_2022_Count_PP!U13/CT_Bands_2003_2022_Count_PP!$CG13</f>
        <v>0</v>
      </c>
      <c r="V13" s="140">
        <f>CT_Bands_2003_2022_Count_PP!V13/CT_Bands_2003_2022_Count_PP!$CG13</f>
        <v>0</v>
      </c>
      <c r="W13" s="131">
        <f>CT_Bands_2003_2022_Count_PP!W13/CT_Bands_2003_2022_Count_PP!$CG13</f>
        <v>0</v>
      </c>
      <c r="X13" s="131">
        <f>CT_Bands_2003_2022_Count_PP!X13/CT_Bands_2003_2022_Count_PP!$CG13</f>
        <v>0.20230568984752695</v>
      </c>
      <c r="Y13" s="131">
        <f>CT_Bands_2003_2022_Count_PP!Y13/CT_Bands_2003_2022_Count_PP!$CG13</f>
        <v>0</v>
      </c>
      <c r="Z13" s="131">
        <f>CT_Bands_2003_2022_Count_PP!Z13/CT_Bands_2003_2022_Count_PP!$CG13</f>
        <v>0</v>
      </c>
      <c r="AA13" s="131">
        <f>CT_Bands_2003_2022_Count_PP!AA13/CT_Bands_2003_2022_Count_PP!$CG13</f>
        <v>0</v>
      </c>
      <c r="AB13" s="131">
        <f>CT_Bands_2003_2022_Count_PP!AB13/CT_Bands_2003_2022_Count_PP!$CG13</f>
        <v>0</v>
      </c>
      <c r="AC13" s="131">
        <f>CT_Bands_2003_2022_Count_PP!AC13/CT_Bands_2003_2022_Count_PP!$CG13</f>
        <v>0</v>
      </c>
      <c r="AD13" s="131">
        <f>CT_Bands_2003_2022_Count_PP!AD13/CT_Bands_2003_2022_Count_PP!$CG13</f>
        <v>0</v>
      </c>
      <c r="AE13" s="140">
        <f>CT_Bands_2003_2022_Count_PP!AE13/CT_Bands_2003_2022_Count_PP!$CG13</f>
        <v>0</v>
      </c>
      <c r="AF13" s="131">
        <f>CT_Bands_2003_2022_Count_PP!AF13/CT_Bands_2003_2022_Count_PP!$CG13</f>
        <v>0</v>
      </c>
      <c r="AG13" s="131">
        <f>CT_Bands_2003_2022_Count_PP!AG13/CT_Bands_2003_2022_Count_PP!$CG13</f>
        <v>2.1197471178876905E-2</v>
      </c>
      <c r="AH13" s="131">
        <f>CT_Bands_2003_2022_Count_PP!AH13/CT_Bands_2003_2022_Count_PP!$CG13</f>
        <v>0.14206024544440313</v>
      </c>
      <c r="AI13" s="131">
        <f>CT_Bands_2003_2022_Count_PP!AI13/CT_Bands_2003_2022_Count_PP!$CG13</f>
        <v>0</v>
      </c>
      <c r="AJ13" s="131">
        <f>CT_Bands_2003_2022_Count_PP!AJ13/CT_Bands_2003_2022_Count_PP!$CG13</f>
        <v>0</v>
      </c>
      <c r="AK13" s="131">
        <f>CT_Bands_2003_2022_Count_PP!AK13/CT_Bands_2003_2022_Count_PP!$CG13</f>
        <v>0</v>
      </c>
      <c r="AL13" s="131">
        <f>CT_Bands_2003_2022_Count_PP!AL13/CT_Bands_2003_2022_Count_PP!$CG13</f>
        <v>0</v>
      </c>
      <c r="AM13" s="131">
        <f>CT_Bands_2003_2022_Count_PP!AM13/CT_Bands_2003_2022_Count_PP!$CG13</f>
        <v>0</v>
      </c>
      <c r="AN13" s="140">
        <f>CT_Bands_2003_2022_Count_PP!AN13/CT_Bands_2003_2022_Count_PP!$CG13</f>
        <v>0</v>
      </c>
      <c r="AO13" s="131">
        <f>CT_Bands_2003_2022_Count_PP!AO13/CT_Bands_2003_2022_Count_PP!$CG13</f>
        <v>0</v>
      </c>
      <c r="AP13" s="131">
        <f>CT_Bands_2003_2022_Count_PP!AP13/CT_Bands_2003_2022_Count_PP!$CG13</f>
        <v>0</v>
      </c>
      <c r="AQ13" s="131">
        <f>CT_Bands_2003_2022_Count_PP!AQ13/CT_Bands_2003_2022_Count_PP!$CG13</f>
        <v>1.7106731126812942E-2</v>
      </c>
      <c r="AR13" s="131">
        <f>CT_Bands_2003_2022_Count_PP!AR13/CT_Bands_2003_2022_Count_PP!$CG13</f>
        <v>0.11565637783562663</v>
      </c>
      <c r="AS13" s="131">
        <f>CT_Bands_2003_2022_Count_PP!AS13/CT_Bands_2003_2022_Count_PP!$CG13</f>
        <v>1.6362960208255856E-2</v>
      </c>
      <c r="AT13" s="131">
        <f>CT_Bands_2003_2022_Count_PP!AT13/CT_Bands_2003_2022_Count_PP!$CG13</f>
        <v>0</v>
      </c>
      <c r="AU13" s="131">
        <f>CT_Bands_2003_2022_Count_PP!AU13/CT_Bands_2003_2022_Count_PP!$CG13</f>
        <v>0</v>
      </c>
      <c r="AV13" s="131">
        <f>CT_Bands_2003_2022_Count_PP!AV13/CT_Bands_2003_2022_Count_PP!$CG13</f>
        <v>0</v>
      </c>
      <c r="AW13" s="140">
        <f>CT_Bands_2003_2022_Count_PP!AW13/CT_Bands_2003_2022_Count_PP!$CG13</f>
        <v>0</v>
      </c>
      <c r="AX13" s="131">
        <f>CT_Bands_2003_2022_Count_PP!AX13/CT_Bands_2003_2022_Count_PP!$CG13</f>
        <v>0</v>
      </c>
      <c r="AY13" s="131">
        <f>CT_Bands_2003_2022_Count_PP!AY13/CT_Bands_2003_2022_Count_PP!$CG13</f>
        <v>0</v>
      </c>
      <c r="AZ13" s="131">
        <f>CT_Bands_2003_2022_Count_PP!AZ13/CT_Bands_2003_2022_Count_PP!$CG13</f>
        <v>0</v>
      </c>
      <c r="BA13" s="131">
        <f>CT_Bands_2003_2022_Count_PP!BA13/CT_Bands_2003_2022_Count_PP!$CG13</f>
        <v>0</v>
      </c>
      <c r="BB13" s="131">
        <f>CT_Bands_2003_2022_Count_PP!BB13/CT_Bands_2003_2022_Count_PP!$CG13</f>
        <v>6.3592413536630713E-2</v>
      </c>
      <c r="BC13" s="131">
        <f>CT_Bands_2003_2022_Count_PP!BC13/CT_Bands_2003_2022_Count_PP!$CG13</f>
        <v>1.0040907400520639E-2</v>
      </c>
      <c r="BD13" s="131">
        <f>CT_Bands_2003_2022_Count_PP!BD13/CT_Bands_2003_2022_Count_PP!$CG13</f>
        <v>0</v>
      </c>
      <c r="BE13" s="131">
        <f>CT_Bands_2003_2022_Count_PP!BE13/CT_Bands_2003_2022_Count_PP!$CG13</f>
        <v>0</v>
      </c>
      <c r="BF13" s="140">
        <f>CT_Bands_2003_2022_Count_PP!BF13/CT_Bands_2003_2022_Count_PP!$CG13</f>
        <v>0</v>
      </c>
      <c r="BG13" s="131">
        <f>CT_Bands_2003_2022_Count_PP!BG13/CT_Bands_2003_2022_Count_PP!$CG13</f>
        <v>0</v>
      </c>
      <c r="BH13" s="131">
        <f>CT_Bands_2003_2022_Count_PP!BH13/CT_Bands_2003_2022_Count_PP!$CG13</f>
        <v>0</v>
      </c>
      <c r="BI13" s="131">
        <f>CT_Bands_2003_2022_Count_PP!BI13/CT_Bands_2003_2022_Count_PP!$CG13</f>
        <v>0</v>
      </c>
      <c r="BJ13" s="131">
        <f>CT_Bands_2003_2022_Count_PP!BJ13/CT_Bands_2003_2022_Count_PP!$CG13</f>
        <v>0</v>
      </c>
      <c r="BK13" s="131">
        <f>CT_Bands_2003_2022_Count_PP!BK13/CT_Bands_2003_2022_Count_PP!$CG13</f>
        <v>0</v>
      </c>
      <c r="BL13" s="131">
        <f>CT_Bands_2003_2022_Count_PP!BL13/CT_Bands_2003_2022_Count_PP!$CG13</f>
        <v>2.2313127556712532E-2</v>
      </c>
      <c r="BM13" s="131">
        <f>CT_Bands_2003_2022_Count_PP!BM13/CT_Bands_2003_2022_Count_PP!$CG13</f>
        <v>2.2313127556712531E-3</v>
      </c>
      <c r="BN13" s="131">
        <f>CT_Bands_2003_2022_Count_PP!BN13/CT_Bands_2003_2022_Count_PP!$CG13</f>
        <v>0</v>
      </c>
      <c r="BO13" s="140">
        <f>CT_Bands_2003_2022_Count_PP!BO13/CT_Bands_2003_2022_Count_PP!$CG13</f>
        <v>0</v>
      </c>
      <c r="BP13" s="131">
        <f>CT_Bands_2003_2022_Count_PP!BP13/CT_Bands_2003_2022_Count_PP!$CG13</f>
        <v>0</v>
      </c>
      <c r="BQ13" s="131">
        <f>CT_Bands_2003_2022_Count_PP!BQ13/CT_Bands_2003_2022_Count_PP!$CG13</f>
        <v>0</v>
      </c>
      <c r="BR13" s="131">
        <f>CT_Bands_2003_2022_Count_PP!BR13/CT_Bands_2003_2022_Count_PP!$CG13</f>
        <v>0</v>
      </c>
      <c r="BS13" s="131">
        <f>CT_Bands_2003_2022_Count_PP!BS13/CT_Bands_2003_2022_Count_PP!$CG13</f>
        <v>0</v>
      </c>
      <c r="BT13" s="131">
        <f>CT_Bands_2003_2022_Count_PP!BT13/CT_Bands_2003_2022_Count_PP!$CG13</f>
        <v>0</v>
      </c>
      <c r="BU13" s="131">
        <f>CT_Bands_2003_2022_Count_PP!BU13/CT_Bands_2003_2022_Count_PP!$CG13</f>
        <v>0</v>
      </c>
      <c r="BV13" s="131">
        <f>CT_Bands_2003_2022_Count_PP!BV13/CT_Bands_2003_2022_Count_PP!$CG13</f>
        <v>2.9750836742283376E-3</v>
      </c>
      <c r="BW13" s="131">
        <f>CT_Bands_2003_2022_Count_PP!BW13/CT_Bands_2003_2022_Count_PP!$CG13</f>
        <v>0</v>
      </c>
      <c r="BX13" s="131">
        <f>CT_Bands_2003_2022_Count_PP!BX13/CT_Bands_2003_2022_Count_PP!$CG13</f>
        <v>0</v>
      </c>
      <c r="BY13" s="131">
        <f>CT_Bands_2003_2022_Count_PP!BY13/CT_Bands_2003_2022_Count_PP!$CG13</f>
        <v>0</v>
      </c>
      <c r="BZ13" s="131">
        <f>CT_Bands_2003_2022_Count_PP!BZ13/CT_Bands_2003_2022_Count_PP!$CG13</f>
        <v>0</v>
      </c>
      <c r="CA13" s="131">
        <f>CT_Bands_2003_2022_Count_PP!CA13/CT_Bands_2003_2022_Count_PP!$CG13</f>
        <v>0</v>
      </c>
      <c r="CB13" s="131">
        <f>CT_Bands_2003_2022_Count_PP!CB13/CT_Bands_2003_2022_Count_PP!$CG13</f>
        <v>0</v>
      </c>
      <c r="CC13" s="131">
        <f>CT_Bands_2003_2022_Count_PP!CC13/CT_Bands_2003_2022_Count_PP!$CG13</f>
        <v>0</v>
      </c>
      <c r="CD13" s="131">
        <f>CT_Bands_2003_2022_Count_PP!CD13/CT_Bands_2003_2022_Count_PP!$CG13</f>
        <v>0</v>
      </c>
      <c r="CE13" s="131">
        <f>CT_Bands_2003_2022_Count_PP!CE13/CT_Bands_2003_2022_Count_PP!$CG13</f>
        <v>7.4377091855708439E-4</v>
      </c>
      <c r="CF13" s="131">
        <f>CT_Bands_2003_2022_Count_PP!CF13/CT_Bands_2003_2022_Count_PP!$CG13</f>
        <v>3.7188545927854219E-4</v>
      </c>
      <c r="CG13" s="131">
        <f t="shared" si="3"/>
        <v>1</v>
      </c>
    </row>
    <row r="14" spans="1:85" x14ac:dyDescent="0.25">
      <c r="A14" s="126" t="s">
        <v>1107</v>
      </c>
      <c r="B14" s="127" t="s">
        <v>1108</v>
      </c>
      <c r="C14" s="127" t="s">
        <v>2236</v>
      </c>
      <c r="D14" s="141">
        <f>CT_Bands_2003_2022_Count_PP!D14/CT_Bands_2003_2022_Count_PP!$CG14</f>
        <v>9.7477064220183485E-2</v>
      </c>
      <c r="E14" s="141">
        <f>CT_Bands_2003_2022_Count_PP!E14/CT_Bands_2003_2022_Count_PP!$CG14</f>
        <v>5.9346330275229356E-2</v>
      </c>
      <c r="F14" s="141">
        <f>CT_Bands_2003_2022_Count_PP!F14/CT_Bands_2003_2022_Count_PP!$CG14</f>
        <v>0</v>
      </c>
      <c r="G14" s="141">
        <f>CT_Bands_2003_2022_Count_PP!G14/CT_Bands_2003_2022_Count_PP!$CG14</f>
        <v>0</v>
      </c>
      <c r="H14" s="141">
        <f>CT_Bands_2003_2022_Count_PP!H14/CT_Bands_2003_2022_Count_PP!$CG14</f>
        <v>0</v>
      </c>
      <c r="I14" s="141">
        <f>CT_Bands_2003_2022_Count_PP!I14/CT_Bands_2003_2022_Count_PP!$CG14</f>
        <v>0</v>
      </c>
      <c r="J14" s="141">
        <f>CT_Bands_2003_2022_Count_PP!J14/CT_Bands_2003_2022_Count_PP!$CG14</f>
        <v>0</v>
      </c>
      <c r="K14" s="141">
        <f>CT_Bands_2003_2022_Count_PP!K14/CT_Bands_2003_2022_Count_PP!$CG14</f>
        <v>0</v>
      </c>
      <c r="L14" s="141">
        <f>CT_Bands_2003_2022_Count_PP!L14/CT_Bands_2003_2022_Count_PP!$CG14</f>
        <v>0</v>
      </c>
      <c r="M14" s="142">
        <f>CT_Bands_2003_2022_Count_PP!M14/CT_Bands_2003_2022_Count_PP!$CG14</f>
        <v>0</v>
      </c>
      <c r="N14" s="141">
        <f>CT_Bands_2003_2022_Count_PP!N14/CT_Bands_2003_2022_Count_PP!$CG14</f>
        <v>0.17459862385321101</v>
      </c>
      <c r="O14" s="141">
        <f>CT_Bands_2003_2022_Count_PP!O14/CT_Bands_2003_2022_Count_PP!$CG14</f>
        <v>7.7121559633027525E-2</v>
      </c>
      <c r="P14" s="141">
        <f>CT_Bands_2003_2022_Count_PP!P14/CT_Bands_2003_2022_Count_PP!$CG14</f>
        <v>0</v>
      </c>
      <c r="Q14" s="141">
        <f>CT_Bands_2003_2022_Count_PP!Q14/CT_Bands_2003_2022_Count_PP!$CG14</f>
        <v>0</v>
      </c>
      <c r="R14" s="141">
        <f>CT_Bands_2003_2022_Count_PP!R14/CT_Bands_2003_2022_Count_PP!$CG14</f>
        <v>0</v>
      </c>
      <c r="S14" s="141">
        <f>CT_Bands_2003_2022_Count_PP!S14/CT_Bands_2003_2022_Count_PP!$CG14</f>
        <v>0</v>
      </c>
      <c r="T14" s="141">
        <f>CT_Bands_2003_2022_Count_PP!T14/CT_Bands_2003_2022_Count_PP!$CG14</f>
        <v>0</v>
      </c>
      <c r="U14" s="141">
        <f>CT_Bands_2003_2022_Count_PP!U14/CT_Bands_2003_2022_Count_PP!$CG14</f>
        <v>0</v>
      </c>
      <c r="V14" s="142">
        <f>CT_Bands_2003_2022_Count_PP!V14/CT_Bands_2003_2022_Count_PP!$CG14</f>
        <v>0</v>
      </c>
      <c r="W14" s="141">
        <f>CT_Bands_2003_2022_Count_PP!W14/CT_Bands_2003_2022_Count_PP!$CG14</f>
        <v>0</v>
      </c>
      <c r="X14" s="141">
        <f>CT_Bands_2003_2022_Count_PP!X14/CT_Bands_2003_2022_Count_PP!$CG14</f>
        <v>0.20498853211009174</v>
      </c>
      <c r="Y14" s="141">
        <f>CT_Bands_2003_2022_Count_PP!Y14/CT_Bands_2003_2022_Count_PP!$CG14</f>
        <v>3.1536697247706424E-3</v>
      </c>
      <c r="Z14" s="141">
        <f>CT_Bands_2003_2022_Count_PP!Z14/CT_Bands_2003_2022_Count_PP!$CG14</f>
        <v>0</v>
      </c>
      <c r="AA14" s="141">
        <f>CT_Bands_2003_2022_Count_PP!AA14/CT_Bands_2003_2022_Count_PP!$CG14</f>
        <v>0</v>
      </c>
      <c r="AB14" s="141">
        <f>CT_Bands_2003_2022_Count_PP!AB14/CT_Bands_2003_2022_Count_PP!$CG14</f>
        <v>0</v>
      </c>
      <c r="AC14" s="141">
        <f>CT_Bands_2003_2022_Count_PP!AC14/CT_Bands_2003_2022_Count_PP!$CG14</f>
        <v>0</v>
      </c>
      <c r="AD14" s="141">
        <f>CT_Bands_2003_2022_Count_PP!AD14/CT_Bands_2003_2022_Count_PP!$CG14</f>
        <v>0</v>
      </c>
      <c r="AE14" s="142">
        <f>CT_Bands_2003_2022_Count_PP!AE14/CT_Bands_2003_2022_Count_PP!$CG14</f>
        <v>0</v>
      </c>
      <c r="AF14" s="141">
        <f>CT_Bands_2003_2022_Count_PP!AF14/CT_Bands_2003_2022_Count_PP!$CG14</f>
        <v>0</v>
      </c>
      <c r="AG14" s="141">
        <f>CT_Bands_2003_2022_Count_PP!AG14/CT_Bands_2003_2022_Count_PP!$CG14</f>
        <v>0</v>
      </c>
      <c r="AH14" s="141">
        <f>CT_Bands_2003_2022_Count_PP!AH14/CT_Bands_2003_2022_Count_PP!$CG14</f>
        <v>0.13876146788990826</v>
      </c>
      <c r="AI14" s="141">
        <f>CT_Bands_2003_2022_Count_PP!AI14/CT_Bands_2003_2022_Count_PP!$CG14</f>
        <v>1.0321100917431193E-2</v>
      </c>
      <c r="AJ14" s="141">
        <f>CT_Bands_2003_2022_Count_PP!AJ14/CT_Bands_2003_2022_Count_PP!$CG14</f>
        <v>0</v>
      </c>
      <c r="AK14" s="141">
        <f>CT_Bands_2003_2022_Count_PP!AK14/CT_Bands_2003_2022_Count_PP!$CG14</f>
        <v>0</v>
      </c>
      <c r="AL14" s="141">
        <f>CT_Bands_2003_2022_Count_PP!AL14/CT_Bands_2003_2022_Count_PP!$CG14</f>
        <v>0</v>
      </c>
      <c r="AM14" s="141">
        <f>CT_Bands_2003_2022_Count_PP!AM14/CT_Bands_2003_2022_Count_PP!$CG14</f>
        <v>0</v>
      </c>
      <c r="AN14" s="142">
        <f>CT_Bands_2003_2022_Count_PP!AN14/CT_Bands_2003_2022_Count_PP!$CG14</f>
        <v>0</v>
      </c>
      <c r="AO14" s="141">
        <f>CT_Bands_2003_2022_Count_PP!AO14/CT_Bands_2003_2022_Count_PP!$CG14</f>
        <v>0</v>
      </c>
      <c r="AP14" s="141">
        <f>CT_Bands_2003_2022_Count_PP!AP14/CT_Bands_2003_2022_Count_PP!$CG14</f>
        <v>0</v>
      </c>
      <c r="AQ14" s="141">
        <f>CT_Bands_2003_2022_Count_PP!AQ14/CT_Bands_2003_2022_Count_PP!$CG14</f>
        <v>0</v>
      </c>
      <c r="AR14" s="141">
        <f>CT_Bands_2003_2022_Count_PP!AR14/CT_Bands_2003_2022_Count_PP!$CG14</f>
        <v>0.10894495412844037</v>
      </c>
      <c r="AS14" s="141">
        <f>CT_Bands_2003_2022_Count_PP!AS14/CT_Bands_2003_2022_Count_PP!$CG14</f>
        <v>5.1605504587155966E-3</v>
      </c>
      <c r="AT14" s="141">
        <f>CT_Bands_2003_2022_Count_PP!AT14/CT_Bands_2003_2022_Count_PP!$CG14</f>
        <v>0</v>
      </c>
      <c r="AU14" s="141">
        <f>CT_Bands_2003_2022_Count_PP!AU14/CT_Bands_2003_2022_Count_PP!$CG14</f>
        <v>0</v>
      </c>
      <c r="AV14" s="141">
        <f>CT_Bands_2003_2022_Count_PP!AV14/CT_Bands_2003_2022_Count_PP!$CG14</f>
        <v>0</v>
      </c>
      <c r="AW14" s="142">
        <f>CT_Bands_2003_2022_Count_PP!AW14/CT_Bands_2003_2022_Count_PP!$CG14</f>
        <v>0</v>
      </c>
      <c r="AX14" s="141">
        <f>CT_Bands_2003_2022_Count_PP!AX14/CT_Bands_2003_2022_Count_PP!$CG14</f>
        <v>0</v>
      </c>
      <c r="AY14" s="141">
        <f>CT_Bands_2003_2022_Count_PP!AY14/CT_Bands_2003_2022_Count_PP!$CG14</f>
        <v>0</v>
      </c>
      <c r="AZ14" s="141">
        <f>CT_Bands_2003_2022_Count_PP!AZ14/CT_Bands_2003_2022_Count_PP!$CG14</f>
        <v>0</v>
      </c>
      <c r="BA14" s="141">
        <f>CT_Bands_2003_2022_Count_PP!BA14/CT_Bands_2003_2022_Count_PP!$CG14</f>
        <v>0</v>
      </c>
      <c r="BB14" s="141">
        <f>CT_Bands_2003_2022_Count_PP!BB14/CT_Bands_2003_2022_Count_PP!$CG14</f>
        <v>6.9380733944954129E-2</v>
      </c>
      <c r="BC14" s="141">
        <f>CT_Bands_2003_2022_Count_PP!BC14/CT_Bands_2003_2022_Count_PP!$CG14</f>
        <v>2.2935779816513763E-3</v>
      </c>
      <c r="BD14" s="141">
        <f>CT_Bands_2003_2022_Count_PP!BD14/CT_Bands_2003_2022_Count_PP!$CG14</f>
        <v>0</v>
      </c>
      <c r="BE14" s="141">
        <f>CT_Bands_2003_2022_Count_PP!BE14/CT_Bands_2003_2022_Count_PP!$CG14</f>
        <v>0</v>
      </c>
      <c r="BF14" s="142">
        <f>CT_Bands_2003_2022_Count_PP!BF14/CT_Bands_2003_2022_Count_PP!$CG14</f>
        <v>0</v>
      </c>
      <c r="BG14" s="141">
        <f>CT_Bands_2003_2022_Count_PP!BG14/CT_Bands_2003_2022_Count_PP!$CG14</f>
        <v>0</v>
      </c>
      <c r="BH14" s="141">
        <f>CT_Bands_2003_2022_Count_PP!BH14/CT_Bands_2003_2022_Count_PP!$CG14</f>
        <v>0</v>
      </c>
      <c r="BI14" s="141">
        <f>CT_Bands_2003_2022_Count_PP!BI14/CT_Bands_2003_2022_Count_PP!$CG14</f>
        <v>0</v>
      </c>
      <c r="BJ14" s="141">
        <f>CT_Bands_2003_2022_Count_PP!BJ14/CT_Bands_2003_2022_Count_PP!$CG14</f>
        <v>0</v>
      </c>
      <c r="BK14" s="141">
        <f>CT_Bands_2003_2022_Count_PP!BK14/CT_Bands_2003_2022_Count_PP!$CG14</f>
        <v>0</v>
      </c>
      <c r="BL14" s="141">
        <f>CT_Bands_2003_2022_Count_PP!BL14/CT_Bands_2003_2022_Count_PP!$CG14</f>
        <v>3.3543577981651376E-2</v>
      </c>
      <c r="BM14" s="141">
        <f>CT_Bands_2003_2022_Count_PP!BM14/CT_Bands_2003_2022_Count_PP!$CG14</f>
        <v>0</v>
      </c>
      <c r="BN14" s="141">
        <f>CT_Bands_2003_2022_Count_PP!BN14/CT_Bands_2003_2022_Count_PP!$CG14</f>
        <v>0</v>
      </c>
      <c r="BO14" s="142">
        <f>CT_Bands_2003_2022_Count_PP!BO14/CT_Bands_2003_2022_Count_PP!$CG14</f>
        <v>0</v>
      </c>
      <c r="BP14" s="141">
        <f>CT_Bands_2003_2022_Count_PP!BP14/CT_Bands_2003_2022_Count_PP!$CG14</f>
        <v>0</v>
      </c>
      <c r="BQ14" s="141">
        <f>CT_Bands_2003_2022_Count_PP!BQ14/CT_Bands_2003_2022_Count_PP!$CG14</f>
        <v>0</v>
      </c>
      <c r="BR14" s="141">
        <f>CT_Bands_2003_2022_Count_PP!BR14/CT_Bands_2003_2022_Count_PP!$CG14</f>
        <v>0</v>
      </c>
      <c r="BS14" s="141">
        <f>CT_Bands_2003_2022_Count_PP!BS14/CT_Bands_2003_2022_Count_PP!$CG14</f>
        <v>0</v>
      </c>
      <c r="BT14" s="141">
        <f>CT_Bands_2003_2022_Count_PP!BT14/CT_Bands_2003_2022_Count_PP!$CG14</f>
        <v>0</v>
      </c>
      <c r="BU14" s="141">
        <f>CT_Bands_2003_2022_Count_PP!BU14/CT_Bands_2003_2022_Count_PP!$CG14</f>
        <v>2.0068807339449542E-3</v>
      </c>
      <c r="BV14" s="141">
        <f>CT_Bands_2003_2022_Count_PP!BV14/CT_Bands_2003_2022_Count_PP!$CG14</f>
        <v>8.027522935779817E-3</v>
      </c>
      <c r="BW14" s="141">
        <f>CT_Bands_2003_2022_Count_PP!BW14/CT_Bands_2003_2022_Count_PP!$CG14</f>
        <v>0</v>
      </c>
      <c r="BX14" s="141">
        <f>CT_Bands_2003_2022_Count_PP!BX14/CT_Bands_2003_2022_Count_PP!$CG14</f>
        <v>0</v>
      </c>
      <c r="BY14" s="141">
        <f>CT_Bands_2003_2022_Count_PP!BY14/CT_Bands_2003_2022_Count_PP!$CG14</f>
        <v>0</v>
      </c>
      <c r="BZ14" s="141">
        <f>CT_Bands_2003_2022_Count_PP!BZ14/CT_Bands_2003_2022_Count_PP!$CG14</f>
        <v>0</v>
      </c>
      <c r="CA14" s="141">
        <f>CT_Bands_2003_2022_Count_PP!CA14/CT_Bands_2003_2022_Count_PP!$CG14</f>
        <v>0</v>
      </c>
      <c r="CB14" s="141">
        <f>CT_Bands_2003_2022_Count_PP!CB14/CT_Bands_2003_2022_Count_PP!$CG14</f>
        <v>0</v>
      </c>
      <c r="CC14" s="141">
        <f>CT_Bands_2003_2022_Count_PP!CC14/CT_Bands_2003_2022_Count_PP!$CG14</f>
        <v>0</v>
      </c>
      <c r="CD14" s="141">
        <f>CT_Bands_2003_2022_Count_PP!CD14/CT_Bands_2003_2022_Count_PP!$CG14</f>
        <v>0</v>
      </c>
      <c r="CE14" s="141">
        <f>CT_Bands_2003_2022_Count_PP!CE14/CT_Bands_2003_2022_Count_PP!$CG14</f>
        <v>2.0068807339449542E-3</v>
      </c>
      <c r="CF14" s="141">
        <f>CT_Bands_2003_2022_Count_PP!CF14/CT_Bands_2003_2022_Count_PP!$CG14</f>
        <v>2.8669724770642203E-3</v>
      </c>
      <c r="CG14" s="131">
        <f t="shared" si="3"/>
        <v>1</v>
      </c>
    </row>
    <row r="15" spans="1:85" x14ac:dyDescent="0.25">
      <c r="A15" s="126" t="s">
        <v>1109</v>
      </c>
      <c r="B15" s="127" t="s">
        <v>1110</v>
      </c>
      <c r="C15" s="127" t="s">
        <v>2328</v>
      </c>
      <c r="D15" s="141">
        <f>CT_Bands_2003_2022_Count_PP!D15/CT_Bands_2003_2022_Count_PP!$CG15</f>
        <v>0.1819061441702951</v>
      </c>
      <c r="E15" s="141">
        <f>CT_Bands_2003_2022_Count_PP!E15/CT_Bands_2003_2022_Count_PP!$CG15</f>
        <v>3.1446540880503145E-2</v>
      </c>
      <c r="F15" s="141">
        <f>CT_Bands_2003_2022_Count_PP!F15/CT_Bands_2003_2022_Count_PP!$CG15</f>
        <v>0</v>
      </c>
      <c r="G15" s="141">
        <f>CT_Bands_2003_2022_Count_PP!G15/CT_Bands_2003_2022_Count_PP!$CG15</f>
        <v>0</v>
      </c>
      <c r="H15" s="141">
        <f>CT_Bands_2003_2022_Count_PP!H15/CT_Bands_2003_2022_Count_PP!$CG15</f>
        <v>0</v>
      </c>
      <c r="I15" s="141">
        <f>CT_Bands_2003_2022_Count_PP!I15/CT_Bands_2003_2022_Count_PP!$CG15</f>
        <v>0</v>
      </c>
      <c r="J15" s="141">
        <f>CT_Bands_2003_2022_Count_PP!J15/CT_Bands_2003_2022_Count_PP!$CG15</f>
        <v>0</v>
      </c>
      <c r="K15" s="141">
        <f>CT_Bands_2003_2022_Count_PP!K15/CT_Bands_2003_2022_Count_PP!$CG15</f>
        <v>0</v>
      </c>
      <c r="L15" s="141">
        <f>CT_Bands_2003_2022_Count_PP!L15/CT_Bands_2003_2022_Count_PP!$CG15</f>
        <v>0</v>
      </c>
      <c r="M15" s="142">
        <f>CT_Bands_2003_2022_Count_PP!M15/CT_Bands_2003_2022_Count_PP!$CG15</f>
        <v>0</v>
      </c>
      <c r="N15" s="141">
        <f>CT_Bands_2003_2022_Count_PP!N15/CT_Bands_2003_2022_Count_PP!$CG15</f>
        <v>0.28156748911465895</v>
      </c>
      <c r="O15" s="141">
        <f>CT_Bands_2003_2022_Count_PP!O15/CT_Bands_2003_2022_Count_PP!$CG15</f>
        <v>0.12481857764876633</v>
      </c>
      <c r="P15" s="141">
        <f>CT_Bands_2003_2022_Count_PP!P15/CT_Bands_2003_2022_Count_PP!$CG15</f>
        <v>0</v>
      </c>
      <c r="Q15" s="141">
        <f>CT_Bands_2003_2022_Count_PP!Q15/CT_Bands_2003_2022_Count_PP!$CG15</f>
        <v>0</v>
      </c>
      <c r="R15" s="141">
        <f>CT_Bands_2003_2022_Count_PP!R15/CT_Bands_2003_2022_Count_PP!$CG15</f>
        <v>0</v>
      </c>
      <c r="S15" s="141">
        <f>CT_Bands_2003_2022_Count_PP!S15/CT_Bands_2003_2022_Count_PP!$CG15</f>
        <v>0</v>
      </c>
      <c r="T15" s="141">
        <f>CT_Bands_2003_2022_Count_PP!T15/CT_Bands_2003_2022_Count_PP!$CG15</f>
        <v>0</v>
      </c>
      <c r="U15" s="141">
        <f>CT_Bands_2003_2022_Count_PP!U15/CT_Bands_2003_2022_Count_PP!$CG15</f>
        <v>0</v>
      </c>
      <c r="V15" s="142">
        <f>CT_Bands_2003_2022_Count_PP!V15/CT_Bands_2003_2022_Count_PP!$CG15</f>
        <v>0</v>
      </c>
      <c r="W15" s="141">
        <f>CT_Bands_2003_2022_Count_PP!W15/CT_Bands_2003_2022_Count_PP!$CG15</f>
        <v>0</v>
      </c>
      <c r="X15" s="141">
        <f>CT_Bands_2003_2022_Count_PP!X15/CT_Bands_2003_2022_Count_PP!$CG15</f>
        <v>0.15868408321238509</v>
      </c>
      <c r="Y15" s="141">
        <f>CT_Bands_2003_2022_Count_PP!Y15/CT_Bands_2003_2022_Count_PP!$CG15</f>
        <v>1.0643444605708756E-2</v>
      </c>
      <c r="Z15" s="141">
        <f>CT_Bands_2003_2022_Count_PP!Z15/CT_Bands_2003_2022_Count_PP!$CG15</f>
        <v>0</v>
      </c>
      <c r="AA15" s="141">
        <f>CT_Bands_2003_2022_Count_PP!AA15/CT_Bands_2003_2022_Count_PP!$CG15</f>
        <v>0</v>
      </c>
      <c r="AB15" s="141">
        <f>CT_Bands_2003_2022_Count_PP!AB15/CT_Bands_2003_2022_Count_PP!$CG15</f>
        <v>0</v>
      </c>
      <c r="AC15" s="141">
        <f>CT_Bands_2003_2022_Count_PP!AC15/CT_Bands_2003_2022_Count_PP!$CG15</f>
        <v>0</v>
      </c>
      <c r="AD15" s="141">
        <f>CT_Bands_2003_2022_Count_PP!AD15/CT_Bands_2003_2022_Count_PP!$CG15</f>
        <v>0</v>
      </c>
      <c r="AE15" s="142">
        <f>CT_Bands_2003_2022_Count_PP!AE15/CT_Bands_2003_2022_Count_PP!$CG15</f>
        <v>0</v>
      </c>
      <c r="AF15" s="141">
        <f>CT_Bands_2003_2022_Count_PP!AF15/CT_Bands_2003_2022_Count_PP!$CG15</f>
        <v>0</v>
      </c>
      <c r="AG15" s="141">
        <f>CT_Bands_2003_2022_Count_PP!AG15/CT_Bands_2003_2022_Count_PP!$CG15</f>
        <v>0</v>
      </c>
      <c r="AH15" s="141">
        <f>CT_Bands_2003_2022_Count_PP!AH15/CT_Bands_2003_2022_Count_PP!$CG15</f>
        <v>0.10546686018384131</v>
      </c>
      <c r="AI15" s="141">
        <f>CT_Bands_2003_2022_Count_PP!AI15/CT_Bands_2003_2022_Count_PP!$CG15</f>
        <v>6.2893081761006293E-3</v>
      </c>
      <c r="AJ15" s="141">
        <f>CT_Bands_2003_2022_Count_PP!AJ15/CT_Bands_2003_2022_Count_PP!$CG15</f>
        <v>0</v>
      </c>
      <c r="AK15" s="141">
        <f>CT_Bands_2003_2022_Count_PP!AK15/CT_Bands_2003_2022_Count_PP!$CG15</f>
        <v>0</v>
      </c>
      <c r="AL15" s="141">
        <f>CT_Bands_2003_2022_Count_PP!AL15/CT_Bands_2003_2022_Count_PP!$CG15</f>
        <v>0</v>
      </c>
      <c r="AM15" s="141">
        <f>CT_Bands_2003_2022_Count_PP!AM15/CT_Bands_2003_2022_Count_PP!$CG15</f>
        <v>0</v>
      </c>
      <c r="AN15" s="142">
        <f>CT_Bands_2003_2022_Count_PP!AN15/CT_Bands_2003_2022_Count_PP!$CG15</f>
        <v>0</v>
      </c>
      <c r="AO15" s="141">
        <f>CT_Bands_2003_2022_Count_PP!AO15/CT_Bands_2003_2022_Count_PP!$CG15</f>
        <v>0</v>
      </c>
      <c r="AP15" s="141">
        <f>CT_Bands_2003_2022_Count_PP!AP15/CT_Bands_2003_2022_Count_PP!$CG15</f>
        <v>0</v>
      </c>
      <c r="AQ15" s="141">
        <f>CT_Bands_2003_2022_Count_PP!AQ15/CT_Bands_2003_2022_Count_PP!$CG15</f>
        <v>0</v>
      </c>
      <c r="AR15" s="141">
        <f>CT_Bands_2003_2022_Count_PP!AR15/CT_Bands_2003_2022_Count_PP!$CG15</f>
        <v>6.2893081761006289E-2</v>
      </c>
      <c r="AS15" s="141">
        <f>CT_Bands_2003_2022_Count_PP!AS15/CT_Bands_2003_2022_Count_PP!$CG15</f>
        <v>3.386550556361877E-3</v>
      </c>
      <c r="AT15" s="141">
        <f>CT_Bands_2003_2022_Count_PP!AT15/CT_Bands_2003_2022_Count_PP!$CG15</f>
        <v>0</v>
      </c>
      <c r="AU15" s="141">
        <f>CT_Bands_2003_2022_Count_PP!AU15/CT_Bands_2003_2022_Count_PP!$CG15</f>
        <v>0</v>
      </c>
      <c r="AV15" s="141">
        <f>CT_Bands_2003_2022_Count_PP!AV15/CT_Bands_2003_2022_Count_PP!$CG15</f>
        <v>0</v>
      </c>
      <c r="AW15" s="142">
        <f>CT_Bands_2003_2022_Count_PP!AW15/CT_Bands_2003_2022_Count_PP!$CG15</f>
        <v>0</v>
      </c>
      <c r="AX15" s="141">
        <f>CT_Bands_2003_2022_Count_PP!AX15/CT_Bands_2003_2022_Count_PP!$CG15</f>
        <v>0</v>
      </c>
      <c r="AY15" s="141">
        <f>CT_Bands_2003_2022_Count_PP!AY15/CT_Bands_2003_2022_Count_PP!$CG15</f>
        <v>0</v>
      </c>
      <c r="AZ15" s="141">
        <f>CT_Bands_2003_2022_Count_PP!AZ15/CT_Bands_2003_2022_Count_PP!$CG15</f>
        <v>0</v>
      </c>
      <c r="BA15" s="141">
        <f>CT_Bands_2003_2022_Count_PP!BA15/CT_Bands_2003_2022_Count_PP!$CG15</f>
        <v>0</v>
      </c>
      <c r="BB15" s="141">
        <f>CT_Bands_2003_2022_Count_PP!BB15/CT_Bands_2003_2022_Count_PP!$CG15</f>
        <v>2.1286889211417512E-2</v>
      </c>
      <c r="BC15" s="141">
        <f>CT_Bands_2003_2022_Count_PP!BC15/CT_Bands_2003_2022_Count_PP!$CG15</f>
        <v>1.9351717464925011E-3</v>
      </c>
      <c r="BD15" s="141">
        <f>CT_Bands_2003_2022_Count_PP!BD15/CT_Bands_2003_2022_Count_PP!$CG15</f>
        <v>0</v>
      </c>
      <c r="BE15" s="141">
        <f>CT_Bands_2003_2022_Count_PP!BE15/CT_Bands_2003_2022_Count_PP!$CG15</f>
        <v>0</v>
      </c>
      <c r="BF15" s="142">
        <f>CT_Bands_2003_2022_Count_PP!BF15/CT_Bands_2003_2022_Count_PP!$CG15</f>
        <v>0</v>
      </c>
      <c r="BG15" s="141">
        <f>CT_Bands_2003_2022_Count_PP!BG15/CT_Bands_2003_2022_Count_PP!$CG15</f>
        <v>0</v>
      </c>
      <c r="BH15" s="141">
        <f>CT_Bands_2003_2022_Count_PP!BH15/CT_Bands_2003_2022_Count_PP!$CG15</f>
        <v>0</v>
      </c>
      <c r="BI15" s="141">
        <f>CT_Bands_2003_2022_Count_PP!BI15/CT_Bands_2003_2022_Count_PP!$CG15</f>
        <v>0</v>
      </c>
      <c r="BJ15" s="141">
        <f>CT_Bands_2003_2022_Count_PP!BJ15/CT_Bands_2003_2022_Count_PP!$CG15</f>
        <v>0</v>
      </c>
      <c r="BK15" s="141">
        <f>CT_Bands_2003_2022_Count_PP!BK15/CT_Bands_2003_2022_Count_PP!$CG15</f>
        <v>0</v>
      </c>
      <c r="BL15" s="141">
        <f>CT_Bands_2003_2022_Count_PP!BL15/CT_Bands_2003_2022_Count_PP!$CG15</f>
        <v>7.7406869859700045E-3</v>
      </c>
      <c r="BM15" s="141">
        <f>CT_Bands_2003_2022_Count_PP!BM15/CT_Bands_2003_2022_Count_PP!$CG15</f>
        <v>0</v>
      </c>
      <c r="BN15" s="141">
        <f>CT_Bands_2003_2022_Count_PP!BN15/CT_Bands_2003_2022_Count_PP!$CG15</f>
        <v>0</v>
      </c>
      <c r="BO15" s="142">
        <f>CT_Bands_2003_2022_Count_PP!BO15/CT_Bands_2003_2022_Count_PP!$CG15</f>
        <v>0</v>
      </c>
      <c r="BP15" s="141">
        <f>CT_Bands_2003_2022_Count_PP!BP15/CT_Bands_2003_2022_Count_PP!$CG15</f>
        <v>0</v>
      </c>
      <c r="BQ15" s="141">
        <f>CT_Bands_2003_2022_Count_PP!BQ15/CT_Bands_2003_2022_Count_PP!$CG15</f>
        <v>0</v>
      </c>
      <c r="BR15" s="141">
        <f>CT_Bands_2003_2022_Count_PP!BR15/CT_Bands_2003_2022_Count_PP!$CG15</f>
        <v>0</v>
      </c>
      <c r="BS15" s="141">
        <f>CT_Bands_2003_2022_Count_PP!BS15/CT_Bands_2003_2022_Count_PP!$CG15</f>
        <v>0</v>
      </c>
      <c r="BT15" s="141">
        <f>CT_Bands_2003_2022_Count_PP!BT15/CT_Bands_2003_2022_Count_PP!$CG15</f>
        <v>0</v>
      </c>
      <c r="BU15" s="141">
        <f>CT_Bands_2003_2022_Count_PP!BU15/CT_Bands_2003_2022_Count_PP!$CG15</f>
        <v>4.8379293662312528E-4</v>
      </c>
      <c r="BV15" s="141">
        <f>CT_Bands_2003_2022_Count_PP!BV15/CT_Bands_2003_2022_Count_PP!$CG15</f>
        <v>1.4513788098693759E-3</v>
      </c>
      <c r="BW15" s="141">
        <f>CT_Bands_2003_2022_Count_PP!BW15/CT_Bands_2003_2022_Count_PP!$CG15</f>
        <v>0</v>
      </c>
      <c r="BX15" s="141">
        <f>CT_Bands_2003_2022_Count_PP!BX15/CT_Bands_2003_2022_Count_PP!$CG15</f>
        <v>0</v>
      </c>
      <c r="BY15" s="141">
        <f>CT_Bands_2003_2022_Count_PP!BY15/CT_Bands_2003_2022_Count_PP!$CG15</f>
        <v>0</v>
      </c>
      <c r="BZ15" s="141">
        <f>CT_Bands_2003_2022_Count_PP!BZ15/CT_Bands_2003_2022_Count_PP!$CG15</f>
        <v>0</v>
      </c>
      <c r="CA15" s="141">
        <f>CT_Bands_2003_2022_Count_PP!CA15/CT_Bands_2003_2022_Count_PP!$CG15</f>
        <v>0</v>
      </c>
      <c r="CB15" s="141">
        <f>CT_Bands_2003_2022_Count_PP!CB15/CT_Bands_2003_2022_Count_PP!$CG15</f>
        <v>0</v>
      </c>
      <c r="CC15" s="141">
        <f>CT_Bands_2003_2022_Count_PP!CC15/CT_Bands_2003_2022_Count_PP!$CG15</f>
        <v>0</v>
      </c>
      <c r="CD15" s="141">
        <f>CT_Bands_2003_2022_Count_PP!CD15/CT_Bands_2003_2022_Count_PP!$CG15</f>
        <v>0</v>
      </c>
      <c r="CE15" s="141">
        <f>CT_Bands_2003_2022_Count_PP!CE15/CT_Bands_2003_2022_Count_PP!$CG15</f>
        <v>0</v>
      </c>
      <c r="CF15" s="141">
        <f>CT_Bands_2003_2022_Count_PP!CF15/CT_Bands_2003_2022_Count_PP!$CG15</f>
        <v>0</v>
      </c>
      <c r="CG15" s="131">
        <f t="shared" si="3"/>
        <v>1</v>
      </c>
    </row>
    <row r="16" spans="1:85" x14ac:dyDescent="0.25">
      <c r="A16" s="126" t="s">
        <v>1111</v>
      </c>
      <c r="B16" s="127" t="s">
        <v>1112</v>
      </c>
      <c r="C16" s="127" t="s">
        <v>2329</v>
      </c>
      <c r="D16" s="141">
        <f>CT_Bands_2003_2022_Count_PP!D16/CT_Bands_2003_2022_Count_PP!$CG16</f>
        <v>9.9005620406398612E-2</v>
      </c>
      <c r="E16" s="141">
        <f>CT_Bands_2003_2022_Count_PP!E16/CT_Bands_2003_2022_Count_PP!$CG16</f>
        <v>6.0527453523562473E-2</v>
      </c>
      <c r="F16" s="141">
        <f>CT_Bands_2003_2022_Count_PP!F16/CT_Bands_2003_2022_Count_PP!$CG16</f>
        <v>0</v>
      </c>
      <c r="G16" s="141">
        <f>CT_Bands_2003_2022_Count_PP!G16/CT_Bands_2003_2022_Count_PP!$CG16</f>
        <v>0</v>
      </c>
      <c r="H16" s="141">
        <f>CT_Bands_2003_2022_Count_PP!H16/CT_Bands_2003_2022_Count_PP!$CG16</f>
        <v>0</v>
      </c>
      <c r="I16" s="141">
        <f>CT_Bands_2003_2022_Count_PP!I16/CT_Bands_2003_2022_Count_PP!$CG16</f>
        <v>0</v>
      </c>
      <c r="J16" s="141">
        <f>CT_Bands_2003_2022_Count_PP!J16/CT_Bands_2003_2022_Count_PP!$CG16</f>
        <v>0</v>
      </c>
      <c r="K16" s="141">
        <f>CT_Bands_2003_2022_Count_PP!K16/CT_Bands_2003_2022_Count_PP!$CG16</f>
        <v>0</v>
      </c>
      <c r="L16" s="141">
        <f>CT_Bands_2003_2022_Count_PP!L16/CT_Bands_2003_2022_Count_PP!$CG16</f>
        <v>0</v>
      </c>
      <c r="M16" s="142">
        <f>CT_Bands_2003_2022_Count_PP!M16/CT_Bands_2003_2022_Count_PP!$CG16</f>
        <v>0</v>
      </c>
      <c r="N16" s="141">
        <f>CT_Bands_2003_2022_Count_PP!N16/CT_Bands_2003_2022_Count_PP!$CG16</f>
        <v>0.10678772157371379</v>
      </c>
      <c r="O16" s="141">
        <f>CT_Bands_2003_2022_Count_PP!O16/CT_Bands_2003_2022_Count_PP!$CG16</f>
        <v>0.13272805879809771</v>
      </c>
      <c r="P16" s="141">
        <f>CT_Bands_2003_2022_Count_PP!P16/CT_Bands_2003_2022_Count_PP!$CG16</f>
        <v>0</v>
      </c>
      <c r="Q16" s="141">
        <f>CT_Bands_2003_2022_Count_PP!Q16/CT_Bands_2003_2022_Count_PP!$CG16</f>
        <v>0</v>
      </c>
      <c r="R16" s="141">
        <f>CT_Bands_2003_2022_Count_PP!R16/CT_Bands_2003_2022_Count_PP!$CG16</f>
        <v>0</v>
      </c>
      <c r="S16" s="141">
        <f>CT_Bands_2003_2022_Count_PP!S16/CT_Bands_2003_2022_Count_PP!$CG16</f>
        <v>0</v>
      </c>
      <c r="T16" s="141">
        <f>CT_Bands_2003_2022_Count_PP!T16/CT_Bands_2003_2022_Count_PP!$CG16</f>
        <v>0</v>
      </c>
      <c r="U16" s="141">
        <f>CT_Bands_2003_2022_Count_PP!U16/CT_Bands_2003_2022_Count_PP!$CG16</f>
        <v>0</v>
      </c>
      <c r="V16" s="142">
        <f>CT_Bands_2003_2022_Count_PP!V16/CT_Bands_2003_2022_Count_PP!$CG16</f>
        <v>0</v>
      </c>
      <c r="W16" s="141">
        <f>CT_Bands_2003_2022_Count_PP!W16/CT_Bands_2003_2022_Count_PP!$CG16</f>
        <v>0</v>
      </c>
      <c r="X16" s="141">
        <f>CT_Bands_2003_2022_Count_PP!X16/CT_Bands_2003_2022_Count_PP!$CG16</f>
        <v>0.15348032857760485</v>
      </c>
      <c r="Y16" s="141">
        <f>CT_Bands_2003_2022_Count_PP!Y16/CT_Bands_2003_2022_Count_PP!$CG16</f>
        <v>7.3929961089494164E-2</v>
      </c>
      <c r="Z16" s="141">
        <f>CT_Bands_2003_2022_Count_PP!Z16/CT_Bands_2003_2022_Count_PP!$CG16</f>
        <v>0</v>
      </c>
      <c r="AA16" s="141">
        <f>CT_Bands_2003_2022_Count_PP!AA16/CT_Bands_2003_2022_Count_PP!$CG16</f>
        <v>0</v>
      </c>
      <c r="AB16" s="141">
        <f>CT_Bands_2003_2022_Count_PP!AB16/CT_Bands_2003_2022_Count_PP!$CG16</f>
        <v>0</v>
      </c>
      <c r="AC16" s="141">
        <f>CT_Bands_2003_2022_Count_PP!AC16/CT_Bands_2003_2022_Count_PP!$CG16</f>
        <v>0</v>
      </c>
      <c r="AD16" s="141">
        <f>CT_Bands_2003_2022_Count_PP!AD16/CT_Bands_2003_2022_Count_PP!$CG16</f>
        <v>0</v>
      </c>
      <c r="AE16" s="142">
        <f>CT_Bands_2003_2022_Count_PP!AE16/CT_Bands_2003_2022_Count_PP!$CG16</f>
        <v>0</v>
      </c>
      <c r="AF16" s="141">
        <f>CT_Bands_2003_2022_Count_PP!AF16/CT_Bands_2003_2022_Count_PP!$CG16</f>
        <v>0</v>
      </c>
      <c r="AG16" s="141">
        <f>CT_Bands_2003_2022_Count_PP!AG16/CT_Bands_2003_2022_Count_PP!$CG16</f>
        <v>0</v>
      </c>
      <c r="AH16" s="141">
        <f>CT_Bands_2003_2022_Count_PP!AH16/CT_Bands_2003_2022_Count_PP!$CG16</f>
        <v>0.13186338089061825</v>
      </c>
      <c r="AI16" s="141">
        <f>CT_Bands_2003_2022_Count_PP!AI16/CT_Bands_2003_2022_Count_PP!$CG16</f>
        <v>2.464332036316472E-2</v>
      </c>
      <c r="AJ16" s="141">
        <f>CT_Bands_2003_2022_Count_PP!AJ16/CT_Bands_2003_2022_Count_PP!$CG16</f>
        <v>0</v>
      </c>
      <c r="AK16" s="141">
        <f>CT_Bands_2003_2022_Count_PP!AK16/CT_Bands_2003_2022_Count_PP!$CG16</f>
        <v>0</v>
      </c>
      <c r="AL16" s="141">
        <f>CT_Bands_2003_2022_Count_PP!AL16/CT_Bands_2003_2022_Count_PP!$CG16</f>
        <v>0</v>
      </c>
      <c r="AM16" s="141">
        <f>CT_Bands_2003_2022_Count_PP!AM16/CT_Bands_2003_2022_Count_PP!$CG16</f>
        <v>0</v>
      </c>
      <c r="AN16" s="142">
        <f>CT_Bands_2003_2022_Count_PP!AN16/CT_Bands_2003_2022_Count_PP!$CG16</f>
        <v>0</v>
      </c>
      <c r="AO16" s="141">
        <f>CT_Bands_2003_2022_Count_PP!AO16/CT_Bands_2003_2022_Count_PP!$CG16</f>
        <v>0</v>
      </c>
      <c r="AP16" s="141">
        <f>CT_Bands_2003_2022_Count_PP!AP16/CT_Bands_2003_2022_Count_PP!$CG16</f>
        <v>0</v>
      </c>
      <c r="AQ16" s="141">
        <f>CT_Bands_2003_2022_Count_PP!AQ16/CT_Bands_2003_2022_Count_PP!$CG16</f>
        <v>0</v>
      </c>
      <c r="AR16" s="141">
        <f>CT_Bands_2003_2022_Count_PP!AR16/CT_Bands_2003_2022_Count_PP!$CG16</f>
        <v>0.10722006052745352</v>
      </c>
      <c r="AS16" s="141">
        <f>CT_Bands_2003_2022_Count_PP!AS16/CT_Bands_2003_2022_Count_PP!$CG16</f>
        <v>1.3834846519671422E-2</v>
      </c>
      <c r="AT16" s="141">
        <f>CT_Bands_2003_2022_Count_PP!AT16/CT_Bands_2003_2022_Count_PP!$CG16</f>
        <v>0</v>
      </c>
      <c r="AU16" s="141">
        <f>CT_Bands_2003_2022_Count_PP!AU16/CT_Bands_2003_2022_Count_PP!$CG16</f>
        <v>0</v>
      </c>
      <c r="AV16" s="141">
        <f>CT_Bands_2003_2022_Count_PP!AV16/CT_Bands_2003_2022_Count_PP!$CG16</f>
        <v>0</v>
      </c>
      <c r="AW16" s="142">
        <f>CT_Bands_2003_2022_Count_PP!AW16/CT_Bands_2003_2022_Count_PP!$CG16</f>
        <v>0</v>
      </c>
      <c r="AX16" s="141">
        <f>CT_Bands_2003_2022_Count_PP!AX16/CT_Bands_2003_2022_Count_PP!$CG16</f>
        <v>0</v>
      </c>
      <c r="AY16" s="141">
        <f>CT_Bands_2003_2022_Count_PP!AY16/CT_Bands_2003_2022_Count_PP!$CG16</f>
        <v>0</v>
      </c>
      <c r="AZ16" s="141">
        <f>CT_Bands_2003_2022_Count_PP!AZ16/CT_Bands_2003_2022_Count_PP!$CG16</f>
        <v>0</v>
      </c>
      <c r="BA16" s="141">
        <f>CT_Bands_2003_2022_Count_PP!BA16/CT_Bands_2003_2022_Count_PP!$CG16</f>
        <v>0</v>
      </c>
      <c r="BB16" s="141">
        <f>CT_Bands_2003_2022_Count_PP!BB16/CT_Bands_2003_2022_Count_PP!$CG16</f>
        <v>6.744487678339818E-2</v>
      </c>
      <c r="BC16" s="141">
        <f>CT_Bands_2003_2022_Count_PP!BC16/CT_Bands_2003_2022_Count_PP!$CG16</f>
        <v>0</v>
      </c>
      <c r="BD16" s="141">
        <f>CT_Bands_2003_2022_Count_PP!BD16/CT_Bands_2003_2022_Count_PP!$CG16</f>
        <v>0</v>
      </c>
      <c r="BE16" s="141">
        <f>CT_Bands_2003_2022_Count_PP!BE16/CT_Bands_2003_2022_Count_PP!$CG16</f>
        <v>0</v>
      </c>
      <c r="BF16" s="142">
        <f>CT_Bands_2003_2022_Count_PP!BF16/CT_Bands_2003_2022_Count_PP!$CG16</f>
        <v>0</v>
      </c>
      <c r="BG16" s="141">
        <f>CT_Bands_2003_2022_Count_PP!BG16/CT_Bands_2003_2022_Count_PP!$CG16</f>
        <v>0</v>
      </c>
      <c r="BH16" s="141">
        <f>CT_Bands_2003_2022_Count_PP!BH16/CT_Bands_2003_2022_Count_PP!$CG16</f>
        <v>0</v>
      </c>
      <c r="BI16" s="141">
        <f>CT_Bands_2003_2022_Count_PP!BI16/CT_Bands_2003_2022_Count_PP!$CG16</f>
        <v>0</v>
      </c>
      <c r="BJ16" s="141">
        <f>CT_Bands_2003_2022_Count_PP!BJ16/CT_Bands_2003_2022_Count_PP!$CG16</f>
        <v>0</v>
      </c>
      <c r="BK16" s="141">
        <f>CT_Bands_2003_2022_Count_PP!BK16/CT_Bands_2003_2022_Count_PP!$CG16</f>
        <v>2.5940337224383916E-3</v>
      </c>
      <c r="BL16" s="141">
        <f>CT_Bands_2003_2022_Count_PP!BL16/CT_Bands_2003_2022_Count_PP!$CG16</f>
        <v>1.9887591872027668E-2</v>
      </c>
      <c r="BM16" s="141">
        <f>CT_Bands_2003_2022_Count_PP!BM16/CT_Bands_2003_2022_Count_PP!$CG16</f>
        <v>0</v>
      </c>
      <c r="BN16" s="141">
        <f>CT_Bands_2003_2022_Count_PP!BN16/CT_Bands_2003_2022_Count_PP!$CG16</f>
        <v>0</v>
      </c>
      <c r="BO16" s="142">
        <f>CT_Bands_2003_2022_Count_PP!BO16/CT_Bands_2003_2022_Count_PP!$CG16</f>
        <v>0</v>
      </c>
      <c r="BP16" s="141">
        <f>CT_Bands_2003_2022_Count_PP!BP16/CT_Bands_2003_2022_Count_PP!$CG16</f>
        <v>0</v>
      </c>
      <c r="BQ16" s="141">
        <f>CT_Bands_2003_2022_Count_PP!BQ16/CT_Bands_2003_2022_Count_PP!$CG16</f>
        <v>0</v>
      </c>
      <c r="BR16" s="141">
        <f>CT_Bands_2003_2022_Count_PP!BR16/CT_Bands_2003_2022_Count_PP!$CG16</f>
        <v>0</v>
      </c>
      <c r="BS16" s="141">
        <f>CT_Bands_2003_2022_Count_PP!BS16/CT_Bands_2003_2022_Count_PP!$CG16</f>
        <v>0</v>
      </c>
      <c r="BT16" s="141">
        <f>CT_Bands_2003_2022_Count_PP!BT16/CT_Bands_2003_2022_Count_PP!$CG16</f>
        <v>0</v>
      </c>
      <c r="BU16" s="141">
        <f>CT_Bands_2003_2022_Count_PP!BU16/CT_Bands_2003_2022_Count_PP!$CG16</f>
        <v>1.2970168612191958E-3</v>
      </c>
      <c r="BV16" s="141">
        <f>CT_Bands_2003_2022_Count_PP!BV16/CT_Bands_2003_2022_Count_PP!$CG16</f>
        <v>3.0263726761781237E-3</v>
      </c>
      <c r="BW16" s="141">
        <f>CT_Bands_2003_2022_Count_PP!BW16/CT_Bands_2003_2022_Count_PP!$CG16</f>
        <v>0</v>
      </c>
      <c r="BX16" s="141">
        <f>CT_Bands_2003_2022_Count_PP!BX16/CT_Bands_2003_2022_Count_PP!$CG16</f>
        <v>0</v>
      </c>
      <c r="BY16" s="141">
        <f>CT_Bands_2003_2022_Count_PP!BY16/CT_Bands_2003_2022_Count_PP!$CG16</f>
        <v>0</v>
      </c>
      <c r="BZ16" s="141">
        <f>CT_Bands_2003_2022_Count_PP!BZ16/CT_Bands_2003_2022_Count_PP!$CG16</f>
        <v>0</v>
      </c>
      <c r="CA16" s="141">
        <f>CT_Bands_2003_2022_Count_PP!CA16/CT_Bands_2003_2022_Count_PP!$CG16</f>
        <v>0</v>
      </c>
      <c r="CB16" s="141">
        <f>CT_Bands_2003_2022_Count_PP!CB16/CT_Bands_2003_2022_Count_PP!$CG16</f>
        <v>0</v>
      </c>
      <c r="CC16" s="141">
        <f>CT_Bands_2003_2022_Count_PP!CC16/CT_Bands_2003_2022_Count_PP!$CG16</f>
        <v>0</v>
      </c>
      <c r="CD16" s="141">
        <f>CT_Bands_2003_2022_Count_PP!CD16/CT_Bands_2003_2022_Count_PP!$CG16</f>
        <v>0</v>
      </c>
      <c r="CE16" s="141">
        <f>CT_Bands_2003_2022_Count_PP!CE16/CT_Bands_2003_2022_Count_PP!$CG16</f>
        <v>1.2970168612191958E-3</v>
      </c>
      <c r="CF16" s="141">
        <f>CT_Bands_2003_2022_Count_PP!CF16/CT_Bands_2003_2022_Count_PP!$CG16</f>
        <v>4.3233895373973193E-4</v>
      </c>
      <c r="CG16" s="131">
        <f t="shared" si="3"/>
        <v>0.99999999999999989</v>
      </c>
    </row>
    <row r="17" spans="1:85" x14ac:dyDescent="0.25">
      <c r="A17" s="126" t="s">
        <v>1113</v>
      </c>
      <c r="B17" s="127" t="s">
        <v>1114</v>
      </c>
      <c r="C17" s="127" t="s">
        <v>2330</v>
      </c>
      <c r="D17" s="141">
        <f>CT_Bands_2003_2022_Count_PP!D17/CT_Bands_2003_2022_Count_PP!$CG17</f>
        <v>1.3737565135007106E-2</v>
      </c>
      <c r="E17" s="141">
        <f>CT_Bands_2003_2022_Count_PP!E17/CT_Bands_2003_2022_Count_PP!$CG17</f>
        <v>1.0421601136901942E-2</v>
      </c>
      <c r="F17" s="141">
        <f>CT_Bands_2003_2022_Count_PP!F17/CT_Bands_2003_2022_Count_PP!$CG17</f>
        <v>0</v>
      </c>
      <c r="G17" s="141">
        <f>CT_Bands_2003_2022_Count_PP!G17/CT_Bands_2003_2022_Count_PP!$CG17</f>
        <v>0</v>
      </c>
      <c r="H17" s="141">
        <f>CT_Bands_2003_2022_Count_PP!H17/CT_Bands_2003_2022_Count_PP!$CG17</f>
        <v>0</v>
      </c>
      <c r="I17" s="141">
        <f>CT_Bands_2003_2022_Count_PP!I17/CT_Bands_2003_2022_Count_PP!$CG17</f>
        <v>0</v>
      </c>
      <c r="J17" s="141">
        <f>CT_Bands_2003_2022_Count_PP!J17/CT_Bands_2003_2022_Count_PP!$CG17</f>
        <v>0</v>
      </c>
      <c r="K17" s="141">
        <f>CT_Bands_2003_2022_Count_PP!K17/CT_Bands_2003_2022_Count_PP!$CG17</f>
        <v>0</v>
      </c>
      <c r="L17" s="141">
        <f>CT_Bands_2003_2022_Count_PP!L17/CT_Bands_2003_2022_Count_PP!$CG17</f>
        <v>0</v>
      </c>
      <c r="M17" s="142">
        <f>CT_Bands_2003_2022_Count_PP!M17/CT_Bands_2003_2022_Count_PP!$CG17</f>
        <v>0</v>
      </c>
      <c r="N17" s="141">
        <f>CT_Bands_2003_2022_Count_PP!N17/CT_Bands_2003_2022_Count_PP!$CG17</f>
        <v>6.1582188536238751E-2</v>
      </c>
      <c r="O17" s="141">
        <f>CT_Bands_2003_2022_Count_PP!O17/CT_Bands_2003_2022_Count_PP!$CG17</f>
        <v>4.2633822832780673E-2</v>
      </c>
      <c r="P17" s="141">
        <f>CT_Bands_2003_2022_Count_PP!P17/CT_Bands_2003_2022_Count_PP!$CG17</f>
        <v>0</v>
      </c>
      <c r="Q17" s="141">
        <f>CT_Bands_2003_2022_Count_PP!Q17/CT_Bands_2003_2022_Count_PP!$CG17</f>
        <v>0</v>
      </c>
      <c r="R17" s="141">
        <f>CT_Bands_2003_2022_Count_PP!R17/CT_Bands_2003_2022_Count_PP!$CG17</f>
        <v>0</v>
      </c>
      <c r="S17" s="141">
        <f>CT_Bands_2003_2022_Count_PP!S17/CT_Bands_2003_2022_Count_PP!$CG17</f>
        <v>0</v>
      </c>
      <c r="T17" s="141">
        <f>CT_Bands_2003_2022_Count_PP!T17/CT_Bands_2003_2022_Count_PP!$CG17</f>
        <v>0</v>
      </c>
      <c r="U17" s="141">
        <f>CT_Bands_2003_2022_Count_PP!U17/CT_Bands_2003_2022_Count_PP!$CG17</f>
        <v>0</v>
      </c>
      <c r="V17" s="142">
        <f>CT_Bands_2003_2022_Count_PP!V17/CT_Bands_2003_2022_Count_PP!$CG17</f>
        <v>0</v>
      </c>
      <c r="W17" s="141">
        <f>CT_Bands_2003_2022_Count_PP!W17/CT_Bands_2003_2022_Count_PP!$CG17</f>
        <v>0</v>
      </c>
      <c r="X17" s="141">
        <f>CT_Bands_2003_2022_Count_PP!X17/CT_Bands_2003_2022_Count_PP!$CG17</f>
        <v>0.13690194220748461</v>
      </c>
      <c r="Y17" s="141">
        <f>CT_Bands_2003_2022_Count_PP!Y17/CT_Bands_2003_2022_Count_PP!$CG17</f>
        <v>0.10563713879677877</v>
      </c>
      <c r="Z17" s="141">
        <f>CT_Bands_2003_2022_Count_PP!Z17/CT_Bands_2003_2022_Count_PP!$CG17</f>
        <v>0</v>
      </c>
      <c r="AA17" s="141">
        <f>CT_Bands_2003_2022_Count_PP!AA17/CT_Bands_2003_2022_Count_PP!$CG17</f>
        <v>0</v>
      </c>
      <c r="AB17" s="141">
        <f>CT_Bands_2003_2022_Count_PP!AB17/CT_Bands_2003_2022_Count_PP!$CG17</f>
        <v>0</v>
      </c>
      <c r="AC17" s="141">
        <f>CT_Bands_2003_2022_Count_PP!AC17/CT_Bands_2003_2022_Count_PP!$CG17</f>
        <v>0</v>
      </c>
      <c r="AD17" s="141">
        <f>CT_Bands_2003_2022_Count_PP!AD17/CT_Bands_2003_2022_Count_PP!$CG17</f>
        <v>0</v>
      </c>
      <c r="AE17" s="142">
        <f>CT_Bands_2003_2022_Count_PP!AE17/CT_Bands_2003_2022_Count_PP!$CG17</f>
        <v>0</v>
      </c>
      <c r="AF17" s="141">
        <f>CT_Bands_2003_2022_Count_PP!AF17/CT_Bands_2003_2022_Count_PP!$CG17</f>
        <v>0</v>
      </c>
      <c r="AG17" s="141">
        <f>CT_Bands_2003_2022_Count_PP!AG17/CT_Bands_2003_2022_Count_PP!$CG17</f>
        <v>0</v>
      </c>
      <c r="AH17" s="141">
        <f>CT_Bands_2003_2022_Count_PP!AH17/CT_Bands_2003_2022_Count_PP!$CG17</f>
        <v>9.5215537659876837E-2</v>
      </c>
      <c r="AI17" s="141">
        <f>CT_Bands_2003_2022_Count_PP!AI17/CT_Bands_2003_2022_Count_PP!$CG17</f>
        <v>8.621506395073425E-2</v>
      </c>
      <c r="AJ17" s="141">
        <f>CT_Bands_2003_2022_Count_PP!AJ17/CT_Bands_2003_2022_Count_PP!$CG17</f>
        <v>0</v>
      </c>
      <c r="AK17" s="141">
        <f>CT_Bands_2003_2022_Count_PP!AK17/CT_Bands_2003_2022_Count_PP!$CG17</f>
        <v>0</v>
      </c>
      <c r="AL17" s="141">
        <f>CT_Bands_2003_2022_Count_PP!AL17/CT_Bands_2003_2022_Count_PP!$CG17</f>
        <v>0</v>
      </c>
      <c r="AM17" s="141">
        <f>CT_Bands_2003_2022_Count_PP!AM17/CT_Bands_2003_2022_Count_PP!$CG17</f>
        <v>0</v>
      </c>
      <c r="AN17" s="142">
        <f>CT_Bands_2003_2022_Count_PP!AN17/CT_Bands_2003_2022_Count_PP!$CG17</f>
        <v>0</v>
      </c>
      <c r="AO17" s="141">
        <f>CT_Bands_2003_2022_Count_PP!AO17/CT_Bands_2003_2022_Count_PP!$CG17</f>
        <v>0</v>
      </c>
      <c r="AP17" s="141">
        <f>CT_Bands_2003_2022_Count_PP!AP17/CT_Bands_2003_2022_Count_PP!$CG17</f>
        <v>0</v>
      </c>
      <c r="AQ17" s="141">
        <f>CT_Bands_2003_2022_Count_PP!AQ17/CT_Bands_2003_2022_Count_PP!$CG17</f>
        <v>0</v>
      </c>
      <c r="AR17" s="141">
        <f>CT_Bands_2003_2022_Count_PP!AR17/CT_Bands_2003_2022_Count_PP!$CG17</f>
        <v>0.10847939365229749</v>
      </c>
      <c r="AS17" s="141">
        <f>CT_Bands_2003_2022_Count_PP!AS17/CT_Bands_2003_2022_Count_PP!$CG17</f>
        <v>6.5845570819516822E-2</v>
      </c>
      <c r="AT17" s="141">
        <f>CT_Bands_2003_2022_Count_PP!AT17/CT_Bands_2003_2022_Count_PP!$CG17</f>
        <v>0</v>
      </c>
      <c r="AU17" s="141">
        <f>CT_Bands_2003_2022_Count_PP!AU17/CT_Bands_2003_2022_Count_PP!$CG17</f>
        <v>0</v>
      </c>
      <c r="AV17" s="141">
        <f>CT_Bands_2003_2022_Count_PP!AV17/CT_Bands_2003_2022_Count_PP!$CG17</f>
        <v>0</v>
      </c>
      <c r="AW17" s="142">
        <f>CT_Bands_2003_2022_Count_PP!AW17/CT_Bands_2003_2022_Count_PP!$CG17</f>
        <v>0</v>
      </c>
      <c r="AX17" s="141">
        <f>CT_Bands_2003_2022_Count_PP!AX17/CT_Bands_2003_2022_Count_PP!$CG17</f>
        <v>0</v>
      </c>
      <c r="AY17" s="141">
        <f>CT_Bands_2003_2022_Count_PP!AY17/CT_Bands_2003_2022_Count_PP!$CG17</f>
        <v>0</v>
      </c>
      <c r="AZ17" s="141">
        <f>CT_Bands_2003_2022_Count_PP!AZ17/CT_Bands_2003_2022_Count_PP!$CG17</f>
        <v>0</v>
      </c>
      <c r="BA17" s="141">
        <f>CT_Bands_2003_2022_Count_PP!BA17/CT_Bands_2003_2022_Count_PP!$CG17</f>
        <v>0</v>
      </c>
      <c r="BB17" s="141">
        <f>CT_Bands_2003_2022_Count_PP!BB17/CT_Bands_2003_2022_Count_PP!$CG17</f>
        <v>0.12079583135954523</v>
      </c>
      <c r="BC17" s="141">
        <f>CT_Bands_2003_2022_Count_PP!BC17/CT_Bands_2003_2022_Count_PP!$CG17</f>
        <v>2.8422548555187117E-3</v>
      </c>
      <c r="BD17" s="141">
        <f>CT_Bands_2003_2022_Count_PP!BD17/CT_Bands_2003_2022_Count_PP!$CG17</f>
        <v>0</v>
      </c>
      <c r="BE17" s="141">
        <f>CT_Bands_2003_2022_Count_PP!BE17/CT_Bands_2003_2022_Count_PP!$CG17</f>
        <v>0</v>
      </c>
      <c r="BF17" s="142">
        <f>CT_Bands_2003_2022_Count_PP!BF17/CT_Bands_2003_2022_Count_PP!$CG17</f>
        <v>0</v>
      </c>
      <c r="BG17" s="141">
        <f>CT_Bands_2003_2022_Count_PP!BG17/CT_Bands_2003_2022_Count_PP!$CG17</f>
        <v>0</v>
      </c>
      <c r="BH17" s="141">
        <f>CT_Bands_2003_2022_Count_PP!BH17/CT_Bands_2003_2022_Count_PP!$CG17</f>
        <v>0</v>
      </c>
      <c r="BI17" s="141">
        <f>CT_Bands_2003_2022_Count_PP!BI17/CT_Bands_2003_2022_Count_PP!$CG17</f>
        <v>0</v>
      </c>
      <c r="BJ17" s="141">
        <f>CT_Bands_2003_2022_Count_PP!BJ17/CT_Bands_2003_2022_Count_PP!$CG17</f>
        <v>0</v>
      </c>
      <c r="BK17" s="141">
        <f>CT_Bands_2003_2022_Count_PP!BK17/CT_Bands_2003_2022_Count_PP!$CG17</f>
        <v>0</v>
      </c>
      <c r="BL17" s="141">
        <f>CT_Bands_2003_2022_Count_PP!BL17/CT_Bands_2003_2022_Count_PP!$CG17</f>
        <v>9.5215537659876837E-2</v>
      </c>
      <c r="BM17" s="141">
        <f>CT_Bands_2003_2022_Count_PP!BM17/CT_Bands_2003_2022_Count_PP!$CG17</f>
        <v>0</v>
      </c>
      <c r="BN17" s="141">
        <f>CT_Bands_2003_2022_Count_PP!BN17/CT_Bands_2003_2022_Count_PP!$CG17</f>
        <v>0</v>
      </c>
      <c r="BO17" s="142">
        <f>CT_Bands_2003_2022_Count_PP!BO17/CT_Bands_2003_2022_Count_PP!$CG17</f>
        <v>0</v>
      </c>
      <c r="BP17" s="141">
        <f>CT_Bands_2003_2022_Count_PP!BP17/CT_Bands_2003_2022_Count_PP!$CG17</f>
        <v>0</v>
      </c>
      <c r="BQ17" s="141">
        <f>CT_Bands_2003_2022_Count_PP!BQ17/CT_Bands_2003_2022_Count_PP!$CG17</f>
        <v>0</v>
      </c>
      <c r="BR17" s="141">
        <f>CT_Bands_2003_2022_Count_PP!BR17/CT_Bands_2003_2022_Count_PP!$CG17</f>
        <v>0</v>
      </c>
      <c r="BS17" s="141">
        <f>CT_Bands_2003_2022_Count_PP!BS17/CT_Bands_2003_2022_Count_PP!$CG17</f>
        <v>0</v>
      </c>
      <c r="BT17" s="141">
        <f>CT_Bands_2003_2022_Count_PP!BT17/CT_Bands_2003_2022_Count_PP!$CG17</f>
        <v>0</v>
      </c>
      <c r="BU17" s="141">
        <f>CT_Bands_2003_2022_Count_PP!BU17/CT_Bands_2003_2022_Count_PP!$CG17</f>
        <v>3.7896731406916154E-3</v>
      </c>
      <c r="BV17" s="141">
        <f>CT_Bands_2003_2022_Count_PP!BV17/CT_Bands_2003_2022_Count_PP!$CG17</f>
        <v>3.3159639981051633E-2</v>
      </c>
      <c r="BW17" s="141">
        <f>CT_Bands_2003_2022_Count_PP!BW17/CT_Bands_2003_2022_Count_PP!$CG17</f>
        <v>0</v>
      </c>
      <c r="BX17" s="141">
        <f>CT_Bands_2003_2022_Count_PP!BX17/CT_Bands_2003_2022_Count_PP!$CG17</f>
        <v>0</v>
      </c>
      <c r="BY17" s="141">
        <f>CT_Bands_2003_2022_Count_PP!BY17/CT_Bands_2003_2022_Count_PP!$CG17</f>
        <v>0</v>
      </c>
      <c r="BZ17" s="141">
        <f>CT_Bands_2003_2022_Count_PP!BZ17/CT_Bands_2003_2022_Count_PP!$CG17</f>
        <v>0</v>
      </c>
      <c r="CA17" s="141">
        <f>CT_Bands_2003_2022_Count_PP!CA17/CT_Bands_2003_2022_Count_PP!$CG17</f>
        <v>0</v>
      </c>
      <c r="CB17" s="141">
        <f>CT_Bands_2003_2022_Count_PP!CB17/CT_Bands_2003_2022_Count_PP!$CG17</f>
        <v>0</v>
      </c>
      <c r="CC17" s="141">
        <f>CT_Bands_2003_2022_Count_PP!CC17/CT_Bands_2003_2022_Count_PP!$CG17</f>
        <v>0</v>
      </c>
      <c r="CD17" s="141">
        <f>CT_Bands_2003_2022_Count_PP!CD17/CT_Bands_2003_2022_Count_PP!$CG17</f>
        <v>0</v>
      </c>
      <c r="CE17" s="141">
        <f>CT_Bands_2003_2022_Count_PP!CE17/CT_Bands_2003_2022_Count_PP!$CG17</f>
        <v>0</v>
      </c>
      <c r="CF17" s="141">
        <f>CT_Bands_2003_2022_Count_PP!CF17/CT_Bands_2003_2022_Count_PP!$CG17</f>
        <v>1.7527238275698721E-2</v>
      </c>
      <c r="CG17" s="131">
        <f t="shared" si="3"/>
        <v>1</v>
      </c>
    </row>
    <row r="18" spans="1:85" x14ac:dyDescent="0.25">
      <c r="A18" s="126" t="s">
        <v>1115</v>
      </c>
      <c r="B18" s="127" t="s">
        <v>1116</v>
      </c>
      <c r="C18" s="127" t="s">
        <v>2220</v>
      </c>
      <c r="D18" s="141">
        <f>CT_Bands_2003_2022_Count_PP!D18/CT_Bands_2003_2022_Count_PP!$CG18</f>
        <v>1.9340974212034383E-2</v>
      </c>
      <c r="E18" s="141">
        <f>CT_Bands_2003_2022_Count_PP!E18/CT_Bands_2003_2022_Count_PP!$CG18</f>
        <v>9.8495702005730653E-3</v>
      </c>
      <c r="F18" s="141">
        <f>CT_Bands_2003_2022_Count_PP!F18/CT_Bands_2003_2022_Count_PP!$CG18</f>
        <v>0</v>
      </c>
      <c r="G18" s="141">
        <f>CT_Bands_2003_2022_Count_PP!G18/CT_Bands_2003_2022_Count_PP!$CG18</f>
        <v>0</v>
      </c>
      <c r="H18" s="141">
        <f>CT_Bands_2003_2022_Count_PP!H18/CT_Bands_2003_2022_Count_PP!$CG18</f>
        <v>0</v>
      </c>
      <c r="I18" s="141">
        <f>CT_Bands_2003_2022_Count_PP!I18/CT_Bands_2003_2022_Count_PP!$CG18</f>
        <v>0</v>
      </c>
      <c r="J18" s="141">
        <f>CT_Bands_2003_2022_Count_PP!J18/CT_Bands_2003_2022_Count_PP!$CG18</f>
        <v>0</v>
      </c>
      <c r="K18" s="141">
        <f>CT_Bands_2003_2022_Count_PP!K18/CT_Bands_2003_2022_Count_PP!$CG18</f>
        <v>0</v>
      </c>
      <c r="L18" s="141">
        <f>CT_Bands_2003_2022_Count_PP!L18/CT_Bands_2003_2022_Count_PP!$CG18</f>
        <v>0</v>
      </c>
      <c r="M18" s="142">
        <f>CT_Bands_2003_2022_Count_PP!M18/CT_Bands_2003_2022_Count_PP!$CG18</f>
        <v>0</v>
      </c>
      <c r="N18" s="141">
        <f>CT_Bands_2003_2022_Count_PP!N18/CT_Bands_2003_2022_Count_PP!$CG18</f>
        <v>7.3782234957020063E-2</v>
      </c>
      <c r="O18" s="141">
        <f>CT_Bands_2003_2022_Count_PP!O18/CT_Bands_2003_2022_Count_PP!$CG18</f>
        <v>5.032234957020057E-2</v>
      </c>
      <c r="P18" s="141">
        <f>CT_Bands_2003_2022_Count_PP!P18/CT_Bands_2003_2022_Count_PP!$CG18</f>
        <v>0</v>
      </c>
      <c r="Q18" s="141">
        <f>CT_Bands_2003_2022_Count_PP!Q18/CT_Bands_2003_2022_Count_PP!$CG18</f>
        <v>0</v>
      </c>
      <c r="R18" s="141">
        <f>CT_Bands_2003_2022_Count_PP!R18/CT_Bands_2003_2022_Count_PP!$CG18</f>
        <v>0</v>
      </c>
      <c r="S18" s="141">
        <f>CT_Bands_2003_2022_Count_PP!S18/CT_Bands_2003_2022_Count_PP!$CG18</f>
        <v>0</v>
      </c>
      <c r="T18" s="141">
        <f>CT_Bands_2003_2022_Count_PP!T18/CT_Bands_2003_2022_Count_PP!$CG18</f>
        <v>0</v>
      </c>
      <c r="U18" s="141">
        <f>CT_Bands_2003_2022_Count_PP!U18/CT_Bands_2003_2022_Count_PP!$CG18</f>
        <v>0</v>
      </c>
      <c r="V18" s="142">
        <f>CT_Bands_2003_2022_Count_PP!V18/CT_Bands_2003_2022_Count_PP!$CG18</f>
        <v>0</v>
      </c>
      <c r="W18" s="141">
        <f>CT_Bands_2003_2022_Count_PP!W18/CT_Bands_2003_2022_Count_PP!$CG18</f>
        <v>0</v>
      </c>
      <c r="X18" s="141">
        <f>CT_Bands_2003_2022_Count_PP!X18/CT_Bands_2003_2022_Count_PP!$CG18</f>
        <v>0.18373925501432664</v>
      </c>
      <c r="Y18" s="141">
        <f>CT_Bands_2003_2022_Count_PP!Y18/CT_Bands_2003_2022_Count_PP!$CG18</f>
        <v>2.6862464183381087E-2</v>
      </c>
      <c r="Z18" s="141">
        <f>CT_Bands_2003_2022_Count_PP!Z18/CT_Bands_2003_2022_Count_PP!$CG18</f>
        <v>0</v>
      </c>
      <c r="AA18" s="141">
        <f>CT_Bands_2003_2022_Count_PP!AA18/CT_Bands_2003_2022_Count_PP!$CG18</f>
        <v>0</v>
      </c>
      <c r="AB18" s="141">
        <f>CT_Bands_2003_2022_Count_PP!AB18/CT_Bands_2003_2022_Count_PP!$CG18</f>
        <v>0</v>
      </c>
      <c r="AC18" s="141">
        <f>CT_Bands_2003_2022_Count_PP!AC18/CT_Bands_2003_2022_Count_PP!$CG18</f>
        <v>0</v>
      </c>
      <c r="AD18" s="141">
        <f>CT_Bands_2003_2022_Count_PP!AD18/CT_Bands_2003_2022_Count_PP!$CG18</f>
        <v>0</v>
      </c>
      <c r="AE18" s="142">
        <f>CT_Bands_2003_2022_Count_PP!AE18/CT_Bands_2003_2022_Count_PP!$CG18</f>
        <v>0</v>
      </c>
      <c r="AF18" s="141">
        <f>CT_Bands_2003_2022_Count_PP!AF18/CT_Bands_2003_2022_Count_PP!$CG18</f>
        <v>0</v>
      </c>
      <c r="AG18" s="141">
        <f>CT_Bands_2003_2022_Count_PP!AG18/CT_Bands_2003_2022_Count_PP!$CG18</f>
        <v>0</v>
      </c>
      <c r="AH18" s="141">
        <f>CT_Bands_2003_2022_Count_PP!AH18/CT_Bands_2003_2022_Count_PP!$CG18</f>
        <v>0.18338108882521489</v>
      </c>
      <c r="AI18" s="141">
        <f>CT_Bands_2003_2022_Count_PP!AI18/CT_Bands_2003_2022_Count_PP!$CG18</f>
        <v>4.6382521489971344E-2</v>
      </c>
      <c r="AJ18" s="141">
        <f>CT_Bands_2003_2022_Count_PP!AJ18/CT_Bands_2003_2022_Count_PP!$CG18</f>
        <v>0</v>
      </c>
      <c r="AK18" s="141">
        <f>CT_Bands_2003_2022_Count_PP!AK18/CT_Bands_2003_2022_Count_PP!$CG18</f>
        <v>0</v>
      </c>
      <c r="AL18" s="141">
        <f>CT_Bands_2003_2022_Count_PP!AL18/CT_Bands_2003_2022_Count_PP!$CG18</f>
        <v>0</v>
      </c>
      <c r="AM18" s="141">
        <f>CT_Bands_2003_2022_Count_PP!AM18/CT_Bands_2003_2022_Count_PP!$CG18</f>
        <v>0</v>
      </c>
      <c r="AN18" s="142">
        <f>CT_Bands_2003_2022_Count_PP!AN18/CT_Bands_2003_2022_Count_PP!$CG18</f>
        <v>0</v>
      </c>
      <c r="AO18" s="141">
        <f>CT_Bands_2003_2022_Count_PP!AO18/CT_Bands_2003_2022_Count_PP!$CG18</f>
        <v>0</v>
      </c>
      <c r="AP18" s="141">
        <f>CT_Bands_2003_2022_Count_PP!AP18/CT_Bands_2003_2022_Count_PP!$CG18</f>
        <v>0</v>
      </c>
      <c r="AQ18" s="141">
        <f>CT_Bands_2003_2022_Count_PP!AQ18/CT_Bands_2003_2022_Count_PP!$CG18</f>
        <v>0</v>
      </c>
      <c r="AR18" s="141">
        <f>CT_Bands_2003_2022_Count_PP!AR18/CT_Bands_2003_2022_Count_PP!$CG18</f>
        <v>0.16099570200573066</v>
      </c>
      <c r="AS18" s="141">
        <f>CT_Bands_2003_2022_Count_PP!AS18/CT_Bands_2003_2022_Count_PP!$CG18</f>
        <v>2.3280802292263609E-2</v>
      </c>
      <c r="AT18" s="141">
        <f>CT_Bands_2003_2022_Count_PP!AT18/CT_Bands_2003_2022_Count_PP!$CG18</f>
        <v>0</v>
      </c>
      <c r="AU18" s="141">
        <f>CT_Bands_2003_2022_Count_PP!AU18/CT_Bands_2003_2022_Count_PP!$CG18</f>
        <v>0</v>
      </c>
      <c r="AV18" s="141">
        <f>CT_Bands_2003_2022_Count_PP!AV18/CT_Bands_2003_2022_Count_PP!$CG18</f>
        <v>0</v>
      </c>
      <c r="AW18" s="142">
        <f>CT_Bands_2003_2022_Count_PP!AW18/CT_Bands_2003_2022_Count_PP!$CG18</f>
        <v>0</v>
      </c>
      <c r="AX18" s="141">
        <f>CT_Bands_2003_2022_Count_PP!AX18/CT_Bands_2003_2022_Count_PP!$CG18</f>
        <v>0</v>
      </c>
      <c r="AY18" s="141">
        <f>CT_Bands_2003_2022_Count_PP!AY18/CT_Bands_2003_2022_Count_PP!$CG18</f>
        <v>0</v>
      </c>
      <c r="AZ18" s="141">
        <f>CT_Bands_2003_2022_Count_PP!AZ18/CT_Bands_2003_2022_Count_PP!$CG18</f>
        <v>0</v>
      </c>
      <c r="BA18" s="141">
        <f>CT_Bands_2003_2022_Count_PP!BA18/CT_Bands_2003_2022_Count_PP!$CG18</f>
        <v>0</v>
      </c>
      <c r="BB18" s="141">
        <f>CT_Bands_2003_2022_Count_PP!BB18/CT_Bands_2003_2022_Count_PP!$CG18</f>
        <v>0.12446275071633238</v>
      </c>
      <c r="BC18" s="141">
        <f>CT_Bands_2003_2022_Count_PP!BC18/CT_Bands_2003_2022_Count_PP!$CG18</f>
        <v>8.2378223495701997E-3</v>
      </c>
      <c r="BD18" s="141">
        <f>CT_Bands_2003_2022_Count_PP!BD18/CT_Bands_2003_2022_Count_PP!$CG18</f>
        <v>0</v>
      </c>
      <c r="BE18" s="141">
        <f>CT_Bands_2003_2022_Count_PP!BE18/CT_Bands_2003_2022_Count_PP!$CG18</f>
        <v>0</v>
      </c>
      <c r="BF18" s="142">
        <f>CT_Bands_2003_2022_Count_PP!BF18/CT_Bands_2003_2022_Count_PP!$CG18</f>
        <v>0</v>
      </c>
      <c r="BG18" s="141">
        <f>CT_Bands_2003_2022_Count_PP!BG18/CT_Bands_2003_2022_Count_PP!$CG18</f>
        <v>0</v>
      </c>
      <c r="BH18" s="141">
        <f>CT_Bands_2003_2022_Count_PP!BH18/CT_Bands_2003_2022_Count_PP!$CG18</f>
        <v>0</v>
      </c>
      <c r="BI18" s="141">
        <f>CT_Bands_2003_2022_Count_PP!BI18/CT_Bands_2003_2022_Count_PP!$CG18</f>
        <v>0</v>
      </c>
      <c r="BJ18" s="141">
        <f>CT_Bands_2003_2022_Count_PP!BJ18/CT_Bands_2003_2022_Count_PP!$CG18</f>
        <v>0</v>
      </c>
      <c r="BK18" s="141">
        <f>CT_Bands_2003_2022_Count_PP!BK18/CT_Bands_2003_2022_Count_PP!$CG18</f>
        <v>0</v>
      </c>
      <c r="BL18" s="141">
        <f>CT_Bands_2003_2022_Count_PP!BL18/CT_Bands_2003_2022_Count_PP!$CG18</f>
        <v>6.3574498567335241E-2</v>
      </c>
      <c r="BM18" s="141">
        <f>CT_Bands_2003_2022_Count_PP!BM18/CT_Bands_2003_2022_Count_PP!$CG18</f>
        <v>0</v>
      </c>
      <c r="BN18" s="141">
        <f>CT_Bands_2003_2022_Count_PP!BN18/CT_Bands_2003_2022_Count_PP!$CG18</f>
        <v>0</v>
      </c>
      <c r="BO18" s="142">
        <f>CT_Bands_2003_2022_Count_PP!BO18/CT_Bands_2003_2022_Count_PP!$CG18</f>
        <v>0</v>
      </c>
      <c r="BP18" s="141">
        <f>CT_Bands_2003_2022_Count_PP!BP18/CT_Bands_2003_2022_Count_PP!$CG18</f>
        <v>0</v>
      </c>
      <c r="BQ18" s="141">
        <f>CT_Bands_2003_2022_Count_PP!BQ18/CT_Bands_2003_2022_Count_PP!$CG18</f>
        <v>0</v>
      </c>
      <c r="BR18" s="141">
        <f>CT_Bands_2003_2022_Count_PP!BR18/CT_Bands_2003_2022_Count_PP!$CG18</f>
        <v>0</v>
      </c>
      <c r="BS18" s="141">
        <f>CT_Bands_2003_2022_Count_PP!BS18/CT_Bands_2003_2022_Count_PP!$CG18</f>
        <v>0</v>
      </c>
      <c r="BT18" s="141">
        <f>CT_Bands_2003_2022_Count_PP!BT18/CT_Bands_2003_2022_Count_PP!$CG18</f>
        <v>0</v>
      </c>
      <c r="BU18" s="141">
        <f>CT_Bands_2003_2022_Count_PP!BU18/CT_Bands_2003_2022_Count_PP!$CG18</f>
        <v>2.1489971346704871E-3</v>
      </c>
      <c r="BV18" s="141">
        <f>CT_Bands_2003_2022_Count_PP!BV18/CT_Bands_2003_2022_Count_PP!$CG18</f>
        <v>1.4863896848137536E-2</v>
      </c>
      <c r="BW18" s="141">
        <f>CT_Bands_2003_2022_Count_PP!BW18/CT_Bands_2003_2022_Count_PP!$CG18</f>
        <v>0</v>
      </c>
      <c r="BX18" s="141">
        <f>CT_Bands_2003_2022_Count_PP!BX18/CT_Bands_2003_2022_Count_PP!$CG18</f>
        <v>0</v>
      </c>
      <c r="BY18" s="141">
        <f>CT_Bands_2003_2022_Count_PP!BY18/CT_Bands_2003_2022_Count_PP!$CG18</f>
        <v>0</v>
      </c>
      <c r="BZ18" s="141">
        <f>CT_Bands_2003_2022_Count_PP!BZ18/CT_Bands_2003_2022_Count_PP!$CG18</f>
        <v>0</v>
      </c>
      <c r="CA18" s="141">
        <f>CT_Bands_2003_2022_Count_PP!CA18/CT_Bands_2003_2022_Count_PP!$CG18</f>
        <v>0</v>
      </c>
      <c r="CB18" s="141">
        <f>CT_Bands_2003_2022_Count_PP!CB18/CT_Bands_2003_2022_Count_PP!$CG18</f>
        <v>0</v>
      </c>
      <c r="CC18" s="141">
        <f>CT_Bands_2003_2022_Count_PP!CC18/CT_Bands_2003_2022_Count_PP!$CG18</f>
        <v>0</v>
      </c>
      <c r="CD18" s="141">
        <f>CT_Bands_2003_2022_Count_PP!CD18/CT_Bands_2003_2022_Count_PP!$CG18</f>
        <v>0</v>
      </c>
      <c r="CE18" s="141">
        <f>CT_Bands_2003_2022_Count_PP!CE18/CT_Bands_2003_2022_Count_PP!$CG18</f>
        <v>3.5816618911174784E-4</v>
      </c>
      <c r="CF18" s="141">
        <f>CT_Bands_2003_2022_Count_PP!CF18/CT_Bands_2003_2022_Count_PP!$CG18</f>
        <v>8.416905444126075E-3</v>
      </c>
      <c r="CG18" s="131">
        <f t="shared" si="3"/>
        <v>1</v>
      </c>
    </row>
    <row r="19" spans="1:85" x14ac:dyDescent="0.25">
      <c r="A19" s="126" t="s">
        <v>1117</v>
      </c>
      <c r="B19" s="127" t="s">
        <v>1118</v>
      </c>
      <c r="C19" s="127" t="s">
        <v>2404</v>
      </c>
      <c r="D19" s="141">
        <f>CT_Bands_2003_2022_Count_PP!D19/CT_Bands_2003_2022_Count_PP!$CG19</f>
        <v>0.25455478573261481</v>
      </c>
      <c r="E19" s="141">
        <f>CT_Bands_2003_2022_Count_PP!E19/CT_Bands_2003_2022_Count_PP!$CG19</f>
        <v>0.16782140107775212</v>
      </c>
      <c r="F19" s="141">
        <f>CT_Bands_2003_2022_Count_PP!F19/CT_Bands_2003_2022_Count_PP!$CG19</f>
        <v>0</v>
      </c>
      <c r="G19" s="141">
        <f>CT_Bands_2003_2022_Count_PP!G19/CT_Bands_2003_2022_Count_PP!$CG19</f>
        <v>0</v>
      </c>
      <c r="H19" s="141">
        <f>CT_Bands_2003_2022_Count_PP!H19/CT_Bands_2003_2022_Count_PP!$CG19</f>
        <v>0</v>
      </c>
      <c r="I19" s="141">
        <f>CT_Bands_2003_2022_Count_PP!I19/CT_Bands_2003_2022_Count_PP!$CG19</f>
        <v>0</v>
      </c>
      <c r="J19" s="141">
        <f>CT_Bands_2003_2022_Count_PP!J19/CT_Bands_2003_2022_Count_PP!$CG19</f>
        <v>0</v>
      </c>
      <c r="K19" s="141">
        <f>CT_Bands_2003_2022_Count_PP!K19/CT_Bands_2003_2022_Count_PP!$CG19</f>
        <v>0</v>
      </c>
      <c r="L19" s="141">
        <f>CT_Bands_2003_2022_Count_PP!L19/CT_Bands_2003_2022_Count_PP!$CG19</f>
        <v>0</v>
      </c>
      <c r="M19" s="142">
        <f>CT_Bands_2003_2022_Count_PP!M19/CT_Bands_2003_2022_Count_PP!$CG19</f>
        <v>0</v>
      </c>
      <c r="N19" s="141">
        <f>CT_Bands_2003_2022_Count_PP!N19/CT_Bands_2003_2022_Count_PP!$CG19</f>
        <v>0.10495252758532204</v>
      </c>
      <c r="O19" s="141">
        <f>CT_Bands_2003_2022_Count_PP!O19/CT_Bands_2003_2022_Count_PP!$CG19</f>
        <v>0.12419810110341288</v>
      </c>
      <c r="P19" s="141">
        <f>CT_Bands_2003_2022_Count_PP!P19/CT_Bands_2003_2022_Count_PP!$CG19</f>
        <v>0</v>
      </c>
      <c r="Q19" s="141">
        <f>CT_Bands_2003_2022_Count_PP!Q19/CT_Bands_2003_2022_Count_PP!$CG19</f>
        <v>0</v>
      </c>
      <c r="R19" s="141">
        <f>CT_Bands_2003_2022_Count_PP!R19/CT_Bands_2003_2022_Count_PP!$CG19</f>
        <v>0</v>
      </c>
      <c r="S19" s="141">
        <f>CT_Bands_2003_2022_Count_PP!S19/CT_Bands_2003_2022_Count_PP!$CG19</f>
        <v>0</v>
      </c>
      <c r="T19" s="141">
        <f>CT_Bands_2003_2022_Count_PP!T19/CT_Bands_2003_2022_Count_PP!$CG19</f>
        <v>0</v>
      </c>
      <c r="U19" s="141">
        <f>CT_Bands_2003_2022_Count_PP!U19/CT_Bands_2003_2022_Count_PP!$CG19</f>
        <v>0</v>
      </c>
      <c r="V19" s="142">
        <f>CT_Bands_2003_2022_Count_PP!V19/CT_Bands_2003_2022_Count_PP!$CG19</f>
        <v>0</v>
      </c>
      <c r="W19" s="141">
        <f>CT_Bands_2003_2022_Count_PP!W19/CT_Bands_2003_2022_Count_PP!$CG19</f>
        <v>0</v>
      </c>
      <c r="X19" s="141">
        <f>CT_Bands_2003_2022_Count_PP!X19/CT_Bands_2003_2022_Count_PP!$CG19</f>
        <v>0.10366948935078266</v>
      </c>
      <c r="Y19" s="141">
        <f>CT_Bands_2003_2022_Count_PP!Y19/CT_Bands_2003_2022_Count_PP!$CG19</f>
        <v>5.363099820374647E-2</v>
      </c>
      <c r="Z19" s="141">
        <f>CT_Bands_2003_2022_Count_PP!Z19/CT_Bands_2003_2022_Count_PP!$CG19</f>
        <v>0</v>
      </c>
      <c r="AA19" s="141">
        <f>CT_Bands_2003_2022_Count_PP!AA19/CT_Bands_2003_2022_Count_PP!$CG19</f>
        <v>0</v>
      </c>
      <c r="AB19" s="141">
        <f>CT_Bands_2003_2022_Count_PP!AB19/CT_Bands_2003_2022_Count_PP!$CG19</f>
        <v>0</v>
      </c>
      <c r="AC19" s="141">
        <f>CT_Bands_2003_2022_Count_PP!AC19/CT_Bands_2003_2022_Count_PP!$CG19</f>
        <v>0</v>
      </c>
      <c r="AD19" s="141">
        <f>CT_Bands_2003_2022_Count_PP!AD19/CT_Bands_2003_2022_Count_PP!$CG19</f>
        <v>0</v>
      </c>
      <c r="AE19" s="142">
        <f>CT_Bands_2003_2022_Count_PP!AE19/CT_Bands_2003_2022_Count_PP!$CG19</f>
        <v>0</v>
      </c>
      <c r="AF19" s="141">
        <f>CT_Bands_2003_2022_Count_PP!AF19/CT_Bands_2003_2022_Count_PP!$CG19</f>
        <v>0</v>
      </c>
      <c r="AG19" s="141">
        <f>CT_Bands_2003_2022_Count_PP!AG19/CT_Bands_2003_2022_Count_PP!$CG19</f>
        <v>0</v>
      </c>
      <c r="AH19" s="141">
        <f>CT_Bands_2003_2022_Count_PP!AH19/CT_Bands_2003_2022_Count_PP!$CG19</f>
        <v>6.5434949961508851E-2</v>
      </c>
      <c r="AI19" s="141">
        <f>CT_Bands_2003_2022_Count_PP!AI19/CT_Bands_2003_2022_Count_PP!$CG19</f>
        <v>2.0015396458814474E-2</v>
      </c>
      <c r="AJ19" s="141">
        <f>CT_Bands_2003_2022_Count_PP!AJ19/CT_Bands_2003_2022_Count_PP!$CG19</f>
        <v>0</v>
      </c>
      <c r="AK19" s="141">
        <f>CT_Bands_2003_2022_Count_PP!AK19/CT_Bands_2003_2022_Count_PP!$CG19</f>
        <v>0</v>
      </c>
      <c r="AL19" s="141">
        <f>CT_Bands_2003_2022_Count_PP!AL19/CT_Bands_2003_2022_Count_PP!$CG19</f>
        <v>0</v>
      </c>
      <c r="AM19" s="141">
        <f>CT_Bands_2003_2022_Count_PP!AM19/CT_Bands_2003_2022_Count_PP!$CG19</f>
        <v>0</v>
      </c>
      <c r="AN19" s="142">
        <f>CT_Bands_2003_2022_Count_PP!AN19/CT_Bands_2003_2022_Count_PP!$CG19</f>
        <v>0</v>
      </c>
      <c r="AO19" s="141">
        <f>CT_Bands_2003_2022_Count_PP!AO19/CT_Bands_2003_2022_Count_PP!$CG19</f>
        <v>0</v>
      </c>
      <c r="AP19" s="141">
        <f>CT_Bands_2003_2022_Count_PP!AP19/CT_Bands_2003_2022_Count_PP!$CG19</f>
        <v>0</v>
      </c>
      <c r="AQ19" s="141">
        <f>CT_Bands_2003_2022_Count_PP!AQ19/CT_Bands_2003_2022_Count_PP!$CG19</f>
        <v>0</v>
      </c>
      <c r="AR19" s="141">
        <f>CT_Bands_2003_2022_Count_PP!AR19/CT_Bands_2003_2022_Count_PP!$CG19</f>
        <v>5.9789581729535538E-2</v>
      </c>
      <c r="AS19" s="141">
        <f>CT_Bands_2003_2022_Count_PP!AS19/CT_Bands_2003_2022_Count_PP!$CG19</f>
        <v>2.3094688221709007E-3</v>
      </c>
      <c r="AT19" s="141">
        <f>CT_Bands_2003_2022_Count_PP!AT19/CT_Bands_2003_2022_Count_PP!$CG19</f>
        <v>0</v>
      </c>
      <c r="AU19" s="141">
        <f>CT_Bands_2003_2022_Count_PP!AU19/CT_Bands_2003_2022_Count_PP!$CG19</f>
        <v>0</v>
      </c>
      <c r="AV19" s="141">
        <f>CT_Bands_2003_2022_Count_PP!AV19/CT_Bands_2003_2022_Count_PP!$CG19</f>
        <v>0</v>
      </c>
      <c r="AW19" s="142">
        <f>CT_Bands_2003_2022_Count_PP!AW19/CT_Bands_2003_2022_Count_PP!$CG19</f>
        <v>0</v>
      </c>
      <c r="AX19" s="141">
        <f>CT_Bands_2003_2022_Count_PP!AX19/CT_Bands_2003_2022_Count_PP!$CG19</f>
        <v>0</v>
      </c>
      <c r="AY19" s="141">
        <f>CT_Bands_2003_2022_Count_PP!AY19/CT_Bands_2003_2022_Count_PP!$CG19</f>
        <v>0</v>
      </c>
      <c r="AZ19" s="141">
        <f>CT_Bands_2003_2022_Count_PP!AZ19/CT_Bands_2003_2022_Count_PP!$CG19</f>
        <v>0</v>
      </c>
      <c r="BA19" s="141">
        <f>CT_Bands_2003_2022_Count_PP!BA19/CT_Bands_2003_2022_Count_PP!$CG19</f>
        <v>0</v>
      </c>
      <c r="BB19" s="141">
        <f>CT_Bands_2003_2022_Count_PP!BB19/CT_Bands_2003_2022_Count_PP!$CG19</f>
        <v>3.104952527585322E-2</v>
      </c>
      <c r="BC19" s="141">
        <f>CT_Bands_2003_2022_Count_PP!BC19/CT_Bands_2003_2022_Count_PP!$CG19</f>
        <v>0</v>
      </c>
      <c r="BD19" s="141">
        <f>CT_Bands_2003_2022_Count_PP!BD19/CT_Bands_2003_2022_Count_PP!$CG19</f>
        <v>0</v>
      </c>
      <c r="BE19" s="141">
        <f>CT_Bands_2003_2022_Count_PP!BE19/CT_Bands_2003_2022_Count_PP!$CG19</f>
        <v>0</v>
      </c>
      <c r="BF19" s="142">
        <f>CT_Bands_2003_2022_Count_PP!BF19/CT_Bands_2003_2022_Count_PP!$CG19</f>
        <v>0</v>
      </c>
      <c r="BG19" s="141">
        <f>CT_Bands_2003_2022_Count_PP!BG19/CT_Bands_2003_2022_Count_PP!$CG19</f>
        <v>0</v>
      </c>
      <c r="BH19" s="141">
        <f>CT_Bands_2003_2022_Count_PP!BH19/CT_Bands_2003_2022_Count_PP!$CG19</f>
        <v>0</v>
      </c>
      <c r="BI19" s="141">
        <f>CT_Bands_2003_2022_Count_PP!BI19/CT_Bands_2003_2022_Count_PP!$CG19</f>
        <v>0</v>
      </c>
      <c r="BJ19" s="141">
        <f>CT_Bands_2003_2022_Count_PP!BJ19/CT_Bands_2003_2022_Count_PP!$CG19</f>
        <v>0</v>
      </c>
      <c r="BK19" s="141">
        <f>CT_Bands_2003_2022_Count_PP!BK19/CT_Bands_2003_2022_Count_PP!$CG19</f>
        <v>1.7962535283551451E-3</v>
      </c>
      <c r="BL19" s="141">
        <f>CT_Bands_2003_2022_Count_PP!BL19/CT_Bands_2003_2022_Count_PP!$CG19</f>
        <v>8.724659994867847E-3</v>
      </c>
      <c r="BM19" s="141">
        <f>CT_Bands_2003_2022_Count_PP!BM19/CT_Bands_2003_2022_Count_PP!$CG19</f>
        <v>0</v>
      </c>
      <c r="BN19" s="141">
        <f>CT_Bands_2003_2022_Count_PP!BN19/CT_Bands_2003_2022_Count_PP!$CG19</f>
        <v>0</v>
      </c>
      <c r="BO19" s="142">
        <f>CT_Bands_2003_2022_Count_PP!BO19/CT_Bands_2003_2022_Count_PP!$CG19</f>
        <v>0</v>
      </c>
      <c r="BP19" s="141">
        <f>CT_Bands_2003_2022_Count_PP!BP19/CT_Bands_2003_2022_Count_PP!$CG19</f>
        <v>0</v>
      </c>
      <c r="BQ19" s="141">
        <f>CT_Bands_2003_2022_Count_PP!BQ19/CT_Bands_2003_2022_Count_PP!$CG19</f>
        <v>0</v>
      </c>
      <c r="BR19" s="141">
        <f>CT_Bands_2003_2022_Count_PP!BR19/CT_Bands_2003_2022_Count_PP!$CG19</f>
        <v>0</v>
      </c>
      <c r="BS19" s="141">
        <f>CT_Bands_2003_2022_Count_PP!BS19/CT_Bands_2003_2022_Count_PP!$CG19</f>
        <v>0</v>
      </c>
      <c r="BT19" s="141">
        <f>CT_Bands_2003_2022_Count_PP!BT19/CT_Bands_2003_2022_Count_PP!$CG19</f>
        <v>0</v>
      </c>
      <c r="BU19" s="141">
        <f>CT_Bands_2003_2022_Count_PP!BU19/CT_Bands_2003_2022_Count_PP!$CG19</f>
        <v>7.6982294072363352E-4</v>
      </c>
      <c r="BV19" s="141">
        <f>CT_Bands_2003_2022_Count_PP!BV19/CT_Bands_2003_2022_Count_PP!$CG19</f>
        <v>2.5660764690787786E-4</v>
      </c>
      <c r="BW19" s="141">
        <f>CT_Bands_2003_2022_Count_PP!BW19/CT_Bands_2003_2022_Count_PP!$CG19</f>
        <v>0</v>
      </c>
      <c r="BX19" s="141">
        <f>CT_Bands_2003_2022_Count_PP!BX19/CT_Bands_2003_2022_Count_PP!$CG19</f>
        <v>0</v>
      </c>
      <c r="BY19" s="141">
        <f>CT_Bands_2003_2022_Count_PP!BY19/CT_Bands_2003_2022_Count_PP!$CG19</f>
        <v>0</v>
      </c>
      <c r="BZ19" s="141">
        <f>CT_Bands_2003_2022_Count_PP!BZ19/CT_Bands_2003_2022_Count_PP!$CG19</f>
        <v>0</v>
      </c>
      <c r="CA19" s="141">
        <f>CT_Bands_2003_2022_Count_PP!CA19/CT_Bands_2003_2022_Count_PP!$CG19</f>
        <v>0</v>
      </c>
      <c r="CB19" s="141">
        <f>CT_Bands_2003_2022_Count_PP!CB19/CT_Bands_2003_2022_Count_PP!$CG19</f>
        <v>0</v>
      </c>
      <c r="CC19" s="141">
        <f>CT_Bands_2003_2022_Count_PP!CC19/CT_Bands_2003_2022_Count_PP!$CG19</f>
        <v>0</v>
      </c>
      <c r="CD19" s="141">
        <f>CT_Bands_2003_2022_Count_PP!CD19/CT_Bands_2003_2022_Count_PP!$CG19</f>
        <v>0</v>
      </c>
      <c r="CE19" s="141">
        <f>CT_Bands_2003_2022_Count_PP!CE19/CT_Bands_2003_2022_Count_PP!$CG19</f>
        <v>5.1321529381575571E-4</v>
      </c>
      <c r="CF19" s="141">
        <f>CT_Bands_2003_2022_Count_PP!CF19/CT_Bands_2003_2022_Count_PP!$CG19</f>
        <v>5.1321529381575571E-4</v>
      </c>
      <c r="CG19" s="131">
        <f t="shared" si="3"/>
        <v>0.99999999999999989</v>
      </c>
    </row>
    <row r="20" spans="1:85" x14ac:dyDescent="0.25">
      <c r="A20" s="126" t="s">
        <v>1119</v>
      </c>
      <c r="B20" s="127" t="s">
        <v>1120</v>
      </c>
      <c r="C20" s="127" t="s">
        <v>2337</v>
      </c>
      <c r="D20" s="141">
        <f>CT_Bands_2003_2022_Count_PP!D20/CT_Bands_2003_2022_Count_PP!$CG20</f>
        <v>0.27166276346604218</v>
      </c>
      <c r="E20" s="141">
        <f>CT_Bands_2003_2022_Count_PP!E20/CT_Bands_2003_2022_Count_PP!$CG20</f>
        <v>0.26346604215456676</v>
      </c>
      <c r="F20" s="141">
        <f>CT_Bands_2003_2022_Count_PP!F20/CT_Bands_2003_2022_Count_PP!$CG20</f>
        <v>0</v>
      </c>
      <c r="G20" s="141">
        <f>CT_Bands_2003_2022_Count_PP!G20/CT_Bands_2003_2022_Count_PP!$CG20</f>
        <v>0</v>
      </c>
      <c r="H20" s="141">
        <f>CT_Bands_2003_2022_Count_PP!H20/CT_Bands_2003_2022_Count_PP!$CG20</f>
        <v>0</v>
      </c>
      <c r="I20" s="141">
        <f>CT_Bands_2003_2022_Count_PP!I20/CT_Bands_2003_2022_Count_PP!$CG20</f>
        <v>0</v>
      </c>
      <c r="J20" s="141">
        <f>CT_Bands_2003_2022_Count_PP!J20/CT_Bands_2003_2022_Count_PP!$CG20</f>
        <v>0</v>
      </c>
      <c r="K20" s="141">
        <f>CT_Bands_2003_2022_Count_PP!K20/CT_Bands_2003_2022_Count_PP!$CG20</f>
        <v>0</v>
      </c>
      <c r="L20" s="141">
        <f>CT_Bands_2003_2022_Count_PP!L20/CT_Bands_2003_2022_Count_PP!$CG20</f>
        <v>0</v>
      </c>
      <c r="M20" s="142">
        <f>CT_Bands_2003_2022_Count_PP!M20/CT_Bands_2003_2022_Count_PP!$CG20</f>
        <v>0</v>
      </c>
      <c r="N20" s="141">
        <f>CT_Bands_2003_2022_Count_PP!N20/CT_Bands_2003_2022_Count_PP!$CG20</f>
        <v>7.4941451990632318E-2</v>
      </c>
      <c r="O20" s="141">
        <f>CT_Bands_2003_2022_Count_PP!O20/CT_Bands_2003_2022_Count_PP!$CG20</f>
        <v>0.14402810304449648</v>
      </c>
      <c r="P20" s="141">
        <f>CT_Bands_2003_2022_Count_PP!P20/CT_Bands_2003_2022_Count_PP!$CG20</f>
        <v>0</v>
      </c>
      <c r="Q20" s="141">
        <f>CT_Bands_2003_2022_Count_PP!Q20/CT_Bands_2003_2022_Count_PP!$CG20</f>
        <v>0</v>
      </c>
      <c r="R20" s="141">
        <f>CT_Bands_2003_2022_Count_PP!R20/CT_Bands_2003_2022_Count_PP!$CG20</f>
        <v>0</v>
      </c>
      <c r="S20" s="141">
        <f>CT_Bands_2003_2022_Count_PP!S20/CT_Bands_2003_2022_Count_PP!$CG20</f>
        <v>0</v>
      </c>
      <c r="T20" s="141">
        <f>CT_Bands_2003_2022_Count_PP!T20/CT_Bands_2003_2022_Count_PP!$CG20</f>
        <v>0</v>
      </c>
      <c r="U20" s="141">
        <f>CT_Bands_2003_2022_Count_PP!U20/CT_Bands_2003_2022_Count_PP!$CG20</f>
        <v>0</v>
      </c>
      <c r="V20" s="142">
        <f>CT_Bands_2003_2022_Count_PP!V20/CT_Bands_2003_2022_Count_PP!$CG20</f>
        <v>0</v>
      </c>
      <c r="W20" s="141">
        <f>CT_Bands_2003_2022_Count_PP!W20/CT_Bands_2003_2022_Count_PP!$CG20</f>
        <v>0</v>
      </c>
      <c r="X20" s="141">
        <f>CT_Bands_2003_2022_Count_PP!X20/CT_Bands_2003_2022_Count_PP!$CG20</f>
        <v>1.288056206088993E-2</v>
      </c>
      <c r="Y20" s="141">
        <f>CT_Bands_2003_2022_Count_PP!Y20/CT_Bands_2003_2022_Count_PP!$CG20</f>
        <v>6.9086651053864162E-2</v>
      </c>
      <c r="Z20" s="141">
        <f>CT_Bands_2003_2022_Count_PP!Z20/CT_Bands_2003_2022_Count_PP!$CG20</f>
        <v>0</v>
      </c>
      <c r="AA20" s="141">
        <f>CT_Bands_2003_2022_Count_PP!AA20/CT_Bands_2003_2022_Count_PP!$CG20</f>
        <v>0</v>
      </c>
      <c r="AB20" s="141">
        <f>CT_Bands_2003_2022_Count_PP!AB20/CT_Bands_2003_2022_Count_PP!$CG20</f>
        <v>0</v>
      </c>
      <c r="AC20" s="141">
        <f>CT_Bands_2003_2022_Count_PP!AC20/CT_Bands_2003_2022_Count_PP!$CG20</f>
        <v>0</v>
      </c>
      <c r="AD20" s="141">
        <f>CT_Bands_2003_2022_Count_PP!AD20/CT_Bands_2003_2022_Count_PP!$CG20</f>
        <v>0</v>
      </c>
      <c r="AE20" s="142">
        <f>CT_Bands_2003_2022_Count_PP!AE20/CT_Bands_2003_2022_Count_PP!$CG20</f>
        <v>0</v>
      </c>
      <c r="AF20" s="141">
        <f>CT_Bands_2003_2022_Count_PP!AF20/CT_Bands_2003_2022_Count_PP!$CG20</f>
        <v>0</v>
      </c>
      <c r="AG20" s="141">
        <f>CT_Bands_2003_2022_Count_PP!AG20/CT_Bands_2003_2022_Count_PP!$CG20</f>
        <v>0</v>
      </c>
      <c r="AH20" s="141">
        <f>CT_Bands_2003_2022_Count_PP!AH20/CT_Bands_2003_2022_Count_PP!$CG20</f>
        <v>2.224824355971897E-2</v>
      </c>
      <c r="AI20" s="141">
        <f>CT_Bands_2003_2022_Count_PP!AI20/CT_Bands_2003_2022_Count_PP!$CG20</f>
        <v>6.4402810304449651E-2</v>
      </c>
      <c r="AJ20" s="141">
        <f>CT_Bands_2003_2022_Count_PP!AJ20/CT_Bands_2003_2022_Count_PP!$CG20</f>
        <v>0</v>
      </c>
      <c r="AK20" s="141">
        <f>CT_Bands_2003_2022_Count_PP!AK20/CT_Bands_2003_2022_Count_PP!$CG20</f>
        <v>0</v>
      </c>
      <c r="AL20" s="141">
        <f>CT_Bands_2003_2022_Count_PP!AL20/CT_Bands_2003_2022_Count_PP!$CG20</f>
        <v>0</v>
      </c>
      <c r="AM20" s="141">
        <f>CT_Bands_2003_2022_Count_PP!AM20/CT_Bands_2003_2022_Count_PP!$CG20</f>
        <v>0</v>
      </c>
      <c r="AN20" s="142">
        <f>CT_Bands_2003_2022_Count_PP!AN20/CT_Bands_2003_2022_Count_PP!$CG20</f>
        <v>0</v>
      </c>
      <c r="AO20" s="141">
        <f>CT_Bands_2003_2022_Count_PP!AO20/CT_Bands_2003_2022_Count_PP!$CG20</f>
        <v>0</v>
      </c>
      <c r="AP20" s="141">
        <f>CT_Bands_2003_2022_Count_PP!AP20/CT_Bands_2003_2022_Count_PP!$CG20</f>
        <v>0</v>
      </c>
      <c r="AQ20" s="141">
        <f>CT_Bands_2003_2022_Count_PP!AQ20/CT_Bands_2003_2022_Count_PP!$CG20</f>
        <v>0</v>
      </c>
      <c r="AR20" s="141">
        <f>CT_Bands_2003_2022_Count_PP!AR20/CT_Bands_2003_2022_Count_PP!$CG20</f>
        <v>3.3957845433255272E-2</v>
      </c>
      <c r="AS20" s="141">
        <f>CT_Bands_2003_2022_Count_PP!AS20/CT_Bands_2003_2022_Count_PP!$CG20</f>
        <v>1.873536299765808E-2</v>
      </c>
      <c r="AT20" s="141">
        <f>CT_Bands_2003_2022_Count_PP!AT20/CT_Bands_2003_2022_Count_PP!$CG20</f>
        <v>0</v>
      </c>
      <c r="AU20" s="141">
        <f>CT_Bands_2003_2022_Count_PP!AU20/CT_Bands_2003_2022_Count_PP!$CG20</f>
        <v>0</v>
      </c>
      <c r="AV20" s="141">
        <f>CT_Bands_2003_2022_Count_PP!AV20/CT_Bands_2003_2022_Count_PP!$CG20</f>
        <v>0</v>
      </c>
      <c r="AW20" s="142">
        <f>CT_Bands_2003_2022_Count_PP!AW20/CT_Bands_2003_2022_Count_PP!$CG20</f>
        <v>0</v>
      </c>
      <c r="AX20" s="141">
        <f>CT_Bands_2003_2022_Count_PP!AX20/CT_Bands_2003_2022_Count_PP!$CG20</f>
        <v>0</v>
      </c>
      <c r="AY20" s="141">
        <f>CT_Bands_2003_2022_Count_PP!AY20/CT_Bands_2003_2022_Count_PP!$CG20</f>
        <v>0</v>
      </c>
      <c r="AZ20" s="141">
        <f>CT_Bands_2003_2022_Count_PP!AZ20/CT_Bands_2003_2022_Count_PP!$CG20</f>
        <v>0</v>
      </c>
      <c r="BA20" s="141">
        <f>CT_Bands_2003_2022_Count_PP!BA20/CT_Bands_2003_2022_Count_PP!$CG20</f>
        <v>0</v>
      </c>
      <c r="BB20" s="141">
        <f>CT_Bands_2003_2022_Count_PP!BB20/CT_Bands_2003_2022_Count_PP!$CG20</f>
        <v>1.405152224824356E-2</v>
      </c>
      <c r="BC20" s="141">
        <f>CT_Bands_2003_2022_Count_PP!BC20/CT_Bands_2003_2022_Count_PP!$CG20</f>
        <v>4.6838407494145199E-3</v>
      </c>
      <c r="BD20" s="141">
        <f>CT_Bands_2003_2022_Count_PP!BD20/CT_Bands_2003_2022_Count_PP!$CG20</f>
        <v>0</v>
      </c>
      <c r="BE20" s="141">
        <f>CT_Bands_2003_2022_Count_PP!BE20/CT_Bands_2003_2022_Count_PP!$CG20</f>
        <v>0</v>
      </c>
      <c r="BF20" s="142">
        <f>CT_Bands_2003_2022_Count_PP!BF20/CT_Bands_2003_2022_Count_PP!$CG20</f>
        <v>0</v>
      </c>
      <c r="BG20" s="141">
        <f>CT_Bands_2003_2022_Count_PP!BG20/CT_Bands_2003_2022_Count_PP!$CG20</f>
        <v>0</v>
      </c>
      <c r="BH20" s="141">
        <f>CT_Bands_2003_2022_Count_PP!BH20/CT_Bands_2003_2022_Count_PP!$CG20</f>
        <v>0</v>
      </c>
      <c r="BI20" s="141">
        <f>CT_Bands_2003_2022_Count_PP!BI20/CT_Bands_2003_2022_Count_PP!$CG20</f>
        <v>0</v>
      </c>
      <c r="BJ20" s="141">
        <f>CT_Bands_2003_2022_Count_PP!BJ20/CT_Bands_2003_2022_Count_PP!$CG20</f>
        <v>0</v>
      </c>
      <c r="BK20" s="141">
        <f>CT_Bands_2003_2022_Count_PP!BK20/CT_Bands_2003_2022_Count_PP!$CG20</f>
        <v>0</v>
      </c>
      <c r="BL20" s="141">
        <f>CT_Bands_2003_2022_Count_PP!BL20/CT_Bands_2003_2022_Count_PP!$CG20</f>
        <v>5.8548009367681503E-3</v>
      </c>
      <c r="BM20" s="141">
        <f>CT_Bands_2003_2022_Count_PP!BM20/CT_Bands_2003_2022_Count_PP!$CG20</f>
        <v>0</v>
      </c>
      <c r="BN20" s="141">
        <f>CT_Bands_2003_2022_Count_PP!BN20/CT_Bands_2003_2022_Count_PP!$CG20</f>
        <v>0</v>
      </c>
      <c r="BO20" s="142">
        <f>CT_Bands_2003_2022_Count_PP!BO20/CT_Bands_2003_2022_Count_PP!$CG20</f>
        <v>0</v>
      </c>
      <c r="BP20" s="141">
        <f>CT_Bands_2003_2022_Count_PP!BP20/CT_Bands_2003_2022_Count_PP!$CG20</f>
        <v>0</v>
      </c>
      <c r="BQ20" s="141">
        <f>CT_Bands_2003_2022_Count_PP!BQ20/CT_Bands_2003_2022_Count_PP!$CG20</f>
        <v>0</v>
      </c>
      <c r="BR20" s="141">
        <f>CT_Bands_2003_2022_Count_PP!BR20/CT_Bands_2003_2022_Count_PP!$CG20</f>
        <v>0</v>
      </c>
      <c r="BS20" s="141">
        <f>CT_Bands_2003_2022_Count_PP!BS20/CT_Bands_2003_2022_Count_PP!$CG20</f>
        <v>0</v>
      </c>
      <c r="BT20" s="141">
        <f>CT_Bands_2003_2022_Count_PP!BT20/CT_Bands_2003_2022_Count_PP!$CG20</f>
        <v>0</v>
      </c>
      <c r="BU20" s="141">
        <f>CT_Bands_2003_2022_Count_PP!BU20/CT_Bands_2003_2022_Count_PP!$CG20</f>
        <v>0</v>
      </c>
      <c r="BV20" s="141">
        <f>CT_Bands_2003_2022_Count_PP!BV20/CT_Bands_2003_2022_Count_PP!$CG20</f>
        <v>0</v>
      </c>
      <c r="BW20" s="141">
        <f>CT_Bands_2003_2022_Count_PP!BW20/CT_Bands_2003_2022_Count_PP!$CG20</f>
        <v>0</v>
      </c>
      <c r="BX20" s="141">
        <f>CT_Bands_2003_2022_Count_PP!BX20/CT_Bands_2003_2022_Count_PP!$CG20</f>
        <v>0</v>
      </c>
      <c r="BY20" s="141">
        <f>CT_Bands_2003_2022_Count_PP!BY20/CT_Bands_2003_2022_Count_PP!$CG20</f>
        <v>0</v>
      </c>
      <c r="BZ20" s="141">
        <f>CT_Bands_2003_2022_Count_PP!BZ20/CT_Bands_2003_2022_Count_PP!$CG20</f>
        <v>0</v>
      </c>
      <c r="CA20" s="141">
        <f>CT_Bands_2003_2022_Count_PP!CA20/CT_Bands_2003_2022_Count_PP!$CG20</f>
        <v>0</v>
      </c>
      <c r="CB20" s="141">
        <f>CT_Bands_2003_2022_Count_PP!CB20/CT_Bands_2003_2022_Count_PP!$CG20</f>
        <v>0</v>
      </c>
      <c r="CC20" s="141">
        <f>CT_Bands_2003_2022_Count_PP!CC20/CT_Bands_2003_2022_Count_PP!$CG20</f>
        <v>0</v>
      </c>
      <c r="CD20" s="141">
        <f>CT_Bands_2003_2022_Count_PP!CD20/CT_Bands_2003_2022_Count_PP!$CG20</f>
        <v>0</v>
      </c>
      <c r="CE20" s="141">
        <f>CT_Bands_2003_2022_Count_PP!CE20/CT_Bands_2003_2022_Count_PP!$CG20</f>
        <v>0</v>
      </c>
      <c r="CF20" s="141">
        <f>CT_Bands_2003_2022_Count_PP!CF20/CT_Bands_2003_2022_Count_PP!$CG20</f>
        <v>0</v>
      </c>
      <c r="CG20" s="131">
        <f t="shared" si="3"/>
        <v>1</v>
      </c>
    </row>
    <row r="21" spans="1:85" x14ac:dyDescent="0.25">
      <c r="A21" s="126" t="s">
        <v>1121</v>
      </c>
      <c r="B21" s="127" t="s">
        <v>1122</v>
      </c>
      <c r="C21" s="127" t="s">
        <v>2332</v>
      </c>
      <c r="D21" s="131">
        <f>CT_Bands_2003_2022_Count_PP!D21/CT_Bands_2003_2022_Count_PP!$CG21</f>
        <v>9.6357226792009407E-2</v>
      </c>
      <c r="E21" s="131">
        <f>CT_Bands_2003_2022_Count_PP!E21/CT_Bands_2003_2022_Count_PP!$CG21</f>
        <v>9.7532314923619273E-2</v>
      </c>
      <c r="F21" s="131">
        <f>CT_Bands_2003_2022_Count_PP!F21/CT_Bands_2003_2022_Count_PP!$CG21</f>
        <v>0</v>
      </c>
      <c r="G21" s="131">
        <f>CT_Bands_2003_2022_Count_PP!G21/CT_Bands_2003_2022_Count_PP!$CG21</f>
        <v>0</v>
      </c>
      <c r="H21" s="131">
        <f>CT_Bands_2003_2022_Count_PP!H21/CT_Bands_2003_2022_Count_PP!$CG21</f>
        <v>0</v>
      </c>
      <c r="I21" s="131">
        <f>CT_Bands_2003_2022_Count_PP!I21/CT_Bands_2003_2022_Count_PP!$CG21</f>
        <v>0</v>
      </c>
      <c r="J21" s="131">
        <f>CT_Bands_2003_2022_Count_PP!J21/CT_Bands_2003_2022_Count_PP!$CG21</f>
        <v>0</v>
      </c>
      <c r="K21" s="131">
        <f>CT_Bands_2003_2022_Count_PP!K21/CT_Bands_2003_2022_Count_PP!$CG21</f>
        <v>0</v>
      </c>
      <c r="L21" s="131">
        <f>CT_Bands_2003_2022_Count_PP!L21/CT_Bands_2003_2022_Count_PP!$CG21</f>
        <v>0</v>
      </c>
      <c r="M21" s="140">
        <f>CT_Bands_2003_2022_Count_PP!M21/CT_Bands_2003_2022_Count_PP!$CG21</f>
        <v>0</v>
      </c>
      <c r="N21" s="131">
        <f>CT_Bands_2003_2022_Count_PP!N21/CT_Bands_2003_2022_Count_PP!$CG21</f>
        <v>0.13082647865256561</v>
      </c>
      <c r="O21" s="131">
        <f>CT_Bands_2003_2022_Count_PP!O21/CT_Bands_2003_2022_Count_PP!$CG21</f>
        <v>0.20642381511946728</v>
      </c>
      <c r="P21" s="131">
        <f>CT_Bands_2003_2022_Count_PP!P21/CT_Bands_2003_2022_Count_PP!$CG21</f>
        <v>0</v>
      </c>
      <c r="Q21" s="131">
        <f>CT_Bands_2003_2022_Count_PP!Q21/CT_Bands_2003_2022_Count_PP!$CG21</f>
        <v>0</v>
      </c>
      <c r="R21" s="131">
        <f>CT_Bands_2003_2022_Count_PP!R21/CT_Bands_2003_2022_Count_PP!$CG21</f>
        <v>0</v>
      </c>
      <c r="S21" s="131">
        <f>CT_Bands_2003_2022_Count_PP!S21/CT_Bands_2003_2022_Count_PP!$CG21</f>
        <v>0</v>
      </c>
      <c r="T21" s="131">
        <f>CT_Bands_2003_2022_Count_PP!T21/CT_Bands_2003_2022_Count_PP!$CG21</f>
        <v>0</v>
      </c>
      <c r="U21" s="131">
        <f>CT_Bands_2003_2022_Count_PP!U21/CT_Bands_2003_2022_Count_PP!$CG21</f>
        <v>0</v>
      </c>
      <c r="V21" s="140">
        <f>CT_Bands_2003_2022_Count_PP!V21/CT_Bands_2003_2022_Count_PP!$CG21</f>
        <v>0</v>
      </c>
      <c r="W21" s="131">
        <f>CT_Bands_2003_2022_Count_PP!W21/CT_Bands_2003_2022_Count_PP!$CG21</f>
        <v>0</v>
      </c>
      <c r="X21" s="131">
        <f>CT_Bands_2003_2022_Count_PP!X21/CT_Bands_2003_2022_Count_PP!$CG21</f>
        <v>0.1135918527222875</v>
      </c>
      <c r="Y21" s="131">
        <f>CT_Bands_2003_2022_Count_PP!Y21/CT_Bands_2003_2022_Count_PP!$CG21</f>
        <v>0.11398354876615746</v>
      </c>
      <c r="Z21" s="131">
        <f>CT_Bands_2003_2022_Count_PP!Z21/CT_Bands_2003_2022_Count_PP!$CG21</f>
        <v>0</v>
      </c>
      <c r="AA21" s="131">
        <f>CT_Bands_2003_2022_Count_PP!AA21/CT_Bands_2003_2022_Count_PP!$CG21</f>
        <v>0</v>
      </c>
      <c r="AB21" s="131">
        <f>CT_Bands_2003_2022_Count_PP!AB21/CT_Bands_2003_2022_Count_PP!$CG21</f>
        <v>0</v>
      </c>
      <c r="AC21" s="131">
        <f>CT_Bands_2003_2022_Count_PP!AC21/CT_Bands_2003_2022_Count_PP!$CG21</f>
        <v>0</v>
      </c>
      <c r="AD21" s="131">
        <f>CT_Bands_2003_2022_Count_PP!AD21/CT_Bands_2003_2022_Count_PP!$CG21</f>
        <v>0</v>
      </c>
      <c r="AE21" s="140">
        <f>CT_Bands_2003_2022_Count_PP!AE21/CT_Bands_2003_2022_Count_PP!$CG21</f>
        <v>0</v>
      </c>
      <c r="AF21" s="131">
        <f>CT_Bands_2003_2022_Count_PP!AF21/CT_Bands_2003_2022_Count_PP!$CG21</f>
        <v>0</v>
      </c>
      <c r="AG21" s="131">
        <f>CT_Bands_2003_2022_Count_PP!AG21/CT_Bands_2003_2022_Count_PP!$CG21</f>
        <v>0</v>
      </c>
      <c r="AH21" s="131">
        <f>CT_Bands_2003_2022_Count_PP!AH21/CT_Bands_2003_2022_Count_PP!$CG21</f>
        <v>6.1496278887583238E-2</v>
      </c>
      <c r="AI21" s="131">
        <f>CT_Bands_2003_2022_Count_PP!AI21/CT_Bands_2003_2022_Count_PP!$CG21</f>
        <v>5.7579318448883664E-2</v>
      </c>
      <c r="AJ21" s="131">
        <f>CT_Bands_2003_2022_Count_PP!AJ21/CT_Bands_2003_2022_Count_PP!$CG21</f>
        <v>0</v>
      </c>
      <c r="AK21" s="131">
        <f>CT_Bands_2003_2022_Count_PP!AK21/CT_Bands_2003_2022_Count_PP!$CG21</f>
        <v>0</v>
      </c>
      <c r="AL21" s="131">
        <f>CT_Bands_2003_2022_Count_PP!AL21/CT_Bands_2003_2022_Count_PP!$CG21</f>
        <v>0</v>
      </c>
      <c r="AM21" s="131">
        <f>CT_Bands_2003_2022_Count_PP!AM21/CT_Bands_2003_2022_Count_PP!$CG21</f>
        <v>0</v>
      </c>
      <c r="AN21" s="140">
        <f>CT_Bands_2003_2022_Count_PP!AN21/CT_Bands_2003_2022_Count_PP!$CG21</f>
        <v>0</v>
      </c>
      <c r="AO21" s="131">
        <f>CT_Bands_2003_2022_Count_PP!AO21/CT_Bands_2003_2022_Count_PP!$CG21</f>
        <v>0</v>
      </c>
      <c r="AP21" s="131">
        <f>CT_Bands_2003_2022_Count_PP!AP21/CT_Bands_2003_2022_Count_PP!$CG21</f>
        <v>0</v>
      </c>
      <c r="AQ21" s="131">
        <f>CT_Bands_2003_2022_Count_PP!AQ21/CT_Bands_2003_2022_Count_PP!$CG21</f>
        <v>0</v>
      </c>
      <c r="AR21" s="131">
        <f>CT_Bands_2003_2022_Count_PP!AR21/CT_Bands_2003_2022_Count_PP!$CG21</f>
        <v>6.6980023501762631E-2</v>
      </c>
      <c r="AS21" s="131">
        <f>CT_Bands_2003_2022_Count_PP!AS21/CT_Bands_2003_2022_Count_PP!$CG21</f>
        <v>1.3317665491578536E-2</v>
      </c>
      <c r="AT21" s="131">
        <f>CT_Bands_2003_2022_Count_PP!AT21/CT_Bands_2003_2022_Count_PP!$CG21</f>
        <v>0</v>
      </c>
      <c r="AU21" s="131">
        <f>CT_Bands_2003_2022_Count_PP!AU21/CT_Bands_2003_2022_Count_PP!$CG21</f>
        <v>0</v>
      </c>
      <c r="AV21" s="131">
        <f>CT_Bands_2003_2022_Count_PP!AV21/CT_Bands_2003_2022_Count_PP!$CG21</f>
        <v>0</v>
      </c>
      <c r="AW21" s="140">
        <f>CT_Bands_2003_2022_Count_PP!AW21/CT_Bands_2003_2022_Count_PP!$CG21</f>
        <v>0</v>
      </c>
      <c r="AX21" s="131">
        <f>CT_Bands_2003_2022_Count_PP!AX21/CT_Bands_2003_2022_Count_PP!$CG21</f>
        <v>0</v>
      </c>
      <c r="AY21" s="131">
        <f>CT_Bands_2003_2022_Count_PP!AY21/CT_Bands_2003_2022_Count_PP!$CG21</f>
        <v>0</v>
      </c>
      <c r="AZ21" s="131">
        <f>CT_Bands_2003_2022_Count_PP!AZ21/CT_Bands_2003_2022_Count_PP!$CG21</f>
        <v>0</v>
      </c>
      <c r="BA21" s="131">
        <f>CT_Bands_2003_2022_Count_PP!BA21/CT_Bands_2003_2022_Count_PP!$CG21</f>
        <v>0</v>
      </c>
      <c r="BB21" s="131">
        <f>CT_Bands_2003_2022_Count_PP!BB21/CT_Bands_2003_2022_Count_PP!$CG21</f>
        <v>3.0160595377986682E-2</v>
      </c>
      <c r="BC21" s="131">
        <f>CT_Bands_2003_2022_Count_PP!BC21/CT_Bands_2003_2022_Count_PP!$CG21</f>
        <v>0</v>
      </c>
      <c r="BD21" s="131">
        <f>CT_Bands_2003_2022_Count_PP!BD21/CT_Bands_2003_2022_Count_PP!$CG21</f>
        <v>0</v>
      </c>
      <c r="BE21" s="131">
        <f>CT_Bands_2003_2022_Count_PP!BE21/CT_Bands_2003_2022_Count_PP!$CG21</f>
        <v>0</v>
      </c>
      <c r="BF21" s="140">
        <f>CT_Bands_2003_2022_Count_PP!BF21/CT_Bands_2003_2022_Count_PP!$CG21</f>
        <v>0</v>
      </c>
      <c r="BG21" s="131">
        <f>CT_Bands_2003_2022_Count_PP!BG21/CT_Bands_2003_2022_Count_PP!$CG21</f>
        <v>0</v>
      </c>
      <c r="BH21" s="131">
        <f>CT_Bands_2003_2022_Count_PP!BH21/CT_Bands_2003_2022_Count_PP!$CG21</f>
        <v>0</v>
      </c>
      <c r="BI21" s="131">
        <f>CT_Bands_2003_2022_Count_PP!BI21/CT_Bands_2003_2022_Count_PP!$CG21</f>
        <v>0</v>
      </c>
      <c r="BJ21" s="131">
        <f>CT_Bands_2003_2022_Count_PP!BJ21/CT_Bands_2003_2022_Count_PP!$CG21</f>
        <v>0</v>
      </c>
      <c r="BK21" s="131">
        <f>CT_Bands_2003_2022_Count_PP!BK21/CT_Bands_2003_2022_Count_PP!$CG21</f>
        <v>5.8754406580493537E-3</v>
      </c>
      <c r="BL21" s="131">
        <f>CT_Bands_2003_2022_Count_PP!BL21/CT_Bands_2003_2022_Count_PP!$CG21</f>
        <v>3.9169604386995694E-3</v>
      </c>
      <c r="BM21" s="131">
        <f>CT_Bands_2003_2022_Count_PP!BM21/CT_Bands_2003_2022_Count_PP!$CG21</f>
        <v>0</v>
      </c>
      <c r="BN21" s="131">
        <f>CT_Bands_2003_2022_Count_PP!BN21/CT_Bands_2003_2022_Count_PP!$CG21</f>
        <v>0</v>
      </c>
      <c r="BO21" s="140">
        <f>CT_Bands_2003_2022_Count_PP!BO21/CT_Bands_2003_2022_Count_PP!$CG21</f>
        <v>0</v>
      </c>
      <c r="BP21" s="131">
        <f>CT_Bands_2003_2022_Count_PP!BP21/CT_Bands_2003_2022_Count_PP!$CG21</f>
        <v>0</v>
      </c>
      <c r="BQ21" s="131">
        <f>CT_Bands_2003_2022_Count_PP!BQ21/CT_Bands_2003_2022_Count_PP!$CG21</f>
        <v>0</v>
      </c>
      <c r="BR21" s="131">
        <f>CT_Bands_2003_2022_Count_PP!BR21/CT_Bands_2003_2022_Count_PP!$CG21</f>
        <v>0</v>
      </c>
      <c r="BS21" s="131">
        <f>CT_Bands_2003_2022_Count_PP!BS21/CT_Bands_2003_2022_Count_PP!$CG21</f>
        <v>0</v>
      </c>
      <c r="BT21" s="131">
        <f>CT_Bands_2003_2022_Count_PP!BT21/CT_Bands_2003_2022_Count_PP!$CG21</f>
        <v>0</v>
      </c>
      <c r="BU21" s="131">
        <f>CT_Bands_2003_2022_Count_PP!BU21/CT_Bands_2003_2022_Count_PP!$CG21</f>
        <v>7.833920877399138E-4</v>
      </c>
      <c r="BV21" s="131">
        <f>CT_Bands_2003_2022_Count_PP!BV21/CT_Bands_2003_2022_Count_PP!$CG21</f>
        <v>0</v>
      </c>
      <c r="BW21" s="131">
        <f>CT_Bands_2003_2022_Count_PP!BW21/CT_Bands_2003_2022_Count_PP!$CG21</f>
        <v>0</v>
      </c>
      <c r="BX21" s="131">
        <f>CT_Bands_2003_2022_Count_PP!BX21/CT_Bands_2003_2022_Count_PP!$CG21</f>
        <v>0</v>
      </c>
      <c r="BY21" s="131">
        <f>CT_Bands_2003_2022_Count_PP!BY21/CT_Bands_2003_2022_Count_PP!$CG21</f>
        <v>0</v>
      </c>
      <c r="BZ21" s="131">
        <f>CT_Bands_2003_2022_Count_PP!BZ21/CT_Bands_2003_2022_Count_PP!$CG21</f>
        <v>0</v>
      </c>
      <c r="CA21" s="131">
        <f>CT_Bands_2003_2022_Count_PP!CA21/CT_Bands_2003_2022_Count_PP!$CG21</f>
        <v>0</v>
      </c>
      <c r="CB21" s="131">
        <f>CT_Bands_2003_2022_Count_PP!CB21/CT_Bands_2003_2022_Count_PP!$CG21</f>
        <v>0</v>
      </c>
      <c r="CC21" s="131">
        <f>CT_Bands_2003_2022_Count_PP!CC21/CT_Bands_2003_2022_Count_PP!$CG21</f>
        <v>0</v>
      </c>
      <c r="CD21" s="131">
        <f>CT_Bands_2003_2022_Count_PP!CD21/CT_Bands_2003_2022_Count_PP!$CG21</f>
        <v>1.1750881316098707E-3</v>
      </c>
      <c r="CE21" s="131">
        <f>CT_Bands_2003_2022_Count_PP!CE21/CT_Bands_2003_2022_Count_PP!$CG21</f>
        <v>0</v>
      </c>
      <c r="CF21" s="131">
        <f>CT_Bands_2003_2022_Count_PP!CF21/CT_Bands_2003_2022_Count_PP!$CG21</f>
        <v>0</v>
      </c>
      <c r="CG21" s="131">
        <f t="shared" si="3"/>
        <v>0.99999999999999978</v>
      </c>
    </row>
    <row r="22" spans="1:85" x14ac:dyDescent="0.25">
      <c r="A22" s="126" t="s">
        <v>1123</v>
      </c>
      <c r="B22" s="127" t="s">
        <v>1124</v>
      </c>
      <c r="C22" s="127" t="s">
        <v>2333</v>
      </c>
      <c r="D22" s="131">
        <f>CT_Bands_2003_2022_Count_PP!D22/CT_Bands_2003_2022_Count_PP!$CG22</f>
        <v>0.29792979297929795</v>
      </c>
      <c r="E22" s="131">
        <f>CT_Bands_2003_2022_Count_PP!E22/CT_Bands_2003_2022_Count_PP!$CG22</f>
        <v>0.28802880288028804</v>
      </c>
      <c r="F22" s="131">
        <f>CT_Bands_2003_2022_Count_PP!F22/CT_Bands_2003_2022_Count_PP!$CG22</f>
        <v>0</v>
      </c>
      <c r="G22" s="131">
        <f>CT_Bands_2003_2022_Count_PP!G22/CT_Bands_2003_2022_Count_PP!$CG22</f>
        <v>0</v>
      </c>
      <c r="H22" s="131">
        <f>CT_Bands_2003_2022_Count_PP!H22/CT_Bands_2003_2022_Count_PP!$CG22</f>
        <v>0</v>
      </c>
      <c r="I22" s="131">
        <f>CT_Bands_2003_2022_Count_PP!I22/CT_Bands_2003_2022_Count_PP!$CG22</f>
        <v>0</v>
      </c>
      <c r="J22" s="131">
        <f>CT_Bands_2003_2022_Count_PP!J22/CT_Bands_2003_2022_Count_PP!$CG22</f>
        <v>0</v>
      </c>
      <c r="K22" s="131">
        <f>CT_Bands_2003_2022_Count_PP!K22/CT_Bands_2003_2022_Count_PP!$CG22</f>
        <v>0</v>
      </c>
      <c r="L22" s="131">
        <f>CT_Bands_2003_2022_Count_PP!L22/CT_Bands_2003_2022_Count_PP!$CG22</f>
        <v>0</v>
      </c>
      <c r="M22" s="140">
        <f>CT_Bands_2003_2022_Count_PP!M22/CT_Bands_2003_2022_Count_PP!$CG22</f>
        <v>0</v>
      </c>
      <c r="N22" s="131">
        <f>CT_Bands_2003_2022_Count_PP!N22/CT_Bands_2003_2022_Count_PP!$CG22</f>
        <v>3.9603960396039604E-2</v>
      </c>
      <c r="O22" s="131">
        <f>CT_Bands_2003_2022_Count_PP!O22/CT_Bands_2003_2022_Count_PP!$CG22</f>
        <v>0.20072007200720071</v>
      </c>
      <c r="P22" s="131">
        <f>CT_Bands_2003_2022_Count_PP!P22/CT_Bands_2003_2022_Count_PP!$CG22</f>
        <v>3.6003600360036002E-3</v>
      </c>
      <c r="Q22" s="131">
        <f>CT_Bands_2003_2022_Count_PP!Q22/CT_Bands_2003_2022_Count_PP!$CG22</f>
        <v>0</v>
      </c>
      <c r="R22" s="131">
        <f>CT_Bands_2003_2022_Count_PP!R22/CT_Bands_2003_2022_Count_PP!$CG22</f>
        <v>0</v>
      </c>
      <c r="S22" s="131">
        <f>CT_Bands_2003_2022_Count_PP!S22/CT_Bands_2003_2022_Count_PP!$CG22</f>
        <v>0</v>
      </c>
      <c r="T22" s="131">
        <f>CT_Bands_2003_2022_Count_PP!T22/CT_Bands_2003_2022_Count_PP!$CG22</f>
        <v>0</v>
      </c>
      <c r="U22" s="131">
        <f>CT_Bands_2003_2022_Count_PP!U22/CT_Bands_2003_2022_Count_PP!$CG22</f>
        <v>0</v>
      </c>
      <c r="V22" s="140">
        <f>CT_Bands_2003_2022_Count_PP!V22/CT_Bands_2003_2022_Count_PP!$CG22</f>
        <v>0</v>
      </c>
      <c r="W22" s="131">
        <f>CT_Bands_2003_2022_Count_PP!W22/CT_Bands_2003_2022_Count_PP!$CG22</f>
        <v>0</v>
      </c>
      <c r="X22" s="131">
        <f>CT_Bands_2003_2022_Count_PP!X22/CT_Bands_2003_2022_Count_PP!$CG22</f>
        <v>0</v>
      </c>
      <c r="Y22" s="131">
        <f>CT_Bands_2003_2022_Count_PP!Y22/CT_Bands_2003_2022_Count_PP!$CG22</f>
        <v>7.9207920792079209E-2</v>
      </c>
      <c r="Z22" s="131">
        <f>CT_Bands_2003_2022_Count_PP!Z22/CT_Bands_2003_2022_Count_PP!$CG22</f>
        <v>0</v>
      </c>
      <c r="AA22" s="131">
        <f>CT_Bands_2003_2022_Count_PP!AA22/CT_Bands_2003_2022_Count_PP!$CG22</f>
        <v>0</v>
      </c>
      <c r="AB22" s="131">
        <f>CT_Bands_2003_2022_Count_PP!AB22/CT_Bands_2003_2022_Count_PP!$CG22</f>
        <v>0</v>
      </c>
      <c r="AC22" s="131">
        <f>CT_Bands_2003_2022_Count_PP!AC22/CT_Bands_2003_2022_Count_PP!$CG22</f>
        <v>0</v>
      </c>
      <c r="AD22" s="131">
        <f>CT_Bands_2003_2022_Count_PP!AD22/CT_Bands_2003_2022_Count_PP!$CG22</f>
        <v>0</v>
      </c>
      <c r="AE22" s="140">
        <f>CT_Bands_2003_2022_Count_PP!AE22/CT_Bands_2003_2022_Count_PP!$CG22</f>
        <v>0</v>
      </c>
      <c r="AF22" s="131">
        <f>CT_Bands_2003_2022_Count_PP!AF22/CT_Bands_2003_2022_Count_PP!$CG22</f>
        <v>0</v>
      </c>
      <c r="AG22" s="131">
        <f>CT_Bands_2003_2022_Count_PP!AG22/CT_Bands_2003_2022_Count_PP!$CG22</f>
        <v>0</v>
      </c>
      <c r="AH22" s="131">
        <f>CT_Bands_2003_2022_Count_PP!AH22/CT_Bands_2003_2022_Count_PP!$CG22</f>
        <v>1.7101710171017102E-2</v>
      </c>
      <c r="AI22" s="131">
        <f>CT_Bands_2003_2022_Count_PP!AI22/CT_Bands_2003_2022_Count_PP!$CG22</f>
        <v>3.6003600360036005E-2</v>
      </c>
      <c r="AJ22" s="131">
        <f>CT_Bands_2003_2022_Count_PP!AJ22/CT_Bands_2003_2022_Count_PP!$CG22</f>
        <v>0</v>
      </c>
      <c r="AK22" s="131">
        <f>CT_Bands_2003_2022_Count_PP!AK22/CT_Bands_2003_2022_Count_PP!$CG22</f>
        <v>0</v>
      </c>
      <c r="AL22" s="131">
        <f>CT_Bands_2003_2022_Count_PP!AL22/CT_Bands_2003_2022_Count_PP!$CG22</f>
        <v>0</v>
      </c>
      <c r="AM22" s="131">
        <f>CT_Bands_2003_2022_Count_PP!AM22/CT_Bands_2003_2022_Count_PP!$CG22</f>
        <v>0</v>
      </c>
      <c r="AN22" s="140">
        <f>CT_Bands_2003_2022_Count_PP!AN22/CT_Bands_2003_2022_Count_PP!$CG22</f>
        <v>0</v>
      </c>
      <c r="AO22" s="131">
        <f>CT_Bands_2003_2022_Count_PP!AO22/CT_Bands_2003_2022_Count_PP!$CG22</f>
        <v>0</v>
      </c>
      <c r="AP22" s="131">
        <f>CT_Bands_2003_2022_Count_PP!AP22/CT_Bands_2003_2022_Count_PP!$CG22</f>
        <v>0</v>
      </c>
      <c r="AQ22" s="131">
        <f>CT_Bands_2003_2022_Count_PP!AQ22/CT_Bands_2003_2022_Count_PP!$CG22</f>
        <v>0</v>
      </c>
      <c r="AR22" s="131">
        <f>CT_Bands_2003_2022_Count_PP!AR22/CT_Bands_2003_2022_Count_PP!$CG22</f>
        <v>1.5301530153015301E-2</v>
      </c>
      <c r="AS22" s="131">
        <f>CT_Bands_2003_2022_Count_PP!AS22/CT_Bands_2003_2022_Count_PP!$CG22</f>
        <v>9.9009900990099011E-3</v>
      </c>
      <c r="AT22" s="131">
        <f>CT_Bands_2003_2022_Count_PP!AT22/CT_Bands_2003_2022_Count_PP!$CG22</f>
        <v>0</v>
      </c>
      <c r="AU22" s="131">
        <f>CT_Bands_2003_2022_Count_PP!AU22/CT_Bands_2003_2022_Count_PP!$CG22</f>
        <v>0</v>
      </c>
      <c r="AV22" s="131">
        <f>CT_Bands_2003_2022_Count_PP!AV22/CT_Bands_2003_2022_Count_PP!$CG22</f>
        <v>0</v>
      </c>
      <c r="AW22" s="140">
        <f>CT_Bands_2003_2022_Count_PP!AW22/CT_Bands_2003_2022_Count_PP!$CG22</f>
        <v>0</v>
      </c>
      <c r="AX22" s="131">
        <f>CT_Bands_2003_2022_Count_PP!AX22/CT_Bands_2003_2022_Count_PP!$CG22</f>
        <v>0</v>
      </c>
      <c r="AY22" s="131">
        <f>CT_Bands_2003_2022_Count_PP!AY22/CT_Bands_2003_2022_Count_PP!$CG22</f>
        <v>0</v>
      </c>
      <c r="AZ22" s="131">
        <f>CT_Bands_2003_2022_Count_PP!AZ22/CT_Bands_2003_2022_Count_PP!$CG22</f>
        <v>0</v>
      </c>
      <c r="BA22" s="131">
        <f>CT_Bands_2003_2022_Count_PP!BA22/CT_Bands_2003_2022_Count_PP!$CG22</f>
        <v>0</v>
      </c>
      <c r="BB22" s="131">
        <f>CT_Bands_2003_2022_Count_PP!BB22/CT_Bands_2003_2022_Count_PP!$CG22</f>
        <v>1.0801080108010801E-2</v>
      </c>
      <c r="BC22" s="131">
        <f>CT_Bands_2003_2022_Count_PP!BC22/CT_Bands_2003_2022_Count_PP!$CG22</f>
        <v>0</v>
      </c>
      <c r="BD22" s="131">
        <f>CT_Bands_2003_2022_Count_PP!BD22/CT_Bands_2003_2022_Count_PP!$CG22</f>
        <v>0</v>
      </c>
      <c r="BE22" s="131">
        <f>CT_Bands_2003_2022_Count_PP!BE22/CT_Bands_2003_2022_Count_PP!$CG22</f>
        <v>0</v>
      </c>
      <c r="BF22" s="140">
        <f>CT_Bands_2003_2022_Count_PP!BF22/CT_Bands_2003_2022_Count_PP!$CG22</f>
        <v>0</v>
      </c>
      <c r="BG22" s="131">
        <f>CT_Bands_2003_2022_Count_PP!BG22/CT_Bands_2003_2022_Count_PP!$CG22</f>
        <v>0</v>
      </c>
      <c r="BH22" s="131">
        <f>CT_Bands_2003_2022_Count_PP!BH22/CT_Bands_2003_2022_Count_PP!$CG22</f>
        <v>0</v>
      </c>
      <c r="BI22" s="131">
        <f>CT_Bands_2003_2022_Count_PP!BI22/CT_Bands_2003_2022_Count_PP!$CG22</f>
        <v>0</v>
      </c>
      <c r="BJ22" s="131">
        <f>CT_Bands_2003_2022_Count_PP!BJ22/CT_Bands_2003_2022_Count_PP!$CG22</f>
        <v>0</v>
      </c>
      <c r="BK22" s="131">
        <f>CT_Bands_2003_2022_Count_PP!BK22/CT_Bands_2003_2022_Count_PP!$CG22</f>
        <v>0</v>
      </c>
      <c r="BL22" s="131">
        <f>CT_Bands_2003_2022_Count_PP!BL22/CT_Bands_2003_2022_Count_PP!$CG22</f>
        <v>9.0009000900090005E-4</v>
      </c>
      <c r="BM22" s="131">
        <f>CT_Bands_2003_2022_Count_PP!BM22/CT_Bands_2003_2022_Count_PP!$CG22</f>
        <v>0</v>
      </c>
      <c r="BN22" s="131">
        <f>CT_Bands_2003_2022_Count_PP!BN22/CT_Bands_2003_2022_Count_PP!$CG22</f>
        <v>0</v>
      </c>
      <c r="BO22" s="140">
        <f>CT_Bands_2003_2022_Count_PP!BO22/CT_Bands_2003_2022_Count_PP!$CG22</f>
        <v>0</v>
      </c>
      <c r="BP22" s="131">
        <f>CT_Bands_2003_2022_Count_PP!BP22/CT_Bands_2003_2022_Count_PP!$CG22</f>
        <v>0</v>
      </c>
      <c r="BQ22" s="131">
        <f>CT_Bands_2003_2022_Count_PP!BQ22/CT_Bands_2003_2022_Count_PP!$CG22</f>
        <v>0</v>
      </c>
      <c r="BR22" s="131">
        <f>CT_Bands_2003_2022_Count_PP!BR22/CT_Bands_2003_2022_Count_PP!$CG22</f>
        <v>0</v>
      </c>
      <c r="BS22" s="131">
        <f>CT_Bands_2003_2022_Count_PP!BS22/CT_Bands_2003_2022_Count_PP!$CG22</f>
        <v>0</v>
      </c>
      <c r="BT22" s="131">
        <f>CT_Bands_2003_2022_Count_PP!BT22/CT_Bands_2003_2022_Count_PP!$CG22</f>
        <v>0</v>
      </c>
      <c r="BU22" s="131">
        <f>CT_Bands_2003_2022_Count_PP!BU22/CT_Bands_2003_2022_Count_PP!$CG22</f>
        <v>0</v>
      </c>
      <c r="BV22" s="131">
        <f>CT_Bands_2003_2022_Count_PP!BV22/CT_Bands_2003_2022_Count_PP!$CG22</f>
        <v>0</v>
      </c>
      <c r="BW22" s="131">
        <f>CT_Bands_2003_2022_Count_PP!BW22/CT_Bands_2003_2022_Count_PP!$CG22</f>
        <v>0</v>
      </c>
      <c r="BX22" s="131">
        <f>CT_Bands_2003_2022_Count_PP!BX22/CT_Bands_2003_2022_Count_PP!$CG22</f>
        <v>0</v>
      </c>
      <c r="BY22" s="131">
        <f>CT_Bands_2003_2022_Count_PP!BY22/CT_Bands_2003_2022_Count_PP!$CG22</f>
        <v>0</v>
      </c>
      <c r="BZ22" s="131">
        <f>CT_Bands_2003_2022_Count_PP!BZ22/CT_Bands_2003_2022_Count_PP!$CG22</f>
        <v>0</v>
      </c>
      <c r="CA22" s="131">
        <f>CT_Bands_2003_2022_Count_PP!CA22/CT_Bands_2003_2022_Count_PP!$CG22</f>
        <v>0</v>
      </c>
      <c r="CB22" s="131">
        <f>CT_Bands_2003_2022_Count_PP!CB22/CT_Bands_2003_2022_Count_PP!$CG22</f>
        <v>0</v>
      </c>
      <c r="CC22" s="131">
        <f>CT_Bands_2003_2022_Count_PP!CC22/CT_Bands_2003_2022_Count_PP!$CG22</f>
        <v>0</v>
      </c>
      <c r="CD22" s="131">
        <f>CT_Bands_2003_2022_Count_PP!CD22/CT_Bands_2003_2022_Count_PP!$CG22</f>
        <v>9.0009000900090005E-4</v>
      </c>
      <c r="CE22" s="131">
        <f>CT_Bands_2003_2022_Count_PP!CE22/CT_Bands_2003_2022_Count_PP!$CG22</f>
        <v>0</v>
      </c>
      <c r="CF22" s="131">
        <f>CT_Bands_2003_2022_Count_PP!CF22/CT_Bands_2003_2022_Count_PP!$CG22</f>
        <v>0</v>
      </c>
      <c r="CG22" s="131">
        <f t="shared" si="3"/>
        <v>1.0000000000000002</v>
      </c>
    </row>
    <row r="23" spans="1:85" x14ac:dyDescent="0.25">
      <c r="A23" s="126" t="s">
        <v>1125</v>
      </c>
      <c r="B23" s="127" t="s">
        <v>1126</v>
      </c>
      <c r="C23" s="127" t="s">
        <v>2334</v>
      </c>
      <c r="D23" s="131">
        <f>CT_Bands_2003_2022_Count_PP!D23/CT_Bands_2003_2022_Count_PP!$CG23</f>
        <v>6.4179104477611937E-2</v>
      </c>
      <c r="E23" s="131">
        <f>CT_Bands_2003_2022_Count_PP!E23/CT_Bands_2003_2022_Count_PP!$CG23</f>
        <v>8.0597014925373134E-2</v>
      </c>
      <c r="F23" s="131">
        <f>CT_Bands_2003_2022_Count_PP!F23/CT_Bands_2003_2022_Count_PP!$CG23</f>
        <v>0</v>
      </c>
      <c r="G23" s="131">
        <f>CT_Bands_2003_2022_Count_PP!G23/CT_Bands_2003_2022_Count_PP!$CG23</f>
        <v>0</v>
      </c>
      <c r="H23" s="131">
        <f>CT_Bands_2003_2022_Count_PP!H23/CT_Bands_2003_2022_Count_PP!$CG23</f>
        <v>0</v>
      </c>
      <c r="I23" s="131">
        <f>CT_Bands_2003_2022_Count_PP!I23/CT_Bands_2003_2022_Count_PP!$CG23</f>
        <v>0</v>
      </c>
      <c r="J23" s="131">
        <f>CT_Bands_2003_2022_Count_PP!J23/CT_Bands_2003_2022_Count_PP!$CG23</f>
        <v>0</v>
      </c>
      <c r="K23" s="131">
        <f>CT_Bands_2003_2022_Count_PP!K23/CT_Bands_2003_2022_Count_PP!$CG23</f>
        <v>0</v>
      </c>
      <c r="L23" s="131">
        <f>CT_Bands_2003_2022_Count_PP!L23/CT_Bands_2003_2022_Count_PP!$CG23</f>
        <v>0</v>
      </c>
      <c r="M23" s="140">
        <f>CT_Bands_2003_2022_Count_PP!M23/CT_Bands_2003_2022_Count_PP!$CG23</f>
        <v>0</v>
      </c>
      <c r="N23" s="131">
        <f>CT_Bands_2003_2022_Count_PP!N23/CT_Bands_2003_2022_Count_PP!$CG23</f>
        <v>0.12686567164179105</v>
      </c>
      <c r="O23" s="131">
        <f>CT_Bands_2003_2022_Count_PP!O23/CT_Bands_2003_2022_Count_PP!$CG23</f>
        <v>0.17910447761194029</v>
      </c>
      <c r="P23" s="131">
        <f>CT_Bands_2003_2022_Count_PP!P23/CT_Bands_2003_2022_Count_PP!$CG23</f>
        <v>0</v>
      </c>
      <c r="Q23" s="131">
        <f>CT_Bands_2003_2022_Count_PP!Q23/CT_Bands_2003_2022_Count_PP!$CG23</f>
        <v>0</v>
      </c>
      <c r="R23" s="131">
        <f>CT_Bands_2003_2022_Count_PP!R23/CT_Bands_2003_2022_Count_PP!$CG23</f>
        <v>0</v>
      </c>
      <c r="S23" s="131">
        <f>CT_Bands_2003_2022_Count_PP!S23/CT_Bands_2003_2022_Count_PP!$CG23</f>
        <v>0</v>
      </c>
      <c r="T23" s="131">
        <f>CT_Bands_2003_2022_Count_PP!T23/CT_Bands_2003_2022_Count_PP!$CG23</f>
        <v>0</v>
      </c>
      <c r="U23" s="131">
        <f>CT_Bands_2003_2022_Count_PP!U23/CT_Bands_2003_2022_Count_PP!$CG23</f>
        <v>0</v>
      </c>
      <c r="V23" s="140">
        <f>CT_Bands_2003_2022_Count_PP!V23/CT_Bands_2003_2022_Count_PP!$CG23</f>
        <v>0</v>
      </c>
      <c r="W23" s="131">
        <f>CT_Bands_2003_2022_Count_PP!W23/CT_Bands_2003_2022_Count_PP!$CG23</f>
        <v>0</v>
      </c>
      <c r="X23" s="131">
        <f>CT_Bands_2003_2022_Count_PP!X23/CT_Bands_2003_2022_Count_PP!$CG23</f>
        <v>0.17313432835820897</v>
      </c>
      <c r="Y23" s="131">
        <f>CT_Bands_2003_2022_Count_PP!Y23/CT_Bands_2003_2022_Count_PP!$CG23</f>
        <v>0.11641791044776119</v>
      </c>
      <c r="Z23" s="131">
        <f>CT_Bands_2003_2022_Count_PP!Z23/CT_Bands_2003_2022_Count_PP!$CG23</f>
        <v>0</v>
      </c>
      <c r="AA23" s="131">
        <f>CT_Bands_2003_2022_Count_PP!AA23/CT_Bands_2003_2022_Count_PP!$CG23</f>
        <v>0</v>
      </c>
      <c r="AB23" s="131">
        <f>CT_Bands_2003_2022_Count_PP!AB23/CT_Bands_2003_2022_Count_PP!$CG23</f>
        <v>0</v>
      </c>
      <c r="AC23" s="131">
        <f>CT_Bands_2003_2022_Count_PP!AC23/CT_Bands_2003_2022_Count_PP!$CG23</f>
        <v>0</v>
      </c>
      <c r="AD23" s="131">
        <f>CT_Bands_2003_2022_Count_PP!AD23/CT_Bands_2003_2022_Count_PP!$CG23</f>
        <v>0</v>
      </c>
      <c r="AE23" s="140">
        <f>CT_Bands_2003_2022_Count_PP!AE23/CT_Bands_2003_2022_Count_PP!$CG23</f>
        <v>0</v>
      </c>
      <c r="AF23" s="131">
        <f>CT_Bands_2003_2022_Count_PP!AF23/CT_Bands_2003_2022_Count_PP!$CG23</f>
        <v>0</v>
      </c>
      <c r="AG23" s="131">
        <f>CT_Bands_2003_2022_Count_PP!AG23/CT_Bands_2003_2022_Count_PP!$CG23</f>
        <v>0</v>
      </c>
      <c r="AH23" s="131">
        <f>CT_Bands_2003_2022_Count_PP!AH23/CT_Bands_2003_2022_Count_PP!$CG23</f>
        <v>4.7761194029850747E-2</v>
      </c>
      <c r="AI23" s="131">
        <f>CT_Bands_2003_2022_Count_PP!AI23/CT_Bands_2003_2022_Count_PP!$CG23</f>
        <v>4.1791044776119404E-2</v>
      </c>
      <c r="AJ23" s="131">
        <f>CT_Bands_2003_2022_Count_PP!AJ23/CT_Bands_2003_2022_Count_PP!$CG23</f>
        <v>0</v>
      </c>
      <c r="AK23" s="131">
        <f>CT_Bands_2003_2022_Count_PP!AK23/CT_Bands_2003_2022_Count_PP!$CG23</f>
        <v>0</v>
      </c>
      <c r="AL23" s="131">
        <f>CT_Bands_2003_2022_Count_PP!AL23/CT_Bands_2003_2022_Count_PP!$CG23</f>
        <v>0</v>
      </c>
      <c r="AM23" s="131">
        <f>CT_Bands_2003_2022_Count_PP!AM23/CT_Bands_2003_2022_Count_PP!$CG23</f>
        <v>0</v>
      </c>
      <c r="AN23" s="140">
        <f>CT_Bands_2003_2022_Count_PP!AN23/CT_Bands_2003_2022_Count_PP!$CG23</f>
        <v>0</v>
      </c>
      <c r="AO23" s="131">
        <f>CT_Bands_2003_2022_Count_PP!AO23/CT_Bands_2003_2022_Count_PP!$CG23</f>
        <v>0</v>
      </c>
      <c r="AP23" s="131">
        <f>CT_Bands_2003_2022_Count_PP!AP23/CT_Bands_2003_2022_Count_PP!$CG23</f>
        <v>0</v>
      </c>
      <c r="AQ23" s="131">
        <f>CT_Bands_2003_2022_Count_PP!AQ23/CT_Bands_2003_2022_Count_PP!$CG23</f>
        <v>0</v>
      </c>
      <c r="AR23" s="131">
        <f>CT_Bands_2003_2022_Count_PP!AR23/CT_Bands_2003_2022_Count_PP!$CG23</f>
        <v>8.2089552238805971E-2</v>
      </c>
      <c r="AS23" s="131">
        <f>CT_Bands_2003_2022_Count_PP!AS23/CT_Bands_2003_2022_Count_PP!$CG23</f>
        <v>1.4925373134328358E-2</v>
      </c>
      <c r="AT23" s="131">
        <f>CT_Bands_2003_2022_Count_PP!AT23/CT_Bands_2003_2022_Count_PP!$CG23</f>
        <v>0</v>
      </c>
      <c r="AU23" s="131">
        <f>CT_Bands_2003_2022_Count_PP!AU23/CT_Bands_2003_2022_Count_PP!$CG23</f>
        <v>0</v>
      </c>
      <c r="AV23" s="131">
        <f>CT_Bands_2003_2022_Count_PP!AV23/CT_Bands_2003_2022_Count_PP!$CG23</f>
        <v>0</v>
      </c>
      <c r="AW23" s="140">
        <f>CT_Bands_2003_2022_Count_PP!AW23/CT_Bands_2003_2022_Count_PP!$CG23</f>
        <v>0</v>
      </c>
      <c r="AX23" s="131">
        <f>CT_Bands_2003_2022_Count_PP!AX23/CT_Bands_2003_2022_Count_PP!$CG23</f>
        <v>0</v>
      </c>
      <c r="AY23" s="131">
        <f>CT_Bands_2003_2022_Count_PP!AY23/CT_Bands_2003_2022_Count_PP!$CG23</f>
        <v>0</v>
      </c>
      <c r="AZ23" s="131">
        <f>CT_Bands_2003_2022_Count_PP!AZ23/CT_Bands_2003_2022_Count_PP!$CG23</f>
        <v>0</v>
      </c>
      <c r="BA23" s="131">
        <f>CT_Bands_2003_2022_Count_PP!BA23/CT_Bands_2003_2022_Count_PP!$CG23</f>
        <v>0</v>
      </c>
      <c r="BB23" s="131">
        <f>CT_Bands_2003_2022_Count_PP!BB23/CT_Bands_2003_2022_Count_PP!$CG23</f>
        <v>5.5223880597014927E-2</v>
      </c>
      <c r="BC23" s="131">
        <f>CT_Bands_2003_2022_Count_PP!BC23/CT_Bands_2003_2022_Count_PP!$CG23</f>
        <v>0</v>
      </c>
      <c r="BD23" s="131">
        <f>CT_Bands_2003_2022_Count_PP!BD23/CT_Bands_2003_2022_Count_PP!$CG23</f>
        <v>0</v>
      </c>
      <c r="BE23" s="131">
        <f>CT_Bands_2003_2022_Count_PP!BE23/CT_Bands_2003_2022_Count_PP!$CG23</f>
        <v>0</v>
      </c>
      <c r="BF23" s="140">
        <f>CT_Bands_2003_2022_Count_PP!BF23/CT_Bands_2003_2022_Count_PP!$CG23</f>
        <v>0</v>
      </c>
      <c r="BG23" s="131">
        <f>CT_Bands_2003_2022_Count_PP!BG23/CT_Bands_2003_2022_Count_PP!$CG23</f>
        <v>0</v>
      </c>
      <c r="BH23" s="131">
        <f>CT_Bands_2003_2022_Count_PP!BH23/CT_Bands_2003_2022_Count_PP!$CG23</f>
        <v>0</v>
      </c>
      <c r="BI23" s="131">
        <f>CT_Bands_2003_2022_Count_PP!BI23/CT_Bands_2003_2022_Count_PP!$CG23</f>
        <v>0</v>
      </c>
      <c r="BJ23" s="131">
        <f>CT_Bands_2003_2022_Count_PP!BJ23/CT_Bands_2003_2022_Count_PP!$CG23</f>
        <v>0</v>
      </c>
      <c r="BK23" s="131">
        <f>CT_Bands_2003_2022_Count_PP!BK23/CT_Bands_2003_2022_Count_PP!$CG23</f>
        <v>0</v>
      </c>
      <c r="BL23" s="131">
        <f>CT_Bands_2003_2022_Count_PP!BL23/CT_Bands_2003_2022_Count_PP!$CG23</f>
        <v>1.5671641791044775E-2</v>
      </c>
      <c r="BM23" s="131">
        <f>CT_Bands_2003_2022_Count_PP!BM23/CT_Bands_2003_2022_Count_PP!$CG23</f>
        <v>0</v>
      </c>
      <c r="BN23" s="131">
        <f>CT_Bands_2003_2022_Count_PP!BN23/CT_Bands_2003_2022_Count_PP!$CG23</f>
        <v>0</v>
      </c>
      <c r="BO23" s="140">
        <f>CT_Bands_2003_2022_Count_PP!BO23/CT_Bands_2003_2022_Count_PP!$CG23</f>
        <v>0</v>
      </c>
      <c r="BP23" s="131">
        <f>CT_Bands_2003_2022_Count_PP!BP23/CT_Bands_2003_2022_Count_PP!$CG23</f>
        <v>0</v>
      </c>
      <c r="BQ23" s="131">
        <f>CT_Bands_2003_2022_Count_PP!BQ23/CT_Bands_2003_2022_Count_PP!$CG23</f>
        <v>0</v>
      </c>
      <c r="BR23" s="131">
        <f>CT_Bands_2003_2022_Count_PP!BR23/CT_Bands_2003_2022_Count_PP!$CG23</f>
        <v>0</v>
      </c>
      <c r="BS23" s="131">
        <f>CT_Bands_2003_2022_Count_PP!BS23/CT_Bands_2003_2022_Count_PP!$CG23</f>
        <v>0</v>
      </c>
      <c r="BT23" s="131">
        <f>CT_Bands_2003_2022_Count_PP!BT23/CT_Bands_2003_2022_Count_PP!$CG23</f>
        <v>0</v>
      </c>
      <c r="BU23" s="131">
        <f>CT_Bands_2003_2022_Count_PP!BU23/CT_Bands_2003_2022_Count_PP!$CG23</f>
        <v>7.4626865671641792E-4</v>
      </c>
      <c r="BV23" s="131">
        <f>CT_Bands_2003_2022_Count_PP!BV23/CT_Bands_2003_2022_Count_PP!$CG23</f>
        <v>7.4626865671641792E-4</v>
      </c>
      <c r="BW23" s="131">
        <f>CT_Bands_2003_2022_Count_PP!BW23/CT_Bands_2003_2022_Count_PP!$CG23</f>
        <v>0</v>
      </c>
      <c r="BX23" s="131">
        <f>CT_Bands_2003_2022_Count_PP!BX23/CT_Bands_2003_2022_Count_PP!$CG23</f>
        <v>0</v>
      </c>
      <c r="BY23" s="131">
        <f>CT_Bands_2003_2022_Count_PP!BY23/CT_Bands_2003_2022_Count_PP!$CG23</f>
        <v>0</v>
      </c>
      <c r="BZ23" s="131">
        <f>CT_Bands_2003_2022_Count_PP!BZ23/CT_Bands_2003_2022_Count_PP!$CG23</f>
        <v>0</v>
      </c>
      <c r="CA23" s="131">
        <f>CT_Bands_2003_2022_Count_PP!CA23/CT_Bands_2003_2022_Count_PP!$CG23</f>
        <v>0</v>
      </c>
      <c r="CB23" s="131">
        <f>CT_Bands_2003_2022_Count_PP!CB23/CT_Bands_2003_2022_Count_PP!$CG23</f>
        <v>0</v>
      </c>
      <c r="CC23" s="131">
        <f>CT_Bands_2003_2022_Count_PP!CC23/CT_Bands_2003_2022_Count_PP!$CG23</f>
        <v>0</v>
      </c>
      <c r="CD23" s="131">
        <f>CT_Bands_2003_2022_Count_PP!CD23/CT_Bands_2003_2022_Count_PP!$CG23</f>
        <v>0</v>
      </c>
      <c r="CE23" s="131">
        <f>CT_Bands_2003_2022_Count_PP!CE23/CT_Bands_2003_2022_Count_PP!$CG23</f>
        <v>7.4626865671641792E-4</v>
      </c>
      <c r="CF23" s="131">
        <f>CT_Bands_2003_2022_Count_PP!CF23/CT_Bands_2003_2022_Count_PP!$CG23</f>
        <v>0</v>
      </c>
      <c r="CG23" s="131">
        <f t="shared" si="3"/>
        <v>1</v>
      </c>
    </row>
    <row r="24" spans="1:85" x14ac:dyDescent="0.25">
      <c r="A24" s="126" t="s">
        <v>1127</v>
      </c>
      <c r="B24" s="127" t="s">
        <v>1128</v>
      </c>
      <c r="C24" s="127" t="s">
        <v>2335</v>
      </c>
      <c r="D24" s="131">
        <f>CT_Bands_2003_2022_Count_PP!D24/CT_Bands_2003_2022_Count_PP!$CG24</f>
        <v>8.152173913043478E-3</v>
      </c>
      <c r="E24" s="131">
        <f>CT_Bands_2003_2022_Count_PP!E24/CT_Bands_2003_2022_Count_PP!$CG24</f>
        <v>3.3967391304347825E-3</v>
      </c>
      <c r="F24" s="131">
        <f>CT_Bands_2003_2022_Count_PP!F24/CT_Bands_2003_2022_Count_PP!$CG24</f>
        <v>0</v>
      </c>
      <c r="G24" s="131">
        <f>CT_Bands_2003_2022_Count_PP!G24/CT_Bands_2003_2022_Count_PP!$CG24</f>
        <v>0</v>
      </c>
      <c r="H24" s="131">
        <f>CT_Bands_2003_2022_Count_PP!H24/CT_Bands_2003_2022_Count_PP!$CG24</f>
        <v>0</v>
      </c>
      <c r="I24" s="131">
        <f>CT_Bands_2003_2022_Count_PP!I24/CT_Bands_2003_2022_Count_PP!$CG24</f>
        <v>0</v>
      </c>
      <c r="J24" s="131">
        <f>CT_Bands_2003_2022_Count_PP!J24/CT_Bands_2003_2022_Count_PP!$CG24</f>
        <v>0</v>
      </c>
      <c r="K24" s="131">
        <f>CT_Bands_2003_2022_Count_PP!K24/CT_Bands_2003_2022_Count_PP!$CG24</f>
        <v>0</v>
      </c>
      <c r="L24" s="131">
        <f>CT_Bands_2003_2022_Count_PP!L24/CT_Bands_2003_2022_Count_PP!$CG24</f>
        <v>0</v>
      </c>
      <c r="M24" s="140">
        <f>CT_Bands_2003_2022_Count_PP!M24/CT_Bands_2003_2022_Count_PP!$CG24</f>
        <v>0</v>
      </c>
      <c r="N24" s="131">
        <f>CT_Bands_2003_2022_Count_PP!N24/CT_Bands_2003_2022_Count_PP!$CG24</f>
        <v>2.377717391304348E-2</v>
      </c>
      <c r="O24" s="131">
        <f>CT_Bands_2003_2022_Count_PP!O24/CT_Bands_2003_2022_Count_PP!$CG24</f>
        <v>5.6385869565217392E-2</v>
      </c>
      <c r="P24" s="131">
        <f>CT_Bands_2003_2022_Count_PP!P24/CT_Bands_2003_2022_Count_PP!$CG24</f>
        <v>0</v>
      </c>
      <c r="Q24" s="131">
        <f>CT_Bands_2003_2022_Count_PP!Q24/CT_Bands_2003_2022_Count_PP!$CG24</f>
        <v>0</v>
      </c>
      <c r="R24" s="131">
        <f>CT_Bands_2003_2022_Count_PP!R24/CT_Bands_2003_2022_Count_PP!$CG24</f>
        <v>0</v>
      </c>
      <c r="S24" s="131">
        <f>CT_Bands_2003_2022_Count_PP!S24/CT_Bands_2003_2022_Count_PP!$CG24</f>
        <v>0</v>
      </c>
      <c r="T24" s="131">
        <f>CT_Bands_2003_2022_Count_PP!T24/CT_Bands_2003_2022_Count_PP!$CG24</f>
        <v>0</v>
      </c>
      <c r="U24" s="131">
        <f>CT_Bands_2003_2022_Count_PP!U24/CT_Bands_2003_2022_Count_PP!$CG24</f>
        <v>0</v>
      </c>
      <c r="V24" s="140">
        <f>CT_Bands_2003_2022_Count_PP!V24/CT_Bands_2003_2022_Count_PP!$CG24</f>
        <v>0</v>
      </c>
      <c r="W24" s="131">
        <f>CT_Bands_2003_2022_Count_PP!W24/CT_Bands_2003_2022_Count_PP!$CG24</f>
        <v>0</v>
      </c>
      <c r="X24" s="131">
        <f>CT_Bands_2003_2022_Count_PP!X24/CT_Bands_2003_2022_Count_PP!$CG24</f>
        <v>3.940217391304348E-2</v>
      </c>
      <c r="Y24" s="131">
        <f>CT_Bands_2003_2022_Count_PP!Y24/CT_Bands_2003_2022_Count_PP!$CG24</f>
        <v>0.13111413043478262</v>
      </c>
      <c r="Z24" s="131">
        <f>CT_Bands_2003_2022_Count_PP!Z24/CT_Bands_2003_2022_Count_PP!$CG24</f>
        <v>0</v>
      </c>
      <c r="AA24" s="131">
        <f>CT_Bands_2003_2022_Count_PP!AA24/CT_Bands_2003_2022_Count_PP!$CG24</f>
        <v>0</v>
      </c>
      <c r="AB24" s="131">
        <f>CT_Bands_2003_2022_Count_PP!AB24/CT_Bands_2003_2022_Count_PP!$CG24</f>
        <v>0</v>
      </c>
      <c r="AC24" s="131">
        <f>CT_Bands_2003_2022_Count_PP!AC24/CT_Bands_2003_2022_Count_PP!$CG24</f>
        <v>0</v>
      </c>
      <c r="AD24" s="131">
        <f>CT_Bands_2003_2022_Count_PP!AD24/CT_Bands_2003_2022_Count_PP!$CG24</f>
        <v>0</v>
      </c>
      <c r="AE24" s="140">
        <f>CT_Bands_2003_2022_Count_PP!AE24/CT_Bands_2003_2022_Count_PP!$CG24</f>
        <v>0</v>
      </c>
      <c r="AF24" s="131">
        <f>CT_Bands_2003_2022_Count_PP!AF24/CT_Bands_2003_2022_Count_PP!$CG24</f>
        <v>0</v>
      </c>
      <c r="AG24" s="131">
        <f>CT_Bands_2003_2022_Count_PP!AG24/CT_Bands_2003_2022_Count_PP!$CG24</f>
        <v>0</v>
      </c>
      <c r="AH24" s="131">
        <f>CT_Bands_2003_2022_Count_PP!AH24/CT_Bands_2003_2022_Count_PP!$CG24</f>
        <v>7.0652173913043473E-2</v>
      </c>
      <c r="AI24" s="131">
        <f>CT_Bands_2003_2022_Count_PP!AI24/CT_Bands_2003_2022_Count_PP!$CG24</f>
        <v>0.13722826086956522</v>
      </c>
      <c r="AJ24" s="131">
        <f>CT_Bands_2003_2022_Count_PP!AJ24/CT_Bands_2003_2022_Count_PP!$CG24</f>
        <v>0</v>
      </c>
      <c r="AK24" s="131">
        <f>CT_Bands_2003_2022_Count_PP!AK24/CT_Bands_2003_2022_Count_PP!$CG24</f>
        <v>0</v>
      </c>
      <c r="AL24" s="131">
        <f>CT_Bands_2003_2022_Count_PP!AL24/CT_Bands_2003_2022_Count_PP!$CG24</f>
        <v>0</v>
      </c>
      <c r="AM24" s="131">
        <f>CT_Bands_2003_2022_Count_PP!AM24/CT_Bands_2003_2022_Count_PP!$CG24</f>
        <v>0</v>
      </c>
      <c r="AN24" s="140">
        <f>CT_Bands_2003_2022_Count_PP!AN24/CT_Bands_2003_2022_Count_PP!$CG24</f>
        <v>0</v>
      </c>
      <c r="AO24" s="131">
        <f>CT_Bands_2003_2022_Count_PP!AO24/CT_Bands_2003_2022_Count_PP!$CG24</f>
        <v>0</v>
      </c>
      <c r="AP24" s="131">
        <f>CT_Bands_2003_2022_Count_PP!AP24/CT_Bands_2003_2022_Count_PP!$CG24</f>
        <v>0</v>
      </c>
      <c r="AQ24" s="131">
        <f>CT_Bands_2003_2022_Count_PP!AQ24/CT_Bands_2003_2022_Count_PP!$CG24</f>
        <v>0</v>
      </c>
      <c r="AR24" s="131">
        <f>CT_Bands_2003_2022_Count_PP!AR24/CT_Bands_2003_2022_Count_PP!$CG24</f>
        <v>0.13451086956521738</v>
      </c>
      <c r="AS24" s="131">
        <f>CT_Bands_2003_2022_Count_PP!AS24/CT_Bands_2003_2022_Count_PP!$CG24</f>
        <v>3.2608695652173912E-2</v>
      </c>
      <c r="AT24" s="131">
        <f>CT_Bands_2003_2022_Count_PP!AT24/CT_Bands_2003_2022_Count_PP!$CG24</f>
        <v>0</v>
      </c>
      <c r="AU24" s="131">
        <f>CT_Bands_2003_2022_Count_PP!AU24/CT_Bands_2003_2022_Count_PP!$CG24</f>
        <v>0</v>
      </c>
      <c r="AV24" s="131">
        <f>CT_Bands_2003_2022_Count_PP!AV24/CT_Bands_2003_2022_Count_PP!$CG24</f>
        <v>0</v>
      </c>
      <c r="AW24" s="140">
        <f>CT_Bands_2003_2022_Count_PP!AW24/CT_Bands_2003_2022_Count_PP!$CG24</f>
        <v>0</v>
      </c>
      <c r="AX24" s="131">
        <f>CT_Bands_2003_2022_Count_PP!AX24/CT_Bands_2003_2022_Count_PP!$CG24</f>
        <v>0</v>
      </c>
      <c r="AY24" s="131">
        <f>CT_Bands_2003_2022_Count_PP!AY24/CT_Bands_2003_2022_Count_PP!$CG24</f>
        <v>0</v>
      </c>
      <c r="AZ24" s="131">
        <f>CT_Bands_2003_2022_Count_PP!AZ24/CT_Bands_2003_2022_Count_PP!$CG24</f>
        <v>0</v>
      </c>
      <c r="BA24" s="131">
        <f>CT_Bands_2003_2022_Count_PP!BA24/CT_Bands_2003_2022_Count_PP!$CG24</f>
        <v>0</v>
      </c>
      <c r="BB24" s="131">
        <f>CT_Bands_2003_2022_Count_PP!BB24/CT_Bands_2003_2022_Count_PP!$CG24</f>
        <v>0.1827445652173913</v>
      </c>
      <c r="BC24" s="131">
        <f>CT_Bands_2003_2022_Count_PP!BC24/CT_Bands_2003_2022_Count_PP!$CG24</f>
        <v>0</v>
      </c>
      <c r="BD24" s="131">
        <f>CT_Bands_2003_2022_Count_PP!BD24/CT_Bands_2003_2022_Count_PP!$CG24</f>
        <v>0</v>
      </c>
      <c r="BE24" s="131">
        <f>CT_Bands_2003_2022_Count_PP!BE24/CT_Bands_2003_2022_Count_PP!$CG24</f>
        <v>0</v>
      </c>
      <c r="BF24" s="140">
        <f>CT_Bands_2003_2022_Count_PP!BF24/CT_Bands_2003_2022_Count_PP!$CG24</f>
        <v>0</v>
      </c>
      <c r="BG24" s="131">
        <f>CT_Bands_2003_2022_Count_PP!BG24/CT_Bands_2003_2022_Count_PP!$CG24</f>
        <v>0</v>
      </c>
      <c r="BH24" s="131">
        <f>CT_Bands_2003_2022_Count_PP!BH24/CT_Bands_2003_2022_Count_PP!$CG24</f>
        <v>0</v>
      </c>
      <c r="BI24" s="131">
        <f>CT_Bands_2003_2022_Count_PP!BI24/CT_Bands_2003_2022_Count_PP!$CG24</f>
        <v>0</v>
      </c>
      <c r="BJ24" s="131">
        <f>CT_Bands_2003_2022_Count_PP!BJ24/CT_Bands_2003_2022_Count_PP!$CG24</f>
        <v>0</v>
      </c>
      <c r="BK24" s="131">
        <f>CT_Bands_2003_2022_Count_PP!BK24/CT_Bands_2003_2022_Count_PP!$CG24</f>
        <v>2.377717391304348E-2</v>
      </c>
      <c r="BL24" s="131">
        <f>CT_Bands_2003_2022_Count_PP!BL24/CT_Bands_2003_2022_Count_PP!$CG24</f>
        <v>0.10054347826086957</v>
      </c>
      <c r="BM24" s="131">
        <f>CT_Bands_2003_2022_Count_PP!BM24/CT_Bands_2003_2022_Count_PP!$CG24</f>
        <v>0</v>
      </c>
      <c r="BN24" s="131">
        <f>CT_Bands_2003_2022_Count_PP!BN24/CT_Bands_2003_2022_Count_PP!$CG24</f>
        <v>0</v>
      </c>
      <c r="BO24" s="140">
        <f>CT_Bands_2003_2022_Count_PP!BO24/CT_Bands_2003_2022_Count_PP!$CG24</f>
        <v>0</v>
      </c>
      <c r="BP24" s="131">
        <f>CT_Bands_2003_2022_Count_PP!BP24/CT_Bands_2003_2022_Count_PP!$CG24</f>
        <v>0</v>
      </c>
      <c r="BQ24" s="131">
        <f>CT_Bands_2003_2022_Count_PP!BQ24/CT_Bands_2003_2022_Count_PP!$CG24</f>
        <v>0</v>
      </c>
      <c r="BR24" s="131">
        <f>CT_Bands_2003_2022_Count_PP!BR24/CT_Bands_2003_2022_Count_PP!$CG24</f>
        <v>0</v>
      </c>
      <c r="BS24" s="131">
        <f>CT_Bands_2003_2022_Count_PP!BS24/CT_Bands_2003_2022_Count_PP!$CG24</f>
        <v>0</v>
      </c>
      <c r="BT24" s="131">
        <f>CT_Bands_2003_2022_Count_PP!BT24/CT_Bands_2003_2022_Count_PP!$CG24</f>
        <v>0</v>
      </c>
      <c r="BU24" s="131">
        <f>CT_Bands_2003_2022_Count_PP!BU24/CT_Bands_2003_2022_Count_PP!$CG24</f>
        <v>7.472826086956522E-3</v>
      </c>
      <c r="BV24" s="131">
        <f>CT_Bands_2003_2022_Count_PP!BV24/CT_Bands_2003_2022_Count_PP!$CG24</f>
        <v>3.3967391304347824E-2</v>
      </c>
      <c r="BW24" s="131">
        <f>CT_Bands_2003_2022_Count_PP!BW24/CT_Bands_2003_2022_Count_PP!$CG24</f>
        <v>0</v>
      </c>
      <c r="BX24" s="131">
        <f>CT_Bands_2003_2022_Count_PP!BX24/CT_Bands_2003_2022_Count_PP!$CG24</f>
        <v>0</v>
      </c>
      <c r="BY24" s="131">
        <f>CT_Bands_2003_2022_Count_PP!BY24/CT_Bands_2003_2022_Count_PP!$CG24</f>
        <v>0</v>
      </c>
      <c r="BZ24" s="131">
        <f>CT_Bands_2003_2022_Count_PP!BZ24/CT_Bands_2003_2022_Count_PP!$CG24</f>
        <v>0</v>
      </c>
      <c r="CA24" s="131">
        <f>CT_Bands_2003_2022_Count_PP!CA24/CT_Bands_2003_2022_Count_PP!$CG24</f>
        <v>0</v>
      </c>
      <c r="CB24" s="131">
        <f>CT_Bands_2003_2022_Count_PP!CB24/CT_Bands_2003_2022_Count_PP!$CG24</f>
        <v>0</v>
      </c>
      <c r="CC24" s="131">
        <f>CT_Bands_2003_2022_Count_PP!CC24/CT_Bands_2003_2022_Count_PP!$CG24</f>
        <v>0</v>
      </c>
      <c r="CD24" s="131">
        <f>CT_Bands_2003_2022_Count_PP!CD24/CT_Bands_2003_2022_Count_PP!$CG24</f>
        <v>0</v>
      </c>
      <c r="CE24" s="131">
        <f>CT_Bands_2003_2022_Count_PP!CE24/CT_Bands_2003_2022_Count_PP!$CG24</f>
        <v>6.793478260869565E-4</v>
      </c>
      <c r="CF24" s="131">
        <f>CT_Bands_2003_2022_Count_PP!CF24/CT_Bands_2003_2022_Count_PP!$CG24</f>
        <v>1.358695652173913E-2</v>
      </c>
      <c r="CG24" s="131">
        <f t="shared" si="3"/>
        <v>1</v>
      </c>
    </row>
    <row r="25" spans="1:85" x14ac:dyDescent="0.25">
      <c r="A25" s="126" t="s">
        <v>1129</v>
      </c>
      <c r="B25" s="127" t="s">
        <v>1130</v>
      </c>
      <c r="C25" s="127" t="s">
        <v>2229</v>
      </c>
      <c r="D25" s="131">
        <f>CT_Bands_2003_2022_Count_PP!D25/CT_Bands_2003_2022_Count_PP!$CG25</f>
        <v>5.7616416732438828E-2</v>
      </c>
      <c r="E25" s="131">
        <f>CT_Bands_2003_2022_Count_PP!E25/CT_Bands_2003_2022_Count_PP!$CG25</f>
        <v>3.8674033149171269E-2</v>
      </c>
      <c r="F25" s="131">
        <f>CT_Bands_2003_2022_Count_PP!F25/CT_Bands_2003_2022_Count_PP!$CG25</f>
        <v>0</v>
      </c>
      <c r="G25" s="131">
        <f>CT_Bands_2003_2022_Count_PP!G25/CT_Bands_2003_2022_Count_PP!$CG25</f>
        <v>0</v>
      </c>
      <c r="H25" s="131">
        <f>CT_Bands_2003_2022_Count_PP!H25/CT_Bands_2003_2022_Count_PP!$CG25</f>
        <v>0</v>
      </c>
      <c r="I25" s="131">
        <f>CT_Bands_2003_2022_Count_PP!I25/CT_Bands_2003_2022_Count_PP!$CG25</f>
        <v>0</v>
      </c>
      <c r="J25" s="131">
        <f>CT_Bands_2003_2022_Count_PP!J25/CT_Bands_2003_2022_Count_PP!$CG25</f>
        <v>0</v>
      </c>
      <c r="K25" s="131">
        <f>CT_Bands_2003_2022_Count_PP!K25/CT_Bands_2003_2022_Count_PP!$CG25</f>
        <v>0</v>
      </c>
      <c r="L25" s="131">
        <f>CT_Bands_2003_2022_Count_PP!L25/CT_Bands_2003_2022_Count_PP!$CG25</f>
        <v>0</v>
      </c>
      <c r="M25" s="140">
        <f>CT_Bands_2003_2022_Count_PP!M25/CT_Bands_2003_2022_Count_PP!$CG25</f>
        <v>0</v>
      </c>
      <c r="N25" s="131">
        <f>CT_Bands_2003_2022_Count_PP!N25/CT_Bands_2003_2022_Count_PP!$CG25</f>
        <v>9.5895816890292029E-2</v>
      </c>
      <c r="O25" s="131">
        <f>CT_Bands_2003_2022_Count_PP!O25/CT_Bands_2003_2022_Count_PP!$CG25</f>
        <v>0.13220205209155486</v>
      </c>
      <c r="P25" s="131">
        <f>CT_Bands_2003_2022_Count_PP!P25/CT_Bands_2003_2022_Count_PP!$CG25</f>
        <v>0</v>
      </c>
      <c r="Q25" s="131">
        <f>CT_Bands_2003_2022_Count_PP!Q25/CT_Bands_2003_2022_Count_PP!$CG25</f>
        <v>0</v>
      </c>
      <c r="R25" s="131">
        <f>CT_Bands_2003_2022_Count_PP!R25/CT_Bands_2003_2022_Count_PP!$CG25</f>
        <v>0</v>
      </c>
      <c r="S25" s="131">
        <f>CT_Bands_2003_2022_Count_PP!S25/CT_Bands_2003_2022_Count_PP!$CG25</f>
        <v>0</v>
      </c>
      <c r="T25" s="131">
        <f>CT_Bands_2003_2022_Count_PP!T25/CT_Bands_2003_2022_Count_PP!$CG25</f>
        <v>0</v>
      </c>
      <c r="U25" s="131">
        <f>CT_Bands_2003_2022_Count_PP!U25/CT_Bands_2003_2022_Count_PP!$CG25</f>
        <v>0</v>
      </c>
      <c r="V25" s="140">
        <f>CT_Bands_2003_2022_Count_PP!V25/CT_Bands_2003_2022_Count_PP!$CG25</f>
        <v>0</v>
      </c>
      <c r="W25" s="131">
        <f>CT_Bands_2003_2022_Count_PP!W25/CT_Bands_2003_2022_Count_PP!$CG25</f>
        <v>0</v>
      </c>
      <c r="X25" s="131">
        <f>CT_Bands_2003_2022_Count_PP!X25/CT_Bands_2003_2022_Count_PP!$CG25</f>
        <v>0.17008681925808997</v>
      </c>
      <c r="Y25" s="131">
        <f>CT_Bands_2003_2022_Count_PP!Y25/CT_Bands_2003_2022_Count_PP!$CG25</f>
        <v>8.2478295185477501E-2</v>
      </c>
      <c r="Z25" s="131">
        <f>CT_Bands_2003_2022_Count_PP!Z25/CT_Bands_2003_2022_Count_PP!$CG25</f>
        <v>0</v>
      </c>
      <c r="AA25" s="131">
        <f>CT_Bands_2003_2022_Count_PP!AA25/CT_Bands_2003_2022_Count_PP!$CG25</f>
        <v>0</v>
      </c>
      <c r="AB25" s="131">
        <f>CT_Bands_2003_2022_Count_PP!AB25/CT_Bands_2003_2022_Count_PP!$CG25</f>
        <v>0</v>
      </c>
      <c r="AC25" s="131">
        <f>CT_Bands_2003_2022_Count_PP!AC25/CT_Bands_2003_2022_Count_PP!$CG25</f>
        <v>0</v>
      </c>
      <c r="AD25" s="131">
        <f>CT_Bands_2003_2022_Count_PP!AD25/CT_Bands_2003_2022_Count_PP!$CG25</f>
        <v>0</v>
      </c>
      <c r="AE25" s="140">
        <f>CT_Bands_2003_2022_Count_PP!AE25/CT_Bands_2003_2022_Count_PP!$CG25</f>
        <v>0</v>
      </c>
      <c r="AF25" s="131">
        <f>CT_Bands_2003_2022_Count_PP!AF25/CT_Bands_2003_2022_Count_PP!$CG25</f>
        <v>0</v>
      </c>
      <c r="AG25" s="131">
        <f>CT_Bands_2003_2022_Count_PP!AG25/CT_Bands_2003_2022_Count_PP!$CG25</f>
        <v>0</v>
      </c>
      <c r="AH25" s="131">
        <f>CT_Bands_2003_2022_Count_PP!AH25/CT_Bands_2003_2022_Count_PP!$CG25</f>
        <v>0.13378058405682716</v>
      </c>
      <c r="AI25" s="131">
        <f>CT_Bands_2003_2022_Count_PP!AI25/CT_Bands_2003_2022_Count_PP!$CG25</f>
        <v>4.025256511444357E-2</v>
      </c>
      <c r="AJ25" s="131">
        <f>CT_Bands_2003_2022_Count_PP!AJ25/CT_Bands_2003_2022_Count_PP!$CG25</f>
        <v>0</v>
      </c>
      <c r="AK25" s="131">
        <f>CT_Bands_2003_2022_Count_PP!AK25/CT_Bands_2003_2022_Count_PP!$CG25</f>
        <v>0</v>
      </c>
      <c r="AL25" s="131">
        <f>CT_Bands_2003_2022_Count_PP!AL25/CT_Bands_2003_2022_Count_PP!$CG25</f>
        <v>0</v>
      </c>
      <c r="AM25" s="131">
        <f>CT_Bands_2003_2022_Count_PP!AM25/CT_Bands_2003_2022_Count_PP!$CG25</f>
        <v>0</v>
      </c>
      <c r="AN25" s="140">
        <f>CT_Bands_2003_2022_Count_PP!AN25/CT_Bands_2003_2022_Count_PP!$CG25</f>
        <v>0</v>
      </c>
      <c r="AO25" s="131">
        <f>CT_Bands_2003_2022_Count_PP!AO25/CT_Bands_2003_2022_Count_PP!$CG25</f>
        <v>0</v>
      </c>
      <c r="AP25" s="131">
        <f>CT_Bands_2003_2022_Count_PP!AP25/CT_Bands_2003_2022_Count_PP!$CG25</f>
        <v>0</v>
      </c>
      <c r="AQ25" s="131">
        <f>CT_Bands_2003_2022_Count_PP!AQ25/CT_Bands_2003_2022_Count_PP!$CG25</f>
        <v>0</v>
      </c>
      <c r="AR25" s="131">
        <f>CT_Bands_2003_2022_Count_PP!AR25/CT_Bands_2003_2022_Count_PP!$CG25</f>
        <v>0.10773480662983426</v>
      </c>
      <c r="AS25" s="131">
        <f>CT_Bands_2003_2022_Count_PP!AS25/CT_Bands_2003_2022_Count_PP!$CG25</f>
        <v>1.2233622730860301E-2</v>
      </c>
      <c r="AT25" s="131">
        <f>CT_Bands_2003_2022_Count_PP!AT25/CT_Bands_2003_2022_Count_PP!$CG25</f>
        <v>0</v>
      </c>
      <c r="AU25" s="131">
        <f>CT_Bands_2003_2022_Count_PP!AU25/CT_Bands_2003_2022_Count_PP!$CG25</f>
        <v>0</v>
      </c>
      <c r="AV25" s="131">
        <f>CT_Bands_2003_2022_Count_PP!AV25/CT_Bands_2003_2022_Count_PP!$CG25</f>
        <v>0</v>
      </c>
      <c r="AW25" s="140">
        <f>CT_Bands_2003_2022_Count_PP!AW25/CT_Bands_2003_2022_Count_PP!$CG25</f>
        <v>0</v>
      </c>
      <c r="AX25" s="131">
        <f>CT_Bands_2003_2022_Count_PP!AX25/CT_Bands_2003_2022_Count_PP!$CG25</f>
        <v>0</v>
      </c>
      <c r="AY25" s="131">
        <f>CT_Bands_2003_2022_Count_PP!AY25/CT_Bands_2003_2022_Count_PP!$CG25</f>
        <v>0</v>
      </c>
      <c r="AZ25" s="131">
        <f>CT_Bands_2003_2022_Count_PP!AZ25/CT_Bands_2003_2022_Count_PP!$CG25</f>
        <v>0</v>
      </c>
      <c r="BA25" s="131">
        <f>CT_Bands_2003_2022_Count_PP!BA25/CT_Bands_2003_2022_Count_PP!$CG25</f>
        <v>0</v>
      </c>
      <c r="BB25" s="131">
        <f>CT_Bands_2003_2022_Count_PP!BB25/CT_Bands_2003_2022_Count_PP!$CG25</f>
        <v>8.0110497237569064E-2</v>
      </c>
      <c r="BC25" s="131">
        <f>CT_Bands_2003_2022_Count_PP!BC25/CT_Bands_2003_2022_Count_PP!$CG25</f>
        <v>0</v>
      </c>
      <c r="BD25" s="131">
        <f>CT_Bands_2003_2022_Count_PP!BD25/CT_Bands_2003_2022_Count_PP!$CG25</f>
        <v>0</v>
      </c>
      <c r="BE25" s="131">
        <f>CT_Bands_2003_2022_Count_PP!BE25/CT_Bands_2003_2022_Count_PP!$CG25</f>
        <v>0</v>
      </c>
      <c r="BF25" s="140">
        <f>CT_Bands_2003_2022_Count_PP!BF25/CT_Bands_2003_2022_Count_PP!$CG25</f>
        <v>0</v>
      </c>
      <c r="BG25" s="131">
        <f>CT_Bands_2003_2022_Count_PP!BG25/CT_Bands_2003_2022_Count_PP!$CG25</f>
        <v>0</v>
      </c>
      <c r="BH25" s="131">
        <f>CT_Bands_2003_2022_Count_PP!BH25/CT_Bands_2003_2022_Count_PP!$CG25</f>
        <v>0</v>
      </c>
      <c r="BI25" s="131">
        <f>CT_Bands_2003_2022_Count_PP!BI25/CT_Bands_2003_2022_Count_PP!$CG25</f>
        <v>0</v>
      </c>
      <c r="BJ25" s="131">
        <f>CT_Bands_2003_2022_Count_PP!BJ25/CT_Bands_2003_2022_Count_PP!$CG25</f>
        <v>0</v>
      </c>
      <c r="BK25" s="131">
        <f>CT_Bands_2003_2022_Count_PP!BK25/CT_Bands_2003_2022_Count_PP!$CG25</f>
        <v>9.0765588003157063E-3</v>
      </c>
      <c r="BL25" s="131">
        <f>CT_Bands_2003_2022_Count_PP!BL25/CT_Bands_2003_2022_Count_PP!$CG25</f>
        <v>2.8808208366219414E-2</v>
      </c>
      <c r="BM25" s="131">
        <f>CT_Bands_2003_2022_Count_PP!BM25/CT_Bands_2003_2022_Count_PP!$CG25</f>
        <v>0</v>
      </c>
      <c r="BN25" s="131">
        <f>CT_Bands_2003_2022_Count_PP!BN25/CT_Bands_2003_2022_Count_PP!$CG25</f>
        <v>0</v>
      </c>
      <c r="BO25" s="140">
        <f>CT_Bands_2003_2022_Count_PP!BO25/CT_Bands_2003_2022_Count_PP!$CG25</f>
        <v>0</v>
      </c>
      <c r="BP25" s="131">
        <f>CT_Bands_2003_2022_Count_PP!BP25/CT_Bands_2003_2022_Count_PP!$CG25</f>
        <v>0</v>
      </c>
      <c r="BQ25" s="131">
        <f>CT_Bands_2003_2022_Count_PP!BQ25/CT_Bands_2003_2022_Count_PP!$CG25</f>
        <v>0</v>
      </c>
      <c r="BR25" s="131">
        <f>CT_Bands_2003_2022_Count_PP!BR25/CT_Bands_2003_2022_Count_PP!$CG25</f>
        <v>0</v>
      </c>
      <c r="BS25" s="131">
        <f>CT_Bands_2003_2022_Count_PP!BS25/CT_Bands_2003_2022_Count_PP!$CG25</f>
        <v>0</v>
      </c>
      <c r="BT25" s="131">
        <f>CT_Bands_2003_2022_Count_PP!BT25/CT_Bands_2003_2022_Count_PP!$CG25</f>
        <v>0</v>
      </c>
      <c r="BU25" s="131">
        <f>CT_Bands_2003_2022_Count_PP!BU25/CT_Bands_2003_2022_Count_PP!$CG25</f>
        <v>3.5516969218626678E-3</v>
      </c>
      <c r="BV25" s="131">
        <f>CT_Bands_2003_2022_Count_PP!BV25/CT_Bands_2003_2022_Count_PP!$CG25</f>
        <v>4.7355958958168907E-3</v>
      </c>
      <c r="BW25" s="131">
        <f>CT_Bands_2003_2022_Count_PP!BW25/CT_Bands_2003_2022_Count_PP!$CG25</f>
        <v>0</v>
      </c>
      <c r="BX25" s="131">
        <f>CT_Bands_2003_2022_Count_PP!BX25/CT_Bands_2003_2022_Count_PP!$CG25</f>
        <v>0</v>
      </c>
      <c r="BY25" s="131">
        <f>CT_Bands_2003_2022_Count_PP!BY25/CT_Bands_2003_2022_Count_PP!$CG25</f>
        <v>0</v>
      </c>
      <c r="BZ25" s="131">
        <f>CT_Bands_2003_2022_Count_PP!BZ25/CT_Bands_2003_2022_Count_PP!$CG25</f>
        <v>0</v>
      </c>
      <c r="CA25" s="131">
        <f>CT_Bands_2003_2022_Count_PP!CA25/CT_Bands_2003_2022_Count_PP!$CG25</f>
        <v>0</v>
      </c>
      <c r="CB25" s="131">
        <f>CT_Bands_2003_2022_Count_PP!CB25/CT_Bands_2003_2022_Count_PP!$CG25</f>
        <v>0</v>
      </c>
      <c r="CC25" s="131">
        <f>CT_Bands_2003_2022_Count_PP!CC25/CT_Bands_2003_2022_Count_PP!$CG25</f>
        <v>0</v>
      </c>
      <c r="CD25" s="131">
        <f>CT_Bands_2003_2022_Count_PP!CD25/CT_Bands_2003_2022_Count_PP!$CG25</f>
        <v>0</v>
      </c>
      <c r="CE25" s="131">
        <f>CT_Bands_2003_2022_Count_PP!CE25/CT_Bands_2003_2022_Count_PP!$CG25</f>
        <v>3.9463299131807419E-4</v>
      </c>
      <c r="CF25" s="131">
        <f>CT_Bands_2003_2022_Count_PP!CF25/CT_Bands_2003_2022_Count_PP!$CG25</f>
        <v>2.3677979479084454E-3</v>
      </c>
      <c r="CG25" s="131">
        <f t="shared" si="3"/>
        <v>0.99999999999999978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9B82E-9CB8-42AC-B8D5-4BE5D5E04A98}">
  <dimension ref="A2:CG27"/>
  <sheetViews>
    <sheetView zoomScale="85" zoomScaleNormal="85" workbookViewId="0">
      <pane xSplit="3" ySplit="3" topLeftCell="BJ4" activePane="bottomRight" state="frozen"/>
      <selection pane="topRight" activeCell="D1" sqref="D1"/>
      <selection pane="bottomLeft" activeCell="A4" sqref="A4"/>
      <selection pane="bottomRight" activeCell="BL21" sqref="BL21"/>
    </sheetView>
  </sheetViews>
  <sheetFormatPr defaultRowHeight="15" x14ac:dyDescent="0.25"/>
  <cols>
    <col min="4" max="5" width="14" bestFit="1" customWidth="1"/>
    <col min="6" max="6" width="13.140625" bestFit="1" customWidth="1"/>
    <col min="7" max="7" width="12.42578125" bestFit="1" customWidth="1"/>
    <col min="8" max="12" width="9.42578125" bestFit="1" customWidth="1"/>
    <col min="13" max="13" width="12" style="99" bestFit="1" customWidth="1"/>
    <col min="14" max="15" width="14" bestFit="1" customWidth="1"/>
    <col min="16" max="16" width="13.5703125" bestFit="1" customWidth="1"/>
    <col min="17" max="17" width="14" bestFit="1" customWidth="1"/>
    <col min="18" max="21" width="9.42578125" bestFit="1" customWidth="1"/>
    <col min="22" max="22" width="9.42578125" style="99" bestFit="1" customWidth="1"/>
    <col min="23" max="23" width="9.42578125" bestFit="1" customWidth="1"/>
    <col min="24" max="24" width="13.140625" bestFit="1" customWidth="1"/>
    <col min="25" max="25" width="14" bestFit="1" customWidth="1"/>
    <col min="26" max="26" width="13.5703125" bestFit="1" customWidth="1"/>
    <col min="27" max="27" width="14.42578125" bestFit="1" customWidth="1"/>
    <col min="28" max="28" width="12.42578125" bestFit="1" customWidth="1"/>
    <col min="29" max="30" width="9.42578125" bestFit="1" customWidth="1"/>
    <col min="31" max="31" width="9.42578125" style="99" bestFit="1" customWidth="1"/>
    <col min="32" max="32" width="9.42578125" bestFit="1" customWidth="1"/>
    <col min="33" max="33" width="10.7109375" bestFit="1" customWidth="1"/>
    <col min="34" max="34" width="13.140625" bestFit="1" customWidth="1"/>
    <col min="35" max="35" width="13.5703125" bestFit="1" customWidth="1"/>
    <col min="36" max="37" width="14" bestFit="1" customWidth="1"/>
    <col min="38" max="39" width="9.42578125" bestFit="1" customWidth="1"/>
    <col min="40" max="40" width="9.42578125" style="99" bestFit="1" customWidth="1"/>
    <col min="41" max="42" width="9.42578125" bestFit="1" customWidth="1"/>
    <col min="43" max="43" width="11.5703125" bestFit="1" customWidth="1"/>
    <col min="44" max="45" width="13.140625" bestFit="1" customWidth="1"/>
    <col min="46" max="46" width="14.42578125" bestFit="1" customWidth="1"/>
    <col min="47" max="47" width="12.42578125" bestFit="1" customWidth="1"/>
    <col min="48" max="48" width="9.42578125" bestFit="1" customWidth="1"/>
    <col min="49" max="49" width="9.42578125" style="99" bestFit="1" customWidth="1"/>
    <col min="50" max="52" width="9.42578125" bestFit="1" customWidth="1"/>
    <col min="53" max="53" width="11.5703125" bestFit="1" customWidth="1"/>
    <col min="54" max="54" width="12.85546875" bestFit="1" customWidth="1"/>
    <col min="55" max="56" width="13.5703125" bestFit="1" customWidth="1"/>
    <col min="57" max="57" width="9.42578125" bestFit="1" customWidth="1"/>
    <col min="58" max="58" width="9.42578125" style="99" bestFit="1" customWidth="1"/>
    <col min="59" max="62" width="9.42578125" bestFit="1" customWidth="1"/>
    <col min="63" max="63" width="10.140625" bestFit="1" customWidth="1"/>
    <col min="64" max="64" width="12.85546875" bestFit="1" customWidth="1"/>
    <col min="65" max="65" width="14" bestFit="1" customWidth="1"/>
    <col min="66" max="66" width="13.140625" bestFit="1" customWidth="1"/>
    <col min="67" max="67" width="9.42578125" style="99" bestFit="1" customWidth="1"/>
    <col min="68" max="72" width="9.42578125" bestFit="1" customWidth="1"/>
    <col min="73" max="73" width="9.7109375" bestFit="1" customWidth="1"/>
    <col min="74" max="74" width="12" bestFit="1" customWidth="1"/>
    <col min="75" max="75" width="12.42578125" bestFit="1" customWidth="1"/>
    <col min="76" max="84" width="12.42578125" customWidth="1"/>
    <col min="85" max="85" width="11.5703125" customWidth="1"/>
  </cols>
  <sheetData>
    <row r="2" spans="1:85" x14ac:dyDescent="0.25">
      <c r="C2">
        <v>1991</v>
      </c>
      <c r="D2" t="s">
        <v>2117</v>
      </c>
      <c r="E2" t="s">
        <v>2117</v>
      </c>
      <c r="F2" t="s">
        <v>2117</v>
      </c>
      <c r="G2" t="s">
        <v>2117</v>
      </c>
      <c r="H2" t="s">
        <v>2117</v>
      </c>
      <c r="I2" t="s">
        <v>2117</v>
      </c>
      <c r="J2" t="s">
        <v>2117</v>
      </c>
      <c r="K2" t="s">
        <v>2117</v>
      </c>
      <c r="L2" t="s">
        <v>2117</v>
      </c>
      <c r="M2" t="s">
        <v>2118</v>
      </c>
      <c r="N2" t="s">
        <v>2118</v>
      </c>
      <c r="O2" t="s">
        <v>2118</v>
      </c>
      <c r="P2" t="s">
        <v>2118</v>
      </c>
      <c r="Q2" t="s">
        <v>2118</v>
      </c>
      <c r="R2" t="s">
        <v>2118</v>
      </c>
      <c r="S2" t="s">
        <v>2118</v>
      </c>
      <c r="T2" t="s">
        <v>2118</v>
      </c>
      <c r="U2" t="s">
        <v>2118</v>
      </c>
      <c r="V2" t="s">
        <v>2119</v>
      </c>
      <c r="W2" t="s">
        <v>2119</v>
      </c>
      <c r="X2" t="s">
        <v>2119</v>
      </c>
      <c r="Y2" t="s">
        <v>2119</v>
      </c>
      <c r="Z2" t="s">
        <v>2119</v>
      </c>
      <c r="AA2" t="s">
        <v>2119</v>
      </c>
      <c r="AB2" t="s">
        <v>2119</v>
      </c>
      <c r="AC2" t="s">
        <v>2119</v>
      </c>
      <c r="AD2" t="s">
        <v>2119</v>
      </c>
      <c r="AE2" t="s">
        <v>2120</v>
      </c>
      <c r="AF2" t="s">
        <v>2120</v>
      </c>
      <c r="AG2" t="s">
        <v>2120</v>
      </c>
      <c r="AH2" t="s">
        <v>2120</v>
      </c>
      <c r="AI2" t="s">
        <v>2120</v>
      </c>
      <c r="AJ2" t="s">
        <v>2120</v>
      </c>
      <c r="AK2" t="s">
        <v>2120</v>
      </c>
      <c r="AL2" t="s">
        <v>2120</v>
      </c>
      <c r="AM2" t="s">
        <v>2120</v>
      </c>
      <c r="AN2" t="s">
        <v>2121</v>
      </c>
      <c r="AO2" t="s">
        <v>2121</v>
      </c>
      <c r="AP2" t="s">
        <v>2121</v>
      </c>
      <c r="AQ2" t="s">
        <v>2121</v>
      </c>
      <c r="AR2" t="s">
        <v>2121</v>
      </c>
      <c r="AS2" t="s">
        <v>2121</v>
      </c>
      <c r="AT2" t="s">
        <v>2121</v>
      </c>
      <c r="AU2" t="s">
        <v>2121</v>
      </c>
      <c r="AV2" t="s">
        <v>2121</v>
      </c>
      <c r="AW2" t="s">
        <v>2122</v>
      </c>
      <c r="AX2" t="s">
        <v>2122</v>
      </c>
      <c r="AY2" t="s">
        <v>2122</v>
      </c>
      <c r="AZ2" t="s">
        <v>2122</v>
      </c>
      <c r="BA2" t="s">
        <v>2122</v>
      </c>
      <c r="BB2" t="s">
        <v>2122</v>
      </c>
      <c r="BC2" t="s">
        <v>2122</v>
      </c>
      <c r="BD2" t="s">
        <v>2122</v>
      </c>
      <c r="BE2" t="s">
        <v>2122</v>
      </c>
      <c r="BF2" t="s">
        <v>2123</v>
      </c>
      <c r="BG2" t="s">
        <v>2123</v>
      </c>
      <c r="BH2" t="s">
        <v>2123</v>
      </c>
      <c r="BI2" t="s">
        <v>2123</v>
      </c>
      <c r="BJ2" t="s">
        <v>2123</v>
      </c>
      <c r="BK2" t="s">
        <v>2123</v>
      </c>
      <c r="BL2" t="s">
        <v>2123</v>
      </c>
      <c r="BM2" t="s">
        <v>2123</v>
      </c>
      <c r="BN2" t="s">
        <v>2123</v>
      </c>
      <c r="BO2" t="s">
        <v>2124</v>
      </c>
      <c r="BP2" t="s">
        <v>2124</v>
      </c>
      <c r="BQ2" t="s">
        <v>2124</v>
      </c>
      <c r="BR2" t="s">
        <v>2124</v>
      </c>
      <c r="BS2" t="s">
        <v>2124</v>
      </c>
      <c r="BT2" t="s">
        <v>2124</v>
      </c>
      <c r="BU2" t="s">
        <v>2124</v>
      </c>
      <c r="BV2" t="s">
        <v>2124</v>
      </c>
      <c r="BW2" t="s">
        <v>2124</v>
      </c>
      <c r="BX2" t="s">
        <v>2359</v>
      </c>
      <c r="BY2" t="s">
        <v>2359</v>
      </c>
      <c r="BZ2" t="s">
        <v>2359</v>
      </c>
      <c r="CA2" t="s">
        <v>2359</v>
      </c>
      <c r="CB2" t="s">
        <v>2359</v>
      </c>
      <c r="CC2" t="s">
        <v>2359</v>
      </c>
      <c r="CD2" t="s">
        <v>2359</v>
      </c>
      <c r="CE2" t="s">
        <v>2359</v>
      </c>
      <c r="CF2" t="s">
        <v>2359</v>
      </c>
      <c r="CG2" t="s">
        <v>2125</v>
      </c>
    </row>
    <row r="3" spans="1:85" x14ac:dyDescent="0.25">
      <c r="C3">
        <v>2022</v>
      </c>
      <c r="D3" t="s">
        <v>7</v>
      </c>
      <c r="E3" t="s">
        <v>8</v>
      </c>
      <c r="F3" t="s">
        <v>9</v>
      </c>
      <c r="G3" t="s">
        <v>10</v>
      </c>
      <c r="H3" t="s">
        <v>11</v>
      </c>
      <c r="I3" t="s">
        <v>12</v>
      </c>
      <c r="J3" t="s">
        <v>13</v>
      </c>
      <c r="K3" t="s">
        <v>14</v>
      </c>
      <c r="L3" t="s">
        <v>15</v>
      </c>
      <c r="M3" t="s">
        <v>7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S3" t="s">
        <v>13</v>
      </c>
      <c r="T3" t="s">
        <v>14</v>
      </c>
      <c r="U3" t="s">
        <v>15</v>
      </c>
      <c r="V3" t="s">
        <v>7</v>
      </c>
      <c r="W3" t="s">
        <v>8</v>
      </c>
      <c r="X3" t="s">
        <v>9</v>
      </c>
      <c r="Y3" t="s">
        <v>10</v>
      </c>
      <c r="Z3" t="s">
        <v>11</v>
      </c>
      <c r="AA3" t="s">
        <v>12</v>
      </c>
      <c r="AB3" t="s">
        <v>13</v>
      </c>
      <c r="AC3" t="s">
        <v>14</v>
      </c>
      <c r="AD3" t="s">
        <v>15</v>
      </c>
      <c r="AE3" t="s">
        <v>7</v>
      </c>
      <c r="AF3" t="s">
        <v>8</v>
      </c>
      <c r="AG3" t="s">
        <v>9</v>
      </c>
      <c r="AH3" t="s">
        <v>10</v>
      </c>
      <c r="AI3" t="s">
        <v>11</v>
      </c>
      <c r="AJ3" t="s">
        <v>12</v>
      </c>
      <c r="AK3" t="s">
        <v>13</v>
      </c>
      <c r="AL3" t="s">
        <v>14</v>
      </c>
      <c r="AM3" t="s">
        <v>15</v>
      </c>
      <c r="AN3" t="s">
        <v>7</v>
      </c>
      <c r="AO3" t="s">
        <v>8</v>
      </c>
      <c r="AP3" t="s">
        <v>9</v>
      </c>
      <c r="AQ3" t="s">
        <v>10</v>
      </c>
      <c r="AR3" t="s">
        <v>11</v>
      </c>
      <c r="AS3" t="s">
        <v>12</v>
      </c>
      <c r="AT3" t="s">
        <v>13</v>
      </c>
      <c r="AU3" t="s">
        <v>14</v>
      </c>
      <c r="AV3" t="s">
        <v>15</v>
      </c>
      <c r="AW3" t="s">
        <v>7</v>
      </c>
      <c r="AX3" t="s">
        <v>8</v>
      </c>
      <c r="AY3" t="s">
        <v>9</v>
      </c>
      <c r="AZ3" t="s">
        <v>10</v>
      </c>
      <c r="BA3" t="s">
        <v>11</v>
      </c>
      <c r="BB3" t="s">
        <v>12</v>
      </c>
      <c r="BC3" t="s">
        <v>13</v>
      </c>
      <c r="BD3" t="s">
        <v>14</v>
      </c>
      <c r="BE3" t="s">
        <v>15</v>
      </c>
      <c r="BF3" t="s">
        <v>7</v>
      </c>
      <c r="BG3" t="s">
        <v>8</v>
      </c>
      <c r="BH3" t="s">
        <v>9</v>
      </c>
      <c r="BI3" t="s">
        <v>10</v>
      </c>
      <c r="BJ3" t="s">
        <v>11</v>
      </c>
      <c r="BK3" t="s">
        <v>12</v>
      </c>
      <c r="BL3" t="s">
        <v>13</v>
      </c>
      <c r="BM3" t="s">
        <v>14</v>
      </c>
      <c r="BN3" t="s">
        <v>15</v>
      </c>
      <c r="BO3" t="s">
        <v>7</v>
      </c>
      <c r="BP3" t="s">
        <v>8</v>
      </c>
      <c r="BQ3" t="s">
        <v>9</v>
      </c>
      <c r="BR3" t="s">
        <v>10</v>
      </c>
      <c r="BS3" t="s">
        <v>11</v>
      </c>
      <c r="BT3" t="s">
        <v>12</v>
      </c>
      <c r="BU3" t="s">
        <v>13</v>
      </c>
      <c r="BV3" t="s">
        <v>14</v>
      </c>
      <c r="BW3" t="s">
        <v>15</v>
      </c>
      <c r="BX3" t="s">
        <v>7</v>
      </c>
      <c r="BY3" t="s">
        <v>8</v>
      </c>
      <c r="BZ3" t="s">
        <v>9</v>
      </c>
      <c r="CA3" t="s">
        <v>10</v>
      </c>
      <c r="CB3" t="s">
        <v>11</v>
      </c>
      <c r="CC3" t="s">
        <v>12</v>
      </c>
      <c r="CD3" t="s">
        <v>13</v>
      </c>
      <c r="CE3" t="s">
        <v>14</v>
      </c>
      <c r="CF3" t="s">
        <v>15</v>
      </c>
      <c r="CG3" t="s">
        <v>2125</v>
      </c>
    </row>
    <row r="4" spans="1:85" x14ac:dyDescent="0.25">
      <c r="A4" s="126" t="s">
        <v>1087</v>
      </c>
      <c r="B4" s="127" t="s">
        <v>1088</v>
      </c>
      <c r="C4" s="127" t="s">
        <v>2319</v>
      </c>
      <c r="D4" s="129">
        <f>CT_Bands_2003_2022_Share!D4*CT_Bands_LAs_2003!$M4</f>
        <v>1547.2837209302324</v>
      </c>
      <c r="E4" s="129">
        <f>CT_Bands_2003_2022_Share!E4*CT_Bands_LAs_2003!$M4</f>
        <v>3489.618604651163</v>
      </c>
      <c r="F4" s="129">
        <f>CT_Bands_2003_2022_Share!F4*CT_Bands_LAs_2003!$M4</f>
        <v>0</v>
      </c>
      <c r="G4" s="129">
        <f>CT_Bands_2003_2022_Share!G4*CT_Bands_LAs_2003!$M4</f>
        <v>0</v>
      </c>
      <c r="H4" s="129">
        <f>CT_Bands_2003_2022_Share!H4*CT_Bands_LAs_2003!$M4</f>
        <v>0</v>
      </c>
      <c r="I4" s="129">
        <f>CT_Bands_2003_2022_Share!I4*CT_Bands_LAs_2003!$M4</f>
        <v>0</v>
      </c>
      <c r="J4" s="129">
        <f>CT_Bands_2003_2022_Share!J4*CT_Bands_LAs_2003!$M4</f>
        <v>0</v>
      </c>
      <c r="K4" s="129">
        <f>CT_Bands_2003_2022_Share!K4*CT_Bands_LAs_2003!$M4</f>
        <v>0</v>
      </c>
      <c r="L4" s="129">
        <f>CT_Bands_2003_2022_Share!L4*CT_Bands_LAs_2003!$M4</f>
        <v>0</v>
      </c>
      <c r="M4" s="129">
        <f>CT_Bands_2003_2022_Share!M4*CT_Bands_LAs_2003!$M4</f>
        <v>0</v>
      </c>
      <c r="N4" s="129">
        <f>CT_Bands_2003_2022_Share!N4*CT_Bands_LAs_2003!$M4</f>
        <v>1975.2558139534883</v>
      </c>
      <c r="O4" s="129">
        <f>CT_Bands_2003_2022_Share!O4*CT_Bands_LAs_2003!$M4</f>
        <v>5201.5069767441855</v>
      </c>
      <c r="P4" s="129">
        <f>CT_Bands_2003_2022_Share!P4*CT_Bands_LAs_2003!$M4</f>
        <v>0</v>
      </c>
      <c r="Q4" s="129">
        <f>CT_Bands_2003_2022_Share!Q4*CT_Bands_LAs_2003!$M4</f>
        <v>0</v>
      </c>
      <c r="R4" s="129">
        <f>CT_Bands_2003_2022_Share!R4*CT_Bands_LAs_2003!$M4</f>
        <v>0</v>
      </c>
      <c r="S4" s="129">
        <f>CT_Bands_2003_2022_Share!S4*CT_Bands_LAs_2003!$M4</f>
        <v>0</v>
      </c>
      <c r="T4" s="129">
        <f>CT_Bands_2003_2022_Share!T4*CT_Bands_LAs_2003!$M4</f>
        <v>0</v>
      </c>
      <c r="U4" s="129">
        <f>CT_Bands_2003_2022_Share!U4*CT_Bands_LAs_2003!$M4</f>
        <v>0</v>
      </c>
      <c r="V4" s="129">
        <f>CT_Bands_2003_2022_Share!V4*CT_Bands_LAs_2003!$M4</f>
        <v>0</v>
      </c>
      <c r="W4" s="129">
        <f>CT_Bands_2003_2022_Share!W4*CT_Bands_LAs_2003!$M4</f>
        <v>0</v>
      </c>
      <c r="X4" s="129">
        <f>CT_Bands_2003_2022_Share!X4*CT_Bands_LAs_2003!$M4</f>
        <v>2699.5162790697677</v>
      </c>
      <c r="Y4" s="129">
        <f>CT_Bands_2003_2022_Share!Y4*CT_Bands_LAs_2003!$M4</f>
        <v>3785.9069767441861</v>
      </c>
      <c r="Z4" s="129">
        <f>CT_Bands_2003_2022_Share!Z4*CT_Bands_LAs_2003!$M4</f>
        <v>0</v>
      </c>
      <c r="AA4" s="129">
        <f>CT_Bands_2003_2022_Share!AA4*CT_Bands_LAs_2003!$M4</f>
        <v>0</v>
      </c>
      <c r="AB4" s="129">
        <f>CT_Bands_2003_2022_Share!AB4*CT_Bands_LAs_2003!$M4</f>
        <v>0</v>
      </c>
      <c r="AC4" s="129">
        <f>CT_Bands_2003_2022_Share!AC4*CT_Bands_LAs_2003!$M4</f>
        <v>0</v>
      </c>
      <c r="AD4" s="129">
        <f>CT_Bands_2003_2022_Share!AD4*CT_Bands_LAs_2003!$M4</f>
        <v>0</v>
      </c>
      <c r="AE4" s="129">
        <f>CT_Bands_2003_2022_Share!AE4*CT_Bands_LAs_2003!$M4</f>
        <v>0</v>
      </c>
      <c r="AF4" s="129">
        <f>CT_Bands_2003_2022_Share!AF4*CT_Bands_LAs_2003!$M4</f>
        <v>0</v>
      </c>
      <c r="AG4" s="129">
        <f>CT_Bands_2003_2022_Share!AG4*CT_Bands_LAs_2003!$M4</f>
        <v>0</v>
      </c>
      <c r="AH4" s="129">
        <f>CT_Bands_2003_2022_Share!AH4*CT_Bands_LAs_2003!$M4</f>
        <v>2567.8325581395347</v>
      </c>
      <c r="AI4" s="129">
        <f>CT_Bands_2003_2022_Share!AI4*CT_Bands_LAs_2003!$M4</f>
        <v>4806.4558139534884</v>
      </c>
      <c r="AJ4" s="129">
        <f>CT_Bands_2003_2022_Share!AJ4*CT_Bands_LAs_2003!$M4</f>
        <v>0</v>
      </c>
      <c r="AK4" s="129">
        <f>CT_Bands_2003_2022_Share!AK4*CT_Bands_LAs_2003!$M4</f>
        <v>0</v>
      </c>
      <c r="AL4" s="129">
        <f>CT_Bands_2003_2022_Share!AL4*CT_Bands_LAs_2003!$M4</f>
        <v>0</v>
      </c>
      <c r="AM4" s="129">
        <f>CT_Bands_2003_2022_Share!AM4*CT_Bands_LAs_2003!$M4</f>
        <v>0</v>
      </c>
      <c r="AN4" s="129">
        <f>CT_Bands_2003_2022_Share!AN4*CT_Bands_LAs_2003!$M4</f>
        <v>0</v>
      </c>
      <c r="AO4" s="129">
        <f>CT_Bands_2003_2022_Share!AO4*CT_Bands_LAs_2003!$M4</f>
        <v>0</v>
      </c>
      <c r="AP4" s="129">
        <f>CT_Bands_2003_2022_Share!AP4*CT_Bands_LAs_2003!$M4</f>
        <v>0</v>
      </c>
      <c r="AQ4" s="129">
        <f>CT_Bands_2003_2022_Share!AQ4*CT_Bands_LAs_2003!$M4</f>
        <v>0</v>
      </c>
      <c r="AR4" s="129">
        <f>CT_Bands_2003_2022_Share!AR4*CT_Bands_LAs_2003!$M4</f>
        <v>1547.2837209302324</v>
      </c>
      <c r="AS4" s="129">
        <f>CT_Bands_2003_2022_Share!AS4*CT_Bands_LAs_2003!$M4</f>
        <v>3851.7488372093026</v>
      </c>
      <c r="AT4" s="129">
        <f>CT_Bands_2003_2022_Share!AT4*CT_Bands_LAs_2003!$M4</f>
        <v>0</v>
      </c>
      <c r="AU4" s="129">
        <f>CT_Bands_2003_2022_Share!AU4*CT_Bands_LAs_2003!$M4</f>
        <v>0</v>
      </c>
      <c r="AV4" s="129">
        <f>CT_Bands_2003_2022_Share!AV4*CT_Bands_LAs_2003!$M4</f>
        <v>0</v>
      </c>
      <c r="AW4" s="129">
        <f>CT_Bands_2003_2022_Share!AW4*CT_Bands_LAs_2003!$M4</f>
        <v>0</v>
      </c>
      <c r="AX4" s="129">
        <f>CT_Bands_2003_2022_Share!AX4*CT_Bands_LAs_2003!$M4</f>
        <v>0</v>
      </c>
      <c r="AY4" s="129">
        <f>CT_Bands_2003_2022_Share!AY4*CT_Bands_LAs_2003!$M4</f>
        <v>0</v>
      </c>
      <c r="AZ4" s="129">
        <f>CT_Bands_2003_2022_Share!AZ4*CT_Bands_LAs_2003!$M4</f>
        <v>0</v>
      </c>
      <c r="BA4" s="129">
        <f>CT_Bands_2003_2022_Share!BA4*CT_Bands_LAs_2003!$M4</f>
        <v>0</v>
      </c>
      <c r="BB4" s="129">
        <f>CT_Bands_2003_2022_Share!BB4*CT_Bands_LAs_2003!$M4</f>
        <v>855.94418604651162</v>
      </c>
      <c r="BC4" s="129">
        <f>CT_Bands_2003_2022_Share!BC4*CT_Bands_LAs_2003!$M4</f>
        <v>1843.5720930232558</v>
      </c>
      <c r="BD4" s="129">
        <f>CT_Bands_2003_2022_Share!BD4*CT_Bands_LAs_2003!$M4</f>
        <v>0</v>
      </c>
      <c r="BE4" s="129">
        <f>CT_Bands_2003_2022_Share!BE4*CT_Bands_LAs_2003!$M4</f>
        <v>0</v>
      </c>
      <c r="BF4" s="129">
        <f>CT_Bands_2003_2022_Share!BF4*CT_Bands_LAs_2003!$M4</f>
        <v>0</v>
      </c>
      <c r="BG4" s="129">
        <f>CT_Bands_2003_2022_Share!BG4*CT_Bands_LAs_2003!$M4</f>
        <v>0</v>
      </c>
      <c r="BH4" s="129">
        <f>CT_Bands_2003_2022_Share!BH4*CT_Bands_LAs_2003!$M4</f>
        <v>0</v>
      </c>
      <c r="BI4" s="129">
        <f>CT_Bands_2003_2022_Share!BI4*CT_Bands_LAs_2003!$M4</f>
        <v>0</v>
      </c>
      <c r="BJ4" s="129">
        <f>CT_Bands_2003_2022_Share!BJ4*CT_Bands_LAs_2003!$M4</f>
        <v>0</v>
      </c>
      <c r="BK4" s="129">
        <f>CT_Bands_2003_2022_Share!BK4*CT_Bands_LAs_2003!$M4</f>
        <v>0</v>
      </c>
      <c r="BL4" s="129">
        <f>CT_Bands_2003_2022_Share!BL4*CT_Bands_LAs_2003!$M4</f>
        <v>592.57674418604654</v>
      </c>
      <c r="BM4" s="129">
        <f>CT_Bands_2003_2022_Share!BM4*CT_Bands_LAs_2003!$M4</f>
        <v>427.97209302325581</v>
      </c>
      <c r="BN4" s="129">
        <f>CT_Bands_2003_2022_Share!BN4*CT_Bands_LAs_2003!$M4</f>
        <v>0</v>
      </c>
      <c r="BO4" s="129">
        <f>CT_Bands_2003_2022_Share!BO4*CT_Bands_LAs_2003!$M4</f>
        <v>0</v>
      </c>
      <c r="BP4" s="129">
        <f>CT_Bands_2003_2022_Share!BP4*CT_Bands_LAs_2003!$M4</f>
        <v>0</v>
      </c>
      <c r="BQ4" s="129">
        <f>CT_Bands_2003_2022_Share!BQ4*CT_Bands_LAs_2003!$M4</f>
        <v>0</v>
      </c>
      <c r="BR4" s="129">
        <f>CT_Bands_2003_2022_Share!BR4*CT_Bands_LAs_2003!$M4</f>
        <v>0</v>
      </c>
      <c r="BS4" s="129">
        <f>CT_Bands_2003_2022_Share!BS4*CT_Bands_LAs_2003!$M4</f>
        <v>0</v>
      </c>
      <c r="BT4" s="129">
        <f>CT_Bands_2003_2022_Share!BT4*CT_Bands_LAs_2003!$M4</f>
        <v>0</v>
      </c>
      <c r="BU4" s="129">
        <f>CT_Bands_2003_2022_Share!BU4*CT_Bands_LAs_2003!$M4</f>
        <v>0</v>
      </c>
      <c r="BV4" s="129">
        <f>CT_Bands_2003_2022_Share!BV4*CT_Bands_LAs_2003!$M4</f>
        <v>0</v>
      </c>
      <c r="BW4" s="129">
        <f>CT_Bands_2003_2022_Share!BW4*CT_Bands_LAs_2003!$M4</f>
        <v>164.6046511627907</v>
      </c>
      <c r="BX4" s="129">
        <f>CT_Bands_2003_2022_Share!BX4*CT_Bands_LAs_2003!$M4</f>
        <v>0</v>
      </c>
      <c r="BY4" s="129">
        <f>CT_Bands_2003_2022_Share!BY4*CT_Bands_LAs_2003!$M4</f>
        <v>0</v>
      </c>
      <c r="BZ4" s="129">
        <f>CT_Bands_2003_2022_Share!BZ4*CT_Bands_LAs_2003!$M4</f>
        <v>0</v>
      </c>
      <c r="CA4" s="129">
        <f>CT_Bands_2003_2022_Share!CA4*CT_Bands_LAs_2003!$M4</f>
        <v>0</v>
      </c>
      <c r="CB4" s="129">
        <f>CT_Bands_2003_2022_Share!CB4*CT_Bands_LAs_2003!$M4</f>
        <v>0</v>
      </c>
      <c r="CC4" s="129">
        <f>CT_Bands_2003_2022_Share!CC4*CT_Bands_LAs_2003!$M4</f>
        <v>0</v>
      </c>
      <c r="CD4" s="129">
        <f>CT_Bands_2003_2022_Share!CD4*CT_Bands_LAs_2003!$M4</f>
        <v>0</v>
      </c>
      <c r="CE4" s="129">
        <f>CT_Bands_2003_2022_Share!CE4*CT_Bands_LAs_2003!$M4</f>
        <v>0</v>
      </c>
      <c r="CF4" s="129">
        <f>CT_Bands_2003_2022_Share!CF4*CT_Bands_LAs_2003!$M4</f>
        <v>32.920930232558142</v>
      </c>
      <c r="CG4" s="49">
        <f t="shared" ref="CG4:CG27" si="0">SUM($D4:$CF4)</f>
        <v>35390.000000000015</v>
      </c>
    </row>
    <row r="5" spans="1:85" x14ac:dyDescent="0.25">
      <c r="A5" s="126" t="s">
        <v>1089</v>
      </c>
      <c r="B5" s="127" t="s">
        <v>1090</v>
      </c>
      <c r="C5" s="127" t="s">
        <v>2320</v>
      </c>
      <c r="D5" s="129">
        <f>CT_Bands_2003_2022_Share!D5*CT_Bands_LAs_2003!$M5</f>
        <v>4544.4444444444443</v>
      </c>
      <c r="E5" s="129">
        <f>CT_Bands_2003_2022_Share!E5*CT_Bands_LAs_2003!$M5</f>
        <v>4544.4444444444443</v>
      </c>
      <c r="F5" s="129">
        <f>CT_Bands_2003_2022_Share!F5*CT_Bands_LAs_2003!$M5</f>
        <v>0</v>
      </c>
      <c r="G5" s="129">
        <f>CT_Bands_2003_2022_Share!G5*CT_Bands_LAs_2003!$M5</f>
        <v>0</v>
      </c>
      <c r="H5" s="129">
        <f>CT_Bands_2003_2022_Share!H5*CT_Bands_LAs_2003!$M5</f>
        <v>0</v>
      </c>
      <c r="I5" s="129">
        <f>CT_Bands_2003_2022_Share!I5*CT_Bands_LAs_2003!$M5</f>
        <v>0</v>
      </c>
      <c r="J5" s="129">
        <f>CT_Bands_2003_2022_Share!J5*CT_Bands_LAs_2003!$M5</f>
        <v>0</v>
      </c>
      <c r="K5" s="129">
        <f>CT_Bands_2003_2022_Share!K5*CT_Bands_LAs_2003!$M5</f>
        <v>0</v>
      </c>
      <c r="L5" s="129">
        <f>CT_Bands_2003_2022_Share!L5*CT_Bands_LAs_2003!$M5</f>
        <v>0</v>
      </c>
      <c r="M5" s="143">
        <f>CT_Bands_2003_2022_Share!M5*CT_Bands_LAs_2003!$M5</f>
        <v>0</v>
      </c>
      <c r="N5" s="129">
        <f>CT_Bands_2003_2022_Share!N5*CT_Bands_LAs_2003!$M5</f>
        <v>7852.5326797385624</v>
      </c>
      <c r="O5" s="129">
        <f>CT_Bands_2003_2022_Share!O5*CT_Bands_LAs_2003!$M5</f>
        <v>7919.3627450980403</v>
      </c>
      <c r="P5" s="129">
        <f>CT_Bands_2003_2022_Share!P5*CT_Bands_LAs_2003!$M5</f>
        <v>0</v>
      </c>
      <c r="Q5" s="129">
        <f>CT_Bands_2003_2022_Share!Q5*CT_Bands_LAs_2003!$M5</f>
        <v>0</v>
      </c>
      <c r="R5" s="129">
        <f>CT_Bands_2003_2022_Share!R5*CT_Bands_LAs_2003!$M5</f>
        <v>0</v>
      </c>
      <c r="S5" s="129">
        <f>CT_Bands_2003_2022_Share!S5*CT_Bands_LAs_2003!$M5</f>
        <v>0</v>
      </c>
      <c r="T5" s="129">
        <f>CT_Bands_2003_2022_Share!T5*CT_Bands_LAs_2003!$M5</f>
        <v>0</v>
      </c>
      <c r="U5" s="129">
        <f>CT_Bands_2003_2022_Share!U5*CT_Bands_LAs_2003!$M5</f>
        <v>0</v>
      </c>
      <c r="V5" s="143">
        <f>CT_Bands_2003_2022_Share!V5*CT_Bands_LAs_2003!$M5</f>
        <v>0</v>
      </c>
      <c r="W5" s="129">
        <f>CT_Bands_2003_2022_Share!W5*CT_Bands_LAs_2003!$M5</f>
        <v>0</v>
      </c>
      <c r="X5" s="129">
        <f>CT_Bands_2003_2022_Share!X5*CT_Bands_LAs_2003!$M5</f>
        <v>8153.2679738562101</v>
      </c>
      <c r="Y5" s="129">
        <f>CT_Bands_2003_2022_Share!Y5*CT_Bands_LAs_2003!$M5</f>
        <v>4076.6339869281051</v>
      </c>
      <c r="Z5" s="129">
        <f>CT_Bands_2003_2022_Share!Z5*CT_Bands_LAs_2003!$M5</f>
        <v>0</v>
      </c>
      <c r="AA5" s="129">
        <f>CT_Bands_2003_2022_Share!AA5*CT_Bands_LAs_2003!$M5</f>
        <v>0</v>
      </c>
      <c r="AB5" s="129">
        <f>CT_Bands_2003_2022_Share!AB5*CT_Bands_LAs_2003!$M5</f>
        <v>0</v>
      </c>
      <c r="AC5" s="129">
        <f>CT_Bands_2003_2022_Share!AC5*CT_Bands_LAs_2003!$M5</f>
        <v>0</v>
      </c>
      <c r="AD5" s="129">
        <f>CT_Bands_2003_2022_Share!AD5*CT_Bands_LAs_2003!$M5</f>
        <v>0</v>
      </c>
      <c r="AE5" s="143">
        <f>CT_Bands_2003_2022_Share!AE5*CT_Bands_LAs_2003!$M5</f>
        <v>0</v>
      </c>
      <c r="AF5" s="129">
        <f>CT_Bands_2003_2022_Share!AF5*CT_Bands_LAs_2003!$M5</f>
        <v>0</v>
      </c>
      <c r="AG5" s="129">
        <f>CT_Bands_2003_2022_Share!AG5*CT_Bands_LAs_2003!$M5</f>
        <v>0</v>
      </c>
      <c r="AH5" s="129">
        <f>CT_Bands_2003_2022_Share!AH5*CT_Bands_LAs_2003!$M5</f>
        <v>6048.1209150326804</v>
      </c>
      <c r="AI5" s="129">
        <f>CT_Bands_2003_2022_Share!AI5*CT_Bands_LAs_2003!$M5</f>
        <v>4544.4444444444443</v>
      </c>
      <c r="AJ5" s="129">
        <f>CT_Bands_2003_2022_Share!AJ5*CT_Bands_LAs_2003!$M5</f>
        <v>0</v>
      </c>
      <c r="AK5" s="129">
        <f>CT_Bands_2003_2022_Share!AK5*CT_Bands_LAs_2003!$M5</f>
        <v>0</v>
      </c>
      <c r="AL5" s="129">
        <f>CT_Bands_2003_2022_Share!AL5*CT_Bands_LAs_2003!$M5</f>
        <v>0</v>
      </c>
      <c r="AM5" s="129">
        <f>CT_Bands_2003_2022_Share!AM5*CT_Bands_LAs_2003!$M5</f>
        <v>0</v>
      </c>
      <c r="AN5" s="143">
        <f>CT_Bands_2003_2022_Share!AN5*CT_Bands_LAs_2003!$M5</f>
        <v>0</v>
      </c>
      <c r="AO5" s="129">
        <f>CT_Bands_2003_2022_Share!AO5*CT_Bands_LAs_2003!$M5</f>
        <v>0</v>
      </c>
      <c r="AP5" s="129">
        <f>CT_Bands_2003_2022_Share!AP5*CT_Bands_LAs_2003!$M5</f>
        <v>0</v>
      </c>
      <c r="AQ5" s="129">
        <f>CT_Bands_2003_2022_Share!AQ5*CT_Bands_LAs_2003!$M5</f>
        <v>0</v>
      </c>
      <c r="AR5" s="129">
        <f>CT_Bands_2003_2022_Share!AR5*CT_Bands_LAs_2003!$M5</f>
        <v>3876.1437908496732</v>
      </c>
      <c r="AS5" s="129">
        <f>CT_Bands_2003_2022_Share!AS5*CT_Bands_LAs_2003!$M5</f>
        <v>4310.5392156862745</v>
      </c>
      <c r="AT5" s="129">
        <f>CT_Bands_2003_2022_Share!AT5*CT_Bands_LAs_2003!$M5</f>
        <v>0</v>
      </c>
      <c r="AU5" s="129">
        <f>CT_Bands_2003_2022_Share!AU5*CT_Bands_LAs_2003!$M5</f>
        <v>0</v>
      </c>
      <c r="AV5" s="129">
        <f>CT_Bands_2003_2022_Share!AV5*CT_Bands_LAs_2003!$M5</f>
        <v>0</v>
      </c>
      <c r="AW5" s="143">
        <f>CT_Bands_2003_2022_Share!AW5*CT_Bands_LAs_2003!$M5</f>
        <v>0</v>
      </c>
      <c r="AX5" s="129">
        <f>CT_Bands_2003_2022_Share!AX5*CT_Bands_LAs_2003!$M5</f>
        <v>0</v>
      </c>
      <c r="AY5" s="129">
        <f>CT_Bands_2003_2022_Share!AY5*CT_Bands_LAs_2003!$M5</f>
        <v>0</v>
      </c>
      <c r="AZ5" s="129">
        <f>CT_Bands_2003_2022_Share!AZ5*CT_Bands_LAs_2003!$M5</f>
        <v>0</v>
      </c>
      <c r="BA5" s="129">
        <f>CT_Bands_2003_2022_Share!BA5*CT_Bands_LAs_2003!$M5</f>
        <v>0</v>
      </c>
      <c r="BB5" s="129">
        <f>CT_Bands_2003_2022_Share!BB5*CT_Bands_LAs_2003!$M5</f>
        <v>1871.2418300653594</v>
      </c>
      <c r="BC5" s="129">
        <f>CT_Bands_2003_2022_Share!BC5*CT_Bands_LAs_2003!$M5</f>
        <v>2238.8071895424837</v>
      </c>
      <c r="BD5" s="129">
        <f>CT_Bands_2003_2022_Share!BD5*CT_Bands_LAs_2003!$M5</f>
        <v>0</v>
      </c>
      <c r="BE5" s="129">
        <f>CT_Bands_2003_2022_Share!BE5*CT_Bands_LAs_2003!$M5</f>
        <v>0</v>
      </c>
      <c r="BF5" s="143">
        <f>CT_Bands_2003_2022_Share!BF5*CT_Bands_LAs_2003!$M5</f>
        <v>0</v>
      </c>
      <c r="BG5" s="129">
        <f>CT_Bands_2003_2022_Share!BG5*CT_Bands_LAs_2003!$M5</f>
        <v>0</v>
      </c>
      <c r="BH5" s="129">
        <f>CT_Bands_2003_2022_Share!BH5*CT_Bands_LAs_2003!$M5</f>
        <v>0</v>
      </c>
      <c r="BI5" s="129">
        <f>CT_Bands_2003_2022_Share!BI5*CT_Bands_LAs_2003!$M5</f>
        <v>0</v>
      </c>
      <c r="BJ5" s="129">
        <f>CT_Bands_2003_2022_Share!BJ5*CT_Bands_LAs_2003!$M5</f>
        <v>0</v>
      </c>
      <c r="BK5" s="129">
        <f>CT_Bands_2003_2022_Share!BK5*CT_Bands_LAs_2003!$M5</f>
        <v>0</v>
      </c>
      <c r="BL5" s="129">
        <f>CT_Bands_2003_2022_Share!BL5*CT_Bands_LAs_2003!$M5</f>
        <v>434.39542483660131</v>
      </c>
      <c r="BM5" s="129">
        <f>CT_Bands_2003_2022_Share!BM5*CT_Bands_LAs_2003!$M5</f>
        <v>568.05555555555554</v>
      </c>
      <c r="BN5" s="129">
        <f>CT_Bands_2003_2022_Share!BN5*CT_Bands_LAs_2003!$M5</f>
        <v>0</v>
      </c>
      <c r="BO5" s="143">
        <f>CT_Bands_2003_2022_Share!BO5*CT_Bands_LAs_2003!$M5</f>
        <v>0</v>
      </c>
      <c r="BP5" s="129">
        <f>CT_Bands_2003_2022_Share!BP5*CT_Bands_LAs_2003!$M5</f>
        <v>0</v>
      </c>
      <c r="BQ5" s="129">
        <f>CT_Bands_2003_2022_Share!BQ5*CT_Bands_LAs_2003!$M5</f>
        <v>0</v>
      </c>
      <c r="BR5" s="129">
        <f>CT_Bands_2003_2022_Share!BR5*CT_Bands_LAs_2003!$M5</f>
        <v>0</v>
      </c>
      <c r="BS5" s="129">
        <f>CT_Bands_2003_2022_Share!BS5*CT_Bands_LAs_2003!$M5</f>
        <v>0</v>
      </c>
      <c r="BT5" s="129">
        <f>CT_Bands_2003_2022_Share!BT5*CT_Bands_LAs_2003!$M5</f>
        <v>0</v>
      </c>
      <c r="BU5" s="129">
        <f>CT_Bands_2003_2022_Share!BU5*CT_Bands_LAs_2003!$M5</f>
        <v>0</v>
      </c>
      <c r="BV5" s="129">
        <f>CT_Bands_2003_2022_Share!BV5*CT_Bands_LAs_2003!$M5</f>
        <v>0</v>
      </c>
      <c r="BW5" s="129">
        <f>CT_Bands_2003_2022_Share!BW5*CT_Bands_LAs_2003!$M5</f>
        <v>267.32026143790853</v>
      </c>
      <c r="BX5" s="129">
        <f>CT_Bands_2003_2022_Share!BX5*CT_Bands_LAs_2003!$M5</f>
        <v>0</v>
      </c>
      <c r="BY5" s="129">
        <f>CT_Bands_2003_2022_Share!BY5*CT_Bands_LAs_2003!$M5</f>
        <v>0</v>
      </c>
      <c r="BZ5" s="129">
        <f>CT_Bands_2003_2022_Share!BZ5*CT_Bands_LAs_2003!$M5</f>
        <v>0</v>
      </c>
      <c r="CA5" s="129">
        <f>CT_Bands_2003_2022_Share!CA5*CT_Bands_LAs_2003!$M5</f>
        <v>0</v>
      </c>
      <c r="CB5" s="129">
        <f>CT_Bands_2003_2022_Share!CB5*CT_Bands_LAs_2003!$M5</f>
        <v>0</v>
      </c>
      <c r="CC5" s="129">
        <f>CT_Bands_2003_2022_Share!CC5*CT_Bands_LAs_2003!$M5</f>
        <v>0</v>
      </c>
      <c r="CD5" s="129">
        <f>CT_Bands_2003_2022_Share!CD5*CT_Bands_LAs_2003!$M5</f>
        <v>0</v>
      </c>
      <c r="CE5" s="129">
        <f>CT_Bands_2003_2022_Share!CE5*CT_Bands_LAs_2003!$M5</f>
        <v>0</v>
      </c>
      <c r="CF5" s="129">
        <f>CT_Bands_2003_2022_Share!CF5*CT_Bands_LAs_2003!$M5</f>
        <v>100.24509803921569</v>
      </c>
      <c r="CG5" s="49">
        <f t="shared" si="0"/>
        <v>61350</v>
      </c>
    </row>
    <row r="6" spans="1:85" x14ac:dyDescent="0.25">
      <c r="A6" s="126" t="s">
        <v>1091</v>
      </c>
      <c r="B6" s="127" t="s">
        <v>1092</v>
      </c>
      <c r="C6" s="127" t="s">
        <v>2321</v>
      </c>
      <c r="D6" s="129">
        <f>CT_Bands_2003_2022_Share!D6*CT_Bands_LAs_2003!$M6</f>
        <v>3518.7832699619771</v>
      </c>
      <c r="E6" s="129">
        <f>CT_Bands_2003_2022_Share!E6*CT_Bands_LAs_2003!$M6</f>
        <v>1841.8631178707226</v>
      </c>
      <c r="F6" s="129">
        <f>CT_Bands_2003_2022_Share!F6*CT_Bands_LAs_2003!$M6</f>
        <v>0</v>
      </c>
      <c r="G6" s="129">
        <f>CT_Bands_2003_2022_Share!G6*CT_Bands_LAs_2003!$M6</f>
        <v>0</v>
      </c>
      <c r="H6" s="129">
        <f>CT_Bands_2003_2022_Share!H6*CT_Bands_LAs_2003!$M6</f>
        <v>0</v>
      </c>
      <c r="I6" s="129">
        <f>CT_Bands_2003_2022_Share!I6*CT_Bands_LAs_2003!$M6</f>
        <v>0</v>
      </c>
      <c r="J6" s="129">
        <f>CT_Bands_2003_2022_Share!J6*CT_Bands_LAs_2003!$M6</f>
        <v>0</v>
      </c>
      <c r="K6" s="129">
        <f>CT_Bands_2003_2022_Share!K6*CT_Bands_LAs_2003!$M6</f>
        <v>0</v>
      </c>
      <c r="L6" s="129">
        <f>CT_Bands_2003_2022_Share!L6*CT_Bands_LAs_2003!$M6</f>
        <v>0</v>
      </c>
      <c r="M6" s="143">
        <f>CT_Bands_2003_2022_Share!M6*CT_Bands_LAs_2003!$M6</f>
        <v>0</v>
      </c>
      <c r="N6" s="129">
        <f>CT_Bands_2003_2022_Share!N6*CT_Bands_LAs_2003!$M6</f>
        <v>6707.680608365019</v>
      </c>
      <c r="O6" s="129">
        <f>CT_Bands_2003_2022_Share!O6*CT_Bands_LAs_2003!$M6</f>
        <v>1786.8821292775665</v>
      </c>
      <c r="P6" s="129">
        <f>CT_Bands_2003_2022_Share!P6*CT_Bands_LAs_2003!$M6</f>
        <v>0</v>
      </c>
      <c r="Q6" s="129">
        <f>CT_Bands_2003_2022_Share!Q6*CT_Bands_LAs_2003!$M6</f>
        <v>0</v>
      </c>
      <c r="R6" s="129">
        <f>CT_Bands_2003_2022_Share!R6*CT_Bands_LAs_2003!$M6</f>
        <v>0</v>
      </c>
      <c r="S6" s="129">
        <f>CT_Bands_2003_2022_Share!S6*CT_Bands_LAs_2003!$M6</f>
        <v>0</v>
      </c>
      <c r="T6" s="129">
        <f>CT_Bands_2003_2022_Share!T6*CT_Bands_LAs_2003!$M6</f>
        <v>0</v>
      </c>
      <c r="U6" s="129">
        <f>CT_Bands_2003_2022_Share!U6*CT_Bands_LAs_2003!$M6</f>
        <v>0</v>
      </c>
      <c r="V6" s="143">
        <f>CT_Bands_2003_2022_Share!V6*CT_Bands_LAs_2003!$M6</f>
        <v>0</v>
      </c>
      <c r="W6" s="129">
        <f>CT_Bands_2003_2022_Share!W6*CT_Bands_LAs_2003!$M6</f>
        <v>0</v>
      </c>
      <c r="X6" s="129">
        <f>CT_Bands_2003_2022_Share!X6*CT_Bands_LAs_2003!$M6</f>
        <v>15119.77186311787</v>
      </c>
      <c r="Y6" s="129">
        <f>CT_Bands_2003_2022_Share!Y6*CT_Bands_LAs_2003!$M6</f>
        <v>247.41444866920153</v>
      </c>
      <c r="Z6" s="129">
        <f>CT_Bands_2003_2022_Share!Z6*CT_Bands_LAs_2003!$M6</f>
        <v>0</v>
      </c>
      <c r="AA6" s="129">
        <f>CT_Bands_2003_2022_Share!AA6*CT_Bands_LAs_2003!$M6</f>
        <v>0</v>
      </c>
      <c r="AB6" s="129">
        <f>CT_Bands_2003_2022_Share!AB6*CT_Bands_LAs_2003!$M6</f>
        <v>0</v>
      </c>
      <c r="AC6" s="129">
        <f>CT_Bands_2003_2022_Share!AC6*CT_Bands_LAs_2003!$M6</f>
        <v>0</v>
      </c>
      <c r="AD6" s="129">
        <f>CT_Bands_2003_2022_Share!AD6*CT_Bands_LAs_2003!$M6</f>
        <v>0</v>
      </c>
      <c r="AE6" s="143">
        <f>CT_Bands_2003_2022_Share!AE6*CT_Bands_LAs_2003!$M6</f>
        <v>0</v>
      </c>
      <c r="AF6" s="129">
        <f>CT_Bands_2003_2022_Share!AF6*CT_Bands_LAs_2003!$M6</f>
        <v>0</v>
      </c>
      <c r="AG6" s="129">
        <f>CT_Bands_2003_2022_Share!AG6*CT_Bands_LAs_2003!$M6</f>
        <v>0</v>
      </c>
      <c r="AH6" s="129">
        <f>CT_Bands_2003_2022_Share!AH6*CT_Bands_LAs_2003!$M6</f>
        <v>11848.403041825095</v>
      </c>
      <c r="AI6" s="129">
        <f>CT_Bands_2003_2022_Share!AI6*CT_Bands_LAs_2003!$M6</f>
        <v>0</v>
      </c>
      <c r="AJ6" s="129">
        <f>CT_Bands_2003_2022_Share!AJ6*CT_Bands_LAs_2003!$M6</f>
        <v>0</v>
      </c>
      <c r="AK6" s="129">
        <f>CT_Bands_2003_2022_Share!AK6*CT_Bands_LAs_2003!$M6</f>
        <v>0</v>
      </c>
      <c r="AL6" s="129">
        <f>CT_Bands_2003_2022_Share!AL6*CT_Bands_LAs_2003!$M6</f>
        <v>0</v>
      </c>
      <c r="AM6" s="129">
        <f>CT_Bands_2003_2022_Share!AM6*CT_Bands_LAs_2003!$M6</f>
        <v>0</v>
      </c>
      <c r="AN6" s="143">
        <f>CT_Bands_2003_2022_Share!AN6*CT_Bands_LAs_2003!$M6</f>
        <v>0</v>
      </c>
      <c r="AO6" s="129">
        <f>CT_Bands_2003_2022_Share!AO6*CT_Bands_LAs_2003!$M6</f>
        <v>0</v>
      </c>
      <c r="AP6" s="129">
        <f>CT_Bands_2003_2022_Share!AP6*CT_Bands_LAs_2003!$M6</f>
        <v>0</v>
      </c>
      <c r="AQ6" s="129">
        <f>CT_Bands_2003_2022_Share!AQ6*CT_Bands_LAs_2003!$M6</f>
        <v>604.79087452471481</v>
      </c>
      <c r="AR6" s="129">
        <f>CT_Bands_2003_2022_Share!AR6*CT_Bands_LAs_2003!$M6</f>
        <v>8741.9771863117858</v>
      </c>
      <c r="AS6" s="129">
        <f>CT_Bands_2003_2022_Share!AS6*CT_Bands_LAs_2003!$M6</f>
        <v>0</v>
      </c>
      <c r="AT6" s="129">
        <f>CT_Bands_2003_2022_Share!AT6*CT_Bands_LAs_2003!$M6</f>
        <v>0</v>
      </c>
      <c r="AU6" s="129">
        <f>CT_Bands_2003_2022_Share!AU6*CT_Bands_LAs_2003!$M6</f>
        <v>0</v>
      </c>
      <c r="AV6" s="129">
        <f>CT_Bands_2003_2022_Share!AV6*CT_Bands_LAs_2003!$M6</f>
        <v>0</v>
      </c>
      <c r="AW6" s="143">
        <f>CT_Bands_2003_2022_Share!AW6*CT_Bands_LAs_2003!$M6</f>
        <v>0</v>
      </c>
      <c r="AX6" s="129">
        <f>CT_Bands_2003_2022_Share!AX6*CT_Bands_LAs_2003!$M6</f>
        <v>0</v>
      </c>
      <c r="AY6" s="129">
        <f>CT_Bands_2003_2022_Share!AY6*CT_Bands_LAs_2003!$M6</f>
        <v>0</v>
      </c>
      <c r="AZ6" s="129">
        <f>CT_Bands_2003_2022_Share!AZ6*CT_Bands_LAs_2003!$M6</f>
        <v>0</v>
      </c>
      <c r="BA6" s="129">
        <f>CT_Bands_2003_2022_Share!BA6*CT_Bands_LAs_2003!$M6</f>
        <v>852.20532319391634</v>
      </c>
      <c r="BB6" s="129">
        <f>CT_Bands_2003_2022_Share!BB6*CT_Bands_LAs_2003!$M6</f>
        <v>4151.0646387832703</v>
      </c>
      <c r="BC6" s="129">
        <f>CT_Bands_2003_2022_Share!BC6*CT_Bands_LAs_2003!$M6</f>
        <v>0</v>
      </c>
      <c r="BD6" s="129">
        <f>CT_Bands_2003_2022_Share!BD6*CT_Bands_LAs_2003!$M6</f>
        <v>0</v>
      </c>
      <c r="BE6" s="129">
        <f>CT_Bands_2003_2022_Share!BE6*CT_Bands_LAs_2003!$M6</f>
        <v>0</v>
      </c>
      <c r="BF6" s="143">
        <f>CT_Bands_2003_2022_Share!BF6*CT_Bands_LAs_2003!$M6</f>
        <v>0</v>
      </c>
      <c r="BG6" s="129">
        <f>CT_Bands_2003_2022_Share!BG6*CT_Bands_LAs_2003!$M6</f>
        <v>0</v>
      </c>
      <c r="BH6" s="129">
        <f>CT_Bands_2003_2022_Share!BH6*CT_Bands_LAs_2003!$M6</f>
        <v>0</v>
      </c>
      <c r="BI6" s="129">
        <f>CT_Bands_2003_2022_Share!BI6*CT_Bands_LAs_2003!$M6</f>
        <v>0</v>
      </c>
      <c r="BJ6" s="129">
        <f>CT_Bands_2003_2022_Share!BJ6*CT_Bands_LAs_2003!$M6</f>
        <v>0</v>
      </c>
      <c r="BK6" s="129">
        <f>CT_Bands_2003_2022_Share!BK6*CT_Bands_LAs_2003!$M6</f>
        <v>137.45247148288973</v>
      </c>
      <c r="BL6" s="129">
        <f>CT_Bands_2003_2022_Share!BL6*CT_Bands_LAs_2003!$M6</f>
        <v>1704.4106463878327</v>
      </c>
      <c r="BM6" s="129">
        <f>CT_Bands_2003_2022_Share!BM6*CT_Bands_LAs_2003!$M6</f>
        <v>0</v>
      </c>
      <c r="BN6" s="129">
        <f>CT_Bands_2003_2022_Share!BN6*CT_Bands_LAs_2003!$M6</f>
        <v>0</v>
      </c>
      <c r="BO6" s="143">
        <f>CT_Bands_2003_2022_Share!BO6*CT_Bands_LAs_2003!$M6</f>
        <v>0</v>
      </c>
      <c r="BP6" s="129">
        <f>CT_Bands_2003_2022_Share!BP6*CT_Bands_LAs_2003!$M6</f>
        <v>0</v>
      </c>
      <c r="BQ6" s="129">
        <f>CT_Bands_2003_2022_Share!BQ6*CT_Bands_LAs_2003!$M6</f>
        <v>0</v>
      </c>
      <c r="BR6" s="129">
        <f>CT_Bands_2003_2022_Share!BR6*CT_Bands_LAs_2003!$M6</f>
        <v>0</v>
      </c>
      <c r="BS6" s="129">
        <f>CT_Bands_2003_2022_Share!BS6*CT_Bands_LAs_2003!$M6</f>
        <v>0</v>
      </c>
      <c r="BT6" s="129">
        <f>CT_Bands_2003_2022_Share!BT6*CT_Bands_LAs_2003!$M6</f>
        <v>0</v>
      </c>
      <c r="BU6" s="129">
        <f>CT_Bands_2003_2022_Share!BU6*CT_Bands_LAs_2003!$M6</f>
        <v>137.45247148288973</v>
      </c>
      <c r="BV6" s="129">
        <f>CT_Bands_2003_2022_Share!BV6*CT_Bands_LAs_2003!$M6</f>
        <v>274.90494296577947</v>
      </c>
      <c r="BW6" s="129">
        <f>CT_Bands_2003_2022_Share!BW6*CT_Bands_LAs_2003!$M6</f>
        <v>0</v>
      </c>
      <c r="BX6" s="129">
        <f>CT_Bands_2003_2022_Share!BX6*CT_Bands_LAs_2003!$M6</f>
        <v>0</v>
      </c>
      <c r="BY6" s="129">
        <f>CT_Bands_2003_2022_Share!BY6*CT_Bands_LAs_2003!$M6</f>
        <v>0</v>
      </c>
      <c r="BZ6" s="129">
        <f>CT_Bands_2003_2022_Share!BZ6*CT_Bands_LAs_2003!$M6</f>
        <v>0</v>
      </c>
      <c r="CA6" s="129">
        <f>CT_Bands_2003_2022_Share!CA6*CT_Bands_LAs_2003!$M6</f>
        <v>0</v>
      </c>
      <c r="CB6" s="129">
        <f>CT_Bands_2003_2022_Share!CB6*CT_Bands_LAs_2003!$M6</f>
        <v>0</v>
      </c>
      <c r="CC6" s="129">
        <f>CT_Bands_2003_2022_Share!CC6*CT_Bands_LAs_2003!$M6</f>
        <v>0</v>
      </c>
      <c r="CD6" s="129">
        <f>CT_Bands_2003_2022_Share!CD6*CT_Bands_LAs_2003!$M6</f>
        <v>0</v>
      </c>
      <c r="CE6" s="129">
        <f>CT_Bands_2003_2022_Share!CE6*CT_Bands_LAs_2003!$M6</f>
        <v>54.980988593155892</v>
      </c>
      <c r="CF6" s="129">
        <f>CT_Bands_2003_2022_Share!CF6*CT_Bands_LAs_2003!$M6</f>
        <v>109.96197718631178</v>
      </c>
      <c r="CG6" s="49">
        <f t="shared" si="0"/>
        <v>57839.999999999985</v>
      </c>
    </row>
    <row r="7" spans="1:85" x14ac:dyDescent="0.25">
      <c r="A7" s="130" t="s">
        <v>1093</v>
      </c>
      <c r="B7" s="127" t="s">
        <v>1094</v>
      </c>
      <c r="C7" s="127" t="s">
        <v>2322</v>
      </c>
      <c r="D7" s="129">
        <f>CT_Bands_2003_2022_Share!D7*CT_Bands_LAs_2003!$M7</f>
        <v>2494.1496598639455</v>
      </c>
      <c r="E7" s="129">
        <f>CT_Bands_2003_2022_Share!E7*CT_Bands_LAs_2003!$M7</f>
        <v>1643.8713667285097</v>
      </c>
      <c r="F7" s="129">
        <f>CT_Bands_2003_2022_Share!F7*CT_Bands_LAs_2003!$M7</f>
        <v>0</v>
      </c>
      <c r="G7" s="129">
        <f>CT_Bands_2003_2022_Share!G7*CT_Bands_LAs_2003!$M7</f>
        <v>0</v>
      </c>
      <c r="H7" s="129">
        <f>CT_Bands_2003_2022_Share!H7*CT_Bands_LAs_2003!$M7</f>
        <v>0</v>
      </c>
      <c r="I7" s="129">
        <f>CT_Bands_2003_2022_Share!I7*CT_Bands_LAs_2003!$M7</f>
        <v>0</v>
      </c>
      <c r="J7" s="129">
        <f>CT_Bands_2003_2022_Share!J7*CT_Bands_LAs_2003!$M7</f>
        <v>0</v>
      </c>
      <c r="K7" s="129">
        <f>CT_Bands_2003_2022_Share!K7*CT_Bands_LAs_2003!$M7</f>
        <v>0</v>
      </c>
      <c r="L7" s="129">
        <f>CT_Bands_2003_2022_Share!L7*CT_Bands_LAs_2003!$M7</f>
        <v>0</v>
      </c>
      <c r="M7" s="143">
        <f>CT_Bands_2003_2022_Share!M7*CT_Bands_LAs_2003!$M7</f>
        <v>0</v>
      </c>
      <c r="N7" s="129">
        <f>CT_Bands_2003_2022_Share!N7*CT_Bands_LAs_2003!$M7</f>
        <v>6660.513296227582</v>
      </c>
      <c r="O7" s="129">
        <f>CT_Bands_2003_2022_Share!O7*CT_Bands_LAs_2003!$M7</f>
        <v>651.88002473716756</v>
      </c>
      <c r="P7" s="129">
        <f>CT_Bands_2003_2022_Share!P7*CT_Bands_LAs_2003!$M7</f>
        <v>0</v>
      </c>
      <c r="Q7" s="129">
        <f>CT_Bands_2003_2022_Share!Q7*CT_Bands_LAs_2003!$M7</f>
        <v>0</v>
      </c>
      <c r="R7" s="129">
        <f>CT_Bands_2003_2022_Share!R7*CT_Bands_LAs_2003!$M7</f>
        <v>0</v>
      </c>
      <c r="S7" s="129">
        <f>CT_Bands_2003_2022_Share!S7*CT_Bands_LAs_2003!$M7</f>
        <v>0</v>
      </c>
      <c r="T7" s="129">
        <f>CT_Bands_2003_2022_Share!T7*CT_Bands_LAs_2003!$M7</f>
        <v>0</v>
      </c>
      <c r="U7" s="129">
        <f>CT_Bands_2003_2022_Share!U7*CT_Bands_LAs_2003!$M7</f>
        <v>0</v>
      </c>
      <c r="V7" s="143">
        <f>CT_Bands_2003_2022_Share!V7*CT_Bands_LAs_2003!$M7</f>
        <v>0</v>
      </c>
      <c r="W7" s="129">
        <f>CT_Bands_2003_2022_Share!W7*CT_Bands_LAs_2003!$M7</f>
        <v>0</v>
      </c>
      <c r="X7" s="129">
        <f>CT_Bands_2003_2022_Share!X7*CT_Bands_LAs_2003!$M7</f>
        <v>14624.786641929499</v>
      </c>
      <c r="Y7" s="129">
        <f>CT_Bands_2003_2022_Share!Y7*CT_Bands_LAs_2003!$M7</f>
        <v>0</v>
      </c>
      <c r="Z7" s="129">
        <f>CT_Bands_2003_2022_Share!Z7*CT_Bands_LAs_2003!$M7</f>
        <v>0</v>
      </c>
      <c r="AA7" s="129">
        <f>CT_Bands_2003_2022_Share!AA7*CT_Bands_LAs_2003!$M7</f>
        <v>0</v>
      </c>
      <c r="AB7" s="129">
        <f>CT_Bands_2003_2022_Share!AB7*CT_Bands_LAs_2003!$M7</f>
        <v>0</v>
      </c>
      <c r="AC7" s="129">
        <f>CT_Bands_2003_2022_Share!AC7*CT_Bands_LAs_2003!$M7</f>
        <v>0</v>
      </c>
      <c r="AD7" s="129">
        <f>CT_Bands_2003_2022_Share!AD7*CT_Bands_LAs_2003!$M7</f>
        <v>0</v>
      </c>
      <c r="AE7" s="143">
        <f>CT_Bands_2003_2022_Share!AE7*CT_Bands_LAs_2003!$M7</f>
        <v>0</v>
      </c>
      <c r="AF7" s="129">
        <f>CT_Bands_2003_2022_Share!AF7*CT_Bands_LAs_2003!$M7</f>
        <v>0</v>
      </c>
      <c r="AG7" s="129">
        <f>CT_Bands_2003_2022_Share!AG7*CT_Bands_LAs_2003!$M7</f>
        <v>651.88002473716756</v>
      </c>
      <c r="AH7" s="129">
        <f>CT_Bands_2003_2022_Share!AH7*CT_Bands_LAs_2003!$M7</f>
        <v>7425.7637600494736</v>
      </c>
      <c r="AI7" s="129">
        <f>CT_Bands_2003_2022_Share!AI7*CT_Bands_LAs_2003!$M7</f>
        <v>0</v>
      </c>
      <c r="AJ7" s="129">
        <f>CT_Bands_2003_2022_Share!AJ7*CT_Bands_LAs_2003!$M7</f>
        <v>0</v>
      </c>
      <c r="AK7" s="129">
        <f>CT_Bands_2003_2022_Share!AK7*CT_Bands_LAs_2003!$M7</f>
        <v>0</v>
      </c>
      <c r="AL7" s="129">
        <f>CT_Bands_2003_2022_Share!AL7*CT_Bands_LAs_2003!$M7</f>
        <v>0</v>
      </c>
      <c r="AM7" s="129">
        <f>CT_Bands_2003_2022_Share!AM7*CT_Bands_LAs_2003!$M7</f>
        <v>0</v>
      </c>
      <c r="AN7" s="143">
        <f>CT_Bands_2003_2022_Share!AN7*CT_Bands_LAs_2003!$M7</f>
        <v>0</v>
      </c>
      <c r="AO7" s="129">
        <f>CT_Bands_2003_2022_Share!AO7*CT_Bands_LAs_2003!$M7</f>
        <v>0</v>
      </c>
      <c r="AP7" s="129">
        <f>CT_Bands_2003_2022_Share!AP7*CT_Bands_LAs_2003!$M7</f>
        <v>0</v>
      </c>
      <c r="AQ7" s="129">
        <f>CT_Bands_2003_2022_Share!AQ7*CT_Bands_LAs_2003!$M7</f>
        <v>1502.1583178726037</v>
      </c>
      <c r="AR7" s="129">
        <f>CT_Bands_2003_2022_Share!AR7*CT_Bands_LAs_2003!$M7</f>
        <v>3854.5949288806428</v>
      </c>
      <c r="AS7" s="129">
        <f>CT_Bands_2003_2022_Share!AS7*CT_Bands_LAs_2003!$M7</f>
        <v>0</v>
      </c>
      <c r="AT7" s="129">
        <f>CT_Bands_2003_2022_Share!AT7*CT_Bands_LAs_2003!$M7</f>
        <v>0</v>
      </c>
      <c r="AU7" s="129">
        <f>CT_Bands_2003_2022_Share!AU7*CT_Bands_LAs_2003!$M7</f>
        <v>0</v>
      </c>
      <c r="AV7" s="129">
        <f>CT_Bands_2003_2022_Share!AV7*CT_Bands_LAs_2003!$M7</f>
        <v>0</v>
      </c>
      <c r="AW7" s="143">
        <f>CT_Bands_2003_2022_Share!AW7*CT_Bands_LAs_2003!$M7</f>
        <v>0</v>
      </c>
      <c r="AX7" s="129">
        <f>CT_Bands_2003_2022_Share!AX7*CT_Bands_LAs_2003!$M7</f>
        <v>0</v>
      </c>
      <c r="AY7" s="129">
        <f>CT_Bands_2003_2022_Share!AY7*CT_Bands_LAs_2003!$M7</f>
        <v>0</v>
      </c>
      <c r="AZ7" s="129">
        <f>CT_Bands_2003_2022_Share!AZ7*CT_Bands_LAs_2003!$M7</f>
        <v>0</v>
      </c>
      <c r="BA7" s="129">
        <f>CT_Bands_2003_2022_Share!BA7*CT_Bands_LAs_2003!$M7</f>
        <v>1700.556586270872</v>
      </c>
      <c r="BB7" s="129">
        <f>CT_Bands_2003_2022_Share!BB7*CT_Bands_LAs_2003!$M7</f>
        <v>2097.3531230674089</v>
      </c>
      <c r="BC7" s="129">
        <f>CT_Bands_2003_2022_Share!BC7*CT_Bands_LAs_2003!$M7</f>
        <v>0</v>
      </c>
      <c r="BD7" s="129">
        <f>CT_Bands_2003_2022_Share!BD7*CT_Bands_LAs_2003!$M7</f>
        <v>0</v>
      </c>
      <c r="BE7" s="129">
        <f>CT_Bands_2003_2022_Share!BE7*CT_Bands_LAs_2003!$M7</f>
        <v>0</v>
      </c>
      <c r="BF7" s="143">
        <f>CT_Bands_2003_2022_Share!BF7*CT_Bands_LAs_2003!$M7</f>
        <v>0</v>
      </c>
      <c r="BG7" s="129">
        <f>CT_Bands_2003_2022_Share!BG7*CT_Bands_LAs_2003!$M7</f>
        <v>0</v>
      </c>
      <c r="BH7" s="129">
        <f>CT_Bands_2003_2022_Share!BH7*CT_Bands_LAs_2003!$M7</f>
        <v>0</v>
      </c>
      <c r="BI7" s="129">
        <f>CT_Bands_2003_2022_Share!BI7*CT_Bands_LAs_2003!$M7</f>
        <v>0</v>
      </c>
      <c r="BJ7" s="129">
        <f>CT_Bands_2003_2022_Share!BJ7*CT_Bands_LAs_2003!$M7</f>
        <v>0</v>
      </c>
      <c r="BK7" s="129">
        <f>CT_Bands_2003_2022_Share!BK7*CT_Bands_LAs_2003!$M7</f>
        <v>736.90785405071119</v>
      </c>
      <c r="BL7" s="129">
        <f>CT_Bands_2003_2022_Share!BL7*CT_Bands_LAs_2003!$M7</f>
        <v>1303.7600494743351</v>
      </c>
      <c r="BM7" s="129">
        <f>CT_Bands_2003_2022_Share!BM7*CT_Bands_LAs_2003!$M7</f>
        <v>0</v>
      </c>
      <c r="BN7" s="129">
        <f>CT_Bands_2003_2022_Share!BN7*CT_Bands_LAs_2003!$M7</f>
        <v>0</v>
      </c>
      <c r="BO7" s="143">
        <f>CT_Bands_2003_2022_Share!BO7*CT_Bands_LAs_2003!$M7</f>
        <v>0</v>
      </c>
      <c r="BP7" s="129">
        <f>CT_Bands_2003_2022_Share!BP7*CT_Bands_LAs_2003!$M7</f>
        <v>0</v>
      </c>
      <c r="BQ7" s="129">
        <f>CT_Bands_2003_2022_Share!BQ7*CT_Bands_LAs_2003!$M7</f>
        <v>0</v>
      </c>
      <c r="BR7" s="129">
        <f>CT_Bands_2003_2022_Share!BR7*CT_Bands_LAs_2003!$M7</f>
        <v>0</v>
      </c>
      <c r="BS7" s="129">
        <f>CT_Bands_2003_2022_Share!BS7*CT_Bands_LAs_2003!$M7</f>
        <v>0</v>
      </c>
      <c r="BT7" s="129">
        <f>CT_Bands_2003_2022_Share!BT7*CT_Bands_LAs_2003!$M7</f>
        <v>0</v>
      </c>
      <c r="BU7" s="129">
        <f>CT_Bands_2003_2022_Share!BU7*CT_Bands_LAs_2003!$M7</f>
        <v>198.39826839826839</v>
      </c>
      <c r="BV7" s="129">
        <f>CT_Bands_2003_2022_Share!BV7*CT_Bands_LAs_2003!$M7</f>
        <v>85.027829313543606</v>
      </c>
      <c r="BW7" s="129">
        <f>CT_Bands_2003_2022_Share!BW7*CT_Bands_LAs_2003!$M7</f>
        <v>0</v>
      </c>
      <c r="BX7" s="129">
        <f>CT_Bands_2003_2022_Share!BX7*CT_Bands_LAs_2003!$M7</f>
        <v>0</v>
      </c>
      <c r="BY7" s="129">
        <f>CT_Bands_2003_2022_Share!BY7*CT_Bands_LAs_2003!$M7</f>
        <v>0</v>
      </c>
      <c r="BZ7" s="129">
        <f>CT_Bands_2003_2022_Share!BZ7*CT_Bands_LAs_2003!$M7</f>
        <v>0</v>
      </c>
      <c r="CA7" s="129">
        <f>CT_Bands_2003_2022_Share!CA7*CT_Bands_LAs_2003!$M7</f>
        <v>0</v>
      </c>
      <c r="CB7" s="129">
        <f>CT_Bands_2003_2022_Share!CB7*CT_Bands_LAs_2003!$M7</f>
        <v>0</v>
      </c>
      <c r="CC7" s="129">
        <f>CT_Bands_2003_2022_Share!CC7*CT_Bands_LAs_2003!$M7</f>
        <v>0</v>
      </c>
      <c r="CD7" s="129">
        <f>CT_Bands_2003_2022_Share!CD7*CT_Bands_LAs_2003!$M7</f>
        <v>0</v>
      </c>
      <c r="CE7" s="129">
        <f>CT_Bands_2003_2022_Share!CE7*CT_Bands_LAs_2003!$M7</f>
        <v>141.71304885590601</v>
      </c>
      <c r="CF7" s="129">
        <f>CT_Bands_2003_2022_Share!CF7*CT_Bands_LAs_2003!$M7</f>
        <v>56.685219542362404</v>
      </c>
      <c r="CG7" s="49">
        <f t="shared" si="0"/>
        <v>45830</v>
      </c>
    </row>
    <row r="8" spans="1:85" x14ac:dyDescent="0.25">
      <c r="A8" s="126" t="s">
        <v>1095</v>
      </c>
      <c r="B8" s="127" t="s">
        <v>1096</v>
      </c>
      <c r="C8" s="127" t="s">
        <v>2323</v>
      </c>
      <c r="D8" s="129">
        <f>CT_Bands_2003_2022_Share!D8*CT_Bands_LAs_2003!$M8</f>
        <v>2819.9909297052154</v>
      </c>
      <c r="E8" s="129">
        <f>CT_Bands_2003_2022_Share!E8*CT_Bands_LAs_2003!$M8</f>
        <v>1570.2222222222222</v>
      </c>
      <c r="F8" s="129">
        <f>CT_Bands_2003_2022_Share!F8*CT_Bands_LAs_2003!$M8</f>
        <v>0</v>
      </c>
      <c r="G8" s="129">
        <f>CT_Bands_2003_2022_Share!G8*CT_Bands_LAs_2003!$M8</f>
        <v>0</v>
      </c>
      <c r="H8" s="129">
        <f>CT_Bands_2003_2022_Share!H8*CT_Bands_LAs_2003!$M8</f>
        <v>0</v>
      </c>
      <c r="I8" s="129">
        <f>CT_Bands_2003_2022_Share!I8*CT_Bands_LAs_2003!$M8</f>
        <v>0</v>
      </c>
      <c r="J8" s="129">
        <f>CT_Bands_2003_2022_Share!J8*CT_Bands_LAs_2003!$M8</f>
        <v>0</v>
      </c>
      <c r="K8" s="129">
        <f>CT_Bands_2003_2022_Share!K8*CT_Bands_LAs_2003!$M8</f>
        <v>0</v>
      </c>
      <c r="L8" s="129">
        <f>CT_Bands_2003_2022_Share!L8*CT_Bands_LAs_2003!$M8</f>
        <v>0</v>
      </c>
      <c r="M8" s="143">
        <f>CT_Bands_2003_2022_Share!M8*CT_Bands_LAs_2003!$M8</f>
        <v>0</v>
      </c>
      <c r="N8" s="129">
        <f>CT_Bands_2003_2022_Share!N8*CT_Bands_LAs_2003!$M8</f>
        <v>9645.6507936507933</v>
      </c>
      <c r="O8" s="129">
        <f>CT_Bands_2003_2022_Share!O8*CT_Bands_LAs_2003!$M8</f>
        <v>0</v>
      </c>
      <c r="P8" s="129">
        <f>CT_Bands_2003_2022_Share!P8*CT_Bands_LAs_2003!$M8</f>
        <v>0</v>
      </c>
      <c r="Q8" s="129">
        <f>CT_Bands_2003_2022_Share!Q8*CT_Bands_LAs_2003!$M8</f>
        <v>0</v>
      </c>
      <c r="R8" s="129">
        <f>CT_Bands_2003_2022_Share!R8*CT_Bands_LAs_2003!$M8</f>
        <v>0</v>
      </c>
      <c r="S8" s="129">
        <f>CT_Bands_2003_2022_Share!S8*CT_Bands_LAs_2003!$M8</f>
        <v>0</v>
      </c>
      <c r="T8" s="129">
        <f>CT_Bands_2003_2022_Share!T8*CT_Bands_LAs_2003!$M8</f>
        <v>0</v>
      </c>
      <c r="U8" s="129">
        <f>CT_Bands_2003_2022_Share!U8*CT_Bands_LAs_2003!$M8</f>
        <v>0</v>
      </c>
      <c r="V8" s="143">
        <f>CT_Bands_2003_2022_Share!V8*CT_Bands_LAs_2003!$M8</f>
        <v>0</v>
      </c>
      <c r="W8" s="129">
        <f>CT_Bands_2003_2022_Share!W8*CT_Bands_LAs_2003!$M8</f>
        <v>1442.0408163265306</v>
      </c>
      <c r="X8" s="129">
        <f>CT_Bands_2003_2022_Share!X8*CT_Bands_LAs_2003!$M8</f>
        <v>19323.34693877551</v>
      </c>
      <c r="Y8" s="129">
        <f>CT_Bands_2003_2022_Share!Y8*CT_Bands_LAs_2003!$M8</f>
        <v>0</v>
      </c>
      <c r="Z8" s="129">
        <f>CT_Bands_2003_2022_Share!Z8*CT_Bands_LAs_2003!$M8</f>
        <v>0</v>
      </c>
      <c r="AA8" s="129">
        <f>CT_Bands_2003_2022_Share!AA8*CT_Bands_LAs_2003!$M8</f>
        <v>0</v>
      </c>
      <c r="AB8" s="129">
        <f>CT_Bands_2003_2022_Share!AB8*CT_Bands_LAs_2003!$M8</f>
        <v>0</v>
      </c>
      <c r="AC8" s="129">
        <f>CT_Bands_2003_2022_Share!AC8*CT_Bands_LAs_2003!$M8</f>
        <v>0</v>
      </c>
      <c r="AD8" s="129">
        <f>CT_Bands_2003_2022_Share!AD8*CT_Bands_LAs_2003!$M8</f>
        <v>0</v>
      </c>
      <c r="AE8" s="143">
        <f>CT_Bands_2003_2022_Share!AE8*CT_Bands_LAs_2003!$M8</f>
        <v>0</v>
      </c>
      <c r="AF8" s="129">
        <f>CT_Bands_2003_2022_Share!AF8*CT_Bands_LAs_2003!$M8</f>
        <v>0</v>
      </c>
      <c r="AG8" s="129">
        <f>CT_Bands_2003_2022_Share!AG8*CT_Bands_LAs_2003!$M8</f>
        <v>2755.9002267573696</v>
      </c>
      <c r="AH8" s="129">
        <f>CT_Bands_2003_2022_Share!AH8*CT_Bands_LAs_2003!$M8</f>
        <v>10703.14739229025</v>
      </c>
      <c r="AI8" s="129">
        <f>CT_Bands_2003_2022_Share!AI8*CT_Bands_LAs_2003!$M8</f>
        <v>0</v>
      </c>
      <c r="AJ8" s="129">
        <f>CT_Bands_2003_2022_Share!AJ8*CT_Bands_LAs_2003!$M8</f>
        <v>0</v>
      </c>
      <c r="AK8" s="129">
        <f>CT_Bands_2003_2022_Share!AK8*CT_Bands_LAs_2003!$M8</f>
        <v>0</v>
      </c>
      <c r="AL8" s="129">
        <f>CT_Bands_2003_2022_Share!AL8*CT_Bands_LAs_2003!$M8</f>
        <v>0</v>
      </c>
      <c r="AM8" s="129">
        <f>CT_Bands_2003_2022_Share!AM8*CT_Bands_LAs_2003!$M8</f>
        <v>0</v>
      </c>
      <c r="AN8" s="143">
        <f>CT_Bands_2003_2022_Share!AN8*CT_Bands_LAs_2003!$M8</f>
        <v>0</v>
      </c>
      <c r="AO8" s="129">
        <f>CT_Bands_2003_2022_Share!AO8*CT_Bands_LAs_2003!$M8</f>
        <v>0</v>
      </c>
      <c r="AP8" s="129">
        <f>CT_Bands_2003_2022_Share!AP8*CT_Bands_LAs_2003!$M8</f>
        <v>0</v>
      </c>
      <c r="AQ8" s="129">
        <f>CT_Bands_2003_2022_Share!AQ8*CT_Bands_LAs_2003!$M8</f>
        <v>3973.62358276644</v>
      </c>
      <c r="AR8" s="129">
        <f>CT_Bands_2003_2022_Share!AR8*CT_Bands_LAs_2003!$M8</f>
        <v>6889.7505668934245</v>
      </c>
      <c r="AS8" s="129">
        <f>CT_Bands_2003_2022_Share!AS8*CT_Bands_LAs_2003!$M8</f>
        <v>0</v>
      </c>
      <c r="AT8" s="129">
        <f>CT_Bands_2003_2022_Share!AT8*CT_Bands_LAs_2003!$M8</f>
        <v>0</v>
      </c>
      <c r="AU8" s="129">
        <f>CT_Bands_2003_2022_Share!AU8*CT_Bands_LAs_2003!$M8</f>
        <v>0</v>
      </c>
      <c r="AV8" s="129">
        <f>CT_Bands_2003_2022_Share!AV8*CT_Bands_LAs_2003!$M8</f>
        <v>0</v>
      </c>
      <c r="AW8" s="143">
        <f>CT_Bands_2003_2022_Share!AW8*CT_Bands_LAs_2003!$M8</f>
        <v>0</v>
      </c>
      <c r="AX8" s="129">
        <f>CT_Bands_2003_2022_Share!AX8*CT_Bands_LAs_2003!$M8</f>
        <v>0</v>
      </c>
      <c r="AY8" s="129">
        <f>CT_Bands_2003_2022_Share!AY8*CT_Bands_LAs_2003!$M8</f>
        <v>0</v>
      </c>
      <c r="AZ8" s="129">
        <f>CT_Bands_2003_2022_Share!AZ8*CT_Bands_LAs_2003!$M8</f>
        <v>0</v>
      </c>
      <c r="BA8" s="129">
        <f>CT_Bands_2003_2022_Share!BA8*CT_Bands_LAs_2003!$M8</f>
        <v>3364.7619047619046</v>
      </c>
      <c r="BB8" s="129">
        <f>CT_Bands_2003_2022_Share!BB8*CT_Bands_LAs_2003!$M8</f>
        <v>4294.0770975056694</v>
      </c>
      <c r="BC8" s="129">
        <f>CT_Bands_2003_2022_Share!BC8*CT_Bands_LAs_2003!$M8</f>
        <v>0</v>
      </c>
      <c r="BD8" s="129">
        <f>CT_Bands_2003_2022_Share!BD8*CT_Bands_LAs_2003!$M8</f>
        <v>0</v>
      </c>
      <c r="BE8" s="129">
        <f>CT_Bands_2003_2022_Share!BE8*CT_Bands_LAs_2003!$M8</f>
        <v>0</v>
      </c>
      <c r="BF8" s="143">
        <f>CT_Bands_2003_2022_Share!BF8*CT_Bands_LAs_2003!$M8</f>
        <v>0</v>
      </c>
      <c r="BG8" s="129">
        <f>CT_Bands_2003_2022_Share!BG8*CT_Bands_LAs_2003!$M8</f>
        <v>0</v>
      </c>
      <c r="BH8" s="129">
        <f>CT_Bands_2003_2022_Share!BH8*CT_Bands_LAs_2003!$M8</f>
        <v>0</v>
      </c>
      <c r="BI8" s="129">
        <f>CT_Bands_2003_2022_Share!BI8*CT_Bands_LAs_2003!$M8</f>
        <v>0</v>
      </c>
      <c r="BJ8" s="129">
        <f>CT_Bands_2003_2022_Share!BJ8*CT_Bands_LAs_2003!$M8</f>
        <v>0</v>
      </c>
      <c r="BK8" s="129">
        <f>CT_Bands_2003_2022_Share!BK8*CT_Bands_LAs_2003!$M8</f>
        <v>1954.7664399092971</v>
      </c>
      <c r="BL8" s="129">
        <f>CT_Bands_2003_2022_Share!BL8*CT_Bands_LAs_2003!$M8</f>
        <v>1185.6780045351475</v>
      </c>
      <c r="BM8" s="129">
        <f>CT_Bands_2003_2022_Share!BM8*CT_Bands_LAs_2003!$M8</f>
        <v>0</v>
      </c>
      <c r="BN8" s="129">
        <f>CT_Bands_2003_2022_Share!BN8*CT_Bands_LAs_2003!$M8</f>
        <v>0</v>
      </c>
      <c r="BO8" s="143">
        <f>CT_Bands_2003_2022_Share!BO8*CT_Bands_LAs_2003!$M8</f>
        <v>0</v>
      </c>
      <c r="BP8" s="129">
        <f>CT_Bands_2003_2022_Share!BP8*CT_Bands_LAs_2003!$M8</f>
        <v>0</v>
      </c>
      <c r="BQ8" s="129">
        <f>CT_Bands_2003_2022_Share!BQ8*CT_Bands_LAs_2003!$M8</f>
        <v>0</v>
      </c>
      <c r="BR8" s="129">
        <f>CT_Bands_2003_2022_Share!BR8*CT_Bands_LAs_2003!$M8</f>
        <v>0</v>
      </c>
      <c r="BS8" s="129">
        <f>CT_Bands_2003_2022_Share!BS8*CT_Bands_LAs_2003!$M8</f>
        <v>0</v>
      </c>
      <c r="BT8" s="129">
        <f>CT_Bands_2003_2022_Share!BT8*CT_Bands_LAs_2003!$M8</f>
        <v>0</v>
      </c>
      <c r="BU8" s="129">
        <f>CT_Bands_2003_2022_Share!BU8*CT_Bands_LAs_2003!$M8</f>
        <v>224.31746031746033</v>
      </c>
      <c r="BV8" s="129">
        <f>CT_Bands_2003_2022_Share!BV8*CT_Bands_LAs_2003!$M8</f>
        <v>320.45351473922904</v>
      </c>
      <c r="BW8" s="129">
        <f>CT_Bands_2003_2022_Share!BW8*CT_Bands_LAs_2003!$M8</f>
        <v>0</v>
      </c>
      <c r="BX8" s="129">
        <f>CT_Bands_2003_2022_Share!BX8*CT_Bands_LAs_2003!$M8</f>
        <v>0</v>
      </c>
      <c r="BY8" s="129">
        <f>CT_Bands_2003_2022_Share!BY8*CT_Bands_LAs_2003!$M8</f>
        <v>0</v>
      </c>
      <c r="BZ8" s="129">
        <f>CT_Bands_2003_2022_Share!BZ8*CT_Bands_LAs_2003!$M8</f>
        <v>0</v>
      </c>
      <c r="CA8" s="129">
        <f>CT_Bands_2003_2022_Share!CA8*CT_Bands_LAs_2003!$M8</f>
        <v>0</v>
      </c>
      <c r="CB8" s="129">
        <f>CT_Bands_2003_2022_Share!CB8*CT_Bands_LAs_2003!$M8</f>
        <v>0</v>
      </c>
      <c r="CC8" s="129">
        <f>CT_Bands_2003_2022_Share!CC8*CT_Bands_LAs_2003!$M8</f>
        <v>0</v>
      </c>
      <c r="CD8" s="129">
        <f>CT_Bands_2003_2022_Share!CD8*CT_Bands_LAs_2003!$M8</f>
        <v>0</v>
      </c>
      <c r="CE8" s="129">
        <f>CT_Bands_2003_2022_Share!CE8*CT_Bands_LAs_2003!$M8</f>
        <v>96.136054421768705</v>
      </c>
      <c r="CF8" s="129">
        <f>CT_Bands_2003_2022_Share!CF8*CT_Bands_LAs_2003!$M8</f>
        <v>96.136054421768705</v>
      </c>
      <c r="CG8" s="49">
        <f t="shared" si="0"/>
        <v>70660</v>
      </c>
    </row>
    <row r="9" spans="1:85" x14ac:dyDescent="0.25">
      <c r="A9" s="126" t="s">
        <v>1097</v>
      </c>
      <c r="B9" s="127" t="s">
        <v>1098</v>
      </c>
      <c r="C9" s="127" t="s">
        <v>2324</v>
      </c>
      <c r="D9" s="129">
        <f>CT_Bands_2003_2022_Share!D9*CT_Bands_LAs_2003!$M9</f>
        <v>2973.8042848870873</v>
      </c>
      <c r="E9" s="129">
        <f>CT_Bands_2003_2022_Share!E9*CT_Bands_LAs_2003!$M9</f>
        <v>1309.8899826288362</v>
      </c>
      <c r="F9" s="129">
        <f>CT_Bands_2003_2022_Share!F9*CT_Bands_LAs_2003!$M9</f>
        <v>0</v>
      </c>
      <c r="G9" s="129">
        <f>CT_Bands_2003_2022_Share!G9*CT_Bands_LAs_2003!$M9</f>
        <v>0</v>
      </c>
      <c r="H9" s="129">
        <f>CT_Bands_2003_2022_Share!H9*CT_Bands_LAs_2003!$M9</f>
        <v>0</v>
      </c>
      <c r="I9" s="129">
        <f>CT_Bands_2003_2022_Share!I9*CT_Bands_LAs_2003!$M9</f>
        <v>0</v>
      </c>
      <c r="J9" s="129">
        <f>CT_Bands_2003_2022_Share!J9*CT_Bands_LAs_2003!$M9</f>
        <v>0</v>
      </c>
      <c r="K9" s="129">
        <f>CT_Bands_2003_2022_Share!K9*CT_Bands_LAs_2003!$M9</f>
        <v>0</v>
      </c>
      <c r="L9" s="129">
        <f>CT_Bands_2003_2022_Share!L9*CT_Bands_LAs_2003!$M9</f>
        <v>0</v>
      </c>
      <c r="M9" s="143">
        <f>CT_Bands_2003_2022_Share!M9*CT_Bands_LAs_2003!$M9</f>
        <v>0</v>
      </c>
      <c r="N9" s="129">
        <f>CT_Bands_2003_2022_Share!N9*CT_Bands_LAs_2003!$M9</f>
        <v>12709.473074696005</v>
      </c>
      <c r="O9" s="129">
        <f>CT_Bands_2003_2022_Share!O9*CT_Bands_LAs_2003!$M9</f>
        <v>177.01215981470759</v>
      </c>
      <c r="P9" s="129">
        <f>CT_Bands_2003_2022_Share!P9*CT_Bands_LAs_2003!$M9</f>
        <v>0</v>
      </c>
      <c r="Q9" s="129">
        <f>CT_Bands_2003_2022_Share!Q9*CT_Bands_LAs_2003!$M9</f>
        <v>0</v>
      </c>
      <c r="R9" s="129">
        <f>CT_Bands_2003_2022_Share!R9*CT_Bands_LAs_2003!$M9</f>
        <v>0</v>
      </c>
      <c r="S9" s="129">
        <f>CT_Bands_2003_2022_Share!S9*CT_Bands_LAs_2003!$M9</f>
        <v>0</v>
      </c>
      <c r="T9" s="129">
        <f>CT_Bands_2003_2022_Share!T9*CT_Bands_LAs_2003!$M9</f>
        <v>0</v>
      </c>
      <c r="U9" s="129">
        <f>CT_Bands_2003_2022_Share!U9*CT_Bands_LAs_2003!$M9</f>
        <v>0</v>
      </c>
      <c r="V9" s="143">
        <f>CT_Bands_2003_2022_Share!V9*CT_Bands_LAs_2003!$M9</f>
        <v>0</v>
      </c>
      <c r="W9" s="129">
        <f>CT_Bands_2003_2022_Share!W9*CT_Bands_LAs_2003!$M9</f>
        <v>0</v>
      </c>
      <c r="X9" s="129">
        <f>CT_Bands_2003_2022_Share!X9*CT_Bands_LAs_2003!$M9</f>
        <v>16993.167342211931</v>
      </c>
      <c r="Y9" s="129">
        <f>CT_Bands_2003_2022_Share!Y9*CT_Bands_LAs_2003!$M9</f>
        <v>0</v>
      </c>
      <c r="Z9" s="129">
        <f>CT_Bands_2003_2022_Share!Z9*CT_Bands_LAs_2003!$M9</f>
        <v>0</v>
      </c>
      <c r="AA9" s="129">
        <f>CT_Bands_2003_2022_Share!AA9*CT_Bands_LAs_2003!$M9</f>
        <v>0</v>
      </c>
      <c r="AB9" s="129">
        <f>CT_Bands_2003_2022_Share!AB9*CT_Bands_LAs_2003!$M9</f>
        <v>0</v>
      </c>
      <c r="AC9" s="129">
        <f>CT_Bands_2003_2022_Share!AC9*CT_Bands_LAs_2003!$M9</f>
        <v>0</v>
      </c>
      <c r="AD9" s="129">
        <f>CT_Bands_2003_2022_Share!AD9*CT_Bands_LAs_2003!$M9</f>
        <v>0</v>
      </c>
      <c r="AE9" s="143">
        <f>CT_Bands_2003_2022_Share!AE9*CT_Bands_LAs_2003!$M9</f>
        <v>0</v>
      </c>
      <c r="AF9" s="129">
        <f>CT_Bands_2003_2022_Share!AF9*CT_Bands_LAs_2003!$M9</f>
        <v>0</v>
      </c>
      <c r="AG9" s="129">
        <f>CT_Bands_2003_2022_Share!AG9*CT_Bands_LAs_2003!$M9</f>
        <v>1699.3167342211927</v>
      </c>
      <c r="AH9" s="129">
        <f>CT_Bands_2003_2022_Share!AH9*CT_Bands_LAs_2003!$M9</f>
        <v>8850.6079907353796</v>
      </c>
      <c r="AI9" s="129">
        <f>CT_Bands_2003_2022_Share!AI9*CT_Bands_LAs_2003!$M9</f>
        <v>0</v>
      </c>
      <c r="AJ9" s="129">
        <f>CT_Bands_2003_2022_Share!AJ9*CT_Bands_LAs_2003!$M9</f>
        <v>0</v>
      </c>
      <c r="AK9" s="129">
        <f>CT_Bands_2003_2022_Share!AK9*CT_Bands_LAs_2003!$M9</f>
        <v>0</v>
      </c>
      <c r="AL9" s="129">
        <f>CT_Bands_2003_2022_Share!AL9*CT_Bands_LAs_2003!$M9</f>
        <v>0</v>
      </c>
      <c r="AM9" s="129">
        <f>CT_Bands_2003_2022_Share!AM9*CT_Bands_LAs_2003!$M9</f>
        <v>0</v>
      </c>
      <c r="AN9" s="143">
        <f>CT_Bands_2003_2022_Share!AN9*CT_Bands_LAs_2003!$M9</f>
        <v>0</v>
      </c>
      <c r="AO9" s="129">
        <f>CT_Bands_2003_2022_Share!AO9*CT_Bands_LAs_2003!$M9</f>
        <v>0</v>
      </c>
      <c r="AP9" s="129">
        <f>CT_Bands_2003_2022_Share!AP9*CT_Bands_LAs_2003!$M9</f>
        <v>0</v>
      </c>
      <c r="AQ9" s="129">
        <f>CT_Bands_2003_2022_Share!AQ9*CT_Bands_LAs_2003!$M9</f>
        <v>1734.7191661841343</v>
      </c>
      <c r="AR9" s="129">
        <f>CT_Bands_2003_2022_Share!AR9*CT_Bands_LAs_2003!$M9</f>
        <v>6124.6207295888826</v>
      </c>
      <c r="AS9" s="129">
        <f>CT_Bands_2003_2022_Share!AS9*CT_Bands_LAs_2003!$M9</f>
        <v>0</v>
      </c>
      <c r="AT9" s="129">
        <f>CT_Bands_2003_2022_Share!AT9*CT_Bands_LAs_2003!$M9</f>
        <v>0</v>
      </c>
      <c r="AU9" s="129">
        <f>CT_Bands_2003_2022_Share!AU9*CT_Bands_LAs_2003!$M9</f>
        <v>0</v>
      </c>
      <c r="AV9" s="129">
        <f>CT_Bands_2003_2022_Share!AV9*CT_Bands_LAs_2003!$M9</f>
        <v>0</v>
      </c>
      <c r="AW9" s="143">
        <f>CT_Bands_2003_2022_Share!AW9*CT_Bands_LAs_2003!$M9</f>
        <v>0</v>
      </c>
      <c r="AX9" s="129">
        <f>CT_Bands_2003_2022_Share!AX9*CT_Bands_LAs_2003!$M9</f>
        <v>0</v>
      </c>
      <c r="AY9" s="129">
        <f>CT_Bands_2003_2022_Share!AY9*CT_Bands_LAs_2003!$M9</f>
        <v>0</v>
      </c>
      <c r="AZ9" s="129">
        <f>CT_Bands_2003_2022_Share!AZ9*CT_Bands_LAs_2003!$M9</f>
        <v>0</v>
      </c>
      <c r="BA9" s="129">
        <f>CT_Bands_2003_2022_Share!BA9*CT_Bands_LAs_2003!$M9</f>
        <v>2088.7434858135498</v>
      </c>
      <c r="BB9" s="129">
        <f>CT_Bands_2003_2022_Share!BB9*CT_Bands_LAs_2003!$M9</f>
        <v>3080.0115807759121</v>
      </c>
      <c r="BC9" s="129">
        <f>CT_Bands_2003_2022_Share!BC9*CT_Bands_LAs_2003!$M9</f>
        <v>0</v>
      </c>
      <c r="BD9" s="129">
        <f>CT_Bands_2003_2022_Share!BD9*CT_Bands_LAs_2003!$M9</f>
        <v>0</v>
      </c>
      <c r="BE9" s="129">
        <f>CT_Bands_2003_2022_Share!BE9*CT_Bands_LAs_2003!$M9</f>
        <v>0</v>
      </c>
      <c r="BF9" s="143">
        <f>CT_Bands_2003_2022_Share!BF9*CT_Bands_LAs_2003!$M9</f>
        <v>0</v>
      </c>
      <c r="BG9" s="129">
        <f>CT_Bands_2003_2022_Share!BG9*CT_Bands_LAs_2003!$M9</f>
        <v>0</v>
      </c>
      <c r="BH9" s="129">
        <f>CT_Bands_2003_2022_Share!BH9*CT_Bands_LAs_2003!$M9</f>
        <v>0</v>
      </c>
      <c r="BI9" s="129">
        <f>CT_Bands_2003_2022_Share!BI9*CT_Bands_LAs_2003!$M9</f>
        <v>0</v>
      </c>
      <c r="BJ9" s="129">
        <f>CT_Bands_2003_2022_Share!BJ9*CT_Bands_LAs_2003!$M9</f>
        <v>0</v>
      </c>
      <c r="BK9" s="129">
        <f>CT_Bands_2003_2022_Share!BK9*CT_Bands_LAs_2003!$M9</f>
        <v>1132.8778228141284</v>
      </c>
      <c r="BL9" s="129">
        <f>CT_Bands_2003_2022_Share!BL9*CT_Bands_LAs_2003!$M9</f>
        <v>1203.6826867400116</v>
      </c>
      <c r="BM9" s="129">
        <f>CT_Bands_2003_2022_Share!BM9*CT_Bands_LAs_2003!$M9</f>
        <v>0</v>
      </c>
      <c r="BN9" s="129">
        <f>CT_Bands_2003_2022_Share!BN9*CT_Bands_LAs_2003!$M9</f>
        <v>0</v>
      </c>
      <c r="BO9" s="143">
        <f>CT_Bands_2003_2022_Share!BO9*CT_Bands_LAs_2003!$M9</f>
        <v>0</v>
      </c>
      <c r="BP9" s="129">
        <f>CT_Bands_2003_2022_Share!BP9*CT_Bands_LAs_2003!$M9</f>
        <v>0</v>
      </c>
      <c r="BQ9" s="129">
        <f>CT_Bands_2003_2022_Share!BQ9*CT_Bands_LAs_2003!$M9</f>
        <v>0</v>
      </c>
      <c r="BR9" s="129">
        <f>CT_Bands_2003_2022_Share!BR9*CT_Bands_LAs_2003!$M9</f>
        <v>0</v>
      </c>
      <c r="BS9" s="129">
        <f>CT_Bands_2003_2022_Share!BS9*CT_Bands_LAs_2003!$M9</f>
        <v>0</v>
      </c>
      <c r="BT9" s="129">
        <f>CT_Bands_2003_2022_Share!BT9*CT_Bands_LAs_2003!$M9</f>
        <v>0</v>
      </c>
      <c r="BU9" s="129">
        <f>CT_Bands_2003_2022_Share!BU9*CT_Bands_LAs_2003!$M9</f>
        <v>531.03647944412285</v>
      </c>
      <c r="BV9" s="129">
        <f>CT_Bands_2003_2022_Share!BV9*CT_Bands_LAs_2003!$M9</f>
        <v>212.41459177764909</v>
      </c>
      <c r="BW9" s="129">
        <f>CT_Bands_2003_2022_Share!BW9*CT_Bands_LAs_2003!$M9</f>
        <v>0</v>
      </c>
      <c r="BX9" s="129">
        <f>CT_Bands_2003_2022_Share!BX9*CT_Bands_LAs_2003!$M9</f>
        <v>0</v>
      </c>
      <c r="BY9" s="129">
        <f>CT_Bands_2003_2022_Share!BY9*CT_Bands_LAs_2003!$M9</f>
        <v>0</v>
      </c>
      <c r="BZ9" s="129">
        <f>CT_Bands_2003_2022_Share!BZ9*CT_Bands_LAs_2003!$M9</f>
        <v>0</v>
      </c>
      <c r="CA9" s="129">
        <f>CT_Bands_2003_2022_Share!CA9*CT_Bands_LAs_2003!$M9</f>
        <v>0</v>
      </c>
      <c r="CB9" s="129">
        <f>CT_Bands_2003_2022_Share!CB9*CT_Bands_LAs_2003!$M9</f>
        <v>0</v>
      </c>
      <c r="CC9" s="129">
        <f>CT_Bands_2003_2022_Share!CC9*CT_Bands_LAs_2003!$M9</f>
        <v>0</v>
      </c>
      <c r="CD9" s="129">
        <f>CT_Bands_2003_2022_Share!CD9*CT_Bands_LAs_2003!$M9</f>
        <v>0</v>
      </c>
      <c r="CE9" s="129">
        <f>CT_Bands_2003_2022_Share!CE9*CT_Bands_LAs_2003!$M9</f>
        <v>212.41459177764909</v>
      </c>
      <c r="CF9" s="129">
        <f>CT_Bands_2003_2022_Share!CF9*CT_Bands_LAs_2003!$M9</f>
        <v>106.20729588882455</v>
      </c>
      <c r="CG9" s="49">
        <f t="shared" si="0"/>
        <v>61140</v>
      </c>
    </row>
    <row r="10" spans="1:85" x14ac:dyDescent="0.25">
      <c r="A10" s="126" t="s">
        <v>1099</v>
      </c>
      <c r="B10" s="127" t="s">
        <v>1100</v>
      </c>
      <c r="C10" s="127" t="s">
        <v>2336</v>
      </c>
      <c r="D10" s="129">
        <f>CT_Bands_2003_2022_Share!D10*CT_Bands_LAs_2003!$M10</f>
        <v>3169.4097616345061</v>
      </c>
      <c r="E10" s="129">
        <f>CT_Bands_2003_2022_Share!E10*CT_Bands_LAs_2003!$M10</f>
        <v>2796.5380249716231</v>
      </c>
      <c r="F10" s="129">
        <f>CT_Bands_2003_2022_Share!F10*CT_Bands_LAs_2003!$M10</f>
        <v>0</v>
      </c>
      <c r="G10" s="129">
        <f>CT_Bands_2003_2022_Share!G10*CT_Bands_LAs_2003!$M10</f>
        <v>0</v>
      </c>
      <c r="H10" s="129">
        <f>CT_Bands_2003_2022_Share!H10*CT_Bands_LAs_2003!$M10</f>
        <v>0</v>
      </c>
      <c r="I10" s="129">
        <f>CT_Bands_2003_2022_Share!I10*CT_Bands_LAs_2003!$M10</f>
        <v>0</v>
      </c>
      <c r="J10" s="129">
        <f>CT_Bands_2003_2022_Share!J10*CT_Bands_LAs_2003!$M10</f>
        <v>0</v>
      </c>
      <c r="K10" s="129">
        <f>CT_Bands_2003_2022_Share!K10*CT_Bands_LAs_2003!$M10</f>
        <v>0</v>
      </c>
      <c r="L10" s="129">
        <f>CT_Bands_2003_2022_Share!L10*CT_Bands_LAs_2003!$M10</f>
        <v>0</v>
      </c>
      <c r="M10" s="143">
        <f>CT_Bands_2003_2022_Share!M10*CT_Bands_LAs_2003!$M10</f>
        <v>0</v>
      </c>
      <c r="N10" s="129">
        <f>CT_Bands_2003_2022_Share!N10*CT_Bands_LAs_2003!$M10</f>
        <v>4399.8864926220203</v>
      </c>
      <c r="O10" s="129">
        <f>CT_Bands_2003_2022_Share!O10*CT_Bands_LAs_2003!$M10</f>
        <v>5294.7786606129393</v>
      </c>
      <c r="P10" s="129">
        <f>CT_Bands_2003_2022_Share!P10*CT_Bands_LAs_2003!$M10</f>
        <v>0</v>
      </c>
      <c r="Q10" s="129">
        <f>CT_Bands_2003_2022_Share!Q10*CT_Bands_LAs_2003!$M10</f>
        <v>0</v>
      </c>
      <c r="R10" s="129">
        <f>CT_Bands_2003_2022_Share!R10*CT_Bands_LAs_2003!$M10</f>
        <v>0</v>
      </c>
      <c r="S10" s="129">
        <f>CT_Bands_2003_2022_Share!S10*CT_Bands_LAs_2003!$M10</f>
        <v>0</v>
      </c>
      <c r="T10" s="129">
        <f>CT_Bands_2003_2022_Share!T10*CT_Bands_LAs_2003!$M10</f>
        <v>0</v>
      </c>
      <c r="U10" s="129">
        <f>CT_Bands_2003_2022_Share!U10*CT_Bands_LAs_2003!$M10</f>
        <v>0</v>
      </c>
      <c r="V10" s="143">
        <f>CT_Bands_2003_2022_Share!V10*CT_Bands_LAs_2003!$M10</f>
        <v>0</v>
      </c>
      <c r="W10" s="129">
        <f>CT_Bands_2003_2022_Share!W10*CT_Bands_LAs_2003!$M10</f>
        <v>0</v>
      </c>
      <c r="X10" s="129">
        <f>CT_Bands_2003_2022_Share!X10*CT_Bands_LAs_2003!$M10</f>
        <v>9694.6651532349606</v>
      </c>
      <c r="Y10" s="129">
        <f>CT_Bands_2003_2022_Share!Y10*CT_Bands_LAs_2003!$M10</f>
        <v>3654.1430192962544</v>
      </c>
      <c r="Z10" s="129">
        <f>CT_Bands_2003_2022_Share!Z10*CT_Bands_LAs_2003!$M10</f>
        <v>0</v>
      </c>
      <c r="AA10" s="129">
        <f>CT_Bands_2003_2022_Share!AA10*CT_Bands_LAs_2003!$M10</f>
        <v>0</v>
      </c>
      <c r="AB10" s="129">
        <f>CT_Bands_2003_2022_Share!AB10*CT_Bands_LAs_2003!$M10</f>
        <v>0</v>
      </c>
      <c r="AC10" s="129">
        <f>CT_Bands_2003_2022_Share!AC10*CT_Bands_LAs_2003!$M10</f>
        <v>0</v>
      </c>
      <c r="AD10" s="129">
        <f>CT_Bands_2003_2022_Share!AD10*CT_Bands_LAs_2003!$M10</f>
        <v>0</v>
      </c>
      <c r="AE10" s="143">
        <f>CT_Bands_2003_2022_Share!AE10*CT_Bands_LAs_2003!$M10</f>
        <v>0</v>
      </c>
      <c r="AF10" s="129">
        <f>CT_Bands_2003_2022_Share!AF10*CT_Bands_LAs_2003!$M10</f>
        <v>0</v>
      </c>
      <c r="AG10" s="129">
        <f>CT_Bands_2003_2022_Share!AG10*CT_Bands_LAs_2003!$M10</f>
        <v>0</v>
      </c>
      <c r="AH10" s="129">
        <f>CT_Bands_2003_2022_Share!AH10*CT_Bands_LAs_2003!$M10</f>
        <v>8762.4858115777533</v>
      </c>
      <c r="AI10" s="129">
        <f>CT_Bands_2003_2022_Share!AI10*CT_Bands_LAs_2003!$M10</f>
        <v>969.46651532349597</v>
      </c>
      <c r="AJ10" s="129">
        <f>CT_Bands_2003_2022_Share!AJ10*CT_Bands_LAs_2003!$M10</f>
        <v>0</v>
      </c>
      <c r="AK10" s="129">
        <f>CT_Bands_2003_2022_Share!AK10*CT_Bands_LAs_2003!$M10</f>
        <v>0</v>
      </c>
      <c r="AL10" s="129">
        <f>CT_Bands_2003_2022_Share!AL10*CT_Bands_LAs_2003!$M10</f>
        <v>0</v>
      </c>
      <c r="AM10" s="129">
        <f>CT_Bands_2003_2022_Share!AM10*CT_Bands_LAs_2003!$M10</f>
        <v>0</v>
      </c>
      <c r="AN10" s="143">
        <f>CT_Bands_2003_2022_Share!AN10*CT_Bands_LAs_2003!$M10</f>
        <v>0</v>
      </c>
      <c r="AO10" s="129">
        <f>CT_Bands_2003_2022_Share!AO10*CT_Bands_LAs_2003!$M10</f>
        <v>0</v>
      </c>
      <c r="AP10" s="129">
        <f>CT_Bands_2003_2022_Share!AP10*CT_Bands_LAs_2003!$M10</f>
        <v>0</v>
      </c>
      <c r="AQ10" s="129">
        <f>CT_Bands_2003_2022_Share!AQ10*CT_Bands_LAs_2003!$M10</f>
        <v>0</v>
      </c>
      <c r="AR10" s="129">
        <f>CT_Bands_2003_2022_Share!AR10*CT_Bands_LAs_2003!$M10</f>
        <v>12453.916004540295</v>
      </c>
      <c r="AS10" s="129">
        <f>CT_Bands_2003_2022_Share!AS10*CT_Bands_LAs_2003!$M10</f>
        <v>37.287173666288311</v>
      </c>
      <c r="AT10" s="129">
        <f>CT_Bands_2003_2022_Share!AT10*CT_Bands_LAs_2003!$M10</f>
        <v>0</v>
      </c>
      <c r="AU10" s="129">
        <f>CT_Bands_2003_2022_Share!AU10*CT_Bands_LAs_2003!$M10</f>
        <v>0</v>
      </c>
      <c r="AV10" s="129">
        <f>CT_Bands_2003_2022_Share!AV10*CT_Bands_LAs_2003!$M10</f>
        <v>0</v>
      </c>
      <c r="AW10" s="143">
        <f>CT_Bands_2003_2022_Share!AW10*CT_Bands_LAs_2003!$M10</f>
        <v>0</v>
      </c>
      <c r="AX10" s="129">
        <f>CT_Bands_2003_2022_Share!AX10*CT_Bands_LAs_2003!$M10</f>
        <v>0</v>
      </c>
      <c r="AY10" s="129">
        <f>CT_Bands_2003_2022_Share!AY10*CT_Bands_LAs_2003!$M10</f>
        <v>0</v>
      </c>
      <c r="AZ10" s="129">
        <f>CT_Bands_2003_2022_Share!AZ10*CT_Bands_LAs_2003!$M10</f>
        <v>0</v>
      </c>
      <c r="BA10" s="129">
        <f>CT_Bands_2003_2022_Share!BA10*CT_Bands_LAs_2003!$M10</f>
        <v>0</v>
      </c>
      <c r="BB10" s="129">
        <f>CT_Bands_2003_2022_Share!BB10*CT_Bands_LAs_2003!$M10</f>
        <v>8576.0499432463112</v>
      </c>
      <c r="BC10" s="129">
        <f>CT_Bands_2003_2022_Share!BC10*CT_Bands_LAs_2003!$M10</f>
        <v>969.46651532349597</v>
      </c>
      <c r="BD10" s="129">
        <f>CT_Bands_2003_2022_Share!BD10*CT_Bands_LAs_2003!$M10</f>
        <v>0</v>
      </c>
      <c r="BE10" s="129">
        <f>CT_Bands_2003_2022_Share!BE10*CT_Bands_LAs_2003!$M10</f>
        <v>0</v>
      </c>
      <c r="BF10" s="143">
        <f>CT_Bands_2003_2022_Share!BF10*CT_Bands_LAs_2003!$M10</f>
        <v>0</v>
      </c>
      <c r="BG10" s="129">
        <f>CT_Bands_2003_2022_Share!BG10*CT_Bands_LAs_2003!$M10</f>
        <v>0</v>
      </c>
      <c r="BH10" s="129">
        <f>CT_Bands_2003_2022_Share!BH10*CT_Bands_LAs_2003!$M10</f>
        <v>0</v>
      </c>
      <c r="BI10" s="129">
        <f>CT_Bands_2003_2022_Share!BI10*CT_Bands_LAs_2003!$M10</f>
        <v>0</v>
      </c>
      <c r="BJ10" s="129">
        <f>CT_Bands_2003_2022_Share!BJ10*CT_Bands_LAs_2003!$M10</f>
        <v>0</v>
      </c>
      <c r="BK10" s="129">
        <f>CT_Bands_2003_2022_Share!BK10*CT_Bands_LAs_2003!$M10</f>
        <v>0</v>
      </c>
      <c r="BL10" s="129">
        <f>CT_Bands_2003_2022_Share!BL10*CT_Bands_LAs_2003!$M10</f>
        <v>3579.5686719636774</v>
      </c>
      <c r="BM10" s="129">
        <f>CT_Bands_2003_2022_Share!BM10*CT_Bands_LAs_2003!$M10</f>
        <v>559.30760499432461</v>
      </c>
      <c r="BN10" s="129">
        <f>CT_Bands_2003_2022_Share!BN10*CT_Bands_LAs_2003!$M10</f>
        <v>0</v>
      </c>
      <c r="BO10" s="143">
        <f>CT_Bands_2003_2022_Share!BO10*CT_Bands_LAs_2003!$M10</f>
        <v>0</v>
      </c>
      <c r="BP10" s="129">
        <f>CT_Bands_2003_2022_Share!BP10*CT_Bands_LAs_2003!$M10</f>
        <v>0</v>
      </c>
      <c r="BQ10" s="129">
        <f>CT_Bands_2003_2022_Share!BQ10*CT_Bands_LAs_2003!$M10</f>
        <v>0</v>
      </c>
      <c r="BR10" s="129">
        <f>CT_Bands_2003_2022_Share!BR10*CT_Bands_LAs_2003!$M10</f>
        <v>0</v>
      </c>
      <c r="BS10" s="129">
        <f>CT_Bands_2003_2022_Share!BS10*CT_Bands_LAs_2003!$M10</f>
        <v>0</v>
      </c>
      <c r="BT10" s="129">
        <f>CT_Bands_2003_2022_Share!BT10*CT_Bands_LAs_2003!$M10</f>
        <v>0</v>
      </c>
      <c r="BU10" s="129">
        <f>CT_Bands_2003_2022_Share!BU10*CT_Bands_LAs_2003!$M10</f>
        <v>0</v>
      </c>
      <c r="BV10" s="129">
        <f>CT_Bands_2003_2022_Share!BV10*CT_Bands_LAs_2003!$M10</f>
        <v>372.87173666288305</v>
      </c>
      <c r="BW10" s="129">
        <f>CT_Bands_2003_2022_Share!BW10*CT_Bands_LAs_2003!$M10</f>
        <v>186.43586833144153</v>
      </c>
      <c r="BX10" s="129">
        <f>CT_Bands_2003_2022_Share!BX10*CT_Bands_LAs_2003!$M10</f>
        <v>0</v>
      </c>
      <c r="BY10" s="129">
        <f>CT_Bands_2003_2022_Share!BY10*CT_Bands_LAs_2003!$M10</f>
        <v>0</v>
      </c>
      <c r="BZ10" s="129">
        <f>CT_Bands_2003_2022_Share!BZ10*CT_Bands_LAs_2003!$M10</f>
        <v>0</v>
      </c>
      <c r="CA10" s="129">
        <f>CT_Bands_2003_2022_Share!CA10*CT_Bands_LAs_2003!$M10</f>
        <v>0</v>
      </c>
      <c r="CB10" s="129">
        <f>CT_Bands_2003_2022_Share!CB10*CT_Bands_LAs_2003!$M10</f>
        <v>0</v>
      </c>
      <c r="CC10" s="129">
        <f>CT_Bands_2003_2022_Share!CC10*CT_Bands_LAs_2003!$M10</f>
        <v>0</v>
      </c>
      <c r="CD10" s="129">
        <f>CT_Bands_2003_2022_Share!CD10*CT_Bands_LAs_2003!$M10</f>
        <v>0</v>
      </c>
      <c r="CE10" s="129">
        <f>CT_Bands_2003_2022_Share!CE10*CT_Bands_LAs_2003!$M10</f>
        <v>0</v>
      </c>
      <c r="CF10" s="129">
        <f>CT_Bands_2003_2022_Share!CF10*CT_Bands_LAs_2003!$M10</f>
        <v>223.72304199772984</v>
      </c>
      <c r="CG10" s="49">
        <f t="shared" si="0"/>
        <v>65700</v>
      </c>
    </row>
    <row r="11" spans="1:85" x14ac:dyDescent="0.25">
      <c r="A11" s="126" t="s">
        <v>1101</v>
      </c>
      <c r="B11" s="127" t="s">
        <v>1102</v>
      </c>
      <c r="C11" s="127" t="s">
        <v>2325</v>
      </c>
      <c r="D11" s="129">
        <f>CT_Bands_2003_2022_Share!D11*CT_Bands_LAs_2003!$M11</f>
        <v>730.54136874361598</v>
      </c>
      <c r="E11" s="129">
        <f>CT_Bands_2003_2022_Share!E11*CT_Bands_LAs_2003!$M11</f>
        <v>1059.2849846782431</v>
      </c>
      <c r="F11" s="129">
        <f>CT_Bands_2003_2022_Share!F11*CT_Bands_LAs_2003!$M11</f>
        <v>0</v>
      </c>
      <c r="G11" s="129">
        <f>CT_Bands_2003_2022_Share!G11*CT_Bands_LAs_2003!$M11</f>
        <v>0</v>
      </c>
      <c r="H11" s="129">
        <f>CT_Bands_2003_2022_Share!H11*CT_Bands_LAs_2003!$M11</f>
        <v>0</v>
      </c>
      <c r="I11" s="129">
        <f>CT_Bands_2003_2022_Share!I11*CT_Bands_LAs_2003!$M11</f>
        <v>0</v>
      </c>
      <c r="J11" s="129">
        <f>CT_Bands_2003_2022_Share!J11*CT_Bands_LAs_2003!$M11</f>
        <v>0</v>
      </c>
      <c r="K11" s="129">
        <f>CT_Bands_2003_2022_Share!K11*CT_Bands_LAs_2003!$M11</f>
        <v>0</v>
      </c>
      <c r="L11" s="129">
        <f>CT_Bands_2003_2022_Share!L11*CT_Bands_LAs_2003!$M11</f>
        <v>0</v>
      </c>
      <c r="M11" s="143">
        <f>CT_Bands_2003_2022_Share!M11*CT_Bands_LAs_2003!$M11</f>
        <v>0</v>
      </c>
      <c r="N11" s="129">
        <f>CT_Bands_2003_2022_Share!N11*CT_Bands_LAs_2003!$M11</f>
        <v>2008.9887640449438</v>
      </c>
      <c r="O11" s="129">
        <f>CT_Bands_2003_2022_Share!O11*CT_Bands_LAs_2003!$M11</f>
        <v>2958.6925434116447</v>
      </c>
      <c r="P11" s="129">
        <f>CT_Bands_2003_2022_Share!P11*CT_Bands_LAs_2003!$M11</f>
        <v>0</v>
      </c>
      <c r="Q11" s="129">
        <f>CT_Bands_2003_2022_Share!Q11*CT_Bands_LAs_2003!$M11</f>
        <v>0</v>
      </c>
      <c r="R11" s="129">
        <f>CT_Bands_2003_2022_Share!R11*CT_Bands_LAs_2003!$M11</f>
        <v>0</v>
      </c>
      <c r="S11" s="129">
        <f>CT_Bands_2003_2022_Share!S11*CT_Bands_LAs_2003!$M11</f>
        <v>0</v>
      </c>
      <c r="T11" s="129">
        <f>CT_Bands_2003_2022_Share!T11*CT_Bands_LAs_2003!$M11</f>
        <v>0</v>
      </c>
      <c r="U11" s="129">
        <f>CT_Bands_2003_2022_Share!U11*CT_Bands_LAs_2003!$M11</f>
        <v>0</v>
      </c>
      <c r="V11" s="143">
        <f>CT_Bands_2003_2022_Share!V11*CT_Bands_LAs_2003!$M11</f>
        <v>0</v>
      </c>
      <c r="W11" s="129">
        <f>CT_Bands_2003_2022_Share!W11*CT_Bands_LAs_2003!$M11</f>
        <v>0</v>
      </c>
      <c r="X11" s="129">
        <f>CT_Bands_2003_2022_Share!X11*CT_Bands_LAs_2003!$M11</f>
        <v>5698.2226762002047</v>
      </c>
      <c r="Y11" s="129">
        <f>CT_Bands_2003_2022_Share!Y11*CT_Bands_LAs_2003!$M11</f>
        <v>2155.0970377936669</v>
      </c>
      <c r="Z11" s="129">
        <f>CT_Bands_2003_2022_Share!Z11*CT_Bands_LAs_2003!$M11</f>
        <v>0</v>
      </c>
      <c r="AA11" s="129">
        <f>CT_Bands_2003_2022_Share!AA11*CT_Bands_LAs_2003!$M11</f>
        <v>0</v>
      </c>
      <c r="AB11" s="129">
        <f>CT_Bands_2003_2022_Share!AB11*CT_Bands_LAs_2003!$M11</f>
        <v>0</v>
      </c>
      <c r="AC11" s="129">
        <f>CT_Bands_2003_2022_Share!AC11*CT_Bands_LAs_2003!$M11</f>
        <v>0</v>
      </c>
      <c r="AD11" s="129">
        <f>CT_Bands_2003_2022_Share!AD11*CT_Bands_LAs_2003!$M11</f>
        <v>0</v>
      </c>
      <c r="AE11" s="143">
        <f>CT_Bands_2003_2022_Share!AE11*CT_Bands_LAs_2003!$M11</f>
        <v>0</v>
      </c>
      <c r="AF11" s="129">
        <f>CT_Bands_2003_2022_Share!AF11*CT_Bands_LAs_2003!$M11</f>
        <v>0</v>
      </c>
      <c r="AG11" s="129">
        <f>CT_Bands_2003_2022_Share!AG11*CT_Bands_LAs_2003!$M11</f>
        <v>0</v>
      </c>
      <c r="AH11" s="129">
        <f>CT_Bands_2003_2022_Share!AH11*CT_Bands_LAs_2003!$M11</f>
        <v>6501.818181818182</v>
      </c>
      <c r="AI11" s="129">
        <f>CT_Bands_2003_2022_Share!AI11*CT_Bands_LAs_2003!$M11</f>
        <v>730.54136874361598</v>
      </c>
      <c r="AJ11" s="129">
        <f>CT_Bands_2003_2022_Share!AJ11*CT_Bands_LAs_2003!$M11</f>
        <v>0</v>
      </c>
      <c r="AK11" s="129">
        <f>CT_Bands_2003_2022_Share!AK11*CT_Bands_LAs_2003!$M11</f>
        <v>0</v>
      </c>
      <c r="AL11" s="129">
        <f>CT_Bands_2003_2022_Share!AL11*CT_Bands_LAs_2003!$M11</f>
        <v>0</v>
      </c>
      <c r="AM11" s="129">
        <f>CT_Bands_2003_2022_Share!AM11*CT_Bands_LAs_2003!$M11</f>
        <v>0</v>
      </c>
      <c r="AN11" s="143">
        <f>CT_Bands_2003_2022_Share!AN11*CT_Bands_LAs_2003!$M11</f>
        <v>0</v>
      </c>
      <c r="AO11" s="129">
        <f>CT_Bands_2003_2022_Share!AO11*CT_Bands_LAs_2003!$M11</f>
        <v>0</v>
      </c>
      <c r="AP11" s="129">
        <f>CT_Bands_2003_2022_Share!AP11*CT_Bands_LAs_2003!$M11</f>
        <v>0</v>
      </c>
      <c r="AQ11" s="129">
        <f>CT_Bands_2003_2022_Share!AQ11*CT_Bands_LAs_2003!$M11</f>
        <v>0</v>
      </c>
      <c r="AR11" s="129">
        <f>CT_Bands_2003_2022_Share!AR11*CT_Bands_LAs_2003!$M11</f>
        <v>6684.4535240040859</v>
      </c>
      <c r="AS11" s="129">
        <f>CT_Bands_2003_2022_Share!AS11*CT_Bands_LAs_2003!$M11</f>
        <v>2301.2053115423901</v>
      </c>
      <c r="AT11" s="129">
        <f>CT_Bands_2003_2022_Share!AT11*CT_Bands_LAs_2003!$M11</f>
        <v>0</v>
      </c>
      <c r="AU11" s="129">
        <f>CT_Bands_2003_2022_Share!AU11*CT_Bands_LAs_2003!$M11</f>
        <v>0</v>
      </c>
      <c r="AV11" s="129">
        <f>CT_Bands_2003_2022_Share!AV11*CT_Bands_LAs_2003!$M11</f>
        <v>0</v>
      </c>
      <c r="AW11" s="143">
        <f>CT_Bands_2003_2022_Share!AW11*CT_Bands_LAs_2003!$M11</f>
        <v>0</v>
      </c>
      <c r="AX11" s="129">
        <f>CT_Bands_2003_2022_Share!AX11*CT_Bands_LAs_2003!$M11</f>
        <v>0</v>
      </c>
      <c r="AY11" s="129">
        <f>CT_Bands_2003_2022_Share!AY11*CT_Bands_LAs_2003!$M11</f>
        <v>0</v>
      </c>
      <c r="AZ11" s="129">
        <f>CT_Bands_2003_2022_Share!AZ11*CT_Bands_LAs_2003!$M11</f>
        <v>0</v>
      </c>
      <c r="BA11" s="129">
        <f>CT_Bands_2003_2022_Share!BA11*CT_Bands_LAs_2003!$M11</f>
        <v>0</v>
      </c>
      <c r="BB11" s="129">
        <f>CT_Bands_2003_2022_Share!BB11*CT_Bands_LAs_2003!$M11</f>
        <v>2593.4218590398364</v>
      </c>
      <c r="BC11" s="129">
        <f>CT_Bands_2003_2022_Share!BC11*CT_Bands_LAs_2003!$M11</f>
        <v>1241.920326864147</v>
      </c>
      <c r="BD11" s="129">
        <f>CT_Bands_2003_2022_Share!BD11*CT_Bands_LAs_2003!$M11</f>
        <v>0</v>
      </c>
      <c r="BE11" s="129">
        <f>CT_Bands_2003_2022_Share!BE11*CT_Bands_LAs_2003!$M11</f>
        <v>0</v>
      </c>
      <c r="BF11" s="143">
        <f>CT_Bands_2003_2022_Share!BF11*CT_Bands_LAs_2003!$M11</f>
        <v>0</v>
      </c>
      <c r="BG11" s="129">
        <f>CT_Bands_2003_2022_Share!BG11*CT_Bands_LAs_2003!$M11</f>
        <v>0</v>
      </c>
      <c r="BH11" s="129">
        <f>CT_Bands_2003_2022_Share!BH11*CT_Bands_LAs_2003!$M11</f>
        <v>0</v>
      </c>
      <c r="BI11" s="129">
        <f>CT_Bands_2003_2022_Share!BI11*CT_Bands_LAs_2003!$M11</f>
        <v>0</v>
      </c>
      <c r="BJ11" s="129">
        <f>CT_Bands_2003_2022_Share!BJ11*CT_Bands_LAs_2003!$M11</f>
        <v>0</v>
      </c>
      <c r="BK11" s="129">
        <f>CT_Bands_2003_2022_Share!BK11*CT_Bands_LAs_2003!$M11</f>
        <v>0</v>
      </c>
      <c r="BL11" s="129">
        <f>CT_Bands_2003_2022_Share!BL11*CT_Bands_LAs_2003!$M11</f>
        <v>584.43309499489271</v>
      </c>
      <c r="BM11" s="129">
        <f>CT_Bands_2003_2022_Share!BM11*CT_Bands_LAs_2003!$M11</f>
        <v>365.27068437180799</v>
      </c>
      <c r="BN11" s="129">
        <f>CT_Bands_2003_2022_Share!BN11*CT_Bands_LAs_2003!$M11</f>
        <v>0</v>
      </c>
      <c r="BO11" s="143">
        <f>CT_Bands_2003_2022_Share!BO11*CT_Bands_LAs_2003!$M11</f>
        <v>0</v>
      </c>
      <c r="BP11" s="129">
        <f>CT_Bands_2003_2022_Share!BP11*CT_Bands_LAs_2003!$M11</f>
        <v>0</v>
      </c>
      <c r="BQ11" s="129">
        <f>CT_Bands_2003_2022_Share!BQ11*CT_Bands_LAs_2003!$M11</f>
        <v>0</v>
      </c>
      <c r="BR11" s="129">
        <f>CT_Bands_2003_2022_Share!BR11*CT_Bands_LAs_2003!$M11</f>
        <v>0</v>
      </c>
      <c r="BS11" s="129">
        <f>CT_Bands_2003_2022_Share!BS11*CT_Bands_LAs_2003!$M11</f>
        <v>0</v>
      </c>
      <c r="BT11" s="129">
        <f>CT_Bands_2003_2022_Share!BT11*CT_Bands_LAs_2003!$M11</f>
        <v>0</v>
      </c>
      <c r="BU11" s="129">
        <f>CT_Bands_2003_2022_Share!BU11*CT_Bands_LAs_2003!$M11</f>
        <v>0</v>
      </c>
      <c r="BV11" s="129">
        <f>CT_Bands_2003_2022_Share!BV11*CT_Bands_LAs_2003!$M11</f>
        <v>73.054136874361589</v>
      </c>
      <c r="BW11" s="129">
        <f>CT_Bands_2003_2022_Share!BW11*CT_Bands_LAs_2003!$M11</f>
        <v>36.527068437180795</v>
      </c>
      <c r="BX11" s="129">
        <f>CT_Bands_2003_2022_Share!BX11*CT_Bands_LAs_2003!$M11</f>
        <v>0</v>
      </c>
      <c r="BY11" s="129">
        <f>CT_Bands_2003_2022_Share!BY11*CT_Bands_LAs_2003!$M11</f>
        <v>0</v>
      </c>
      <c r="BZ11" s="129">
        <f>CT_Bands_2003_2022_Share!BZ11*CT_Bands_LAs_2003!$M11</f>
        <v>0</v>
      </c>
      <c r="CA11" s="129">
        <f>CT_Bands_2003_2022_Share!CA11*CT_Bands_LAs_2003!$M11</f>
        <v>0</v>
      </c>
      <c r="CB11" s="129">
        <f>CT_Bands_2003_2022_Share!CB11*CT_Bands_LAs_2003!$M11</f>
        <v>0</v>
      </c>
      <c r="CC11" s="129">
        <f>CT_Bands_2003_2022_Share!CC11*CT_Bands_LAs_2003!$M11</f>
        <v>0</v>
      </c>
      <c r="CD11" s="129">
        <f>CT_Bands_2003_2022_Share!CD11*CT_Bands_LAs_2003!$M11</f>
        <v>0</v>
      </c>
      <c r="CE11" s="129">
        <f>CT_Bands_2003_2022_Share!CE11*CT_Bands_LAs_2003!$M11</f>
        <v>0</v>
      </c>
      <c r="CF11" s="129">
        <f>CT_Bands_2003_2022_Share!CF11*CT_Bands_LAs_2003!$M11</f>
        <v>36.527068437180795</v>
      </c>
      <c r="CG11" s="49">
        <f t="shared" si="0"/>
        <v>35760.000000000007</v>
      </c>
    </row>
    <row r="12" spans="1:85" x14ac:dyDescent="0.25">
      <c r="A12" s="126" t="s">
        <v>1103</v>
      </c>
      <c r="B12" s="127" t="s">
        <v>1104</v>
      </c>
      <c r="C12" s="127" t="s">
        <v>2326</v>
      </c>
      <c r="D12" s="129">
        <f>CT_Bands_2003_2022_Share!D12*CT_Bands_LAs_2003!$M12</f>
        <v>3932.3302469135806</v>
      </c>
      <c r="E12" s="129">
        <f>CT_Bands_2003_2022_Share!E12*CT_Bands_LAs_2003!$M12</f>
        <v>2557.6131687242801</v>
      </c>
      <c r="F12" s="129">
        <f>CT_Bands_2003_2022_Share!F12*CT_Bands_LAs_2003!$M12</f>
        <v>0</v>
      </c>
      <c r="G12" s="129">
        <f>CT_Bands_2003_2022_Share!G12*CT_Bands_LAs_2003!$M12</f>
        <v>0</v>
      </c>
      <c r="H12" s="129">
        <f>CT_Bands_2003_2022_Share!H12*CT_Bands_LAs_2003!$M12</f>
        <v>0</v>
      </c>
      <c r="I12" s="129">
        <f>CT_Bands_2003_2022_Share!I12*CT_Bands_LAs_2003!$M12</f>
        <v>0</v>
      </c>
      <c r="J12" s="129">
        <f>CT_Bands_2003_2022_Share!J12*CT_Bands_LAs_2003!$M12</f>
        <v>0</v>
      </c>
      <c r="K12" s="129">
        <f>CT_Bands_2003_2022_Share!K12*CT_Bands_LAs_2003!$M12</f>
        <v>0</v>
      </c>
      <c r="L12" s="129">
        <f>CT_Bands_2003_2022_Share!L12*CT_Bands_LAs_2003!$M12</f>
        <v>0</v>
      </c>
      <c r="M12" s="143">
        <f>CT_Bands_2003_2022_Share!M12*CT_Bands_LAs_2003!$M12</f>
        <v>0</v>
      </c>
      <c r="N12" s="129">
        <f>CT_Bands_2003_2022_Share!N12*CT_Bands_LAs_2003!$M12</f>
        <v>6681.7644032921808</v>
      </c>
      <c r="O12" s="129">
        <f>CT_Bands_2003_2022_Share!O12*CT_Bands_LAs_2003!$M12</f>
        <v>2717.4639917695476</v>
      </c>
      <c r="P12" s="129">
        <f>CT_Bands_2003_2022_Share!P12*CT_Bands_LAs_2003!$M12</f>
        <v>0</v>
      </c>
      <c r="Q12" s="129">
        <f>CT_Bands_2003_2022_Share!Q12*CT_Bands_LAs_2003!$M12</f>
        <v>0</v>
      </c>
      <c r="R12" s="129">
        <f>CT_Bands_2003_2022_Share!R12*CT_Bands_LAs_2003!$M12</f>
        <v>0</v>
      </c>
      <c r="S12" s="129">
        <f>CT_Bands_2003_2022_Share!S12*CT_Bands_LAs_2003!$M12</f>
        <v>0</v>
      </c>
      <c r="T12" s="129">
        <f>CT_Bands_2003_2022_Share!T12*CT_Bands_LAs_2003!$M12</f>
        <v>0</v>
      </c>
      <c r="U12" s="129">
        <f>CT_Bands_2003_2022_Share!U12*CT_Bands_LAs_2003!$M12</f>
        <v>0</v>
      </c>
      <c r="V12" s="143">
        <f>CT_Bands_2003_2022_Share!V12*CT_Bands_LAs_2003!$M12</f>
        <v>0</v>
      </c>
      <c r="W12" s="129">
        <f>CT_Bands_2003_2022_Share!W12*CT_Bands_LAs_2003!$M12</f>
        <v>0</v>
      </c>
      <c r="X12" s="129">
        <f>CT_Bands_2003_2022_Share!X12*CT_Bands_LAs_2003!$M12</f>
        <v>12372.453703703703</v>
      </c>
      <c r="Y12" s="129">
        <f>CT_Bands_2003_2022_Share!Y12*CT_Bands_LAs_2003!$M12</f>
        <v>1822.2993827160492</v>
      </c>
      <c r="Z12" s="129">
        <f>CT_Bands_2003_2022_Share!Z12*CT_Bands_LAs_2003!$M12</f>
        <v>0</v>
      </c>
      <c r="AA12" s="129">
        <f>CT_Bands_2003_2022_Share!AA12*CT_Bands_LAs_2003!$M12</f>
        <v>0</v>
      </c>
      <c r="AB12" s="129">
        <f>CT_Bands_2003_2022_Share!AB12*CT_Bands_LAs_2003!$M12</f>
        <v>0</v>
      </c>
      <c r="AC12" s="129">
        <f>CT_Bands_2003_2022_Share!AC12*CT_Bands_LAs_2003!$M12</f>
        <v>0</v>
      </c>
      <c r="AD12" s="129">
        <f>CT_Bands_2003_2022_Share!AD12*CT_Bands_LAs_2003!$M12</f>
        <v>0</v>
      </c>
      <c r="AE12" s="143">
        <f>CT_Bands_2003_2022_Share!AE12*CT_Bands_LAs_2003!$M12</f>
        <v>0</v>
      </c>
      <c r="AF12" s="129">
        <f>CT_Bands_2003_2022_Share!AF12*CT_Bands_LAs_2003!$M12</f>
        <v>0</v>
      </c>
      <c r="AG12" s="129">
        <f>CT_Bands_2003_2022_Share!AG12*CT_Bands_LAs_2003!$M12</f>
        <v>0</v>
      </c>
      <c r="AH12" s="129">
        <f>CT_Bands_2003_2022_Share!AH12*CT_Bands_LAs_2003!$M12</f>
        <v>9846.8106995884773</v>
      </c>
      <c r="AI12" s="129">
        <f>CT_Bands_2003_2022_Share!AI12*CT_Bands_LAs_2003!$M12</f>
        <v>1790.329218106996</v>
      </c>
      <c r="AJ12" s="129">
        <f>CT_Bands_2003_2022_Share!AJ12*CT_Bands_LAs_2003!$M12</f>
        <v>0</v>
      </c>
      <c r="AK12" s="129">
        <f>CT_Bands_2003_2022_Share!AK12*CT_Bands_LAs_2003!$M12</f>
        <v>0</v>
      </c>
      <c r="AL12" s="129">
        <f>CT_Bands_2003_2022_Share!AL12*CT_Bands_LAs_2003!$M12</f>
        <v>0</v>
      </c>
      <c r="AM12" s="129">
        <f>CT_Bands_2003_2022_Share!AM12*CT_Bands_LAs_2003!$M12</f>
        <v>0</v>
      </c>
      <c r="AN12" s="143">
        <f>CT_Bands_2003_2022_Share!AN12*CT_Bands_LAs_2003!$M12</f>
        <v>0</v>
      </c>
      <c r="AO12" s="129">
        <f>CT_Bands_2003_2022_Share!AO12*CT_Bands_LAs_2003!$M12</f>
        <v>0</v>
      </c>
      <c r="AP12" s="129">
        <f>CT_Bands_2003_2022_Share!AP12*CT_Bands_LAs_2003!$M12</f>
        <v>0</v>
      </c>
      <c r="AQ12" s="129">
        <f>CT_Bands_2003_2022_Share!AQ12*CT_Bands_LAs_2003!$M12</f>
        <v>0</v>
      </c>
      <c r="AR12" s="129">
        <f>CT_Bands_2003_2022_Share!AR12*CT_Bands_LAs_2003!$M12</f>
        <v>8056.4814814814808</v>
      </c>
      <c r="AS12" s="129">
        <f>CT_Bands_2003_2022_Share!AS12*CT_Bands_LAs_2003!$M12</f>
        <v>3964.300411522634</v>
      </c>
      <c r="AT12" s="129">
        <f>CT_Bands_2003_2022_Share!AT12*CT_Bands_LAs_2003!$M12</f>
        <v>0</v>
      </c>
      <c r="AU12" s="129">
        <f>CT_Bands_2003_2022_Share!AU12*CT_Bands_LAs_2003!$M12</f>
        <v>0</v>
      </c>
      <c r="AV12" s="129">
        <f>CT_Bands_2003_2022_Share!AV12*CT_Bands_LAs_2003!$M12</f>
        <v>0</v>
      </c>
      <c r="AW12" s="143">
        <f>CT_Bands_2003_2022_Share!AW12*CT_Bands_LAs_2003!$M12</f>
        <v>0</v>
      </c>
      <c r="AX12" s="129">
        <f>CT_Bands_2003_2022_Share!AX12*CT_Bands_LAs_2003!$M12</f>
        <v>0</v>
      </c>
      <c r="AY12" s="129">
        <f>CT_Bands_2003_2022_Share!AY12*CT_Bands_LAs_2003!$M12</f>
        <v>0</v>
      </c>
      <c r="AZ12" s="129">
        <f>CT_Bands_2003_2022_Share!AZ12*CT_Bands_LAs_2003!$M12</f>
        <v>0</v>
      </c>
      <c r="BA12" s="129">
        <f>CT_Bands_2003_2022_Share!BA12*CT_Bands_LAs_2003!$M12</f>
        <v>0</v>
      </c>
      <c r="BB12" s="129">
        <f>CT_Bands_2003_2022_Share!BB12*CT_Bands_LAs_2003!$M12</f>
        <v>4284.0020576131692</v>
      </c>
      <c r="BC12" s="129">
        <f>CT_Bands_2003_2022_Share!BC12*CT_Bands_LAs_2003!$M12</f>
        <v>1758.3590534979423</v>
      </c>
      <c r="BD12" s="129">
        <f>CT_Bands_2003_2022_Share!BD12*CT_Bands_LAs_2003!$M12</f>
        <v>0</v>
      </c>
      <c r="BE12" s="129">
        <f>CT_Bands_2003_2022_Share!BE12*CT_Bands_LAs_2003!$M12</f>
        <v>0</v>
      </c>
      <c r="BF12" s="143">
        <f>CT_Bands_2003_2022_Share!BF12*CT_Bands_LAs_2003!$M12</f>
        <v>0</v>
      </c>
      <c r="BG12" s="129">
        <f>CT_Bands_2003_2022_Share!BG12*CT_Bands_LAs_2003!$M12</f>
        <v>0</v>
      </c>
      <c r="BH12" s="129">
        <f>CT_Bands_2003_2022_Share!BH12*CT_Bands_LAs_2003!$M12</f>
        <v>0</v>
      </c>
      <c r="BI12" s="129">
        <f>CT_Bands_2003_2022_Share!BI12*CT_Bands_LAs_2003!$M12</f>
        <v>0</v>
      </c>
      <c r="BJ12" s="129">
        <f>CT_Bands_2003_2022_Share!BJ12*CT_Bands_LAs_2003!$M12</f>
        <v>0</v>
      </c>
      <c r="BK12" s="129">
        <f>CT_Bands_2003_2022_Share!BK12*CT_Bands_LAs_2003!$M12</f>
        <v>0</v>
      </c>
      <c r="BL12" s="129">
        <f>CT_Bands_2003_2022_Share!BL12*CT_Bands_LAs_2003!$M12</f>
        <v>1278.80658436214</v>
      </c>
      <c r="BM12" s="129">
        <f>CT_Bands_2003_2022_Share!BM12*CT_Bands_LAs_2003!$M12</f>
        <v>607.43312757201647</v>
      </c>
      <c r="BN12" s="129">
        <f>CT_Bands_2003_2022_Share!BN12*CT_Bands_LAs_2003!$M12</f>
        <v>95.910493827160494</v>
      </c>
      <c r="BO12" s="143">
        <f>CT_Bands_2003_2022_Share!BO12*CT_Bands_LAs_2003!$M12</f>
        <v>0</v>
      </c>
      <c r="BP12" s="129">
        <f>CT_Bands_2003_2022_Share!BP12*CT_Bands_LAs_2003!$M12</f>
        <v>0</v>
      </c>
      <c r="BQ12" s="129">
        <f>CT_Bands_2003_2022_Share!BQ12*CT_Bands_LAs_2003!$M12</f>
        <v>0</v>
      </c>
      <c r="BR12" s="129">
        <f>CT_Bands_2003_2022_Share!BR12*CT_Bands_LAs_2003!$M12</f>
        <v>0</v>
      </c>
      <c r="BS12" s="129">
        <f>CT_Bands_2003_2022_Share!BS12*CT_Bands_LAs_2003!$M12</f>
        <v>0</v>
      </c>
      <c r="BT12" s="129">
        <f>CT_Bands_2003_2022_Share!BT12*CT_Bands_LAs_2003!$M12</f>
        <v>0</v>
      </c>
      <c r="BU12" s="129">
        <f>CT_Bands_2003_2022_Share!BU12*CT_Bands_LAs_2003!$M12</f>
        <v>0</v>
      </c>
      <c r="BV12" s="129">
        <f>CT_Bands_2003_2022_Share!BV12*CT_Bands_LAs_2003!$M12</f>
        <v>0</v>
      </c>
      <c r="BW12" s="129">
        <f>CT_Bands_2003_2022_Share!BW12*CT_Bands_LAs_2003!$M12</f>
        <v>351.67181069958849</v>
      </c>
      <c r="BX12" s="129">
        <f>CT_Bands_2003_2022_Share!BX12*CT_Bands_LAs_2003!$M12</f>
        <v>0</v>
      </c>
      <c r="BY12" s="129">
        <f>CT_Bands_2003_2022_Share!BY12*CT_Bands_LAs_2003!$M12</f>
        <v>0</v>
      </c>
      <c r="BZ12" s="129">
        <f>CT_Bands_2003_2022_Share!BZ12*CT_Bands_LAs_2003!$M12</f>
        <v>0</v>
      </c>
      <c r="CA12" s="129">
        <f>CT_Bands_2003_2022_Share!CA12*CT_Bands_LAs_2003!$M12</f>
        <v>0</v>
      </c>
      <c r="CB12" s="129">
        <f>CT_Bands_2003_2022_Share!CB12*CT_Bands_LAs_2003!$M12</f>
        <v>0</v>
      </c>
      <c r="CC12" s="129">
        <f>CT_Bands_2003_2022_Share!CC12*CT_Bands_LAs_2003!$M12</f>
        <v>0</v>
      </c>
      <c r="CD12" s="129">
        <f>CT_Bands_2003_2022_Share!CD12*CT_Bands_LAs_2003!$M12</f>
        <v>0</v>
      </c>
      <c r="CE12" s="129">
        <f>CT_Bands_2003_2022_Share!CE12*CT_Bands_LAs_2003!$M12</f>
        <v>0</v>
      </c>
      <c r="CF12" s="129">
        <f>CT_Bands_2003_2022_Share!CF12*CT_Bands_LAs_2003!$M12</f>
        <v>31.970164609053501</v>
      </c>
      <c r="CG12" s="49">
        <f t="shared" si="0"/>
        <v>62150.000000000015</v>
      </c>
    </row>
    <row r="13" spans="1:85" x14ac:dyDescent="0.25">
      <c r="A13" s="126" t="s">
        <v>1105</v>
      </c>
      <c r="B13" s="127" t="s">
        <v>1106</v>
      </c>
      <c r="C13" s="127" t="s">
        <v>2327</v>
      </c>
      <c r="D13" s="129">
        <f>CT_Bands_2003_2022_Share!D13*CT_Bands_LAs_2003!$M13</f>
        <v>7792.8412049088874</v>
      </c>
      <c r="E13" s="129">
        <f>CT_Bands_2003_2022_Share!E13*CT_Bands_LAs_2003!$M13</f>
        <v>2122.305689847527</v>
      </c>
      <c r="F13" s="129">
        <f>CT_Bands_2003_2022_Share!F13*CT_Bands_LAs_2003!$M13</f>
        <v>0</v>
      </c>
      <c r="G13" s="129">
        <f>CT_Bands_2003_2022_Share!G13*CT_Bands_LAs_2003!$M13</f>
        <v>0</v>
      </c>
      <c r="H13" s="129">
        <f>CT_Bands_2003_2022_Share!H13*CT_Bands_LAs_2003!$M13</f>
        <v>0</v>
      </c>
      <c r="I13" s="129">
        <f>CT_Bands_2003_2022_Share!I13*CT_Bands_LAs_2003!$M13</f>
        <v>0</v>
      </c>
      <c r="J13" s="129">
        <f>CT_Bands_2003_2022_Share!J13*CT_Bands_LAs_2003!$M13</f>
        <v>0</v>
      </c>
      <c r="K13" s="129">
        <f>CT_Bands_2003_2022_Share!K13*CT_Bands_LAs_2003!$M13</f>
        <v>0</v>
      </c>
      <c r="L13" s="129">
        <f>CT_Bands_2003_2022_Share!L13*CT_Bands_LAs_2003!$M13</f>
        <v>0</v>
      </c>
      <c r="M13" s="143">
        <f>CT_Bands_2003_2022_Share!M13*CT_Bands_LAs_2003!$M13</f>
        <v>0</v>
      </c>
      <c r="N13" s="129">
        <f>CT_Bands_2003_2022_Share!N13*CT_Bands_LAs_2003!$M13</f>
        <v>18371.208627742653</v>
      </c>
      <c r="O13" s="129">
        <f>CT_Bands_2003_2022_Share!O13*CT_Bands_LAs_2003!$M13</f>
        <v>5869.5016734845667</v>
      </c>
      <c r="P13" s="129">
        <f>CT_Bands_2003_2022_Share!P13*CT_Bands_LAs_2003!$M13</f>
        <v>0</v>
      </c>
      <c r="Q13" s="129">
        <f>CT_Bands_2003_2022_Share!Q13*CT_Bands_LAs_2003!$M13</f>
        <v>0</v>
      </c>
      <c r="R13" s="129">
        <f>CT_Bands_2003_2022_Share!R13*CT_Bands_LAs_2003!$M13</f>
        <v>0</v>
      </c>
      <c r="S13" s="129">
        <f>CT_Bands_2003_2022_Share!S13*CT_Bands_LAs_2003!$M13</f>
        <v>0</v>
      </c>
      <c r="T13" s="129">
        <f>CT_Bands_2003_2022_Share!T13*CT_Bands_LAs_2003!$M13</f>
        <v>0</v>
      </c>
      <c r="U13" s="129">
        <f>CT_Bands_2003_2022_Share!U13*CT_Bands_LAs_2003!$M13</f>
        <v>0</v>
      </c>
      <c r="V13" s="143">
        <f>CT_Bands_2003_2022_Share!V13*CT_Bands_LAs_2003!$M13</f>
        <v>0</v>
      </c>
      <c r="W13" s="129">
        <f>CT_Bands_2003_2022_Share!W13*CT_Bands_LAs_2003!$M13</f>
        <v>0</v>
      </c>
      <c r="X13" s="129">
        <f>CT_Bands_2003_2022_Share!X13*CT_Bands_LAs_2003!$M13</f>
        <v>18039.598363703979</v>
      </c>
      <c r="Y13" s="129">
        <f>CT_Bands_2003_2022_Share!Y13*CT_Bands_LAs_2003!$M13</f>
        <v>0</v>
      </c>
      <c r="Z13" s="129">
        <f>CT_Bands_2003_2022_Share!Z13*CT_Bands_LAs_2003!$M13</f>
        <v>0</v>
      </c>
      <c r="AA13" s="129">
        <f>CT_Bands_2003_2022_Share!AA13*CT_Bands_LAs_2003!$M13</f>
        <v>0</v>
      </c>
      <c r="AB13" s="129">
        <f>CT_Bands_2003_2022_Share!AB13*CT_Bands_LAs_2003!$M13</f>
        <v>0</v>
      </c>
      <c r="AC13" s="129">
        <f>CT_Bands_2003_2022_Share!AC13*CT_Bands_LAs_2003!$M13</f>
        <v>0</v>
      </c>
      <c r="AD13" s="129">
        <f>CT_Bands_2003_2022_Share!AD13*CT_Bands_LAs_2003!$M13</f>
        <v>0</v>
      </c>
      <c r="AE13" s="143">
        <f>CT_Bands_2003_2022_Share!AE13*CT_Bands_LAs_2003!$M13</f>
        <v>0</v>
      </c>
      <c r="AF13" s="129">
        <f>CT_Bands_2003_2022_Share!AF13*CT_Bands_LAs_2003!$M13</f>
        <v>0</v>
      </c>
      <c r="AG13" s="129">
        <f>CT_Bands_2003_2022_Share!AG13*CT_Bands_LAs_2003!$M13</f>
        <v>1890.1785050204537</v>
      </c>
      <c r="AH13" s="129">
        <f>CT_Bands_2003_2022_Share!AH13*CT_Bands_LAs_2003!$M13</f>
        <v>12667.512086277427</v>
      </c>
      <c r="AI13" s="129">
        <f>CT_Bands_2003_2022_Share!AI13*CT_Bands_LAs_2003!$M13</f>
        <v>0</v>
      </c>
      <c r="AJ13" s="129">
        <f>CT_Bands_2003_2022_Share!AJ13*CT_Bands_LAs_2003!$M13</f>
        <v>0</v>
      </c>
      <c r="AK13" s="129">
        <f>CT_Bands_2003_2022_Share!AK13*CT_Bands_LAs_2003!$M13</f>
        <v>0</v>
      </c>
      <c r="AL13" s="129">
        <f>CT_Bands_2003_2022_Share!AL13*CT_Bands_LAs_2003!$M13</f>
        <v>0</v>
      </c>
      <c r="AM13" s="129">
        <f>CT_Bands_2003_2022_Share!AM13*CT_Bands_LAs_2003!$M13</f>
        <v>0</v>
      </c>
      <c r="AN13" s="143">
        <f>CT_Bands_2003_2022_Share!AN13*CT_Bands_LAs_2003!$M13</f>
        <v>0</v>
      </c>
      <c r="AO13" s="129">
        <f>CT_Bands_2003_2022_Share!AO13*CT_Bands_LAs_2003!$M13</f>
        <v>0</v>
      </c>
      <c r="AP13" s="129">
        <f>CT_Bands_2003_2022_Share!AP13*CT_Bands_LAs_2003!$M13</f>
        <v>0</v>
      </c>
      <c r="AQ13" s="129">
        <f>CT_Bands_2003_2022_Share!AQ13*CT_Bands_LAs_2003!$M13</f>
        <v>1525.4072145779101</v>
      </c>
      <c r="AR13" s="129">
        <f>CT_Bands_2003_2022_Share!AR13*CT_Bands_LAs_2003!$M13</f>
        <v>10313.079211602826</v>
      </c>
      <c r="AS13" s="129">
        <f>CT_Bands_2003_2022_Share!AS13*CT_Bands_LAs_2003!$M13</f>
        <v>1459.0851617701746</v>
      </c>
      <c r="AT13" s="129">
        <f>CT_Bands_2003_2022_Share!AT13*CT_Bands_LAs_2003!$M13</f>
        <v>0</v>
      </c>
      <c r="AU13" s="129">
        <f>CT_Bands_2003_2022_Share!AU13*CT_Bands_LAs_2003!$M13</f>
        <v>0</v>
      </c>
      <c r="AV13" s="129">
        <f>CT_Bands_2003_2022_Share!AV13*CT_Bands_LAs_2003!$M13</f>
        <v>0</v>
      </c>
      <c r="AW13" s="143">
        <f>CT_Bands_2003_2022_Share!AW13*CT_Bands_LAs_2003!$M13</f>
        <v>0</v>
      </c>
      <c r="AX13" s="129">
        <f>CT_Bands_2003_2022_Share!AX13*CT_Bands_LAs_2003!$M13</f>
        <v>0</v>
      </c>
      <c r="AY13" s="129">
        <f>CT_Bands_2003_2022_Share!AY13*CT_Bands_LAs_2003!$M13</f>
        <v>0</v>
      </c>
      <c r="AZ13" s="129">
        <f>CT_Bands_2003_2022_Share!AZ13*CT_Bands_LAs_2003!$M13</f>
        <v>0</v>
      </c>
      <c r="BA13" s="129">
        <f>CT_Bands_2003_2022_Share!BA13*CT_Bands_LAs_2003!$M13</f>
        <v>0</v>
      </c>
      <c r="BB13" s="129">
        <f>CT_Bands_2003_2022_Share!BB13*CT_Bands_LAs_2003!$M13</f>
        <v>5670.5355150613605</v>
      </c>
      <c r="BC13" s="129">
        <f>CT_Bands_2003_2022_Share!BC13*CT_Bands_LAs_2003!$M13</f>
        <v>895.34771290442541</v>
      </c>
      <c r="BD13" s="129">
        <f>CT_Bands_2003_2022_Share!BD13*CT_Bands_LAs_2003!$M13</f>
        <v>0</v>
      </c>
      <c r="BE13" s="129">
        <f>CT_Bands_2003_2022_Share!BE13*CT_Bands_LAs_2003!$M13</f>
        <v>0</v>
      </c>
      <c r="BF13" s="143">
        <f>CT_Bands_2003_2022_Share!BF13*CT_Bands_LAs_2003!$M13</f>
        <v>0</v>
      </c>
      <c r="BG13" s="129">
        <f>CT_Bands_2003_2022_Share!BG13*CT_Bands_LAs_2003!$M13</f>
        <v>0</v>
      </c>
      <c r="BH13" s="129">
        <f>CT_Bands_2003_2022_Share!BH13*CT_Bands_LAs_2003!$M13</f>
        <v>0</v>
      </c>
      <c r="BI13" s="129">
        <f>CT_Bands_2003_2022_Share!BI13*CT_Bands_LAs_2003!$M13</f>
        <v>0</v>
      </c>
      <c r="BJ13" s="129">
        <f>CT_Bands_2003_2022_Share!BJ13*CT_Bands_LAs_2003!$M13</f>
        <v>0</v>
      </c>
      <c r="BK13" s="129">
        <f>CT_Bands_2003_2022_Share!BK13*CT_Bands_LAs_2003!$M13</f>
        <v>0</v>
      </c>
      <c r="BL13" s="129">
        <f>CT_Bands_2003_2022_Share!BL13*CT_Bands_LAs_2003!$M13</f>
        <v>1989.6615842320566</v>
      </c>
      <c r="BM13" s="129">
        <f>CT_Bands_2003_2022_Share!BM13*CT_Bands_LAs_2003!$M13</f>
        <v>198.96615842320563</v>
      </c>
      <c r="BN13" s="129">
        <f>CT_Bands_2003_2022_Share!BN13*CT_Bands_LAs_2003!$M13</f>
        <v>0</v>
      </c>
      <c r="BO13" s="143">
        <f>CT_Bands_2003_2022_Share!BO13*CT_Bands_LAs_2003!$M13</f>
        <v>0</v>
      </c>
      <c r="BP13" s="129">
        <f>CT_Bands_2003_2022_Share!BP13*CT_Bands_LAs_2003!$M13</f>
        <v>0</v>
      </c>
      <c r="BQ13" s="129">
        <f>CT_Bands_2003_2022_Share!BQ13*CT_Bands_LAs_2003!$M13</f>
        <v>0</v>
      </c>
      <c r="BR13" s="129">
        <f>CT_Bands_2003_2022_Share!BR13*CT_Bands_LAs_2003!$M13</f>
        <v>0</v>
      </c>
      <c r="BS13" s="129">
        <f>CT_Bands_2003_2022_Share!BS13*CT_Bands_LAs_2003!$M13</f>
        <v>0</v>
      </c>
      <c r="BT13" s="129">
        <f>CT_Bands_2003_2022_Share!BT13*CT_Bands_LAs_2003!$M13</f>
        <v>0</v>
      </c>
      <c r="BU13" s="129">
        <f>CT_Bands_2003_2022_Share!BU13*CT_Bands_LAs_2003!$M13</f>
        <v>0</v>
      </c>
      <c r="BV13" s="129">
        <f>CT_Bands_2003_2022_Share!BV13*CT_Bands_LAs_2003!$M13</f>
        <v>265.28821123094087</v>
      </c>
      <c r="BW13" s="129">
        <f>CT_Bands_2003_2022_Share!BW13*CT_Bands_LAs_2003!$M13</f>
        <v>0</v>
      </c>
      <c r="BX13" s="129">
        <f>CT_Bands_2003_2022_Share!BX13*CT_Bands_LAs_2003!$M13</f>
        <v>0</v>
      </c>
      <c r="BY13" s="129">
        <f>CT_Bands_2003_2022_Share!BY13*CT_Bands_LAs_2003!$M13</f>
        <v>0</v>
      </c>
      <c r="BZ13" s="129">
        <f>CT_Bands_2003_2022_Share!BZ13*CT_Bands_LAs_2003!$M13</f>
        <v>0</v>
      </c>
      <c r="CA13" s="129">
        <f>CT_Bands_2003_2022_Share!CA13*CT_Bands_LAs_2003!$M13</f>
        <v>0</v>
      </c>
      <c r="CB13" s="129">
        <f>CT_Bands_2003_2022_Share!CB13*CT_Bands_LAs_2003!$M13</f>
        <v>0</v>
      </c>
      <c r="CC13" s="129">
        <f>CT_Bands_2003_2022_Share!CC13*CT_Bands_LAs_2003!$M13</f>
        <v>0</v>
      </c>
      <c r="CD13" s="129">
        <f>CT_Bands_2003_2022_Share!CD13*CT_Bands_LAs_2003!$M13</f>
        <v>0</v>
      </c>
      <c r="CE13" s="129">
        <f>CT_Bands_2003_2022_Share!CE13*CT_Bands_LAs_2003!$M13</f>
        <v>66.322052807735218</v>
      </c>
      <c r="CF13" s="129">
        <f>CT_Bands_2003_2022_Share!CF13*CT_Bands_LAs_2003!$M13</f>
        <v>33.161026403867609</v>
      </c>
      <c r="CG13" s="49">
        <f t="shared" si="0"/>
        <v>89170</v>
      </c>
    </row>
    <row r="14" spans="1:85" x14ac:dyDescent="0.25">
      <c r="A14" s="126" t="s">
        <v>1107</v>
      </c>
      <c r="B14" s="127" t="s">
        <v>1108</v>
      </c>
      <c r="C14" s="127" t="s">
        <v>2236</v>
      </c>
      <c r="D14" s="144">
        <f>CT_Bands_2003_2022_Share!D14*CT_Bands_LAs_2003!$M14</f>
        <v>11144.552752293577</v>
      </c>
      <c r="E14" s="144">
        <f>CT_Bands_2003_2022_Share!E14*CT_Bands_LAs_2003!$M14</f>
        <v>6785.0659403669724</v>
      </c>
      <c r="F14" s="144">
        <f>CT_Bands_2003_2022_Share!F14*CT_Bands_LAs_2003!$M14</f>
        <v>0</v>
      </c>
      <c r="G14" s="144">
        <f>CT_Bands_2003_2022_Share!G14*CT_Bands_LAs_2003!$M14</f>
        <v>0</v>
      </c>
      <c r="H14" s="144">
        <f>CT_Bands_2003_2022_Share!H14*CT_Bands_LAs_2003!$M14</f>
        <v>0</v>
      </c>
      <c r="I14" s="144">
        <f>CT_Bands_2003_2022_Share!I14*CT_Bands_LAs_2003!$M14</f>
        <v>0</v>
      </c>
      <c r="J14" s="144">
        <f>CT_Bands_2003_2022_Share!J14*CT_Bands_LAs_2003!$M14</f>
        <v>0</v>
      </c>
      <c r="K14" s="144">
        <f>CT_Bands_2003_2022_Share!K14*CT_Bands_LAs_2003!$M14</f>
        <v>0</v>
      </c>
      <c r="L14" s="144">
        <f>CT_Bands_2003_2022_Share!L14*CT_Bands_LAs_2003!$M14</f>
        <v>0</v>
      </c>
      <c r="M14" s="145">
        <f>CT_Bands_2003_2022_Share!M14*CT_Bands_LAs_2003!$M14</f>
        <v>0</v>
      </c>
      <c r="N14" s="144">
        <f>CT_Bands_2003_2022_Share!N14*CT_Bands_LAs_2003!$M14</f>
        <v>19961.860665137614</v>
      </c>
      <c r="O14" s="144">
        <f>CT_Bands_2003_2022_Share!O14*CT_Bands_LAs_2003!$M14</f>
        <v>8817.3079128440368</v>
      </c>
      <c r="P14" s="144">
        <f>CT_Bands_2003_2022_Share!P14*CT_Bands_LAs_2003!$M14</f>
        <v>0</v>
      </c>
      <c r="Q14" s="144">
        <f>CT_Bands_2003_2022_Share!Q14*CT_Bands_LAs_2003!$M14</f>
        <v>0</v>
      </c>
      <c r="R14" s="144">
        <f>CT_Bands_2003_2022_Share!R14*CT_Bands_LAs_2003!$M14</f>
        <v>0</v>
      </c>
      <c r="S14" s="144">
        <f>CT_Bands_2003_2022_Share!S14*CT_Bands_LAs_2003!$M14</f>
        <v>0</v>
      </c>
      <c r="T14" s="144">
        <f>CT_Bands_2003_2022_Share!T14*CT_Bands_LAs_2003!$M14</f>
        <v>0</v>
      </c>
      <c r="U14" s="144">
        <f>CT_Bands_2003_2022_Share!U14*CT_Bands_LAs_2003!$M14</f>
        <v>0</v>
      </c>
      <c r="V14" s="145">
        <f>CT_Bands_2003_2022_Share!V14*CT_Bands_LAs_2003!$M14</f>
        <v>0</v>
      </c>
      <c r="W14" s="144">
        <f>CT_Bands_2003_2022_Share!W14*CT_Bands_LAs_2003!$M14</f>
        <v>0</v>
      </c>
      <c r="X14" s="144">
        <f>CT_Bands_2003_2022_Share!X14*CT_Bands_LAs_2003!$M14</f>
        <v>23436.33887614679</v>
      </c>
      <c r="Y14" s="144">
        <f>CT_Bands_2003_2022_Share!Y14*CT_Bands_LAs_2003!$M14</f>
        <v>360.55905963302752</v>
      </c>
      <c r="Z14" s="144">
        <f>CT_Bands_2003_2022_Share!Z14*CT_Bands_LAs_2003!$M14</f>
        <v>0</v>
      </c>
      <c r="AA14" s="144">
        <f>CT_Bands_2003_2022_Share!AA14*CT_Bands_LAs_2003!$M14</f>
        <v>0</v>
      </c>
      <c r="AB14" s="144">
        <f>CT_Bands_2003_2022_Share!AB14*CT_Bands_LAs_2003!$M14</f>
        <v>0</v>
      </c>
      <c r="AC14" s="144">
        <f>CT_Bands_2003_2022_Share!AC14*CT_Bands_LAs_2003!$M14</f>
        <v>0</v>
      </c>
      <c r="AD14" s="144">
        <f>CT_Bands_2003_2022_Share!AD14*CT_Bands_LAs_2003!$M14</f>
        <v>0</v>
      </c>
      <c r="AE14" s="145">
        <f>CT_Bands_2003_2022_Share!AE14*CT_Bands_LAs_2003!$M14</f>
        <v>0</v>
      </c>
      <c r="AF14" s="144">
        <f>CT_Bands_2003_2022_Share!AF14*CT_Bands_LAs_2003!$M14</f>
        <v>0</v>
      </c>
      <c r="AG14" s="144">
        <f>CT_Bands_2003_2022_Share!AG14*CT_Bands_LAs_2003!$M14</f>
        <v>0</v>
      </c>
      <c r="AH14" s="144">
        <f>CT_Bands_2003_2022_Share!AH14*CT_Bands_LAs_2003!$M14</f>
        <v>15864.598623853211</v>
      </c>
      <c r="AI14" s="144">
        <f>CT_Bands_2003_2022_Share!AI14*CT_Bands_LAs_2003!$M14</f>
        <v>1180.0114678899083</v>
      </c>
      <c r="AJ14" s="144">
        <f>CT_Bands_2003_2022_Share!AJ14*CT_Bands_LAs_2003!$M14</f>
        <v>0</v>
      </c>
      <c r="AK14" s="144">
        <f>CT_Bands_2003_2022_Share!AK14*CT_Bands_LAs_2003!$M14</f>
        <v>0</v>
      </c>
      <c r="AL14" s="144">
        <f>CT_Bands_2003_2022_Share!AL14*CT_Bands_LAs_2003!$M14</f>
        <v>0</v>
      </c>
      <c r="AM14" s="144">
        <f>CT_Bands_2003_2022_Share!AM14*CT_Bands_LAs_2003!$M14</f>
        <v>0</v>
      </c>
      <c r="AN14" s="145">
        <f>CT_Bands_2003_2022_Share!AN14*CT_Bands_LAs_2003!$M14</f>
        <v>0</v>
      </c>
      <c r="AO14" s="144">
        <f>CT_Bands_2003_2022_Share!AO14*CT_Bands_LAs_2003!$M14</f>
        <v>0</v>
      </c>
      <c r="AP14" s="144">
        <f>CT_Bands_2003_2022_Share!AP14*CT_Bands_LAs_2003!$M14</f>
        <v>0</v>
      </c>
      <c r="AQ14" s="144">
        <f>CT_Bands_2003_2022_Share!AQ14*CT_Bands_LAs_2003!$M14</f>
        <v>0</v>
      </c>
      <c r="AR14" s="144">
        <f>CT_Bands_2003_2022_Share!AR14*CT_Bands_LAs_2003!$M14</f>
        <v>12455.676605504586</v>
      </c>
      <c r="AS14" s="144">
        <f>CT_Bands_2003_2022_Share!AS14*CT_Bands_LAs_2003!$M14</f>
        <v>590.00573394495416</v>
      </c>
      <c r="AT14" s="144">
        <f>CT_Bands_2003_2022_Share!AT14*CT_Bands_LAs_2003!$M14</f>
        <v>0</v>
      </c>
      <c r="AU14" s="144">
        <f>CT_Bands_2003_2022_Share!AU14*CT_Bands_LAs_2003!$M14</f>
        <v>0</v>
      </c>
      <c r="AV14" s="144">
        <f>CT_Bands_2003_2022_Share!AV14*CT_Bands_LAs_2003!$M14</f>
        <v>0</v>
      </c>
      <c r="AW14" s="145">
        <f>CT_Bands_2003_2022_Share!AW14*CT_Bands_LAs_2003!$M14</f>
        <v>0</v>
      </c>
      <c r="AX14" s="144">
        <f>CT_Bands_2003_2022_Share!AX14*CT_Bands_LAs_2003!$M14</f>
        <v>0</v>
      </c>
      <c r="AY14" s="144">
        <f>CT_Bands_2003_2022_Share!AY14*CT_Bands_LAs_2003!$M14</f>
        <v>0</v>
      </c>
      <c r="AZ14" s="144">
        <f>CT_Bands_2003_2022_Share!AZ14*CT_Bands_LAs_2003!$M14</f>
        <v>0</v>
      </c>
      <c r="BA14" s="144">
        <f>CT_Bands_2003_2022_Share!BA14*CT_Bands_LAs_2003!$M14</f>
        <v>0</v>
      </c>
      <c r="BB14" s="144">
        <f>CT_Bands_2003_2022_Share!BB14*CT_Bands_LAs_2003!$M14</f>
        <v>7932.2993119266057</v>
      </c>
      <c r="BC14" s="144">
        <f>CT_Bands_2003_2022_Share!BC14*CT_Bands_LAs_2003!$M14</f>
        <v>262.22477064220186</v>
      </c>
      <c r="BD14" s="144">
        <f>CT_Bands_2003_2022_Share!BD14*CT_Bands_LAs_2003!$M14</f>
        <v>0</v>
      </c>
      <c r="BE14" s="144">
        <f>CT_Bands_2003_2022_Share!BE14*CT_Bands_LAs_2003!$M14</f>
        <v>0</v>
      </c>
      <c r="BF14" s="145">
        <f>CT_Bands_2003_2022_Share!BF14*CT_Bands_LAs_2003!$M14</f>
        <v>0</v>
      </c>
      <c r="BG14" s="144">
        <f>CT_Bands_2003_2022_Share!BG14*CT_Bands_LAs_2003!$M14</f>
        <v>0</v>
      </c>
      <c r="BH14" s="144">
        <f>CT_Bands_2003_2022_Share!BH14*CT_Bands_LAs_2003!$M14</f>
        <v>0</v>
      </c>
      <c r="BI14" s="144">
        <f>CT_Bands_2003_2022_Share!BI14*CT_Bands_LAs_2003!$M14</f>
        <v>0</v>
      </c>
      <c r="BJ14" s="144">
        <f>CT_Bands_2003_2022_Share!BJ14*CT_Bands_LAs_2003!$M14</f>
        <v>0</v>
      </c>
      <c r="BK14" s="144">
        <f>CT_Bands_2003_2022_Share!BK14*CT_Bands_LAs_2003!$M14</f>
        <v>0</v>
      </c>
      <c r="BL14" s="144">
        <f>CT_Bands_2003_2022_Share!BL14*CT_Bands_LAs_2003!$M14</f>
        <v>3835.0372706422017</v>
      </c>
      <c r="BM14" s="144">
        <f>CT_Bands_2003_2022_Share!BM14*CT_Bands_LAs_2003!$M14</f>
        <v>0</v>
      </c>
      <c r="BN14" s="144">
        <f>CT_Bands_2003_2022_Share!BN14*CT_Bands_LAs_2003!$M14</f>
        <v>0</v>
      </c>
      <c r="BO14" s="145">
        <f>CT_Bands_2003_2022_Share!BO14*CT_Bands_LAs_2003!$M14</f>
        <v>0</v>
      </c>
      <c r="BP14" s="144">
        <f>CT_Bands_2003_2022_Share!BP14*CT_Bands_LAs_2003!$M14</f>
        <v>0</v>
      </c>
      <c r="BQ14" s="144">
        <f>CT_Bands_2003_2022_Share!BQ14*CT_Bands_LAs_2003!$M14</f>
        <v>0</v>
      </c>
      <c r="BR14" s="144">
        <f>CT_Bands_2003_2022_Share!BR14*CT_Bands_LAs_2003!$M14</f>
        <v>0</v>
      </c>
      <c r="BS14" s="144">
        <f>CT_Bands_2003_2022_Share!BS14*CT_Bands_LAs_2003!$M14</f>
        <v>0</v>
      </c>
      <c r="BT14" s="144">
        <f>CT_Bands_2003_2022_Share!BT14*CT_Bands_LAs_2003!$M14</f>
        <v>0</v>
      </c>
      <c r="BU14" s="144">
        <f>CT_Bands_2003_2022_Share!BU14*CT_Bands_LAs_2003!$M14</f>
        <v>229.44667431192661</v>
      </c>
      <c r="BV14" s="144">
        <f>CT_Bands_2003_2022_Share!BV14*CT_Bands_LAs_2003!$M14</f>
        <v>917.78669724770646</v>
      </c>
      <c r="BW14" s="144">
        <f>CT_Bands_2003_2022_Share!BW14*CT_Bands_LAs_2003!$M14</f>
        <v>0</v>
      </c>
      <c r="BX14" s="144">
        <f>CT_Bands_2003_2022_Share!BX14*CT_Bands_LAs_2003!$M14</f>
        <v>0</v>
      </c>
      <c r="BY14" s="144">
        <f>CT_Bands_2003_2022_Share!BY14*CT_Bands_LAs_2003!$M14</f>
        <v>0</v>
      </c>
      <c r="BZ14" s="144">
        <f>CT_Bands_2003_2022_Share!BZ14*CT_Bands_LAs_2003!$M14</f>
        <v>0</v>
      </c>
      <c r="CA14" s="144">
        <f>CT_Bands_2003_2022_Share!CA14*CT_Bands_LAs_2003!$M14</f>
        <v>0</v>
      </c>
      <c r="CB14" s="144">
        <f>CT_Bands_2003_2022_Share!CB14*CT_Bands_LAs_2003!$M14</f>
        <v>0</v>
      </c>
      <c r="CC14" s="144">
        <f>CT_Bands_2003_2022_Share!CC14*CT_Bands_LAs_2003!$M14</f>
        <v>0</v>
      </c>
      <c r="CD14" s="144">
        <f>CT_Bands_2003_2022_Share!CD14*CT_Bands_LAs_2003!$M14</f>
        <v>0</v>
      </c>
      <c r="CE14" s="144">
        <f>CT_Bands_2003_2022_Share!CE14*CT_Bands_LAs_2003!$M14</f>
        <v>229.44667431192661</v>
      </c>
      <c r="CF14" s="144">
        <f>CT_Bands_2003_2022_Share!CF14*CT_Bands_LAs_2003!$M14</f>
        <v>327.7809633027523</v>
      </c>
      <c r="CG14" s="49">
        <f t="shared" si="0"/>
        <v>114330</v>
      </c>
    </row>
    <row r="15" spans="1:85" x14ac:dyDescent="0.25">
      <c r="A15" s="126" t="s">
        <v>1109</v>
      </c>
      <c r="B15" s="127" t="s">
        <v>1110</v>
      </c>
      <c r="C15" s="127" t="s">
        <v>2328</v>
      </c>
      <c r="D15" s="144">
        <f>CT_Bands_2003_2022_Share!D15*CT_Bands_LAs_2003!$M15</f>
        <v>12165.882922109337</v>
      </c>
      <c r="E15" s="144">
        <f>CT_Bands_2003_2022_Share!E15*CT_Bands_LAs_2003!$M15</f>
        <v>2103.1446540880502</v>
      </c>
      <c r="F15" s="144">
        <f>CT_Bands_2003_2022_Share!F15*CT_Bands_LAs_2003!$M15</f>
        <v>0</v>
      </c>
      <c r="G15" s="144">
        <f>CT_Bands_2003_2022_Share!G15*CT_Bands_LAs_2003!$M15</f>
        <v>0</v>
      </c>
      <c r="H15" s="144">
        <f>CT_Bands_2003_2022_Share!H15*CT_Bands_LAs_2003!$M15</f>
        <v>0</v>
      </c>
      <c r="I15" s="144">
        <f>CT_Bands_2003_2022_Share!I15*CT_Bands_LAs_2003!$M15</f>
        <v>0</v>
      </c>
      <c r="J15" s="144">
        <f>CT_Bands_2003_2022_Share!J15*CT_Bands_LAs_2003!$M15</f>
        <v>0</v>
      </c>
      <c r="K15" s="144">
        <f>CT_Bands_2003_2022_Share!K15*CT_Bands_LAs_2003!$M15</f>
        <v>0</v>
      </c>
      <c r="L15" s="144">
        <f>CT_Bands_2003_2022_Share!L15*CT_Bands_LAs_2003!$M15</f>
        <v>0</v>
      </c>
      <c r="M15" s="145">
        <f>CT_Bands_2003_2022_Share!M15*CT_Bands_LAs_2003!$M15</f>
        <v>0</v>
      </c>
      <c r="N15" s="144">
        <f>CT_Bands_2003_2022_Share!N15*CT_Bands_LAs_2003!$M15</f>
        <v>18831.23367198839</v>
      </c>
      <c r="O15" s="144">
        <f>CT_Bands_2003_2022_Share!O15*CT_Bands_LAs_2003!$M15</f>
        <v>8347.8664731494919</v>
      </c>
      <c r="P15" s="144">
        <f>CT_Bands_2003_2022_Share!P15*CT_Bands_LAs_2003!$M15</f>
        <v>0</v>
      </c>
      <c r="Q15" s="144">
        <f>CT_Bands_2003_2022_Share!Q15*CT_Bands_LAs_2003!$M15</f>
        <v>0</v>
      </c>
      <c r="R15" s="144">
        <f>CT_Bands_2003_2022_Share!R15*CT_Bands_LAs_2003!$M15</f>
        <v>0</v>
      </c>
      <c r="S15" s="144">
        <f>CT_Bands_2003_2022_Share!S15*CT_Bands_LAs_2003!$M15</f>
        <v>0</v>
      </c>
      <c r="T15" s="144">
        <f>CT_Bands_2003_2022_Share!T15*CT_Bands_LAs_2003!$M15</f>
        <v>0</v>
      </c>
      <c r="U15" s="144">
        <f>CT_Bands_2003_2022_Share!U15*CT_Bands_LAs_2003!$M15</f>
        <v>0</v>
      </c>
      <c r="V15" s="145">
        <f>CT_Bands_2003_2022_Share!V15*CT_Bands_LAs_2003!$M15</f>
        <v>0</v>
      </c>
      <c r="W15" s="144">
        <f>CT_Bands_2003_2022_Share!W15*CT_Bands_LAs_2003!$M15</f>
        <v>0</v>
      </c>
      <c r="X15" s="144">
        <f>CT_Bands_2003_2022_Share!X15*CT_Bands_LAs_2003!$M15</f>
        <v>10612.791485244314</v>
      </c>
      <c r="Y15" s="144">
        <f>CT_Bands_2003_2022_Share!Y15*CT_Bands_LAs_2003!$M15</f>
        <v>711.83357522980157</v>
      </c>
      <c r="Z15" s="144">
        <f>CT_Bands_2003_2022_Share!Z15*CT_Bands_LAs_2003!$M15</f>
        <v>0</v>
      </c>
      <c r="AA15" s="144">
        <f>CT_Bands_2003_2022_Share!AA15*CT_Bands_LAs_2003!$M15</f>
        <v>0</v>
      </c>
      <c r="AB15" s="144">
        <f>CT_Bands_2003_2022_Share!AB15*CT_Bands_LAs_2003!$M15</f>
        <v>0</v>
      </c>
      <c r="AC15" s="144">
        <f>CT_Bands_2003_2022_Share!AC15*CT_Bands_LAs_2003!$M15</f>
        <v>0</v>
      </c>
      <c r="AD15" s="144">
        <f>CT_Bands_2003_2022_Share!AD15*CT_Bands_LAs_2003!$M15</f>
        <v>0</v>
      </c>
      <c r="AE15" s="145">
        <f>CT_Bands_2003_2022_Share!AE15*CT_Bands_LAs_2003!$M15</f>
        <v>0</v>
      </c>
      <c r="AF15" s="144">
        <f>CT_Bands_2003_2022_Share!AF15*CT_Bands_LAs_2003!$M15</f>
        <v>0</v>
      </c>
      <c r="AG15" s="144">
        <f>CT_Bands_2003_2022_Share!AG15*CT_Bands_LAs_2003!$M15</f>
        <v>0</v>
      </c>
      <c r="AH15" s="144">
        <f>CT_Bands_2003_2022_Share!AH15*CT_Bands_LAs_2003!$M15</f>
        <v>7053.6236090953071</v>
      </c>
      <c r="AI15" s="144">
        <f>CT_Bands_2003_2022_Share!AI15*CT_Bands_LAs_2003!$M15</f>
        <v>420.62893081761007</v>
      </c>
      <c r="AJ15" s="144">
        <f>CT_Bands_2003_2022_Share!AJ15*CT_Bands_LAs_2003!$M15</f>
        <v>0</v>
      </c>
      <c r="AK15" s="144">
        <f>CT_Bands_2003_2022_Share!AK15*CT_Bands_LAs_2003!$M15</f>
        <v>0</v>
      </c>
      <c r="AL15" s="144">
        <f>CT_Bands_2003_2022_Share!AL15*CT_Bands_LAs_2003!$M15</f>
        <v>0</v>
      </c>
      <c r="AM15" s="144">
        <f>CT_Bands_2003_2022_Share!AM15*CT_Bands_LAs_2003!$M15</f>
        <v>0</v>
      </c>
      <c r="AN15" s="145">
        <f>CT_Bands_2003_2022_Share!AN15*CT_Bands_LAs_2003!$M15</f>
        <v>0</v>
      </c>
      <c r="AO15" s="144">
        <f>CT_Bands_2003_2022_Share!AO15*CT_Bands_LAs_2003!$M15</f>
        <v>0</v>
      </c>
      <c r="AP15" s="144">
        <f>CT_Bands_2003_2022_Share!AP15*CT_Bands_LAs_2003!$M15</f>
        <v>0</v>
      </c>
      <c r="AQ15" s="144">
        <f>CT_Bands_2003_2022_Share!AQ15*CT_Bands_LAs_2003!$M15</f>
        <v>0</v>
      </c>
      <c r="AR15" s="144">
        <f>CT_Bands_2003_2022_Share!AR15*CT_Bands_LAs_2003!$M15</f>
        <v>4206.2893081761003</v>
      </c>
      <c r="AS15" s="144">
        <f>CT_Bands_2003_2022_Share!AS15*CT_Bands_LAs_2003!$M15</f>
        <v>226.49250120948233</v>
      </c>
      <c r="AT15" s="144">
        <f>CT_Bands_2003_2022_Share!AT15*CT_Bands_LAs_2003!$M15</f>
        <v>0</v>
      </c>
      <c r="AU15" s="144">
        <f>CT_Bands_2003_2022_Share!AU15*CT_Bands_LAs_2003!$M15</f>
        <v>0</v>
      </c>
      <c r="AV15" s="144">
        <f>CT_Bands_2003_2022_Share!AV15*CT_Bands_LAs_2003!$M15</f>
        <v>0</v>
      </c>
      <c r="AW15" s="145">
        <f>CT_Bands_2003_2022_Share!AW15*CT_Bands_LAs_2003!$M15</f>
        <v>0</v>
      </c>
      <c r="AX15" s="144">
        <f>CT_Bands_2003_2022_Share!AX15*CT_Bands_LAs_2003!$M15</f>
        <v>0</v>
      </c>
      <c r="AY15" s="144">
        <f>CT_Bands_2003_2022_Share!AY15*CT_Bands_LAs_2003!$M15</f>
        <v>0</v>
      </c>
      <c r="AZ15" s="144">
        <f>CT_Bands_2003_2022_Share!AZ15*CT_Bands_LAs_2003!$M15</f>
        <v>0</v>
      </c>
      <c r="BA15" s="144">
        <f>CT_Bands_2003_2022_Share!BA15*CT_Bands_LAs_2003!$M15</f>
        <v>0</v>
      </c>
      <c r="BB15" s="144">
        <f>CT_Bands_2003_2022_Share!BB15*CT_Bands_LAs_2003!$M15</f>
        <v>1423.6671504596031</v>
      </c>
      <c r="BC15" s="144">
        <f>CT_Bands_2003_2022_Share!BC15*CT_Bands_LAs_2003!$M15</f>
        <v>129.42428640541848</v>
      </c>
      <c r="BD15" s="144">
        <f>CT_Bands_2003_2022_Share!BD15*CT_Bands_LAs_2003!$M15</f>
        <v>0</v>
      </c>
      <c r="BE15" s="144">
        <f>CT_Bands_2003_2022_Share!BE15*CT_Bands_LAs_2003!$M15</f>
        <v>0</v>
      </c>
      <c r="BF15" s="145">
        <f>CT_Bands_2003_2022_Share!BF15*CT_Bands_LAs_2003!$M15</f>
        <v>0</v>
      </c>
      <c r="BG15" s="144">
        <f>CT_Bands_2003_2022_Share!BG15*CT_Bands_LAs_2003!$M15</f>
        <v>0</v>
      </c>
      <c r="BH15" s="144">
        <f>CT_Bands_2003_2022_Share!BH15*CT_Bands_LAs_2003!$M15</f>
        <v>0</v>
      </c>
      <c r="BI15" s="144">
        <f>CT_Bands_2003_2022_Share!BI15*CT_Bands_LAs_2003!$M15</f>
        <v>0</v>
      </c>
      <c r="BJ15" s="144">
        <f>CT_Bands_2003_2022_Share!BJ15*CT_Bands_LAs_2003!$M15</f>
        <v>0</v>
      </c>
      <c r="BK15" s="144">
        <f>CT_Bands_2003_2022_Share!BK15*CT_Bands_LAs_2003!$M15</f>
        <v>0</v>
      </c>
      <c r="BL15" s="144">
        <f>CT_Bands_2003_2022_Share!BL15*CT_Bands_LAs_2003!$M15</f>
        <v>517.69714562167394</v>
      </c>
      <c r="BM15" s="144">
        <f>CT_Bands_2003_2022_Share!BM15*CT_Bands_LAs_2003!$M15</f>
        <v>0</v>
      </c>
      <c r="BN15" s="144">
        <f>CT_Bands_2003_2022_Share!BN15*CT_Bands_LAs_2003!$M15</f>
        <v>0</v>
      </c>
      <c r="BO15" s="145">
        <f>CT_Bands_2003_2022_Share!BO15*CT_Bands_LAs_2003!$M15</f>
        <v>0</v>
      </c>
      <c r="BP15" s="144">
        <f>CT_Bands_2003_2022_Share!BP15*CT_Bands_LAs_2003!$M15</f>
        <v>0</v>
      </c>
      <c r="BQ15" s="144">
        <f>CT_Bands_2003_2022_Share!BQ15*CT_Bands_LAs_2003!$M15</f>
        <v>0</v>
      </c>
      <c r="BR15" s="144">
        <f>CT_Bands_2003_2022_Share!BR15*CT_Bands_LAs_2003!$M15</f>
        <v>0</v>
      </c>
      <c r="BS15" s="144">
        <f>CT_Bands_2003_2022_Share!BS15*CT_Bands_LAs_2003!$M15</f>
        <v>0</v>
      </c>
      <c r="BT15" s="144">
        <f>CT_Bands_2003_2022_Share!BT15*CT_Bands_LAs_2003!$M15</f>
        <v>0</v>
      </c>
      <c r="BU15" s="144">
        <f>CT_Bands_2003_2022_Share!BU15*CT_Bands_LAs_2003!$M15</f>
        <v>32.356071601354621</v>
      </c>
      <c r="BV15" s="144">
        <f>CT_Bands_2003_2022_Share!BV15*CT_Bands_LAs_2003!$M15</f>
        <v>97.068214804063857</v>
      </c>
      <c r="BW15" s="144">
        <f>CT_Bands_2003_2022_Share!BW15*CT_Bands_LAs_2003!$M15</f>
        <v>0</v>
      </c>
      <c r="BX15" s="144">
        <f>CT_Bands_2003_2022_Share!BX15*CT_Bands_LAs_2003!$M15</f>
        <v>0</v>
      </c>
      <c r="BY15" s="144">
        <f>CT_Bands_2003_2022_Share!BY15*CT_Bands_LAs_2003!$M15</f>
        <v>0</v>
      </c>
      <c r="BZ15" s="144">
        <f>CT_Bands_2003_2022_Share!BZ15*CT_Bands_LAs_2003!$M15</f>
        <v>0</v>
      </c>
      <c r="CA15" s="144">
        <f>CT_Bands_2003_2022_Share!CA15*CT_Bands_LAs_2003!$M15</f>
        <v>0</v>
      </c>
      <c r="CB15" s="144">
        <f>CT_Bands_2003_2022_Share!CB15*CT_Bands_LAs_2003!$M15</f>
        <v>0</v>
      </c>
      <c r="CC15" s="144">
        <f>CT_Bands_2003_2022_Share!CC15*CT_Bands_LAs_2003!$M15</f>
        <v>0</v>
      </c>
      <c r="CD15" s="144">
        <f>CT_Bands_2003_2022_Share!CD15*CT_Bands_LAs_2003!$M15</f>
        <v>0</v>
      </c>
      <c r="CE15" s="144">
        <f>CT_Bands_2003_2022_Share!CE15*CT_Bands_LAs_2003!$M15</f>
        <v>0</v>
      </c>
      <c r="CF15" s="144">
        <f>CT_Bands_2003_2022_Share!CF15*CT_Bands_LAs_2003!$M15</f>
        <v>0</v>
      </c>
      <c r="CG15" s="49">
        <f t="shared" si="0"/>
        <v>66880.000000000015</v>
      </c>
    </row>
    <row r="16" spans="1:85" x14ac:dyDescent="0.25">
      <c r="A16" s="126" t="s">
        <v>1111</v>
      </c>
      <c r="B16" s="127" t="s">
        <v>1112</v>
      </c>
      <c r="C16" s="127" t="s">
        <v>2329</v>
      </c>
      <c r="D16" s="144">
        <f>CT_Bands_2003_2022_Share!D16*CT_Bands_LAs_2003!$M16</f>
        <v>6496.7488110678769</v>
      </c>
      <c r="E16" s="144">
        <f>CT_Bands_2003_2022_Share!E16*CT_Bands_LAs_2003!$M16</f>
        <v>3971.8115002161694</v>
      </c>
      <c r="F16" s="144">
        <f>CT_Bands_2003_2022_Share!F16*CT_Bands_LAs_2003!$M16</f>
        <v>0</v>
      </c>
      <c r="G16" s="144">
        <f>CT_Bands_2003_2022_Share!G16*CT_Bands_LAs_2003!$M16</f>
        <v>0</v>
      </c>
      <c r="H16" s="144">
        <f>CT_Bands_2003_2022_Share!H16*CT_Bands_LAs_2003!$M16</f>
        <v>0</v>
      </c>
      <c r="I16" s="144">
        <f>CT_Bands_2003_2022_Share!I16*CT_Bands_LAs_2003!$M16</f>
        <v>0</v>
      </c>
      <c r="J16" s="144">
        <f>CT_Bands_2003_2022_Share!J16*CT_Bands_LAs_2003!$M16</f>
        <v>0</v>
      </c>
      <c r="K16" s="144">
        <f>CT_Bands_2003_2022_Share!K16*CT_Bands_LAs_2003!$M16</f>
        <v>0</v>
      </c>
      <c r="L16" s="144">
        <f>CT_Bands_2003_2022_Share!L16*CT_Bands_LAs_2003!$M16</f>
        <v>0</v>
      </c>
      <c r="M16" s="145">
        <f>CT_Bands_2003_2022_Share!M16*CT_Bands_LAs_2003!$M16</f>
        <v>0</v>
      </c>
      <c r="N16" s="144">
        <f>CT_Bands_2003_2022_Share!N16*CT_Bands_LAs_2003!$M16</f>
        <v>7007.4102896670984</v>
      </c>
      <c r="O16" s="144">
        <f>CT_Bands_2003_2022_Share!O16*CT_Bands_LAs_2003!$M16</f>
        <v>8709.6152183311715</v>
      </c>
      <c r="P16" s="144">
        <f>CT_Bands_2003_2022_Share!P16*CT_Bands_LAs_2003!$M16</f>
        <v>0</v>
      </c>
      <c r="Q16" s="144">
        <f>CT_Bands_2003_2022_Share!Q16*CT_Bands_LAs_2003!$M16</f>
        <v>0</v>
      </c>
      <c r="R16" s="144">
        <f>CT_Bands_2003_2022_Share!R16*CT_Bands_LAs_2003!$M16</f>
        <v>0</v>
      </c>
      <c r="S16" s="144">
        <f>CT_Bands_2003_2022_Share!S16*CT_Bands_LAs_2003!$M16</f>
        <v>0</v>
      </c>
      <c r="T16" s="144">
        <f>CT_Bands_2003_2022_Share!T16*CT_Bands_LAs_2003!$M16</f>
        <v>0</v>
      </c>
      <c r="U16" s="144">
        <f>CT_Bands_2003_2022_Share!U16*CT_Bands_LAs_2003!$M16</f>
        <v>0</v>
      </c>
      <c r="V16" s="145">
        <f>CT_Bands_2003_2022_Share!V16*CT_Bands_LAs_2003!$M16</f>
        <v>0</v>
      </c>
      <c r="W16" s="144">
        <f>CT_Bands_2003_2022_Share!W16*CT_Bands_LAs_2003!$M16</f>
        <v>0</v>
      </c>
      <c r="X16" s="144">
        <f>CT_Bands_2003_2022_Share!X16*CT_Bands_LAs_2003!$M16</f>
        <v>10071.37916126243</v>
      </c>
      <c r="Y16" s="144">
        <f>CT_Bands_2003_2022_Share!Y16*CT_Bands_LAs_2003!$M16</f>
        <v>4851.2840466926073</v>
      </c>
      <c r="Z16" s="144">
        <f>CT_Bands_2003_2022_Share!Z16*CT_Bands_LAs_2003!$M16</f>
        <v>0</v>
      </c>
      <c r="AA16" s="144">
        <f>CT_Bands_2003_2022_Share!AA16*CT_Bands_LAs_2003!$M16</f>
        <v>0</v>
      </c>
      <c r="AB16" s="144">
        <f>CT_Bands_2003_2022_Share!AB16*CT_Bands_LAs_2003!$M16</f>
        <v>0</v>
      </c>
      <c r="AC16" s="144">
        <f>CT_Bands_2003_2022_Share!AC16*CT_Bands_LAs_2003!$M16</f>
        <v>0</v>
      </c>
      <c r="AD16" s="144">
        <f>CT_Bands_2003_2022_Share!AD16*CT_Bands_LAs_2003!$M16</f>
        <v>0</v>
      </c>
      <c r="AE16" s="145">
        <f>CT_Bands_2003_2022_Share!AE16*CT_Bands_LAs_2003!$M16</f>
        <v>0</v>
      </c>
      <c r="AF16" s="144">
        <f>CT_Bands_2003_2022_Share!AF16*CT_Bands_LAs_2003!$M16</f>
        <v>0</v>
      </c>
      <c r="AG16" s="144">
        <f>CT_Bands_2003_2022_Share!AG16*CT_Bands_LAs_2003!$M16</f>
        <v>0</v>
      </c>
      <c r="AH16" s="144">
        <f>CT_Bands_2003_2022_Share!AH16*CT_Bands_LAs_2003!$M16</f>
        <v>8652.8750540423698</v>
      </c>
      <c r="AI16" s="144">
        <f>CT_Bands_2003_2022_Share!AI16*CT_Bands_LAs_2003!$M16</f>
        <v>1617.094682230869</v>
      </c>
      <c r="AJ16" s="144">
        <f>CT_Bands_2003_2022_Share!AJ16*CT_Bands_LAs_2003!$M16</f>
        <v>0</v>
      </c>
      <c r="AK16" s="144">
        <f>CT_Bands_2003_2022_Share!AK16*CT_Bands_LAs_2003!$M16</f>
        <v>0</v>
      </c>
      <c r="AL16" s="144">
        <f>CT_Bands_2003_2022_Share!AL16*CT_Bands_LAs_2003!$M16</f>
        <v>0</v>
      </c>
      <c r="AM16" s="144">
        <f>CT_Bands_2003_2022_Share!AM16*CT_Bands_LAs_2003!$M16</f>
        <v>0</v>
      </c>
      <c r="AN16" s="145">
        <f>CT_Bands_2003_2022_Share!AN16*CT_Bands_LAs_2003!$M16</f>
        <v>0</v>
      </c>
      <c r="AO16" s="144">
        <f>CT_Bands_2003_2022_Share!AO16*CT_Bands_LAs_2003!$M16</f>
        <v>0</v>
      </c>
      <c r="AP16" s="144">
        <f>CT_Bands_2003_2022_Share!AP16*CT_Bands_LAs_2003!$M16</f>
        <v>0</v>
      </c>
      <c r="AQ16" s="144">
        <f>CT_Bands_2003_2022_Share!AQ16*CT_Bands_LAs_2003!$M16</f>
        <v>0</v>
      </c>
      <c r="AR16" s="144">
        <f>CT_Bands_2003_2022_Share!AR16*CT_Bands_LAs_2003!$M16</f>
        <v>7035.7803718115001</v>
      </c>
      <c r="AS16" s="144">
        <f>CT_Bands_2003_2022_Share!AS16*CT_Bands_LAs_2003!$M16</f>
        <v>907.8426286208387</v>
      </c>
      <c r="AT16" s="144">
        <f>CT_Bands_2003_2022_Share!AT16*CT_Bands_LAs_2003!$M16</f>
        <v>0</v>
      </c>
      <c r="AU16" s="144">
        <f>CT_Bands_2003_2022_Share!AU16*CT_Bands_LAs_2003!$M16</f>
        <v>0</v>
      </c>
      <c r="AV16" s="144">
        <f>CT_Bands_2003_2022_Share!AV16*CT_Bands_LAs_2003!$M16</f>
        <v>0</v>
      </c>
      <c r="AW16" s="145">
        <f>CT_Bands_2003_2022_Share!AW16*CT_Bands_LAs_2003!$M16</f>
        <v>0</v>
      </c>
      <c r="AX16" s="144">
        <f>CT_Bands_2003_2022_Share!AX16*CT_Bands_LAs_2003!$M16</f>
        <v>0</v>
      </c>
      <c r="AY16" s="144">
        <f>CT_Bands_2003_2022_Share!AY16*CT_Bands_LAs_2003!$M16</f>
        <v>0</v>
      </c>
      <c r="AZ16" s="144">
        <f>CT_Bands_2003_2022_Share!AZ16*CT_Bands_LAs_2003!$M16</f>
        <v>0</v>
      </c>
      <c r="BA16" s="144">
        <f>CT_Bands_2003_2022_Share!BA16*CT_Bands_LAs_2003!$M16</f>
        <v>0</v>
      </c>
      <c r="BB16" s="144">
        <f>CT_Bands_2003_2022_Share!BB16*CT_Bands_LAs_2003!$M16</f>
        <v>4425.7328145265883</v>
      </c>
      <c r="BC16" s="144">
        <f>CT_Bands_2003_2022_Share!BC16*CT_Bands_LAs_2003!$M16</f>
        <v>0</v>
      </c>
      <c r="BD16" s="144">
        <f>CT_Bands_2003_2022_Share!BD16*CT_Bands_LAs_2003!$M16</f>
        <v>0</v>
      </c>
      <c r="BE16" s="144">
        <f>CT_Bands_2003_2022_Share!BE16*CT_Bands_LAs_2003!$M16</f>
        <v>0</v>
      </c>
      <c r="BF16" s="145">
        <f>CT_Bands_2003_2022_Share!BF16*CT_Bands_LAs_2003!$M16</f>
        <v>0</v>
      </c>
      <c r="BG16" s="144">
        <f>CT_Bands_2003_2022_Share!BG16*CT_Bands_LAs_2003!$M16</f>
        <v>0</v>
      </c>
      <c r="BH16" s="144">
        <f>CT_Bands_2003_2022_Share!BH16*CT_Bands_LAs_2003!$M16</f>
        <v>0</v>
      </c>
      <c r="BI16" s="144">
        <f>CT_Bands_2003_2022_Share!BI16*CT_Bands_LAs_2003!$M16</f>
        <v>0</v>
      </c>
      <c r="BJ16" s="144">
        <f>CT_Bands_2003_2022_Share!BJ16*CT_Bands_LAs_2003!$M16</f>
        <v>0</v>
      </c>
      <c r="BK16" s="144">
        <f>CT_Bands_2003_2022_Share!BK16*CT_Bands_LAs_2003!$M16</f>
        <v>170.22049286640726</v>
      </c>
      <c r="BL16" s="144">
        <f>CT_Bands_2003_2022_Share!BL16*CT_Bands_LAs_2003!$M16</f>
        <v>1305.0237786424557</v>
      </c>
      <c r="BM16" s="144">
        <f>CT_Bands_2003_2022_Share!BM16*CT_Bands_LAs_2003!$M16</f>
        <v>0</v>
      </c>
      <c r="BN16" s="144">
        <f>CT_Bands_2003_2022_Share!BN16*CT_Bands_LAs_2003!$M16</f>
        <v>0</v>
      </c>
      <c r="BO16" s="145">
        <f>CT_Bands_2003_2022_Share!BO16*CT_Bands_LAs_2003!$M16</f>
        <v>0</v>
      </c>
      <c r="BP16" s="144">
        <f>CT_Bands_2003_2022_Share!BP16*CT_Bands_LAs_2003!$M16</f>
        <v>0</v>
      </c>
      <c r="BQ16" s="144">
        <f>CT_Bands_2003_2022_Share!BQ16*CT_Bands_LAs_2003!$M16</f>
        <v>0</v>
      </c>
      <c r="BR16" s="144">
        <f>CT_Bands_2003_2022_Share!BR16*CT_Bands_LAs_2003!$M16</f>
        <v>0</v>
      </c>
      <c r="BS16" s="144">
        <f>CT_Bands_2003_2022_Share!BS16*CT_Bands_LAs_2003!$M16</f>
        <v>0</v>
      </c>
      <c r="BT16" s="144">
        <f>CT_Bands_2003_2022_Share!BT16*CT_Bands_LAs_2003!$M16</f>
        <v>0</v>
      </c>
      <c r="BU16" s="144">
        <f>CT_Bands_2003_2022_Share!BU16*CT_Bands_LAs_2003!$M16</f>
        <v>85.110246433203628</v>
      </c>
      <c r="BV16" s="144">
        <f>CT_Bands_2003_2022_Share!BV16*CT_Bands_LAs_2003!$M16</f>
        <v>198.59057501080849</v>
      </c>
      <c r="BW16" s="144">
        <f>CT_Bands_2003_2022_Share!BW16*CT_Bands_LAs_2003!$M16</f>
        <v>0</v>
      </c>
      <c r="BX16" s="144">
        <f>CT_Bands_2003_2022_Share!BX16*CT_Bands_LAs_2003!$M16</f>
        <v>0</v>
      </c>
      <c r="BY16" s="144">
        <f>CT_Bands_2003_2022_Share!BY16*CT_Bands_LAs_2003!$M16</f>
        <v>0</v>
      </c>
      <c r="BZ16" s="144">
        <f>CT_Bands_2003_2022_Share!BZ16*CT_Bands_LAs_2003!$M16</f>
        <v>0</v>
      </c>
      <c r="CA16" s="144">
        <f>CT_Bands_2003_2022_Share!CA16*CT_Bands_LAs_2003!$M16</f>
        <v>0</v>
      </c>
      <c r="CB16" s="144">
        <f>CT_Bands_2003_2022_Share!CB16*CT_Bands_LAs_2003!$M16</f>
        <v>0</v>
      </c>
      <c r="CC16" s="144">
        <f>CT_Bands_2003_2022_Share!CC16*CT_Bands_LAs_2003!$M16</f>
        <v>0</v>
      </c>
      <c r="CD16" s="144">
        <f>CT_Bands_2003_2022_Share!CD16*CT_Bands_LAs_2003!$M16</f>
        <v>0</v>
      </c>
      <c r="CE16" s="144">
        <f>CT_Bands_2003_2022_Share!CE16*CT_Bands_LAs_2003!$M16</f>
        <v>85.110246433203628</v>
      </c>
      <c r="CF16" s="144">
        <f>CT_Bands_2003_2022_Share!CF16*CT_Bands_LAs_2003!$M16</f>
        <v>28.370082144401209</v>
      </c>
      <c r="CG16" s="49">
        <f t="shared" si="0"/>
        <v>65620.000000000015</v>
      </c>
    </row>
    <row r="17" spans="1:85" x14ac:dyDescent="0.25">
      <c r="A17" s="126" t="s">
        <v>1113</v>
      </c>
      <c r="B17" s="127" t="s">
        <v>1114</v>
      </c>
      <c r="C17" s="127" t="s">
        <v>2330</v>
      </c>
      <c r="D17" s="144">
        <f>CT_Bands_2003_2022_Share!D17*CT_Bands_LAs_2003!$M17</f>
        <v>837.71672193273332</v>
      </c>
      <c r="E17" s="144">
        <f>CT_Bands_2003_2022_Share!E17*CT_Bands_LAs_2003!$M17</f>
        <v>635.50923732828039</v>
      </c>
      <c r="F17" s="144">
        <f>CT_Bands_2003_2022_Share!F17*CT_Bands_LAs_2003!$M17</f>
        <v>0</v>
      </c>
      <c r="G17" s="144">
        <f>CT_Bands_2003_2022_Share!G17*CT_Bands_LAs_2003!$M17</f>
        <v>0</v>
      </c>
      <c r="H17" s="144">
        <f>CT_Bands_2003_2022_Share!H17*CT_Bands_LAs_2003!$M17</f>
        <v>0</v>
      </c>
      <c r="I17" s="144">
        <f>CT_Bands_2003_2022_Share!I17*CT_Bands_LAs_2003!$M17</f>
        <v>0</v>
      </c>
      <c r="J17" s="144">
        <f>CT_Bands_2003_2022_Share!J17*CT_Bands_LAs_2003!$M17</f>
        <v>0</v>
      </c>
      <c r="K17" s="144">
        <f>CT_Bands_2003_2022_Share!K17*CT_Bands_LAs_2003!$M17</f>
        <v>0</v>
      </c>
      <c r="L17" s="144">
        <f>CT_Bands_2003_2022_Share!L17*CT_Bands_LAs_2003!$M17</f>
        <v>0</v>
      </c>
      <c r="M17" s="145">
        <f>CT_Bands_2003_2022_Share!M17*CT_Bands_LAs_2003!$M17</f>
        <v>0</v>
      </c>
      <c r="N17" s="144">
        <f>CT_Bands_2003_2022_Share!N17*CT_Bands_LAs_2003!$M17</f>
        <v>3755.2818569398391</v>
      </c>
      <c r="O17" s="144">
        <f>CT_Bands_2003_2022_Share!O17*CT_Bands_LAs_2003!$M17</f>
        <v>2599.8105163429655</v>
      </c>
      <c r="P17" s="144">
        <f>CT_Bands_2003_2022_Share!P17*CT_Bands_LAs_2003!$M17</f>
        <v>0</v>
      </c>
      <c r="Q17" s="144">
        <f>CT_Bands_2003_2022_Share!Q17*CT_Bands_LAs_2003!$M17</f>
        <v>0</v>
      </c>
      <c r="R17" s="144">
        <f>CT_Bands_2003_2022_Share!R17*CT_Bands_LAs_2003!$M17</f>
        <v>0</v>
      </c>
      <c r="S17" s="144">
        <f>CT_Bands_2003_2022_Share!S17*CT_Bands_LAs_2003!$M17</f>
        <v>0</v>
      </c>
      <c r="T17" s="144">
        <f>CT_Bands_2003_2022_Share!T17*CT_Bands_LAs_2003!$M17</f>
        <v>0</v>
      </c>
      <c r="U17" s="144">
        <f>CT_Bands_2003_2022_Share!U17*CT_Bands_LAs_2003!$M17</f>
        <v>0</v>
      </c>
      <c r="V17" s="145">
        <f>CT_Bands_2003_2022_Share!V17*CT_Bands_LAs_2003!$M17</f>
        <v>0</v>
      </c>
      <c r="W17" s="144">
        <f>CT_Bands_2003_2022_Share!W17*CT_Bands_LAs_2003!$M17</f>
        <v>0</v>
      </c>
      <c r="X17" s="144">
        <f>CT_Bands_2003_2022_Share!X17*CT_Bands_LAs_2003!$M17</f>
        <v>8348.2804358124122</v>
      </c>
      <c r="Y17" s="144">
        <f>CT_Bands_2003_2022_Share!Y17*CT_Bands_LAs_2003!$M17</f>
        <v>6441.7527238275698</v>
      </c>
      <c r="Z17" s="144">
        <f>CT_Bands_2003_2022_Share!Z17*CT_Bands_LAs_2003!$M17</f>
        <v>0</v>
      </c>
      <c r="AA17" s="144">
        <f>CT_Bands_2003_2022_Share!AA17*CT_Bands_LAs_2003!$M17</f>
        <v>0</v>
      </c>
      <c r="AB17" s="144">
        <f>CT_Bands_2003_2022_Share!AB17*CT_Bands_LAs_2003!$M17</f>
        <v>0</v>
      </c>
      <c r="AC17" s="144">
        <f>CT_Bands_2003_2022_Share!AC17*CT_Bands_LAs_2003!$M17</f>
        <v>0</v>
      </c>
      <c r="AD17" s="144">
        <f>CT_Bands_2003_2022_Share!AD17*CT_Bands_LAs_2003!$M17</f>
        <v>0</v>
      </c>
      <c r="AE17" s="145">
        <f>CT_Bands_2003_2022_Share!AE17*CT_Bands_LAs_2003!$M17</f>
        <v>0</v>
      </c>
      <c r="AF17" s="144">
        <f>CT_Bands_2003_2022_Share!AF17*CT_Bands_LAs_2003!$M17</f>
        <v>0</v>
      </c>
      <c r="AG17" s="144">
        <f>CT_Bands_2003_2022_Share!AG17*CT_Bands_LAs_2003!$M17</f>
        <v>0</v>
      </c>
      <c r="AH17" s="144">
        <f>CT_Bands_2003_2022_Share!AH17*CT_Bands_LAs_2003!$M17</f>
        <v>5806.2434864992892</v>
      </c>
      <c r="AI17" s="144">
        <f>CT_Bands_2003_2022_Share!AI17*CT_Bands_LAs_2003!$M17</f>
        <v>5257.3945997157743</v>
      </c>
      <c r="AJ17" s="144">
        <f>CT_Bands_2003_2022_Share!AJ17*CT_Bands_LAs_2003!$M17</f>
        <v>0</v>
      </c>
      <c r="AK17" s="144">
        <f>CT_Bands_2003_2022_Share!AK17*CT_Bands_LAs_2003!$M17</f>
        <v>0</v>
      </c>
      <c r="AL17" s="144">
        <f>CT_Bands_2003_2022_Share!AL17*CT_Bands_LAs_2003!$M17</f>
        <v>0</v>
      </c>
      <c r="AM17" s="144">
        <f>CT_Bands_2003_2022_Share!AM17*CT_Bands_LAs_2003!$M17</f>
        <v>0</v>
      </c>
      <c r="AN17" s="145">
        <f>CT_Bands_2003_2022_Share!AN17*CT_Bands_LAs_2003!$M17</f>
        <v>0</v>
      </c>
      <c r="AO17" s="144">
        <f>CT_Bands_2003_2022_Share!AO17*CT_Bands_LAs_2003!$M17</f>
        <v>0</v>
      </c>
      <c r="AP17" s="144">
        <f>CT_Bands_2003_2022_Share!AP17*CT_Bands_LAs_2003!$M17</f>
        <v>0</v>
      </c>
      <c r="AQ17" s="144">
        <f>CT_Bands_2003_2022_Share!AQ17*CT_Bands_LAs_2003!$M17</f>
        <v>0</v>
      </c>
      <c r="AR17" s="144">
        <f>CT_Bands_2003_2022_Share!AR17*CT_Bands_LAs_2003!$M17</f>
        <v>6615.073424917101</v>
      </c>
      <c r="AS17" s="144">
        <f>CT_Bands_2003_2022_Share!AS17*CT_Bands_LAs_2003!$M17</f>
        <v>4015.262908574136</v>
      </c>
      <c r="AT17" s="144">
        <f>CT_Bands_2003_2022_Share!AT17*CT_Bands_LAs_2003!$M17</f>
        <v>0</v>
      </c>
      <c r="AU17" s="144">
        <f>CT_Bands_2003_2022_Share!AU17*CT_Bands_LAs_2003!$M17</f>
        <v>0</v>
      </c>
      <c r="AV17" s="144">
        <f>CT_Bands_2003_2022_Share!AV17*CT_Bands_LAs_2003!$M17</f>
        <v>0</v>
      </c>
      <c r="AW17" s="145">
        <f>CT_Bands_2003_2022_Share!AW17*CT_Bands_LAs_2003!$M17</f>
        <v>0</v>
      </c>
      <c r="AX17" s="144">
        <f>CT_Bands_2003_2022_Share!AX17*CT_Bands_LAs_2003!$M17</f>
        <v>0</v>
      </c>
      <c r="AY17" s="144">
        <f>CT_Bands_2003_2022_Share!AY17*CT_Bands_LAs_2003!$M17</f>
        <v>0</v>
      </c>
      <c r="AZ17" s="144">
        <f>CT_Bands_2003_2022_Share!AZ17*CT_Bands_LAs_2003!$M17</f>
        <v>0</v>
      </c>
      <c r="BA17" s="144">
        <f>CT_Bands_2003_2022_Share!BA17*CT_Bands_LAs_2003!$M17</f>
        <v>0</v>
      </c>
      <c r="BB17" s="144">
        <f>CT_Bands_2003_2022_Share!BB17*CT_Bands_LAs_2003!$M17</f>
        <v>7366.1297963050683</v>
      </c>
      <c r="BC17" s="144">
        <f>CT_Bands_2003_2022_Share!BC17*CT_Bands_LAs_2003!$M17</f>
        <v>173.32070108953104</v>
      </c>
      <c r="BD17" s="144">
        <f>CT_Bands_2003_2022_Share!BD17*CT_Bands_LAs_2003!$M17</f>
        <v>0</v>
      </c>
      <c r="BE17" s="144">
        <f>CT_Bands_2003_2022_Share!BE17*CT_Bands_LAs_2003!$M17</f>
        <v>0</v>
      </c>
      <c r="BF17" s="145">
        <f>CT_Bands_2003_2022_Share!BF17*CT_Bands_LAs_2003!$M17</f>
        <v>0</v>
      </c>
      <c r="BG17" s="144">
        <f>CT_Bands_2003_2022_Share!BG17*CT_Bands_LAs_2003!$M17</f>
        <v>0</v>
      </c>
      <c r="BH17" s="144">
        <f>CT_Bands_2003_2022_Share!BH17*CT_Bands_LAs_2003!$M17</f>
        <v>0</v>
      </c>
      <c r="BI17" s="144">
        <f>CT_Bands_2003_2022_Share!BI17*CT_Bands_LAs_2003!$M17</f>
        <v>0</v>
      </c>
      <c r="BJ17" s="144">
        <f>CT_Bands_2003_2022_Share!BJ17*CT_Bands_LAs_2003!$M17</f>
        <v>0</v>
      </c>
      <c r="BK17" s="144">
        <f>CT_Bands_2003_2022_Share!BK17*CT_Bands_LAs_2003!$M17</f>
        <v>0</v>
      </c>
      <c r="BL17" s="144">
        <f>CT_Bands_2003_2022_Share!BL17*CT_Bands_LAs_2003!$M17</f>
        <v>5806.2434864992892</v>
      </c>
      <c r="BM17" s="144">
        <f>CT_Bands_2003_2022_Share!BM17*CT_Bands_LAs_2003!$M17</f>
        <v>0</v>
      </c>
      <c r="BN17" s="144">
        <f>CT_Bands_2003_2022_Share!BN17*CT_Bands_LAs_2003!$M17</f>
        <v>0</v>
      </c>
      <c r="BO17" s="145">
        <f>CT_Bands_2003_2022_Share!BO17*CT_Bands_LAs_2003!$M17</f>
        <v>0</v>
      </c>
      <c r="BP17" s="144">
        <f>CT_Bands_2003_2022_Share!BP17*CT_Bands_LAs_2003!$M17</f>
        <v>0</v>
      </c>
      <c r="BQ17" s="144">
        <f>CT_Bands_2003_2022_Share!BQ17*CT_Bands_LAs_2003!$M17</f>
        <v>0</v>
      </c>
      <c r="BR17" s="144">
        <f>CT_Bands_2003_2022_Share!BR17*CT_Bands_LAs_2003!$M17</f>
        <v>0</v>
      </c>
      <c r="BS17" s="144">
        <f>CT_Bands_2003_2022_Share!BS17*CT_Bands_LAs_2003!$M17</f>
        <v>0</v>
      </c>
      <c r="BT17" s="144">
        <f>CT_Bands_2003_2022_Share!BT17*CT_Bands_LAs_2003!$M17</f>
        <v>0</v>
      </c>
      <c r="BU17" s="144">
        <f>CT_Bands_2003_2022_Share!BU17*CT_Bands_LAs_2003!$M17</f>
        <v>231.0942681193747</v>
      </c>
      <c r="BV17" s="144">
        <f>CT_Bands_2003_2022_Share!BV17*CT_Bands_LAs_2003!$M17</f>
        <v>2022.0748460445286</v>
      </c>
      <c r="BW17" s="144">
        <f>CT_Bands_2003_2022_Share!BW17*CT_Bands_LAs_2003!$M17</f>
        <v>0</v>
      </c>
      <c r="BX17" s="144">
        <f>CT_Bands_2003_2022_Share!BX17*CT_Bands_LAs_2003!$M17</f>
        <v>0</v>
      </c>
      <c r="BY17" s="144">
        <f>CT_Bands_2003_2022_Share!BY17*CT_Bands_LAs_2003!$M17</f>
        <v>0</v>
      </c>
      <c r="BZ17" s="144">
        <f>CT_Bands_2003_2022_Share!BZ17*CT_Bands_LAs_2003!$M17</f>
        <v>0</v>
      </c>
      <c r="CA17" s="144">
        <f>CT_Bands_2003_2022_Share!CA17*CT_Bands_LAs_2003!$M17</f>
        <v>0</v>
      </c>
      <c r="CB17" s="144">
        <f>CT_Bands_2003_2022_Share!CB17*CT_Bands_LAs_2003!$M17</f>
        <v>0</v>
      </c>
      <c r="CC17" s="144">
        <f>CT_Bands_2003_2022_Share!CC17*CT_Bands_LAs_2003!$M17</f>
        <v>0</v>
      </c>
      <c r="CD17" s="144">
        <f>CT_Bands_2003_2022_Share!CD17*CT_Bands_LAs_2003!$M17</f>
        <v>0</v>
      </c>
      <c r="CE17" s="144">
        <f>CT_Bands_2003_2022_Share!CE17*CT_Bands_LAs_2003!$M17</f>
        <v>0</v>
      </c>
      <c r="CF17" s="144">
        <f>CT_Bands_2003_2022_Share!CF17*CT_Bands_LAs_2003!$M17</f>
        <v>1068.8109900521081</v>
      </c>
      <c r="CG17" s="49">
        <f t="shared" si="0"/>
        <v>60980</v>
      </c>
    </row>
    <row r="18" spans="1:85" x14ac:dyDescent="0.25">
      <c r="A18" s="126" t="s">
        <v>1115</v>
      </c>
      <c r="B18" s="127" t="s">
        <v>1116</v>
      </c>
      <c r="C18" s="127" t="s">
        <v>2220</v>
      </c>
      <c r="D18" s="144">
        <f>CT_Bands_2003_2022_Share!D18*CT_Bands_LAs_2003!$M18</f>
        <v>3135.7521489971346</v>
      </c>
      <c r="E18" s="144">
        <f>CT_Bands_2003_2022_Share!E18*CT_Bands_LAs_2003!$M18</f>
        <v>1596.910816618911</v>
      </c>
      <c r="F18" s="144">
        <f>CT_Bands_2003_2022_Share!F18*CT_Bands_LAs_2003!$M18</f>
        <v>0</v>
      </c>
      <c r="G18" s="144">
        <f>CT_Bands_2003_2022_Share!G18*CT_Bands_LAs_2003!$M18</f>
        <v>0</v>
      </c>
      <c r="H18" s="144">
        <f>CT_Bands_2003_2022_Share!H18*CT_Bands_LAs_2003!$M18</f>
        <v>0</v>
      </c>
      <c r="I18" s="144">
        <f>CT_Bands_2003_2022_Share!I18*CT_Bands_LAs_2003!$M18</f>
        <v>0</v>
      </c>
      <c r="J18" s="144">
        <f>CT_Bands_2003_2022_Share!J18*CT_Bands_LAs_2003!$M18</f>
        <v>0</v>
      </c>
      <c r="K18" s="144">
        <f>CT_Bands_2003_2022_Share!K18*CT_Bands_LAs_2003!$M18</f>
        <v>0</v>
      </c>
      <c r="L18" s="144">
        <f>CT_Bands_2003_2022_Share!L18*CT_Bands_LAs_2003!$M18</f>
        <v>0</v>
      </c>
      <c r="M18" s="145">
        <f>CT_Bands_2003_2022_Share!M18*CT_Bands_LAs_2003!$M18</f>
        <v>0</v>
      </c>
      <c r="N18" s="144">
        <f>CT_Bands_2003_2022_Share!N18*CT_Bands_LAs_2003!$M18</f>
        <v>11962.313753581662</v>
      </c>
      <c r="O18" s="144">
        <f>CT_Bands_2003_2022_Share!O18*CT_Bands_LAs_2003!$M18</f>
        <v>8158.7625358166188</v>
      </c>
      <c r="P18" s="144">
        <f>CT_Bands_2003_2022_Share!P18*CT_Bands_LAs_2003!$M18</f>
        <v>0</v>
      </c>
      <c r="Q18" s="144">
        <f>CT_Bands_2003_2022_Share!Q18*CT_Bands_LAs_2003!$M18</f>
        <v>0</v>
      </c>
      <c r="R18" s="144">
        <f>CT_Bands_2003_2022_Share!R18*CT_Bands_LAs_2003!$M18</f>
        <v>0</v>
      </c>
      <c r="S18" s="144">
        <f>CT_Bands_2003_2022_Share!S18*CT_Bands_LAs_2003!$M18</f>
        <v>0</v>
      </c>
      <c r="T18" s="144">
        <f>CT_Bands_2003_2022_Share!T18*CT_Bands_LAs_2003!$M18</f>
        <v>0</v>
      </c>
      <c r="U18" s="144">
        <f>CT_Bands_2003_2022_Share!U18*CT_Bands_LAs_2003!$M18</f>
        <v>0</v>
      </c>
      <c r="V18" s="145">
        <f>CT_Bands_2003_2022_Share!V18*CT_Bands_LAs_2003!$M18</f>
        <v>0</v>
      </c>
      <c r="W18" s="144">
        <f>CT_Bands_2003_2022_Share!W18*CT_Bands_LAs_2003!$M18</f>
        <v>0</v>
      </c>
      <c r="X18" s="144">
        <f>CT_Bands_2003_2022_Share!X18*CT_Bands_LAs_2003!$M18</f>
        <v>29789.64541547278</v>
      </c>
      <c r="Y18" s="144">
        <f>CT_Bands_2003_2022_Share!Y18*CT_Bands_LAs_2003!$M18</f>
        <v>4355.2113180515753</v>
      </c>
      <c r="Z18" s="144">
        <f>CT_Bands_2003_2022_Share!Z18*CT_Bands_LAs_2003!$M18</f>
        <v>0</v>
      </c>
      <c r="AA18" s="144">
        <f>CT_Bands_2003_2022_Share!AA18*CT_Bands_LAs_2003!$M18</f>
        <v>0</v>
      </c>
      <c r="AB18" s="144">
        <f>CT_Bands_2003_2022_Share!AB18*CT_Bands_LAs_2003!$M18</f>
        <v>0</v>
      </c>
      <c r="AC18" s="144">
        <f>CT_Bands_2003_2022_Share!AC18*CT_Bands_LAs_2003!$M18</f>
        <v>0</v>
      </c>
      <c r="AD18" s="144">
        <f>CT_Bands_2003_2022_Share!AD18*CT_Bands_LAs_2003!$M18</f>
        <v>0</v>
      </c>
      <c r="AE18" s="145">
        <f>CT_Bands_2003_2022_Share!AE18*CT_Bands_LAs_2003!$M18</f>
        <v>0</v>
      </c>
      <c r="AF18" s="144">
        <f>CT_Bands_2003_2022_Share!AF18*CT_Bands_LAs_2003!$M18</f>
        <v>0</v>
      </c>
      <c r="AG18" s="144">
        <f>CT_Bands_2003_2022_Share!AG18*CT_Bands_LAs_2003!$M18</f>
        <v>0</v>
      </c>
      <c r="AH18" s="144">
        <f>CT_Bands_2003_2022_Share!AH18*CT_Bands_LAs_2003!$M18</f>
        <v>29731.575931232092</v>
      </c>
      <c r="AI18" s="144">
        <f>CT_Bands_2003_2022_Share!AI18*CT_Bands_LAs_2003!$M18</f>
        <v>7519.9982091690545</v>
      </c>
      <c r="AJ18" s="144">
        <f>CT_Bands_2003_2022_Share!AJ18*CT_Bands_LAs_2003!$M18</f>
        <v>0</v>
      </c>
      <c r="AK18" s="144">
        <f>CT_Bands_2003_2022_Share!AK18*CT_Bands_LAs_2003!$M18</f>
        <v>0</v>
      </c>
      <c r="AL18" s="144">
        <f>CT_Bands_2003_2022_Share!AL18*CT_Bands_LAs_2003!$M18</f>
        <v>0</v>
      </c>
      <c r="AM18" s="144">
        <f>CT_Bands_2003_2022_Share!AM18*CT_Bands_LAs_2003!$M18</f>
        <v>0</v>
      </c>
      <c r="AN18" s="145">
        <f>CT_Bands_2003_2022_Share!AN18*CT_Bands_LAs_2003!$M18</f>
        <v>0</v>
      </c>
      <c r="AO18" s="144">
        <f>CT_Bands_2003_2022_Share!AO18*CT_Bands_LAs_2003!$M18</f>
        <v>0</v>
      </c>
      <c r="AP18" s="144">
        <f>CT_Bands_2003_2022_Share!AP18*CT_Bands_LAs_2003!$M18</f>
        <v>0</v>
      </c>
      <c r="AQ18" s="144">
        <f>CT_Bands_2003_2022_Share!AQ18*CT_Bands_LAs_2003!$M18</f>
        <v>0</v>
      </c>
      <c r="AR18" s="144">
        <f>CT_Bands_2003_2022_Share!AR18*CT_Bands_LAs_2003!$M18</f>
        <v>26102.233166189111</v>
      </c>
      <c r="AS18" s="144">
        <f>CT_Bands_2003_2022_Share!AS18*CT_Bands_LAs_2003!$M18</f>
        <v>3774.5164756446989</v>
      </c>
      <c r="AT18" s="144">
        <f>CT_Bands_2003_2022_Share!AT18*CT_Bands_LAs_2003!$M18</f>
        <v>0</v>
      </c>
      <c r="AU18" s="144">
        <f>CT_Bands_2003_2022_Share!AU18*CT_Bands_LAs_2003!$M18</f>
        <v>0</v>
      </c>
      <c r="AV18" s="144">
        <f>CT_Bands_2003_2022_Share!AV18*CT_Bands_LAs_2003!$M18</f>
        <v>0</v>
      </c>
      <c r="AW18" s="145">
        <f>CT_Bands_2003_2022_Share!AW18*CT_Bands_LAs_2003!$M18</f>
        <v>0</v>
      </c>
      <c r="AX18" s="144">
        <f>CT_Bands_2003_2022_Share!AX18*CT_Bands_LAs_2003!$M18</f>
        <v>0</v>
      </c>
      <c r="AY18" s="144">
        <f>CT_Bands_2003_2022_Share!AY18*CT_Bands_LAs_2003!$M18</f>
        <v>0</v>
      </c>
      <c r="AZ18" s="144">
        <f>CT_Bands_2003_2022_Share!AZ18*CT_Bands_LAs_2003!$M18</f>
        <v>0</v>
      </c>
      <c r="BA18" s="144">
        <f>CT_Bands_2003_2022_Share!BA18*CT_Bands_LAs_2003!$M18</f>
        <v>0</v>
      </c>
      <c r="BB18" s="144">
        <f>CT_Bands_2003_2022_Share!BB18*CT_Bands_LAs_2003!$M18</f>
        <v>20179.145773638968</v>
      </c>
      <c r="BC18" s="144">
        <f>CT_Bands_2003_2022_Share!BC18*CT_Bands_LAs_2003!$M18</f>
        <v>1335.5981375358165</v>
      </c>
      <c r="BD18" s="144">
        <f>CT_Bands_2003_2022_Share!BD18*CT_Bands_LAs_2003!$M18</f>
        <v>0</v>
      </c>
      <c r="BE18" s="144">
        <f>CT_Bands_2003_2022_Share!BE18*CT_Bands_LAs_2003!$M18</f>
        <v>0</v>
      </c>
      <c r="BF18" s="145">
        <f>CT_Bands_2003_2022_Share!BF18*CT_Bands_LAs_2003!$M18</f>
        <v>0</v>
      </c>
      <c r="BG18" s="144">
        <f>CT_Bands_2003_2022_Share!BG18*CT_Bands_LAs_2003!$M18</f>
        <v>0</v>
      </c>
      <c r="BH18" s="144">
        <f>CT_Bands_2003_2022_Share!BH18*CT_Bands_LAs_2003!$M18</f>
        <v>0</v>
      </c>
      <c r="BI18" s="144">
        <f>CT_Bands_2003_2022_Share!BI18*CT_Bands_LAs_2003!$M18</f>
        <v>0</v>
      </c>
      <c r="BJ18" s="144">
        <f>CT_Bands_2003_2022_Share!BJ18*CT_Bands_LAs_2003!$M18</f>
        <v>0</v>
      </c>
      <c r="BK18" s="144">
        <f>CT_Bands_2003_2022_Share!BK18*CT_Bands_LAs_2003!$M18</f>
        <v>0</v>
      </c>
      <c r="BL18" s="144">
        <f>CT_Bands_2003_2022_Share!BL18*CT_Bands_LAs_2003!$M18</f>
        <v>10307.333452722063</v>
      </c>
      <c r="BM18" s="144">
        <f>CT_Bands_2003_2022_Share!BM18*CT_Bands_LAs_2003!$M18</f>
        <v>0</v>
      </c>
      <c r="BN18" s="144">
        <f>CT_Bands_2003_2022_Share!BN18*CT_Bands_LAs_2003!$M18</f>
        <v>0</v>
      </c>
      <c r="BO18" s="145">
        <f>CT_Bands_2003_2022_Share!BO18*CT_Bands_LAs_2003!$M18</f>
        <v>0</v>
      </c>
      <c r="BP18" s="144">
        <f>CT_Bands_2003_2022_Share!BP18*CT_Bands_LAs_2003!$M18</f>
        <v>0</v>
      </c>
      <c r="BQ18" s="144">
        <f>CT_Bands_2003_2022_Share!BQ18*CT_Bands_LAs_2003!$M18</f>
        <v>0</v>
      </c>
      <c r="BR18" s="144">
        <f>CT_Bands_2003_2022_Share!BR18*CT_Bands_LAs_2003!$M18</f>
        <v>0</v>
      </c>
      <c r="BS18" s="144">
        <f>CT_Bands_2003_2022_Share!BS18*CT_Bands_LAs_2003!$M18</f>
        <v>0</v>
      </c>
      <c r="BT18" s="144">
        <f>CT_Bands_2003_2022_Share!BT18*CT_Bands_LAs_2003!$M18</f>
        <v>0</v>
      </c>
      <c r="BU18" s="144">
        <f>CT_Bands_2003_2022_Share!BU18*CT_Bands_LAs_2003!$M18</f>
        <v>348.41690544412609</v>
      </c>
      <c r="BV18" s="144">
        <f>CT_Bands_2003_2022_Share!BV18*CT_Bands_LAs_2003!$M18</f>
        <v>2409.8835959885387</v>
      </c>
      <c r="BW18" s="144">
        <f>CT_Bands_2003_2022_Share!BW18*CT_Bands_LAs_2003!$M18</f>
        <v>0</v>
      </c>
      <c r="BX18" s="144">
        <f>CT_Bands_2003_2022_Share!BX18*CT_Bands_LAs_2003!$M18</f>
        <v>0</v>
      </c>
      <c r="BY18" s="144">
        <f>CT_Bands_2003_2022_Share!BY18*CT_Bands_LAs_2003!$M18</f>
        <v>0</v>
      </c>
      <c r="BZ18" s="144">
        <f>CT_Bands_2003_2022_Share!BZ18*CT_Bands_LAs_2003!$M18</f>
        <v>0</v>
      </c>
      <c r="CA18" s="144">
        <f>CT_Bands_2003_2022_Share!CA18*CT_Bands_LAs_2003!$M18</f>
        <v>0</v>
      </c>
      <c r="CB18" s="144">
        <f>CT_Bands_2003_2022_Share!CB18*CT_Bands_LAs_2003!$M18</f>
        <v>0</v>
      </c>
      <c r="CC18" s="144">
        <f>CT_Bands_2003_2022_Share!CC18*CT_Bands_LAs_2003!$M18</f>
        <v>0</v>
      </c>
      <c r="CD18" s="144">
        <f>CT_Bands_2003_2022_Share!CD18*CT_Bands_LAs_2003!$M18</f>
        <v>0</v>
      </c>
      <c r="CE18" s="144">
        <f>CT_Bands_2003_2022_Share!CE18*CT_Bands_LAs_2003!$M18</f>
        <v>58.069484240687679</v>
      </c>
      <c r="CF18" s="144">
        <f>CT_Bands_2003_2022_Share!CF18*CT_Bands_LAs_2003!$M18</f>
        <v>1364.6328796561606</v>
      </c>
      <c r="CG18" s="49">
        <f t="shared" si="0"/>
        <v>162129.99999999997</v>
      </c>
    </row>
    <row r="19" spans="1:85" x14ac:dyDescent="0.25">
      <c r="A19" s="126" t="s">
        <v>1117</v>
      </c>
      <c r="B19" s="127" t="s">
        <v>1118</v>
      </c>
      <c r="C19" s="127" t="s">
        <v>2404</v>
      </c>
      <c r="D19" s="144">
        <f>CT_Bands_2003_2022_Share!D19*CT_Bands_LAs_2003!$M19</f>
        <v>28207.215807031047</v>
      </c>
      <c r="E19" s="144">
        <f>CT_Bands_2003_2022_Share!E19*CT_Bands_LAs_2003!$M19</f>
        <v>18596.289453425714</v>
      </c>
      <c r="F19" s="144">
        <f>CT_Bands_2003_2022_Share!F19*CT_Bands_LAs_2003!$M19</f>
        <v>0</v>
      </c>
      <c r="G19" s="144">
        <f>CT_Bands_2003_2022_Share!G19*CT_Bands_LAs_2003!$M19</f>
        <v>0</v>
      </c>
      <c r="H19" s="144">
        <f>CT_Bands_2003_2022_Share!H19*CT_Bands_LAs_2003!$M19</f>
        <v>0</v>
      </c>
      <c r="I19" s="144">
        <f>CT_Bands_2003_2022_Share!I19*CT_Bands_LAs_2003!$M19</f>
        <v>0</v>
      </c>
      <c r="J19" s="144">
        <f>CT_Bands_2003_2022_Share!J19*CT_Bands_LAs_2003!$M19</f>
        <v>0</v>
      </c>
      <c r="K19" s="144">
        <f>CT_Bands_2003_2022_Share!K19*CT_Bands_LAs_2003!$M19</f>
        <v>0</v>
      </c>
      <c r="L19" s="144">
        <f>CT_Bands_2003_2022_Share!L19*CT_Bands_LAs_2003!$M19</f>
        <v>0</v>
      </c>
      <c r="M19" s="145">
        <f>CT_Bands_2003_2022_Share!M19*CT_Bands_LAs_2003!$M19</f>
        <v>0</v>
      </c>
      <c r="N19" s="144">
        <f>CT_Bands_2003_2022_Share!N19*CT_Bands_LAs_2003!$M19</f>
        <v>11629.789581729536</v>
      </c>
      <c r="O19" s="144">
        <f>CT_Bands_2003_2022_Share!O19*CT_Bands_LAs_2003!$M19</f>
        <v>13762.391583269182</v>
      </c>
      <c r="P19" s="144">
        <f>CT_Bands_2003_2022_Share!P19*CT_Bands_LAs_2003!$M19</f>
        <v>0</v>
      </c>
      <c r="Q19" s="144">
        <f>CT_Bands_2003_2022_Share!Q19*CT_Bands_LAs_2003!$M19</f>
        <v>0</v>
      </c>
      <c r="R19" s="144">
        <f>CT_Bands_2003_2022_Share!R19*CT_Bands_LAs_2003!$M19</f>
        <v>0</v>
      </c>
      <c r="S19" s="144">
        <f>CT_Bands_2003_2022_Share!S19*CT_Bands_LAs_2003!$M19</f>
        <v>0</v>
      </c>
      <c r="T19" s="144">
        <f>CT_Bands_2003_2022_Share!T19*CT_Bands_LAs_2003!$M19</f>
        <v>0</v>
      </c>
      <c r="U19" s="144">
        <f>CT_Bands_2003_2022_Share!U19*CT_Bands_LAs_2003!$M19</f>
        <v>0</v>
      </c>
      <c r="V19" s="145">
        <f>CT_Bands_2003_2022_Share!V19*CT_Bands_LAs_2003!$M19</f>
        <v>0</v>
      </c>
      <c r="W19" s="144">
        <f>CT_Bands_2003_2022_Share!W19*CT_Bands_LAs_2003!$M19</f>
        <v>0</v>
      </c>
      <c r="X19" s="144">
        <f>CT_Bands_2003_2022_Share!X19*CT_Bands_LAs_2003!$M19</f>
        <v>11487.616114960227</v>
      </c>
      <c r="Y19" s="144">
        <f>CT_Bands_2003_2022_Share!Y19*CT_Bands_LAs_2003!$M19</f>
        <v>5942.850910957146</v>
      </c>
      <c r="Z19" s="144">
        <f>CT_Bands_2003_2022_Share!Z19*CT_Bands_LAs_2003!$M19</f>
        <v>0</v>
      </c>
      <c r="AA19" s="144">
        <f>CT_Bands_2003_2022_Share!AA19*CT_Bands_LAs_2003!$M19</f>
        <v>0</v>
      </c>
      <c r="AB19" s="144">
        <f>CT_Bands_2003_2022_Share!AB19*CT_Bands_LAs_2003!$M19</f>
        <v>0</v>
      </c>
      <c r="AC19" s="144">
        <f>CT_Bands_2003_2022_Share!AC19*CT_Bands_LAs_2003!$M19</f>
        <v>0</v>
      </c>
      <c r="AD19" s="144">
        <f>CT_Bands_2003_2022_Share!AD19*CT_Bands_LAs_2003!$M19</f>
        <v>0</v>
      </c>
      <c r="AE19" s="145">
        <f>CT_Bands_2003_2022_Share!AE19*CT_Bands_LAs_2003!$M19</f>
        <v>0</v>
      </c>
      <c r="AF19" s="144">
        <f>CT_Bands_2003_2022_Share!AF19*CT_Bands_LAs_2003!$M19</f>
        <v>0</v>
      </c>
      <c r="AG19" s="144">
        <f>CT_Bands_2003_2022_Share!AG19*CT_Bands_LAs_2003!$M19</f>
        <v>0</v>
      </c>
      <c r="AH19" s="144">
        <f>CT_Bands_2003_2022_Share!AH19*CT_Bands_LAs_2003!$M19</f>
        <v>7250.8468052347962</v>
      </c>
      <c r="AI19" s="144">
        <f>CT_Bands_2003_2022_Share!AI19*CT_Bands_LAs_2003!$M19</f>
        <v>2217.906081601232</v>
      </c>
      <c r="AJ19" s="144">
        <f>CT_Bands_2003_2022_Share!AJ19*CT_Bands_LAs_2003!$M19</f>
        <v>0</v>
      </c>
      <c r="AK19" s="144">
        <f>CT_Bands_2003_2022_Share!AK19*CT_Bands_LAs_2003!$M19</f>
        <v>0</v>
      </c>
      <c r="AL19" s="144">
        <f>CT_Bands_2003_2022_Share!AL19*CT_Bands_LAs_2003!$M19</f>
        <v>0</v>
      </c>
      <c r="AM19" s="144">
        <f>CT_Bands_2003_2022_Share!AM19*CT_Bands_LAs_2003!$M19</f>
        <v>0</v>
      </c>
      <c r="AN19" s="145">
        <f>CT_Bands_2003_2022_Share!AN19*CT_Bands_LAs_2003!$M19</f>
        <v>0</v>
      </c>
      <c r="AO19" s="144">
        <f>CT_Bands_2003_2022_Share!AO19*CT_Bands_LAs_2003!$M19</f>
        <v>0</v>
      </c>
      <c r="AP19" s="144">
        <f>CT_Bands_2003_2022_Share!AP19*CT_Bands_LAs_2003!$M19</f>
        <v>0</v>
      </c>
      <c r="AQ19" s="144">
        <f>CT_Bands_2003_2022_Share!AQ19*CT_Bands_LAs_2003!$M19</f>
        <v>0</v>
      </c>
      <c r="AR19" s="144">
        <f>CT_Bands_2003_2022_Share!AR19*CT_Bands_LAs_2003!$M19</f>
        <v>6625.2835514498329</v>
      </c>
      <c r="AS19" s="144">
        <f>CT_Bands_2003_2022_Share!AS19*CT_Bands_LAs_2003!$M19</f>
        <v>255.91224018475751</v>
      </c>
      <c r="AT19" s="144">
        <f>CT_Bands_2003_2022_Share!AT19*CT_Bands_LAs_2003!$M19</f>
        <v>0</v>
      </c>
      <c r="AU19" s="144">
        <f>CT_Bands_2003_2022_Share!AU19*CT_Bands_LAs_2003!$M19</f>
        <v>0</v>
      </c>
      <c r="AV19" s="144">
        <f>CT_Bands_2003_2022_Share!AV19*CT_Bands_LAs_2003!$M19</f>
        <v>0</v>
      </c>
      <c r="AW19" s="145">
        <f>CT_Bands_2003_2022_Share!AW19*CT_Bands_LAs_2003!$M19</f>
        <v>0</v>
      </c>
      <c r="AX19" s="144">
        <f>CT_Bands_2003_2022_Share!AX19*CT_Bands_LAs_2003!$M19</f>
        <v>0</v>
      </c>
      <c r="AY19" s="144">
        <f>CT_Bands_2003_2022_Share!AY19*CT_Bands_LAs_2003!$M19</f>
        <v>0</v>
      </c>
      <c r="AZ19" s="144">
        <f>CT_Bands_2003_2022_Share!AZ19*CT_Bands_LAs_2003!$M19</f>
        <v>0</v>
      </c>
      <c r="BA19" s="144">
        <f>CT_Bands_2003_2022_Share!BA19*CT_Bands_LAs_2003!$M19</f>
        <v>0</v>
      </c>
      <c r="BB19" s="144">
        <f>CT_Bands_2003_2022_Share!BB19*CT_Bands_LAs_2003!$M19</f>
        <v>3440.5978958172955</v>
      </c>
      <c r="BC19" s="144">
        <f>CT_Bands_2003_2022_Share!BC19*CT_Bands_LAs_2003!$M19</f>
        <v>0</v>
      </c>
      <c r="BD19" s="144">
        <f>CT_Bands_2003_2022_Share!BD19*CT_Bands_LAs_2003!$M19</f>
        <v>0</v>
      </c>
      <c r="BE19" s="144">
        <f>CT_Bands_2003_2022_Share!BE19*CT_Bands_LAs_2003!$M19</f>
        <v>0</v>
      </c>
      <c r="BF19" s="145">
        <f>CT_Bands_2003_2022_Share!BF19*CT_Bands_LAs_2003!$M19</f>
        <v>0</v>
      </c>
      <c r="BG19" s="144">
        <f>CT_Bands_2003_2022_Share!BG19*CT_Bands_LAs_2003!$M19</f>
        <v>0</v>
      </c>
      <c r="BH19" s="144">
        <f>CT_Bands_2003_2022_Share!BH19*CT_Bands_LAs_2003!$M19</f>
        <v>0</v>
      </c>
      <c r="BI19" s="144">
        <f>CT_Bands_2003_2022_Share!BI19*CT_Bands_LAs_2003!$M19</f>
        <v>0</v>
      </c>
      <c r="BJ19" s="144">
        <f>CT_Bands_2003_2022_Share!BJ19*CT_Bands_LAs_2003!$M19</f>
        <v>0</v>
      </c>
      <c r="BK19" s="144">
        <f>CT_Bands_2003_2022_Share!BK19*CT_Bands_LAs_2003!$M19</f>
        <v>199.04285347703362</v>
      </c>
      <c r="BL19" s="144">
        <f>CT_Bands_2003_2022_Share!BL19*CT_Bands_LAs_2003!$M19</f>
        <v>966.77957403130608</v>
      </c>
      <c r="BM19" s="144">
        <f>CT_Bands_2003_2022_Share!BM19*CT_Bands_LAs_2003!$M19</f>
        <v>0</v>
      </c>
      <c r="BN19" s="144">
        <f>CT_Bands_2003_2022_Share!BN19*CT_Bands_LAs_2003!$M19</f>
        <v>0</v>
      </c>
      <c r="BO19" s="145">
        <f>CT_Bands_2003_2022_Share!BO19*CT_Bands_LAs_2003!$M19</f>
        <v>0</v>
      </c>
      <c r="BP19" s="144">
        <f>CT_Bands_2003_2022_Share!BP19*CT_Bands_LAs_2003!$M19</f>
        <v>0</v>
      </c>
      <c r="BQ19" s="144">
        <f>CT_Bands_2003_2022_Share!BQ19*CT_Bands_LAs_2003!$M19</f>
        <v>0</v>
      </c>
      <c r="BR19" s="144">
        <f>CT_Bands_2003_2022_Share!BR19*CT_Bands_LAs_2003!$M19</f>
        <v>0</v>
      </c>
      <c r="BS19" s="144">
        <f>CT_Bands_2003_2022_Share!BS19*CT_Bands_LAs_2003!$M19</f>
        <v>0</v>
      </c>
      <c r="BT19" s="144">
        <f>CT_Bands_2003_2022_Share!BT19*CT_Bands_LAs_2003!$M19</f>
        <v>0</v>
      </c>
      <c r="BU19" s="144">
        <f>CT_Bands_2003_2022_Share!BU19*CT_Bands_LAs_2003!$M19</f>
        <v>85.304080061585836</v>
      </c>
      <c r="BV19" s="144">
        <f>CT_Bands_2003_2022_Share!BV19*CT_Bands_LAs_2003!$M19</f>
        <v>28.434693353861945</v>
      </c>
      <c r="BW19" s="144">
        <f>CT_Bands_2003_2022_Share!BW19*CT_Bands_LAs_2003!$M19</f>
        <v>0</v>
      </c>
      <c r="BX19" s="144">
        <f>CT_Bands_2003_2022_Share!BX19*CT_Bands_LAs_2003!$M19</f>
        <v>0</v>
      </c>
      <c r="BY19" s="144">
        <f>CT_Bands_2003_2022_Share!BY19*CT_Bands_LAs_2003!$M19</f>
        <v>0</v>
      </c>
      <c r="BZ19" s="144">
        <f>CT_Bands_2003_2022_Share!BZ19*CT_Bands_LAs_2003!$M19</f>
        <v>0</v>
      </c>
      <c r="CA19" s="144">
        <f>CT_Bands_2003_2022_Share!CA19*CT_Bands_LAs_2003!$M19</f>
        <v>0</v>
      </c>
      <c r="CB19" s="144">
        <f>CT_Bands_2003_2022_Share!CB19*CT_Bands_LAs_2003!$M19</f>
        <v>0</v>
      </c>
      <c r="CC19" s="144">
        <f>CT_Bands_2003_2022_Share!CC19*CT_Bands_LAs_2003!$M19</f>
        <v>0</v>
      </c>
      <c r="CD19" s="144">
        <f>CT_Bands_2003_2022_Share!CD19*CT_Bands_LAs_2003!$M19</f>
        <v>0</v>
      </c>
      <c r="CE19" s="144">
        <f>CT_Bands_2003_2022_Share!CE19*CT_Bands_LAs_2003!$M19</f>
        <v>56.869386707723891</v>
      </c>
      <c r="CF19" s="144">
        <f>CT_Bands_2003_2022_Share!CF19*CT_Bands_LAs_2003!$M19</f>
        <v>56.869386707723891</v>
      </c>
      <c r="CG19" s="49">
        <f t="shared" si="0"/>
        <v>110810</v>
      </c>
    </row>
    <row r="20" spans="1:85" x14ac:dyDescent="0.25">
      <c r="A20" s="126" t="s">
        <v>1119</v>
      </c>
      <c r="B20" s="127" t="s">
        <v>1120</v>
      </c>
      <c r="C20" s="127" t="s">
        <v>2337</v>
      </c>
      <c r="D20" s="144">
        <f>CT_Bands_2003_2022_Share!D20*CT_Bands_LAs_2003!$M20</f>
        <v>7470.7259953161602</v>
      </c>
      <c r="E20" s="144">
        <f>CT_Bands_2003_2022_Share!E20*CT_Bands_LAs_2003!$M20</f>
        <v>7245.3161592505858</v>
      </c>
      <c r="F20" s="144">
        <f>CT_Bands_2003_2022_Share!F20*CT_Bands_LAs_2003!$M20</f>
        <v>0</v>
      </c>
      <c r="G20" s="144">
        <f>CT_Bands_2003_2022_Share!G20*CT_Bands_LAs_2003!$M20</f>
        <v>0</v>
      </c>
      <c r="H20" s="144">
        <f>CT_Bands_2003_2022_Share!H20*CT_Bands_LAs_2003!$M20</f>
        <v>0</v>
      </c>
      <c r="I20" s="144">
        <f>CT_Bands_2003_2022_Share!I20*CT_Bands_LAs_2003!$M20</f>
        <v>0</v>
      </c>
      <c r="J20" s="144">
        <f>CT_Bands_2003_2022_Share!J20*CT_Bands_LAs_2003!$M20</f>
        <v>0</v>
      </c>
      <c r="K20" s="144">
        <f>CT_Bands_2003_2022_Share!K20*CT_Bands_LAs_2003!$M20</f>
        <v>0</v>
      </c>
      <c r="L20" s="144">
        <f>CT_Bands_2003_2022_Share!L20*CT_Bands_LAs_2003!$M20</f>
        <v>0</v>
      </c>
      <c r="M20" s="145">
        <f>CT_Bands_2003_2022_Share!M20*CT_Bands_LAs_2003!$M20</f>
        <v>0</v>
      </c>
      <c r="N20" s="144">
        <f>CT_Bands_2003_2022_Share!N20*CT_Bands_LAs_2003!$M20</f>
        <v>2060.8899297423886</v>
      </c>
      <c r="O20" s="144">
        <f>CT_Bands_2003_2022_Share!O20*CT_Bands_LAs_2003!$M20</f>
        <v>3960.7728337236531</v>
      </c>
      <c r="P20" s="144">
        <f>CT_Bands_2003_2022_Share!P20*CT_Bands_LAs_2003!$M20</f>
        <v>0</v>
      </c>
      <c r="Q20" s="144">
        <f>CT_Bands_2003_2022_Share!Q20*CT_Bands_LAs_2003!$M20</f>
        <v>0</v>
      </c>
      <c r="R20" s="144">
        <f>CT_Bands_2003_2022_Share!R20*CT_Bands_LAs_2003!$M20</f>
        <v>0</v>
      </c>
      <c r="S20" s="144">
        <f>CT_Bands_2003_2022_Share!S20*CT_Bands_LAs_2003!$M20</f>
        <v>0</v>
      </c>
      <c r="T20" s="144">
        <f>CT_Bands_2003_2022_Share!T20*CT_Bands_LAs_2003!$M20</f>
        <v>0</v>
      </c>
      <c r="U20" s="144">
        <f>CT_Bands_2003_2022_Share!U20*CT_Bands_LAs_2003!$M20</f>
        <v>0</v>
      </c>
      <c r="V20" s="145">
        <f>CT_Bands_2003_2022_Share!V20*CT_Bands_LAs_2003!$M20</f>
        <v>0</v>
      </c>
      <c r="W20" s="144">
        <f>CT_Bands_2003_2022_Share!W20*CT_Bands_LAs_2003!$M20</f>
        <v>0</v>
      </c>
      <c r="X20" s="144">
        <f>CT_Bands_2003_2022_Share!X20*CT_Bands_LAs_2003!$M20</f>
        <v>354.2154566744731</v>
      </c>
      <c r="Y20" s="144">
        <f>CT_Bands_2003_2022_Share!Y20*CT_Bands_LAs_2003!$M20</f>
        <v>1899.8829039812645</v>
      </c>
      <c r="Z20" s="144">
        <f>CT_Bands_2003_2022_Share!Z20*CT_Bands_LAs_2003!$M20</f>
        <v>0</v>
      </c>
      <c r="AA20" s="144">
        <f>CT_Bands_2003_2022_Share!AA20*CT_Bands_LAs_2003!$M20</f>
        <v>0</v>
      </c>
      <c r="AB20" s="144">
        <f>CT_Bands_2003_2022_Share!AB20*CT_Bands_LAs_2003!$M20</f>
        <v>0</v>
      </c>
      <c r="AC20" s="144">
        <f>CT_Bands_2003_2022_Share!AC20*CT_Bands_LAs_2003!$M20</f>
        <v>0</v>
      </c>
      <c r="AD20" s="144">
        <f>CT_Bands_2003_2022_Share!AD20*CT_Bands_LAs_2003!$M20</f>
        <v>0</v>
      </c>
      <c r="AE20" s="145">
        <f>CT_Bands_2003_2022_Share!AE20*CT_Bands_LAs_2003!$M20</f>
        <v>0</v>
      </c>
      <c r="AF20" s="144">
        <f>CT_Bands_2003_2022_Share!AF20*CT_Bands_LAs_2003!$M20</f>
        <v>0</v>
      </c>
      <c r="AG20" s="144">
        <f>CT_Bands_2003_2022_Share!AG20*CT_Bands_LAs_2003!$M20</f>
        <v>0</v>
      </c>
      <c r="AH20" s="144">
        <f>CT_Bands_2003_2022_Share!AH20*CT_Bands_LAs_2003!$M20</f>
        <v>611.82669789227168</v>
      </c>
      <c r="AI20" s="144">
        <f>CT_Bands_2003_2022_Share!AI20*CT_Bands_LAs_2003!$M20</f>
        <v>1771.0772833723654</v>
      </c>
      <c r="AJ20" s="144">
        <f>CT_Bands_2003_2022_Share!AJ20*CT_Bands_LAs_2003!$M20</f>
        <v>0</v>
      </c>
      <c r="AK20" s="144">
        <f>CT_Bands_2003_2022_Share!AK20*CT_Bands_LAs_2003!$M20</f>
        <v>0</v>
      </c>
      <c r="AL20" s="144">
        <f>CT_Bands_2003_2022_Share!AL20*CT_Bands_LAs_2003!$M20</f>
        <v>0</v>
      </c>
      <c r="AM20" s="144">
        <f>CT_Bands_2003_2022_Share!AM20*CT_Bands_LAs_2003!$M20</f>
        <v>0</v>
      </c>
      <c r="AN20" s="145">
        <f>CT_Bands_2003_2022_Share!AN20*CT_Bands_LAs_2003!$M20</f>
        <v>0</v>
      </c>
      <c r="AO20" s="144">
        <f>CT_Bands_2003_2022_Share!AO20*CT_Bands_LAs_2003!$M20</f>
        <v>0</v>
      </c>
      <c r="AP20" s="144">
        <f>CT_Bands_2003_2022_Share!AP20*CT_Bands_LAs_2003!$M20</f>
        <v>0</v>
      </c>
      <c r="AQ20" s="144">
        <f>CT_Bands_2003_2022_Share!AQ20*CT_Bands_LAs_2003!$M20</f>
        <v>0</v>
      </c>
      <c r="AR20" s="144">
        <f>CT_Bands_2003_2022_Share!AR20*CT_Bands_LAs_2003!$M20</f>
        <v>933.84074941452002</v>
      </c>
      <c r="AS20" s="144">
        <f>CT_Bands_2003_2022_Share!AS20*CT_Bands_LAs_2003!$M20</f>
        <v>515.22248243559716</v>
      </c>
      <c r="AT20" s="144">
        <f>CT_Bands_2003_2022_Share!AT20*CT_Bands_LAs_2003!$M20</f>
        <v>0</v>
      </c>
      <c r="AU20" s="144">
        <f>CT_Bands_2003_2022_Share!AU20*CT_Bands_LAs_2003!$M20</f>
        <v>0</v>
      </c>
      <c r="AV20" s="144">
        <f>CT_Bands_2003_2022_Share!AV20*CT_Bands_LAs_2003!$M20</f>
        <v>0</v>
      </c>
      <c r="AW20" s="145">
        <f>CT_Bands_2003_2022_Share!AW20*CT_Bands_LAs_2003!$M20</f>
        <v>0</v>
      </c>
      <c r="AX20" s="144">
        <f>CT_Bands_2003_2022_Share!AX20*CT_Bands_LAs_2003!$M20</f>
        <v>0</v>
      </c>
      <c r="AY20" s="144">
        <f>CT_Bands_2003_2022_Share!AY20*CT_Bands_LAs_2003!$M20</f>
        <v>0</v>
      </c>
      <c r="AZ20" s="144">
        <f>CT_Bands_2003_2022_Share!AZ20*CT_Bands_LAs_2003!$M20</f>
        <v>0</v>
      </c>
      <c r="BA20" s="144">
        <f>CT_Bands_2003_2022_Share!BA20*CT_Bands_LAs_2003!$M20</f>
        <v>0</v>
      </c>
      <c r="BB20" s="144">
        <f>CT_Bands_2003_2022_Share!BB20*CT_Bands_LAs_2003!$M20</f>
        <v>386.41686182669787</v>
      </c>
      <c r="BC20" s="144">
        <f>CT_Bands_2003_2022_Share!BC20*CT_Bands_LAs_2003!$M20</f>
        <v>128.80562060889929</v>
      </c>
      <c r="BD20" s="144">
        <f>CT_Bands_2003_2022_Share!BD20*CT_Bands_LAs_2003!$M20</f>
        <v>0</v>
      </c>
      <c r="BE20" s="144">
        <f>CT_Bands_2003_2022_Share!BE20*CT_Bands_LAs_2003!$M20</f>
        <v>0</v>
      </c>
      <c r="BF20" s="145">
        <f>CT_Bands_2003_2022_Share!BF20*CT_Bands_LAs_2003!$M20</f>
        <v>0</v>
      </c>
      <c r="BG20" s="144">
        <f>CT_Bands_2003_2022_Share!BG20*CT_Bands_LAs_2003!$M20</f>
        <v>0</v>
      </c>
      <c r="BH20" s="144">
        <f>CT_Bands_2003_2022_Share!BH20*CT_Bands_LAs_2003!$M20</f>
        <v>0</v>
      </c>
      <c r="BI20" s="144">
        <f>CT_Bands_2003_2022_Share!BI20*CT_Bands_LAs_2003!$M20</f>
        <v>0</v>
      </c>
      <c r="BJ20" s="144">
        <f>CT_Bands_2003_2022_Share!BJ20*CT_Bands_LAs_2003!$M20</f>
        <v>0</v>
      </c>
      <c r="BK20" s="144">
        <f>CT_Bands_2003_2022_Share!BK20*CT_Bands_LAs_2003!$M20</f>
        <v>0</v>
      </c>
      <c r="BL20" s="144">
        <f>CT_Bands_2003_2022_Share!BL20*CT_Bands_LAs_2003!$M20</f>
        <v>161.00702576112414</v>
      </c>
      <c r="BM20" s="144">
        <f>CT_Bands_2003_2022_Share!BM20*CT_Bands_LAs_2003!$M20</f>
        <v>0</v>
      </c>
      <c r="BN20" s="144">
        <f>CT_Bands_2003_2022_Share!BN20*CT_Bands_LAs_2003!$M20</f>
        <v>0</v>
      </c>
      <c r="BO20" s="145">
        <f>CT_Bands_2003_2022_Share!BO20*CT_Bands_LAs_2003!$M20</f>
        <v>0</v>
      </c>
      <c r="BP20" s="144">
        <f>CT_Bands_2003_2022_Share!BP20*CT_Bands_LAs_2003!$M20</f>
        <v>0</v>
      </c>
      <c r="BQ20" s="144">
        <f>CT_Bands_2003_2022_Share!BQ20*CT_Bands_LAs_2003!$M20</f>
        <v>0</v>
      </c>
      <c r="BR20" s="144">
        <f>CT_Bands_2003_2022_Share!BR20*CT_Bands_LAs_2003!$M20</f>
        <v>0</v>
      </c>
      <c r="BS20" s="144">
        <f>CT_Bands_2003_2022_Share!BS20*CT_Bands_LAs_2003!$M20</f>
        <v>0</v>
      </c>
      <c r="BT20" s="144">
        <f>CT_Bands_2003_2022_Share!BT20*CT_Bands_LAs_2003!$M20</f>
        <v>0</v>
      </c>
      <c r="BU20" s="144">
        <f>CT_Bands_2003_2022_Share!BU20*CT_Bands_LAs_2003!$M20</f>
        <v>0</v>
      </c>
      <c r="BV20" s="144">
        <f>CT_Bands_2003_2022_Share!BV20*CT_Bands_LAs_2003!$M20</f>
        <v>0</v>
      </c>
      <c r="BW20" s="144">
        <f>CT_Bands_2003_2022_Share!BW20*CT_Bands_LAs_2003!$M20</f>
        <v>0</v>
      </c>
      <c r="BX20" s="144">
        <f>CT_Bands_2003_2022_Share!BX20*CT_Bands_LAs_2003!$M20</f>
        <v>0</v>
      </c>
      <c r="BY20" s="144">
        <f>CT_Bands_2003_2022_Share!BY20*CT_Bands_LAs_2003!$M20</f>
        <v>0</v>
      </c>
      <c r="BZ20" s="144">
        <f>CT_Bands_2003_2022_Share!BZ20*CT_Bands_LAs_2003!$M20</f>
        <v>0</v>
      </c>
      <c r="CA20" s="144">
        <f>CT_Bands_2003_2022_Share!CA20*CT_Bands_LAs_2003!$M20</f>
        <v>0</v>
      </c>
      <c r="CB20" s="144">
        <f>CT_Bands_2003_2022_Share!CB20*CT_Bands_LAs_2003!$M20</f>
        <v>0</v>
      </c>
      <c r="CC20" s="144">
        <f>CT_Bands_2003_2022_Share!CC20*CT_Bands_LAs_2003!$M20</f>
        <v>0</v>
      </c>
      <c r="CD20" s="144">
        <f>CT_Bands_2003_2022_Share!CD20*CT_Bands_LAs_2003!$M20</f>
        <v>0</v>
      </c>
      <c r="CE20" s="144">
        <f>CT_Bands_2003_2022_Share!CE20*CT_Bands_LAs_2003!$M20</f>
        <v>0</v>
      </c>
      <c r="CF20" s="144">
        <f>CT_Bands_2003_2022_Share!CF20*CT_Bands_LAs_2003!$M20</f>
        <v>0</v>
      </c>
      <c r="CG20" s="49">
        <f t="shared" si="0"/>
        <v>27500</v>
      </c>
    </row>
    <row r="21" spans="1:85" x14ac:dyDescent="0.25">
      <c r="A21" s="126" t="s">
        <v>1121</v>
      </c>
      <c r="B21" s="127" t="s">
        <v>1122</v>
      </c>
      <c r="C21" s="127" t="s">
        <v>2332</v>
      </c>
      <c r="D21" s="129">
        <f>CT_Bands_2003_2022_Share!D21*CT_Bands_LAs_2003!$M21</f>
        <v>7732.6674500587551</v>
      </c>
      <c r="E21" s="129">
        <f>CT_Bands_2003_2022_Share!E21*CT_Bands_LAs_2003!$M21</f>
        <v>7826.9682726204464</v>
      </c>
      <c r="F21" s="129">
        <f>CT_Bands_2003_2022_Share!F21*CT_Bands_LAs_2003!$M21</f>
        <v>0</v>
      </c>
      <c r="G21" s="129">
        <f>CT_Bands_2003_2022_Share!G21*CT_Bands_LAs_2003!$M21</f>
        <v>0</v>
      </c>
      <c r="H21" s="129">
        <f>CT_Bands_2003_2022_Share!H21*CT_Bands_LAs_2003!$M21</f>
        <v>0</v>
      </c>
      <c r="I21" s="129">
        <f>CT_Bands_2003_2022_Share!I21*CT_Bands_LAs_2003!$M21</f>
        <v>0</v>
      </c>
      <c r="J21" s="129">
        <f>CT_Bands_2003_2022_Share!J21*CT_Bands_LAs_2003!$M21</f>
        <v>0</v>
      </c>
      <c r="K21" s="129">
        <f>CT_Bands_2003_2022_Share!K21*CT_Bands_LAs_2003!$M21</f>
        <v>0</v>
      </c>
      <c r="L21" s="129">
        <f>CT_Bands_2003_2022_Share!L21*CT_Bands_LAs_2003!$M21</f>
        <v>0</v>
      </c>
      <c r="M21" s="143">
        <f>CT_Bands_2003_2022_Share!M21*CT_Bands_LAs_2003!$M21</f>
        <v>0</v>
      </c>
      <c r="N21" s="129">
        <f>CT_Bands_2003_2022_Share!N21*CT_Bands_LAs_2003!$M21</f>
        <v>10498.824911868391</v>
      </c>
      <c r="O21" s="129">
        <f>CT_Bands_2003_2022_Share!O21*CT_Bands_LAs_2003!$M21</f>
        <v>16565.511163337251</v>
      </c>
      <c r="P21" s="129">
        <f>CT_Bands_2003_2022_Share!P21*CT_Bands_LAs_2003!$M21</f>
        <v>0</v>
      </c>
      <c r="Q21" s="129">
        <f>CT_Bands_2003_2022_Share!Q21*CT_Bands_LAs_2003!$M21</f>
        <v>0</v>
      </c>
      <c r="R21" s="129">
        <f>CT_Bands_2003_2022_Share!R21*CT_Bands_LAs_2003!$M21</f>
        <v>0</v>
      </c>
      <c r="S21" s="129">
        <f>CT_Bands_2003_2022_Share!S21*CT_Bands_LAs_2003!$M21</f>
        <v>0</v>
      </c>
      <c r="T21" s="129">
        <f>CT_Bands_2003_2022_Share!T21*CT_Bands_LAs_2003!$M21</f>
        <v>0</v>
      </c>
      <c r="U21" s="129">
        <f>CT_Bands_2003_2022_Share!U21*CT_Bands_LAs_2003!$M21</f>
        <v>0</v>
      </c>
      <c r="V21" s="143">
        <f>CT_Bands_2003_2022_Share!V21*CT_Bands_LAs_2003!$M21</f>
        <v>0</v>
      </c>
      <c r="W21" s="129">
        <f>CT_Bands_2003_2022_Share!W21*CT_Bands_LAs_2003!$M21</f>
        <v>0</v>
      </c>
      <c r="X21" s="129">
        <f>CT_Bands_2003_2022_Share!X21*CT_Bands_LAs_2003!$M21</f>
        <v>9115.7461809635715</v>
      </c>
      <c r="Y21" s="129">
        <f>CT_Bands_2003_2022_Share!Y21*CT_Bands_LAs_2003!$M21</f>
        <v>9147.1797884841362</v>
      </c>
      <c r="Z21" s="129">
        <f>CT_Bands_2003_2022_Share!Z21*CT_Bands_LAs_2003!$M21</f>
        <v>0</v>
      </c>
      <c r="AA21" s="129">
        <f>CT_Bands_2003_2022_Share!AA21*CT_Bands_LAs_2003!$M21</f>
        <v>0</v>
      </c>
      <c r="AB21" s="129">
        <f>CT_Bands_2003_2022_Share!AB21*CT_Bands_LAs_2003!$M21</f>
        <v>0</v>
      </c>
      <c r="AC21" s="129">
        <f>CT_Bands_2003_2022_Share!AC21*CT_Bands_LAs_2003!$M21</f>
        <v>0</v>
      </c>
      <c r="AD21" s="129">
        <f>CT_Bands_2003_2022_Share!AD21*CT_Bands_LAs_2003!$M21</f>
        <v>0</v>
      </c>
      <c r="AE21" s="143">
        <f>CT_Bands_2003_2022_Share!AE21*CT_Bands_LAs_2003!$M21</f>
        <v>0</v>
      </c>
      <c r="AF21" s="129">
        <f>CT_Bands_2003_2022_Share!AF21*CT_Bands_LAs_2003!$M21</f>
        <v>0</v>
      </c>
      <c r="AG21" s="129">
        <f>CT_Bands_2003_2022_Share!AG21*CT_Bands_LAs_2003!$M21</f>
        <v>0</v>
      </c>
      <c r="AH21" s="129">
        <f>CT_Bands_2003_2022_Share!AH21*CT_Bands_LAs_2003!$M21</f>
        <v>4935.0763807285548</v>
      </c>
      <c r="AI21" s="129">
        <f>CT_Bands_2003_2022_Share!AI21*CT_Bands_LAs_2003!$M21</f>
        <v>4620.7403055229142</v>
      </c>
      <c r="AJ21" s="129">
        <f>CT_Bands_2003_2022_Share!AJ21*CT_Bands_LAs_2003!$M21</f>
        <v>0</v>
      </c>
      <c r="AK21" s="129">
        <f>CT_Bands_2003_2022_Share!AK21*CT_Bands_LAs_2003!$M21</f>
        <v>0</v>
      </c>
      <c r="AL21" s="129">
        <f>CT_Bands_2003_2022_Share!AL21*CT_Bands_LAs_2003!$M21</f>
        <v>0</v>
      </c>
      <c r="AM21" s="129">
        <f>CT_Bands_2003_2022_Share!AM21*CT_Bands_LAs_2003!$M21</f>
        <v>0</v>
      </c>
      <c r="AN21" s="143">
        <f>CT_Bands_2003_2022_Share!AN21*CT_Bands_LAs_2003!$M21</f>
        <v>0</v>
      </c>
      <c r="AO21" s="129">
        <f>CT_Bands_2003_2022_Share!AO21*CT_Bands_LAs_2003!$M21</f>
        <v>0</v>
      </c>
      <c r="AP21" s="129">
        <f>CT_Bands_2003_2022_Share!AP21*CT_Bands_LAs_2003!$M21</f>
        <v>0</v>
      </c>
      <c r="AQ21" s="129">
        <f>CT_Bands_2003_2022_Share!AQ21*CT_Bands_LAs_2003!$M21</f>
        <v>0</v>
      </c>
      <c r="AR21" s="129">
        <f>CT_Bands_2003_2022_Share!AR21*CT_Bands_LAs_2003!$M21</f>
        <v>5375.1468860164514</v>
      </c>
      <c r="AS21" s="129">
        <f>CT_Bands_2003_2022_Share!AS21*CT_Bands_LAs_2003!$M21</f>
        <v>1068.7426556991775</v>
      </c>
      <c r="AT21" s="129">
        <f>CT_Bands_2003_2022_Share!AT21*CT_Bands_LAs_2003!$M21</f>
        <v>0</v>
      </c>
      <c r="AU21" s="129">
        <f>CT_Bands_2003_2022_Share!AU21*CT_Bands_LAs_2003!$M21</f>
        <v>0</v>
      </c>
      <c r="AV21" s="129">
        <f>CT_Bands_2003_2022_Share!AV21*CT_Bands_LAs_2003!$M21</f>
        <v>0</v>
      </c>
      <c r="AW21" s="143">
        <f>CT_Bands_2003_2022_Share!AW21*CT_Bands_LAs_2003!$M21</f>
        <v>0</v>
      </c>
      <c r="AX21" s="129">
        <f>CT_Bands_2003_2022_Share!AX21*CT_Bands_LAs_2003!$M21</f>
        <v>0</v>
      </c>
      <c r="AY21" s="129">
        <f>CT_Bands_2003_2022_Share!AY21*CT_Bands_LAs_2003!$M21</f>
        <v>0</v>
      </c>
      <c r="AZ21" s="129">
        <f>CT_Bands_2003_2022_Share!AZ21*CT_Bands_LAs_2003!$M21</f>
        <v>0</v>
      </c>
      <c r="BA21" s="129">
        <f>CT_Bands_2003_2022_Share!BA21*CT_Bands_LAs_2003!$M21</f>
        <v>0</v>
      </c>
      <c r="BB21" s="129">
        <f>CT_Bands_2003_2022_Share!BB21*CT_Bands_LAs_2003!$M21</f>
        <v>2420.3877790834313</v>
      </c>
      <c r="BC21" s="129">
        <f>CT_Bands_2003_2022_Share!BC21*CT_Bands_LAs_2003!$M21</f>
        <v>0</v>
      </c>
      <c r="BD21" s="129">
        <f>CT_Bands_2003_2022_Share!BD21*CT_Bands_LAs_2003!$M21</f>
        <v>0</v>
      </c>
      <c r="BE21" s="129">
        <f>CT_Bands_2003_2022_Share!BE21*CT_Bands_LAs_2003!$M21</f>
        <v>0</v>
      </c>
      <c r="BF21" s="143">
        <f>CT_Bands_2003_2022_Share!BF21*CT_Bands_LAs_2003!$M21</f>
        <v>0</v>
      </c>
      <c r="BG21" s="129">
        <f>CT_Bands_2003_2022_Share!BG21*CT_Bands_LAs_2003!$M21</f>
        <v>0</v>
      </c>
      <c r="BH21" s="129">
        <f>CT_Bands_2003_2022_Share!BH21*CT_Bands_LAs_2003!$M21</f>
        <v>0</v>
      </c>
      <c r="BI21" s="129">
        <f>CT_Bands_2003_2022_Share!BI21*CT_Bands_LAs_2003!$M21</f>
        <v>0</v>
      </c>
      <c r="BJ21" s="129">
        <f>CT_Bands_2003_2022_Share!BJ21*CT_Bands_LAs_2003!$M21</f>
        <v>0</v>
      </c>
      <c r="BK21" s="129">
        <f>CT_Bands_2003_2022_Share!BK21*CT_Bands_LAs_2003!$M21</f>
        <v>471.50411280846066</v>
      </c>
      <c r="BL21" s="129">
        <f>CT_Bands_2003_2022_Share!BL21*CT_Bands_LAs_2003!$M21</f>
        <v>314.33607520564044</v>
      </c>
      <c r="BM21" s="129">
        <f>CT_Bands_2003_2022_Share!BM21*CT_Bands_LAs_2003!$M21</f>
        <v>0</v>
      </c>
      <c r="BN21" s="129">
        <f>CT_Bands_2003_2022_Share!BN21*CT_Bands_LAs_2003!$M21</f>
        <v>0</v>
      </c>
      <c r="BO21" s="143">
        <f>CT_Bands_2003_2022_Share!BO21*CT_Bands_LAs_2003!$M21</f>
        <v>0</v>
      </c>
      <c r="BP21" s="129">
        <f>CT_Bands_2003_2022_Share!BP21*CT_Bands_LAs_2003!$M21</f>
        <v>0</v>
      </c>
      <c r="BQ21" s="129">
        <f>CT_Bands_2003_2022_Share!BQ21*CT_Bands_LAs_2003!$M21</f>
        <v>0</v>
      </c>
      <c r="BR21" s="129">
        <f>CT_Bands_2003_2022_Share!BR21*CT_Bands_LAs_2003!$M21</f>
        <v>0</v>
      </c>
      <c r="BS21" s="129">
        <f>CT_Bands_2003_2022_Share!BS21*CT_Bands_LAs_2003!$M21</f>
        <v>0</v>
      </c>
      <c r="BT21" s="129">
        <f>CT_Bands_2003_2022_Share!BT21*CT_Bands_LAs_2003!$M21</f>
        <v>0</v>
      </c>
      <c r="BU21" s="129">
        <f>CT_Bands_2003_2022_Share!BU21*CT_Bands_LAs_2003!$M21</f>
        <v>62.867215041128084</v>
      </c>
      <c r="BV21" s="129">
        <f>CT_Bands_2003_2022_Share!BV21*CT_Bands_LAs_2003!$M21</f>
        <v>0</v>
      </c>
      <c r="BW21" s="129">
        <f>CT_Bands_2003_2022_Share!BW21*CT_Bands_LAs_2003!$M21</f>
        <v>0</v>
      </c>
      <c r="BX21" s="129">
        <f>CT_Bands_2003_2022_Share!BX21*CT_Bands_LAs_2003!$M21</f>
        <v>0</v>
      </c>
      <c r="BY21" s="129">
        <f>CT_Bands_2003_2022_Share!BY21*CT_Bands_LAs_2003!$M21</f>
        <v>0</v>
      </c>
      <c r="BZ21" s="129">
        <f>CT_Bands_2003_2022_Share!BZ21*CT_Bands_LAs_2003!$M21</f>
        <v>0</v>
      </c>
      <c r="CA21" s="129">
        <f>CT_Bands_2003_2022_Share!CA21*CT_Bands_LAs_2003!$M21</f>
        <v>0</v>
      </c>
      <c r="CB21" s="129">
        <f>CT_Bands_2003_2022_Share!CB21*CT_Bands_LAs_2003!$M21</f>
        <v>0</v>
      </c>
      <c r="CC21" s="129">
        <f>CT_Bands_2003_2022_Share!CC21*CT_Bands_LAs_2003!$M21</f>
        <v>0</v>
      </c>
      <c r="CD21" s="129">
        <f>CT_Bands_2003_2022_Share!CD21*CT_Bands_LAs_2003!$M21</f>
        <v>94.300822561692129</v>
      </c>
      <c r="CE21" s="129">
        <f>CT_Bands_2003_2022_Share!CE21*CT_Bands_LAs_2003!$M21</f>
        <v>0</v>
      </c>
      <c r="CF21" s="129">
        <f>CT_Bands_2003_2022_Share!CF21*CT_Bands_LAs_2003!$M21</f>
        <v>0</v>
      </c>
      <c r="CG21" s="49">
        <f t="shared" si="0"/>
        <v>80249.999999999985</v>
      </c>
    </row>
    <row r="22" spans="1:85" x14ac:dyDescent="0.25">
      <c r="A22" s="126" t="s">
        <v>1123</v>
      </c>
      <c r="B22" s="127" t="s">
        <v>1124</v>
      </c>
      <c r="C22" s="127" t="s">
        <v>2333</v>
      </c>
      <c r="D22" s="129">
        <f>CT_Bands_2003_2022_Share!D22*CT_Bands_LAs_2003!$M22</f>
        <v>9831.683168316833</v>
      </c>
      <c r="E22" s="129">
        <f>CT_Bands_2003_2022_Share!E22*CT_Bands_LAs_2003!$M22</f>
        <v>9504.9504950495048</v>
      </c>
      <c r="F22" s="129">
        <f>CT_Bands_2003_2022_Share!F22*CT_Bands_LAs_2003!$M22</f>
        <v>0</v>
      </c>
      <c r="G22" s="129">
        <f>CT_Bands_2003_2022_Share!G22*CT_Bands_LAs_2003!$M22</f>
        <v>0</v>
      </c>
      <c r="H22" s="129">
        <f>CT_Bands_2003_2022_Share!H22*CT_Bands_LAs_2003!$M22</f>
        <v>0</v>
      </c>
      <c r="I22" s="129">
        <f>CT_Bands_2003_2022_Share!I22*CT_Bands_LAs_2003!$M22</f>
        <v>0</v>
      </c>
      <c r="J22" s="129">
        <f>CT_Bands_2003_2022_Share!J22*CT_Bands_LAs_2003!$M22</f>
        <v>0</v>
      </c>
      <c r="K22" s="129">
        <f>CT_Bands_2003_2022_Share!K22*CT_Bands_LAs_2003!$M22</f>
        <v>0</v>
      </c>
      <c r="L22" s="129">
        <f>CT_Bands_2003_2022_Share!L22*CT_Bands_LAs_2003!$M22</f>
        <v>0</v>
      </c>
      <c r="M22" s="143">
        <f>CT_Bands_2003_2022_Share!M22*CT_Bands_LAs_2003!$M22</f>
        <v>0</v>
      </c>
      <c r="N22" s="129">
        <f>CT_Bands_2003_2022_Share!N22*CT_Bands_LAs_2003!$M22</f>
        <v>1306.9306930693069</v>
      </c>
      <c r="O22" s="129">
        <f>CT_Bands_2003_2022_Share!O22*CT_Bands_LAs_2003!$M22</f>
        <v>6623.7623762376234</v>
      </c>
      <c r="P22" s="129">
        <f>CT_Bands_2003_2022_Share!P22*CT_Bands_LAs_2003!$M22</f>
        <v>118.8118811881188</v>
      </c>
      <c r="Q22" s="129">
        <f>CT_Bands_2003_2022_Share!Q22*CT_Bands_LAs_2003!$M22</f>
        <v>0</v>
      </c>
      <c r="R22" s="129">
        <f>CT_Bands_2003_2022_Share!R22*CT_Bands_LAs_2003!$M22</f>
        <v>0</v>
      </c>
      <c r="S22" s="129">
        <f>CT_Bands_2003_2022_Share!S22*CT_Bands_LAs_2003!$M22</f>
        <v>0</v>
      </c>
      <c r="T22" s="129">
        <f>CT_Bands_2003_2022_Share!T22*CT_Bands_LAs_2003!$M22</f>
        <v>0</v>
      </c>
      <c r="U22" s="129">
        <f>CT_Bands_2003_2022_Share!U22*CT_Bands_LAs_2003!$M22</f>
        <v>0</v>
      </c>
      <c r="V22" s="143">
        <f>CT_Bands_2003_2022_Share!V22*CT_Bands_LAs_2003!$M22</f>
        <v>0</v>
      </c>
      <c r="W22" s="129">
        <f>CT_Bands_2003_2022_Share!W22*CT_Bands_LAs_2003!$M22</f>
        <v>0</v>
      </c>
      <c r="X22" s="129">
        <f>CT_Bands_2003_2022_Share!X22*CT_Bands_LAs_2003!$M22</f>
        <v>0</v>
      </c>
      <c r="Y22" s="129">
        <f>CT_Bands_2003_2022_Share!Y22*CT_Bands_LAs_2003!$M22</f>
        <v>2613.8613861386139</v>
      </c>
      <c r="Z22" s="129">
        <f>CT_Bands_2003_2022_Share!Z22*CT_Bands_LAs_2003!$M22</f>
        <v>0</v>
      </c>
      <c r="AA22" s="129">
        <f>CT_Bands_2003_2022_Share!AA22*CT_Bands_LAs_2003!$M22</f>
        <v>0</v>
      </c>
      <c r="AB22" s="129">
        <f>CT_Bands_2003_2022_Share!AB22*CT_Bands_LAs_2003!$M22</f>
        <v>0</v>
      </c>
      <c r="AC22" s="129">
        <f>CT_Bands_2003_2022_Share!AC22*CT_Bands_LAs_2003!$M22</f>
        <v>0</v>
      </c>
      <c r="AD22" s="129">
        <f>CT_Bands_2003_2022_Share!AD22*CT_Bands_LAs_2003!$M22</f>
        <v>0</v>
      </c>
      <c r="AE22" s="143">
        <f>CT_Bands_2003_2022_Share!AE22*CT_Bands_LAs_2003!$M22</f>
        <v>0</v>
      </c>
      <c r="AF22" s="129">
        <f>CT_Bands_2003_2022_Share!AF22*CT_Bands_LAs_2003!$M22</f>
        <v>0</v>
      </c>
      <c r="AG22" s="129">
        <f>CT_Bands_2003_2022_Share!AG22*CT_Bands_LAs_2003!$M22</f>
        <v>0</v>
      </c>
      <c r="AH22" s="129">
        <f>CT_Bands_2003_2022_Share!AH22*CT_Bands_LAs_2003!$M22</f>
        <v>564.3564356435644</v>
      </c>
      <c r="AI22" s="129">
        <f>CT_Bands_2003_2022_Share!AI22*CT_Bands_LAs_2003!$M22</f>
        <v>1188.1188118811881</v>
      </c>
      <c r="AJ22" s="129">
        <f>CT_Bands_2003_2022_Share!AJ22*CT_Bands_LAs_2003!$M22</f>
        <v>0</v>
      </c>
      <c r="AK22" s="129">
        <f>CT_Bands_2003_2022_Share!AK22*CT_Bands_LAs_2003!$M22</f>
        <v>0</v>
      </c>
      <c r="AL22" s="129">
        <f>CT_Bands_2003_2022_Share!AL22*CT_Bands_LAs_2003!$M22</f>
        <v>0</v>
      </c>
      <c r="AM22" s="129">
        <f>CT_Bands_2003_2022_Share!AM22*CT_Bands_LAs_2003!$M22</f>
        <v>0</v>
      </c>
      <c r="AN22" s="143">
        <f>CT_Bands_2003_2022_Share!AN22*CT_Bands_LAs_2003!$M22</f>
        <v>0</v>
      </c>
      <c r="AO22" s="129">
        <f>CT_Bands_2003_2022_Share!AO22*CT_Bands_LAs_2003!$M22</f>
        <v>0</v>
      </c>
      <c r="AP22" s="129">
        <f>CT_Bands_2003_2022_Share!AP22*CT_Bands_LAs_2003!$M22</f>
        <v>0</v>
      </c>
      <c r="AQ22" s="129">
        <f>CT_Bands_2003_2022_Share!AQ22*CT_Bands_LAs_2003!$M22</f>
        <v>0</v>
      </c>
      <c r="AR22" s="129">
        <f>CT_Bands_2003_2022_Share!AR22*CT_Bands_LAs_2003!$M22</f>
        <v>504.95049504950492</v>
      </c>
      <c r="AS22" s="129">
        <f>CT_Bands_2003_2022_Share!AS22*CT_Bands_LAs_2003!$M22</f>
        <v>326.73267326732673</v>
      </c>
      <c r="AT22" s="129">
        <f>CT_Bands_2003_2022_Share!AT22*CT_Bands_LAs_2003!$M22</f>
        <v>0</v>
      </c>
      <c r="AU22" s="129">
        <f>CT_Bands_2003_2022_Share!AU22*CT_Bands_LAs_2003!$M22</f>
        <v>0</v>
      </c>
      <c r="AV22" s="129">
        <f>CT_Bands_2003_2022_Share!AV22*CT_Bands_LAs_2003!$M22</f>
        <v>0</v>
      </c>
      <c r="AW22" s="143">
        <f>CT_Bands_2003_2022_Share!AW22*CT_Bands_LAs_2003!$M22</f>
        <v>0</v>
      </c>
      <c r="AX22" s="129">
        <f>CT_Bands_2003_2022_Share!AX22*CT_Bands_LAs_2003!$M22</f>
        <v>0</v>
      </c>
      <c r="AY22" s="129">
        <f>CT_Bands_2003_2022_Share!AY22*CT_Bands_LAs_2003!$M22</f>
        <v>0</v>
      </c>
      <c r="AZ22" s="129">
        <f>CT_Bands_2003_2022_Share!AZ22*CT_Bands_LAs_2003!$M22</f>
        <v>0</v>
      </c>
      <c r="BA22" s="129">
        <f>CT_Bands_2003_2022_Share!BA22*CT_Bands_LAs_2003!$M22</f>
        <v>0</v>
      </c>
      <c r="BB22" s="129">
        <f>CT_Bands_2003_2022_Share!BB22*CT_Bands_LAs_2003!$M22</f>
        <v>356.43564356435644</v>
      </c>
      <c r="BC22" s="129">
        <f>CT_Bands_2003_2022_Share!BC22*CT_Bands_LAs_2003!$M22</f>
        <v>0</v>
      </c>
      <c r="BD22" s="129">
        <f>CT_Bands_2003_2022_Share!BD22*CT_Bands_LAs_2003!$M22</f>
        <v>0</v>
      </c>
      <c r="BE22" s="129">
        <f>CT_Bands_2003_2022_Share!BE22*CT_Bands_LAs_2003!$M22</f>
        <v>0</v>
      </c>
      <c r="BF22" s="143">
        <f>CT_Bands_2003_2022_Share!BF22*CT_Bands_LAs_2003!$M22</f>
        <v>0</v>
      </c>
      <c r="BG22" s="129">
        <f>CT_Bands_2003_2022_Share!BG22*CT_Bands_LAs_2003!$M22</f>
        <v>0</v>
      </c>
      <c r="BH22" s="129">
        <f>CT_Bands_2003_2022_Share!BH22*CT_Bands_LAs_2003!$M22</f>
        <v>0</v>
      </c>
      <c r="BI22" s="129">
        <f>CT_Bands_2003_2022_Share!BI22*CT_Bands_LAs_2003!$M22</f>
        <v>0</v>
      </c>
      <c r="BJ22" s="129">
        <f>CT_Bands_2003_2022_Share!BJ22*CT_Bands_LAs_2003!$M22</f>
        <v>0</v>
      </c>
      <c r="BK22" s="129">
        <f>CT_Bands_2003_2022_Share!BK22*CT_Bands_LAs_2003!$M22</f>
        <v>0</v>
      </c>
      <c r="BL22" s="129">
        <f>CT_Bands_2003_2022_Share!BL22*CT_Bands_LAs_2003!$M22</f>
        <v>29.702970297029701</v>
      </c>
      <c r="BM22" s="129">
        <f>CT_Bands_2003_2022_Share!BM22*CT_Bands_LAs_2003!$M22</f>
        <v>0</v>
      </c>
      <c r="BN22" s="129">
        <f>CT_Bands_2003_2022_Share!BN22*CT_Bands_LAs_2003!$M22</f>
        <v>0</v>
      </c>
      <c r="BO22" s="143">
        <f>CT_Bands_2003_2022_Share!BO22*CT_Bands_LAs_2003!$M22</f>
        <v>0</v>
      </c>
      <c r="BP22" s="129">
        <f>CT_Bands_2003_2022_Share!BP22*CT_Bands_LAs_2003!$M22</f>
        <v>0</v>
      </c>
      <c r="BQ22" s="129">
        <f>CT_Bands_2003_2022_Share!BQ22*CT_Bands_LAs_2003!$M22</f>
        <v>0</v>
      </c>
      <c r="BR22" s="129">
        <f>CT_Bands_2003_2022_Share!BR22*CT_Bands_LAs_2003!$M22</f>
        <v>0</v>
      </c>
      <c r="BS22" s="129">
        <f>CT_Bands_2003_2022_Share!BS22*CT_Bands_LAs_2003!$M22</f>
        <v>0</v>
      </c>
      <c r="BT22" s="129">
        <f>CT_Bands_2003_2022_Share!BT22*CT_Bands_LAs_2003!$M22</f>
        <v>0</v>
      </c>
      <c r="BU22" s="129">
        <f>CT_Bands_2003_2022_Share!BU22*CT_Bands_LAs_2003!$M22</f>
        <v>0</v>
      </c>
      <c r="BV22" s="129">
        <f>CT_Bands_2003_2022_Share!BV22*CT_Bands_LAs_2003!$M22</f>
        <v>0</v>
      </c>
      <c r="BW22" s="129">
        <f>CT_Bands_2003_2022_Share!BW22*CT_Bands_LAs_2003!$M22</f>
        <v>0</v>
      </c>
      <c r="BX22" s="129">
        <f>CT_Bands_2003_2022_Share!BX22*CT_Bands_LAs_2003!$M22</f>
        <v>0</v>
      </c>
      <c r="BY22" s="129">
        <f>CT_Bands_2003_2022_Share!BY22*CT_Bands_LAs_2003!$M22</f>
        <v>0</v>
      </c>
      <c r="BZ22" s="129">
        <f>CT_Bands_2003_2022_Share!BZ22*CT_Bands_LAs_2003!$M22</f>
        <v>0</v>
      </c>
      <c r="CA22" s="129">
        <f>CT_Bands_2003_2022_Share!CA22*CT_Bands_LAs_2003!$M22</f>
        <v>0</v>
      </c>
      <c r="CB22" s="129">
        <f>CT_Bands_2003_2022_Share!CB22*CT_Bands_LAs_2003!$M22</f>
        <v>0</v>
      </c>
      <c r="CC22" s="129">
        <f>CT_Bands_2003_2022_Share!CC22*CT_Bands_LAs_2003!$M22</f>
        <v>0</v>
      </c>
      <c r="CD22" s="129">
        <f>CT_Bands_2003_2022_Share!CD22*CT_Bands_LAs_2003!$M22</f>
        <v>29.702970297029701</v>
      </c>
      <c r="CE22" s="129">
        <f>CT_Bands_2003_2022_Share!CE22*CT_Bands_LAs_2003!$M22</f>
        <v>0</v>
      </c>
      <c r="CF22" s="129">
        <f>CT_Bands_2003_2022_Share!CF22*CT_Bands_LAs_2003!$M22</f>
        <v>0</v>
      </c>
      <c r="CG22" s="49">
        <f t="shared" si="0"/>
        <v>33000.000000000007</v>
      </c>
    </row>
    <row r="23" spans="1:85" x14ac:dyDescent="0.25">
      <c r="A23" s="126" t="s">
        <v>1125</v>
      </c>
      <c r="B23" s="127" t="s">
        <v>1126</v>
      </c>
      <c r="C23" s="127" t="s">
        <v>2334</v>
      </c>
      <c r="D23" s="129">
        <f>CT_Bands_2003_2022_Share!D23*CT_Bands_LAs_2003!$M23</f>
        <v>2746.8656716417909</v>
      </c>
      <c r="E23" s="129">
        <f>CT_Bands_2003_2022_Share!E23*CT_Bands_LAs_2003!$M23</f>
        <v>3449.5522388059703</v>
      </c>
      <c r="F23" s="129">
        <f>CT_Bands_2003_2022_Share!F23*CT_Bands_LAs_2003!$M23</f>
        <v>0</v>
      </c>
      <c r="G23" s="129">
        <f>CT_Bands_2003_2022_Share!G23*CT_Bands_LAs_2003!$M23</f>
        <v>0</v>
      </c>
      <c r="H23" s="129">
        <f>CT_Bands_2003_2022_Share!H23*CT_Bands_LAs_2003!$M23</f>
        <v>0</v>
      </c>
      <c r="I23" s="129">
        <f>CT_Bands_2003_2022_Share!I23*CT_Bands_LAs_2003!$M23</f>
        <v>0</v>
      </c>
      <c r="J23" s="129">
        <f>CT_Bands_2003_2022_Share!J23*CT_Bands_LAs_2003!$M23</f>
        <v>0</v>
      </c>
      <c r="K23" s="129">
        <f>CT_Bands_2003_2022_Share!K23*CT_Bands_LAs_2003!$M23</f>
        <v>0</v>
      </c>
      <c r="L23" s="129">
        <f>CT_Bands_2003_2022_Share!L23*CT_Bands_LAs_2003!$M23</f>
        <v>0</v>
      </c>
      <c r="M23" s="143">
        <f>CT_Bands_2003_2022_Share!M23*CT_Bands_LAs_2003!$M23</f>
        <v>0</v>
      </c>
      <c r="N23" s="129">
        <f>CT_Bands_2003_2022_Share!N23*CT_Bands_LAs_2003!$M23</f>
        <v>5429.8507462686566</v>
      </c>
      <c r="O23" s="129">
        <f>CT_Bands_2003_2022_Share!O23*CT_Bands_LAs_2003!$M23</f>
        <v>7665.6716417910447</v>
      </c>
      <c r="P23" s="129">
        <f>CT_Bands_2003_2022_Share!P23*CT_Bands_LAs_2003!$M23</f>
        <v>0</v>
      </c>
      <c r="Q23" s="129">
        <f>CT_Bands_2003_2022_Share!Q23*CT_Bands_LAs_2003!$M23</f>
        <v>0</v>
      </c>
      <c r="R23" s="129">
        <f>CT_Bands_2003_2022_Share!R23*CT_Bands_LAs_2003!$M23</f>
        <v>0</v>
      </c>
      <c r="S23" s="129">
        <f>CT_Bands_2003_2022_Share!S23*CT_Bands_LAs_2003!$M23</f>
        <v>0</v>
      </c>
      <c r="T23" s="129">
        <f>CT_Bands_2003_2022_Share!T23*CT_Bands_LAs_2003!$M23</f>
        <v>0</v>
      </c>
      <c r="U23" s="129">
        <f>CT_Bands_2003_2022_Share!U23*CT_Bands_LAs_2003!$M23</f>
        <v>0</v>
      </c>
      <c r="V23" s="143">
        <f>CT_Bands_2003_2022_Share!V23*CT_Bands_LAs_2003!$M23</f>
        <v>0</v>
      </c>
      <c r="W23" s="129">
        <f>CT_Bands_2003_2022_Share!W23*CT_Bands_LAs_2003!$M23</f>
        <v>0</v>
      </c>
      <c r="X23" s="129">
        <f>CT_Bands_2003_2022_Share!X23*CT_Bands_LAs_2003!$M23</f>
        <v>7410.1492537313434</v>
      </c>
      <c r="Y23" s="129">
        <f>CT_Bands_2003_2022_Share!Y23*CT_Bands_LAs_2003!$M23</f>
        <v>4982.686567164179</v>
      </c>
      <c r="Z23" s="129">
        <f>CT_Bands_2003_2022_Share!Z23*CT_Bands_LAs_2003!$M23</f>
        <v>0</v>
      </c>
      <c r="AA23" s="129">
        <f>CT_Bands_2003_2022_Share!AA23*CT_Bands_LAs_2003!$M23</f>
        <v>0</v>
      </c>
      <c r="AB23" s="129">
        <f>CT_Bands_2003_2022_Share!AB23*CT_Bands_LAs_2003!$M23</f>
        <v>0</v>
      </c>
      <c r="AC23" s="129">
        <f>CT_Bands_2003_2022_Share!AC23*CT_Bands_LAs_2003!$M23</f>
        <v>0</v>
      </c>
      <c r="AD23" s="129">
        <f>CT_Bands_2003_2022_Share!AD23*CT_Bands_LAs_2003!$M23</f>
        <v>0</v>
      </c>
      <c r="AE23" s="143">
        <f>CT_Bands_2003_2022_Share!AE23*CT_Bands_LAs_2003!$M23</f>
        <v>0</v>
      </c>
      <c r="AF23" s="129">
        <f>CT_Bands_2003_2022_Share!AF23*CT_Bands_LAs_2003!$M23</f>
        <v>0</v>
      </c>
      <c r="AG23" s="129">
        <f>CT_Bands_2003_2022_Share!AG23*CT_Bands_LAs_2003!$M23</f>
        <v>0</v>
      </c>
      <c r="AH23" s="129">
        <f>CT_Bands_2003_2022_Share!AH23*CT_Bands_LAs_2003!$M23</f>
        <v>2044.1791044776119</v>
      </c>
      <c r="AI23" s="129">
        <f>CT_Bands_2003_2022_Share!AI23*CT_Bands_LAs_2003!$M23</f>
        <v>1788.6567164179105</v>
      </c>
      <c r="AJ23" s="129">
        <f>CT_Bands_2003_2022_Share!AJ23*CT_Bands_LAs_2003!$M23</f>
        <v>0</v>
      </c>
      <c r="AK23" s="129">
        <f>CT_Bands_2003_2022_Share!AK23*CT_Bands_LAs_2003!$M23</f>
        <v>0</v>
      </c>
      <c r="AL23" s="129">
        <f>CT_Bands_2003_2022_Share!AL23*CT_Bands_LAs_2003!$M23</f>
        <v>0</v>
      </c>
      <c r="AM23" s="129">
        <f>CT_Bands_2003_2022_Share!AM23*CT_Bands_LAs_2003!$M23</f>
        <v>0</v>
      </c>
      <c r="AN23" s="143">
        <f>CT_Bands_2003_2022_Share!AN23*CT_Bands_LAs_2003!$M23</f>
        <v>0</v>
      </c>
      <c r="AO23" s="129">
        <f>CT_Bands_2003_2022_Share!AO23*CT_Bands_LAs_2003!$M23</f>
        <v>0</v>
      </c>
      <c r="AP23" s="129">
        <f>CT_Bands_2003_2022_Share!AP23*CT_Bands_LAs_2003!$M23</f>
        <v>0</v>
      </c>
      <c r="AQ23" s="129">
        <f>CT_Bands_2003_2022_Share!AQ23*CT_Bands_LAs_2003!$M23</f>
        <v>0</v>
      </c>
      <c r="AR23" s="129">
        <f>CT_Bands_2003_2022_Share!AR23*CT_Bands_LAs_2003!$M23</f>
        <v>3513.4328358208954</v>
      </c>
      <c r="AS23" s="129">
        <f>CT_Bands_2003_2022_Share!AS23*CT_Bands_LAs_2003!$M23</f>
        <v>638.80597014925377</v>
      </c>
      <c r="AT23" s="129">
        <f>CT_Bands_2003_2022_Share!AT23*CT_Bands_LAs_2003!$M23</f>
        <v>0</v>
      </c>
      <c r="AU23" s="129">
        <f>CT_Bands_2003_2022_Share!AU23*CT_Bands_LAs_2003!$M23</f>
        <v>0</v>
      </c>
      <c r="AV23" s="129">
        <f>CT_Bands_2003_2022_Share!AV23*CT_Bands_LAs_2003!$M23</f>
        <v>0</v>
      </c>
      <c r="AW23" s="143">
        <f>CT_Bands_2003_2022_Share!AW23*CT_Bands_LAs_2003!$M23</f>
        <v>0</v>
      </c>
      <c r="AX23" s="129">
        <f>CT_Bands_2003_2022_Share!AX23*CT_Bands_LAs_2003!$M23</f>
        <v>0</v>
      </c>
      <c r="AY23" s="129">
        <f>CT_Bands_2003_2022_Share!AY23*CT_Bands_LAs_2003!$M23</f>
        <v>0</v>
      </c>
      <c r="AZ23" s="129">
        <f>CT_Bands_2003_2022_Share!AZ23*CT_Bands_LAs_2003!$M23</f>
        <v>0</v>
      </c>
      <c r="BA23" s="129">
        <f>CT_Bands_2003_2022_Share!BA23*CT_Bands_LAs_2003!$M23</f>
        <v>0</v>
      </c>
      <c r="BB23" s="129">
        <f>CT_Bands_2003_2022_Share!BB23*CT_Bands_LAs_2003!$M23</f>
        <v>2363.5820895522388</v>
      </c>
      <c r="BC23" s="129">
        <f>CT_Bands_2003_2022_Share!BC23*CT_Bands_LAs_2003!$M23</f>
        <v>0</v>
      </c>
      <c r="BD23" s="129">
        <f>CT_Bands_2003_2022_Share!BD23*CT_Bands_LAs_2003!$M23</f>
        <v>0</v>
      </c>
      <c r="BE23" s="129">
        <f>CT_Bands_2003_2022_Share!BE23*CT_Bands_LAs_2003!$M23</f>
        <v>0</v>
      </c>
      <c r="BF23" s="143">
        <f>CT_Bands_2003_2022_Share!BF23*CT_Bands_LAs_2003!$M23</f>
        <v>0</v>
      </c>
      <c r="BG23" s="129">
        <f>CT_Bands_2003_2022_Share!BG23*CT_Bands_LAs_2003!$M23</f>
        <v>0</v>
      </c>
      <c r="BH23" s="129">
        <f>CT_Bands_2003_2022_Share!BH23*CT_Bands_LAs_2003!$M23</f>
        <v>0</v>
      </c>
      <c r="BI23" s="129">
        <f>CT_Bands_2003_2022_Share!BI23*CT_Bands_LAs_2003!$M23</f>
        <v>0</v>
      </c>
      <c r="BJ23" s="129">
        <f>CT_Bands_2003_2022_Share!BJ23*CT_Bands_LAs_2003!$M23</f>
        <v>0</v>
      </c>
      <c r="BK23" s="129">
        <f>CT_Bands_2003_2022_Share!BK23*CT_Bands_LAs_2003!$M23</f>
        <v>0</v>
      </c>
      <c r="BL23" s="129">
        <f>CT_Bands_2003_2022_Share!BL23*CT_Bands_LAs_2003!$M23</f>
        <v>670.74626865671632</v>
      </c>
      <c r="BM23" s="129">
        <f>CT_Bands_2003_2022_Share!BM23*CT_Bands_LAs_2003!$M23</f>
        <v>0</v>
      </c>
      <c r="BN23" s="129">
        <f>CT_Bands_2003_2022_Share!BN23*CT_Bands_LAs_2003!$M23</f>
        <v>0</v>
      </c>
      <c r="BO23" s="143">
        <f>CT_Bands_2003_2022_Share!BO23*CT_Bands_LAs_2003!$M23</f>
        <v>0</v>
      </c>
      <c r="BP23" s="129">
        <f>CT_Bands_2003_2022_Share!BP23*CT_Bands_LAs_2003!$M23</f>
        <v>0</v>
      </c>
      <c r="BQ23" s="129">
        <f>CT_Bands_2003_2022_Share!BQ23*CT_Bands_LAs_2003!$M23</f>
        <v>0</v>
      </c>
      <c r="BR23" s="129">
        <f>CT_Bands_2003_2022_Share!BR23*CT_Bands_LAs_2003!$M23</f>
        <v>0</v>
      </c>
      <c r="BS23" s="129">
        <f>CT_Bands_2003_2022_Share!BS23*CT_Bands_LAs_2003!$M23</f>
        <v>0</v>
      </c>
      <c r="BT23" s="129">
        <f>CT_Bands_2003_2022_Share!BT23*CT_Bands_LAs_2003!$M23</f>
        <v>0</v>
      </c>
      <c r="BU23" s="129">
        <f>CT_Bands_2003_2022_Share!BU23*CT_Bands_LAs_2003!$M23</f>
        <v>31.940298507462686</v>
      </c>
      <c r="BV23" s="129">
        <f>CT_Bands_2003_2022_Share!BV23*CT_Bands_LAs_2003!$M23</f>
        <v>31.940298507462686</v>
      </c>
      <c r="BW23" s="129">
        <f>CT_Bands_2003_2022_Share!BW23*CT_Bands_LAs_2003!$M23</f>
        <v>0</v>
      </c>
      <c r="BX23" s="129">
        <f>CT_Bands_2003_2022_Share!BX23*CT_Bands_LAs_2003!$M23</f>
        <v>0</v>
      </c>
      <c r="BY23" s="129">
        <f>CT_Bands_2003_2022_Share!BY23*CT_Bands_LAs_2003!$M23</f>
        <v>0</v>
      </c>
      <c r="BZ23" s="129">
        <f>CT_Bands_2003_2022_Share!BZ23*CT_Bands_LAs_2003!$M23</f>
        <v>0</v>
      </c>
      <c r="CA23" s="129">
        <f>CT_Bands_2003_2022_Share!CA23*CT_Bands_LAs_2003!$M23</f>
        <v>0</v>
      </c>
      <c r="CB23" s="129">
        <f>CT_Bands_2003_2022_Share!CB23*CT_Bands_LAs_2003!$M23</f>
        <v>0</v>
      </c>
      <c r="CC23" s="129">
        <f>CT_Bands_2003_2022_Share!CC23*CT_Bands_LAs_2003!$M23</f>
        <v>0</v>
      </c>
      <c r="CD23" s="129">
        <f>CT_Bands_2003_2022_Share!CD23*CT_Bands_LAs_2003!$M23</f>
        <v>0</v>
      </c>
      <c r="CE23" s="129">
        <f>CT_Bands_2003_2022_Share!CE23*CT_Bands_LAs_2003!$M23</f>
        <v>31.940298507462686</v>
      </c>
      <c r="CF23" s="129">
        <f>CT_Bands_2003_2022_Share!CF23*CT_Bands_LAs_2003!$M23</f>
        <v>0</v>
      </c>
      <c r="CG23" s="49">
        <f t="shared" si="0"/>
        <v>42800</v>
      </c>
    </row>
    <row r="24" spans="1:85" x14ac:dyDescent="0.25">
      <c r="A24" s="126" t="s">
        <v>1127</v>
      </c>
      <c r="B24" s="127" t="s">
        <v>1128</v>
      </c>
      <c r="C24" s="127" t="s">
        <v>2335</v>
      </c>
      <c r="D24" s="129">
        <f>CT_Bands_2003_2022_Share!D24*CT_Bands_LAs_2003!$M24</f>
        <v>353.64130434782606</v>
      </c>
      <c r="E24" s="129">
        <f>CT_Bands_2003_2022_Share!E24*CT_Bands_LAs_2003!$M24</f>
        <v>147.35054347826087</v>
      </c>
      <c r="F24" s="129">
        <f>CT_Bands_2003_2022_Share!F24*CT_Bands_LAs_2003!$M24</f>
        <v>0</v>
      </c>
      <c r="G24" s="129">
        <f>CT_Bands_2003_2022_Share!G24*CT_Bands_LAs_2003!$M24</f>
        <v>0</v>
      </c>
      <c r="H24" s="129">
        <f>CT_Bands_2003_2022_Share!H24*CT_Bands_LAs_2003!$M24</f>
        <v>0</v>
      </c>
      <c r="I24" s="129">
        <f>CT_Bands_2003_2022_Share!I24*CT_Bands_LAs_2003!$M24</f>
        <v>0</v>
      </c>
      <c r="J24" s="129">
        <f>CT_Bands_2003_2022_Share!J24*CT_Bands_LAs_2003!$M24</f>
        <v>0</v>
      </c>
      <c r="K24" s="129">
        <f>CT_Bands_2003_2022_Share!K24*CT_Bands_LAs_2003!$M24</f>
        <v>0</v>
      </c>
      <c r="L24" s="129">
        <f>CT_Bands_2003_2022_Share!L24*CT_Bands_LAs_2003!$M24</f>
        <v>0</v>
      </c>
      <c r="M24" s="143">
        <f>CT_Bands_2003_2022_Share!M24*CT_Bands_LAs_2003!$M24</f>
        <v>0</v>
      </c>
      <c r="N24" s="129">
        <f>CT_Bands_2003_2022_Share!N24*CT_Bands_LAs_2003!$M24</f>
        <v>1031.4538043478262</v>
      </c>
      <c r="O24" s="129">
        <f>CT_Bands_2003_2022_Share!O24*CT_Bands_LAs_2003!$M24</f>
        <v>2446.0190217391305</v>
      </c>
      <c r="P24" s="129">
        <f>CT_Bands_2003_2022_Share!P24*CT_Bands_LAs_2003!$M24</f>
        <v>0</v>
      </c>
      <c r="Q24" s="129">
        <f>CT_Bands_2003_2022_Share!Q24*CT_Bands_LAs_2003!$M24</f>
        <v>0</v>
      </c>
      <c r="R24" s="129">
        <f>CT_Bands_2003_2022_Share!R24*CT_Bands_LAs_2003!$M24</f>
        <v>0</v>
      </c>
      <c r="S24" s="129">
        <f>CT_Bands_2003_2022_Share!S24*CT_Bands_LAs_2003!$M24</f>
        <v>0</v>
      </c>
      <c r="T24" s="129">
        <f>CT_Bands_2003_2022_Share!T24*CT_Bands_LAs_2003!$M24</f>
        <v>0</v>
      </c>
      <c r="U24" s="129">
        <f>CT_Bands_2003_2022_Share!U24*CT_Bands_LAs_2003!$M24</f>
        <v>0</v>
      </c>
      <c r="V24" s="143">
        <f>CT_Bands_2003_2022_Share!V24*CT_Bands_LAs_2003!$M24</f>
        <v>0</v>
      </c>
      <c r="W24" s="129">
        <f>CT_Bands_2003_2022_Share!W24*CT_Bands_LAs_2003!$M24</f>
        <v>0</v>
      </c>
      <c r="X24" s="129">
        <f>CT_Bands_2003_2022_Share!X24*CT_Bands_LAs_2003!$M24</f>
        <v>1709.2663043478262</v>
      </c>
      <c r="Y24" s="129">
        <f>CT_Bands_2003_2022_Share!Y24*CT_Bands_LAs_2003!$M24</f>
        <v>5687.73097826087</v>
      </c>
      <c r="Z24" s="129">
        <f>CT_Bands_2003_2022_Share!Z24*CT_Bands_LAs_2003!$M24</f>
        <v>0</v>
      </c>
      <c r="AA24" s="129">
        <f>CT_Bands_2003_2022_Share!AA24*CT_Bands_LAs_2003!$M24</f>
        <v>0</v>
      </c>
      <c r="AB24" s="129">
        <f>CT_Bands_2003_2022_Share!AB24*CT_Bands_LAs_2003!$M24</f>
        <v>0</v>
      </c>
      <c r="AC24" s="129">
        <f>CT_Bands_2003_2022_Share!AC24*CT_Bands_LAs_2003!$M24</f>
        <v>0</v>
      </c>
      <c r="AD24" s="129">
        <f>CT_Bands_2003_2022_Share!AD24*CT_Bands_LAs_2003!$M24</f>
        <v>0</v>
      </c>
      <c r="AE24" s="143">
        <f>CT_Bands_2003_2022_Share!AE24*CT_Bands_LAs_2003!$M24</f>
        <v>0</v>
      </c>
      <c r="AF24" s="129">
        <f>CT_Bands_2003_2022_Share!AF24*CT_Bands_LAs_2003!$M24</f>
        <v>0</v>
      </c>
      <c r="AG24" s="129">
        <f>CT_Bands_2003_2022_Share!AG24*CT_Bands_LAs_2003!$M24</f>
        <v>0</v>
      </c>
      <c r="AH24" s="129">
        <f>CT_Bands_2003_2022_Share!AH24*CT_Bands_LAs_2003!$M24</f>
        <v>3064.891304347826</v>
      </c>
      <c r="AI24" s="129">
        <f>CT_Bands_2003_2022_Share!AI24*CT_Bands_LAs_2003!$M24</f>
        <v>5952.961956521739</v>
      </c>
      <c r="AJ24" s="129">
        <f>CT_Bands_2003_2022_Share!AJ24*CT_Bands_LAs_2003!$M24</f>
        <v>0</v>
      </c>
      <c r="AK24" s="129">
        <f>CT_Bands_2003_2022_Share!AK24*CT_Bands_LAs_2003!$M24</f>
        <v>0</v>
      </c>
      <c r="AL24" s="129">
        <f>CT_Bands_2003_2022_Share!AL24*CT_Bands_LAs_2003!$M24</f>
        <v>0</v>
      </c>
      <c r="AM24" s="129">
        <f>CT_Bands_2003_2022_Share!AM24*CT_Bands_LAs_2003!$M24</f>
        <v>0</v>
      </c>
      <c r="AN24" s="143">
        <f>CT_Bands_2003_2022_Share!AN24*CT_Bands_LAs_2003!$M24</f>
        <v>0</v>
      </c>
      <c r="AO24" s="129">
        <f>CT_Bands_2003_2022_Share!AO24*CT_Bands_LAs_2003!$M24</f>
        <v>0</v>
      </c>
      <c r="AP24" s="129">
        <f>CT_Bands_2003_2022_Share!AP24*CT_Bands_LAs_2003!$M24</f>
        <v>0</v>
      </c>
      <c r="AQ24" s="129">
        <f>CT_Bands_2003_2022_Share!AQ24*CT_Bands_LAs_2003!$M24</f>
        <v>0</v>
      </c>
      <c r="AR24" s="129">
        <f>CT_Bands_2003_2022_Share!AR24*CT_Bands_LAs_2003!$M24</f>
        <v>5835.08152173913</v>
      </c>
      <c r="AS24" s="129">
        <f>CT_Bands_2003_2022_Share!AS24*CT_Bands_LAs_2003!$M24</f>
        <v>1414.5652173913043</v>
      </c>
      <c r="AT24" s="129">
        <f>CT_Bands_2003_2022_Share!AT24*CT_Bands_LAs_2003!$M24</f>
        <v>0</v>
      </c>
      <c r="AU24" s="129">
        <f>CT_Bands_2003_2022_Share!AU24*CT_Bands_LAs_2003!$M24</f>
        <v>0</v>
      </c>
      <c r="AV24" s="129">
        <f>CT_Bands_2003_2022_Share!AV24*CT_Bands_LAs_2003!$M24</f>
        <v>0</v>
      </c>
      <c r="AW24" s="143">
        <f>CT_Bands_2003_2022_Share!AW24*CT_Bands_LAs_2003!$M24</f>
        <v>0</v>
      </c>
      <c r="AX24" s="129">
        <f>CT_Bands_2003_2022_Share!AX24*CT_Bands_LAs_2003!$M24</f>
        <v>0</v>
      </c>
      <c r="AY24" s="129">
        <f>CT_Bands_2003_2022_Share!AY24*CT_Bands_LAs_2003!$M24</f>
        <v>0</v>
      </c>
      <c r="AZ24" s="129">
        <f>CT_Bands_2003_2022_Share!AZ24*CT_Bands_LAs_2003!$M24</f>
        <v>0</v>
      </c>
      <c r="BA24" s="129">
        <f>CT_Bands_2003_2022_Share!BA24*CT_Bands_LAs_2003!$M24</f>
        <v>0</v>
      </c>
      <c r="BB24" s="129">
        <f>CT_Bands_2003_2022_Share!BB24*CT_Bands_LAs_2003!$M24</f>
        <v>7927.4592391304341</v>
      </c>
      <c r="BC24" s="129">
        <f>CT_Bands_2003_2022_Share!BC24*CT_Bands_LAs_2003!$M24</f>
        <v>0</v>
      </c>
      <c r="BD24" s="129">
        <f>CT_Bands_2003_2022_Share!BD24*CT_Bands_LAs_2003!$M24</f>
        <v>0</v>
      </c>
      <c r="BE24" s="129">
        <f>CT_Bands_2003_2022_Share!BE24*CT_Bands_LAs_2003!$M24</f>
        <v>0</v>
      </c>
      <c r="BF24" s="143">
        <f>CT_Bands_2003_2022_Share!BF24*CT_Bands_LAs_2003!$M24</f>
        <v>0</v>
      </c>
      <c r="BG24" s="129">
        <f>CT_Bands_2003_2022_Share!BG24*CT_Bands_LAs_2003!$M24</f>
        <v>0</v>
      </c>
      <c r="BH24" s="129">
        <f>CT_Bands_2003_2022_Share!BH24*CT_Bands_LAs_2003!$M24</f>
        <v>0</v>
      </c>
      <c r="BI24" s="129">
        <f>CT_Bands_2003_2022_Share!BI24*CT_Bands_LAs_2003!$M24</f>
        <v>0</v>
      </c>
      <c r="BJ24" s="129">
        <f>CT_Bands_2003_2022_Share!BJ24*CT_Bands_LAs_2003!$M24</f>
        <v>0</v>
      </c>
      <c r="BK24" s="129">
        <f>CT_Bands_2003_2022_Share!BK24*CT_Bands_LAs_2003!$M24</f>
        <v>1031.4538043478262</v>
      </c>
      <c r="BL24" s="129">
        <f>CT_Bands_2003_2022_Share!BL24*CT_Bands_LAs_2003!$M24</f>
        <v>4361.576086956522</v>
      </c>
      <c r="BM24" s="129">
        <f>CT_Bands_2003_2022_Share!BM24*CT_Bands_LAs_2003!$M24</f>
        <v>0</v>
      </c>
      <c r="BN24" s="129">
        <f>CT_Bands_2003_2022_Share!BN24*CT_Bands_LAs_2003!$M24</f>
        <v>0</v>
      </c>
      <c r="BO24" s="143">
        <f>CT_Bands_2003_2022_Share!BO24*CT_Bands_LAs_2003!$M24</f>
        <v>0</v>
      </c>
      <c r="BP24" s="129">
        <f>CT_Bands_2003_2022_Share!BP24*CT_Bands_LAs_2003!$M24</f>
        <v>0</v>
      </c>
      <c r="BQ24" s="129">
        <f>CT_Bands_2003_2022_Share!BQ24*CT_Bands_LAs_2003!$M24</f>
        <v>0</v>
      </c>
      <c r="BR24" s="129">
        <f>CT_Bands_2003_2022_Share!BR24*CT_Bands_LAs_2003!$M24</f>
        <v>0</v>
      </c>
      <c r="BS24" s="129">
        <f>CT_Bands_2003_2022_Share!BS24*CT_Bands_LAs_2003!$M24</f>
        <v>0</v>
      </c>
      <c r="BT24" s="129">
        <f>CT_Bands_2003_2022_Share!BT24*CT_Bands_LAs_2003!$M24</f>
        <v>0</v>
      </c>
      <c r="BU24" s="129">
        <f>CT_Bands_2003_2022_Share!BU24*CT_Bands_LAs_2003!$M24</f>
        <v>324.17119565217394</v>
      </c>
      <c r="BV24" s="129">
        <f>CT_Bands_2003_2022_Share!BV24*CT_Bands_LAs_2003!$M24</f>
        <v>1473.5054347826085</v>
      </c>
      <c r="BW24" s="129">
        <f>CT_Bands_2003_2022_Share!BW24*CT_Bands_LAs_2003!$M24</f>
        <v>0</v>
      </c>
      <c r="BX24" s="129">
        <f>CT_Bands_2003_2022_Share!BX24*CT_Bands_LAs_2003!$M24</f>
        <v>0</v>
      </c>
      <c r="BY24" s="129">
        <f>CT_Bands_2003_2022_Share!BY24*CT_Bands_LAs_2003!$M24</f>
        <v>0</v>
      </c>
      <c r="BZ24" s="129">
        <f>CT_Bands_2003_2022_Share!BZ24*CT_Bands_LAs_2003!$M24</f>
        <v>0</v>
      </c>
      <c r="CA24" s="129">
        <f>CT_Bands_2003_2022_Share!CA24*CT_Bands_LAs_2003!$M24</f>
        <v>0</v>
      </c>
      <c r="CB24" s="129">
        <f>CT_Bands_2003_2022_Share!CB24*CT_Bands_LAs_2003!$M24</f>
        <v>0</v>
      </c>
      <c r="CC24" s="129">
        <f>CT_Bands_2003_2022_Share!CC24*CT_Bands_LAs_2003!$M24</f>
        <v>0</v>
      </c>
      <c r="CD24" s="129">
        <f>CT_Bands_2003_2022_Share!CD24*CT_Bands_LAs_2003!$M24</f>
        <v>0</v>
      </c>
      <c r="CE24" s="129">
        <f>CT_Bands_2003_2022_Share!CE24*CT_Bands_LAs_2003!$M24</f>
        <v>29.470108695652172</v>
      </c>
      <c r="CF24" s="129">
        <f>CT_Bands_2003_2022_Share!CF24*CT_Bands_LAs_2003!$M24</f>
        <v>589.4021739130435</v>
      </c>
      <c r="CG24" s="49">
        <f t="shared" si="0"/>
        <v>43379.999999999993</v>
      </c>
    </row>
    <row r="25" spans="1:85" x14ac:dyDescent="0.25">
      <c r="A25" s="126" t="s">
        <v>1129</v>
      </c>
      <c r="B25" s="127" t="s">
        <v>1130</v>
      </c>
      <c r="C25" s="127" t="s">
        <v>2229</v>
      </c>
      <c r="D25" s="129">
        <f>CT_Bands_2003_2022_Share!D25*CT_Bands_LAs_2003!$M25</f>
        <v>4042.367797947908</v>
      </c>
      <c r="E25" s="129">
        <f>CT_Bands_2003_2022_Share!E25*CT_Bands_LAs_2003!$M25</f>
        <v>2713.3701657458564</v>
      </c>
      <c r="F25" s="129">
        <f>CT_Bands_2003_2022_Share!F25*CT_Bands_LAs_2003!$M25</f>
        <v>0</v>
      </c>
      <c r="G25" s="129">
        <f>CT_Bands_2003_2022_Share!G25*CT_Bands_LAs_2003!$M25</f>
        <v>0</v>
      </c>
      <c r="H25" s="129">
        <f>CT_Bands_2003_2022_Share!H25*CT_Bands_LAs_2003!$M25</f>
        <v>0</v>
      </c>
      <c r="I25" s="129">
        <f>CT_Bands_2003_2022_Share!I25*CT_Bands_LAs_2003!$M25</f>
        <v>0</v>
      </c>
      <c r="J25" s="129">
        <f>CT_Bands_2003_2022_Share!J25*CT_Bands_LAs_2003!$M25</f>
        <v>0</v>
      </c>
      <c r="K25" s="129">
        <f>CT_Bands_2003_2022_Share!K25*CT_Bands_LAs_2003!$M25</f>
        <v>0</v>
      </c>
      <c r="L25" s="129">
        <f>CT_Bands_2003_2022_Share!L25*CT_Bands_LAs_2003!$M25</f>
        <v>0</v>
      </c>
      <c r="M25" s="143">
        <f>CT_Bands_2003_2022_Share!M25*CT_Bands_LAs_2003!$M25</f>
        <v>0</v>
      </c>
      <c r="N25" s="129">
        <f>CT_Bands_2003_2022_Share!N25*CT_Bands_LAs_2003!$M25</f>
        <v>6728.0505130228885</v>
      </c>
      <c r="O25" s="129">
        <f>CT_Bands_2003_2022_Share!O25*CT_Bands_LAs_2003!$M25</f>
        <v>9275.2959747434888</v>
      </c>
      <c r="P25" s="129">
        <f>CT_Bands_2003_2022_Share!P25*CT_Bands_LAs_2003!$M25</f>
        <v>0</v>
      </c>
      <c r="Q25" s="129">
        <f>CT_Bands_2003_2022_Share!Q25*CT_Bands_LAs_2003!$M25</f>
        <v>0</v>
      </c>
      <c r="R25" s="129">
        <f>CT_Bands_2003_2022_Share!R25*CT_Bands_LAs_2003!$M25</f>
        <v>0</v>
      </c>
      <c r="S25" s="129">
        <f>CT_Bands_2003_2022_Share!S25*CT_Bands_LAs_2003!$M25</f>
        <v>0</v>
      </c>
      <c r="T25" s="129">
        <f>CT_Bands_2003_2022_Share!T25*CT_Bands_LAs_2003!$M25</f>
        <v>0</v>
      </c>
      <c r="U25" s="129">
        <f>CT_Bands_2003_2022_Share!U25*CT_Bands_LAs_2003!$M25</f>
        <v>0</v>
      </c>
      <c r="V25" s="143">
        <f>CT_Bands_2003_2022_Share!V25*CT_Bands_LAs_2003!$M25</f>
        <v>0</v>
      </c>
      <c r="W25" s="129">
        <f>CT_Bands_2003_2022_Share!W25*CT_Bands_LAs_2003!$M25</f>
        <v>0</v>
      </c>
      <c r="X25" s="129">
        <f>CT_Bands_2003_2022_Share!X25*CT_Bands_LAs_2003!$M25</f>
        <v>11933.291239147593</v>
      </c>
      <c r="Y25" s="129">
        <f>CT_Bands_2003_2022_Share!Y25*CT_Bands_LAs_2003!$M25</f>
        <v>5786.6771902131013</v>
      </c>
      <c r="Z25" s="129">
        <f>CT_Bands_2003_2022_Share!Z25*CT_Bands_LAs_2003!$M25</f>
        <v>0</v>
      </c>
      <c r="AA25" s="129">
        <f>CT_Bands_2003_2022_Share!AA25*CT_Bands_LAs_2003!$M25</f>
        <v>0</v>
      </c>
      <c r="AB25" s="129">
        <f>CT_Bands_2003_2022_Share!AB25*CT_Bands_LAs_2003!$M25</f>
        <v>0</v>
      </c>
      <c r="AC25" s="129">
        <f>CT_Bands_2003_2022_Share!AC25*CT_Bands_LAs_2003!$M25</f>
        <v>0</v>
      </c>
      <c r="AD25" s="129">
        <f>CT_Bands_2003_2022_Share!AD25*CT_Bands_LAs_2003!$M25</f>
        <v>0</v>
      </c>
      <c r="AE25" s="143">
        <f>CT_Bands_2003_2022_Share!AE25*CT_Bands_LAs_2003!$M25</f>
        <v>0</v>
      </c>
      <c r="AF25" s="129">
        <f>CT_Bands_2003_2022_Share!AF25*CT_Bands_LAs_2003!$M25</f>
        <v>0</v>
      </c>
      <c r="AG25" s="129">
        <f>CT_Bands_2003_2022_Share!AG25*CT_Bands_LAs_2003!$M25</f>
        <v>0</v>
      </c>
      <c r="AH25" s="129">
        <f>CT_Bands_2003_2022_Share!AH25*CT_Bands_LAs_2003!$M25</f>
        <v>9386.0457774269944</v>
      </c>
      <c r="AI25" s="129">
        <f>CT_Bands_2003_2022_Share!AI25*CT_Bands_LAs_2003!$M25</f>
        <v>2824.1199684293611</v>
      </c>
      <c r="AJ25" s="129">
        <f>CT_Bands_2003_2022_Share!AJ25*CT_Bands_LAs_2003!$M25</f>
        <v>0</v>
      </c>
      <c r="AK25" s="129">
        <f>CT_Bands_2003_2022_Share!AK25*CT_Bands_LAs_2003!$M25</f>
        <v>0</v>
      </c>
      <c r="AL25" s="129">
        <f>CT_Bands_2003_2022_Share!AL25*CT_Bands_LAs_2003!$M25</f>
        <v>0</v>
      </c>
      <c r="AM25" s="129">
        <f>CT_Bands_2003_2022_Share!AM25*CT_Bands_LAs_2003!$M25</f>
        <v>0</v>
      </c>
      <c r="AN25" s="143">
        <f>CT_Bands_2003_2022_Share!AN25*CT_Bands_LAs_2003!$M25</f>
        <v>0</v>
      </c>
      <c r="AO25" s="129">
        <f>CT_Bands_2003_2022_Share!AO25*CT_Bands_LAs_2003!$M25</f>
        <v>0</v>
      </c>
      <c r="AP25" s="129">
        <f>CT_Bands_2003_2022_Share!AP25*CT_Bands_LAs_2003!$M25</f>
        <v>0</v>
      </c>
      <c r="AQ25" s="129">
        <f>CT_Bands_2003_2022_Share!AQ25*CT_Bands_LAs_2003!$M25</f>
        <v>0</v>
      </c>
      <c r="AR25" s="129">
        <f>CT_Bands_2003_2022_Share!AR25*CT_Bands_LAs_2003!$M25</f>
        <v>7558.674033149171</v>
      </c>
      <c r="AS25" s="129">
        <f>CT_Bands_2003_2022_Share!AS25*CT_Bands_LAs_2003!$M25</f>
        <v>858.31097079715869</v>
      </c>
      <c r="AT25" s="129">
        <f>CT_Bands_2003_2022_Share!AT25*CT_Bands_LAs_2003!$M25</f>
        <v>0</v>
      </c>
      <c r="AU25" s="129">
        <f>CT_Bands_2003_2022_Share!AU25*CT_Bands_LAs_2003!$M25</f>
        <v>0</v>
      </c>
      <c r="AV25" s="129">
        <f>CT_Bands_2003_2022_Share!AV25*CT_Bands_LAs_2003!$M25</f>
        <v>0</v>
      </c>
      <c r="AW25" s="143">
        <f>CT_Bands_2003_2022_Share!AW25*CT_Bands_LAs_2003!$M25</f>
        <v>0</v>
      </c>
      <c r="AX25" s="129">
        <f>CT_Bands_2003_2022_Share!AX25*CT_Bands_LAs_2003!$M25</f>
        <v>0</v>
      </c>
      <c r="AY25" s="129">
        <f>CT_Bands_2003_2022_Share!AY25*CT_Bands_LAs_2003!$M25</f>
        <v>0</v>
      </c>
      <c r="AZ25" s="129">
        <f>CT_Bands_2003_2022_Share!AZ25*CT_Bands_LAs_2003!$M25</f>
        <v>0</v>
      </c>
      <c r="BA25" s="129">
        <f>CT_Bands_2003_2022_Share!BA25*CT_Bands_LAs_2003!$M25</f>
        <v>0</v>
      </c>
      <c r="BB25" s="129">
        <f>CT_Bands_2003_2022_Share!BB25*CT_Bands_LAs_2003!$M25</f>
        <v>5620.5524861878457</v>
      </c>
      <c r="BC25" s="129">
        <f>CT_Bands_2003_2022_Share!BC25*CT_Bands_LAs_2003!$M25</f>
        <v>0</v>
      </c>
      <c r="BD25" s="129">
        <f>CT_Bands_2003_2022_Share!BD25*CT_Bands_LAs_2003!$M25</f>
        <v>0</v>
      </c>
      <c r="BE25" s="129">
        <f>CT_Bands_2003_2022_Share!BE25*CT_Bands_LAs_2003!$M25</f>
        <v>0</v>
      </c>
      <c r="BF25" s="143">
        <f>CT_Bands_2003_2022_Share!BF25*CT_Bands_LAs_2003!$M25</f>
        <v>0</v>
      </c>
      <c r="BG25" s="129">
        <f>CT_Bands_2003_2022_Share!BG25*CT_Bands_LAs_2003!$M25</f>
        <v>0</v>
      </c>
      <c r="BH25" s="129">
        <f>CT_Bands_2003_2022_Share!BH25*CT_Bands_LAs_2003!$M25</f>
        <v>0</v>
      </c>
      <c r="BI25" s="129">
        <f>CT_Bands_2003_2022_Share!BI25*CT_Bands_LAs_2003!$M25</f>
        <v>0</v>
      </c>
      <c r="BJ25" s="129">
        <f>CT_Bands_2003_2022_Share!BJ25*CT_Bands_LAs_2003!$M25</f>
        <v>0</v>
      </c>
      <c r="BK25" s="129">
        <f>CT_Bands_2003_2022_Share!BK25*CT_Bands_LAs_2003!$M25</f>
        <v>636.81136543014998</v>
      </c>
      <c r="BL25" s="129">
        <f>CT_Bands_2003_2022_Share!BL25*CT_Bands_LAs_2003!$M25</f>
        <v>2021.183898973954</v>
      </c>
      <c r="BM25" s="129">
        <f>CT_Bands_2003_2022_Share!BM25*CT_Bands_LAs_2003!$M25</f>
        <v>0</v>
      </c>
      <c r="BN25" s="129">
        <f>CT_Bands_2003_2022_Share!BN25*CT_Bands_LAs_2003!$M25</f>
        <v>0</v>
      </c>
      <c r="BO25" s="143">
        <f>CT_Bands_2003_2022_Share!BO25*CT_Bands_LAs_2003!$M25</f>
        <v>0</v>
      </c>
      <c r="BP25" s="129">
        <f>CT_Bands_2003_2022_Share!BP25*CT_Bands_LAs_2003!$M25</f>
        <v>0</v>
      </c>
      <c r="BQ25" s="129">
        <f>CT_Bands_2003_2022_Share!BQ25*CT_Bands_LAs_2003!$M25</f>
        <v>0</v>
      </c>
      <c r="BR25" s="129">
        <f>CT_Bands_2003_2022_Share!BR25*CT_Bands_LAs_2003!$M25</f>
        <v>0</v>
      </c>
      <c r="BS25" s="129">
        <f>CT_Bands_2003_2022_Share!BS25*CT_Bands_LAs_2003!$M25</f>
        <v>0</v>
      </c>
      <c r="BT25" s="129">
        <f>CT_Bands_2003_2022_Share!BT25*CT_Bands_LAs_2003!$M25</f>
        <v>0</v>
      </c>
      <c r="BU25" s="129">
        <f>CT_Bands_2003_2022_Share!BU25*CT_Bands_LAs_2003!$M25</f>
        <v>249.18705603788479</v>
      </c>
      <c r="BV25" s="129">
        <f>CT_Bands_2003_2022_Share!BV25*CT_Bands_LAs_2003!$M25</f>
        <v>332.24940805051307</v>
      </c>
      <c r="BW25" s="129">
        <f>CT_Bands_2003_2022_Share!BW25*CT_Bands_LAs_2003!$M25</f>
        <v>0</v>
      </c>
      <c r="BX25" s="129">
        <f>CT_Bands_2003_2022_Share!BX25*CT_Bands_LAs_2003!$M25</f>
        <v>0</v>
      </c>
      <c r="BY25" s="129">
        <f>CT_Bands_2003_2022_Share!BY25*CT_Bands_LAs_2003!$M25</f>
        <v>0</v>
      </c>
      <c r="BZ25" s="129">
        <f>CT_Bands_2003_2022_Share!BZ25*CT_Bands_LAs_2003!$M25</f>
        <v>0</v>
      </c>
      <c r="CA25" s="129">
        <f>CT_Bands_2003_2022_Share!CA25*CT_Bands_LAs_2003!$M25</f>
        <v>0</v>
      </c>
      <c r="CB25" s="129">
        <f>CT_Bands_2003_2022_Share!CB25*CT_Bands_LAs_2003!$M25</f>
        <v>0</v>
      </c>
      <c r="CC25" s="129">
        <f>CT_Bands_2003_2022_Share!CC25*CT_Bands_LAs_2003!$M25</f>
        <v>0</v>
      </c>
      <c r="CD25" s="129">
        <f>CT_Bands_2003_2022_Share!CD25*CT_Bands_LAs_2003!$M25</f>
        <v>0</v>
      </c>
      <c r="CE25" s="129">
        <f>CT_Bands_2003_2022_Share!CE25*CT_Bands_LAs_2003!$M25</f>
        <v>27.687450670876085</v>
      </c>
      <c r="CF25" s="129">
        <f>CT_Bands_2003_2022_Share!CF25*CT_Bands_LAs_2003!$M25</f>
        <v>166.12470402525653</v>
      </c>
      <c r="CG25" s="49">
        <f t="shared" si="0"/>
        <v>70160.000000000015</v>
      </c>
    </row>
    <row r="26" spans="1:85" x14ac:dyDescent="0.25">
      <c r="B26" s="128" t="s">
        <v>2151</v>
      </c>
      <c r="C26" s="128"/>
      <c r="D26" s="129">
        <f>SUMIFS(D$4:D$25, CT_Bands_2003_2022_BillsXStock!D$4:D$25, "&gt;0")</f>
        <v>127689.39944305446</v>
      </c>
      <c r="E26" s="129">
        <f>SUMIFS(E$4:E$25, CT_Bands_2003_2022_BillsXStock!E$4:E$25, "&gt;0")</f>
        <v>87511.891083762297</v>
      </c>
      <c r="F26" s="129">
        <f>SUMIFS(F$4:F$25, CT_Bands_2003_2022_BillsXStock!F$4:F$25, "&gt;0")</f>
        <v>0</v>
      </c>
      <c r="G26" s="129">
        <f>SUMIFS(G$4:G$25, CT_Bands_2003_2022_BillsXStock!G$4:G$25, "&gt;0")</f>
        <v>0</v>
      </c>
      <c r="H26" s="129">
        <f>SUMIFS(H$4:H$25, CT_Bands_2003_2022_BillsXStock!H$4:H$25, "&gt;0")</f>
        <v>0</v>
      </c>
      <c r="I26" s="129">
        <f>SUMIFS(I$4:I$25, CT_Bands_2003_2022_BillsXStock!I$4:I$25, "&gt;0")</f>
        <v>0</v>
      </c>
      <c r="J26" s="129">
        <f>SUMIFS(J$4:J$25, CT_Bands_2003_2022_BillsXStock!J$4:J$25, "&gt;0")</f>
        <v>0</v>
      </c>
      <c r="K26" s="129">
        <f>SUMIFS(K$4:K$25, CT_Bands_2003_2022_BillsXStock!K$4:K$25, "&gt;0")</f>
        <v>0</v>
      </c>
      <c r="L26" s="129">
        <f>SUMIFS(L$4:L$25, CT_Bands_2003_2022_BillsXStock!L$4:L$25, "&gt;0")</f>
        <v>0</v>
      </c>
      <c r="M26" s="129">
        <f>SUMIFS(M$4:M$25, CT_Bands_2003_2022_BillsXStock!M$4:M$25, "&gt;0")</f>
        <v>0</v>
      </c>
      <c r="N26" s="129">
        <f>SUMIFS(N$4:N$25, CT_Bands_2003_2022_BillsXStock!N$4:N$25, "&gt;0")</f>
        <v>177216.84497169688</v>
      </c>
      <c r="O26" s="129">
        <f>SUMIFS(O$4:O$25, CT_Bands_2003_2022_BillsXStock!O$4:O$25, "&gt;0")</f>
        <v>96815.074889896088</v>
      </c>
      <c r="P26" s="129">
        <f>SUMIFS(P$4:P$25, CT_Bands_2003_2022_BillsXStock!P$4:P$25, "&gt;0")</f>
        <v>0</v>
      </c>
      <c r="Q26" s="129">
        <f>SUMIFS(Q$4:Q$25, CT_Bands_2003_2022_BillsXStock!Q$4:Q$25, "&gt;0")</f>
        <v>0</v>
      </c>
      <c r="R26" s="129">
        <f>SUMIFS(R$4:R$25, CT_Bands_2003_2022_BillsXStock!R$4:R$25, "&gt;0")</f>
        <v>0</v>
      </c>
      <c r="S26" s="129">
        <f>SUMIFS(S$4:S$25, CT_Bands_2003_2022_BillsXStock!S$4:S$25, "&gt;0")</f>
        <v>0</v>
      </c>
      <c r="T26" s="129">
        <f>SUMIFS(T$4:T$25, CT_Bands_2003_2022_BillsXStock!T$4:T$25, "&gt;0")</f>
        <v>0</v>
      </c>
      <c r="U26" s="129">
        <f>SUMIFS(U$4:U$25, CT_Bands_2003_2022_BillsXStock!U$4:U$25, "&gt;0")</f>
        <v>0</v>
      </c>
      <c r="V26" s="129">
        <f>SUMIFS(V$4:V$25, CT_Bands_2003_2022_BillsXStock!V$4:V$25, "&gt;0")</f>
        <v>0</v>
      </c>
      <c r="W26" s="129">
        <f>SUMIFS(W$4:W$25, CT_Bands_2003_2022_BillsXStock!W$4:W$25, "&gt;0")</f>
        <v>1442.0408163265306</v>
      </c>
      <c r="X26" s="129">
        <f>SUMIFS(X$4:X$25, CT_Bands_2003_2022_BillsXStock!X$4:X$25, "&gt;0")</f>
        <v>246987.5168595674</v>
      </c>
      <c r="Y26" s="129">
        <f>SUMIFS(Y$4:Y$25, CT_Bands_2003_2022_BillsXStock!Y$4:Y$25, "&gt;0")</f>
        <v>30156.476040902227</v>
      </c>
      <c r="Z26" s="129">
        <f>SUMIFS(Z$4:Z$25, CT_Bands_2003_2022_BillsXStock!Z$4:Z$25, "&gt;0")</f>
        <v>0</v>
      </c>
      <c r="AA26" s="129">
        <f>SUMIFS(AA$4:AA$25, CT_Bands_2003_2022_BillsXStock!AA$4:AA$25, "&gt;0")</f>
        <v>0</v>
      </c>
      <c r="AB26" s="129">
        <f>SUMIFS(AB$4:AB$25, CT_Bands_2003_2022_BillsXStock!AB$4:AB$25, "&gt;0")</f>
        <v>0</v>
      </c>
      <c r="AC26" s="129">
        <f>SUMIFS(AC$4:AC$25, CT_Bands_2003_2022_BillsXStock!AC$4:AC$25, "&gt;0")</f>
        <v>0</v>
      </c>
      <c r="AD26" s="129">
        <f>SUMIFS(AD$4:AD$25, CT_Bands_2003_2022_BillsXStock!AD$4:AD$25, "&gt;0")</f>
        <v>0</v>
      </c>
      <c r="AE26" s="129">
        <f>SUMIFS(AE$4:AE$25, CT_Bands_2003_2022_BillsXStock!AE$4:AE$25, "&gt;0")</f>
        <v>0</v>
      </c>
      <c r="AF26" s="129">
        <f>SUMIFS(AF$4:AF$25, CT_Bands_2003_2022_BillsXStock!AF$4:AF$25, "&gt;0")</f>
        <v>0</v>
      </c>
      <c r="AG26" s="129">
        <f>SUMIFS(AG$4:AG$25, CT_Bands_2003_2022_BillsXStock!AG$4:AG$25, "&gt;0")</f>
        <v>6997.2754907361832</v>
      </c>
      <c r="AH26" s="129">
        <f>SUMIFS(AH$4:AH$25, CT_Bands_2003_2022_BillsXStock!AH$4:AH$25, "&gt;0")</f>
        <v>102217.10276153029</v>
      </c>
      <c r="AI26" s="129">
        <f>SUMIFS(AI$4:AI$25, CT_Bands_2003_2022_BillsXStock!AI$4:AI$25, "&gt;0")</f>
        <v>0</v>
      </c>
      <c r="AJ26" s="129">
        <f>SUMIFS(AJ$4:AJ$25, CT_Bands_2003_2022_BillsXStock!AJ$4:AJ$25, "&gt;0")</f>
        <v>0</v>
      </c>
      <c r="AK26" s="129">
        <f>SUMIFS(AK$4:AK$25, CT_Bands_2003_2022_BillsXStock!AK$4:AK$25, "&gt;0")</f>
        <v>0</v>
      </c>
      <c r="AL26" s="129">
        <f>SUMIFS(AL$4:AL$25, CT_Bands_2003_2022_BillsXStock!AL$4:AL$25, "&gt;0")</f>
        <v>0</v>
      </c>
      <c r="AM26" s="129">
        <f>SUMIFS(AM$4:AM$25, CT_Bands_2003_2022_BillsXStock!AM$4:AM$25, "&gt;0")</f>
        <v>0</v>
      </c>
      <c r="AN26" s="129">
        <f>SUMIFS(AN$4:AN$25, CT_Bands_2003_2022_BillsXStock!AN$4:AN$25, "&gt;0")</f>
        <v>0</v>
      </c>
      <c r="AO26" s="129">
        <f>SUMIFS(AO$4:AO$25, CT_Bands_2003_2022_BillsXStock!AO$4:AO$25, "&gt;0")</f>
        <v>0</v>
      </c>
      <c r="AP26" s="129">
        <f>SUMIFS(AP$4:AP$25, CT_Bands_2003_2022_BillsXStock!AP$4:AP$25, "&gt;0")</f>
        <v>0</v>
      </c>
      <c r="AQ26" s="129">
        <f>SUMIFS(AQ$4:AQ$25, CT_Bands_2003_2022_BillsXStock!AQ$4:AQ$25, "&gt;0")</f>
        <v>9340.6991559258022</v>
      </c>
      <c r="AR26" s="129">
        <f>SUMIFS(AR$4:AR$25, CT_Bands_2003_2022_BillsXStock!AR$4:AR$25, "&gt;0")</f>
        <v>59238.041362319949</v>
      </c>
      <c r="AS26" s="129">
        <f>SUMIFS(AS$4:AS$25, CT_Bands_2003_2022_BillsXStock!AS$4:AS$25, "&gt;0")</f>
        <v>0</v>
      </c>
      <c r="AT26" s="129">
        <f>SUMIFS(AT$4:AT$25, CT_Bands_2003_2022_BillsXStock!AT$4:AT$25, "&gt;0")</f>
        <v>0</v>
      </c>
      <c r="AU26" s="129">
        <f>SUMIFS(AU$4:AU$25, CT_Bands_2003_2022_BillsXStock!AU$4:AU$25, "&gt;0")</f>
        <v>0</v>
      </c>
      <c r="AV26" s="129">
        <f>SUMIFS(AV$4:AV$25, CT_Bands_2003_2022_BillsXStock!AV$4:AV$25, "&gt;0")</f>
        <v>0</v>
      </c>
      <c r="AW26" s="129">
        <f>SUMIFS(AW$4:AW$25, CT_Bands_2003_2022_BillsXStock!AW$4:AW$25, "&gt;0")</f>
        <v>0</v>
      </c>
      <c r="AX26" s="129">
        <f>SUMIFS(AX$4:AX$25, CT_Bands_2003_2022_BillsXStock!AX$4:AX$25, "&gt;0")</f>
        <v>0</v>
      </c>
      <c r="AY26" s="129">
        <f>SUMIFS(AY$4:AY$25, CT_Bands_2003_2022_BillsXStock!AY$4:AY$25, "&gt;0")</f>
        <v>0</v>
      </c>
      <c r="AZ26" s="129">
        <f>SUMIFS(AZ$4:AZ$25, CT_Bands_2003_2022_BillsXStock!AZ$4:AZ$25, "&gt;0")</f>
        <v>0</v>
      </c>
      <c r="BA26" s="129">
        <f>SUMIFS(BA$4:BA$25, CT_Bands_2003_2022_BillsXStock!BA$4:BA$25, "&gt;0")</f>
        <v>852.20532319391634</v>
      </c>
      <c r="BB26" s="129">
        <f>SUMIFS(BB$4:BB$25, CT_Bands_2003_2022_BillsXStock!BB$4:BB$25, "&gt;0")</f>
        <v>7927.4592391304341</v>
      </c>
      <c r="BC26" s="129">
        <f>SUMIFS(BC$4:BC$25, CT_Bands_2003_2022_BillsXStock!BC$4:BC$25, "&gt;0")</f>
        <v>0</v>
      </c>
      <c r="BD26" s="129">
        <f>SUMIFS(BD$4:BD$25, CT_Bands_2003_2022_BillsXStock!BD$4:BD$25, "&gt;0")</f>
        <v>0</v>
      </c>
      <c r="BE26" s="129">
        <f>SUMIFS(BE$4:BE$25, CT_Bands_2003_2022_BillsXStock!BE$4:BE$25, "&gt;0")</f>
        <v>0</v>
      </c>
      <c r="BF26" s="129">
        <f>SUMIFS(BF$4:BF$25, CT_Bands_2003_2022_BillsXStock!BF$4:BF$25, "&gt;0")</f>
        <v>0</v>
      </c>
      <c r="BG26" s="129">
        <f>SUMIFS(BG$4:BG$25, CT_Bands_2003_2022_BillsXStock!BG$4:BG$25, "&gt;0")</f>
        <v>0</v>
      </c>
      <c r="BH26" s="129">
        <f>SUMIFS(BH$4:BH$25, CT_Bands_2003_2022_BillsXStock!BH$4:BH$25, "&gt;0")</f>
        <v>0</v>
      </c>
      <c r="BI26" s="129">
        <f>SUMIFS(BI$4:BI$25, CT_Bands_2003_2022_BillsXStock!BI$4:BI$25, "&gt;0")</f>
        <v>0</v>
      </c>
      <c r="BJ26" s="129">
        <f>SUMIFS(BJ$4:BJ$25, CT_Bands_2003_2022_BillsXStock!BJ$4:BJ$25, "&gt;0")</f>
        <v>0</v>
      </c>
      <c r="BK26" s="129">
        <f>SUMIFS(BK$4:BK$25, CT_Bands_2003_2022_BillsXStock!BK$4:BK$25, "&gt;0")</f>
        <v>1031.4538043478262</v>
      </c>
      <c r="BL26" s="129">
        <f>SUMIFS(BL$4:BL$25, CT_Bands_2003_2022_BillsXStock!BL$4:BL$25, "&gt;0")</f>
        <v>0</v>
      </c>
      <c r="BM26" s="129">
        <f>SUMIFS(BM$4:BM$25, CT_Bands_2003_2022_BillsXStock!BM$4:BM$25, "&gt;0")</f>
        <v>0</v>
      </c>
      <c r="BN26" s="129">
        <f>SUMIFS(BN$4:BN$25, CT_Bands_2003_2022_BillsXStock!BN$4:BN$25, "&gt;0")</f>
        <v>0</v>
      </c>
      <c r="BO26" s="129">
        <f>SUMIFS(BO$4:BO$25, CT_Bands_2003_2022_BillsXStock!BO$4:BO$25, "&gt;0")</f>
        <v>0</v>
      </c>
      <c r="BP26" s="129">
        <f>SUMIFS(BP$4:BP$25, CT_Bands_2003_2022_BillsXStock!BP$4:BP$25, "&gt;0")</f>
        <v>0</v>
      </c>
      <c r="BQ26" s="129">
        <f>SUMIFS(BQ$4:BQ$25, CT_Bands_2003_2022_BillsXStock!BQ$4:BQ$25, "&gt;0")</f>
        <v>0</v>
      </c>
      <c r="BR26" s="129">
        <f>SUMIFS(BR$4:BR$25, CT_Bands_2003_2022_BillsXStock!BR$4:BR$25, "&gt;0")</f>
        <v>0</v>
      </c>
      <c r="BS26" s="129">
        <f>SUMIFS(BS$4:BS$25, CT_Bands_2003_2022_BillsXStock!BS$4:BS$25, "&gt;0")</f>
        <v>0</v>
      </c>
      <c r="BT26" s="129">
        <f>SUMIFS(BT$4:BT$25, CT_Bands_2003_2022_BillsXStock!BT$4:BT$25, "&gt;0")</f>
        <v>0</v>
      </c>
      <c r="BU26" s="129">
        <f>SUMIFS(BU$4:BU$25, CT_Bands_2003_2022_BillsXStock!BU$4:BU$25, "&gt;0")</f>
        <v>0</v>
      </c>
      <c r="BV26" s="129">
        <f>SUMIFS(BV$4:BV$25, CT_Bands_2003_2022_BillsXStock!BV$4:BV$25, "&gt;0")</f>
        <v>0</v>
      </c>
      <c r="BW26" s="129">
        <f>SUMIFS(BW$4:BW$25, CT_Bands_2003_2022_BillsXStock!BW$4:BW$25, "&gt;0")</f>
        <v>0</v>
      </c>
      <c r="BX26" s="129">
        <f>SUMIFS(BX$4:BX$25, CT_Bands_2003_2022_BillsXStock!CG$4:CG$25, "&gt;0")</f>
        <v>0</v>
      </c>
      <c r="BY26" s="129">
        <f>SUMIFS(BY$4:BY$25, CT_Bands_2003_2022_BillsXStock!CH$4:CH$25, "&gt;0")</f>
        <v>0</v>
      </c>
      <c r="BZ26" s="129">
        <f>SUMIFS(BZ$4:BZ$25, CT_Bands_2003_2022_BillsXStock!CI$4:CI$25, "&gt;0")</f>
        <v>0</v>
      </c>
      <c r="CA26" s="129">
        <f>SUMIFS(CA$4:CA$25, CT_Bands_2003_2022_BillsXStock!CJ$4:CJ$25, "&gt;0")</f>
        <v>0</v>
      </c>
      <c r="CB26" s="129">
        <f>SUMIFS(CB$4:CB$25, CT_Bands_2003_2022_BillsXStock!CK$4:CK$25, "&gt;0")</f>
        <v>0</v>
      </c>
      <c r="CC26" s="129">
        <f>SUMIFS(CC$4:CC$25, CT_Bands_2003_2022_BillsXStock!CL$4:CL$25, "&gt;0")</f>
        <v>0</v>
      </c>
      <c r="CD26" s="129">
        <f>SUMIFS(CD$4:CD$25, CT_Bands_2003_2022_BillsXStock!CM$4:CM$25, "&gt;0")</f>
        <v>0</v>
      </c>
      <c r="CE26" s="129">
        <f>SUMIFS(CE$4:CE$25, CT_Bands_2003_2022_BillsXStock!CN$4:CN$25, "&gt;0")</f>
        <v>0</v>
      </c>
      <c r="CF26" s="129">
        <f>SUMIFS(CF$4:CF$25, CT_Bands_2003_2022_BillsXStock!CO$4:CO$25, "&gt;0")</f>
        <v>0</v>
      </c>
      <c r="CG26" s="49">
        <f t="shared" si="0"/>
        <v>955423.48124239023</v>
      </c>
    </row>
    <row r="27" spans="1:85" x14ac:dyDescent="0.25">
      <c r="B27" s="128" t="s">
        <v>2152</v>
      </c>
      <c r="C27" s="128"/>
      <c r="D27" s="129">
        <f>SUMIFS(D$4:D$25, CT_Bands_2003_2022_BillsXStock!D$4:D$25, "&lt;0")</f>
        <v>0</v>
      </c>
      <c r="E27" s="129">
        <f>SUMIFS(E$4:E$25, CT_Bands_2003_2022_BillsXStock!E$4:E$25, "&lt;0")</f>
        <v>0</v>
      </c>
      <c r="F27" s="129">
        <f>SUMIFS(F$4:F$25, CT_Bands_2003_2022_BillsXStock!F$4:F$25, "&lt;0")</f>
        <v>0</v>
      </c>
      <c r="G27" s="129">
        <f>SUMIFS(G$4:G$25, CT_Bands_2003_2022_BillsXStock!G$4:G$25, "&lt;0")</f>
        <v>0</v>
      </c>
      <c r="H27" s="129">
        <f>SUMIFS(H$4:H$25, CT_Bands_2003_2022_BillsXStock!H$4:H$25, "&lt;0")</f>
        <v>0</v>
      </c>
      <c r="I27" s="129">
        <f>SUMIFS(I$4:I$25, CT_Bands_2003_2022_BillsXStock!I$4:I$25, "&lt;0")</f>
        <v>0</v>
      </c>
      <c r="J27" s="129">
        <f>SUMIFS(J$4:J$25, CT_Bands_2003_2022_BillsXStock!J$4:J$25, "&lt;0")</f>
        <v>0</v>
      </c>
      <c r="K27" s="129">
        <f>SUMIFS(K$4:K$25, CT_Bands_2003_2022_BillsXStock!K$4:K$25, "&lt;0")</f>
        <v>0</v>
      </c>
      <c r="L27" s="129">
        <f>SUMIFS(L$4:L$25, CT_Bands_2003_2022_BillsXStock!L$4:L$25, "&lt;0")</f>
        <v>0</v>
      </c>
      <c r="M27" s="129">
        <f>SUMIFS(M$4:M$25, CT_Bands_2003_2022_BillsXStock!M$4:M$25, "&lt;0")</f>
        <v>0</v>
      </c>
      <c r="N27" s="129">
        <f>SUMIFS(N$4:N$25, CT_Bands_2003_2022_BillsXStock!N$4:N$25, "&lt;0")</f>
        <v>0</v>
      </c>
      <c r="O27" s="129">
        <f>SUMIFS(O$4:O$25, CT_Bands_2003_2022_BillsXStock!O$4:O$25, "&lt;0")</f>
        <v>32694.793266379951</v>
      </c>
      <c r="P27" s="129">
        <f>SUMIFS(P$4:P$25, CT_Bands_2003_2022_BillsXStock!P$4:P$25, "&lt;0")</f>
        <v>118.8118811881188</v>
      </c>
      <c r="Q27" s="129">
        <f>SUMIFS(Q$4:Q$25, CT_Bands_2003_2022_BillsXStock!Q$4:Q$25, "&lt;0")</f>
        <v>0</v>
      </c>
      <c r="R27" s="129">
        <f>SUMIFS(R$4:R$25, CT_Bands_2003_2022_BillsXStock!R$4:R$25, "&lt;0")</f>
        <v>0</v>
      </c>
      <c r="S27" s="129">
        <f>SUMIFS(S$4:S$25, CT_Bands_2003_2022_BillsXStock!S$4:S$25, "&lt;0")</f>
        <v>0</v>
      </c>
      <c r="T27" s="129">
        <f>SUMIFS(T$4:T$25, CT_Bands_2003_2022_BillsXStock!T$4:T$25, "&lt;0")</f>
        <v>0</v>
      </c>
      <c r="U27" s="129">
        <f>SUMIFS(U$4:U$25, CT_Bands_2003_2022_BillsXStock!U$4:U$25, "&lt;0")</f>
        <v>0</v>
      </c>
      <c r="V27" s="129">
        <f>SUMIFS(V$4:V$25, CT_Bands_2003_2022_BillsXStock!V$4:V$25, "&lt;0")</f>
        <v>0</v>
      </c>
      <c r="W27" s="129">
        <f>SUMIFS(W$4:W$25, CT_Bands_2003_2022_BillsXStock!W$4:W$25, "&lt;0")</f>
        <v>0</v>
      </c>
      <c r="X27" s="129">
        <f>SUMIFS(X$4:X$25, CT_Bands_2003_2022_BillsXStock!X$4:X$25, "&lt;0")</f>
        <v>0</v>
      </c>
      <c r="Y27" s="129">
        <f>SUMIFS(Y$4:Y$25, CT_Bands_2003_2022_BillsXStock!Y$4:Y$25, "&lt;0")</f>
        <v>38366.529259879127</v>
      </c>
      <c r="Z27" s="129">
        <f>SUMIFS(Z$4:Z$25, CT_Bands_2003_2022_BillsXStock!Z$4:Z$25, "&lt;0")</f>
        <v>0</v>
      </c>
      <c r="AA27" s="129">
        <f>SUMIFS(AA$4:AA$25, CT_Bands_2003_2022_BillsXStock!AA$4:AA$25, "&lt;0")</f>
        <v>0</v>
      </c>
      <c r="AB27" s="129">
        <f>SUMIFS(AB$4:AB$25, CT_Bands_2003_2022_BillsXStock!AB$4:AB$25, "&lt;0")</f>
        <v>0</v>
      </c>
      <c r="AC27" s="129">
        <f>SUMIFS(AC$4:AC$25, CT_Bands_2003_2022_BillsXStock!AC$4:AC$25, "&lt;0")</f>
        <v>0</v>
      </c>
      <c r="AD27" s="129">
        <f>SUMIFS(AD$4:AD$25, CT_Bands_2003_2022_BillsXStock!AD$4:AD$25, "&lt;0")</f>
        <v>0</v>
      </c>
      <c r="AE27" s="129">
        <f>SUMIFS(AE$4:AE$25, CT_Bands_2003_2022_BillsXStock!AE$4:AE$25, "&lt;0")</f>
        <v>0</v>
      </c>
      <c r="AF27" s="129">
        <f>SUMIFS(AF$4:AF$25, CT_Bands_2003_2022_BillsXStock!AF$4:AF$25, "&lt;0")</f>
        <v>0</v>
      </c>
      <c r="AG27" s="129">
        <f>SUMIFS(AG$4:AG$25, CT_Bands_2003_2022_BillsXStock!AG$4:AG$25, "&lt;0")</f>
        <v>0</v>
      </c>
      <c r="AH27" s="129">
        <f>SUMIFS(AH$4:AH$25, CT_Bands_2003_2022_BillsXStock!AH$4:AH$25, "&lt;0")</f>
        <v>77971.538886277864</v>
      </c>
      <c r="AI27" s="129">
        <f>SUMIFS(AI$4:AI$25, CT_Bands_2003_2022_BillsXStock!AI$4:AI$25, "&lt;0")</f>
        <v>49199.94637414196</v>
      </c>
      <c r="AJ27" s="129">
        <f>SUMIFS(AJ$4:AJ$25, CT_Bands_2003_2022_BillsXStock!AJ$4:AJ$25, "&lt;0")</f>
        <v>0</v>
      </c>
      <c r="AK27" s="129">
        <f>SUMIFS(AK$4:AK$25, CT_Bands_2003_2022_BillsXStock!AK$4:AK$25, "&lt;0")</f>
        <v>0</v>
      </c>
      <c r="AL27" s="129">
        <f>SUMIFS(AL$4:AL$25, CT_Bands_2003_2022_BillsXStock!AL$4:AL$25, "&lt;0")</f>
        <v>0</v>
      </c>
      <c r="AM27" s="129">
        <f>SUMIFS(AM$4:AM$25, CT_Bands_2003_2022_BillsXStock!AM$4:AM$25, "&lt;0")</f>
        <v>0</v>
      </c>
      <c r="AN27" s="129">
        <f>SUMIFS(AN$4:AN$25, CT_Bands_2003_2022_BillsXStock!AN$4:AN$25, "&lt;0")</f>
        <v>0</v>
      </c>
      <c r="AO27" s="129">
        <f>SUMIFS(AO$4:AO$25, CT_Bands_2003_2022_BillsXStock!AO$4:AO$25, "&lt;0")</f>
        <v>0</v>
      </c>
      <c r="AP27" s="129">
        <f>SUMIFS(AP$4:AP$25, CT_Bands_2003_2022_BillsXStock!AP$4:AP$25, "&lt;0")</f>
        <v>0</v>
      </c>
      <c r="AQ27" s="129">
        <f>SUMIFS(AQ$4:AQ$25, CT_Bands_2003_2022_BillsXStock!AQ$4:AQ$25, "&lt;0")</f>
        <v>0</v>
      </c>
      <c r="AR27" s="129">
        <f>SUMIFS(AR$4:AR$25, CT_Bands_2003_2022_BillsXStock!AR$4:AR$25, "&lt;0")</f>
        <v>96065.722732001275</v>
      </c>
      <c r="AS27" s="129">
        <f>SUMIFS(AS$4:AS$25, CT_Bands_2003_2022_BillsXStock!AS$4:AS$25, "&lt;0")</f>
        <v>30516.578569315752</v>
      </c>
      <c r="AT27" s="129">
        <f>SUMIFS(AT$4:AT$25, CT_Bands_2003_2022_BillsXStock!AT$4:AT$25, "&lt;0")</f>
        <v>0</v>
      </c>
      <c r="AU27" s="129">
        <f>SUMIFS(AU$4:AU$25, CT_Bands_2003_2022_BillsXStock!AU$4:AU$25, "&lt;0")</f>
        <v>0</v>
      </c>
      <c r="AV27" s="129">
        <f>SUMIFS(AV$4:AV$25, CT_Bands_2003_2022_BillsXStock!AV$4:AV$25, "&lt;0")</f>
        <v>0</v>
      </c>
      <c r="AW27" s="129">
        <f>SUMIFS(AW$4:AW$25, CT_Bands_2003_2022_BillsXStock!AW$4:AW$25, "&lt;0")</f>
        <v>0</v>
      </c>
      <c r="AX27" s="129">
        <f>SUMIFS(AX$4:AX$25, CT_Bands_2003_2022_BillsXStock!AX$4:AX$25, "&lt;0")</f>
        <v>0</v>
      </c>
      <c r="AY27" s="129">
        <f>SUMIFS(AY$4:AY$25, CT_Bands_2003_2022_BillsXStock!AY$4:AY$25, "&lt;0")</f>
        <v>0</v>
      </c>
      <c r="AZ27" s="129">
        <f>SUMIFS(AZ$4:AZ$25, CT_Bands_2003_2022_BillsXStock!AZ$4:AZ$25, "&lt;0")</f>
        <v>0</v>
      </c>
      <c r="BA27" s="129">
        <f>SUMIFS(BA$4:BA$25, CT_Bands_2003_2022_BillsXStock!BA$4:BA$25, "&lt;0")</f>
        <v>7154.0619768463257</v>
      </c>
      <c r="BB27" s="129">
        <f>SUMIFS(BB$4:BB$25, CT_Bands_2003_2022_BillsXStock!BB$4:BB$25, "&lt;0")</f>
        <v>93388.649434093502</v>
      </c>
      <c r="BC27" s="129">
        <f>SUMIFS(BC$4:BC$25, CT_Bands_2003_2022_BillsXStock!BC$4:BC$25, "&lt;0")</f>
        <v>10976.846407437615</v>
      </c>
      <c r="BD27" s="129">
        <f>SUMIFS(BD$4:BD$25, CT_Bands_2003_2022_BillsXStock!BD$4:BD$25, "&lt;0")</f>
        <v>0</v>
      </c>
      <c r="BE27" s="129">
        <f>SUMIFS(BE$4:BE$25, CT_Bands_2003_2022_BillsXStock!BE$4:BE$25, "&lt;0")</f>
        <v>0</v>
      </c>
      <c r="BF27" s="129">
        <f>SUMIFS(BF$4:BF$25, CT_Bands_2003_2022_BillsXStock!BF$4:BF$25, "&lt;0")</f>
        <v>0</v>
      </c>
      <c r="BG27" s="129">
        <f>SUMIFS(BG$4:BG$25, CT_Bands_2003_2022_BillsXStock!BG$4:BG$25, "&lt;0")</f>
        <v>0</v>
      </c>
      <c r="BH27" s="129">
        <f>SUMIFS(BH$4:BH$25, CT_Bands_2003_2022_BillsXStock!BH$4:BH$25, "&lt;0")</f>
        <v>0</v>
      </c>
      <c r="BI27" s="129">
        <f>SUMIFS(BI$4:BI$25, CT_Bands_2003_2022_BillsXStock!BI$4:BI$25, "&lt;0")</f>
        <v>0</v>
      </c>
      <c r="BJ27" s="129">
        <f>SUMIFS(BJ$4:BJ$25, CT_Bands_2003_2022_BillsXStock!BJ$4:BJ$25, "&lt;0")</f>
        <v>0</v>
      </c>
      <c r="BK27" s="129">
        <f>SUMIFS(BK$4:BK$25, CT_Bands_2003_2022_BillsXStock!BK$4:BK$25, "&lt;0")</f>
        <v>5439.583412839077</v>
      </c>
      <c r="BL27" s="129">
        <f>SUMIFS(BL$4:BL$25, CT_Bands_2003_2022_BillsXStock!BL$4:BL$25, "&lt;0")</f>
        <v>44153.640525722723</v>
      </c>
      <c r="BM27" s="129">
        <f>SUMIFS(BM$4:BM$25, CT_Bands_2003_2022_BillsXStock!BM$4:BM$25, "&lt;0")</f>
        <v>2727.0052239401662</v>
      </c>
      <c r="BN27" s="129">
        <f>SUMIFS(BN$4:BN$25, CT_Bands_2003_2022_BillsXStock!BN$4:BN$25, "&lt;0")</f>
        <v>95.910493827160494</v>
      </c>
      <c r="BO27" s="129">
        <f>SUMIFS(BO$4:BO$25, CT_Bands_2003_2022_BillsXStock!BO$4:BO$25, "&lt;0")</f>
        <v>0</v>
      </c>
      <c r="BP27" s="129">
        <f>SUMIFS(BP$4:BP$25, CT_Bands_2003_2022_BillsXStock!BP$4:BP$25, "&lt;0")</f>
        <v>0</v>
      </c>
      <c r="BQ27" s="129">
        <f>SUMIFS(BQ$4:BQ$25, CT_Bands_2003_2022_BillsXStock!BQ$4:BQ$25, "&lt;0")</f>
        <v>0</v>
      </c>
      <c r="BR27" s="129">
        <f>SUMIFS(BR$4:BR$25, CT_Bands_2003_2022_BillsXStock!BR$4:BR$25, "&lt;0")</f>
        <v>0</v>
      </c>
      <c r="BS27" s="129">
        <f>SUMIFS(BS$4:BS$25, CT_Bands_2003_2022_BillsXStock!BS$4:BS$25, "&lt;0")</f>
        <v>0</v>
      </c>
      <c r="BT27" s="129">
        <f>SUMIFS(BT$4:BT$25, CT_Bands_2003_2022_BillsXStock!BT$4:BT$25, "&lt;0")</f>
        <v>0</v>
      </c>
      <c r="BU27" s="129">
        <f>SUMIFS(BU$4:BU$25, CT_Bands_2003_2022_BillsXStock!BU$4:BU$25, "&lt;0")</f>
        <v>2771.0986908529621</v>
      </c>
      <c r="BV27" s="129">
        <f>SUMIFS(BV$4:BV$25, CT_Bands_2003_2022_BillsXStock!BV$4:BV$25, "&lt;0")</f>
        <v>9115.5487273544786</v>
      </c>
      <c r="BW27" s="129">
        <f>SUMIFS(BW$4:BW$25, CT_Bands_2003_2022_BillsXStock!BW$4:BW$25, "&lt;0")</f>
        <v>1006.55966006891</v>
      </c>
      <c r="BX27" s="129">
        <f>SUMIFS(BX$4:BX$25, CT_Bands_2003_2022_BillsXStock!CG$4:CG$25, "&lt;0")</f>
        <v>0</v>
      </c>
      <c r="BY27" s="129">
        <f>SUMIFS(BY$4:BY$25, CT_Bands_2003_2022_BillsXStock!CH$4:CH$25, "&lt;0")</f>
        <v>0</v>
      </c>
      <c r="BZ27" s="129">
        <f>SUMIFS(BZ$4:BZ$25, CT_Bands_2003_2022_BillsXStock!CI$4:CI$25, "&lt;0")</f>
        <v>0</v>
      </c>
      <c r="CA27" s="129">
        <f>SUMIFS(CA$4:CA$25, CT_Bands_2003_2022_BillsXStock!CJ$4:CJ$25, "&lt;0")</f>
        <v>0</v>
      </c>
      <c r="CB27" s="129">
        <f>SUMIFS(CB$4:CB$25, CT_Bands_2003_2022_BillsXStock!CK$4:CK$25, "&lt;0")</f>
        <v>0</v>
      </c>
      <c r="CC27" s="129">
        <f>SUMIFS(CC$4:CC$25, CT_Bands_2003_2022_BillsXStock!CL$4:CL$25, "&lt;0")</f>
        <v>0</v>
      </c>
      <c r="CD27" s="129">
        <f>SUMIFS(CD$4:CD$25, CT_Bands_2003_2022_BillsXStock!CM$4:CM$25, "&lt;0")</f>
        <v>0</v>
      </c>
      <c r="CE27" s="129">
        <f>SUMIFS(CE$4:CE$25, CT_Bands_2003_2022_BillsXStock!CN$4:CN$25, "&lt;0")</f>
        <v>0</v>
      </c>
      <c r="CF27" s="129">
        <f>SUMIFS(CF$4:CF$25, CT_Bands_2003_2022_BillsXStock!CO$4:CO$25, "&lt;0")</f>
        <v>0</v>
      </c>
      <c r="CG27" s="49">
        <f t="shared" si="0"/>
        <v>501762.82552216697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3B8F2-C901-4CE5-B614-401A0565B675}">
  <dimension ref="A2:CG29"/>
  <sheetViews>
    <sheetView zoomScale="85" zoomScaleNormal="85" workbookViewId="0">
      <pane xSplit="3" ySplit="3" topLeftCell="AC4" activePane="bottomRight" state="frozen"/>
      <selection pane="topRight" activeCell="D1" sqref="D1"/>
      <selection pane="bottomLeft" activeCell="A4" sqref="A4"/>
      <selection pane="bottomRight" activeCell="BB18" sqref="BB18"/>
    </sheetView>
  </sheetViews>
  <sheetFormatPr defaultRowHeight="15" x14ac:dyDescent="0.25"/>
  <cols>
    <col min="2" max="2" width="18.42578125" customWidth="1"/>
    <col min="3" max="3" width="5" customWidth="1"/>
    <col min="4" max="9" width="9.5703125" bestFit="1" customWidth="1"/>
    <col min="10" max="12" width="10.5703125" bestFit="1" customWidth="1"/>
    <col min="13" max="13" width="9.5703125" style="99" bestFit="1" customWidth="1"/>
    <col min="14" max="18" width="9.5703125" bestFit="1" customWidth="1"/>
    <col min="19" max="21" width="10.5703125" bestFit="1" customWidth="1"/>
    <col min="22" max="22" width="9.5703125" style="99" bestFit="1" customWidth="1"/>
    <col min="23" max="27" width="9.5703125" bestFit="1" customWidth="1"/>
    <col min="28" max="30" width="10.5703125" bestFit="1" customWidth="1"/>
    <col min="31" max="31" width="9.5703125" style="99" bestFit="1" customWidth="1"/>
    <col min="32" max="36" width="9.5703125" bestFit="1" customWidth="1"/>
    <col min="37" max="39" width="10.5703125" bestFit="1" customWidth="1"/>
    <col min="40" max="40" width="9.5703125" style="99" bestFit="1" customWidth="1"/>
    <col min="41" max="45" width="9.5703125" bestFit="1" customWidth="1"/>
    <col min="46" max="48" width="10.5703125" bestFit="1" customWidth="1"/>
    <col min="49" max="49" width="9.5703125" style="99" bestFit="1" customWidth="1"/>
    <col min="50" max="54" width="9.5703125" bestFit="1" customWidth="1"/>
    <col min="55" max="57" width="10.5703125" bestFit="1" customWidth="1"/>
    <col min="58" max="58" width="9.5703125" style="99" bestFit="1" customWidth="1"/>
    <col min="59" max="63" width="9.5703125" bestFit="1" customWidth="1"/>
    <col min="64" max="66" width="10.5703125" bestFit="1" customWidth="1"/>
    <col min="67" max="67" width="9.5703125" style="99" bestFit="1" customWidth="1"/>
    <col min="68" max="72" width="9.5703125" bestFit="1" customWidth="1"/>
    <col min="73" max="75" width="10.5703125" bestFit="1" customWidth="1"/>
    <col min="76" max="84" width="10.5703125" customWidth="1"/>
    <col min="85" max="85" width="9.85546875" customWidth="1"/>
  </cols>
  <sheetData>
    <row r="2" spans="1:85" x14ac:dyDescent="0.25">
      <c r="C2">
        <v>1991</v>
      </c>
      <c r="D2" t="s">
        <v>2117</v>
      </c>
      <c r="E2" t="s">
        <v>2117</v>
      </c>
      <c r="F2" t="s">
        <v>2117</v>
      </c>
      <c r="G2" t="s">
        <v>2117</v>
      </c>
      <c r="H2" t="s">
        <v>2117</v>
      </c>
      <c r="I2" t="s">
        <v>2117</v>
      </c>
      <c r="J2" t="s">
        <v>2117</v>
      </c>
      <c r="K2" t="s">
        <v>2117</v>
      </c>
      <c r="L2" t="s">
        <v>2117</v>
      </c>
      <c r="M2" t="s">
        <v>2118</v>
      </c>
      <c r="N2" t="s">
        <v>2118</v>
      </c>
      <c r="O2" t="s">
        <v>2118</v>
      </c>
      <c r="P2" t="s">
        <v>2118</v>
      </c>
      <c r="Q2" t="s">
        <v>2118</v>
      </c>
      <c r="R2" t="s">
        <v>2118</v>
      </c>
      <c r="S2" t="s">
        <v>2118</v>
      </c>
      <c r="T2" t="s">
        <v>2118</v>
      </c>
      <c r="U2" t="s">
        <v>2118</v>
      </c>
      <c r="V2" t="s">
        <v>2119</v>
      </c>
      <c r="W2" t="s">
        <v>2119</v>
      </c>
      <c r="X2" t="s">
        <v>2119</v>
      </c>
      <c r="Y2" t="s">
        <v>2119</v>
      </c>
      <c r="Z2" t="s">
        <v>2119</v>
      </c>
      <c r="AA2" t="s">
        <v>2119</v>
      </c>
      <c r="AB2" t="s">
        <v>2119</v>
      </c>
      <c r="AC2" t="s">
        <v>2119</v>
      </c>
      <c r="AD2" t="s">
        <v>2119</v>
      </c>
      <c r="AE2" t="s">
        <v>2120</v>
      </c>
      <c r="AF2" t="s">
        <v>2120</v>
      </c>
      <c r="AG2" t="s">
        <v>2120</v>
      </c>
      <c r="AH2" t="s">
        <v>2120</v>
      </c>
      <c r="AI2" t="s">
        <v>2120</v>
      </c>
      <c r="AJ2" t="s">
        <v>2120</v>
      </c>
      <c r="AK2" t="s">
        <v>2120</v>
      </c>
      <c r="AL2" t="s">
        <v>2120</v>
      </c>
      <c r="AM2" t="s">
        <v>2120</v>
      </c>
      <c r="AN2" t="s">
        <v>2121</v>
      </c>
      <c r="AO2" t="s">
        <v>2121</v>
      </c>
      <c r="AP2" t="s">
        <v>2121</v>
      </c>
      <c r="AQ2" t="s">
        <v>2121</v>
      </c>
      <c r="AR2" t="s">
        <v>2121</v>
      </c>
      <c r="AS2" t="s">
        <v>2121</v>
      </c>
      <c r="AT2" t="s">
        <v>2121</v>
      </c>
      <c r="AU2" t="s">
        <v>2121</v>
      </c>
      <c r="AV2" t="s">
        <v>2121</v>
      </c>
      <c r="AW2" t="s">
        <v>2122</v>
      </c>
      <c r="AX2" t="s">
        <v>2122</v>
      </c>
      <c r="AY2" t="s">
        <v>2122</v>
      </c>
      <c r="AZ2" t="s">
        <v>2122</v>
      </c>
      <c r="BA2" t="s">
        <v>2122</v>
      </c>
      <c r="BB2" t="s">
        <v>2122</v>
      </c>
      <c r="BC2" t="s">
        <v>2122</v>
      </c>
      <c r="BD2" t="s">
        <v>2122</v>
      </c>
      <c r="BE2" t="s">
        <v>2122</v>
      </c>
      <c r="BF2" t="s">
        <v>2123</v>
      </c>
      <c r="BG2" t="s">
        <v>2123</v>
      </c>
      <c r="BH2" t="s">
        <v>2123</v>
      </c>
      <c r="BI2" t="s">
        <v>2123</v>
      </c>
      <c r="BJ2" t="s">
        <v>2123</v>
      </c>
      <c r="BK2" t="s">
        <v>2123</v>
      </c>
      <c r="BL2" t="s">
        <v>2123</v>
      </c>
      <c r="BM2" t="s">
        <v>2123</v>
      </c>
      <c r="BN2" t="s">
        <v>2123</v>
      </c>
      <c r="BO2" t="s">
        <v>2124</v>
      </c>
      <c r="BP2" t="s">
        <v>2124</v>
      </c>
      <c r="BQ2" t="s">
        <v>2124</v>
      </c>
      <c r="BR2" t="s">
        <v>2124</v>
      </c>
      <c r="BS2" t="s">
        <v>2124</v>
      </c>
      <c r="BT2" t="s">
        <v>2124</v>
      </c>
      <c r="BU2" t="s">
        <v>2124</v>
      </c>
      <c r="BV2" t="s">
        <v>2124</v>
      </c>
      <c r="BW2" t="s">
        <v>2124</v>
      </c>
      <c r="BX2" t="s">
        <v>2359</v>
      </c>
      <c r="BY2" t="s">
        <v>2359</v>
      </c>
      <c r="BZ2" t="s">
        <v>2359</v>
      </c>
      <c r="CA2" t="s">
        <v>2359</v>
      </c>
      <c r="CB2" t="s">
        <v>2359</v>
      </c>
      <c r="CC2" t="s">
        <v>2359</v>
      </c>
      <c r="CD2" t="s">
        <v>2359</v>
      </c>
      <c r="CE2" t="s">
        <v>2359</v>
      </c>
      <c r="CF2" t="s">
        <v>2359</v>
      </c>
    </row>
    <row r="3" spans="1:85" x14ac:dyDescent="0.25">
      <c r="C3">
        <v>2022</v>
      </c>
      <c r="D3" t="s">
        <v>7</v>
      </c>
      <c r="E3" t="s">
        <v>8</v>
      </c>
      <c r="F3" t="s">
        <v>9</v>
      </c>
      <c r="G3" t="s">
        <v>10</v>
      </c>
      <c r="H3" t="s">
        <v>11</v>
      </c>
      <c r="I3" t="s">
        <v>12</v>
      </c>
      <c r="J3" t="s">
        <v>13</v>
      </c>
      <c r="K3" t="s">
        <v>14</v>
      </c>
      <c r="L3" t="s">
        <v>15</v>
      </c>
      <c r="M3" t="s">
        <v>7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S3" t="s">
        <v>13</v>
      </c>
      <c r="T3" t="s">
        <v>14</v>
      </c>
      <c r="U3" t="s">
        <v>15</v>
      </c>
      <c r="V3" t="s">
        <v>7</v>
      </c>
      <c r="W3" t="s">
        <v>8</v>
      </c>
      <c r="X3" t="s">
        <v>9</v>
      </c>
      <c r="Y3" t="s">
        <v>10</v>
      </c>
      <c r="Z3" t="s">
        <v>11</v>
      </c>
      <c r="AA3" t="s">
        <v>12</v>
      </c>
      <c r="AB3" t="s">
        <v>13</v>
      </c>
      <c r="AC3" t="s">
        <v>14</v>
      </c>
      <c r="AD3" t="s">
        <v>15</v>
      </c>
      <c r="AE3" t="s">
        <v>7</v>
      </c>
      <c r="AF3" t="s">
        <v>8</v>
      </c>
      <c r="AG3" t="s">
        <v>9</v>
      </c>
      <c r="AH3" t="s">
        <v>10</v>
      </c>
      <c r="AI3" t="s">
        <v>11</v>
      </c>
      <c r="AJ3" t="s">
        <v>12</v>
      </c>
      <c r="AK3" t="s">
        <v>13</v>
      </c>
      <c r="AL3" t="s">
        <v>14</v>
      </c>
      <c r="AM3" t="s">
        <v>15</v>
      </c>
      <c r="AN3" t="s">
        <v>7</v>
      </c>
      <c r="AO3" t="s">
        <v>8</v>
      </c>
      <c r="AP3" t="s">
        <v>9</v>
      </c>
      <c r="AQ3" t="s">
        <v>10</v>
      </c>
      <c r="AR3" t="s">
        <v>11</v>
      </c>
      <c r="AS3" t="s">
        <v>12</v>
      </c>
      <c r="AT3" t="s">
        <v>13</v>
      </c>
      <c r="AU3" t="s">
        <v>14</v>
      </c>
      <c r="AV3" t="s">
        <v>15</v>
      </c>
      <c r="AW3" t="s">
        <v>7</v>
      </c>
      <c r="AX3" t="s">
        <v>8</v>
      </c>
      <c r="AY3" t="s">
        <v>9</v>
      </c>
      <c r="AZ3" t="s">
        <v>10</v>
      </c>
      <c r="BA3" t="s">
        <v>11</v>
      </c>
      <c r="BB3" t="s">
        <v>12</v>
      </c>
      <c r="BC3" t="s">
        <v>13</v>
      </c>
      <c r="BD3" t="s">
        <v>14</v>
      </c>
      <c r="BE3" t="s">
        <v>15</v>
      </c>
      <c r="BF3" t="s">
        <v>7</v>
      </c>
      <c r="BG3" t="s">
        <v>8</v>
      </c>
      <c r="BH3" t="s">
        <v>9</v>
      </c>
      <c r="BI3" t="s">
        <v>10</v>
      </c>
      <c r="BJ3" t="s">
        <v>11</v>
      </c>
      <c r="BK3" t="s">
        <v>12</v>
      </c>
      <c r="BL3" t="s">
        <v>13</v>
      </c>
      <c r="BM3" t="s">
        <v>14</v>
      </c>
      <c r="BN3" t="s">
        <v>15</v>
      </c>
      <c r="BO3" t="s">
        <v>7</v>
      </c>
      <c r="BP3" t="s">
        <v>8</v>
      </c>
      <c r="BQ3" t="s">
        <v>9</v>
      </c>
      <c r="BR3" t="s">
        <v>10</v>
      </c>
      <c r="BS3" t="s">
        <v>11</v>
      </c>
      <c r="BT3" t="s">
        <v>12</v>
      </c>
      <c r="BU3" t="s">
        <v>13</v>
      </c>
      <c r="BV3" t="s">
        <v>14</v>
      </c>
      <c r="BW3" t="s">
        <v>15</v>
      </c>
      <c r="BX3" t="s">
        <v>7</v>
      </c>
      <c r="BY3" t="s">
        <v>8</v>
      </c>
      <c r="BZ3" t="s">
        <v>9</v>
      </c>
      <c r="CA3" t="s">
        <v>10</v>
      </c>
      <c r="CB3" t="s">
        <v>11</v>
      </c>
      <c r="CC3" t="s">
        <v>12</v>
      </c>
      <c r="CD3" t="s">
        <v>13</v>
      </c>
      <c r="CE3" t="s">
        <v>14</v>
      </c>
      <c r="CF3" t="s">
        <v>15</v>
      </c>
    </row>
    <row r="4" spans="1:85" x14ac:dyDescent="0.25">
      <c r="A4" s="126" t="s">
        <v>1087</v>
      </c>
      <c r="B4" s="127" t="s">
        <v>1088</v>
      </c>
      <c r="C4" s="127" t="s">
        <v>2319</v>
      </c>
      <c r="D4" s="129">
        <f>IFERROR(INDEX(CT_Bills_2003_2022!$D$4:$L$25,MATCH(CT_Bands_2003_2022_Bills!$B4,CT_Bills_2003_2022!$B$4:$B$25,0),MATCH(CT_Bands_2003_2022_Bills!D$2,CT_Bills_2003_2022!$D$3:$L$3,0))-INDEX(CT_Bills_2003_2022!$N$4:$V$25,MATCH(CT_Bands_2003_2022_Bills!$B4,CT_Bills_2003_2022!$B$4:$B$25,0),MATCH(CT_Bands_2003_2022_Bills!D$3,CT_Bills_2003_2022!$N$3:$V$3,0)),"N/A")</f>
        <v>897.8382826666666</v>
      </c>
      <c r="E4" s="129">
        <f>IFERROR(INDEX(CT_Bills_2003_2022!$D$4:$L$25,MATCH(CT_Bands_2003_2022_Bills!$B4,CT_Bills_2003_2022!$B$4:$B$25,0),MATCH(CT_Bands_2003_2022_Bills!E$2,CT_Bills_2003_2022!$D$3:$L$3,0))-INDEX(CT_Bills_2003_2022!$N$4:$V$25,MATCH(CT_Bands_2003_2022_Bills!$B4,CT_Bills_2003_2022!$B$4:$B$25,0),MATCH(CT_Bands_2003_2022_Bills!E$3,CT_Bills_2003_2022!$N$3:$V$3,0)),"N/A")</f>
        <v>652.83628266666653</v>
      </c>
      <c r="F4" s="129">
        <f>IFERROR(INDEX(CT_Bills_2003_2022!$D$4:$L$25,MATCH(CT_Bands_2003_2022_Bills!$B4,CT_Bills_2003_2022!$B$4:$B$25,0),MATCH(CT_Bands_2003_2022_Bills!F$2,CT_Bills_2003_2022!$D$3:$L$3,0))-INDEX(CT_Bills_2003_2022!$N$4:$V$25,MATCH(CT_Bands_2003_2022_Bills!$B4,CT_Bills_2003_2022!$B$4:$B$25,0),MATCH(CT_Bands_2003_2022_Bills!F$3,CT_Bills_2003_2022!$N$3:$V$3,0)),"N/A")</f>
        <v>272.83578266666666</v>
      </c>
      <c r="G4" s="129">
        <f>IFERROR(INDEX(CT_Bills_2003_2022!$D$4:$L$25,MATCH(CT_Bands_2003_2022_Bills!$B4,CT_Bills_2003_2022!$B$4:$B$25,0),MATCH(CT_Bands_2003_2022_Bills!G$2,CT_Bills_2003_2022!$D$3:$L$3,0))-INDEX(CT_Bills_2003_2022!$N$4:$V$25,MATCH(CT_Bands_2003_2022_Bills!$B4,CT_Bills_2003_2022!$B$4:$B$25,0),MATCH(CT_Bands_2003_2022_Bills!G$3,CT_Bills_2003_2022!$N$3:$V$3,0)),"N/A")</f>
        <v>-272.16471733333356</v>
      </c>
      <c r="H4" s="129">
        <f>IFERROR(INDEX(CT_Bills_2003_2022!$D$4:$L$25,MATCH(CT_Bands_2003_2022_Bills!$B4,CT_Bills_2003_2022!$B$4:$B$25,0),MATCH(CT_Bands_2003_2022_Bills!H$2,CT_Bills_2003_2022!$D$3:$L$3,0))-INDEX(CT_Bills_2003_2022!$N$4:$V$25,MATCH(CT_Bands_2003_2022_Bills!$B4,CT_Bills_2003_2022!$B$4:$B$25,0),MATCH(CT_Bands_2003_2022_Bills!H$3,CT_Bills_2003_2022!$N$3:$V$3,0)),"N/A")</f>
        <v>-875.91496733333338</v>
      </c>
      <c r="I4" s="129">
        <f>IFERROR(INDEX(CT_Bills_2003_2022!$D$4:$L$25,MATCH(CT_Bands_2003_2022_Bills!$B4,CT_Bills_2003_2022!$B$4:$B$25,0),MATCH(CT_Bands_2003_2022_Bills!I$2,CT_Bills_2003_2022!$D$3:$L$3,0))-INDEX(CT_Bills_2003_2022!$N$4:$V$25,MATCH(CT_Bands_2003_2022_Bills!$B4,CT_Bills_2003_2022!$B$4:$B$25,0),MATCH(CT_Bands_2003_2022_Bills!I$3,CT_Bills_2003_2022!$N$3:$V$3,0)),"N/A")</f>
        <v>-1782.1652173333337</v>
      </c>
      <c r="J4" s="129">
        <f>IFERROR(INDEX(CT_Bills_2003_2022!$D$4:$L$25,MATCH(CT_Bands_2003_2022_Bills!$B4,CT_Bills_2003_2022!$B$4:$B$25,0),MATCH(CT_Bands_2003_2022_Bills!J$2,CT_Bills_2003_2022!$D$3:$L$3,0))-INDEX(CT_Bills_2003_2022!$N$4:$V$25,MATCH(CT_Bands_2003_2022_Bills!$B4,CT_Bills_2003_2022!$B$4:$B$25,0),MATCH(CT_Bands_2003_2022_Bills!J$3,CT_Bills_2003_2022!$N$3:$V$3,0)),"N/A")</f>
        <v>-3007.1652173333332</v>
      </c>
      <c r="K4" s="129">
        <f>IFERROR(INDEX(CT_Bills_2003_2022!$D$4:$L$25,MATCH(CT_Bands_2003_2022_Bills!$B4,CT_Bills_2003_2022!$B$4:$B$25,0),MATCH(CT_Bands_2003_2022_Bills!K$2,CT_Bills_2003_2022!$D$3:$L$3,0))-INDEX(CT_Bills_2003_2022!$N$4:$V$25,MATCH(CT_Bands_2003_2022_Bills!$B4,CT_Bills_2003_2022!$B$4:$B$25,0),MATCH(CT_Bands_2003_2022_Bills!K$3,CT_Bills_2003_2022!$N$3:$V$3,0)),"N/A")</f>
        <v>-4529.6652173333332</v>
      </c>
      <c r="L4" s="129">
        <f>IFERROR(INDEX(CT_Bills_2003_2022!$D$4:$L$25,MATCH(CT_Bands_2003_2022_Bills!$B4,CT_Bills_2003_2022!$B$4:$B$25,0),MATCH(CT_Bands_2003_2022_Bills!L$2,CT_Bills_2003_2022!$D$3:$L$3,0))-INDEX(CT_Bills_2003_2022!$N$4:$V$25,MATCH(CT_Bands_2003_2022_Bills!$B4,CT_Bills_2003_2022!$B$4:$B$25,0),MATCH(CT_Bands_2003_2022_Bills!L$3,CT_Bills_2003_2022!$N$3:$V$3,0)),"N/A")</f>
        <v>-5282.1687173333339</v>
      </c>
      <c r="M4" s="143">
        <f>IFERROR(INDEX(CT_Bills_2003_2022!$D$4:$L$25,MATCH(CT_Bands_2003_2022_Bills!$B4,CT_Bills_2003_2022!$B$4:$B$25,0),MATCH(CT_Bands_2003_2022_Bills!M$2,CT_Bills_2003_2022!$D$3:$L$3,0))-INDEX(CT_Bills_2003_2022!$N$4:$V$25,MATCH(CT_Bands_2003_2022_Bills!$B4,CT_Bills_2003_2022!$B$4:$B$25,0),MATCH(CT_Bands_2003_2022_Bills!M$3,CT_Bills_2003_2022!$N$3:$V$3,0)),"N/A")</f>
        <v>1084.9779964444442</v>
      </c>
      <c r="N4" s="129">
        <f>IFERROR(INDEX(CT_Bills_2003_2022!$D$4:$L$25,MATCH(CT_Bands_2003_2022_Bills!$B4,CT_Bills_2003_2022!$B$4:$B$25,0),MATCH(CT_Bands_2003_2022_Bills!N$2,CT_Bills_2003_2022!$D$3:$L$3,0))-INDEX(CT_Bills_2003_2022!$N$4:$V$25,MATCH(CT_Bands_2003_2022_Bills!$B4,CT_Bills_2003_2022!$B$4:$B$25,0),MATCH(CT_Bands_2003_2022_Bills!N$3,CT_Bills_2003_2022!$N$3:$V$3,0)),"N/A")</f>
        <v>839.97599644444415</v>
      </c>
      <c r="O4" s="129">
        <f>IFERROR(INDEX(CT_Bills_2003_2022!$D$4:$L$25,MATCH(CT_Bands_2003_2022_Bills!$B4,CT_Bills_2003_2022!$B$4:$B$25,0),MATCH(CT_Bands_2003_2022_Bills!O$2,CT_Bills_2003_2022!$D$3:$L$3,0))-INDEX(CT_Bills_2003_2022!$N$4:$V$25,MATCH(CT_Bands_2003_2022_Bills!$B4,CT_Bills_2003_2022!$B$4:$B$25,0),MATCH(CT_Bands_2003_2022_Bills!O$3,CT_Bills_2003_2022!$N$3:$V$3,0)),"N/A")</f>
        <v>459.97549644444427</v>
      </c>
      <c r="P4" s="129">
        <f>IFERROR(INDEX(CT_Bills_2003_2022!$D$4:$L$25,MATCH(CT_Bands_2003_2022_Bills!$B4,CT_Bills_2003_2022!$B$4:$B$25,0),MATCH(CT_Bands_2003_2022_Bills!P$2,CT_Bills_2003_2022!$D$3:$L$3,0))-INDEX(CT_Bills_2003_2022!$N$4:$V$25,MATCH(CT_Bands_2003_2022_Bills!$B4,CT_Bills_2003_2022!$B$4:$B$25,0),MATCH(CT_Bands_2003_2022_Bills!P$3,CT_Bills_2003_2022!$N$3:$V$3,0)),"N/A")</f>
        <v>-85.025003555555941</v>
      </c>
      <c r="Q4" s="129">
        <f>IFERROR(INDEX(CT_Bills_2003_2022!$D$4:$L$25,MATCH(CT_Bands_2003_2022_Bills!$B4,CT_Bills_2003_2022!$B$4:$B$25,0),MATCH(CT_Bands_2003_2022_Bills!Q$2,CT_Bills_2003_2022!$D$3:$L$3,0))-INDEX(CT_Bills_2003_2022!$N$4:$V$25,MATCH(CT_Bands_2003_2022_Bills!$B4,CT_Bills_2003_2022!$B$4:$B$25,0),MATCH(CT_Bands_2003_2022_Bills!Q$3,CT_Bills_2003_2022!$N$3:$V$3,0)),"N/A")</f>
        <v>-688.77525355555576</v>
      </c>
      <c r="R4" s="129">
        <f>IFERROR(INDEX(CT_Bills_2003_2022!$D$4:$L$25,MATCH(CT_Bands_2003_2022_Bills!$B4,CT_Bills_2003_2022!$B$4:$B$25,0),MATCH(CT_Bands_2003_2022_Bills!R$2,CT_Bills_2003_2022!$D$3:$L$3,0))-INDEX(CT_Bills_2003_2022!$N$4:$V$25,MATCH(CT_Bands_2003_2022_Bills!$B4,CT_Bills_2003_2022!$B$4:$B$25,0),MATCH(CT_Bands_2003_2022_Bills!R$3,CT_Bills_2003_2022!$N$3:$V$3,0)),"N/A")</f>
        <v>-1595.025503555556</v>
      </c>
      <c r="S4" s="129">
        <f>IFERROR(INDEX(CT_Bills_2003_2022!$D$4:$L$25,MATCH(CT_Bands_2003_2022_Bills!$B4,CT_Bills_2003_2022!$B$4:$B$25,0),MATCH(CT_Bands_2003_2022_Bills!S$2,CT_Bills_2003_2022!$D$3:$L$3,0))-INDEX(CT_Bills_2003_2022!$N$4:$V$25,MATCH(CT_Bands_2003_2022_Bills!$B4,CT_Bills_2003_2022!$B$4:$B$25,0),MATCH(CT_Bands_2003_2022_Bills!S$3,CT_Bills_2003_2022!$N$3:$V$3,0)),"N/A")</f>
        <v>-2820.0255035555556</v>
      </c>
      <c r="T4" s="129">
        <f>IFERROR(INDEX(CT_Bills_2003_2022!$D$4:$L$25,MATCH(CT_Bands_2003_2022_Bills!$B4,CT_Bills_2003_2022!$B$4:$B$25,0),MATCH(CT_Bands_2003_2022_Bills!T$2,CT_Bills_2003_2022!$D$3:$L$3,0))-INDEX(CT_Bills_2003_2022!$N$4:$V$25,MATCH(CT_Bands_2003_2022_Bills!$B4,CT_Bills_2003_2022!$B$4:$B$25,0),MATCH(CT_Bands_2003_2022_Bills!T$3,CT_Bills_2003_2022!$N$3:$V$3,0)),"N/A")</f>
        <v>-4342.5255035555556</v>
      </c>
      <c r="U4" s="129">
        <f>IFERROR(INDEX(CT_Bills_2003_2022!$D$4:$L$25,MATCH(CT_Bands_2003_2022_Bills!$B4,CT_Bills_2003_2022!$B$4:$B$25,0),MATCH(CT_Bands_2003_2022_Bills!U$2,CT_Bills_2003_2022!$D$3:$L$3,0))-INDEX(CT_Bills_2003_2022!$N$4:$V$25,MATCH(CT_Bands_2003_2022_Bills!$B4,CT_Bills_2003_2022!$B$4:$B$25,0),MATCH(CT_Bands_2003_2022_Bills!U$3,CT_Bills_2003_2022!$N$3:$V$3,0)),"N/A")</f>
        <v>-5095.0290035555563</v>
      </c>
      <c r="V4" s="143">
        <f>IFERROR(INDEX(CT_Bills_2003_2022!$D$4:$L$25,MATCH(CT_Bands_2003_2022_Bills!$B4,CT_Bills_2003_2022!$B$4:$B$25,0),MATCH(CT_Bands_2003_2022_Bills!V$2,CT_Bills_2003_2022!$D$3:$L$3,0))-INDEX(CT_Bills_2003_2022!$N$4:$V$25,MATCH(CT_Bands_2003_2022_Bills!$B4,CT_Bills_2003_2022!$B$4:$B$25,0),MATCH(CT_Bands_2003_2022_Bills!V$3,CT_Bills_2003_2022!$N$3:$V$3,0)),"N/A")</f>
        <v>1272.1177102222221</v>
      </c>
      <c r="W4" s="129">
        <f>IFERROR(INDEX(CT_Bills_2003_2022!$D$4:$L$25,MATCH(CT_Bands_2003_2022_Bills!$B4,CT_Bills_2003_2022!$B$4:$B$25,0),MATCH(CT_Bands_2003_2022_Bills!W$2,CT_Bills_2003_2022!$D$3:$L$3,0))-INDEX(CT_Bills_2003_2022!$N$4:$V$25,MATCH(CT_Bands_2003_2022_Bills!$B4,CT_Bills_2003_2022!$B$4:$B$25,0),MATCH(CT_Bands_2003_2022_Bills!W$3,CT_Bills_2003_2022!$N$3:$V$3,0)),"N/A")</f>
        <v>1027.1157102222219</v>
      </c>
      <c r="X4" s="129">
        <f>IFERROR(INDEX(CT_Bills_2003_2022!$D$4:$L$25,MATCH(CT_Bands_2003_2022_Bills!$B4,CT_Bills_2003_2022!$B$4:$B$25,0),MATCH(CT_Bands_2003_2022_Bills!X$2,CT_Bills_2003_2022!$D$3:$L$3,0))-INDEX(CT_Bills_2003_2022!$N$4:$V$25,MATCH(CT_Bands_2003_2022_Bills!$B4,CT_Bills_2003_2022!$B$4:$B$25,0),MATCH(CT_Bands_2003_2022_Bills!X$3,CT_Bills_2003_2022!$N$3:$V$3,0)),"N/A")</f>
        <v>647.11521022222212</v>
      </c>
      <c r="Y4" s="129">
        <f>IFERROR(INDEX(CT_Bills_2003_2022!$D$4:$L$25,MATCH(CT_Bands_2003_2022_Bills!$B4,CT_Bills_2003_2022!$B$4:$B$25,0),MATCH(CT_Bands_2003_2022_Bills!Y$2,CT_Bills_2003_2022!$D$3:$L$3,0))-INDEX(CT_Bills_2003_2022!$N$4:$V$25,MATCH(CT_Bands_2003_2022_Bills!$B4,CT_Bills_2003_2022!$B$4:$B$25,0),MATCH(CT_Bands_2003_2022_Bills!Y$3,CT_Bills_2003_2022!$N$3:$V$3,0)),"N/A")</f>
        <v>102.1147102222219</v>
      </c>
      <c r="Z4" s="129">
        <f>IFERROR(INDEX(CT_Bills_2003_2022!$D$4:$L$25,MATCH(CT_Bands_2003_2022_Bills!$B4,CT_Bills_2003_2022!$B$4:$B$25,0),MATCH(CT_Bands_2003_2022_Bills!Z$2,CT_Bills_2003_2022!$D$3:$L$3,0))-INDEX(CT_Bills_2003_2022!$N$4:$V$25,MATCH(CT_Bands_2003_2022_Bills!$B4,CT_Bills_2003_2022!$B$4:$B$25,0),MATCH(CT_Bands_2003_2022_Bills!Z$3,CT_Bills_2003_2022!$N$3:$V$3,0)),"N/A")</f>
        <v>-501.63553977777792</v>
      </c>
      <c r="AA4" s="129">
        <f>IFERROR(INDEX(CT_Bills_2003_2022!$D$4:$L$25,MATCH(CT_Bands_2003_2022_Bills!$B4,CT_Bills_2003_2022!$B$4:$B$25,0),MATCH(CT_Bands_2003_2022_Bills!AA$2,CT_Bills_2003_2022!$D$3:$L$3,0))-INDEX(CT_Bills_2003_2022!$N$4:$V$25,MATCH(CT_Bands_2003_2022_Bills!$B4,CT_Bills_2003_2022!$B$4:$B$25,0),MATCH(CT_Bands_2003_2022_Bills!AA$3,CT_Bills_2003_2022!$N$3:$V$3,0)),"N/A")</f>
        <v>-1407.8857897777782</v>
      </c>
      <c r="AB4" s="129">
        <f>IFERROR(INDEX(CT_Bills_2003_2022!$D$4:$L$25,MATCH(CT_Bands_2003_2022_Bills!$B4,CT_Bills_2003_2022!$B$4:$B$25,0),MATCH(CT_Bands_2003_2022_Bills!AB$2,CT_Bills_2003_2022!$D$3:$L$3,0))-INDEX(CT_Bills_2003_2022!$N$4:$V$25,MATCH(CT_Bands_2003_2022_Bills!$B4,CT_Bills_2003_2022!$B$4:$B$25,0),MATCH(CT_Bands_2003_2022_Bills!AB$3,CT_Bills_2003_2022!$N$3:$V$3,0)),"N/A")</f>
        <v>-2632.885789777778</v>
      </c>
      <c r="AC4" s="129">
        <f>IFERROR(INDEX(CT_Bills_2003_2022!$D$4:$L$25,MATCH(CT_Bands_2003_2022_Bills!$B4,CT_Bills_2003_2022!$B$4:$B$25,0),MATCH(CT_Bands_2003_2022_Bills!AC$2,CT_Bills_2003_2022!$D$3:$L$3,0))-INDEX(CT_Bills_2003_2022!$N$4:$V$25,MATCH(CT_Bands_2003_2022_Bills!$B4,CT_Bills_2003_2022!$B$4:$B$25,0),MATCH(CT_Bands_2003_2022_Bills!AC$3,CT_Bills_2003_2022!$N$3:$V$3,0)),"N/A")</f>
        <v>-4155.385789777778</v>
      </c>
      <c r="AD4" s="129">
        <f>IFERROR(INDEX(CT_Bills_2003_2022!$D$4:$L$25,MATCH(CT_Bands_2003_2022_Bills!$B4,CT_Bills_2003_2022!$B$4:$B$25,0),MATCH(CT_Bands_2003_2022_Bills!AD$2,CT_Bills_2003_2022!$D$3:$L$3,0))-INDEX(CT_Bills_2003_2022!$N$4:$V$25,MATCH(CT_Bands_2003_2022_Bills!$B4,CT_Bills_2003_2022!$B$4:$B$25,0),MATCH(CT_Bands_2003_2022_Bills!AD$3,CT_Bills_2003_2022!$N$3:$V$3,0)),"N/A")</f>
        <v>-4907.8892897777787</v>
      </c>
      <c r="AE4" s="143">
        <f>IFERROR(INDEX(CT_Bills_2003_2022!$D$4:$L$25,MATCH(CT_Bands_2003_2022_Bills!$B4,CT_Bills_2003_2022!$B$4:$B$25,0),MATCH(CT_Bands_2003_2022_Bills!AE$2,CT_Bills_2003_2022!$D$3:$L$3,0))-INDEX(CT_Bills_2003_2022!$N$4:$V$25,MATCH(CT_Bands_2003_2022_Bills!$B4,CT_Bills_2003_2022!$B$4:$B$25,0),MATCH(CT_Bands_2003_2022_Bills!AE$3,CT_Bills_2003_2022!$N$3:$V$3,0)),"N/A")</f>
        <v>1459.2574239999999</v>
      </c>
      <c r="AF4" s="129">
        <f>IFERROR(INDEX(CT_Bills_2003_2022!$D$4:$L$25,MATCH(CT_Bands_2003_2022_Bills!$B4,CT_Bills_2003_2022!$B$4:$B$25,0),MATCH(CT_Bands_2003_2022_Bills!AF$2,CT_Bills_2003_2022!$D$3:$L$3,0))-INDEX(CT_Bills_2003_2022!$N$4:$V$25,MATCH(CT_Bands_2003_2022_Bills!$B4,CT_Bills_2003_2022!$B$4:$B$25,0),MATCH(CT_Bands_2003_2022_Bills!AF$3,CT_Bills_2003_2022!$N$3:$V$3,0)),"N/A")</f>
        <v>1214.2554239999999</v>
      </c>
      <c r="AG4" s="129">
        <f>IFERROR(INDEX(CT_Bills_2003_2022!$D$4:$L$25,MATCH(CT_Bands_2003_2022_Bills!$B4,CT_Bills_2003_2022!$B$4:$B$25,0),MATCH(CT_Bands_2003_2022_Bills!AG$2,CT_Bills_2003_2022!$D$3:$L$3,0))-INDEX(CT_Bills_2003_2022!$N$4:$V$25,MATCH(CT_Bands_2003_2022_Bills!$B4,CT_Bills_2003_2022!$B$4:$B$25,0),MATCH(CT_Bands_2003_2022_Bills!AG$3,CT_Bills_2003_2022!$N$3:$V$3,0)),"N/A")</f>
        <v>834.25492399999996</v>
      </c>
      <c r="AH4" s="129">
        <f>IFERROR(INDEX(CT_Bills_2003_2022!$D$4:$L$25,MATCH(CT_Bands_2003_2022_Bills!$B4,CT_Bills_2003_2022!$B$4:$B$25,0),MATCH(CT_Bands_2003_2022_Bills!AH$2,CT_Bills_2003_2022!$D$3:$L$3,0))-INDEX(CT_Bills_2003_2022!$N$4:$V$25,MATCH(CT_Bands_2003_2022_Bills!$B4,CT_Bills_2003_2022!$B$4:$B$25,0),MATCH(CT_Bands_2003_2022_Bills!AH$3,CT_Bills_2003_2022!$N$3:$V$3,0)),"N/A")</f>
        <v>289.25442399999974</v>
      </c>
      <c r="AI4" s="129">
        <f>IFERROR(INDEX(CT_Bills_2003_2022!$D$4:$L$25,MATCH(CT_Bands_2003_2022_Bills!$B4,CT_Bills_2003_2022!$B$4:$B$25,0),MATCH(CT_Bands_2003_2022_Bills!AI$2,CT_Bills_2003_2022!$D$3:$L$3,0))-INDEX(CT_Bills_2003_2022!$N$4:$V$25,MATCH(CT_Bands_2003_2022_Bills!$B4,CT_Bills_2003_2022!$B$4:$B$25,0),MATCH(CT_Bands_2003_2022_Bills!AI$3,CT_Bills_2003_2022!$N$3:$V$3,0)),"N/A")</f>
        <v>-314.49582600000008</v>
      </c>
      <c r="AJ4" s="129">
        <f>IFERROR(INDEX(CT_Bills_2003_2022!$D$4:$L$25,MATCH(CT_Bands_2003_2022_Bills!$B4,CT_Bills_2003_2022!$B$4:$B$25,0),MATCH(CT_Bands_2003_2022_Bills!AJ$2,CT_Bills_2003_2022!$D$3:$L$3,0))-INDEX(CT_Bills_2003_2022!$N$4:$V$25,MATCH(CT_Bands_2003_2022_Bills!$B4,CT_Bills_2003_2022!$B$4:$B$25,0),MATCH(CT_Bands_2003_2022_Bills!AJ$3,CT_Bills_2003_2022!$N$3:$V$3,0)),"N/A")</f>
        <v>-1220.7460760000004</v>
      </c>
      <c r="AK4" s="129">
        <f>IFERROR(INDEX(CT_Bills_2003_2022!$D$4:$L$25,MATCH(CT_Bands_2003_2022_Bills!$B4,CT_Bills_2003_2022!$B$4:$B$25,0),MATCH(CT_Bands_2003_2022_Bills!AK$2,CT_Bills_2003_2022!$D$3:$L$3,0))-INDEX(CT_Bills_2003_2022!$N$4:$V$25,MATCH(CT_Bands_2003_2022_Bills!$B4,CT_Bills_2003_2022!$B$4:$B$25,0),MATCH(CT_Bands_2003_2022_Bills!AK$3,CT_Bills_2003_2022!$N$3:$V$3,0)),"N/A")</f>
        <v>-2445.7460759999999</v>
      </c>
      <c r="AL4" s="129">
        <f>IFERROR(INDEX(CT_Bills_2003_2022!$D$4:$L$25,MATCH(CT_Bands_2003_2022_Bills!$B4,CT_Bills_2003_2022!$B$4:$B$25,0),MATCH(CT_Bands_2003_2022_Bills!AL$2,CT_Bills_2003_2022!$D$3:$L$3,0))-INDEX(CT_Bills_2003_2022!$N$4:$V$25,MATCH(CT_Bands_2003_2022_Bills!$B4,CT_Bills_2003_2022!$B$4:$B$25,0),MATCH(CT_Bands_2003_2022_Bills!AL$3,CT_Bills_2003_2022!$N$3:$V$3,0)),"N/A")</f>
        <v>-3968.2460759999999</v>
      </c>
      <c r="AM4" s="129">
        <f>IFERROR(INDEX(CT_Bills_2003_2022!$D$4:$L$25,MATCH(CT_Bands_2003_2022_Bills!$B4,CT_Bills_2003_2022!$B$4:$B$25,0),MATCH(CT_Bands_2003_2022_Bills!AM$2,CT_Bills_2003_2022!$D$3:$L$3,0))-INDEX(CT_Bills_2003_2022!$N$4:$V$25,MATCH(CT_Bands_2003_2022_Bills!$B4,CT_Bills_2003_2022!$B$4:$B$25,0),MATCH(CT_Bands_2003_2022_Bills!AM$3,CT_Bills_2003_2022!$N$3:$V$3,0)),"N/A")</f>
        <v>-4720.7495760000002</v>
      </c>
      <c r="AN4" s="143">
        <f>IFERROR(INDEX(CT_Bills_2003_2022!$D$4:$L$25,MATCH(CT_Bands_2003_2022_Bills!$B4,CT_Bills_2003_2022!$B$4:$B$25,0),MATCH(CT_Bands_2003_2022_Bills!AN$2,CT_Bills_2003_2022!$D$3:$L$3,0))-INDEX(CT_Bills_2003_2022!$N$4:$V$25,MATCH(CT_Bands_2003_2022_Bills!$B4,CT_Bills_2003_2022!$B$4:$B$25,0),MATCH(CT_Bands_2003_2022_Bills!AN$3,CT_Bills_2003_2022!$N$3:$V$3,0)),"N/A")</f>
        <v>1833.5368515555551</v>
      </c>
      <c r="AO4" s="129">
        <f>IFERROR(INDEX(CT_Bills_2003_2022!$D$4:$L$25,MATCH(CT_Bands_2003_2022_Bills!$B4,CT_Bills_2003_2022!$B$4:$B$25,0),MATCH(CT_Bands_2003_2022_Bills!AO$2,CT_Bills_2003_2022!$D$3:$L$3,0))-INDEX(CT_Bills_2003_2022!$N$4:$V$25,MATCH(CT_Bands_2003_2022_Bills!$B4,CT_Bills_2003_2022!$B$4:$B$25,0),MATCH(CT_Bands_2003_2022_Bills!AO$3,CT_Bills_2003_2022!$N$3:$V$3,0)),"N/A")</f>
        <v>1588.5348515555552</v>
      </c>
      <c r="AP4" s="129">
        <f>IFERROR(INDEX(CT_Bills_2003_2022!$D$4:$L$25,MATCH(CT_Bands_2003_2022_Bills!$B4,CT_Bills_2003_2022!$B$4:$B$25,0),MATCH(CT_Bands_2003_2022_Bills!AP$2,CT_Bills_2003_2022!$D$3:$L$3,0))-INDEX(CT_Bills_2003_2022!$N$4:$V$25,MATCH(CT_Bands_2003_2022_Bills!$B4,CT_Bills_2003_2022!$B$4:$B$25,0),MATCH(CT_Bands_2003_2022_Bills!AP$3,CT_Bills_2003_2022!$N$3:$V$3,0)),"N/A")</f>
        <v>1208.5343515555551</v>
      </c>
      <c r="AQ4" s="129">
        <f>IFERROR(INDEX(CT_Bills_2003_2022!$D$4:$L$25,MATCH(CT_Bands_2003_2022_Bills!$B4,CT_Bills_2003_2022!$B$4:$B$25,0),MATCH(CT_Bands_2003_2022_Bills!AQ$2,CT_Bills_2003_2022!$D$3:$L$3,0))-INDEX(CT_Bills_2003_2022!$N$4:$V$25,MATCH(CT_Bands_2003_2022_Bills!$B4,CT_Bills_2003_2022!$B$4:$B$25,0),MATCH(CT_Bands_2003_2022_Bills!AQ$3,CT_Bills_2003_2022!$N$3:$V$3,0)),"N/A")</f>
        <v>663.53385155555497</v>
      </c>
      <c r="AR4" s="129">
        <f>IFERROR(INDEX(CT_Bills_2003_2022!$D$4:$L$25,MATCH(CT_Bands_2003_2022_Bills!$B4,CT_Bills_2003_2022!$B$4:$B$25,0),MATCH(CT_Bands_2003_2022_Bills!AR$2,CT_Bills_2003_2022!$D$3:$L$3,0))-INDEX(CT_Bills_2003_2022!$N$4:$V$25,MATCH(CT_Bands_2003_2022_Bills!$B4,CT_Bills_2003_2022!$B$4:$B$25,0),MATCH(CT_Bands_2003_2022_Bills!AR$3,CT_Bills_2003_2022!$N$3:$V$3,0)),"N/A")</f>
        <v>59.783601555555151</v>
      </c>
      <c r="AS4" s="129">
        <f>IFERROR(INDEX(CT_Bills_2003_2022!$D$4:$L$25,MATCH(CT_Bands_2003_2022_Bills!$B4,CT_Bills_2003_2022!$B$4:$B$25,0),MATCH(CT_Bands_2003_2022_Bills!AS$2,CT_Bills_2003_2022!$D$3:$L$3,0))-INDEX(CT_Bills_2003_2022!$N$4:$V$25,MATCH(CT_Bands_2003_2022_Bills!$B4,CT_Bills_2003_2022!$B$4:$B$25,0),MATCH(CT_Bands_2003_2022_Bills!AS$3,CT_Bills_2003_2022!$N$3:$V$3,0)),"N/A")</f>
        <v>-846.46664844444513</v>
      </c>
      <c r="AT4" s="129">
        <f>IFERROR(INDEX(CT_Bills_2003_2022!$D$4:$L$25,MATCH(CT_Bands_2003_2022_Bills!$B4,CT_Bills_2003_2022!$B$4:$B$25,0),MATCH(CT_Bands_2003_2022_Bills!AT$2,CT_Bills_2003_2022!$D$3:$L$3,0))-INDEX(CT_Bills_2003_2022!$N$4:$V$25,MATCH(CT_Bands_2003_2022_Bills!$B4,CT_Bills_2003_2022!$B$4:$B$25,0),MATCH(CT_Bands_2003_2022_Bills!AT$3,CT_Bills_2003_2022!$N$3:$V$3,0)),"N/A")</f>
        <v>-2071.4666484444447</v>
      </c>
      <c r="AU4" s="129">
        <f>IFERROR(INDEX(CT_Bills_2003_2022!$D$4:$L$25,MATCH(CT_Bands_2003_2022_Bills!$B4,CT_Bills_2003_2022!$B$4:$B$25,0),MATCH(CT_Bands_2003_2022_Bills!AU$2,CT_Bills_2003_2022!$D$3:$L$3,0))-INDEX(CT_Bills_2003_2022!$N$4:$V$25,MATCH(CT_Bands_2003_2022_Bills!$B4,CT_Bills_2003_2022!$B$4:$B$25,0),MATCH(CT_Bands_2003_2022_Bills!AU$3,CT_Bills_2003_2022!$N$3:$V$3,0)),"N/A")</f>
        <v>-3593.9666484444447</v>
      </c>
      <c r="AV4" s="129">
        <f>IFERROR(INDEX(CT_Bills_2003_2022!$D$4:$L$25,MATCH(CT_Bands_2003_2022_Bills!$B4,CT_Bills_2003_2022!$B$4:$B$25,0),MATCH(CT_Bands_2003_2022_Bills!AV$2,CT_Bills_2003_2022!$D$3:$L$3,0))-INDEX(CT_Bills_2003_2022!$N$4:$V$25,MATCH(CT_Bands_2003_2022_Bills!$B4,CT_Bills_2003_2022!$B$4:$B$25,0),MATCH(CT_Bands_2003_2022_Bills!AV$3,CT_Bills_2003_2022!$N$3:$V$3,0)),"N/A")</f>
        <v>-4346.4701484444449</v>
      </c>
      <c r="AW4" s="143">
        <f>IFERROR(INDEX(CT_Bills_2003_2022!$D$4:$L$25,MATCH(CT_Bands_2003_2022_Bills!$B4,CT_Bills_2003_2022!$B$4:$B$25,0),MATCH(CT_Bands_2003_2022_Bills!AW$2,CT_Bills_2003_2022!$D$3:$L$3,0))-INDEX(CT_Bills_2003_2022!$N$4:$V$25,MATCH(CT_Bands_2003_2022_Bills!$B4,CT_Bills_2003_2022!$B$4:$B$25,0),MATCH(CT_Bands_2003_2022_Bills!AW$3,CT_Bills_2003_2022!$N$3:$V$3,0)),"N/A")</f>
        <v>2207.8162791111108</v>
      </c>
      <c r="AX4" s="129">
        <f>IFERROR(INDEX(CT_Bills_2003_2022!$D$4:$L$25,MATCH(CT_Bands_2003_2022_Bills!$B4,CT_Bills_2003_2022!$B$4:$B$25,0),MATCH(CT_Bands_2003_2022_Bills!AX$2,CT_Bills_2003_2022!$D$3:$L$3,0))-INDEX(CT_Bills_2003_2022!$N$4:$V$25,MATCH(CT_Bands_2003_2022_Bills!$B4,CT_Bills_2003_2022!$B$4:$B$25,0),MATCH(CT_Bands_2003_2022_Bills!AX$3,CT_Bills_2003_2022!$N$3:$V$3,0)),"N/A")</f>
        <v>1962.8142791111109</v>
      </c>
      <c r="AY4" s="129">
        <f>IFERROR(INDEX(CT_Bills_2003_2022!$D$4:$L$25,MATCH(CT_Bands_2003_2022_Bills!$B4,CT_Bills_2003_2022!$B$4:$B$25,0),MATCH(CT_Bands_2003_2022_Bills!AY$2,CT_Bills_2003_2022!$D$3:$L$3,0))-INDEX(CT_Bills_2003_2022!$N$4:$V$25,MATCH(CT_Bands_2003_2022_Bills!$B4,CT_Bills_2003_2022!$B$4:$B$25,0),MATCH(CT_Bands_2003_2022_Bills!AY$3,CT_Bills_2003_2022!$N$3:$V$3,0)),"N/A")</f>
        <v>1582.8137791111108</v>
      </c>
      <c r="AZ4" s="129">
        <f>IFERROR(INDEX(CT_Bills_2003_2022!$D$4:$L$25,MATCH(CT_Bands_2003_2022_Bills!$B4,CT_Bills_2003_2022!$B$4:$B$25,0),MATCH(CT_Bands_2003_2022_Bills!AZ$2,CT_Bills_2003_2022!$D$3:$L$3,0))-INDEX(CT_Bills_2003_2022!$N$4:$V$25,MATCH(CT_Bands_2003_2022_Bills!$B4,CT_Bills_2003_2022!$B$4:$B$25,0),MATCH(CT_Bands_2003_2022_Bills!AZ$3,CT_Bills_2003_2022!$N$3:$V$3,0)),"N/A")</f>
        <v>1037.8132791111107</v>
      </c>
      <c r="BA4" s="129">
        <f>IFERROR(INDEX(CT_Bills_2003_2022!$D$4:$L$25,MATCH(CT_Bands_2003_2022_Bills!$B4,CT_Bills_2003_2022!$B$4:$B$25,0),MATCH(CT_Bands_2003_2022_Bills!BA$2,CT_Bills_2003_2022!$D$3:$L$3,0))-INDEX(CT_Bills_2003_2022!$N$4:$V$25,MATCH(CT_Bands_2003_2022_Bills!$B4,CT_Bills_2003_2022!$B$4:$B$25,0),MATCH(CT_Bands_2003_2022_Bills!BA$3,CT_Bills_2003_2022!$N$3:$V$3,0)),"N/A")</f>
        <v>434.06302911111084</v>
      </c>
      <c r="BB4" s="129">
        <f>IFERROR(INDEX(CT_Bills_2003_2022!$D$4:$L$25,MATCH(CT_Bands_2003_2022_Bills!$B4,CT_Bills_2003_2022!$B$4:$B$25,0),MATCH(CT_Bands_2003_2022_Bills!BB$2,CT_Bills_2003_2022!$D$3:$L$3,0))-INDEX(CT_Bills_2003_2022!$N$4:$V$25,MATCH(CT_Bands_2003_2022_Bills!$B4,CT_Bills_2003_2022!$B$4:$B$25,0),MATCH(CT_Bands_2003_2022_Bills!BB$3,CT_Bills_2003_2022!$N$3:$V$3,0)),"N/A")</f>
        <v>-472.18722088888944</v>
      </c>
      <c r="BC4" s="129">
        <f>IFERROR(INDEX(CT_Bills_2003_2022!$D$4:$L$25,MATCH(CT_Bands_2003_2022_Bills!$B4,CT_Bills_2003_2022!$B$4:$B$25,0),MATCH(CT_Bands_2003_2022_Bills!BC$2,CT_Bills_2003_2022!$D$3:$L$3,0))-INDEX(CT_Bills_2003_2022!$N$4:$V$25,MATCH(CT_Bands_2003_2022_Bills!$B4,CT_Bills_2003_2022!$B$4:$B$25,0),MATCH(CT_Bands_2003_2022_Bills!BC$3,CT_Bills_2003_2022!$N$3:$V$3,0)),"N/A")</f>
        <v>-1697.187220888889</v>
      </c>
      <c r="BD4" s="129">
        <f>IFERROR(INDEX(CT_Bills_2003_2022!$D$4:$L$25,MATCH(CT_Bands_2003_2022_Bills!$B4,CT_Bills_2003_2022!$B$4:$B$25,0),MATCH(CT_Bands_2003_2022_Bills!BD$2,CT_Bills_2003_2022!$D$3:$L$3,0))-INDEX(CT_Bills_2003_2022!$N$4:$V$25,MATCH(CT_Bands_2003_2022_Bills!$B4,CT_Bills_2003_2022!$B$4:$B$25,0),MATCH(CT_Bands_2003_2022_Bills!BD$3,CT_Bills_2003_2022!$N$3:$V$3,0)),"N/A")</f>
        <v>-3219.687220888889</v>
      </c>
      <c r="BE4" s="129">
        <f>IFERROR(INDEX(CT_Bills_2003_2022!$D$4:$L$25,MATCH(CT_Bands_2003_2022_Bills!$B4,CT_Bills_2003_2022!$B$4:$B$25,0),MATCH(CT_Bands_2003_2022_Bills!BE$2,CT_Bills_2003_2022!$D$3:$L$3,0))-INDEX(CT_Bills_2003_2022!$N$4:$V$25,MATCH(CT_Bands_2003_2022_Bills!$B4,CT_Bills_2003_2022!$B$4:$B$25,0),MATCH(CT_Bands_2003_2022_Bills!BE$3,CT_Bills_2003_2022!$N$3:$V$3,0)),"N/A")</f>
        <v>-3972.1907208888897</v>
      </c>
      <c r="BF4" s="143">
        <f>IFERROR(INDEX(CT_Bills_2003_2022!$D$4:$L$25,MATCH(CT_Bands_2003_2022_Bills!$B4,CT_Bills_2003_2022!$B$4:$B$25,0),MATCH(CT_Bands_2003_2022_Bills!BF$2,CT_Bills_2003_2022!$D$3:$L$3,0))-INDEX(CT_Bills_2003_2022!$N$4:$V$25,MATCH(CT_Bands_2003_2022_Bills!$B4,CT_Bills_2003_2022!$B$4:$B$25,0),MATCH(CT_Bands_2003_2022_Bills!BF$3,CT_Bills_2003_2022!$N$3:$V$3,0)),"N/A")</f>
        <v>2582.0957066666665</v>
      </c>
      <c r="BG4" s="129">
        <f>IFERROR(INDEX(CT_Bills_2003_2022!$D$4:$L$25,MATCH(CT_Bands_2003_2022_Bills!$B4,CT_Bills_2003_2022!$B$4:$B$25,0),MATCH(CT_Bands_2003_2022_Bills!BG$2,CT_Bills_2003_2022!$D$3:$L$3,0))-INDEX(CT_Bills_2003_2022!$N$4:$V$25,MATCH(CT_Bands_2003_2022_Bills!$B4,CT_Bills_2003_2022!$B$4:$B$25,0),MATCH(CT_Bands_2003_2022_Bills!BG$3,CT_Bills_2003_2022!$N$3:$V$3,0)),"N/A")</f>
        <v>2337.0937066666665</v>
      </c>
      <c r="BH4" s="129">
        <f>IFERROR(INDEX(CT_Bills_2003_2022!$D$4:$L$25,MATCH(CT_Bands_2003_2022_Bills!$B4,CT_Bills_2003_2022!$B$4:$B$25,0),MATCH(CT_Bands_2003_2022_Bills!BH$2,CT_Bills_2003_2022!$D$3:$L$3,0))-INDEX(CT_Bills_2003_2022!$N$4:$V$25,MATCH(CT_Bands_2003_2022_Bills!$B4,CT_Bills_2003_2022!$B$4:$B$25,0),MATCH(CT_Bands_2003_2022_Bills!BH$3,CT_Bills_2003_2022!$N$3:$V$3,0)),"N/A")</f>
        <v>1957.0932066666664</v>
      </c>
      <c r="BI4" s="129">
        <f>IFERROR(INDEX(CT_Bills_2003_2022!$D$4:$L$25,MATCH(CT_Bands_2003_2022_Bills!$B4,CT_Bills_2003_2022!$B$4:$B$25,0),MATCH(CT_Bands_2003_2022_Bills!BI$2,CT_Bills_2003_2022!$D$3:$L$3,0))-INDEX(CT_Bills_2003_2022!$N$4:$V$25,MATCH(CT_Bands_2003_2022_Bills!$B4,CT_Bills_2003_2022!$B$4:$B$25,0),MATCH(CT_Bands_2003_2022_Bills!BI$3,CT_Bills_2003_2022!$N$3:$V$3,0)),"N/A")</f>
        <v>1412.0927066666663</v>
      </c>
      <c r="BJ4" s="129">
        <f>IFERROR(INDEX(CT_Bills_2003_2022!$D$4:$L$25,MATCH(CT_Bands_2003_2022_Bills!$B4,CT_Bills_2003_2022!$B$4:$B$25,0),MATCH(CT_Bands_2003_2022_Bills!BJ$2,CT_Bills_2003_2022!$D$3:$L$3,0))-INDEX(CT_Bills_2003_2022!$N$4:$V$25,MATCH(CT_Bands_2003_2022_Bills!$B4,CT_Bills_2003_2022!$B$4:$B$25,0),MATCH(CT_Bands_2003_2022_Bills!BJ$3,CT_Bills_2003_2022!$N$3:$V$3,0)),"N/A")</f>
        <v>808.34245666666652</v>
      </c>
      <c r="BK4" s="129">
        <f>IFERROR(INDEX(CT_Bills_2003_2022!$D$4:$L$25,MATCH(CT_Bands_2003_2022_Bills!$B4,CT_Bills_2003_2022!$B$4:$B$25,0),MATCH(CT_Bands_2003_2022_Bills!BK$2,CT_Bills_2003_2022!$D$3:$L$3,0))-INDEX(CT_Bills_2003_2022!$N$4:$V$25,MATCH(CT_Bands_2003_2022_Bills!$B4,CT_Bills_2003_2022!$B$4:$B$25,0),MATCH(CT_Bands_2003_2022_Bills!BK$3,CT_Bills_2003_2022!$N$3:$V$3,0)),"N/A")</f>
        <v>-97.907793333333757</v>
      </c>
      <c r="BL4" s="129">
        <f>IFERROR(INDEX(CT_Bills_2003_2022!$D$4:$L$25,MATCH(CT_Bands_2003_2022_Bills!$B4,CT_Bills_2003_2022!$B$4:$B$25,0),MATCH(CT_Bands_2003_2022_Bills!BL$2,CT_Bills_2003_2022!$D$3:$L$3,0))-INDEX(CT_Bills_2003_2022!$N$4:$V$25,MATCH(CT_Bands_2003_2022_Bills!$B4,CT_Bills_2003_2022!$B$4:$B$25,0),MATCH(CT_Bands_2003_2022_Bills!BL$3,CT_Bills_2003_2022!$N$3:$V$3,0)),"N/A")</f>
        <v>-1322.9077933333333</v>
      </c>
      <c r="BM4" s="129">
        <f>IFERROR(INDEX(CT_Bills_2003_2022!$D$4:$L$25,MATCH(CT_Bands_2003_2022_Bills!$B4,CT_Bills_2003_2022!$B$4:$B$25,0),MATCH(CT_Bands_2003_2022_Bills!BM$2,CT_Bills_2003_2022!$D$3:$L$3,0))-INDEX(CT_Bills_2003_2022!$N$4:$V$25,MATCH(CT_Bands_2003_2022_Bills!$B4,CT_Bills_2003_2022!$B$4:$B$25,0),MATCH(CT_Bands_2003_2022_Bills!BM$3,CT_Bills_2003_2022!$N$3:$V$3,0)),"N/A")</f>
        <v>-2845.4077933333333</v>
      </c>
      <c r="BN4" s="129">
        <f>IFERROR(INDEX(CT_Bills_2003_2022!$D$4:$L$25,MATCH(CT_Bands_2003_2022_Bills!$B4,CT_Bills_2003_2022!$B$4:$B$25,0),MATCH(CT_Bands_2003_2022_Bills!BN$2,CT_Bills_2003_2022!$D$3:$L$3,0))-INDEX(CT_Bills_2003_2022!$N$4:$V$25,MATCH(CT_Bands_2003_2022_Bills!$B4,CT_Bills_2003_2022!$B$4:$B$25,0),MATCH(CT_Bands_2003_2022_Bills!BN$3,CT_Bills_2003_2022!$N$3:$V$3,0)),"N/A")</f>
        <v>-3597.911293333334</v>
      </c>
      <c r="BO4" s="143">
        <f>IFERROR(INDEX(CT_Bills_2003_2022!$D$4:$L$25,MATCH(CT_Bands_2003_2022_Bills!$B4,CT_Bills_2003_2022!$B$4:$B$25,0),MATCH(CT_Bands_2003_2022_Bills!BO$2,CT_Bills_2003_2022!$D$3:$L$3,0))-INDEX(CT_Bills_2003_2022!$N$4:$V$25,MATCH(CT_Bands_2003_2022_Bills!$B4,CT_Bills_2003_2022!$B$4:$B$25,0),MATCH(CT_Bands_2003_2022_Bills!BO$3,CT_Bills_2003_2022!$N$3:$V$3,0)),"N/A")</f>
        <v>3143.5148479999998</v>
      </c>
      <c r="BP4" s="129">
        <f>IFERROR(INDEX(CT_Bills_2003_2022!$D$4:$L$25,MATCH(CT_Bands_2003_2022_Bills!$B4,CT_Bills_2003_2022!$B$4:$B$25,0),MATCH(CT_Bands_2003_2022_Bills!BP$2,CT_Bills_2003_2022!$D$3:$L$3,0))-INDEX(CT_Bills_2003_2022!$N$4:$V$25,MATCH(CT_Bands_2003_2022_Bills!$B4,CT_Bills_2003_2022!$B$4:$B$25,0),MATCH(CT_Bands_2003_2022_Bills!BP$3,CT_Bills_2003_2022!$N$3:$V$3,0)),"N/A")</f>
        <v>2898.5128479999998</v>
      </c>
      <c r="BQ4" s="129">
        <f>IFERROR(INDEX(CT_Bills_2003_2022!$D$4:$L$25,MATCH(CT_Bands_2003_2022_Bills!$B4,CT_Bills_2003_2022!$B$4:$B$25,0),MATCH(CT_Bands_2003_2022_Bills!BQ$2,CT_Bills_2003_2022!$D$3:$L$3,0))-INDEX(CT_Bills_2003_2022!$N$4:$V$25,MATCH(CT_Bands_2003_2022_Bills!$B4,CT_Bills_2003_2022!$B$4:$B$25,0),MATCH(CT_Bands_2003_2022_Bills!BQ$3,CT_Bills_2003_2022!$N$3:$V$3,0)),"N/A")</f>
        <v>2518.5123479999997</v>
      </c>
      <c r="BR4" s="129">
        <f>IFERROR(INDEX(CT_Bills_2003_2022!$D$4:$L$25,MATCH(CT_Bands_2003_2022_Bills!$B4,CT_Bills_2003_2022!$B$4:$B$25,0),MATCH(CT_Bands_2003_2022_Bills!BR$2,CT_Bills_2003_2022!$D$3:$L$3,0))-INDEX(CT_Bills_2003_2022!$N$4:$V$25,MATCH(CT_Bands_2003_2022_Bills!$B4,CT_Bills_2003_2022!$B$4:$B$25,0),MATCH(CT_Bands_2003_2022_Bills!BR$3,CT_Bills_2003_2022!$N$3:$V$3,0)),"N/A")</f>
        <v>1973.5118479999996</v>
      </c>
      <c r="BS4" s="129">
        <f>IFERROR(INDEX(CT_Bills_2003_2022!$D$4:$L$25,MATCH(CT_Bands_2003_2022_Bills!$B4,CT_Bills_2003_2022!$B$4:$B$25,0),MATCH(CT_Bands_2003_2022_Bills!BS$2,CT_Bills_2003_2022!$D$3:$L$3,0))-INDEX(CT_Bills_2003_2022!$N$4:$V$25,MATCH(CT_Bands_2003_2022_Bills!$B4,CT_Bills_2003_2022!$B$4:$B$25,0),MATCH(CT_Bands_2003_2022_Bills!BS$3,CT_Bills_2003_2022!$N$3:$V$3,0)),"N/A")</f>
        <v>1369.7615979999998</v>
      </c>
      <c r="BT4" s="129">
        <f>IFERROR(INDEX(CT_Bills_2003_2022!$D$4:$L$25,MATCH(CT_Bands_2003_2022_Bills!$B4,CT_Bills_2003_2022!$B$4:$B$25,0),MATCH(CT_Bands_2003_2022_Bills!BT$2,CT_Bills_2003_2022!$D$3:$L$3,0))-INDEX(CT_Bills_2003_2022!$N$4:$V$25,MATCH(CT_Bands_2003_2022_Bills!$B4,CT_Bills_2003_2022!$B$4:$B$25,0),MATCH(CT_Bands_2003_2022_Bills!BT$3,CT_Bills_2003_2022!$N$3:$V$3,0)),"N/A")</f>
        <v>463.51134799999954</v>
      </c>
      <c r="BU4" s="129">
        <f>IFERROR(INDEX(CT_Bills_2003_2022!$D$4:$L$25,MATCH(CT_Bands_2003_2022_Bills!$B4,CT_Bills_2003_2022!$B$4:$B$25,0),MATCH(CT_Bands_2003_2022_Bills!BU$2,CT_Bills_2003_2022!$D$3:$L$3,0))-INDEX(CT_Bills_2003_2022!$N$4:$V$25,MATCH(CT_Bands_2003_2022_Bills!$B4,CT_Bills_2003_2022!$B$4:$B$25,0),MATCH(CT_Bands_2003_2022_Bills!BU$3,CT_Bills_2003_2022!$N$3:$V$3,0)),"N/A")</f>
        <v>-761.488652</v>
      </c>
      <c r="BV4" s="129">
        <f>IFERROR(INDEX(CT_Bills_2003_2022!$D$4:$L$25,MATCH(CT_Bands_2003_2022_Bills!$B4,CT_Bills_2003_2022!$B$4:$B$25,0),MATCH(CT_Bands_2003_2022_Bills!BV$2,CT_Bills_2003_2022!$D$3:$L$3,0))-INDEX(CT_Bills_2003_2022!$N$4:$V$25,MATCH(CT_Bands_2003_2022_Bills!$B4,CT_Bills_2003_2022!$B$4:$B$25,0),MATCH(CT_Bands_2003_2022_Bills!BV$3,CT_Bills_2003_2022!$N$3:$V$3,0)),"N/A")</f>
        <v>-2283.988652</v>
      </c>
      <c r="BW4" s="129">
        <f>IFERROR(INDEX(CT_Bills_2003_2022!$D$4:$L$25,MATCH(CT_Bands_2003_2022_Bills!$B4,CT_Bills_2003_2022!$B$4:$B$25,0),MATCH(CT_Bands_2003_2022_Bills!BW$2,CT_Bills_2003_2022!$D$3:$L$3,0))-INDEX(CT_Bills_2003_2022!$N$4:$V$25,MATCH(CT_Bands_2003_2022_Bills!$B4,CT_Bills_2003_2022!$B$4:$B$25,0),MATCH(CT_Bands_2003_2022_Bills!BW$3,CT_Bills_2003_2022!$N$3:$V$3,0)),"N/A")</f>
        <v>-3036.4921520000007</v>
      </c>
      <c r="BX4" s="129">
        <f>IFERROR(INDEX(CT_Bills_2003_2022!$D$4:$L$25,MATCH(CT_Bands_2003_2022_Bills!$B4,CT_Bills_2003_2022!$B$4:$B$25,0),MATCH(CT_Bands_2003_2022_Bills!BX$2,CT_Bills_2003_2022!$D$3:$L$3,0))-INDEX(CT_Bills_2003_2022!$N$4:$V$25,MATCH(CT_Bands_2003_2022_Bills!$B4,CT_Bills_2003_2022!$B$4:$B$25,0),MATCH(CT_Bands_2003_2022_Bills!BX$3,CT_Bills_2003_2022!$N$3:$V$3,0)),"N/A")</f>
        <v>3704.9339893333331</v>
      </c>
      <c r="BY4" s="129">
        <f>IFERROR(INDEX(CT_Bills_2003_2022!$D$4:$L$25,MATCH(CT_Bands_2003_2022_Bills!$B4,CT_Bills_2003_2022!$B$4:$B$25,0),MATCH(CT_Bands_2003_2022_Bills!BY$2,CT_Bills_2003_2022!$D$3:$L$3,0))-INDEX(CT_Bills_2003_2022!$N$4:$V$25,MATCH(CT_Bands_2003_2022_Bills!$B4,CT_Bills_2003_2022!$B$4:$B$25,0),MATCH(CT_Bands_2003_2022_Bills!BY$3,CT_Bills_2003_2022!$N$3:$V$3,0)),"N/A")</f>
        <v>3459.9319893333331</v>
      </c>
      <c r="BZ4" s="129">
        <f>IFERROR(INDEX(CT_Bills_2003_2022!$D$4:$L$25,MATCH(CT_Bands_2003_2022_Bills!$B4,CT_Bills_2003_2022!$B$4:$B$25,0),MATCH(CT_Bands_2003_2022_Bills!BZ$2,CT_Bills_2003_2022!$D$3:$L$3,0))-INDEX(CT_Bills_2003_2022!$N$4:$V$25,MATCH(CT_Bands_2003_2022_Bills!$B4,CT_Bills_2003_2022!$B$4:$B$25,0),MATCH(CT_Bands_2003_2022_Bills!BZ$3,CT_Bills_2003_2022!$N$3:$V$3,0)),"N/A")</f>
        <v>3079.931489333333</v>
      </c>
      <c r="CA4" s="129">
        <f>IFERROR(INDEX(CT_Bills_2003_2022!$D$4:$L$25,MATCH(CT_Bands_2003_2022_Bills!$B4,CT_Bills_2003_2022!$B$4:$B$25,0),MATCH(CT_Bands_2003_2022_Bills!CA$2,CT_Bills_2003_2022!$D$3:$L$3,0))-INDEX(CT_Bills_2003_2022!$N$4:$V$25,MATCH(CT_Bands_2003_2022_Bills!$B4,CT_Bills_2003_2022!$B$4:$B$25,0),MATCH(CT_Bands_2003_2022_Bills!CA$3,CT_Bills_2003_2022!$N$3:$V$3,0)),"N/A")</f>
        <v>2534.9309893333329</v>
      </c>
      <c r="CB4" s="129">
        <f>IFERROR(INDEX(CT_Bills_2003_2022!$D$4:$L$25,MATCH(CT_Bands_2003_2022_Bills!$B4,CT_Bills_2003_2022!$B$4:$B$25,0),MATCH(CT_Bands_2003_2022_Bills!CB$2,CT_Bills_2003_2022!$D$3:$L$3,0))-INDEX(CT_Bills_2003_2022!$N$4:$V$25,MATCH(CT_Bands_2003_2022_Bills!$B4,CT_Bills_2003_2022!$B$4:$B$25,0),MATCH(CT_Bands_2003_2022_Bills!CB$3,CT_Bills_2003_2022!$N$3:$V$3,0)),"N/A")</f>
        <v>1931.1807393333331</v>
      </c>
      <c r="CC4" s="129">
        <f>IFERROR(INDEX(CT_Bills_2003_2022!$D$4:$L$25,MATCH(CT_Bands_2003_2022_Bills!$B4,CT_Bills_2003_2022!$B$4:$B$25,0),MATCH(CT_Bands_2003_2022_Bills!CC$2,CT_Bills_2003_2022!$D$3:$L$3,0))-INDEX(CT_Bills_2003_2022!$N$4:$V$25,MATCH(CT_Bands_2003_2022_Bills!$B4,CT_Bills_2003_2022!$B$4:$B$25,0),MATCH(CT_Bands_2003_2022_Bills!CC$3,CT_Bills_2003_2022!$N$3:$V$3,0)),"N/A")</f>
        <v>1024.9304893333328</v>
      </c>
      <c r="CD4" s="129">
        <f>IFERROR(INDEX(CT_Bills_2003_2022!$D$4:$L$25,MATCH(CT_Bands_2003_2022_Bills!$B4,CT_Bills_2003_2022!$B$4:$B$25,0),MATCH(CT_Bands_2003_2022_Bills!CD$2,CT_Bills_2003_2022!$D$3:$L$3,0))-INDEX(CT_Bills_2003_2022!$N$4:$V$25,MATCH(CT_Bands_2003_2022_Bills!$B4,CT_Bills_2003_2022!$B$4:$B$25,0),MATCH(CT_Bands_2003_2022_Bills!CD$3,CT_Bills_2003_2022!$N$3:$V$3,0)),"N/A")</f>
        <v>-200.0695106666667</v>
      </c>
      <c r="CE4" s="129">
        <f>IFERROR(INDEX(CT_Bills_2003_2022!$D$4:$L$25,MATCH(CT_Bands_2003_2022_Bills!$B4,CT_Bills_2003_2022!$B$4:$B$25,0),MATCH(CT_Bands_2003_2022_Bills!CE$2,CT_Bills_2003_2022!$D$3:$L$3,0))-INDEX(CT_Bills_2003_2022!$N$4:$V$25,MATCH(CT_Bands_2003_2022_Bills!$B4,CT_Bills_2003_2022!$B$4:$B$25,0),MATCH(CT_Bands_2003_2022_Bills!CE$3,CT_Bills_2003_2022!$N$3:$V$3,0)),"N/A")</f>
        <v>-1722.5695106666667</v>
      </c>
      <c r="CF4" s="129">
        <f>IFERROR(INDEX(CT_Bills_2003_2022!$D$4:$L$25,MATCH(CT_Bands_2003_2022_Bills!$B4,CT_Bills_2003_2022!$B$4:$B$25,0),MATCH(CT_Bands_2003_2022_Bills!CF$2,CT_Bills_2003_2022!$D$3:$L$3,0))-INDEX(CT_Bills_2003_2022!$N$4:$V$25,MATCH(CT_Bands_2003_2022_Bills!$B4,CT_Bills_2003_2022!$B$4:$B$25,0),MATCH(CT_Bands_2003_2022_Bills!CF$3,CT_Bills_2003_2022!$N$3:$V$3,0)),"N/A")</f>
        <v>-2475.0730106666674</v>
      </c>
      <c r="CG4" s="94"/>
    </row>
    <row r="5" spans="1:85" x14ac:dyDescent="0.25">
      <c r="A5" s="126" t="s">
        <v>1089</v>
      </c>
      <c r="B5" s="127" t="s">
        <v>1090</v>
      </c>
      <c r="C5" s="127" t="s">
        <v>2320</v>
      </c>
      <c r="D5" s="129">
        <f>IFERROR(INDEX(CT_Bills_2003_2022!$D$4:$L$25,MATCH(CT_Bands_2003_2022_Bills!$B5,CT_Bills_2003_2022!$B$4:$B$25,0),MATCH(CT_Bands_2003_2022_Bills!D$2,CT_Bills_2003_2022!$D$3:$L$3,0))-INDEX(CT_Bills_2003_2022!$N$4:$V$25,MATCH(CT_Bands_2003_2022_Bills!$B5,CT_Bills_2003_2022!$B$4:$B$25,0),MATCH(CT_Bands_2003_2022_Bills!D$3,CT_Bills_2003_2022!$N$3:$V$3,0)),"N/A")</f>
        <v>854.19014133333303</v>
      </c>
      <c r="E5" s="129">
        <f>IFERROR(INDEX(CT_Bills_2003_2022!$D$4:$L$25,MATCH(CT_Bands_2003_2022_Bills!$B5,CT_Bills_2003_2022!$B$4:$B$25,0),MATCH(CT_Bands_2003_2022_Bills!E$2,CT_Bills_2003_2022!$D$3:$L$3,0))-INDEX(CT_Bills_2003_2022!$N$4:$V$25,MATCH(CT_Bands_2003_2022_Bills!$B5,CT_Bills_2003_2022!$B$4:$B$25,0),MATCH(CT_Bands_2003_2022_Bills!E$3,CT_Bills_2003_2022!$N$3:$V$3,0)),"N/A")</f>
        <v>524.18714133333299</v>
      </c>
      <c r="F5" s="129">
        <f>IFERROR(INDEX(CT_Bills_2003_2022!$D$4:$L$25,MATCH(CT_Bands_2003_2022_Bills!$B5,CT_Bills_2003_2022!$B$4:$B$25,0),MATCH(CT_Bands_2003_2022_Bills!F$2,CT_Bills_2003_2022!$D$3:$L$3,0))-INDEX(CT_Bills_2003_2022!$N$4:$V$25,MATCH(CT_Bands_2003_2022_Bills!$B5,CT_Bills_2003_2022!$B$4:$B$25,0),MATCH(CT_Bands_2003_2022_Bills!F$3,CT_Bills_2003_2022!$N$3:$V$3,0)),"N/A")</f>
        <v>124.18689133333328</v>
      </c>
      <c r="G5" s="129">
        <f>IFERROR(INDEX(CT_Bills_2003_2022!$D$4:$L$25,MATCH(CT_Bands_2003_2022_Bills!$B5,CT_Bills_2003_2022!$B$4:$B$25,0),MATCH(CT_Bands_2003_2022_Bills!G$2,CT_Bills_2003_2022!$D$3:$L$3,0))-INDEX(CT_Bills_2003_2022!$N$4:$V$25,MATCH(CT_Bands_2003_2022_Bills!$B5,CT_Bills_2003_2022!$B$4:$B$25,0),MATCH(CT_Bands_2003_2022_Bills!G$3,CT_Bills_2003_2022!$N$3:$V$3,0)),"N/A")</f>
        <v>-398.31335866666677</v>
      </c>
      <c r="H5" s="129">
        <f>IFERROR(INDEX(CT_Bills_2003_2022!$D$4:$L$25,MATCH(CT_Bands_2003_2022_Bills!$B5,CT_Bills_2003_2022!$B$4:$B$25,0),MATCH(CT_Bands_2003_2022_Bills!H$2,CT_Bills_2003_2022!$D$3:$L$3,0))-INDEX(CT_Bills_2003_2022!$N$4:$V$25,MATCH(CT_Bands_2003_2022_Bills!$B5,CT_Bills_2003_2022!$B$4:$B$25,0),MATCH(CT_Bands_2003_2022_Bills!H$3,CT_Bills_2003_2022!$N$3:$V$3,0)),"N/A")</f>
        <v>-1230.8138586666669</v>
      </c>
      <c r="I5" s="129">
        <f>IFERROR(INDEX(CT_Bills_2003_2022!$D$4:$L$25,MATCH(CT_Bands_2003_2022_Bills!$B5,CT_Bills_2003_2022!$B$4:$B$25,0),MATCH(CT_Bands_2003_2022_Bills!I$2,CT_Bills_2003_2022!$D$3:$L$3,0))-INDEX(CT_Bills_2003_2022!$N$4:$V$25,MATCH(CT_Bands_2003_2022_Bills!$B5,CT_Bills_2003_2022!$B$4:$B$25,0),MATCH(CT_Bands_2003_2022_Bills!I$3,CT_Bills_2003_2022!$N$3:$V$3,0)),"N/A")</f>
        <v>-2298.3141086666674</v>
      </c>
      <c r="J5" s="129">
        <f>IFERROR(INDEX(CT_Bills_2003_2022!$D$4:$L$25,MATCH(CT_Bands_2003_2022_Bills!$B5,CT_Bills_2003_2022!$B$4:$B$25,0),MATCH(CT_Bands_2003_2022_Bills!J$2,CT_Bills_2003_2022!$D$3:$L$3,0))-INDEX(CT_Bills_2003_2022!$N$4:$V$25,MATCH(CT_Bands_2003_2022_Bills!$B5,CT_Bills_2003_2022!$B$4:$B$25,0),MATCH(CT_Bands_2003_2022_Bills!J$3,CT_Bills_2003_2022!$N$3:$V$3,0)),"N/A")</f>
        <v>-4080.8143586666661</v>
      </c>
      <c r="K5" s="129">
        <f>IFERROR(INDEX(CT_Bills_2003_2022!$D$4:$L$25,MATCH(CT_Bands_2003_2022_Bills!$B5,CT_Bills_2003_2022!$B$4:$B$25,0),MATCH(CT_Bands_2003_2022_Bills!K$2,CT_Bills_2003_2022!$D$3:$L$3,0))-INDEX(CT_Bills_2003_2022!$N$4:$V$25,MATCH(CT_Bands_2003_2022_Bills!$B5,CT_Bills_2003_2022!$B$4:$B$25,0),MATCH(CT_Bands_2003_2022_Bills!K$3,CT_Bills_2003_2022!$N$3:$V$3,0)),"N/A")</f>
        <v>-6038.3143586666665</v>
      </c>
      <c r="L5" s="129">
        <f>IFERROR(INDEX(CT_Bills_2003_2022!$D$4:$L$25,MATCH(CT_Bands_2003_2022_Bills!$B5,CT_Bills_2003_2022!$B$4:$B$25,0),MATCH(CT_Bands_2003_2022_Bills!L$2,CT_Bills_2003_2022!$D$3:$L$3,0))-INDEX(CT_Bills_2003_2022!$N$4:$V$25,MATCH(CT_Bands_2003_2022_Bills!$B5,CT_Bills_2003_2022!$B$4:$B$25,0),MATCH(CT_Bands_2003_2022_Bills!L$3,CT_Bills_2003_2022!$N$3:$V$3,0)),"N/A")</f>
        <v>-7005.8188586666674</v>
      </c>
      <c r="M5" s="143">
        <f>IFERROR(INDEX(CT_Bills_2003_2022!$D$4:$L$25,MATCH(CT_Bands_2003_2022_Bills!$B5,CT_Bills_2003_2022!$B$4:$B$25,0),MATCH(CT_Bands_2003_2022_Bills!M$2,CT_Bills_2003_2022!$D$3:$L$3,0))-INDEX(CT_Bills_2003_2022!$N$4:$V$25,MATCH(CT_Bands_2003_2022_Bills!$B5,CT_Bills_2003_2022!$B$4:$B$25,0),MATCH(CT_Bands_2003_2022_Bills!M$3,CT_Bills_2003_2022!$N$3:$V$3,0)),"N/A")</f>
        <v>1059.0551648888886</v>
      </c>
      <c r="N5" s="129">
        <f>IFERROR(INDEX(CT_Bills_2003_2022!$D$4:$L$25,MATCH(CT_Bands_2003_2022_Bills!$B5,CT_Bills_2003_2022!$B$4:$B$25,0),MATCH(CT_Bands_2003_2022_Bills!N$2,CT_Bills_2003_2022!$D$3:$L$3,0))-INDEX(CT_Bills_2003_2022!$N$4:$V$25,MATCH(CT_Bands_2003_2022_Bills!$B5,CT_Bills_2003_2022!$B$4:$B$25,0),MATCH(CT_Bands_2003_2022_Bills!N$3,CT_Bills_2003_2022!$N$3:$V$3,0)),"N/A")</f>
        <v>729.05216488888857</v>
      </c>
      <c r="O5" s="129">
        <f>IFERROR(INDEX(CT_Bills_2003_2022!$D$4:$L$25,MATCH(CT_Bands_2003_2022_Bills!$B5,CT_Bills_2003_2022!$B$4:$B$25,0),MATCH(CT_Bands_2003_2022_Bills!O$2,CT_Bills_2003_2022!$D$3:$L$3,0))-INDEX(CT_Bills_2003_2022!$N$4:$V$25,MATCH(CT_Bands_2003_2022_Bills!$B5,CT_Bills_2003_2022!$B$4:$B$25,0),MATCH(CT_Bands_2003_2022_Bills!O$3,CT_Bills_2003_2022!$N$3:$V$3,0)),"N/A")</f>
        <v>329.05191488888886</v>
      </c>
      <c r="P5" s="129">
        <f>IFERROR(INDEX(CT_Bills_2003_2022!$D$4:$L$25,MATCH(CT_Bands_2003_2022_Bills!$B5,CT_Bills_2003_2022!$B$4:$B$25,0),MATCH(CT_Bands_2003_2022_Bills!P$2,CT_Bills_2003_2022!$D$3:$L$3,0))-INDEX(CT_Bills_2003_2022!$N$4:$V$25,MATCH(CT_Bands_2003_2022_Bills!$B5,CT_Bills_2003_2022!$B$4:$B$25,0),MATCH(CT_Bands_2003_2022_Bills!P$3,CT_Bills_2003_2022!$N$3:$V$3,0)),"N/A")</f>
        <v>-193.44833511111119</v>
      </c>
      <c r="Q5" s="129">
        <f>IFERROR(INDEX(CT_Bills_2003_2022!$D$4:$L$25,MATCH(CT_Bands_2003_2022_Bills!$B5,CT_Bills_2003_2022!$B$4:$B$25,0),MATCH(CT_Bands_2003_2022_Bills!Q$2,CT_Bills_2003_2022!$D$3:$L$3,0))-INDEX(CT_Bills_2003_2022!$N$4:$V$25,MATCH(CT_Bands_2003_2022_Bills!$B5,CT_Bills_2003_2022!$B$4:$B$25,0),MATCH(CT_Bands_2003_2022_Bills!Q$3,CT_Bills_2003_2022!$N$3:$V$3,0)),"N/A")</f>
        <v>-1025.9488351111113</v>
      </c>
      <c r="R5" s="129">
        <f>IFERROR(INDEX(CT_Bills_2003_2022!$D$4:$L$25,MATCH(CT_Bands_2003_2022_Bills!$B5,CT_Bills_2003_2022!$B$4:$B$25,0),MATCH(CT_Bands_2003_2022_Bills!R$2,CT_Bills_2003_2022!$D$3:$L$3,0))-INDEX(CT_Bills_2003_2022!$N$4:$V$25,MATCH(CT_Bands_2003_2022_Bills!$B5,CT_Bills_2003_2022!$B$4:$B$25,0),MATCH(CT_Bands_2003_2022_Bills!R$3,CT_Bills_2003_2022!$N$3:$V$3,0)),"N/A")</f>
        <v>-2093.4490851111118</v>
      </c>
      <c r="S5" s="129">
        <f>IFERROR(INDEX(CT_Bills_2003_2022!$D$4:$L$25,MATCH(CT_Bands_2003_2022_Bills!$B5,CT_Bills_2003_2022!$B$4:$B$25,0),MATCH(CT_Bands_2003_2022_Bills!S$2,CT_Bills_2003_2022!$D$3:$L$3,0))-INDEX(CT_Bills_2003_2022!$N$4:$V$25,MATCH(CT_Bands_2003_2022_Bills!$B5,CT_Bills_2003_2022!$B$4:$B$25,0),MATCH(CT_Bands_2003_2022_Bills!S$3,CT_Bills_2003_2022!$N$3:$V$3,0)),"N/A")</f>
        <v>-3875.9493351111105</v>
      </c>
      <c r="T5" s="129">
        <f>IFERROR(INDEX(CT_Bills_2003_2022!$D$4:$L$25,MATCH(CT_Bands_2003_2022_Bills!$B5,CT_Bills_2003_2022!$B$4:$B$25,0),MATCH(CT_Bands_2003_2022_Bills!T$2,CT_Bills_2003_2022!$D$3:$L$3,0))-INDEX(CT_Bills_2003_2022!$N$4:$V$25,MATCH(CT_Bands_2003_2022_Bills!$B5,CT_Bills_2003_2022!$B$4:$B$25,0),MATCH(CT_Bands_2003_2022_Bills!T$3,CT_Bills_2003_2022!$N$3:$V$3,0)),"N/A")</f>
        <v>-5833.4493351111105</v>
      </c>
      <c r="U5" s="129">
        <f>IFERROR(INDEX(CT_Bills_2003_2022!$D$4:$L$25,MATCH(CT_Bands_2003_2022_Bills!$B5,CT_Bills_2003_2022!$B$4:$B$25,0),MATCH(CT_Bands_2003_2022_Bills!U$2,CT_Bills_2003_2022!$D$3:$L$3,0))-INDEX(CT_Bills_2003_2022!$N$4:$V$25,MATCH(CT_Bands_2003_2022_Bills!$B5,CT_Bills_2003_2022!$B$4:$B$25,0),MATCH(CT_Bands_2003_2022_Bills!U$3,CT_Bills_2003_2022!$N$3:$V$3,0)),"N/A")</f>
        <v>-6800.9538351111114</v>
      </c>
      <c r="V5" s="143">
        <f>IFERROR(INDEX(CT_Bills_2003_2022!$D$4:$L$25,MATCH(CT_Bands_2003_2022_Bills!$B5,CT_Bills_2003_2022!$B$4:$B$25,0),MATCH(CT_Bands_2003_2022_Bills!V$2,CT_Bills_2003_2022!$D$3:$L$3,0))-INDEX(CT_Bills_2003_2022!$N$4:$V$25,MATCH(CT_Bands_2003_2022_Bills!$B5,CT_Bills_2003_2022!$B$4:$B$25,0),MATCH(CT_Bands_2003_2022_Bills!V$3,CT_Bills_2003_2022!$N$3:$V$3,0)),"N/A")</f>
        <v>1263.9201884444442</v>
      </c>
      <c r="W5" s="129">
        <f>IFERROR(INDEX(CT_Bills_2003_2022!$D$4:$L$25,MATCH(CT_Bands_2003_2022_Bills!$B5,CT_Bills_2003_2022!$B$4:$B$25,0),MATCH(CT_Bands_2003_2022_Bills!W$2,CT_Bills_2003_2022!$D$3:$L$3,0))-INDEX(CT_Bills_2003_2022!$N$4:$V$25,MATCH(CT_Bands_2003_2022_Bills!$B5,CT_Bills_2003_2022!$B$4:$B$25,0),MATCH(CT_Bands_2003_2022_Bills!W$3,CT_Bills_2003_2022!$N$3:$V$3,0)),"N/A")</f>
        <v>933.91718844444415</v>
      </c>
      <c r="X5" s="129">
        <f>IFERROR(INDEX(CT_Bills_2003_2022!$D$4:$L$25,MATCH(CT_Bands_2003_2022_Bills!$B5,CT_Bills_2003_2022!$B$4:$B$25,0),MATCH(CT_Bands_2003_2022_Bills!X$2,CT_Bills_2003_2022!$D$3:$L$3,0))-INDEX(CT_Bills_2003_2022!$N$4:$V$25,MATCH(CT_Bands_2003_2022_Bills!$B5,CT_Bills_2003_2022!$B$4:$B$25,0),MATCH(CT_Bands_2003_2022_Bills!X$3,CT_Bills_2003_2022!$N$3:$V$3,0)),"N/A")</f>
        <v>533.91693844444444</v>
      </c>
      <c r="Y5" s="129">
        <f>IFERROR(INDEX(CT_Bills_2003_2022!$D$4:$L$25,MATCH(CT_Bands_2003_2022_Bills!$B5,CT_Bills_2003_2022!$B$4:$B$25,0),MATCH(CT_Bands_2003_2022_Bills!Y$2,CT_Bills_2003_2022!$D$3:$L$3,0))-INDEX(CT_Bills_2003_2022!$N$4:$V$25,MATCH(CT_Bands_2003_2022_Bills!$B5,CT_Bills_2003_2022!$B$4:$B$25,0),MATCH(CT_Bands_2003_2022_Bills!Y$3,CT_Bills_2003_2022!$N$3:$V$3,0)),"N/A")</f>
        <v>11.416688444444389</v>
      </c>
      <c r="Z5" s="129">
        <f>IFERROR(INDEX(CT_Bills_2003_2022!$D$4:$L$25,MATCH(CT_Bands_2003_2022_Bills!$B5,CT_Bills_2003_2022!$B$4:$B$25,0),MATCH(CT_Bands_2003_2022_Bills!Z$2,CT_Bills_2003_2022!$D$3:$L$3,0))-INDEX(CT_Bills_2003_2022!$N$4:$V$25,MATCH(CT_Bands_2003_2022_Bills!$B5,CT_Bills_2003_2022!$B$4:$B$25,0),MATCH(CT_Bands_2003_2022_Bills!Z$3,CT_Bills_2003_2022!$N$3:$V$3,0)),"N/A")</f>
        <v>-821.08381155555571</v>
      </c>
      <c r="AA5" s="129">
        <f>IFERROR(INDEX(CT_Bills_2003_2022!$D$4:$L$25,MATCH(CT_Bands_2003_2022_Bills!$B5,CT_Bills_2003_2022!$B$4:$B$25,0),MATCH(CT_Bands_2003_2022_Bills!AA$2,CT_Bills_2003_2022!$D$3:$L$3,0))-INDEX(CT_Bills_2003_2022!$N$4:$V$25,MATCH(CT_Bands_2003_2022_Bills!$B5,CT_Bills_2003_2022!$B$4:$B$25,0),MATCH(CT_Bands_2003_2022_Bills!AA$3,CT_Bills_2003_2022!$N$3:$V$3,0)),"N/A")</f>
        <v>-1888.5840615555562</v>
      </c>
      <c r="AB5" s="129">
        <f>IFERROR(INDEX(CT_Bills_2003_2022!$D$4:$L$25,MATCH(CT_Bands_2003_2022_Bills!$B5,CT_Bills_2003_2022!$B$4:$B$25,0),MATCH(CT_Bands_2003_2022_Bills!AB$2,CT_Bills_2003_2022!$D$3:$L$3,0))-INDEX(CT_Bills_2003_2022!$N$4:$V$25,MATCH(CT_Bands_2003_2022_Bills!$B5,CT_Bills_2003_2022!$B$4:$B$25,0),MATCH(CT_Bands_2003_2022_Bills!AB$3,CT_Bills_2003_2022!$N$3:$V$3,0)),"N/A")</f>
        <v>-3671.0843115555549</v>
      </c>
      <c r="AC5" s="129">
        <f>IFERROR(INDEX(CT_Bills_2003_2022!$D$4:$L$25,MATCH(CT_Bands_2003_2022_Bills!$B5,CT_Bills_2003_2022!$B$4:$B$25,0),MATCH(CT_Bands_2003_2022_Bills!AC$2,CT_Bills_2003_2022!$D$3:$L$3,0))-INDEX(CT_Bills_2003_2022!$N$4:$V$25,MATCH(CT_Bands_2003_2022_Bills!$B5,CT_Bills_2003_2022!$B$4:$B$25,0),MATCH(CT_Bands_2003_2022_Bills!AC$3,CT_Bills_2003_2022!$N$3:$V$3,0)),"N/A")</f>
        <v>-5628.5843115555545</v>
      </c>
      <c r="AD5" s="129">
        <f>IFERROR(INDEX(CT_Bills_2003_2022!$D$4:$L$25,MATCH(CT_Bands_2003_2022_Bills!$B5,CT_Bills_2003_2022!$B$4:$B$25,0),MATCH(CT_Bands_2003_2022_Bills!AD$2,CT_Bills_2003_2022!$D$3:$L$3,0))-INDEX(CT_Bills_2003_2022!$N$4:$V$25,MATCH(CT_Bands_2003_2022_Bills!$B5,CT_Bills_2003_2022!$B$4:$B$25,0),MATCH(CT_Bands_2003_2022_Bills!AD$3,CT_Bills_2003_2022!$N$3:$V$3,0)),"N/A")</f>
        <v>-6596.0888115555554</v>
      </c>
      <c r="AE5" s="143">
        <f>IFERROR(INDEX(CT_Bills_2003_2022!$D$4:$L$25,MATCH(CT_Bands_2003_2022_Bills!$B5,CT_Bills_2003_2022!$B$4:$B$25,0),MATCH(CT_Bands_2003_2022_Bills!AE$2,CT_Bills_2003_2022!$D$3:$L$3,0))-INDEX(CT_Bills_2003_2022!$N$4:$V$25,MATCH(CT_Bands_2003_2022_Bills!$B5,CT_Bills_2003_2022!$B$4:$B$25,0),MATCH(CT_Bands_2003_2022_Bills!AE$3,CT_Bills_2003_2022!$N$3:$V$3,0)),"N/A")</f>
        <v>1468.7852119999998</v>
      </c>
      <c r="AF5" s="129">
        <f>IFERROR(INDEX(CT_Bills_2003_2022!$D$4:$L$25,MATCH(CT_Bands_2003_2022_Bills!$B5,CT_Bills_2003_2022!$B$4:$B$25,0),MATCH(CT_Bands_2003_2022_Bills!AF$2,CT_Bills_2003_2022!$D$3:$L$3,0))-INDEX(CT_Bills_2003_2022!$N$4:$V$25,MATCH(CT_Bands_2003_2022_Bills!$B5,CT_Bills_2003_2022!$B$4:$B$25,0),MATCH(CT_Bands_2003_2022_Bills!AF$3,CT_Bills_2003_2022!$N$3:$V$3,0)),"N/A")</f>
        <v>1138.7822119999996</v>
      </c>
      <c r="AG5" s="129">
        <f>IFERROR(INDEX(CT_Bills_2003_2022!$D$4:$L$25,MATCH(CT_Bands_2003_2022_Bills!$B5,CT_Bills_2003_2022!$B$4:$B$25,0),MATCH(CT_Bands_2003_2022_Bills!AG$2,CT_Bills_2003_2022!$D$3:$L$3,0))-INDEX(CT_Bills_2003_2022!$N$4:$V$25,MATCH(CT_Bands_2003_2022_Bills!$B5,CT_Bills_2003_2022!$B$4:$B$25,0),MATCH(CT_Bands_2003_2022_Bills!AG$3,CT_Bills_2003_2022!$N$3:$V$3,0)),"N/A")</f>
        <v>738.78196200000002</v>
      </c>
      <c r="AH5" s="129">
        <f>IFERROR(INDEX(CT_Bills_2003_2022!$D$4:$L$25,MATCH(CT_Bands_2003_2022_Bills!$B5,CT_Bills_2003_2022!$B$4:$B$25,0),MATCH(CT_Bands_2003_2022_Bills!AH$2,CT_Bills_2003_2022!$D$3:$L$3,0))-INDEX(CT_Bills_2003_2022!$N$4:$V$25,MATCH(CT_Bands_2003_2022_Bills!$B5,CT_Bills_2003_2022!$B$4:$B$25,0),MATCH(CT_Bands_2003_2022_Bills!AH$3,CT_Bills_2003_2022!$N$3:$V$3,0)),"N/A")</f>
        <v>216.28171199999997</v>
      </c>
      <c r="AI5" s="129">
        <f>IFERROR(INDEX(CT_Bills_2003_2022!$D$4:$L$25,MATCH(CT_Bands_2003_2022_Bills!$B5,CT_Bills_2003_2022!$B$4:$B$25,0),MATCH(CT_Bands_2003_2022_Bills!AI$2,CT_Bills_2003_2022!$D$3:$L$3,0))-INDEX(CT_Bills_2003_2022!$N$4:$V$25,MATCH(CT_Bands_2003_2022_Bills!$B5,CT_Bills_2003_2022!$B$4:$B$25,0),MATCH(CT_Bands_2003_2022_Bills!AI$3,CT_Bills_2003_2022!$N$3:$V$3,0)),"N/A")</f>
        <v>-616.21878800000013</v>
      </c>
      <c r="AJ5" s="129">
        <f>IFERROR(INDEX(CT_Bills_2003_2022!$D$4:$L$25,MATCH(CT_Bands_2003_2022_Bills!$B5,CT_Bills_2003_2022!$B$4:$B$25,0),MATCH(CT_Bands_2003_2022_Bills!AJ$2,CT_Bills_2003_2022!$D$3:$L$3,0))-INDEX(CT_Bills_2003_2022!$N$4:$V$25,MATCH(CT_Bands_2003_2022_Bills!$B5,CT_Bills_2003_2022!$B$4:$B$25,0),MATCH(CT_Bands_2003_2022_Bills!AJ$3,CT_Bills_2003_2022!$N$3:$V$3,0)),"N/A")</f>
        <v>-1683.7190380000006</v>
      </c>
      <c r="AK5" s="129">
        <f>IFERROR(INDEX(CT_Bills_2003_2022!$D$4:$L$25,MATCH(CT_Bands_2003_2022_Bills!$B5,CT_Bills_2003_2022!$B$4:$B$25,0),MATCH(CT_Bands_2003_2022_Bills!AK$2,CT_Bills_2003_2022!$D$3:$L$3,0))-INDEX(CT_Bills_2003_2022!$N$4:$V$25,MATCH(CT_Bands_2003_2022_Bills!$B5,CT_Bills_2003_2022!$B$4:$B$25,0),MATCH(CT_Bands_2003_2022_Bills!AK$3,CT_Bills_2003_2022!$N$3:$V$3,0)),"N/A")</f>
        <v>-3466.2192879999993</v>
      </c>
      <c r="AL5" s="129">
        <f>IFERROR(INDEX(CT_Bills_2003_2022!$D$4:$L$25,MATCH(CT_Bands_2003_2022_Bills!$B5,CT_Bills_2003_2022!$B$4:$B$25,0),MATCH(CT_Bands_2003_2022_Bills!AL$2,CT_Bills_2003_2022!$D$3:$L$3,0))-INDEX(CT_Bills_2003_2022!$N$4:$V$25,MATCH(CT_Bands_2003_2022_Bills!$B5,CT_Bills_2003_2022!$B$4:$B$25,0),MATCH(CT_Bands_2003_2022_Bills!AL$3,CT_Bills_2003_2022!$N$3:$V$3,0)),"N/A")</f>
        <v>-5423.7192879999993</v>
      </c>
      <c r="AM5" s="129">
        <f>IFERROR(INDEX(CT_Bills_2003_2022!$D$4:$L$25,MATCH(CT_Bands_2003_2022_Bills!$B5,CT_Bills_2003_2022!$B$4:$B$25,0),MATCH(CT_Bands_2003_2022_Bills!AM$2,CT_Bills_2003_2022!$D$3:$L$3,0))-INDEX(CT_Bills_2003_2022!$N$4:$V$25,MATCH(CT_Bands_2003_2022_Bills!$B5,CT_Bills_2003_2022!$B$4:$B$25,0),MATCH(CT_Bands_2003_2022_Bills!AM$3,CT_Bills_2003_2022!$N$3:$V$3,0)),"N/A")</f>
        <v>-6391.2237880000002</v>
      </c>
      <c r="AN5" s="143">
        <f>IFERROR(INDEX(CT_Bills_2003_2022!$D$4:$L$25,MATCH(CT_Bands_2003_2022_Bills!$B5,CT_Bills_2003_2022!$B$4:$B$25,0),MATCH(CT_Bands_2003_2022_Bills!AN$2,CT_Bills_2003_2022!$D$3:$L$3,0))-INDEX(CT_Bills_2003_2022!$N$4:$V$25,MATCH(CT_Bands_2003_2022_Bills!$B5,CT_Bills_2003_2022!$B$4:$B$25,0),MATCH(CT_Bands_2003_2022_Bills!AN$3,CT_Bills_2003_2022!$N$3:$V$3,0)),"N/A")</f>
        <v>1878.5152591111109</v>
      </c>
      <c r="AO5" s="129">
        <f>IFERROR(INDEX(CT_Bills_2003_2022!$D$4:$L$25,MATCH(CT_Bands_2003_2022_Bills!$B5,CT_Bills_2003_2022!$B$4:$B$25,0),MATCH(CT_Bands_2003_2022_Bills!AO$2,CT_Bills_2003_2022!$D$3:$L$3,0))-INDEX(CT_Bills_2003_2022!$N$4:$V$25,MATCH(CT_Bands_2003_2022_Bills!$B5,CT_Bills_2003_2022!$B$4:$B$25,0),MATCH(CT_Bands_2003_2022_Bills!AO$3,CT_Bills_2003_2022!$N$3:$V$3,0)),"N/A")</f>
        <v>1548.5122591111108</v>
      </c>
      <c r="AP5" s="129">
        <f>IFERROR(INDEX(CT_Bills_2003_2022!$D$4:$L$25,MATCH(CT_Bands_2003_2022_Bills!$B5,CT_Bills_2003_2022!$B$4:$B$25,0),MATCH(CT_Bands_2003_2022_Bills!AP$2,CT_Bills_2003_2022!$D$3:$L$3,0))-INDEX(CT_Bills_2003_2022!$N$4:$V$25,MATCH(CT_Bands_2003_2022_Bills!$B5,CT_Bills_2003_2022!$B$4:$B$25,0),MATCH(CT_Bands_2003_2022_Bills!AP$3,CT_Bills_2003_2022!$N$3:$V$3,0)),"N/A")</f>
        <v>1148.5120091111112</v>
      </c>
      <c r="AQ5" s="129">
        <f>IFERROR(INDEX(CT_Bills_2003_2022!$D$4:$L$25,MATCH(CT_Bands_2003_2022_Bills!$B5,CT_Bills_2003_2022!$B$4:$B$25,0),MATCH(CT_Bands_2003_2022_Bills!AQ$2,CT_Bills_2003_2022!$D$3:$L$3,0))-INDEX(CT_Bills_2003_2022!$N$4:$V$25,MATCH(CT_Bands_2003_2022_Bills!$B5,CT_Bills_2003_2022!$B$4:$B$25,0),MATCH(CT_Bands_2003_2022_Bills!AQ$3,CT_Bills_2003_2022!$N$3:$V$3,0)),"N/A")</f>
        <v>626.01175911111113</v>
      </c>
      <c r="AR5" s="129">
        <f>IFERROR(INDEX(CT_Bills_2003_2022!$D$4:$L$25,MATCH(CT_Bands_2003_2022_Bills!$B5,CT_Bills_2003_2022!$B$4:$B$25,0),MATCH(CT_Bands_2003_2022_Bills!AR$2,CT_Bills_2003_2022!$D$3:$L$3,0))-INDEX(CT_Bills_2003_2022!$N$4:$V$25,MATCH(CT_Bands_2003_2022_Bills!$B5,CT_Bills_2003_2022!$B$4:$B$25,0),MATCH(CT_Bands_2003_2022_Bills!AR$3,CT_Bills_2003_2022!$N$3:$V$3,0)),"N/A")</f>
        <v>-206.48874088888897</v>
      </c>
      <c r="AS5" s="129">
        <f>IFERROR(INDEX(CT_Bills_2003_2022!$D$4:$L$25,MATCH(CT_Bands_2003_2022_Bills!$B5,CT_Bills_2003_2022!$B$4:$B$25,0),MATCH(CT_Bands_2003_2022_Bills!AS$2,CT_Bills_2003_2022!$D$3:$L$3,0))-INDEX(CT_Bills_2003_2022!$N$4:$V$25,MATCH(CT_Bands_2003_2022_Bills!$B5,CT_Bills_2003_2022!$B$4:$B$25,0),MATCH(CT_Bands_2003_2022_Bills!AS$3,CT_Bills_2003_2022!$N$3:$V$3,0)),"N/A")</f>
        <v>-1273.9889908888895</v>
      </c>
      <c r="AT5" s="129">
        <f>IFERROR(INDEX(CT_Bills_2003_2022!$D$4:$L$25,MATCH(CT_Bands_2003_2022_Bills!$B5,CT_Bills_2003_2022!$B$4:$B$25,0),MATCH(CT_Bands_2003_2022_Bills!AT$2,CT_Bills_2003_2022!$D$3:$L$3,0))-INDEX(CT_Bills_2003_2022!$N$4:$V$25,MATCH(CT_Bands_2003_2022_Bills!$B5,CT_Bills_2003_2022!$B$4:$B$25,0),MATCH(CT_Bands_2003_2022_Bills!AT$3,CT_Bills_2003_2022!$N$3:$V$3,0)),"N/A")</f>
        <v>-3056.4892408888882</v>
      </c>
      <c r="AU5" s="129">
        <f>IFERROR(INDEX(CT_Bills_2003_2022!$D$4:$L$25,MATCH(CT_Bands_2003_2022_Bills!$B5,CT_Bills_2003_2022!$B$4:$B$25,0),MATCH(CT_Bands_2003_2022_Bills!AU$2,CT_Bills_2003_2022!$D$3:$L$3,0))-INDEX(CT_Bills_2003_2022!$N$4:$V$25,MATCH(CT_Bands_2003_2022_Bills!$B5,CT_Bills_2003_2022!$B$4:$B$25,0),MATCH(CT_Bands_2003_2022_Bills!AU$3,CT_Bills_2003_2022!$N$3:$V$3,0)),"N/A")</f>
        <v>-5013.9892408888882</v>
      </c>
      <c r="AV5" s="129">
        <f>IFERROR(INDEX(CT_Bills_2003_2022!$D$4:$L$25,MATCH(CT_Bands_2003_2022_Bills!$B5,CT_Bills_2003_2022!$B$4:$B$25,0),MATCH(CT_Bands_2003_2022_Bills!AV$2,CT_Bills_2003_2022!$D$3:$L$3,0))-INDEX(CT_Bills_2003_2022!$N$4:$V$25,MATCH(CT_Bands_2003_2022_Bills!$B5,CT_Bills_2003_2022!$B$4:$B$25,0),MATCH(CT_Bands_2003_2022_Bills!AV$3,CT_Bills_2003_2022!$N$3:$V$3,0)),"N/A")</f>
        <v>-5981.4937408888891</v>
      </c>
      <c r="AW5" s="143">
        <f>IFERROR(INDEX(CT_Bills_2003_2022!$D$4:$L$25,MATCH(CT_Bands_2003_2022_Bills!$B5,CT_Bills_2003_2022!$B$4:$B$25,0),MATCH(CT_Bands_2003_2022_Bills!AW$2,CT_Bills_2003_2022!$D$3:$L$3,0))-INDEX(CT_Bills_2003_2022!$N$4:$V$25,MATCH(CT_Bands_2003_2022_Bills!$B5,CT_Bills_2003_2022!$B$4:$B$25,0),MATCH(CT_Bands_2003_2022_Bills!AW$3,CT_Bills_2003_2022!$N$3:$V$3,0)),"N/A")</f>
        <v>2288.2453062222216</v>
      </c>
      <c r="AX5" s="129">
        <f>IFERROR(INDEX(CT_Bills_2003_2022!$D$4:$L$25,MATCH(CT_Bands_2003_2022_Bills!$B5,CT_Bills_2003_2022!$B$4:$B$25,0),MATCH(CT_Bands_2003_2022_Bills!AX$2,CT_Bills_2003_2022!$D$3:$L$3,0))-INDEX(CT_Bills_2003_2022!$N$4:$V$25,MATCH(CT_Bands_2003_2022_Bills!$B5,CT_Bills_2003_2022!$B$4:$B$25,0),MATCH(CT_Bands_2003_2022_Bills!AX$3,CT_Bills_2003_2022!$N$3:$V$3,0)),"N/A")</f>
        <v>1958.2423062222215</v>
      </c>
      <c r="AY5" s="129">
        <f>IFERROR(INDEX(CT_Bills_2003_2022!$D$4:$L$25,MATCH(CT_Bands_2003_2022_Bills!$B5,CT_Bills_2003_2022!$B$4:$B$25,0),MATCH(CT_Bands_2003_2022_Bills!AY$2,CT_Bills_2003_2022!$D$3:$L$3,0))-INDEX(CT_Bills_2003_2022!$N$4:$V$25,MATCH(CT_Bands_2003_2022_Bills!$B5,CT_Bills_2003_2022!$B$4:$B$25,0),MATCH(CT_Bands_2003_2022_Bills!AY$3,CT_Bills_2003_2022!$N$3:$V$3,0)),"N/A")</f>
        <v>1558.2420562222219</v>
      </c>
      <c r="AZ5" s="129">
        <f>IFERROR(INDEX(CT_Bills_2003_2022!$D$4:$L$25,MATCH(CT_Bands_2003_2022_Bills!$B5,CT_Bills_2003_2022!$B$4:$B$25,0),MATCH(CT_Bands_2003_2022_Bills!AZ$2,CT_Bills_2003_2022!$D$3:$L$3,0))-INDEX(CT_Bills_2003_2022!$N$4:$V$25,MATCH(CT_Bands_2003_2022_Bills!$B5,CT_Bills_2003_2022!$B$4:$B$25,0),MATCH(CT_Bands_2003_2022_Bills!AZ$3,CT_Bills_2003_2022!$N$3:$V$3,0)),"N/A")</f>
        <v>1035.7418062222218</v>
      </c>
      <c r="BA5" s="129">
        <f>IFERROR(INDEX(CT_Bills_2003_2022!$D$4:$L$25,MATCH(CT_Bands_2003_2022_Bills!$B5,CT_Bills_2003_2022!$B$4:$B$25,0),MATCH(CT_Bands_2003_2022_Bills!BA$2,CT_Bills_2003_2022!$D$3:$L$3,0))-INDEX(CT_Bills_2003_2022!$N$4:$V$25,MATCH(CT_Bands_2003_2022_Bills!$B5,CT_Bills_2003_2022!$B$4:$B$25,0),MATCH(CT_Bands_2003_2022_Bills!BA$3,CT_Bills_2003_2022!$N$3:$V$3,0)),"N/A")</f>
        <v>203.24130622222174</v>
      </c>
      <c r="BB5" s="129">
        <f>IFERROR(INDEX(CT_Bills_2003_2022!$D$4:$L$25,MATCH(CT_Bands_2003_2022_Bills!$B5,CT_Bills_2003_2022!$B$4:$B$25,0),MATCH(CT_Bands_2003_2022_Bills!BB$2,CT_Bills_2003_2022!$D$3:$L$3,0))-INDEX(CT_Bills_2003_2022!$N$4:$V$25,MATCH(CT_Bands_2003_2022_Bills!$B5,CT_Bills_2003_2022!$B$4:$B$25,0),MATCH(CT_Bands_2003_2022_Bills!BB$3,CT_Bills_2003_2022!$N$3:$V$3,0)),"N/A")</f>
        <v>-864.25894377777877</v>
      </c>
      <c r="BC5" s="129">
        <f>IFERROR(INDEX(CT_Bills_2003_2022!$D$4:$L$25,MATCH(CT_Bands_2003_2022_Bills!$B5,CT_Bills_2003_2022!$B$4:$B$25,0),MATCH(CT_Bands_2003_2022_Bills!BC$2,CT_Bills_2003_2022!$D$3:$L$3,0))-INDEX(CT_Bills_2003_2022!$N$4:$V$25,MATCH(CT_Bands_2003_2022_Bills!$B5,CT_Bills_2003_2022!$B$4:$B$25,0),MATCH(CT_Bands_2003_2022_Bills!BC$3,CT_Bills_2003_2022!$N$3:$V$3,0)),"N/A")</f>
        <v>-2646.7591937777775</v>
      </c>
      <c r="BD5" s="129">
        <f>IFERROR(INDEX(CT_Bills_2003_2022!$D$4:$L$25,MATCH(CT_Bands_2003_2022_Bills!$B5,CT_Bills_2003_2022!$B$4:$B$25,0),MATCH(CT_Bands_2003_2022_Bills!BD$2,CT_Bills_2003_2022!$D$3:$L$3,0))-INDEX(CT_Bills_2003_2022!$N$4:$V$25,MATCH(CT_Bands_2003_2022_Bills!$B5,CT_Bills_2003_2022!$B$4:$B$25,0),MATCH(CT_Bands_2003_2022_Bills!BD$3,CT_Bills_2003_2022!$N$3:$V$3,0)),"N/A")</f>
        <v>-4604.2591937777779</v>
      </c>
      <c r="BE5" s="129">
        <f>IFERROR(INDEX(CT_Bills_2003_2022!$D$4:$L$25,MATCH(CT_Bands_2003_2022_Bills!$B5,CT_Bills_2003_2022!$B$4:$B$25,0),MATCH(CT_Bands_2003_2022_Bills!BE$2,CT_Bills_2003_2022!$D$3:$L$3,0))-INDEX(CT_Bills_2003_2022!$N$4:$V$25,MATCH(CT_Bands_2003_2022_Bills!$B5,CT_Bills_2003_2022!$B$4:$B$25,0),MATCH(CT_Bands_2003_2022_Bills!BE$3,CT_Bills_2003_2022!$N$3:$V$3,0)),"N/A")</f>
        <v>-5571.7636937777788</v>
      </c>
      <c r="BF5" s="143">
        <f>IFERROR(INDEX(CT_Bills_2003_2022!$D$4:$L$25,MATCH(CT_Bands_2003_2022_Bills!$B5,CT_Bills_2003_2022!$B$4:$B$25,0),MATCH(CT_Bands_2003_2022_Bills!BF$2,CT_Bills_2003_2022!$D$3:$L$3,0))-INDEX(CT_Bills_2003_2022!$N$4:$V$25,MATCH(CT_Bands_2003_2022_Bills!$B5,CT_Bills_2003_2022!$B$4:$B$25,0),MATCH(CT_Bands_2003_2022_Bills!BF$3,CT_Bills_2003_2022!$N$3:$V$3,0)),"N/A")</f>
        <v>2697.9753533333328</v>
      </c>
      <c r="BG5" s="129">
        <f>IFERROR(INDEX(CT_Bills_2003_2022!$D$4:$L$25,MATCH(CT_Bands_2003_2022_Bills!$B5,CT_Bills_2003_2022!$B$4:$B$25,0),MATCH(CT_Bands_2003_2022_Bills!BG$2,CT_Bills_2003_2022!$D$3:$L$3,0))-INDEX(CT_Bills_2003_2022!$N$4:$V$25,MATCH(CT_Bands_2003_2022_Bills!$B5,CT_Bills_2003_2022!$B$4:$B$25,0),MATCH(CT_Bands_2003_2022_Bills!BG$3,CT_Bills_2003_2022!$N$3:$V$3,0)),"N/A")</f>
        <v>2367.9723533333326</v>
      </c>
      <c r="BH5" s="129">
        <f>IFERROR(INDEX(CT_Bills_2003_2022!$D$4:$L$25,MATCH(CT_Bands_2003_2022_Bills!$B5,CT_Bills_2003_2022!$B$4:$B$25,0),MATCH(CT_Bands_2003_2022_Bills!BH$2,CT_Bills_2003_2022!$D$3:$L$3,0))-INDEX(CT_Bills_2003_2022!$N$4:$V$25,MATCH(CT_Bands_2003_2022_Bills!$B5,CT_Bills_2003_2022!$B$4:$B$25,0),MATCH(CT_Bands_2003_2022_Bills!BH$3,CT_Bills_2003_2022!$N$3:$V$3,0)),"N/A")</f>
        <v>1967.9721033333331</v>
      </c>
      <c r="BI5" s="129">
        <f>IFERROR(INDEX(CT_Bills_2003_2022!$D$4:$L$25,MATCH(CT_Bands_2003_2022_Bills!$B5,CT_Bills_2003_2022!$B$4:$B$25,0),MATCH(CT_Bands_2003_2022_Bills!BI$2,CT_Bills_2003_2022!$D$3:$L$3,0))-INDEX(CT_Bills_2003_2022!$N$4:$V$25,MATCH(CT_Bands_2003_2022_Bills!$B5,CT_Bills_2003_2022!$B$4:$B$25,0),MATCH(CT_Bands_2003_2022_Bills!BI$3,CT_Bills_2003_2022!$N$3:$V$3,0)),"N/A")</f>
        <v>1445.471853333333</v>
      </c>
      <c r="BJ5" s="129">
        <f>IFERROR(INDEX(CT_Bills_2003_2022!$D$4:$L$25,MATCH(CT_Bands_2003_2022_Bills!$B5,CT_Bills_2003_2022!$B$4:$B$25,0),MATCH(CT_Bands_2003_2022_Bills!BJ$2,CT_Bills_2003_2022!$D$3:$L$3,0))-INDEX(CT_Bills_2003_2022!$N$4:$V$25,MATCH(CT_Bands_2003_2022_Bills!$B5,CT_Bills_2003_2022!$B$4:$B$25,0),MATCH(CT_Bands_2003_2022_Bills!BJ$3,CT_Bills_2003_2022!$N$3:$V$3,0)),"N/A")</f>
        <v>612.9713533333329</v>
      </c>
      <c r="BK5" s="129">
        <f>IFERROR(INDEX(CT_Bills_2003_2022!$D$4:$L$25,MATCH(CT_Bands_2003_2022_Bills!$B5,CT_Bills_2003_2022!$B$4:$B$25,0),MATCH(CT_Bands_2003_2022_Bills!BK$2,CT_Bills_2003_2022!$D$3:$L$3,0))-INDEX(CT_Bills_2003_2022!$N$4:$V$25,MATCH(CT_Bands_2003_2022_Bills!$B5,CT_Bills_2003_2022!$B$4:$B$25,0),MATCH(CT_Bands_2003_2022_Bills!BK$3,CT_Bills_2003_2022!$N$3:$V$3,0)),"N/A")</f>
        <v>-454.52889666666761</v>
      </c>
      <c r="BL5" s="129">
        <f>IFERROR(INDEX(CT_Bills_2003_2022!$D$4:$L$25,MATCH(CT_Bands_2003_2022_Bills!$B5,CT_Bills_2003_2022!$B$4:$B$25,0),MATCH(CT_Bands_2003_2022_Bills!BL$2,CT_Bills_2003_2022!$D$3:$L$3,0))-INDEX(CT_Bills_2003_2022!$N$4:$V$25,MATCH(CT_Bands_2003_2022_Bills!$B5,CT_Bills_2003_2022!$B$4:$B$25,0),MATCH(CT_Bands_2003_2022_Bills!BL$3,CT_Bills_2003_2022!$N$3:$V$3,0)),"N/A")</f>
        <v>-2237.0291466666663</v>
      </c>
      <c r="BM5" s="129">
        <f>IFERROR(INDEX(CT_Bills_2003_2022!$D$4:$L$25,MATCH(CT_Bands_2003_2022_Bills!$B5,CT_Bills_2003_2022!$B$4:$B$25,0),MATCH(CT_Bands_2003_2022_Bills!BM$2,CT_Bills_2003_2022!$D$3:$L$3,0))-INDEX(CT_Bills_2003_2022!$N$4:$V$25,MATCH(CT_Bands_2003_2022_Bills!$B5,CT_Bills_2003_2022!$B$4:$B$25,0),MATCH(CT_Bands_2003_2022_Bills!BM$3,CT_Bills_2003_2022!$N$3:$V$3,0)),"N/A")</f>
        <v>-4194.5291466666658</v>
      </c>
      <c r="BN5" s="129">
        <f>IFERROR(INDEX(CT_Bills_2003_2022!$D$4:$L$25,MATCH(CT_Bands_2003_2022_Bills!$B5,CT_Bills_2003_2022!$B$4:$B$25,0),MATCH(CT_Bands_2003_2022_Bills!BN$2,CT_Bills_2003_2022!$D$3:$L$3,0))-INDEX(CT_Bills_2003_2022!$N$4:$V$25,MATCH(CT_Bands_2003_2022_Bills!$B5,CT_Bills_2003_2022!$B$4:$B$25,0),MATCH(CT_Bands_2003_2022_Bills!BN$3,CT_Bills_2003_2022!$N$3:$V$3,0)),"N/A")</f>
        <v>-5162.0336466666668</v>
      </c>
      <c r="BO5" s="143">
        <f>IFERROR(INDEX(CT_Bills_2003_2022!$D$4:$L$25,MATCH(CT_Bands_2003_2022_Bills!$B5,CT_Bills_2003_2022!$B$4:$B$25,0),MATCH(CT_Bands_2003_2022_Bills!BO$2,CT_Bills_2003_2022!$D$3:$L$3,0))-INDEX(CT_Bills_2003_2022!$N$4:$V$25,MATCH(CT_Bands_2003_2022_Bills!$B5,CT_Bills_2003_2022!$B$4:$B$25,0),MATCH(CT_Bands_2003_2022_Bills!BO$3,CT_Bills_2003_2022!$N$3:$V$3,0)),"N/A")</f>
        <v>3312.5704239999995</v>
      </c>
      <c r="BP5" s="129">
        <f>IFERROR(INDEX(CT_Bills_2003_2022!$D$4:$L$25,MATCH(CT_Bands_2003_2022_Bills!$B5,CT_Bills_2003_2022!$B$4:$B$25,0),MATCH(CT_Bands_2003_2022_Bills!BP$2,CT_Bills_2003_2022!$D$3:$L$3,0))-INDEX(CT_Bills_2003_2022!$N$4:$V$25,MATCH(CT_Bands_2003_2022_Bills!$B5,CT_Bills_2003_2022!$B$4:$B$25,0),MATCH(CT_Bands_2003_2022_Bills!BP$3,CT_Bills_2003_2022!$N$3:$V$3,0)),"N/A")</f>
        <v>2982.5674239999994</v>
      </c>
      <c r="BQ5" s="129">
        <f>IFERROR(INDEX(CT_Bills_2003_2022!$D$4:$L$25,MATCH(CT_Bands_2003_2022_Bills!$B5,CT_Bills_2003_2022!$B$4:$B$25,0),MATCH(CT_Bands_2003_2022_Bills!BQ$2,CT_Bills_2003_2022!$D$3:$L$3,0))-INDEX(CT_Bills_2003_2022!$N$4:$V$25,MATCH(CT_Bands_2003_2022_Bills!$B5,CT_Bills_2003_2022!$B$4:$B$25,0),MATCH(CT_Bands_2003_2022_Bills!BQ$3,CT_Bills_2003_2022!$N$3:$V$3,0)),"N/A")</f>
        <v>2582.5671739999998</v>
      </c>
      <c r="BR5" s="129">
        <f>IFERROR(INDEX(CT_Bills_2003_2022!$D$4:$L$25,MATCH(CT_Bands_2003_2022_Bills!$B5,CT_Bills_2003_2022!$B$4:$B$25,0),MATCH(CT_Bands_2003_2022_Bills!BR$2,CT_Bills_2003_2022!$D$3:$L$3,0))-INDEX(CT_Bills_2003_2022!$N$4:$V$25,MATCH(CT_Bands_2003_2022_Bills!$B5,CT_Bills_2003_2022!$B$4:$B$25,0),MATCH(CT_Bands_2003_2022_Bills!BR$3,CT_Bills_2003_2022!$N$3:$V$3,0)),"N/A")</f>
        <v>2060.0669239999997</v>
      </c>
      <c r="BS5" s="129">
        <f>IFERROR(INDEX(CT_Bills_2003_2022!$D$4:$L$25,MATCH(CT_Bands_2003_2022_Bills!$B5,CT_Bills_2003_2022!$B$4:$B$25,0),MATCH(CT_Bands_2003_2022_Bills!BS$2,CT_Bills_2003_2022!$D$3:$L$3,0))-INDEX(CT_Bills_2003_2022!$N$4:$V$25,MATCH(CT_Bands_2003_2022_Bills!$B5,CT_Bills_2003_2022!$B$4:$B$25,0),MATCH(CT_Bands_2003_2022_Bills!BS$3,CT_Bills_2003_2022!$N$3:$V$3,0)),"N/A")</f>
        <v>1227.5664239999996</v>
      </c>
      <c r="BT5" s="129">
        <f>IFERROR(INDEX(CT_Bills_2003_2022!$D$4:$L$25,MATCH(CT_Bands_2003_2022_Bills!$B5,CT_Bills_2003_2022!$B$4:$B$25,0),MATCH(CT_Bands_2003_2022_Bills!BT$2,CT_Bills_2003_2022!$D$3:$L$3,0))-INDEX(CT_Bills_2003_2022!$N$4:$V$25,MATCH(CT_Bands_2003_2022_Bills!$B5,CT_Bills_2003_2022!$B$4:$B$25,0),MATCH(CT_Bands_2003_2022_Bills!BT$3,CT_Bills_2003_2022!$N$3:$V$3,0)),"N/A")</f>
        <v>160.06617399999914</v>
      </c>
      <c r="BU5" s="129">
        <f>IFERROR(INDEX(CT_Bills_2003_2022!$D$4:$L$25,MATCH(CT_Bands_2003_2022_Bills!$B5,CT_Bills_2003_2022!$B$4:$B$25,0),MATCH(CT_Bands_2003_2022_Bills!BU$2,CT_Bills_2003_2022!$D$3:$L$3,0))-INDEX(CT_Bills_2003_2022!$N$4:$V$25,MATCH(CT_Bands_2003_2022_Bills!$B5,CT_Bills_2003_2022!$B$4:$B$25,0),MATCH(CT_Bands_2003_2022_Bills!BU$3,CT_Bills_2003_2022!$N$3:$V$3,0)),"N/A")</f>
        <v>-1622.4340759999995</v>
      </c>
      <c r="BV5" s="129">
        <f>IFERROR(INDEX(CT_Bills_2003_2022!$D$4:$L$25,MATCH(CT_Bands_2003_2022_Bills!$B5,CT_Bills_2003_2022!$B$4:$B$25,0),MATCH(CT_Bands_2003_2022_Bills!BV$2,CT_Bills_2003_2022!$D$3:$L$3,0))-INDEX(CT_Bills_2003_2022!$N$4:$V$25,MATCH(CT_Bands_2003_2022_Bills!$B5,CT_Bills_2003_2022!$B$4:$B$25,0),MATCH(CT_Bands_2003_2022_Bills!BV$3,CT_Bills_2003_2022!$N$3:$V$3,0)),"N/A")</f>
        <v>-3579.9340759999995</v>
      </c>
      <c r="BW5" s="129">
        <f>IFERROR(INDEX(CT_Bills_2003_2022!$D$4:$L$25,MATCH(CT_Bands_2003_2022_Bills!$B5,CT_Bills_2003_2022!$B$4:$B$25,0),MATCH(CT_Bands_2003_2022_Bills!BW$2,CT_Bills_2003_2022!$D$3:$L$3,0))-INDEX(CT_Bills_2003_2022!$N$4:$V$25,MATCH(CT_Bands_2003_2022_Bills!$B5,CT_Bills_2003_2022!$B$4:$B$25,0),MATCH(CT_Bands_2003_2022_Bills!BW$3,CT_Bills_2003_2022!$N$3:$V$3,0)),"N/A")</f>
        <v>-4547.4385760000005</v>
      </c>
      <c r="BX5" s="129">
        <f>IFERROR(INDEX(CT_Bills_2003_2022!$D$4:$L$25,MATCH(CT_Bands_2003_2022_Bills!$B5,CT_Bills_2003_2022!$B$4:$B$25,0),MATCH(CT_Bands_2003_2022_Bills!BX$2,CT_Bills_2003_2022!$D$3:$L$3,0))-INDEX(CT_Bills_2003_2022!$N$4:$V$25,MATCH(CT_Bands_2003_2022_Bills!$B5,CT_Bills_2003_2022!$B$4:$B$25,0),MATCH(CT_Bands_2003_2022_Bills!BX$3,CT_Bills_2003_2022!$N$3:$V$3,0)),"N/A")</f>
        <v>3927.1654946666658</v>
      </c>
      <c r="BY5" s="129">
        <f>IFERROR(INDEX(CT_Bills_2003_2022!$D$4:$L$25,MATCH(CT_Bands_2003_2022_Bills!$B5,CT_Bills_2003_2022!$B$4:$B$25,0),MATCH(CT_Bands_2003_2022_Bills!BY$2,CT_Bills_2003_2022!$D$3:$L$3,0))-INDEX(CT_Bills_2003_2022!$N$4:$V$25,MATCH(CT_Bands_2003_2022_Bills!$B5,CT_Bills_2003_2022!$B$4:$B$25,0),MATCH(CT_Bands_2003_2022_Bills!BY$3,CT_Bills_2003_2022!$N$3:$V$3,0)),"N/A")</f>
        <v>3597.1624946666657</v>
      </c>
      <c r="BZ5" s="129">
        <f>IFERROR(INDEX(CT_Bills_2003_2022!$D$4:$L$25,MATCH(CT_Bands_2003_2022_Bills!$B5,CT_Bills_2003_2022!$B$4:$B$25,0),MATCH(CT_Bands_2003_2022_Bills!BZ$2,CT_Bills_2003_2022!$D$3:$L$3,0))-INDEX(CT_Bills_2003_2022!$N$4:$V$25,MATCH(CT_Bands_2003_2022_Bills!$B5,CT_Bills_2003_2022!$B$4:$B$25,0),MATCH(CT_Bands_2003_2022_Bills!BZ$3,CT_Bills_2003_2022!$N$3:$V$3,0)),"N/A")</f>
        <v>3197.1622446666661</v>
      </c>
      <c r="CA5" s="129">
        <f>IFERROR(INDEX(CT_Bills_2003_2022!$D$4:$L$25,MATCH(CT_Bands_2003_2022_Bills!$B5,CT_Bills_2003_2022!$B$4:$B$25,0),MATCH(CT_Bands_2003_2022_Bills!CA$2,CT_Bills_2003_2022!$D$3:$L$3,0))-INDEX(CT_Bills_2003_2022!$N$4:$V$25,MATCH(CT_Bands_2003_2022_Bills!$B5,CT_Bills_2003_2022!$B$4:$B$25,0),MATCH(CT_Bands_2003_2022_Bills!CA$3,CT_Bills_2003_2022!$N$3:$V$3,0)),"N/A")</f>
        <v>2674.661994666666</v>
      </c>
      <c r="CB5" s="129">
        <f>IFERROR(INDEX(CT_Bills_2003_2022!$D$4:$L$25,MATCH(CT_Bands_2003_2022_Bills!$B5,CT_Bills_2003_2022!$B$4:$B$25,0),MATCH(CT_Bands_2003_2022_Bills!CB$2,CT_Bills_2003_2022!$D$3:$L$3,0))-INDEX(CT_Bills_2003_2022!$N$4:$V$25,MATCH(CT_Bands_2003_2022_Bills!$B5,CT_Bills_2003_2022!$B$4:$B$25,0),MATCH(CT_Bands_2003_2022_Bills!CB$3,CT_Bills_2003_2022!$N$3:$V$3,0)),"N/A")</f>
        <v>1842.1614946666659</v>
      </c>
      <c r="CC5" s="129">
        <f>IFERROR(INDEX(CT_Bills_2003_2022!$D$4:$L$25,MATCH(CT_Bands_2003_2022_Bills!$B5,CT_Bills_2003_2022!$B$4:$B$25,0),MATCH(CT_Bands_2003_2022_Bills!CC$2,CT_Bills_2003_2022!$D$3:$L$3,0))-INDEX(CT_Bills_2003_2022!$N$4:$V$25,MATCH(CT_Bands_2003_2022_Bills!$B5,CT_Bills_2003_2022!$B$4:$B$25,0),MATCH(CT_Bands_2003_2022_Bills!CC$3,CT_Bills_2003_2022!$N$3:$V$3,0)),"N/A")</f>
        <v>774.66124466666543</v>
      </c>
      <c r="CD5" s="129">
        <f>IFERROR(INDEX(CT_Bills_2003_2022!$D$4:$L$25,MATCH(CT_Bands_2003_2022_Bills!$B5,CT_Bills_2003_2022!$B$4:$B$25,0),MATCH(CT_Bands_2003_2022_Bills!CD$2,CT_Bills_2003_2022!$D$3:$L$3,0))-INDEX(CT_Bills_2003_2022!$N$4:$V$25,MATCH(CT_Bands_2003_2022_Bills!$B5,CT_Bills_2003_2022!$B$4:$B$25,0),MATCH(CT_Bands_2003_2022_Bills!CD$3,CT_Bills_2003_2022!$N$3:$V$3,0)),"N/A")</f>
        <v>-1007.8390053333333</v>
      </c>
      <c r="CE5" s="129">
        <f>IFERROR(INDEX(CT_Bills_2003_2022!$D$4:$L$25,MATCH(CT_Bands_2003_2022_Bills!$B5,CT_Bills_2003_2022!$B$4:$B$25,0),MATCH(CT_Bands_2003_2022_Bills!CE$2,CT_Bills_2003_2022!$D$3:$L$3,0))-INDEX(CT_Bills_2003_2022!$N$4:$V$25,MATCH(CT_Bands_2003_2022_Bills!$B5,CT_Bills_2003_2022!$B$4:$B$25,0),MATCH(CT_Bands_2003_2022_Bills!CE$3,CT_Bills_2003_2022!$N$3:$V$3,0)),"N/A")</f>
        <v>-2965.3390053333333</v>
      </c>
      <c r="CF5" s="129">
        <f>IFERROR(INDEX(CT_Bills_2003_2022!$D$4:$L$25,MATCH(CT_Bands_2003_2022_Bills!$B5,CT_Bills_2003_2022!$B$4:$B$25,0),MATCH(CT_Bands_2003_2022_Bills!CF$2,CT_Bills_2003_2022!$D$3:$L$3,0))-INDEX(CT_Bills_2003_2022!$N$4:$V$25,MATCH(CT_Bands_2003_2022_Bills!$B5,CT_Bills_2003_2022!$B$4:$B$25,0),MATCH(CT_Bands_2003_2022_Bills!CF$3,CT_Bills_2003_2022!$N$3:$V$3,0)),"N/A")</f>
        <v>-3932.8435053333342</v>
      </c>
      <c r="CG5" s="51"/>
    </row>
    <row r="6" spans="1:85" x14ac:dyDescent="0.25">
      <c r="A6" s="126" t="s">
        <v>1091</v>
      </c>
      <c r="B6" s="127" t="s">
        <v>1092</v>
      </c>
      <c r="C6" s="127" t="s">
        <v>2321</v>
      </c>
      <c r="D6" s="129">
        <f>IFERROR(INDEX(CT_Bills_2003_2022!$D$4:$L$25,MATCH(CT_Bands_2003_2022_Bills!$B6,CT_Bills_2003_2022!$B$4:$B$25,0),MATCH(CT_Bands_2003_2022_Bills!D$2,CT_Bills_2003_2022!$D$3:$L$3,0))-INDEX(CT_Bills_2003_2022!$N$4:$V$25,MATCH(CT_Bands_2003_2022_Bills!$B6,CT_Bills_2003_2022!$B$4:$B$25,0),MATCH(CT_Bands_2003_2022_Bills!D$3,CT_Bills_2003_2022!$N$3:$V$3,0)),"N/A")</f>
        <v>719.96810066666649</v>
      </c>
      <c r="E6" s="129">
        <f>IFERROR(INDEX(CT_Bills_2003_2022!$D$4:$L$25,MATCH(CT_Bands_2003_2022_Bills!$B6,CT_Bills_2003_2022!$B$4:$B$25,0),MATCH(CT_Bands_2003_2022_Bills!E$2,CT_Bills_2003_2022!$D$3:$L$3,0))-INDEX(CT_Bills_2003_2022!$N$4:$V$25,MATCH(CT_Bands_2003_2022_Bills!$B6,CT_Bills_2003_2022!$B$4:$B$25,0),MATCH(CT_Bands_2003_2022_Bills!E$3,CT_Bills_2003_2022!$N$3:$V$3,0)),"N/A")</f>
        <v>406.21485066666651</v>
      </c>
      <c r="F6" s="129">
        <f>IFERROR(INDEX(CT_Bills_2003_2022!$D$4:$L$25,MATCH(CT_Bands_2003_2022_Bills!$B6,CT_Bills_2003_2022!$B$4:$B$25,0),MATCH(CT_Bands_2003_2022_Bills!F$2,CT_Bills_2003_2022!$D$3:$L$3,0))-INDEX(CT_Bills_2003_2022!$N$4:$V$25,MATCH(CT_Bands_2003_2022_Bills!$B6,CT_Bills_2003_2022!$B$4:$B$25,0),MATCH(CT_Bands_2003_2022_Bills!F$3,CT_Bills_2003_2022!$N$3:$V$3,0)),"N/A")</f>
        <v>-20.035399333333544</v>
      </c>
      <c r="G6" s="129">
        <f>IFERROR(INDEX(CT_Bills_2003_2022!$D$4:$L$25,MATCH(CT_Bands_2003_2022_Bills!$B6,CT_Bills_2003_2022!$B$4:$B$25,0),MATCH(CT_Bands_2003_2022_Bills!G$2,CT_Bills_2003_2022!$D$3:$L$3,0))-INDEX(CT_Bills_2003_2022!$N$4:$V$25,MATCH(CT_Bands_2003_2022_Bills!$B6,CT_Bills_2003_2022!$B$4:$B$25,0),MATCH(CT_Bands_2003_2022_Bills!G$3,CT_Bills_2003_2022!$N$3:$V$3,0)),"N/A")</f>
        <v>-573.78564933333337</v>
      </c>
      <c r="H6" s="129">
        <f>IFERROR(INDEX(CT_Bills_2003_2022!$D$4:$L$25,MATCH(CT_Bands_2003_2022_Bills!$B6,CT_Bills_2003_2022!$B$4:$B$25,0),MATCH(CT_Bands_2003_2022_Bills!H$2,CT_Bills_2003_2022!$D$3:$L$3,0))-INDEX(CT_Bills_2003_2022!$N$4:$V$25,MATCH(CT_Bands_2003_2022_Bills!$B6,CT_Bills_2003_2022!$B$4:$B$25,0),MATCH(CT_Bands_2003_2022_Bills!H$3,CT_Bills_2003_2022!$N$3:$V$3,0)),"N/A")</f>
        <v>-1290.0358993333339</v>
      </c>
      <c r="I6" s="129">
        <f>IFERROR(INDEX(CT_Bills_2003_2022!$D$4:$L$25,MATCH(CT_Bands_2003_2022_Bills!$B6,CT_Bills_2003_2022!$B$4:$B$25,0),MATCH(CT_Bands_2003_2022_Bills!I$2,CT_Bills_2003_2022!$D$3:$L$3,0))-INDEX(CT_Bills_2003_2022!$N$4:$V$25,MATCH(CT_Bands_2003_2022_Bills!$B6,CT_Bills_2003_2022!$B$4:$B$25,0),MATCH(CT_Bands_2003_2022_Bills!I$3,CT_Bills_2003_2022!$N$3:$V$3,0)),"N/A")</f>
        <v>-2357.5361493333335</v>
      </c>
      <c r="J6" s="129">
        <f>IFERROR(INDEX(CT_Bills_2003_2022!$D$4:$L$25,MATCH(CT_Bands_2003_2022_Bills!$B6,CT_Bills_2003_2022!$B$4:$B$25,0),MATCH(CT_Bands_2003_2022_Bills!J$2,CT_Bills_2003_2022!$D$3:$L$3,0))-INDEX(CT_Bills_2003_2022!$N$4:$V$25,MATCH(CT_Bands_2003_2022_Bills!$B6,CT_Bills_2003_2022!$B$4:$B$25,0),MATCH(CT_Bands_2003_2022_Bills!J$3,CT_Bills_2003_2022!$N$3:$V$3,0)),"N/A")</f>
        <v>-3845.0361493333344</v>
      </c>
      <c r="K6" s="129">
        <f>IFERROR(INDEX(CT_Bills_2003_2022!$D$4:$L$25,MATCH(CT_Bands_2003_2022_Bills!$B6,CT_Bills_2003_2022!$B$4:$B$25,0),MATCH(CT_Bands_2003_2022_Bills!K$2,CT_Bills_2003_2022!$D$3:$L$3,0))-INDEX(CT_Bills_2003_2022!$N$4:$V$25,MATCH(CT_Bands_2003_2022_Bills!$B6,CT_Bills_2003_2022!$B$4:$B$25,0),MATCH(CT_Bands_2003_2022_Bills!K$3,CT_Bills_2003_2022!$N$3:$V$3,0)),"N/A")</f>
        <v>-5693.7861493333348</v>
      </c>
      <c r="L6" s="129">
        <f>IFERROR(INDEX(CT_Bills_2003_2022!$D$4:$L$25,MATCH(CT_Bands_2003_2022_Bills!$B6,CT_Bills_2003_2022!$B$4:$B$25,0),MATCH(CT_Bands_2003_2022_Bills!L$2,CT_Bills_2003_2022!$D$3:$L$3,0))-INDEX(CT_Bills_2003_2022!$N$4:$V$25,MATCH(CT_Bands_2003_2022_Bills!$B6,CT_Bills_2003_2022!$B$4:$B$25,0),MATCH(CT_Bands_2003_2022_Bills!L$3,CT_Bills_2003_2022!$N$3:$V$3,0)),"N/A")</f>
        <v>-6607.5403993333348</v>
      </c>
      <c r="M6" s="143">
        <f>IFERROR(INDEX(CT_Bills_2003_2022!$D$4:$L$25,MATCH(CT_Bands_2003_2022_Bills!$B6,CT_Bills_2003_2022!$B$4:$B$25,0),MATCH(CT_Bands_2003_2022_Bills!M$2,CT_Bills_2003_2022!$D$3:$L$3,0))-INDEX(CT_Bills_2003_2022!$N$4:$V$25,MATCH(CT_Bands_2003_2022_Bills!$B6,CT_Bills_2003_2022!$B$4:$B$25,0),MATCH(CT_Bands_2003_2022_Bills!M$3,CT_Bills_2003_2022!$N$3:$V$3,0)),"N/A")</f>
        <v>914.96278411111098</v>
      </c>
      <c r="N6" s="129">
        <f>IFERROR(INDEX(CT_Bills_2003_2022!$D$4:$L$25,MATCH(CT_Bands_2003_2022_Bills!$B6,CT_Bills_2003_2022!$B$4:$B$25,0),MATCH(CT_Bands_2003_2022_Bills!N$2,CT_Bills_2003_2022!$D$3:$L$3,0))-INDEX(CT_Bills_2003_2022!$N$4:$V$25,MATCH(CT_Bands_2003_2022_Bills!$B6,CT_Bills_2003_2022!$B$4:$B$25,0),MATCH(CT_Bands_2003_2022_Bills!N$3,CT_Bills_2003_2022!$N$3:$V$3,0)),"N/A")</f>
        <v>601.209534111111</v>
      </c>
      <c r="O6" s="129">
        <f>IFERROR(INDEX(CT_Bills_2003_2022!$D$4:$L$25,MATCH(CT_Bands_2003_2022_Bills!$B6,CT_Bills_2003_2022!$B$4:$B$25,0),MATCH(CT_Bands_2003_2022_Bills!O$2,CT_Bills_2003_2022!$D$3:$L$3,0))-INDEX(CT_Bills_2003_2022!$N$4:$V$25,MATCH(CT_Bands_2003_2022_Bills!$B6,CT_Bills_2003_2022!$B$4:$B$25,0),MATCH(CT_Bands_2003_2022_Bills!O$3,CT_Bills_2003_2022!$N$3:$V$3,0)),"N/A")</f>
        <v>174.95928411111095</v>
      </c>
      <c r="P6" s="129">
        <f>IFERROR(INDEX(CT_Bills_2003_2022!$D$4:$L$25,MATCH(CT_Bands_2003_2022_Bills!$B6,CT_Bills_2003_2022!$B$4:$B$25,0),MATCH(CT_Bands_2003_2022_Bills!P$2,CT_Bills_2003_2022!$D$3:$L$3,0))-INDEX(CT_Bills_2003_2022!$N$4:$V$25,MATCH(CT_Bands_2003_2022_Bills!$B6,CT_Bills_2003_2022!$B$4:$B$25,0),MATCH(CT_Bands_2003_2022_Bills!P$3,CT_Bills_2003_2022!$N$3:$V$3,0)),"N/A")</f>
        <v>-378.79096588888888</v>
      </c>
      <c r="Q6" s="129">
        <f>IFERROR(INDEX(CT_Bills_2003_2022!$D$4:$L$25,MATCH(CT_Bands_2003_2022_Bills!$B6,CT_Bills_2003_2022!$B$4:$B$25,0),MATCH(CT_Bands_2003_2022_Bills!Q$2,CT_Bills_2003_2022!$D$3:$L$3,0))-INDEX(CT_Bills_2003_2022!$N$4:$V$25,MATCH(CT_Bands_2003_2022_Bills!$B6,CT_Bills_2003_2022!$B$4:$B$25,0),MATCH(CT_Bands_2003_2022_Bills!Q$3,CT_Bills_2003_2022!$N$3:$V$3,0)),"N/A")</f>
        <v>-1095.0412158888894</v>
      </c>
      <c r="R6" s="129">
        <f>IFERROR(INDEX(CT_Bills_2003_2022!$D$4:$L$25,MATCH(CT_Bands_2003_2022_Bills!$B6,CT_Bills_2003_2022!$B$4:$B$25,0),MATCH(CT_Bands_2003_2022_Bills!R$2,CT_Bills_2003_2022!$D$3:$L$3,0))-INDEX(CT_Bills_2003_2022!$N$4:$V$25,MATCH(CT_Bands_2003_2022_Bills!$B6,CT_Bills_2003_2022!$B$4:$B$25,0),MATCH(CT_Bands_2003_2022_Bills!R$3,CT_Bills_2003_2022!$N$3:$V$3,0)),"N/A")</f>
        <v>-2162.541465888889</v>
      </c>
      <c r="S6" s="129">
        <f>IFERROR(INDEX(CT_Bills_2003_2022!$D$4:$L$25,MATCH(CT_Bands_2003_2022_Bills!$B6,CT_Bills_2003_2022!$B$4:$B$25,0),MATCH(CT_Bands_2003_2022_Bills!S$2,CT_Bills_2003_2022!$D$3:$L$3,0))-INDEX(CT_Bills_2003_2022!$N$4:$V$25,MATCH(CT_Bands_2003_2022_Bills!$B6,CT_Bills_2003_2022!$B$4:$B$25,0),MATCH(CT_Bands_2003_2022_Bills!S$3,CT_Bills_2003_2022!$N$3:$V$3,0)),"N/A")</f>
        <v>-3650.0414658888899</v>
      </c>
      <c r="T6" s="129">
        <f>IFERROR(INDEX(CT_Bills_2003_2022!$D$4:$L$25,MATCH(CT_Bands_2003_2022_Bills!$B6,CT_Bills_2003_2022!$B$4:$B$25,0),MATCH(CT_Bands_2003_2022_Bills!T$2,CT_Bills_2003_2022!$D$3:$L$3,0))-INDEX(CT_Bills_2003_2022!$N$4:$V$25,MATCH(CT_Bands_2003_2022_Bills!$B6,CT_Bills_2003_2022!$B$4:$B$25,0),MATCH(CT_Bands_2003_2022_Bills!T$3,CT_Bills_2003_2022!$N$3:$V$3,0)),"N/A")</f>
        <v>-5498.7914658888894</v>
      </c>
      <c r="U6" s="129">
        <f>IFERROR(INDEX(CT_Bills_2003_2022!$D$4:$L$25,MATCH(CT_Bands_2003_2022_Bills!$B6,CT_Bills_2003_2022!$B$4:$B$25,0),MATCH(CT_Bands_2003_2022_Bills!U$2,CT_Bills_2003_2022!$D$3:$L$3,0))-INDEX(CT_Bills_2003_2022!$N$4:$V$25,MATCH(CT_Bands_2003_2022_Bills!$B6,CT_Bills_2003_2022!$B$4:$B$25,0),MATCH(CT_Bands_2003_2022_Bills!U$3,CT_Bills_2003_2022!$N$3:$V$3,0)),"N/A")</f>
        <v>-6412.5457158888894</v>
      </c>
      <c r="V6" s="143">
        <f>IFERROR(INDEX(CT_Bills_2003_2022!$D$4:$L$25,MATCH(CT_Bands_2003_2022_Bills!$B6,CT_Bills_2003_2022!$B$4:$B$25,0),MATCH(CT_Bands_2003_2022_Bills!V$2,CT_Bills_2003_2022!$D$3:$L$3,0))-INDEX(CT_Bills_2003_2022!$N$4:$V$25,MATCH(CT_Bands_2003_2022_Bills!$B6,CT_Bills_2003_2022!$B$4:$B$25,0),MATCH(CT_Bands_2003_2022_Bills!V$3,CT_Bills_2003_2022!$N$3:$V$3,0)),"N/A")</f>
        <v>1109.9574675555555</v>
      </c>
      <c r="W6" s="129">
        <f>IFERROR(INDEX(CT_Bills_2003_2022!$D$4:$L$25,MATCH(CT_Bands_2003_2022_Bills!$B6,CT_Bills_2003_2022!$B$4:$B$25,0),MATCH(CT_Bands_2003_2022_Bills!W$2,CT_Bills_2003_2022!$D$3:$L$3,0))-INDEX(CT_Bills_2003_2022!$N$4:$V$25,MATCH(CT_Bands_2003_2022_Bills!$B6,CT_Bills_2003_2022!$B$4:$B$25,0),MATCH(CT_Bands_2003_2022_Bills!W$3,CT_Bills_2003_2022!$N$3:$V$3,0)),"N/A")</f>
        <v>796.20421755555549</v>
      </c>
      <c r="X6" s="129">
        <f>IFERROR(INDEX(CT_Bills_2003_2022!$D$4:$L$25,MATCH(CT_Bands_2003_2022_Bills!$B6,CT_Bills_2003_2022!$B$4:$B$25,0),MATCH(CT_Bands_2003_2022_Bills!X$2,CT_Bills_2003_2022!$D$3:$L$3,0))-INDEX(CT_Bills_2003_2022!$N$4:$V$25,MATCH(CT_Bands_2003_2022_Bills!$B6,CT_Bills_2003_2022!$B$4:$B$25,0),MATCH(CT_Bands_2003_2022_Bills!X$3,CT_Bills_2003_2022!$N$3:$V$3,0)),"N/A")</f>
        <v>369.95396755555544</v>
      </c>
      <c r="Y6" s="129">
        <f>IFERROR(INDEX(CT_Bills_2003_2022!$D$4:$L$25,MATCH(CT_Bands_2003_2022_Bills!$B6,CT_Bills_2003_2022!$B$4:$B$25,0),MATCH(CT_Bands_2003_2022_Bills!Y$2,CT_Bills_2003_2022!$D$3:$L$3,0))-INDEX(CT_Bills_2003_2022!$N$4:$V$25,MATCH(CT_Bands_2003_2022_Bills!$B6,CT_Bills_2003_2022!$B$4:$B$25,0),MATCH(CT_Bands_2003_2022_Bills!Y$3,CT_Bills_2003_2022!$N$3:$V$3,0)),"N/A")</f>
        <v>-183.79628244444439</v>
      </c>
      <c r="Z6" s="129">
        <f>IFERROR(INDEX(CT_Bills_2003_2022!$D$4:$L$25,MATCH(CT_Bands_2003_2022_Bills!$B6,CT_Bills_2003_2022!$B$4:$B$25,0),MATCH(CT_Bands_2003_2022_Bills!Z$2,CT_Bills_2003_2022!$D$3:$L$3,0))-INDEX(CT_Bills_2003_2022!$N$4:$V$25,MATCH(CT_Bands_2003_2022_Bills!$B6,CT_Bills_2003_2022!$B$4:$B$25,0),MATCH(CT_Bands_2003_2022_Bills!Z$3,CT_Bills_2003_2022!$N$3:$V$3,0)),"N/A")</f>
        <v>-900.04653244444489</v>
      </c>
      <c r="AA6" s="129">
        <f>IFERROR(INDEX(CT_Bills_2003_2022!$D$4:$L$25,MATCH(CT_Bands_2003_2022_Bills!$B6,CT_Bills_2003_2022!$B$4:$B$25,0),MATCH(CT_Bands_2003_2022_Bills!AA$2,CT_Bills_2003_2022!$D$3:$L$3,0))-INDEX(CT_Bills_2003_2022!$N$4:$V$25,MATCH(CT_Bands_2003_2022_Bills!$B6,CT_Bills_2003_2022!$B$4:$B$25,0),MATCH(CT_Bands_2003_2022_Bills!AA$3,CT_Bills_2003_2022!$N$3:$V$3,0)),"N/A")</f>
        <v>-1967.5467824444445</v>
      </c>
      <c r="AB6" s="129">
        <f>IFERROR(INDEX(CT_Bills_2003_2022!$D$4:$L$25,MATCH(CT_Bands_2003_2022_Bills!$B6,CT_Bills_2003_2022!$B$4:$B$25,0),MATCH(CT_Bands_2003_2022_Bills!AB$2,CT_Bills_2003_2022!$D$3:$L$3,0))-INDEX(CT_Bills_2003_2022!$N$4:$V$25,MATCH(CT_Bands_2003_2022_Bills!$B6,CT_Bills_2003_2022!$B$4:$B$25,0),MATCH(CT_Bands_2003_2022_Bills!AB$3,CT_Bills_2003_2022!$N$3:$V$3,0)),"N/A")</f>
        <v>-3455.0467824444454</v>
      </c>
      <c r="AC6" s="129">
        <f>IFERROR(INDEX(CT_Bills_2003_2022!$D$4:$L$25,MATCH(CT_Bands_2003_2022_Bills!$B6,CT_Bills_2003_2022!$B$4:$B$25,0),MATCH(CT_Bands_2003_2022_Bills!AC$2,CT_Bills_2003_2022!$D$3:$L$3,0))-INDEX(CT_Bills_2003_2022!$N$4:$V$25,MATCH(CT_Bands_2003_2022_Bills!$B6,CT_Bills_2003_2022!$B$4:$B$25,0),MATCH(CT_Bands_2003_2022_Bills!AC$3,CT_Bills_2003_2022!$N$3:$V$3,0)),"N/A")</f>
        <v>-5303.7967824444459</v>
      </c>
      <c r="AD6" s="129">
        <f>IFERROR(INDEX(CT_Bills_2003_2022!$D$4:$L$25,MATCH(CT_Bands_2003_2022_Bills!$B6,CT_Bills_2003_2022!$B$4:$B$25,0),MATCH(CT_Bands_2003_2022_Bills!AD$2,CT_Bills_2003_2022!$D$3:$L$3,0))-INDEX(CT_Bills_2003_2022!$N$4:$V$25,MATCH(CT_Bands_2003_2022_Bills!$B6,CT_Bills_2003_2022!$B$4:$B$25,0),MATCH(CT_Bands_2003_2022_Bills!AD$3,CT_Bills_2003_2022!$N$3:$V$3,0)),"N/A")</f>
        <v>-6217.5510324444458</v>
      </c>
      <c r="AE6" s="143">
        <f>IFERROR(INDEX(CT_Bills_2003_2022!$D$4:$L$25,MATCH(CT_Bands_2003_2022_Bills!$B6,CT_Bills_2003_2022!$B$4:$B$25,0),MATCH(CT_Bands_2003_2022_Bills!AE$2,CT_Bills_2003_2022!$D$3:$L$3,0))-INDEX(CT_Bills_2003_2022!$N$4:$V$25,MATCH(CT_Bands_2003_2022_Bills!$B6,CT_Bills_2003_2022!$B$4:$B$25,0),MATCH(CT_Bands_2003_2022_Bills!AE$3,CT_Bills_2003_2022!$N$3:$V$3,0)),"N/A")</f>
        <v>1304.952151</v>
      </c>
      <c r="AF6" s="129">
        <f>IFERROR(INDEX(CT_Bills_2003_2022!$D$4:$L$25,MATCH(CT_Bands_2003_2022_Bills!$B6,CT_Bills_2003_2022!$B$4:$B$25,0),MATCH(CT_Bands_2003_2022_Bills!AF$2,CT_Bills_2003_2022!$D$3:$L$3,0))-INDEX(CT_Bills_2003_2022!$N$4:$V$25,MATCH(CT_Bands_2003_2022_Bills!$B6,CT_Bills_2003_2022!$B$4:$B$25,0),MATCH(CT_Bands_2003_2022_Bills!AF$3,CT_Bills_2003_2022!$N$3:$V$3,0)),"N/A")</f>
        <v>991.19890099999998</v>
      </c>
      <c r="AG6" s="129">
        <f>IFERROR(INDEX(CT_Bills_2003_2022!$D$4:$L$25,MATCH(CT_Bands_2003_2022_Bills!$B6,CT_Bills_2003_2022!$B$4:$B$25,0),MATCH(CT_Bands_2003_2022_Bills!AG$2,CT_Bills_2003_2022!$D$3:$L$3,0))-INDEX(CT_Bills_2003_2022!$N$4:$V$25,MATCH(CT_Bands_2003_2022_Bills!$B6,CT_Bills_2003_2022!$B$4:$B$25,0),MATCH(CT_Bands_2003_2022_Bills!AG$3,CT_Bills_2003_2022!$N$3:$V$3,0)),"N/A")</f>
        <v>564.94865099999993</v>
      </c>
      <c r="AH6" s="129">
        <f>IFERROR(INDEX(CT_Bills_2003_2022!$D$4:$L$25,MATCH(CT_Bands_2003_2022_Bills!$B6,CT_Bills_2003_2022!$B$4:$B$25,0),MATCH(CT_Bands_2003_2022_Bills!AH$2,CT_Bills_2003_2022!$D$3:$L$3,0))-INDEX(CT_Bills_2003_2022!$N$4:$V$25,MATCH(CT_Bands_2003_2022_Bills!$B6,CT_Bills_2003_2022!$B$4:$B$25,0),MATCH(CT_Bands_2003_2022_Bills!AH$3,CT_Bills_2003_2022!$N$3:$V$3,0)),"N/A")</f>
        <v>11.198401000000104</v>
      </c>
      <c r="AI6" s="129">
        <f>IFERROR(INDEX(CT_Bills_2003_2022!$D$4:$L$25,MATCH(CT_Bands_2003_2022_Bills!$B6,CT_Bills_2003_2022!$B$4:$B$25,0),MATCH(CT_Bands_2003_2022_Bills!AI$2,CT_Bills_2003_2022!$D$3:$L$3,0))-INDEX(CT_Bills_2003_2022!$N$4:$V$25,MATCH(CT_Bands_2003_2022_Bills!$B6,CT_Bills_2003_2022!$B$4:$B$25,0),MATCH(CT_Bands_2003_2022_Bills!AI$3,CT_Bills_2003_2022!$N$3:$V$3,0)),"N/A")</f>
        <v>-705.0518490000004</v>
      </c>
      <c r="AJ6" s="129">
        <f>IFERROR(INDEX(CT_Bills_2003_2022!$D$4:$L$25,MATCH(CT_Bands_2003_2022_Bills!$B6,CT_Bills_2003_2022!$B$4:$B$25,0),MATCH(CT_Bands_2003_2022_Bills!AJ$2,CT_Bills_2003_2022!$D$3:$L$3,0))-INDEX(CT_Bills_2003_2022!$N$4:$V$25,MATCH(CT_Bands_2003_2022_Bills!$B6,CT_Bills_2003_2022!$B$4:$B$25,0),MATCH(CT_Bands_2003_2022_Bills!AJ$3,CT_Bills_2003_2022!$N$3:$V$3,0)),"N/A")</f>
        <v>-1772.552099</v>
      </c>
      <c r="AK6" s="129">
        <f>IFERROR(INDEX(CT_Bills_2003_2022!$D$4:$L$25,MATCH(CT_Bands_2003_2022_Bills!$B6,CT_Bills_2003_2022!$B$4:$B$25,0),MATCH(CT_Bands_2003_2022_Bills!AK$2,CT_Bills_2003_2022!$D$3:$L$3,0))-INDEX(CT_Bills_2003_2022!$N$4:$V$25,MATCH(CT_Bands_2003_2022_Bills!$B6,CT_Bills_2003_2022!$B$4:$B$25,0),MATCH(CT_Bands_2003_2022_Bills!AK$3,CT_Bills_2003_2022!$N$3:$V$3,0)),"N/A")</f>
        <v>-3260.0520990000009</v>
      </c>
      <c r="AL6" s="129">
        <f>IFERROR(INDEX(CT_Bills_2003_2022!$D$4:$L$25,MATCH(CT_Bands_2003_2022_Bills!$B6,CT_Bills_2003_2022!$B$4:$B$25,0),MATCH(CT_Bands_2003_2022_Bills!AL$2,CT_Bills_2003_2022!$D$3:$L$3,0))-INDEX(CT_Bills_2003_2022!$N$4:$V$25,MATCH(CT_Bands_2003_2022_Bills!$B6,CT_Bills_2003_2022!$B$4:$B$25,0),MATCH(CT_Bands_2003_2022_Bills!AL$3,CT_Bills_2003_2022!$N$3:$V$3,0)),"N/A")</f>
        <v>-5108.8020990000005</v>
      </c>
      <c r="AM6" s="129">
        <f>IFERROR(INDEX(CT_Bills_2003_2022!$D$4:$L$25,MATCH(CT_Bands_2003_2022_Bills!$B6,CT_Bills_2003_2022!$B$4:$B$25,0),MATCH(CT_Bands_2003_2022_Bills!AM$2,CT_Bills_2003_2022!$D$3:$L$3,0))-INDEX(CT_Bills_2003_2022!$N$4:$V$25,MATCH(CT_Bands_2003_2022_Bills!$B6,CT_Bills_2003_2022!$B$4:$B$25,0),MATCH(CT_Bands_2003_2022_Bills!AM$3,CT_Bills_2003_2022!$N$3:$V$3,0)),"N/A")</f>
        <v>-6022.5563490000004</v>
      </c>
      <c r="AN6" s="143">
        <f>IFERROR(INDEX(CT_Bills_2003_2022!$D$4:$L$25,MATCH(CT_Bands_2003_2022_Bills!$B6,CT_Bills_2003_2022!$B$4:$B$25,0),MATCH(CT_Bands_2003_2022_Bills!AN$2,CT_Bills_2003_2022!$D$3:$L$3,0))-INDEX(CT_Bills_2003_2022!$N$4:$V$25,MATCH(CT_Bands_2003_2022_Bills!$B6,CT_Bills_2003_2022!$B$4:$B$25,0),MATCH(CT_Bands_2003_2022_Bills!AN$3,CT_Bills_2003_2022!$N$3:$V$3,0)),"N/A")</f>
        <v>1694.9415178888889</v>
      </c>
      <c r="AO6" s="129">
        <f>IFERROR(INDEX(CT_Bills_2003_2022!$D$4:$L$25,MATCH(CT_Bands_2003_2022_Bills!$B6,CT_Bills_2003_2022!$B$4:$B$25,0),MATCH(CT_Bands_2003_2022_Bills!AO$2,CT_Bills_2003_2022!$D$3:$L$3,0))-INDEX(CT_Bills_2003_2022!$N$4:$V$25,MATCH(CT_Bands_2003_2022_Bills!$B6,CT_Bills_2003_2022!$B$4:$B$25,0),MATCH(CT_Bands_2003_2022_Bills!AO$3,CT_Bills_2003_2022!$N$3:$V$3,0)),"N/A")</f>
        <v>1381.188267888889</v>
      </c>
      <c r="AP6" s="129">
        <f>IFERROR(INDEX(CT_Bills_2003_2022!$D$4:$L$25,MATCH(CT_Bands_2003_2022_Bills!$B6,CT_Bills_2003_2022!$B$4:$B$25,0),MATCH(CT_Bands_2003_2022_Bills!AP$2,CT_Bills_2003_2022!$D$3:$L$3,0))-INDEX(CT_Bills_2003_2022!$N$4:$V$25,MATCH(CT_Bands_2003_2022_Bills!$B6,CT_Bills_2003_2022!$B$4:$B$25,0),MATCH(CT_Bands_2003_2022_Bills!AP$3,CT_Bills_2003_2022!$N$3:$V$3,0)),"N/A")</f>
        <v>954.93801788888891</v>
      </c>
      <c r="AQ6" s="129">
        <f>IFERROR(INDEX(CT_Bills_2003_2022!$D$4:$L$25,MATCH(CT_Bands_2003_2022_Bills!$B6,CT_Bills_2003_2022!$B$4:$B$25,0),MATCH(CT_Bands_2003_2022_Bills!AQ$2,CT_Bills_2003_2022!$D$3:$L$3,0))-INDEX(CT_Bills_2003_2022!$N$4:$V$25,MATCH(CT_Bands_2003_2022_Bills!$B6,CT_Bills_2003_2022!$B$4:$B$25,0),MATCH(CT_Bands_2003_2022_Bills!AQ$3,CT_Bills_2003_2022!$N$3:$V$3,0)),"N/A")</f>
        <v>401.18776788888908</v>
      </c>
      <c r="AR6" s="129">
        <f>IFERROR(INDEX(CT_Bills_2003_2022!$D$4:$L$25,MATCH(CT_Bands_2003_2022_Bills!$B6,CT_Bills_2003_2022!$B$4:$B$25,0),MATCH(CT_Bands_2003_2022_Bills!AR$2,CT_Bills_2003_2022!$D$3:$L$3,0))-INDEX(CT_Bills_2003_2022!$N$4:$V$25,MATCH(CT_Bands_2003_2022_Bills!$B6,CT_Bills_2003_2022!$B$4:$B$25,0),MATCH(CT_Bands_2003_2022_Bills!AR$3,CT_Bills_2003_2022!$N$3:$V$3,0)),"N/A")</f>
        <v>-315.06248211111142</v>
      </c>
      <c r="AS6" s="129">
        <f>IFERROR(INDEX(CT_Bills_2003_2022!$D$4:$L$25,MATCH(CT_Bands_2003_2022_Bills!$B6,CT_Bills_2003_2022!$B$4:$B$25,0),MATCH(CT_Bands_2003_2022_Bills!AS$2,CT_Bills_2003_2022!$D$3:$L$3,0))-INDEX(CT_Bills_2003_2022!$N$4:$V$25,MATCH(CT_Bands_2003_2022_Bills!$B6,CT_Bills_2003_2022!$B$4:$B$25,0),MATCH(CT_Bands_2003_2022_Bills!AS$3,CT_Bills_2003_2022!$N$3:$V$3,0)),"N/A")</f>
        <v>-1382.562732111111</v>
      </c>
      <c r="AT6" s="129">
        <f>IFERROR(INDEX(CT_Bills_2003_2022!$D$4:$L$25,MATCH(CT_Bands_2003_2022_Bills!$B6,CT_Bills_2003_2022!$B$4:$B$25,0),MATCH(CT_Bands_2003_2022_Bills!AT$2,CT_Bills_2003_2022!$D$3:$L$3,0))-INDEX(CT_Bills_2003_2022!$N$4:$V$25,MATCH(CT_Bands_2003_2022_Bills!$B6,CT_Bills_2003_2022!$B$4:$B$25,0),MATCH(CT_Bands_2003_2022_Bills!AT$3,CT_Bills_2003_2022!$N$3:$V$3,0)),"N/A")</f>
        <v>-2870.0627321111119</v>
      </c>
      <c r="AU6" s="129">
        <f>IFERROR(INDEX(CT_Bills_2003_2022!$D$4:$L$25,MATCH(CT_Bands_2003_2022_Bills!$B6,CT_Bills_2003_2022!$B$4:$B$25,0),MATCH(CT_Bands_2003_2022_Bills!AU$2,CT_Bills_2003_2022!$D$3:$L$3,0))-INDEX(CT_Bills_2003_2022!$N$4:$V$25,MATCH(CT_Bands_2003_2022_Bills!$B6,CT_Bills_2003_2022!$B$4:$B$25,0),MATCH(CT_Bands_2003_2022_Bills!AU$3,CT_Bills_2003_2022!$N$3:$V$3,0)),"N/A")</f>
        <v>-4718.8127321111115</v>
      </c>
      <c r="AV6" s="129">
        <f>IFERROR(INDEX(CT_Bills_2003_2022!$D$4:$L$25,MATCH(CT_Bands_2003_2022_Bills!$B6,CT_Bills_2003_2022!$B$4:$B$25,0),MATCH(CT_Bands_2003_2022_Bills!AV$2,CT_Bills_2003_2022!$D$3:$L$3,0))-INDEX(CT_Bills_2003_2022!$N$4:$V$25,MATCH(CT_Bands_2003_2022_Bills!$B6,CT_Bills_2003_2022!$B$4:$B$25,0),MATCH(CT_Bands_2003_2022_Bills!AV$3,CT_Bills_2003_2022!$N$3:$V$3,0)),"N/A")</f>
        <v>-5632.5669821111114</v>
      </c>
      <c r="AW6" s="143">
        <f>IFERROR(INDEX(CT_Bills_2003_2022!$D$4:$L$25,MATCH(CT_Bands_2003_2022_Bills!$B6,CT_Bills_2003_2022!$B$4:$B$25,0),MATCH(CT_Bands_2003_2022_Bills!AW$2,CT_Bills_2003_2022!$D$3:$L$3,0))-INDEX(CT_Bills_2003_2022!$N$4:$V$25,MATCH(CT_Bands_2003_2022_Bills!$B6,CT_Bills_2003_2022!$B$4:$B$25,0),MATCH(CT_Bands_2003_2022_Bills!AW$3,CT_Bills_2003_2022!$N$3:$V$3,0)),"N/A")</f>
        <v>2084.9308847777775</v>
      </c>
      <c r="AX6" s="129">
        <f>IFERROR(INDEX(CT_Bills_2003_2022!$D$4:$L$25,MATCH(CT_Bands_2003_2022_Bills!$B6,CT_Bills_2003_2022!$B$4:$B$25,0),MATCH(CT_Bands_2003_2022_Bills!AX$2,CT_Bills_2003_2022!$D$3:$L$3,0))-INDEX(CT_Bills_2003_2022!$N$4:$V$25,MATCH(CT_Bands_2003_2022_Bills!$B6,CT_Bills_2003_2022!$B$4:$B$25,0),MATCH(CT_Bands_2003_2022_Bills!AX$3,CT_Bills_2003_2022!$N$3:$V$3,0)),"N/A")</f>
        <v>1771.1776347777775</v>
      </c>
      <c r="AY6" s="129">
        <f>IFERROR(INDEX(CT_Bills_2003_2022!$D$4:$L$25,MATCH(CT_Bands_2003_2022_Bills!$B6,CT_Bills_2003_2022!$B$4:$B$25,0),MATCH(CT_Bands_2003_2022_Bills!AY$2,CT_Bills_2003_2022!$D$3:$L$3,0))-INDEX(CT_Bills_2003_2022!$N$4:$V$25,MATCH(CT_Bands_2003_2022_Bills!$B6,CT_Bills_2003_2022!$B$4:$B$25,0),MATCH(CT_Bands_2003_2022_Bills!AY$3,CT_Bills_2003_2022!$N$3:$V$3,0)),"N/A")</f>
        <v>1344.9273847777774</v>
      </c>
      <c r="AZ6" s="129">
        <f>IFERROR(INDEX(CT_Bills_2003_2022!$D$4:$L$25,MATCH(CT_Bands_2003_2022_Bills!$B6,CT_Bills_2003_2022!$B$4:$B$25,0),MATCH(CT_Bands_2003_2022_Bills!AZ$2,CT_Bills_2003_2022!$D$3:$L$3,0))-INDEX(CT_Bills_2003_2022!$N$4:$V$25,MATCH(CT_Bands_2003_2022_Bills!$B6,CT_Bills_2003_2022!$B$4:$B$25,0),MATCH(CT_Bands_2003_2022_Bills!AZ$3,CT_Bills_2003_2022!$N$3:$V$3,0)),"N/A")</f>
        <v>791.17713477777761</v>
      </c>
      <c r="BA6" s="129">
        <f>IFERROR(INDEX(CT_Bills_2003_2022!$D$4:$L$25,MATCH(CT_Bands_2003_2022_Bills!$B6,CT_Bills_2003_2022!$B$4:$B$25,0),MATCH(CT_Bands_2003_2022_Bills!BA$2,CT_Bills_2003_2022!$D$3:$L$3,0))-INDEX(CT_Bills_2003_2022!$N$4:$V$25,MATCH(CT_Bands_2003_2022_Bills!$B6,CT_Bills_2003_2022!$B$4:$B$25,0),MATCH(CT_Bands_2003_2022_Bills!BA$3,CT_Bills_2003_2022!$N$3:$V$3,0)),"N/A")</f>
        <v>74.926884777777104</v>
      </c>
      <c r="BB6" s="129">
        <f>IFERROR(INDEX(CT_Bills_2003_2022!$D$4:$L$25,MATCH(CT_Bands_2003_2022_Bills!$B6,CT_Bills_2003_2022!$B$4:$B$25,0),MATCH(CT_Bands_2003_2022_Bills!BB$2,CT_Bills_2003_2022!$D$3:$L$3,0))-INDEX(CT_Bills_2003_2022!$N$4:$V$25,MATCH(CT_Bands_2003_2022_Bills!$B6,CT_Bills_2003_2022!$B$4:$B$25,0),MATCH(CT_Bands_2003_2022_Bills!BB$3,CT_Bills_2003_2022!$N$3:$V$3,0)),"N/A")</f>
        <v>-992.57336522222249</v>
      </c>
      <c r="BC6" s="129">
        <f>IFERROR(INDEX(CT_Bills_2003_2022!$D$4:$L$25,MATCH(CT_Bands_2003_2022_Bills!$B6,CT_Bills_2003_2022!$B$4:$B$25,0),MATCH(CT_Bands_2003_2022_Bills!BC$2,CT_Bills_2003_2022!$D$3:$L$3,0))-INDEX(CT_Bills_2003_2022!$N$4:$V$25,MATCH(CT_Bands_2003_2022_Bills!$B6,CT_Bills_2003_2022!$B$4:$B$25,0),MATCH(CT_Bands_2003_2022_Bills!BC$3,CT_Bills_2003_2022!$N$3:$V$3,0)),"N/A")</f>
        <v>-2480.0733652222234</v>
      </c>
      <c r="BD6" s="129">
        <f>IFERROR(INDEX(CT_Bills_2003_2022!$D$4:$L$25,MATCH(CT_Bands_2003_2022_Bills!$B6,CT_Bills_2003_2022!$B$4:$B$25,0),MATCH(CT_Bands_2003_2022_Bills!BD$2,CT_Bills_2003_2022!$D$3:$L$3,0))-INDEX(CT_Bills_2003_2022!$N$4:$V$25,MATCH(CT_Bands_2003_2022_Bills!$B6,CT_Bills_2003_2022!$B$4:$B$25,0),MATCH(CT_Bands_2003_2022_Bills!BD$3,CT_Bills_2003_2022!$N$3:$V$3,0)),"N/A")</f>
        <v>-4328.8233652222234</v>
      </c>
      <c r="BE6" s="129">
        <f>IFERROR(INDEX(CT_Bills_2003_2022!$D$4:$L$25,MATCH(CT_Bands_2003_2022_Bills!$B6,CT_Bills_2003_2022!$B$4:$B$25,0),MATCH(CT_Bands_2003_2022_Bills!BE$2,CT_Bills_2003_2022!$D$3:$L$3,0))-INDEX(CT_Bills_2003_2022!$N$4:$V$25,MATCH(CT_Bands_2003_2022_Bills!$B6,CT_Bills_2003_2022!$B$4:$B$25,0),MATCH(CT_Bands_2003_2022_Bills!BE$3,CT_Bills_2003_2022!$N$3:$V$3,0)),"N/A")</f>
        <v>-5242.5776152222234</v>
      </c>
      <c r="BF6" s="143">
        <f>IFERROR(INDEX(CT_Bills_2003_2022!$D$4:$L$25,MATCH(CT_Bands_2003_2022_Bills!$B6,CT_Bills_2003_2022!$B$4:$B$25,0),MATCH(CT_Bands_2003_2022_Bills!BF$2,CT_Bills_2003_2022!$D$3:$L$3,0))-INDEX(CT_Bills_2003_2022!$N$4:$V$25,MATCH(CT_Bands_2003_2022_Bills!$B6,CT_Bills_2003_2022!$B$4:$B$25,0),MATCH(CT_Bands_2003_2022_Bills!BF$3,CT_Bills_2003_2022!$N$3:$V$3,0)),"N/A")</f>
        <v>2474.9202516666664</v>
      </c>
      <c r="BG6" s="129">
        <f>IFERROR(INDEX(CT_Bills_2003_2022!$D$4:$L$25,MATCH(CT_Bands_2003_2022_Bills!$B6,CT_Bills_2003_2022!$B$4:$B$25,0),MATCH(CT_Bands_2003_2022_Bills!BG$2,CT_Bills_2003_2022!$D$3:$L$3,0))-INDEX(CT_Bills_2003_2022!$N$4:$V$25,MATCH(CT_Bands_2003_2022_Bills!$B6,CT_Bills_2003_2022!$B$4:$B$25,0),MATCH(CT_Bands_2003_2022_Bills!BG$3,CT_Bills_2003_2022!$N$3:$V$3,0)),"N/A")</f>
        <v>2161.1670016666667</v>
      </c>
      <c r="BH6" s="129">
        <f>IFERROR(INDEX(CT_Bills_2003_2022!$D$4:$L$25,MATCH(CT_Bands_2003_2022_Bills!$B6,CT_Bills_2003_2022!$B$4:$B$25,0),MATCH(CT_Bands_2003_2022_Bills!BH$2,CT_Bills_2003_2022!$D$3:$L$3,0))-INDEX(CT_Bills_2003_2022!$N$4:$V$25,MATCH(CT_Bands_2003_2022_Bills!$B6,CT_Bills_2003_2022!$B$4:$B$25,0),MATCH(CT_Bands_2003_2022_Bills!BH$3,CT_Bills_2003_2022!$N$3:$V$3,0)),"N/A")</f>
        <v>1734.9167516666664</v>
      </c>
      <c r="BI6" s="129">
        <f>IFERROR(INDEX(CT_Bills_2003_2022!$D$4:$L$25,MATCH(CT_Bands_2003_2022_Bills!$B6,CT_Bills_2003_2022!$B$4:$B$25,0),MATCH(CT_Bands_2003_2022_Bills!BI$2,CT_Bills_2003_2022!$D$3:$L$3,0))-INDEX(CT_Bills_2003_2022!$N$4:$V$25,MATCH(CT_Bands_2003_2022_Bills!$B6,CT_Bills_2003_2022!$B$4:$B$25,0),MATCH(CT_Bands_2003_2022_Bills!BI$3,CT_Bills_2003_2022!$N$3:$V$3,0)),"N/A")</f>
        <v>1181.1665016666666</v>
      </c>
      <c r="BJ6" s="129">
        <f>IFERROR(INDEX(CT_Bills_2003_2022!$D$4:$L$25,MATCH(CT_Bands_2003_2022_Bills!$B6,CT_Bills_2003_2022!$B$4:$B$25,0),MATCH(CT_Bands_2003_2022_Bills!BJ$2,CT_Bills_2003_2022!$D$3:$L$3,0))-INDEX(CT_Bills_2003_2022!$N$4:$V$25,MATCH(CT_Bands_2003_2022_Bills!$B6,CT_Bills_2003_2022!$B$4:$B$25,0),MATCH(CT_Bands_2003_2022_Bills!BJ$3,CT_Bills_2003_2022!$N$3:$V$3,0)),"N/A")</f>
        <v>464.91625166666608</v>
      </c>
      <c r="BK6" s="129">
        <f>IFERROR(INDEX(CT_Bills_2003_2022!$D$4:$L$25,MATCH(CT_Bands_2003_2022_Bills!$B6,CT_Bills_2003_2022!$B$4:$B$25,0),MATCH(CT_Bands_2003_2022_Bills!BK$2,CT_Bills_2003_2022!$D$3:$L$3,0))-INDEX(CT_Bills_2003_2022!$N$4:$V$25,MATCH(CT_Bands_2003_2022_Bills!$B6,CT_Bills_2003_2022!$B$4:$B$25,0),MATCH(CT_Bands_2003_2022_Bills!BK$3,CT_Bills_2003_2022!$N$3:$V$3,0)),"N/A")</f>
        <v>-602.58399833333351</v>
      </c>
      <c r="BL6" s="129">
        <f>IFERROR(INDEX(CT_Bills_2003_2022!$D$4:$L$25,MATCH(CT_Bands_2003_2022_Bills!$B6,CT_Bills_2003_2022!$B$4:$B$25,0),MATCH(CT_Bands_2003_2022_Bills!BL$2,CT_Bills_2003_2022!$D$3:$L$3,0))-INDEX(CT_Bills_2003_2022!$N$4:$V$25,MATCH(CT_Bands_2003_2022_Bills!$B6,CT_Bills_2003_2022!$B$4:$B$25,0),MATCH(CT_Bands_2003_2022_Bills!BL$3,CT_Bills_2003_2022!$N$3:$V$3,0)),"N/A")</f>
        <v>-2090.0839983333344</v>
      </c>
      <c r="BM6" s="129">
        <f>IFERROR(INDEX(CT_Bills_2003_2022!$D$4:$L$25,MATCH(CT_Bands_2003_2022_Bills!$B6,CT_Bills_2003_2022!$B$4:$B$25,0),MATCH(CT_Bands_2003_2022_Bills!BM$2,CT_Bills_2003_2022!$D$3:$L$3,0))-INDEX(CT_Bills_2003_2022!$N$4:$V$25,MATCH(CT_Bands_2003_2022_Bills!$B6,CT_Bills_2003_2022!$B$4:$B$25,0),MATCH(CT_Bands_2003_2022_Bills!BM$3,CT_Bills_2003_2022!$N$3:$V$3,0)),"N/A")</f>
        <v>-3938.8339983333344</v>
      </c>
      <c r="BN6" s="129">
        <f>IFERROR(INDEX(CT_Bills_2003_2022!$D$4:$L$25,MATCH(CT_Bands_2003_2022_Bills!$B6,CT_Bills_2003_2022!$B$4:$B$25,0),MATCH(CT_Bands_2003_2022_Bills!BN$2,CT_Bills_2003_2022!$D$3:$L$3,0))-INDEX(CT_Bills_2003_2022!$N$4:$V$25,MATCH(CT_Bands_2003_2022_Bills!$B6,CT_Bills_2003_2022!$B$4:$B$25,0),MATCH(CT_Bands_2003_2022_Bills!BN$3,CT_Bills_2003_2022!$N$3:$V$3,0)),"N/A")</f>
        <v>-4852.5882483333344</v>
      </c>
      <c r="BO6" s="143">
        <f>IFERROR(INDEX(CT_Bills_2003_2022!$D$4:$L$25,MATCH(CT_Bands_2003_2022_Bills!$B6,CT_Bills_2003_2022!$B$4:$B$25,0),MATCH(CT_Bands_2003_2022_Bills!BO$2,CT_Bills_2003_2022!$D$3:$L$3,0))-INDEX(CT_Bills_2003_2022!$N$4:$V$25,MATCH(CT_Bands_2003_2022_Bills!$B6,CT_Bills_2003_2022!$B$4:$B$25,0),MATCH(CT_Bands_2003_2022_Bills!BO$3,CT_Bills_2003_2022!$N$3:$V$3,0)),"N/A")</f>
        <v>3059.9043019999999</v>
      </c>
      <c r="BP6" s="129">
        <f>IFERROR(INDEX(CT_Bills_2003_2022!$D$4:$L$25,MATCH(CT_Bands_2003_2022_Bills!$B6,CT_Bills_2003_2022!$B$4:$B$25,0),MATCH(CT_Bands_2003_2022_Bills!BP$2,CT_Bills_2003_2022!$D$3:$L$3,0))-INDEX(CT_Bills_2003_2022!$N$4:$V$25,MATCH(CT_Bands_2003_2022_Bills!$B6,CT_Bills_2003_2022!$B$4:$B$25,0),MATCH(CT_Bands_2003_2022_Bills!BP$3,CT_Bills_2003_2022!$N$3:$V$3,0)),"N/A")</f>
        <v>2746.1510520000002</v>
      </c>
      <c r="BQ6" s="129">
        <f>IFERROR(INDEX(CT_Bills_2003_2022!$D$4:$L$25,MATCH(CT_Bands_2003_2022_Bills!$B6,CT_Bills_2003_2022!$B$4:$B$25,0),MATCH(CT_Bands_2003_2022_Bills!BQ$2,CT_Bills_2003_2022!$D$3:$L$3,0))-INDEX(CT_Bills_2003_2022!$N$4:$V$25,MATCH(CT_Bands_2003_2022_Bills!$B6,CT_Bills_2003_2022!$B$4:$B$25,0),MATCH(CT_Bands_2003_2022_Bills!BQ$3,CT_Bills_2003_2022!$N$3:$V$3,0)),"N/A")</f>
        <v>2319.9008020000001</v>
      </c>
      <c r="BR6" s="129">
        <f>IFERROR(INDEX(CT_Bills_2003_2022!$D$4:$L$25,MATCH(CT_Bands_2003_2022_Bills!$B6,CT_Bills_2003_2022!$B$4:$B$25,0),MATCH(CT_Bands_2003_2022_Bills!BR$2,CT_Bills_2003_2022!$D$3:$L$3,0))-INDEX(CT_Bills_2003_2022!$N$4:$V$25,MATCH(CT_Bands_2003_2022_Bills!$B6,CT_Bills_2003_2022!$B$4:$B$25,0),MATCH(CT_Bands_2003_2022_Bills!BR$3,CT_Bills_2003_2022!$N$3:$V$3,0)),"N/A")</f>
        <v>1766.1505520000001</v>
      </c>
      <c r="BS6" s="129">
        <f>IFERROR(INDEX(CT_Bills_2003_2022!$D$4:$L$25,MATCH(CT_Bands_2003_2022_Bills!$B6,CT_Bills_2003_2022!$B$4:$B$25,0),MATCH(CT_Bands_2003_2022_Bills!BS$2,CT_Bills_2003_2022!$D$3:$L$3,0))-INDEX(CT_Bills_2003_2022!$N$4:$V$25,MATCH(CT_Bands_2003_2022_Bills!$B6,CT_Bills_2003_2022!$B$4:$B$25,0),MATCH(CT_Bands_2003_2022_Bills!BS$3,CT_Bills_2003_2022!$N$3:$V$3,0)),"N/A")</f>
        <v>1049.9003019999996</v>
      </c>
      <c r="BT6" s="129">
        <f>IFERROR(INDEX(CT_Bills_2003_2022!$D$4:$L$25,MATCH(CT_Bands_2003_2022_Bills!$B6,CT_Bills_2003_2022!$B$4:$B$25,0),MATCH(CT_Bands_2003_2022_Bills!BT$2,CT_Bills_2003_2022!$D$3:$L$3,0))-INDEX(CT_Bills_2003_2022!$N$4:$V$25,MATCH(CT_Bands_2003_2022_Bills!$B6,CT_Bills_2003_2022!$B$4:$B$25,0),MATCH(CT_Bands_2003_2022_Bills!BT$3,CT_Bills_2003_2022!$N$3:$V$3,0)),"N/A")</f>
        <v>-17.59994800000004</v>
      </c>
      <c r="BU6" s="129">
        <f>IFERROR(INDEX(CT_Bills_2003_2022!$D$4:$L$25,MATCH(CT_Bands_2003_2022_Bills!$B6,CT_Bills_2003_2022!$B$4:$B$25,0),MATCH(CT_Bands_2003_2022_Bills!BU$2,CT_Bills_2003_2022!$D$3:$L$3,0))-INDEX(CT_Bills_2003_2022!$N$4:$V$25,MATCH(CT_Bands_2003_2022_Bills!$B6,CT_Bills_2003_2022!$B$4:$B$25,0),MATCH(CT_Bands_2003_2022_Bills!BU$3,CT_Bills_2003_2022!$N$3:$V$3,0)),"N/A")</f>
        <v>-1505.0999480000009</v>
      </c>
      <c r="BV6" s="129">
        <f>IFERROR(INDEX(CT_Bills_2003_2022!$D$4:$L$25,MATCH(CT_Bands_2003_2022_Bills!$B6,CT_Bills_2003_2022!$B$4:$B$25,0),MATCH(CT_Bands_2003_2022_Bills!BV$2,CT_Bills_2003_2022!$D$3:$L$3,0))-INDEX(CT_Bills_2003_2022!$N$4:$V$25,MATCH(CT_Bands_2003_2022_Bills!$B6,CT_Bills_2003_2022!$B$4:$B$25,0),MATCH(CT_Bands_2003_2022_Bills!BV$3,CT_Bills_2003_2022!$N$3:$V$3,0)),"N/A")</f>
        <v>-3353.8499480000009</v>
      </c>
      <c r="BW6" s="129">
        <f>IFERROR(INDEX(CT_Bills_2003_2022!$D$4:$L$25,MATCH(CT_Bands_2003_2022_Bills!$B6,CT_Bills_2003_2022!$B$4:$B$25,0),MATCH(CT_Bands_2003_2022_Bills!BW$2,CT_Bills_2003_2022!$D$3:$L$3,0))-INDEX(CT_Bills_2003_2022!$N$4:$V$25,MATCH(CT_Bands_2003_2022_Bills!$B6,CT_Bills_2003_2022!$B$4:$B$25,0),MATCH(CT_Bands_2003_2022_Bills!BW$3,CT_Bills_2003_2022!$N$3:$V$3,0)),"N/A")</f>
        <v>-4267.6041980000009</v>
      </c>
      <c r="BX6" s="129">
        <f>IFERROR(INDEX(CT_Bills_2003_2022!$D$4:$L$25,MATCH(CT_Bands_2003_2022_Bills!$B6,CT_Bills_2003_2022!$B$4:$B$25,0),MATCH(CT_Bands_2003_2022_Bills!BX$2,CT_Bills_2003_2022!$D$3:$L$3,0))-INDEX(CT_Bills_2003_2022!$N$4:$V$25,MATCH(CT_Bands_2003_2022_Bills!$B6,CT_Bills_2003_2022!$B$4:$B$25,0),MATCH(CT_Bands_2003_2022_Bills!BX$3,CT_Bills_2003_2022!$N$3:$V$3,0)),"N/A")</f>
        <v>3644.8883523333329</v>
      </c>
      <c r="BY6" s="129">
        <f>IFERROR(INDEX(CT_Bills_2003_2022!$D$4:$L$25,MATCH(CT_Bands_2003_2022_Bills!$B6,CT_Bills_2003_2022!$B$4:$B$25,0),MATCH(CT_Bands_2003_2022_Bills!BY$2,CT_Bills_2003_2022!$D$3:$L$3,0))-INDEX(CT_Bills_2003_2022!$N$4:$V$25,MATCH(CT_Bands_2003_2022_Bills!$B6,CT_Bills_2003_2022!$B$4:$B$25,0),MATCH(CT_Bands_2003_2022_Bills!BY$3,CT_Bills_2003_2022!$N$3:$V$3,0)),"N/A")</f>
        <v>3331.1351023333327</v>
      </c>
      <c r="BZ6" s="129">
        <f>IFERROR(INDEX(CT_Bills_2003_2022!$D$4:$L$25,MATCH(CT_Bands_2003_2022_Bills!$B6,CT_Bills_2003_2022!$B$4:$B$25,0),MATCH(CT_Bands_2003_2022_Bills!BZ$2,CT_Bills_2003_2022!$D$3:$L$3,0))-INDEX(CT_Bills_2003_2022!$N$4:$V$25,MATCH(CT_Bands_2003_2022_Bills!$B6,CT_Bills_2003_2022!$B$4:$B$25,0),MATCH(CT_Bands_2003_2022_Bills!BZ$3,CT_Bills_2003_2022!$N$3:$V$3,0)),"N/A")</f>
        <v>2904.8848523333327</v>
      </c>
      <c r="CA6" s="129">
        <f>IFERROR(INDEX(CT_Bills_2003_2022!$D$4:$L$25,MATCH(CT_Bands_2003_2022_Bills!$B6,CT_Bills_2003_2022!$B$4:$B$25,0),MATCH(CT_Bands_2003_2022_Bills!CA$2,CT_Bills_2003_2022!$D$3:$L$3,0))-INDEX(CT_Bills_2003_2022!$N$4:$V$25,MATCH(CT_Bands_2003_2022_Bills!$B6,CT_Bills_2003_2022!$B$4:$B$25,0),MATCH(CT_Bands_2003_2022_Bills!CA$3,CT_Bills_2003_2022!$N$3:$V$3,0)),"N/A")</f>
        <v>2351.1346023333331</v>
      </c>
      <c r="CB6" s="129">
        <f>IFERROR(INDEX(CT_Bills_2003_2022!$D$4:$L$25,MATCH(CT_Bands_2003_2022_Bills!$B6,CT_Bills_2003_2022!$B$4:$B$25,0),MATCH(CT_Bands_2003_2022_Bills!CB$2,CT_Bills_2003_2022!$D$3:$L$3,0))-INDEX(CT_Bills_2003_2022!$N$4:$V$25,MATCH(CT_Bands_2003_2022_Bills!$B6,CT_Bills_2003_2022!$B$4:$B$25,0),MATCH(CT_Bands_2003_2022_Bills!CB$3,CT_Bills_2003_2022!$N$3:$V$3,0)),"N/A")</f>
        <v>1634.8843523333326</v>
      </c>
      <c r="CC6" s="129">
        <f>IFERROR(INDEX(CT_Bills_2003_2022!$D$4:$L$25,MATCH(CT_Bands_2003_2022_Bills!$B6,CT_Bills_2003_2022!$B$4:$B$25,0),MATCH(CT_Bands_2003_2022_Bills!CC$2,CT_Bills_2003_2022!$D$3:$L$3,0))-INDEX(CT_Bills_2003_2022!$N$4:$V$25,MATCH(CT_Bands_2003_2022_Bills!$B6,CT_Bills_2003_2022!$B$4:$B$25,0),MATCH(CT_Bands_2003_2022_Bills!CC$3,CT_Bills_2003_2022!$N$3:$V$3,0)),"N/A")</f>
        <v>567.38410233333298</v>
      </c>
      <c r="CD6" s="129">
        <f>IFERROR(INDEX(CT_Bills_2003_2022!$D$4:$L$25,MATCH(CT_Bands_2003_2022_Bills!$B6,CT_Bills_2003_2022!$B$4:$B$25,0),MATCH(CT_Bands_2003_2022_Bills!CD$2,CT_Bills_2003_2022!$D$3:$L$3,0))-INDEX(CT_Bills_2003_2022!$N$4:$V$25,MATCH(CT_Bands_2003_2022_Bills!$B6,CT_Bills_2003_2022!$B$4:$B$25,0),MATCH(CT_Bands_2003_2022_Bills!CD$3,CT_Bills_2003_2022!$N$3:$V$3,0)),"N/A")</f>
        <v>-920.11589766666793</v>
      </c>
      <c r="CE6" s="129">
        <f>IFERROR(INDEX(CT_Bills_2003_2022!$D$4:$L$25,MATCH(CT_Bands_2003_2022_Bills!$B6,CT_Bills_2003_2022!$B$4:$B$25,0),MATCH(CT_Bands_2003_2022_Bills!CE$2,CT_Bills_2003_2022!$D$3:$L$3,0))-INDEX(CT_Bills_2003_2022!$N$4:$V$25,MATCH(CT_Bands_2003_2022_Bills!$B6,CT_Bills_2003_2022!$B$4:$B$25,0),MATCH(CT_Bands_2003_2022_Bills!CE$3,CT_Bills_2003_2022!$N$3:$V$3,0)),"N/A")</f>
        <v>-2768.8658976666679</v>
      </c>
      <c r="CF6" s="129">
        <f>IFERROR(INDEX(CT_Bills_2003_2022!$D$4:$L$25,MATCH(CT_Bands_2003_2022_Bills!$B6,CT_Bills_2003_2022!$B$4:$B$25,0),MATCH(CT_Bands_2003_2022_Bills!CF$2,CT_Bills_2003_2022!$D$3:$L$3,0))-INDEX(CT_Bills_2003_2022!$N$4:$V$25,MATCH(CT_Bands_2003_2022_Bills!$B6,CT_Bills_2003_2022!$B$4:$B$25,0),MATCH(CT_Bands_2003_2022_Bills!CF$3,CT_Bills_2003_2022!$N$3:$V$3,0)),"N/A")</f>
        <v>-3682.6201476666679</v>
      </c>
      <c r="CG6" s="51"/>
    </row>
    <row r="7" spans="1:85" x14ac:dyDescent="0.25">
      <c r="A7" s="130" t="s">
        <v>1093</v>
      </c>
      <c r="B7" s="127" t="s">
        <v>1094</v>
      </c>
      <c r="C7" s="127" t="s">
        <v>2322</v>
      </c>
      <c r="D7" s="129">
        <f>IFERROR(INDEX(CT_Bills_2003_2022!$D$4:$L$25,MATCH(CT_Bands_2003_2022_Bills!$B7,CT_Bills_2003_2022!$B$4:$B$25,0),MATCH(CT_Bands_2003_2022_Bills!D$2,CT_Bills_2003_2022!$D$3:$L$3,0))-INDEX(CT_Bills_2003_2022!$N$4:$V$25,MATCH(CT_Bands_2003_2022_Bills!$B7,CT_Bills_2003_2022!$B$4:$B$25,0),MATCH(CT_Bands_2003_2022_Bills!D$3,CT_Bills_2003_2022!$N$3:$V$3,0)),"N/A")</f>
        <v>672.30966266666644</v>
      </c>
      <c r="E7" s="129">
        <f>IFERROR(INDEX(CT_Bills_2003_2022!$D$4:$L$25,MATCH(CT_Bands_2003_2022_Bills!$B7,CT_Bills_2003_2022!$B$4:$B$25,0),MATCH(CT_Bands_2003_2022_Bills!E$2,CT_Bills_2003_2022!$D$3:$L$3,0))-INDEX(CT_Bills_2003_2022!$N$4:$V$25,MATCH(CT_Bands_2003_2022_Bills!$B7,CT_Bills_2003_2022!$B$4:$B$25,0),MATCH(CT_Bands_2003_2022_Bills!E$3,CT_Bills_2003_2022!$N$3:$V$3,0)),"N/A")</f>
        <v>316.05591266666659</v>
      </c>
      <c r="F7" s="129">
        <f>IFERROR(INDEX(CT_Bills_2003_2022!$D$4:$L$25,MATCH(CT_Bands_2003_2022_Bills!$B7,CT_Bills_2003_2022!$B$4:$B$25,0),MATCH(CT_Bands_2003_2022_Bills!F$2,CT_Bills_2003_2022!$D$3:$L$3,0))-INDEX(CT_Bills_2003_2022!$N$4:$V$25,MATCH(CT_Bands_2003_2022_Bills!$B7,CT_Bills_2003_2022!$B$4:$B$25,0),MATCH(CT_Bands_2003_2022_Bills!F$3,CT_Bills_2003_2022!$N$3:$V$3,0)),"N/A")</f>
        <v>-162.69433733333335</v>
      </c>
      <c r="G7" s="129">
        <f>IFERROR(INDEX(CT_Bills_2003_2022!$D$4:$L$25,MATCH(CT_Bands_2003_2022_Bills!$B7,CT_Bills_2003_2022!$B$4:$B$25,0),MATCH(CT_Bands_2003_2022_Bills!G$2,CT_Bills_2003_2022!$D$3:$L$3,0))-INDEX(CT_Bills_2003_2022!$N$4:$V$25,MATCH(CT_Bands_2003_2022_Bills!$B7,CT_Bills_2003_2022!$B$4:$B$25,0),MATCH(CT_Bands_2003_2022_Bills!G$3,CT_Bills_2003_2022!$N$3:$V$3,0)),"N/A")</f>
        <v>-662.69433733333335</v>
      </c>
      <c r="H7" s="129">
        <f>IFERROR(INDEX(CT_Bills_2003_2022!$D$4:$L$25,MATCH(CT_Bands_2003_2022_Bills!$B7,CT_Bills_2003_2022!$B$4:$B$25,0),MATCH(CT_Bands_2003_2022_Bills!H$2,CT_Bills_2003_2022!$D$3:$L$3,0))-INDEX(CT_Bills_2003_2022!$N$4:$V$25,MATCH(CT_Bands_2003_2022_Bills!$B7,CT_Bills_2003_2022!$B$4:$B$25,0),MATCH(CT_Bands_2003_2022_Bills!H$3,CT_Bills_2003_2022!$N$3:$V$3,0)),"N/A")</f>
        <v>-1416.4445873333334</v>
      </c>
      <c r="I7" s="129">
        <f>IFERROR(INDEX(CT_Bills_2003_2022!$D$4:$L$25,MATCH(CT_Bands_2003_2022_Bills!$B7,CT_Bills_2003_2022!$B$4:$B$25,0),MATCH(CT_Bands_2003_2022_Bills!I$2,CT_Bills_2003_2022!$D$3:$L$3,0))-INDEX(CT_Bills_2003_2022!$N$4:$V$25,MATCH(CT_Bands_2003_2022_Bills!$B7,CT_Bills_2003_2022!$B$4:$B$25,0),MATCH(CT_Bands_2003_2022_Bills!I$3,CT_Bills_2003_2022!$N$3:$V$3,0)),"N/A")</f>
        <v>-2537.6948373333325</v>
      </c>
      <c r="J7" s="129">
        <f>IFERROR(INDEX(CT_Bills_2003_2022!$D$4:$L$25,MATCH(CT_Bands_2003_2022_Bills!$B7,CT_Bills_2003_2022!$B$4:$B$25,0),MATCH(CT_Bands_2003_2022_Bills!J$2,CT_Bills_2003_2022!$D$3:$L$3,0))-INDEX(CT_Bills_2003_2022!$N$4:$V$25,MATCH(CT_Bands_2003_2022_Bills!$B7,CT_Bills_2003_2022!$B$4:$B$25,0),MATCH(CT_Bands_2003_2022_Bills!J$3,CT_Bills_2003_2022!$N$3:$V$3,0)),"N/A")</f>
        <v>-4112.6948373333325</v>
      </c>
      <c r="K7" s="129">
        <f>IFERROR(INDEX(CT_Bills_2003_2022!$D$4:$L$25,MATCH(CT_Bands_2003_2022_Bills!$B7,CT_Bills_2003_2022!$B$4:$B$25,0),MATCH(CT_Bands_2003_2022_Bills!K$2,CT_Bills_2003_2022!$D$3:$L$3,0))-INDEX(CT_Bills_2003_2022!$N$4:$V$25,MATCH(CT_Bands_2003_2022_Bills!$B7,CT_Bills_2003_2022!$B$4:$B$25,0),MATCH(CT_Bands_2003_2022_Bills!K$3,CT_Bills_2003_2022!$N$3:$V$3,0)),"N/A")</f>
        <v>-6070.1948373333335</v>
      </c>
      <c r="L7" s="129">
        <f>IFERROR(INDEX(CT_Bills_2003_2022!$D$4:$L$25,MATCH(CT_Bands_2003_2022_Bills!$B7,CT_Bills_2003_2022!$B$4:$B$25,0),MATCH(CT_Bands_2003_2022_Bills!L$2,CT_Bills_2003_2022!$D$3:$L$3,0))-INDEX(CT_Bills_2003_2022!$N$4:$V$25,MATCH(CT_Bands_2003_2022_Bills!$B7,CT_Bills_2003_2022!$B$4:$B$25,0),MATCH(CT_Bands_2003_2022_Bills!L$3,CT_Bills_2003_2022!$N$3:$V$3,0)),"N/A")</f>
        <v>-7037.6993373333335</v>
      </c>
      <c r="M7" s="143">
        <f>IFERROR(INDEX(CT_Bills_2003_2022!$D$4:$L$25,MATCH(CT_Bands_2003_2022_Bills!$B7,CT_Bills_2003_2022!$B$4:$B$25,0),MATCH(CT_Bands_2003_2022_Bills!M$2,CT_Bills_2003_2022!$D$3:$L$3,0))-INDEX(CT_Bills_2003_2022!$N$4:$V$25,MATCH(CT_Bands_2003_2022_Bills!$B7,CT_Bills_2003_2022!$B$4:$B$25,0),MATCH(CT_Bands_2003_2022_Bills!M$3,CT_Bills_2003_2022!$N$3:$V$3,0)),"N/A")</f>
        <v>871.86127311111102</v>
      </c>
      <c r="N7" s="129">
        <f>IFERROR(INDEX(CT_Bills_2003_2022!$D$4:$L$25,MATCH(CT_Bands_2003_2022_Bills!$B7,CT_Bills_2003_2022!$B$4:$B$25,0),MATCH(CT_Bands_2003_2022_Bills!N$2,CT_Bills_2003_2022!$D$3:$L$3,0))-INDEX(CT_Bills_2003_2022!$N$4:$V$25,MATCH(CT_Bands_2003_2022_Bills!$B7,CT_Bills_2003_2022!$B$4:$B$25,0),MATCH(CT_Bands_2003_2022_Bills!N$3,CT_Bills_2003_2022!$N$3:$V$3,0)),"N/A")</f>
        <v>515.60752311111116</v>
      </c>
      <c r="O7" s="129">
        <f>IFERROR(INDEX(CT_Bills_2003_2022!$D$4:$L$25,MATCH(CT_Bands_2003_2022_Bills!$B7,CT_Bills_2003_2022!$B$4:$B$25,0),MATCH(CT_Bands_2003_2022_Bills!O$2,CT_Bills_2003_2022!$D$3:$L$3,0))-INDEX(CT_Bills_2003_2022!$N$4:$V$25,MATCH(CT_Bands_2003_2022_Bills!$B7,CT_Bills_2003_2022!$B$4:$B$25,0),MATCH(CT_Bands_2003_2022_Bills!O$3,CT_Bills_2003_2022!$N$3:$V$3,0)),"N/A")</f>
        <v>36.857273111111226</v>
      </c>
      <c r="P7" s="129">
        <f>IFERROR(INDEX(CT_Bills_2003_2022!$D$4:$L$25,MATCH(CT_Bands_2003_2022_Bills!$B7,CT_Bills_2003_2022!$B$4:$B$25,0),MATCH(CT_Bands_2003_2022_Bills!P$2,CT_Bills_2003_2022!$D$3:$L$3,0))-INDEX(CT_Bills_2003_2022!$N$4:$V$25,MATCH(CT_Bands_2003_2022_Bills!$B7,CT_Bills_2003_2022!$B$4:$B$25,0),MATCH(CT_Bands_2003_2022_Bills!P$3,CT_Bills_2003_2022!$N$3:$V$3,0)),"N/A")</f>
        <v>-463.14272688888877</v>
      </c>
      <c r="Q7" s="129">
        <f>IFERROR(INDEX(CT_Bills_2003_2022!$D$4:$L$25,MATCH(CT_Bands_2003_2022_Bills!$B7,CT_Bills_2003_2022!$B$4:$B$25,0),MATCH(CT_Bands_2003_2022_Bills!Q$2,CT_Bills_2003_2022!$D$3:$L$3,0))-INDEX(CT_Bills_2003_2022!$N$4:$V$25,MATCH(CT_Bands_2003_2022_Bills!$B7,CT_Bills_2003_2022!$B$4:$B$25,0),MATCH(CT_Bands_2003_2022_Bills!Q$3,CT_Bills_2003_2022!$N$3:$V$3,0)),"N/A")</f>
        <v>-1216.8929768888888</v>
      </c>
      <c r="R7" s="129">
        <f>IFERROR(INDEX(CT_Bills_2003_2022!$D$4:$L$25,MATCH(CT_Bands_2003_2022_Bills!$B7,CT_Bills_2003_2022!$B$4:$B$25,0),MATCH(CT_Bands_2003_2022_Bills!R$2,CT_Bills_2003_2022!$D$3:$L$3,0))-INDEX(CT_Bills_2003_2022!$N$4:$V$25,MATCH(CT_Bands_2003_2022_Bills!$B7,CT_Bills_2003_2022!$B$4:$B$25,0),MATCH(CT_Bands_2003_2022_Bills!R$3,CT_Bills_2003_2022!$N$3:$V$3,0)),"N/A")</f>
        <v>-2338.143226888888</v>
      </c>
      <c r="S7" s="129">
        <f>IFERROR(INDEX(CT_Bills_2003_2022!$D$4:$L$25,MATCH(CT_Bands_2003_2022_Bills!$B7,CT_Bills_2003_2022!$B$4:$B$25,0),MATCH(CT_Bands_2003_2022_Bills!S$2,CT_Bills_2003_2022!$D$3:$L$3,0))-INDEX(CT_Bills_2003_2022!$N$4:$V$25,MATCH(CT_Bands_2003_2022_Bills!$B7,CT_Bills_2003_2022!$B$4:$B$25,0),MATCH(CT_Bands_2003_2022_Bills!S$3,CT_Bills_2003_2022!$N$3:$V$3,0)),"N/A")</f>
        <v>-3913.143226888888</v>
      </c>
      <c r="T7" s="129">
        <f>IFERROR(INDEX(CT_Bills_2003_2022!$D$4:$L$25,MATCH(CT_Bands_2003_2022_Bills!$B7,CT_Bills_2003_2022!$B$4:$B$25,0),MATCH(CT_Bands_2003_2022_Bills!T$2,CT_Bills_2003_2022!$D$3:$L$3,0))-INDEX(CT_Bills_2003_2022!$N$4:$V$25,MATCH(CT_Bands_2003_2022_Bills!$B7,CT_Bills_2003_2022!$B$4:$B$25,0),MATCH(CT_Bands_2003_2022_Bills!T$3,CT_Bills_2003_2022!$N$3:$V$3,0)),"N/A")</f>
        <v>-5870.6432268888893</v>
      </c>
      <c r="U7" s="129">
        <f>IFERROR(INDEX(CT_Bills_2003_2022!$D$4:$L$25,MATCH(CT_Bands_2003_2022_Bills!$B7,CT_Bills_2003_2022!$B$4:$B$25,0),MATCH(CT_Bands_2003_2022_Bills!U$2,CT_Bills_2003_2022!$D$3:$L$3,0))-INDEX(CT_Bills_2003_2022!$N$4:$V$25,MATCH(CT_Bands_2003_2022_Bills!$B7,CT_Bills_2003_2022!$B$4:$B$25,0),MATCH(CT_Bands_2003_2022_Bills!U$3,CT_Bills_2003_2022!$N$3:$V$3,0)),"N/A")</f>
        <v>-6838.1477268888884</v>
      </c>
      <c r="V7" s="143">
        <f>IFERROR(INDEX(CT_Bills_2003_2022!$D$4:$L$25,MATCH(CT_Bands_2003_2022_Bills!$B7,CT_Bills_2003_2022!$B$4:$B$25,0),MATCH(CT_Bands_2003_2022_Bills!V$2,CT_Bills_2003_2022!$D$3:$L$3,0))-INDEX(CT_Bills_2003_2022!$N$4:$V$25,MATCH(CT_Bands_2003_2022_Bills!$B7,CT_Bills_2003_2022!$B$4:$B$25,0),MATCH(CT_Bands_2003_2022_Bills!V$3,CT_Bills_2003_2022!$N$3:$V$3,0)),"N/A")</f>
        <v>1071.4128835555553</v>
      </c>
      <c r="W7" s="129">
        <f>IFERROR(INDEX(CT_Bills_2003_2022!$D$4:$L$25,MATCH(CT_Bands_2003_2022_Bills!$B7,CT_Bills_2003_2022!$B$4:$B$25,0),MATCH(CT_Bands_2003_2022_Bills!W$2,CT_Bills_2003_2022!$D$3:$L$3,0))-INDEX(CT_Bills_2003_2022!$N$4:$V$25,MATCH(CT_Bands_2003_2022_Bills!$B7,CT_Bills_2003_2022!$B$4:$B$25,0),MATCH(CT_Bands_2003_2022_Bills!W$3,CT_Bills_2003_2022!$N$3:$V$3,0)),"N/A")</f>
        <v>715.15913355555551</v>
      </c>
      <c r="X7" s="129">
        <f>IFERROR(INDEX(CT_Bills_2003_2022!$D$4:$L$25,MATCH(CT_Bands_2003_2022_Bills!$B7,CT_Bills_2003_2022!$B$4:$B$25,0),MATCH(CT_Bands_2003_2022_Bills!X$2,CT_Bills_2003_2022!$D$3:$L$3,0))-INDEX(CT_Bills_2003_2022!$N$4:$V$25,MATCH(CT_Bands_2003_2022_Bills!$B7,CT_Bills_2003_2022!$B$4:$B$25,0),MATCH(CT_Bands_2003_2022_Bills!X$3,CT_Bills_2003_2022!$N$3:$V$3,0)),"N/A")</f>
        <v>236.40888355555558</v>
      </c>
      <c r="Y7" s="129">
        <f>IFERROR(INDEX(CT_Bills_2003_2022!$D$4:$L$25,MATCH(CT_Bands_2003_2022_Bills!$B7,CT_Bills_2003_2022!$B$4:$B$25,0),MATCH(CT_Bands_2003_2022_Bills!Y$2,CT_Bills_2003_2022!$D$3:$L$3,0))-INDEX(CT_Bills_2003_2022!$N$4:$V$25,MATCH(CT_Bands_2003_2022_Bills!$B7,CT_Bills_2003_2022!$B$4:$B$25,0),MATCH(CT_Bands_2003_2022_Bills!Y$3,CT_Bills_2003_2022!$N$3:$V$3,0)),"N/A")</f>
        <v>-263.59111644444442</v>
      </c>
      <c r="Z7" s="129">
        <f>IFERROR(INDEX(CT_Bills_2003_2022!$D$4:$L$25,MATCH(CT_Bands_2003_2022_Bills!$B7,CT_Bills_2003_2022!$B$4:$B$25,0),MATCH(CT_Bands_2003_2022_Bills!Z$2,CT_Bills_2003_2022!$D$3:$L$3,0))-INDEX(CT_Bills_2003_2022!$N$4:$V$25,MATCH(CT_Bands_2003_2022_Bills!$B7,CT_Bills_2003_2022!$B$4:$B$25,0),MATCH(CT_Bands_2003_2022_Bills!Z$3,CT_Bills_2003_2022!$N$3:$V$3,0)),"N/A")</f>
        <v>-1017.3413664444445</v>
      </c>
      <c r="AA7" s="129">
        <f>IFERROR(INDEX(CT_Bills_2003_2022!$D$4:$L$25,MATCH(CT_Bands_2003_2022_Bills!$B7,CT_Bills_2003_2022!$B$4:$B$25,0),MATCH(CT_Bands_2003_2022_Bills!AA$2,CT_Bills_2003_2022!$D$3:$L$3,0))-INDEX(CT_Bills_2003_2022!$N$4:$V$25,MATCH(CT_Bands_2003_2022_Bills!$B7,CT_Bills_2003_2022!$B$4:$B$25,0),MATCH(CT_Bands_2003_2022_Bills!AA$3,CT_Bills_2003_2022!$N$3:$V$3,0)),"N/A")</f>
        <v>-2138.5916164444434</v>
      </c>
      <c r="AB7" s="129">
        <f>IFERROR(INDEX(CT_Bills_2003_2022!$D$4:$L$25,MATCH(CT_Bands_2003_2022_Bills!$B7,CT_Bills_2003_2022!$B$4:$B$25,0),MATCH(CT_Bands_2003_2022_Bills!AB$2,CT_Bills_2003_2022!$D$3:$L$3,0))-INDEX(CT_Bills_2003_2022!$N$4:$V$25,MATCH(CT_Bands_2003_2022_Bills!$B7,CT_Bills_2003_2022!$B$4:$B$25,0),MATCH(CT_Bands_2003_2022_Bills!AB$3,CT_Bills_2003_2022!$N$3:$V$3,0)),"N/A")</f>
        <v>-3713.5916164444434</v>
      </c>
      <c r="AC7" s="129">
        <f>IFERROR(INDEX(CT_Bills_2003_2022!$D$4:$L$25,MATCH(CT_Bands_2003_2022_Bills!$B7,CT_Bills_2003_2022!$B$4:$B$25,0),MATCH(CT_Bands_2003_2022_Bills!AC$2,CT_Bills_2003_2022!$D$3:$L$3,0))-INDEX(CT_Bills_2003_2022!$N$4:$V$25,MATCH(CT_Bands_2003_2022_Bills!$B7,CT_Bills_2003_2022!$B$4:$B$25,0),MATCH(CT_Bands_2003_2022_Bills!AC$3,CT_Bills_2003_2022!$N$3:$V$3,0)),"N/A")</f>
        <v>-5671.0916164444443</v>
      </c>
      <c r="AD7" s="129">
        <f>IFERROR(INDEX(CT_Bills_2003_2022!$D$4:$L$25,MATCH(CT_Bands_2003_2022_Bills!$B7,CT_Bills_2003_2022!$B$4:$B$25,0),MATCH(CT_Bands_2003_2022_Bills!AD$2,CT_Bills_2003_2022!$D$3:$L$3,0))-INDEX(CT_Bills_2003_2022!$N$4:$V$25,MATCH(CT_Bands_2003_2022_Bills!$B7,CT_Bills_2003_2022!$B$4:$B$25,0),MATCH(CT_Bands_2003_2022_Bills!AD$3,CT_Bills_2003_2022!$N$3:$V$3,0)),"N/A")</f>
        <v>-6638.5961164444443</v>
      </c>
      <c r="AE7" s="143">
        <f>IFERROR(INDEX(CT_Bills_2003_2022!$D$4:$L$25,MATCH(CT_Bands_2003_2022_Bills!$B7,CT_Bills_2003_2022!$B$4:$B$25,0),MATCH(CT_Bands_2003_2022_Bills!AE$2,CT_Bills_2003_2022!$D$3:$L$3,0))-INDEX(CT_Bills_2003_2022!$N$4:$V$25,MATCH(CT_Bands_2003_2022_Bills!$B7,CT_Bills_2003_2022!$B$4:$B$25,0),MATCH(CT_Bands_2003_2022_Bills!AE$3,CT_Bills_2003_2022!$N$3:$V$3,0)),"N/A")</f>
        <v>1270.9644939999998</v>
      </c>
      <c r="AF7" s="129">
        <f>IFERROR(INDEX(CT_Bills_2003_2022!$D$4:$L$25,MATCH(CT_Bands_2003_2022_Bills!$B7,CT_Bills_2003_2022!$B$4:$B$25,0),MATCH(CT_Bands_2003_2022_Bills!AF$2,CT_Bills_2003_2022!$D$3:$L$3,0))-INDEX(CT_Bills_2003_2022!$N$4:$V$25,MATCH(CT_Bands_2003_2022_Bills!$B7,CT_Bills_2003_2022!$B$4:$B$25,0),MATCH(CT_Bands_2003_2022_Bills!AF$3,CT_Bills_2003_2022!$N$3:$V$3,0)),"N/A")</f>
        <v>914.71074399999986</v>
      </c>
      <c r="AG7" s="129">
        <f>IFERROR(INDEX(CT_Bills_2003_2022!$D$4:$L$25,MATCH(CT_Bands_2003_2022_Bills!$B7,CT_Bills_2003_2022!$B$4:$B$25,0),MATCH(CT_Bands_2003_2022_Bills!AG$2,CT_Bills_2003_2022!$D$3:$L$3,0))-INDEX(CT_Bills_2003_2022!$N$4:$V$25,MATCH(CT_Bands_2003_2022_Bills!$B7,CT_Bills_2003_2022!$B$4:$B$25,0),MATCH(CT_Bands_2003_2022_Bills!AG$3,CT_Bills_2003_2022!$N$3:$V$3,0)),"N/A")</f>
        <v>435.96049399999993</v>
      </c>
      <c r="AH7" s="129">
        <f>IFERROR(INDEX(CT_Bills_2003_2022!$D$4:$L$25,MATCH(CT_Bands_2003_2022_Bills!$B7,CT_Bills_2003_2022!$B$4:$B$25,0),MATCH(CT_Bands_2003_2022_Bills!AH$2,CT_Bills_2003_2022!$D$3:$L$3,0))-INDEX(CT_Bills_2003_2022!$N$4:$V$25,MATCH(CT_Bands_2003_2022_Bills!$B7,CT_Bills_2003_2022!$B$4:$B$25,0),MATCH(CT_Bands_2003_2022_Bills!AH$3,CT_Bills_2003_2022!$N$3:$V$3,0)),"N/A")</f>
        <v>-64.039506000000074</v>
      </c>
      <c r="AI7" s="129">
        <f>IFERROR(INDEX(CT_Bills_2003_2022!$D$4:$L$25,MATCH(CT_Bands_2003_2022_Bills!$B7,CT_Bills_2003_2022!$B$4:$B$25,0),MATCH(CT_Bands_2003_2022_Bills!AI$2,CT_Bills_2003_2022!$D$3:$L$3,0))-INDEX(CT_Bills_2003_2022!$N$4:$V$25,MATCH(CT_Bands_2003_2022_Bills!$B7,CT_Bills_2003_2022!$B$4:$B$25,0),MATCH(CT_Bands_2003_2022_Bills!AI$3,CT_Bills_2003_2022!$N$3:$V$3,0)),"N/A")</f>
        <v>-817.78975600000012</v>
      </c>
      <c r="AJ7" s="129">
        <f>IFERROR(INDEX(CT_Bills_2003_2022!$D$4:$L$25,MATCH(CT_Bands_2003_2022_Bills!$B7,CT_Bills_2003_2022!$B$4:$B$25,0),MATCH(CT_Bands_2003_2022_Bills!AJ$2,CT_Bills_2003_2022!$D$3:$L$3,0))-INDEX(CT_Bills_2003_2022!$N$4:$V$25,MATCH(CT_Bands_2003_2022_Bills!$B7,CT_Bills_2003_2022!$B$4:$B$25,0),MATCH(CT_Bands_2003_2022_Bills!AJ$3,CT_Bills_2003_2022!$N$3:$V$3,0)),"N/A")</f>
        <v>-1939.0400059999993</v>
      </c>
      <c r="AK7" s="129">
        <f>IFERROR(INDEX(CT_Bills_2003_2022!$D$4:$L$25,MATCH(CT_Bands_2003_2022_Bills!$B7,CT_Bills_2003_2022!$B$4:$B$25,0),MATCH(CT_Bands_2003_2022_Bills!AK$2,CT_Bills_2003_2022!$D$3:$L$3,0))-INDEX(CT_Bills_2003_2022!$N$4:$V$25,MATCH(CT_Bands_2003_2022_Bills!$B7,CT_Bills_2003_2022!$B$4:$B$25,0),MATCH(CT_Bands_2003_2022_Bills!AK$3,CT_Bills_2003_2022!$N$3:$V$3,0)),"N/A")</f>
        <v>-3514.0400059999993</v>
      </c>
      <c r="AL7" s="129">
        <f>IFERROR(INDEX(CT_Bills_2003_2022!$D$4:$L$25,MATCH(CT_Bands_2003_2022_Bills!$B7,CT_Bills_2003_2022!$B$4:$B$25,0),MATCH(CT_Bands_2003_2022_Bills!AL$2,CT_Bills_2003_2022!$D$3:$L$3,0))-INDEX(CT_Bills_2003_2022!$N$4:$V$25,MATCH(CT_Bands_2003_2022_Bills!$B7,CT_Bills_2003_2022!$B$4:$B$25,0),MATCH(CT_Bands_2003_2022_Bills!AL$3,CT_Bills_2003_2022!$N$3:$V$3,0)),"N/A")</f>
        <v>-5471.5400060000002</v>
      </c>
      <c r="AM7" s="129">
        <f>IFERROR(INDEX(CT_Bills_2003_2022!$D$4:$L$25,MATCH(CT_Bands_2003_2022_Bills!$B7,CT_Bills_2003_2022!$B$4:$B$25,0),MATCH(CT_Bands_2003_2022_Bills!AM$2,CT_Bills_2003_2022!$D$3:$L$3,0))-INDEX(CT_Bills_2003_2022!$N$4:$V$25,MATCH(CT_Bands_2003_2022_Bills!$B7,CT_Bills_2003_2022!$B$4:$B$25,0),MATCH(CT_Bands_2003_2022_Bills!AM$3,CT_Bills_2003_2022!$N$3:$V$3,0)),"N/A")</f>
        <v>-6439.0445060000002</v>
      </c>
      <c r="AN7" s="143">
        <f>IFERROR(INDEX(CT_Bills_2003_2022!$D$4:$L$25,MATCH(CT_Bands_2003_2022_Bills!$B7,CT_Bills_2003_2022!$B$4:$B$25,0),MATCH(CT_Bands_2003_2022_Bills!AN$2,CT_Bills_2003_2022!$D$3:$L$3,0))-INDEX(CT_Bills_2003_2022!$N$4:$V$25,MATCH(CT_Bands_2003_2022_Bills!$B7,CT_Bills_2003_2022!$B$4:$B$25,0),MATCH(CT_Bands_2003_2022_Bills!AN$3,CT_Bills_2003_2022!$N$3:$V$3,0)),"N/A")</f>
        <v>1670.067714888889</v>
      </c>
      <c r="AO7" s="129">
        <f>IFERROR(INDEX(CT_Bills_2003_2022!$D$4:$L$25,MATCH(CT_Bands_2003_2022_Bills!$B7,CT_Bills_2003_2022!$B$4:$B$25,0),MATCH(CT_Bands_2003_2022_Bills!AO$2,CT_Bills_2003_2022!$D$3:$L$3,0))-INDEX(CT_Bills_2003_2022!$N$4:$V$25,MATCH(CT_Bands_2003_2022_Bills!$B7,CT_Bills_2003_2022!$B$4:$B$25,0),MATCH(CT_Bands_2003_2022_Bills!AO$3,CT_Bills_2003_2022!$N$3:$V$3,0)),"N/A")</f>
        <v>1313.8139648888891</v>
      </c>
      <c r="AP7" s="129">
        <f>IFERROR(INDEX(CT_Bills_2003_2022!$D$4:$L$25,MATCH(CT_Bands_2003_2022_Bills!$B7,CT_Bills_2003_2022!$B$4:$B$25,0),MATCH(CT_Bands_2003_2022_Bills!AP$2,CT_Bills_2003_2022!$D$3:$L$3,0))-INDEX(CT_Bills_2003_2022!$N$4:$V$25,MATCH(CT_Bands_2003_2022_Bills!$B7,CT_Bills_2003_2022!$B$4:$B$25,0),MATCH(CT_Bands_2003_2022_Bills!AP$3,CT_Bills_2003_2022!$N$3:$V$3,0)),"N/A")</f>
        <v>835.06371488888908</v>
      </c>
      <c r="AQ7" s="129">
        <f>IFERROR(INDEX(CT_Bills_2003_2022!$D$4:$L$25,MATCH(CT_Bands_2003_2022_Bills!$B7,CT_Bills_2003_2022!$B$4:$B$25,0),MATCH(CT_Bands_2003_2022_Bills!AQ$2,CT_Bills_2003_2022!$D$3:$L$3,0))-INDEX(CT_Bills_2003_2022!$N$4:$V$25,MATCH(CT_Bands_2003_2022_Bills!$B7,CT_Bills_2003_2022!$B$4:$B$25,0),MATCH(CT_Bands_2003_2022_Bills!AQ$3,CT_Bills_2003_2022!$N$3:$V$3,0)),"N/A")</f>
        <v>335.06371488888908</v>
      </c>
      <c r="AR7" s="129">
        <f>IFERROR(INDEX(CT_Bills_2003_2022!$D$4:$L$25,MATCH(CT_Bands_2003_2022_Bills!$B7,CT_Bills_2003_2022!$B$4:$B$25,0),MATCH(CT_Bands_2003_2022_Bills!AR$2,CT_Bills_2003_2022!$D$3:$L$3,0))-INDEX(CT_Bills_2003_2022!$N$4:$V$25,MATCH(CT_Bands_2003_2022_Bills!$B7,CT_Bills_2003_2022!$B$4:$B$25,0),MATCH(CT_Bands_2003_2022_Bills!AR$3,CT_Bills_2003_2022!$N$3:$V$3,0)),"N/A")</f>
        <v>-418.68653511111097</v>
      </c>
      <c r="AS7" s="129">
        <f>IFERROR(INDEX(CT_Bills_2003_2022!$D$4:$L$25,MATCH(CT_Bands_2003_2022_Bills!$B7,CT_Bills_2003_2022!$B$4:$B$25,0),MATCH(CT_Bands_2003_2022_Bills!AS$2,CT_Bills_2003_2022!$D$3:$L$3,0))-INDEX(CT_Bills_2003_2022!$N$4:$V$25,MATCH(CT_Bands_2003_2022_Bills!$B7,CT_Bills_2003_2022!$B$4:$B$25,0),MATCH(CT_Bands_2003_2022_Bills!AS$3,CT_Bills_2003_2022!$N$3:$V$3,0)),"N/A")</f>
        <v>-1539.9367851111101</v>
      </c>
      <c r="AT7" s="129">
        <f>IFERROR(INDEX(CT_Bills_2003_2022!$D$4:$L$25,MATCH(CT_Bands_2003_2022_Bills!$B7,CT_Bills_2003_2022!$B$4:$B$25,0),MATCH(CT_Bands_2003_2022_Bills!AT$2,CT_Bills_2003_2022!$D$3:$L$3,0))-INDEX(CT_Bills_2003_2022!$N$4:$V$25,MATCH(CT_Bands_2003_2022_Bills!$B7,CT_Bills_2003_2022!$B$4:$B$25,0),MATCH(CT_Bands_2003_2022_Bills!AT$3,CT_Bills_2003_2022!$N$3:$V$3,0)),"N/A")</f>
        <v>-3114.9367851111101</v>
      </c>
      <c r="AU7" s="129">
        <f>IFERROR(INDEX(CT_Bills_2003_2022!$D$4:$L$25,MATCH(CT_Bands_2003_2022_Bills!$B7,CT_Bills_2003_2022!$B$4:$B$25,0),MATCH(CT_Bands_2003_2022_Bills!AU$2,CT_Bills_2003_2022!$D$3:$L$3,0))-INDEX(CT_Bills_2003_2022!$N$4:$V$25,MATCH(CT_Bands_2003_2022_Bills!$B7,CT_Bills_2003_2022!$B$4:$B$25,0),MATCH(CT_Bands_2003_2022_Bills!AU$3,CT_Bills_2003_2022!$N$3:$V$3,0)),"N/A")</f>
        <v>-5072.436785111111</v>
      </c>
      <c r="AV7" s="129">
        <f>IFERROR(INDEX(CT_Bills_2003_2022!$D$4:$L$25,MATCH(CT_Bands_2003_2022_Bills!$B7,CT_Bills_2003_2022!$B$4:$B$25,0),MATCH(CT_Bands_2003_2022_Bills!AV$2,CT_Bills_2003_2022!$D$3:$L$3,0))-INDEX(CT_Bills_2003_2022!$N$4:$V$25,MATCH(CT_Bands_2003_2022_Bills!$B7,CT_Bills_2003_2022!$B$4:$B$25,0),MATCH(CT_Bands_2003_2022_Bills!AV$3,CT_Bills_2003_2022!$N$3:$V$3,0)),"N/A")</f>
        <v>-6039.941285111111</v>
      </c>
      <c r="AW7" s="143">
        <f>IFERROR(INDEX(CT_Bills_2003_2022!$D$4:$L$25,MATCH(CT_Bands_2003_2022_Bills!$B7,CT_Bills_2003_2022!$B$4:$B$25,0),MATCH(CT_Bands_2003_2022_Bills!AW$2,CT_Bills_2003_2022!$D$3:$L$3,0))-INDEX(CT_Bills_2003_2022!$N$4:$V$25,MATCH(CT_Bands_2003_2022_Bills!$B7,CT_Bills_2003_2022!$B$4:$B$25,0),MATCH(CT_Bands_2003_2022_Bills!AW$3,CT_Bills_2003_2022!$N$3:$V$3,0)),"N/A")</f>
        <v>2069.1709357777777</v>
      </c>
      <c r="AX7" s="129">
        <f>IFERROR(INDEX(CT_Bills_2003_2022!$D$4:$L$25,MATCH(CT_Bands_2003_2022_Bills!$B7,CT_Bills_2003_2022!$B$4:$B$25,0),MATCH(CT_Bands_2003_2022_Bills!AX$2,CT_Bills_2003_2022!$D$3:$L$3,0))-INDEX(CT_Bills_2003_2022!$N$4:$V$25,MATCH(CT_Bands_2003_2022_Bills!$B7,CT_Bills_2003_2022!$B$4:$B$25,0),MATCH(CT_Bands_2003_2022_Bills!AX$3,CT_Bills_2003_2022!$N$3:$V$3,0)),"N/A")</f>
        <v>1712.9171857777778</v>
      </c>
      <c r="AY7" s="129">
        <f>IFERROR(INDEX(CT_Bills_2003_2022!$D$4:$L$25,MATCH(CT_Bands_2003_2022_Bills!$B7,CT_Bills_2003_2022!$B$4:$B$25,0),MATCH(CT_Bands_2003_2022_Bills!AY$2,CT_Bills_2003_2022!$D$3:$L$3,0))-INDEX(CT_Bills_2003_2022!$N$4:$V$25,MATCH(CT_Bands_2003_2022_Bills!$B7,CT_Bills_2003_2022!$B$4:$B$25,0),MATCH(CT_Bands_2003_2022_Bills!AY$3,CT_Bills_2003_2022!$N$3:$V$3,0)),"N/A")</f>
        <v>1234.1669357777778</v>
      </c>
      <c r="AZ7" s="129">
        <f>IFERROR(INDEX(CT_Bills_2003_2022!$D$4:$L$25,MATCH(CT_Bands_2003_2022_Bills!$B7,CT_Bills_2003_2022!$B$4:$B$25,0),MATCH(CT_Bands_2003_2022_Bills!AZ$2,CT_Bills_2003_2022!$D$3:$L$3,0))-INDEX(CT_Bills_2003_2022!$N$4:$V$25,MATCH(CT_Bands_2003_2022_Bills!$B7,CT_Bills_2003_2022!$B$4:$B$25,0),MATCH(CT_Bands_2003_2022_Bills!AZ$3,CT_Bills_2003_2022!$N$3:$V$3,0)),"N/A")</f>
        <v>734.16693577777778</v>
      </c>
      <c r="BA7" s="129">
        <f>IFERROR(INDEX(CT_Bills_2003_2022!$D$4:$L$25,MATCH(CT_Bands_2003_2022_Bills!$B7,CT_Bills_2003_2022!$B$4:$B$25,0),MATCH(CT_Bands_2003_2022_Bills!BA$2,CT_Bills_2003_2022!$D$3:$L$3,0))-INDEX(CT_Bills_2003_2022!$N$4:$V$25,MATCH(CT_Bands_2003_2022_Bills!$B7,CT_Bills_2003_2022!$B$4:$B$25,0),MATCH(CT_Bands_2003_2022_Bills!BA$3,CT_Bills_2003_2022!$N$3:$V$3,0)),"N/A")</f>
        <v>-19.58331422222227</v>
      </c>
      <c r="BB7" s="129">
        <f>IFERROR(INDEX(CT_Bills_2003_2022!$D$4:$L$25,MATCH(CT_Bands_2003_2022_Bills!$B7,CT_Bills_2003_2022!$B$4:$B$25,0),MATCH(CT_Bands_2003_2022_Bills!BB$2,CT_Bills_2003_2022!$D$3:$L$3,0))-INDEX(CT_Bills_2003_2022!$N$4:$V$25,MATCH(CT_Bands_2003_2022_Bills!$B7,CT_Bills_2003_2022!$B$4:$B$25,0),MATCH(CT_Bands_2003_2022_Bills!BB$3,CT_Bills_2003_2022!$N$3:$V$3,0)),"N/A")</f>
        <v>-1140.8335642222214</v>
      </c>
      <c r="BC7" s="129">
        <f>IFERROR(INDEX(CT_Bills_2003_2022!$D$4:$L$25,MATCH(CT_Bands_2003_2022_Bills!$B7,CT_Bills_2003_2022!$B$4:$B$25,0),MATCH(CT_Bands_2003_2022_Bills!BC$2,CT_Bills_2003_2022!$D$3:$L$3,0))-INDEX(CT_Bills_2003_2022!$N$4:$V$25,MATCH(CT_Bands_2003_2022_Bills!$B7,CT_Bills_2003_2022!$B$4:$B$25,0),MATCH(CT_Bands_2003_2022_Bills!BC$3,CT_Bills_2003_2022!$N$3:$V$3,0)),"N/A")</f>
        <v>-2715.8335642222214</v>
      </c>
      <c r="BD7" s="129">
        <f>IFERROR(INDEX(CT_Bills_2003_2022!$D$4:$L$25,MATCH(CT_Bands_2003_2022_Bills!$B7,CT_Bills_2003_2022!$B$4:$B$25,0),MATCH(CT_Bands_2003_2022_Bills!BD$2,CT_Bills_2003_2022!$D$3:$L$3,0))-INDEX(CT_Bills_2003_2022!$N$4:$V$25,MATCH(CT_Bands_2003_2022_Bills!$B7,CT_Bills_2003_2022!$B$4:$B$25,0),MATCH(CT_Bands_2003_2022_Bills!BD$3,CT_Bills_2003_2022!$N$3:$V$3,0)),"N/A")</f>
        <v>-4673.3335642222228</v>
      </c>
      <c r="BE7" s="129">
        <f>IFERROR(INDEX(CT_Bills_2003_2022!$D$4:$L$25,MATCH(CT_Bands_2003_2022_Bills!$B7,CT_Bills_2003_2022!$B$4:$B$25,0),MATCH(CT_Bands_2003_2022_Bills!BE$2,CT_Bills_2003_2022!$D$3:$L$3,0))-INDEX(CT_Bills_2003_2022!$N$4:$V$25,MATCH(CT_Bands_2003_2022_Bills!$B7,CT_Bills_2003_2022!$B$4:$B$25,0),MATCH(CT_Bands_2003_2022_Bills!BE$3,CT_Bills_2003_2022!$N$3:$V$3,0)),"N/A")</f>
        <v>-5640.8380642222219</v>
      </c>
      <c r="BF7" s="143">
        <f>IFERROR(INDEX(CT_Bills_2003_2022!$D$4:$L$25,MATCH(CT_Bands_2003_2022_Bills!$B7,CT_Bills_2003_2022!$B$4:$B$25,0),MATCH(CT_Bands_2003_2022_Bills!BF$2,CT_Bills_2003_2022!$D$3:$L$3,0))-INDEX(CT_Bills_2003_2022!$N$4:$V$25,MATCH(CT_Bands_2003_2022_Bills!$B7,CT_Bills_2003_2022!$B$4:$B$25,0),MATCH(CT_Bands_2003_2022_Bills!BF$3,CT_Bills_2003_2022!$N$3:$V$3,0)),"N/A")</f>
        <v>2468.2741566666664</v>
      </c>
      <c r="BG7" s="129">
        <f>IFERROR(INDEX(CT_Bills_2003_2022!$D$4:$L$25,MATCH(CT_Bands_2003_2022_Bills!$B7,CT_Bills_2003_2022!$B$4:$B$25,0),MATCH(CT_Bands_2003_2022_Bills!BG$2,CT_Bills_2003_2022!$D$3:$L$3,0))-INDEX(CT_Bills_2003_2022!$N$4:$V$25,MATCH(CT_Bands_2003_2022_Bills!$B7,CT_Bills_2003_2022!$B$4:$B$25,0),MATCH(CT_Bands_2003_2022_Bills!BG$3,CT_Bills_2003_2022!$N$3:$V$3,0)),"N/A")</f>
        <v>2112.0204066666665</v>
      </c>
      <c r="BH7" s="129">
        <f>IFERROR(INDEX(CT_Bills_2003_2022!$D$4:$L$25,MATCH(CT_Bands_2003_2022_Bills!$B7,CT_Bills_2003_2022!$B$4:$B$25,0),MATCH(CT_Bands_2003_2022_Bills!BH$2,CT_Bills_2003_2022!$D$3:$L$3,0))-INDEX(CT_Bills_2003_2022!$N$4:$V$25,MATCH(CT_Bands_2003_2022_Bills!$B7,CT_Bills_2003_2022!$B$4:$B$25,0),MATCH(CT_Bands_2003_2022_Bills!BH$3,CT_Bills_2003_2022!$N$3:$V$3,0)),"N/A")</f>
        <v>1633.2701566666665</v>
      </c>
      <c r="BI7" s="129">
        <f>IFERROR(INDEX(CT_Bills_2003_2022!$D$4:$L$25,MATCH(CT_Bands_2003_2022_Bills!$B7,CT_Bills_2003_2022!$B$4:$B$25,0),MATCH(CT_Bands_2003_2022_Bills!BI$2,CT_Bills_2003_2022!$D$3:$L$3,0))-INDEX(CT_Bills_2003_2022!$N$4:$V$25,MATCH(CT_Bands_2003_2022_Bills!$B7,CT_Bills_2003_2022!$B$4:$B$25,0),MATCH(CT_Bands_2003_2022_Bills!BI$3,CT_Bills_2003_2022!$N$3:$V$3,0)),"N/A")</f>
        <v>1133.2701566666665</v>
      </c>
      <c r="BJ7" s="129">
        <f>IFERROR(INDEX(CT_Bills_2003_2022!$D$4:$L$25,MATCH(CT_Bands_2003_2022_Bills!$B7,CT_Bills_2003_2022!$B$4:$B$25,0),MATCH(CT_Bands_2003_2022_Bills!BJ$2,CT_Bills_2003_2022!$D$3:$L$3,0))-INDEX(CT_Bills_2003_2022!$N$4:$V$25,MATCH(CT_Bands_2003_2022_Bills!$B7,CT_Bills_2003_2022!$B$4:$B$25,0),MATCH(CT_Bands_2003_2022_Bills!BJ$3,CT_Bills_2003_2022!$N$3:$V$3,0)),"N/A")</f>
        <v>379.51990666666643</v>
      </c>
      <c r="BK7" s="129">
        <f>IFERROR(INDEX(CT_Bills_2003_2022!$D$4:$L$25,MATCH(CT_Bands_2003_2022_Bills!$B7,CT_Bills_2003_2022!$B$4:$B$25,0),MATCH(CT_Bands_2003_2022_Bills!BK$2,CT_Bills_2003_2022!$D$3:$L$3,0))-INDEX(CT_Bills_2003_2022!$N$4:$V$25,MATCH(CT_Bands_2003_2022_Bills!$B7,CT_Bills_2003_2022!$B$4:$B$25,0),MATCH(CT_Bands_2003_2022_Bills!BK$3,CT_Bills_2003_2022!$N$3:$V$3,0)),"N/A")</f>
        <v>-741.73034333333271</v>
      </c>
      <c r="BL7" s="129">
        <f>IFERROR(INDEX(CT_Bills_2003_2022!$D$4:$L$25,MATCH(CT_Bands_2003_2022_Bills!$B7,CT_Bills_2003_2022!$B$4:$B$25,0),MATCH(CT_Bands_2003_2022_Bills!BL$2,CT_Bills_2003_2022!$D$3:$L$3,0))-INDEX(CT_Bills_2003_2022!$N$4:$V$25,MATCH(CT_Bands_2003_2022_Bills!$B7,CT_Bills_2003_2022!$B$4:$B$25,0),MATCH(CT_Bands_2003_2022_Bills!BL$3,CT_Bills_2003_2022!$N$3:$V$3,0)),"N/A")</f>
        <v>-2316.7303433333327</v>
      </c>
      <c r="BM7" s="129">
        <f>IFERROR(INDEX(CT_Bills_2003_2022!$D$4:$L$25,MATCH(CT_Bands_2003_2022_Bills!$B7,CT_Bills_2003_2022!$B$4:$B$25,0),MATCH(CT_Bands_2003_2022_Bills!BM$2,CT_Bills_2003_2022!$D$3:$L$3,0))-INDEX(CT_Bills_2003_2022!$N$4:$V$25,MATCH(CT_Bands_2003_2022_Bills!$B7,CT_Bills_2003_2022!$B$4:$B$25,0),MATCH(CT_Bands_2003_2022_Bills!BM$3,CT_Bills_2003_2022!$N$3:$V$3,0)),"N/A")</f>
        <v>-4274.2303433333336</v>
      </c>
      <c r="BN7" s="129">
        <f>IFERROR(INDEX(CT_Bills_2003_2022!$D$4:$L$25,MATCH(CT_Bands_2003_2022_Bills!$B7,CT_Bills_2003_2022!$B$4:$B$25,0),MATCH(CT_Bands_2003_2022_Bills!BN$2,CT_Bills_2003_2022!$D$3:$L$3,0))-INDEX(CT_Bills_2003_2022!$N$4:$V$25,MATCH(CT_Bands_2003_2022_Bills!$B7,CT_Bills_2003_2022!$B$4:$B$25,0),MATCH(CT_Bands_2003_2022_Bills!BN$3,CT_Bills_2003_2022!$N$3:$V$3,0)),"N/A")</f>
        <v>-5241.7348433333336</v>
      </c>
      <c r="BO7" s="143">
        <f>IFERROR(INDEX(CT_Bills_2003_2022!$D$4:$L$25,MATCH(CT_Bands_2003_2022_Bills!$B7,CT_Bills_2003_2022!$B$4:$B$25,0),MATCH(CT_Bands_2003_2022_Bills!BO$2,CT_Bills_2003_2022!$D$3:$L$3,0))-INDEX(CT_Bills_2003_2022!$N$4:$V$25,MATCH(CT_Bands_2003_2022_Bills!$B7,CT_Bills_2003_2022!$B$4:$B$25,0),MATCH(CT_Bands_2003_2022_Bills!BO$3,CT_Bills_2003_2022!$N$3:$V$3,0)),"N/A")</f>
        <v>3066.9289879999997</v>
      </c>
      <c r="BP7" s="129">
        <f>IFERROR(INDEX(CT_Bills_2003_2022!$D$4:$L$25,MATCH(CT_Bands_2003_2022_Bills!$B7,CT_Bills_2003_2022!$B$4:$B$25,0),MATCH(CT_Bands_2003_2022_Bills!BP$2,CT_Bills_2003_2022!$D$3:$L$3,0))-INDEX(CT_Bills_2003_2022!$N$4:$V$25,MATCH(CT_Bands_2003_2022_Bills!$B7,CT_Bills_2003_2022!$B$4:$B$25,0),MATCH(CT_Bands_2003_2022_Bills!BP$3,CT_Bills_2003_2022!$N$3:$V$3,0)),"N/A")</f>
        <v>2710.6752379999998</v>
      </c>
      <c r="BQ7" s="129">
        <f>IFERROR(INDEX(CT_Bills_2003_2022!$D$4:$L$25,MATCH(CT_Bands_2003_2022_Bills!$B7,CT_Bills_2003_2022!$B$4:$B$25,0),MATCH(CT_Bands_2003_2022_Bills!BQ$2,CT_Bills_2003_2022!$D$3:$L$3,0))-INDEX(CT_Bills_2003_2022!$N$4:$V$25,MATCH(CT_Bands_2003_2022_Bills!$B7,CT_Bills_2003_2022!$B$4:$B$25,0),MATCH(CT_Bands_2003_2022_Bills!BQ$3,CT_Bills_2003_2022!$N$3:$V$3,0)),"N/A")</f>
        <v>2231.9249879999998</v>
      </c>
      <c r="BR7" s="129">
        <f>IFERROR(INDEX(CT_Bills_2003_2022!$D$4:$L$25,MATCH(CT_Bands_2003_2022_Bills!$B7,CT_Bills_2003_2022!$B$4:$B$25,0),MATCH(CT_Bands_2003_2022_Bills!BR$2,CT_Bills_2003_2022!$D$3:$L$3,0))-INDEX(CT_Bills_2003_2022!$N$4:$V$25,MATCH(CT_Bands_2003_2022_Bills!$B7,CT_Bills_2003_2022!$B$4:$B$25,0),MATCH(CT_Bands_2003_2022_Bills!BR$3,CT_Bills_2003_2022!$N$3:$V$3,0)),"N/A")</f>
        <v>1731.9249879999998</v>
      </c>
      <c r="BS7" s="129">
        <f>IFERROR(INDEX(CT_Bills_2003_2022!$D$4:$L$25,MATCH(CT_Bands_2003_2022_Bills!$B7,CT_Bills_2003_2022!$B$4:$B$25,0),MATCH(CT_Bands_2003_2022_Bills!BS$2,CT_Bills_2003_2022!$D$3:$L$3,0))-INDEX(CT_Bills_2003_2022!$N$4:$V$25,MATCH(CT_Bands_2003_2022_Bills!$B7,CT_Bills_2003_2022!$B$4:$B$25,0),MATCH(CT_Bands_2003_2022_Bills!BS$3,CT_Bills_2003_2022!$N$3:$V$3,0)),"N/A")</f>
        <v>978.17473799999971</v>
      </c>
      <c r="BT7" s="129">
        <f>IFERROR(INDEX(CT_Bills_2003_2022!$D$4:$L$25,MATCH(CT_Bands_2003_2022_Bills!$B7,CT_Bills_2003_2022!$B$4:$B$25,0),MATCH(CT_Bands_2003_2022_Bills!BT$2,CT_Bills_2003_2022!$D$3:$L$3,0))-INDEX(CT_Bills_2003_2022!$N$4:$V$25,MATCH(CT_Bands_2003_2022_Bills!$B7,CT_Bills_2003_2022!$B$4:$B$25,0),MATCH(CT_Bands_2003_2022_Bills!BT$3,CT_Bills_2003_2022!$N$3:$V$3,0)),"N/A")</f>
        <v>-143.07551199999943</v>
      </c>
      <c r="BU7" s="129">
        <f>IFERROR(INDEX(CT_Bills_2003_2022!$D$4:$L$25,MATCH(CT_Bands_2003_2022_Bills!$B7,CT_Bills_2003_2022!$B$4:$B$25,0),MATCH(CT_Bands_2003_2022_Bills!BU$2,CT_Bills_2003_2022!$D$3:$L$3,0))-INDEX(CT_Bills_2003_2022!$N$4:$V$25,MATCH(CT_Bands_2003_2022_Bills!$B7,CT_Bills_2003_2022!$B$4:$B$25,0),MATCH(CT_Bands_2003_2022_Bills!BU$3,CT_Bills_2003_2022!$N$3:$V$3,0)),"N/A")</f>
        <v>-1718.0755119999994</v>
      </c>
      <c r="BV7" s="129">
        <f>IFERROR(INDEX(CT_Bills_2003_2022!$D$4:$L$25,MATCH(CT_Bands_2003_2022_Bills!$B7,CT_Bills_2003_2022!$B$4:$B$25,0),MATCH(CT_Bands_2003_2022_Bills!BV$2,CT_Bills_2003_2022!$D$3:$L$3,0))-INDEX(CT_Bills_2003_2022!$N$4:$V$25,MATCH(CT_Bands_2003_2022_Bills!$B7,CT_Bills_2003_2022!$B$4:$B$25,0),MATCH(CT_Bands_2003_2022_Bills!BV$3,CT_Bills_2003_2022!$N$3:$V$3,0)),"N/A")</f>
        <v>-3675.5755120000003</v>
      </c>
      <c r="BW7" s="129">
        <f>IFERROR(INDEX(CT_Bills_2003_2022!$D$4:$L$25,MATCH(CT_Bands_2003_2022_Bills!$B7,CT_Bills_2003_2022!$B$4:$B$25,0),MATCH(CT_Bands_2003_2022_Bills!BW$2,CT_Bills_2003_2022!$D$3:$L$3,0))-INDEX(CT_Bills_2003_2022!$N$4:$V$25,MATCH(CT_Bands_2003_2022_Bills!$B7,CT_Bills_2003_2022!$B$4:$B$25,0),MATCH(CT_Bands_2003_2022_Bills!BW$3,CT_Bills_2003_2022!$N$3:$V$3,0)),"N/A")</f>
        <v>-4643.0800120000004</v>
      </c>
      <c r="BX7" s="129">
        <f>IFERROR(INDEX(CT_Bills_2003_2022!$D$4:$L$25,MATCH(CT_Bands_2003_2022_Bills!$B7,CT_Bills_2003_2022!$B$4:$B$25,0),MATCH(CT_Bands_2003_2022_Bills!BX$2,CT_Bills_2003_2022!$D$3:$L$3,0))-INDEX(CT_Bills_2003_2022!$N$4:$V$25,MATCH(CT_Bands_2003_2022_Bills!$B7,CT_Bills_2003_2022!$B$4:$B$25,0),MATCH(CT_Bands_2003_2022_Bills!BX$3,CT_Bills_2003_2022!$N$3:$V$3,0)),"N/A")</f>
        <v>3665.5838193333329</v>
      </c>
      <c r="BY7" s="129">
        <f>IFERROR(INDEX(CT_Bills_2003_2022!$D$4:$L$25,MATCH(CT_Bands_2003_2022_Bills!$B7,CT_Bills_2003_2022!$B$4:$B$25,0),MATCH(CT_Bands_2003_2022_Bills!BY$2,CT_Bills_2003_2022!$D$3:$L$3,0))-INDEX(CT_Bills_2003_2022!$N$4:$V$25,MATCH(CT_Bands_2003_2022_Bills!$B7,CT_Bills_2003_2022!$B$4:$B$25,0),MATCH(CT_Bands_2003_2022_Bills!BY$3,CT_Bills_2003_2022!$N$3:$V$3,0)),"N/A")</f>
        <v>3309.3300693333331</v>
      </c>
      <c r="BZ7" s="129">
        <f>IFERROR(INDEX(CT_Bills_2003_2022!$D$4:$L$25,MATCH(CT_Bands_2003_2022_Bills!$B7,CT_Bills_2003_2022!$B$4:$B$25,0),MATCH(CT_Bands_2003_2022_Bills!BZ$2,CT_Bills_2003_2022!$D$3:$L$3,0))-INDEX(CT_Bills_2003_2022!$N$4:$V$25,MATCH(CT_Bands_2003_2022_Bills!$B7,CT_Bills_2003_2022!$B$4:$B$25,0),MATCH(CT_Bands_2003_2022_Bills!BZ$3,CT_Bills_2003_2022!$N$3:$V$3,0)),"N/A")</f>
        <v>2830.579819333333</v>
      </c>
      <c r="CA7" s="129">
        <f>IFERROR(INDEX(CT_Bills_2003_2022!$D$4:$L$25,MATCH(CT_Bands_2003_2022_Bills!$B7,CT_Bills_2003_2022!$B$4:$B$25,0),MATCH(CT_Bands_2003_2022_Bills!CA$2,CT_Bills_2003_2022!$D$3:$L$3,0))-INDEX(CT_Bills_2003_2022!$N$4:$V$25,MATCH(CT_Bands_2003_2022_Bills!$B7,CT_Bills_2003_2022!$B$4:$B$25,0),MATCH(CT_Bands_2003_2022_Bills!CA$3,CT_Bills_2003_2022!$N$3:$V$3,0)),"N/A")</f>
        <v>2330.579819333333</v>
      </c>
      <c r="CB7" s="129">
        <f>IFERROR(INDEX(CT_Bills_2003_2022!$D$4:$L$25,MATCH(CT_Bands_2003_2022_Bills!$B7,CT_Bills_2003_2022!$B$4:$B$25,0),MATCH(CT_Bands_2003_2022_Bills!CB$2,CT_Bills_2003_2022!$D$3:$L$3,0))-INDEX(CT_Bills_2003_2022!$N$4:$V$25,MATCH(CT_Bands_2003_2022_Bills!$B7,CT_Bills_2003_2022!$B$4:$B$25,0),MATCH(CT_Bands_2003_2022_Bills!CB$3,CT_Bills_2003_2022!$N$3:$V$3,0)),"N/A")</f>
        <v>1576.829569333333</v>
      </c>
      <c r="CC7" s="129">
        <f>IFERROR(INDEX(CT_Bills_2003_2022!$D$4:$L$25,MATCH(CT_Bands_2003_2022_Bills!$B7,CT_Bills_2003_2022!$B$4:$B$25,0),MATCH(CT_Bands_2003_2022_Bills!CC$2,CT_Bills_2003_2022!$D$3:$L$3,0))-INDEX(CT_Bills_2003_2022!$N$4:$V$25,MATCH(CT_Bands_2003_2022_Bills!$B7,CT_Bills_2003_2022!$B$4:$B$25,0),MATCH(CT_Bands_2003_2022_Bills!CC$3,CT_Bills_2003_2022!$N$3:$V$3,0)),"N/A")</f>
        <v>455.57931933333384</v>
      </c>
      <c r="CD7" s="129">
        <f>IFERROR(INDEX(CT_Bills_2003_2022!$D$4:$L$25,MATCH(CT_Bands_2003_2022_Bills!$B7,CT_Bills_2003_2022!$B$4:$B$25,0),MATCH(CT_Bands_2003_2022_Bills!CD$2,CT_Bills_2003_2022!$D$3:$L$3,0))-INDEX(CT_Bills_2003_2022!$N$4:$V$25,MATCH(CT_Bands_2003_2022_Bills!$B7,CT_Bills_2003_2022!$B$4:$B$25,0),MATCH(CT_Bands_2003_2022_Bills!CD$3,CT_Bills_2003_2022!$N$3:$V$3,0)),"N/A")</f>
        <v>-1119.4206806666662</v>
      </c>
      <c r="CE7" s="129">
        <f>IFERROR(INDEX(CT_Bills_2003_2022!$D$4:$L$25,MATCH(CT_Bands_2003_2022_Bills!$B7,CT_Bills_2003_2022!$B$4:$B$25,0),MATCH(CT_Bands_2003_2022_Bills!CE$2,CT_Bills_2003_2022!$D$3:$L$3,0))-INDEX(CT_Bills_2003_2022!$N$4:$V$25,MATCH(CT_Bands_2003_2022_Bills!$B7,CT_Bills_2003_2022!$B$4:$B$25,0),MATCH(CT_Bands_2003_2022_Bills!CE$3,CT_Bills_2003_2022!$N$3:$V$3,0)),"N/A")</f>
        <v>-3076.9206806666671</v>
      </c>
      <c r="CF7" s="129">
        <f>IFERROR(INDEX(CT_Bills_2003_2022!$D$4:$L$25,MATCH(CT_Bands_2003_2022_Bills!$B7,CT_Bills_2003_2022!$B$4:$B$25,0),MATCH(CT_Bands_2003_2022_Bills!CF$2,CT_Bills_2003_2022!$D$3:$L$3,0))-INDEX(CT_Bills_2003_2022!$N$4:$V$25,MATCH(CT_Bands_2003_2022_Bills!$B7,CT_Bills_2003_2022!$B$4:$B$25,0),MATCH(CT_Bands_2003_2022_Bills!CF$3,CT_Bills_2003_2022!$N$3:$V$3,0)),"N/A")</f>
        <v>-4044.4251806666671</v>
      </c>
      <c r="CG7" s="51"/>
    </row>
    <row r="8" spans="1:85" x14ac:dyDescent="0.25">
      <c r="A8" s="126" t="s">
        <v>1095</v>
      </c>
      <c r="B8" s="127" t="s">
        <v>1096</v>
      </c>
      <c r="C8" s="127" t="s">
        <v>2323</v>
      </c>
      <c r="D8" s="129">
        <f>IFERROR(INDEX(CT_Bills_2003_2022!$D$4:$L$25,MATCH(CT_Bands_2003_2022_Bills!$B8,CT_Bills_2003_2022!$B$4:$B$25,0),MATCH(CT_Bands_2003_2022_Bills!D$2,CT_Bills_2003_2022!$D$3:$L$3,0))-INDEX(CT_Bills_2003_2022!$N$4:$V$25,MATCH(CT_Bands_2003_2022_Bills!$B8,CT_Bills_2003_2022!$B$4:$B$25,0),MATCH(CT_Bands_2003_2022_Bills!D$3,CT_Bills_2003_2022!$N$3:$V$3,0)),"N/A")</f>
        <v>727.58714999999984</v>
      </c>
      <c r="E8" s="129">
        <f>IFERROR(INDEX(CT_Bills_2003_2022!$D$4:$L$25,MATCH(CT_Bands_2003_2022_Bills!$B8,CT_Bills_2003_2022!$B$4:$B$25,0),MATCH(CT_Bands_2003_2022_Bills!E$2,CT_Bills_2003_2022!$D$3:$L$3,0))-INDEX(CT_Bills_2003_2022!$N$4:$V$25,MATCH(CT_Bands_2003_2022_Bills!$B8,CT_Bills_2003_2022!$B$4:$B$25,0),MATCH(CT_Bands_2003_2022_Bills!E$3,CT_Bills_2003_2022!$N$3:$V$3,0)),"N/A")</f>
        <v>472.58414999999979</v>
      </c>
      <c r="F8" s="129">
        <f>IFERROR(INDEX(CT_Bills_2003_2022!$D$4:$L$25,MATCH(CT_Bands_2003_2022_Bills!$B8,CT_Bills_2003_2022!$B$4:$B$25,0),MATCH(CT_Bands_2003_2022_Bills!F$2,CT_Bills_2003_2022!$D$3:$L$3,0))-INDEX(CT_Bills_2003_2022!$N$4:$V$25,MATCH(CT_Bands_2003_2022_Bills!$B8,CT_Bills_2003_2022!$B$4:$B$25,0),MATCH(CT_Bands_2003_2022_Bills!F$3,CT_Bills_2003_2022!$N$3:$V$3,0)),"N/A")</f>
        <v>-12.416350000000193</v>
      </c>
      <c r="G8" s="129">
        <f>IFERROR(INDEX(CT_Bills_2003_2022!$D$4:$L$25,MATCH(CT_Bands_2003_2022_Bills!$B8,CT_Bills_2003_2022!$B$4:$B$25,0),MATCH(CT_Bands_2003_2022_Bills!G$2,CT_Bills_2003_2022!$D$3:$L$3,0))-INDEX(CT_Bills_2003_2022!$N$4:$V$25,MATCH(CT_Bands_2003_2022_Bills!$B8,CT_Bills_2003_2022!$B$4:$B$25,0),MATCH(CT_Bands_2003_2022_Bills!G$3,CT_Bills_2003_2022!$N$3:$V$3,0)),"N/A")</f>
        <v>-728.91695000000004</v>
      </c>
      <c r="H8" s="129">
        <f>IFERROR(INDEX(CT_Bills_2003_2022!$D$4:$L$25,MATCH(CT_Bands_2003_2022_Bills!$B8,CT_Bills_2003_2022!$B$4:$B$25,0),MATCH(CT_Bands_2003_2022_Bills!H$2,CT_Bills_2003_2022!$D$3:$L$3,0))-INDEX(CT_Bills_2003_2022!$N$4:$V$25,MATCH(CT_Bands_2003_2022_Bills!$B8,CT_Bills_2003_2022!$B$4:$B$25,0),MATCH(CT_Bands_2003_2022_Bills!H$3,CT_Bills_2003_2022!$N$3:$V$3,0)),"N/A")</f>
        <v>-1497.6671999999999</v>
      </c>
      <c r="I8" s="129">
        <f>IFERROR(INDEX(CT_Bills_2003_2022!$D$4:$L$25,MATCH(CT_Bands_2003_2022_Bills!$B8,CT_Bills_2003_2022!$B$4:$B$25,0),MATCH(CT_Bands_2003_2022_Bills!I$2,CT_Bills_2003_2022!$D$3:$L$3,0))-INDEX(CT_Bills_2003_2022!$N$4:$V$25,MATCH(CT_Bands_2003_2022_Bills!$B8,CT_Bills_2003_2022!$B$4:$B$25,0),MATCH(CT_Bands_2003_2022_Bills!I$3,CT_Bills_2003_2022!$N$3:$V$3,0)),"N/A")</f>
        <v>-2557.4173500000002</v>
      </c>
      <c r="J8" s="129">
        <f>IFERROR(INDEX(CT_Bills_2003_2022!$D$4:$L$25,MATCH(CT_Bands_2003_2022_Bills!$B8,CT_Bills_2003_2022!$B$4:$B$25,0),MATCH(CT_Bands_2003_2022_Bills!J$2,CT_Bills_2003_2022!$D$3:$L$3,0))-INDEX(CT_Bills_2003_2022!$N$4:$V$25,MATCH(CT_Bands_2003_2022_Bills!$B8,CT_Bills_2003_2022!$B$4:$B$25,0),MATCH(CT_Bands_2003_2022_Bills!J$3,CT_Bills_2003_2022!$N$3:$V$3,0)),"N/A")</f>
        <v>-4722.4178499999998</v>
      </c>
      <c r="K8" s="129">
        <f>IFERROR(INDEX(CT_Bills_2003_2022!$D$4:$L$25,MATCH(CT_Bands_2003_2022_Bills!$B8,CT_Bills_2003_2022!$B$4:$B$25,0),MATCH(CT_Bands_2003_2022_Bills!K$2,CT_Bills_2003_2022!$D$3:$L$3,0))-INDEX(CT_Bills_2003_2022!$N$4:$V$25,MATCH(CT_Bands_2003_2022_Bills!$B8,CT_Bills_2003_2022!$B$4:$B$25,0),MATCH(CT_Bands_2003_2022_Bills!K$3,CT_Bills_2003_2022!$N$3:$V$3,0)),"N/A")</f>
        <v>-6897.4178499999998</v>
      </c>
      <c r="L8" s="129">
        <f>IFERROR(INDEX(CT_Bills_2003_2022!$D$4:$L$25,MATCH(CT_Bands_2003_2022_Bills!$B8,CT_Bills_2003_2022!$B$4:$B$25,0),MATCH(CT_Bands_2003_2022_Bills!L$2,CT_Bills_2003_2022!$D$3:$L$3,0))-INDEX(CT_Bills_2003_2022!$N$4:$V$25,MATCH(CT_Bands_2003_2022_Bills!$B8,CT_Bills_2003_2022!$B$4:$B$25,0),MATCH(CT_Bands_2003_2022_Bills!L$3,CT_Bills_2003_2022!$N$3:$V$3,0)),"N/A")</f>
        <v>-7972.4228500000008</v>
      </c>
      <c r="M8" s="143">
        <f>IFERROR(INDEX(CT_Bills_2003_2022!$D$4:$L$25,MATCH(CT_Bands_2003_2022_Bills!$B8,CT_Bills_2003_2022!$B$4:$B$25,0),MATCH(CT_Bands_2003_2022_Bills!M$2,CT_Bills_2003_2022!$D$3:$L$3,0))-INDEX(CT_Bills_2003_2022!$N$4:$V$25,MATCH(CT_Bands_2003_2022_Bills!$B8,CT_Bills_2003_2022!$B$4:$B$25,0),MATCH(CT_Bands_2003_2022_Bills!M$3,CT_Bills_2003_2022!$N$3:$V$3,0)),"N/A")</f>
        <v>923.85167499999989</v>
      </c>
      <c r="N8" s="129">
        <f>IFERROR(INDEX(CT_Bills_2003_2022!$D$4:$L$25,MATCH(CT_Bands_2003_2022_Bills!$B8,CT_Bills_2003_2022!$B$4:$B$25,0),MATCH(CT_Bands_2003_2022_Bills!N$2,CT_Bills_2003_2022!$D$3:$L$3,0))-INDEX(CT_Bills_2003_2022!$N$4:$V$25,MATCH(CT_Bands_2003_2022_Bills!$B8,CT_Bills_2003_2022!$B$4:$B$25,0),MATCH(CT_Bands_2003_2022_Bills!N$3,CT_Bills_2003_2022!$N$3:$V$3,0)),"N/A")</f>
        <v>668.84867499999984</v>
      </c>
      <c r="O8" s="129">
        <f>IFERROR(INDEX(CT_Bills_2003_2022!$D$4:$L$25,MATCH(CT_Bands_2003_2022_Bills!$B8,CT_Bills_2003_2022!$B$4:$B$25,0),MATCH(CT_Bands_2003_2022_Bills!O$2,CT_Bills_2003_2022!$D$3:$L$3,0))-INDEX(CT_Bills_2003_2022!$N$4:$V$25,MATCH(CT_Bands_2003_2022_Bills!$B8,CT_Bills_2003_2022!$B$4:$B$25,0),MATCH(CT_Bands_2003_2022_Bills!O$3,CT_Bills_2003_2022!$N$3:$V$3,0)),"N/A")</f>
        <v>183.84817499999986</v>
      </c>
      <c r="P8" s="129">
        <f>IFERROR(INDEX(CT_Bills_2003_2022!$D$4:$L$25,MATCH(CT_Bands_2003_2022_Bills!$B8,CT_Bills_2003_2022!$B$4:$B$25,0),MATCH(CT_Bands_2003_2022_Bills!P$2,CT_Bills_2003_2022!$D$3:$L$3,0))-INDEX(CT_Bills_2003_2022!$N$4:$V$25,MATCH(CT_Bands_2003_2022_Bills!$B8,CT_Bills_2003_2022!$B$4:$B$25,0),MATCH(CT_Bands_2003_2022_Bills!P$3,CT_Bills_2003_2022!$N$3:$V$3,0)),"N/A")</f>
        <v>-532.65242499999999</v>
      </c>
      <c r="Q8" s="129">
        <f>IFERROR(INDEX(CT_Bills_2003_2022!$D$4:$L$25,MATCH(CT_Bands_2003_2022_Bills!$B8,CT_Bills_2003_2022!$B$4:$B$25,0),MATCH(CT_Bands_2003_2022_Bills!Q$2,CT_Bills_2003_2022!$D$3:$L$3,0))-INDEX(CT_Bills_2003_2022!$N$4:$V$25,MATCH(CT_Bands_2003_2022_Bills!$B8,CT_Bills_2003_2022!$B$4:$B$25,0),MATCH(CT_Bands_2003_2022_Bills!Q$3,CT_Bills_2003_2022!$N$3:$V$3,0)),"N/A")</f>
        <v>-1301.4026749999998</v>
      </c>
      <c r="R8" s="129">
        <f>IFERROR(INDEX(CT_Bills_2003_2022!$D$4:$L$25,MATCH(CT_Bands_2003_2022_Bills!$B8,CT_Bills_2003_2022!$B$4:$B$25,0),MATCH(CT_Bands_2003_2022_Bills!R$2,CT_Bills_2003_2022!$D$3:$L$3,0))-INDEX(CT_Bills_2003_2022!$N$4:$V$25,MATCH(CT_Bands_2003_2022_Bills!$B8,CT_Bills_2003_2022!$B$4:$B$25,0),MATCH(CT_Bands_2003_2022_Bills!R$3,CT_Bills_2003_2022!$N$3:$V$3,0)),"N/A")</f>
        <v>-2361.1528250000001</v>
      </c>
      <c r="S8" s="129">
        <f>IFERROR(INDEX(CT_Bills_2003_2022!$D$4:$L$25,MATCH(CT_Bands_2003_2022_Bills!$B8,CT_Bills_2003_2022!$B$4:$B$25,0),MATCH(CT_Bands_2003_2022_Bills!S$2,CT_Bills_2003_2022!$D$3:$L$3,0))-INDEX(CT_Bills_2003_2022!$N$4:$V$25,MATCH(CT_Bands_2003_2022_Bills!$B8,CT_Bills_2003_2022!$B$4:$B$25,0),MATCH(CT_Bands_2003_2022_Bills!S$3,CT_Bills_2003_2022!$N$3:$V$3,0)),"N/A")</f>
        <v>-4526.1533250000002</v>
      </c>
      <c r="T8" s="129">
        <f>IFERROR(INDEX(CT_Bills_2003_2022!$D$4:$L$25,MATCH(CT_Bands_2003_2022_Bills!$B8,CT_Bills_2003_2022!$B$4:$B$25,0),MATCH(CT_Bands_2003_2022_Bills!T$2,CT_Bills_2003_2022!$D$3:$L$3,0))-INDEX(CT_Bills_2003_2022!$N$4:$V$25,MATCH(CT_Bands_2003_2022_Bills!$B8,CT_Bills_2003_2022!$B$4:$B$25,0),MATCH(CT_Bands_2003_2022_Bills!T$3,CT_Bills_2003_2022!$N$3:$V$3,0)),"N/A")</f>
        <v>-6701.1533250000002</v>
      </c>
      <c r="U8" s="129">
        <f>IFERROR(INDEX(CT_Bills_2003_2022!$D$4:$L$25,MATCH(CT_Bands_2003_2022_Bills!$B8,CT_Bills_2003_2022!$B$4:$B$25,0),MATCH(CT_Bands_2003_2022_Bills!U$2,CT_Bills_2003_2022!$D$3:$L$3,0))-INDEX(CT_Bills_2003_2022!$N$4:$V$25,MATCH(CT_Bands_2003_2022_Bills!$B8,CT_Bills_2003_2022!$B$4:$B$25,0),MATCH(CT_Bands_2003_2022_Bills!U$3,CT_Bills_2003_2022!$N$3:$V$3,0)),"N/A")</f>
        <v>-7776.1583250000003</v>
      </c>
      <c r="V8" s="143">
        <f>IFERROR(INDEX(CT_Bills_2003_2022!$D$4:$L$25,MATCH(CT_Bands_2003_2022_Bills!$B8,CT_Bills_2003_2022!$B$4:$B$25,0),MATCH(CT_Bands_2003_2022_Bills!V$2,CT_Bills_2003_2022!$D$3:$L$3,0))-INDEX(CT_Bills_2003_2022!$N$4:$V$25,MATCH(CT_Bands_2003_2022_Bills!$B8,CT_Bills_2003_2022!$B$4:$B$25,0),MATCH(CT_Bands_2003_2022_Bills!V$3,CT_Bills_2003_2022!$N$3:$V$3,0)),"N/A")</f>
        <v>1120.1161999999999</v>
      </c>
      <c r="W8" s="129">
        <f>IFERROR(INDEX(CT_Bills_2003_2022!$D$4:$L$25,MATCH(CT_Bands_2003_2022_Bills!$B8,CT_Bills_2003_2022!$B$4:$B$25,0),MATCH(CT_Bands_2003_2022_Bills!W$2,CT_Bills_2003_2022!$D$3:$L$3,0))-INDEX(CT_Bills_2003_2022!$N$4:$V$25,MATCH(CT_Bands_2003_2022_Bills!$B8,CT_Bills_2003_2022!$B$4:$B$25,0),MATCH(CT_Bands_2003_2022_Bills!W$3,CT_Bills_2003_2022!$N$3:$V$3,0)),"N/A")</f>
        <v>865.11319999999989</v>
      </c>
      <c r="X8" s="129">
        <f>IFERROR(INDEX(CT_Bills_2003_2022!$D$4:$L$25,MATCH(CT_Bands_2003_2022_Bills!$B8,CT_Bills_2003_2022!$B$4:$B$25,0),MATCH(CT_Bands_2003_2022_Bills!X$2,CT_Bills_2003_2022!$D$3:$L$3,0))-INDEX(CT_Bills_2003_2022!$N$4:$V$25,MATCH(CT_Bands_2003_2022_Bills!$B8,CT_Bills_2003_2022!$B$4:$B$25,0),MATCH(CT_Bands_2003_2022_Bills!X$3,CT_Bills_2003_2022!$N$3:$V$3,0)),"N/A")</f>
        <v>380.1126999999999</v>
      </c>
      <c r="Y8" s="129">
        <f>IFERROR(INDEX(CT_Bills_2003_2022!$D$4:$L$25,MATCH(CT_Bands_2003_2022_Bills!$B8,CT_Bills_2003_2022!$B$4:$B$25,0),MATCH(CT_Bands_2003_2022_Bills!Y$2,CT_Bills_2003_2022!$D$3:$L$3,0))-INDEX(CT_Bills_2003_2022!$N$4:$V$25,MATCH(CT_Bands_2003_2022_Bills!$B8,CT_Bills_2003_2022!$B$4:$B$25,0),MATCH(CT_Bands_2003_2022_Bills!Y$3,CT_Bills_2003_2022!$N$3:$V$3,0)),"N/A")</f>
        <v>-336.38789999999995</v>
      </c>
      <c r="Z8" s="129">
        <f>IFERROR(INDEX(CT_Bills_2003_2022!$D$4:$L$25,MATCH(CT_Bands_2003_2022_Bills!$B8,CT_Bills_2003_2022!$B$4:$B$25,0),MATCH(CT_Bands_2003_2022_Bills!Z$2,CT_Bills_2003_2022!$D$3:$L$3,0))-INDEX(CT_Bills_2003_2022!$N$4:$V$25,MATCH(CT_Bands_2003_2022_Bills!$B8,CT_Bills_2003_2022!$B$4:$B$25,0),MATCH(CT_Bands_2003_2022_Bills!Z$3,CT_Bills_2003_2022!$N$3:$V$3,0)),"N/A")</f>
        <v>-1105.1381499999998</v>
      </c>
      <c r="AA8" s="129">
        <f>IFERROR(INDEX(CT_Bills_2003_2022!$D$4:$L$25,MATCH(CT_Bands_2003_2022_Bills!$B8,CT_Bills_2003_2022!$B$4:$B$25,0),MATCH(CT_Bands_2003_2022_Bills!AA$2,CT_Bills_2003_2022!$D$3:$L$3,0))-INDEX(CT_Bills_2003_2022!$N$4:$V$25,MATCH(CT_Bands_2003_2022_Bills!$B8,CT_Bills_2003_2022!$B$4:$B$25,0),MATCH(CT_Bands_2003_2022_Bills!AA$3,CT_Bills_2003_2022!$N$3:$V$3,0)),"N/A")</f>
        <v>-2164.8883000000001</v>
      </c>
      <c r="AB8" s="129">
        <f>IFERROR(INDEX(CT_Bills_2003_2022!$D$4:$L$25,MATCH(CT_Bands_2003_2022_Bills!$B8,CT_Bills_2003_2022!$B$4:$B$25,0),MATCH(CT_Bands_2003_2022_Bills!AB$2,CT_Bills_2003_2022!$D$3:$L$3,0))-INDEX(CT_Bills_2003_2022!$N$4:$V$25,MATCH(CT_Bands_2003_2022_Bills!$B8,CT_Bills_2003_2022!$B$4:$B$25,0),MATCH(CT_Bands_2003_2022_Bills!AB$3,CT_Bills_2003_2022!$N$3:$V$3,0)),"N/A")</f>
        <v>-4329.8888000000006</v>
      </c>
      <c r="AC8" s="129">
        <f>IFERROR(INDEX(CT_Bills_2003_2022!$D$4:$L$25,MATCH(CT_Bands_2003_2022_Bills!$B8,CT_Bills_2003_2022!$B$4:$B$25,0),MATCH(CT_Bands_2003_2022_Bills!AC$2,CT_Bills_2003_2022!$D$3:$L$3,0))-INDEX(CT_Bills_2003_2022!$N$4:$V$25,MATCH(CT_Bands_2003_2022_Bills!$B8,CT_Bills_2003_2022!$B$4:$B$25,0),MATCH(CT_Bands_2003_2022_Bills!AC$3,CT_Bills_2003_2022!$N$3:$V$3,0)),"N/A")</f>
        <v>-6504.8888000000006</v>
      </c>
      <c r="AD8" s="129">
        <f>IFERROR(INDEX(CT_Bills_2003_2022!$D$4:$L$25,MATCH(CT_Bands_2003_2022_Bills!$B8,CT_Bills_2003_2022!$B$4:$B$25,0),MATCH(CT_Bands_2003_2022_Bills!AD$2,CT_Bills_2003_2022!$D$3:$L$3,0))-INDEX(CT_Bills_2003_2022!$N$4:$V$25,MATCH(CT_Bands_2003_2022_Bills!$B8,CT_Bills_2003_2022!$B$4:$B$25,0),MATCH(CT_Bands_2003_2022_Bills!AD$3,CT_Bills_2003_2022!$N$3:$V$3,0)),"N/A")</f>
        <v>-7579.8937999999998</v>
      </c>
      <c r="AE8" s="143">
        <f>IFERROR(INDEX(CT_Bills_2003_2022!$D$4:$L$25,MATCH(CT_Bands_2003_2022_Bills!$B8,CT_Bills_2003_2022!$B$4:$B$25,0),MATCH(CT_Bands_2003_2022_Bills!AE$2,CT_Bills_2003_2022!$D$3:$L$3,0))-INDEX(CT_Bills_2003_2022!$N$4:$V$25,MATCH(CT_Bands_2003_2022_Bills!$B8,CT_Bills_2003_2022!$B$4:$B$25,0),MATCH(CT_Bands_2003_2022_Bills!AE$3,CT_Bills_2003_2022!$N$3:$V$3,0)),"N/A")</f>
        <v>1316.380725</v>
      </c>
      <c r="AF8" s="129">
        <f>IFERROR(INDEX(CT_Bills_2003_2022!$D$4:$L$25,MATCH(CT_Bands_2003_2022_Bills!$B8,CT_Bills_2003_2022!$B$4:$B$25,0),MATCH(CT_Bands_2003_2022_Bills!AF$2,CT_Bills_2003_2022!$D$3:$L$3,0))-INDEX(CT_Bills_2003_2022!$N$4:$V$25,MATCH(CT_Bands_2003_2022_Bills!$B8,CT_Bills_2003_2022!$B$4:$B$25,0),MATCH(CT_Bands_2003_2022_Bills!AF$3,CT_Bills_2003_2022!$N$3:$V$3,0)),"N/A")</f>
        <v>1061.3777249999998</v>
      </c>
      <c r="AG8" s="129">
        <f>IFERROR(INDEX(CT_Bills_2003_2022!$D$4:$L$25,MATCH(CT_Bands_2003_2022_Bills!$B8,CT_Bills_2003_2022!$B$4:$B$25,0),MATCH(CT_Bands_2003_2022_Bills!AG$2,CT_Bills_2003_2022!$D$3:$L$3,0))-INDEX(CT_Bills_2003_2022!$N$4:$V$25,MATCH(CT_Bands_2003_2022_Bills!$B8,CT_Bills_2003_2022!$B$4:$B$25,0),MATCH(CT_Bands_2003_2022_Bills!AG$3,CT_Bills_2003_2022!$N$3:$V$3,0)),"N/A")</f>
        <v>576.37722499999995</v>
      </c>
      <c r="AH8" s="129">
        <f>IFERROR(INDEX(CT_Bills_2003_2022!$D$4:$L$25,MATCH(CT_Bands_2003_2022_Bills!$B8,CT_Bills_2003_2022!$B$4:$B$25,0),MATCH(CT_Bands_2003_2022_Bills!AH$2,CT_Bills_2003_2022!$D$3:$L$3,0))-INDEX(CT_Bills_2003_2022!$N$4:$V$25,MATCH(CT_Bands_2003_2022_Bills!$B8,CT_Bills_2003_2022!$B$4:$B$25,0),MATCH(CT_Bands_2003_2022_Bills!AH$3,CT_Bills_2003_2022!$N$3:$V$3,0)),"N/A")</f>
        <v>-140.1233749999999</v>
      </c>
      <c r="AI8" s="129">
        <f>IFERROR(INDEX(CT_Bills_2003_2022!$D$4:$L$25,MATCH(CT_Bands_2003_2022_Bills!$B8,CT_Bills_2003_2022!$B$4:$B$25,0),MATCH(CT_Bands_2003_2022_Bills!AI$2,CT_Bills_2003_2022!$D$3:$L$3,0))-INDEX(CT_Bills_2003_2022!$N$4:$V$25,MATCH(CT_Bands_2003_2022_Bills!$B8,CT_Bills_2003_2022!$B$4:$B$25,0),MATCH(CT_Bands_2003_2022_Bills!AI$3,CT_Bills_2003_2022!$N$3:$V$3,0)),"N/A")</f>
        <v>-908.87362499999972</v>
      </c>
      <c r="AJ8" s="129">
        <f>IFERROR(INDEX(CT_Bills_2003_2022!$D$4:$L$25,MATCH(CT_Bands_2003_2022_Bills!$B8,CT_Bills_2003_2022!$B$4:$B$25,0),MATCH(CT_Bands_2003_2022_Bills!AJ$2,CT_Bills_2003_2022!$D$3:$L$3,0))-INDEX(CT_Bills_2003_2022!$N$4:$V$25,MATCH(CT_Bands_2003_2022_Bills!$B8,CT_Bills_2003_2022!$B$4:$B$25,0),MATCH(CT_Bands_2003_2022_Bills!AJ$3,CT_Bills_2003_2022!$N$3:$V$3,0)),"N/A")</f>
        <v>-1968.623775</v>
      </c>
      <c r="AK8" s="129">
        <f>IFERROR(INDEX(CT_Bills_2003_2022!$D$4:$L$25,MATCH(CT_Bands_2003_2022_Bills!$B8,CT_Bills_2003_2022!$B$4:$B$25,0),MATCH(CT_Bands_2003_2022_Bills!AK$2,CT_Bills_2003_2022!$D$3:$L$3,0))-INDEX(CT_Bills_2003_2022!$N$4:$V$25,MATCH(CT_Bands_2003_2022_Bills!$B8,CT_Bills_2003_2022!$B$4:$B$25,0),MATCH(CT_Bands_2003_2022_Bills!AK$3,CT_Bills_2003_2022!$N$3:$V$3,0)),"N/A")</f>
        <v>-4133.6242750000001</v>
      </c>
      <c r="AL8" s="129">
        <f>IFERROR(INDEX(CT_Bills_2003_2022!$D$4:$L$25,MATCH(CT_Bands_2003_2022_Bills!$B8,CT_Bills_2003_2022!$B$4:$B$25,0),MATCH(CT_Bands_2003_2022_Bills!AL$2,CT_Bills_2003_2022!$D$3:$L$3,0))-INDEX(CT_Bills_2003_2022!$N$4:$V$25,MATCH(CT_Bands_2003_2022_Bills!$B8,CT_Bills_2003_2022!$B$4:$B$25,0),MATCH(CT_Bands_2003_2022_Bills!AL$3,CT_Bills_2003_2022!$N$3:$V$3,0)),"N/A")</f>
        <v>-6308.6242750000001</v>
      </c>
      <c r="AM8" s="129">
        <f>IFERROR(INDEX(CT_Bills_2003_2022!$D$4:$L$25,MATCH(CT_Bands_2003_2022_Bills!$B8,CT_Bills_2003_2022!$B$4:$B$25,0),MATCH(CT_Bands_2003_2022_Bills!AM$2,CT_Bills_2003_2022!$D$3:$L$3,0))-INDEX(CT_Bills_2003_2022!$N$4:$V$25,MATCH(CT_Bands_2003_2022_Bills!$B8,CT_Bills_2003_2022!$B$4:$B$25,0),MATCH(CT_Bands_2003_2022_Bills!AM$3,CT_Bills_2003_2022!$N$3:$V$3,0)),"N/A")</f>
        <v>-7383.6292750000002</v>
      </c>
      <c r="AN8" s="143">
        <f>IFERROR(INDEX(CT_Bills_2003_2022!$D$4:$L$25,MATCH(CT_Bands_2003_2022_Bills!$B8,CT_Bills_2003_2022!$B$4:$B$25,0),MATCH(CT_Bands_2003_2022_Bills!AN$2,CT_Bills_2003_2022!$D$3:$L$3,0))-INDEX(CT_Bills_2003_2022!$N$4:$V$25,MATCH(CT_Bands_2003_2022_Bills!$B8,CT_Bills_2003_2022!$B$4:$B$25,0),MATCH(CT_Bands_2003_2022_Bills!AN$3,CT_Bills_2003_2022!$N$3:$V$3,0)),"N/A")</f>
        <v>1708.9097750000001</v>
      </c>
      <c r="AO8" s="129">
        <f>IFERROR(INDEX(CT_Bills_2003_2022!$D$4:$L$25,MATCH(CT_Bands_2003_2022_Bills!$B8,CT_Bills_2003_2022!$B$4:$B$25,0),MATCH(CT_Bands_2003_2022_Bills!AO$2,CT_Bills_2003_2022!$D$3:$L$3,0))-INDEX(CT_Bills_2003_2022!$N$4:$V$25,MATCH(CT_Bands_2003_2022_Bills!$B8,CT_Bills_2003_2022!$B$4:$B$25,0),MATCH(CT_Bands_2003_2022_Bills!AO$3,CT_Bills_2003_2022!$N$3:$V$3,0)),"N/A")</f>
        <v>1453.9067749999999</v>
      </c>
      <c r="AP8" s="129">
        <f>IFERROR(INDEX(CT_Bills_2003_2022!$D$4:$L$25,MATCH(CT_Bands_2003_2022_Bills!$B8,CT_Bills_2003_2022!$B$4:$B$25,0),MATCH(CT_Bands_2003_2022_Bills!AP$2,CT_Bills_2003_2022!$D$3:$L$3,0))-INDEX(CT_Bills_2003_2022!$N$4:$V$25,MATCH(CT_Bands_2003_2022_Bills!$B8,CT_Bills_2003_2022!$B$4:$B$25,0),MATCH(CT_Bands_2003_2022_Bills!AP$3,CT_Bills_2003_2022!$N$3:$V$3,0)),"N/A")</f>
        <v>968.90627500000005</v>
      </c>
      <c r="AQ8" s="129">
        <f>IFERROR(INDEX(CT_Bills_2003_2022!$D$4:$L$25,MATCH(CT_Bands_2003_2022_Bills!$B8,CT_Bills_2003_2022!$B$4:$B$25,0),MATCH(CT_Bands_2003_2022_Bills!AQ$2,CT_Bills_2003_2022!$D$3:$L$3,0))-INDEX(CT_Bills_2003_2022!$N$4:$V$25,MATCH(CT_Bands_2003_2022_Bills!$B8,CT_Bills_2003_2022!$B$4:$B$25,0),MATCH(CT_Bands_2003_2022_Bills!AQ$3,CT_Bills_2003_2022!$N$3:$V$3,0)),"N/A")</f>
        <v>252.4056750000002</v>
      </c>
      <c r="AR8" s="129">
        <f>IFERROR(INDEX(CT_Bills_2003_2022!$D$4:$L$25,MATCH(CT_Bands_2003_2022_Bills!$B8,CT_Bills_2003_2022!$B$4:$B$25,0),MATCH(CT_Bands_2003_2022_Bills!AR$2,CT_Bills_2003_2022!$D$3:$L$3,0))-INDEX(CT_Bills_2003_2022!$N$4:$V$25,MATCH(CT_Bands_2003_2022_Bills!$B8,CT_Bills_2003_2022!$B$4:$B$25,0),MATCH(CT_Bands_2003_2022_Bills!AR$3,CT_Bills_2003_2022!$N$3:$V$3,0)),"N/A")</f>
        <v>-516.34457499999962</v>
      </c>
      <c r="AS8" s="129">
        <f>IFERROR(INDEX(CT_Bills_2003_2022!$D$4:$L$25,MATCH(CT_Bands_2003_2022_Bills!$B8,CT_Bills_2003_2022!$B$4:$B$25,0),MATCH(CT_Bands_2003_2022_Bills!AS$2,CT_Bills_2003_2022!$D$3:$L$3,0))-INDEX(CT_Bills_2003_2022!$N$4:$V$25,MATCH(CT_Bands_2003_2022_Bills!$B8,CT_Bills_2003_2022!$B$4:$B$25,0),MATCH(CT_Bands_2003_2022_Bills!AS$3,CT_Bills_2003_2022!$N$3:$V$3,0)),"N/A")</f>
        <v>-1576.0947249999999</v>
      </c>
      <c r="AT8" s="129">
        <f>IFERROR(INDEX(CT_Bills_2003_2022!$D$4:$L$25,MATCH(CT_Bands_2003_2022_Bills!$B8,CT_Bills_2003_2022!$B$4:$B$25,0),MATCH(CT_Bands_2003_2022_Bills!AT$2,CT_Bills_2003_2022!$D$3:$L$3,0))-INDEX(CT_Bills_2003_2022!$N$4:$V$25,MATCH(CT_Bands_2003_2022_Bills!$B8,CT_Bills_2003_2022!$B$4:$B$25,0),MATCH(CT_Bands_2003_2022_Bills!AT$3,CT_Bills_2003_2022!$N$3:$V$3,0)),"N/A")</f>
        <v>-3741.095225</v>
      </c>
      <c r="AU8" s="129">
        <f>IFERROR(INDEX(CT_Bills_2003_2022!$D$4:$L$25,MATCH(CT_Bands_2003_2022_Bills!$B8,CT_Bills_2003_2022!$B$4:$B$25,0),MATCH(CT_Bands_2003_2022_Bills!AU$2,CT_Bills_2003_2022!$D$3:$L$3,0))-INDEX(CT_Bills_2003_2022!$N$4:$V$25,MATCH(CT_Bands_2003_2022_Bills!$B8,CT_Bills_2003_2022!$B$4:$B$25,0),MATCH(CT_Bands_2003_2022_Bills!AU$3,CT_Bills_2003_2022!$N$3:$V$3,0)),"N/A")</f>
        <v>-5916.095225</v>
      </c>
      <c r="AV8" s="129">
        <f>IFERROR(INDEX(CT_Bills_2003_2022!$D$4:$L$25,MATCH(CT_Bands_2003_2022_Bills!$B8,CT_Bills_2003_2022!$B$4:$B$25,0),MATCH(CT_Bands_2003_2022_Bills!AV$2,CT_Bills_2003_2022!$D$3:$L$3,0))-INDEX(CT_Bills_2003_2022!$N$4:$V$25,MATCH(CT_Bands_2003_2022_Bills!$B8,CT_Bills_2003_2022!$B$4:$B$25,0),MATCH(CT_Bands_2003_2022_Bills!AV$3,CT_Bills_2003_2022!$N$3:$V$3,0)),"N/A")</f>
        <v>-6991.1002250000001</v>
      </c>
      <c r="AW8" s="143">
        <f>IFERROR(INDEX(CT_Bills_2003_2022!$D$4:$L$25,MATCH(CT_Bands_2003_2022_Bills!$B8,CT_Bills_2003_2022!$B$4:$B$25,0),MATCH(CT_Bands_2003_2022_Bills!AW$2,CT_Bills_2003_2022!$D$3:$L$3,0))-INDEX(CT_Bills_2003_2022!$N$4:$V$25,MATCH(CT_Bands_2003_2022_Bills!$B8,CT_Bills_2003_2022!$B$4:$B$25,0),MATCH(CT_Bands_2003_2022_Bills!AW$3,CT_Bills_2003_2022!$N$3:$V$3,0)),"N/A")</f>
        <v>2101.4388249999997</v>
      </c>
      <c r="AX8" s="129">
        <f>IFERROR(INDEX(CT_Bills_2003_2022!$D$4:$L$25,MATCH(CT_Bands_2003_2022_Bills!$B8,CT_Bills_2003_2022!$B$4:$B$25,0),MATCH(CT_Bands_2003_2022_Bills!AX$2,CT_Bills_2003_2022!$D$3:$L$3,0))-INDEX(CT_Bills_2003_2022!$N$4:$V$25,MATCH(CT_Bands_2003_2022_Bills!$B8,CT_Bills_2003_2022!$B$4:$B$25,0),MATCH(CT_Bands_2003_2022_Bills!AX$3,CT_Bills_2003_2022!$N$3:$V$3,0)),"N/A")</f>
        <v>1846.4358249999996</v>
      </c>
      <c r="AY8" s="129">
        <f>IFERROR(INDEX(CT_Bills_2003_2022!$D$4:$L$25,MATCH(CT_Bands_2003_2022_Bills!$B8,CT_Bills_2003_2022!$B$4:$B$25,0),MATCH(CT_Bands_2003_2022_Bills!AY$2,CT_Bills_2003_2022!$D$3:$L$3,0))-INDEX(CT_Bills_2003_2022!$N$4:$V$25,MATCH(CT_Bands_2003_2022_Bills!$B8,CT_Bills_2003_2022!$B$4:$B$25,0),MATCH(CT_Bands_2003_2022_Bills!AY$3,CT_Bills_2003_2022!$N$3:$V$3,0)),"N/A")</f>
        <v>1361.4353249999997</v>
      </c>
      <c r="AZ8" s="129">
        <f>IFERROR(INDEX(CT_Bills_2003_2022!$D$4:$L$25,MATCH(CT_Bands_2003_2022_Bills!$B8,CT_Bills_2003_2022!$B$4:$B$25,0),MATCH(CT_Bands_2003_2022_Bills!AZ$2,CT_Bills_2003_2022!$D$3:$L$3,0))-INDEX(CT_Bills_2003_2022!$N$4:$V$25,MATCH(CT_Bands_2003_2022_Bills!$B8,CT_Bills_2003_2022!$B$4:$B$25,0),MATCH(CT_Bands_2003_2022_Bills!AZ$3,CT_Bills_2003_2022!$N$3:$V$3,0)),"N/A")</f>
        <v>644.93472499999984</v>
      </c>
      <c r="BA8" s="129">
        <f>IFERROR(INDEX(CT_Bills_2003_2022!$D$4:$L$25,MATCH(CT_Bands_2003_2022_Bills!$B8,CT_Bills_2003_2022!$B$4:$B$25,0),MATCH(CT_Bands_2003_2022_Bills!BA$2,CT_Bills_2003_2022!$D$3:$L$3,0))-INDEX(CT_Bills_2003_2022!$N$4:$V$25,MATCH(CT_Bands_2003_2022_Bills!$B8,CT_Bills_2003_2022!$B$4:$B$25,0),MATCH(CT_Bands_2003_2022_Bills!BA$3,CT_Bills_2003_2022!$N$3:$V$3,0)),"N/A")</f>
        <v>-123.81552499999998</v>
      </c>
      <c r="BB8" s="129">
        <f>IFERROR(INDEX(CT_Bills_2003_2022!$D$4:$L$25,MATCH(CT_Bands_2003_2022_Bills!$B8,CT_Bills_2003_2022!$B$4:$B$25,0),MATCH(CT_Bands_2003_2022_Bills!BB$2,CT_Bills_2003_2022!$D$3:$L$3,0))-INDEX(CT_Bills_2003_2022!$N$4:$V$25,MATCH(CT_Bands_2003_2022_Bills!$B8,CT_Bills_2003_2022!$B$4:$B$25,0),MATCH(CT_Bands_2003_2022_Bills!BB$3,CT_Bills_2003_2022!$N$3:$V$3,0)),"N/A")</f>
        <v>-1183.5656750000003</v>
      </c>
      <c r="BC8" s="129">
        <f>IFERROR(INDEX(CT_Bills_2003_2022!$D$4:$L$25,MATCH(CT_Bands_2003_2022_Bills!$B8,CT_Bills_2003_2022!$B$4:$B$25,0),MATCH(CT_Bands_2003_2022_Bills!BC$2,CT_Bills_2003_2022!$D$3:$L$3,0))-INDEX(CT_Bills_2003_2022!$N$4:$V$25,MATCH(CT_Bands_2003_2022_Bills!$B8,CT_Bills_2003_2022!$B$4:$B$25,0),MATCH(CT_Bands_2003_2022_Bills!BC$3,CT_Bills_2003_2022!$N$3:$V$3,0)),"N/A")</f>
        <v>-3348.5661750000004</v>
      </c>
      <c r="BD8" s="129">
        <f>IFERROR(INDEX(CT_Bills_2003_2022!$D$4:$L$25,MATCH(CT_Bands_2003_2022_Bills!$B8,CT_Bills_2003_2022!$B$4:$B$25,0),MATCH(CT_Bands_2003_2022_Bills!BD$2,CT_Bills_2003_2022!$D$3:$L$3,0))-INDEX(CT_Bills_2003_2022!$N$4:$V$25,MATCH(CT_Bands_2003_2022_Bills!$B8,CT_Bills_2003_2022!$B$4:$B$25,0),MATCH(CT_Bands_2003_2022_Bills!BD$3,CT_Bills_2003_2022!$N$3:$V$3,0)),"N/A")</f>
        <v>-5523.5661749999999</v>
      </c>
      <c r="BE8" s="129">
        <f>IFERROR(INDEX(CT_Bills_2003_2022!$D$4:$L$25,MATCH(CT_Bands_2003_2022_Bills!$B8,CT_Bills_2003_2022!$B$4:$B$25,0),MATCH(CT_Bands_2003_2022_Bills!BE$2,CT_Bills_2003_2022!$D$3:$L$3,0))-INDEX(CT_Bills_2003_2022!$N$4:$V$25,MATCH(CT_Bands_2003_2022_Bills!$B8,CT_Bills_2003_2022!$B$4:$B$25,0),MATCH(CT_Bands_2003_2022_Bills!BE$3,CT_Bills_2003_2022!$N$3:$V$3,0)),"N/A")</f>
        <v>-6598.5711750000009</v>
      </c>
      <c r="BF8" s="143">
        <f>IFERROR(INDEX(CT_Bills_2003_2022!$D$4:$L$25,MATCH(CT_Bands_2003_2022_Bills!$B8,CT_Bills_2003_2022!$B$4:$B$25,0),MATCH(CT_Bands_2003_2022_Bills!BF$2,CT_Bills_2003_2022!$D$3:$L$3,0))-INDEX(CT_Bills_2003_2022!$N$4:$V$25,MATCH(CT_Bands_2003_2022_Bills!$B8,CT_Bills_2003_2022!$B$4:$B$25,0),MATCH(CT_Bands_2003_2022_Bills!BF$3,CT_Bills_2003_2022!$N$3:$V$3,0)),"N/A")</f>
        <v>2493.9678749999998</v>
      </c>
      <c r="BG8" s="129">
        <f>IFERROR(INDEX(CT_Bills_2003_2022!$D$4:$L$25,MATCH(CT_Bands_2003_2022_Bills!$B8,CT_Bills_2003_2022!$B$4:$B$25,0),MATCH(CT_Bands_2003_2022_Bills!BG$2,CT_Bills_2003_2022!$D$3:$L$3,0))-INDEX(CT_Bills_2003_2022!$N$4:$V$25,MATCH(CT_Bands_2003_2022_Bills!$B8,CT_Bills_2003_2022!$B$4:$B$25,0),MATCH(CT_Bands_2003_2022_Bills!BG$3,CT_Bills_2003_2022!$N$3:$V$3,0)),"N/A")</f>
        <v>2238.9648749999997</v>
      </c>
      <c r="BH8" s="129">
        <f>IFERROR(INDEX(CT_Bills_2003_2022!$D$4:$L$25,MATCH(CT_Bands_2003_2022_Bills!$B8,CT_Bills_2003_2022!$B$4:$B$25,0),MATCH(CT_Bands_2003_2022_Bills!BH$2,CT_Bills_2003_2022!$D$3:$L$3,0))-INDEX(CT_Bills_2003_2022!$N$4:$V$25,MATCH(CT_Bands_2003_2022_Bills!$B8,CT_Bills_2003_2022!$B$4:$B$25,0),MATCH(CT_Bands_2003_2022_Bills!BH$3,CT_Bills_2003_2022!$N$3:$V$3,0)),"N/A")</f>
        <v>1753.9643749999998</v>
      </c>
      <c r="BI8" s="129">
        <f>IFERROR(INDEX(CT_Bills_2003_2022!$D$4:$L$25,MATCH(CT_Bands_2003_2022_Bills!$B8,CT_Bills_2003_2022!$B$4:$B$25,0),MATCH(CT_Bands_2003_2022_Bills!BI$2,CT_Bills_2003_2022!$D$3:$L$3,0))-INDEX(CT_Bills_2003_2022!$N$4:$V$25,MATCH(CT_Bands_2003_2022_Bills!$B8,CT_Bills_2003_2022!$B$4:$B$25,0),MATCH(CT_Bands_2003_2022_Bills!BI$3,CT_Bills_2003_2022!$N$3:$V$3,0)),"N/A")</f>
        <v>1037.4637749999999</v>
      </c>
      <c r="BJ8" s="129">
        <f>IFERROR(INDEX(CT_Bills_2003_2022!$D$4:$L$25,MATCH(CT_Bands_2003_2022_Bills!$B8,CT_Bills_2003_2022!$B$4:$B$25,0),MATCH(CT_Bands_2003_2022_Bills!BJ$2,CT_Bills_2003_2022!$D$3:$L$3,0))-INDEX(CT_Bills_2003_2022!$N$4:$V$25,MATCH(CT_Bands_2003_2022_Bills!$B8,CT_Bills_2003_2022!$B$4:$B$25,0),MATCH(CT_Bands_2003_2022_Bills!BJ$3,CT_Bills_2003_2022!$N$3:$V$3,0)),"N/A")</f>
        <v>268.71352500000012</v>
      </c>
      <c r="BK8" s="129">
        <f>IFERROR(INDEX(CT_Bills_2003_2022!$D$4:$L$25,MATCH(CT_Bands_2003_2022_Bills!$B8,CT_Bills_2003_2022!$B$4:$B$25,0),MATCH(CT_Bands_2003_2022_Bills!BK$2,CT_Bills_2003_2022!$D$3:$L$3,0))-INDEX(CT_Bills_2003_2022!$N$4:$V$25,MATCH(CT_Bands_2003_2022_Bills!$B8,CT_Bills_2003_2022!$B$4:$B$25,0),MATCH(CT_Bands_2003_2022_Bills!BK$3,CT_Bills_2003_2022!$N$3:$V$3,0)),"N/A")</f>
        <v>-791.03662500000019</v>
      </c>
      <c r="BL8" s="129">
        <f>IFERROR(INDEX(CT_Bills_2003_2022!$D$4:$L$25,MATCH(CT_Bands_2003_2022_Bills!$B8,CT_Bills_2003_2022!$B$4:$B$25,0),MATCH(CT_Bands_2003_2022_Bills!BL$2,CT_Bills_2003_2022!$D$3:$L$3,0))-INDEX(CT_Bills_2003_2022!$N$4:$V$25,MATCH(CT_Bands_2003_2022_Bills!$B8,CT_Bills_2003_2022!$B$4:$B$25,0),MATCH(CT_Bands_2003_2022_Bills!BL$3,CT_Bills_2003_2022!$N$3:$V$3,0)),"N/A")</f>
        <v>-2956.0371250000003</v>
      </c>
      <c r="BM8" s="129">
        <f>IFERROR(INDEX(CT_Bills_2003_2022!$D$4:$L$25,MATCH(CT_Bands_2003_2022_Bills!$B8,CT_Bills_2003_2022!$B$4:$B$25,0),MATCH(CT_Bands_2003_2022_Bills!BM$2,CT_Bills_2003_2022!$D$3:$L$3,0))-INDEX(CT_Bills_2003_2022!$N$4:$V$25,MATCH(CT_Bands_2003_2022_Bills!$B8,CT_Bills_2003_2022!$B$4:$B$25,0),MATCH(CT_Bands_2003_2022_Bills!BM$3,CT_Bills_2003_2022!$N$3:$V$3,0)),"N/A")</f>
        <v>-5131.0371250000007</v>
      </c>
      <c r="BN8" s="129">
        <f>IFERROR(INDEX(CT_Bills_2003_2022!$D$4:$L$25,MATCH(CT_Bands_2003_2022_Bills!$B8,CT_Bills_2003_2022!$B$4:$B$25,0),MATCH(CT_Bands_2003_2022_Bills!BN$2,CT_Bills_2003_2022!$D$3:$L$3,0))-INDEX(CT_Bills_2003_2022!$N$4:$V$25,MATCH(CT_Bands_2003_2022_Bills!$B8,CT_Bills_2003_2022!$B$4:$B$25,0),MATCH(CT_Bands_2003_2022_Bills!BN$3,CT_Bills_2003_2022!$N$3:$V$3,0)),"N/A")</f>
        <v>-6206.0421249999999</v>
      </c>
      <c r="BO8" s="143">
        <f>IFERROR(INDEX(CT_Bills_2003_2022!$D$4:$L$25,MATCH(CT_Bands_2003_2022_Bills!$B8,CT_Bills_2003_2022!$B$4:$B$25,0),MATCH(CT_Bands_2003_2022_Bills!BO$2,CT_Bills_2003_2022!$D$3:$L$3,0))-INDEX(CT_Bills_2003_2022!$N$4:$V$25,MATCH(CT_Bands_2003_2022_Bills!$B8,CT_Bills_2003_2022!$B$4:$B$25,0),MATCH(CT_Bands_2003_2022_Bills!BO$3,CT_Bills_2003_2022!$N$3:$V$3,0)),"N/A")</f>
        <v>3082.76145</v>
      </c>
      <c r="BP8" s="129">
        <f>IFERROR(INDEX(CT_Bills_2003_2022!$D$4:$L$25,MATCH(CT_Bands_2003_2022_Bills!$B8,CT_Bills_2003_2022!$B$4:$B$25,0),MATCH(CT_Bands_2003_2022_Bills!BP$2,CT_Bills_2003_2022!$D$3:$L$3,0))-INDEX(CT_Bills_2003_2022!$N$4:$V$25,MATCH(CT_Bands_2003_2022_Bills!$B8,CT_Bills_2003_2022!$B$4:$B$25,0),MATCH(CT_Bands_2003_2022_Bills!BP$3,CT_Bills_2003_2022!$N$3:$V$3,0)),"N/A")</f>
        <v>2827.7584499999998</v>
      </c>
      <c r="BQ8" s="129">
        <f>IFERROR(INDEX(CT_Bills_2003_2022!$D$4:$L$25,MATCH(CT_Bands_2003_2022_Bills!$B8,CT_Bills_2003_2022!$B$4:$B$25,0),MATCH(CT_Bands_2003_2022_Bills!BQ$2,CT_Bills_2003_2022!$D$3:$L$3,0))-INDEX(CT_Bills_2003_2022!$N$4:$V$25,MATCH(CT_Bands_2003_2022_Bills!$B8,CT_Bills_2003_2022!$B$4:$B$25,0),MATCH(CT_Bands_2003_2022_Bills!BQ$3,CT_Bills_2003_2022!$N$3:$V$3,0)),"N/A")</f>
        <v>2342.7579500000002</v>
      </c>
      <c r="BR8" s="129">
        <f>IFERROR(INDEX(CT_Bills_2003_2022!$D$4:$L$25,MATCH(CT_Bands_2003_2022_Bills!$B8,CT_Bills_2003_2022!$B$4:$B$25,0),MATCH(CT_Bands_2003_2022_Bills!BR$2,CT_Bills_2003_2022!$D$3:$L$3,0))-INDEX(CT_Bills_2003_2022!$N$4:$V$25,MATCH(CT_Bands_2003_2022_Bills!$B8,CT_Bills_2003_2022!$B$4:$B$25,0),MATCH(CT_Bands_2003_2022_Bills!BR$3,CT_Bills_2003_2022!$N$3:$V$3,0)),"N/A")</f>
        <v>1626.2573500000001</v>
      </c>
      <c r="BS8" s="129">
        <f>IFERROR(INDEX(CT_Bills_2003_2022!$D$4:$L$25,MATCH(CT_Bands_2003_2022_Bills!$B8,CT_Bills_2003_2022!$B$4:$B$25,0),MATCH(CT_Bands_2003_2022_Bills!BS$2,CT_Bills_2003_2022!$D$3:$L$3,0))-INDEX(CT_Bills_2003_2022!$N$4:$V$25,MATCH(CT_Bands_2003_2022_Bills!$B8,CT_Bills_2003_2022!$B$4:$B$25,0),MATCH(CT_Bands_2003_2022_Bills!BS$3,CT_Bills_2003_2022!$N$3:$V$3,0)),"N/A")</f>
        <v>857.50710000000026</v>
      </c>
      <c r="BT8" s="129">
        <f>IFERROR(INDEX(CT_Bills_2003_2022!$D$4:$L$25,MATCH(CT_Bands_2003_2022_Bills!$B8,CT_Bills_2003_2022!$B$4:$B$25,0),MATCH(CT_Bands_2003_2022_Bills!BT$2,CT_Bills_2003_2022!$D$3:$L$3,0))-INDEX(CT_Bills_2003_2022!$N$4:$V$25,MATCH(CT_Bands_2003_2022_Bills!$B8,CT_Bills_2003_2022!$B$4:$B$25,0),MATCH(CT_Bands_2003_2022_Bills!BT$3,CT_Bills_2003_2022!$N$3:$V$3,0)),"N/A")</f>
        <v>-202.24305000000004</v>
      </c>
      <c r="BU8" s="129">
        <f>IFERROR(INDEX(CT_Bills_2003_2022!$D$4:$L$25,MATCH(CT_Bands_2003_2022_Bills!$B8,CT_Bills_2003_2022!$B$4:$B$25,0),MATCH(CT_Bands_2003_2022_Bills!BU$2,CT_Bills_2003_2022!$D$3:$L$3,0))-INDEX(CT_Bills_2003_2022!$N$4:$V$25,MATCH(CT_Bands_2003_2022_Bills!$B8,CT_Bills_2003_2022!$B$4:$B$25,0),MATCH(CT_Bands_2003_2022_Bills!BU$3,CT_Bills_2003_2022!$N$3:$V$3,0)),"N/A")</f>
        <v>-2367.2435500000001</v>
      </c>
      <c r="BV8" s="129">
        <f>IFERROR(INDEX(CT_Bills_2003_2022!$D$4:$L$25,MATCH(CT_Bands_2003_2022_Bills!$B8,CT_Bills_2003_2022!$B$4:$B$25,0),MATCH(CT_Bands_2003_2022_Bills!BV$2,CT_Bills_2003_2022!$D$3:$L$3,0))-INDEX(CT_Bills_2003_2022!$N$4:$V$25,MATCH(CT_Bands_2003_2022_Bills!$B8,CT_Bills_2003_2022!$B$4:$B$25,0),MATCH(CT_Bands_2003_2022_Bills!BV$3,CT_Bills_2003_2022!$N$3:$V$3,0)),"N/A")</f>
        <v>-4542.2435500000001</v>
      </c>
      <c r="BW8" s="129">
        <f>IFERROR(INDEX(CT_Bills_2003_2022!$D$4:$L$25,MATCH(CT_Bands_2003_2022_Bills!$B8,CT_Bills_2003_2022!$B$4:$B$25,0),MATCH(CT_Bands_2003_2022_Bills!BW$2,CT_Bills_2003_2022!$D$3:$L$3,0))-INDEX(CT_Bills_2003_2022!$N$4:$V$25,MATCH(CT_Bands_2003_2022_Bills!$B8,CT_Bills_2003_2022!$B$4:$B$25,0),MATCH(CT_Bands_2003_2022_Bills!BW$3,CT_Bills_2003_2022!$N$3:$V$3,0)),"N/A")</f>
        <v>-5617.2485500000003</v>
      </c>
      <c r="BX8" s="129">
        <f>IFERROR(INDEX(CT_Bills_2003_2022!$D$4:$L$25,MATCH(CT_Bands_2003_2022_Bills!$B8,CT_Bills_2003_2022!$B$4:$B$25,0),MATCH(CT_Bands_2003_2022_Bills!BX$2,CT_Bills_2003_2022!$D$3:$L$3,0))-INDEX(CT_Bills_2003_2022!$N$4:$V$25,MATCH(CT_Bands_2003_2022_Bills!$B8,CT_Bills_2003_2022!$B$4:$B$25,0),MATCH(CT_Bands_2003_2022_Bills!BX$3,CT_Bills_2003_2022!$N$3:$V$3,0)),"N/A")</f>
        <v>3671.5550249999997</v>
      </c>
      <c r="BY8" s="129">
        <f>IFERROR(INDEX(CT_Bills_2003_2022!$D$4:$L$25,MATCH(CT_Bands_2003_2022_Bills!$B8,CT_Bills_2003_2022!$B$4:$B$25,0),MATCH(CT_Bands_2003_2022_Bills!BY$2,CT_Bills_2003_2022!$D$3:$L$3,0))-INDEX(CT_Bills_2003_2022!$N$4:$V$25,MATCH(CT_Bands_2003_2022_Bills!$B8,CT_Bills_2003_2022!$B$4:$B$25,0),MATCH(CT_Bands_2003_2022_Bills!BY$3,CT_Bills_2003_2022!$N$3:$V$3,0)),"N/A")</f>
        <v>3416.5520249999995</v>
      </c>
      <c r="BZ8" s="129">
        <f>IFERROR(INDEX(CT_Bills_2003_2022!$D$4:$L$25,MATCH(CT_Bands_2003_2022_Bills!$B8,CT_Bills_2003_2022!$B$4:$B$25,0),MATCH(CT_Bands_2003_2022_Bills!BZ$2,CT_Bills_2003_2022!$D$3:$L$3,0))-INDEX(CT_Bills_2003_2022!$N$4:$V$25,MATCH(CT_Bands_2003_2022_Bills!$B8,CT_Bills_2003_2022!$B$4:$B$25,0),MATCH(CT_Bands_2003_2022_Bills!BZ$3,CT_Bills_2003_2022!$N$3:$V$3,0)),"N/A")</f>
        <v>2931.5515249999999</v>
      </c>
      <c r="CA8" s="129">
        <f>IFERROR(INDEX(CT_Bills_2003_2022!$D$4:$L$25,MATCH(CT_Bands_2003_2022_Bills!$B8,CT_Bills_2003_2022!$B$4:$B$25,0),MATCH(CT_Bands_2003_2022_Bills!CA$2,CT_Bills_2003_2022!$D$3:$L$3,0))-INDEX(CT_Bills_2003_2022!$N$4:$V$25,MATCH(CT_Bands_2003_2022_Bills!$B8,CT_Bills_2003_2022!$B$4:$B$25,0),MATCH(CT_Bands_2003_2022_Bills!CA$3,CT_Bills_2003_2022!$N$3:$V$3,0)),"N/A")</f>
        <v>2215.0509249999996</v>
      </c>
      <c r="CB8" s="129">
        <f>IFERROR(INDEX(CT_Bills_2003_2022!$D$4:$L$25,MATCH(CT_Bands_2003_2022_Bills!$B8,CT_Bills_2003_2022!$B$4:$B$25,0),MATCH(CT_Bands_2003_2022_Bills!CB$2,CT_Bills_2003_2022!$D$3:$L$3,0))-INDEX(CT_Bills_2003_2022!$N$4:$V$25,MATCH(CT_Bands_2003_2022_Bills!$B8,CT_Bills_2003_2022!$B$4:$B$25,0),MATCH(CT_Bands_2003_2022_Bills!CB$3,CT_Bills_2003_2022!$N$3:$V$3,0)),"N/A")</f>
        <v>1446.300675</v>
      </c>
      <c r="CC8" s="129">
        <f>IFERROR(INDEX(CT_Bills_2003_2022!$D$4:$L$25,MATCH(CT_Bands_2003_2022_Bills!$B8,CT_Bills_2003_2022!$B$4:$B$25,0),MATCH(CT_Bands_2003_2022_Bills!CC$2,CT_Bills_2003_2022!$D$3:$L$3,0))-INDEX(CT_Bills_2003_2022!$N$4:$V$25,MATCH(CT_Bands_2003_2022_Bills!$B8,CT_Bills_2003_2022!$B$4:$B$25,0),MATCH(CT_Bands_2003_2022_Bills!CC$3,CT_Bills_2003_2022!$N$3:$V$3,0)),"N/A")</f>
        <v>386.55052499999965</v>
      </c>
      <c r="CD8" s="129">
        <f>IFERROR(INDEX(CT_Bills_2003_2022!$D$4:$L$25,MATCH(CT_Bands_2003_2022_Bills!$B8,CT_Bills_2003_2022!$B$4:$B$25,0),MATCH(CT_Bands_2003_2022_Bills!CD$2,CT_Bills_2003_2022!$D$3:$L$3,0))-INDEX(CT_Bills_2003_2022!$N$4:$V$25,MATCH(CT_Bands_2003_2022_Bills!$B8,CT_Bills_2003_2022!$B$4:$B$25,0),MATCH(CT_Bands_2003_2022_Bills!CD$3,CT_Bills_2003_2022!$N$3:$V$3,0)),"N/A")</f>
        <v>-1778.4499750000004</v>
      </c>
      <c r="CE8" s="129">
        <f>IFERROR(INDEX(CT_Bills_2003_2022!$D$4:$L$25,MATCH(CT_Bands_2003_2022_Bills!$B8,CT_Bills_2003_2022!$B$4:$B$25,0),MATCH(CT_Bands_2003_2022_Bills!CE$2,CT_Bills_2003_2022!$D$3:$L$3,0))-INDEX(CT_Bills_2003_2022!$N$4:$V$25,MATCH(CT_Bands_2003_2022_Bills!$B8,CT_Bills_2003_2022!$B$4:$B$25,0),MATCH(CT_Bands_2003_2022_Bills!CE$3,CT_Bills_2003_2022!$N$3:$V$3,0)),"N/A")</f>
        <v>-3953.4499750000004</v>
      </c>
      <c r="CF8" s="129">
        <f>IFERROR(INDEX(CT_Bills_2003_2022!$D$4:$L$25,MATCH(CT_Bands_2003_2022_Bills!$B8,CT_Bills_2003_2022!$B$4:$B$25,0),MATCH(CT_Bands_2003_2022_Bills!CF$2,CT_Bills_2003_2022!$D$3:$L$3,0))-INDEX(CT_Bills_2003_2022!$N$4:$V$25,MATCH(CT_Bands_2003_2022_Bills!$B8,CT_Bills_2003_2022!$B$4:$B$25,0),MATCH(CT_Bands_2003_2022_Bills!CF$3,CT_Bills_2003_2022!$N$3:$V$3,0)),"N/A")</f>
        <v>-5028.4549750000006</v>
      </c>
      <c r="CG8" s="51"/>
    </row>
    <row r="9" spans="1:85" x14ac:dyDescent="0.25">
      <c r="A9" s="126" t="s">
        <v>1097</v>
      </c>
      <c r="B9" s="127" t="s">
        <v>1098</v>
      </c>
      <c r="C9" s="127" t="s">
        <v>2324</v>
      </c>
      <c r="D9" s="129">
        <f>IFERROR(INDEX(CT_Bills_2003_2022!$D$4:$L$25,MATCH(CT_Bands_2003_2022_Bills!$B9,CT_Bills_2003_2022!$B$4:$B$25,0),MATCH(CT_Bands_2003_2022_Bills!D$2,CT_Bills_2003_2022!$D$3:$L$3,0))-INDEX(CT_Bills_2003_2022!$N$4:$V$25,MATCH(CT_Bands_2003_2022_Bills!$B9,CT_Bills_2003_2022!$B$4:$B$25,0),MATCH(CT_Bands_2003_2022_Bills!D$3,CT_Bills_2003_2022!$N$3:$V$3,0)),"N/A")</f>
        <v>660.69117800000004</v>
      </c>
      <c r="E9" s="129">
        <f>IFERROR(INDEX(CT_Bills_2003_2022!$D$4:$L$25,MATCH(CT_Bands_2003_2022_Bills!$B9,CT_Bills_2003_2022!$B$4:$B$25,0),MATCH(CT_Bands_2003_2022_Bills!E$2,CT_Bills_2003_2022!$D$3:$L$3,0))-INDEX(CT_Bills_2003_2022!$N$4:$V$25,MATCH(CT_Bands_2003_2022_Bills!$B9,CT_Bills_2003_2022!$B$4:$B$25,0),MATCH(CT_Bands_2003_2022_Bills!E$3,CT_Bills_2003_2022!$N$3:$V$3,0)),"N/A")</f>
        <v>338.43782799999997</v>
      </c>
      <c r="F9" s="129">
        <f>IFERROR(INDEX(CT_Bills_2003_2022!$D$4:$L$25,MATCH(CT_Bands_2003_2022_Bills!$B9,CT_Bills_2003_2022!$B$4:$B$25,0),MATCH(CT_Bands_2003_2022_Bills!F$2,CT_Bills_2003_2022!$D$3:$L$3,0))-INDEX(CT_Bills_2003_2022!$N$4:$V$25,MATCH(CT_Bands_2003_2022_Bills!$B9,CT_Bills_2003_2022!$B$4:$B$25,0),MATCH(CT_Bands_2003_2022_Bills!F$3,CT_Bills_2003_2022!$N$3:$V$3,0)),"N/A")</f>
        <v>-98.31242199999997</v>
      </c>
      <c r="G9" s="129">
        <f>IFERROR(INDEX(CT_Bills_2003_2022!$D$4:$L$25,MATCH(CT_Bands_2003_2022_Bills!$B9,CT_Bills_2003_2022!$B$4:$B$25,0),MATCH(CT_Bands_2003_2022_Bills!G$2,CT_Bills_2003_2022!$D$3:$L$3,0))-INDEX(CT_Bills_2003_2022!$N$4:$V$25,MATCH(CT_Bands_2003_2022_Bills!$B9,CT_Bills_2003_2022!$B$4:$B$25,0),MATCH(CT_Bands_2003_2022_Bills!G$3,CT_Bills_2003_2022!$N$3:$V$3,0)),"N/A")</f>
        <v>-664.56267200000002</v>
      </c>
      <c r="H9" s="129">
        <f>IFERROR(INDEX(CT_Bills_2003_2022!$D$4:$L$25,MATCH(CT_Bands_2003_2022_Bills!$B9,CT_Bills_2003_2022!$B$4:$B$25,0),MATCH(CT_Bands_2003_2022_Bills!H$2,CT_Bills_2003_2022!$D$3:$L$3,0))-INDEX(CT_Bills_2003_2022!$N$4:$V$25,MATCH(CT_Bands_2003_2022_Bills!$B9,CT_Bills_2003_2022!$B$4:$B$25,0),MATCH(CT_Bands_2003_2022_Bills!H$3,CT_Bills_2003_2022!$N$3:$V$3,0)),"N/A")</f>
        <v>-1395.8129220000001</v>
      </c>
      <c r="I9" s="129">
        <f>IFERROR(INDEX(CT_Bills_2003_2022!$D$4:$L$25,MATCH(CT_Bands_2003_2022_Bills!$B9,CT_Bills_2003_2022!$B$4:$B$25,0),MATCH(CT_Bands_2003_2022_Bills!I$2,CT_Bills_2003_2022!$D$3:$L$3,0))-INDEX(CT_Bills_2003_2022!$N$4:$V$25,MATCH(CT_Bands_2003_2022_Bills!$B9,CT_Bills_2003_2022!$B$4:$B$25,0),MATCH(CT_Bands_2003_2022_Bills!I$3,CT_Bills_2003_2022!$N$3:$V$3,0)),"N/A")</f>
        <v>-2443.3131220000005</v>
      </c>
      <c r="J9" s="129">
        <f>IFERROR(INDEX(CT_Bills_2003_2022!$D$4:$L$25,MATCH(CT_Bands_2003_2022_Bills!$B9,CT_Bills_2003_2022!$B$4:$B$25,0),MATCH(CT_Bands_2003_2022_Bills!J$2,CT_Bills_2003_2022!$D$3:$L$3,0))-INDEX(CT_Bills_2003_2022!$N$4:$V$25,MATCH(CT_Bands_2003_2022_Bills!$B9,CT_Bills_2003_2022!$B$4:$B$25,0),MATCH(CT_Bands_2003_2022_Bills!J$3,CT_Bills_2003_2022!$N$3:$V$3,0)),"N/A")</f>
        <v>-3948.3131220000005</v>
      </c>
      <c r="K9" s="129">
        <f>IFERROR(INDEX(CT_Bills_2003_2022!$D$4:$L$25,MATCH(CT_Bands_2003_2022_Bills!$B9,CT_Bills_2003_2022!$B$4:$B$25,0),MATCH(CT_Bands_2003_2022_Bills!K$2,CT_Bills_2003_2022!$D$3:$L$3,0))-INDEX(CT_Bills_2003_2022!$N$4:$V$25,MATCH(CT_Bands_2003_2022_Bills!$B9,CT_Bills_2003_2022!$B$4:$B$25,0),MATCH(CT_Bands_2003_2022_Bills!K$3,CT_Bills_2003_2022!$N$3:$V$3,0)),"N/A")</f>
        <v>-5818.8131219999996</v>
      </c>
      <c r="L9" s="129">
        <f>IFERROR(INDEX(CT_Bills_2003_2022!$D$4:$L$25,MATCH(CT_Bands_2003_2022_Bills!$B9,CT_Bills_2003_2022!$B$4:$B$25,0),MATCH(CT_Bands_2003_2022_Bills!L$2,CT_Bills_2003_2022!$D$3:$L$3,0))-INDEX(CT_Bills_2003_2022!$N$4:$V$25,MATCH(CT_Bands_2003_2022_Bills!$B9,CT_Bills_2003_2022!$B$4:$B$25,0),MATCH(CT_Bands_2003_2022_Bills!L$3,CT_Bills_2003_2022!$N$3:$V$3,0)),"N/A")</f>
        <v>-6743.3174220000001</v>
      </c>
      <c r="M9" s="143">
        <f>IFERROR(INDEX(CT_Bills_2003_2022!$D$4:$L$25,MATCH(CT_Bands_2003_2022_Bills!$B9,CT_Bills_2003_2022!$B$4:$B$25,0),MATCH(CT_Bands_2003_2022_Bills!M$2,CT_Bills_2003_2022!$D$3:$L$3,0))-INDEX(CT_Bills_2003_2022!$N$4:$V$25,MATCH(CT_Bands_2003_2022_Bills!$B9,CT_Bills_2003_2022!$B$4:$B$25,0),MATCH(CT_Bands_2003_2022_Bills!M$3,CT_Bills_2003_2022!$N$3:$V$3,0)),"N/A")</f>
        <v>848.30637433333322</v>
      </c>
      <c r="N9" s="129">
        <f>IFERROR(INDEX(CT_Bills_2003_2022!$D$4:$L$25,MATCH(CT_Bands_2003_2022_Bills!$B9,CT_Bills_2003_2022!$B$4:$B$25,0),MATCH(CT_Bands_2003_2022_Bills!N$2,CT_Bills_2003_2022!$D$3:$L$3,0))-INDEX(CT_Bills_2003_2022!$N$4:$V$25,MATCH(CT_Bands_2003_2022_Bills!$B9,CT_Bills_2003_2022!$B$4:$B$25,0),MATCH(CT_Bands_2003_2022_Bills!N$3,CT_Bills_2003_2022!$N$3:$V$3,0)),"N/A")</f>
        <v>526.05302433333316</v>
      </c>
      <c r="O9" s="129">
        <f>IFERROR(INDEX(CT_Bills_2003_2022!$D$4:$L$25,MATCH(CT_Bands_2003_2022_Bills!$B9,CT_Bills_2003_2022!$B$4:$B$25,0),MATCH(CT_Bands_2003_2022_Bills!O$2,CT_Bills_2003_2022!$D$3:$L$3,0))-INDEX(CT_Bills_2003_2022!$N$4:$V$25,MATCH(CT_Bands_2003_2022_Bills!$B9,CT_Bills_2003_2022!$B$4:$B$25,0),MATCH(CT_Bands_2003_2022_Bills!O$3,CT_Bills_2003_2022!$N$3:$V$3,0)),"N/A")</f>
        <v>89.302774333333218</v>
      </c>
      <c r="P9" s="129">
        <f>IFERROR(INDEX(CT_Bills_2003_2022!$D$4:$L$25,MATCH(CT_Bands_2003_2022_Bills!$B9,CT_Bills_2003_2022!$B$4:$B$25,0),MATCH(CT_Bands_2003_2022_Bills!P$2,CT_Bills_2003_2022!$D$3:$L$3,0))-INDEX(CT_Bills_2003_2022!$N$4:$V$25,MATCH(CT_Bands_2003_2022_Bills!$B9,CT_Bills_2003_2022!$B$4:$B$25,0),MATCH(CT_Bands_2003_2022_Bills!P$3,CT_Bills_2003_2022!$N$3:$V$3,0)),"N/A")</f>
        <v>-476.94747566666683</v>
      </c>
      <c r="Q9" s="129">
        <f>IFERROR(INDEX(CT_Bills_2003_2022!$D$4:$L$25,MATCH(CT_Bands_2003_2022_Bills!$B9,CT_Bills_2003_2022!$B$4:$B$25,0),MATCH(CT_Bands_2003_2022_Bills!Q$2,CT_Bills_2003_2022!$D$3:$L$3,0))-INDEX(CT_Bills_2003_2022!$N$4:$V$25,MATCH(CT_Bands_2003_2022_Bills!$B9,CT_Bills_2003_2022!$B$4:$B$25,0),MATCH(CT_Bands_2003_2022_Bills!Q$3,CT_Bills_2003_2022!$N$3:$V$3,0)),"N/A")</f>
        <v>-1208.1977256666669</v>
      </c>
      <c r="R9" s="129">
        <f>IFERROR(INDEX(CT_Bills_2003_2022!$D$4:$L$25,MATCH(CT_Bands_2003_2022_Bills!$B9,CT_Bills_2003_2022!$B$4:$B$25,0),MATCH(CT_Bands_2003_2022_Bills!R$2,CT_Bills_2003_2022!$D$3:$L$3,0))-INDEX(CT_Bills_2003_2022!$N$4:$V$25,MATCH(CT_Bands_2003_2022_Bills!$B9,CT_Bills_2003_2022!$B$4:$B$25,0),MATCH(CT_Bands_2003_2022_Bills!R$3,CT_Bills_2003_2022!$N$3:$V$3,0)),"N/A")</f>
        <v>-2255.6979256666673</v>
      </c>
      <c r="S9" s="129">
        <f>IFERROR(INDEX(CT_Bills_2003_2022!$D$4:$L$25,MATCH(CT_Bands_2003_2022_Bills!$B9,CT_Bills_2003_2022!$B$4:$B$25,0),MATCH(CT_Bands_2003_2022_Bills!S$2,CT_Bills_2003_2022!$D$3:$L$3,0))-INDEX(CT_Bills_2003_2022!$N$4:$V$25,MATCH(CT_Bands_2003_2022_Bills!$B9,CT_Bills_2003_2022!$B$4:$B$25,0),MATCH(CT_Bands_2003_2022_Bills!S$3,CT_Bills_2003_2022!$N$3:$V$3,0)),"N/A")</f>
        <v>-3760.6979256666673</v>
      </c>
      <c r="T9" s="129">
        <f>IFERROR(INDEX(CT_Bills_2003_2022!$D$4:$L$25,MATCH(CT_Bands_2003_2022_Bills!$B9,CT_Bills_2003_2022!$B$4:$B$25,0),MATCH(CT_Bands_2003_2022_Bills!T$2,CT_Bills_2003_2022!$D$3:$L$3,0))-INDEX(CT_Bills_2003_2022!$N$4:$V$25,MATCH(CT_Bands_2003_2022_Bills!$B9,CT_Bills_2003_2022!$B$4:$B$25,0),MATCH(CT_Bands_2003_2022_Bills!T$3,CT_Bills_2003_2022!$N$3:$V$3,0)),"N/A")</f>
        <v>-5631.1979256666664</v>
      </c>
      <c r="U9" s="129">
        <f>IFERROR(INDEX(CT_Bills_2003_2022!$D$4:$L$25,MATCH(CT_Bands_2003_2022_Bills!$B9,CT_Bills_2003_2022!$B$4:$B$25,0),MATCH(CT_Bands_2003_2022_Bills!U$2,CT_Bills_2003_2022!$D$3:$L$3,0))-INDEX(CT_Bills_2003_2022!$N$4:$V$25,MATCH(CT_Bands_2003_2022_Bills!$B9,CT_Bills_2003_2022!$B$4:$B$25,0),MATCH(CT_Bands_2003_2022_Bills!U$3,CT_Bills_2003_2022!$N$3:$V$3,0)),"N/A")</f>
        <v>-6555.7022256666669</v>
      </c>
      <c r="V9" s="143">
        <f>IFERROR(INDEX(CT_Bills_2003_2022!$D$4:$L$25,MATCH(CT_Bands_2003_2022_Bills!$B9,CT_Bills_2003_2022!$B$4:$B$25,0),MATCH(CT_Bands_2003_2022_Bills!V$2,CT_Bills_2003_2022!$D$3:$L$3,0))-INDEX(CT_Bills_2003_2022!$N$4:$V$25,MATCH(CT_Bands_2003_2022_Bills!$B9,CT_Bills_2003_2022!$B$4:$B$25,0),MATCH(CT_Bands_2003_2022_Bills!V$3,CT_Bills_2003_2022!$N$3:$V$3,0)),"N/A")</f>
        <v>1035.9215706666666</v>
      </c>
      <c r="W9" s="129">
        <f>IFERROR(INDEX(CT_Bills_2003_2022!$D$4:$L$25,MATCH(CT_Bands_2003_2022_Bills!$B9,CT_Bills_2003_2022!$B$4:$B$25,0),MATCH(CT_Bands_2003_2022_Bills!W$2,CT_Bills_2003_2022!$D$3:$L$3,0))-INDEX(CT_Bills_2003_2022!$N$4:$V$25,MATCH(CT_Bands_2003_2022_Bills!$B9,CT_Bills_2003_2022!$B$4:$B$25,0),MATCH(CT_Bands_2003_2022_Bills!W$3,CT_Bills_2003_2022!$N$3:$V$3,0)),"N/A")</f>
        <v>713.66822066666657</v>
      </c>
      <c r="X9" s="129">
        <f>IFERROR(INDEX(CT_Bills_2003_2022!$D$4:$L$25,MATCH(CT_Bands_2003_2022_Bills!$B9,CT_Bills_2003_2022!$B$4:$B$25,0),MATCH(CT_Bands_2003_2022_Bills!X$2,CT_Bills_2003_2022!$D$3:$L$3,0))-INDEX(CT_Bills_2003_2022!$N$4:$V$25,MATCH(CT_Bands_2003_2022_Bills!$B9,CT_Bills_2003_2022!$B$4:$B$25,0),MATCH(CT_Bands_2003_2022_Bills!X$3,CT_Bills_2003_2022!$N$3:$V$3,0)),"N/A")</f>
        <v>276.91797066666663</v>
      </c>
      <c r="Y9" s="129">
        <f>IFERROR(INDEX(CT_Bills_2003_2022!$D$4:$L$25,MATCH(CT_Bands_2003_2022_Bills!$B9,CT_Bills_2003_2022!$B$4:$B$25,0),MATCH(CT_Bands_2003_2022_Bills!Y$2,CT_Bills_2003_2022!$D$3:$L$3,0))-INDEX(CT_Bills_2003_2022!$N$4:$V$25,MATCH(CT_Bands_2003_2022_Bills!$B9,CT_Bills_2003_2022!$B$4:$B$25,0),MATCH(CT_Bands_2003_2022_Bills!Y$3,CT_Bills_2003_2022!$N$3:$V$3,0)),"N/A")</f>
        <v>-289.33227933333342</v>
      </c>
      <c r="Z9" s="129">
        <f>IFERROR(INDEX(CT_Bills_2003_2022!$D$4:$L$25,MATCH(CT_Bands_2003_2022_Bills!$B9,CT_Bills_2003_2022!$B$4:$B$25,0),MATCH(CT_Bands_2003_2022_Bills!Z$2,CT_Bills_2003_2022!$D$3:$L$3,0))-INDEX(CT_Bills_2003_2022!$N$4:$V$25,MATCH(CT_Bands_2003_2022_Bills!$B9,CT_Bills_2003_2022!$B$4:$B$25,0),MATCH(CT_Bands_2003_2022_Bills!Z$3,CT_Bills_2003_2022!$N$3:$V$3,0)),"N/A")</f>
        <v>-1020.5825293333335</v>
      </c>
      <c r="AA9" s="129">
        <f>IFERROR(INDEX(CT_Bills_2003_2022!$D$4:$L$25,MATCH(CT_Bands_2003_2022_Bills!$B9,CT_Bills_2003_2022!$B$4:$B$25,0),MATCH(CT_Bands_2003_2022_Bills!AA$2,CT_Bills_2003_2022!$D$3:$L$3,0))-INDEX(CT_Bills_2003_2022!$N$4:$V$25,MATCH(CT_Bands_2003_2022_Bills!$B9,CT_Bills_2003_2022!$B$4:$B$25,0),MATCH(CT_Bands_2003_2022_Bills!AA$3,CT_Bills_2003_2022!$N$3:$V$3,0)),"N/A")</f>
        <v>-2068.0827293333341</v>
      </c>
      <c r="AB9" s="129">
        <f>IFERROR(INDEX(CT_Bills_2003_2022!$D$4:$L$25,MATCH(CT_Bands_2003_2022_Bills!$B9,CT_Bills_2003_2022!$B$4:$B$25,0),MATCH(CT_Bands_2003_2022_Bills!AB$2,CT_Bills_2003_2022!$D$3:$L$3,0))-INDEX(CT_Bills_2003_2022!$N$4:$V$25,MATCH(CT_Bands_2003_2022_Bills!$B9,CT_Bills_2003_2022!$B$4:$B$25,0),MATCH(CT_Bands_2003_2022_Bills!AB$3,CT_Bills_2003_2022!$N$3:$V$3,0)),"N/A")</f>
        <v>-3573.0827293333341</v>
      </c>
      <c r="AC9" s="129">
        <f>IFERROR(INDEX(CT_Bills_2003_2022!$D$4:$L$25,MATCH(CT_Bands_2003_2022_Bills!$B9,CT_Bills_2003_2022!$B$4:$B$25,0),MATCH(CT_Bands_2003_2022_Bills!AC$2,CT_Bills_2003_2022!$D$3:$L$3,0))-INDEX(CT_Bills_2003_2022!$N$4:$V$25,MATCH(CT_Bands_2003_2022_Bills!$B9,CT_Bills_2003_2022!$B$4:$B$25,0),MATCH(CT_Bands_2003_2022_Bills!AC$3,CT_Bills_2003_2022!$N$3:$V$3,0)),"N/A")</f>
        <v>-5443.5827293333332</v>
      </c>
      <c r="AD9" s="129">
        <f>IFERROR(INDEX(CT_Bills_2003_2022!$D$4:$L$25,MATCH(CT_Bands_2003_2022_Bills!$B9,CT_Bills_2003_2022!$B$4:$B$25,0),MATCH(CT_Bands_2003_2022_Bills!AD$2,CT_Bills_2003_2022!$D$3:$L$3,0))-INDEX(CT_Bills_2003_2022!$N$4:$V$25,MATCH(CT_Bands_2003_2022_Bills!$B9,CT_Bills_2003_2022!$B$4:$B$25,0),MATCH(CT_Bands_2003_2022_Bills!AD$3,CT_Bills_2003_2022!$N$3:$V$3,0)),"N/A")</f>
        <v>-6368.0870293333337</v>
      </c>
      <c r="AE9" s="143">
        <f>IFERROR(INDEX(CT_Bills_2003_2022!$D$4:$L$25,MATCH(CT_Bands_2003_2022_Bills!$B9,CT_Bills_2003_2022!$B$4:$B$25,0),MATCH(CT_Bands_2003_2022_Bills!AE$2,CT_Bills_2003_2022!$D$3:$L$3,0))-INDEX(CT_Bills_2003_2022!$N$4:$V$25,MATCH(CT_Bands_2003_2022_Bills!$B9,CT_Bills_2003_2022!$B$4:$B$25,0),MATCH(CT_Bands_2003_2022_Bills!AE$3,CT_Bills_2003_2022!$N$3:$V$3,0)),"N/A")</f>
        <v>1223.5367670000001</v>
      </c>
      <c r="AF9" s="129">
        <f>IFERROR(INDEX(CT_Bills_2003_2022!$D$4:$L$25,MATCH(CT_Bands_2003_2022_Bills!$B9,CT_Bills_2003_2022!$B$4:$B$25,0),MATCH(CT_Bands_2003_2022_Bills!AF$2,CT_Bills_2003_2022!$D$3:$L$3,0))-INDEX(CT_Bills_2003_2022!$N$4:$V$25,MATCH(CT_Bands_2003_2022_Bills!$B9,CT_Bills_2003_2022!$B$4:$B$25,0),MATCH(CT_Bands_2003_2022_Bills!AF$3,CT_Bills_2003_2022!$N$3:$V$3,0)),"N/A")</f>
        <v>901.28341699999999</v>
      </c>
      <c r="AG9" s="129">
        <f>IFERROR(INDEX(CT_Bills_2003_2022!$D$4:$L$25,MATCH(CT_Bands_2003_2022_Bills!$B9,CT_Bills_2003_2022!$B$4:$B$25,0),MATCH(CT_Bands_2003_2022_Bills!AG$2,CT_Bills_2003_2022!$D$3:$L$3,0))-INDEX(CT_Bills_2003_2022!$N$4:$V$25,MATCH(CT_Bands_2003_2022_Bills!$B9,CT_Bills_2003_2022!$B$4:$B$25,0),MATCH(CT_Bands_2003_2022_Bills!AG$3,CT_Bills_2003_2022!$N$3:$V$3,0)),"N/A")</f>
        <v>464.53316700000005</v>
      </c>
      <c r="AH9" s="129">
        <f>IFERROR(INDEX(CT_Bills_2003_2022!$D$4:$L$25,MATCH(CT_Bands_2003_2022_Bills!$B9,CT_Bills_2003_2022!$B$4:$B$25,0),MATCH(CT_Bands_2003_2022_Bills!AH$2,CT_Bills_2003_2022!$D$3:$L$3,0))-INDEX(CT_Bills_2003_2022!$N$4:$V$25,MATCH(CT_Bands_2003_2022_Bills!$B9,CT_Bills_2003_2022!$B$4:$B$25,0),MATCH(CT_Bands_2003_2022_Bills!AH$3,CT_Bills_2003_2022!$N$3:$V$3,0)),"N/A")</f>
        <v>-101.717083</v>
      </c>
      <c r="AI9" s="129">
        <f>IFERROR(INDEX(CT_Bills_2003_2022!$D$4:$L$25,MATCH(CT_Bands_2003_2022_Bills!$B9,CT_Bills_2003_2022!$B$4:$B$25,0),MATCH(CT_Bands_2003_2022_Bills!AI$2,CT_Bills_2003_2022!$D$3:$L$3,0))-INDEX(CT_Bills_2003_2022!$N$4:$V$25,MATCH(CT_Bands_2003_2022_Bills!$B9,CT_Bills_2003_2022!$B$4:$B$25,0),MATCH(CT_Bands_2003_2022_Bills!AI$3,CT_Bills_2003_2022!$N$3:$V$3,0)),"N/A")</f>
        <v>-832.96733300000005</v>
      </c>
      <c r="AJ9" s="129">
        <f>IFERROR(INDEX(CT_Bills_2003_2022!$D$4:$L$25,MATCH(CT_Bands_2003_2022_Bills!$B9,CT_Bills_2003_2022!$B$4:$B$25,0),MATCH(CT_Bands_2003_2022_Bills!AJ$2,CT_Bills_2003_2022!$D$3:$L$3,0))-INDEX(CT_Bills_2003_2022!$N$4:$V$25,MATCH(CT_Bands_2003_2022_Bills!$B9,CT_Bills_2003_2022!$B$4:$B$25,0),MATCH(CT_Bands_2003_2022_Bills!AJ$3,CT_Bills_2003_2022!$N$3:$V$3,0)),"N/A")</f>
        <v>-1880.4675330000005</v>
      </c>
      <c r="AK9" s="129">
        <f>IFERROR(INDEX(CT_Bills_2003_2022!$D$4:$L$25,MATCH(CT_Bands_2003_2022_Bills!$B9,CT_Bills_2003_2022!$B$4:$B$25,0),MATCH(CT_Bands_2003_2022_Bills!AK$2,CT_Bills_2003_2022!$D$3:$L$3,0))-INDEX(CT_Bills_2003_2022!$N$4:$V$25,MATCH(CT_Bands_2003_2022_Bills!$B9,CT_Bills_2003_2022!$B$4:$B$25,0),MATCH(CT_Bands_2003_2022_Bills!AK$3,CT_Bills_2003_2022!$N$3:$V$3,0)),"N/A")</f>
        <v>-3385.4675330000005</v>
      </c>
      <c r="AL9" s="129">
        <f>IFERROR(INDEX(CT_Bills_2003_2022!$D$4:$L$25,MATCH(CT_Bands_2003_2022_Bills!$B9,CT_Bills_2003_2022!$B$4:$B$25,0),MATCH(CT_Bands_2003_2022_Bills!AL$2,CT_Bills_2003_2022!$D$3:$L$3,0))-INDEX(CT_Bills_2003_2022!$N$4:$V$25,MATCH(CT_Bands_2003_2022_Bills!$B9,CT_Bills_2003_2022!$B$4:$B$25,0),MATCH(CT_Bands_2003_2022_Bills!AL$3,CT_Bills_2003_2022!$N$3:$V$3,0)),"N/A")</f>
        <v>-5255.9675329999991</v>
      </c>
      <c r="AM9" s="129">
        <f>IFERROR(INDEX(CT_Bills_2003_2022!$D$4:$L$25,MATCH(CT_Bands_2003_2022_Bills!$B9,CT_Bills_2003_2022!$B$4:$B$25,0),MATCH(CT_Bands_2003_2022_Bills!AM$2,CT_Bills_2003_2022!$D$3:$L$3,0))-INDEX(CT_Bills_2003_2022!$N$4:$V$25,MATCH(CT_Bands_2003_2022_Bills!$B9,CT_Bills_2003_2022!$B$4:$B$25,0),MATCH(CT_Bands_2003_2022_Bills!AM$3,CT_Bills_2003_2022!$N$3:$V$3,0)),"N/A")</f>
        <v>-6180.4718329999996</v>
      </c>
      <c r="AN9" s="143">
        <f>IFERROR(INDEX(CT_Bills_2003_2022!$D$4:$L$25,MATCH(CT_Bands_2003_2022_Bills!$B9,CT_Bills_2003_2022!$B$4:$B$25,0),MATCH(CT_Bands_2003_2022_Bills!AN$2,CT_Bills_2003_2022!$D$3:$L$3,0))-INDEX(CT_Bills_2003_2022!$N$4:$V$25,MATCH(CT_Bands_2003_2022_Bills!$B9,CT_Bills_2003_2022!$B$4:$B$25,0),MATCH(CT_Bands_2003_2022_Bills!AN$3,CT_Bills_2003_2022!$N$3:$V$3,0)),"N/A")</f>
        <v>1598.7671596666664</v>
      </c>
      <c r="AO9" s="129">
        <f>IFERROR(INDEX(CT_Bills_2003_2022!$D$4:$L$25,MATCH(CT_Bands_2003_2022_Bills!$B9,CT_Bills_2003_2022!$B$4:$B$25,0),MATCH(CT_Bands_2003_2022_Bills!AO$2,CT_Bills_2003_2022!$D$3:$L$3,0))-INDEX(CT_Bills_2003_2022!$N$4:$V$25,MATCH(CT_Bands_2003_2022_Bills!$B9,CT_Bills_2003_2022!$B$4:$B$25,0),MATCH(CT_Bands_2003_2022_Bills!AO$3,CT_Bills_2003_2022!$N$3:$V$3,0)),"N/A")</f>
        <v>1276.5138096666665</v>
      </c>
      <c r="AP9" s="129">
        <f>IFERROR(INDEX(CT_Bills_2003_2022!$D$4:$L$25,MATCH(CT_Bands_2003_2022_Bills!$B9,CT_Bills_2003_2022!$B$4:$B$25,0),MATCH(CT_Bands_2003_2022_Bills!AP$2,CT_Bills_2003_2022!$D$3:$L$3,0))-INDEX(CT_Bills_2003_2022!$N$4:$V$25,MATCH(CT_Bands_2003_2022_Bills!$B9,CT_Bills_2003_2022!$B$4:$B$25,0),MATCH(CT_Bands_2003_2022_Bills!AP$3,CT_Bills_2003_2022!$N$3:$V$3,0)),"N/A")</f>
        <v>839.76355966666642</v>
      </c>
      <c r="AQ9" s="129">
        <f>IFERROR(INDEX(CT_Bills_2003_2022!$D$4:$L$25,MATCH(CT_Bands_2003_2022_Bills!$B9,CT_Bills_2003_2022!$B$4:$B$25,0),MATCH(CT_Bands_2003_2022_Bills!AQ$2,CT_Bills_2003_2022!$D$3:$L$3,0))-INDEX(CT_Bills_2003_2022!$N$4:$V$25,MATCH(CT_Bands_2003_2022_Bills!$B9,CT_Bills_2003_2022!$B$4:$B$25,0),MATCH(CT_Bands_2003_2022_Bills!AQ$3,CT_Bills_2003_2022!$N$3:$V$3,0)),"N/A")</f>
        <v>273.51330966666637</v>
      </c>
      <c r="AR9" s="129">
        <f>IFERROR(INDEX(CT_Bills_2003_2022!$D$4:$L$25,MATCH(CT_Bands_2003_2022_Bills!$B9,CT_Bills_2003_2022!$B$4:$B$25,0),MATCH(CT_Bands_2003_2022_Bills!AR$2,CT_Bills_2003_2022!$D$3:$L$3,0))-INDEX(CT_Bills_2003_2022!$N$4:$V$25,MATCH(CT_Bands_2003_2022_Bills!$B9,CT_Bills_2003_2022!$B$4:$B$25,0),MATCH(CT_Bands_2003_2022_Bills!AR$3,CT_Bills_2003_2022!$N$3:$V$3,0)),"N/A")</f>
        <v>-457.73694033333368</v>
      </c>
      <c r="AS9" s="129">
        <f>IFERROR(INDEX(CT_Bills_2003_2022!$D$4:$L$25,MATCH(CT_Bands_2003_2022_Bills!$B9,CT_Bills_2003_2022!$B$4:$B$25,0),MATCH(CT_Bands_2003_2022_Bills!AS$2,CT_Bills_2003_2022!$D$3:$L$3,0))-INDEX(CT_Bills_2003_2022!$N$4:$V$25,MATCH(CT_Bands_2003_2022_Bills!$B9,CT_Bills_2003_2022!$B$4:$B$25,0),MATCH(CT_Bands_2003_2022_Bills!AS$3,CT_Bills_2003_2022!$N$3:$V$3,0)),"N/A")</f>
        <v>-1505.2371403333341</v>
      </c>
      <c r="AT9" s="129">
        <f>IFERROR(INDEX(CT_Bills_2003_2022!$D$4:$L$25,MATCH(CT_Bands_2003_2022_Bills!$B9,CT_Bills_2003_2022!$B$4:$B$25,0),MATCH(CT_Bands_2003_2022_Bills!AT$2,CT_Bills_2003_2022!$D$3:$L$3,0))-INDEX(CT_Bills_2003_2022!$N$4:$V$25,MATCH(CT_Bands_2003_2022_Bills!$B9,CT_Bills_2003_2022!$B$4:$B$25,0),MATCH(CT_Bands_2003_2022_Bills!AT$3,CT_Bills_2003_2022!$N$3:$V$3,0)),"N/A")</f>
        <v>-3010.2371403333341</v>
      </c>
      <c r="AU9" s="129">
        <f>IFERROR(INDEX(CT_Bills_2003_2022!$D$4:$L$25,MATCH(CT_Bands_2003_2022_Bills!$B9,CT_Bills_2003_2022!$B$4:$B$25,0),MATCH(CT_Bands_2003_2022_Bills!AU$2,CT_Bills_2003_2022!$D$3:$L$3,0))-INDEX(CT_Bills_2003_2022!$N$4:$V$25,MATCH(CT_Bands_2003_2022_Bills!$B9,CT_Bills_2003_2022!$B$4:$B$25,0),MATCH(CT_Bands_2003_2022_Bills!AU$3,CT_Bills_2003_2022!$N$3:$V$3,0)),"N/A")</f>
        <v>-4880.7371403333327</v>
      </c>
      <c r="AV9" s="129">
        <f>IFERROR(INDEX(CT_Bills_2003_2022!$D$4:$L$25,MATCH(CT_Bands_2003_2022_Bills!$B9,CT_Bills_2003_2022!$B$4:$B$25,0),MATCH(CT_Bands_2003_2022_Bills!AV$2,CT_Bills_2003_2022!$D$3:$L$3,0))-INDEX(CT_Bills_2003_2022!$N$4:$V$25,MATCH(CT_Bands_2003_2022_Bills!$B9,CT_Bills_2003_2022!$B$4:$B$25,0),MATCH(CT_Bands_2003_2022_Bills!AV$3,CT_Bills_2003_2022!$N$3:$V$3,0)),"N/A")</f>
        <v>-5805.2414403333332</v>
      </c>
      <c r="AW9" s="143">
        <f>IFERROR(INDEX(CT_Bills_2003_2022!$D$4:$L$25,MATCH(CT_Bands_2003_2022_Bills!$B9,CT_Bills_2003_2022!$B$4:$B$25,0),MATCH(CT_Bands_2003_2022_Bills!AW$2,CT_Bills_2003_2022!$D$3:$L$3,0))-INDEX(CT_Bills_2003_2022!$N$4:$V$25,MATCH(CT_Bands_2003_2022_Bills!$B9,CT_Bills_2003_2022!$B$4:$B$25,0),MATCH(CT_Bands_2003_2022_Bills!AW$3,CT_Bills_2003_2022!$N$3:$V$3,0)),"N/A")</f>
        <v>1973.9975523333333</v>
      </c>
      <c r="AX9" s="129">
        <f>IFERROR(INDEX(CT_Bills_2003_2022!$D$4:$L$25,MATCH(CT_Bands_2003_2022_Bills!$B9,CT_Bills_2003_2022!$B$4:$B$25,0),MATCH(CT_Bands_2003_2022_Bills!AX$2,CT_Bills_2003_2022!$D$3:$L$3,0))-INDEX(CT_Bills_2003_2022!$N$4:$V$25,MATCH(CT_Bands_2003_2022_Bills!$B9,CT_Bills_2003_2022!$B$4:$B$25,0),MATCH(CT_Bands_2003_2022_Bills!AX$3,CT_Bills_2003_2022!$N$3:$V$3,0)),"N/A")</f>
        <v>1651.7442023333333</v>
      </c>
      <c r="AY9" s="129">
        <f>IFERROR(INDEX(CT_Bills_2003_2022!$D$4:$L$25,MATCH(CT_Bands_2003_2022_Bills!$B9,CT_Bills_2003_2022!$B$4:$B$25,0),MATCH(CT_Bands_2003_2022_Bills!AY$2,CT_Bills_2003_2022!$D$3:$L$3,0))-INDEX(CT_Bills_2003_2022!$N$4:$V$25,MATCH(CT_Bands_2003_2022_Bills!$B9,CT_Bills_2003_2022!$B$4:$B$25,0),MATCH(CT_Bands_2003_2022_Bills!AY$3,CT_Bills_2003_2022!$N$3:$V$3,0)),"N/A")</f>
        <v>1214.9939523333333</v>
      </c>
      <c r="AZ9" s="129">
        <f>IFERROR(INDEX(CT_Bills_2003_2022!$D$4:$L$25,MATCH(CT_Bands_2003_2022_Bills!$B9,CT_Bills_2003_2022!$B$4:$B$25,0),MATCH(CT_Bands_2003_2022_Bills!AZ$2,CT_Bills_2003_2022!$D$3:$L$3,0))-INDEX(CT_Bills_2003_2022!$N$4:$V$25,MATCH(CT_Bands_2003_2022_Bills!$B9,CT_Bills_2003_2022!$B$4:$B$25,0),MATCH(CT_Bands_2003_2022_Bills!AZ$3,CT_Bills_2003_2022!$N$3:$V$3,0)),"N/A")</f>
        <v>648.7437023333332</v>
      </c>
      <c r="BA9" s="129">
        <f>IFERROR(INDEX(CT_Bills_2003_2022!$D$4:$L$25,MATCH(CT_Bands_2003_2022_Bills!$B9,CT_Bills_2003_2022!$B$4:$B$25,0),MATCH(CT_Bands_2003_2022_Bills!BA$2,CT_Bills_2003_2022!$D$3:$L$3,0))-INDEX(CT_Bills_2003_2022!$N$4:$V$25,MATCH(CT_Bands_2003_2022_Bills!$B9,CT_Bills_2003_2022!$B$4:$B$25,0),MATCH(CT_Bands_2003_2022_Bills!BA$3,CT_Bills_2003_2022!$N$3:$V$3,0)),"N/A")</f>
        <v>-82.506547666666847</v>
      </c>
      <c r="BB9" s="129">
        <f>IFERROR(INDEX(CT_Bills_2003_2022!$D$4:$L$25,MATCH(CT_Bands_2003_2022_Bills!$B9,CT_Bills_2003_2022!$B$4:$B$25,0),MATCH(CT_Bands_2003_2022_Bills!BB$2,CT_Bills_2003_2022!$D$3:$L$3,0))-INDEX(CT_Bills_2003_2022!$N$4:$V$25,MATCH(CT_Bands_2003_2022_Bills!$B9,CT_Bills_2003_2022!$B$4:$B$25,0),MATCH(CT_Bands_2003_2022_Bills!BB$3,CT_Bills_2003_2022!$N$3:$V$3,0)),"N/A")</f>
        <v>-1130.0067476666673</v>
      </c>
      <c r="BC9" s="129">
        <f>IFERROR(INDEX(CT_Bills_2003_2022!$D$4:$L$25,MATCH(CT_Bands_2003_2022_Bills!$B9,CT_Bills_2003_2022!$B$4:$B$25,0),MATCH(CT_Bands_2003_2022_Bills!BC$2,CT_Bills_2003_2022!$D$3:$L$3,0))-INDEX(CT_Bills_2003_2022!$N$4:$V$25,MATCH(CT_Bands_2003_2022_Bills!$B9,CT_Bills_2003_2022!$B$4:$B$25,0),MATCH(CT_Bands_2003_2022_Bills!BC$3,CT_Bills_2003_2022!$N$3:$V$3,0)),"N/A")</f>
        <v>-2635.0067476666673</v>
      </c>
      <c r="BD9" s="129">
        <f>IFERROR(INDEX(CT_Bills_2003_2022!$D$4:$L$25,MATCH(CT_Bands_2003_2022_Bills!$B9,CT_Bills_2003_2022!$B$4:$B$25,0),MATCH(CT_Bands_2003_2022_Bills!BD$2,CT_Bills_2003_2022!$D$3:$L$3,0))-INDEX(CT_Bills_2003_2022!$N$4:$V$25,MATCH(CT_Bands_2003_2022_Bills!$B9,CT_Bills_2003_2022!$B$4:$B$25,0),MATCH(CT_Bands_2003_2022_Bills!BD$3,CT_Bills_2003_2022!$N$3:$V$3,0)),"N/A")</f>
        <v>-4505.5067476666663</v>
      </c>
      <c r="BE9" s="129">
        <f>IFERROR(INDEX(CT_Bills_2003_2022!$D$4:$L$25,MATCH(CT_Bands_2003_2022_Bills!$B9,CT_Bills_2003_2022!$B$4:$B$25,0),MATCH(CT_Bands_2003_2022_Bills!BE$2,CT_Bills_2003_2022!$D$3:$L$3,0))-INDEX(CT_Bills_2003_2022!$N$4:$V$25,MATCH(CT_Bands_2003_2022_Bills!$B9,CT_Bills_2003_2022!$B$4:$B$25,0),MATCH(CT_Bands_2003_2022_Bills!BE$3,CT_Bills_2003_2022!$N$3:$V$3,0)),"N/A")</f>
        <v>-5430.0110476666669</v>
      </c>
      <c r="BF9" s="143">
        <f>IFERROR(INDEX(CT_Bills_2003_2022!$D$4:$L$25,MATCH(CT_Bands_2003_2022_Bills!$B9,CT_Bills_2003_2022!$B$4:$B$25,0),MATCH(CT_Bands_2003_2022_Bills!BF$2,CT_Bills_2003_2022!$D$3:$L$3,0))-INDEX(CT_Bills_2003_2022!$N$4:$V$25,MATCH(CT_Bands_2003_2022_Bills!$B9,CT_Bills_2003_2022!$B$4:$B$25,0),MATCH(CT_Bands_2003_2022_Bills!BF$3,CT_Bills_2003_2022!$N$3:$V$3,0)),"N/A")</f>
        <v>2349.2279450000001</v>
      </c>
      <c r="BG9" s="129">
        <f>IFERROR(INDEX(CT_Bills_2003_2022!$D$4:$L$25,MATCH(CT_Bands_2003_2022_Bills!$B9,CT_Bills_2003_2022!$B$4:$B$25,0),MATCH(CT_Bands_2003_2022_Bills!BG$2,CT_Bills_2003_2022!$D$3:$L$3,0))-INDEX(CT_Bills_2003_2022!$N$4:$V$25,MATCH(CT_Bands_2003_2022_Bills!$B9,CT_Bills_2003_2022!$B$4:$B$25,0),MATCH(CT_Bands_2003_2022_Bills!BG$3,CT_Bills_2003_2022!$N$3:$V$3,0)),"N/A")</f>
        <v>2026.9745950000001</v>
      </c>
      <c r="BH9" s="129">
        <f>IFERROR(INDEX(CT_Bills_2003_2022!$D$4:$L$25,MATCH(CT_Bands_2003_2022_Bills!$B9,CT_Bills_2003_2022!$B$4:$B$25,0),MATCH(CT_Bands_2003_2022_Bills!BH$2,CT_Bills_2003_2022!$D$3:$L$3,0))-INDEX(CT_Bills_2003_2022!$N$4:$V$25,MATCH(CT_Bands_2003_2022_Bills!$B9,CT_Bills_2003_2022!$B$4:$B$25,0),MATCH(CT_Bands_2003_2022_Bills!BH$3,CT_Bills_2003_2022!$N$3:$V$3,0)),"N/A")</f>
        <v>1590.2243450000001</v>
      </c>
      <c r="BI9" s="129">
        <f>IFERROR(INDEX(CT_Bills_2003_2022!$D$4:$L$25,MATCH(CT_Bands_2003_2022_Bills!$B9,CT_Bills_2003_2022!$B$4:$B$25,0),MATCH(CT_Bands_2003_2022_Bills!BI$2,CT_Bills_2003_2022!$D$3:$L$3,0))-INDEX(CT_Bills_2003_2022!$N$4:$V$25,MATCH(CT_Bands_2003_2022_Bills!$B9,CT_Bills_2003_2022!$B$4:$B$25,0),MATCH(CT_Bands_2003_2022_Bills!BI$3,CT_Bills_2003_2022!$N$3:$V$3,0)),"N/A")</f>
        <v>1023.974095</v>
      </c>
      <c r="BJ9" s="129">
        <f>IFERROR(INDEX(CT_Bills_2003_2022!$D$4:$L$25,MATCH(CT_Bands_2003_2022_Bills!$B9,CT_Bills_2003_2022!$B$4:$B$25,0),MATCH(CT_Bands_2003_2022_Bills!BJ$2,CT_Bills_2003_2022!$D$3:$L$3,0))-INDEX(CT_Bills_2003_2022!$N$4:$V$25,MATCH(CT_Bands_2003_2022_Bills!$B9,CT_Bills_2003_2022!$B$4:$B$25,0),MATCH(CT_Bands_2003_2022_Bills!BJ$3,CT_Bills_2003_2022!$N$3:$V$3,0)),"N/A")</f>
        <v>292.72384499999998</v>
      </c>
      <c r="BK9" s="129">
        <f>IFERROR(INDEX(CT_Bills_2003_2022!$D$4:$L$25,MATCH(CT_Bands_2003_2022_Bills!$B9,CT_Bills_2003_2022!$B$4:$B$25,0),MATCH(CT_Bands_2003_2022_Bills!BK$2,CT_Bills_2003_2022!$D$3:$L$3,0))-INDEX(CT_Bills_2003_2022!$N$4:$V$25,MATCH(CT_Bands_2003_2022_Bills!$B9,CT_Bills_2003_2022!$B$4:$B$25,0),MATCH(CT_Bands_2003_2022_Bills!BK$3,CT_Bills_2003_2022!$N$3:$V$3,0)),"N/A")</f>
        <v>-754.77635500000042</v>
      </c>
      <c r="BL9" s="129">
        <f>IFERROR(INDEX(CT_Bills_2003_2022!$D$4:$L$25,MATCH(CT_Bands_2003_2022_Bills!$B9,CT_Bills_2003_2022!$B$4:$B$25,0),MATCH(CT_Bands_2003_2022_Bills!BL$2,CT_Bills_2003_2022!$D$3:$L$3,0))-INDEX(CT_Bills_2003_2022!$N$4:$V$25,MATCH(CT_Bands_2003_2022_Bills!$B9,CT_Bills_2003_2022!$B$4:$B$25,0),MATCH(CT_Bands_2003_2022_Bills!BL$3,CT_Bills_2003_2022!$N$3:$V$3,0)),"N/A")</f>
        <v>-2259.7763550000004</v>
      </c>
      <c r="BM9" s="129">
        <f>IFERROR(INDEX(CT_Bills_2003_2022!$D$4:$L$25,MATCH(CT_Bands_2003_2022_Bills!$B9,CT_Bills_2003_2022!$B$4:$B$25,0),MATCH(CT_Bands_2003_2022_Bills!BM$2,CT_Bills_2003_2022!$D$3:$L$3,0))-INDEX(CT_Bills_2003_2022!$N$4:$V$25,MATCH(CT_Bands_2003_2022_Bills!$B9,CT_Bills_2003_2022!$B$4:$B$25,0),MATCH(CT_Bands_2003_2022_Bills!BM$3,CT_Bills_2003_2022!$N$3:$V$3,0)),"N/A")</f>
        <v>-4130.276355</v>
      </c>
      <c r="BN9" s="129">
        <f>IFERROR(INDEX(CT_Bills_2003_2022!$D$4:$L$25,MATCH(CT_Bands_2003_2022_Bills!$B9,CT_Bills_2003_2022!$B$4:$B$25,0),MATCH(CT_Bands_2003_2022_Bills!BN$2,CT_Bills_2003_2022!$D$3:$L$3,0))-INDEX(CT_Bills_2003_2022!$N$4:$V$25,MATCH(CT_Bands_2003_2022_Bills!$B9,CT_Bills_2003_2022!$B$4:$B$25,0),MATCH(CT_Bands_2003_2022_Bills!BN$3,CT_Bills_2003_2022!$N$3:$V$3,0)),"N/A")</f>
        <v>-5054.7806550000005</v>
      </c>
      <c r="BO9" s="143">
        <f>IFERROR(INDEX(CT_Bills_2003_2022!$D$4:$L$25,MATCH(CT_Bands_2003_2022_Bills!$B9,CT_Bills_2003_2022!$B$4:$B$25,0),MATCH(CT_Bands_2003_2022_Bills!BO$2,CT_Bills_2003_2022!$D$3:$L$3,0))-INDEX(CT_Bills_2003_2022!$N$4:$V$25,MATCH(CT_Bands_2003_2022_Bills!$B9,CT_Bills_2003_2022!$B$4:$B$25,0),MATCH(CT_Bands_2003_2022_Bills!BO$3,CT_Bills_2003_2022!$N$3:$V$3,0)),"N/A")</f>
        <v>2912.0735340000001</v>
      </c>
      <c r="BP9" s="129">
        <f>IFERROR(INDEX(CT_Bills_2003_2022!$D$4:$L$25,MATCH(CT_Bands_2003_2022_Bills!$B9,CT_Bills_2003_2022!$B$4:$B$25,0),MATCH(CT_Bands_2003_2022_Bills!BP$2,CT_Bills_2003_2022!$D$3:$L$3,0))-INDEX(CT_Bills_2003_2022!$N$4:$V$25,MATCH(CT_Bands_2003_2022_Bills!$B9,CT_Bills_2003_2022!$B$4:$B$25,0),MATCH(CT_Bands_2003_2022_Bills!BP$3,CT_Bills_2003_2022!$N$3:$V$3,0)),"N/A")</f>
        <v>2589.8201840000002</v>
      </c>
      <c r="BQ9" s="129">
        <f>IFERROR(INDEX(CT_Bills_2003_2022!$D$4:$L$25,MATCH(CT_Bands_2003_2022_Bills!$B9,CT_Bills_2003_2022!$B$4:$B$25,0),MATCH(CT_Bands_2003_2022_Bills!BQ$2,CT_Bills_2003_2022!$D$3:$L$3,0))-INDEX(CT_Bills_2003_2022!$N$4:$V$25,MATCH(CT_Bands_2003_2022_Bills!$B9,CT_Bills_2003_2022!$B$4:$B$25,0),MATCH(CT_Bands_2003_2022_Bills!BQ$3,CT_Bills_2003_2022!$N$3:$V$3,0)),"N/A")</f>
        <v>2153.0699340000001</v>
      </c>
      <c r="BR9" s="129">
        <f>IFERROR(INDEX(CT_Bills_2003_2022!$D$4:$L$25,MATCH(CT_Bands_2003_2022_Bills!$B9,CT_Bills_2003_2022!$B$4:$B$25,0),MATCH(CT_Bands_2003_2022_Bills!BR$2,CT_Bills_2003_2022!$D$3:$L$3,0))-INDEX(CT_Bills_2003_2022!$N$4:$V$25,MATCH(CT_Bands_2003_2022_Bills!$B9,CT_Bills_2003_2022!$B$4:$B$25,0),MATCH(CT_Bands_2003_2022_Bills!BR$3,CT_Bills_2003_2022!$N$3:$V$3,0)),"N/A")</f>
        <v>1586.8196840000001</v>
      </c>
      <c r="BS9" s="129">
        <f>IFERROR(INDEX(CT_Bills_2003_2022!$D$4:$L$25,MATCH(CT_Bands_2003_2022_Bills!$B9,CT_Bills_2003_2022!$B$4:$B$25,0),MATCH(CT_Bands_2003_2022_Bills!BS$2,CT_Bills_2003_2022!$D$3:$L$3,0))-INDEX(CT_Bills_2003_2022!$N$4:$V$25,MATCH(CT_Bands_2003_2022_Bills!$B9,CT_Bills_2003_2022!$B$4:$B$25,0),MATCH(CT_Bands_2003_2022_Bills!BS$3,CT_Bills_2003_2022!$N$3:$V$3,0)),"N/A")</f>
        <v>855.569434</v>
      </c>
      <c r="BT9" s="129">
        <f>IFERROR(INDEX(CT_Bills_2003_2022!$D$4:$L$25,MATCH(CT_Bands_2003_2022_Bills!$B9,CT_Bills_2003_2022!$B$4:$B$25,0),MATCH(CT_Bands_2003_2022_Bills!BT$2,CT_Bills_2003_2022!$D$3:$L$3,0))-INDEX(CT_Bills_2003_2022!$N$4:$V$25,MATCH(CT_Bands_2003_2022_Bills!$B9,CT_Bills_2003_2022!$B$4:$B$25,0),MATCH(CT_Bands_2003_2022_Bills!BT$3,CT_Bills_2003_2022!$N$3:$V$3,0)),"N/A")</f>
        <v>-191.9307660000004</v>
      </c>
      <c r="BU9" s="129">
        <f>IFERROR(INDEX(CT_Bills_2003_2022!$D$4:$L$25,MATCH(CT_Bands_2003_2022_Bills!$B9,CT_Bills_2003_2022!$B$4:$B$25,0),MATCH(CT_Bands_2003_2022_Bills!BU$2,CT_Bills_2003_2022!$D$3:$L$3,0))-INDEX(CT_Bills_2003_2022!$N$4:$V$25,MATCH(CT_Bands_2003_2022_Bills!$B9,CT_Bills_2003_2022!$B$4:$B$25,0),MATCH(CT_Bands_2003_2022_Bills!BU$3,CT_Bills_2003_2022!$N$3:$V$3,0)),"N/A")</f>
        <v>-1696.9307660000004</v>
      </c>
      <c r="BV9" s="129">
        <f>IFERROR(INDEX(CT_Bills_2003_2022!$D$4:$L$25,MATCH(CT_Bands_2003_2022_Bills!$B9,CT_Bills_2003_2022!$B$4:$B$25,0),MATCH(CT_Bands_2003_2022_Bills!BV$2,CT_Bills_2003_2022!$D$3:$L$3,0))-INDEX(CT_Bills_2003_2022!$N$4:$V$25,MATCH(CT_Bands_2003_2022_Bills!$B9,CT_Bills_2003_2022!$B$4:$B$25,0),MATCH(CT_Bands_2003_2022_Bills!BV$3,CT_Bills_2003_2022!$N$3:$V$3,0)),"N/A")</f>
        <v>-3567.4307659999995</v>
      </c>
      <c r="BW9" s="129">
        <f>IFERROR(INDEX(CT_Bills_2003_2022!$D$4:$L$25,MATCH(CT_Bands_2003_2022_Bills!$B9,CT_Bills_2003_2022!$B$4:$B$25,0),MATCH(CT_Bands_2003_2022_Bills!BW$2,CT_Bills_2003_2022!$D$3:$L$3,0))-INDEX(CT_Bills_2003_2022!$N$4:$V$25,MATCH(CT_Bands_2003_2022_Bills!$B9,CT_Bills_2003_2022!$B$4:$B$25,0),MATCH(CT_Bands_2003_2022_Bills!BW$3,CT_Bills_2003_2022!$N$3:$V$3,0)),"N/A")</f>
        <v>-4491.935066</v>
      </c>
      <c r="BX9" s="129">
        <f>IFERROR(INDEX(CT_Bills_2003_2022!$D$4:$L$25,MATCH(CT_Bands_2003_2022_Bills!$B9,CT_Bills_2003_2022!$B$4:$B$25,0),MATCH(CT_Bands_2003_2022_Bills!BX$2,CT_Bills_2003_2022!$D$3:$L$3,0))-INDEX(CT_Bills_2003_2022!$N$4:$V$25,MATCH(CT_Bands_2003_2022_Bills!$B9,CT_Bills_2003_2022!$B$4:$B$25,0),MATCH(CT_Bands_2003_2022_Bills!BX$3,CT_Bills_2003_2022!$N$3:$V$3,0)),"N/A")</f>
        <v>3474.9191230000001</v>
      </c>
      <c r="BY9" s="129">
        <f>IFERROR(INDEX(CT_Bills_2003_2022!$D$4:$L$25,MATCH(CT_Bands_2003_2022_Bills!$B9,CT_Bills_2003_2022!$B$4:$B$25,0),MATCH(CT_Bands_2003_2022_Bills!BY$2,CT_Bills_2003_2022!$D$3:$L$3,0))-INDEX(CT_Bills_2003_2022!$N$4:$V$25,MATCH(CT_Bands_2003_2022_Bills!$B9,CT_Bills_2003_2022!$B$4:$B$25,0),MATCH(CT_Bands_2003_2022_Bills!BY$3,CT_Bills_2003_2022!$N$3:$V$3,0)),"N/A")</f>
        <v>3152.6657730000002</v>
      </c>
      <c r="BZ9" s="129">
        <f>IFERROR(INDEX(CT_Bills_2003_2022!$D$4:$L$25,MATCH(CT_Bands_2003_2022_Bills!$B9,CT_Bills_2003_2022!$B$4:$B$25,0),MATCH(CT_Bands_2003_2022_Bills!BZ$2,CT_Bills_2003_2022!$D$3:$L$3,0))-INDEX(CT_Bills_2003_2022!$N$4:$V$25,MATCH(CT_Bands_2003_2022_Bills!$B9,CT_Bills_2003_2022!$B$4:$B$25,0),MATCH(CT_Bands_2003_2022_Bills!BZ$3,CT_Bills_2003_2022!$N$3:$V$3,0)),"N/A")</f>
        <v>2715.9155230000001</v>
      </c>
      <c r="CA9" s="129">
        <f>IFERROR(INDEX(CT_Bills_2003_2022!$D$4:$L$25,MATCH(CT_Bands_2003_2022_Bills!$B9,CT_Bills_2003_2022!$B$4:$B$25,0),MATCH(CT_Bands_2003_2022_Bills!CA$2,CT_Bills_2003_2022!$D$3:$L$3,0))-INDEX(CT_Bills_2003_2022!$N$4:$V$25,MATCH(CT_Bands_2003_2022_Bills!$B9,CT_Bills_2003_2022!$B$4:$B$25,0),MATCH(CT_Bands_2003_2022_Bills!CA$3,CT_Bills_2003_2022!$N$3:$V$3,0)),"N/A")</f>
        <v>2149.6652730000001</v>
      </c>
      <c r="CB9" s="129">
        <f>IFERROR(INDEX(CT_Bills_2003_2022!$D$4:$L$25,MATCH(CT_Bands_2003_2022_Bills!$B9,CT_Bills_2003_2022!$B$4:$B$25,0),MATCH(CT_Bands_2003_2022_Bills!CB$2,CT_Bills_2003_2022!$D$3:$L$3,0))-INDEX(CT_Bills_2003_2022!$N$4:$V$25,MATCH(CT_Bands_2003_2022_Bills!$B9,CT_Bills_2003_2022!$B$4:$B$25,0),MATCH(CT_Bands_2003_2022_Bills!CB$3,CT_Bills_2003_2022!$N$3:$V$3,0)),"N/A")</f>
        <v>1418.415023</v>
      </c>
      <c r="CC9" s="129">
        <f>IFERROR(INDEX(CT_Bills_2003_2022!$D$4:$L$25,MATCH(CT_Bands_2003_2022_Bills!$B9,CT_Bills_2003_2022!$B$4:$B$25,0),MATCH(CT_Bands_2003_2022_Bills!CC$2,CT_Bills_2003_2022!$D$3:$L$3,0))-INDEX(CT_Bills_2003_2022!$N$4:$V$25,MATCH(CT_Bands_2003_2022_Bills!$B9,CT_Bills_2003_2022!$B$4:$B$25,0),MATCH(CT_Bands_2003_2022_Bills!CC$3,CT_Bills_2003_2022!$N$3:$V$3,0)),"N/A")</f>
        <v>370.91482299999961</v>
      </c>
      <c r="CD9" s="129">
        <f>IFERROR(INDEX(CT_Bills_2003_2022!$D$4:$L$25,MATCH(CT_Bands_2003_2022_Bills!$B9,CT_Bills_2003_2022!$B$4:$B$25,0),MATCH(CT_Bands_2003_2022_Bills!CD$2,CT_Bills_2003_2022!$D$3:$L$3,0))-INDEX(CT_Bills_2003_2022!$N$4:$V$25,MATCH(CT_Bands_2003_2022_Bills!$B9,CT_Bills_2003_2022!$B$4:$B$25,0),MATCH(CT_Bands_2003_2022_Bills!CD$3,CT_Bills_2003_2022!$N$3:$V$3,0)),"N/A")</f>
        <v>-1134.0851770000004</v>
      </c>
      <c r="CE9" s="129">
        <f>IFERROR(INDEX(CT_Bills_2003_2022!$D$4:$L$25,MATCH(CT_Bands_2003_2022_Bills!$B9,CT_Bills_2003_2022!$B$4:$B$25,0),MATCH(CT_Bands_2003_2022_Bills!CE$2,CT_Bills_2003_2022!$D$3:$L$3,0))-INDEX(CT_Bills_2003_2022!$N$4:$V$25,MATCH(CT_Bands_2003_2022_Bills!$B9,CT_Bills_2003_2022!$B$4:$B$25,0),MATCH(CT_Bands_2003_2022_Bills!CE$3,CT_Bills_2003_2022!$N$3:$V$3,0)),"N/A")</f>
        <v>-3004.5851769999995</v>
      </c>
      <c r="CF9" s="129">
        <f>IFERROR(INDEX(CT_Bills_2003_2022!$D$4:$L$25,MATCH(CT_Bands_2003_2022_Bills!$B9,CT_Bills_2003_2022!$B$4:$B$25,0),MATCH(CT_Bands_2003_2022_Bills!CF$2,CT_Bills_2003_2022!$D$3:$L$3,0))-INDEX(CT_Bills_2003_2022!$N$4:$V$25,MATCH(CT_Bands_2003_2022_Bills!$B9,CT_Bills_2003_2022!$B$4:$B$25,0),MATCH(CT_Bands_2003_2022_Bills!CF$3,CT_Bills_2003_2022!$N$3:$V$3,0)),"N/A")</f>
        <v>-3929.089477</v>
      </c>
      <c r="CG9" s="51"/>
    </row>
    <row r="10" spans="1:85" x14ac:dyDescent="0.25">
      <c r="A10" s="126" t="s">
        <v>1099</v>
      </c>
      <c r="B10" s="127" t="s">
        <v>1100</v>
      </c>
      <c r="C10" s="127" t="s">
        <v>2336</v>
      </c>
      <c r="D10" s="129">
        <f>IFERROR(INDEX(CT_Bills_2003_2022!$D$4:$L$25,MATCH(CT_Bands_2003_2022_Bills!$B10,CT_Bills_2003_2022!$B$4:$B$25,0),MATCH(CT_Bands_2003_2022_Bills!D$2,CT_Bills_2003_2022!$D$3:$L$3,0))-INDEX(CT_Bills_2003_2022!$N$4:$V$25,MATCH(CT_Bands_2003_2022_Bills!$B10,CT_Bills_2003_2022!$B$4:$B$25,0),MATCH(CT_Bands_2003_2022_Bills!D$3,CT_Bills_2003_2022!$N$3:$V$3,0)),"N/A")</f>
        <v>778.84439799999973</v>
      </c>
      <c r="E10" s="129">
        <f>IFERROR(INDEX(CT_Bills_2003_2022!$D$4:$L$25,MATCH(CT_Bands_2003_2022_Bills!$B10,CT_Bills_2003_2022!$B$4:$B$25,0),MATCH(CT_Bands_2003_2022_Bills!E$2,CT_Bills_2003_2022!$D$3:$L$3,0))-INDEX(CT_Bills_2003_2022!$N$4:$V$25,MATCH(CT_Bands_2003_2022_Bills!$B10,CT_Bills_2003_2022!$B$4:$B$25,0),MATCH(CT_Bands_2003_2022_Bills!E$3,CT_Bills_2003_2022!$N$3:$V$3,0)),"N/A")</f>
        <v>503.34159799999975</v>
      </c>
      <c r="F10" s="129">
        <f>IFERROR(INDEX(CT_Bills_2003_2022!$D$4:$L$25,MATCH(CT_Bands_2003_2022_Bills!$B10,CT_Bills_2003_2022!$B$4:$B$25,0),MATCH(CT_Bands_2003_2022_Bills!F$2,CT_Bills_2003_2022!$D$3:$L$3,0))-INDEX(CT_Bills_2003_2022!$N$4:$V$25,MATCH(CT_Bands_2003_2022_Bills!$B10,CT_Bills_2003_2022!$B$4:$B$25,0),MATCH(CT_Bands_2003_2022_Bills!F$3,CT_Bills_2003_2022!$N$3:$V$3,0)),"N/A")</f>
        <v>124.3413479999997</v>
      </c>
      <c r="G10" s="129">
        <f>IFERROR(INDEX(CT_Bills_2003_2022!$D$4:$L$25,MATCH(CT_Bands_2003_2022_Bills!$B10,CT_Bills_2003_2022!$B$4:$B$25,0),MATCH(CT_Bands_2003_2022_Bills!G$2,CT_Bills_2003_2022!$D$3:$L$3,0))-INDEX(CT_Bills_2003_2022!$N$4:$V$25,MATCH(CT_Bands_2003_2022_Bills!$B10,CT_Bills_2003_2022!$B$4:$B$25,0),MATCH(CT_Bands_2003_2022_Bills!G$3,CT_Bills_2003_2022!$N$3:$V$3,0)),"N/A")</f>
        <v>-373.15890200000035</v>
      </c>
      <c r="H10" s="129">
        <f>IFERROR(INDEX(CT_Bills_2003_2022!$D$4:$L$25,MATCH(CT_Bands_2003_2022_Bills!$B10,CT_Bills_2003_2022!$B$4:$B$25,0),MATCH(CT_Bands_2003_2022_Bills!H$2,CT_Bills_2003_2022!$D$3:$L$3,0))-INDEX(CT_Bills_2003_2022!$N$4:$V$25,MATCH(CT_Bands_2003_2022_Bills!$B10,CT_Bills_2003_2022!$B$4:$B$25,0),MATCH(CT_Bands_2003_2022_Bills!H$3,CT_Bills_2003_2022!$N$3:$V$3,0)),"N/A")</f>
        <v>-960.40905199999997</v>
      </c>
      <c r="I10" s="129">
        <f>IFERROR(INDEX(CT_Bills_2003_2022!$D$4:$L$25,MATCH(CT_Bands_2003_2022_Bills!$B10,CT_Bills_2003_2022!$B$4:$B$25,0),MATCH(CT_Bands_2003_2022_Bills!I$2,CT_Bills_2003_2022!$D$3:$L$3,0))-INDEX(CT_Bills_2003_2022!$N$4:$V$25,MATCH(CT_Bands_2003_2022_Bills!$B10,CT_Bills_2003_2022!$B$4:$B$25,0),MATCH(CT_Bands_2003_2022_Bills!I$3,CT_Bills_2003_2022!$N$3:$V$3,0)),"N/A")</f>
        <v>-1826.6592019999998</v>
      </c>
      <c r="J10" s="129">
        <f>IFERROR(INDEX(CT_Bills_2003_2022!$D$4:$L$25,MATCH(CT_Bands_2003_2022_Bills!$B10,CT_Bills_2003_2022!$B$4:$B$25,0),MATCH(CT_Bands_2003_2022_Bills!J$2,CT_Bills_2003_2022!$D$3:$L$3,0))-INDEX(CT_Bills_2003_2022!$N$4:$V$25,MATCH(CT_Bands_2003_2022_Bills!$B10,CT_Bills_2003_2022!$B$4:$B$25,0),MATCH(CT_Bands_2003_2022_Bills!J$3,CT_Bills_2003_2022!$N$3:$V$3,0)),"N/A")</f>
        <v>-3086.6592019999994</v>
      </c>
      <c r="K10" s="129">
        <f>IFERROR(INDEX(CT_Bills_2003_2022!$D$4:$L$25,MATCH(CT_Bands_2003_2022_Bills!$B10,CT_Bills_2003_2022!$B$4:$B$25,0),MATCH(CT_Bands_2003_2022_Bills!K$2,CT_Bills_2003_2022!$D$3:$L$3,0))-INDEX(CT_Bills_2003_2022!$N$4:$V$25,MATCH(CT_Bands_2003_2022_Bills!$B10,CT_Bills_2003_2022!$B$4:$B$25,0),MATCH(CT_Bands_2003_2022_Bills!K$3,CT_Bills_2003_2022!$N$3:$V$3,0)),"N/A")</f>
        <v>-4652.6592020000007</v>
      </c>
      <c r="L10" s="129">
        <f>IFERROR(INDEX(CT_Bills_2003_2022!$D$4:$L$25,MATCH(CT_Bands_2003_2022_Bills!$B10,CT_Bills_2003_2022!$B$4:$B$25,0),MATCH(CT_Bands_2003_2022_Bills!L$2,CT_Bills_2003_2022!$D$3:$L$3,0))-INDEX(CT_Bills_2003_2022!$N$4:$V$25,MATCH(CT_Bands_2003_2022_Bills!$B10,CT_Bills_2003_2022!$B$4:$B$25,0),MATCH(CT_Bands_2003_2022_Bills!L$3,CT_Bills_2003_2022!$N$3:$V$3,0)),"N/A")</f>
        <v>-5426.6628020000007</v>
      </c>
      <c r="M10" s="143">
        <f>IFERROR(INDEX(CT_Bills_2003_2022!$D$4:$L$25,MATCH(CT_Bands_2003_2022_Bills!$B10,CT_Bills_2003_2022!$B$4:$B$25,0),MATCH(CT_Bands_2003_2022_Bills!M$2,CT_Bills_2003_2022!$D$3:$L$3,0))-INDEX(CT_Bills_2003_2022!$N$4:$V$25,MATCH(CT_Bands_2003_2022_Bills!$B10,CT_Bills_2003_2022!$B$4:$B$25,0),MATCH(CT_Bands_2003_2022_Bills!M$3,CT_Bills_2003_2022!$N$3:$V$3,0)),"N/A")</f>
        <v>972.40179766666643</v>
      </c>
      <c r="N10" s="129">
        <f>IFERROR(INDEX(CT_Bills_2003_2022!$D$4:$L$25,MATCH(CT_Bands_2003_2022_Bills!$B10,CT_Bills_2003_2022!$B$4:$B$25,0),MATCH(CT_Bands_2003_2022_Bills!N$2,CT_Bills_2003_2022!$D$3:$L$3,0))-INDEX(CT_Bills_2003_2022!$N$4:$V$25,MATCH(CT_Bands_2003_2022_Bills!$B10,CT_Bills_2003_2022!$B$4:$B$25,0),MATCH(CT_Bands_2003_2022_Bills!N$3,CT_Bills_2003_2022!$N$3:$V$3,0)),"N/A")</f>
        <v>696.89899766666645</v>
      </c>
      <c r="O10" s="129">
        <f>IFERROR(INDEX(CT_Bills_2003_2022!$D$4:$L$25,MATCH(CT_Bands_2003_2022_Bills!$B10,CT_Bills_2003_2022!$B$4:$B$25,0),MATCH(CT_Bands_2003_2022_Bills!O$2,CT_Bills_2003_2022!$D$3:$L$3,0))-INDEX(CT_Bills_2003_2022!$N$4:$V$25,MATCH(CT_Bands_2003_2022_Bills!$B10,CT_Bills_2003_2022!$B$4:$B$25,0),MATCH(CT_Bands_2003_2022_Bills!O$3,CT_Bills_2003_2022!$N$3:$V$3,0)),"N/A")</f>
        <v>317.8987476666664</v>
      </c>
      <c r="P10" s="129">
        <f>IFERROR(INDEX(CT_Bills_2003_2022!$D$4:$L$25,MATCH(CT_Bands_2003_2022_Bills!$B10,CT_Bills_2003_2022!$B$4:$B$25,0),MATCH(CT_Bands_2003_2022_Bills!P$2,CT_Bills_2003_2022!$D$3:$L$3,0))-INDEX(CT_Bills_2003_2022!$N$4:$V$25,MATCH(CT_Bands_2003_2022_Bills!$B10,CT_Bills_2003_2022!$B$4:$B$25,0),MATCH(CT_Bands_2003_2022_Bills!P$3,CT_Bills_2003_2022!$N$3:$V$3,0)),"N/A")</f>
        <v>-179.60150233333366</v>
      </c>
      <c r="Q10" s="129">
        <f>IFERROR(INDEX(CT_Bills_2003_2022!$D$4:$L$25,MATCH(CT_Bands_2003_2022_Bills!$B10,CT_Bills_2003_2022!$B$4:$B$25,0),MATCH(CT_Bands_2003_2022_Bills!Q$2,CT_Bills_2003_2022!$D$3:$L$3,0))-INDEX(CT_Bills_2003_2022!$N$4:$V$25,MATCH(CT_Bands_2003_2022_Bills!$B10,CT_Bills_2003_2022!$B$4:$B$25,0),MATCH(CT_Bands_2003_2022_Bills!Q$3,CT_Bills_2003_2022!$N$3:$V$3,0)),"N/A")</f>
        <v>-766.85165233333328</v>
      </c>
      <c r="R10" s="129">
        <f>IFERROR(INDEX(CT_Bills_2003_2022!$D$4:$L$25,MATCH(CT_Bands_2003_2022_Bills!$B10,CT_Bills_2003_2022!$B$4:$B$25,0),MATCH(CT_Bands_2003_2022_Bills!R$2,CT_Bills_2003_2022!$D$3:$L$3,0))-INDEX(CT_Bills_2003_2022!$N$4:$V$25,MATCH(CT_Bands_2003_2022_Bills!$B10,CT_Bills_2003_2022!$B$4:$B$25,0),MATCH(CT_Bands_2003_2022_Bills!R$3,CT_Bills_2003_2022!$N$3:$V$3,0)),"N/A")</f>
        <v>-1633.1018023333331</v>
      </c>
      <c r="S10" s="129">
        <f>IFERROR(INDEX(CT_Bills_2003_2022!$D$4:$L$25,MATCH(CT_Bands_2003_2022_Bills!$B10,CT_Bills_2003_2022!$B$4:$B$25,0),MATCH(CT_Bands_2003_2022_Bills!S$2,CT_Bills_2003_2022!$D$3:$L$3,0))-INDEX(CT_Bills_2003_2022!$N$4:$V$25,MATCH(CT_Bands_2003_2022_Bills!$B10,CT_Bills_2003_2022!$B$4:$B$25,0),MATCH(CT_Bands_2003_2022_Bills!S$3,CT_Bills_2003_2022!$N$3:$V$3,0)),"N/A")</f>
        <v>-2893.1018023333327</v>
      </c>
      <c r="T10" s="129">
        <f>IFERROR(INDEX(CT_Bills_2003_2022!$D$4:$L$25,MATCH(CT_Bands_2003_2022_Bills!$B10,CT_Bills_2003_2022!$B$4:$B$25,0),MATCH(CT_Bands_2003_2022_Bills!T$2,CT_Bills_2003_2022!$D$3:$L$3,0))-INDEX(CT_Bills_2003_2022!$N$4:$V$25,MATCH(CT_Bands_2003_2022_Bills!$B10,CT_Bills_2003_2022!$B$4:$B$25,0),MATCH(CT_Bands_2003_2022_Bills!T$3,CT_Bills_2003_2022!$N$3:$V$3,0)),"N/A")</f>
        <v>-4459.1018023333336</v>
      </c>
      <c r="U10" s="129">
        <f>IFERROR(INDEX(CT_Bills_2003_2022!$D$4:$L$25,MATCH(CT_Bands_2003_2022_Bills!$B10,CT_Bills_2003_2022!$B$4:$B$25,0),MATCH(CT_Bands_2003_2022_Bills!U$2,CT_Bills_2003_2022!$D$3:$L$3,0))-INDEX(CT_Bills_2003_2022!$N$4:$V$25,MATCH(CT_Bands_2003_2022_Bills!$B10,CT_Bills_2003_2022!$B$4:$B$25,0),MATCH(CT_Bands_2003_2022_Bills!U$3,CT_Bills_2003_2022!$N$3:$V$3,0)),"N/A")</f>
        <v>-5233.1054023333336</v>
      </c>
      <c r="V10" s="143">
        <f>IFERROR(INDEX(CT_Bills_2003_2022!$D$4:$L$25,MATCH(CT_Bands_2003_2022_Bills!$B10,CT_Bills_2003_2022!$B$4:$B$25,0),MATCH(CT_Bands_2003_2022_Bills!V$2,CT_Bills_2003_2022!$D$3:$L$3,0))-INDEX(CT_Bills_2003_2022!$N$4:$V$25,MATCH(CT_Bands_2003_2022_Bills!$B10,CT_Bills_2003_2022!$B$4:$B$25,0),MATCH(CT_Bands_2003_2022_Bills!V$3,CT_Bills_2003_2022!$N$3:$V$3,0)),"N/A")</f>
        <v>1165.9591973333331</v>
      </c>
      <c r="W10" s="129">
        <f>IFERROR(INDEX(CT_Bills_2003_2022!$D$4:$L$25,MATCH(CT_Bands_2003_2022_Bills!$B10,CT_Bills_2003_2022!$B$4:$B$25,0),MATCH(CT_Bands_2003_2022_Bills!W$2,CT_Bills_2003_2022!$D$3:$L$3,0))-INDEX(CT_Bills_2003_2022!$N$4:$V$25,MATCH(CT_Bands_2003_2022_Bills!$B10,CT_Bills_2003_2022!$B$4:$B$25,0),MATCH(CT_Bands_2003_2022_Bills!W$3,CT_Bills_2003_2022!$N$3:$V$3,0)),"N/A")</f>
        <v>890.45639733333314</v>
      </c>
      <c r="X10" s="129">
        <f>IFERROR(INDEX(CT_Bills_2003_2022!$D$4:$L$25,MATCH(CT_Bands_2003_2022_Bills!$B10,CT_Bills_2003_2022!$B$4:$B$25,0),MATCH(CT_Bands_2003_2022_Bills!X$2,CT_Bills_2003_2022!$D$3:$L$3,0))-INDEX(CT_Bills_2003_2022!$N$4:$V$25,MATCH(CT_Bands_2003_2022_Bills!$B10,CT_Bills_2003_2022!$B$4:$B$25,0),MATCH(CT_Bands_2003_2022_Bills!X$3,CT_Bills_2003_2022!$N$3:$V$3,0)),"N/A")</f>
        <v>511.45614733333309</v>
      </c>
      <c r="Y10" s="129">
        <f>IFERROR(INDEX(CT_Bills_2003_2022!$D$4:$L$25,MATCH(CT_Bands_2003_2022_Bills!$B10,CT_Bills_2003_2022!$B$4:$B$25,0),MATCH(CT_Bands_2003_2022_Bills!Y$2,CT_Bills_2003_2022!$D$3:$L$3,0))-INDEX(CT_Bills_2003_2022!$N$4:$V$25,MATCH(CT_Bands_2003_2022_Bills!$B10,CT_Bills_2003_2022!$B$4:$B$25,0),MATCH(CT_Bands_2003_2022_Bills!Y$3,CT_Bills_2003_2022!$N$3:$V$3,0)),"N/A")</f>
        <v>13.955897333333041</v>
      </c>
      <c r="Z10" s="129">
        <f>IFERROR(INDEX(CT_Bills_2003_2022!$D$4:$L$25,MATCH(CT_Bands_2003_2022_Bills!$B10,CT_Bills_2003_2022!$B$4:$B$25,0),MATCH(CT_Bands_2003_2022_Bills!Z$2,CT_Bills_2003_2022!$D$3:$L$3,0))-INDEX(CT_Bills_2003_2022!$N$4:$V$25,MATCH(CT_Bands_2003_2022_Bills!$B10,CT_Bills_2003_2022!$B$4:$B$25,0),MATCH(CT_Bands_2003_2022_Bills!Z$3,CT_Bills_2003_2022!$N$3:$V$3,0)),"N/A")</f>
        <v>-573.29425266666658</v>
      </c>
      <c r="AA10" s="129">
        <f>IFERROR(INDEX(CT_Bills_2003_2022!$D$4:$L$25,MATCH(CT_Bands_2003_2022_Bills!$B10,CT_Bills_2003_2022!$B$4:$B$25,0),MATCH(CT_Bands_2003_2022_Bills!AA$2,CT_Bills_2003_2022!$D$3:$L$3,0))-INDEX(CT_Bills_2003_2022!$N$4:$V$25,MATCH(CT_Bands_2003_2022_Bills!$B10,CT_Bills_2003_2022!$B$4:$B$25,0),MATCH(CT_Bands_2003_2022_Bills!AA$3,CT_Bills_2003_2022!$N$3:$V$3,0)),"N/A")</f>
        <v>-1439.5444026666664</v>
      </c>
      <c r="AB10" s="129">
        <f>IFERROR(INDEX(CT_Bills_2003_2022!$D$4:$L$25,MATCH(CT_Bands_2003_2022_Bills!$B10,CT_Bills_2003_2022!$B$4:$B$25,0),MATCH(CT_Bands_2003_2022_Bills!AB$2,CT_Bills_2003_2022!$D$3:$L$3,0))-INDEX(CT_Bills_2003_2022!$N$4:$V$25,MATCH(CT_Bands_2003_2022_Bills!$B10,CT_Bills_2003_2022!$B$4:$B$25,0),MATCH(CT_Bands_2003_2022_Bills!AB$3,CT_Bills_2003_2022!$N$3:$V$3,0)),"N/A")</f>
        <v>-2699.544402666666</v>
      </c>
      <c r="AC10" s="129">
        <f>IFERROR(INDEX(CT_Bills_2003_2022!$D$4:$L$25,MATCH(CT_Bands_2003_2022_Bills!$B10,CT_Bills_2003_2022!$B$4:$B$25,0),MATCH(CT_Bands_2003_2022_Bills!AC$2,CT_Bills_2003_2022!$D$3:$L$3,0))-INDEX(CT_Bills_2003_2022!$N$4:$V$25,MATCH(CT_Bands_2003_2022_Bills!$B10,CT_Bills_2003_2022!$B$4:$B$25,0),MATCH(CT_Bands_2003_2022_Bills!AC$3,CT_Bills_2003_2022!$N$3:$V$3,0)),"N/A")</f>
        <v>-4265.5444026666664</v>
      </c>
      <c r="AD10" s="129">
        <f>IFERROR(INDEX(CT_Bills_2003_2022!$D$4:$L$25,MATCH(CT_Bands_2003_2022_Bills!$B10,CT_Bills_2003_2022!$B$4:$B$25,0),MATCH(CT_Bands_2003_2022_Bills!AD$2,CT_Bills_2003_2022!$D$3:$L$3,0))-INDEX(CT_Bills_2003_2022!$N$4:$V$25,MATCH(CT_Bands_2003_2022_Bills!$B10,CT_Bills_2003_2022!$B$4:$B$25,0),MATCH(CT_Bands_2003_2022_Bills!AD$3,CT_Bills_2003_2022!$N$3:$V$3,0)),"N/A")</f>
        <v>-5039.5480026666664</v>
      </c>
      <c r="AE10" s="143">
        <f>IFERROR(INDEX(CT_Bills_2003_2022!$D$4:$L$25,MATCH(CT_Bands_2003_2022_Bills!$B10,CT_Bills_2003_2022!$B$4:$B$25,0),MATCH(CT_Bands_2003_2022_Bills!AE$2,CT_Bills_2003_2022!$D$3:$L$3,0))-INDEX(CT_Bills_2003_2022!$N$4:$V$25,MATCH(CT_Bands_2003_2022_Bills!$B10,CT_Bills_2003_2022!$B$4:$B$25,0),MATCH(CT_Bands_2003_2022_Bills!AE$3,CT_Bills_2003_2022!$N$3:$V$3,0)),"N/A")</f>
        <v>1359.5165969999998</v>
      </c>
      <c r="AF10" s="129">
        <f>IFERROR(INDEX(CT_Bills_2003_2022!$D$4:$L$25,MATCH(CT_Bands_2003_2022_Bills!$B10,CT_Bills_2003_2022!$B$4:$B$25,0),MATCH(CT_Bands_2003_2022_Bills!AF$2,CT_Bills_2003_2022!$D$3:$L$3,0))-INDEX(CT_Bills_2003_2022!$N$4:$V$25,MATCH(CT_Bands_2003_2022_Bills!$B10,CT_Bills_2003_2022!$B$4:$B$25,0),MATCH(CT_Bands_2003_2022_Bills!AF$3,CT_Bills_2003_2022!$N$3:$V$3,0)),"N/A")</f>
        <v>1084.0137969999998</v>
      </c>
      <c r="AG10" s="129">
        <f>IFERROR(INDEX(CT_Bills_2003_2022!$D$4:$L$25,MATCH(CT_Bands_2003_2022_Bills!$B10,CT_Bills_2003_2022!$B$4:$B$25,0),MATCH(CT_Bands_2003_2022_Bills!AG$2,CT_Bills_2003_2022!$D$3:$L$3,0))-INDEX(CT_Bills_2003_2022!$N$4:$V$25,MATCH(CT_Bands_2003_2022_Bills!$B10,CT_Bills_2003_2022!$B$4:$B$25,0),MATCH(CT_Bands_2003_2022_Bills!AG$3,CT_Bills_2003_2022!$N$3:$V$3,0)),"N/A")</f>
        <v>705.01354699999979</v>
      </c>
      <c r="AH10" s="129">
        <f>IFERROR(INDEX(CT_Bills_2003_2022!$D$4:$L$25,MATCH(CT_Bands_2003_2022_Bills!$B10,CT_Bills_2003_2022!$B$4:$B$25,0),MATCH(CT_Bands_2003_2022_Bills!AH$2,CT_Bills_2003_2022!$D$3:$L$3,0))-INDEX(CT_Bills_2003_2022!$N$4:$V$25,MATCH(CT_Bands_2003_2022_Bills!$B10,CT_Bills_2003_2022!$B$4:$B$25,0),MATCH(CT_Bands_2003_2022_Bills!AH$3,CT_Bills_2003_2022!$N$3:$V$3,0)),"N/A")</f>
        <v>207.51329699999974</v>
      </c>
      <c r="AI10" s="129">
        <f>IFERROR(INDEX(CT_Bills_2003_2022!$D$4:$L$25,MATCH(CT_Bands_2003_2022_Bills!$B10,CT_Bills_2003_2022!$B$4:$B$25,0),MATCH(CT_Bands_2003_2022_Bills!AI$2,CT_Bills_2003_2022!$D$3:$L$3,0))-INDEX(CT_Bills_2003_2022!$N$4:$V$25,MATCH(CT_Bands_2003_2022_Bills!$B10,CT_Bills_2003_2022!$B$4:$B$25,0),MATCH(CT_Bands_2003_2022_Bills!AI$3,CT_Bills_2003_2022!$N$3:$V$3,0)),"N/A")</f>
        <v>-379.73685299999988</v>
      </c>
      <c r="AJ10" s="129">
        <f>IFERROR(INDEX(CT_Bills_2003_2022!$D$4:$L$25,MATCH(CT_Bands_2003_2022_Bills!$B10,CT_Bills_2003_2022!$B$4:$B$25,0),MATCH(CT_Bands_2003_2022_Bills!AJ$2,CT_Bills_2003_2022!$D$3:$L$3,0))-INDEX(CT_Bills_2003_2022!$N$4:$V$25,MATCH(CT_Bands_2003_2022_Bills!$B10,CT_Bills_2003_2022!$B$4:$B$25,0),MATCH(CT_Bands_2003_2022_Bills!AJ$3,CT_Bills_2003_2022!$N$3:$V$3,0)),"N/A")</f>
        <v>-1245.9870029999997</v>
      </c>
      <c r="AK10" s="129">
        <f>IFERROR(INDEX(CT_Bills_2003_2022!$D$4:$L$25,MATCH(CT_Bands_2003_2022_Bills!$B10,CT_Bills_2003_2022!$B$4:$B$25,0),MATCH(CT_Bands_2003_2022_Bills!AK$2,CT_Bills_2003_2022!$D$3:$L$3,0))-INDEX(CT_Bills_2003_2022!$N$4:$V$25,MATCH(CT_Bands_2003_2022_Bills!$B10,CT_Bills_2003_2022!$B$4:$B$25,0),MATCH(CT_Bands_2003_2022_Bills!AK$3,CT_Bills_2003_2022!$N$3:$V$3,0)),"N/A")</f>
        <v>-2505.9870029999993</v>
      </c>
      <c r="AL10" s="129">
        <f>IFERROR(INDEX(CT_Bills_2003_2022!$D$4:$L$25,MATCH(CT_Bands_2003_2022_Bills!$B10,CT_Bills_2003_2022!$B$4:$B$25,0),MATCH(CT_Bands_2003_2022_Bills!AL$2,CT_Bills_2003_2022!$D$3:$L$3,0))-INDEX(CT_Bills_2003_2022!$N$4:$V$25,MATCH(CT_Bands_2003_2022_Bills!$B10,CT_Bills_2003_2022!$B$4:$B$25,0),MATCH(CT_Bands_2003_2022_Bills!AL$3,CT_Bills_2003_2022!$N$3:$V$3,0)),"N/A")</f>
        <v>-4071.9870030000002</v>
      </c>
      <c r="AM10" s="129">
        <f>IFERROR(INDEX(CT_Bills_2003_2022!$D$4:$L$25,MATCH(CT_Bands_2003_2022_Bills!$B10,CT_Bills_2003_2022!$B$4:$B$25,0),MATCH(CT_Bands_2003_2022_Bills!AM$2,CT_Bills_2003_2022!$D$3:$L$3,0))-INDEX(CT_Bills_2003_2022!$N$4:$V$25,MATCH(CT_Bands_2003_2022_Bills!$B10,CT_Bills_2003_2022!$B$4:$B$25,0),MATCH(CT_Bands_2003_2022_Bills!AM$3,CT_Bills_2003_2022!$N$3:$V$3,0)),"N/A")</f>
        <v>-4845.9906030000002</v>
      </c>
      <c r="AN10" s="143">
        <f>IFERROR(INDEX(CT_Bills_2003_2022!$D$4:$L$25,MATCH(CT_Bands_2003_2022_Bills!$B10,CT_Bills_2003_2022!$B$4:$B$25,0),MATCH(CT_Bands_2003_2022_Bills!AN$2,CT_Bills_2003_2022!$D$3:$L$3,0))-INDEX(CT_Bills_2003_2022!$N$4:$V$25,MATCH(CT_Bands_2003_2022_Bills!$B10,CT_Bills_2003_2022!$B$4:$B$25,0),MATCH(CT_Bands_2003_2022_Bills!AN$3,CT_Bills_2003_2022!$N$3:$V$3,0)),"N/A")</f>
        <v>1746.6313963333332</v>
      </c>
      <c r="AO10" s="129">
        <f>IFERROR(INDEX(CT_Bills_2003_2022!$D$4:$L$25,MATCH(CT_Bands_2003_2022_Bills!$B10,CT_Bills_2003_2022!$B$4:$B$25,0),MATCH(CT_Bands_2003_2022_Bills!AO$2,CT_Bills_2003_2022!$D$3:$L$3,0))-INDEX(CT_Bills_2003_2022!$N$4:$V$25,MATCH(CT_Bands_2003_2022_Bills!$B10,CT_Bills_2003_2022!$B$4:$B$25,0),MATCH(CT_Bands_2003_2022_Bills!AO$3,CT_Bills_2003_2022!$N$3:$V$3,0)),"N/A")</f>
        <v>1471.1285963333332</v>
      </c>
      <c r="AP10" s="129">
        <f>IFERROR(INDEX(CT_Bills_2003_2022!$D$4:$L$25,MATCH(CT_Bands_2003_2022_Bills!$B10,CT_Bills_2003_2022!$B$4:$B$25,0),MATCH(CT_Bands_2003_2022_Bills!AP$2,CT_Bills_2003_2022!$D$3:$L$3,0))-INDEX(CT_Bills_2003_2022!$N$4:$V$25,MATCH(CT_Bands_2003_2022_Bills!$B10,CT_Bills_2003_2022!$B$4:$B$25,0),MATCH(CT_Bands_2003_2022_Bills!AP$3,CT_Bills_2003_2022!$N$3:$V$3,0)),"N/A")</f>
        <v>1092.1283463333332</v>
      </c>
      <c r="AQ10" s="129">
        <f>IFERROR(INDEX(CT_Bills_2003_2022!$D$4:$L$25,MATCH(CT_Bands_2003_2022_Bills!$B10,CT_Bills_2003_2022!$B$4:$B$25,0),MATCH(CT_Bands_2003_2022_Bills!AQ$2,CT_Bills_2003_2022!$D$3:$L$3,0))-INDEX(CT_Bills_2003_2022!$N$4:$V$25,MATCH(CT_Bands_2003_2022_Bills!$B10,CT_Bills_2003_2022!$B$4:$B$25,0),MATCH(CT_Bands_2003_2022_Bills!AQ$3,CT_Bills_2003_2022!$N$3:$V$3,0)),"N/A")</f>
        <v>594.62809633333313</v>
      </c>
      <c r="AR10" s="129">
        <f>IFERROR(INDEX(CT_Bills_2003_2022!$D$4:$L$25,MATCH(CT_Bands_2003_2022_Bills!$B10,CT_Bills_2003_2022!$B$4:$B$25,0),MATCH(CT_Bands_2003_2022_Bills!AR$2,CT_Bills_2003_2022!$D$3:$L$3,0))-INDEX(CT_Bills_2003_2022!$N$4:$V$25,MATCH(CT_Bands_2003_2022_Bills!$B10,CT_Bills_2003_2022!$B$4:$B$25,0),MATCH(CT_Bands_2003_2022_Bills!AR$3,CT_Bills_2003_2022!$N$3:$V$3,0)),"N/A")</f>
        <v>7.3779463333335116</v>
      </c>
      <c r="AS10" s="129">
        <f>IFERROR(INDEX(CT_Bills_2003_2022!$D$4:$L$25,MATCH(CT_Bands_2003_2022_Bills!$B10,CT_Bills_2003_2022!$B$4:$B$25,0),MATCH(CT_Bands_2003_2022_Bills!AS$2,CT_Bills_2003_2022!$D$3:$L$3,0))-INDEX(CT_Bills_2003_2022!$N$4:$V$25,MATCH(CT_Bands_2003_2022_Bills!$B10,CT_Bills_2003_2022!$B$4:$B$25,0),MATCH(CT_Bands_2003_2022_Bills!AS$3,CT_Bills_2003_2022!$N$3:$V$3,0)),"N/A")</f>
        <v>-858.87220366666634</v>
      </c>
      <c r="AT10" s="129">
        <f>IFERROR(INDEX(CT_Bills_2003_2022!$D$4:$L$25,MATCH(CT_Bands_2003_2022_Bills!$B10,CT_Bills_2003_2022!$B$4:$B$25,0),MATCH(CT_Bands_2003_2022_Bills!AT$2,CT_Bills_2003_2022!$D$3:$L$3,0))-INDEX(CT_Bills_2003_2022!$N$4:$V$25,MATCH(CT_Bands_2003_2022_Bills!$B10,CT_Bills_2003_2022!$B$4:$B$25,0),MATCH(CT_Bands_2003_2022_Bills!AT$3,CT_Bills_2003_2022!$N$3:$V$3,0)),"N/A")</f>
        <v>-2118.8722036666659</v>
      </c>
      <c r="AU10" s="129">
        <f>IFERROR(INDEX(CT_Bills_2003_2022!$D$4:$L$25,MATCH(CT_Bands_2003_2022_Bills!$B10,CT_Bills_2003_2022!$B$4:$B$25,0),MATCH(CT_Bands_2003_2022_Bills!AU$2,CT_Bills_2003_2022!$D$3:$L$3,0))-INDEX(CT_Bills_2003_2022!$N$4:$V$25,MATCH(CT_Bands_2003_2022_Bills!$B10,CT_Bills_2003_2022!$B$4:$B$25,0),MATCH(CT_Bands_2003_2022_Bills!AU$3,CT_Bills_2003_2022!$N$3:$V$3,0)),"N/A")</f>
        <v>-3684.8722036666668</v>
      </c>
      <c r="AV10" s="129">
        <f>IFERROR(INDEX(CT_Bills_2003_2022!$D$4:$L$25,MATCH(CT_Bands_2003_2022_Bills!$B10,CT_Bills_2003_2022!$B$4:$B$25,0),MATCH(CT_Bands_2003_2022_Bills!AV$2,CT_Bills_2003_2022!$D$3:$L$3,0))-INDEX(CT_Bills_2003_2022!$N$4:$V$25,MATCH(CT_Bands_2003_2022_Bills!$B10,CT_Bills_2003_2022!$B$4:$B$25,0),MATCH(CT_Bands_2003_2022_Bills!AV$3,CT_Bills_2003_2022!$N$3:$V$3,0)),"N/A")</f>
        <v>-4458.8758036666668</v>
      </c>
      <c r="AW10" s="143">
        <f>IFERROR(INDEX(CT_Bills_2003_2022!$D$4:$L$25,MATCH(CT_Bands_2003_2022_Bills!$B10,CT_Bills_2003_2022!$B$4:$B$25,0),MATCH(CT_Bands_2003_2022_Bills!AW$2,CT_Bills_2003_2022!$D$3:$L$3,0))-INDEX(CT_Bills_2003_2022!$N$4:$V$25,MATCH(CT_Bands_2003_2022_Bills!$B10,CT_Bills_2003_2022!$B$4:$B$25,0),MATCH(CT_Bands_2003_2022_Bills!AW$3,CT_Bills_2003_2022!$N$3:$V$3,0)),"N/A")</f>
        <v>2133.7461956666662</v>
      </c>
      <c r="AX10" s="129">
        <f>IFERROR(INDEX(CT_Bills_2003_2022!$D$4:$L$25,MATCH(CT_Bands_2003_2022_Bills!$B10,CT_Bills_2003_2022!$B$4:$B$25,0),MATCH(CT_Bands_2003_2022_Bills!AX$2,CT_Bills_2003_2022!$D$3:$L$3,0))-INDEX(CT_Bills_2003_2022!$N$4:$V$25,MATCH(CT_Bands_2003_2022_Bills!$B10,CT_Bills_2003_2022!$B$4:$B$25,0),MATCH(CT_Bands_2003_2022_Bills!AX$3,CT_Bills_2003_2022!$N$3:$V$3,0)),"N/A")</f>
        <v>1858.2433956666662</v>
      </c>
      <c r="AY10" s="129">
        <f>IFERROR(INDEX(CT_Bills_2003_2022!$D$4:$L$25,MATCH(CT_Bands_2003_2022_Bills!$B10,CT_Bills_2003_2022!$B$4:$B$25,0),MATCH(CT_Bands_2003_2022_Bills!AY$2,CT_Bills_2003_2022!$D$3:$L$3,0))-INDEX(CT_Bills_2003_2022!$N$4:$V$25,MATCH(CT_Bands_2003_2022_Bills!$B10,CT_Bills_2003_2022!$B$4:$B$25,0),MATCH(CT_Bands_2003_2022_Bills!AY$3,CT_Bills_2003_2022!$N$3:$V$3,0)),"N/A")</f>
        <v>1479.2431456666661</v>
      </c>
      <c r="AZ10" s="129">
        <f>IFERROR(INDEX(CT_Bills_2003_2022!$D$4:$L$25,MATCH(CT_Bands_2003_2022_Bills!$B10,CT_Bills_2003_2022!$B$4:$B$25,0),MATCH(CT_Bands_2003_2022_Bills!AZ$2,CT_Bills_2003_2022!$D$3:$L$3,0))-INDEX(CT_Bills_2003_2022!$N$4:$V$25,MATCH(CT_Bands_2003_2022_Bills!$B10,CT_Bills_2003_2022!$B$4:$B$25,0),MATCH(CT_Bands_2003_2022_Bills!AZ$3,CT_Bills_2003_2022!$N$3:$V$3,0)),"N/A")</f>
        <v>981.74289566666607</v>
      </c>
      <c r="BA10" s="129">
        <f>IFERROR(INDEX(CT_Bills_2003_2022!$D$4:$L$25,MATCH(CT_Bands_2003_2022_Bills!$B10,CT_Bills_2003_2022!$B$4:$B$25,0),MATCH(CT_Bands_2003_2022_Bills!BA$2,CT_Bills_2003_2022!$D$3:$L$3,0))-INDEX(CT_Bills_2003_2022!$N$4:$V$25,MATCH(CT_Bands_2003_2022_Bills!$B10,CT_Bills_2003_2022!$B$4:$B$25,0),MATCH(CT_Bands_2003_2022_Bills!BA$3,CT_Bills_2003_2022!$N$3:$V$3,0)),"N/A")</f>
        <v>394.49274566666645</v>
      </c>
      <c r="BB10" s="129">
        <f>IFERROR(INDEX(CT_Bills_2003_2022!$D$4:$L$25,MATCH(CT_Bands_2003_2022_Bills!$B10,CT_Bills_2003_2022!$B$4:$B$25,0),MATCH(CT_Bands_2003_2022_Bills!BB$2,CT_Bills_2003_2022!$D$3:$L$3,0))-INDEX(CT_Bills_2003_2022!$N$4:$V$25,MATCH(CT_Bands_2003_2022_Bills!$B10,CT_Bills_2003_2022!$B$4:$B$25,0),MATCH(CT_Bands_2003_2022_Bills!BB$3,CT_Bills_2003_2022!$N$3:$V$3,0)),"N/A")</f>
        <v>-471.7574043333334</v>
      </c>
      <c r="BC10" s="129">
        <f>IFERROR(INDEX(CT_Bills_2003_2022!$D$4:$L$25,MATCH(CT_Bands_2003_2022_Bills!$B10,CT_Bills_2003_2022!$B$4:$B$25,0),MATCH(CT_Bands_2003_2022_Bills!BC$2,CT_Bills_2003_2022!$D$3:$L$3,0))-INDEX(CT_Bills_2003_2022!$N$4:$V$25,MATCH(CT_Bands_2003_2022_Bills!$B10,CT_Bills_2003_2022!$B$4:$B$25,0),MATCH(CT_Bands_2003_2022_Bills!BC$3,CT_Bills_2003_2022!$N$3:$V$3,0)),"N/A")</f>
        <v>-1731.7574043333329</v>
      </c>
      <c r="BD10" s="129">
        <f>IFERROR(INDEX(CT_Bills_2003_2022!$D$4:$L$25,MATCH(CT_Bands_2003_2022_Bills!$B10,CT_Bills_2003_2022!$B$4:$B$25,0),MATCH(CT_Bands_2003_2022_Bills!BD$2,CT_Bills_2003_2022!$D$3:$L$3,0))-INDEX(CT_Bills_2003_2022!$N$4:$V$25,MATCH(CT_Bands_2003_2022_Bills!$B10,CT_Bills_2003_2022!$B$4:$B$25,0),MATCH(CT_Bands_2003_2022_Bills!BD$3,CT_Bills_2003_2022!$N$3:$V$3,0)),"N/A")</f>
        <v>-3297.7574043333339</v>
      </c>
      <c r="BE10" s="129">
        <f>IFERROR(INDEX(CT_Bills_2003_2022!$D$4:$L$25,MATCH(CT_Bands_2003_2022_Bills!$B10,CT_Bills_2003_2022!$B$4:$B$25,0),MATCH(CT_Bands_2003_2022_Bills!BE$2,CT_Bills_2003_2022!$D$3:$L$3,0))-INDEX(CT_Bills_2003_2022!$N$4:$V$25,MATCH(CT_Bands_2003_2022_Bills!$B10,CT_Bills_2003_2022!$B$4:$B$25,0),MATCH(CT_Bands_2003_2022_Bills!BE$3,CT_Bills_2003_2022!$N$3:$V$3,0)),"N/A")</f>
        <v>-4071.7610043333339</v>
      </c>
      <c r="BF10" s="143">
        <f>IFERROR(INDEX(CT_Bills_2003_2022!$D$4:$L$25,MATCH(CT_Bands_2003_2022_Bills!$B10,CT_Bills_2003_2022!$B$4:$B$25,0),MATCH(CT_Bands_2003_2022_Bills!BF$2,CT_Bills_2003_2022!$D$3:$L$3,0))-INDEX(CT_Bills_2003_2022!$N$4:$V$25,MATCH(CT_Bands_2003_2022_Bills!$B10,CT_Bills_2003_2022!$B$4:$B$25,0),MATCH(CT_Bands_2003_2022_Bills!BF$3,CT_Bills_2003_2022!$N$3:$V$3,0)),"N/A")</f>
        <v>2520.8609949999995</v>
      </c>
      <c r="BG10" s="129">
        <f>IFERROR(INDEX(CT_Bills_2003_2022!$D$4:$L$25,MATCH(CT_Bands_2003_2022_Bills!$B10,CT_Bills_2003_2022!$B$4:$B$25,0),MATCH(CT_Bands_2003_2022_Bills!BG$2,CT_Bills_2003_2022!$D$3:$L$3,0))-INDEX(CT_Bills_2003_2022!$N$4:$V$25,MATCH(CT_Bands_2003_2022_Bills!$B10,CT_Bills_2003_2022!$B$4:$B$25,0),MATCH(CT_Bands_2003_2022_Bills!BG$3,CT_Bills_2003_2022!$N$3:$V$3,0)),"N/A")</f>
        <v>2245.3581949999998</v>
      </c>
      <c r="BH10" s="129">
        <f>IFERROR(INDEX(CT_Bills_2003_2022!$D$4:$L$25,MATCH(CT_Bands_2003_2022_Bills!$B10,CT_Bills_2003_2022!$B$4:$B$25,0),MATCH(CT_Bands_2003_2022_Bills!BH$2,CT_Bills_2003_2022!$D$3:$L$3,0))-INDEX(CT_Bills_2003_2022!$N$4:$V$25,MATCH(CT_Bands_2003_2022_Bills!$B10,CT_Bills_2003_2022!$B$4:$B$25,0),MATCH(CT_Bands_2003_2022_Bills!BH$3,CT_Bills_2003_2022!$N$3:$V$3,0)),"N/A")</f>
        <v>1866.3579449999995</v>
      </c>
      <c r="BI10" s="129">
        <f>IFERROR(INDEX(CT_Bills_2003_2022!$D$4:$L$25,MATCH(CT_Bands_2003_2022_Bills!$B10,CT_Bills_2003_2022!$B$4:$B$25,0),MATCH(CT_Bands_2003_2022_Bills!BI$2,CT_Bills_2003_2022!$D$3:$L$3,0))-INDEX(CT_Bills_2003_2022!$N$4:$V$25,MATCH(CT_Bands_2003_2022_Bills!$B10,CT_Bills_2003_2022!$B$4:$B$25,0),MATCH(CT_Bands_2003_2022_Bills!BI$3,CT_Bills_2003_2022!$N$3:$V$3,0)),"N/A")</f>
        <v>1368.8576949999995</v>
      </c>
      <c r="BJ10" s="129">
        <f>IFERROR(INDEX(CT_Bills_2003_2022!$D$4:$L$25,MATCH(CT_Bands_2003_2022_Bills!$B10,CT_Bills_2003_2022!$B$4:$B$25,0),MATCH(CT_Bands_2003_2022_Bills!BJ$2,CT_Bills_2003_2022!$D$3:$L$3,0))-INDEX(CT_Bills_2003_2022!$N$4:$V$25,MATCH(CT_Bands_2003_2022_Bills!$B10,CT_Bills_2003_2022!$B$4:$B$25,0),MATCH(CT_Bands_2003_2022_Bills!BJ$3,CT_Bills_2003_2022!$N$3:$V$3,0)),"N/A")</f>
        <v>781.60754499999985</v>
      </c>
      <c r="BK10" s="129">
        <f>IFERROR(INDEX(CT_Bills_2003_2022!$D$4:$L$25,MATCH(CT_Bands_2003_2022_Bills!$B10,CT_Bills_2003_2022!$B$4:$B$25,0),MATCH(CT_Bands_2003_2022_Bills!BK$2,CT_Bills_2003_2022!$D$3:$L$3,0))-INDEX(CT_Bills_2003_2022!$N$4:$V$25,MATCH(CT_Bands_2003_2022_Bills!$B10,CT_Bills_2003_2022!$B$4:$B$25,0),MATCH(CT_Bands_2003_2022_Bills!BK$3,CT_Bills_2003_2022!$N$3:$V$3,0)),"N/A")</f>
        <v>-84.642605000000003</v>
      </c>
      <c r="BL10" s="129">
        <f>IFERROR(INDEX(CT_Bills_2003_2022!$D$4:$L$25,MATCH(CT_Bands_2003_2022_Bills!$B10,CT_Bills_2003_2022!$B$4:$B$25,0),MATCH(CT_Bands_2003_2022_Bills!BL$2,CT_Bills_2003_2022!$D$3:$L$3,0))-INDEX(CT_Bills_2003_2022!$N$4:$V$25,MATCH(CT_Bands_2003_2022_Bills!$B10,CT_Bills_2003_2022!$B$4:$B$25,0),MATCH(CT_Bands_2003_2022_Bills!BL$3,CT_Bills_2003_2022!$N$3:$V$3,0)),"N/A")</f>
        <v>-1344.6426049999995</v>
      </c>
      <c r="BM10" s="129">
        <f>IFERROR(INDEX(CT_Bills_2003_2022!$D$4:$L$25,MATCH(CT_Bands_2003_2022_Bills!$B10,CT_Bills_2003_2022!$B$4:$B$25,0),MATCH(CT_Bands_2003_2022_Bills!BM$2,CT_Bills_2003_2022!$D$3:$L$3,0))-INDEX(CT_Bills_2003_2022!$N$4:$V$25,MATCH(CT_Bands_2003_2022_Bills!$B10,CT_Bills_2003_2022!$B$4:$B$25,0),MATCH(CT_Bands_2003_2022_Bills!BM$3,CT_Bills_2003_2022!$N$3:$V$3,0)),"N/A")</f>
        <v>-2910.6426050000005</v>
      </c>
      <c r="BN10" s="129">
        <f>IFERROR(INDEX(CT_Bills_2003_2022!$D$4:$L$25,MATCH(CT_Bands_2003_2022_Bills!$B10,CT_Bills_2003_2022!$B$4:$B$25,0),MATCH(CT_Bands_2003_2022_Bills!BN$2,CT_Bills_2003_2022!$D$3:$L$3,0))-INDEX(CT_Bills_2003_2022!$N$4:$V$25,MATCH(CT_Bands_2003_2022_Bills!$B10,CT_Bills_2003_2022!$B$4:$B$25,0),MATCH(CT_Bands_2003_2022_Bills!BN$3,CT_Bills_2003_2022!$N$3:$V$3,0)),"N/A")</f>
        <v>-3684.6462050000005</v>
      </c>
      <c r="BO10" s="143">
        <f>IFERROR(INDEX(CT_Bills_2003_2022!$D$4:$L$25,MATCH(CT_Bands_2003_2022_Bills!$B10,CT_Bills_2003_2022!$B$4:$B$25,0),MATCH(CT_Bands_2003_2022_Bills!BO$2,CT_Bills_2003_2022!$D$3:$L$3,0))-INDEX(CT_Bills_2003_2022!$N$4:$V$25,MATCH(CT_Bands_2003_2022_Bills!$B10,CT_Bills_2003_2022!$B$4:$B$25,0),MATCH(CT_Bands_2003_2022_Bills!BO$3,CT_Bills_2003_2022!$N$3:$V$3,0)),"N/A")</f>
        <v>3101.5331939999996</v>
      </c>
      <c r="BP10" s="129">
        <f>IFERROR(INDEX(CT_Bills_2003_2022!$D$4:$L$25,MATCH(CT_Bands_2003_2022_Bills!$B10,CT_Bills_2003_2022!$B$4:$B$25,0),MATCH(CT_Bands_2003_2022_Bills!BP$2,CT_Bills_2003_2022!$D$3:$L$3,0))-INDEX(CT_Bills_2003_2022!$N$4:$V$25,MATCH(CT_Bands_2003_2022_Bills!$B10,CT_Bills_2003_2022!$B$4:$B$25,0),MATCH(CT_Bands_2003_2022_Bills!BP$3,CT_Bills_2003_2022!$N$3:$V$3,0)),"N/A")</f>
        <v>2826.0303939999994</v>
      </c>
      <c r="BQ10" s="129">
        <f>IFERROR(INDEX(CT_Bills_2003_2022!$D$4:$L$25,MATCH(CT_Bands_2003_2022_Bills!$B10,CT_Bills_2003_2022!$B$4:$B$25,0),MATCH(CT_Bands_2003_2022_Bills!BQ$2,CT_Bills_2003_2022!$D$3:$L$3,0))-INDEX(CT_Bills_2003_2022!$N$4:$V$25,MATCH(CT_Bands_2003_2022_Bills!$B10,CT_Bills_2003_2022!$B$4:$B$25,0),MATCH(CT_Bands_2003_2022_Bills!BQ$3,CT_Bills_2003_2022!$N$3:$V$3,0)),"N/A")</f>
        <v>2447.0301439999994</v>
      </c>
      <c r="BR10" s="129">
        <f>IFERROR(INDEX(CT_Bills_2003_2022!$D$4:$L$25,MATCH(CT_Bands_2003_2022_Bills!$B10,CT_Bills_2003_2022!$B$4:$B$25,0),MATCH(CT_Bands_2003_2022_Bills!BR$2,CT_Bills_2003_2022!$D$3:$L$3,0))-INDEX(CT_Bills_2003_2022!$N$4:$V$25,MATCH(CT_Bands_2003_2022_Bills!$B10,CT_Bills_2003_2022!$B$4:$B$25,0),MATCH(CT_Bands_2003_2022_Bills!BR$3,CT_Bills_2003_2022!$N$3:$V$3,0)),"N/A")</f>
        <v>1949.5298939999996</v>
      </c>
      <c r="BS10" s="129">
        <f>IFERROR(INDEX(CT_Bills_2003_2022!$D$4:$L$25,MATCH(CT_Bands_2003_2022_Bills!$B10,CT_Bills_2003_2022!$B$4:$B$25,0),MATCH(CT_Bands_2003_2022_Bills!BS$2,CT_Bills_2003_2022!$D$3:$L$3,0))-INDEX(CT_Bills_2003_2022!$N$4:$V$25,MATCH(CT_Bands_2003_2022_Bills!$B10,CT_Bills_2003_2022!$B$4:$B$25,0),MATCH(CT_Bands_2003_2022_Bills!BS$3,CT_Bills_2003_2022!$N$3:$V$3,0)),"N/A")</f>
        <v>1362.2797439999999</v>
      </c>
      <c r="BT10" s="129">
        <f>IFERROR(INDEX(CT_Bills_2003_2022!$D$4:$L$25,MATCH(CT_Bands_2003_2022_Bills!$B10,CT_Bills_2003_2022!$B$4:$B$25,0),MATCH(CT_Bands_2003_2022_Bills!BT$2,CT_Bills_2003_2022!$D$3:$L$3,0))-INDEX(CT_Bills_2003_2022!$N$4:$V$25,MATCH(CT_Bands_2003_2022_Bills!$B10,CT_Bills_2003_2022!$B$4:$B$25,0),MATCH(CT_Bands_2003_2022_Bills!BT$3,CT_Bills_2003_2022!$N$3:$V$3,0)),"N/A")</f>
        <v>496.02959400000009</v>
      </c>
      <c r="BU10" s="129">
        <f>IFERROR(INDEX(CT_Bills_2003_2022!$D$4:$L$25,MATCH(CT_Bands_2003_2022_Bills!$B10,CT_Bills_2003_2022!$B$4:$B$25,0),MATCH(CT_Bands_2003_2022_Bills!BU$2,CT_Bills_2003_2022!$D$3:$L$3,0))-INDEX(CT_Bills_2003_2022!$N$4:$V$25,MATCH(CT_Bands_2003_2022_Bills!$B10,CT_Bills_2003_2022!$B$4:$B$25,0),MATCH(CT_Bands_2003_2022_Bills!BU$3,CT_Bills_2003_2022!$N$3:$V$3,0)),"N/A")</f>
        <v>-763.97040599999946</v>
      </c>
      <c r="BV10" s="129">
        <f>IFERROR(INDEX(CT_Bills_2003_2022!$D$4:$L$25,MATCH(CT_Bands_2003_2022_Bills!$B10,CT_Bills_2003_2022!$B$4:$B$25,0),MATCH(CT_Bands_2003_2022_Bills!BV$2,CT_Bills_2003_2022!$D$3:$L$3,0))-INDEX(CT_Bills_2003_2022!$N$4:$V$25,MATCH(CT_Bands_2003_2022_Bills!$B10,CT_Bills_2003_2022!$B$4:$B$25,0),MATCH(CT_Bands_2003_2022_Bills!BV$3,CT_Bills_2003_2022!$N$3:$V$3,0)),"N/A")</f>
        <v>-2329.9704060000004</v>
      </c>
      <c r="BW10" s="129">
        <f>IFERROR(INDEX(CT_Bills_2003_2022!$D$4:$L$25,MATCH(CT_Bands_2003_2022_Bills!$B10,CT_Bills_2003_2022!$B$4:$B$25,0),MATCH(CT_Bands_2003_2022_Bills!BW$2,CT_Bills_2003_2022!$D$3:$L$3,0))-INDEX(CT_Bills_2003_2022!$N$4:$V$25,MATCH(CT_Bands_2003_2022_Bills!$B10,CT_Bills_2003_2022!$B$4:$B$25,0),MATCH(CT_Bands_2003_2022_Bills!BW$3,CT_Bills_2003_2022!$N$3:$V$3,0)),"N/A")</f>
        <v>-3103.9740060000004</v>
      </c>
      <c r="BX10" s="129">
        <f>IFERROR(INDEX(CT_Bills_2003_2022!$D$4:$L$25,MATCH(CT_Bands_2003_2022_Bills!$B10,CT_Bills_2003_2022!$B$4:$B$25,0),MATCH(CT_Bands_2003_2022_Bills!BX$2,CT_Bills_2003_2022!$D$3:$L$3,0))-INDEX(CT_Bills_2003_2022!$N$4:$V$25,MATCH(CT_Bands_2003_2022_Bills!$B10,CT_Bills_2003_2022!$B$4:$B$25,0),MATCH(CT_Bands_2003_2022_Bills!BX$3,CT_Bills_2003_2022!$N$3:$V$3,0)),"N/A")</f>
        <v>3682.2053929999993</v>
      </c>
      <c r="BY10" s="129">
        <f>IFERROR(INDEX(CT_Bills_2003_2022!$D$4:$L$25,MATCH(CT_Bands_2003_2022_Bills!$B10,CT_Bills_2003_2022!$B$4:$B$25,0),MATCH(CT_Bands_2003_2022_Bills!BY$2,CT_Bills_2003_2022!$D$3:$L$3,0))-INDEX(CT_Bills_2003_2022!$N$4:$V$25,MATCH(CT_Bands_2003_2022_Bills!$B10,CT_Bills_2003_2022!$B$4:$B$25,0),MATCH(CT_Bands_2003_2022_Bills!BY$3,CT_Bills_2003_2022!$N$3:$V$3,0)),"N/A")</f>
        <v>3406.7025929999991</v>
      </c>
      <c r="BZ10" s="129">
        <f>IFERROR(INDEX(CT_Bills_2003_2022!$D$4:$L$25,MATCH(CT_Bands_2003_2022_Bills!$B10,CT_Bills_2003_2022!$B$4:$B$25,0),MATCH(CT_Bands_2003_2022_Bills!BZ$2,CT_Bills_2003_2022!$D$3:$L$3,0))-INDEX(CT_Bills_2003_2022!$N$4:$V$25,MATCH(CT_Bands_2003_2022_Bills!$B10,CT_Bills_2003_2022!$B$4:$B$25,0),MATCH(CT_Bands_2003_2022_Bills!BZ$3,CT_Bills_2003_2022!$N$3:$V$3,0)),"N/A")</f>
        <v>3027.702342999999</v>
      </c>
      <c r="CA10" s="129">
        <f>IFERROR(INDEX(CT_Bills_2003_2022!$D$4:$L$25,MATCH(CT_Bands_2003_2022_Bills!$B10,CT_Bills_2003_2022!$B$4:$B$25,0),MATCH(CT_Bands_2003_2022_Bills!CA$2,CT_Bills_2003_2022!$D$3:$L$3,0))-INDEX(CT_Bills_2003_2022!$N$4:$V$25,MATCH(CT_Bands_2003_2022_Bills!$B10,CT_Bills_2003_2022!$B$4:$B$25,0),MATCH(CT_Bands_2003_2022_Bills!CA$3,CT_Bills_2003_2022!$N$3:$V$3,0)),"N/A")</f>
        <v>2530.202092999999</v>
      </c>
      <c r="CB10" s="129">
        <f>IFERROR(INDEX(CT_Bills_2003_2022!$D$4:$L$25,MATCH(CT_Bands_2003_2022_Bills!$B10,CT_Bills_2003_2022!$B$4:$B$25,0),MATCH(CT_Bands_2003_2022_Bills!CB$2,CT_Bills_2003_2022!$D$3:$L$3,0))-INDEX(CT_Bills_2003_2022!$N$4:$V$25,MATCH(CT_Bands_2003_2022_Bills!$B10,CT_Bills_2003_2022!$B$4:$B$25,0),MATCH(CT_Bands_2003_2022_Bills!CB$3,CT_Bills_2003_2022!$N$3:$V$3,0)),"N/A")</f>
        <v>1942.9519429999996</v>
      </c>
      <c r="CC10" s="129">
        <f>IFERROR(INDEX(CT_Bills_2003_2022!$D$4:$L$25,MATCH(CT_Bands_2003_2022_Bills!$B10,CT_Bills_2003_2022!$B$4:$B$25,0),MATCH(CT_Bands_2003_2022_Bills!CC$2,CT_Bills_2003_2022!$D$3:$L$3,0))-INDEX(CT_Bills_2003_2022!$N$4:$V$25,MATCH(CT_Bands_2003_2022_Bills!$B10,CT_Bills_2003_2022!$B$4:$B$25,0),MATCH(CT_Bands_2003_2022_Bills!CC$3,CT_Bills_2003_2022!$N$3:$V$3,0)),"N/A")</f>
        <v>1076.7017929999997</v>
      </c>
      <c r="CD10" s="129">
        <f>IFERROR(INDEX(CT_Bills_2003_2022!$D$4:$L$25,MATCH(CT_Bands_2003_2022_Bills!$B10,CT_Bills_2003_2022!$B$4:$B$25,0),MATCH(CT_Bands_2003_2022_Bills!CD$2,CT_Bills_2003_2022!$D$3:$L$3,0))-INDEX(CT_Bills_2003_2022!$N$4:$V$25,MATCH(CT_Bands_2003_2022_Bills!$B10,CT_Bills_2003_2022!$B$4:$B$25,0),MATCH(CT_Bands_2003_2022_Bills!CD$3,CT_Bills_2003_2022!$N$3:$V$3,0)),"N/A")</f>
        <v>-183.29820699999982</v>
      </c>
      <c r="CE10" s="129">
        <f>IFERROR(INDEX(CT_Bills_2003_2022!$D$4:$L$25,MATCH(CT_Bands_2003_2022_Bills!$B10,CT_Bills_2003_2022!$B$4:$B$25,0),MATCH(CT_Bands_2003_2022_Bills!CE$2,CT_Bills_2003_2022!$D$3:$L$3,0))-INDEX(CT_Bills_2003_2022!$N$4:$V$25,MATCH(CT_Bands_2003_2022_Bills!$B10,CT_Bills_2003_2022!$B$4:$B$25,0),MATCH(CT_Bands_2003_2022_Bills!CE$3,CT_Bills_2003_2022!$N$3:$V$3,0)),"N/A")</f>
        <v>-1749.2982070000007</v>
      </c>
      <c r="CF10" s="129">
        <f>IFERROR(INDEX(CT_Bills_2003_2022!$D$4:$L$25,MATCH(CT_Bands_2003_2022_Bills!$B10,CT_Bills_2003_2022!$B$4:$B$25,0),MATCH(CT_Bands_2003_2022_Bills!CF$2,CT_Bills_2003_2022!$D$3:$L$3,0))-INDEX(CT_Bills_2003_2022!$N$4:$V$25,MATCH(CT_Bands_2003_2022_Bills!$B10,CT_Bills_2003_2022!$B$4:$B$25,0),MATCH(CT_Bands_2003_2022_Bills!CF$3,CT_Bills_2003_2022!$N$3:$V$3,0)),"N/A")</f>
        <v>-2523.3018070000007</v>
      </c>
      <c r="CG10" s="51"/>
    </row>
    <row r="11" spans="1:85" x14ac:dyDescent="0.25">
      <c r="A11" s="126" t="s">
        <v>1101</v>
      </c>
      <c r="B11" s="127" t="s">
        <v>1102</v>
      </c>
      <c r="C11" s="127" t="s">
        <v>2325</v>
      </c>
      <c r="D11" s="129">
        <f>IFERROR(INDEX(CT_Bills_2003_2022!$D$4:$L$25,MATCH(CT_Bands_2003_2022_Bills!$B11,CT_Bills_2003_2022!$B$4:$B$25,0),MATCH(CT_Bands_2003_2022_Bills!D$2,CT_Bills_2003_2022!$D$3:$L$3,0))-INDEX(CT_Bills_2003_2022!$N$4:$V$25,MATCH(CT_Bands_2003_2022_Bills!$B11,CT_Bills_2003_2022!$B$4:$B$25,0),MATCH(CT_Bands_2003_2022_Bills!D$3,CT_Bills_2003_2022!$N$3:$V$3,0)),"N/A")</f>
        <v>918.70607133333328</v>
      </c>
      <c r="E11" s="129">
        <f>IFERROR(INDEX(CT_Bills_2003_2022!$D$4:$L$25,MATCH(CT_Bands_2003_2022_Bills!$B11,CT_Bills_2003_2022!$B$4:$B$25,0),MATCH(CT_Bands_2003_2022_Bills!E$2,CT_Bills_2003_2022!$D$3:$L$3,0))-INDEX(CT_Bills_2003_2022!$N$4:$V$25,MATCH(CT_Bands_2003_2022_Bills!$B11,CT_Bills_2003_2022!$B$4:$B$25,0),MATCH(CT_Bands_2003_2022_Bills!E$3,CT_Bills_2003_2022!$N$3:$V$3,0)),"N/A")</f>
        <v>676.95402133333323</v>
      </c>
      <c r="F11" s="129">
        <f>IFERROR(INDEX(CT_Bills_2003_2022!$D$4:$L$25,MATCH(CT_Bands_2003_2022_Bills!$B11,CT_Bills_2003_2022!$B$4:$B$25,0),MATCH(CT_Bands_2003_2022_Bills!F$2,CT_Bills_2003_2022!$D$3:$L$3,0))-INDEX(CT_Bills_2003_2022!$N$4:$V$25,MATCH(CT_Bands_2003_2022_Bills!$B11,CT_Bills_2003_2022!$B$4:$B$25,0),MATCH(CT_Bands_2003_2022_Bills!F$3,CT_Bills_2003_2022!$N$3:$V$3,0)),"N/A")</f>
        <v>308.70357133333334</v>
      </c>
      <c r="G11" s="129">
        <f>IFERROR(INDEX(CT_Bills_2003_2022!$D$4:$L$25,MATCH(CT_Bands_2003_2022_Bills!$B11,CT_Bills_2003_2022!$B$4:$B$25,0),MATCH(CT_Bands_2003_2022_Bills!G$2,CT_Bills_2003_2022!$D$3:$L$3,0))-INDEX(CT_Bills_2003_2022!$N$4:$V$25,MATCH(CT_Bands_2003_2022_Bills!$B11,CT_Bills_2003_2022!$B$4:$B$25,0),MATCH(CT_Bands_2003_2022_Bills!G$3,CT_Bills_2003_2022!$N$3:$V$3,0)),"N/A")</f>
        <v>-213.04687866666677</v>
      </c>
      <c r="H11" s="129">
        <f>IFERROR(INDEX(CT_Bills_2003_2022!$D$4:$L$25,MATCH(CT_Bands_2003_2022_Bills!$B11,CT_Bills_2003_2022!$B$4:$B$25,0),MATCH(CT_Bands_2003_2022_Bills!H$2,CT_Bills_2003_2022!$D$3:$L$3,0))-INDEX(CT_Bills_2003_2022!$N$4:$V$25,MATCH(CT_Bands_2003_2022_Bills!$B11,CT_Bills_2003_2022!$B$4:$B$25,0),MATCH(CT_Bands_2003_2022_Bills!H$3,CT_Bills_2003_2022!$N$3:$V$3,0)),"N/A")</f>
        <v>-932.29732866666632</v>
      </c>
      <c r="I11" s="129">
        <f>IFERROR(INDEX(CT_Bills_2003_2022!$D$4:$L$25,MATCH(CT_Bands_2003_2022_Bills!$B11,CT_Bills_2003_2022!$B$4:$B$25,0),MATCH(CT_Bands_2003_2022_Bills!I$2,CT_Bills_2003_2022!$D$3:$L$3,0))-INDEX(CT_Bills_2003_2022!$N$4:$V$25,MATCH(CT_Bands_2003_2022_Bills!$B11,CT_Bills_2003_2022!$B$4:$B$25,0),MATCH(CT_Bands_2003_2022_Bills!I$3,CT_Bills_2003_2022!$N$3:$V$3,0)),"N/A")</f>
        <v>-2244.2980286666671</v>
      </c>
      <c r="J11" s="129">
        <f>IFERROR(INDEX(CT_Bills_2003_2022!$D$4:$L$25,MATCH(CT_Bands_2003_2022_Bills!$B11,CT_Bills_2003_2022!$B$4:$B$25,0),MATCH(CT_Bands_2003_2022_Bills!J$2,CT_Bills_2003_2022!$D$3:$L$3,0))-INDEX(CT_Bills_2003_2022!$N$4:$V$25,MATCH(CT_Bands_2003_2022_Bills!$B11,CT_Bills_2003_2022!$B$4:$B$25,0),MATCH(CT_Bands_2003_2022_Bills!J$3,CT_Bills_2003_2022!$N$3:$V$3,0)),"N/A")</f>
        <v>-3679.2980286666671</v>
      </c>
      <c r="K11" s="129">
        <f>IFERROR(INDEX(CT_Bills_2003_2022!$D$4:$L$25,MATCH(CT_Bands_2003_2022_Bills!$B11,CT_Bills_2003_2022!$B$4:$B$25,0),MATCH(CT_Bands_2003_2022_Bills!K$2,CT_Bills_2003_2022!$D$3:$L$3,0))-INDEX(CT_Bills_2003_2022!$N$4:$V$25,MATCH(CT_Bands_2003_2022_Bills!$B11,CT_Bills_2003_2022!$B$4:$B$25,0),MATCH(CT_Bands_2003_2022_Bills!K$3,CT_Bills_2003_2022!$N$3:$V$3,0)),"N/A")</f>
        <v>-5462.7980286666671</v>
      </c>
      <c r="L11" s="129">
        <f>IFERROR(INDEX(CT_Bills_2003_2022!$D$4:$L$25,MATCH(CT_Bands_2003_2022_Bills!$B11,CT_Bills_2003_2022!$B$4:$B$25,0),MATCH(CT_Bands_2003_2022_Bills!L$2,CT_Bills_2003_2022!$D$3:$L$3,0))-INDEX(CT_Bills_2003_2022!$N$4:$V$25,MATCH(CT_Bands_2003_2022_Bills!$B11,CT_Bills_2003_2022!$B$4:$B$25,0),MATCH(CT_Bands_2003_2022_Bills!L$3,CT_Bills_2003_2022!$N$3:$V$3,0)),"N/A")</f>
        <v>-6344.3021286666681</v>
      </c>
      <c r="M11" s="143">
        <f>IFERROR(INDEX(CT_Bills_2003_2022!$D$4:$L$25,MATCH(CT_Bands_2003_2022_Bills!$B11,CT_Bills_2003_2022!$B$4:$B$25,0),MATCH(CT_Bands_2003_2022_Bills!M$2,CT_Bills_2003_2022!$D$3:$L$3,0))-INDEX(CT_Bills_2003_2022!$N$4:$V$25,MATCH(CT_Bands_2003_2022_Bills!$B11,CT_Bills_2003_2022!$B$4:$B$25,0),MATCH(CT_Bands_2003_2022_Bills!M$3,CT_Bills_2003_2022!$N$3:$V$3,0)),"N/A")</f>
        <v>1111.8237498888889</v>
      </c>
      <c r="N11" s="129">
        <f>IFERROR(INDEX(CT_Bills_2003_2022!$D$4:$L$25,MATCH(CT_Bands_2003_2022_Bills!$B11,CT_Bills_2003_2022!$B$4:$B$25,0),MATCH(CT_Bands_2003_2022_Bills!N$2,CT_Bills_2003_2022!$D$3:$L$3,0))-INDEX(CT_Bills_2003_2022!$N$4:$V$25,MATCH(CT_Bands_2003_2022_Bills!$B11,CT_Bills_2003_2022!$B$4:$B$25,0),MATCH(CT_Bands_2003_2022_Bills!N$3,CT_Bills_2003_2022!$N$3:$V$3,0)),"N/A")</f>
        <v>870.07169988888882</v>
      </c>
      <c r="O11" s="129">
        <f>IFERROR(INDEX(CT_Bills_2003_2022!$D$4:$L$25,MATCH(CT_Bands_2003_2022_Bills!$B11,CT_Bills_2003_2022!$B$4:$B$25,0),MATCH(CT_Bands_2003_2022_Bills!O$2,CT_Bills_2003_2022!$D$3:$L$3,0))-INDEX(CT_Bills_2003_2022!$N$4:$V$25,MATCH(CT_Bands_2003_2022_Bills!$B11,CT_Bills_2003_2022!$B$4:$B$25,0),MATCH(CT_Bands_2003_2022_Bills!O$3,CT_Bills_2003_2022!$N$3:$V$3,0)),"N/A")</f>
        <v>501.82124988888893</v>
      </c>
      <c r="P11" s="129">
        <f>IFERROR(INDEX(CT_Bills_2003_2022!$D$4:$L$25,MATCH(CT_Bands_2003_2022_Bills!$B11,CT_Bills_2003_2022!$B$4:$B$25,0),MATCH(CT_Bands_2003_2022_Bills!P$2,CT_Bills_2003_2022!$D$3:$L$3,0))-INDEX(CT_Bills_2003_2022!$N$4:$V$25,MATCH(CT_Bands_2003_2022_Bills!$B11,CT_Bills_2003_2022!$B$4:$B$25,0),MATCH(CT_Bands_2003_2022_Bills!P$3,CT_Bills_2003_2022!$N$3:$V$3,0)),"N/A")</f>
        <v>-19.929200111111186</v>
      </c>
      <c r="Q11" s="129">
        <f>IFERROR(INDEX(CT_Bills_2003_2022!$D$4:$L$25,MATCH(CT_Bands_2003_2022_Bills!$B11,CT_Bills_2003_2022!$B$4:$B$25,0),MATCH(CT_Bands_2003_2022_Bills!Q$2,CT_Bills_2003_2022!$D$3:$L$3,0))-INDEX(CT_Bills_2003_2022!$N$4:$V$25,MATCH(CT_Bands_2003_2022_Bills!$B11,CT_Bills_2003_2022!$B$4:$B$25,0),MATCH(CT_Bands_2003_2022_Bills!Q$3,CT_Bills_2003_2022!$N$3:$V$3,0)),"N/A")</f>
        <v>-739.17965011111073</v>
      </c>
      <c r="R11" s="129">
        <f>IFERROR(INDEX(CT_Bills_2003_2022!$D$4:$L$25,MATCH(CT_Bands_2003_2022_Bills!$B11,CT_Bills_2003_2022!$B$4:$B$25,0),MATCH(CT_Bands_2003_2022_Bills!R$2,CT_Bills_2003_2022!$D$3:$L$3,0))-INDEX(CT_Bills_2003_2022!$N$4:$V$25,MATCH(CT_Bands_2003_2022_Bills!$B11,CT_Bills_2003_2022!$B$4:$B$25,0),MATCH(CT_Bands_2003_2022_Bills!R$3,CT_Bills_2003_2022!$N$3:$V$3,0)),"N/A")</f>
        <v>-2051.1803501111112</v>
      </c>
      <c r="S11" s="129">
        <f>IFERROR(INDEX(CT_Bills_2003_2022!$D$4:$L$25,MATCH(CT_Bands_2003_2022_Bills!$B11,CT_Bills_2003_2022!$B$4:$B$25,0),MATCH(CT_Bands_2003_2022_Bills!S$2,CT_Bills_2003_2022!$D$3:$L$3,0))-INDEX(CT_Bills_2003_2022!$N$4:$V$25,MATCH(CT_Bands_2003_2022_Bills!$B11,CT_Bills_2003_2022!$B$4:$B$25,0),MATCH(CT_Bands_2003_2022_Bills!S$3,CT_Bills_2003_2022!$N$3:$V$3,0)),"N/A")</f>
        <v>-3486.1803501111112</v>
      </c>
      <c r="T11" s="129">
        <f>IFERROR(INDEX(CT_Bills_2003_2022!$D$4:$L$25,MATCH(CT_Bands_2003_2022_Bills!$B11,CT_Bills_2003_2022!$B$4:$B$25,0),MATCH(CT_Bands_2003_2022_Bills!T$2,CT_Bills_2003_2022!$D$3:$L$3,0))-INDEX(CT_Bills_2003_2022!$N$4:$V$25,MATCH(CT_Bands_2003_2022_Bills!$B11,CT_Bills_2003_2022!$B$4:$B$25,0),MATCH(CT_Bands_2003_2022_Bills!T$3,CT_Bills_2003_2022!$N$3:$V$3,0)),"N/A")</f>
        <v>-5269.6803501111117</v>
      </c>
      <c r="U11" s="129">
        <f>IFERROR(INDEX(CT_Bills_2003_2022!$D$4:$L$25,MATCH(CT_Bands_2003_2022_Bills!$B11,CT_Bills_2003_2022!$B$4:$B$25,0),MATCH(CT_Bands_2003_2022_Bills!U$2,CT_Bills_2003_2022!$D$3:$L$3,0))-INDEX(CT_Bills_2003_2022!$N$4:$V$25,MATCH(CT_Bands_2003_2022_Bills!$B11,CT_Bills_2003_2022!$B$4:$B$25,0),MATCH(CT_Bands_2003_2022_Bills!U$3,CT_Bills_2003_2022!$N$3:$V$3,0)),"N/A")</f>
        <v>-6151.1844501111118</v>
      </c>
      <c r="V11" s="143">
        <f>IFERROR(INDEX(CT_Bills_2003_2022!$D$4:$L$25,MATCH(CT_Bands_2003_2022_Bills!$B11,CT_Bills_2003_2022!$B$4:$B$25,0),MATCH(CT_Bands_2003_2022_Bills!V$2,CT_Bills_2003_2022!$D$3:$L$3,0))-INDEX(CT_Bills_2003_2022!$N$4:$V$25,MATCH(CT_Bands_2003_2022_Bills!$B11,CT_Bills_2003_2022!$B$4:$B$25,0),MATCH(CT_Bands_2003_2022_Bills!V$3,CT_Bills_2003_2022!$N$3:$V$3,0)),"N/A")</f>
        <v>1304.9414284444445</v>
      </c>
      <c r="W11" s="129">
        <f>IFERROR(INDEX(CT_Bills_2003_2022!$D$4:$L$25,MATCH(CT_Bands_2003_2022_Bills!$B11,CT_Bills_2003_2022!$B$4:$B$25,0),MATCH(CT_Bands_2003_2022_Bills!W$2,CT_Bills_2003_2022!$D$3:$L$3,0))-INDEX(CT_Bills_2003_2022!$N$4:$V$25,MATCH(CT_Bands_2003_2022_Bills!$B11,CT_Bills_2003_2022!$B$4:$B$25,0),MATCH(CT_Bands_2003_2022_Bills!W$3,CT_Bills_2003_2022!$N$3:$V$3,0)),"N/A")</f>
        <v>1063.1893784444444</v>
      </c>
      <c r="X11" s="129">
        <f>IFERROR(INDEX(CT_Bills_2003_2022!$D$4:$L$25,MATCH(CT_Bands_2003_2022_Bills!$B11,CT_Bills_2003_2022!$B$4:$B$25,0),MATCH(CT_Bands_2003_2022_Bills!X$2,CT_Bills_2003_2022!$D$3:$L$3,0))-INDEX(CT_Bills_2003_2022!$N$4:$V$25,MATCH(CT_Bands_2003_2022_Bills!$B11,CT_Bills_2003_2022!$B$4:$B$25,0),MATCH(CT_Bands_2003_2022_Bills!X$3,CT_Bills_2003_2022!$N$3:$V$3,0)),"N/A")</f>
        <v>694.93892844444451</v>
      </c>
      <c r="Y11" s="129">
        <f>IFERROR(INDEX(CT_Bills_2003_2022!$D$4:$L$25,MATCH(CT_Bands_2003_2022_Bills!$B11,CT_Bills_2003_2022!$B$4:$B$25,0),MATCH(CT_Bands_2003_2022_Bills!Y$2,CT_Bills_2003_2022!$D$3:$L$3,0))-INDEX(CT_Bills_2003_2022!$N$4:$V$25,MATCH(CT_Bands_2003_2022_Bills!$B11,CT_Bills_2003_2022!$B$4:$B$25,0),MATCH(CT_Bands_2003_2022_Bills!Y$3,CT_Bills_2003_2022!$N$3:$V$3,0)),"N/A")</f>
        <v>173.1884784444444</v>
      </c>
      <c r="Z11" s="129">
        <f>IFERROR(INDEX(CT_Bills_2003_2022!$D$4:$L$25,MATCH(CT_Bands_2003_2022_Bills!$B11,CT_Bills_2003_2022!$B$4:$B$25,0),MATCH(CT_Bands_2003_2022_Bills!Z$2,CT_Bills_2003_2022!$D$3:$L$3,0))-INDEX(CT_Bills_2003_2022!$N$4:$V$25,MATCH(CT_Bands_2003_2022_Bills!$B11,CT_Bills_2003_2022!$B$4:$B$25,0),MATCH(CT_Bands_2003_2022_Bills!Z$3,CT_Bills_2003_2022!$N$3:$V$3,0)),"N/A")</f>
        <v>-546.06197155555515</v>
      </c>
      <c r="AA11" s="129">
        <f>IFERROR(INDEX(CT_Bills_2003_2022!$D$4:$L$25,MATCH(CT_Bands_2003_2022_Bills!$B11,CT_Bills_2003_2022!$B$4:$B$25,0),MATCH(CT_Bands_2003_2022_Bills!AA$2,CT_Bills_2003_2022!$D$3:$L$3,0))-INDEX(CT_Bills_2003_2022!$N$4:$V$25,MATCH(CT_Bands_2003_2022_Bills!$B11,CT_Bills_2003_2022!$B$4:$B$25,0),MATCH(CT_Bands_2003_2022_Bills!AA$3,CT_Bills_2003_2022!$N$3:$V$3,0)),"N/A")</f>
        <v>-1858.0626715555557</v>
      </c>
      <c r="AB11" s="129">
        <f>IFERROR(INDEX(CT_Bills_2003_2022!$D$4:$L$25,MATCH(CT_Bands_2003_2022_Bills!$B11,CT_Bills_2003_2022!$B$4:$B$25,0),MATCH(CT_Bands_2003_2022_Bills!AB$2,CT_Bills_2003_2022!$D$3:$L$3,0))-INDEX(CT_Bills_2003_2022!$N$4:$V$25,MATCH(CT_Bands_2003_2022_Bills!$B11,CT_Bills_2003_2022!$B$4:$B$25,0),MATCH(CT_Bands_2003_2022_Bills!AB$3,CT_Bills_2003_2022!$N$3:$V$3,0)),"N/A")</f>
        <v>-3293.0626715555554</v>
      </c>
      <c r="AC11" s="129">
        <f>IFERROR(INDEX(CT_Bills_2003_2022!$D$4:$L$25,MATCH(CT_Bands_2003_2022_Bills!$B11,CT_Bills_2003_2022!$B$4:$B$25,0),MATCH(CT_Bands_2003_2022_Bills!AC$2,CT_Bills_2003_2022!$D$3:$L$3,0))-INDEX(CT_Bills_2003_2022!$N$4:$V$25,MATCH(CT_Bands_2003_2022_Bills!$B11,CT_Bills_2003_2022!$B$4:$B$25,0),MATCH(CT_Bands_2003_2022_Bills!AC$3,CT_Bills_2003_2022!$N$3:$V$3,0)),"N/A")</f>
        <v>-5076.5626715555554</v>
      </c>
      <c r="AD11" s="129">
        <f>IFERROR(INDEX(CT_Bills_2003_2022!$D$4:$L$25,MATCH(CT_Bands_2003_2022_Bills!$B11,CT_Bills_2003_2022!$B$4:$B$25,0),MATCH(CT_Bands_2003_2022_Bills!AD$2,CT_Bills_2003_2022!$D$3:$L$3,0))-INDEX(CT_Bills_2003_2022!$N$4:$V$25,MATCH(CT_Bands_2003_2022_Bills!$B11,CT_Bills_2003_2022!$B$4:$B$25,0),MATCH(CT_Bands_2003_2022_Bills!AD$3,CT_Bills_2003_2022!$N$3:$V$3,0)),"N/A")</f>
        <v>-5958.0667715555564</v>
      </c>
      <c r="AE11" s="143">
        <f>IFERROR(INDEX(CT_Bills_2003_2022!$D$4:$L$25,MATCH(CT_Bands_2003_2022_Bills!$B11,CT_Bills_2003_2022!$B$4:$B$25,0),MATCH(CT_Bands_2003_2022_Bills!AE$2,CT_Bills_2003_2022!$D$3:$L$3,0))-INDEX(CT_Bills_2003_2022!$N$4:$V$25,MATCH(CT_Bands_2003_2022_Bills!$B11,CT_Bills_2003_2022!$B$4:$B$25,0),MATCH(CT_Bands_2003_2022_Bills!AE$3,CT_Bills_2003_2022!$N$3:$V$3,0)),"N/A")</f>
        <v>1498.059107</v>
      </c>
      <c r="AF11" s="129">
        <f>IFERROR(INDEX(CT_Bills_2003_2022!$D$4:$L$25,MATCH(CT_Bands_2003_2022_Bills!$B11,CT_Bills_2003_2022!$B$4:$B$25,0),MATCH(CT_Bands_2003_2022_Bills!AF$2,CT_Bills_2003_2022!$D$3:$L$3,0))-INDEX(CT_Bills_2003_2022!$N$4:$V$25,MATCH(CT_Bands_2003_2022_Bills!$B11,CT_Bills_2003_2022!$B$4:$B$25,0),MATCH(CT_Bands_2003_2022_Bills!AF$3,CT_Bills_2003_2022!$N$3:$V$3,0)),"N/A")</f>
        <v>1256.307057</v>
      </c>
      <c r="AG11" s="129">
        <f>IFERROR(INDEX(CT_Bills_2003_2022!$D$4:$L$25,MATCH(CT_Bands_2003_2022_Bills!$B11,CT_Bills_2003_2022!$B$4:$B$25,0),MATCH(CT_Bands_2003_2022_Bills!AG$2,CT_Bills_2003_2022!$D$3:$L$3,0))-INDEX(CT_Bills_2003_2022!$N$4:$V$25,MATCH(CT_Bands_2003_2022_Bills!$B11,CT_Bills_2003_2022!$B$4:$B$25,0),MATCH(CT_Bands_2003_2022_Bills!AG$3,CT_Bills_2003_2022!$N$3:$V$3,0)),"N/A")</f>
        <v>888.0566070000001</v>
      </c>
      <c r="AH11" s="129">
        <f>IFERROR(INDEX(CT_Bills_2003_2022!$D$4:$L$25,MATCH(CT_Bands_2003_2022_Bills!$B11,CT_Bills_2003_2022!$B$4:$B$25,0),MATCH(CT_Bands_2003_2022_Bills!AH$2,CT_Bills_2003_2022!$D$3:$L$3,0))-INDEX(CT_Bills_2003_2022!$N$4:$V$25,MATCH(CT_Bands_2003_2022_Bills!$B11,CT_Bills_2003_2022!$B$4:$B$25,0),MATCH(CT_Bands_2003_2022_Bills!AH$3,CT_Bills_2003_2022!$N$3:$V$3,0)),"N/A")</f>
        <v>366.30615699999998</v>
      </c>
      <c r="AI11" s="129">
        <f>IFERROR(INDEX(CT_Bills_2003_2022!$D$4:$L$25,MATCH(CT_Bands_2003_2022_Bills!$B11,CT_Bills_2003_2022!$B$4:$B$25,0),MATCH(CT_Bands_2003_2022_Bills!AI$2,CT_Bills_2003_2022!$D$3:$L$3,0))-INDEX(CT_Bills_2003_2022!$N$4:$V$25,MATCH(CT_Bands_2003_2022_Bills!$B11,CT_Bills_2003_2022!$B$4:$B$25,0),MATCH(CT_Bands_2003_2022_Bills!AI$3,CT_Bills_2003_2022!$N$3:$V$3,0)),"N/A")</f>
        <v>-352.94429299999956</v>
      </c>
      <c r="AJ11" s="129">
        <f>IFERROR(INDEX(CT_Bills_2003_2022!$D$4:$L$25,MATCH(CT_Bands_2003_2022_Bills!$B11,CT_Bills_2003_2022!$B$4:$B$25,0),MATCH(CT_Bands_2003_2022_Bills!AJ$2,CT_Bills_2003_2022!$D$3:$L$3,0))-INDEX(CT_Bills_2003_2022!$N$4:$V$25,MATCH(CT_Bands_2003_2022_Bills!$B11,CT_Bills_2003_2022!$B$4:$B$25,0),MATCH(CT_Bands_2003_2022_Bills!AJ$3,CT_Bills_2003_2022!$N$3:$V$3,0)),"N/A")</f>
        <v>-1664.9449930000001</v>
      </c>
      <c r="AK11" s="129">
        <f>IFERROR(INDEX(CT_Bills_2003_2022!$D$4:$L$25,MATCH(CT_Bands_2003_2022_Bills!$B11,CT_Bills_2003_2022!$B$4:$B$25,0),MATCH(CT_Bands_2003_2022_Bills!AK$2,CT_Bills_2003_2022!$D$3:$L$3,0))-INDEX(CT_Bills_2003_2022!$N$4:$V$25,MATCH(CT_Bands_2003_2022_Bills!$B11,CT_Bills_2003_2022!$B$4:$B$25,0),MATCH(CT_Bands_2003_2022_Bills!AK$3,CT_Bills_2003_2022!$N$3:$V$3,0)),"N/A")</f>
        <v>-3099.9449930000001</v>
      </c>
      <c r="AL11" s="129">
        <f>IFERROR(INDEX(CT_Bills_2003_2022!$D$4:$L$25,MATCH(CT_Bands_2003_2022_Bills!$B11,CT_Bills_2003_2022!$B$4:$B$25,0),MATCH(CT_Bands_2003_2022_Bills!AL$2,CT_Bills_2003_2022!$D$3:$L$3,0))-INDEX(CT_Bills_2003_2022!$N$4:$V$25,MATCH(CT_Bands_2003_2022_Bills!$B11,CT_Bills_2003_2022!$B$4:$B$25,0),MATCH(CT_Bands_2003_2022_Bills!AL$3,CT_Bills_2003_2022!$N$3:$V$3,0)),"N/A")</f>
        <v>-4883.4449930000001</v>
      </c>
      <c r="AM11" s="129">
        <f>IFERROR(INDEX(CT_Bills_2003_2022!$D$4:$L$25,MATCH(CT_Bands_2003_2022_Bills!$B11,CT_Bills_2003_2022!$B$4:$B$25,0),MATCH(CT_Bands_2003_2022_Bills!AM$2,CT_Bills_2003_2022!$D$3:$L$3,0))-INDEX(CT_Bills_2003_2022!$N$4:$V$25,MATCH(CT_Bands_2003_2022_Bills!$B11,CT_Bills_2003_2022!$B$4:$B$25,0),MATCH(CT_Bands_2003_2022_Bills!AM$3,CT_Bills_2003_2022!$N$3:$V$3,0)),"N/A")</f>
        <v>-5764.9490930000011</v>
      </c>
      <c r="AN11" s="143">
        <f>IFERROR(INDEX(CT_Bills_2003_2022!$D$4:$L$25,MATCH(CT_Bands_2003_2022_Bills!$B11,CT_Bills_2003_2022!$B$4:$B$25,0),MATCH(CT_Bands_2003_2022_Bills!AN$2,CT_Bills_2003_2022!$D$3:$L$3,0))-INDEX(CT_Bills_2003_2022!$N$4:$V$25,MATCH(CT_Bands_2003_2022_Bills!$B11,CT_Bills_2003_2022!$B$4:$B$25,0),MATCH(CT_Bands_2003_2022_Bills!AN$3,CT_Bills_2003_2022!$N$3:$V$3,0)),"N/A")</f>
        <v>1884.2944641111112</v>
      </c>
      <c r="AO11" s="129">
        <f>IFERROR(INDEX(CT_Bills_2003_2022!$D$4:$L$25,MATCH(CT_Bands_2003_2022_Bills!$B11,CT_Bills_2003_2022!$B$4:$B$25,0),MATCH(CT_Bands_2003_2022_Bills!AO$2,CT_Bills_2003_2022!$D$3:$L$3,0))-INDEX(CT_Bills_2003_2022!$N$4:$V$25,MATCH(CT_Bands_2003_2022_Bills!$B11,CT_Bills_2003_2022!$B$4:$B$25,0),MATCH(CT_Bands_2003_2022_Bills!AO$3,CT_Bills_2003_2022!$N$3:$V$3,0)),"N/A")</f>
        <v>1642.5424141111112</v>
      </c>
      <c r="AP11" s="129">
        <f>IFERROR(INDEX(CT_Bills_2003_2022!$D$4:$L$25,MATCH(CT_Bands_2003_2022_Bills!$B11,CT_Bills_2003_2022!$B$4:$B$25,0),MATCH(CT_Bands_2003_2022_Bills!AP$2,CT_Bills_2003_2022!$D$3:$L$3,0))-INDEX(CT_Bills_2003_2022!$N$4:$V$25,MATCH(CT_Bands_2003_2022_Bills!$B11,CT_Bills_2003_2022!$B$4:$B$25,0),MATCH(CT_Bands_2003_2022_Bills!AP$3,CT_Bills_2003_2022!$N$3:$V$3,0)),"N/A")</f>
        <v>1274.2919641111112</v>
      </c>
      <c r="AQ11" s="129">
        <f>IFERROR(INDEX(CT_Bills_2003_2022!$D$4:$L$25,MATCH(CT_Bands_2003_2022_Bills!$B11,CT_Bills_2003_2022!$B$4:$B$25,0),MATCH(CT_Bands_2003_2022_Bills!AQ$2,CT_Bills_2003_2022!$D$3:$L$3,0))-INDEX(CT_Bills_2003_2022!$N$4:$V$25,MATCH(CT_Bands_2003_2022_Bills!$B11,CT_Bills_2003_2022!$B$4:$B$25,0),MATCH(CT_Bands_2003_2022_Bills!AQ$3,CT_Bills_2003_2022!$N$3:$V$3,0)),"N/A")</f>
        <v>752.54151411111116</v>
      </c>
      <c r="AR11" s="129">
        <f>IFERROR(INDEX(CT_Bills_2003_2022!$D$4:$L$25,MATCH(CT_Bands_2003_2022_Bills!$B11,CT_Bills_2003_2022!$B$4:$B$25,0),MATCH(CT_Bands_2003_2022_Bills!AR$2,CT_Bills_2003_2022!$D$3:$L$3,0))-INDEX(CT_Bills_2003_2022!$N$4:$V$25,MATCH(CT_Bands_2003_2022_Bills!$B11,CT_Bills_2003_2022!$B$4:$B$25,0),MATCH(CT_Bands_2003_2022_Bills!AR$3,CT_Bills_2003_2022!$N$3:$V$3,0)),"N/A")</f>
        <v>33.291064111111609</v>
      </c>
      <c r="AS11" s="129">
        <f>IFERROR(INDEX(CT_Bills_2003_2022!$D$4:$L$25,MATCH(CT_Bands_2003_2022_Bills!$B11,CT_Bills_2003_2022!$B$4:$B$25,0),MATCH(CT_Bands_2003_2022_Bills!AS$2,CT_Bills_2003_2022!$D$3:$L$3,0))-INDEX(CT_Bills_2003_2022!$N$4:$V$25,MATCH(CT_Bands_2003_2022_Bills!$B11,CT_Bills_2003_2022!$B$4:$B$25,0),MATCH(CT_Bands_2003_2022_Bills!AS$3,CT_Bills_2003_2022!$N$3:$V$3,0)),"N/A")</f>
        <v>-1278.7096358888889</v>
      </c>
      <c r="AT11" s="129">
        <f>IFERROR(INDEX(CT_Bills_2003_2022!$D$4:$L$25,MATCH(CT_Bands_2003_2022_Bills!$B11,CT_Bills_2003_2022!$B$4:$B$25,0),MATCH(CT_Bands_2003_2022_Bills!AT$2,CT_Bills_2003_2022!$D$3:$L$3,0))-INDEX(CT_Bills_2003_2022!$N$4:$V$25,MATCH(CT_Bands_2003_2022_Bills!$B11,CT_Bills_2003_2022!$B$4:$B$25,0),MATCH(CT_Bands_2003_2022_Bills!AT$3,CT_Bills_2003_2022!$N$3:$V$3,0)),"N/A")</f>
        <v>-2713.7096358888889</v>
      </c>
      <c r="AU11" s="129">
        <f>IFERROR(INDEX(CT_Bills_2003_2022!$D$4:$L$25,MATCH(CT_Bands_2003_2022_Bills!$B11,CT_Bills_2003_2022!$B$4:$B$25,0),MATCH(CT_Bands_2003_2022_Bills!AU$2,CT_Bills_2003_2022!$D$3:$L$3,0))-INDEX(CT_Bills_2003_2022!$N$4:$V$25,MATCH(CT_Bands_2003_2022_Bills!$B11,CT_Bills_2003_2022!$B$4:$B$25,0),MATCH(CT_Bands_2003_2022_Bills!AU$3,CT_Bills_2003_2022!$N$3:$V$3,0)),"N/A")</f>
        <v>-4497.2096358888884</v>
      </c>
      <c r="AV11" s="129">
        <f>IFERROR(INDEX(CT_Bills_2003_2022!$D$4:$L$25,MATCH(CT_Bands_2003_2022_Bills!$B11,CT_Bills_2003_2022!$B$4:$B$25,0),MATCH(CT_Bands_2003_2022_Bills!AV$2,CT_Bills_2003_2022!$D$3:$L$3,0))-INDEX(CT_Bills_2003_2022!$N$4:$V$25,MATCH(CT_Bands_2003_2022_Bills!$B11,CT_Bills_2003_2022!$B$4:$B$25,0),MATCH(CT_Bands_2003_2022_Bills!AV$3,CT_Bills_2003_2022!$N$3:$V$3,0)),"N/A")</f>
        <v>-5378.7137358888904</v>
      </c>
      <c r="AW11" s="143">
        <f>IFERROR(INDEX(CT_Bills_2003_2022!$D$4:$L$25,MATCH(CT_Bands_2003_2022_Bills!$B11,CT_Bills_2003_2022!$B$4:$B$25,0),MATCH(CT_Bands_2003_2022_Bills!AW$2,CT_Bills_2003_2022!$D$3:$L$3,0))-INDEX(CT_Bills_2003_2022!$N$4:$V$25,MATCH(CT_Bands_2003_2022_Bills!$B11,CT_Bills_2003_2022!$B$4:$B$25,0),MATCH(CT_Bands_2003_2022_Bills!AW$3,CT_Bills_2003_2022!$N$3:$V$3,0)),"N/A")</f>
        <v>2270.5298212222224</v>
      </c>
      <c r="AX11" s="129">
        <f>IFERROR(INDEX(CT_Bills_2003_2022!$D$4:$L$25,MATCH(CT_Bands_2003_2022_Bills!$B11,CT_Bills_2003_2022!$B$4:$B$25,0),MATCH(CT_Bands_2003_2022_Bills!AX$2,CT_Bills_2003_2022!$D$3:$L$3,0))-INDEX(CT_Bills_2003_2022!$N$4:$V$25,MATCH(CT_Bands_2003_2022_Bills!$B11,CT_Bills_2003_2022!$B$4:$B$25,0),MATCH(CT_Bands_2003_2022_Bills!AX$3,CT_Bills_2003_2022!$N$3:$V$3,0)),"N/A")</f>
        <v>2028.7777712222223</v>
      </c>
      <c r="AY11" s="129">
        <f>IFERROR(INDEX(CT_Bills_2003_2022!$D$4:$L$25,MATCH(CT_Bands_2003_2022_Bills!$B11,CT_Bills_2003_2022!$B$4:$B$25,0),MATCH(CT_Bands_2003_2022_Bills!AY$2,CT_Bills_2003_2022!$D$3:$L$3,0))-INDEX(CT_Bills_2003_2022!$N$4:$V$25,MATCH(CT_Bands_2003_2022_Bills!$B11,CT_Bills_2003_2022!$B$4:$B$25,0),MATCH(CT_Bands_2003_2022_Bills!AY$3,CT_Bills_2003_2022!$N$3:$V$3,0)),"N/A")</f>
        <v>1660.5273212222223</v>
      </c>
      <c r="AZ11" s="129">
        <f>IFERROR(INDEX(CT_Bills_2003_2022!$D$4:$L$25,MATCH(CT_Bands_2003_2022_Bills!$B11,CT_Bills_2003_2022!$B$4:$B$25,0),MATCH(CT_Bands_2003_2022_Bills!AZ$2,CT_Bills_2003_2022!$D$3:$L$3,0))-INDEX(CT_Bills_2003_2022!$N$4:$V$25,MATCH(CT_Bands_2003_2022_Bills!$B11,CT_Bills_2003_2022!$B$4:$B$25,0),MATCH(CT_Bands_2003_2022_Bills!AZ$3,CT_Bills_2003_2022!$N$3:$V$3,0)),"N/A")</f>
        <v>1138.7768712222223</v>
      </c>
      <c r="BA11" s="129">
        <f>IFERROR(INDEX(CT_Bills_2003_2022!$D$4:$L$25,MATCH(CT_Bands_2003_2022_Bills!$B11,CT_Bills_2003_2022!$B$4:$B$25,0),MATCH(CT_Bands_2003_2022_Bills!BA$2,CT_Bills_2003_2022!$D$3:$L$3,0))-INDEX(CT_Bills_2003_2022!$N$4:$V$25,MATCH(CT_Bands_2003_2022_Bills!$B11,CT_Bills_2003_2022!$B$4:$B$25,0),MATCH(CT_Bands_2003_2022_Bills!BA$3,CT_Bills_2003_2022!$N$3:$V$3,0)),"N/A")</f>
        <v>419.52642122222278</v>
      </c>
      <c r="BB11" s="129">
        <f>IFERROR(INDEX(CT_Bills_2003_2022!$D$4:$L$25,MATCH(CT_Bands_2003_2022_Bills!$B11,CT_Bills_2003_2022!$B$4:$B$25,0),MATCH(CT_Bands_2003_2022_Bills!BB$2,CT_Bills_2003_2022!$D$3:$L$3,0))-INDEX(CT_Bills_2003_2022!$N$4:$V$25,MATCH(CT_Bands_2003_2022_Bills!$B11,CT_Bills_2003_2022!$B$4:$B$25,0),MATCH(CT_Bands_2003_2022_Bills!BB$3,CT_Bills_2003_2022!$N$3:$V$3,0)),"N/A")</f>
        <v>-892.47427877777773</v>
      </c>
      <c r="BC11" s="129">
        <f>IFERROR(INDEX(CT_Bills_2003_2022!$D$4:$L$25,MATCH(CT_Bands_2003_2022_Bills!$B11,CT_Bills_2003_2022!$B$4:$B$25,0),MATCH(CT_Bands_2003_2022_Bills!BC$2,CT_Bills_2003_2022!$D$3:$L$3,0))-INDEX(CT_Bills_2003_2022!$N$4:$V$25,MATCH(CT_Bands_2003_2022_Bills!$B11,CT_Bills_2003_2022!$B$4:$B$25,0),MATCH(CT_Bands_2003_2022_Bills!BC$3,CT_Bills_2003_2022!$N$3:$V$3,0)),"N/A")</f>
        <v>-2327.4742787777777</v>
      </c>
      <c r="BD11" s="129">
        <f>IFERROR(INDEX(CT_Bills_2003_2022!$D$4:$L$25,MATCH(CT_Bands_2003_2022_Bills!$B11,CT_Bills_2003_2022!$B$4:$B$25,0),MATCH(CT_Bands_2003_2022_Bills!BD$2,CT_Bills_2003_2022!$D$3:$L$3,0))-INDEX(CT_Bills_2003_2022!$N$4:$V$25,MATCH(CT_Bands_2003_2022_Bills!$B11,CT_Bills_2003_2022!$B$4:$B$25,0),MATCH(CT_Bands_2003_2022_Bills!BD$3,CT_Bills_2003_2022!$N$3:$V$3,0)),"N/A")</f>
        <v>-4110.9742787777777</v>
      </c>
      <c r="BE11" s="129">
        <f>IFERROR(INDEX(CT_Bills_2003_2022!$D$4:$L$25,MATCH(CT_Bands_2003_2022_Bills!$B11,CT_Bills_2003_2022!$B$4:$B$25,0),MATCH(CT_Bands_2003_2022_Bills!BE$2,CT_Bills_2003_2022!$D$3:$L$3,0))-INDEX(CT_Bills_2003_2022!$N$4:$V$25,MATCH(CT_Bands_2003_2022_Bills!$B11,CT_Bills_2003_2022!$B$4:$B$25,0),MATCH(CT_Bands_2003_2022_Bills!BE$3,CT_Bills_2003_2022!$N$3:$V$3,0)),"N/A")</f>
        <v>-4992.4783787777787</v>
      </c>
      <c r="BF11" s="143">
        <f>IFERROR(INDEX(CT_Bills_2003_2022!$D$4:$L$25,MATCH(CT_Bands_2003_2022_Bills!$B11,CT_Bills_2003_2022!$B$4:$B$25,0),MATCH(CT_Bands_2003_2022_Bills!BF$2,CT_Bills_2003_2022!$D$3:$L$3,0))-INDEX(CT_Bills_2003_2022!$N$4:$V$25,MATCH(CT_Bands_2003_2022_Bills!$B11,CT_Bills_2003_2022!$B$4:$B$25,0),MATCH(CT_Bands_2003_2022_Bills!BF$3,CT_Bills_2003_2022!$N$3:$V$3,0)),"N/A")</f>
        <v>2656.7651783333336</v>
      </c>
      <c r="BG11" s="129">
        <f>IFERROR(INDEX(CT_Bills_2003_2022!$D$4:$L$25,MATCH(CT_Bands_2003_2022_Bills!$B11,CT_Bills_2003_2022!$B$4:$B$25,0),MATCH(CT_Bands_2003_2022_Bills!BG$2,CT_Bills_2003_2022!$D$3:$L$3,0))-INDEX(CT_Bills_2003_2022!$N$4:$V$25,MATCH(CT_Bands_2003_2022_Bills!$B11,CT_Bills_2003_2022!$B$4:$B$25,0),MATCH(CT_Bands_2003_2022_Bills!BG$3,CT_Bills_2003_2022!$N$3:$V$3,0)),"N/A")</f>
        <v>2415.0131283333335</v>
      </c>
      <c r="BH11" s="129">
        <f>IFERROR(INDEX(CT_Bills_2003_2022!$D$4:$L$25,MATCH(CT_Bands_2003_2022_Bills!$B11,CT_Bills_2003_2022!$B$4:$B$25,0),MATCH(CT_Bands_2003_2022_Bills!BH$2,CT_Bills_2003_2022!$D$3:$L$3,0))-INDEX(CT_Bills_2003_2022!$N$4:$V$25,MATCH(CT_Bands_2003_2022_Bills!$B11,CT_Bills_2003_2022!$B$4:$B$25,0),MATCH(CT_Bands_2003_2022_Bills!BH$3,CT_Bills_2003_2022!$N$3:$V$3,0)),"N/A")</f>
        <v>2046.7626783333335</v>
      </c>
      <c r="BI11" s="129">
        <f>IFERROR(INDEX(CT_Bills_2003_2022!$D$4:$L$25,MATCH(CT_Bands_2003_2022_Bills!$B11,CT_Bills_2003_2022!$B$4:$B$25,0),MATCH(CT_Bands_2003_2022_Bills!BI$2,CT_Bills_2003_2022!$D$3:$L$3,0))-INDEX(CT_Bills_2003_2022!$N$4:$V$25,MATCH(CT_Bands_2003_2022_Bills!$B11,CT_Bills_2003_2022!$B$4:$B$25,0),MATCH(CT_Bands_2003_2022_Bills!BI$3,CT_Bills_2003_2022!$N$3:$V$3,0)),"N/A")</f>
        <v>1525.0122283333335</v>
      </c>
      <c r="BJ11" s="129">
        <f>IFERROR(INDEX(CT_Bills_2003_2022!$D$4:$L$25,MATCH(CT_Bands_2003_2022_Bills!$B11,CT_Bills_2003_2022!$B$4:$B$25,0),MATCH(CT_Bands_2003_2022_Bills!BJ$2,CT_Bills_2003_2022!$D$3:$L$3,0))-INDEX(CT_Bills_2003_2022!$N$4:$V$25,MATCH(CT_Bands_2003_2022_Bills!$B11,CT_Bills_2003_2022!$B$4:$B$25,0),MATCH(CT_Bands_2003_2022_Bills!BJ$3,CT_Bills_2003_2022!$N$3:$V$3,0)),"N/A")</f>
        <v>805.76177833333395</v>
      </c>
      <c r="BK11" s="129">
        <f>IFERROR(INDEX(CT_Bills_2003_2022!$D$4:$L$25,MATCH(CT_Bands_2003_2022_Bills!$B11,CT_Bills_2003_2022!$B$4:$B$25,0),MATCH(CT_Bands_2003_2022_Bills!BK$2,CT_Bills_2003_2022!$D$3:$L$3,0))-INDEX(CT_Bills_2003_2022!$N$4:$V$25,MATCH(CT_Bands_2003_2022_Bills!$B11,CT_Bills_2003_2022!$B$4:$B$25,0),MATCH(CT_Bands_2003_2022_Bills!BK$3,CT_Bills_2003_2022!$N$3:$V$3,0)),"N/A")</f>
        <v>-506.23892166666656</v>
      </c>
      <c r="BL11" s="129">
        <f>IFERROR(INDEX(CT_Bills_2003_2022!$D$4:$L$25,MATCH(CT_Bands_2003_2022_Bills!$B11,CT_Bills_2003_2022!$B$4:$B$25,0),MATCH(CT_Bands_2003_2022_Bills!BL$2,CT_Bills_2003_2022!$D$3:$L$3,0))-INDEX(CT_Bills_2003_2022!$N$4:$V$25,MATCH(CT_Bands_2003_2022_Bills!$B11,CT_Bills_2003_2022!$B$4:$B$25,0),MATCH(CT_Bands_2003_2022_Bills!BL$3,CT_Bills_2003_2022!$N$3:$V$3,0)),"N/A")</f>
        <v>-1941.2389216666666</v>
      </c>
      <c r="BM11" s="129">
        <f>IFERROR(INDEX(CT_Bills_2003_2022!$D$4:$L$25,MATCH(CT_Bands_2003_2022_Bills!$B11,CT_Bills_2003_2022!$B$4:$B$25,0),MATCH(CT_Bands_2003_2022_Bills!BM$2,CT_Bills_2003_2022!$D$3:$L$3,0))-INDEX(CT_Bills_2003_2022!$N$4:$V$25,MATCH(CT_Bands_2003_2022_Bills!$B11,CT_Bills_2003_2022!$B$4:$B$25,0),MATCH(CT_Bands_2003_2022_Bills!BM$3,CT_Bills_2003_2022!$N$3:$V$3,0)),"N/A")</f>
        <v>-3724.7389216666666</v>
      </c>
      <c r="BN11" s="129">
        <f>IFERROR(INDEX(CT_Bills_2003_2022!$D$4:$L$25,MATCH(CT_Bands_2003_2022_Bills!$B11,CT_Bills_2003_2022!$B$4:$B$25,0),MATCH(CT_Bands_2003_2022_Bills!BN$2,CT_Bills_2003_2022!$D$3:$L$3,0))-INDEX(CT_Bills_2003_2022!$N$4:$V$25,MATCH(CT_Bands_2003_2022_Bills!$B11,CT_Bills_2003_2022!$B$4:$B$25,0),MATCH(CT_Bands_2003_2022_Bills!BN$3,CT_Bills_2003_2022!$N$3:$V$3,0)),"N/A")</f>
        <v>-4606.2430216666671</v>
      </c>
      <c r="BO11" s="143">
        <f>IFERROR(INDEX(CT_Bills_2003_2022!$D$4:$L$25,MATCH(CT_Bands_2003_2022_Bills!$B11,CT_Bills_2003_2022!$B$4:$B$25,0),MATCH(CT_Bands_2003_2022_Bills!BO$2,CT_Bills_2003_2022!$D$3:$L$3,0))-INDEX(CT_Bills_2003_2022!$N$4:$V$25,MATCH(CT_Bands_2003_2022_Bills!$B11,CT_Bills_2003_2022!$B$4:$B$25,0),MATCH(CT_Bands_2003_2022_Bills!BO$3,CT_Bills_2003_2022!$N$3:$V$3,0)),"N/A")</f>
        <v>3236.1182140000001</v>
      </c>
      <c r="BP11" s="129">
        <f>IFERROR(INDEX(CT_Bills_2003_2022!$D$4:$L$25,MATCH(CT_Bands_2003_2022_Bills!$B11,CT_Bills_2003_2022!$B$4:$B$25,0),MATCH(CT_Bands_2003_2022_Bills!BP$2,CT_Bills_2003_2022!$D$3:$L$3,0))-INDEX(CT_Bills_2003_2022!$N$4:$V$25,MATCH(CT_Bands_2003_2022_Bills!$B11,CT_Bills_2003_2022!$B$4:$B$25,0),MATCH(CT_Bands_2003_2022_Bills!BP$3,CT_Bills_2003_2022!$N$3:$V$3,0)),"N/A")</f>
        <v>2994.366164</v>
      </c>
      <c r="BQ11" s="129">
        <f>IFERROR(INDEX(CT_Bills_2003_2022!$D$4:$L$25,MATCH(CT_Bands_2003_2022_Bills!$B11,CT_Bills_2003_2022!$B$4:$B$25,0),MATCH(CT_Bands_2003_2022_Bills!BQ$2,CT_Bills_2003_2022!$D$3:$L$3,0))-INDEX(CT_Bills_2003_2022!$N$4:$V$25,MATCH(CT_Bands_2003_2022_Bills!$B11,CT_Bills_2003_2022!$B$4:$B$25,0),MATCH(CT_Bands_2003_2022_Bills!BQ$3,CT_Bills_2003_2022!$N$3:$V$3,0)),"N/A")</f>
        <v>2626.115714</v>
      </c>
      <c r="BR11" s="129">
        <f>IFERROR(INDEX(CT_Bills_2003_2022!$D$4:$L$25,MATCH(CT_Bands_2003_2022_Bills!$B11,CT_Bills_2003_2022!$B$4:$B$25,0),MATCH(CT_Bands_2003_2022_Bills!BR$2,CT_Bills_2003_2022!$D$3:$L$3,0))-INDEX(CT_Bills_2003_2022!$N$4:$V$25,MATCH(CT_Bands_2003_2022_Bills!$B11,CT_Bills_2003_2022!$B$4:$B$25,0),MATCH(CT_Bands_2003_2022_Bills!BR$3,CT_Bills_2003_2022!$N$3:$V$3,0)),"N/A")</f>
        <v>2104.365264</v>
      </c>
      <c r="BS11" s="129">
        <f>IFERROR(INDEX(CT_Bills_2003_2022!$D$4:$L$25,MATCH(CT_Bands_2003_2022_Bills!$B11,CT_Bills_2003_2022!$B$4:$B$25,0),MATCH(CT_Bands_2003_2022_Bills!BS$2,CT_Bills_2003_2022!$D$3:$L$3,0))-INDEX(CT_Bills_2003_2022!$N$4:$V$25,MATCH(CT_Bands_2003_2022_Bills!$B11,CT_Bills_2003_2022!$B$4:$B$25,0),MATCH(CT_Bands_2003_2022_Bills!BS$3,CT_Bills_2003_2022!$N$3:$V$3,0)),"N/A")</f>
        <v>1385.1148140000005</v>
      </c>
      <c r="BT11" s="129">
        <f>IFERROR(INDEX(CT_Bills_2003_2022!$D$4:$L$25,MATCH(CT_Bands_2003_2022_Bills!$B11,CT_Bills_2003_2022!$B$4:$B$25,0),MATCH(CT_Bands_2003_2022_Bills!BT$2,CT_Bills_2003_2022!$D$3:$L$3,0))-INDEX(CT_Bills_2003_2022!$N$4:$V$25,MATCH(CT_Bands_2003_2022_Bills!$B11,CT_Bills_2003_2022!$B$4:$B$25,0),MATCH(CT_Bands_2003_2022_Bills!BT$3,CT_Bills_2003_2022!$N$3:$V$3,0)),"N/A")</f>
        <v>73.114113999999972</v>
      </c>
      <c r="BU11" s="129">
        <f>IFERROR(INDEX(CT_Bills_2003_2022!$D$4:$L$25,MATCH(CT_Bands_2003_2022_Bills!$B11,CT_Bills_2003_2022!$B$4:$B$25,0),MATCH(CT_Bands_2003_2022_Bills!BU$2,CT_Bills_2003_2022!$D$3:$L$3,0))-INDEX(CT_Bills_2003_2022!$N$4:$V$25,MATCH(CT_Bands_2003_2022_Bills!$B11,CT_Bills_2003_2022!$B$4:$B$25,0),MATCH(CT_Bands_2003_2022_Bills!BU$3,CT_Bills_2003_2022!$N$3:$V$3,0)),"N/A")</f>
        <v>-1361.885886</v>
      </c>
      <c r="BV11" s="129">
        <f>IFERROR(INDEX(CT_Bills_2003_2022!$D$4:$L$25,MATCH(CT_Bands_2003_2022_Bills!$B11,CT_Bills_2003_2022!$B$4:$B$25,0),MATCH(CT_Bands_2003_2022_Bills!BV$2,CT_Bills_2003_2022!$D$3:$L$3,0))-INDEX(CT_Bills_2003_2022!$N$4:$V$25,MATCH(CT_Bands_2003_2022_Bills!$B11,CT_Bills_2003_2022!$B$4:$B$25,0),MATCH(CT_Bands_2003_2022_Bills!BV$3,CT_Bills_2003_2022!$N$3:$V$3,0)),"N/A")</f>
        <v>-3145.385886</v>
      </c>
      <c r="BW11" s="129">
        <f>IFERROR(INDEX(CT_Bills_2003_2022!$D$4:$L$25,MATCH(CT_Bands_2003_2022_Bills!$B11,CT_Bills_2003_2022!$B$4:$B$25,0),MATCH(CT_Bands_2003_2022_Bills!BW$2,CT_Bills_2003_2022!$D$3:$L$3,0))-INDEX(CT_Bills_2003_2022!$N$4:$V$25,MATCH(CT_Bands_2003_2022_Bills!$B11,CT_Bills_2003_2022!$B$4:$B$25,0),MATCH(CT_Bands_2003_2022_Bills!BW$3,CT_Bills_2003_2022!$N$3:$V$3,0)),"N/A")</f>
        <v>-4026.889986000001</v>
      </c>
      <c r="BX11" s="129">
        <f>IFERROR(INDEX(CT_Bills_2003_2022!$D$4:$L$25,MATCH(CT_Bands_2003_2022_Bills!$B11,CT_Bills_2003_2022!$B$4:$B$25,0),MATCH(CT_Bands_2003_2022_Bills!BX$2,CT_Bills_2003_2022!$D$3:$L$3,0))-INDEX(CT_Bills_2003_2022!$N$4:$V$25,MATCH(CT_Bands_2003_2022_Bills!$B11,CT_Bills_2003_2022!$B$4:$B$25,0),MATCH(CT_Bands_2003_2022_Bills!BX$3,CT_Bills_2003_2022!$N$3:$V$3,0)),"N/A")</f>
        <v>3815.4712496666666</v>
      </c>
      <c r="BY11" s="129">
        <f>IFERROR(INDEX(CT_Bills_2003_2022!$D$4:$L$25,MATCH(CT_Bands_2003_2022_Bills!$B11,CT_Bills_2003_2022!$B$4:$B$25,0),MATCH(CT_Bands_2003_2022_Bills!BY$2,CT_Bills_2003_2022!$D$3:$L$3,0))-INDEX(CT_Bills_2003_2022!$N$4:$V$25,MATCH(CT_Bands_2003_2022_Bills!$B11,CT_Bills_2003_2022!$B$4:$B$25,0),MATCH(CT_Bands_2003_2022_Bills!BY$3,CT_Bills_2003_2022!$N$3:$V$3,0)),"N/A")</f>
        <v>3573.7191996666666</v>
      </c>
      <c r="BZ11" s="129">
        <f>IFERROR(INDEX(CT_Bills_2003_2022!$D$4:$L$25,MATCH(CT_Bands_2003_2022_Bills!$B11,CT_Bills_2003_2022!$B$4:$B$25,0),MATCH(CT_Bands_2003_2022_Bills!BZ$2,CT_Bills_2003_2022!$D$3:$L$3,0))-INDEX(CT_Bills_2003_2022!$N$4:$V$25,MATCH(CT_Bands_2003_2022_Bills!$B11,CT_Bills_2003_2022!$B$4:$B$25,0),MATCH(CT_Bands_2003_2022_Bills!BZ$3,CT_Bills_2003_2022!$N$3:$V$3,0)),"N/A")</f>
        <v>3205.4687496666666</v>
      </c>
      <c r="CA11" s="129">
        <f>IFERROR(INDEX(CT_Bills_2003_2022!$D$4:$L$25,MATCH(CT_Bands_2003_2022_Bills!$B11,CT_Bills_2003_2022!$B$4:$B$25,0),MATCH(CT_Bands_2003_2022_Bills!CA$2,CT_Bills_2003_2022!$D$3:$L$3,0))-INDEX(CT_Bills_2003_2022!$N$4:$V$25,MATCH(CT_Bands_2003_2022_Bills!$B11,CT_Bills_2003_2022!$B$4:$B$25,0),MATCH(CT_Bands_2003_2022_Bills!CA$3,CT_Bills_2003_2022!$N$3:$V$3,0)),"N/A")</f>
        <v>2683.7182996666666</v>
      </c>
      <c r="CB11" s="129">
        <f>IFERROR(INDEX(CT_Bills_2003_2022!$D$4:$L$25,MATCH(CT_Bands_2003_2022_Bills!$B11,CT_Bills_2003_2022!$B$4:$B$25,0),MATCH(CT_Bands_2003_2022_Bills!CB$2,CT_Bills_2003_2022!$D$3:$L$3,0))-INDEX(CT_Bills_2003_2022!$N$4:$V$25,MATCH(CT_Bands_2003_2022_Bills!$B11,CT_Bills_2003_2022!$B$4:$B$25,0),MATCH(CT_Bands_2003_2022_Bills!CB$3,CT_Bills_2003_2022!$N$3:$V$3,0)),"N/A")</f>
        <v>1964.467849666667</v>
      </c>
      <c r="CC11" s="129">
        <f>IFERROR(INDEX(CT_Bills_2003_2022!$D$4:$L$25,MATCH(CT_Bands_2003_2022_Bills!$B11,CT_Bills_2003_2022!$B$4:$B$25,0),MATCH(CT_Bands_2003_2022_Bills!CC$2,CT_Bills_2003_2022!$D$3:$L$3,0))-INDEX(CT_Bills_2003_2022!$N$4:$V$25,MATCH(CT_Bands_2003_2022_Bills!$B11,CT_Bills_2003_2022!$B$4:$B$25,0),MATCH(CT_Bands_2003_2022_Bills!CC$3,CT_Bills_2003_2022!$N$3:$V$3,0)),"N/A")</f>
        <v>652.4671496666665</v>
      </c>
      <c r="CD11" s="129">
        <f>IFERROR(INDEX(CT_Bills_2003_2022!$D$4:$L$25,MATCH(CT_Bands_2003_2022_Bills!$B11,CT_Bills_2003_2022!$B$4:$B$25,0),MATCH(CT_Bands_2003_2022_Bills!CD$2,CT_Bills_2003_2022!$D$3:$L$3,0))-INDEX(CT_Bills_2003_2022!$N$4:$V$25,MATCH(CT_Bands_2003_2022_Bills!$B11,CT_Bills_2003_2022!$B$4:$B$25,0),MATCH(CT_Bands_2003_2022_Bills!CD$3,CT_Bills_2003_2022!$N$3:$V$3,0)),"N/A")</f>
        <v>-782.5328503333335</v>
      </c>
      <c r="CE11" s="129">
        <f>IFERROR(INDEX(CT_Bills_2003_2022!$D$4:$L$25,MATCH(CT_Bands_2003_2022_Bills!$B11,CT_Bills_2003_2022!$B$4:$B$25,0),MATCH(CT_Bands_2003_2022_Bills!CE$2,CT_Bills_2003_2022!$D$3:$L$3,0))-INDEX(CT_Bills_2003_2022!$N$4:$V$25,MATCH(CT_Bands_2003_2022_Bills!$B11,CT_Bills_2003_2022!$B$4:$B$25,0),MATCH(CT_Bands_2003_2022_Bills!CE$3,CT_Bills_2003_2022!$N$3:$V$3,0)),"N/A")</f>
        <v>-2566.0328503333335</v>
      </c>
      <c r="CF11" s="129">
        <f>IFERROR(INDEX(CT_Bills_2003_2022!$D$4:$L$25,MATCH(CT_Bands_2003_2022_Bills!$B11,CT_Bills_2003_2022!$B$4:$B$25,0),MATCH(CT_Bands_2003_2022_Bills!CF$2,CT_Bills_2003_2022!$D$3:$L$3,0))-INDEX(CT_Bills_2003_2022!$N$4:$V$25,MATCH(CT_Bands_2003_2022_Bills!$B11,CT_Bills_2003_2022!$B$4:$B$25,0),MATCH(CT_Bands_2003_2022_Bills!CF$3,CT_Bills_2003_2022!$N$3:$V$3,0)),"N/A")</f>
        <v>-3447.5369503333345</v>
      </c>
      <c r="CG11" s="51"/>
    </row>
    <row r="12" spans="1:85" x14ac:dyDescent="0.25">
      <c r="A12" s="126" t="s">
        <v>1103</v>
      </c>
      <c r="B12" s="127" t="s">
        <v>1104</v>
      </c>
      <c r="C12" s="127" t="s">
        <v>2326</v>
      </c>
      <c r="D12" s="129">
        <f>IFERROR(INDEX(CT_Bills_2003_2022!$D$4:$L$25,MATCH(CT_Bands_2003_2022_Bills!$B12,CT_Bills_2003_2022!$B$4:$B$25,0),MATCH(CT_Bands_2003_2022_Bills!D$2,CT_Bills_2003_2022!$D$3:$L$3,0))-INDEX(CT_Bills_2003_2022!$N$4:$V$25,MATCH(CT_Bands_2003_2022_Bills!$B12,CT_Bills_2003_2022!$B$4:$B$25,0),MATCH(CT_Bands_2003_2022_Bills!D$3,CT_Bills_2003_2022!$N$3:$V$3,0)),"N/A")</f>
        <v>688.72067933333346</v>
      </c>
      <c r="E12" s="129">
        <f>IFERROR(INDEX(CT_Bills_2003_2022!$D$4:$L$25,MATCH(CT_Bands_2003_2022_Bills!$B12,CT_Bills_2003_2022!$B$4:$B$25,0),MATCH(CT_Bands_2003_2022_Bills!E$2,CT_Bills_2003_2022!$D$3:$L$3,0))-INDEX(CT_Bills_2003_2022!$N$4:$V$25,MATCH(CT_Bands_2003_2022_Bills!$B12,CT_Bills_2003_2022!$B$4:$B$25,0),MATCH(CT_Bands_2003_2022_Bills!E$3,CT_Bills_2003_2022!$N$3:$V$3,0)),"N/A")</f>
        <v>438.71817933333341</v>
      </c>
      <c r="F12" s="129">
        <f>IFERROR(INDEX(CT_Bills_2003_2022!$D$4:$L$25,MATCH(CT_Bands_2003_2022_Bills!$B12,CT_Bills_2003_2022!$B$4:$B$25,0),MATCH(CT_Bands_2003_2022_Bills!F$2,CT_Bills_2003_2022!$D$3:$L$3,0))-INDEX(CT_Bills_2003_2022!$N$4:$V$25,MATCH(CT_Bands_2003_2022_Bills!$B12,CT_Bills_2003_2022!$B$4:$B$25,0),MATCH(CT_Bands_2003_2022_Bills!F$3,CT_Bills_2003_2022!$N$3:$V$3,0)),"N/A")</f>
        <v>108.21797933333335</v>
      </c>
      <c r="G12" s="129">
        <f>IFERROR(INDEX(CT_Bills_2003_2022!$D$4:$L$25,MATCH(CT_Bands_2003_2022_Bills!$B12,CT_Bills_2003_2022!$B$4:$B$25,0),MATCH(CT_Bands_2003_2022_Bills!G$2,CT_Bills_2003_2022!$D$3:$L$3,0))-INDEX(CT_Bills_2003_2022!$N$4:$V$25,MATCH(CT_Bands_2003_2022_Bills!$B12,CT_Bills_2003_2022!$B$4:$B$25,0),MATCH(CT_Bands_2003_2022_Bills!G$3,CT_Bills_2003_2022!$N$3:$V$3,0)),"N/A")</f>
        <v>-345.53227066666636</v>
      </c>
      <c r="H12" s="129">
        <f>IFERROR(INDEX(CT_Bills_2003_2022!$D$4:$L$25,MATCH(CT_Bands_2003_2022_Bills!$B12,CT_Bills_2003_2022!$B$4:$B$25,0),MATCH(CT_Bands_2003_2022_Bills!H$2,CT_Bills_2003_2022!$D$3:$L$3,0))-INDEX(CT_Bills_2003_2022!$N$4:$V$25,MATCH(CT_Bands_2003_2022_Bills!$B12,CT_Bills_2003_2022!$B$4:$B$25,0),MATCH(CT_Bands_2003_2022_Bills!H$3,CT_Bills_2003_2022!$N$3:$V$3,0)),"N/A")</f>
        <v>-911.03247066666631</v>
      </c>
      <c r="I12" s="129">
        <f>IFERROR(INDEX(CT_Bills_2003_2022!$D$4:$L$25,MATCH(CT_Bands_2003_2022_Bills!$B12,CT_Bills_2003_2022!$B$4:$B$25,0),MATCH(CT_Bands_2003_2022_Bills!I$2,CT_Bills_2003_2022!$D$3:$L$3,0))-INDEX(CT_Bills_2003_2022!$N$4:$V$25,MATCH(CT_Bands_2003_2022_Bills!$B12,CT_Bills_2003_2022!$B$4:$B$25,0),MATCH(CT_Bands_2003_2022_Bills!I$3,CT_Bills_2003_2022!$N$3:$V$3,0)),"N/A")</f>
        <v>-1712.7826206666664</v>
      </c>
      <c r="J12" s="129">
        <f>IFERROR(INDEX(CT_Bills_2003_2022!$D$4:$L$25,MATCH(CT_Bands_2003_2022_Bills!$B12,CT_Bills_2003_2022!$B$4:$B$25,0),MATCH(CT_Bands_2003_2022_Bills!J$2,CT_Bills_2003_2022!$D$3:$L$3,0))-INDEX(CT_Bills_2003_2022!$N$4:$V$25,MATCH(CT_Bands_2003_2022_Bills!$B12,CT_Bills_2003_2022!$B$4:$B$25,0),MATCH(CT_Bands_2003_2022_Bills!J$3,CT_Bills_2003_2022!$N$3:$V$3,0)),"N/A")</f>
        <v>-2985.7827206666661</v>
      </c>
      <c r="K12" s="129">
        <f>IFERROR(INDEX(CT_Bills_2003_2022!$D$4:$L$25,MATCH(CT_Bands_2003_2022_Bills!$B12,CT_Bills_2003_2022!$B$4:$B$25,0),MATCH(CT_Bands_2003_2022_Bills!K$2,CT_Bills_2003_2022!$D$3:$L$3,0))-INDEX(CT_Bills_2003_2022!$N$4:$V$25,MATCH(CT_Bands_2003_2022_Bills!$B12,CT_Bills_2003_2022!$B$4:$B$25,0),MATCH(CT_Bands_2003_2022_Bills!K$3,CT_Bills_2003_2022!$N$3:$V$3,0)),"N/A")</f>
        <v>-4626.2828206666663</v>
      </c>
      <c r="L12" s="129">
        <f>IFERROR(INDEX(CT_Bills_2003_2022!$D$4:$L$25,MATCH(CT_Bands_2003_2022_Bills!$B12,CT_Bills_2003_2022!$B$4:$B$25,0),MATCH(CT_Bands_2003_2022_Bills!L$2,CT_Bills_2003_2022!$D$3:$L$3,0))-INDEX(CT_Bills_2003_2022!$N$4:$V$25,MATCH(CT_Bands_2003_2022_Bills!$B12,CT_Bills_2003_2022!$B$4:$B$25,0),MATCH(CT_Bands_2003_2022_Bills!L$3,CT_Bills_2003_2022!$N$3:$V$3,0)),"N/A")</f>
        <v>-5653.2866206666667</v>
      </c>
      <c r="M12" s="143">
        <f>IFERROR(INDEX(CT_Bills_2003_2022!$D$4:$L$25,MATCH(CT_Bands_2003_2022_Bills!$B12,CT_Bills_2003_2022!$B$4:$B$25,0),MATCH(CT_Bands_2003_2022_Bills!M$2,CT_Bills_2003_2022!$D$3:$L$3,0))-INDEX(CT_Bills_2003_2022!$N$4:$V$25,MATCH(CT_Bands_2003_2022_Bills!$B12,CT_Bills_2003_2022!$B$4:$B$25,0),MATCH(CT_Bands_2003_2022_Bills!M$3,CT_Bills_2003_2022!$N$3:$V$3,0)),"N/A")</f>
        <v>859.75745922222222</v>
      </c>
      <c r="N12" s="129">
        <f>IFERROR(INDEX(CT_Bills_2003_2022!$D$4:$L$25,MATCH(CT_Bands_2003_2022_Bills!$B12,CT_Bills_2003_2022!$B$4:$B$25,0),MATCH(CT_Bands_2003_2022_Bills!N$2,CT_Bills_2003_2022!$D$3:$L$3,0))-INDEX(CT_Bills_2003_2022!$N$4:$V$25,MATCH(CT_Bands_2003_2022_Bills!$B12,CT_Bills_2003_2022!$B$4:$B$25,0),MATCH(CT_Bands_2003_2022_Bills!N$3,CT_Bills_2003_2022!$N$3:$V$3,0)),"N/A")</f>
        <v>609.75495922222217</v>
      </c>
      <c r="O12" s="129">
        <f>IFERROR(INDEX(CT_Bills_2003_2022!$D$4:$L$25,MATCH(CT_Bands_2003_2022_Bills!$B12,CT_Bills_2003_2022!$B$4:$B$25,0),MATCH(CT_Bands_2003_2022_Bills!O$2,CT_Bills_2003_2022!$D$3:$L$3,0))-INDEX(CT_Bills_2003_2022!$N$4:$V$25,MATCH(CT_Bands_2003_2022_Bills!$B12,CT_Bills_2003_2022!$B$4:$B$25,0),MATCH(CT_Bands_2003_2022_Bills!O$3,CT_Bills_2003_2022!$N$3:$V$3,0)),"N/A")</f>
        <v>279.25475922222211</v>
      </c>
      <c r="P12" s="129">
        <f>IFERROR(INDEX(CT_Bills_2003_2022!$D$4:$L$25,MATCH(CT_Bands_2003_2022_Bills!$B12,CT_Bills_2003_2022!$B$4:$B$25,0),MATCH(CT_Bands_2003_2022_Bills!P$2,CT_Bills_2003_2022!$D$3:$L$3,0))-INDEX(CT_Bills_2003_2022!$N$4:$V$25,MATCH(CT_Bands_2003_2022_Bills!$B12,CT_Bills_2003_2022!$B$4:$B$25,0),MATCH(CT_Bands_2003_2022_Bills!P$3,CT_Bills_2003_2022!$N$3:$V$3,0)),"N/A")</f>
        <v>-174.4954907777776</v>
      </c>
      <c r="Q12" s="129">
        <f>IFERROR(INDEX(CT_Bills_2003_2022!$D$4:$L$25,MATCH(CT_Bands_2003_2022_Bills!$B12,CT_Bills_2003_2022!$B$4:$B$25,0),MATCH(CT_Bands_2003_2022_Bills!Q$2,CT_Bills_2003_2022!$D$3:$L$3,0))-INDEX(CT_Bills_2003_2022!$N$4:$V$25,MATCH(CT_Bands_2003_2022_Bills!$B12,CT_Bills_2003_2022!$B$4:$B$25,0),MATCH(CT_Bands_2003_2022_Bills!Q$3,CT_Bills_2003_2022!$N$3:$V$3,0)),"N/A")</f>
        <v>-739.99569077777755</v>
      </c>
      <c r="R12" s="129">
        <f>IFERROR(INDEX(CT_Bills_2003_2022!$D$4:$L$25,MATCH(CT_Bands_2003_2022_Bills!$B12,CT_Bills_2003_2022!$B$4:$B$25,0),MATCH(CT_Bands_2003_2022_Bills!R$2,CT_Bills_2003_2022!$D$3:$L$3,0))-INDEX(CT_Bills_2003_2022!$N$4:$V$25,MATCH(CT_Bands_2003_2022_Bills!$B12,CT_Bills_2003_2022!$B$4:$B$25,0),MATCH(CT_Bands_2003_2022_Bills!R$3,CT_Bills_2003_2022!$N$3:$V$3,0)),"N/A")</f>
        <v>-1541.7458407777776</v>
      </c>
      <c r="S12" s="129">
        <f>IFERROR(INDEX(CT_Bills_2003_2022!$D$4:$L$25,MATCH(CT_Bands_2003_2022_Bills!$B12,CT_Bills_2003_2022!$B$4:$B$25,0),MATCH(CT_Bands_2003_2022_Bills!S$2,CT_Bills_2003_2022!$D$3:$L$3,0))-INDEX(CT_Bills_2003_2022!$N$4:$V$25,MATCH(CT_Bands_2003_2022_Bills!$B12,CT_Bills_2003_2022!$B$4:$B$25,0),MATCH(CT_Bands_2003_2022_Bills!S$3,CT_Bills_2003_2022!$N$3:$V$3,0)),"N/A")</f>
        <v>-2814.7459407777774</v>
      </c>
      <c r="T12" s="129">
        <f>IFERROR(INDEX(CT_Bills_2003_2022!$D$4:$L$25,MATCH(CT_Bands_2003_2022_Bills!$B12,CT_Bills_2003_2022!$B$4:$B$25,0),MATCH(CT_Bands_2003_2022_Bills!T$2,CT_Bills_2003_2022!$D$3:$L$3,0))-INDEX(CT_Bills_2003_2022!$N$4:$V$25,MATCH(CT_Bands_2003_2022_Bills!$B12,CT_Bills_2003_2022!$B$4:$B$25,0),MATCH(CT_Bands_2003_2022_Bills!T$3,CT_Bills_2003_2022!$N$3:$V$3,0)),"N/A")</f>
        <v>-4455.246040777778</v>
      </c>
      <c r="U12" s="129">
        <f>IFERROR(INDEX(CT_Bills_2003_2022!$D$4:$L$25,MATCH(CT_Bands_2003_2022_Bills!$B12,CT_Bills_2003_2022!$B$4:$B$25,0),MATCH(CT_Bands_2003_2022_Bills!U$2,CT_Bills_2003_2022!$D$3:$L$3,0))-INDEX(CT_Bills_2003_2022!$N$4:$V$25,MATCH(CT_Bands_2003_2022_Bills!$B12,CT_Bills_2003_2022!$B$4:$B$25,0),MATCH(CT_Bands_2003_2022_Bills!U$3,CT_Bills_2003_2022!$N$3:$V$3,0)),"N/A")</f>
        <v>-5482.2498407777784</v>
      </c>
      <c r="V12" s="143">
        <f>IFERROR(INDEX(CT_Bills_2003_2022!$D$4:$L$25,MATCH(CT_Bands_2003_2022_Bills!$B12,CT_Bills_2003_2022!$B$4:$B$25,0),MATCH(CT_Bands_2003_2022_Bills!V$2,CT_Bills_2003_2022!$D$3:$L$3,0))-INDEX(CT_Bills_2003_2022!$N$4:$V$25,MATCH(CT_Bands_2003_2022_Bills!$B12,CT_Bills_2003_2022!$B$4:$B$25,0),MATCH(CT_Bands_2003_2022_Bills!V$3,CT_Bills_2003_2022!$N$3:$V$3,0)),"N/A")</f>
        <v>1030.7942391111112</v>
      </c>
      <c r="W12" s="129">
        <f>IFERROR(INDEX(CT_Bills_2003_2022!$D$4:$L$25,MATCH(CT_Bands_2003_2022_Bills!$B12,CT_Bills_2003_2022!$B$4:$B$25,0),MATCH(CT_Bands_2003_2022_Bills!W$2,CT_Bills_2003_2022!$D$3:$L$3,0))-INDEX(CT_Bills_2003_2022!$N$4:$V$25,MATCH(CT_Bands_2003_2022_Bills!$B12,CT_Bills_2003_2022!$B$4:$B$25,0),MATCH(CT_Bands_2003_2022_Bills!W$3,CT_Bills_2003_2022!$N$3:$V$3,0)),"N/A")</f>
        <v>780.79173911111116</v>
      </c>
      <c r="X12" s="129">
        <f>IFERROR(INDEX(CT_Bills_2003_2022!$D$4:$L$25,MATCH(CT_Bands_2003_2022_Bills!$B12,CT_Bills_2003_2022!$B$4:$B$25,0),MATCH(CT_Bands_2003_2022_Bills!X$2,CT_Bills_2003_2022!$D$3:$L$3,0))-INDEX(CT_Bills_2003_2022!$N$4:$V$25,MATCH(CT_Bands_2003_2022_Bills!$B12,CT_Bills_2003_2022!$B$4:$B$25,0),MATCH(CT_Bands_2003_2022_Bills!X$3,CT_Bills_2003_2022!$N$3:$V$3,0)),"N/A")</f>
        <v>450.29153911111109</v>
      </c>
      <c r="Y12" s="129">
        <f>IFERROR(INDEX(CT_Bills_2003_2022!$D$4:$L$25,MATCH(CT_Bands_2003_2022_Bills!$B12,CT_Bills_2003_2022!$B$4:$B$25,0),MATCH(CT_Bands_2003_2022_Bills!Y$2,CT_Bills_2003_2022!$D$3:$L$3,0))-INDEX(CT_Bills_2003_2022!$N$4:$V$25,MATCH(CT_Bands_2003_2022_Bills!$B12,CT_Bills_2003_2022!$B$4:$B$25,0),MATCH(CT_Bands_2003_2022_Bills!Y$3,CT_Bills_2003_2022!$N$3:$V$3,0)),"N/A")</f>
        <v>-3.4587108888886178</v>
      </c>
      <c r="Z12" s="129">
        <f>IFERROR(INDEX(CT_Bills_2003_2022!$D$4:$L$25,MATCH(CT_Bands_2003_2022_Bills!$B12,CT_Bills_2003_2022!$B$4:$B$25,0),MATCH(CT_Bands_2003_2022_Bills!Z$2,CT_Bills_2003_2022!$D$3:$L$3,0))-INDEX(CT_Bills_2003_2022!$N$4:$V$25,MATCH(CT_Bands_2003_2022_Bills!$B12,CT_Bills_2003_2022!$B$4:$B$25,0),MATCH(CT_Bands_2003_2022_Bills!Z$3,CT_Bills_2003_2022!$N$3:$V$3,0)),"N/A")</f>
        <v>-568.95891088888857</v>
      </c>
      <c r="AA12" s="129">
        <f>IFERROR(INDEX(CT_Bills_2003_2022!$D$4:$L$25,MATCH(CT_Bands_2003_2022_Bills!$B12,CT_Bills_2003_2022!$B$4:$B$25,0),MATCH(CT_Bands_2003_2022_Bills!AA$2,CT_Bills_2003_2022!$D$3:$L$3,0))-INDEX(CT_Bills_2003_2022!$N$4:$V$25,MATCH(CT_Bands_2003_2022_Bills!$B12,CT_Bills_2003_2022!$B$4:$B$25,0),MATCH(CT_Bands_2003_2022_Bills!AA$3,CT_Bills_2003_2022!$N$3:$V$3,0)),"N/A")</f>
        <v>-1370.7090608888886</v>
      </c>
      <c r="AB12" s="129">
        <f>IFERROR(INDEX(CT_Bills_2003_2022!$D$4:$L$25,MATCH(CT_Bands_2003_2022_Bills!$B12,CT_Bills_2003_2022!$B$4:$B$25,0),MATCH(CT_Bands_2003_2022_Bills!AB$2,CT_Bills_2003_2022!$D$3:$L$3,0))-INDEX(CT_Bills_2003_2022!$N$4:$V$25,MATCH(CT_Bands_2003_2022_Bills!$B12,CT_Bills_2003_2022!$B$4:$B$25,0),MATCH(CT_Bands_2003_2022_Bills!AB$3,CT_Bills_2003_2022!$N$3:$V$3,0)),"N/A")</f>
        <v>-2643.7091608888886</v>
      </c>
      <c r="AC12" s="129">
        <f>IFERROR(INDEX(CT_Bills_2003_2022!$D$4:$L$25,MATCH(CT_Bands_2003_2022_Bills!$B12,CT_Bills_2003_2022!$B$4:$B$25,0),MATCH(CT_Bands_2003_2022_Bills!AC$2,CT_Bills_2003_2022!$D$3:$L$3,0))-INDEX(CT_Bills_2003_2022!$N$4:$V$25,MATCH(CT_Bands_2003_2022_Bills!$B12,CT_Bills_2003_2022!$B$4:$B$25,0),MATCH(CT_Bands_2003_2022_Bills!AC$3,CT_Bills_2003_2022!$N$3:$V$3,0)),"N/A")</f>
        <v>-4284.2092608888888</v>
      </c>
      <c r="AD12" s="129">
        <f>IFERROR(INDEX(CT_Bills_2003_2022!$D$4:$L$25,MATCH(CT_Bands_2003_2022_Bills!$B12,CT_Bills_2003_2022!$B$4:$B$25,0),MATCH(CT_Bands_2003_2022_Bills!AD$2,CT_Bills_2003_2022!$D$3:$L$3,0))-INDEX(CT_Bills_2003_2022!$N$4:$V$25,MATCH(CT_Bands_2003_2022_Bills!$B12,CT_Bills_2003_2022!$B$4:$B$25,0),MATCH(CT_Bands_2003_2022_Bills!AD$3,CT_Bills_2003_2022!$N$3:$V$3,0)),"N/A")</f>
        <v>-5311.2130608888892</v>
      </c>
      <c r="AE12" s="143">
        <f>IFERROR(INDEX(CT_Bills_2003_2022!$D$4:$L$25,MATCH(CT_Bands_2003_2022_Bills!$B12,CT_Bills_2003_2022!$B$4:$B$25,0),MATCH(CT_Bands_2003_2022_Bills!AE$2,CT_Bills_2003_2022!$D$3:$L$3,0))-INDEX(CT_Bills_2003_2022!$N$4:$V$25,MATCH(CT_Bands_2003_2022_Bills!$B12,CT_Bills_2003_2022!$B$4:$B$25,0),MATCH(CT_Bands_2003_2022_Bills!AE$3,CT_Bills_2003_2022!$N$3:$V$3,0)),"N/A")</f>
        <v>1201.8310190000002</v>
      </c>
      <c r="AF12" s="129">
        <f>IFERROR(INDEX(CT_Bills_2003_2022!$D$4:$L$25,MATCH(CT_Bands_2003_2022_Bills!$B12,CT_Bills_2003_2022!$B$4:$B$25,0),MATCH(CT_Bands_2003_2022_Bills!AF$2,CT_Bills_2003_2022!$D$3:$L$3,0))-INDEX(CT_Bills_2003_2022!$N$4:$V$25,MATCH(CT_Bands_2003_2022_Bills!$B12,CT_Bills_2003_2022!$B$4:$B$25,0),MATCH(CT_Bands_2003_2022_Bills!AF$3,CT_Bills_2003_2022!$N$3:$V$3,0)),"N/A")</f>
        <v>951.82851900000014</v>
      </c>
      <c r="AG12" s="129">
        <f>IFERROR(INDEX(CT_Bills_2003_2022!$D$4:$L$25,MATCH(CT_Bands_2003_2022_Bills!$B12,CT_Bills_2003_2022!$B$4:$B$25,0),MATCH(CT_Bands_2003_2022_Bills!AG$2,CT_Bills_2003_2022!$D$3:$L$3,0))-INDEX(CT_Bills_2003_2022!$N$4:$V$25,MATCH(CT_Bands_2003_2022_Bills!$B12,CT_Bills_2003_2022!$B$4:$B$25,0),MATCH(CT_Bands_2003_2022_Bills!AG$3,CT_Bills_2003_2022!$N$3:$V$3,0)),"N/A")</f>
        <v>621.32831900000008</v>
      </c>
      <c r="AH12" s="129">
        <f>IFERROR(INDEX(CT_Bills_2003_2022!$D$4:$L$25,MATCH(CT_Bands_2003_2022_Bills!$B12,CT_Bills_2003_2022!$B$4:$B$25,0),MATCH(CT_Bands_2003_2022_Bills!AH$2,CT_Bills_2003_2022!$D$3:$L$3,0))-INDEX(CT_Bills_2003_2022!$N$4:$V$25,MATCH(CT_Bands_2003_2022_Bills!$B12,CT_Bills_2003_2022!$B$4:$B$25,0),MATCH(CT_Bands_2003_2022_Bills!AH$3,CT_Bills_2003_2022!$N$3:$V$3,0)),"N/A")</f>
        <v>167.57806900000037</v>
      </c>
      <c r="AI12" s="129">
        <f>IFERROR(INDEX(CT_Bills_2003_2022!$D$4:$L$25,MATCH(CT_Bands_2003_2022_Bills!$B12,CT_Bills_2003_2022!$B$4:$B$25,0),MATCH(CT_Bands_2003_2022_Bills!AI$2,CT_Bills_2003_2022!$D$3:$L$3,0))-INDEX(CT_Bills_2003_2022!$N$4:$V$25,MATCH(CT_Bands_2003_2022_Bills!$B12,CT_Bills_2003_2022!$B$4:$B$25,0),MATCH(CT_Bands_2003_2022_Bills!AI$3,CT_Bills_2003_2022!$N$3:$V$3,0)),"N/A")</f>
        <v>-397.92213099999958</v>
      </c>
      <c r="AJ12" s="129">
        <f>IFERROR(INDEX(CT_Bills_2003_2022!$D$4:$L$25,MATCH(CT_Bands_2003_2022_Bills!$B12,CT_Bills_2003_2022!$B$4:$B$25,0),MATCH(CT_Bands_2003_2022_Bills!AJ$2,CT_Bills_2003_2022!$D$3:$L$3,0))-INDEX(CT_Bills_2003_2022!$N$4:$V$25,MATCH(CT_Bands_2003_2022_Bills!$B12,CT_Bills_2003_2022!$B$4:$B$25,0),MATCH(CT_Bands_2003_2022_Bills!AJ$3,CT_Bills_2003_2022!$N$3:$V$3,0)),"N/A")</f>
        <v>-1199.6722809999997</v>
      </c>
      <c r="AK12" s="129">
        <f>IFERROR(INDEX(CT_Bills_2003_2022!$D$4:$L$25,MATCH(CT_Bands_2003_2022_Bills!$B12,CT_Bills_2003_2022!$B$4:$B$25,0),MATCH(CT_Bands_2003_2022_Bills!AK$2,CT_Bills_2003_2022!$D$3:$L$3,0))-INDEX(CT_Bills_2003_2022!$N$4:$V$25,MATCH(CT_Bands_2003_2022_Bills!$B12,CT_Bills_2003_2022!$B$4:$B$25,0),MATCH(CT_Bands_2003_2022_Bills!AK$3,CT_Bills_2003_2022!$N$3:$V$3,0)),"N/A")</f>
        <v>-2472.6723809999994</v>
      </c>
      <c r="AL12" s="129">
        <f>IFERROR(INDEX(CT_Bills_2003_2022!$D$4:$L$25,MATCH(CT_Bands_2003_2022_Bills!$B12,CT_Bills_2003_2022!$B$4:$B$25,0),MATCH(CT_Bands_2003_2022_Bills!AL$2,CT_Bills_2003_2022!$D$3:$L$3,0))-INDEX(CT_Bills_2003_2022!$N$4:$V$25,MATCH(CT_Bands_2003_2022_Bills!$B12,CT_Bills_2003_2022!$B$4:$B$25,0),MATCH(CT_Bands_2003_2022_Bills!AL$3,CT_Bills_2003_2022!$N$3:$V$3,0)),"N/A")</f>
        <v>-4113.1724809999996</v>
      </c>
      <c r="AM12" s="129">
        <f>IFERROR(INDEX(CT_Bills_2003_2022!$D$4:$L$25,MATCH(CT_Bands_2003_2022_Bills!$B12,CT_Bills_2003_2022!$B$4:$B$25,0),MATCH(CT_Bands_2003_2022_Bills!AM$2,CT_Bills_2003_2022!$D$3:$L$3,0))-INDEX(CT_Bills_2003_2022!$N$4:$V$25,MATCH(CT_Bands_2003_2022_Bills!$B12,CT_Bills_2003_2022!$B$4:$B$25,0),MATCH(CT_Bands_2003_2022_Bills!AM$3,CT_Bills_2003_2022!$N$3:$V$3,0)),"N/A")</f>
        <v>-5140.176281</v>
      </c>
      <c r="AN12" s="143">
        <f>IFERROR(INDEX(CT_Bills_2003_2022!$D$4:$L$25,MATCH(CT_Bands_2003_2022_Bills!$B12,CT_Bills_2003_2022!$B$4:$B$25,0),MATCH(CT_Bands_2003_2022_Bills!AN$2,CT_Bills_2003_2022!$D$3:$L$3,0))-INDEX(CT_Bills_2003_2022!$N$4:$V$25,MATCH(CT_Bands_2003_2022_Bills!$B12,CT_Bills_2003_2022!$B$4:$B$25,0),MATCH(CT_Bands_2003_2022_Bills!AN$3,CT_Bills_2003_2022!$N$3:$V$3,0)),"N/A")</f>
        <v>1543.9045787777779</v>
      </c>
      <c r="AO12" s="129">
        <f>IFERROR(INDEX(CT_Bills_2003_2022!$D$4:$L$25,MATCH(CT_Bands_2003_2022_Bills!$B12,CT_Bills_2003_2022!$B$4:$B$25,0),MATCH(CT_Bands_2003_2022_Bills!AO$2,CT_Bills_2003_2022!$D$3:$L$3,0))-INDEX(CT_Bills_2003_2022!$N$4:$V$25,MATCH(CT_Bands_2003_2022_Bills!$B12,CT_Bills_2003_2022!$B$4:$B$25,0),MATCH(CT_Bands_2003_2022_Bills!AO$3,CT_Bills_2003_2022!$N$3:$V$3,0)),"N/A")</f>
        <v>1293.9020787777779</v>
      </c>
      <c r="AP12" s="129">
        <f>IFERROR(INDEX(CT_Bills_2003_2022!$D$4:$L$25,MATCH(CT_Bands_2003_2022_Bills!$B12,CT_Bills_2003_2022!$B$4:$B$25,0),MATCH(CT_Bands_2003_2022_Bills!AP$2,CT_Bills_2003_2022!$D$3:$L$3,0))-INDEX(CT_Bills_2003_2022!$N$4:$V$25,MATCH(CT_Bands_2003_2022_Bills!$B12,CT_Bills_2003_2022!$B$4:$B$25,0),MATCH(CT_Bands_2003_2022_Bills!AP$3,CT_Bills_2003_2022!$N$3:$V$3,0)),"N/A")</f>
        <v>963.40187877777782</v>
      </c>
      <c r="AQ12" s="129">
        <f>IFERROR(INDEX(CT_Bills_2003_2022!$D$4:$L$25,MATCH(CT_Bands_2003_2022_Bills!$B12,CT_Bills_2003_2022!$B$4:$B$25,0),MATCH(CT_Bands_2003_2022_Bills!AQ$2,CT_Bills_2003_2022!$D$3:$L$3,0))-INDEX(CT_Bills_2003_2022!$N$4:$V$25,MATCH(CT_Bands_2003_2022_Bills!$B12,CT_Bills_2003_2022!$B$4:$B$25,0),MATCH(CT_Bands_2003_2022_Bills!AQ$3,CT_Bills_2003_2022!$N$3:$V$3,0)),"N/A")</f>
        <v>509.65162877777811</v>
      </c>
      <c r="AR12" s="129">
        <f>IFERROR(INDEX(CT_Bills_2003_2022!$D$4:$L$25,MATCH(CT_Bands_2003_2022_Bills!$B12,CT_Bills_2003_2022!$B$4:$B$25,0),MATCH(CT_Bands_2003_2022_Bills!AR$2,CT_Bills_2003_2022!$D$3:$L$3,0))-INDEX(CT_Bills_2003_2022!$N$4:$V$25,MATCH(CT_Bands_2003_2022_Bills!$B12,CT_Bills_2003_2022!$B$4:$B$25,0),MATCH(CT_Bands_2003_2022_Bills!AR$3,CT_Bills_2003_2022!$N$3:$V$3,0)),"N/A")</f>
        <v>-55.848571222221835</v>
      </c>
      <c r="AS12" s="129">
        <f>IFERROR(INDEX(CT_Bills_2003_2022!$D$4:$L$25,MATCH(CT_Bands_2003_2022_Bills!$B12,CT_Bills_2003_2022!$B$4:$B$25,0),MATCH(CT_Bands_2003_2022_Bills!AS$2,CT_Bills_2003_2022!$D$3:$L$3,0))-INDEX(CT_Bills_2003_2022!$N$4:$V$25,MATCH(CT_Bands_2003_2022_Bills!$B12,CT_Bills_2003_2022!$B$4:$B$25,0),MATCH(CT_Bands_2003_2022_Bills!AS$3,CT_Bills_2003_2022!$N$3:$V$3,0)),"N/A")</f>
        <v>-857.59872122222191</v>
      </c>
      <c r="AT12" s="129">
        <f>IFERROR(INDEX(CT_Bills_2003_2022!$D$4:$L$25,MATCH(CT_Bands_2003_2022_Bills!$B12,CT_Bills_2003_2022!$B$4:$B$25,0),MATCH(CT_Bands_2003_2022_Bills!AT$2,CT_Bills_2003_2022!$D$3:$L$3,0))-INDEX(CT_Bills_2003_2022!$N$4:$V$25,MATCH(CT_Bands_2003_2022_Bills!$B12,CT_Bills_2003_2022!$B$4:$B$25,0),MATCH(CT_Bands_2003_2022_Bills!AT$3,CT_Bills_2003_2022!$N$3:$V$3,0)),"N/A")</f>
        <v>-2130.5988212222219</v>
      </c>
      <c r="AU12" s="129">
        <f>IFERROR(INDEX(CT_Bills_2003_2022!$D$4:$L$25,MATCH(CT_Bands_2003_2022_Bills!$B12,CT_Bills_2003_2022!$B$4:$B$25,0),MATCH(CT_Bands_2003_2022_Bills!AU$2,CT_Bills_2003_2022!$D$3:$L$3,0))-INDEX(CT_Bills_2003_2022!$N$4:$V$25,MATCH(CT_Bands_2003_2022_Bills!$B12,CT_Bills_2003_2022!$B$4:$B$25,0),MATCH(CT_Bands_2003_2022_Bills!AU$3,CT_Bills_2003_2022!$N$3:$V$3,0)),"N/A")</f>
        <v>-3771.0989212222221</v>
      </c>
      <c r="AV12" s="129">
        <f>IFERROR(INDEX(CT_Bills_2003_2022!$D$4:$L$25,MATCH(CT_Bands_2003_2022_Bills!$B12,CT_Bills_2003_2022!$B$4:$B$25,0),MATCH(CT_Bands_2003_2022_Bills!AV$2,CT_Bills_2003_2022!$D$3:$L$3,0))-INDEX(CT_Bills_2003_2022!$N$4:$V$25,MATCH(CT_Bands_2003_2022_Bills!$B12,CT_Bills_2003_2022!$B$4:$B$25,0),MATCH(CT_Bands_2003_2022_Bills!AV$3,CT_Bills_2003_2022!$N$3:$V$3,0)),"N/A")</f>
        <v>-4798.1027212222225</v>
      </c>
      <c r="AW12" s="143">
        <f>IFERROR(INDEX(CT_Bills_2003_2022!$D$4:$L$25,MATCH(CT_Bands_2003_2022_Bills!$B12,CT_Bills_2003_2022!$B$4:$B$25,0),MATCH(CT_Bands_2003_2022_Bills!AW$2,CT_Bills_2003_2022!$D$3:$L$3,0))-INDEX(CT_Bills_2003_2022!$N$4:$V$25,MATCH(CT_Bands_2003_2022_Bills!$B12,CT_Bills_2003_2022!$B$4:$B$25,0),MATCH(CT_Bands_2003_2022_Bills!AW$3,CT_Bills_2003_2022!$N$3:$V$3,0)),"N/A")</f>
        <v>1885.9781385555557</v>
      </c>
      <c r="AX12" s="129">
        <f>IFERROR(INDEX(CT_Bills_2003_2022!$D$4:$L$25,MATCH(CT_Bands_2003_2022_Bills!$B12,CT_Bills_2003_2022!$B$4:$B$25,0),MATCH(CT_Bands_2003_2022_Bills!AX$2,CT_Bills_2003_2022!$D$3:$L$3,0))-INDEX(CT_Bills_2003_2022!$N$4:$V$25,MATCH(CT_Bands_2003_2022_Bills!$B12,CT_Bills_2003_2022!$B$4:$B$25,0),MATCH(CT_Bands_2003_2022_Bills!AX$3,CT_Bills_2003_2022!$N$3:$V$3,0)),"N/A")</f>
        <v>1635.9756385555556</v>
      </c>
      <c r="AY12" s="129">
        <f>IFERROR(INDEX(CT_Bills_2003_2022!$D$4:$L$25,MATCH(CT_Bands_2003_2022_Bills!$B12,CT_Bills_2003_2022!$B$4:$B$25,0),MATCH(CT_Bands_2003_2022_Bills!AY$2,CT_Bills_2003_2022!$D$3:$L$3,0))-INDEX(CT_Bills_2003_2022!$N$4:$V$25,MATCH(CT_Bands_2003_2022_Bills!$B12,CT_Bills_2003_2022!$B$4:$B$25,0),MATCH(CT_Bands_2003_2022_Bills!AY$3,CT_Bills_2003_2022!$N$3:$V$3,0)),"N/A")</f>
        <v>1305.4754385555557</v>
      </c>
      <c r="AZ12" s="129">
        <f>IFERROR(INDEX(CT_Bills_2003_2022!$D$4:$L$25,MATCH(CT_Bands_2003_2022_Bills!$B12,CT_Bills_2003_2022!$B$4:$B$25,0),MATCH(CT_Bands_2003_2022_Bills!AZ$2,CT_Bills_2003_2022!$D$3:$L$3,0))-INDEX(CT_Bills_2003_2022!$N$4:$V$25,MATCH(CT_Bands_2003_2022_Bills!$B12,CT_Bills_2003_2022!$B$4:$B$25,0),MATCH(CT_Bands_2003_2022_Bills!AZ$3,CT_Bills_2003_2022!$N$3:$V$3,0)),"N/A")</f>
        <v>851.72518855555586</v>
      </c>
      <c r="BA12" s="129">
        <f>IFERROR(INDEX(CT_Bills_2003_2022!$D$4:$L$25,MATCH(CT_Bands_2003_2022_Bills!$B12,CT_Bills_2003_2022!$B$4:$B$25,0),MATCH(CT_Bands_2003_2022_Bills!BA$2,CT_Bills_2003_2022!$D$3:$L$3,0))-INDEX(CT_Bills_2003_2022!$N$4:$V$25,MATCH(CT_Bands_2003_2022_Bills!$B12,CT_Bills_2003_2022!$B$4:$B$25,0),MATCH(CT_Bands_2003_2022_Bills!BA$3,CT_Bills_2003_2022!$N$3:$V$3,0)),"N/A")</f>
        <v>286.22498855555591</v>
      </c>
      <c r="BB12" s="129">
        <f>IFERROR(INDEX(CT_Bills_2003_2022!$D$4:$L$25,MATCH(CT_Bands_2003_2022_Bills!$B12,CT_Bills_2003_2022!$B$4:$B$25,0),MATCH(CT_Bands_2003_2022_Bills!BB$2,CT_Bills_2003_2022!$D$3:$L$3,0))-INDEX(CT_Bills_2003_2022!$N$4:$V$25,MATCH(CT_Bands_2003_2022_Bills!$B12,CT_Bills_2003_2022!$B$4:$B$25,0),MATCH(CT_Bands_2003_2022_Bills!BB$3,CT_Bills_2003_2022!$N$3:$V$3,0)),"N/A")</f>
        <v>-515.52516144444417</v>
      </c>
      <c r="BC12" s="129">
        <f>IFERROR(INDEX(CT_Bills_2003_2022!$D$4:$L$25,MATCH(CT_Bands_2003_2022_Bills!$B12,CT_Bills_2003_2022!$B$4:$B$25,0),MATCH(CT_Bands_2003_2022_Bills!BC$2,CT_Bills_2003_2022!$D$3:$L$3,0))-INDEX(CT_Bills_2003_2022!$N$4:$V$25,MATCH(CT_Bands_2003_2022_Bills!$B12,CT_Bills_2003_2022!$B$4:$B$25,0),MATCH(CT_Bands_2003_2022_Bills!BC$3,CT_Bills_2003_2022!$N$3:$V$3,0)),"N/A")</f>
        <v>-1788.5252614444439</v>
      </c>
      <c r="BD12" s="129">
        <f>IFERROR(INDEX(CT_Bills_2003_2022!$D$4:$L$25,MATCH(CT_Bands_2003_2022_Bills!$B12,CT_Bills_2003_2022!$B$4:$B$25,0),MATCH(CT_Bands_2003_2022_Bills!BD$2,CT_Bills_2003_2022!$D$3:$L$3,0))-INDEX(CT_Bills_2003_2022!$N$4:$V$25,MATCH(CT_Bands_2003_2022_Bills!$B12,CT_Bills_2003_2022!$B$4:$B$25,0),MATCH(CT_Bands_2003_2022_Bills!BD$3,CT_Bills_2003_2022!$N$3:$V$3,0)),"N/A")</f>
        <v>-3429.0253614444441</v>
      </c>
      <c r="BE12" s="129">
        <f>IFERROR(INDEX(CT_Bills_2003_2022!$D$4:$L$25,MATCH(CT_Bands_2003_2022_Bills!$B12,CT_Bills_2003_2022!$B$4:$B$25,0),MATCH(CT_Bands_2003_2022_Bills!BE$2,CT_Bills_2003_2022!$D$3:$L$3,0))-INDEX(CT_Bills_2003_2022!$N$4:$V$25,MATCH(CT_Bands_2003_2022_Bills!$B12,CT_Bills_2003_2022!$B$4:$B$25,0),MATCH(CT_Bands_2003_2022_Bills!BE$3,CT_Bills_2003_2022!$N$3:$V$3,0)),"N/A")</f>
        <v>-4456.029161444445</v>
      </c>
      <c r="BF12" s="143">
        <f>IFERROR(INDEX(CT_Bills_2003_2022!$D$4:$L$25,MATCH(CT_Bands_2003_2022_Bills!$B12,CT_Bills_2003_2022!$B$4:$B$25,0),MATCH(CT_Bands_2003_2022_Bills!BF$2,CT_Bills_2003_2022!$D$3:$L$3,0))-INDEX(CT_Bills_2003_2022!$N$4:$V$25,MATCH(CT_Bands_2003_2022_Bills!$B12,CT_Bills_2003_2022!$B$4:$B$25,0),MATCH(CT_Bands_2003_2022_Bills!BF$3,CT_Bills_2003_2022!$N$3:$V$3,0)),"N/A")</f>
        <v>2228.0516983333337</v>
      </c>
      <c r="BG12" s="129">
        <f>IFERROR(INDEX(CT_Bills_2003_2022!$D$4:$L$25,MATCH(CT_Bands_2003_2022_Bills!$B12,CT_Bills_2003_2022!$B$4:$B$25,0),MATCH(CT_Bands_2003_2022_Bills!BG$2,CT_Bills_2003_2022!$D$3:$L$3,0))-INDEX(CT_Bills_2003_2022!$N$4:$V$25,MATCH(CT_Bands_2003_2022_Bills!$B12,CT_Bills_2003_2022!$B$4:$B$25,0),MATCH(CT_Bands_2003_2022_Bills!BG$3,CT_Bills_2003_2022!$N$3:$V$3,0)),"N/A")</f>
        <v>1978.0491983333336</v>
      </c>
      <c r="BH12" s="129">
        <f>IFERROR(INDEX(CT_Bills_2003_2022!$D$4:$L$25,MATCH(CT_Bands_2003_2022_Bills!$B12,CT_Bills_2003_2022!$B$4:$B$25,0),MATCH(CT_Bands_2003_2022_Bills!BH$2,CT_Bills_2003_2022!$D$3:$L$3,0))-INDEX(CT_Bills_2003_2022!$N$4:$V$25,MATCH(CT_Bands_2003_2022_Bills!$B12,CT_Bills_2003_2022!$B$4:$B$25,0),MATCH(CT_Bands_2003_2022_Bills!BH$3,CT_Bills_2003_2022!$N$3:$V$3,0)),"N/A")</f>
        <v>1647.5489983333337</v>
      </c>
      <c r="BI12" s="129">
        <f>IFERROR(INDEX(CT_Bills_2003_2022!$D$4:$L$25,MATCH(CT_Bands_2003_2022_Bills!$B12,CT_Bills_2003_2022!$B$4:$B$25,0),MATCH(CT_Bands_2003_2022_Bills!BI$2,CT_Bills_2003_2022!$D$3:$L$3,0))-INDEX(CT_Bills_2003_2022!$N$4:$V$25,MATCH(CT_Bands_2003_2022_Bills!$B12,CT_Bills_2003_2022!$B$4:$B$25,0),MATCH(CT_Bands_2003_2022_Bills!BI$3,CT_Bills_2003_2022!$N$3:$V$3,0)),"N/A")</f>
        <v>1193.7987483333338</v>
      </c>
      <c r="BJ12" s="129">
        <f>IFERROR(INDEX(CT_Bills_2003_2022!$D$4:$L$25,MATCH(CT_Bands_2003_2022_Bills!$B12,CT_Bills_2003_2022!$B$4:$B$25,0),MATCH(CT_Bands_2003_2022_Bills!BJ$2,CT_Bills_2003_2022!$D$3:$L$3,0))-INDEX(CT_Bills_2003_2022!$N$4:$V$25,MATCH(CT_Bands_2003_2022_Bills!$B12,CT_Bills_2003_2022!$B$4:$B$25,0),MATCH(CT_Bands_2003_2022_Bills!BJ$3,CT_Bills_2003_2022!$N$3:$V$3,0)),"N/A")</f>
        <v>628.29854833333388</v>
      </c>
      <c r="BK12" s="129">
        <f>IFERROR(INDEX(CT_Bills_2003_2022!$D$4:$L$25,MATCH(CT_Bands_2003_2022_Bills!$B12,CT_Bills_2003_2022!$B$4:$B$25,0),MATCH(CT_Bands_2003_2022_Bills!BK$2,CT_Bills_2003_2022!$D$3:$L$3,0))-INDEX(CT_Bills_2003_2022!$N$4:$V$25,MATCH(CT_Bands_2003_2022_Bills!$B12,CT_Bills_2003_2022!$B$4:$B$25,0),MATCH(CT_Bands_2003_2022_Bills!BK$3,CT_Bills_2003_2022!$N$3:$V$3,0)),"N/A")</f>
        <v>-173.45160166666619</v>
      </c>
      <c r="BL12" s="129">
        <f>IFERROR(INDEX(CT_Bills_2003_2022!$D$4:$L$25,MATCH(CT_Bands_2003_2022_Bills!$B12,CT_Bills_2003_2022!$B$4:$B$25,0),MATCH(CT_Bands_2003_2022_Bills!BL$2,CT_Bills_2003_2022!$D$3:$L$3,0))-INDEX(CT_Bills_2003_2022!$N$4:$V$25,MATCH(CT_Bands_2003_2022_Bills!$B12,CT_Bills_2003_2022!$B$4:$B$25,0),MATCH(CT_Bands_2003_2022_Bills!BL$3,CT_Bills_2003_2022!$N$3:$V$3,0)),"N/A")</f>
        <v>-1446.4517016666659</v>
      </c>
      <c r="BM12" s="129">
        <f>IFERROR(INDEX(CT_Bills_2003_2022!$D$4:$L$25,MATCH(CT_Bands_2003_2022_Bills!$B12,CT_Bills_2003_2022!$B$4:$B$25,0),MATCH(CT_Bands_2003_2022_Bills!BM$2,CT_Bills_2003_2022!$D$3:$L$3,0))-INDEX(CT_Bills_2003_2022!$N$4:$V$25,MATCH(CT_Bands_2003_2022_Bills!$B12,CT_Bills_2003_2022!$B$4:$B$25,0),MATCH(CT_Bands_2003_2022_Bills!BM$3,CT_Bills_2003_2022!$N$3:$V$3,0)),"N/A")</f>
        <v>-3086.9518016666661</v>
      </c>
      <c r="BN12" s="129">
        <f>IFERROR(INDEX(CT_Bills_2003_2022!$D$4:$L$25,MATCH(CT_Bands_2003_2022_Bills!$B12,CT_Bills_2003_2022!$B$4:$B$25,0),MATCH(CT_Bands_2003_2022_Bills!BN$2,CT_Bills_2003_2022!$D$3:$L$3,0))-INDEX(CT_Bills_2003_2022!$N$4:$V$25,MATCH(CT_Bands_2003_2022_Bills!$B12,CT_Bills_2003_2022!$B$4:$B$25,0),MATCH(CT_Bands_2003_2022_Bills!BN$3,CT_Bills_2003_2022!$N$3:$V$3,0)),"N/A")</f>
        <v>-4113.9556016666666</v>
      </c>
      <c r="BO12" s="143">
        <f>IFERROR(INDEX(CT_Bills_2003_2022!$D$4:$L$25,MATCH(CT_Bands_2003_2022_Bills!$B12,CT_Bills_2003_2022!$B$4:$B$25,0),MATCH(CT_Bands_2003_2022_Bills!BO$2,CT_Bills_2003_2022!$D$3:$L$3,0))-INDEX(CT_Bills_2003_2022!$N$4:$V$25,MATCH(CT_Bands_2003_2022_Bills!$B12,CT_Bills_2003_2022!$B$4:$B$25,0),MATCH(CT_Bands_2003_2022_Bills!BO$3,CT_Bills_2003_2022!$N$3:$V$3,0)),"N/A")</f>
        <v>2741.1620380000004</v>
      </c>
      <c r="BP12" s="129">
        <f>IFERROR(INDEX(CT_Bills_2003_2022!$D$4:$L$25,MATCH(CT_Bands_2003_2022_Bills!$B12,CT_Bills_2003_2022!$B$4:$B$25,0),MATCH(CT_Bands_2003_2022_Bills!BP$2,CT_Bills_2003_2022!$D$3:$L$3,0))-INDEX(CT_Bills_2003_2022!$N$4:$V$25,MATCH(CT_Bands_2003_2022_Bills!$B12,CT_Bills_2003_2022!$B$4:$B$25,0),MATCH(CT_Bands_2003_2022_Bills!BP$3,CT_Bills_2003_2022!$N$3:$V$3,0)),"N/A")</f>
        <v>2491.1595380000003</v>
      </c>
      <c r="BQ12" s="129">
        <f>IFERROR(INDEX(CT_Bills_2003_2022!$D$4:$L$25,MATCH(CT_Bands_2003_2022_Bills!$B12,CT_Bills_2003_2022!$B$4:$B$25,0),MATCH(CT_Bands_2003_2022_Bills!BQ$2,CT_Bills_2003_2022!$D$3:$L$3,0))-INDEX(CT_Bills_2003_2022!$N$4:$V$25,MATCH(CT_Bands_2003_2022_Bills!$B12,CT_Bills_2003_2022!$B$4:$B$25,0),MATCH(CT_Bands_2003_2022_Bills!BQ$3,CT_Bills_2003_2022!$N$3:$V$3,0)),"N/A")</f>
        <v>2160.6593380000004</v>
      </c>
      <c r="BR12" s="129">
        <f>IFERROR(INDEX(CT_Bills_2003_2022!$D$4:$L$25,MATCH(CT_Bands_2003_2022_Bills!$B12,CT_Bills_2003_2022!$B$4:$B$25,0),MATCH(CT_Bands_2003_2022_Bills!BR$2,CT_Bills_2003_2022!$D$3:$L$3,0))-INDEX(CT_Bills_2003_2022!$N$4:$V$25,MATCH(CT_Bands_2003_2022_Bills!$B12,CT_Bills_2003_2022!$B$4:$B$25,0),MATCH(CT_Bands_2003_2022_Bills!BR$3,CT_Bills_2003_2022!$N$3:$V$3,0)),"N/A")</f>
        <v>1706.9090880000006</v>
      </c>
      <c r="BS12" s="129">
        <f>IFERROR(INDEX(CT_Bills_2003_2022!$D$4:$L$25,MATCH(CT_Bands_2003_2022_Bills!$B12,CT_Bills_2003_2022!$B$4:$B$25,0),MATCH(CT_Bands_2003_2022_Bills!BS$2,CT_Bills_2003_2022!$D$3:$L$3,0))-INDEX(CT_Bills_2003_2022!$N$4:$V$25,MATCH(CT_Bands_2003_2022_Bills!$B12,CT_Bills_2003_2022!$B$4:$B$25,0),MATCH(CT_Bands_2003_2022_Bills!BS$3,CT_Bills_2003_2022!$N$3:$V$3,0)),"N/A")</f>
        <v>1141.4088880000006</v>
      </c>
      <c r="BT12" s="129">
        <f>IFERROR(INDEX(CT_Bills_2003_2022!$D$4:$L$25,MATCH(CT_Bands_2003_2022_Bills!$B12,CT_Bills_2003_2022!$B$4:$B$25,0),MATCH(CT_Bands_2003_2022_Bills!BT$2,CT_Bills_2003_2022!$D$3:$L$3,0))-INDEX(CT_Bills_2003_2022!$N$4:$V$25,MATCH(CT_Bands_2003_2022_Bills!$B12,CT_Bills_2003_2022!$B$4:$B$25,0),MATCH(CT_Bands_2003_2022_Bills!BT$3,CT_Bills_2003_2022!$N$3:$V$3,0)),"N/A")</f>
        <v>339.65873800000054</v>
      </c>
      <c r="BU12" s="129">
        <f>IFERROR(INDEX(CT_Bills_2003_2022!$D$4:$L$25,MATCH(CT_Bands_2003_2022_Bills!$B12,CT_Bills_2003_2022!$B$4:$B$25,0),MATCH(CT_Bands_2003_2022_Bills!BU$2,CT_Bills_2003_2022!$D$3:$L$3,0))-INDEX(CT_Bills_2003_2022!$N$4:$V$25,MATCH(CT_Bands_2003_2022_Bills!$B12,CT_Bills_2003_2022!$B$4:$B$25,0),MATCH(CT_Bands_2003_2022_Bills!BU$3,CT_Bills_2003_2022!$N$3:$V$3,0)),"N/A")</f>
        <v>-933.34136199999921</v>
      </c>
      <c r="BV12" s="129">
        <f>IFERROR(INDEX(CT_Bills_2003_2022!$D$4:$L$25,MATCH(CT_Bands_2003_2022_Bills!$B12,CT_Bills_2003_2022!$B$4:$B$25,0),MATCH(CT_Bands_2003_2022_Bills!BV$2,CT_Bills_2003_2022!$D$3:$L$3,0))-INDEX(CT_Bills_2003_2022!$N$4:$V$25,MATCH(CT_Bands_2003_2022_Bills!$B12,CT_Bills_2003_2022!$B$4:$B$25,0),MATCH(CT_Bands_2003_2022_Bills!BV$3,CT_Bills_2003_2022!$N$3:$V$3,0)),"N/A")</f>
        <v>-2573.8414619999994</v>
      </c>
      <c r="BW12" s="129">
        <f>IFERROR(INDEX(CT_Bills_2003_2022!$D$4:$L$25,MATCH(CT_Bands_2003_2022_Bills!$B12,CT_Bills_2003_2022!$B$4:$B$25,0),MATCH(CT_Bands_2003_2022_Bills!BW$2,CT_Bills_2003_2022!$D$3:$L$3,0))-INDEX(CT_Bills_2003_2022!$N$4:$V$25,MATCH(CT_Bands_2003_2022_Bills!$B12,CT_Bills_2003_2022!$B$4:$B$25,0),MATCH(CT_Bands_2003_2022_Bills!BW$3,CT_Bills_2003_2022!$N$3:$V$3,0)),"N/A")</f>
        <v>-3600.8452619999998</v>
      </c>
      <c r="BX12" s="129">
        <f>IFERROR(INDEX(CT_Bills_2003_2022!$D$4:$L$25,MATCH(CT_Bands_2003_2022_Bills!$B12,CT_Bills_2003_2022!$B$4:$B$25,0),MATCH(CT_Bands_2003_2022_Bills!BX$2,CT_Bills_2003_2022!$D$3:$L$3,0))-INDEX(CT_Bills_2003_2022!$N$4:$V$25,MATCH(CT_Bands_2003_2022_Bills!$B12,CT_Bills_2003_2022!$B$4:$B$25,0),MATCH(CT_Bands_2003_2022_Bills!BX$3,CT_Bills_2003_2022!$N$3:$V$3,0)),"N/A")</f>
        <v>3254.2723776666671</v>
      </c>
      <c r="BY12" s="129">
        <f>IFERROR(INDEX(CT_Bills_2003_2022!$D$4:$L$25,MATCH(CT_Bands_2003_2022_Bills!$B12,CT_Bills_2003_2022!$B$4:$B$25,0),MATCH(CT_Bands_2003_2022_Bills!BY$2,CT_Bills_2003_2022!$D$3:$L$3,0))-INDEX(CT_Bills_2003_2022!$N$4:$V$25,MATCH(CT_Bands_2003_2022_Bills!$B12,CT_Bills_2003_2022!$B$4:$B$25,0),MATCH(CT_Bands_2003_2022_Bills!BY$3,CT_Bills_2003_2022!$N$3:$V$3,0)),"N/A")</f>
        <v>3004.2698776666671</v>
      </c>
      <c r="BZ12" s="129">
        <f>IFERROR(INDEX(CT_Bills_2003_2022!$D$4:$L$25,MATCH(CT_Bands_2003_2022_Bills!$B12,CT_Bills_2003_2022!$B$4:$B$25,0),MATCH(CT_Bands_2003_2022_Bills!BZ$2,CT_Bills_2003_2022!$D$3:$L$3,0))-INDEX(CT_Bills_2003_2022!$N$4:$V$25,MATCH(CT_Bands_2003_2022_Bills!$B12,CT_Bills_2003_2022!$B$4:$B$25,0),MATCH(CT_Bands_2003_2022_Bills!BZ$3,CT_Bills_2003_2022!$N$3:$V$3,0)),"N/A")</f>
        <v>2673.7696776666671</v>
      </c>
      <c r="CA12" s="129">
        <f>IFERROR(INDEX(CT_Bills_2003_2022!$D$4:$L$25,MATCH(CT_Bands_2003_2022_Bills!$B12,CT_Bills_2003_2022!$B$4:$B$25,0),MATCH(CT_Bands_2003_2022_Bills!CA$2,CT_Bills_2003_2022!$D$3:$L$3,0))-INDEX(CT_Bills_2003_2022!$N$4:$V$25,MATCH(CT_Bands_2003_2022_Bills!$B12,CT_Bills_2003_2022!$B$4:$B$25,0),MATCH(CT_Bands_2003_2022_Bills!CA$3,CT_Bills_2003_2022!$N$3:$V$3,0)),"N/A")</f>
        <v>2220.0194276666671</v>
      </c>
      <c r="CB12" s="129">
        <f>IFERROR(INDEX(CT_Bills_2003_2022!$D$4:$L$25,MATCH(CT_Bands_2003_2022_Bills!$B12,CT_Bills_2003_2022!$B$4:$B$25,0),MATCH(CT_Bands_2003_2022_Bills!CB$2,CT_Bills_2003_2022!$D$3:$L$3,0))-INDEX(CT_Bills_2003_2022!$N$4:$V$25,MATCH(CT_Bands_2003_2022_Bills!$B12,CT_Bills_2003_2022!$B$4:$B$25,0),MATCH(CT_Bands_2003_2022_Bills!CB$3,CT_Bills_2003_2022!$N$3:$V$3,0)),"N/A")</f>
        <v>1654.5192276666673</v>
      </c>
      <c r="CC12" s="129">
        <f>IFERROR(INDEX(CT_Bills_2003_2022!$D$4:$L$25,MATCH(CT_Bands_2003_2022_Bills!$B12,CT_Bills_2003_2022!$B$4:$B$25,0),MATCH(CT_Bands_2003_2022_Bills!CC$2,CT_Bills_2003_2022!$D$3:$L$3,0))-INDEX(CT_Bills_2003_2022!$N$4:$V$25,MATCH(CT_Bands_2003_2022_Bills!$B12,CT_Bills_2003_2022!$B$4:$B$25,0),MATCH(CT_Bands_2003_2022_Bills!CC$3,CT_Bills_2003_2022!$N$3:$V$3,0)),"N/A")</f>
        <v>852.76907766666727</v>
      </c>
      <c r="CD12" s="129">
        <f>IFERROR(INDEX(CT_Bills_2003_2022!$D$4:$L$25,MATCH(CT_Bands_2003_2022_Bills!$B12,CT_Bills_2003_2022!$B$4:$B$25,0),MATCH(CT_Bands_2003_2022_Bills!CD$2,CT_Bills_2003_2022!$D$3:$L$3,0))-INDEX(CT_Bills_2003_2022!$N$4:$V$25,MATCH(CT_Bands_2003_2022_Bills!$B12,CT_Bills_2003_2022!$B$4:$B$25,0),MATCH(CT_Bands_2003_2022_Bills!CD$3,CT_Bills_2003_2022!$N$3:$V$3,0)),"N/A")</f>
        <v>-420.23102233333248</v>
      </c>
      <c r="CE12" s="129">
        <f>IFERROR(INDEX(CT_Bills_2003_2022!$D$4:$L$25,MATCH(CT_Bands_2003_2022_Bills!$B12,CT_Bills_2003_2022!$B$4:$B$25,0),MATCH(CT_Bands_2003_2022_Bills!CE$2,CT_Bills_2003_2022!$D$3:$L$3,0))-INDEX(CT_Bills_2003_2022!$N$4:$V$25,MATCH(CT_Bands_2003_2022_Bills!$B12,CT_Bills_2003_2022!$B$4:$B$25,0),MATCH(CT_Bands_2003_2022_Bills!CE$3,CT_Bills_2003_2022!$N$3:$V$3,0)),"N/A")</f>
        <v>-2060.7311223333327</v>
      </c>
      <c r="CF12" s="129">
        <f>IFERROR(INDEX(CT_Bills_2003_2022!$D$4:$L$25,MATCH(CT_Bands_2003_2022_Bills!$B12,CT_Bills_2003_2022!$B$4:$B$25,0),MATCH(CT_Bands_2003_2022_Bills!CF$2,CT_Bills_2003_2022!$D$3:$L$3,0))-INDEX(CT_Bills_2003_2022!$N$4:$V$25,MATCH(CT_Bands_2003_2022_Bills!$B12,CT_Bills_2003_2022!$B$4:$B$25,0),MATCH(CT_Bands_2003_2022_Bills!CF$3,CT_Bills_2003_2022!$N$3:$V$3,0)),"N/A")</f>
        <v>-3087.7349223333331</v>
      </c>
      <c r="CG12" s="51"/>
    </row>
    <row r="13" spans="1:85" x14ac:dyDescent="0.25">
      <c r="A13" s="126" t="s">
        <v>1105</v>
      </c>
      <c r="B13" s="127" t="s">
        <v>1106</v>
      </c>
      <c r="C13" s="127" t="s">
        <v>2327</v>
      </c>
      <c r="D13" s="129">
        <f>IFERROR(INDEX(CT_Bills_2003_2022!$D$4:$L$25,MATCH(CT_Bands_2003_2022_Bills!$B13,CT_Bills_2003_2022!$B$4:$B$25,0),MATCH(CT_Bands_2003_2022_Bills!D$2,CT_Bills_2003_2022!$D$3:$L$3,0))-INDEX(CT_Bills_2003_2022!$N$4:$V$25,MATCH(CT_Bands_2003_2022_Bills!$B13,CT_Bills_2003_2022!$B$4:$B$25,0),MATCH(CT_Bands_2003_2022_Bills!D$3,CT_Bills_2003_2022!$N$3:$V$3,0)),"N/A")</f>
        <v>659.13541066666676</v>
      </c>
      <c r="E13" s="129">
        <f>IFERROR(INDEX(CT_Bills_2003_2022!$D$4:$L$25,MATCH(CT_Bands_2003_2022_Bills!$B13,CT_Bills_2003_2022!$B$4:$B$25,0),MATCH(CT_Bands_2003_2022_Bills!E$2,CT_Bills_2003_2022!$D$3:$L$3,0))-INDEX(CT_Bills_2003_2022!$N$4:$V$25,MATCH(CT_Bands_2003_2022_Bills!$B13,CT_Bills_2003_2022!$B$4:$B$25,0),MATCH(CT_Bands_2003_2022_Bills!E$3,CT_Bills_2003_2022!$N$3:$V$3,0)),"N/A")</f>
        <v>336.8820606666668</v>
      </c>
      <c r="F13" s="129">
        <f>IFERROR(INDEX(CT_Bills_2003_2022!$D$4:$L$25,MATCH(CT_Bands_2003_2022_Bills!$B13,CT_Bills_2003_2022!$B$4:$B$25,0),MATCH(CT_Bands_2003_2022_Bills!F$2,CT_Bills_2003_2022!$D$3:$L$3,0))-INDEX(CT_Bills_2003_2022!$N$4:$V$25,MATCH(CT_Bands_2003_2022_Bills!$B13,CT_Bills_2003_2022!$B$4:$B$25,0),MATCH(CT_Bands_2003_2022_Bills!F$3,CT_Bills_2003_2022!$N$3:$V$3,0)),"N/A")</f>
        <v>-99.868189333333248</v>
      </c>
      <c r="G13" s="129">
        <f>IFERROR(INDEX(CT_Bills_2003_2022!$D$4:$L$25,MATCH(CT_Bands_2003_2022_Bills!$B13,CT_Bills_2003_2022!$B$4:$B$25,0),MATCH(CT_Bands_2003_2022_Bills!G$2,CT_Bills_2003_2022!$D$3:$L$3,0))-INDEX(CT_Bills_2003_2022!$N$4:$V$25,MATCH(CT_Bands_2003_2022_Bills!$B13,CT_Bills_2003_2022!$B$4:$B$25,0),MATCH(CT_Bands_2003_2022_Bills!G$3,CT_Bills_2003_2022!$N$3:$V$3,0)),"N/A")</f>
        <v>-666.1184393333333</v>
      </c>
      <c r="H13" s="129">
        <f>IFERROR(INDEX(CT_Bills_2003_2022!$D$4:$L$25,MATCH(CT_Bands_2003_2022_Bills!$B13,CT_Bills_2003_2022!$B$4:$B$25,0),MATCH(CT_Bands_2003_2022_Bills!H$2,CT_Bills_2003_2022!$D$3:$L$3,0))-INDEX(CT_Bills_2003_2022!$N$4:$V$25,MATCH(CT_Bands_2003_2022_Bills!$B13,CT_Bills_2003_2022!$B$4:$B$25,0),MATCH(CT_Bands_2003_2022_Bills!H$3,CT_Bills_2003_2022!$N$3:$V$3,0)),"N/A")</f>
        <v>-1335.8685893333331</v>
      </c>
      <c r="I13" s="129">
        <f>IFERROR(INDEX(CT_Bills_2003_2022!$D$4:$L$25,MATCH(CT_Bands_2003_2022_Bills!$B13,CT_Bills_2003_2022!$B$4:$B$25,0),MATCH(CT_Bands_2003_2022_Bills!I$2,CT_Bills_2003_2022!$D$3:$L$3,0))-INDEX(CT_Bills_2003_2022!$N$4:$V$25,MATCH(CT_Bands_2003_2022_Bills!$B13,CT_Bills_2003_2022!$B$4:$B$25,0),MATCH(CT_Bands_2003_2022_Bills!I$3,CT_Bills_2003_2022!$N$3:$V$3,0)),"N/A")</f>
        <v>-2278.8686893333334</v>
      </c>
      <c r="J13" s="129">
        <f>IFERROR(INDEX(CT_Bills_2003_2022!$D$4:$L$25,MATCH(CT_Bands_2003_2022_Bills!$B13,CT_Bills_2003_2022!$B$4:$B$25,0),MATCH(CT_Bands_2003_2022_Bills!J$2,CT_Bills_2003_2022!$D$3:$L$3,0))-INDEX(CT_Bills_2003_2022!$N$4:$V$25,MATCH(CT_Bands_2003_2022_Bills!$B13,CT_Bills_2003_2022!$B$4:$B$25,0),MATCH(CT_Bands_2003_2022_Bills!J$3,CT_Bills_2003_2022!$N$3:$V$3,0)),"N/A")</f>
        <v>-3890.8688393333332</v>
      </c>
      <c r="K13" s="129">
        <f>IFERROR(INDEX(CT_Bills_2003_2022!$D$4:$L$25,MATCH(CT_Bands_2003_2022_Bills!$B13,CT_Bills_2003_2022!$B$4:$B$25,0),MATCH(CT_Bands_2003_2022_Bills!K$2,CT_Bills_2003_2022!$D$3:$L$3,0))-INDEX(CT_Bills_2003_2022!$N$4:$V$25,MATCH(CT_Bands_2003_2022_Bills!$B13,CT_Bills_2003_2022!$B$4:$B$25,0),MATCH(CT_Bands_2003_2022_Bills!K$3,CT_Bills_2003_2022!$N$3:$V$3,0)),"N/A")</f>
        <v>-5820.3688893333338</v>
      </c>
      <c r="L13" s="129">
        <f>IFERROR(INDEX(CT_Bills_2003_2022!$D$4:$L$25,MATCH(CT_Bands_2003_2022_Bills!$B13,CT_Bills_2003_2022!$B$4:$B$25,0),MATCH(CT_Bands_2003_2022_Bills!L$2,CT_Bills_2003_2022!$D$3:$L$3,0))-INDEX(CT_Bills_2003_2022!$N$4:$V$25,MATCH(CT_Bands_2003_2022_Bills!$B13,CT_Bills_2003_2022!$B$4:$B$25,0),MATCH(CT_Bands_2003_2022_Bills!L$3,CT_Bills_2003_2022!$N$3:$V$3,0)),"N/A")</f>
        <v>-6927.8733893333338</v>
      </c>
      <c r="M13" s="143">
        <f>IFERROR(INDEX(CT_Bills_2003_2022!$D$4:$L$25,MATCH(CT_Bands_2003_2022_Bills!$B13,CT_Bills_2003_2022!$B$4:$B$25,0),MATCH(CT_Bands_2003_2022_Bills!M$2,CT_Bills_2003_2022!$D$3:$L$3,0))-INDEX(CT_Bills_2003_2022!$N$4:$V$25,MATCH(CT_Bands_2003_2022_Bills!$B13,CT_Bills_2003_2022!$B$4:$B$25,0),MATCH(CT_Bands_2003_2022_Bills!M$3,CT_Bills_2003_2022!$N$3:$V$3,0)),"N/A")</f>
        <v>846.49131244444447</v>
      </c>
      <c r="N13" s="129">
        <f>IFERROR(INDEX(CT_Bills_2003_2022!$D$4:$L$25,MATCH(CT_Bands_2003_2022_Bills!$B13,CT_Bills_2003_2022!$B$4:$B$25,0),MATCH(CT_Bands_2003_2022_Bills!N$2,CT_Bills_2003_2022!$D$3:$L$3,0))-INDEX(CT_Bills_2003_2022!$N$4:$V$25,MATCH(CT_Bands_2003_2022_Bills!$B13,CT_Bills_2003_2022!$B$4:$B$25,0),MATCH(CT_Bands_2003_2022_Bills!N$3,CT_Bills_2003_2022!$N$3:$V$3,0)),"N/A")</f>
        <v>524.23796244444452</v>
      </c>
      <c r="O13" s="129">
        <f>IFERROR(INDEX(CT_Bills_2003_2022!$D$4:$L$25,MATCH(CT_Bands_2003_2022_Bills!$B13,CT_Bills_2003_2022!$B$4:$B$25,0),MATCH(CT_Bands_2003_2022_Bills!O$2,CT_Bills_2003_2022!$D$3:$L$3,0))-INDEX(CT_Bills_2003_2022!$N$4:$V$25,MATCH(CT_Bands_2003_2022_Bills!$B13,CT_Bills_2003_2022!$B$4:$B$25,0),MATCH(CT_Bands_2003_2022_Bills!O$3,CT_Bills_2003_2022!$N$3:$V$3,0)),"N/A")</f>
        <v>87.487712444444469</v>
      </c>
      <c r="P13" s="129">
        <f>IFERROR(INDEX(CT_Bills_2003_2022!$D$4:$L$25,MATCH(CT_Bands_2003_2022_Bills!$B13,CT_Bills_2003_2022!$B$4:$B$25,0),MATCH(CT_Bands_2003_2022_Bills!P$2,CT_Bills_2003_2022!$D$3:$L$3,0))-INDEX(CT_Bills_2003_2022!$N$4:$V$25,MATCH(CT_Bands_2003_2022_Bills!$B13,CT_Bills_2003_2022!$B$4:$B$25,0),MATCH(CT_Bands_2003_2022_Bills!P$3,CT_Bills_2003_2022!$N$3:$V$3,0)),"N/A")</f>
        <v>-478.76253755555558</v>
      </c>
      <c r="Q13" s="129">
        <f>IFERROR(INDEX(CT_Bills_2003_2022!$D$4:$L$25,MATCH(CT_Bands_2003_2022_Bills!$B13,CT_Bills_2003_2022!$B$4:$B$25,0),MATCH(CT_Bands_2003_2022_Bills!Q$2,CT_Bills_2003_2022!$D$3:$L$3,0))-INDEX(CT_Bills_2003_2022!$N$4:$V$25,MATCH(CT_Bands_2003_2022_Bills!$B13,CT_Bills_2003_2022!$B$4:$B$25,0),MATCH(CT_Bands_2003_2022_Bills!Q$3,CT_Bills_2003_2022!$N$3:$V$3,0)),"N/A")</f>
        <v>-1148.5126875555554</v>
      </c>
      <c r="R13" s="129">
        <f>IFERROR(INDEX(CT_Bills_2003_2022!$D$4:$L$25,MATCH(CT_Bands_2003_2022_Bills!$B13,CT_Bills_2003_2022!$B$4:$B$25,0),MATCH(CT_Bands_2003_2022_Bills!R$2,CT_Bills_2003_2022!$D$3:$L$3,0))-INDEX(CT_Bills_2003_2022!$N$4:$V$25,MATCH(CT_Bands_2003_2022_Bills!$B13,CT_Bills_2003_2022!$B$4:$B$25,0),MATCH(CT_Bands_2003_2022_Bills!R$3,CT_Bills_2003_2022!$N$3:$V$3,0)),"N/A")</f>
        <v>-2091.5127875555554</v>
      </c>
      <c r="S13" s="129">
        <f>IFERROR(INDEX(CT_Bills_2003_2022!$D$4:$L$25,MATCH(CT_Bands_2003_2022_Bills!$B13,CT_Bills_2003_2022!$B$4:$B$25,0),MATCH(CT_Bands_2003_2022_Bills!S$2,CT_Bills_2003_2022!$D$3:$L$3,0))-INDEX(CT_Bills_2003_2022!$N$4:$V$25,MATCH(CT_Bands_2003_2022_Bills!$B13,CT_Bills_2003_2022!$B$4:$B$25,0),MATCH(CT_Bands_2003_2022_Bills!S$3,CT_Bills_2003_2022!$N$3:$V$3,0)),"N/A")</f>
        <v>-3703.5129375555553</v>
      </c>
      <c r="T13" s="129">
        <f>IFERROR(INDEX(CT_Bills_2003_2022!$D$4:$L$25,MATCH(CT_Bands_2003_2022_Bills!$B13,CT_Bills_2003_2022!$B$4:$B$25,0),MATCH(CT_Bands_2003_2022_Bills!T$2,CT_Bills_2003_2022!$D$3:$L$3,0))-INDEX(CT_Bills_2003_2022!$N$4:$V$25,MATCH(CT_Bands_2003_2022_Bills!$B13,CT_Bills_2003_2022!$B$4:$B$25,0),MATCH(CT_Bands_2003_2022_Bills!T$3,CT_Bills_2003_2022!$N$3:$V$3,0)),"N/A")</f>
        <v>-5633.0129875555558</v>
      </c>
      <c r="U13" s="129">
        <f>IFERROR(INDEX(CT_Bills_2003_2022!$D$4:$L$25,MATCH(CT_Bands_2003_2022_Bills!$B13,CT_Bills_2003_2022!$B$4:$B$25,0),MATCH(CT_Bands_2003_2022_Bills!U$2,CT_Bills_2003_2022!$D$3:$L$3,0))-INDEX(CT_Bills_2003_2022!$N$4:$V$25,MATCH(CT_Bands_2003_2022_Bills!$B13,CT_Bills_2003_2022!$B$4:$B$25,0),MATCH(CT_Bands_2003_2022_Bills!U$3,CT_Bills_2003_2022!$N$3:$V$3,0)),"N/A")</f>
        <v>-6740.5174875555558</v>
      </c>
      <c r="V13" s="143">
        <f>IFERROR(INDEX(CT_Bills_2003_2022!$D$4:$L$25,MATCH(CT_Bands_2003_2022_Bills!$B13,CT_Bills_2003_2022!$B$4:$B$25,0),MATCH(CT_Bands_2003_2022_Bills!V$2,CT_Bills_2003_2022!$D$3:$L$3,0))-INDEX(CT_Bills_2003_2022!$N$4:$V$25,MATCH(CT_Bands_2003_2022_Bills!$B13,CT_Bills_2003_2022!$B$4:$B$25,0),MATCH(CT_Bands_2003_2022_Bills!V$3,CT_Bills_2003_2022!$N$3:$V$3,0)),"N/A")</f>
        <v>1033.8472142222222</v>
      </c>
      <c r="W13" s="129">
        <f>IFERROR(INDEX(CT_Bills_2003_2022!$D$4:$L$25,MATCH(CT_Bands_2003_2022_Bills!$B13,CT_Bills_2003_2022!$B$4:$B$25,0),MATCH(CT_Bands_2003_2022_Bills!W$2,CT_Bills_2003_2022!$D$3:$L$3,0))-INDEX(CT_Bills_2003_2022!$N$4:$V$25,MATCH(CT_Bands_2003_2022_Bills!$B13,CT_Bills_2003_2022!$B$4:$B$25,0),MATCH(CT_Bands_2003_2022_Bills!W$3,CT_Bills_2003_2022!$N$3:$V$3,0)),"N/A")</f>
        <v>711.59386422222224</v>
      </c>
      <c r="X13" s="129">
        <f>IFERROR(INDEX(CT_Bills_2003_2022!$D$4:$L$25,MATCH(CT_Bands_2003_2022_Bills!$B13,CT_Bills_2003_2022!$B$4:$B$25,0),MATCH(CT_Bands_2003_2022_Bills!X$2,CT_Bills_2003_2022!$D$3:$L$3,0))-INDEX(CT_Bills_2003_2022!$N$4:$V$25,MATCH(CT_Bands_2003_2022_Bills!$B13,CT_Bills_2003_2022!$B$4:$B$25,0),MATCH(CT_Bands_2003_2022_Bills!X$3,CT_Bills_2003_2022!$N$3:$V$3,0)),"N/A")</f>
        <v>274.84361422222219</v>
      </c>
      <c r="Y13" s="129">
        <f>IFERROR(INDEX(CT_Bills_2003_2022!$D$4:$L$25,MATCH(CT_Bands_2003_2022_Bills!$B13,CT_Bills_2003_2022!$B$4:$B$25,0),MATCH(CT_Bands_2003_2022_Bills!Y$2,CT_Bills_2003_2022!$D$3:$L$3,0))-INDEX(CT_Bills_2003_2022!$N$4:$V$25,MATCH(CT_Bands_2003_2022_Bills!$B13,CT_Bills_2003_2022!$B$4:$B$25,0),MATCH(CT_Bands_2003_2022_Bills!Y$3,CT_Bills_2003_2022!$N$3:$V$3,0)),"N/A")</f>
        <v>-291.40663577777786</v>
      </c>
      <c r="Z13" s="129">
        <f>IFERROR(INDEX(CT_Bills_2003_2022!$D$4:$L$25,MATCH(CT_Bands_2003_2022_Bills!$B13,CT_Bills_2003_2022!$B$4:$B$25,0),MATCH(CT_Bands_2003_2022_Bills!Z$2,CT_Bills_2003_2022!$D$3:$L$3,0))-INDEX(CT_Bills_2003_2022!$N$4:$V$25,MATCH(CT_Bands_2003_2022_Bills!$B13,CT_Bills_2003_2022!$B$4:$B$25,0),MATCH(CT_Bands_2003_2022_Bills!Z$3,CT_Bills_2003_2022!$N$3:$V$3,0)),"N/A")</f>
        <v>-961.15678577777771</v>
      </c>
      <c r="AA13" s="129">
        <f>IFERROR(INDEX(CT_Bills_2003_2022!$D$4:$L$25,MATCH(CT_Bands_2003_2022_Bills!$B13,CT_Bills_2003_2022!$B$4:$B$25,0),MATCH(CT_Bands_2003_2022_Bills!AA$2,CT_Bills_2003_2022!$D$3:$L$3,0))-INDEX(CT_Bills_2003_2022!$N$4:$V$25,MATCH(CT_Bands_2003_2022_Bills!$B13,CT_Bills_2003_2022!$B$4:$B$25,0),MATCH(CT_Bands_2003_2022_Bills!AA$3,CT_Bills_2003_2022!$N$3:$V$3,0)),"N/A")</f>
        <v>-1904.1568857777779</v>
      </c>
      <c r="AB13" s="129">
        <f>IFERROR(INDEX(CT_Bills_2003_2022!$D$4:$L$25,MATCH(CT_Bands_2003_2022_Bills!$B13,CT_Bills_2003_2022!$B$4:$B$25,0),MATCH(CT_Bands_2003_2022_Bills!AB$2,CT_Bills_2003_2022!$D$3:$L$3,0))-INDEX(CT_Bills_2003_2022!$N$4:$V$25,MATCH(CT_Bands_2003_2022_Bills!$B13,CT_Bills_2003_2022!$B$4:$B$25,0),MATCH(CT_Bands_2003_2022_Bills!AB$3,CT_Bills_2003_2022!$N$3:$V$3,0)),"N/A")</f>
        <v>-3516.1570357777778</v>
      </c>
      <c r="AC13" s="129">
        <f>IFERROR(INDEX(CT_Bills_2003_2022!$D$4:$L$25,MATCH(CT_Bands_2003_2022_Bills!$B13,CT_Bills_2003_2022!$B$4:$B$25,0),MATCH(CT_Bands_2003_2022_Bills!AC$2,CT_Bills_2003_2022!$D$3:$L$3,0))-INDEX(CT_Bills_2003_2022!$N$4:$V$25,MATCH(CT_Bands_2003_2022_Bills!$B13,CT_Bills_2003_2022!$B$4:$B$25,0),MATCH(CT_Bands_2003_2022_Bills!AC$3,CT_Bills_2003_2022!$N$3:$V$3,0)),"N/A")</f>
        <v>-5445.6570857777788</v>
      </c>
      <c r="AD13" s="129">
        <f>IFERROR(INDEX(CT_Bills_2003_2022!$D$4:$L$25,MATCH(CT_Bands_2003_2022_Bills!$B13,CT_Bills_2003_2022!$B$4:$B$25,0),MATCH(CT_Bands_2003_2022_Bills!AD$2,CT_Bills_2003_2022!$D$3:$L$3,0))-INDEX(CT_Bills_2003_2022!$N$4:$V$25,MATCH(CT_Bands_2003_2022_Bills!$B13,CT_Bills_2003_2022!$B$4:$B$25,0),MATCH(CT_Bands_2003_2022_Bills!AD$3,CT_Bills_2003_2022!$N$3:$V$3,0)),"N/A")</f>
        <v>-6553.1615857777779</v>
      </c>
      <c r="AE13" s="143">
        <f>IFERROR(INDEX(CT_Bills_2003_2022!$D$4:$L$25,MATCH(CT_Bands_2003_2022_Bills!$B13,CT_Bills_2003_2022!$B$4:$B$25,0),MATCH(CT_Bands_2003_2022_Bills!AE$2,CT_Bills_2003_2022!$D$3:$L$3,0))-INDEX(CT_Bills_2003_2022!$N$4:$V$25,MATCH(CT_Bands_2003_2022_Bills!$B13,CT_Bills_2003_2022!$B$4:$B$25,0),MATCH(CT_Bands_2003_2022_Bills!AE$3,CT_Bills_2003_2022!$N$3:$V$3,0)),"N/A")</f>
        <v>1221.2031159999999</v>
      </c>
      <c r="AF13" s="129">
        <f>IFERROR(INDEX(CT_Bills_2003_2022!$D$4:$L$25,MATCH(CT_Bands_2003_2022_Bills!$B13,CT_Bills_2003_2022!$B$4:$B$25,0),MATCH(CT_Bands_2003_2022_Bills!AF$2,CT_Bills_2003_2022!$D$3:$L$3,0))-INDEX(CT_Bills_2003_2022!$N$4:$V$25,MATCH(CT_Bands_2003_2022_Bills!$B13,CT_Bills_2003_2022!$B$4:$B$25,0),MATCH(CT_Bands_2003_2022_Bills!AF$3,CT_Bills_2003_2022!$N$3:$V$3,0)),"N/A")</f>
        <v>898.94976599999995</v>
      </c>
      <c r="AG13" s="129">
        <f>IFERROR(INDEX(CT_Bills_2003_2022!$D$4:$L$25,MATCH(CT_Bands_2003_2022_Bills!$B13,CT_Bills_2003_2022!$B$4:$B$25,0),MATCH(CT_Bands_2003_2022_Bills!AG$2,CT_Bills_2003_2022!$D$3:$L$3,0))-INDEX(CT_Bills_2003_2022!$N$4:$V$25,MATCH(CT_Bands_2003_2022_Bills!$B13,CT_Bills_2003_2022!$B$4:$B$25,0),MATCH(CT_Bands_2003_2022_Bills!AG$3,CT_Bills_2003_2022!$N$3:$V$3,0)),"N/A")</f>
        <v>462.1995159999999</v>
      </c>
      <c r="AH13" s="129">
        <f>IFERROR(INDEX(CT_Bills_2003_2022!$D$4:$L$25,MATCH(CT_Bands_2003_2022_Bills!$B13,CT_Bills_2003_2022!$B$4:$B$25,0),MATCH(CT_Bands_2003_2022_Bills!AH$2,CT_Bills_2003_2022!$D$3:$L$3,0))-INDEX(CT_Bills_2003_2022!$N$4:$V$25,MATCH(CT_Bands_2003_2022_Bills!$B13,CT_Bills_2003_2022!$B$4:$B$25,0),MATCH(CT_Bands_2003_2022_Bills!AH$3,CT_Bills_2003_2022!$N$3:$V$3,0)),"N/A")</f>
        <v>-104.05073400000015</v>
      </c>
      <c r="AI13" s="129">
        <f>IFERROR(INDEX(CT_Bills_2003_2022!$D$4:$L$25,MATCH(CT_Bands_2003_2022_Bills!$B13,CT_Bills_2003_2022!$B$4:$B$25,0),MATCH(CT_Bands_2003_2022_Bills!AI$2,CT_Bills_2003_2022!$D$3:$L$3,0))-INDEX(CT_Bills_2003_2022!$N$4:$V$25,MATCH(CT_Bands_2003_2022_Bills!$B13,CT_Bills_2003_2022!$B$4:$B$25,0),MATCH(CT_Bands_2003_2022_Bills!AI$3,CT_Bills_2003_2022!$N$3:$V$3,0)),"N/A")</f>
        <v>-773.800884</v>
      </c>
      <c r="AJ13" s="129">
        <f>IFERROR(INDEX(CT_Bills_2003_2022!$D$4:$L$25,MATCH(CT_Bands_2003_2022_Bills!$B13,CT_Bills_2003_2022!$B$4:$B$25,0),MATCH(CT_Bands_2003_2022_Bills!AJ$2,CT_Bills_2003_2022!$D$3:$L$3,0))-INDEX(CT_Bills_2003_2022!$N$4:$V$25,MATCH(CT_Bands_2003_2022_Bills!$B13,CT_Bills_2003_2022!$B$4:$B$25,0),MATCH(CT_Bands_2003_2022_Bills!AJ$3,CT_Bills_2003_2022!$N$3:$V$3,0)),"N/A")</f>
        <v>-1716.8009840000002</v>
      </c>
      <c r="AK13" s="129">
        <f>IFERROR(INDEX(CT_Bills_2003_2022!$D$4:$L$25,MATCH(CT_Bands_2003_2022_Bills!$B13,CT_Bills_2003_2022!$B$4:$B$25,0),MATCH(CT_Bands_2003_2022_Bills!AK$2,CT_Bills_2003_2022!$D$3:$L$3,0))-INDEX(CT_Bills_2003_2022!$N$4:$V$25,MATCH(CT_Bands_2003_2022_Bills!$B13,CT_Bills_2003_2022!$B$4:$B$25,0),MATCH(CT_Bands_2003_2022_Bills!AK$3,CT_Bills_2003_2022!$N$3:$V$3,0)),"N/A")</f>
        <v>-3328.8011340000003</v>
      </c>
      <c r="AL13" s="129">
        <f>IFERROR(INDEX(CT_Bills_2003_2022!$D$4:$L$25,MATCH(CT_Bands_2003_2022_Bills!$B13,CT_Bills_2003_2022!$B$4:$B$25,0),MATCH(CT_Bands_2003_2022_Bills!AL$2,CT_Bills_2003_2022!$D$3:$L$3,0))-INDEX(CT_Bills_2003_2022!$N$4:$V$25,MATCH(CT_Bands_2003_2022_Bills!$B13,CT_Bills_2003_2022!$B$4:$B$25,0),MATCH(CT_Bands_2003_2022_Bills!AL$3,CT_Bills_2003_2022!$N$3:$V$3,0)),"N/A")</f>
        <v>-5258.3011840000008</v>
      </c>
      <c r="AM13" s="129">
        <f>IFERROR(INDEX(CT_Bills_2003_2022!$D$4:$L$25,MATCH(CT_Bands_2003_2022_Bills!$B13,CT_Bills_2003_2022!$B$4:$B$25,0),MATCH(CT_Bands_2003_2022_Bills!AM$2,CT_Bills_2003_2022!$D$3:$L$3,0))-INDEX(CT_Bills_2003_2022!$N$4:$V$25,MATCH(CT_Bands_2003_2022_Bills!$B13,CT_Bills_2003_2022!$B$4:$B$25,0),MATCH(CT_Bands_2003_2022_Bills!AM$3,CT_Bills_2003_2022!$N$3:$V$3,0)),"N/A")</f>
        <v>-6365.8056840000008</v>
      </c>
      <c r="AN13" s="143">
        <f>IFERROR(INDEX(CT_Bills_2003_2022!$D$4:$L$25,MATCH(CT_Bands_2003_2022_Bills!$B13,CT_Bills_2003_2022!$B$4:$B$25,0),MATCH(CT_Bands_2003_2022_Bills!AN$2,CT_Bills_2003_2022!$D$3:$L$3,0))-INDEX(CT_Bills_2003_2022!$N$4:$V$25,MATCH(CT_Bands_2003_2022_Bills!$B13,CT_Bills_2003_2022!$B$4:$B$25,0),MATCH(CT_Bands_2003_2022_Bills!AN$3,CT_Bills_2003_2022!$N$3:$V$3,0)),"N/A")</f>
        <v>1595.9149195555556</v>
      </c>
      <c r="AO13" s="129">
        <f>IFERROR(INDEX(CT_Bills_2003_2022!$D$4:$L$25,MATCH(CT_Bands_2003_2022_Bills!$B13,CT_Bills_2003_2022!$B$4:$B$25,0),MATCH(CT_Bands_2003_2022_Bills!AO$2,CT_Bills_2003_2022!$D$3:$L$3,0))-INDEX(CT_Bills_2003_2022!$N$4:$V$25,MATCH(CT_Bands_2003_2022_Bills!$B13,CT_Bills_2003_2022!$B$4:$B$25,0),MATCH(CT_Bands_2003_2022_Bills!AO$3,CT_Bills_2003_2022!$N$3:$V$3,0)),"N/A")</f>
        <v>1273.6615695555556</v>
      </c>
      <c r="AP13" s="129">
        <f>IFERROR(INDEX(CT_Bills_2003_2022!$D$4:$L$25,MATCH(CT_Bands_2003_2022_Bills!$B13,CT_Bills_2003_2022!$B$4:$B$25,0),MATCH(CT_Bands_2003_2022_Bills!AP$2,CT_Bills_2003_2022!$D$3:$L$3,0))-INDEX(CT_Bills_2003_2022!$N$4:$V$25,MATCH(CT_Bands_2003_2022_Bills!$B13,CT_Bills_2003_2022!$B$4:$B$25,0),MATCH(CT_Bands_2003_2022_Bills!AP$3,CT_Bills_2003_2022!$N$3:$V$3,0)),"N/A")</f>
        <v>836.91131955555556</v>
      </c>
      <c r="AQ13" s="129">
        <f>IFERROR(INDEX(CT_Bills_2003_2022!$D$4:$L$25,MATCH(CT_Bands_2003_2022_Bills!$B13,CT_Bills_2003_2022!$B$4:$B$25,0),MATCH(CT_Bands_2003_2022_Bills!AQ$2,CT_Bills_2003_2022!$D$3:$L$3,0))-INDEX(CT_Bills_2003_2022!$N$4:$V$25,MATCH(CT_Bands_2003_2022_Bills!$B13,CT_Bills_2003_2022!$B$4:$B$25,0),MATCH(CT_Bands_2003_2022_Bills!AQ$3,CT_Bills_2003_2022!$N$3:$V$3,0)),"N/A")</f>
        <v>270.66106955555551</v>
      </c>
      <c r="AR13" s="129">
        <f>IFERROR(INDEX(CT_Bills_2003_2022!$D$4:$L$25,MATCH(CT_Bands_2003_2022_Bills!$B13,CT_Bills_2003_2022!$B$4:$B$25,0),MATCH(CT_Bands_2003_2022_Bills!AR$2,CT_Bills_2003_2022!$D$3:$L$3,0))-INDEX(CT_Bills_2003_2022!$N$4:$V$25,MATCH(CT_Bands_2003_2022_Bills!$B13,CT_Bills_2003_2022!$B$4:$B$25,0),MATCH(CT_Bands_2003_2022_Bills!AR$3,CT_Bills_2003_2022!$N$3:$V$3,0)),"N/A")</f>
        <v>-399.08908044444433</v>
      </c>
      <c r="AS13" s="129">
        <f>IFERROR(INDEX(CT_Bills_2003_2022!$D$4:$L$25,MATCH(CT_Bands_2003_2022_Bills!$B13,CT_Bills_2003_2022!$B$4:$B$25,0),MATCH(CT_Bands_2003_2022_Bills!AS$2,CT_Bills_2003_2022!$D$3:$L$3,0))-INDEX(CT_Bills_2003_2022!$N$4:$V$25,MATCH(CT_Bands_2003_2022_Bills!$B13,CT_Bills_2003_2022!$B$4:$B$25,0),MATCH(CT_Bands_2003_2022_Bills!AS$3,CT_Bills_2003_2022!$N$3:$V$3,0)),"N/A")</f>
        <v>-1342.0891804444445</v>
      </c>
      <c r="AT13" s="129">
        <f>IFERROR(INDEX(CT_Bills_2003_2022!$D$4:$L$25,MATCH(CT_Bands_2003_2022_Bills!$B13,CT_Bills_2003_2022!$B$4:$B$25,0),MATCH(CT_Bands_2003_2022_Bills!AT$2,CT_Bills_2003_2022!$D$3:$L$3,0))-INDEX(CT_Bills_2003_2022!$N$4:$V$25,MATCH(CT_Bands_2003_2022_Bills!$B13,CT_Bills_2003_2022!$B$4:$B$25,0),MATCH(CT_Bands_2003_2022_Bills!AT$3,CT_Bills_2003_2022!$N$3:$V$3,0)),"N/A")</f>
        <v>-2954.0893304444444</v>
      </c>
      <c r="AU13" s="129">
        <f>IFERROR(INDEX(CT_Bills_2003_2022!$D$4:$L$25,MATCH(CT_Bands_2003_2022_Bills!$B13,CT_Bills_2003_2022!$B$4:$B$25,0),MATCH(CT_Bands_2003_2022_Bills!AU$2,CT_Bills_2003_2022!$D$3:$L$3,0))-INDEX(CT_Bills_2003_2022!$N$4:$V$25,MATCH(CT_Bands_2003_2022_Bills!$B13,CT_Bills_2003_2022!$B$4:$B$25,0),MATCH(CT_Bands_2003_2022_Bills!AU$3,CT_Bills_2003_2022!$N$3:$V$3,0)),"N/A")</f>
        <v>-4883.5893804444449</v>
      </c>
      <c r="AV13" s="129">
        <f>IFERROR(INDEX(CT_Bills_2003_2022!$D$4:$L$25,MATCH(CT_Bands_2003_2022_Bills!$B13,CT_Bills_2003_2022!$B$4:$B$25,0),MATCH(CT_Bands_2003_2022_Bills!AV$2,CT_Bills_2003_2022!$D$3:$L$3,0))-INDEX(CT_Bills_2003_2022!$N$4:$V$25,MATCH(CT_Bands_2003_2022_Bills!$B13,CT_Bills_2003_2022!$B$4:$B$25,0),MATCH(CT_Bands_2003_2022_Bills!AV$3,CT_Bills_2003_2022!$N$3:$V$3,0)),"N/A")</f>
        <v>-5991.0938804444449</v>
      </c>
      <c r="AW13" s="143">
        <f>IFERROR(INDEX(CT_Bills_2003_2022!$D$4:$L$25,MATCH(CT_Bands_2003_2022_Bills!$B13,CT_Bills_2003_2022!$B$4:$B$25,0),MATCH(CT_Bands_2003_2022_Bills!AW$2,CT_Bills_2003_2022!$D$3:$L$3,0))-INDEX(CT_Bills_2003_2022!$N$4:$V$25,MATCH(CT_Bands_2003_2022_Bills!$B13,CT_Bills_2003_2022!$B$4:$B$25,0),MATCH(CT_Bands_2003_2022_Bills!AW$3,CT_Bills_2003_2022!$N$3:$V$3,0)),"N/A")</f>
        <v>1970.626723111111</v>
      </c>
      <c r="AX13" s="129">
        <f>IFERROR(INDEX(CT_Bills_2003_2022!$D$4:$L$25,MATCH(CT_Bands_2003_2022_Bills!$B13,CT_Bills_2003_2022!$B$4:$B$25,0),MATCH(CT_Bands_2003_2022_Bills!AX$2,CT_Bills_2003_2022!$D$3:$L$3,0))-INDEX(CT_Bills_2003_2022!$N$4:$V$25,MATCH(CT_Bands_2003_2022_Bills!$B13,CT_Bills_2003_2022!$B$4:$B$25,0),MATCH(CT_Bands_2003_2022_Bills!AX$3,CT_Bills_2003_2022!$N$3:$V$3,0)),"N/A")</f>
        <v>1648.3733731111111</v>
      </c>
      <c r="AY13" s="129">
        <f>IFERROR(INDEX(CT_Bills_2003_2022!$D$4:$L$25,MATCH(CT_Bands_2003_2022_Bills!$B13,CT_Bills_2003_2022!$B$4:$B$25,0),MATCH(CT_Bands_2003_2022_Bills!AY$2,CT_Bills_2003_2022!$D$3:$L$3,0))-INDEX(CT_Bills_2003_2022!$N$4:$V$25,MATCH(CT_Bands_2003_2022_Bills!$B13,CT_Bills_2003_2022!$B$4:$B$25,0),MATCH(CT_Bands_2003_2022_Bills!AY$3,CT_Bills_2003_2022!$N$3:$V$3,0)),"N/A")</f>
        <v>1211.623123111111</v>
      </c>
      <c r="AZ13" s="129">
        <f>IFERROR(INDEX(CT_Bills_2003_2022!$D$4:$L$25,MATCH(CT_Bands_2003_2022_Bills!$B13,CT_Bills_2003_2022!$B$4:$B$25,0),MATCH(CT_Bands_2003_2022_Bills!AZ$2,CT_Bills_2003_2022!$D$3:$L$3,0))-INDEX(CT_Bills_2003_2022!$N$4:$V$25,MATCH(CT_Bands_2003_2022_Bills!$B13,CT_Bills_2003_2022!$B$4:$B$25,0),MATCH(CT_Bands_2003_2022_Bills!AZ$3,CT_Bills_2003_2022!$N$3:$V$3,0)),"N/A")</f>
        <v>645.37287311111095</v>
      </c>
      <c r="BA13" s="129">
        <f>IFERROR(INDEX(CT_Bills_2003_2022!$D$4:$L$25,MATCH(CT_Bands_2003_2022_Bills!$B13,CT_Bills_2003_2022!$B$4:$B$25,0),MATCH(CT_Bands_2003_2022_Bills!BA$2,CT_Bills_2003_2022!$D$3:$L$3,0))-INDEX(CT_Bills_2003_2022!$N$4:$V$25,MATCH(CT_Bands_2003_2022_Bills!$B13,CT_Bills_2003_2022!$B$4:$B$25,0),MATCH(CT_Bands_2003_2022_Bills!BA$3,CT_Bills_2003_2022!$N$3:$V$3,0)),"N/A")</f>
        <v>-24.3772768888889</v>
      </c>
      <c r="BB13" s="129">
        <f>IFERROR(INDEX(CT_Bills_2003_2022!$D$4:$L$25,MATCH(CT_Bands_2003_2022_Bills!$B13,CT_Bills_2003_2022!$B$4:$B$25,0),MATCH(CT_Bands_2003_2022_Bills!BB$2,CT_Bills_2003_2022!$D$3:$L$3,0))-INDEX(CT_Bills_2003_2022!$N$4:$V$25,MATCH(CT_Bands_2003_2022_Bills!$B13,CT_Bills_2003_2022!$B$4:$B$25,0),MATCH(CT_Bands_2003_2022_Bills!BB$3,CT_Bills_2003_2022!$N$3:$V$3,0)),"N/A")</f>
        <v>-967.3773768888891</v>
      </c>
      <c r="BC13" s="129">
        <f>IFERROR(INDEX(CT_Bills_2003_2022!$D$4:$L$25,MATCH(CT_Bands_2003_2022_Bills!$B13,CT_Bills_2003_2022!$B$4:$B$25,0),MATCH(CT_Bands_2003_2022_Bills!BC$2,CT_Bills_2003_2022!$D$3:$L$3,0))-INDEX(CT_Bills_2003_2022!$N$4:$V$25,MATCH(CT_Bands_2003_2022_Bills!$B13,CT_Bills_2003_2022!$B$4:$B$25,0),MATCH(CT_Bands_2003_2022_Bills!BC$3,CT_Bills_2003_2022!$N$3:$V$3,0)),"N/A")</f>
        <v>-2579.377526888889</v>
      </c>
      <c r="BD13" s="129">
        <f>IFERROR(INDEX(CT_Bills_2003_2022!$D$4:$L$25,MATCH(CT_Bands_2003_2022_Bills!$B13,CT_Bills_2003_2022!$B$4:$B$25,0),MATCH(CT_Bands_2003_2022_Bills!BD$2,CT_Bills_2003_2022!$D$3:$L$3,0))-INDEX(CT_Bills_2003_2022!$N$4:$V$25,MATCH(CT_Bands_2003_2022_Bills!$B13,CT_Bills_2003_2022!$B$4:$B$25,0),MATCH(CT_Bands_2003_2022_Bills!BD$3,CT_Bills_2003_2022!$N$3:$V$3,0)),"N/A")</f>
        <v>-4508.87757688889</v>
      </c>
      <c r="BE13" s="129">
        <f>IFERROR(INDEX(CT_Bills_2003_2022!$D$4:$L$25,MATCH(CT_Bands_2003_2022_Bills!$B13,CT_Bills_2003_2022!$B$4:$B$25,0),MATCH(CT_Bands_2003_2022_Bills!BE$2,CT_Bills_2003_2022!$D$3:$L$3,0))-INDEX(CT_Bills_2003_2022!$N$4:$V$25,MATCH(CT_Bands_2003_2022_Bills!$B13,CT_Bills_2003_2022!$B$4:$B$25,0),MATCH(CT_Bands_2003_2022_Bills!BE$3,CT_Bills_2003_2022!$N$3:$V$3,0)),"N/A")</f>
        <v>-5616.3820768888891</v>
      </c>
      <c r="BF13" s="143">
        <f>IFERROR(INDEX(CT_Bills_2003_2022!$D$4:$L$25,MATCH(CT_Bands_2003_2022_Bills!$B13,CT_Bills_2003_2022!$B$4:$B$25,0),MATCH(CT_Bands_2003_2022_Bills!BF$2,CT_Bills_2003_2022!$D$3:$L$3,0))-INDEX(CT_Bills_2003_2022!$N$4:$V$25,MATCH(CT_Bands_2003_2022_Bills!$B13,CT_Bills_2003_2022!$B$4:$B$25,0),MATCH(CT_Bands_2003_2022_Bills!BF$3,CT_Bills_2003_2022!$N$3:$V$3,0)),"N/A")</f>
        <v>2345.3385266666664</v>
      </c>
      <c r="BG13" s="129">
        <f>IFERROR(INDEX(CT_Bills_2003_2022!$D$4:$L$25,MATCH(CT_Bands_2003_2022_Bills!$B13,CT_Bills_2003_2022!$B$4:$B$25,0),MATCH(CT_Bands_2003_2022_Bills!BG$2,CT_Bills_2003_2022!$D$3:$L$3,0))-INDEX(CT_Bills_2003_2022!$N$4:$V$25,MATCH(CT_Bands_2003_2022_Bills!$B13,CT_Bills_2003_2022!$B$4:$B$25,0),MATCH(CT_Bands_2003_2022_Bills!BG$3,CT_Bills_2003_2022!$N$3:$V$3,0)),"N/A")</f>
        <v>2023.0851766666665</v>
      </c>
      <c r="BH13" s="129">
        <f>IFERROR(INDEX(CT_Bills_2003_2022!$D$4:$L$25,MATCH(CT_Bands_2003_2022_Bills!$B13,CT_Bills_2003_2022!$B$4:$B$25,0),MATCH(CT_Bands_2003_2022_Bills!BH$2,CT_Bills_2003_2022!$D$3:$L$3,0))-INDEX(CT_Bills_2003_2022!$N$4:$V$25,MATCH(CT_Bands_2003_2022_Bills!$B13,CT_Bills_2003_2022!$B$4:$B$25,0),MATCH(CT_Bands_2003_2022_Bills!BH$3,CT_Bills_2003_2022!$N$3:$V$3,0)),"N/A")</f>
        <v>1586.3349266666664</v>
      </c>
      <c r="BI13" s="129">
        <f>IFERROR(INDEX(CT_Bills_2003_2022!$D$4:$L$25,MATCH(CT_Bands_2003_2022_Bills!$B13,CT_Bills_2003_2022!$B$4:$B$25,0),MATCH(CT_Bands_2003_2022_Bills!BI$2,CT_Bills_2003_2022!$D$3:$L$3,0))-INDEX(CT_Bills_2003_2022!$N$4:$V$25,MATCH(CT_Bands_2003_2022_Bills!$B13,CT_Bills_2003_2022!$B$4:$B$25,0),MATCH(CT_Bands_2003_2022_Bills!BI$3,CT_Bills_2003_2022!$N$3:$V$3,0)),"N/A")</f>
        <v>1020.0846766666664</v>
      </c>
      <c r="BJ13" s="129">
        <f>IFERROR(INDEX(CT_Bills_2003_2022!$D$4:$L$25,MATCH(CT_Bands_2003_2022_Bills!$B13,CT_Bills_2003_2022!$B$4:$B$25,0),MATCH(CT_Bands_2003_2022_Bills!BJ$2,CT_Bills_2003_2022!$D$3:$L$3,0))-INDEX(CT_Bills_2003_2022!$N$4:$V$25,MATCH(CT_Bands_2003_2022_Bills!$B13,CT_Bills_2003_2022!$B$4:$B$25,0),MATCH(CT_Bands_2003_2022_Bills!BJ$3,CT_Bills_2003_2022!$N$3:$V$3,0)),"N/A")</f>
        <v>350.33452666666653</v>
      </c>
      <c r="BK13" s="129">
        <f>IFERROR(INDEX(CT_Bills_2003_2022!$D$4:$L$25,MATCH(CT_Bands_2003_2022_Bills!$B13,CT_Bills_2003_2022!$B$4:$B$25,0),MATCH(CT_Bands_2003_2022_Bills!BK$2,CT_Bills_2003_2022!$D$3:$L$3,0))-INDEX(CT_Bills_2003_2022!$N$4:$V$25,MATCH(CT_Bands_2003_2022_Bills!$B13,CT_Bills_2003_2022!$B$4:$B$25,0),MATCH(CT_Bands_2003_2022_Bills!BK$3,CT_Bills_2003_2022!$N$3:$V$3,0)),"N/A")</f>
        <v>-592.66557333333367</v>
      </c>
      <c r="BL13" s="129">
        <f>IFERROR(INDEX(CT_Bills_2003_2022!$D$4:$L$25,MATCH(CT_Bands_2003_2022_Bills!$B13,CT_Bills_2003_2022!$B$4:$B$25,0),MATCH(CT_Bands_2003_2022_Bills!BL$2,CT_Bills_2003_2022!$D$3:$L$3,0))-INDEX(CT_Bills_2003_2022!$N$4:$V$25,MATCH(CT_Bands_2003_2022_Bills!$B13,CT_Bills_2003_2022!$B$4:$B$25,0),MATCH(CT_Bands_2003_2022_Bills!BL$3,CT_Bills_2003_2022!$N$3:$V$3,0)),"N/A")</f>
        <v>-2204.6657233333335</v>
      </c>
      <c r="BM13" s="129">
        <f>IFERROR(INDEX(CT_Bills_2003_2022!$D$4:$L$25,MATCH(CT_Bands_2003_2022_Bills!$B13,CT_Bills_2003_2022!$B$4:$B$25,0),MATCH(CT_Bands_2003_2022_Bills!BM$2,CT_Bills_2003_2022!$D$3:$L$3,0))-INDEX(CT_Bills_2003_2022!$N$4:$V$25,MATCH(CT_Bands_2003_2022_Bills!$B13,CT_Bills_2003_2022!$B$4:$B$25,0),MATCH(CT_Bands_2003_2022_Bills!BM$3,CT_Bills_2003_2022!$N$3:$V$3,0)),"N/A")</f>
        <v>-4134.1657733333341</v>
      </c>
      <c r="BN13" s="129">
        <f>IFERROR(INDEX(CT_Bills_2003_2022!$D$4:$L$25,MATCH(CT_Bands_2003_2022_Bills!$B13,CT_Bills_2003_2022!$B$4:$B$25,0),MATCH(CT_Bands_2003_2022_Bills!BN$2,CT_Bills_2003_2022!$D$3:$L$3,0))-INDEX(CT_Bills_2003_2022!$N$4:$V$25,MATCH(CT_Bands_2003_2022_Bills!$B13,CT_Bills_2003_2022!$B$4:$B$25,0),MATCH(CT_Bands_2003_2022_Bills!BN$3,CT_Bills_2003_2022!$N$3:$V$3,0)),"N/A")</f>
        <v>-5241.6702733333341</v>
      </c>
      <c r="BO13" s="143">
        <f>IFERROR(INDEX(CT_Bills_2003_2022!$D$4:$L$25,MATCH(CT_Bands_2003_2022_Bills!$B13,CT_Bills_2003_2022!$B$4:$B$25,0),MATCH(CT_Bands_2003_2022_Bills!BO$2,CT_Bills_2003_2022!$D$3:$L$3,0))-INDEX(CT_Bills_2003_2022!$N$4:$V$25,MATCH(CT_Bands_2003_2022_Bills!$B13,CT_Bills_2003_2022!$B$4:$B$25,0),MATCH(CT_Bands_2003_2022_Bills!BO$3,CT_Bills_2003_2022!$N$3:$V$3,0)),"N/A")</f>
        <v>2907.4062319999998</v>
      </c>
      <c r="BP13" s="129">
        <f>IFERROR(INDEX(CT_Bills_2003_2022!$D$4:$L$25,MATCH(CT_Bands_2003_2022_Bills!$B13,CT_Bills_2003_2022!$B$4:$B$25,0),MATCH(CT_Bands_2003_2022_Bills!BP$2,CT_Bills_2003_2022!$D$3:$L$3,0))-INDEX(CT_Bills_2003_2022!$N$4:$V$25,MATCH(CT_Bands_2003_2022_Bills!$B13,CT_Bills_2003_2022!$B$4:$B$25,0),MATCH(CT_Bands_2003_2022_Bills!BP$3,CT_Bills_2003_2022!$N$3:$V$3,0)),"N/A")</f>
        <v>2585.1528819999999</v>
      </c>
      <c r="BQ13" s="129">
        <f>IFERROR(INDEX(CT_Bills_2003_2022!$D$4:$L$25,MATCH(CT_Bands_2003_2022_Bills!$B13,CT_Bills_2003_2022!$B$4:$B$25,0),MATCH(CT_Bands_2003_2022_Bills!BQ$2,CT_Bills_2003_2022!$D$3:$L$3,0))-INDEX(CT_Bills_2003_2022!$N$4:$V$25,MATCH(CT_Bands_2003_2022_Bills!$B13,CT_Bills_2003_2022!$B$4:$B$25,0),MATCH(CT_Bands_2003_2022_Bills!BQ$3,CT_Bills_2003_2022!$N$3:$V$3,0)),"N/A")</f>
        <v>2148.4026319999998</v>
      </c>
      <c r="BR13" s="129">
        <f>IFERROR(INDEX(CT_Bills_2003_2022!$D$4:$L$25,MATCH(CT_Bands_2003_2022_Bills!$B13,CT_Bills_2003_2022!$B$4:$B$25,0),MATCH(CT_Bands_2003_2022_Bills!BR$2,CT_Bills_2003_2022!$D$3:$L$3,0))-INDEX(CT_Bills_2003_2022!$N$4:$V$25,MATCH(CT_Bands_2003_2022_Bills!$B13,CT_Bills_2003_2022!$B$4:$B$25,0),MATCH(CT_Bands_2003_2022_Bills!BR$3,CT_Bills_2003_2022!$N$3:$V$3,0)),"N/A")</f>
        <v>1582.1523819999998</v>
      </c>
      <c r="BS13" s="129">
        <f>IFERROR(INDEX(CT_Bills_2003_2022!$D$4:$L$25,MATCH(CT_Bands_2003_2022_Bills!$B13,CT_Bills_2003_2022!$B$4:$B$25,0),MATCH(CT_Bands_2003_2022_Bills!BS$2,CT_Bills_2003_2022!$D$3:$L$3,0))-INDEX(CT_Bills_2003_2022!$N$4:$V$25,MATCH(CT_Bands_2003_2022_Bills!$B13,CT_Bills_2003_2022!$B$4:$B$25,0),MATCH(CT_Bands_2003_2022_Bills!BS$3,CT_Bills_2003_2022!$N$3:$V$3,0)),"N/A")</f>
        <v>912.40223199999991</v>
      </c>
      <c r="BT13" s="129">
        <f>IFERROR(INDEX(CT_Bills_2003_2022!$D$4:$L$25,MATCH(CT_Bands_2003_2022_Bills!$B13,CT_Bills_2003_2022!$B$4:$B$25,0),MATCH(CT_Bands_2003_2022_Bills!BT$2,CT_Bills_2003_2022!$D$3:$L$3,0))-INDEX(CT_Bills_2003_2022!$N$4:$V$25,MATCH(CT_Bands_2003_2022_Bills!$B13,CT_Bills_2003_2022!$B$4:$B$25,0),MATCH(CT_Bands_2003_2022_Bills!BT$3,CT_Bills_2003_2022!$N$3:$V$3,0)),"N/A")</f>
        <v>-30.59786800000029</v>
      </c>
      <c r="BU13" s="129">
        <f>IFERROR(INDEX(CT_Bills_2003_2022!$D$4:$L$25,MATCH(CT_Bands_2003_2022_Bills!$B13,CT_Bills_2003_2022!$B$4:$B$25,0),MATCH(CT_Bands_2003_2022_Bills!BU$2,CT_Bills_2003_2022!$D$3:$L$3,0))-INDEX(CT_Bills_2003_2022!$N$4:$V$25,MATCH(CT_Bands_2003_2022_Bills!$B13,CT_Bills_2003_2022!$B$4:$B$25,0),MATCH(CT_Bands_2003_2022_Bills!BU$3,CT_Bills_2003_2022!$N$3:$V$3,0)),"N/A")</f>
        <v>-1642.5980180000001</v>
      </c>
      <c r="BV13" s="129">
        <f>IFERROR(INDEX(CT_Bills_2003_2022!$D$4:$L$25,MATCH(CT_Bands_2003_2022_Bills!$B13,CT_Bills_2003_2022!$B$4:$B$25,0),MATCH(CT_Bands_2003_2022_Bills!BV$2,CT_Bills_2003_2022!$D$3:$L$3,0))-INDEX(CT_Bills_2003_2022!$N$4:$V$25,MATCH(CT_Bands_2003_2022_Bills!$B13,CT_Bills_2003_2022!$B$4:$B$25,0),MATCH(CT_Bands_2003_2022_Bills!BV$3,CT_Bills_2003_2022!$N$3:$V$3,0)),"N/A")</f>
        <v>-3572.0980680000007</v>
      </c>
      <c r="BW13" s="129">
        <f>IFERROR(INDEX(CT_Bills_2003_2022!$D$4:$L$25,MATCH(CT_Bands_2003_2022_Bills!$B13,CT_Bills_2003_2022!$B$4:$B$25,0),MATCH(CT_Bands_2003_2022_Bills!BW$2,CT_Bills_2003_2022!$D$3:$L$3,0))-INDEX(CT_Bills_2003_2022!$N$4:$V$25,MATCH(CT_Bands_2003_2022_Bills!$B13,CT_Bills_2003_2022!$B$4:$B$25,0),MATCH(CT_Bands_2003_2022_Bills!BW$3,CT_Bills_2003_2022!$N$3:$V$3,0)),"N/A")</f>
        <v>-4679.6025680000002</v>
      </c>
      <c r="BX13" s="129">
        <f>IFERROR(INDEX(CT_Bills_2003_2022!$D$4:$L$25,MATCH(CT_Bands_2003_2022_Bills!$B13,CT_Bills_2003_2022!$B$4:$B$25,0),MATCH(CT_Bands_2003_2022_Bills!BX$2,CT_Bills_2003_2022!$D$3:$L$3,0))-INDEX(CT_Bills_2003_2022!$N$4:$V$25,MATCH(CT_Bands_2003_2022_Bills!$B13,CT_Bills_2003_2022!$B$4:$B$25,0),MATCH(CT_Bands_2003_2022_Bills!BX$3,CT_Bills_2003_2022!$N$3:$V$3,0)),"N/A")</f>
        <v>3469.4739373333332</v>
      </c>
      <c r="BY13" s="129">
        <f>IFERROR(INDEX(CT_Bills_2003_2022!$D$4:$L$25,MATCH(CT_Bands_2003_2022_Bills!$B13,CT_Bills_2003_2022!$B$4:$B$25,0),MATCH(CT_Bands_2003_2022_Bills!BY$2,CT_Bills_2003_2022!$D$3:$L$3,0))-INDEX(CT_Bills_2003_2022!$N$4:$V$25,MATCH(CT_Bands_2003_2022_Bills!$B13,CT_Bills_2003_2022!$B$4:$B$25,0),MATCH(CT_Bands_2003_2022_Bills!BY$3,CT_Bills_2003_2022!$N$3:$V$3,0)),"N/A")</f>
        <v>3147.2205873333332</v>
      </c>
      <c r="BZ13" s="129">
        <f>IFERROR(INDEX(CT_Bills_2003_2022!$D$4:$L$25,MATCH(CT_Bands_2003_2022_Bills!$B13,CT_Bills_2003_2022!$B$4:$B$25,0),MATCH(CT_Bands_2003_2022_Bills!BZ$2,CT_Bills_2003_2022!$D$3:$L$3,0))-INDEX(CT_Bills_2003_2022!$N$4:$V$25,MATCH(CT_Bands_2003_2022_Bills!$B13,CT_Bills_2003_2022!$B$4:$B$25,0),MATCH(CT_Bands_2003_2022_Bills!BZ$3,CT_Bills_2003_2022!$N$3:$V$3,0)),"N/A")</f>
        <v>2710.4703373333332</v>
      </c>
      <c r="CA13" s="129">
        <f>IFERROR(INDEX(CT_Bills_2003_2022!$D$4:$L$25,MATCH(CT_Bands_2003_2022_Bills!$B13,CT_Bills_2003_2022!$B$4:$B$25,0),MATCH(CT_Bands_2003_2022_Bills!CA$2,CT_Bills_2003_2022!$D$3:$L$3,0))-INDEX(CT_Bills_2003_2022!$N$4:$V$25,MATCH(CT_Bands_2003_2022_Bills!$B13,CT_Bills_2003_2022!$B$4:$B$25,0),MATCH(CT_Bands_2003_2022_Bills!CA$3,CT_Bills_2003_2022!$N$3:$V$3,0)),"N/A")</f>
        <v>2144.2200873333331</v>
      </c>
      <c r="CB13" s="129">
        <f>IFERROR(INDEX(CT_Bills_2003_2022!$D$4:$L$25,MATCH(CT_Bands_2003_2022_Bills!$B13,CT_Bills_2003_2022!$B$4:$B$25,0),MATCH(CT_Bands_2003_2022_Bills!CB$2,CT_Bills_2003_2022!$D$3:$L$3,0))-INDEX(CT_Bills_2003_2022!$N$4:$V$25,MATCH(CT_Bands_2003_2022_Bills!$B13,CT_Bills_2003_2022!$B$4:$B$25,0),MATCH(CT_Bands_2003_2022_Bills!CB$3,CT_Bills_2003_2022!$N$3:$V$3,0)),"N/A")</f>
        <v>1474.4699373333333</v>
      </c>
      <c r="CC13" s="129">
        <f>IFERROR(INDEX(CT_Bills_2003_2022!$D$4:$L$25,MATCH(CT_Bands_2003_2022_Bills!$B13,CT_Bills_2003_2022!$B$4:$B$25,0),MATCH(CT_Bands_2003_2022_Bills!CC$2,CT_Bills_2003_2022!$D$3:$L$3,0))-INDEX(CT_Bills_2003_2022!$N$4:$V$25,MATCH(CT_Bands_2003_2022_Bills!$B13,CT_Bills_2003_2022!$B$4:$B$25,0),MATCH(CT_Bands_2003_2022_Bills!CC$3,CT_Bills_2003_2022!$N$3:$V$3,0)),"N/A")</f>
        <v>531.46983733333309</v>
      </c>
      <c r="CD13" s="129">
        <f>IFERROR(INDEX(CT_Bills_2003_2022!$D$4:$L$25,MATCH(CT_Bands_2003_2022_Bills!$B13,CT_Bills_2003_2022!$B$4:$B$25,0),MATCH(CT_Bands_2003_2022_Bills!CD$2,CT_Bills_2003_2022!$D$3:$L$3,0))-INDEX(CT_Bills_2003_2022!$N$4:$V$25,MATCH(CT_Bands_2003_2022_Bills!$B13,CT_Bills_2003_2022!$B$4:$B$25,0),MATCH(CT_Bands_2003_2022_Bills!CD$3,CT_Bills_2003_2022!$N$3:$V$3,0)),"N/A")</f>
        <v>-1080.5303126666668</v>
      </c>
      <c r="CE13" s="129">
        <f>IFERROR(INDEX(CT_Bills_2003_2022!$D$4:$L$25,MATCH(CT_Bands_2003_2022_Bills!$B13,CT_Bills_2003_2022!$B$4:$B$25,0),MATCH(CT_Bands_2003_2022_Bills!CE$2,CT_Bills_2003_2022!$D$3:$L$3,0))-INDEX(CT_Bills_2003_2022!$N$4:$V$25,MATCH(CT_Bands_2003_2022_Bills!$B13,CT_Bills_2003_2022!$B$4:$B$25,0),MATCH(CT_Bands_2003_2022_Bills!CE$3,CT_Bills_2003_2022!$N$3:$V$3,0)),"N/A")</f>
        <v>-3010.0303626666673</v>
      </c>
      <c r="CF13" s="129">
        <f>IFERROR(INDEX(CT_Bills_2003_2022!$D$4:$L$25,MATCH(CT_Bands_2003_2022_Bills!$B13,CT_Bills_2003_2022!$B$4:$B$25,0),MATCH(CT_Bands_2003_2022_Bills!CF$2,CT_Bills_2003_2022!$D$3:$L$3,0))-INDEX(CT_Bills_2003_2022!$N$4:$V$25,MATCH(CT_Bands_2003_2022_Bills!$B13,CT_Bills_2003_2022!$B$4:$B$25,0),MATCH(CT_Bands_2003_2022_Bills!CF$3,CT_Bills_2003_2022!$N$3:$V$3,0)),"N/A")</f>
        <v>-4117.5348626666673</v>
      </c>
      <c r="CG13" s="51"/>
    </row>
    <row r="14" spans="1:85" x14ac:dyDescent="0.25">
      <c r="A14" s="126" t="s">
        <v>1107</v>
      </c>
      <c r="B14" s="127" t="s">
        <v>1108</v>
      </c>
      <c r="C14" s="127" t="s">
        <v>2236</v>
      </c>
      <c r="D14" s="144">
        <f>IFERROR(INDEX(CT_Bills_2003_2022!$D$4:$L$25,MATCH(CT_Bands_2003_2022_Bills!$B14,CT_Bills_2003_2022!$B$4:$B$25,0),MATCH(CT_Bands_2003_2022_Bills!D$2,CT_Bills_2003_2022!$D$3:$L$3,0))-INDEX(CT_Bills_2003_2022!$N$4:$V$25,MATCH(CT_Bands_2003_2022_Bills!$B14,CT_Bills_2003_2022!$B$4:$B$25,0),MATCH(CT_Bands_2003_2022_Bills!D$3,CT_Bills_2003_2022!$N$3:$V$3,0)),"N/A")</f>
        <v>711.14306933333319</v>
      </c>
      <c r="E14" s="144">
        <f>IFERROR(INDEX(CT_Bills_2003_2022!$D$4:$L$25,MATCH(CT_Bands_2003_2022_Bills!$B14,CT_Bills_2003_2022!$B$4:$B$25,0),MATCH(CT_Bands_2003_2022_Bills!E$2,CT_Bills_2003_2022!$D$3:$L$3,0))-INDEX(CT_Bills_2003_2022!$N$4:$V$25,MATCH(CT_Bands_2003_2022_Bills!$B14,CT_Bills_2003_2022!$B$4:$B$25,0),MATCH(CT_Bands_2003_2022_Bills!E$3,CT_Bills_2003_2022!$N$3:$V$3,0)),"N/A")</f>
        <v>388.88971933333312</v>
      </c>
      <c r="F14" s="144">
        <f>IFERROR(INDEX(CT_Bills_2003_2022!$D$4:$L$25,MATCH(CT_Bands_2003_2022_Bills!$B14,CT_Bills_2003_2022!$B$4:$B$25,0),MATCH(CT_Bands_2003_2022_Bills!F$2,CT_Bills_2003_2022!$D$3:$L$3,0))-INDEX(CT_Bills_2003_2022!$N$4:$V$25,MATCH(CT_Bands_2003_2022_Bills!$B14,CT_Bills_2003_2022!$B$4:$B$25,0),MATCH(CT_Bands_2003_2022_Bills!F$3,CT_Bills_2003_2022!$N$3:$V$3,0)),"N/A")</f>
        <v>-47.860530666666818</v>
      </c>
      <c r="G14" s="144">
        <f>IFERROR(INDEX(CT_Bills_2003_2022!$D$4:$L$25,MATCH(CT_Bands_2003_2022_Bills!$B14,CT_Bills_2003_2022!$B$4:$B$25,0),MATCH(CT_Bands_2003_2022_Bills!G$2,CT_Bills_2003_2022!$D$3:$L$3,0))-INDEX(CT_Bills_2003_2022!$N$4:$V$25,MATCH(CT_Bands_2003_2022_Bills!$B14,CT_Bills_2003_2022!$B$4:$B$25,0),MATCH(CT_Bands_2003_2022_Bills!G$3,CT_Bills_2003_2022!$N$3:$V$3,0)),"N/A")</f>
        <v>-614.1107806666671</v>
      </c>
      <c r="H14" s="144">
        <f>IFERROR(INDEX(CT_Bills_2003_2022!$D$4:$L$25,MATCH(CT_Bands_2003_2022_Bills!$B14,CT_Bills_2003_2022!$B$4:$B$25,0),MATCH(CT_Bands_2003_2022_Bills!H$2,CT_Bills_2003_2022!$D$3:$L$3,0))-INDEX(CT_Bills_2003_2022!$N$4:$V$25,MATCH(CT_Bands_2003_2022_Bills!$B14,CT_Bills_2003_2022!$B$4:$B$25,0),MATCH(CT_Bands_2003_2022_Bills!H$3,CT_Bills_2003_2022!$N$3:$V$3,0)),"N/A")</f>
        <v>-1345.3610306666669</v>
      </c>
      <c r="I14" s="144">
        <f>IFERROR(INDEX(CT_Bills_2003_2022!$D$4:$L$25,MATCH(CT_Bands_2003_2022_Bills!$B14,CT_Bills_2003_2022!$B$4:$B$25,0),MATCH(CT_Bands_2003_2022_Bills!I$2,CT_Bills_2003_2022!$D$3:$L$3,0))-INDEX(CT_Bills_2003_2022!$N$4:$V$25,MATCH(CT_Bands_2003_2022_Bills!$B14,CT_Bills_2003_2022!$B$4:$B$25,0),MATCH(CT_Bands_2003_2022_Bills!I$3,CT_Bills_2003_2022!$N$3:$V$3,0)),"N/A")</f>
        <v>-2392.8612306666669</v>
      </c>
      <c r="J14" s="144">
        <f>IFERROR(INDEX(CT_Bills_2003_2022!$D$4:$L$25,MATCH(CT_Bands_2003_2022_Bills!$B14,CT_Bills_2003_2022!$B$4:$B$25,0),MATCH(CT_Bands_2003_2022_Bills!J$2,CT_Bills_2003_2022!$D$3:$L$3,0))-INDEX(CT_Bills_2003_2022!$N$4:$V$25,MATCH(CT_Bands_2003_2022_Bills!$B14,CT_Bills_2003_2022!$B$4:$B$25,0),MATCH(CT_Bands_2003_2022_Bills!J$3,CT_Bills_2003_2022!$N$3:$V$3,0)),"N/A")</f>
        <v>-3897.8612306666673</v>
      </c>
      <c r="K14" s="144">
        <f>IFERROR(INDEX(CT_Bills_2003_2022!$D$4:$L$25,MATCH(CT_Bands_2003_2022_Bills!$B14,CT_Bills_2003_2022!$B$4:$B$25,0),MATCH(CT_Bands_2003_2022_Bills!K$2,CT_Bills_2003_2022!$D$3:$L$3,0))-INDEX(CT_Bills_2003_2022!$N$4:$V$25,MATCH(CT_Bands_2003_2022_Bills!$B14,CT_Bills_2003_2022!$B$4:$B$25,0),MATCH(CT_Bands_2003_2022_Bills!K$3,CT_Bills_2003_2022!$N$3:$V$3,0)),"N/A")</f>
        <v>-5768.3612306666664</v>
      </c>
      <c r="L14" s="144">
        <f>IFERROR(INDEX(CT_Bills_2003_2022!$D$4:$L$25,MATCH(CT_Bands_2003_2022_Bills!$B14,CT_Bills_2003_2022!$B$4:$B$25,0),MATCH(CT_Bands_2003_2022_Bills!L$2,CT_Bills_2003_2022!$D$3:$L$3,0))-INDEX(CT_Bills_2003_2022!$N$4:$V$25,MATCH(CT_Bands_2003_2022_Bills!$B14,CT_Bills_2003_2022!$B$4:$B$25,0),MATCH(CT_Bands_2003_2022_Bills!L$3,CT_Bills_2003_2022!$N$3:$V$3,0)),"N/A")</f>
        <v>-6692.8655306666678</v>
      </c>
      <c r="M14" s="145">
        <f>IFERROR(INDEX(CT_Bills_2003_2022!$D$4:$L$25,MATCH(CT_Bands_2003_2022_Bills!$B14,CT_Bills_2003_2022!$B$4:$B$25,0),MATCH(CT_Bands_2003_2022_Bills!M$2,CT_Bills_2003_2022!$D$3:$L$3,0))-INDEX(CT_Bills_2003_2022!$N$4:$V$25,MATCH(CT_Bands_2003_2022_Bills!$B14,CT_Bills_2003_2022!$B$4:$B$25,0),MATCH(CT_Bands_2003_2022_Bills!M$3,CT_Bills_2003_2022!$N$3:$V$3,0)),"N/A")</f>
        <v>907.1669142222222</v>
      </c>
      <c r="N14" s="144">
        <f>IFERROR(INDEX(CT_Bills_2003_2022!$D$4:$L$25,MATCH(CT_Bands_2003_2022_Bills!$B14,CT_Bills_2003_2022!$B$4:$B$25,0),MATCH(CT_Bands_2003_2022_Bills!N$2,CT_Bills_2003_2022!$D$3:$L$3,0))-INDEX(CT_Bills_2003_2022!$N$4:$V$25,MATCH(CT_Bands_2003_2022_Bills!$B14,CT_Bills_2003_2022!$B$4:$B$25,0),MATCH(CT_Bands_2003_2022_Bills!N$3,CT_Bills_2003_2022!$N$3:$V$3,0)),"N/A")</f>
        <v>584.91356422222213</v>
      </c>
      <c r="O14" s="144">
        <f>IFERROR(INDEX(CT_Bills_2003_2022!$D$4:$L$25,MATCH(CT_Bands_2003_2022_Bills!$B14,CT_Bills_2003_2022!$B$4:$B$25,0),MATCH(CT_Bands_2003_2022_Bills!O$2,CT_Bills_2003_2022!$D$3:$L$3,0))-INDEX(CT_Bills_2003_2022!$N$4:$V$25,MATCH(CT_Bands_2003_2022_Bills!$B14,CT_Bills_2003_2022!$B$4:$B$25,0),MATCH(CT_Bands_2003_2022_Bills!O$3,CT_Bills_2003_2022!$N$3:$V$3,0)),"N/A")</f>
        <v>148.1633142222222</v>
      </c>
      <c r="P14" s="144">
        <f>IFERROR(INDEX(CT_Bills_2003_2022!$D$4:$L$25,MATCH(CT_Bands_2003_2022_Bills!$B14,CT_Bills_2003_2022!$B$4:$B$25,0),MATCH(CT_Bands_2003_2022_Bills!P$2,CT_Bills_2003_2022!$D$3:$L$3,0))-INDEX(CT_Bills_2003_2022!$N$4:$V$25,MATCH(CT_Bands_2003_2022_Bills!$B14,CT_Bills_2003_2022!$B$4:$B$25,0),MATCH(CT_Bands_2003_2022_Bills!P$3,CT_Bills_2003_2022!$N$3:$V$3,0)),"N/A")</f>
        <v>-418.08693577777808</v>
      </c>
      <c r="Q14" s="144">
        <f>IFERROR(INDEX(CT_Bills_2003_2022!$D$4:$L$25,MATCH(CT_Bands_2003_2022_Bills!$B14,CT_Bills_2003_2022!$B$4:$B$25,0),MATCH(CT_Bands_2003_2022_Bills!Q$2,CT_Bills_2003_2022!$D$3:$L$3,0))-INDEX(CT_Bills_2003_2022!$N$4:$V$25,MATCH(CT_Bands_2003_2022_Bills!$B14,CT_Bills_2003_2022!$B$4:$B$25,0),MATCH(CT_Bands_2003_2022_Bills!Q$3,CT_Bills_2003_2022!$N$3:$V$3,0)),"N/A")</f>
        <v>-1149.3371857777779</v>
      </c>
      <c r="R14" s="144">
        <f>IFERROR(INDEX(CT_Bills_2003_2022!$D$4:$L$25,MATCH(CT_Bands_2003_2022_Bills!$B14,CT_Bills_2003_2022!$B$4:$B$25,0),MATCH(CT_Bands_2003_2022_Bills!R$2,CT_Bills_2003_2022!$D$3:$L$3,0))-INDEX(CT_Bills_2003_2022!$N$4:$V$25,MATCH(CT_Bands_2003_2022_Bills!$B14,CT_Bills_2003_2022!$B$4:$B$25,0),MATCH(CT_Bands_2003_2022_Bills!R$3,CT_Bills_2003_2022!$N$3:$V$3,0)),"N/A")</f>
        <v>-2196.8373857777779</v>
      </c>
      <c r="S14" s="144">
        <f>IFERROR(INDEX(CT_Bills_2003_2022!$D$4:$L$25,MATCH(CT_Bands_2003_2022_Bills!$B14,CT_Bills_2003_2022!$B$4:$B$25,0),MATCH(CT_Bands_2003_2022_Bills!S$2,CT_Bills_2003_2022!$D$3:$L$3,0))-INDEX(CT_Bills_2003_2022!$N$4:$V$25,MATCH(CT_Bands_2003_2022_Bills!$B14,CT_Bills_2003_2022!$B$4:$B$25,0),MATCH(CT_Bands_2003_2022_Bills!S$3,CT_Bills_2003_2022!$N$3:$V$3,0)),"N/A")</f>
        <v>-3701.8373857777783</v>
      </c>
      <c r="T14" s="144">
        <f>IFERROR(INDEX(CT_Bills_2003_2022!$D$4:$L$25,MATCH(CT_Bands_2003_2022_Bills!$B14,CT_Bills_2003_2022!$B$4:$B$25,0),MATCH(CT_Bands_2003_2022_Bills!T$2,CT_Bills_2003_2022!$D$3:$L$3,0))-INDEX(CT_Bills_2003_2022!$N$4:$V$25,MATCH(CT_Bands_2003_2022_Bills!$B14,CT_Bills_2003_2022!$B$4:$B$25,0),MATCH(CT_Bands_2003_2022_Bills!T$3,CT_Bills_2003_2022!$N$3:$V$3,0)),"N/A")</f>
        <v>-5572.3373857777769</v>
      </c>
      <c r="U14" s="144">
        <f>IFERROR(INDEX(CT_Bills_2003_2022!$D$4:$L$25,MATCH(CT_Bands_2003_2022_Bills!$B14,CT_Bills_2003_2022!$B$4:$B$25,0),MATCH(CT_Bands_2003_2022_Bills!U$2,CT_Bills_2003_2022!$D$3:$L$3,0))-INDEX(CT_Bills_2003_2022!$N$4:$V$25,MATCH(CT_Bands_2003_2022_Bills!$B14,CT_Bills_2003_2022!$B$4:$B$25,0),MATCH(CT_Bands_2003_2022_Bills!U$3,CT_Bills_2003_2022!$N$3:$V$3,0)),"N/A")</f>
        <v>-6496.8416857777793</v>
      </c>
      <c r="V14" s="145">
        <f>IFERROR(INDEX(CT_Bills_2003_2022!$D$4:$L$25,MATCH(CT_Bands_2003_2022_Bills!$B14,CT_Bills_2003_2022!$B$4:$B$25,0),MATCH(CT_Bands_2003_2022_Bills!V$2,CT_Bills_2003_2022!$D$3:$L$3,0))-INDEX(CT_Bills_2003_2022!$N$4:$V$25,MATCH(CT_Bands_2003_2022_Bills!$B14,CT_Bills_2003_2022!$B$4:$B$25,0),MATCH(CT_Bands_2003_2022_Bills!V$3,CT_Bills_2003_2022!$N$3:$V$3,0)),"N/A")</f>
        <v>1103.190759111111</v>
      </c>
      <c r="W14" s="144">
        <f>IFERROR(INDEX(CT_Bills_2003_2022!$D$4:$L$25,MATCH(CT_Bands_2003_2022_Bills!$B14,CT_Bills_2003_2022!$B$4:$B$25,0),MATCH(CT_Bands_2003_2022_Bills!W$2,CT_Bills_2003_2022!$D$3:$L$3,0))-INDEX(CT_Bills_2003_2022!$N$4:$V$25,MATCH(CT_Bands_2003_2022_Bills!$B14,CT_Bills_2003_2022!$B$4:$B$25,0),MATCH(CT_Bands_2003_2022_Bills!W$3,CT_Bills_2003_2022!$N$3:$V$3,0)),"N/A")</f>
        <v>780.93740911111092</v>
      </c>
      <c r="X14" s="144">
        <f>IFERROR(INDEX(CT_Bills_2003_2022!$D$4:$L$25,MATCH(CT_Bands_2003_2022_Bills!$B14,CT_Bills_2003_2022!$B$4:$B$25,0),MATCH(CT_Bands_2003_2022_Bills!X$2,CT_Bills_2003_2022!$D$3:$L$3,0))-INDEX(CT_Bills_2003_2022!$N$4:$V$25,MATCH(CT_Bands_2003_2022_Bills!$B14,CT_Bills_2003_2022!$B$4:$B$25,0),MATCH(CT_Bands_2003_2022_Bills!X$3,CT_Bills_2003_2022!$N$3:$V$3,0)),"N/A")</f>
        <v>344.18715911111099</v>
      </c>
      <c r="Y14" s="144">
        <f>IFERROR(INDEX(CT_Bills_2003_2022!$D$4:$L$25,MATCH(CT_Bands_2003_2022_Bills!$B14,CT_Bills_2003_2022!$B$4:$B$25,0),MATCH(CT_Bands_2003_2022_Bills!Y$2,CT_Bills_2003_2022!$D$3:$L$3,0))-INDEX(CT_Bills_2003_2022!$N$4:$V$25,MATCH(CT_Bands_2003_2022_Bills!$B14,CT_Bills_2003_2022!$B$4:$B$25,0),MATCH(CT_Bands_2003_2022_Bills!Y$3,CT_Bills_2003_2022!$N$3:$V$3,0)),"N/A")</f>
        <v>-222.06309088888929</v>
      </c>
      <c r="Z14" s="144">
        <f>IFERROR(INDEX(CT_Bills_2003_2022!$D$4:$L$25,MATCH(CT_Bands_2003_2022_Bills!$B14,CT_Bills_2003_2022!$B$4:$B$25,0),MATCH(CT_Bands_2003_2022_Bills!Z$2,CT_Bills_2003_2022!$D$3:$L$3,0))-INDEX(CT_Bills_2003_2022!$N$4:$V$25,MATCH(CT_Bands_2003_2022_Bills!$B14,CT_Bills_2003_2022!$B$4:$B$25,0),MATCH(CT_Bands_2003_2022_Bills!Z$3,CT_Bills_2003_2022!$N$3:$V$3,0)),"N/A")</f>
        <v>-953.31334088888912</v>
      </c>
      <c r="AA14" s="144">
        <f>IFERROR(INDEX(CT_Bills_2003_2022!$D$4:$L$25,MATCH(CT_Bands_2003_2022_Bills!$B14,CT_Bills_2003_2022!$B$4:$B$25,0),MATCH(CT_Bands_2003_2022_Bills!AA$2,CT_Bills_2003_2022!$D$3:$L$3,0))-INDEX(CT_Bills_2003_2022!$N$4:$V$25,MATCH(CT_Bands_2003_2022_Bills!$B14,CT_Bills_2003_2022!$B$4:$B$25,0),MATCH(CT_Bands_2003_2022_Bills!AA$3,CT_Bills_2003_2022!$N$3:$V$3,0)),"N/A")</f>
        <v>-2000.8135408888891</v>
      </c>
      <c r="AB14" s="144">
        <f>IFERROR(INDEX(CT_Bills_2003_2022!$D$4:$L$25,MATCH(CT_Bands_2003_2022_Bills!$B14,CT_Bills_2003_2022!$B$4:$B$25,0),MATCH(CT_Bands_2003_2022_Bills!AB$2,CT_Bills_2003_2022!$D$3:$L$3,0))-INDEX(CT_Bills_2003_2022!$N$4:$V$25,MATCH(CT_Bands_2003_2022_Bills!$B14,CT_Bills_2003_2022!$B$4:$B$25,0),MATCH(CT_Bands_2003_2022_Bills!AB$3,CT_Bills_2003_2022!$N$3:$V$3,0)),"N/A")</f>
        <v>-3505.8135408888893</v>
      </c>
      <c r="AC14" s="144">
        <f>IFERROR(INDEX(CT_Bills_2003_2022!$D$4:$L$25,MATCH(CT_Bands_2003_2022_Bills!$B14,CT_Bills_2003_2022!$B$4:$B$25,0),MATCH(CT_Bands_2003_2022_Bills!AC$2,CT_Bills_2003_2022!$D$3:$L$3,0))-INDEX(CT_Bills_2003_2022!$N$4:$V$25,MATCH(CT_Bands_2003_2022_Bills!$B14,CT_Bills_2003_2022!$B$4:$B$25,0),MATCH(CT_Bands_2003_2022_Bills!AC$3,CT_Bills_2003_2022!$N$3:$V$3,0)),"N/A")</f>
        <v>-5376.3135408888884</v>
      </c>
      <c r="AD14" s="144">
        <f>IFERROR(INDEX(CT_Bills_2003_2022!$D$4:$L$25,MATCH(CT_Bands_2003_2022_Bills!$B14,CT_Bills_2003_2022!$B$4:$B$25,0),MATCH(CT_Bands_2003_2022_Bills!AD$2,CT_Bills_2003_2022!$D$3:$L$3,0))-INDEX(CT_Bills_2003_2022!$N$4:$V$25,MATCH(CT_Bands_2003_2022_Bills!$B14,CT_Bills_2003_2022!$B$4:$B$25,0),MATCH(CT_Bands_2003_2022_Bills!AD$3,CT_Bills_2003_2022!$N$3:$V$3,0)),"N/A")</f>
        <v>-6300.8178408888898</v>
      </c>
      <c r="AE14" s="145">
        <f>IFERROR(INDEX(CT_Bills_2003_2022!$D$4:$L$25,MATCH(CT_Bands_2003_2022_Bills!$B14,CT_Bills_2003_2022!$B$4:$B$25,0),MATCH(CT_Bands_2003_2022_Bills!AE$2,CT_Bills_2003_2022!$D$3:$L$3,0))-INDEX(CT_Bills_2003_2022!$N$4:$V$25,MATCH(CT_Bands_2003_2022_Bills!$B14,CT_Bills_2003_2022!$B$4:$B$25,0),MATCH(CT_Bands_2003_2022_Bills!AE$3,CT_Bills_2003_2022!$N$3:$V$3,0)),"N/A")</f>
        <v>1299.2146039999998</v>
      </c>
      <c r="AF14" s="144">
        <f>IFERROR(INDEX(CT_Bills_2003_2022!$D$4:$L$25,MATCH(CT_Bands_2003_2022_Bills!$B14,CT_Bills_2003_2022!$B$4:$B$25,0),MATCH(CT_Bands_2003_2022_Bills!AF$2,CT_Bills_2003_2022!$D$3:$L$3,0))-INDEX(CT_Bills_2003_2022!$N$4:$V$25,MATCH(CT_Bands_2003_2022_Bills!$B14,CT_Bills_2003_2022!$B$4:$B$25,0),MATCH(CT_Bands_2003_2022_Bills!AF$3,CT_Bills_2003_2022!$N$3:$V$3,0)),"N/A")</f>
        <v>976.96125399999971</v>
      </c>
      <c r="AG14" s="144">
        <f>IFERROR(INDEX(CT_Bills_2003_2022!$D$4:$L$25,MATCH(CT_Bands_2003_2022_Bills!$B14,CT_Bills_2003_2022!$B$4:$B$25,0),MATCH(CT_Bands_2003_2022_Bills!AG$2,CT_Bills_2003_2022!$D$3:$L$3,0))-INDEX(CT_Bills_2003_2022!$N$4:$V$25,MATCH(CT_Bands_2003_2022_Bills!$B14,CT_Bills_2003_2022!$B$4:$B$25,0),MATCH(CT_Bands_2003_2022_Bills!AG$3,CT_Bills_2003_2022!$N$3:$V$3,0)),"N/A")</f>
        <v>540.21100399999978</v>
      </c>
      <c r="AH14" s="144">
        <f>IFERROR(INDEX(CT_Bills_2003_2022!$D$4:$L$25,MATCH(CT_Bands_2003_2022_Bills!$B14,CT_Bills_2003_2022!$B$4:$B$25,0),MATCH(CT_Bands_2003_2022_Bills!AH$2,CT_Bills_2003_2022!$D$3:$L$3,0))-INDEX(CT_Bills_2003_2022!$N$4:$V$25,MATCH(CT_Bands_2003_2022_Bills!$B14,CT_Bills_2003_2022!$B$4:$B$25,0),MATCH(CT_Bands_2003_2022_Bills!AH$3,CT_Bills_2003_2022!$N$3:$V$3,0)),"N/A")</f>
        <v>-26.039246000000503</v>
      </c>
      <c r="AI14" s="144">
        <f>IFERROR(INDEX(CT_Bills_2003_2022!$D$4:$L$25,MATCH(CT_Bands_2003_2022_Bills!$B14,CT_Bills_2003_2022!$B$4:$B$25,0),MATCH(CT_Bands_2003_2022_Bills!AI$2,CT_Bills_2003_2022!$D$3:$L$3,0))-INDEX(CT_Bills_2003_2022!$N$4:$V$25,MATCH(CT_Bands_2003_2022_Bills!$B14,CT_Bills_2003_2022!$B$4:$B$25,0),MATCH(CT_Bands_2003_2022_Bills!AI$3,CT_Bills_2003_2022!$N$3:$V$3,0)),"N/A")</f>
        <v>-757.28949600000033</v>
      </c>
      <c r="AJ14" s="144">
        <f>IFERROR(INDEX(CT_Bills_2003_2022!$D$4:$L$25,MATCH(CT_Bands_2003_2022_Bills!$B14,CT_Bills_2003_2022!$B$4:$B$25,0),MATCH(CT_Bands_2003_2022_Bills!AJ$2,CT_Bills_2003_2022!$D$3:$L$3,0))-INDEX(CT_Bills_2003_2022!$N$4:$V$25,MATCH(CT_Bands_2003_2022_Bills!$B14,CT_Bills_2003_2022!$B$4:$B$25,0),MATCH(CT_Bands_2003_2022_Bills!AJ$3,CT_Bills_2003_2022!$N$3:$V$3,0)),"N/A")</f>
        <v>-1804.7896960000003</v>
      </c>
      <c r="AK14" s="144">
        <f>IFERROR(INDEX(CT_Bills_2003_2022!$D$4:$L$25,MATCH(CT_Bands_2003_2022_Bills!$B14,CT_Bills_2003_2022!$B$4:$B$25,0),MATCH(CT_Bands_2003_2022_Bills!AK$2,CT_Bills_2003_2022!$D$3:$L$3,0))-INDEX(CT_Bills_2003_2022!$N$4:$V$25,MATCH(CT_Bands_2003_2022_Bills!$B14,CT_Bills_2003_2022!$B$4:$B$25,0),MATCH(CT_Bands_2003_2022_Bills!AK$3,CT_Bills_2003_2022!$N$3:$V$3,0)),"N/A")</f>
        <v>-3309.7896960000007</v>
      </c>
      <c r="AL14" s="144">
        <f>IFERROR(INDEX(CT_Bills_2003_2022!$D$4:$L$25,MATCH(CT_Bands_2003_2022_Bills!$B14,CT_Bills_2003_2022!$B$4:$B$25,0),MATCH(CT_Bands_2003_2022_Bills!AL$2,CT_Bills_2003_2022!$D$3:$L$3,0))-INDEX(CT_Bills_2003_2022!$N$4:$V$25,MATCH(CT_Bands_2003_2022_Bills!$B14,CT_Bills_2003_2022!$B$4:$B$25,0),MATCH(CT_Bands_2003_2022_Bills!AL$3,CT_Bills_2003_2022!$N$3:$V$3,0)),"N/A")</f>
        <v>-5180.2896959999998</v>
      </c>
      <c r="AM14" s="144">
        <f>IFERROR(INDEX(CT_Bills_2003_2022!$D$4:$L$25,MATCH(CT_Bands_2003_2022_Bills!$B14,CT_Bills_2003_2022!$B$4:$B$25,0),MATCH(CT_Bands_2003_2022_Bills!AM$2,CT_Bills_2003_2022!$D$3:$L$3,0))-INDEX(CT_Bills_2003_2022!$N$4:$V$25,MATCH(CT_Bands_2003_2022_Bills!$B14,CT_Bills_2003_2022!$B$4:$B$25,0),MATCH(CT_Bands_2003_2022_Bills!AM$3,CT_Bills_2003_2022!$N$3:$V$3,0)),"N/A")</f>
        <v>-6104.7939960000012</v>
      </c>
      <c r="AN14" s="145">
        <f>IFERROR(INDEX(CT_Bills_2003_2022!$D$4:$L$25,MATCH(CT_Bands_2003_2022_Bills!$B14,CT_Bills_2003_2022!$B$4:$B$25,0),MATCH(CT_Bands_2003_2022_Bills!AN$2,CT_Bills_2003_2022!$D$3:$L$3,0))-INDEX(CT_Bills_2003_2022!$N$4:$V$25,MATCH(CT_Bands_2003_2022_Bills!$B14,CT_Bills_2003_2022!$B$4:$B$25,0),MATCH(CT_Bands_2003_2022_Bills!AN$3,CT_Bills_2003_2022!$N$3:$V$3,0)),"N/A")</f>
        <v>1691.2622937777778</v>
      </c>
      <c r="AO14" s="144">
        <f>IFERROR(INDEX(CT_Bills_2003_2022!$D$4:$L$25,MATCH(CT_Bands_2003_2022_Bills!$B14,CT_Bills_2003_2022!$B$4:$B$25,0),MATCH(CT_Bands_2003_2022_Bills!AO$2,CT_Bills_2003_2022!$D$3:$L$3,0))-INDEX(CT_Bills_2003_2022!$N$4:$V$25,MATCH(CT_Bands_2003_2022_Bills!$B14,CT_Bills_2003_2022!$B$4:$B$25,0),MATCH(CT_Bands_2003_2022_Bills!AO$3,CT_Bills_2003_2022!$N$3:$V$3,0)),"N/A")</f>
        <v>1369.0089437777779</v>
      </c>
      <c r="AP14" s="144">
        <f>IFERROR(INDEX(CT_Bills_2003_2022!$D$4:$L$25,MATCH(CT_Bands_2003_2022_Bills!$B14,CT_Bills_2003_2022!$B$4:$B$25,0),MATCH(CT_Bands_2003_2022_Bills!AP$2,CT_Bills_2003_2022!$D$3:$L$3,0))-INDEX(CT_Bills_2003_2022!$N$4:$V$25,MATCH(CT_Bands_2003_2022_Bills!$B14,CT_Bills_2003_2022!$B$4:$B$25,0),MATCH(CT_Bands_2003_2022_Bills!AP$3,CT_Bills_2003_2022!$N$3:$V$3,0)),"N/A")</f>
        <v>932.25869377777781</v>
      </c>
      <c r="AQ14" s="144">
        <f>IFERROR(INDEX(CT_Bills_2003_2022!$D$4:$L$25,MATCH(CT_Bands_2003_2022_Bills!$B14,CT_Bills_2003_2022!$B$4:$B$25,0),MATCH(CT_Bands_2003_2022_Bills!AQ$2,CT_Bills_2003_2022!$D$3:$L$3,0))-INDEX(CT_Bills_2003_2022!$N$4:$V$25,MATCH(CT_Bands_2003_2022_Bills!$B14,CT_Bills_2003_2022!$B$4:$B$25,0),MATCH(CT_Bands_2003_2022_Bills!AQ$3,CT_Bills_2003_2022!$N$3:$V$3,0)),"N/A")</f>
        <v>366.00844377777753</v>
      </c>
      <c r="AR14" s="144">
        <f>IFERROR(INDEX(CT_Bills_2003_2022!$D$4:$L$25,MATCH(CT_Bands_2003_2022_Bills!$B14,CT_Bills_2003_2022!$B$4:$B$25,0),MATCH(CT_Bands_2003_2022_Bills!AR$2,CT_Bills_2003_2022!$D$3:$L$3,0))-INDEX(CT_Bills_2003_2022!$N$4:$V$25,MATCH(CT_Bands_2003_2022_Bills!$B14,CT_Bills_2003_2022!$B$4:$B$25,0),MATCH(CT_Bands_2003_2022_Bills!AR$3,CT_Bills_2003_2022!$N$3:$V$3,0)),"N/A")</f>
        <v>-365.24180622222229</v>
      </c>
      <c r="AS14" s="144">
        <f>IFERROR(INDEX(CT_Bills_2003_2022!$D$4:$L$25,MATCH(CT_Bands_2003_2022_Bills!$B14,CT_Bills_2003_2022!$B$4:$B$25,0),MATCH(CT_Bands_2003_2022_Bills!AS$2,CT_Bills_2003_2022!$D$3:$L$3,0))-INDEX(CT_Bills_2003_2022!$N$4:$V$25,MATCH(CT_Bands_2003_2022_Bills!$B14,CT_Bills_2003_2022!$B$4:$B$25,0),MATCH(CT_Bands_2003_2022_Bills!AS$3,CT_Bills_2003_2022!$N$3:$V$3,0)),"N/A")</f>
        <v>-1412.7420062222222</v>
      </c>
      <c r="AT14" s="144">
        <f>IFERROR(INDEX(CT_Bills_2003_2022!$D$4:$L$25,MATCH(CT_Bands_2003_2022_Bills!$B14,CT_Bills_2003_2022!$B$4:$B$25,0),MATCH(CT_Bands_2003_2022_Bills!AT$2,CT_Bills_2003_2022!$D$3:$L$3,0))-INDEX(CT_Bills_2003_2022!$N$4:$V$25,MATCH(CT_Bands_2003_2022_Bills!$B14,CT_Bills_2003_2022!$B$4:$B$25,0),MATCH(CT_Bands_2003_2022_Bills!AT$3,CT_Bills_2003_2022!$N$3:$V$3,0)),"N/A")</f>
        <v>-2917.7420062222227</v>
      </c>
      <c r="AU14" s="144">
        <f>IFERROR(INDEX(CT_Bills_2003_2022!$D$4:$L$25,MATCH(CT_Bands_2003_2022_Bills!$B14,CT_Bills_2003_2022!$B$4:$B$25,0),MATCH(CT_Bands_2003_2022_Bills!AU$2,CT_Bills_2003_2022!$D$3:$L$3,0))-INDEX(CT_Bills_2003_2022!$N$4:$V$25,MATCH(CT_Bands_2003_2022_Bills!$B14,CT_Bills_2003_2022!$B$4:$B$25,0),MATCH(CT_Bands_2003_2022_Bills!AU$3,CT_Bills_2003_2022!$N$3:$V$3,0)),"N/A")</f>
        <v>-4788.2420062222218</v>
      </c>
      <c r="AV14" s="144">
        <f>IFERROR(INDEX(CT_Bills_2003_2022!$D$4:$L$25,MATCH(CT_Bands_2003_2022_Bills!$B14,CT_Bills_2003_2022!$B$4:$B$25,0),MATCH(CT_Bands_2003_2022_Bills!AV$2,CT_Bills_2003_2022!$D$3:$L$3,0))-INDEX(CT_Bills_2003_2022!$N$4:$V$25,MATCH(CT_Bands_2003_2022_Bills!$B14,CT_Bills_2003_2022!$B$4:$B$25,0),MATCH(CT_Bands_2003_2022_Bills!AV$3,CT_Bills_2003_2022!$N$3:$V$3,0)),"N/A")</f>
        <v>-5712.7463062222232</v>
      </c>
      <c r="AW14" s="145">
        <f>IFERROR(INDEX(CT_Bills_2003_2022!$D$4:$L$25,MATCH(CT_Bands_2003_2022_Bills!$B14,CT_Bills_2003_2022!$B$4:$B$25,0),MATCH(CT_Bands_2003_2022_Bills!AW$2,CT_Bills_2003_2022!$D$3:$L$3,0))-INDEX(CT_Bills_2003_2022!$N$4:$V$25,MATCH(CT_Bands_2003_2022_Bills!$B14,CT_Bills_2003_2022!$B$4:$B$25,0),MATCH(CT_Bands_2003_2022_Bills!AW$3,CT_Bills_2003_2022!$N$3:$V$3,0)),"N/A")</f>
        <v>2083.3099835555554</v>
      </c>
      <c r="AX14" s="144">
        <f>IFERROR(INDEX(CT_Bills_2003_2022!$D$4:$L$25,MATCH(CT_Bands_2003_2022_Bills!$B14,CT_Bills_2003_2022!$B$4:$B$25,0),MATCH(CT_Bands_2003_2022_Bills!AX$2,CT_Bills_2003_2022!$D$3:$L$3,0))-INDEX(CT_Bills_2003_2022!$N$4:$V$25,MATCH(CT_Bands_2003_2022_Bills!$B14,CT_Bills_2003_2022!$B$4:$B$25,0),MATCH(CT_Bands_2003_2022_Bills!AX$3,CT_Bills_2003_2022!$N$3:$V$3,0)),"N/A")</f>
        <v>1761.0566335555554</v>
      </c>
      <c r="AY14" s="144">
        <f>IFERROR(INDEX(CT_Bills_2003_2022!$D$4:$L$25,MATCH(CT_Bands_2003_2022_Bills!$B14,CT_Bills_2003_2022!$B$4:$B$25,0),MATCH(CT_Bands_2003_2022_Bills!AY$2,CT_Bills_2003_2022!$D$3:$L$3,0))-INDEX(CT_Bills_2003_2022!$N$4:$V$25,MATCH(CT_Bands_2003_2022_Bills!$B14,CT_Bills_2003_2022!$B$4:$B$25,0),MATCH(CT_Bands_2003_2022_Bills!AY$3,CT_Bills_2003_2022!$N$3:$V$3,0)),"N/A")</f>
        <v>1324.3063835555554</v>
      </c>
      <c r="AZ14" s="144">
        <f>IFERROR(INDEX(CT_Bills_2003_2022!$D$4:$L$25,MATCH(CT_Bands_2003_2022_Bills!$B14,CT_Bills_2003_2022!$B$4:$B$25,0),MATCH(CT_Bands_2003_2022_Bills!AZ$2,CT_Bills_2003_2022!$D$3:$L$3,0))-INDEX(CT_Bills_2003_2022!$N$4:$V$25,MATCH(CT_Bands_2003_2022_Bills!$B14,CT_Bills_2003_2022!$B$4:$B$25,0),MATCH(CT_Bands_2003_2022_Bills!AZ$3,CT_Bills_2003_2022!$N$3:$V$3,0)),"N/A")</f>
        <v>758.05613355555511</v>
      </c>
      <c r="BA14" s="144">
        <f>IFERROR(INDEX(CT_Bills_2003_2022!$D$4:$L$25,MATCH(CT_Bands_2003_2022_Bills!$B14,CT_Bills_2003_2022!$B$4:$B$25,0),MATCH(CT_Bands_2003_2022_Bills!BA$2,CT_Bills_2003_2022!$D$3:$L$3,0))-INDEX(CT_Bills_2003_2022!$N$4:$V$25,MATCH(CT_Bands_2003_2022_Bills!$B14,CT_Bills_2003_2022!$B$4:$B$25,0),MATCH(CT_Bands_2003_2022_Bills!BA$3,CT_Bills_2003_2022!$N$3:$V$3,0)),"N/A")</f>
        <v>26.805883555555283</v>
      </c>
      <c r="BB14" s="144">
        <f>IFERROR(INDEX(CT_Bills_2003_2022!$D$4:$L$25,MATCH(CT_Bands_2003_2022_Bills!$B14,CT_Bills_2003_2022!$B$4:$B$25,0),MATCH(CT_Bands_2003_2022_Bills!BB$2,CT_Bills_2003_2022!$D$3:$L$3,0))-INDEX(CT_Bills_2003_2022!$N$4:$V$25,MATCH(CT_Bands_2003_2022_Bills!$B14,CT_Bills_2003_2022!$B$4:$B$25,0),MATCH(CT_Bands_2003_2022_Bills!BB$3,CT_Bills_2003_2022!$N$3:$V$3,0)),"N/A")</f>
        <v>-1020.6943164444447</v>
      </c>
      <c r="BC14" s="144">
        <f>IFERROR(INDEX(CT_Bills_2003_2022!$D$4:$L$25,MATCH(CT_Bands_2003_2022_Bills!$B14,CT_Bills_2003_2022!$B$4:$B$25,0),MATCH(CT_Bands_2003_2022_Bills!BC$2,CT_Bills_2003_2022!$D$3:$L$3,0))-INDEX(CT_Bills_2003_2022!$N$4:$V$25,MATCH(CT_Bands_2003_2022_Bills!$B14,CT_Bills_2003_2022!$B$4:$B$25,0),MATCH(CT_Bands_2003_2022_Bills!BC$3,CT_Bills_2003_2022!$N$3:$V$3,0)),"N/A")</f>
        <v>-2525.6943164444451</v>
      </c>
      <c r="BD14" s="144">
        <f>IFERROR(INDEX(CT_Bills_2003_2022!$D$4:$L$25,MATCH(CT_Bands_2003_2022_Bills!$B14,CT_Bills_2003_2022!$B$4:$B$25,0),MATCH(CT_Bands_2003_2022_Bills!BD$2,CT_Bills_2003_2022!$D$3:$L$3,0))-INDEX(CT_Bills_2003_2022!$N$4:$V$25,MATCH(CT_Bands_2003_2022_Bills!$B14,CT_Bills_2003_2022!$B$4:$B$25,0),MATCH(CT_Bands_2003_2022_Bills!BD$3,CT_Bills_2003_2022!$N$3:$V$3,0)),"N/A")</f>
        <v>-4396.1943164444438</v>
      </c>
      <c r="BE14" s="144">
        <f>IFERROR(INDEX(CT_Bills_2003_2022!$D$4:$L$25,MATCH(CT_Bands_2003_2022_Bills!$B14,CT_Bills_2003_2022!$B$4:$B$25,0),MATCH(CT_Bands_2003_2022_Bills!BE$2,CT_Bills_2003_2022!$D$3:$L$3,0))-INDEX(CT_Bills_2003_2022!$N$4:$V$25,MATCH(CT_Bands_2003_2022_Bills!$B14,CT_Bills_2003_2022!$B$4:$B$25,0),MATCH(CT_Bands_2003_2022_Bills!BE$3,CT_Bills_2003_2022!$N$3:$V$3,0)),"N/A")</f>
        <v>-5320.6986164444461</v>
      </c>
      <c r="BF14" s="145">
        <f>IFERROR(INDEX(CT_Bills_2003_2022!$D$4:$L$25,MATCH(CT_Bands_2003_2022_Bills!$B14,CT_Bills_2003_2022!$B$4:$B$25,0),MATCH(CT_Bands_2003_2022_Bills!BF$2,CT_Bills_2003_2022!$D$3:$L$3,0))-INDEX(CT_Bills_2003_2022!$N$4:$V$25,MATCH(CT_Bands_2003_2022_Bills!$B14,CT_Bills_2003_2022!$B$4:$B$25,0),MATCH(CT_Bands_2003_2022_Bills!BF$3,CT_Bills_2003_2022!$N$3:$V$3,0)),"N/A")</f>
        <v>2475.357673333333</v>
      </c>
      <c r="BG14" s="144">
        <f>IFERROR(INDEX(CT_Bills_2003_2022!$D$4:$L$25,MATCH(CT_Bands_2003_2022_Bills!$B14,CT_Bills_2003_2022!$B$4:$B$25,0),MATCH(CT_Bands_2003_2022_Bills!BG$2,CT_Bills_2003_2022!$D$3:$L$3,0))-INDEX(CT_Bills_2003_2022!$N$4:$V$25,MATCH(CT_Bands_2003_2022_Bills!$B14,CT_Bills_2003_2022!$B$4:$B$25,0),MATCH(CT_Bands_2003_2022_Bills!BG$3,CT_Bills_2003_2022!$N$3:$V$3,0)),"N/A")</f>
        <v>2153.104323333333</v>
      </c>
      <c r="BH14" s="144">
        <f>IFERROR(INDEX(CT_Bills_2003_2022!$D$4:$L$25,MATCH(CT_Bands_2003_2022_Bills!$B14,CT_Bills_2003_2022!$B$4:$B$25,0),MATCH(CT_Bands_2003_2022_Bills!BH$2,CT_Bills_2003_2022!$D$3:$L$3,0))-INDEX(CT_Bills_2003_2022!$N$4:$V$25,MATCH(CT_Bands_2003_2022_Bills!$B14,CT_Bills_2003_2022!$B$4:$B$25,0),MATCH(CT_Bands_2003_2022_Bills!BH$3,CT_Bills_2003_2022!$N$3:$V$3,0)),"N/A")</f>
        <v>1716.354073333333</v>
      </c>
      <c r="BI14" s="144">
        <f>IFERROR(INDEX(CT_Bills_2003_2022!$D$4:$L$25,MATCH(CT_Bands_2003_2022_Bills!$B14,CT_Bills_2003_2022!$B$4:$B$25,0),MATCH(CT_Bands_2003_2022_Bills!BI$2,CT_Bills_2003_2022!$D$3:$L$3,0))-INDEX(CT_Bills_2003_2022!$N$4:$V$25,MATCH(CT_Bands_2003_2022_Bills!$B14,CT_Bills_2003_2022!$B$4:$B$25,0),MATCH(CT_Bands_2003_2022_Bills!BI$3,CT_Bills_2003_2022!$N$3:$V$3,0)),"N/A")</f>
        <v>1150.1038233333327</v>
      </c>
      <c r="BJ14" s="144">
        <f>IFERROR(INDEX(CT_Bills_2003_2022!$D$4:$L$25,MATCH(CT_Bands_2003_2022_Bills!$B14,CT_Bills_2003_2022!$B$4:$B$25,0),MATCH(CT_Bands_2003_2022_Bills!BJ$2,CT_Bills_2003_2022!$D$3:$L$3,0))-INDEX(CT_Bills_2003_2022!$N$4:$V$25,MATCH(CT_Bands_2003_2022_Bills!$B14,CT_Bills_2003_2022!$B$4:$B$25,0),MATCH(CT_Bands_2003_2022_Bills!BJ$3,CT_Bills_2003_2022!$N$3:$V$3,0)),"N/A")</f>
        <v>418.85357333333286</v>
      </c>
      <c r="BK14" s="144">
        <f>IFERROR(INDEX(CT_Bills_2003_2022!$D$4:$L$25,MATCH(CT_Bands_2003_2022_Bills!$B14,CT_Bills_2003_2022!$B$4:$B$25,0),MATCH(CT_Bands_2003_2022_Bills!BK$2,CT_Bills_2003_2022!$D$3:$L$3,0))-INDEX(CT_Bills_2003_2022!$N$4:$V$25,MATCH(CT_Bands_2003_2022_Bills!$B14,CT_Bills_2003_2022!$B$4:$B$25,0),MATCH(CT_Bands_2003_2022_Bills!BK$3,CT_Bills_2003_2022!$N$3:$V$3,0)),"N/A")</f>
        <v>-628.64662666666709</v>
      </c>
      <c r="BL14" s="144">
        <f>IFERROR(INDEX(CT_Bills_2003_2022!$D$4:$L$25,MATCH(CT_Bands_2003_2022_Bills!$B14,CT_Bills_2003_2022!$B$4:$B$25,0),MATCH(CT_Bands_2003_2022_Bills!BL$2,CT_Bills_2003_2022!$D$3:$L$3,0))-INDEX(CT_Bills_2003_2022!$N$4:$V$25,MATCH(CT_Bands_2003_2022_Bills!$B14,CT_Bills_2003_2022!$B$4:$B$25,0),MATCH(CT_Bands_2003_2022_Bills!BL$3,CT_Bills_2003_2022!$N$3:$V$3,0)),"N/A")</f>
        <v>-2133.6466266666675</v>
      </c>
      <c r="BM14" s="144">
        <f>IFERROR(INDEX(CT_Bills_2003_2022!$D$4:$L$25,MATCH(CT_Bands_2003_2022_Bills!$B14,CT_Bills_2003_2022!$B$4:$B$25,0),MATCH(CT_Bands_2003_2022_Bills!BM$2,CT_Bills_2003_2022!$D$3:$L$3,0))-INDEX(CT_Bills_2003_2022!$N$4:$V$25,MATCH(CT_Bands_2003_2022_Bills!$B14,CT_Bills_2003_2022!$B$4:$B$25,0),MATCH(CT_Bands_2003_2022_Bills!BM$3,CT_Bills_2003_2022!$N$3:$V$3,0)),"N/A")</f>
        <v>-4004.1466266666666</v>
      </c>
      <c r="BN14" s="144">
        <f>IFERROR(INDEX(CT_Bills_2003_2022!$D$4:$L$25,MATCH(CT_Bands_2003_2022_Bills!$B14,CT_Bills_2003_2022!$B$4:$B$25,0),MATCH(CT_Bands_2003_2022_Bills!BN$2,CT_Bills_2003_2022!$D$3:$L$3,0))-INDEX(CT_Bills_2003_2022!$N$4:$V$25,MATCH(CT_Bands_2003_2022_Bills!$B14,CT_Bills_2003_2022!$B$4:$B$25,0),MATCH(CT_Bands_2003_2022_Bills!BN$3,CT_Bills_2003_2022!$N$3:$V$3,0)),"N/A")</f>
        <v>-4928.6509266666681</v>
      </c>
      <c r="BO14" s="145">
        <f>IFERROR(INDEX(CT_Bills_2003_2022!$D$4:$L$25,MATCH(CT_Bands_2003_2022_Bills!$B14,CT_Bills_2003_2022!$B$4:$B$25,0),MATCH(CT_Bands_2003_2022_Bills!BO$2,CT_Bills_2003_2022!$D$3:$L$3,0))-INDEX(CT_Bills_2003_2022!$N$4:$V$25,MATCH(CT_Bands_2003_2022_Bills!$B14,CT_Bills_2003_2022!$B$4:$B$25,0),MATCH(CT_Bands_2003_2022_Bills!BO$3,CT_Bills_2003_2022!$N$3:$V$3,0)),"N/A")</f>
        <v>3063.4292079999996</v>
      </c>
      <c r="BP14" s="144">
        <f>IFERROR(INDEX(CT_Bills_2003_2022!$D$4:$L$25,MATCH(CT_Bands_2003_2022_Bills!$B14,CT_Bills_2003_2022!$B$4:$B$25,0),MATCH(CT_Bands_2003_2022_Bills!BP$2,CT_Bills_2003_2022!$D$3:$L$3,0))-INDEX(CT_Bills_2003_2022!$N$4:$V$25,MATCH(CT_Bands_2003_2022_Bills!$B14,CT_Bills_2003_2022!$B$4:$B$25,0),MATCH(CT_Bands_2003_2022_Bills!BP$3,CT_Bills_2003_2022!$N$3:$V$3,0)),"N/A")</f>
        <v>2741.1758579999996</v>
      </c>
      <c r="BQ14" s="144">
        <f>IFERROR(INDEX(CT_Bills_2003_2022!$D$4:$L$25,MATCH(CT_Bands_2003_2022_Bills!$B14,CT_Bills_2003_2022!$B$4:$B$25,0),MATCH(CT_Bands_2003_2022_Bills!BQ$2,CT_Bills_2003_2022!$D$3:$L$3,0))-INDEX(CT_Bills_2003_2022!$N$4:$V$25,MATCH(CT_Bands_2003_2022_Bills!$B14,CT_Bills_2003_2022!$B$4:$B$25,0),MATCH(CT_Bands_2003_2022_Bills!BQ$3,CT_Bills_2003_2022!$N$3:$V$3,0)),"N/A")</f>
        <v>2304.4256079999996</v>
      </c>
      <c r="BR14" s="144">
        <f>IFERROR(INDEX(CT_Bills_2003_2022!$D$4:$L$25,MATCH(CT_Bands_2003_2022_Bills!$B14,CT_Bills_2003_2022!$B$4:$B$25,0),MATCH(CT_Bands_2003_2022_Bills!BR$2,CT_Bills_2003_2022!$D$3:$L$3,0))-INDEX(CT_Bills_2003_2022!$N$4:$V$25,MATCH(CT_Bands_2003_2022_Bills!$B14,CT_Bills_2003_2022!$B$4:$B$25,0),MATCH(CT_Bands_2003_2022_Bills!BR$3,CT_Bills_2003_2022!$N$3:$V$3,0)),"N/A")</f>
        <v>1738.1753579999993</v>
      </c>
      <c r="BS14" s="144">
        <f>IFERROR(INDEX(CT_Bills_2003_2022!$D$4:$L$25,MATCH(CT_Bands_2003_2022_Bills!$B14,CT_Bills_2003_2022!$B$4:$B$25,0),MATCH(CT_Bands_2003_2022_Bills!BS$2,CT_Bills_2003_2022!$D$3:$L$3,0))-INDEX(CT_Bills_2003_2022!$N$4:$V$25,MATCH(CT_Bands_2003_2022_Bills!$B14,CT_Bills_2003_2022!$B$4:$B$25,0),MATCH(CT_Bands_2003_2022_Bills!BS$3,CT_Bills_2003_2022!$N$3:$V$3,0)),"N/A")</f>
        <v>1006.9251079999995</v>
      </c>
      <c r="BT14" s="144">
        <f>IFERROR(INDEX(CT_Bills_2003_2022!$D$4:$L$25,MATCH(CT_Bands_2003_2022_Bills!$B14,CT_Bills_2003_2022!$B$4:$B$25,0),MATCH(CT_Bands_2003_2022_Bills!BT$2,CT_Bills_2003_2022!$D$3:$L$3,0))-INDEX(CT_Bills_2003_2022!$N$4:$V$25,MATCH(CT_Bands_2003_2022_Bills!$B14,CT_Bills_2003_2022!$B$4:$B$25,0),MATCH(CT_Bands_2003_2022_Bills!BT$3,CT_Bills_2003_2022!$N$3:$V$3,0)),"N/A")</f>
        <v>-40.575092000000495</v>
      </c>
      <c r="BU14" s="144">
        <f>IFERROR(INDEX(CT_Bills_2003_2022!$D$4:$L$25,MATCH(CT_Bands_2003_2022_Bills!$B14,CT_Bills_2003_2022!$B$4:$B$25,0),MATCH(CT_Bands_2003_2022_Bills!BU$2,CT_Bills_2003_2022!$D$3:$L$3,0))-INDEX(CT_Bills_2003_2022!$N$4:$V$25,MATCH(CT_Bands_2003_2022_Bills!$B14,CT_Bills_2003_2022!$B$4:$B$25,0),MATCH(CT_Bands_2003_2022_Bills!BU$3,CT_Bills_2003_2022!$N$3:$V$3,0)),"N/A")</f>
        <v>-1545.575092000001</v>
      </c>
      <c r="BV14" s="144">
        <f>IFERROR(INDEX(CT_Bills_2003_2022!$D$4:$L$25,MATCH(CT_Bands_2003_2022_Bills!$B14,CT_Bills_2003_2022!$B$4:$B$25,0),MATCH(CT_Bands_2003_2022_Bills!BV$2,CT_Bills_2003_2022!$D$3:$L$3,0))-INDEX(CT_Bills_2003_2022!$N$4:$V$25,MATCH(CT_Bands_2003_2022_Bills!$B14,CT_Bills_2003_2022!$B$4:$B$25,0),MATCH(CT_Bands_2003_2022_Bills!BV$3,CT_Bills_2003_2022!$N$3:$V$3,0)),"N/A")</f>
        <v>-3416.075092</v>
      </c>
      <c r="BW14" s="144">
        <f>IFERROR(INDEX(CT_Bills_2003_2022!$D$4:$L$25,MATCH(CT_Bands_2003_2022_Bills!$B14,CT_Bills_2003_2022!$B$4:$B$25,0),MATCH(CT_Bands_2003_2022_Bills!BW$2,CT_Bills_2003_2022!$D$3:$L$3,0))-INDEX(CT_Bills_2003_2022!$N$4:$V$25,MATCH(CT_Bands_2003_2022_Bills!$B14,CT_Bills_2003_2022!$B$4:$B$25,0),MATCH(CT_Bands_2003_2022_Bills!BW$3,CT_Bills_2003_2022!$N$3:$V$3,0)),"N/A")</f>
        <v>-4340.5793920000015</v>
      </c>
      <c r="BX14" s="144">
        <f>IFERROR(INDEX(CT_Bills_2003_2022!$D$4:$L$25,MATCH(CT_Bands_2003_2022_Bills!$B14,CT_Bills_2003_2022!$B$4:$B$25,0),MATCH(CT_Bands_2003_2022_Bills!BX$2,CT_Bills_2003_2022!$D$3:$L$3,0))-INDEX(CT_Bills_2003_2022!$N$4:$V$25,MATCH(CT_Bands_2003_2022_Bills!$B14,CT_Bills_2003_2022!$B$4:$B$25,0),MATCH(CT_Bands_2003_2022_Bills!BX$3,CT_Bills_2003_2022!$N$3:$V$3,0)),"N/A")</f>
        <v>3651.5007426666662</v>
      </c>
      <c r="BY14" s="144">
        <f>IFERROR(INDEX(CT_Bills_2003_2022!$D$4:$L$25,MATCH(CT_Bands_2003_2022_Bills!$B14,CT_Bills_2003_2022!$B$4:$B$25,0),MATCH(CT_Bands_2003_2022_Bills!BY$2,CT_Bills_2003_2022!$D$3:$L$3,0))-INDEX(CT_Bills_2003_2022!$N$4:$V$25,MATCH(CT_Bands_2003_2022_Bills!$B14,CT_Bills_2003_2022!$B$4:$B$25,0),MATCH(CT_Bands_2003_2022_Bills!BY$3,CT_Bills_2003_2022!$N$3:$V$3,0)),"N/A")</f>
        <v>3329.2473926666662</v>
      </c>
      <c r="BZ14" s="144">
        <f>IFERROR(INDEX(CT_Bills_2003_2022!$D$4:$L$25,MATCH(CT_Bands_2003_2022_Bills!$B14,CT_Bills_2003_2022!$B$4:$B$25,0),MATCH(CT_Bands_2003_2022_Bills!BZ$2,CT_Bills_2003_2022!$D$3:$L$3,0))-INDEX(CT_Bills_2003_2022!$N$4:$V$25,MATCH(CT_Bands_2003_2022_Bills!$B14,CT_Bills_2003_2022!$B$4:$B$25,0),MATCH(CT_Bands_2003_2022_Bills!BZ$3,CT_Bills_2003_2022!$N$3:$V$3,0)),"N/A")</f>
        <v>2892.4971426666662</v>
      </c>
      <c r="CA14" s="144">
        <f>IFERROR(INDEX(CT_Bills_2003_2022!$D$4:$L$25,MATCH(CT_Bands_2003_2022_Bills!$B14,CT_Bills_2003_2022!$B$4:$B$25,0),MATCH(CT_Bands_2003_2022_Bills!CA$2,CT_Bills_2003_2022!$D$3:$L$3,0))-INDEX(CT_Bills_2003_2022!$N$4:$V$25,MATCH(CT_Bands_2003_2022_Bills!$B14,CT_Bills_2003_2022!$B$4:$B$25,0),MATCH(CT_Bands_2003_2022_Bills!CA$3,CT_Bills_2003_2022!$N$3:$V$3,0)),"N/A")</f>
        <v>2326.2468926666661</v>
      </c>
      <c r="CB14" s="144">
        <f>IFERROR(INDEX(CT_Bills_2003_2022!$D$4:$L$25,MATCH(CT_Bands_2003_2022_Bills!$B14,CT_Bills_2003_2022!$B$4:$B$25,0),MATCH(CT_Bands_2003_2022_Bills!CB$2,CT_Bills_2003_2022!$D$3:$L$3,0))-INDEX(CT_Bills_2003_2022!$N$4:$V$25,MATCH(CT_Bands_2003_2022_Bills!$B14,CT_Bills_2003_2022!$B$4:$B$25,0),MATCH(CT_Bands_2003_2022_Bills!CB$3,CT_Bills_2003_2022!$N$3:$V$3,0)),"N/A")</f>
        <v>1594.996642666666</v>
      </c>
      <c r="CC14" s="144">
        <f>IFERROR(INDEX(CT_Bills_2003_2022!$D$4:$L$25,MATCH(CT_Bands_2003_2022_Bills!$B14,CT_Bills_2003_2022!$B$4:$B$25,0),MATCH(CT_Bands_2003_2022_Bills!CC$2,CT_Bills_2003_2022!$D$3:$L$3,0))-INDEX(CT_Bills_2003_2022!$N$4:$V$25,MATCH(CT_Bands_2003_2022_Bills!$B14,CT_Bills_2003_2022!$B$4:$B$25,0),MATCH(CT_Bands_2003_2022_Bills!CC$3,CT_Bills_2003_2022!$N$3:$V$3,0)),"N/A")</f>
        <v>547.4964426666661</v>
      </c>
      <c r="CD14" s="144">
        <f>IFERROR(INDEX(CT_Bills_2003_2022!$D$4:$L$25,MATCH(CT_Bands_2003_2022_Bills!$B14,CT_Bills_2003_2022!$B$4:$B$25,0),MATCH(CT_Bands_2003_2022_Bills!CD$2,CT_Bills_2003_2022!$D$3:$L$3,0))-INDEX(CT_Bills_2003_2022!$N$4:$V$25,MATCH(CT_Bands_2003_2022_Bills!$B14,CT_Bills_2003_2022!$B$4:$B$25,0),MATCH(CT_Bands_2003_2022_Bills!CD$3,CT_Bills_2003_2022!$N$3:$V$3,0)),"N/A")</f>
        <v>-957.50355733333436</v>
      </c>
      <c r="CE14" s="144">
        <f>IFERROR(INDEX(CT_Bills_2003_2022!$D$4:$L$25,MATCH(CT_Bands_2003_2022_Bills!$B14,CT_Bills_2003_2022!$B$4:$B$25,0),MATCH(CT_Bands_2003_2022_Bills!CE$2,CT_Bills_2003_2022!$D$3:$L$3,0))-INDEX(CT_Bills_2003_2022!$N$4:$V$25,MATCH(CT_Bands_2003_2022_Bills!$B14,CT_Bills_2003_2022!$B$4:$B$25,0),MATCH(CT_Bands_2003_2022_Bills!CE$3,CT_Bills_2003_2022!$N$3:$V$3,0)),"N/A")</f>
        <v>-2828.0035573333334</v>
      </c>
      <c r="CF14" s="144">
        <f>IFERROR(INDEX(CT_Bills_2003_2022!$D$4:$L$25,MATCH(CT_Bands_2003_2022_Bills!$B14,CT_Bills_2003_2022!$B$4:$B$25,0),MATCH(CT_Bands_2003_2022_Bills!CF$2,CT_Bills_2003_2022!$D$3:$L$3,0))-INDEX(CT_Bills_2003_2022!$N$4:$V$25,MATCH(CT_Bands_2003_2022_Bills!$B14,CT_Bills_2003_2022!$B$4:$B$25,0),MATCH(CT_Bands_2003_2022_Bills!CF$3,CT_Bills_2003_2022!$N$3:$V$3,0)),"N/A")</f>
        <v>-3752.5078573333349</v>
      </c>
      <c r="CG14" s="51"/>
    </row>
    <row r="15" spans="1:85" x14ac:dyDescent="0.25">
      <c r="A15" s="126" t="s">
        <v>1109</v>
      </c>
      <c r="B15" s="127" t="s">
        <v>1110</v>
      </c>
      <c r="C15" s="127" t="s">
        <v>2328</v>
      </c>
      <c r="D15" s="144">
        <f>IFERROR(INDEX(CT_Bills_2003_2022!$D$4:$L$25,MATCH(CT_Bands_2003_2022_Bills!$B15,CT_Bills_2003_2022!$B$4:$B$25,0),MATCH(CT_Bands_2003_2022_Bills!D$2,CT_Bills_2003_2022!$D$3:$L$3,0))-INDEX(CT_Bills_2003_2022!$N$4:$V$25,MATCH(CT_Bands_2003_2022_Bills!$B15,CT_Bills_2003_2022!$B$4:$B$25,0),MATCH(CT_Bands_2003_2022_Bills!D$3,CT_Bills_2003_2022!$N$3:$V$3,0)),"N/A")</f>
        <v>558.08753533333322</v>
      </c>
      <c r="E15" s="144">
        <f>IFERROR(INDEX(CT_Bills_2003_2022!$D$4:$L$25,MATCH(CT_Bands_2003_2022_Bills!$B15,CT_Bills_2003_2022!$B$4:$B$25,0),MATCH(CT_Bands_2003_2022_Bills!E$2,CT_Bills_2003_2022!$D$3:$L$3,0))-INDEX(CT_Bills_2003_2022!$N$4:$V$25,MATCH(CT_Bands_2003_2022_Bills!$B15,CT_Bills_2003_2022!$B$4:$B$25,0),MATCH(CT_Bands_2003_2022_Bills!E$3,CT_Bills_2003_2022!$N$3:$V$3,0)),"N/A")</f>
        <v>121.33248533333335</v>
      </c>
      <c r="F15" s="144">
        <f>IFERROR(INDEX(CT_Bills_2003_2022!$D$4:$L$25,MATCH(CT_Bands_2003_2022_Bills!$B15,CT_Bills_2003_2022!$B$4:$B$25,0),MATCH(CT_Bands_2003_2022_Bills!F$2,CT_Bills_2003_2022!$D$3:$L$3,0))-INDEX(CT_Bills_2003_2022!$N$4:$V$25,MATCH(CT_Bands_2003_2022_Bills!$B15,CT_Bills_2003_2022!$B$4:$B$25,0),MATCH(CT_Bands_2003_2022_Bills!F$3,CT_Bills_2003_2022!$N$3:$V$3,0)),"N/A")</f>
        <v>-425.91756466666675</v>
      </c>
      <c r="G15" s="144">
        <f>IFERROR(INDEX(CT_Bills_2003_2022!$D$4:$L$25,MATCH(CT_Bands_2003_2022_Bills!$B15,CT_Bills_2003_2022!$B$4:$B$25,0),MATCH(CT_Bands_2003_2022_Bills!G$2,CT_Bills_2003_2022!$D$3:$L$3,0))-INDEX(CT_Bills_2003_2022!$N$4:$V$25,MATCH(CT_Bands_2003_2022_Bills!$B15,CT_Bills_2003_2022!$B$4:$B$25,0),MATCH(CT_Bands_2003_2022_Bills!G$3,CT_Bills_2003_2022!$N$3:$V$3,0)),"N/A")</f>
        <v>-1086.6676146666666</v>
      </c>
      <c r="H15" s="144">
        <f>IFERROR(INDEX(CT_Bills_2003_2022!$D$4:$L$25,MATCH(CT_Bands_2003_2022_Bills!$B15,CT_Bills_2003_2022!$B$4:$B$25,0),MATCH(CT_Bands_2003_2022_Bills!H$2,CT_Bills_2003_2022!$D$3:$L$3,0))-INDEX(CT_Bills_2003_2022!$N$4:$V$25,MATCH(CT_Bands_2003_2022_Bills!$B15,CT_Bills_2003_2022!$B$4:$B$25,0),MATCH(CT_Bands_2003_2022_Bills!H$3,CT_Bills_2003_2022!$N$3:$V$3,0)),"N/A")</f>
        <v>-1889.9176646666667</v>
      </c>
      <c r="I15" s="144">
        <f>IFERROR(INDEX(CT_Bills_2003_2022!$D$4:$L$25,MATCH(CT_Bands_2003_2022_Bills!$B15,CT_Bills_2003_2022!$B$4:$B$25,0),MATCH(CT_Bands_2003_2022_Bills!I$2,CT_Bills_2003_2022!$D$3:$L$3,0))-INDEX(CT_Bills_2003_2022!$N$4:$V$25,MATCH(CT_Bands_2003_2022_Bills!$B15,CT_Bills_2003_2022!$B$4:$B$25,0),MATCH(CT_Bands_2003_2022_Bills!I$3,CT_Bills_2003_2022!$N$3:$V$3,0)),"N/A")</f>
        <v>-3049.4177146666671</v>
      </c>
      <c r="J15" s="144">
        <f>IFERROR(INDEX(CT_Bills_2003_2022!$D$4:$L$25,MATCH(CT_Bands_2003_2022_Bills!$B15,CT_Bills_2003_2022!$B$4:$B$25,0),MATCH(CT_Bands_2003_2022_Bills!J$2,CT_Bills_2003_2022!$D$3:$L$3,0))-INDEX(CT_Bills_2003_2022!$N$4:$V$25,MATCH(CT_Bands_2003_2022_Bills!$B15,CT_Bills_2003_2022!$B$4:$B$25,0),MATCH(CT_Bands_2003_2022_Bills!J$3,CT_Bills_2003_2022!$N$3:$V$3,0)),"N/A")</f>
        <v>-4945.9177646666667</v>
      </c>
      <c r="K15" s="144">
        <f>IFERROR(INDEX(CT_Bills_2003_2022!$D$4:$L$25,MATCH(CT_Bands_2003_2022_Bills!$B15,CT_Bills_2003_2022!$B$4:$B$25,0),MATCH(CT_Bands_2003_2022_Bills!K$2,CT_Bills_2003_2022!$D$3:$L$3,0))-INDEX(CT_Bills_2003_2022!$N$4:$V$25,MATCH(CT_Bands_2003_2022_Bills!$B15,CT_Bills_2003_2022!$B$4:$B$25,0),MATCH(CT_Bands_2003_2022_Bills!K$3,CT_Bills_2003_2022!$N$3:$V$3,0)),"N/A")</f>
        <v>-7332.1678146666663</v>
      </c>
      <c r="L15" s="144">
        <f>IFERROR(INDEX(CT_Bills_2003_2022!$D$4:$L$25,MATCH(CT_Bands_2003_2022_Bills!$B15,CT_Bills_2003_2022!$B$4:$B$25,0),MATCH(CT_Bands_2003_2022_Bills!L$2,CT_Bills_2003_2022!$D$3:$L$3,0))-INDEX(CT_Bills_2003_2022!$N$4:$V$25,MATCH(CT_Bands_2003_2022_Bills!$B15,CT_Bills_2003_2022!$B$4:$B$25,0),MATCH(CT_Bands_2003_2022_Bills!L$3,CT_Bills_2003_2022!$N$3:$V$3,0)),"N/A")</f>
        <v>-8573.9232646666678</v>
      </c>
      <c r="M15" s="145">
        <f>IFERROR(INDEX(CT_Bills_2003_2022!$D$4:$L$25,MATCH(CT_Bands_2003_2022_Bills!$B15,CT_Bills_2003_2022!$B$4:$B$25,0),MATCH(CT_Bands_2003_2022_Bills!M$2,CT_Bills_2003_2022!$D$3:$L$3,0))-INDEX(CT_Bills_2003_2022!$N$4:$V$25,MATCH(CT_Bands_2003_2022_Bills!$B15,CT_Bills_2003_2022!$B$4:$B$25,0),MATCH(CT_Bands_2003_2022_Bills!M$3,CT_Bills_2003_2022!$N$3:$V$3,0)),"N/A")</f>
        <v>776.10212455555541</v>
      </c>
      <c r="N15" s="144">
        <f>IFERROR(INDEX(CT_Bills_2003_2022!$D$4:$L$25,MATCH(CT_Bands_2003_2022_Bills!$B15,CT_Bills_2003_2022!$B$4:$B$25,0),MATCH(CT_Bands_2003_2022_Bills!N$2,CT_Bills_2003_2022!$D$3:$L$3,0))-INDEX(CT_Bills_2003_2022!$N$4:$V$25,MATCH(CT_Bands_2003_2022_Bills!$B15,CT_Bills_2003_2022!$B$4:$B$25,0),MATCH(CT_Bands_2003_2022_Bills!N$3,CT_Bills_2003_2022!$N$3:$V$3,0)),"N/A")</f>
        <v>339.34707455555554</v>
      </c>
      <c r="O15" s="144">
        <f>IFERROR(INDEX(CT_Bills_2003_2022!$D$4:$L$25,MATCH(CT_Bands_2003_2022_Bills!$B15,CT_Bills_2003_2022!$B$4:$B$25,0),MATCH(CT_Bands_2003_2022_Bills!O$2,CT_Bills_2003_2022!$D$3:$L$3,0))-INDEX(CT_Bills_2003_2022!$N$4:$V$25,MATCH(CT_Bands_2003_2022_Bills!$B15,CT_Bills_2003_2022!$B$4:$B$25,0),MATCH(CT_Bands_2003_2022_Bills!O$3,CT_Bills_2003_2022!$N$3:$V$3,0)),"N/A")</f>
        <v>-207.90297544444456</v>
      </c>
      <c r="P15" s="144">
        <f>IFERROR(INDEX(CT_Bills_2003_2022!$D$4:$L$25,MATCH(CT_Bands_2003_2022_Bills!$B15,CT_Bills_2003_2022!$B$4:$B$25,0),MATCH(CT_Bands_2003_2022_Bills!P$2,CT_Bills_2003_2022!$D$3:$L$3,0))-INDEX(CT_Bills_2003_2022!$N$4:$V$25,MATCH(CT_Bands_2003_2022_Bills!$B15,CT_Bills_2003_2022!$B$4:$B$25,0),MATCH(CT_Bands_2003_2022_Bills!P$3,CT_Bills_2003_2022!$N$3:$V$3,0)),"N/A")</f>
        <v>-868.65302544444444</v>
      </c>
      <c r="Q15" s="144">
        <f>IFERROR(INDEX(CT_Bills_2003_2022!$D$4:$L$25,MATCH(CT_Bands_2003_2022_Bills!$B15,CT_Bills_2003_2022!$B$4:$B$25,0),MATCH(CT_Bands_2003_2022_Bills!Q$2,CT_Bills_2003_2022!$D$3:$L$3,0))-INDEX(CT_Bills_2003_2022!$N$4:$V$25,MATCH(CT_Bands_2003_2022_Bills!$B15,CT_Bills_2003_2022!$B$4:$B$25,0),MATCH(CT_Bands_2003_2022_Bills!Q$3,CT_Bills_2003_2022!$N$3:$V$3,0)),"N/A")</f>
        <v>-1671.9030754444445</v>
      </c>
      <c r="R15" s="144">
        <f>IFERROR(INDEX(CT_Bills_2003_2022!$D$4:$L$25,MATCH(CT_Bands_2003_2022_Bills!$B15,CT_Bills_2003_2022!$B$4:$B$25,0),MATCH(CT_Bands_2003_2022_Bills!R$2,CT_Bills_2003_2022!$D$3:$L$3,0))-INDEX(CT_Bills_2003_2022!$N$4:$V$25,MATCH(CT_Bands_2003_2022_Bills!$B15,CT_Bills_2003_2022!$B$4:$B$25,0),MATCH(CT_Bands_2003_2022_Bills!R$3,CT_Bills_2003_2022!$N$3:$V$3,0)),"N/A")</f>
        <v>-2831.4031254444444</v>
      </c>
      <c r="S15" s="144">
        <f>IFERROR(INDEX(CT_Bills_2003_2022!$D$4:$L$25,MATCH(CT_Bands_2003_2022_Bills!$B15,CT_Bills_2003_2022!$B$4:$B$25,0),MATCH(CT_Bands_2003_2022_Bills!S$2,CT_Bills_2003_2022!$D$3:$L$3,0))-INDEX(CT_Bills_2003_2022!$N$4:$V$25,MATCH(CT_Bands_2003_2022_Bills!$B15,CT_Bills_2003_2022!$B$4:$B$25,0),MATCH(CT_Bands_2003_2022_Bills!S$3,CT_Bills_2003_2022!$N$3:$V$3,0)),"N/A")</f>
        <v>-4727.9031754444441</v>
      </c>
      <c r="T15" s="144">
        <f>IFERROR(INDEX(CT_Bills_2003_2022!$D$4:$L$25,MATCH(CT_Bands_2003_2022_Bills!$B15,CT_Bills_2003_2022!$B$4:$B$25,0),MATCH(CT_Bands_2003_2022_Bills!T$2,CT_Bills_2003_2022!$D$3:$L$3,0))-INDEX(CT_Bills_2003_2022!$N$4:$V$25,MATCH(CT_Bands_2003_2022_Bills!$B15,CT_Bills_2003_2022!$B$4:$B$25,0),MATCH(CT_Bands_2003_2022_Bills!T$3,CT_Bills_2003_2022!$N$3:$V$3,0)),"N/A")</f>
        <v>-7114.1532254444437</v>
      </c>
      <c r="U15" s="144">
        <f>IFERROR(INDEX(CT_Bills_2003_2022!$D$4:$L$25,MATCH(CT_Bands_2003_2022_Bills!$B15,CT_Bills_2003_2022!$B$4:$B$25,0),MATCH(CT_Bands_2003_2022_Bills!U$2,CT_Bills_2003_2022!$D$3:$L$3,0))-INDEX(CT_Bills_2003_2022!$N$4:$V$25,MATCH(CT_Bands_2003_2022_Bills!$B15,CT_Bills_2003_2022!$B$4:$B$25,0),MATCH(CT_Bands_2003_2022_Bills!U$3,CT_Bills_2003_2022!$N$3:$V$3,0)),"N/A")</f>
        <v>-8355.908675444447</v>
      </c>
      <c r="V15" s="145">
        <f>IFERROR(INDEX(CT_Bills_2003_2022!$D$4:$L$25,MATCH(CT_Bands_2003_2022_Bills!$B15,CT_Bills_2003_2022!$B$4:$B$25,0),MATCH(CT_Bands_2003_2022_Bills!V$2,CT_Bills_2003_2022!$D$3:$L$3,0))-INDEX(CT_Bills_2003_2022!$N$4:$V$25,MATCH(CT_Bands_2003_2022_Bills!$B15,CT_Bills_2003_2022!$B$4:$B$25,0),MATCH(CT_Bands_2003_2022_Bills!V$3,CT_Bills_2003_2022!$N$3:$V$3,0)),"N/A")</f>
        <v>994.11671377777759</v>
      </c>
      <c r="W15" s="144">
        <f>IFERROR(INDEX(CT_Bills_2003_2022!$D$4:$L$25,MATCH(CT_Bands_2003_2022_Bills!$B15,CT_Bills_2003_2022!$B$4:$B$25,0),MATCH(CT_Bands_2003_2022_Bills!W$2,CT_Bills_2003_2022!$D$3:$L$3,0))-INDEX(CT_Bills_2003_2022!$N$4:$V$25,MATCH(CT_Bands_2003_2022_Bills!$B15,CT_Bills_2003_2022!$B$4:$B$25,0),MATCH(CT_Bands_2003_2022_Bills!W$3,CT_Bills_2003_2022!$N$3:$V$3,0)),"N/A")</f>
        <v>557.36166377777772</v>
      </c>
      <c r="X15" s="144">
        <f>IFERROR(INDEX(CT_Bills_2003_2022!$D$4:$L$25,MATCH(CT_Bands_2003_2022_Bills!$B15,CT_Bills_2003_2022!$B$4:$B$25,0),MATCH(CT_Bands_2003_2022_Bills!X$2,CT_Bills_2003_2022!$D$3:$L$3,0))-INDEX(CT_Bills_2003_2022!$N$4:$V$25,MATCH(CT_Bands_2003_2022_Bills!$B15,CT_Bills_2003_2022!$B$4:$B$25,0),MATCH(CT_Bands_2003_2022_Bills!X$3,CT_Bills_2003_2022!$N$3:$V$3,0)),"N/A")</f>
        <v>10.11161377777762</v>
      </c>
      <c r="Y15" s="144">
        <f>IFERROR(INDEX(CT_Bills_2003_2022!$D$4:$L$25,MATCH(CT_Bands_2003_2022_Bills!$B15,CT_Bills_2003_2022!$B$4:$B$25,0),MATCH(CT_Bands_2003_2022_Bills!Y$2,CT_Bills_2003_2022!$D$3:$L$3,0))-INDEX(CT_Bills_2003_2022!$N$4:$V$25,MATCH(CT_Bands_2003_2022_Bills!$B15,CT_Bills_2003_2022!$B$4:$B$25,0),MATCH(CT_Bands_2003_2022_Bills!Y$3,CT_Bills_2003_2022!$N$3:$V$3,0)),"N/A")</f>
        <v>-650.63843622222225</v>
      </c>
      <c r="Z15" s="144">
        <f>IFERROR(INDEX(CT_Bills_2003_2022!$D$4:$L$25,MATCH(CT_Bands_2003_2022_Bills!$B15,CT_Bills_2003_2022!$B$4:$B$25,0),MATCH(CT_Bands_2003_2022_Bills!Z$2,CT_Bills_2003_2022!$D$3:$L$3,0))-INDEX(CT_Bills_2003_2022!$N$4:$V$25,MATCH(CT_Bands_2003_2022_Bills!$B15,CT_Bills_2003_2022!$B$4:$B$25,0),MATCH(CT_Bands_2003_2022_Bills!Z$3,CT_Bills_2003_2022!$N$3:$V$3,0)),"N/A")</f>
        <v>-1453.8884862222224</v>
      </c>
      <c r="AA15" s="144">
        <f>IFERROR(INDEX(CT_Bills_2003_2022!$D$4:$L$25,MATCH(CT_Bands_2003_2022_Bills!$B15,CT_Bills_2003_2022!$B$4:$B$25,0),MATCH(CT_Bands_2003_2022_Bills!AA$2,CT_Bills_2003_2022!$D$3:$L$3,0))-INDEX(CT_Bills_2003_2022!$N$4:$V$25,MATCH(CT_Bands_2003_2022_Bills!$B15,CT_Bills_2003_2022!$B$4:$B$25,0),MATCH(CT_Bands_2003_2022_Bills!AA$3,CT_Bills_2003_2022!$N$3:$V$3,0)),"N/A")</f>
        <v>-2613.3885362222227</v>
      </c>
      <c r="AB15" s="144">
        <f>IFERROR(INDEX(CT_Bills_2003_2022!$D$4:$L$25,MATCH(CT_Bands_2003_2022_Bills!$B15,CT_Bills_2003_2022!$B$4:$B$25,0),MATCH(CT_Bands_2003_2022_Bills!AB$2,CT_Bills_2003_2022!$D$3:$L$3,0))-INDEX(CT_Bills_2003_2022!$N$4:$V$25,MATCH(CT_Bands_2003_2022_Bills!$B15,CT_Bills_2003_2022!$B$4:$B$25,0),MATCH(CT_Bands_2003_2022_Bills!AB$3,CT_Bills_2003_2022!$N$3:$V$3,0)),"N/A")</f>
        <v>-4509.8885862222223</v>
      </c>
      <c r="AC15" s="144">
        <f>IFERROR(INDEX(CT_Bills_2003_2022!$D$4:$L$25,MATCH(CT_Bands_2003_2022_Bills!$B15,CT_Bills_2003_2022!$B$4:$B$25,0),MATCH(CT_Bands_2003_2022_Bills!AC$2,CT_Bills_2003_2022!$D$3:$L$3,0))-INDEX(CT_Bills_2003_2022!$N$4:$V$25,MATCH(CT_Bands_2003_2022_Bills!$B15,CT_Bills_2003_2022!$B$4:$B$25,0),MATCH(CT_Bands_2003_2022_Bills!AC$3,CT_Bills_2003_2022!$N$3:$V$3,0)),"N/A")</f>
        <v>-6896.138636222222</v>
      </c>
      <c r="AD15" s="144">
        <f>IFERROR(INDEX(CT_Bills_2003_2022!$D$4:$L$25,MATCH(CT_Bands_2003_2022_Bills!$B15,CT_Bills_2003_2022!$B$4:$B$25,0),MATCH(CT_Bands_2003_2022_Bills!AD$2,CT_Bills_2003_2022!$D$3:$L$3,0))-INDEX(CT_Bills_2003_2022!$N$4:$V$25,MATCH(CT_Bands_2003_2022_Bills!$B15,CT_Bills_2003_2022!$B$4:$B$25,0),MATCH(CT_Bands_2003_2022_Bills!AD$3,CT_Bills_2003_2022!$N$3:$V$3,0)),"N/A")</f>
        <v>-8137.8940862222244</v>
      </c>
      <c r="AE15" s="145">
        <f>IFERROR(INDEX(CT_Bills_2003_2022!$D$4:$L$25,MATCH(CT_Bands_2003_2022_Bills!$B15,CT_Bills_2003_2022!$B$4:$B$25,0),MATCH(CT_Bands_2003_2022_Bills!AE$2,CT_Bills_2003_2022!$D$3:$L$3,0))-INDEX(CT_Bills_2003_2022!$N$4:$V$25,MATCH(CT_Bands_2003_2022_Bills!$B15,CT_Bills_2003_2022!$B$4:$B$25,0),MATCH(CT_Bands_2003_2022_Bills!AE$3,CT_Bills_2003_2022!$N$3:$V$3,0)),"N/A")</f>
        <v>1212.1313029999997</v>
      </c>
      <c r="AF15" s="144">
        <f>IFERROR(INDEX(CT_Bills_2003_2022!$D$4:$L$25,MATCH(CT_Bands_2003_2022_Bills!$B15,CT_Bills_2003_2022!$B$4:$B$25,0),MATCH(CT_Bands_2003_2022_Bills!AF$2,CT_Bills_2003_2022!$D$3:$L$3,0))-INDEX(CT_Bills_2003_2022!$N$4:$V$25,MATCH(CT_Bands_2003_2022_Bills!$B15,CT_Bills_2003_2022!$B$4:$B$25,0),MATCH(CT_Bands_2003_2022_Bills!AF$3,CT_Bills_2003_2022!$N$3:$V$3,0)),"N/A")</f>
        <v>775.37625299999991</v>
      </c>
      <c r="AG15" s="144">
        <f>IFERROR(INDEX(CT_Bills_2003_2022!$D$4:$L$25,MATCH(CT_Bands_2003_2022_Bills!$B15,CT_Bills_2003_2022!$B$4:$B$25,0),MATCH(CT_Bands_2003_2022_Bills!AG$2,CT_Bills_2003_2022!$D$3:$L$3,0))-INDEX(CT_Bills_2003_2022!$N$4:$V$25,MATCH(CT_Bands_2003_2022_Bills!$B15,CT_Bills_2003_2022!$B$4:$B$25,0),MATCH(CT_Bands_2003_2022_Bills!AG$3,CT_Bills_2003_2022!$N$3:$V$3,0)),"N/A")</f>
        <v>228.1262029999998</v>
      </c>
      <c r="AH15" s="144">
        <f>IFERROR(INDEX(CT_Bills_2003_2022!$D$4:$L$25,MATCH(CT_Bands_2003_2022_Bills!$B15,CT_Bills_2003_2022!$B$4:$B$25,0),MATCH(CT_Bands_2003_2022_Bills!AH$2,CT_Bills_2003_2022!$D$3:$L$3,0))-INDEX(CT_Bills_2003_2022!$N$4:$V$25,MATCH(CT_Bands_2003_2022_Bills!$B15,CT_Bills_2003_2022!$B$4:$B$25,0),MATCH(CT_Bands_2003_2022_Bills!AH$3,CT_Bills_2003_2022!$N$3:$V$3,0)),"N/A")</f>
        <v>-432.62384700000007</v>
      </c>
      <c r="AI15" s="144">
        <f>IFERROR(INDEX(CT_Bills_2003_2022!$D$4:$L$25,MATCH(CT_Bands_2003_2022_Bills!$B15,CT_Bills_2003_2022!$B$4:$B$25,0),MATCH(CT_Bands_2003_2022_Bills!AI$2,CT_Bills_2003_2022!$D$3:$L$3,0))-INDEX(CT_Bills_2003_2022!$N$4:$V$25,MATCH(CT_Bands_2003_2022_Bills!$B15,CT_Bills_2003_2022!$B$4:$B$25,0),MATCH(CT_Bands_2003_2022_Bills!AI$3,CT_Bills_2003_2022!$N$3:$V$3,0)),"N/A")</f>
        <v>-1235.8738970000002</v>
      </c>
      <c r="AJ15" s="144">
        <f>IFERROR(INDEX(CT_Bills_2003_2022!$D$4:$L$25,MATCH(CT_Bands_2003_2022_Bills!$B15,CT_Bills_2003_2022!$B$4:$B$25,0),MATCH(CT_Bands_2003_2022_Bills!AJ$2,CT_Bills_2003_2022!$D$3:$L$3,0))-INDEX(CT_Bills_2003_2022!$N$4:$V$25,MATCH(CT_Bands_2003_2022_Bills!$B15,CT_Bills_2003_2022!$B$4:$B$25,0),MATCH(CT_Bands_2003_2022_Bills!AJ$3,CT_Bills_2003_2022!$N$3:$V$3,0)),"N/A")</f>
        <v>-2395.373947</v>
      </c>
      <c r="AK15" s="144">
        <f>IFERROR(INDEX(CT_Bills_2003_2022!$D$4:$L$25,MATCH(CT_Bands_2003_2022_Bills!$B15,CT_Bills_2003_2022!$B$4:$B$25,0),MATCH(CT_Bands_2003_2022_Bills!AK$2,CT_Bills_2003_2022!$D$3:$L$3,0))-INDEX(CT_Bills_2003_2022!$N$4:$V$25,MATCH(CT_Bands_2003_2022_Bills!$B15,CT_Bills_2003_2022!$B$4:$B$25,0),MATCH(CT_Bands_2003_2022_Bills!AK$3,CT_Bills_2003_2022!$N$3:$V$3,0)),"N/A")</f>
        <v>-4291.8739969999997</v>
      </c>
      <c r="AL15" s="144">
        <f>IFERROR(INDEX(CT_Bills_2003_2022!$D$4:$L$25,MATCH(CT_Bands_2003_2022_Bills!$B15,CT_Bills_2003_2022!$B$4:$B$25,0),MATCH(CT_Bands_2003_2022_Bills!AL$2,CT_Bills_2003_2022!$D$3:$L$3,0))-INDEX(CT_Bills_2003_2022!$N$4:$V$25,MATCH(CT_Bands_2003_2022_Bills!$B15,CT_Bills_2003_2022!$B$4:$B$25,0),MATCH(CT_Bands_2003_2022_Bills!AL$3,CT_Bills_2003_2022!$N$3:$V$3,0)),"N/A")</f>
        <v>-6678.1240469999993</v>
      </c>
      <c r="AM15" s="144">
        <f>IFERROR(INDEX(CT_Bills_2003_2022!$D$4:$L$25,MATCH(CT_Bands_2003_2022_Bills!$B15,CT_Bills_2003_2022!$B$4:$B$25,0),MATCH(CT_Bands_2003_2022_Bills!AM$2,CT_Bills_2003_2022!$D$3:$L$3,0))-INDEX(CT_Bills_2003_2022!$N$4:$V$25,MATCH(CT_Bands_2003_2022_Bills!$B15,CT_Bills_2003_2022!$B$4:$B$25,0),MATCH(CT_Bands_2003_2022_Bills!AM$3,CT_Bills_2003_2022!$N$3:$V$3,0)),"N/A")</f>
        <v>-7919.8794970000017</v>
      </c>
      <c r="AN15" s="145">
        <f>IFERROR(INDEX(CT_Bills_2003_2022!$D$4:$L$25,MATCH(CT_Bands_2003_2022_Bills!$B15,CT_Bills_2003_2022!$B$4:$B$25,0),MATCH(CT_Bands_2003_2022_Bills!AN$2,CT_Bills_2003_2022!$D$3:$L$3,0))-INDEX(CT_Bills_2003_2022!$N$4:$V$25,MATCH(CT_Bands_2003_2022_Bills!$B15,CT_Bills_2003_2022!$B$4:$B$25,0),MATCH(CT_Bands_2003_2022_Bills!AN$3,CT_Bills_2003_2022!$N$3:$V$3,0)),"N/A")</f>
        <v>1648.1604814444445</v>
      </c>
      <c r="AO15" s="144">
        <f>IFERROR(INDEX(CT_Bills_2003_2022!$D$4:$L$25,MATCH(CT_Bands_2003_2022_Bills!$B15,CT_Bills_2003_2022!$B$4:$B$25,0),MATCH(CT_Bands_2003_2022_Bills!AO$2,CT_Bills_2003_2022!$D$3:$L$3,0))-INDEX(CT_Bills_2003_2022!$N$4:$V$25,MATCH(CT_Bands_2003_2022_Bills!$B15,CT_Bills_2003_2022!$B$4:$B$25,0),MATCH(CT_Bands_2003_2022_Bills!AO$3,CT_Bills_2003_2022!$N$3:$V$3,0)),"N/A")</f>
        <v>1211.4054314444445</v>
      </c>
      <c r="AP15" s="144">
        <f>IFERROR(INDEX(CT_Bills_2003_2022!$D$4:$L$25,MATCH(CT_Bands_2003_2022_Bills!$B15,CT_Bills_2003_2022!$B$4:$B$25,0),MATCH(CT_Bands_2003_2022_Bills!AP$2,CT_Bills_2003_2022!$D$3:$L$3,0))-INDEX(CT_Bills_2003_2022!$N$4:$V$25,MATCH(CT_Bands_2003_2022_Bills!$B15,CT_Bills_2003_2022!$B$4:$B$25,0),MATCH(CT_Bands_2003_2022_Bills!AP$3,CT_Bills_2003_2022!$N$3:$V$3,0)),"N/A")</f>
        <v>664.1553814444444</v>
      </c>
      <c r="AQ15" s="144">
        <f>IFERROR(INDEX(CT_Bills_2003_2022!$D$4:$L$25,MATCH(CT_Bands_2003_2022_Bills!$B15,CT_Bills_2003_2022!$B$4:$B$25,0),MATCH(CT_Bands_2003_2022_Bills!AQ$2,CT_Bills_2003_2022!$D$3:$L$3,0))-INDEX(CT_Bills_2003_2022!$N$4:$V$25,MATCH(CT_Bands_2003_2022_Bills!$B15,CT_Bills_2003_2022!$B$4:$B$25,0),MATCH(CT_Bands_2003_2022_Bills!AQ$3,CT_Bills_2003_2022!$N$3:$V$3,0)),"N/A")</f>
        <v>3.4053314444445277</v>
      </c>
      <c r="AR15" s="144">
        <f>IFERROR(INDEX(CT_Bills_2003_2022!$D$4:$L$25,MATCH(CT_Bands_2003_2022_Bills!$B15,CT_Bills_2003_2022!$B$4:$B$25,0),MATCH(CT_Bands_2003_2022_Bills!AR$2,CT_Bills_2003_2022!$D$3:$L$3,0))-INDEX(CT_Bills_2003_2022!$N$4:$V$25,MATCH(CT_Bands_2003_2022_Bills!$B15,CT_Bills_2003_2022!$B$4:$B$25,0),MATCH(CT_Bands_2003_2022_Bills!AR$3,CT_Bills_2003_2022!$N$3:$V$3,0)),"N/A")</f>
        <v>-799.84471855555557</v>
      </c>
      <c r="AS15" s="144">
        <f>IFERROR(INDEX(CT_Bills_2003_2022!$D$4:$L$25,MATCH(CT_Bands_2003_2022_Bills!$B15,CT_Bills_2003_2022!$B$4:$B$25,0),MATCH(CT_Bands_2003_2022_Bills!AS$2,CT_Bills_2003_2022!$D$3:$L$3,0))-INDEX(CT_Bills_2003_2022!$N$4:$V$25,MATCH(CT_Bands_2003_2022_Bills!$B15,CT_Bills_2003_2022!$B$4:$B$25,0),MATCH(CT_Bands_2003_2022_Bills!AS$3,CT_Bills_2003_2022!$N$3:$V$3,0)),"N/A")</f>
        <v>-1959.3447685555557</v>
      </c>
      <c r="AT15" s="144">
        <f>IFERROR(INDEX(CT_Bills_2003_2022!$D$4:$L$25,MATCH(CT_Bands_2003_2022_Bills!$B15,CT_Bills_2003_2022!$B$4:$B$25,0),MATCH(CT_Bands_2003_2022_Bills!AT$2,CT_Bills_2003_2022!$D$3:$L$3,0))-INDEX(CT_Bills_2003_2022!$N$4:$V$25,MATCH(CT_Bands_2003_2022_Bills!$B15,CT_Bills_2003_2022!$B$4:$B$25,0),MATCH(CT_Bands_2003_2022_Bills!AT$3,CT_Bills_2003_2022!$N$3:$V$3,0)),"N/A")</f>
        <v>-3855.8448185555553</v>
      </c>
      <c r="AU15" s="144">
        <f>IFERROR(INDEX(CT_Bills_2003_2022!$D$4:$L$25,MATCH(CT_Bands_2003_2022_Bills!$B15,CT_Bills_2003_2022!$B$4:$B$25,0),MATCH(CT_Bands_2003_2022_Bills!AU$2,CT_Bills_2003_2022!$D$3:$L$3,0))-INDEX(CT_Bills_2003_2022!$N$4:$V$25,MATCH(CT_Bands_2003_2022_Bills!$B15,CT_Bills_2003_2022!$B$4:$B$25,0),MATCH(CT_Bands_2003_2022_Bills!AU$3,CT_Bills_2003_2022!$N$3:$V$3,0)),"N/A")</f>
        <v>-6242.094868555555</v>
      </c>
      <c r="AV15" s="144">
        <f>IFERROR(INDEX(CT_Bills_2003_2022!$D$4:$L$25,MATCH(CT_Bands_2003_2022_Bills!$B15,CT_Bills_2003_2022!$B$4:$B$25,0),MATCH(CT_Bands_2003_2022_Bills!AV$2,CT_Bills_2003_2022!$D$3:$L$3,0))-INDEX(CT_Bills_2003_2022!$N$4:$V$25,MATCH(CT_Bands_2003_2022_Bills!$B15,CT_Bills_2003_2022!$B$4:$B$25,0),MATCH(CT_Bands_2003_2022_Bills!AV$3,CT_Bills_2003_2022!$N$3:$V$3,0)),"N/A")</f>
        <v>-7483.8503185555574</v>
      </c>
      <c r="AW15" s="145">
        <f>IFERROR(INDEX(CT_Bills_2003_2022!$D$4:$L$25,MATCH(CT_Bands_2003_2022_Bills!$B15,CT_Bills_2003_2022!$B$4:$B$25,0),MATCH(CT_Bands_2003_2022_Bills!AW$2,CT_Bills_2003_2022!$D$3:$L$3,0))-INDEX(CT_Bills_2003_2022!$N$4:$V$25,MATCH(CT_Bands_2003_2022_Bills!$B15,CT_Bills_2003_2022!$B$4:$B$25,0),MATCH(CT_Bands_2003_2022_Bills!AW$3,CT_Bills_2003_2022!$N$3:$V$3,0)),"N/A")</f>
        <v>2084.1896598888889</v>
      </c>
      <c r="AX15" s="144">
        <f>IFERROR(INDEX(CT_Bills_2003_2022!$D$4:$L$25,MATCH(CT_Bands_2003_2022_Bills!$B15,CT_Bills_2003_2022!$B$4:$B$25,0),MATCH(CT_Bands_2003_2022_Bills!AX$2,CT_Bills_2003_2022!$D$3:$L$3,0))-INDEX(CT_Bills_2003_2022!$N$4:$V$25,MATCH(CT_Bands_2003_2022_Bills!$B15,CT_Bills_2003_2022!$B$4:$B$25,0),MATCH(CT_Bands_2003_2022_Bills!AX$3,CT_Bills_2003_2022!$N$3:$V$3,0)),"N/A")</f>
        <v>1647.4346098888889</v>
      </c>
      <c r="AY15" s="144">
        <f>IFERROR(INDEX(CT_Bills_2003_2022!$D$4:$L$25,MATCH(CT_Bands_2003_2022_Bills!$B15,CT_Bills_2003_2022!$B$4:$B$25,0),MATCH(CT_Bands_2003_2022_Bills!AY$2,CT_Bills_2003_2022!$D$3:$L$3,0))-INDEX(CT_Bills_2003_2022!$N$4:$V$25,MATCH(CT_Bands_2003_2022_Bills!$B15,CT_Bills_2003_2022!$B$4:$B$25,0),MATCH(CT_Bands_2003_2022_Bills!AY$3,CT_Bills_2003_2022!$N$3:$V$3,0)),"N/A")</f>
        <v>1100.1845598888888</v>
      </c>
      <c r="AZ15" s="144">
        <f>IFERROR(INDEX(CT_Bills_2003_2022!$D$4:$L$25,MATCH(CT_Bands_2003_2022_Bills!$B15,CT_Bills_2003_2022!$B$4:$B$25,0),MATCH(CT_Bands_2003_2022_Bills!AZ$2,CT_Bills_2003_2022!$D$3:$L$3,0))-INDEX(CT_Bills_2003_2022!$N$4:$V$25,MATCH(CT_Bands_2003_2022_Bills!$B15,CT_Bills_2003_2022!$B$4:$B$25,0),MATCH(CT_Bands_2003_2022_Bills!AZ$3,CT_Bills_2003_2022!$N$3:$V$3,0)),"N/A")</f>
        <v>439.4345098888889</v>
      </c>
      <c r="BA15" s="144">
        <f>IFERROR(INDEX(CT_Bills_2003_2022!$D$4:$L$25,MATCH(CT_Bands_2003_2022_Bills!$B15,CT_Bills_2003_2022!$B$4:$B$25,0),MATCH(CT_Bands_2003_2022_Bills!BA$2,CT_Bills_2003_2022!$D$3:$L$3,0))-INDEX(CT_Bills_2003_2022!$N$4:$V$25,MATCH(CT_Bands_2003_2022_Bills!$B15,CT_Bills_2003_2022!$B$4:$B$25,0),MATCH(CT_Bands_2003_2022_Bills!BA$3,CT_Bills_2003_2022!$N$3:$V$3,0)),"N/A")</f>
        <v>-363.8155401111112</v>
      </c>
      <c r="BB15" s="144">
        <f>IFERROR(INDEX(CT_Bills_2003_2022!$D$4:$L$25,MATCH(CT_Bands_2003_2022_Bills!$B15,CT_Bills_2003_2022!$B$4:$B$25,0),MATCH(CT_Bands_2003_2022_Bills!BB$2,CT_Bills_2003_2022!$D$3:$L$3,0))-INDEX(CT_Bills_2003_2022!$N$4:$V$25,MATCH(CT_Bands_2003_2022_Bills!$B15,CT_Bills_2003_2022!$B$4:$B$25,0),MATCH(CT_Bands_2003_2022_Bills!BB$3,CT_Bills_2003_2022!$N$3:$V$3,0)),"N/A")</f>
        <v>-1523.3155901111113</v>
      </c>
      <c r="BC15" s="144">
        <f>IFERROR(INDEX(CT_Bills_2003_2022!$D$4:$L$25,MATCH(CT_Bands_2003_2022_Bills!$B15,CT_Bills_2003_2022!$B$4:$B$25,0),MATCH(CT_Bands_2003_2022_Bills!BC$2,CT_Bills_2003_2022!$D$3:$L$3,0))-INDEX(CT_Bills_2003_2022!$N$4:$V$25,MATCH(CT_Bands_2003_2022_Bills!$B15,CT_Bills_2003_2022!$B$4:$B$25,0),MATCH(CT_Bands_2003_2022_Bills!BC$3,CT_Bills_2003_2022!$N$3:$V$3,0)),"N/A")</f>
        <v>-3419.815640111111</v>
      </c>
      <c r="BD15" s="144">
        <f>IFERROR(INDEX(CT_Bills_2003_2022!$D$4:$L$25,MATCH(CT_Bands_2003_2022_Bills!$B15,CT_Bills_2003_2022!$B$4:$B$25,0),MATCH(CT_Bands_2003_2022_Bills!BD$2,CT_Bills_2003_2022!$D$3:$L$3,0))-INDEX(CT_Bills_2003_2022!$N$4:$V$25,MATCH(CT_Bands_2003_2022_Bills!$B15,CT_Bills_2003_2022!$B$4:$B$25,0),MATCH(CT_Bands_2003_2022_Bills!BD$3,CT_Bills_2003_2022!$N$3:$V$3,0)),"N/A")</f>
        <v>-5806.0656901111106</v>
      </c>
      <c r="BE15" s="144">
        <f>IFERROR(INDEX(CT_Bills_2003_2022!$D$4:$L$25,MATCH(CT_Bands_2003_2022_Bills!$B15,CT_Bills_2003_2022!$B$4:$B$25,0),MATCH(CT_Bands_2003_2022_Bills!BE$2,CT_Bills_2003_2022!$D$3:$L$3,0))-INDEX(CT_Bills_2003_2022!$N$4:$V$25,MATCH(CT_Bands_2003_2022_Bills!$B15,CT_Bills_2003_2022!$B$4:$B$25,0),MATCH(CT_Bands_2003_2022_Bills!BE$3,CT_Bills_2003_2022!$N$3:$V$3,0)),"N/A")</f>
        <v>-7047.821140111113</v>
      </c>
      <c r="BF15" s="145">
        <f>IFERROR(INDEX(CT_Bills_2003_2022!$D$4:$L$25,MATCH(CT_Bands_2003_2022_Bills!$B15,CT_Bills_2003_2022!$B$4:$B$25,0),MATCH(CT_Bands_2003_2022_Bills!BF$2,CT_Bills_2003_2022!$D$3:$L$3,0))-INDEX(CT_Bills_2003_2022!$N$4:$V$25,MATCH(CT_Bands_2003_2022_Bills!$B15,CT_Bills_2003_2022!$B$4:$B$25,0),MATCH(CT_Bands_2003_2022_Bills!BF$3,CT_Bills_2003_2022!$N$3:$V$3,0)),"N/A")</f>
        <v>2520.2188383333332</v>
      </c>
      <c r="BG15" s="144">
        <f>IFERROR(INDEX(CT_Bills_2003_2022!$D$4:$L$25,MATCH(CT_Bands_2003_2022_Bills!$B15,CT_Bills_2003_2022!$B$4:$B$25,0),MATCH(CT_Bands_2003_2022_Bills!BG$2,CT_Bills_2003_2022!$D$3:$L$3,0))-INDEX(CT_Bills_2003_2022!$N$4:$V$25,MATCH(CT_Bands_2003_2022_Bills!$B15,CT_Bills_2003_2022!$B$4:$B$25,0),MATCH(CT_Bands_2003_2022_Bills!BG$3,CT_Bills_2003_2022!$N$3:$V$3,0)),"N/A")</f>
        <v>2083.4637883333335</v>
      </c>
      <c r="BH15" s="144">
        <f>IFERROR(INDEX(CT_Bills_2003_2022!$D$4:$L$25,MATCH(CT_Bands_2003_2022_Bills!$B15,CT_Bills_2003_2022!$B$4:$B$25,0),MATCH(CT_Bands_2003_2022_Bills!BH$2,CT_Bills_2003_2022!$D$3:$L$3,0))-INDEX(CT_Bills_2003_2022!$N$4:$V$25,MATCH(CT_Bands_2003_2022_Bills!$B15,CT_Bills_2003_2022!$B$4:$B$25,0),MATCH(CT_Bands_2003_2022_Bills!BH$3,CT_Bills_2003_2022!$N$3:$V$3,0)),"N/A")</f>
        <v>1536.2137383333331</v>
      </c>
      <c r="BI15" s="144">
        <f>IFERROR(INDEX(CT_Bills_2003_2022!$D$4:$L$25,MATCH(CT_Bands_2003_2022_Bills!$B15,CT_Bills_2003_2022!$B$4:$B$25,0),MATCH(CT_Bands_2003_2022_Bills!BI$2,CT_Bills_2003_2022!$D$3:$L$3,0))-INDEX(CT_Bills_2003_2022!$N$4:$V$25,MATCH(CT_Bands_2003_2022_Bills!$B15,CT_Bills_2003_2022!$B$4:$B$25,0),MATCH(CT_Bands_2003_2022_Bills!BI$3,CT_Bills_2003_2022!$N$3:$V$3,0)),"N/A")</f>
        <v>875.46368833333327</v>
      </c>
      <c r="BJ15" s="144">
        <f>IFERROR(INDEX(CT_Bills_2003_2022!$D$4:$L$25,MATCH(CT_Bands_2003_2022_Bills!$B15,CT_Bills_2003_2022!$B$4:$B$25,0),MATCH(CT_Bands_2003_2022_Bills!BJ$2,CT_Bills_2003_2022!$D$3:$L$3,0))-INDEX(CT_Bills_2003_2022!$N$4:$V$25,MATCH(CT_Bands_2003_2022_Bills!$B15,CT_Bills_2003_2022!$B$4:$B$25,0),MATCH(CT_Bands_2003_2022_Bills!BJ$3,CT_Bills_2003_2022!$N$3:$V$3,0)),"N/A")</f>
        <v>72.213638333333165</v>
      </c>
      <c r="BK15" s="144">
        <f>IFERROR(INDEX(CT_Bills_2003_2022!$D$4:$L$25,MATCH(CT_Bands_2003_2022_Bills!$B15,CT_Bills_2003_2022!$B$4:$B$25,0),MATCH(CT_Bands_2003_2022_Bills!BK$2,CT_Bills_2003_2022!$D$3:$L$3,0))-INDEX(CT_Bills_2003_2022!$N$4:$V$25,MATCH(CT_Bands_2003_2022_Bills!$B15,CT_Bills_2003_2022!$B$4:$B$25,0),MATCH(CT_Bands_2003_2022_Bills!BK$3,CT_Bills_2003_2022!$N$3:$V$3,0)),"N/A")</f>
        <v>-1087.2864116666669</v>
      </c>
      <c r="BL15" s="144">
        <f>IFERROR(INDEX(CT_Bills_2003_2022!$D$4:$L$25,MATCH(CT_Bands_2003_2022_Bills!$B15,CT_Bills_2003_2022!$B$4:$B$25,0),MATCH(CT_Bands_2003_2022_Bills!BL$2,CT_Bills_2003_2022!$D$3:$L$3,0))-INDEX(CT_Bills_2003_2022!$N$4:$V$25,MATCH(CT_Bands_2003_2022_Bills!$B15,CT_Bills_2003_2022!$B$4:$B$25,0),MATCH(CT_Bands_2003_2022_Bills!BL$3,CT_Bills_2003_2022!$N$3:$V$3,0)),"N/A")</f>
        <v>-2983.7864616666666</v>
      </c>
      <c r="BM15" s="144">
        <f>IFERROR(INDEX(CT_Bills_2003_2022!$D$4:$L$25,MATCH(CT_Bands_2003_2022_Bills!$B15,CT_Bills_2003_2022!$B$4:$B$25,0),MATCH(CT_Bands_2003_2022_Bills!BM$2,CT_Bills_2003_2022!$D$3:$L$3,0))-INDEX(CT_Bills_2003_2022!$N$4:$V$25,MATCH(CT_Bands_2003_2022_Bills!$B15,CT_Bills_2003_2022!$B$4:$B$25,0),MATCH(CT_Bands_2003_2022_Bills!BM$3,CT_Bills_2003_2022!$N$3:$V$3,0)),"N/A")</f>
        <v>-5370.0365116666662</v>
      </c>
      <c r="BN15" s="144">
        <f>IFERROR(INDEX(CT_Bills_2003_2022!$D$4:$L$25,MATCH(CT_Bands_2003_2022_Bills!$B15,CT_Bills_2003_2022!$B$4:$B$25,0),MATCH(CT_Bands_2003_2022_Bills!BN$2,CT_Bills_2003_2022!$D$3:$L$3,0))-INDEX(CT_Bills_2003_2022!$N$4:$V$25,MATCH(CT_Bands_2003_2022_Bills!$B15,CT_Bills_2003_2022!$B$4:$B$25,0),MATCH(CT_Bands_2003_2022_Bills!BN$3,CT_Bills_2003_2022!$N$3:$V$3,0)),"N/A")</f>
        <v>-6611.7919616666686</v>
      </c>
      <c r="BO15" s="145">
        <f>IFERROR(INDEX(CT_Bills_2003_2022!$D$4:$L$25,MATCH(CT_Bands_2003_2022_Bills!$B15,CT_Bills_2003_2022!$B$4:$B$25,0),MATCH(CT_Bands_2003_2022_Bills!BO$2,CT_Bills_2003_2022!$D$3:$L$3,0))-INDEX(CT_Bills_2003_2022!$N$4:$V$25,MATCH(CT_Bands_2003_2022_Bills!$B15,CT_Bills_2003_2022!$B$4:$B$25,0),MATCH(CT_Bands_2003_2022_Bills!BO$3,CT_Bills_2003_2022!$N$3:$V$3,0)),"N/A")</f>
        <v>3174.2626059999998</v>
      </c>
      <c r="BP15" s="144">
        <f>IFERROR(INDEX(CT_Bills_2003_2022!$D$4:$L$25,MATCH(CT_Bands_2003_2022_Bills!$B15,CT_Bills_2003_2022!$B$4:$B$25,0),MATCH(CT_Bands_2003_2022_Bills!BP$2,CT_Bills_2003_2022!$D$3:$L$3,0))-INDEX(CT_Bills_2003_2022!$N$4:$V$25,MATCH(CT_Bands_2003_2022_Bills!$B15,CT_Bills_2003_2022!$B$4:$B$25,0),MATCH(CT_Bands_2003_2022_Bills!BP$3,CT_Bills_2003_2022!$N$3:$V$3,0)),"N/A")</f>
        <v>2737.5075559999996</v>
      </c>
      <c r="BQ15" s="144">
        <f>IFERROR(INDEX(CT_Bills_2003_2022!$D$4:$L$25,MATCH(CT_Bands_2003_2022_Bills!$B15,CT_Bills_2003_2022!$B$4:$B$25,0),MATCH(CT_Bands_2003_2022_Bills!BQ$2,CT_Bills_2003_2022!$D$3:$L$3,0))-INDEX(CT_Bills_2003_2022!$N$4:$V$25,MATCH(CT_Bands_2003_2022_Bills!$B15,CT_Bills_2003_2022!$B$4:$B$25,0),MATCH(CT_Bands_2003_2022_Bills!BQ$3,CT_Bills_2003_2022!$N$3:$V$3,0)),"N/A")</f>
        <v>2190.2575059999999</v>
      </c>
      <c r="BR15" s="144">
        <f>IFERROR(INDEX(CT_Bills_2003_2022!$D$4:$L$25,MATCH(CT_Bands_2003_2022_Bills!$B15,CT_Bills_2003_2022!$B$4:$B$25,0),MATCH(CT_Bands_2003_2022_Bills!BR$2,CT_Bills_2003_2022!$D$3:$L$3,0))-INDEX(CT_Bills_2003_2022!$N$4:$V$25,MATCH(CT_Bands_2003_2022_Bills!$B15,CT_Bills_2003_2022!$B$4:$B$25,0),MATCH(CT_Bands_2003_2022_Bills!BR$3,CT_Bills_2003_2022!$N$3:$V$3,0)),"N/A")</f>
        <v>1529.5074559999998</v>
      </c>
      <c r="BS15" s="144">
        <f>IFERROR(INDEX(CT_Bills_2003_2022!$D$4:$L$25,MATCH(CT_Bands_2003_2022_Bills!$B15,CT_Bills_2003_2022!$B$4:$B$25,0),MATCH(CT_Bands_2003_2022_Bills!BS$2,CT_Bills_2003_2022!$D$3:$L$3,0))-INDEX(CT_Bills_2003_2022!$N$4:$V$25,MATCH(CT_Bands_2003_2022_Bills!$B15,CT_Bills_2003_2022!$B$4:$B$25,0),MATCH(CT_Bands_2003_2022_Bills!BS$3,CT_Bills_2003_2022!$N$3:$V$3,0)),"N/A")</f>
        <v>726.25740599999972</v>
      </c>
      <c r="BT15" s="144">
        <f>IFERROR(INDEX(CT_Bills_2003_2022!$D$4:$L$25,MATCH(CT_Bands_2003_2022_Bills!$B15,CT_Bills_2003_2022!$B$4:$B$25,0),MATCH(CT_Bands_2003_2022_Bills!BT$2,CT_Bills_2003_2022!$D$3:$L$3,0))-INDEX(CT_Bills_2003_2022!$N$4:$V$25,MATCH(CT_Bands_2003_2022_Bills!$B15,CT_Bills_2003_2022!$B$4:$B$25,0),MATCH(CT_Bands_2003_2022_Bills!BT$3,CT_Bills_2003_2022!$N$3:$V$3,0)),"N/A")</f>
        <v>-433.24264400000038</v>
      </c>
      <c r="BU15" s="144">
        <f>IFERROR(INDEX(CT_Bills_2003_2022!$D$4:$L$25,MATCH(CT_Bands_2003_2022_Bills!$B15,CT_Bills_2003_2022!$B$4:$B$25,0),MATCH(CT_Bands_2003_2022_Bills!BU$2,CT_Bills_2003_2022!$D$3:$L$3,0))-INDEX(CT_Bills_2003_2022!$N$4:$V$25,MATCH(CT_Bands_2003_2022_Bills!$B15,CT_Bills_2003_2022!$B$4:$B$25,0),MATCH(CT_Bands_2003_2022_Bills!BU$3,CT_Bills_2003_2022!$N$3:$V$3,0)),"N/A")</f>
        <v>-2329.742694</v>
      </c>
      <c r="BV15" s="144">
        <f>IFERROR(INDEX(CT_Bills_2003_2022!$D$4:$L$25,MATCH(CT_Bands_2003_2022_Bills!$B15,CT_Bills_2003_2022!$B$4:$B$25,0),MATCH(CT_Bands_2003_2022_Bills!BV$2,CT_Bills_2003_2022!$D$3:$L$3,0))-INDEX(CT_Bills_2003_2022!$N$4:$V$25,MATCH(CT_Bands_2003_2022_Bills!$B15,CT_Bills_2003_2022!$B$4:$B$25,0),MATCH(CT_Bands_2003_2022_Bills!BV$3,CT_Bills_2003_2022!$N$3:$V$3,0)),"N/A")</f>
        <v>-4715.9927439999992</v>
      </c>
      <c r="BW15" s="144">
        <f>IFERROR(INDEX(CT_Bills_2003_2022!$D$4:$L$25,MATCH(CT_Bands_2003_2022_Bills!$B15,CT_Bills_2003_2022!$B$4:$B$25,0),MATCH(CT_Bands_2003_2022_Bills!BW$2,CT_Bills_2003_2022!$D$3:$L$3,0))-INDEX(CT_Bills_2003_2022!$N$4:$V$25,MATCH(CT_Bands_2003_2022_Bills!$B15,CT_Bills_2003_2022!$B$4:$B$25,0),MATCH(CT_Bands_2003_2022_Bills!BW$3,CT_Bills_2003_2022!$N$3:$V$3,0)),"N/A")</f>
        <v>-5957.7481940000016</v>
      </c>
      <c r="BX15" s="144">
        <f>IFERROR(INDEX(CT_Bills_2003_2022!$D$4:$L$25,MATCH(CT_Bands_2003_2022_Bills!$B15,CT_Bills_2003_2022!$B$4:$B$25,0),MATCH(CT_Bands_2003_2022_Bills!BX$2,CT_Bills_2003_2022!$D$3:$L$3,0))-INDEX(CT_Bills_2003_2022!$N$4:$V$25,MATCH(CT_Bands_2003_2022_Bills!$B15,CT_Bills_2003_2022!$B$4:$B$25,0),MATCH(CT_Bands_2003_2022_Bills!BX$3,CT_Bills_2003_2022!$N$3:$V$3,0)),"N/A")</f>
        <v>3828.3063736666663</v>
      </c>
      <c r="BY15" s="144">
        <f>IFERROR(INDEX(CT_Bills_2003_2022!$D$4:$L$25,MATCH(CT_Bands_2003_2022_Bills!$B15,CT_Bills_2003_2022!$B$4:$B$25,0),MATCH(CT_Bands_2003_2022_Bills!BY$2,CT_Bills_2003_2022!$D$3:$L$3,0))-INDEX(CT_Bills_2003_2022!$N$4:$V$25,MATCH(CT_Bands_2003_2022_Bills!$B15,CT_Bills_2003_2022!$B$4:$B$25,0),MATCH(CT_Bands_2003_2022_Bills!BY$3,CT_Bills_2003_2022!$N$3:$V$3,0)),"N/A")</f>
        <v>3391.5513236666666</v>
      </c>
      <c r="BZ15" s="144">
        <f>IFERROR(INDEX(CT_Bills_2003_2022!$D$4:$L$25,MATCH(CT_Bands_2003_2022_Bills!$B15,CT_Bills_2003_2022!$B$4:$B$25,0),MATCH(CT_Bands_2003_2022_Bills!BZ$2,CT_Bills_2003_2022!$D$3:$L$3,0))-INDEX(CT_Bills_2003_2022!$N$4:$V$25,MATCH(CT_Bands_2003_2022_Bills!$B15,CT_Bills_2003_2022!$B$4:$B$25,0),MATCH(CT_Bands_2003_2022_Bills!BZ$3,CT_Bills_2003_2022!$N$3:$V$3,0)),"N/A")</f>
        <v>2844.301273666666</v>
      </c>
      <c r="CA15" s="144">
        <f>IFERROR(INDEX(CT_Bills_2003_2022!$D$4:$L$25,MATCH(CT_Bands_2003_2022_Bills!$B15,CT_Bills_2003_2022!$B$4:$B$25,0),MATCH(CT_Bands_2003_2022_Bills!CA$2,CT_Bills_2003_2022!$D$3:$L$3,0))-INDEX(CT_Bills_2003_2022!$N$4:$V$25,MATCH(CT_Bands_2003_2022_Bills!$B15,CT_Bills_2003_2022!$B$4:$B$25,0),MATCH(CT_Bands_2003_2022_Bills!CA$3,CT_Bills_2003_2022!$N$3:$V$3,0)),"N/A")</f>
        <v>2183.5512236666664</v>
      </c>
      <c r="CB15" s="144">
        <f>IFERROR(INDEX(CT_Bills_2003_2022!$D$4:$L$25,MATCH(CT_Bands_2003_2022_Bills!$B15,CT_Bills_2003_2022!$B$4:$B$25,0),MATCH(CT_Bands_2003_2022_Bills!CB$2,CT_Bills_2003_2022!$D$3:$L$3,0))-INDEX(CT_Bills_2003_2022!$N$4:$V$25,MATCH(CT_Bands_2003_2022_Bills!$B15,CT_Bills_2003_2022!$B$4:$B$25,0),MATCH(CT_Bands_2003_2022_Bills!CB$3,CT_Bills_2003_2022!$N$3:$V$3,0)),"N/A")</f>
        <v>1380.3011736666663</v>
      </c>
      <c r="CC15" s="144">
        <f>IFERROR(INDEX(CT_Bills_2003_2022!$D$4:$L$25,MATCH(CT_Bands_2003_2022_Bills!$B15,CT_Bills_2003_2022!$B$4:$B$25,0),MATCH(CT_Bands_2003_2022_Bills!CC$2,CT_Bills_2003_2022!$D$3:$L$3,0))-INDEX(CT_Bills_2003_2022!$N$4:$V$25,MATCH(CT_Bands_2003_2022_Bills!$B15,CT_Bills_2003_2022!$B$4:$B$25,0),MATCH(CT_Bands_2003_2022_Bills!CC$3,CT_Bills_2003_2022!$N$3:$V$3,0)),"N/A")</f>
        <v>220.80112366666617</v>
      </c>
      <c r="CD15" s="144">
        <f>IFERROR(INDEX(CT_Bills_2003_2022!$D$4:$L$25,MATCH(CT_Bands_2003_2022_Bills!$B15,CT_Bills_2003_2022!$B$4:$B$25,0),MATCH(CT_Bands_2003_2022_Bills!CD$2,CT_Bills_2003_2022!$D$3:$L$3,0))-INDEX(CT_Bills_2003_2022!$N$4:$V$25,MATCH(CT_Bands_2003_2022_Bills!$B15,CT_Bills_2003_2022!$B$4:$B$25,0),MATCH(CT_Bands_2003_2022_Bills!CD$3,CT_Bills_2003_2022!$N$3:$V$3,0)),"N/A")</f>
        <v>-1675.6989263333335</v>
      </c>
      <c r="CE15" s="144">
        <f>IFERROR(INDEX(CT_Bills_2003_2022!$D$4:$L$25,MATCH(CT_Bands_2003_2022_Bills!$B15,CT_Bills_2003_2022!$B$4:$B$25,0),MATCH(CT_Bands_2003_2022_Bills!CE$2,CT_Bills_2003_2022!$D$3:$L$3,0))-INDEX(CT_Bills_2003_2022!$N$4:$V$25,MATCH(CT_Bands_2003_2022_Bills!$B15,CT_Bills_2003_2022!$B$4:$B$25,0),MATCH(CT_Bands_2003_2022_Bills!CE$3,CT_Bills_2003_2022!$N$3:$V$3,0)),"N/A")</f>
        <v>-4061.9489763333331</v>
      </c>
      <c r="CF15" s="144">
        <f>IFERROR(INDEX(CT_Bills_2003_2022!$D$4:$L$25,MATCH(CT_Bands_2003_2022_Bills!$B15,CT_Bills_2003_2022!$B$4:$B$25,0),MATCH(CT_Bands_2003_2022_Bills!CF$2,CT_Bills_2003_2022!$D$3:$L$3,0))-INDEX(CT_Bills_2003_2022!$N$4:$V$25,MATCH(CT_Bands_2003_2022_Bills!$B15,CT_Bills_2003_2022!$B$4:$B$25,0),MATCH(CT_Bands_2003_2022_Bills!CF$3,CT_Bills_2003_2022!$N$3:$V$3,0)),"N/A")</f>
        <v>-5303.7044263333355</v>
      </c>
      <c r="CG15" s="51"/>
    </row>
    <row r="16" spans="1:85" x14ac:dyDescent="0.25">
      <c r="A16" s="126" t="s">
        <v>1111</v>
      </c>
      <c r="B16" s="127" t="s">
        <v>1112</v>
      </c>
      <c r="C16" s="127" t="s">
        <v>2329</v>
      </c>
      <c r="D16" s="144">
        <f>IFERROR(INDEX(CT_Bills_2003_2022!$D$4:$L$25,MATCH(CT_Bands_2003_2022_Bills!$B16,CT_Bills_2003_2022!$B$4:$B$25,0),MATCH(CT_Bands_2003_2022_Bills!D$2,CT_Bills_2003_2022!$D$3:$L$3,0))-INDEX(CT_Bills_2003_2022!$N$4:$V$25,MATCH(CT_Bands_2003_2022_Bills!$B16,CT_Bills_2003_2022!$B$4:$B$25,0),MATCH(CT_Bands_2003_2022_Bills!D$3,CT_Bills_2003_2022!$N$3:$V$3,0)),"N/A")</f>
        <v>816.07810133333351</v>
      </c>
      <c r="E16" s="144">
        <f>IFERROR(INDEX(CT_Bills_2003_2022!$D$4:$L$25,MATCH(CT_Bands_2003_2022_Bills!$B16,CT_Bills_2003_2022!$B$4:$B$25,0),MATCH(CT_Bands_2003_2022_Bills!E$2,CT_Bills_2003_2022!$D$3:$L$3,0))-INDEX(CT_Bills_2003_2022!$N$4:$V$25,MATCH(CT_Bands_2003_2022_Bills!$B16,CT_Bills_2003_2022!$B$4:$B$25,0),MATCH(CT_Bands_2003_2022_Bills!E$3,CT_Bills_2003_2022!$N$3:$V$3,0)),"N/A")</f>
        <v>443.57460133333359</v>
      </c>
      <c r="F16" s="144">
        <f>IFERROR(INDEX(CT_Bills_2003_2022!$D$4:$L$25,MATCH(CT_Bands_2003_2022_Bills!$B16,CT_Bills_2003_2022!$B$4:$B$25,0),MATCH(CT_Bands_2003_2022_Bills!F$2,CT_Bills_2003_2022!$D$3:$L$3,0))-INDEX(CT_Bills_2003_2022!$N$4:$V$25,MATCH(CT_Bands_2003_2022_Bills!$B16,CT_Bills_2003_2022!$B$4:$B$25,0),MATCH(CT_Bands_2003_2022_Bills!F$3,CT_Bills_2003_2022!$N$3:$V$3,0)),"N/A")</f>
        <v>-8.9256486666663477</v>
      </c>
      <c r="G16" s="144">
        <f>IFERROR(INDEX(CT_Bills_2003_2022!$D$4:$L$25,MATCH(CT_Bands_2003_2022_Bills!$B16,CT_Bills_2003_2022!$B$4:$B$25,0),MATCH(CT_Bands_2003_2022_Bills!G$2,CT_Bills_2003_2022!$D$3:$L$3,0))-INDEX(CT_Bills_2003_2022!$N$4:$V$25,MATCH(CT_Bands_2003_2022_Bills!$B16,CT_Bills_2003_2022!$B$4:$B$25,0),MATCH(CT_Bands_2003_2022_Bills!G$3,CT_Bills_2003_2022!$N$3:$V$3,0)),"N/A")</f>
        <v>-593.92589866666663</v>
      </c>
      <c r="H16" s="144">
        <f>IFERROR(INDEX(CT_Bills_2003_2022!$D$4:$L$25,MATCH(CT_Bands_2003_2022_Bills!$B16,CT_Bills_2003_2022!$B$4:$B$25,0),MATCH(CT_Bands_2003_2022_Bills!H$2,CT_Bills_2003_2022!$D$3:$L$3,0))-INDEX(CT_Bills_2003_2022!$N$4:$V$25,MATCH(CT_Bands_2003_2022_Bills!$B16,CT_Bills_2003_2022!$B$4:$B$25,0),MATCH(CT_Bands_2003_2022_Bills!H$3,CT_Bills_2003_2022!$N$3:$V$3,0)),"N/A")</f>
        <v>-1501.4263986666665</v>
      </c>
      <c r="I16" s="144">
        <f>IFERROR(INDEX(CT_Bills_2003_2022!$D$4:$L$25,MATCH(CT_Bands_2003_2022_Bills!$B16,CT_Bills_2003_2022!$B$4:$B$25,0),MATCH(CT_Bands_2003_2022_Bills!I$2,CT_Bills_2003_2022!$D$3:$L$3,0))-INDEX(CT_Bills_2003_2022!$N$4:$V$25,MATCH(CT_Bands_2003_2022_Bills!$B16,CT_Bills_2003_2022!$B$4:$B$25,0),MATCH(CT_Bands_2003_2022_Bills!I$3,CT_Bills_2003_2022!$N$3:$V$3,0)),"N/A")</f>
        <v>-2676.4266486666666</v>
      </c>
      <c r="J16" s="144">
        <f>IFERROR(INDEX(CT_Bills_2003_2022!$D$4:$L$25,MATCH(CT_Bands_2003_2022_Bills!$B16,CT_Bills_2003_2022!$B$4:$B$25,0),MATCH(CT_Bands_2003_2022_Bills!J$2,CT_Bills_2003_2022!$D$3:$L$3,0))-INDEX(CT_Bills_2003_2022!$N$4:$V$25,MATCH(CT_Bands_2003_2022_Bills!$B16,CT_Bills_2003_2022!$B$4:$B$25,0),MATCH(CT_Bands_2003_2022_Bills!J$3,CT_Bills_2003_2022!$N$3:$V$3,0)),"N/A")</f>
        <v>-4338.9266486666656</v>
      </c>
      <c r="K16" s="144">
        <f>IFERROR(INDEX(CT_Bills_2003_2022!$D$4:$L$25,MATCH(CT_Bands_2003_2022_Bills!$B16,CT_Bills_2003_2022!$B$4:$B$25,0),MATCH(CT_Bands_2003_2022_Bills!K$2,CT_Bills_2003_2022!$D$3:$L$3,0))-INDEX(CT_Bills_2003_2022!$N$4:$V$25,MATCH(CT_Bands_2003_2022_Bills!$B16,CT_Bills_2003_2022!$B$4:$B$25,0),MATCH(CT_Bands_2003_2022_Bills!K$3,CT_Bills_2003_2022!$N$3:$V$3,0)),"N/A")</f>
        <v>-6405.1766486666656</v>
      </c>
      <c r="L16" s="144">
        <f>IFERROR(INDEX(CT_Bills_2003_2022!$D$4:$L$25,MATCH(CT_Bands_2003_2022_Bills!$B16,CT_Bills_2003_2022!$B$4:$B$25,0),MATCH(CT_Bands_2003_2022_Bills!L$2,CT_Bills_2003_2022!$D$3:$L$3,0))-INDEX(CT_Bills_2003_2022!$N$4:$V$25,MATCH(CT_Bands_2003_2022_Bills!$B16,CT_Bills_2003_2022!$B$4:$B$25,0),MATCH(CT_Bands_2003_2022_Bills!L$3,CT_Bills_2003_2022!$N$3:$V$3,0)),"N/A")</f>
        <v>-7426.4313986666666</v>
      </c>
      <c r="M16" s="145">
        <f>IFERROR(INDEX(CT_Bills_2003_2022!$D$4:$L$25,MATCH(CT_Bands_2003_2022_Bills!$B16,CT_Bills_2003_2022!$B$4:$B$25,0),MATCH(CT_Bands_2003_2022_Bills!M$2,CT_Bills_2003_2022!$D$3:$L$3,0))-INDEX(CT_Bills_2003_2022!$N$4:$V$25,MATCH(CT_Bands_2003_2022_Bills!$B16,CT_Bills_2003_2022!$B$4:$B$25,0),MATCH(CT_Bands_2003_2022_Bills!M$3,CT_Bills_2003_2022!$N$3:$V$3,0)),"N/A")</f>
        <v>1027.0911182222223</v>
      </c>
      <c r="N16" s="144">
        <f>IFERROR(INDEX(CT_Bills_2003_2022!$D$4:$L$25,MATCH(CT_Bands_2003_2022_Bills!$B16,CT_Bills_2003_2022!$B$4:$B$25,0),MATCH(CT_Bands_2003_2022_Bills!N$2,CT_Bills_2003_2022!$D$3:$L$3,0))-INDEX(CT_Bills_2003_2022!$N$4:$V$25,MATCH(CT_Bands_2003_2022_Bills!$B16,CT_Bills_2003_2022!$B$4:$B$25,0),MATCH(CT_Bands_2003_2022_Bills!N$3,CT_Bills_2003_2022!$N$3:$V$3,0)),"N/A")</f>
        <v>654.58761822222243</v>
      </c>
      <c r="O16" s="144">
        <f>IFERROR(INDEX(CT_Bills_2003_2022!$D$4:$L$25,MATCH(CT_Bands_2003_2022_Bills!$B16,CT_Bills_2003_2022!$B$4:$B$25,0),MATCH(CT_Bands_2003_2022_Bills!O$2,CT_Bills_2003_2022!$D$3:$L$3,0))-INDEX(CT_Bills_2003_2022!$N$4:$V$25,MATCH(CT_Bands_2003_2022_Bills!$B16,CT_Bills_2003_2022!$B$4:$B$25,0),MATCH(CT_Bands_2003_2022_Bills!O$3,CT_Bills_2003_2022!$N$3:$V$3,0)),"N/A")</f>
        <v>202.08736822222249</v>
      </c>
      <c r="P16" s="144">
        <f>IFERROR(INDEX(CT_Bills_2003_2022!$D$4:$L$25,MATCH(CT_Bands_2003_2022_Bills!$B16,CT_Bills_2003_2022!$B$4:$B$25,0),MATCH(CT_Bands_2003_2022_Bills!P$2,CT_Bills_2003_2022!$D$3:$L$3,0))-INDEX(CT_Bills_2003_2022!$N$4:$V$25,MATCH(CT_Bands_2003_2022_Bills!$B16,CT_Bills_2003_2022!$B$4:$B$25,0),MATCH(CT_Bands_2003_2022_Bills!P$3,CT_Bills_2003_2022!$N$3:$V$3,0)),"N/A")</f>
        <v>-382.91288177777778</v>
      </c>
      <c r="Q16" s="144">
        <f>IFERROR(INDEX(CT_Bills_2003_2022!$D$4:$L$25,MATCH(CT_Bands_2003_2022_Bills!$B16,CT_Bills_2003_2022!$B$4:$B$25,0),MATCH(CT_Bands_2003_2022_Bills!Q$2,CT_Bills_2003_2022!$D$3:$L$3,0))-INDEX(CT_Bills_2003_2022!$N$4:$V$25,MATCH(CT_Bands_2003_2022_Bills!$B16,CT_Bills_2003_2022!$B$4:$B$25,0),MATCH(CT_Bands_2003_2022_Bills!Q$3,CT_Bills_2003_2022!$N$3:$V$3,0)),"N/A")</f>
        <v>-1290.4133817777777</v>
      </c>
      <c r="R16" s="144">
        <f>IFERROR(INDEX(CT_Bills_2003_2022!$D$4:$L$25,MATCH(CT_Bands_2003_2022_Bills!$B16,CT_Bills_2003_2022!$B$4:$B$25,0),MATCH(CT_Bands_2003_2022_Bills!R$2,CT_Bills_2003_2022!$D$3:$L$3,0))-INDEX(CT_Bills_2003_2022!$N$4:$V$25,MATCH(CT_Bands_2003_2022_Bills!$B16,CT_Bills_2003_2022!$B$4:$B$25,0),MATCH(CT_Bands_2003_2022_Bills!R$3,CT_Bills_2003_2022!$N$3:$V$3,0)),"N/A")</f>
        <v>-2465.4136317777775</v>
      </c>
      <c r="S16" s="144">
        <f>IFERROR(INDEX(CT_Bills_2003_2022!$D$4:$L$25,MATCH(CT_Bands_2003_2022_Bills!$B16,CT_Bills_2003_2022!$B$4:$B$25,0),MATCH(CT_Bands_2003_2022_Bills!S$2,CT_Bills_2003_2022!$D$3:$L$3,0))-INDEX(CT_Bills_2003_2022!$N$4:$V$25,MATCH(CT_Bands_2003_2022_Bills!$B16,CT_Bills_2003_2022!$B$4:$B$25,0),MATCH(CT_Bands_2003_2022_Bills!S$3,CT_Bills_2003_2022!$N$3:$V$3,0)),"N/A")</f>
        <v>-4127.9136317777766</v>
      </c>
      <c r="T16" s="144">
        <f>IFERROR(INDEX(CT_Bills_2003_2022!$D$4:$L$25,MATCH(CT_Bands_2003_2022_Bills!$B16,CT_Bills_2003_2022!$B$4:$B$25,0),MATCH(CT_Bands_2003_2022_Bills!T$2,CT_Bills_2003_2022!$D$3:$L$3,0))-INDEX(CT_Bills_2003_2022!$N$4:$V$25,MATCH(CT_Bands_2003_2022_Bills!$B16,CT_Bills_2003_2022!$B$4:$B$25,0),MATCH(CT_Bands_2003_2022_Bills!T$3,CT_Bills_2003_2022!$N$3:$V$3,0)),"N/A")</f>
        <v>-6194.1636317777766</v>
      </c>
      <c r="U16" s="144">
        <f>IFERROR(INDEX(CT_Bills_2003_2022!$D$4:$L$25,MATCH(CT_Bands_2003_2022_Bills!$B16,CT_Bills_2003_2022!$B$4:$B$25,0),MATCH(CT_Bands_2003_2022_Bills!U$2,CT_Bills_2003_2022!$D$3:$L$3,0))-INDEX(CT_Bills_2003_2022!$N$4:$V$25,MATCH(CT_Bands_2003_2022_Bills!$B16,CT_Bills_2003_2022!$B$4:$B$25,0),MATCH(CT_Bands_2003_2022_Bills!U$3,CT_Bills_2003_2022!$N$3:$V$3,0)),"N/A")</f>
        <v>-7215.4183817777775</v>
      </c>
      <c r="V16" s="145">
        <f>IFERROR(INDEX(CT_Bills_2003_2022!$D$4:$L$25,MATCH(CT_Bands_2003_2022_Bills!$B16,CT_Bills_2003_2022!$B$4:$B$25,0),MATCH(CT_Bands_2003_2022_Bills!V$2,CT_Bills_2003_2022!$D$3:$L$3,0))-INDEX(CT_Bills_2003_2022!$N$4:$V$25,MATCH(CT_Bands_2003_2022_Bills!$B16,CT_Bills_2003_2022!$B$4:$B$25,0),MATCH(CT_Bands_2003_2022_Bills!V$3,CT_Bills_2003_2022!$N$3:$V$3,0)),"N/A")</f>
        <v>1238.1041351111112</v>
      </c>
      <c r="W16" s="144">
        <f>IFERROR(INDEX(CT_Bills_2003_2022!$D$4:$L$25,MATCH(CT_Bands_2003_2022_Bills!$B16,CT_Bills_2003_2022!$B$4:$B$25,0),MATCH(CT_Bands_2003_2022_Bills!W$2,CT_Bills_2003_2022!$D$3:$L$3,0))-INDEX(CT_Bills_2003_2022!$N$4:$V$25,MATCH(CT_Bands_2003_2022_Bills!$B16,CT_Bills_2003_2022!$B$4:$B$25,0),MATCH(CT_Bands_2003_2022_Bills!W$3,CT_Bills_2003_2022!$N$3:$V$3,0)),"N/A")</f>
        <v>865.60063511111127</v>
      </c>
      <c r="X16" s="144">
        <f>IFERROR(INDEX(CT_Bills_2003_2022!$D$4:$L$25,MATCH(CT_Bands_2003_2022_Bills!$B16,CT_Bills_2003_2022!$B$4:$B$25,0),MATCH(CT_Bands_2003_2022_Bills!X$2,CT_Bills_2003_2022!$D$3:$L$3,0))-INDEX(CT_Bills_2003_2022!$N$4:$V$25,MATCH(CT_Bands_2003_2022_Bills!$B16,CT_Bills_2003_2022!$B$4:$B$25,0),MATCH(CT_Bands_2003_2022_Bills!X$3,CT_Bills_2003_2022!$N$3:$V$3,0)),"N/A")</f>
        <v>413.10038511111134</v>
      </c>
      <c r="Y16" s="144">
        <f>IFERROR(INDEX(CT_Bills_2003_2022!$D$4:$L$25,MATCH(CT_Bands_2003_2022_Bills!$B16,CT_Bills_2003_2022!$B$4:$B$25,0),MATCH(CT_Bands_2003_2022_Bills!Y$2,CT_Bills_2003_2022!$D$3:$L$3,0))-INDEX(CT_Bills_2003_2022!$N$4:$V$25,MATCH(CT_Bands_2003_2022_Bills!$B16,CT_Bills_2003_2022!$B$4:$B$25,0),MATCH(CT_Bands_2003_2022_Bills!Y$3,CT_Bills_2003_2022!$N$3:$V$3,0)),"N/A")</f>
        <v>-171.89986488888894</v>
      </c>
      <c r="Z16" s="144">
        <f>IFERROR(INDEX(CT_Bills_2003_2022!$D$4:$L$25,MATCH(CT_Bands_2003_2022_Bills!$B16,CT_Bills_2003_2022!$B$4:$B$25,0),MATCH(CT_Bands_2003_2022_Bills!Z$2,CT_Bills_2003_2022!$D$3:$L$3,0))-INDEX(CT_Bills_2003_2022!$N$4:$V$25,MATCH(CT_Bands_2003_2022_Bills!$B16,CT_Bills_2003_2022!$B$4:$B$25,0),MATCH(CT_Bands_2003_2022_Bills!Z$3,CT_Bills_2003_2022!$N$3:$V$3,0)),"N/A")</f>
        <v>-1079.4003648888888</v>
      </c>
      <c r="AA16" s="144">
        <f>IFERROR(INDEX(CT_Bills_2003_2022!$D$4:$L$25,MATCH(CT_Bands_2003_2022_Bills!$B16,CT_Bills_2003_2022!$B$4:$B$25,0),MATCH(CT_Bands_2003_2022_Bills!AA$2,CT_Bills_2003_2022!$D$3:$L$3,0))-INDEX(CT_Bills_2003_2022!$N$4:$V$25,MATCH(CT_Bands_2003_2022_Bills!$B16,CT_Bills_2003_2022!$B$4:$B$25,0),MATCH(CT_Bands_2003_2022_Bills!AA$3,CT_Bills_2003_2022!$N$3:$V$3,0)),"N/A")</f>
        <v>-2254.4006148888889</v>
      </c>
      <c r="AB16" s="144">
        <f>IFERROR(INDEX(CT_Bills_2003_2022!$D$4:$L$25,MATCH(CT_Bands_2003_2022_Bills!$B16,CT_Bills_2003_2022!$B$4:$B$25,0),MATCH(CT_Bands_2003_2022_Bills!AB$2,CT_Bills_2003_2022!$D$3:$L$3,0))-INDEX(CT_Bills_2003_2022!$N$4:$V$25,MATCH(CT_Bands_2003_2022_Bills!$B16,CT_Bills_2003_2022!$B$4:$B$25,0),MATCH(CT_Bands_2003_2022_Bills!AB$3,CT_Bills_2003_2022!$N$3:$V$3,0)),"N/A")</f>
        <v>-3916.900614888888</v>
      </c>
      <c r="AC16" s="144">
        <f>IFERROR(INDEX(CT_Bills_2003_2022!$D$4:$L$25,MATCH(CT_Bands_2003_2022_Bills!$B16,CT_Bills_2003_2022!$B$4:$B$25,0),MATCH(CT_Bands_2003_2022_Bills!AC$2,CT_Bills_2003_2022!$D$3:$L$3,0))-INDEX(CT_Bills_2003_2022!$N$4:$V$25,MATCH(CT_Bands_2003_2022_Bills!$B16,CT_Bills_2003_2022!$B$4:$B$25,0),MATCH(CT_Bands_2003_2022_Bills!AC$3,CT_Bills_2003_2022!$N$3:$V$3,0)),"N/A")</f>
        <v>-5983.1506148888875</v>
      </c>
      <c r="AD16" s="144">
        <f>IFERROR(INDEX(CT_Bills_2003_2022!$D$4:$L$25,MATCH(CT_Bands_2003_2022_Bills!$B16,CT_Bills_2003_2022!$B$4:$B$25,0),MATCH(CT_Bands_2003_2022_Bills!AD$2,CT_Bills_2003_2022!$D$3:$L$3,0))-INDEX(CT_Bills_2003_2022!$N$4:$V$25,MATCH(CT_Bands_2003_2022_Bills!$B16,CT_Bills_2003_2022!$B$4:$B$25,0),MATCH(CT_Bands_2003_2022_Bills!AD$3,CT_Bills_2003_2022!$N$3:$V$3,0)),"N/A")</f>
        <v>-7004.4053648888894</v>
      </c>
      <c r="AE16" s="145">
        <f>IFERROR(INDEX(CT_Bills_2003_2022!$D$4:$L$25,MATCH(CT_Bands_2003_2022_Bills!$B16,CT_Bills_2003_2022!$B$4:$B$25,0),MATCH(CT_Bands_2003_2022_Bills!AE$2,CT_Bills_2003_2022!$D$3:$L$3,0))-INDEX(CT_Bills_2003_2022!$N$4:$V$25,MATCH(CT_Bands_2003_2022_Bills!$B16,CT_Bills_2003_2022!$B$4:$B$25,0),MATCH(CT_Bands_2003_2022_Bills!AE$3,CT_Bills_2003_2022!$N$3:$V$3,0)),"N/A")</f>
        <v>1449.117152</v>
      </c>
      <c r="AF16" s="144">
        <f>IFERROR(INDEX(CT_Bills_2003_2022!$D$4:$L$25,MATCH(CT_Bands_2003_2022_Bills!$B16,CT_Bills_2003_2022!$B$4:$B$25,0),MATCH(CT_Bands_2003_2022_Bills!AF$2,CT_Bills_2003_2022!$D$3:$L$3,0))-INDEX(CT_Bills_2003_2022!$N$4:$V$25,MATCH(CT_Bands_2003_2022_Bills!$B16,CT_Bills_2003_2022!$B$4:$B$25,0),MATCH(CT_Bands_2003_2022_Bills!AF$3,CT_Bills_2003_2022!$N$3:$V$3,0)),"N/A")</f>
        <v>1076.613652</v>
      </c>
      <c r="AG16" s="144">
        <f>IFERROR(INDEX(CT_Bills_2003_2022!$D$4:$L$25,MATCH(CT_Bands_2003_2022_Bills!$B16,CT_Bills_2003_2022!$B$4:$B$25,0),MATCH(CT_Bands_2003_2022_Bills!AG$2,CT_Bills_2003_2022!$D$3:$L$3,0))-INDEX(CT_Bills_2003_2022!$N$4:$V$25,MATCH(CT_Bands_2003_2022_Bills!$B16,CT_Bills_2003_2022!$B$4:$B$25,0),MATCH(CT_Bands_2003_2022_Bills!AG$3,CT_Bills_2003_2022!$N$3:$V$3,0)),"N/A")</f>
        <v>624.11340200000018</v>
      </c>
      <c r="AH16" s="144">
        <f>IFERROR(INDEX(CT_Bills_2003_2022!$D$4:$L$25,MATCH(CT_Bands_2003_2022_Bills!$B16,CT_Bills_2003_2022!$B$4:$B$25,0),MATCH(CT_Bands_2003_2022_Bills!AH$2,CT_Bills_2003_2022!$D$3:$L$3,0))-INDEX(CT_Bills_2003_2022!$N$4:$V$25,MATCH(CT_Bands_2003_2022_Bills!$B16,CT_Bills_2003_2022!$B$4:$B$25,0),MATCH(CT_Bands_2003_2022_Bills!AH$3,CT_Bills_2003_2022!$N$3:$V$3,0)),"N/A")</f>
        <v>39.1131519999999</v>
      </c>
      <c r="AI16" s="144">
        <f>IFERROR(INDEX(CT_Bills_2003_2022!$D$4:$L$25,MATCH(CT_Bands_2003_2022_Bills!$B16,CT_Bills_2003_2022!$B$4:$B$25,0),MATCH(CT_Bands_2003_2022_Bills!AI$2,CT_Bills_2003_2022!$D$3:$L$3,0))-INDEX(CT_Bills_2003_2022!$N$4:$V$25,MATCH(CT_Bands_2003_2022_Bills!$B16,CT_Bills_2003_2022!$B$4:$B$25,0),MATCH(CT_Bands_2003_2022_Bills!AI$3,CT_Bills_2003_2022!$N$3:$V$3,0)),"N/A")</f>
        <v>-868.38734799999997</v>
      </c>
      <c r="AJ16" s="144">
        <f>IFERROR(INDEX(CT_Bills_2003_2022!$D$4:$L$25,MATCH(CT_Bands_2003_2022_Bills!$B16,CT_Bills_2003_2022!$B$4:$B$25,0),MATCH(CT_Bands_2003_2022_Bills!AJ$2,CT_Bills_2003_2022!$D$3:$L$3,0))-INDEX(CT_Bills_2003_2022!$N$4:$V$25,MATCH(CT_Bands_2003_2022_Bills!$B16,CT_Bills_2003_2022!$B$4:$B$25,0),MATCH(CT_Bands_2003_2022_Bills!AJ$3,CT_Bills_2003_2022!$N$3:$V$3,0)),"N/A")</f>
        <v>-2043.387598</v>
      </c>
      <c r="AK16" s="144">
        <f>IFERROR(INDEX(CT_Bills_2003_2022!$D$4:$L$25,MATCH(CT_Bands_2003_2022_Bills!$B16,CT_Bills_2003_2022!$B$4:$B$25,0),MATCH(CT_Bands_2003_2022_Bills!AK$2,CT_Bills_2003_2022!$D$3:$L$3,0))-INDEX(CT_Bills_2003_2022!$N$4:$V$25,MATCH(CT_Bands_2003_2022_Bills!$B16,CT_Bills_2003_2022!$B$4:$B$25,0),MATCH(CT_Bands_2003_2022_Bills!AK$3,CT_Bills_2003_2022!$N$3:$V$3,0)),"N/A")</f>
        <v>-3705.8875979999993</v>
      </c>
      <c r="AL16" s="144">
        <f>IFERROR(INDEX(CT_Bills_2003_2022!$D$4:$L$25,MATCH(CT_Bands_2003_2022_Bills!$B16,CT_Bills_2003_2022!$B$4:$B$25,0),MATCH(CT_Bands_2003_2022_Bills!AL$2,CT_Bills_2003_2022!$D$3:$L$3,0))-INDEX(CT_Bills_2003_2022!$N$4:$V$25,MATCH(CT_Bands_2003_2022_Bills!$B16,CT_Bills_2003_2022!$B$4:$B$25,0),MATCH(CT_Bands_2003_2022_Bills!AL$3,CT_Bills_2003_2022!$N$3:$V$3,0)),"N/A")</f>
        <v>-5772.1375979999993</v>
      </c>
      <c r="AM16" s="144">
        <f>IFERROR(INDEX(CT_Bills_2003_2022!$D$4:$L$25,MATCH(CT_Bands_2003_2022_Bills!$B16,CT_Bills_2003_2022!$B$4:$B$25,0),MATCH(CT_Bands_2003_2022_Bills!AM$2,CT_Bills_2003_2022!$D$3:$L$3,0))-INDEX(CT_Bills_2003_2022!$N$4:$V$25,MATCH(CT_Bands_2003_2022_Bills!$B16,CT_Bills_2003_2022!$B$4:$B$25,0),MATCH(CT_Bands_2003_2022_Bills!AM$3,CT_Bills_2003_2022!$N$3:$V$3,0)),"N/A")</f>
        <v>-6793.3923480000003</v>
      </c>
      <c r="AN16" s="145">
        <f>IFERROR(INDEX(CT_Bills_2003_2022!$D$4:$L$25,MATCH(CT_Bands_2003_2022_Bills!$B16,CT_Bills_2003_2022!$B$4:$B$25,0),MATCH(CT_Bands_2003_2022_Bills!AN$2,CT_Bills_2003_2022!$D$3:$L$3,0))-INDEX(CT_Bills_2003_2022!$N$4:$V$25,MATCH(CT_Bands_2003_2022_Bills!$B16,CT_Bills_2003_2022!$B$4:$B$25,0),MATCH(CT_Bands_2003_2022_Bills!AN$3,CT_Bills_2003_2022!$N$3:$V$3,0)),"N/A")</f>
        <v>1871.1431857777779</v>
      </c>
      <c r="AO16" s="144">
        <f>IFERROR(INDEX(CT_Bills_2003_2022!$D$4:$L$25,MATCH(CT_Bands_2003_2022_Bills!$B16,CT_Bills_2003_2022!$B$4:$B$25,0),MATCH(CT_Bands_2003_2022_Bills!AO$2,CT_Bills_2003_2022!$D$3:$L$3,0))-INDEX(CT_Bills_2003_2022!$N$4:$V$25,MATCH(CT_Bands_2003_2022_Bills!$B16,CT_Bills_2003_2022!$B$4:$B$25,0),MATCH(CT_Bands_2003_2022_Bills!AO$3,CT_Bills_2003_2022!$N$3:$V$3,0)),"N/A")</f>
        <v>1498.6396857777781</v>
      </c>
      <c r="AP16" s="144">
        <f>IFERROR(INDEX(CT_Bills_2003_2022!$D$4:$L$25,MATCH(CT_Bands_2003_2022_Bills!$B16,CT_Bills_2003_2022!$B$4:$B$25,0),MATCH(CT_Bands_2003_2022_Bills!AP$2,CT_Bills_2003_2022!$D$3:$L$3,0))-INDEX(CT_Bills_2003_2022!$N$4:$V$25,MATCH(CT_Bands_2003_2022_Bills!$B16,CT_Bills_2003_2022!$B$4:$B$25,0),MATCH(CT_Bands_2003_2022_Bills!AP$3,CT_Bills_2003_2022!$N$3:$V$3,0)),"N/A")</f>
        <v>1046.1394357777781</v>
      </c>
      <c r="AQ16" s="144">
        <f>IFERROR(INDEX(CT_Bills_2003_2022!$D$4:$L$25,MATCH(CT_Bands_2003_2022_Bills!$B16,CT_Bills_2003_2022!$B$4:$B$25,0),MATCH(CT_Bands_2003_2022_Bills!AQ$2,CT_Bills_2003_2022!$D$3:$L$3,0))-INDEX(CT_Bills_2003_2022!$N$4:$V$25,MATCH(CT_Bands_2003_2022_Bills!$B16,CT_Bills_2003_2022!$B$4:$B$25,0),MATCH(CT_Bands_2003_2022_Bills!AQ$3,CT_Bills_2003_2022!$N$3:$V$3,0)),"N/A")</f>
        <v>461.13918577777781</v>
      </c>
      <c r="AR16" s="144">
        <f>IFERROR(INDEX(CT_Bills_2003_2022!$D$4:$L$25,MATCH(CT_Bands_2003_2022_Bills!$B16,CT_Bills_2003_2022!$B$4:$B$25,0),MATCH(CT_Bands_2003_2022_Bills!AR$2,CT_Bills_2003_2022!$D$3:$L$3,0))-INDEX(CT_Bills_2003_2022!$N$4:$V$25,MATCH(CT_Bands_2003_2022_Bills!$B16,CT_Bills_2003_2022!$B$4:$B$25,0),MATCH(CT_Bands_2003_2022_Bills!AR$3,CT_Bills_2003_2022!$N$3:$V$3,0)),"N/A")</f>
        <v>-446.36131422222206</v>
      </c>
      <c r="AS16" s="144">
        <f>IFERROR(INDEX(CT_Bills_2003_2022!$D$4:$L$25,MATCH(CT_Bands_2003_2022_Bills!$B16,CT_Bills_2003_2022!$B$4:$B$25,0),MATCH(CT_Bands_2003_2022_Bills!AS$2,CT_Bills_2003_2022!$D$3:$L$3,0))-INDEX(CT_Bills_2003_2022!$N$4:$V$25,MATCH(CT_Bands_2003_2022_Bills!$B16,CT_Bills_2003_2022!$B$4:$B$25,0),MATCH(CT_Bands_2003_2022_Bills!AS$3,CT_Bills_2003_2022!$N$3:$V$3,0)),"N/A")</f>
        <v>-1621.3615642222221</v>
      </c>
      <c r="AT16" s="144">
        <f>IFERROR(INDEX(CT_Bills_2003_2022!$D$4:$L$25,MATCH(CT_Bands_2003_2022_Bills!$B16,CT_Bills_2003_2022!$B$4:$B$25,0),MATCH(CT_Bands_2003_2022_Bills!AT$2,CT_Bills_2003_2022!$D$3:$L$3,0))-INDEX(CT_Bills_2003_2022!$N$4:$V$25,MATCH(CT_Bands_2003_2022_Bills!$B16,CT_Bills_2003_2022!$B$4:$B$25,0),MATCH(CT_Bands_2003_2022_Bills!AT$3,CT_Bills_2003_2022!$N$3:$V$3,0)),"N/A")</f>
        <v>-3283.8615642222212</v>
      </c>
      <c r="AU16" s="144">
        <f>IFERROR(INDEX(CT_Bills_2003_2022!$D$4:$L$25,MATCH(CT_Bands_2003_2022_Bills!$B16,CT_Bills_2003_2022!$B$4:$B$25,0),MATCH(CT_Bands_2003_2022_Bills!AU$2,CT_Bills_2003_2022!$D$3:$L$3,0))-INDEX(CT_Bills_2003_2022!$N$4:$V$25,MATCH(CT_Bands_2003_2022_Bills!$B16,CT_Bills_2003_2022!$B$4:$B$25,0),MATCH(CT_Bands_2003_2022_Bills!AU$3,CT_Bills_2003_2022!$N$3:$V$3,0)),"N/A")</f>
        <v>-5350.1115642222212</v>
      </c>
      <c r="AV16" s="144">
        <f>IFERROR(INDEX(CT_Bills_2003_2022!$D$4:$L$25,MATCH(CT_Bands_2003_2022_Bills!$B16,CT_Bills_2003_2022!$B$4:$B$25,0),MATCH(CT_Bands_2003_2022_Bills!AV$2,CT_Bills_2003_2022!$D$3:$L$3,0))-INDEX(CT_Bills_2003_2022!$N$4:$V$25,MATCH(CT_Bands_2003_2022_Bills!$B16,CT_Bills_2003_2022!$B$4:$B$25,0),MATCH(CT_Bands_2003_2022_Bills!AV$3,CT_Bills_2003_2022!$N$3:$V$3,0)),"N/A")</f>
        <v>-6371.3663142222222</v>
      </c>
      <c r="AW16" s="145">
        <f>IFERROR(INDEX(CT_Bills_2003_2022!$D$4:$L$25,MATCH(CT_Bands_2003_2022_Bills!$B16,CT_Bills_2003_2022!$B$4:$B$25,0),MATCH(CT_Bands_2003_2022_Bills!AW$2,CT_Bills_2003_2022!$D$3:$L$3,0))-INDEX(CT_Bills_2003_2022!$N$4:$V$25,MATCH(CT_Bands_2003_2022_Bills!$B16,CT_Bills_2003_2022!$B$4:$B$25,0),MATCH(CT_Bands_2003_2022_Bills!AW$3,CT_Bills_2003_2022!$N$3:$V$3,0)),"N/A")</f>
        <v>2293.1692195555556</v>
      </c>
      <c r="AX16" s="144">
        <f>IFERROR(INDEX(CT_Bills_2003_2022!$D$4:$L$25,MATCH(CT_Bands_2003_2022_Bills!$B16,CT_Bills_2003_2022!$B$4:$B$25,0),MATCH(CT_Bands_2003_2022_Bills!AX$2,CT_Bills_2003_2022!$D$3:$L$3,0))-INDEX(CT_Bills_2003_2022!$N$4:$V$25,MATCH(CT_Bands_2003_2022_Bills!$B16,CT_Bills_2003_2022!$B$4:$B$25,0),MATCH(CT_Bands_2003_2022_Bills!AX$3,CT_Bills_2003_2022!$N$3:$V$3,0)),"N/A")</f>
        <v>1920.6657195555558</v>
      </c>
      <c r="AY16" s="144">
        <f>IFERROR(INDEX(CT_Bills_2003_2022!$D$4:$L$25,MATCH(CT_Bands_2003_2022_Bills!$B16,CT_Bills_2003_2022!$B$4:$B$25,0),MATCH(CT_Bands_2003_2022_Bills!AY$2,CT_Bills_2003_2022!$D$3:$L$3,0))-INDEX(CT_Bills_2003_2022!$N$4:$V$25,MATCH(CT_Bands_2003_2022_Bills!$B16,CT_Bills_2003_2022!$B$4:$B$25,0),MATCH(CT_Bands_2003_2022_Bills!AY$3,CT_Bills_2003_2022!$N$3:$V$3,0)),"N/A")</f>
        <v>1468.1654695555558</v>
      </c>
      <c r="AZ16" s="144">
        <f>IFERROR(INDEX(CT_Bills_2003_2022!$D$4:$L$25,MATCH(CT_Bands_2003_2022_Bills!$B16,CT_Bills_2003_2022!$B$4:$B$25,0),MATCH(CT_Bands_2003_2022_Bills!AZ$2,CT_Bills_2003_2022!$D$3:$L$3,0))-INDEX(CT_Bills_2003_2022!$N$4:$V$25,MATCH(CT_Bands_2003_2022_Bills!$B16,CT_Bills_2003_2022!$B$4:$B$25,0),MATCH(CT_Bands_2003_2022_Bills!AZ$3,CT_Bills_2003_2022!$N$3:$V$3,0)),"N/A")</f>
        <v>883.1652195555555</v>
      </c>
      <c r="BA16" s="144">
        <f>IFERROR(INDEX(CT_Bills_2003_2022!$D$4:$L$25,MATCH(CT_Bands_2003_2022_Bills!$B16,CT_Bills_2003_2022!$B$4:$B$25,0),MATCH(CT_Bands_2003_2022_Bills!BA$2,CT_Bills_2003_2022!$D$3:$L$3,0))-INDEX(CT_Bills_2003_2022!$N$4:$V$25,MATCH(CT_Bands_2003_2022_Bills!$B16,CT_Bills_2003_2022!$B$4:$B$25,0),MATCH(CT_Bands_2003_2022_Bills!BA$3,CT_Bills_2003_2022!$N$3:$V$3,0)),"N/A")</f>
        <v>-24.335280444444379</v>
      </c>
      <c r="BB16" s="144">
        <f>IFERROR(INDEX(CT_Bills_2003_2022!$D$4:$L$25,MATCH(CT_Bands_2003_2022_Bills!$B16,CT_Bills_2003_2022!$B$4:$B$25,0),MATCH(CT_Bands_2003_2022_Bills!BB$2,CT_Bills_2003_2022!$D$3:$L$3,0))-INDEX(CT_Bills_2003_2022!$N$4:$V$25,MATCH(CT_Bands_2003_2022_Bills!$B16,CT_Bills_2003_2022!$B$4:$B$25,0),MATCH(CT_Bands_2003_2022_Bills!BB$3,CT_Bills_2003_2022!$N$3:$V$3,0)),"N/A")</f>
        <v>-1199.3355304444444</v>
      </c>
      <c r="BC16" s="144">
        <f>IFERROR(INDEX(CT_Bills_2003_2022!$D$4:$L$25,MATCH(CT_Bands_2003_2022_Bills!$B16,CT_Bills_2003_2022!$B$4:$B$25,0),MATCH(CT_Bands_2003_2022_Bills!BC$2,CT_Bills_2003_2022!$D$3:$L$3,0))-INDEX(CT_Bills_2003_2022!$N$4:$V$25,MATCH(CT_Bands_2003_2022_Bills!$B16,CT_Bills_2003_2022!$B$4:$B$25,0),MATCH(CT_Bands_2003_2022_Bills!BC$3,CT_Bills_2003_2022!$N$3:$V$3,0)),"N/A")</f>
        <v>-2861.8355304444435</v>
      </c>
      <c r="BD16" s="144">
        <f>IFERROR(INDEX(CT_Bills_2003_2022!$D$4:$L$25,MATCH(CT_Bands_2003_2022_Bills!$B16,CT_Bills_2003_2022!$B$4:$B$25,0),MATCH(CT_Bands_2003_2022_Bills!BD$2,CT_Bills_2003_2022!$D$3:$L$3,0))-INDEX(CT_Bills_2003_2022!$N$4:$V$25,MATCH(CT_Bands_2003_2022_Bills!$B16,CT_Bills_2003_2022!$B$4:$B$25,0),MATCH(CT_Bands_2003_2022_Bills!BD$3,CT_Bills_2003_2022!$N$3:$V$3,0)),"N/A")</f>
        <v>-4928.0855304444431</v>
      </c>
      <c r="BE16" s="144">
        <f>IFERROR(INDEX(CT_Bills_2003_2022!$D$4:$L$25,MATCH(CT_Bands_2003_2022_Bills!$B16,CT_Bills_2003_2022!$B$4:$B$25,0),MATCH(CT_Bands_2003_2022_Bills!BE$2,CT_Bills_2003_2022!$D$3:$L$3,0))-INDEX(CT_Bills_2003_2022!$N$4:$V$25,MATCH(CT_Bands_2003_2022_Bills!$B16,CT_Bills_2003_2022!$B$4:$B$25,0),MATCH(CT_Bands_2003_2022_Bills!BE$3,CT_Bills_2003_2022!$N$3:$V$3,0)),"N/A")</f>
        <v>-5949.3402804444449</v>
      </c>
      <c r="BF16" s="145">
        <f>IFERROR(INDEX(CT_Bills_2003_2022!$D$4:$L$25,MATCH(CT_Bands_2003_2022_Bills!$B16,CT_Bills_2003_2022!$B$4:$B$25,0),MATCH(CT_Bands_2003_2022_Bills!BF$2,CT_Bills_2003_2022!$D$3:$L$3,0))-INDEX(CT_Bills_2003_2022!$N$4:$V$25,MATCH(CT_Bands_2003_2022_Bills!$B16,CT_Bills_2003_2022!$B$4:$B$25,0),MATCH(CT_Bands_2003_2022_Bills!BF$3,CT_Bills_2003_2022!$N$3:$V$3,0)),"N/A")</f>
        <v>2715.1952533333333</v>
      </c>
      <c r="BG16" s="144">
        <f>IFERROR(INDEX(CT_Bills_2003_2022!$D$4:$L$25,MATCH(CT_Bands_2003_2022_Bills!$B16,CT_Bills_2003_2022!$B$4:$B$25,0),MATCH(CT_Bands_2003_2022_Bills!BG$2,CT_Bills_2003_2022!$D$3:$L$3,0))-INDEX(CT_Bills_2003_2022!$N$4:$V$25,MATCH(CT_Bands_2003_2022_Bills!$B16,CT_Bills_2003_2022!$B$4:$B$25,0),MATCH(CT_Bands_2003_2022_Bills!BG$3,CT_Bills_2003_2022!$N$3:$V$3,0)),"N/A")</f>
        <v>2342.6917533333335</v>
      </c>
      <c r="BH16" s="144">
        <f>IFERROR(INDEX(CT_Bills_2003_2022!$D$4:$L$25,MATCH(CT_Bands_2003_2022_Bills!$B16,CT_Bills_2003_2022!$B$4:$B$25,0),MATCH(CT_Bands_2003_2022_Bills!BH$2,CT_Bills_2003_2022!$D$3:$L$3,0))-INDEX(CT_Bills_2003_2022!$N$4:$V$25,MATCH(CT_Bands_2003_2022_Bills!$B16,CT_Bills_2003_2022!$B$4:$B$25,0),MATCH(CT_Bands_2003_2022_Bills!BH$3,CT_Bills_2003_2022!$N$3:$V$3,0)),"N/A")</f>
        <v>1890.1915033333335</v>
      </c>
      <c r="BI16" s="144">
        <f>IFERROR(INDEX(CT_Bills_2003_2022!$D$4:$L$25,MATCH(CT_Bands_2003_2022_Bills!$B16,CT_Bills_2003_2022!$B$4:$B$25,0),MATCH(CT_Bands_2003_2022_Bills!BI$2,CT_Bills_2003_2022!$D$3:$L$3,0))-INDEX(CT_Bills_2003_2022!$N$4:$V$25,MATCH(CT_Bands_2003_2022_Bills!$B16,CT_Bills_2003_2022!$B$4:$B$25,0),MATCH(CT_Bands_2003_2022_Bills!BI$3,CT_Bills_2003_2022!$N$3:$V$3,0)),"N/A")</f>
        <v>1305.1912533333332</v>
      </c>
      <c r="BJ16" s="144">
        <f>IFERROR(INDEX(CT_Bills_2003_2022!$D$4:$L$25,MATCH(CT_Bands_2003_2022_Bills!$B16,CT_Bills_2003_2022!$B$4:$B$25,0),MATCH(CT_Bands_2003_2022_Bills!BJ$2,CT_Bills_2003_2022!$D$3:$L$3,0))-INDEX(CT_Bills_2003_2022!$N$4:$V$25,MATCH(CT_Bands_2003_2022_Bills!$B16,CT_Bills_2003_2022!$B$4:$B$25,0),MATCH(CT_Bands_2003_2022_Bills!BJ$3,CT_Bills_2003_2022!$N$3:$V$3,0)),"N/A")</f>
        <v>397.6907533333333</v>
      </c>
      <c r="BK16" s="144">
        <f>IFERROR(INDEX(CT_Bills_2003_2022!$D$4:$L$25,MATCH(CT_Bands_2003_2022_Bills!$B16,CT_Bills_2003_2022!$B$4:$B$25,0),MATCH(CT_Bands_2003_2022_Bills!BK$2,CT_Bills_2003_2022!$D$3:$L$3,0))-INDEX(CT_Bills_2003_2022!$N$4:$V$25,MATCH(CT_Bands_2003_2022_Bills!$B16,CT_Bills_2003_2022!$B$4:$B$25,0),MATCH(CT_Bands_2003_2022_Bills!BK$3,CT_Bills_2003_2022!$N$3:$V$3,0)),"N/A")</f>
        <v>-777.30949666666675</v>
      </c>
      <c r="BL16" s="144">
        <f>IFERROR(INDEX(CT_Bills_2003_2022!$D$4:$L$25,MATCH(CT_Bands_2003_2022_Bills!$B16,CT_Bills_2003_2022!$B$4:$B$25,0),MATCH(CT_Bands_2003_2022_Bills!BL$2,CT_Bills_2003_2022!$D$3:$L$3,0))-INDEX(CT_Bills_2003_2022!$N$4:$V$25,MATCH(CT_Bands_2003_2022_Bills!$B16,CT_Bills_2003_2022!$B$4:$B$25,0),MATCH(CT_Bands_2003_2022_Bills!BL$3,CT_Bills_2003_2022!$N$3:$V$3,0)),"N/A")</f>
        <v>-2439.8094966666658</v>
      </c>
      <c r="BM16" s="144">
        <f>IFERROR(INDEX(CT_Bills_2003_2022!$D$4:$L$25,MATCH(CT_Bands_2003_2022_Bills!$B16,CT_Bills_2003_2022!$B$4:$B$25,0),MATCH(CT_Bands_2003_2022_Bills!BM$2,CT_Bills_2003_2022!$D$3:$L$3,0))-INDEX(CT_Bills_2003_2022!$N$4:$V$25,MATCH(CT_Bands_2003_2022_Bills!$B16,CT_Bills_2003_2022!$B$4:$B$25,0),MATCH(CT_Bands_2003_2022_Bills!BM$3,CT_Bills_2003_2022!$N$3:$V$3,0)),"N/A")</f>
        <v>-4506.0594966666658</v>
      </c>
      <c r="BN16" s="144">
        <f>IFERROR(INDEX(CT_Bills_2003_2022!$D$4:$L$25,MATCH(CT_Bands_2003_2022_Bills!$B16,CT_Bills_2003_2022!$B$4:$B$25,0),MATCH(CT_Bands_2003_2022_Bills!BN$2,CT_Bills_2003_2022!$D$3:$L$3,0))-INDEX(CT_Bills_2003_2022!$N$4:$V$25,MATCH(CT_Bands_2003_2022_Bills!$B16,CT_Bills_2003_2022!$B$4:$B$25,0),MATCH(CT_Bands_2003_2022_Bills!BN$3,CT_Bills_2003_2022!$N$3:$V$3,0)),"N/A")</f>
        <v>-5527.3142466666668</v>
      </c>
      <c r="BO16" s="145">
        <f>IFERROR(INDEX(CT_Bills_2003_2022!$D$4:$L$25,MATCH(CT_Bands_2003_2022_Bills!$B16,CT_Bills_2003_2022!$B$4:$B$25,0),MATCH(CT_Bands_2003_2022_Bills!BO$2,CT_Bills_2003_2022!$D$3:$L$3,0))-INDEX(CT_Bills_2003_2022!$N$4:$V$25,MATCH(CT_Bands_2003_2022_Bills!$B16,CT_Bills_2003_2022!$B$4:$B$25,0),MATCH(CT_Bands_2003_2022_Bills!BO$3,CT_Bills_2003_2022!$N$3:$V$3,0)),"N/A")</f>
        <v>3348.2343040000001</v>
      </c>
      <c r="BP16" s="144">
        <f>IFERROR(INDEX(CT_Bills_2003_2022!$D$4:$L$25,MATCH(CT_Bands_2003_2022_Bills!$B16,CT_Bills_2003_2022!$B$4:$B$25,0),MATCH(CT_Bands_2003_2022_Bills!BP$2,CT_Bills_2003_2022!$D$3:$L$3,0))-INDEX(CT_Bills_2003_2022!$N$4:$V$25,MATCH(CT_Bands_2003_2022_Bills!$B16,CT_Bills_2003_2022!$B$4:$B$25,0),MATCH(CT_Bands_2003_2022_Bills!BP$3,CT_Bills_2003_2022!$N$3:$V$3,0)),"N/A")</f>
        <v>2975.7308040000003</v>
      </c>
      <c r="BQ16" s="144">
        <f>IFERROR(INDEX(CT_Bills_2003_2022!$D$4:$L$25,MATCH(CT_Bands_2003_2022_Bills!$B16,CT_Bills_2003_2022!$B$4:$B$25,0),MATCH(CT_Bands_2003_2022_Bills!BQ$2,CT_Bills_2003_2022!$D$3:$L$3,0))-INDEX(CT_Bills_2003_2022!$N$4:$V$25,MATCH(CT_Bands_2003_2022_Bills!$B16,CT_Bills_2003_2022!$B$4:$B$25,0),MATCH(CT_Bands_2003_2022_Bills!BQ$3,CT_Bills_2003_2022!$N$3:$V$3,0)),"N/A")</f>
        <v>2523.2305540000002</v>
      </c>
      <c r="BR16" s="144">
        <f>IFERROR(INDEX(CT_Bills_2003_2022!$D$4:$L$25,MATCH(CT_Bands_2003_2022_Bills!$B16,CT_Bills_2003_2022!$B$4:$B$25,0),MATCH(CT_Bands_2003_2022_Bills!BR$2,CT_Bills_2003_2022!$D$3:$L$3,0))-INDEX(CT_Bills_2003_2022!$N$4:$V$25,MATCH(CT_Bands_2003_2022_Bills!$B16,CT_Bills_2003_2022!$B$4:$B$25,0),MATCH(CT_Bands_2003_2022_Bills!BR$3,CT_Bills_2003_2022!$N$3:$V$3,0)),"N/A")</f>
        <v>1938.2303039999999</v>
      </c>
      <c r="BS16" s="144">
        <f>IFERROR(INDEX(CT_Bills_2003_2022!$D$4:$L$25,MATCH(CT_Bands_2003_2022_Bills!$B16,CT_Bills_2003_2022!$B$4:$B$25,0),MATCH(CT_Bands_2003_2022_Bills!BS$2,CT_Bills_2003_2022!$D$3:$L$3,0))-INDEX(CT_Bills_2003_2022!$N$4:$V$25,MATCH(CT_Bands_2003_2022_Bills!$B16,CT_Bills_2003_2022!$B$4:$B$25,0),MATCH(CT_Bands_2003_2022_Bills!BS$3,CT_Bills_2003_2022!$N$3:$V$3,0)),"N/A")</f>
        <v>1030.7298040000001</v>
      </c>
      <c r="BT16" s="144">
        <f>IFERROR(INDEX(CT_Bills_2003_2022!$D$4:$L$25,MATCH(CT_Bands_2003_2022_Bills!$B16,CT_Bills_2003_2022!$B$4:$B$25,0),MATCH(CT_Bands_2003_2022_Bills!BT$2,CT_Bills_2003_2022!$D$3:$L$3,0))-INDEX(CT_Bills_2003_2022!$N$4:$V$25,MATCH(CT_Bands_2003_2022_Bills!$B16,CT_Bills_2003_2022!$B$4:$B$25,0),MATCH(CT_Bands_2003_2022_Bills!BT$3,CT_Bills_2003_2022!$N$3:$V$3,0)),"N/A")</f>
        <v>-144.27044599999999</v>
      </c>
      <c r="BU16" s="144">
        <f>IFERROR(INDEX(CT_Bills_2003_2022!$D$4:$L$25,MATCH(CT_Bands_2003_2022_Bills!$B16,CT_Bills_2003_2022!$B$4:$B$25,0),MATCH(CT_Bands_2003_2022_Bills!BU$2,CT_Bills_2003_2022!$D$3:$L$3,0))-INDEX(CT_Bills_2003_2022!$N$4:$V$25,MATCH(CT_Bands_2003_2022_Bills!$B16,CT_Bills_2003_2022!$B$4:$B$25,0),MATCH(CT_Bands_2003_2022_Bills!BU$3,CT_Bills_2003_2022!$N$3:$V$3,0)),"N/A")</f>
        <v>-1806.7704459999991</v>
      </c>
      <c r="BV16" s="144">
        <f>IFERROR(INDEX(CT_Bills_2003_2022!$D$4:$L$25,MATCH(CT_Bands_2003_2022_Bills!$B16,CT_Bills_2003_2022!$B$4:$B$25,0),MATCH(CT_Bands_2003_2022_Bills!BV$2,CT_Bills_2003_2022!$D$3:$L$3,0))-INDEX(CT_Bills_2003_2022!$N$4:$V$25,MATCH(CT_Bands_2003_2022_Bills!$B16,CT_Bills_2003_2022!$B$4:$B$25,0),MATCH(CT_Bands_2003_2022_Bills!BV$3,CT_Bills_2003_2022!$N$3:$V$3,0)),"N/A")</f>
        <v>-3873.0204459999991</v>
      </c>
      <c r="BW16" s="144">
        <f>IFERROR(INDEX(CT_Bills_2003_2022!$D$4:$L$25,MATCH(CT_Bands_2003_2022_Bills!$B16,CT_Bills_2003_2022!$B$4:$B$25,0),MATCH(CT_Bands_2003_2022_Bills!BW$2,CT_Bills_2003_2022!$D$3:$L$3,0))-INDEX(CT_Bills_2003_2022!$N$4:$V$25,MATCH(CT_Bands_2003_2022_Bills!$B16,CT_Bills_2003_2022!$B$4:$B$25,0),MATCH(CT_Bands_2003_2022_Bills!BW$3,CT_Bills_2003_2022!$N$3:$V$3,0)),"N/A")</f>
        <v>-4894.2751960000005</v>
      </c>
      <c r="BX16" s="144">
        <f>IFERROR(INDEX(CT_Bills_2003_2022!$D$4:$L$25,MATCH(CT_Bands_2003_2022_Bills!$B16,CT_Bills_2003_2022!$B$4:$B$25,0),MATCH(CT_Bands_2003_2022_Bills!BX$2,CT_Bills_2003_2022!$D$3:$L$3,0))-INDEX(CT_Bills_2003_2022!$N$4:$V$25,MATCH(CT_Bands_2003_2022_Bills!$B16,CT_Bills_2003_2022!$B$4:$B$25,0),MATCH(CT_Bands_2003_2022_Bills!BX$3,CT_Bills_2003_2022!$N$3:$V$3,0)),"N/A")</f>
        <v>3981.2733546666668</v>
      </c>
      <c r="BY16" s="144">
        <f>IFERROR(INDEX(CT_Bills_2003_2022!$D$4:$L$25,MATCH(CT_Bands_2003_2022_Bills!$B16,CT_Bills_2003_2022!$B$4:$B$25,0),MATCH(CT_Bands_2003_2022_Bills!BY$2,CT_Bills_2003_2022!$D$3:$L$3,0))-INDEX(CT_Bills_2003_2022!$N$4:$V$25,MATCH(CT_Bands_2003_2022_Bills!$B16,CT_Bills_2003_2022!$B$4:$B$25,0),MATCH(CT_Bands_2003_2022_Bills!BY$3,CT_Bills_2003_2022!$N$3:$V$3,0)),"N/A")</f>
        <v>3608.769854666667</v>
      </c>
      <c r="BZ16" s="144">
        <f>IFERROR(INDEX(CT_Bills_2003_2022!$D$4:$L$25,MATCH(CT_Bands_2003_2022_Bills!$B16,CT_Bills_2003_2022!$B$4:$B$25,0),MATCH(CT_Bands_2003_2022_Bills!BZ$2,CT_Bills_2003_2022!$D$3:$L$3,0))-INDEX(CT_Bills_2003_2022!$N$4:$V$25,MATCH(CT_Bands_2003_2022_Bills!$B16,CT_Bills_2003_2022!$B$4:$B$25,0),MATCH(CT_Bands_2003_2022_Bills!BZ$3,CT_Bills_2003_2022!$N$3:$V$3,0)),"N/A")</f>
        <v>3156.269604666667</v>
      </c>
      <c r="CA16" s="144">
        <f>IFERROR(INDEX(CT_Bills_2003_2022!$D$4:$L$25,MATCH(CT_Bands_2003_2022_Bills!$B16,CT_Bills_2003_2022!$B$4:$B$25,0),MATCH(CT_Bands_2003_2022_Bills!CA$2,CT_Bills_2003_2022!$D$3:$L$3,0))-INDEX(CT_Bills_2003_2022!$N$4:$V$25,MATCH(CT_Bands_2003_2022_Bills!$B16,CT_Bills_2003_2022!$B$4:$B$25,0),MATCH(CT_Bands_2003_2022_Bills!CA$3,CT_Bills_2003_2022!$N$3:$V$3,0)),"N/A")</f>
        <v>2571.2693546666669</v>
      </c>
      <c r="CB16" s="144">
        <f>IFERROR(INDEX(CT_Bills_2003_2022!$D$4:$L$25,MATCH(CT_Bands_2003_2022_Bills!$B16,CT_Bills_2003_2022!$B$4:$B$25,0),MATCH(CT_Bands_2003_2022_Bills!CB$2,CT_Bills_2003_2022!$D$3:$L$3,0))-INDEX(CT_Bills_2003_2022!$N$4:$V$25,MATCH(CT_Bands_2003_2022_Bills!$B16,CT_Bills_2003_2022!$B$4:$B$25,0),MATCH(CT_Bands_2003_2022_Bills!CB$3,CT_Bills_2003_2022!$N$3:$V$3,0)),"N/A")</f>
        <v>1663.7688546666668</v>
      </c>
      <c r="CC16" s="144">
        <f>IFERROR(INDEX(CT_Bills_2003_2022!$D$4:$L$25,MATCH(CT_Bands_2003_2022_Bills!$B16,CT_Bills_2003_2022!$B$4:$B$25,0),MATCH(CT_Bands_2003_2022_Bills!CC$2,CT_Bills_2003_2022!$D$3:$L$3,0))-INDEX(CT_Bills_2003_2022!$N$4:$V$25,MATCH(CT_Bands_2003_2022_Bills!$B16,CT_Bills_2003_2022!$B$4:$B$25,0),MATCH(CT_Bands_2003_2022_Bills!CC$3,CT_Bills_2003_2022!$N$3:$V$3,0)),"N/A")</f>
        <v>488.76860466666676</v>
      </c>
      <c r="CD16" s="144">
        <f>IFERROR(INDEX(CT_Bills_2003_2022!$D$4:$L$25,MATCH(CT_Bands_2003_2022_Bills!$B16,CT_Bills_2003_2022!$B$4:$B$25,0),MATCH(CT_Bands_2003_2022_Bills!CD$2,CT_Bills_2003_2022!$D$3:$L$3,0))-INDEX(CT_Bills_2003_2022!$N$4:$V$25,MATCH(CT_Bands_2003_2022_Bills!$B16,CT_Bills_2003_2022!$B$4:$B$25,0),MATCH(CT_Bands_2003_2022_Bills!CD$3,CT_Bills_2003_2022!$N$3:$V$3,0)),"N/A")</f>
        <v>-1173.7313953333323</v>
      </c>
      <c r="CE16" s="144">
        <f>IFERROR(INDEX(CT_Bills_2003_2022!$D$4:$L$25,MATCH(CT_Bands_2003_2022_Bills!$B16,CT_Bills_2003_2022!$B$4:$B$25,0),MATCH(CT_Bands_2003_2022_Bills!CE$2,CT_Bills_2003_2022!$D$3:$L$3,0))-INDEX(CT_Bills_2003_2022!$N$4:$V$25,MATCH(CT_Bands_2003_2022_Bills!$B16,CT_Bills_2003_2022!$B$4:$B$25,0),MATCH(CT_Bands_2003_2022_Bills!CE$3,CT_Bills_2003_2022!$N$3:$V$3,0)),"N/A")</f>
        <v>-3239.9813953333323</v>
      </c>
      <c r="CF16" s="144">
        <f>IFERROR(INDEX(CT_Bills_2003_2022!$D$4:$L$25,MATCH(CT_Bands_2003_2022_Bills!$B16,CT_Bills_2003_2022!$B$4:$B$25,0),MATCH(CT_Bands_2003_2022_Bills!CF$2,CT_Bills_2003_2022!$D$3:$L$3,0))-INDEX(CT_Bills_2003_2022!$N$4:$V$25,MATCH(CT_Bands_2003_2022_Bills!$B16,CT_Bills_2003_2022!$B$4:$B$25,0),MATCH(CT_Bands_2003_2022_Bills!CF$3,CT_Bills_2003_2022!$N$3:$V$3,0)),"N/A")</f>
        <v>-4261.2361453333333</v>
      </c>
      <c r="CG16" s="51"/>
    </row>
    <row r="17" spans="1:85" x14ac:dyDescent="0.25">
      <c r="A17" s="126" t="s">
        <v>1113</v>
      </c>
      <c r="B17" s="127" t="s">
        <v>1114</v>
      </c>
      <c r="C17" s="127" t="s">
        <v>2330</v>
      </c>
      <c r="D17" s="144">
        <f>IFERROR(INDEX(CT_Bills_2003_2022!$D$4:$L$25,MATCH(CT_Bands_2003_2022_Bills!$B17,CT_Bills_2003_2022!$B$4:$B$25,0),MATCH(CT_Bands_2003_2022_Bills!D$2,CT_Bills_2003_2022!$D$3:$L$3,0))-INDEX(CT_Bills_2003_2022!$N$4:$V$25,MATCH(CT_Bands_2003_2022_Bills!$B17,CT_Bills_2003_2022!$B$4:$B$25,0),MATCH(CT_Bands_2003_2022_Bills!D$3,CT_Bills_2003_2022!$N$3:$V$3,0)),"N/A")</f>
        <v>892.30639000000019</v>
      </c>
      <c r="E17" s="144">
        <f>IFERROR(INDEX(CT_Bills_2003_2022!$D$4:$L$25,MATCH(CT_Bands_2003_2022_Bills!$B17,CT_Bills_2003_2022!$B$4:$B$25,0),MATCH(CT_Bands_2003_2022_Bills!E$2,CT_Bills_2003_2022!$D$3:$L$3,0))-INDEX(CT_Bills_2003_2022!$N$4:$V$25,MATCH(CT_Bands_2003_2022_Bills!$B17,CT_Bills_2003_2022!$B$4:$B$25,0),MATCH(CT_Bands_2003_2022_Bills!E$3,CT_Bills_2003_2022!$N$3:$V$3,0)),"N/A")</f>
        <v>685.80449000000021</v>
      </c>
      <c r="F17" s="144">
        <f>IFERROR(INDEX(CT_Bills_2003_2022!$D$4:$L$25,MATCH(CT_Bands_2003_2022_Bills!$B17,CT_Bills_2003_2022!$B$4:$B$25,0),MATCH(CT_Bands_2003_2022_Bills!F$2,CT_Bills_2003_2022!$D$3:$L$3,0))-INDEX(CT_Bills_2003_2022!$N$4:$V$25,MATCH(CT_Bands_2003_2022_Bills!$B17,CT_Bills_2003_2022!$B$4:$B$25,0),MATCH(CT_Bands_2003_2022_Bills!F$3,CT_Bills_2003_2022!$N$3:$V$3,0)),"N/A")</f>
        <v>384.30419000000018</v>
      </c>
      <c r="G17" s="144">
        <f>IFERROR(INDEX(CT_Bills_2003_2022!$D$4:$L$25,MATCH(CT_Bands_2003_2022_Bills!$B17,CT_Bills_2003_2022!$B$4:$B$25,0),MATCH(CT_Bands_2003_2022_Bills!G$2,CT_Bills_2003_2022!$D$3:$L$3,0))-INDEX(CT_Bills_2003_2022!$N$4:$V$25,MATCH(CT_Bands_2003_2022_Bills!$B17,CT_Bills_2003_2022!$B$4:$B$25,0),MATCH(CT_Bands_2003_2022_Bills!G$3,CT_Bills_2003_2022!$N$3:$V$3,0)),"N/A")</f>
        <v>-30.196109999999862</v>
      </c>
      <c r="H17" s="144">
        <f>IFERROR(INDEX(CT_Bills_2003_2022!$D$4:$L$25,MATCH(CT_Bands_2003_2022_Bills!$B17,CT_Bills_2003_2022!$B$4:$B$25,0),MATCH(CT_Bands_2003_2022_Bills!H$2,CT_Bills_2003_2022!$D$3:$L$3,0))-INDEX(CT_Bills_2003_2022!$N$4:$V$25,MATCH(CT_Bands_2003_2022_Bills!$B17,CT_Bills_2003_2022!$B$4:$B$25,0),MATCH(CT_Bands_2003_2022_Bills!H$3,CT_Bills_2003_2022!$N$3:$V$3,0)),"N/A")</f>
        <v>-589.69641000000001</v>
      </c>
      <c r="I17" s="144">
        <f>IFERROR(INDEX(CT_Bills_2003_2022!$D$4:$L$25,MATCH(CT_Bands_2003_2022_Bills!$B17,CT_Bills_2003_2022!$B$4:$B$25,0),MATCH(CT_Bands_2003_2022_Bills!I$2,CT_Bills_2003_2022!$D$3:$L$3,0))-INDEX(CT_Bills_2003_2022!$N$4:$V$25,MATCH(CT_Bands_2003_2022_Bills!$B17,CT_Bills_2003_2022!$B$4:$B$25,0),MATCH(CT_Bands_2003_2022_Bills!I$3,CT_Bills_2003_2022!$N$3:$V$3,0)),"N/A")</f>
        <v>-1440.6967100000002</v>
      </c>
      <c r="J17" s="144">
        <f>IFERROR(INDEX(CT_Bills_2003_2022!$D$4:$L$25,MATCH(CT_Bands_2003_2022_Bills!$B17,CT_Bills_2003_2022!$B$4:$B$25,0),MATCH(CT_Bands_2003_2022_Bills!J$2,CT_Bills_2003_2022!$D$3:$L$3,0))-INDEX(CT_Bills_2003_2022!$N$4:$V$25,MATCH(CT_Bands_2003_2022_Bills!$B17,CT_Bills_2003_2022!$B$4:$B$25,0),MATCH(CT_Bands_2003_2022_Bills!J$3,CT_Bills_2003_2022!$N$3:$V$3,0)),"N/A")</f>
        <v>-2761.6969099999997</v>
      </c>
      <c r="K17" s="144">
        <f>IFERROR(INDEX(CT_Bills_2003_2022!$D$4:$L$25,MATCH(CT_Bands_2003_2022_Bills!$B17,CT_Bills_2003_2022!$B$4:$B$25,0),MATCH(CT_Bands_2003_2022_Bills!K$2,CT_Bills_2003_2022!$D$3:$L$3,0))-INDEX(CT_Bills_2003_2022!$N$4:$V$25,MATCH(CT_Bands_2003_2022_Bills!$B17,CT_Bills_2003_2022!$B$4:$B$25,0),MATCH(CT_Bands_2003_2022_Bills!K$3,CT_Bills_2003_2022!$N$3:$V$3,0)),"N/A")</f>
        <v>-4197.1969100000006</v>
      </c>
      <c r="L17" s="144">
        <f>IFERROR(INDEX(CT_Bills_2003_2022!$D$4:$L$25,MATCH(CT_Bands_2003_2022_Bills!$B17,CT_Bills_2003_2022!$B$4:$B$25,0),MATCH(CT_Bands_2003_2022_Bills!L$2,CT_Bills_2003_2022!$D$3:$L$3,0))-INDEX(CT_Bills_2003_2022!$N$4:$V$25,MATCH(CT_Bands_2003_2022_Bills!$B17,CT_Bills_2003_2022!$B$4:$B$25,0),MATCH(CT_Bands_2003_2022_Bills!L$3,CT_Bills_2003_2022!$N$3:$V$3,0)),"N/A")</f>
        <v>-4906.7002099999991</v>
      </c>
      <c r="M17" s="145">
        <f>IFERROR(INDEX(CT_Bills_2003_2022!$D$4:$L$25,MATCH(CT_Bands_2003_2022_Bills!$B17,CT_Bills_2003_2022!$B$4:$B$25,0),MATCH(CT_Bands_2003_2022_Bills!M$2,CT_Bills_2003_2022!$D$3:$L$3,0))-INDEX(CT_Bills_2003_2022!$N$4:$V$25,MATCH(CT_Bands_2003_2022_Bills!$B17,CT_Bills_2003_2022!$B$4:$B$25,0),MATCH(CT_Bands_2003_2022_Bills!M$3,CT_Bills_2003_2022!$N$3:$V$3,0)),"N/A")</f>
        <v>1081.0241216666668</v>
      </c>
      <c r="N17" s="144">
        <f>IFERROR(INDEX(CT_Bills_2003_2022!$D$4:$L$25,MATCH(CT_Bands_2003_2022_Bills!$B17,CT_Bills_2003_2022!$B$4:$B$25,0),MATCH(CT_Bands_2003_2022_Bills!N$2,CT_Bills_2003_2022!$D$3:$L$3,0))-INDEX(CT_Bills_2003_2022!$N$4:$V$25,MATCH(CT_Bands_2003_2022_Bills!$B17,CT_Bills_2003_2022!$B$4:$B$25,0),MATCH(CT_Bands_2003_2022_Bills!N$3,CT_Bills_2003_2022!$N$3:$V$3,0)),"N/A")</f>
        <v>874.52222166666684</v>
      </c>
      <c r="O17" s="144">
        <f>IFERROR(INDEX(CT_Bills_2003_2022!$D$4:$L$25,MATCH(CT_Bands_2003_2022_Bills!$B17,CT_Bills_2003_2022!$B$4:$B$25,0),MATCH(CT_Bands_2003_2022_Bills!O$2,CT_Bills_2003_2022!$D$3:$L$3,0))-INDEX(CT_Bills_2003_2022!$N$4:$V$25,MATCH(CT_Bands_2003_2022_Bills!$B17,CT_Bills_2003_2022!$B$4:$B$25,0),MATCH(CT_Bands_2003_2022_Bills!O$3,CT_Bills_2003_2022!$N$3:$V$3,0)),"N/A")</f>
        <v>573.0219216666668</v>
      </c>
      <c r="P17" s="144">
        <f>IFERROR(INDEX(CT_Bills_2003_2022!$D$4:$L$25,MATCH(CT_Bands_2003_2022_Bills!$B17,CT_Bills_2003_2022!$B$4:$B$25,0),MATCH(CT_Bands_2003_2022_Bills!P$2,CT_Bills_2003_2022!$D$3:$L$3,0))-INDEX(CT_Bills_2003_2022!$N$4:$V$25,MATCH(CT_Bands_2003_2022_Bills!$B17,CT_Bills_2003_2022!$B$4:$B$25,0),MATCH(CT_Bands_2003_2022_Bills!P$3,CT_Bills_2003_2022!$N$3:$V$3,0)),"N/A")</f>
        <v>158.52162166666676</v>
      </c>
      <c r="Q17" s="144">
        <f>IFERROR(INDEX(CT_Bills_2003_2022!$D$4:$L$25,MATCH(CT_Bands_2003_2022_Bills!$B17,CT_Bills_2003_2022!$B$4:$B$25,0),MATCH(CT_Bands_2003_2022_Bills!Q$2,CT_Bills_2003_2022!$D$3:$L$3,0))-INDEX(CT_Bills_2003_2022!$N$4:$V$25,MATCH(CT_Bands_2003_2022_Bills!$B17,CT_Bills_2003_2022!$B$4:$B$25,0),MATCH(CT_Bands_2003_2022_Bills!Q$3,CT_Bills_2003_2022!$N$3:$V$3,0)),"N/A")</f>
        <v>-400.97867833333339</v>
      </c>
      <c r="R17" s="144">
        <f>IFERROR(INDEX(CT_Bills_2003_2022!$D$4:$L$25,MATCH(CT_Bands_2003_2022_Bills!$B17,CT_Bills_2003_2022!$B$4:$B$25,0),MATCH(CT_Bands_2003_2022_Bills!R$2,CT_Bills_2003_2022!$D$3:$L$3,0))-INDEX(CT_Bills_2003_2022!$N$4:$V$25,MATCH(CT_Bands_2003_2022_Bills!$B17,CT_Bills_2003_2022!$B$4:$B$25,0),MATCH(CT_Bands_2003_2022_Bills!R$3,CT_Bills_2003_2022!$N$3:$V$3,0)),"N/A")</f>
        <v>-1251.9789783333335</v>
      </c>
      <c r="S17" s="144">
        <f>IFERROR(INDEX(CT_Bills_2003_2022!$D$4:$L$25,MATCH(CT_Bands_2003_2022_Bills!$B17,CT_Bills_2003_2022!$B$4:$B$25,0),MATCH(CT_Bands_2003_2022_Bills!S$2,CT_Bills_2003_2022!$D$3:$L$3,0))-INDEX(CT_Bills_2003_2022!$N$4:$V$25,MATCH(CT_Bands_2003_2022_Bills!$B17,CT_Bills_2003_2022!$B$4:$B$25,0),MATCH(CT_Bands_2003_2022_Bills!S$3,CT_Bills_2003_2022!$N$3:$V$3,0)),"N/A")</f>
        <v>-2572.979178333333</v>
      </c>
      <c r="T17" s="144">
        <f>IFERROR(INDEX(CT_Bills_2003_2022!$D$4:$L$25,MATCH(CT_Bands_2003_2022_Bills!$B17,CT_Bills_2003_2022!$B$4:$B$25,0),MATCH(CT_Bands_2003_2022_Bills!T$2,CT_Bills_2003_2022!$D$3:$L$3,0))-INDEX(CT_Bills_2003_2022!$N$4:$V$25,MATCH(CT_Bands_2003_2022_Bills!$B17,CT_Bills_2003_2022!$B$4:$B$25,0),MATCH(CT_Bands_2003_2022_Bills!T$3,CT_Bills_2003_2022!$N$3:$V$3,0)),"N/A")</f>
        <v>-4008.4791783333335</v>
      </c>
      <c r="U17" s="144">
        <f>IFERROR(INDEX(CT_Bills_2003_2022!$D$4:$L$25,MATCH(CT_Bands_2003_2022_Bills!$B17,CT_Bills_2003_2022!$B$4:$B$25,0),MATCH(CT_Bands_2003_2022_Bills!U$2,CT_Bills_2003_2022!$D$3:$L$3,0))-INDEX(CT_Bills_2003_2022!$N$4:$V$25,MATCH(CT_Bands_2003_2022_Bills!$B17,CT_Bills_2003_2022!$B$4:$B$25,0),MATCH(CT_Bands_2003_2022_Bills!U$3,CT_Bills_2003_2022!$N$3:$V$3,0)),"N/A")</f>
        <v>-4717.9824783333333</v>
      </c>
      <c r="V17" s="145">
        <f>IFERROR(INDEX(CT_Bills_2003_2022!$D$4:$L$25,MATCH(CT_Bands_2003_2022_Bills!$B17,CT_Bills_2003_2022!$B$4:$B$25,0),MATCH(CT_Bands_2003_2022_Bills!V$2,CT_Bills_2003_2022!$D$3:$L$3,0))-INDEX(CT_Bills_2003_2022!$N$4:$V$25,MATCH(CT_Bands_2003_2022_Bills!$B17,CT_Bills_2003_2022!$B$4:$B$25,0),MATCH(CT_Bands_2003_2022_Bills!V$3,CT_Bills_2003_2022!$N$3:$V$3,0)),"N/A")</f>
        <v>1269.7418533333334</v>
      </c>
      <c r="W17" s="144">
        <f>IFERROR(INDEX(CT_Bills_2003_2022!$D$4:$L$25,MATCH(CT_Bands_2003_2022_Bills!$B17,CT_Bills_2003_2022!$B$4:$B$25,0),MATCH(CT_Bands_2003_2022_Bills!W$2,CT_Bills_2003_2022!$D$3:$L$3,0))-INDEX(CT_Bills_2003_2022!$N$4:$V$25,MATCH(CT_Bands_2003_2022_Bills!$B17,CT_Bills_2003_2022!$B$4:$B$25,0),MATCH(CT_Bands_2003_2022_Bills!W$3,CT_Bills_2003_2022!$N$3:$V$3,0)),"N/A")</f>
        <v>1063.2399533333335</v>
      </c>
      <c r="X17" s="144">
        <f>IFERROR(INDEX(CT_Bills_2003_2022!$D$4:$L$25,MATCH(CT_Bands_2003_2022_Bills!$B17,CT_Bills_2003_2022!$B$4:$B$25,0),MATCH(CT_Bands_2003_2022_Bills!X$2,CT_Bills_2003_2022!$D$3:$L$3,0))-INDEX(CT_Bills_2003_2022!$N$4:$V$25,MATCH(CT_Bands_2003_2022_Bills!$B17,CT_Bills_2003_2022!$B$4:$B$25,0),MATCH(CT_Bands_2003_2022_Bills!X$3,CT_Bills_2003_2022!$N$3:$V$3,0)),"N/A")</f>
        <v>761.73965333333342</v>
      </c>
      <c r="Y17" s="144">
        <f>IFERROR(INDEX(CT_Bills_2003_2022!$D$4:$L$25,MATCH(CT_Bands_2003_2022_Bills!$B17,CT_Bills_2003_2022!$B$4:$B$25,0),MATCH(CT_Bands_2003_2022_Bills!Y$2,CT_Bills_2003_2022!$D$3:$L$3,0))-INDEX(CT_Bills_2003_2022!$N$4:$V$25,MATCH(CT_Bands_2003_2022_Bills!$B17,CT_Bills_2003_2022!$B$4:$B$25,0),MATCH(CT_Bands_2003_2022_Bills!Y$3,CT_Bills_2003_2022!$N$3:$V$3,0)),"N/A")</f>
        <v>347.23935333333338</v>
      </c>
      <c r="Z17" s="144">
        <f>IFERROR(INDEX(CT_Bills_2003_2022!$D$4:$L$25,MATCH(CT_Bands_2003_2022_Bills!$B17,CT_Bills_2003_2022!$B$4:$B$25,0),MATCH(CT_Bands_2003_2022_Bills!Z$2,CT_Bills_2003_2022!$D$3:$L$3,0))-INDEX(CT_Bills_2003_2022!$N$4:$V$25,MATCH(CT_Bands_2003_2022_Bills!$B17,CT_Bills_2003_2022!$B$4:$B$25,0),MATCH(CT_Bands_2003_2022_Bills!Z$3,CT_Bills_2003_2022!$N$3:$V$3,0)),"N/A")</f>
        <v>-212.26094666666677</v>
      </c>
      <c r="AA17" s="144">
        <f>IFERROR(INDEX(CT_Bills_2003_2022!$D$4:$L$25,MATCH(CT_Bands_2003_2022_Bills!$B17,CT_Bills_2003_2022!$B$4:$B$25,0),MATCH(CT_Bands_2003_2022_Bills!AA$2,CT_Bills_2003_2022!$D$3:$L$3,0))-INDEX(CT_Bills_2003_2022!$N$4:$V$25,MATCH(CT_Bands_2003_2022_Bills!$B17,CT_Bills_2003_2022!$B$4:$B$25,0),MATCH(CT_Bands_2003_2022_Bills!AA$3,CT_Bills_2003_2022!$N$3:$V$3,0)),"N/A")</f>
        <v>-1063.2612466666669</v>
      </c>
      <c r="AB17" s="144">
        <f>IFERROR(INDEX(CT_Bills_2003_2022!$D$4:$L$25,MATCH(CT_Bands_2003_2022_Bills!$B17,CT_Bills_2003_2022!$B$4:$B$25,0),MATCH(CT_Bands_2003_2022_Bills!AB$2,CT_Bills_2003_2022!$D$3:$L$3,0))-INDEX(CT_Bills_2003_2022!$N$4:$V$25,MATCH(CT_Bands_2003_2022_Bills!$B17,CT_Bills_2003_2022!$B$4:$B$25,0),MATCH(CT_Bands_2003_2022_Bills!AB$3,CT_Bills_2003_2022!$N$3:$V$3,0)),"N/A")</f>
        <v>-2384.2614466666664</v>
      </c>
      <c r="AC17" s="144">
        <f>IFERROR(INDEX(CT_Bills_2003_2022!$D$4:$L$25,MATCH(CT_Bands_2003_2022_Bills!$B17,CT_Bills_2003_2022!$B$4:$B$25,0),MATCH(CT_Bands_2003_2022_Bills!AC$2,CT_Bills_2003_2022!$D$3:$L$3,0))-INDEX(CT_Bills_2003_2022!$N$4:$V$25,MATCH(CT_Bands_2003_2022_Bills!$B17,CT_Bills_2003_2022!$B$4:$B$25,0),MATCH(CT_Bands_2003_2022_Bills!AC$3,CT_Bills_2003_2022!$N$3:$V$3,0)),"N/A")</f>
        <v>-3819.7614466666669</v>
      </c>
      <c r="AD17" s="144">
        <f>IFERROR(INDEX(CT_Bills_2003_2022!$D$4:$L$25,MATCH(CT_Bands_2003_2022_Bills!$B17,CT_Bills_2003_2022!$B$4:$B$25,0),MATCH(CT_Bands_2003_2022_Bills!AD$2,CT_Bills_2003_2022!$D$3:$L$3,0))-INDEX(CT_Bills_2003_2022!$N$4:$V$25,MATCH(CT_Bands_2003_2022_Bills!$B17,CT_Bills_2003_2022!$B$4:$B$25,0),MATCH(CT_Bands_2003_2022_Bills!AD$3,CT_Bills_2003_2022!$N$3:$V$3,0)),"N/A")</f>
        <v>-4529.2647466666658</v>
      </c>
      <c r="AE17" s="145">
        <f>IFERROR(INDEX(CT_Bills_2003_2022!$D$4:$L$25,MATCH(CT_Bands_2003_2022_Bills!$B17,CT_Bills_2003_2022!$B$4:$B$25,0),MATCH(CT_Bands_2003_2022_Bills!AE$2,CT_Bills_2003_2022!$D$3:$L$3,0))-INDEX(CT_Bills_2003_2022!$N$4:$V$25,MATCH(CT_Bands_2003_2022_Bills!$B17,CT_Bills_2003_2022!$B$4:$B$25,0),MATCH(CT_Bands_2003_2022_Bills!AE$3,CT_Bills_2003_2022!$N$3:$V$3,0)),"N/A")</f>
        <v>1458.4595850000001</v>
      </c>
      <c r="AF17" s="144">
        <f>IFERROR(INDEX(CT_Bills_2003_2022!$D$4:$L$25,MATCH(CT_Bands_2003_2022_Bills!$B17,CT_Bills_2003_2022!$B$4:$B$25,0),MATCH(CT_Bands_2003_2022_Bills!AF$2,CT_Bills_2003_2022!$D$3:$L$3,0))-INDEX(CT_Bills_2003_2022!$N$4:$V$25,MATCH(CT_Bands_2003_2022_Bills!$B17,CT_Bills_2003_2022!$B$4:$B$25,0),MATCH(CT_Bands_2003_2022_Bills!AF$3,CT_Bills_2003_2022!$N$3:$V$3,0)),"N/A")</f>
        <v>1251.9576850000001</v>
      </c>
      <c r="AG17" s="144">
        <f>IFERROR(INDEX(CT_Bills_2003_2022!$D$4:$L$25,MATCH(CT_Bands_2003_2022_Bills!$B17,CT_Bills_2003_2022!$B$4:$B$25,0),MATCH(CT_Bands_2003_2022_Bills!AG$2,CT_Bills_2003_2022!$D$3:$L$3,0))-INDEX(CT_Bills_2003_2022!$N$4:$V$25,MATCH(CT_Bands_2003_2022_Bills!$B17,CT_Bills_2003_2022!$B$4:$B$25,0),MATCH(CT_Bands_2003_2022_Bills!AG$3,CT_Bills_2003_2022!$N$3:$V$3,0)),"N/A")</f>
        <v>950.45738500000004</v>
      </c>
      <c r="AH17" s="144">
        <f>IFERROR(INDEX(CT_Bills_2003_2022!$D$4:$L$25,MATCH(CT_Bands_2003_2022_Bills!$B17,CT_Bills_2003_2022!$B$4:$B$25,0),MATCH(CT_Bands_2003_2022_Bills!AH$2,CT_Bills_2003_2022!$D$3:$L$3,0))-INDEX(CT_Bills_2003_2022!$N$4:$V$25,MATCH(CT_Bands_2003_2022_Bills!$B17,CT_Bills_2003_2022!$B$4:$B$25,0),MATCH(CT_Bands_2003_2022_Bills!AH$3,CT_Bills_2003_2022!$N$3:$V$3,0)),"N/A")</f>
        <v>535.95708500000001</v>
      </c>
      <c r="AI17" s="144">
        <f>IFERROR(INDEX(CT_Bills_2003_2022!$D$4:$L$25,MATCH(CT_Bands_2003_2022_Bills!$B17,CT_Bills_2003_2022!$B$4:$B$25,0),MATCH(CT_Bands_2003_2022_Bills!AI$2,CT_Bills_2003_2022!$D$3:$L$3,0))-INDEX(CT_Bills_2003_2022!$N$4:$V$25,MATCH(CT_Bands_2003_2022_Bills!$B17,CT_Bills_2003_2022!$B$4:$B$25,0),MATCH(CT_Bands_2003_2022_Bills!AI$3,CT_Bills_2003_2022!$N$3:$V$3,0)),"N/A")</f>
        <v>-23.543215000000146</v>
      </c>
      <c r="AJ17" s="144">
        <f>IFERROR(INDEX(CT_Bills_2003_2022!$D$4:$L$25,MATCH(CT_Bands_2003_2022_Bills!$B17,CT_Bills_2003_2022!$B$4:$B$25,0),MATCH(CT_Bands_2003_2022_Bills!AJ$2,CT_Bills_2003_2022!$D$3:$L$3,0))-INDEX(CT_Bills_2003_2022!$N$4:$V$25,MATCH(CT_Bands_2003_2022_Bills!$B17,CT_Bills_2003_2022!$B$4:$B$25,0),MATCH(CT_Bands_2003_2022_Bills!AJ$3,CT_Bills_2003_2022!$N$3:$V$3,0)),"N/A")</f>
        <v>-874.5435150000003</v>
      </c>
      <c r="AK17" s="144">
        <f>IFERROR(INDEX(CT_Bills_2003_2022!$D$4:$L$25,MATCH(CT_Bands_2003_2022_Bills!$B17,CT_Bills_2003_2022!$B$4:$B$25,0),MATCH(CT_Bands_2003_2022_Bills!AK$2,CT_Bills_2003_2022!$D$3:$L$3,0))-INDEX(CT_Bills_2003_2022!$N$4:$V$25,MATCH(CT_Bands_2003_2022_Bills!$B17,CT_Bills_2003_2022!$B$4:$B$25,0),MATCH(CT_Bands_2003_2022_Bills!AK$3,CT_Bills_2003_2022!$N$3:$V$3,0)),"N/A")</f>
        <v>-2195.5437149999998</v>
      </c>
      <c r="AL17" s="144">
        <f>IFERROR(INDEX(CT_Bills_2003_2022!$D$4:$L$25,MATCH(CT_Bands_2003_2022_Bills!$B17,CT_Bills_2003_2022!$B$4:$B$25,0),MATCH(CT_Bands_2003_2022_Bills!AL$2,CT_Bills_2003_2022!$D$3:$L$3,0))-INDEX(CT_Bills_2003_2022!$N$4:$V$25,MATCH(CT_Bands_2003_2022_Bills!$B17,CT_Bills_2003_2022!$B$4:$B$25,0),MATCH(CT_Bands_2003_2022_Bills!AL$3,CT_Bills_2003_2022!$N$3:$V$3,0)),"N/A")</f>
        <v>-3631.0437150000002</v>
      </c>
      <c r="AM17" s="144">
        <f>IFERROR(INDEX(CT_Bills_2003_2022!$D$4:$L$25,MATCH(CT_Bands_2003_2022_Bills!$B17,CT_Bills_2003_2022!$B$4:$B$25,0),MATCH(CT_Bands_2003_2022_Bills!AM$2,CT_Bills_2003_2022!$D$3:$L$3,0))-INDEX(CT_Bills_2003_2022!$N$4:$V$25,MATCH(CT_Bands_2003_2022_Bills!$B17,CT_Bills_2003_2022!$B$4:$B$25,0),MATCH(CT_Bands_2003_2022_Bills!AM$3,CT_Bills_2003_2022!$N$3:$V$3,0)),"N/A")</f>
        <v>-4340.5470150000001</v>
      </c>
      <c r="AN17" s="145">
        <f>IFERROR(INDEX(CT_Bills_2003_2022!$D$4:$L$25,MATCH(CT_Bands_2003_2022_Bills!$B17,CT_Bills_2003_2022!$B$4:$B$25,0),MATCH(CT_Bands_2003_2022_Bills!AN$2,CT_Bills_2003_2022!$D$3:$L$3,0))-INDEX(CT_Bills_2003_2022!$N$4:$V$25,MATCH(CT_Bands_2003_2022_Bills!$B17,CT_Bills_2003_2022!$B$4:$B$25,0),MATCH(CT_Bands_2003_2022_Bills!AN$3,CT_Bills_2003_2022!$N$3:$V$3,0)),"N/A")</f>
        <v>1835.8950483333333</v>
      </c>
      <c r="AO17" s="144">
        <f>IFERROR(INDEX(CT_Bills_2003_2022!$D$4:$L$25,MATCH(CT_Bands_2003_2022_Bills!$B17,CT_Bills_2003_2022!$B$4:$B$25,0),MATCH(CT_Bands_2003_2022_Bills!AO$2,CT_Bills_2003_2022!$D$3:$L$3,0))-INDEX(CT_Bills_2003_2022!$N$4:$V$25,MATCH(CT_Bands_2003_2022_Bills!$B17,CT_Bills_2003_2022!$B$4:$B$25,0),MATCH(CT_Bands_2003_2022_Bills!AO$3,CT_Bills_2003_2022!$N$3:$V$3,0)),"N/A")</f>
        <v>1629.3931483333333</v>
      </c>
      <c r="AP17" s="144">
        <f>IFERROR(INDEX(CT_Bills_2003_2022!$D$4:$L$25,MATCH(CT_Bands_2003_2022_Bills!$B17,CT_Bills_2003_2022!$B$4:$B$25,0),MATCH(CT_Bands_2003_2022_Bills!AP$2,CT_Bills_2003_2022!$D$3:$L$3,0))-INDEX(CT_Bills_2003_2022!$N$4:$V$25,MATCH(CT_Bands_2003_2022_Bills!$B17,CT_Bills_2003_2022!$B$4:$B$25,0),MATCH(CT_Bands_2003_2022_Bills!AP$3,CT_Bills_2003_2022!$N$3:$V$3,0)),"N/A")</f>
        <v>1327.8928483333334</v>
      </c>
      <c r="AQ17" s="144">
        <f>IFERROR(INDEX(CT_Bills_2003_2022!$D$4:$L$25,MATCH(CT_Bands_2003_2022_Bills!$B17,CT_Bills_2003_2022!$B$4:$B$25,0),MATCH(CT_Bands_2003_2022_Bills!AQ$2,CT_Bills_2003_2022!$D$3:$L$3,0))-INDEX(CT_Bills_2003_2022!$N$4:$V$25,MATCH(CT_Bands_2003_2022_Bills!$B17,CT_Bills_2003_2022!$B$4:$B$25,0),MATCH(CT_Bands_2003_2022_Bills!AQ$3,CT_Bills_2003_2022!$N$3:$V$3,0)),"N/A")</f>
        <v>913.39254833333325</v>
      </c>
      <c r="AR17" s="144">
        <f>IFERROR(INDEX(CT_Bills_2003_2022!$D$4:$L$25,MATCH(CT_Bands_2003_2022_Bills!$B17,CT_Bills_2003_2022!$B$4:$B$25,0),MATCH(CT_Bands_2003_2022_Bills!AR$2,CT_Bills_2003_2022!$D$3:$L$3,0))-INDEX(CT_Bills_2003_2022!$N$4:$V$25,MATCH(CT_Bands_2003_2022_Bills!$B17,CT_Bills_2003_2022!$B$4:$B$25,0),MATCH(CT_Bands_2003_2022_Bills!AR$3,CT_Bills_2003_2022!$N$3:$V$3,0)),"N/A")</f>
        <v>353.8922483333331</v>
      </c>
      <c r="AS17" s="144">
        <f>IFERROR(INDEX(CT_Bills_2003_2022!$D$4:$L$25,MATCH(CT_Bands_2003_2022_Bills!$B17,CT_Bills_2003_2022!$B$4:$B$25,0),MATCH(CT_Bands_2003_2022_Bills!AS$2,CT_Bills_2003_2022!$D$3:$L$3,0))-INDEX(CT_Bills_2003_2022!$N$4:$V$25,MATCH(CT_Bands_2003_2022_Bills!$B17,CT_Bills_2003_2022!$B$4:$B$25,0),MATCH(CT_Bands_2003_2022_Bills!AS$3,CT_Bills_2003_2022!$N$3:$V$3,0)),"N/A")</f>
        <v>-497.10805166666705</v>
      </c>
      <c r="AT17" s="144">
        <f>IFERROR(INDEX(CT_Bills_2003_2022!$D$4:$L$25,MATCH(CT_Bands_2003_2022_Bills!$B17,CT_Bills_2003_2022!$B$4:$B$25,0),MATCH(CT_Bands_2003_2022_Bills!AT$2,CT_Bills_2003_2022!$D$3:$L$3,0))-INDEX(CT_Bills_2003_2022!$N$4:$V$25,MATCH(CT_Bands_2003_2022_Bills!$B17,CT_Bills_2003_2022!$B$4:$B$25,0),MATCH(CT_Bands_2003_2022_Bills!AT$3,CT_Bills_2003_2022!$N$3:$V$3,0)),"N/A")</f>
        <v>-1818.1082516666665</v>
      </c>
      <c r="AU17" s="144">
        <f>IFERROR(INDEX(CT_Bills_2003_2022!$D$4:$L$25,MATCH(CT_Bands_2003_2022_Bills!$B17,CT_Bills_2003_2022!$B$4:$B$25,0),MATCH(CT_Bands_2003_2022_Bills!AU$2,CT_Bills_2003_2022!$D$3:$L$3,0))-INDEX(CT_Bills_2003_2022!$N$4:$V$25,MATCH(CT_Bands_2003_2022_Bills!$B17,CT_Bills_2003_2022!$B$4:$B$25,0),MATCH(CT_Bands_2003_2022_Bills!AU$3,CT_Bills_2003_2022!$N$3:$V$3,0)),"N/A")</f>
        <v>-3253.608251666667</v>
      </c>
      <c r="AV17" s="144">
        <f>IFERROR(INDEX(CT_Bills_2003_2022!$D$4:$L$25,MATCH(CT_Bands_2003_2022_Bills!$B17,CT_Bills_2003_2022!$B$4:$B$25,0),MATCH(CT_Bands_2003_2022_Bills!AV$2,CT_Bills_2003_2022!$D$3:$L$3,0))-INDEX(CT_Bills_2003_2022!$N$4:$V$25,MATCH(CT_Bands_2003_2022_Bills!$B17,CT_Bills_2003_2022!$B$4:$B$25,0),MATCH(CT_Bands_2003_2022_Bills!AV$3,CT_Bills_2003_2022!$N$3:$V$3,0)),"N/A")</f>
        <v>-3963.1115516666664</v>
      </c>
      <c r="AW17" s="145">
        <f>IFERROR(INDEX(CT_Bills_2003_2022!$D$4:$L$25,MATCH(CT_Bands_2003_2022_Bills!$B17,CT_Bills_2003_2022!$B$4:$B$25,0),MATCH(CT_Bands_2003_2022_Bills!AW$2,CT_Bills_2003_2022!$D$3:$L$3,0))-INDEX(CT_Bills_2003_2022!$N$4:$V$25,MATCH(CT_Bands_2003_2022_Bills!$B17,CT_Bills_2003_2022!$B$4:$B$25,0),MATCH(CT_Bands_2003_2022_Bills!AW$3,CT_Bills_2003_2022!$N$3:$V$3,0)),"N/A")</f>
        <v>2213.330511666667</v>
      </c>
      <c r="AX17" s="144">
        <f>IFERROR(INDEX(CT_Bills_2003_2022!$D$4:$L$25,MATCH(CT_Bands_2003_2022_Bills!$B17,CT_Bills_2003_2022!$B$4:$B$25,0),MATCH(CT_Bands_2003_2022_Bills!AX$2,CT_Bills_2003_2022!$D$3:$L$3,0))-INDEX(CT_Bills_2003_2022!$N$4:$V$25,MATCH(CT_Bands_2003_2022_Bills!$B17,CT_Bills_2003_2022!$B$4:$B$25,0),MATCH(CT_Bands_2003_2022_Bills!AX$3,CT_Bills_2003_2022!$N$3:$V$3,0)),"N/A")</f>
        <v>2006.828611666667</v>
      </c>
      <c r="AY17" s="144">
        <f>IFERROR(INDEX(CT_Bills_2003_2022!$D$4:$L$25,MATCH(CT_Bands_2003_2022_Bills!$B17,CT_Bills_2003_2022!$B$4:$B$25,0),MATCH(CT_Bands_2003_2022_Bills!AY$2,CT_Bills_2003_2022!$D$3:$L$3,0))-INDEX(CT_Bills_2003_2022!$N$4:$V$25,MATCH(CT_Bands_2003_2022_Bills!$B17,CT_Bills_2003_2022!$B$4:$B$25,0),MATCH(CT_Bands_2003_2022_Bills!AY$3,CT_Bills_2003_2022!$N$3:$V$3,0)),"N/A")</f>
        <v>1705.3283116666671</v>
      </c>
      <c r="AZ17" s="144">
        <f>IFERROR(INDEX(CT_Bills_2003_2022!$D$4:$L$25,MATCH(CT_Bands_2003_2022_Bills!$B17,CT_Bills_2003_2022!$B$4:$B$25,0),MATCH(CT_Bands_2003_2022_Bills!AZ$2,CT_Bills_2003_2022!$D$3:$L$3,0))-INDEX(CT_Bills_2003_2022!$N$4:$V$25,MATCH(CT_Bands_2003_2022_Bills!$B17,CT_Bills_2003_2022!$B$4:$B$25,0),MATCH(CT_Bands_2003_2022_Bills!AZ$3,CT_Bills_2003_2022!$N$3:$V$3,0)),"N/A")</f>
        <v>1290.828011666667</v>
      </c>
      <c r="BA17" s="144">
        <f>IFERROR(INDEX(CT_Bills_2003_2022!$D$4:$L$25,MATCH(CT_Bands_2003_2022_Bills!$B17,CT_Bills_2003_2022!$B$4:$B$25,0),MATCH(CT_Bands_2003_2022_Bills!BA$2,CT_Bills_2003_2022!$D$3:$L$3,0))-INDEX(CT_Bills_2003_2022!$N$4:$V$25,MATCH(CT_Bands_2003_2022_Bills!$B17,CT_Bills_2003_2022!$B$4:$B$25,0),MATCH(CT_Bands_2003_2022_Bills!BA$3,CT_Bills_2003_2022!$N$3:$V$3,0)),"N/A")</f>
        <v>731.3277116666668</v>
      </c>
      <c r="BB17" s="144">
        <f>IFERROR(INDEX(CT_Bills_2003_2022!$D$4:$L$25,MATCH(CT_Bands_2003_2022_Bills!$B17,CT_Bills_2003_2022!$B$4:$B$25,0),MATCH(CT_Bands_2003_2022_Bills!BB$2,CT_Bills_2003_2022!$D$3:$L$3,0))-INDEX(CT_Bills_2003_2022!$N$4:$V$25,MATCH(CT_Bands_2003_2022_Bills!$B17,CT_Bills_2003_2022!$B$4:$B$25,0),MATCH(CT_Bands_2003_2022_Bills!BB$3,CT_Bills_2003_2022!$N$3:$V$3,0)),"N/A")</f>
        <v>-119.67258833333335</v>
      </c>
      <c r="BC17" s="144">
        <f>IFERROR(INDEX(CT_Bills_2003_2022!$D$4:$L$25,MATCH(CT_Bands_2003_2022_Bills!$B17,CT_Bills_2003_2022!$B$4:$B$25,0),MATCH(CT_Bands_2003_2022_Bills!BC$2,CT_Bills_2003_2022!$D$3:$L$3,0))-INDEX(CT_Bills_2003_2022!$N$4:$V$25,MATCH(CT_Bands_2003_2022_Bills!$B17,CT_Bills_2003_2022!$B$4:$B$25,0),MATCH(CT_Bands_2003_2022_Bills!BC$3,CT_Bills_2003_2022!$N$3:$V$3,0)),"N/A")</f>
        <v>-1440.6727883333328</v>
      </c>
      <c r="BD17" s="144">
        <f>IFERROR(INDEX(CT_Bills_2003_2022!$D$4:$L$25,MATCH(CT_Bands_2003_2022_Bills!$B17,CT_Bills_2003_2022!$B$4:$B$25,0),MATCH(CT_Bands_2003_2022_Bills!BD$2,CT_Bills_2003_2022!$D$3:$L$3,0))-INDEX(CT_Bills_2003_2022!$N$4:$V$25,MATCH(CT_Bands_2003_2022_Bills!$B17,CT_Bills_2003_2022!$B$4:$B$25,0),MATCH(CT_Bands_2003_2022_Bills!BD$3,CT_Bills_2003_2022!$N$3:$V$3,0)),"N/A")</f>
        <v>-2876.1727883333333</v>
      </c>
      <c r="BE17" s="144">
        <f>IFERROR(INDEX(CT_Bills_2003_2022!$D$4:$L$25,MATCH(CT_Bands_2003_2022_Bills!$B17,CT_Bills_2003_2022!$B$4:$B$25,0),MATCH(CT_Bands_2003_2022_Bills!BE$2,CT_Bills_2003_2022!$D$3:$L$3,0))-INDEX(CT_Bills_2003_2022!$N$4:$V$25,MATCH(CT_Bands_2003_2022_Bills!$B17,CT_Bills_2003_2022!$B$4:$B$25,0),MATCH(CT_Bands_2003_2022_Bills!BE$3,CT_Bills_2003_2022!$N$3:$V$3,0)),"N/A")</f>
        <v>-3585.6760883333327</v>
      </c>
      <c r="BF17" s="145">
        <f>IFERROR(INDEX(CT_Bills_2003_2022!$D$4:$L$25,MATCH(CT_Bands_2003_2022_Bills!$B17,CT_Bills_2003_2022!$B$4:$B$25,0),MATCH(CT_Bands_2003_2022_Bills!BF$2,CT_Bills_2003_2022!$D$3:$L$3,0))-INDEX(CT_Bills_2003_2022!$N$4:$V$25,MATCH(CT_Bands_2003_2022_Bills!$B17,CT_Bills_2003_2022!$B$4:$B$25,0),MATCH(CT_Bands_2003_2022_Bills!BF$3,CT_Bills_2003_2022!$N$3:$V$3,0)),"N/A")</f>
        <v>2590.7659750000003</v>
      </c>
      <c r="BG17" s="144">
        <f>IFERROR(INDEX(CT_Bills_2003_2022!$D$4:$L$25,MATCH(CT_Bands_2003_2022_Bills!$B17,CT_Bills_2003_2022!$B$4:$B$25,0),MATCH(CT_Bands_2003_2022_Bills!BG$2,CT_Bills_2003_2022!$D$3:$L$3,0))-INDEX(CT_Bills_2003_2022!$N$4:$V$25,MATCH(CT_Bands_2003_2022_Bills!$B17,CT_Bills_2003_2022!$B$4:$B$25,0),MATCH(CT_Bands_2003_2022_Bills!BG$3,CT_Bills_2003_2022!$N$3:$V$3,0)),"N/A")</f>
        <v>2384.2640750000005</v>
      </c>
      <c r="BH17" s="144">
        <f>IFERROR(INDEX(CT_Bills_2003_2022!$D$4:$L$25,MATCH(CT_Bands_2003_2022_Bills!$B17,CT_Bills_2003_2022!$B$4:$B$25,0),MATCH(CT_Bands_2003_2022_Bills!BH$2,CT_Bills_2003_2022!$D$3:$L$3,0))-INDEX(CT_Bills_2003_2022!$N$4:$V$25,MATCH(CT_Bands_2003_2022_Bills!$B17,CT_Bills_2003_2022!$B$4:$B$25,0),MATCH(CT_Bands_2003_2022_Bills!BH$3,CT_Bills_2003_2022!$N$3:$V$3,0)),"N/A")</f>
        <v>2082.7637750000004</v>
      </c>
      <c r="BI17" s="144">
        <f>IFERROR(INDEX(CT_Bills_2003_2022!$D$4:$L$25,MATCH(CT_Bands_2003_2022_Bills!$B17,CT_Bills_2003_2022!$B$4:$B$25,0),MATCH(CT_Bands_2003_2022_Bills!BI$2,CT_Bills_2003_2022!$D$3:$L$3,0))-INDEX(CT_Bills_2003_2022!$N$4:$V$25,MATCH(CT_Bands_2003_2022_Bills!$B17,CT_Bills_2003_2022!$B$4:$B$25,0),MATCH(CT_Bands_2003_2022_Bills!BI$3,CT_Bills_2003_2022!$N$3:$V$3,0)),"N/A")</f>
        <v>1668.2634750000002</v>
      </c>
      <c r="BJ17" s="144">
        <f>IFERROR(INDEX(CT_Bills_2003_2022!$D$4:$L$25,MATCH(CT_Bands_2003_2022_Bills!$B17,CT_Bills_2003_2022!$B$4:$B$25,0),MATCH(CT_Bands_2003_2022_Bills!BJ$2,CT_Bills_2003_2022!$D$3:$L$3,0))-INDEX(CT_Bills_2003_2022!$N$4:$V$25,MATCH(CT_Bands_2003_2022_Bills!$B17,CT_Bills_2003_2022!$B$4:$B$25,0),MATCH(CT_Bands_2003_2022_Bills!BJ$3,CT_Bills_2003_2022!$N$3:$V$3,0)),"N/A")</f>
        <v>1108.763175</v>
      </c>
      <c r="BK17" s="144">
        <f>IFERROR(INDEX(CT_Bills_2003_2022!$D$4:$L$25,MATCH(CT_Bands_2003_2022_Bills!$B17,CT_Bills_2003_2022!$B$4:$B$25,0),MATCH(CT_Bands_2003_2022_Bills!BK$2,CT_Bills_2003_2022!$D$3:$L$3,0))-INDEX(CT_Bills_2003_2022!$N$4:$V$25,MATCH(CT_Bands_2003_2022_Bills!$B17,CT_Bills_2003_2022!$B$4:$B$25,0),MATCH(CT_Bands_2003_2022_Bills!BK$3,CT_Bills_2003_2022!$N$3:$V$3,0)),"N/A")</f>
        <v>257.76287499999989</v>
      </c>
      <c r="BL17" s="144">
        <f>IFERROR(INDEX(CT_Bills_2003_2022!$D$4:$L$25,MATCH(CT_Bands_2003_2022_Bills!$B17,CT_Bills_2003_2022!$B$4:$B$25,0),MATCH(CT_Bands_2003_2022_Bills!BL$2,CT_Bills_2003_2022!$D$3:$L$3,0))-INDEX(CT_Bills_2003_2022!$N$4:$V$25,MATCH(CT_Bands_2003_2022_Bills!$B17,CT_Bills_2003_2022!$B$4:$B$25,0),MATCH(CT_Bands_2003_2022_Bills!BL$3,CT_Bills_2003_2022!$N$3:$V$3,0)),"N/A")</f>
        <v>-1063.2373249999996</v>
      </c>
      <c r="BM17" s="144">
        <f>IFERROR(INDEX(CT_Bills_2003_2022!$D$4:$L$25,MATCH(CT_Bands_2003_2022_Bills!$B17,CT_Bills_2003_2022!$B$4:$B$25,0),MATCH(CT_Bands_2003_2022_Bills!BM$2,CT_Bills_2003_2022!$D$3:$L$3,0))-INDEX(CT_Bills_2003_2022!$N$4:$V$25,MATCH(CT_Bands_2003_2022_Bills!$B17,CT_Bills_2003_2022!$B$4:$B$25,0),MATCH(CT_Bands_2003_2022_Bills!BM$3,CT_Bills_2003_2022!$N$3:$V$3,0)),"N/A")</f>
        <v>-2498.7373250000001</v>
      </c>
      <c r="BN17" s="144">
        <f>IFERROR(INDEX(CT_Bills_2003_2022!$D$4:$L$25,MATCH(CT_Bands_2003_2022_Bills!$B17,CT_Bills_2003_2022!$B$4:$B$25,0),MATCH(CT_Bands_2003_2022_Bills!BN$2,CT_Bills_2003_2022!$D$3:$L$3,0))-INDEX(CT_Bills_2003_2022!$N$4:$V$25,MATCH(CT_Bands_2003_2022_Bills!$B17,CT_Bills_2003_2022!$B$4:$B$25,0),MATCH(CT_Bands_2003_2022_Bills!BN$3,CT_Bills_2003_2022!$N$3:$V$3,0)),"N/A")</f>
        <v>-3208.2406249999995</v>
      </c>
      <c r="BO17" s="145">
        <f>IFERROR(INDEX(CT_Bills_2003_2022!$D$4:$L$25,MATCH(CT_Bands_2003_2022_Bills!$B17,CT_Bills_2003_2022!$B$4:$B$25,0),MATCH(CT_Bands_2003_2022_Bills!BO$2,CT_Bills_2003_2022!$D$3:$L$3,0))-INDEX(CT_Bills_2003_2022!$N$4:$V$25,MATCH(CT_Bands_2003_2022_Bills!$B17,CT_Bills_2003_2022!$B$4:$B$25,0),MATCH(CT_Bands_2003_2022_Bills!BO$3,CT_Bills_2003_2022!$N$3:$V$3,0)),"N/A")</f>
        <v>3156.9191700000001</v>
      </c>
      <c r="BP17" s="144">
        <f>IFERROR(INDEX(CT_Bills_2003_2022!$D$4:$L$25,MATCH(CT_Bands_2003_2022_Bills!$B17,CT_Bills_2003_2022!$B$4:$B$25,0),MATCH(CT_Bands_2003_2022_Bills!BP$2,CT_Bills_2003_2022!$D$3:$L$3,0))-INDEX(CT_Bills_2003_2022!$N$4:$V$25,MATCH(CT_Bands_2003_2022_Bills!$B17,CT_Bills_2003_2022!$B$4:$B$25,0),MATCH(CT_Bands_2003_2022_Bills!BP$3,CT_Bills_2003_2022!$N$3:$V$3,0)),"N/A")</f>
        <v>2950.4172700000004</v>
      </c>
      <c r="BQ17" s="144">
        <f>IFERROR(INDEX(CT_Bills_2003_2022!$D$4:$L$25,MATCH(CT_Bands_2003_2022_Bills!$B17,CT_Bills_2003_2022!$B$4:$B$25,0),MATCH(CT_Bands_2003_2022_Bills!BQ$2,CT_Bills_2003_2022!$D$3:$L$3,0))-INDEX(CT_Bills_2003_2022!$N$4:$V$25,MATCH(CT_Bands_2003_2022_Bills!$B17,CT_Bills_2003_2022!$B$4:$B$25,0),MATCH(CT_Bands_2003_2022_Bills!BQ$3,CT_Bills_2003_2022!$N$3:$V$3,0)),"N/A")</f>
        <v>2648.9169700000002</v>
      </c>
      <c r="BR17" s="144">
        <f>IFERROR(INDEX(CT_Bills_2003_2022!$D$4:$L$25,MATCH(CT_Bands_2003_2022_Bills!$B17,CT_Bills_2003_2022!$B$4:$B$25,0),MATCH(CT_Bands_2003_2022_Bills!BR$2,CT_Bills_2003_2022!$D$3:$L$3,0))-INDEX(CT_Bills_2003_2022!$N$4:$V$25,MATCH(CT_Bands_2003_2022_Bills!$B17,CT_Bills_2003_2022!$B$4:$B$25,0),MATCH(CT_Bands_2003_2022_Bills!BR$3,CT_Bills_2003_2022!$N$3:$V$3,0)),"N/A")</f>
        <v>2234.4166700000001</v>
      </c>
      <c r="BS17" s="144">
        <f>IFERROR(INDEX(CT_Bills_2003_2022!$D$4:$L$25,MATCH(CT_Bands_2003_2022_Bills!$B17,CT_Bills_2003_2022!$B$4:$B$25,0),MATCH(CT_Bands_2003_2022_Bills!BS$2,CT_Bills_2003_2022!$D$3:$L$3,0))-INDEX(CT_Bills_2003_2022!$N$4:$V$25,MATCH(CT_Bands_2003_2022_Bills!$B17,CT_Bills_2003_2022!$B$4:$B$25,0),MATCH(CT_Bands_2003_2022_Bills!BS$3,CT_Bills_2003_2022!$N$3:$V$3,0)),"N/A")</f>
        <v>1674.9163699999999</v>
      </c>
      <c r="BT17" s="144">
        <f>IFERROR(INDEX(CT_Bills_2003_2022!$D$4:$L$25,MATCH(CT_Bands_2003_2022_Bills!$B17,CT_Bills_2003_2022!$B$4:$B$25,0),MATCH(CT_Bands_2003_2022_Bills!BT$2,CT_Bills_2003_2022!$D$3:$L$3,0))-INDEX(CT_Bills_2003_2022!$N$4:$V$25,MATCH(CT_Bands_2003_2022_Bills!$B17,CT_Bills_2003_2022!$B$4:$B$25,0),MATCH(CT_Bands_2003_2022_Bills!BT$3,CT_Bills_2003_2022!$N$3:$V$3,0)),"N/A")</f>
        <v>823.91606999999976</v>
      </c>
      <c r="BU17" s="144">
        <f>IFERROR(INDEX(CT_Bills_2003_2022!$D$4:$L$25,MATCH(CT_Bands_2003_2022_Bills!$B17,CT_Bills_2003_2022!$B$4:$B$25,0),MATCH(CT_Bands_2003_2022_Bills!BU$2,CT_Bills_2003_2022!$D$3:$L$3,0))-INDEX(CT_Bills_2003_2022!$N$4:$V$25,MATCH(CT_Bands_2003_2022_Bills!$B17,CT_Bills_2003_2022!$B$4:$B$25,0),MATCH(CT_Bands_2003_2022_Bills!BU$3,CT_Bills_2003_2022!$N$3:$V$3,0)),"N/A")</f>
        <v>-497.08412999999973</v>
      </c>
      <c r="BV17" s="144">
        <f>IFERROR(INDEX(CT_Bills_2003_2022!$D$4:$L$25,MATCH(CT_Bands_2003_2022_Bills!$B17,CT_Bills_2003_2022!$B$4:$B$25,0),MATCH(CT_Bands_2003_2022_Bills!BV$2,CT_Bills_2003_2022!$D$3:$L$3,0))-INDEX(CT_Bills_2003_2022!$N$4:$V$25,MATCH(CT_Bands_2003_2022_Bills!$B17,CT_Bills_2003_2022!$B$4:$B$25,0),MATCH(CT_Bands_2003_2022_Bills!BV$3,CT_Bills_2003_2022!$N$3:$V$3,0)),"N/A")</f>
        <v>-1932.5841300000002</v>
      </c>
      <c r="BW17" s="144">
        <f>IFERROR(INDEX(CT_Bills_2003_2022!$D$4:$L$25,MATCH(CT_Bands_2003_2022_Bills!$B17,CT_Bills_2003_2022!$B$4:$B$25,0),MATCH(CT_Bands_2003_2022_Bills!BW$2,CT_Bills_2003_2022!$D$3:$L$3,0))-INDEX(CT_Bills_2003_2022!$N$4:$V$25,MATCH(CT_Bands_2003_2022_Bills!$B17,CT_Bills_2003_2022!$B$4:$B$25,0),MATCH(CT_Bands_2003_2022_Bills!BW$3,CT_Bills_2003_2022!$N$3:$V$3,0)),"N/A")</f>
        <v>-2642.0874299999996</v>
      </c>
      <c r="BX17" s="144">
        <f>IFERROR(INDEX(CT_Bills_2003_2022!$D$4:$L$25,MATCH(CT_Bands_2003_2022_Bills!$B17,CT_Bills_2003_2022!$B$4:$B$25,0),MATCH(CT_Bands_2003_2022_Bills!BX$2,CT_Bills_2003_2022!$D$3:$L$3,0))-INDEX(CT_Bills_2003_2022!$N$4:$V$25,MATCH(CT_Bands_2003_2022_Bills!$B17,CT_Bills_2003_2022!$B$4:$B$25,0),MATCH(CT_Bands_2003_2022_Bills!BX$3,CT_Bills_2003_2022!$N$3:$V$3,0)),"N/A")</f>
        <v>3723.0723650000004</v>
      </c>
      <c r="BY17" s="144">
        <f>IFERROR(INDEX(CT_Bills_2003_2022!$D$4:$L$25,MATCH(CT_Bands_2003_2022_Bills!$B17,CT_Bills_2003_2022!$B$4:$B$25,0),MATCH(CT_Bands_2003_2022_Bills!BY$2,CT_Bills_2003_2022!$D$3:$L$3,0))-INDEX(CT_Bills_2003_2022!$N$4:$V$25,MATCH(CT_Bands_2003_2022_Bills!$B17,CT_Bills_2003_2022!$B$4:$B$25,0),MATCH(CT_Bands_2003_2022_Bills!BY$3,CT_Bills_2003_2022!$N$3:$V$3,0)),"N/A")</f>
        <v>3516.5704650000007</v>
      </c>
      <c r="BZ17" s="144">
        <f>IFERROR(INDEX(CT_Bills_2003_2022!$D$4:$L$25,MATCH(CT_Bands_2003_2022_Bills!$B17,CT_Bills_2003_2022!$B$4:$B$25,0),MATCH(CT_Bands_2003_2022_Bills!BZ$2,CT_Bills_2003_2022!$D$3:$L$3,0))-INDEX(CT_Bills_2003_2022!$N$4:$V$25,MATCH(CT_Bands_2003_2022_Bills!$B17,CT_Bills_2003_2022!$B$4:$B$25,0),MATCH(CT_Bands_2003_2022_Bills!BZ$3,CT_Bills_2003_2022!$N$3:$V$3,0)),"N/A")</f>
        <v>3215.0701650000005</v>
      </c>
      <c r="CA17" s="144">
        <f>IFERROR(INDEX(CT_Bills_2003_2022!$D$4:$L$25,MATCH(CT_Bands_2003_2022_Bills!$B17,CT_Bills_2003_2022!$B$4:$B$25,0),MATCH(CT_Bands_2003_2022_Bills!CA$2,CT_Bills_2003_2022!$D$3:$L$3,0))-INDEX(CT_Bills_2003_2022!$N$4:$V$25,MATCH(CT_Bands_2003_2022_Bills!$B17,CT_Bills_2003_2022!$B$4:$B$25,0),MATCH(CT_Bands_2003_2022_Bills!CA$3,CT_Bills_2003_2022!$N$3:$V$3,0)),"N/A")</f>
        <v>2800.5698650000004</v>
      </c>
      <c r="CB17" s="144">
        <f>IFERROR(INDEX(CT_Bills_2003_2022!$D$4:$L$25,MATCH(CT_Bands_2003_2022_Bills!$B17,CT_Bills_2003_2022!$B$4:$B$25,0),MATCH(CT_Bands_2003_2022_Bills!CB$2,CT_Bills_2003_2022!$D$3:$L$3,0))-INDEX(CT_Bills_2003_2022!$N$4:$V$25,MATCH(CT_Bands_2003_2022_Bills!$B17,CT_Bills_2003_2022!$B$4:$B$25,0),MATCH(CT_Bands_2003_2022_Bills!CB$3,CT_Bills_2003_2022!$N$3:$V$3,0)),"N/A")</f>
        <v>2241.0695650000002</v>
      </c>
      <c r="CC17" s="144">
        <f>IFERROR(INDEX(CT_Bills_2003_2022!$D$4:$L$25,MATCH(CT_Bands_2003_2022_Bills!$B17,CT_Bills_2003_2022!$B$4:$B$25,0),MATCH(CT_Bands_2003_2022_Bills!CC$2,CT_Bills_2003_2022!$D$3:$L$3,0))-INDEX(CT_Bills_2003_2022!$N$4:$V$25,MATCH(CT_Bands_2003_2022_Bills!$B17,CT_Bills_2003_2022!$B$4:$B$25,0),MATCH(CT_Bands_2003_2022_Bills!CC$3,CT_Bills_2003_2022!$N$3:$V$3,0)),"N/A")</f>
        <v>1390.0692650000001</v>
      </c>
      <c r="CD17" s="144">
        <f>IFERROR(INDEX(CT_Bills_2003_2022!$D$4:$L$25,MATCH(CT_Bands_2003_2022_Bills!$B17,CT_Bills_2003_2022!$B$4:$B$25,0),MATCH(CT_Bands_2003_2022_Bills!CD$2,CT_Bills_2003_2022!$D$3:$L$3,0))-INDEX(CT_Bills_2003_2022!$N$4:$V$25,MATCH(CT_Bands_2003_2022_Bills!$B17,CT_Bills_2003_2022!$B$4:$B$25,0),MATCH(CT_Bands_2003_2022_Bills!CD$3,CT_Bills_2003_2022!$N$3:$V$3,0)),"N/A")</f>
        <v>69.069065000000592</v>
      </c>
      <c r="CE17" s="144">
        <f>IFERROR(INDEX(CT_Bills_2003_2022!$D$4:$L$25,MATCH(CT_Bands_2003_2022_Bills!$B17,CT_Bills_2003_2022!$B$4:$B$25,0),MATCH(CT_Bands_2003_2022_Bills!CE$2,CT_Bills_2003_2022!$D$3:$L$3,0))-INDEX(CT_Bills_2003_2022!$N$4:$V$25,MATCH(CT_Bands_2003_2022_Bills!$B17,CT_Bills_2003_2022!$B$4:$B$25,0),MATCH(CT_Bands_2003_2022_Bills!CE$3,CT_Bills_2003_2022!$N$3:$V$3,0)),"N/A")</f>
        <v>-1366.4309349999999</v>
      </c>
      <c r="CF17" s="144">
        <f>IFERROR(INDEX(CT_Bills_2003_2022!$D$4:$L$25,MATCH(CT_Bands_2003_2022_Bills!$B17,CT_Bills_2003_2022!$B$4:$B$25,0),MATCH(CT_Bands_2003_2022_Bills!CF$2,CT_Bills_2003_2022!$D$3:$L$3,0))-INDEX(CT_Bills_2003_2022!$N$4:$V$25,MATCH(CT_Bands_2003_2022_Bills!$B17,CT_Bills_2003_2022!$B$4:$B$25,0),MATCH(CT_Bands_2003_2022_Bills!CF$3,CT_Bills_2003_2022!$N$3:$V$3,0)),"N/A")</f>
        <v>-2075.9342349999993</v>
      </c>
      <c r="CG17" s="51"/>
    </row>
    <row r="18" spans="1:85" x14ac:dyDescent="0.25">
      <c r="A18" s="126" t="s">
        <v>1115</v>
      </c>
      <c r="B18" s="127" t="s">
        <v>1116</v>
      </c>
      <c r="C18" s="127" t="s">
        <v>2220</v>
      </c>
      <c r="D18" s="144">
        <f>IFERROR(INDEX(CT_Bills_2003_2022!$D$4:$L$25,MATCH(CT_Bands_2003_2022_Bills!$B18,CT_Bills_2003_2022!$B$4:$B$25,0),MATCH(CT_Bands_2003_2022_Bills!D$2,CT_Bills_2003_2022!$D$3:$L$3,0))-INDEX(CT_Bills_2003_2022!$N$4:$V$25,MATCH(CT_Bands_2003_2022_Bills!$B18,CT_Bills_2003_2022!$B$4:$B$25,0),MATCH(CT_Bands_2003_2022_Bills!D$3,CT_Bills_2003_2022!$N$3:$V$3,0)),"N/A")</f>
        <v>761.23946599999999</v>
      </c>
      <c r="E18" s="144">
        <f>IFERROR(INDEX(CT_Bills_2003_2022!$D$4:$L$25,MATCH(CT_Bands_2003_2022_Bills!$B18,CT_Bills_2003_2022!$B$4:$B$25,0),MATCH(CT_Bands_2003_2022_Bills!E$2,CT_Bills_2003_2022!$D$3:$L$3,0))-INDEX(CT_Bills_2003_2022!$N$4:$V$25,MATCH(CT_Bands_2003_2022_Bills!$B18,CT_Bills_2003_2022!$B$4:$B$25,0),MATCH(CT_Bands_2003_2022_Bills!E$3,CT_Bills_2003_2022!$N$3:$V$3,0)),"N/A")</f>
        <v>515.48701600000004</v>
      </c>
      <c r="F18" s="144">
        <f>IFERROR(INDEX(CT_Bills_2003_2022!$D$4:$L$25,MATCH(CT_Bands_2003_2022_Bills!$B18,CT_Bills_2003_2022!$B$4:$B$25,0),MATCH(CT_Bands_2003_2022_Bills!F$2,CT_Bills_2003_2022!$D$3:$L$3,0))-INDEX(CT_Bills_2003_2022!$N$4:$V$25,MATCH(CT_Bands_2003_2022_Bills!$B18,CT_Bills_2003_2022!$B$4:$B$25,0),MATCH(CT_Bands_2003_2022_Bills!F$3,CT_Bills_2003_2022!$N$3:$V$3,0)),"N/A")</f>
        <v>190.23681600000009</v>
      </c>
      <c r="G18" s="144">
        <f>IFERROR(INDEX(CT_Bills_2003_2022!$D$4:$L$25,MATCH(CT_Bands_2003_2022_Bills!$B18,CT_Bills_2003_2022!$B$4:$B$25,0),MATCH(CT_Bands_2003_2022_Bills!G$2,CT_Bills_2003_2022!$D$3:$L$3,0))-INDEX(CT_Bills_2003_2022!$N$4:$V$25,MATCH(CT_Bands_2003_2022_Bills!$B18,CT_Bills_2003_2022!$B$4:$B$25,0),MATCH(CT_Bands_2003_2022_Bills!G$3,CT_Bills_2003_2022!$N$3:$V$3,0)),"N/A")</f>
        <v>-257.26343399999973</v>
      </c>
      <c r="H18" s="144">
        <f>IFERROR(INDEX(CT_Bills_2003_2022!$D$4:$L$25,MATCH(CT_Bands_2003_2022_Bills!$B18,CT_Bills_2003_2022!$B$4:$B$25,0),MATCH(CT_Bands_2003_2022_Bills!H$2,CT_Bills_2003_2022!$D$3:$L$3,0))-INDEX(CT_Bills_2003_2022!$N$4:$V$25,MATCH(CT_Bands_2003_2022_Bills!$B18,CT_Bills_2003_2022!$B$4:$B$25,0),MATCH(CT_Bands_2003_2022_Bills!H$3,CT_Bills_2003_2022!$N$3:$V$3,0)),"N/A")</f>
        <v>-846.01368400000024</v>
      </c>
      <c r="I18" s="144">
        <f>IFERROR(INDEX(CT_Bills_2003_2022!$D$4:$L$25,MATCH(CT_Bands_2003_2022_Bills!$B18,CT_Bills_2003_2022!$B$4:$B$25,0),MATCH(CT_Bands_2003_2022_Bills!I$2,CT_Bills_2003_2022!$D$3:$L$3,0))-INDEX(CT_Bills_2003_2022!$N$4:$V$25,MATCH(CT_Bands_2003_2022_Bills!$B18,CT_Bills_2003_2022!$B$4:$B$25,0),MATCH(CT_Bands_2003_2022_Bills!I$3,CT_Bills_2003_2022!$N$3:$V$3,0)),"N/A")</f>
        <v>-1606.2637839999998</v>
      </c>
      <c r="J18" s="144">
        <f>IFERROR(INDEX(CT_Bills_2003_2022!$D$4:$L$25,MATCH(CT_Bands_2003_2022_Bills!$B18,CT_Bills_2003_2022!$B$4:$B$25,0),MATCH(CT_Bands_2003_2022_Bills!J$2,CT_Bills_2003_2022!$D$3:$L$3,0))-INDEX(CT_Bills_2003_2022!$N$4:$V$25,MATCH(CT_Bands_2003_2022_Bills!$B18,CT_Bills_2003_2022!$B$4:$B$25,0),MATCH(CT_Bands_2003_2022_Bills!J$3,CT_Bills_2003_2022!$N$3:$V$3,0)),"N/A")</f>
        <v>-2861.7638839999995</v>
      </c>
      <c r="K18" s="144">
        <f>IFERROR(INDEX(CT_Bills_2003_2022!$D$4:$L$25,MATCH(CT_Bands_2003_2022_Bills!$B18,CT_Bills_2003_2022!$B$4:$B$25,0),MATCH(CT_Bands_2003_2022_Bills!K$2,CT_Bills_2003_2022!$D$3:$L$3,0))-INDEX(CT_Bills_2003_2022!$N$4:$V$25,MATCH(CT_Bands_2003_2022_Bills!$B18,CT_Bills_2003_2022!$B$4:$B$25,0),MATCH(CT_Bands_2003_2022_Bills!K$3,CT_Bills_2003_2022!$N$3:$V$3,0)),"N/A")</f>
        <v>-4480.5139840000002</v>
      </c>
      <c r="L18" s="144">
        <f>IFERROR(INDEX(CT_Bills_2003_2022!$D$4:$L$25,MATCH(CT_Bands_2003_2022_Bills!$B18,CT_Bills_2003_2022!$B$4:$B$25,0),MATCH(CT_Bands_2003_2022_Bills!L$2,CT_Bills_2003_2022!$D$3:$L$3,0))-INDEX(CT_Bills_2003_2022!$N$4:$V$25,MATCH(CT_Bands_2003_2022_Bills!$B18,CT_Bills_2003_2022!$B$4:$B$25,0),MATCH(CT_Bands_2003_2022_Bills!L$3,CT_Bills_2003_2022!$N$3:$V$3,0)),"N/A")</f>
        <v>-5496.7677339999991</v>
      </c>
      <c r="M18" s="145">
        <f>IFERROR(INDEX(CT_Bills_2003_2022!$D$4:$L$25,MATCH(CT_Bands_2003_2022_Bills!$B18,CT_Bills_2003_2022!$B$4:$B$25,0),MATCH(CT_Bands_2003_2022_Bills!M$2,CT_Bills_2003_2022!$D$3:$L$3,0))-INDEX(CT_Bills_2003_2022!$N$4:$V$25,MATCH(CT_Bands_2003_2022_Bills!$B18,CT_Bills_2003_2022!$B$4:$B$25,0),MATCH(CT_Bands_2003_2022_Bills!M$3,CT_Bills_2003_2022!$N$3:$V$3,0)),"N/A")</f>
        <v>943.11271033333333</v>
      </c>
      <c r="N18" s="144">
        <f>IFERROR(INDEX(CT_Bills_2003_2022!$D$4:$L$25,MATCH(CT_Bands_2003_2022_Bills!$B18,CT_Bills_2003_2022!$B$4:$B$25,0),MATCH(CT_Bands_2003_2022_Bills!N$2,CT_Bills_2003_2022!$D$3:$L$3,0))-INDEX(CT_Bills_2003_2022!$N$4:$V$25,MATCH(CT_Bands_2003_2022_Bills!$B18,CT_Bills_2003_2022!$B$4:$B$25,0),MATCH(CT_Bands_2003_2022_Bills!N$3,CT_Bills_2003_2022!$N$3:$V$3,0)),"N/A")</f>
        <v>697.36026033333337</v>
      </c>
      <c r="O18" s="144">
        <f>IFERROR(INDEX(CT_Bills_2003_2022!$D$4:$L$25,MATCH(CT_Bands_2003_2022_Bills!$B18,CT_Bills_2003_2022!$B$4:$B$25,0),MATCH(CT_Bands_2003_2022_Bills!O$2,CT_Bills_2003_2022!$D$3:$L$3,0))-INDEX(CT_Bills_2003_2022!$N$4:$V$25,MATCH(CT_Bands_2003_2022_Bills!$B18,CT_Bills_2003_2022!$B$4:$B$25,0),MATCH(CT_Bands_2003_2022_Bills!O$3,CT_Bills_2003_2022!$N$3:$V$3,0)),"N/A")</f>
        <v>372.11006033333342</v>
      </c>
      <c r="P18" s="144">
        <f>IFERROR(INDEX(CT_Bills_2003_2022!$D$4:$L$25,MATCH(CT_Bands_2003_2022_Bills!$B18,CT_Bills_2003_2022!$B$4:$B$25,0),MATCH(CT_Bands_2003_2022_Bills!P$2,CT_Bills_2003_2022!$D$3:$L$3,0))-INDEX(CT_Bills_2003_2022!$N$4:$V$25,MATCH(CT_Bands_2003_2022_Bills!$B18,CT_Bills_2003_2022!$B$4:$B$25,0),MATCH(CT_Bands_2003_2022_Bills!P$3,CT_Bills_2003_2022!$N$3:$V$3,0)),"N/A")</f>
        <v>-75.390189666666402</v>
      </c>
      <c r="Q18" s="144">
        <f>IFERROR(INDEX(CT_Bills_2003_2022!$D$4:$L$25,MATCH(CT_Bands_2003_2022_Bills!$B18,CT_Bills_2003_2022!$B$4:$B$25,0),MATCH(CT_Bands_2003_2022_Bills!Q$2,CT_Bills_2003_2022!$D$3:$L$3,0))-INDEX(CT_Bills_2003_2022!$N$4:$V$25,MATCH(CT_Bands_2003_2022_Bills!$B18,CT_Bills_2003_2022!$B$4:$B$25,0),MATCH(CT_Bands_2003_2022_Bills!Q$3,CT_Bills_2003_2022!$N$3:$V$3,0)),"N/A")</f>
        <v>-664.14043966666691</v>
      </c>
      <c r="R18" s="144">
        <f>IFERROR(INDEX(CT_Bills_2003_2022!$D$4:$L$25,MATCH(CT_Bands_2003_2022_Bills!$B18,CT_Bills_2003_2022!$B$4:$B$25,0),MATCH(CT_Bands_2003_2022_Bills!R$2,CT_Bills_2003_2022!$D$3:$L$3,0))-INDEX(CT_Bills_2003_2022!$N$4:$V$25,MATCH(CT_Bands_2003_2022_Bills!$B18,CT_Bills_2003_2022!$B$4:$B$25,0),MATCH(CT_Bands_2003_2022_Bills!R$3,CT_Bills_2003_2022!$N$3:$V$3,0)),"N/A")</f>
        <v>-1424.3905396666664</v>
      </c>
      <c r="S18" s="144">
        <f>IFERROR(INDEX(CT_Bills_2003_2022!$D$4:$L$25,MATCH(CT_Bands_2003_2022_Bills!$B18,CT_Bills_2003_2022!$B$4:$B$25,0),MATCH(CT_Bands_2003_2022_Bills!S$2,CT_Bills_2003_2022!$D$3:$L$3,0))-INDEX(CT_Bills_2003_2022!$N$4:$V$25,MATCH(CT_Bands_2003_2022_Bills!$B18,CT_Bills_2003_2022!$B$4:$B$25,0),MATCH(CT_Bands_2003_2022_Bills!S$3,CT_Bills_2003_2022!$N$3:$V$3,0)),"N/A")</f>
        <v>-2679.8906396666662</v>
      </c>
      <c r="T18" s="144">
        <f>IFERROR(INDEX(CT_Bills_2003_2022!$D$4:$L$25,MATCH(CT_Bands_2003_2022_Bills!$B18,CT_Bills_2003_2022!$B$4:$B$25,0),MATCH(CT_Bands_2003_2022_Bills!T$2,CT_Bills_2003_2022!$D$3:$L$3,0))-INDEX(CT_Bills_2003_2022!$N$4:$V$25,MATCH(CT_Bands_2003_2022_Bills!$B18,CT_Bills_2003_2022!$B$4:$B$25,0),MATCH(CT_Bands_2003_2022_Bills!T$3,CT_Bills_2003_2022!$N$3:$V$3,0)),"N/A")</f>
        <v>-4298.6407396666673</v>
      </c>
      <c r="U18" s="144">
        <f>IFERROR(INDEX(CT_Bills_2003_2022!$D$4:$L$25,MATCH(CT_Bands_2003_2022_Bills!$B18,CT_Bills_2003_2022!$B$4:$B$25,0),MATCH(CT_Bands_2003_2022_Bills!U$2,CT_Bills_2003_2022!$D$3:$L$3,0))-INDEX(CT_Bills_2003_2022!$N$4:$V$25,MATCH(CT_Bands_2003_2022_Bills!$B18,CT_Bills_2003_2022!$B$4:$B$25,0),MATCH(CT_Bands_2003_2022_Bills!U$3,CT_Bills_2003_2022!$N$3:$V$3,0)),"N/A")</f>
        <v>-5314.8944896666653</v>
      </c>
      <c r="V18" s="145">
        <f>IFERROR(INDEX(CT_Bills_2003_2022!$D$4:$L$25,MATCH(CT_Bands_2003_2022_Bills!$B18,CT_Bills_2003_2022!$B$4:$B$25,0),MATCH(CT_Bands_2003_2022_Bills!V$2,CT_Bills_2003_2022!$D$3:$L$3,0))-INDEX(CT_Bills_2003_2022!$N$4:$V$25,MATCH(CT_Bands_2003_2022_Bills!$B18,CT_Bills_2003_2022!$B$4:$B$25,0),MATCH(CT_Bands_2003_2022_Bills!V$3,CT_Bills_2003_2022!$N$3:$V$3,0)),"N/A")</f>
        <v>1124.9859546666667</v>
      </c>
      <c r="W18" s="144">
        <f>IFERROR(INDEX(CT_Bills_2003_2022!$D$4:$L$25,MATCH(CT_Bands_2003_2022_Bills!$B18,CT_Bills_2003_2022!$B$4:$B$25,0),MATCH(CT_Bands_2003_2022_Bills!W$2,CT_Bills_2003_2022!$D$3:$L$3,0))-INDEX(CT_Bills_2003_2022!$N$4:$V$25,MATCH(CT_Bands_2003_2022_Bills!$B18,CT_Bills_2003_2022!$B$4:$B$25,0),MATCH(CT_Bands_2003_2022_Bills!W$3,CT_Bills_2003_2022!$N$3:$V$3,0)),"N/A")</f>
        <v>879.2335046666667</v>
      </c>
      <c r="X18" s="144">
        <f>IFERROR(INDEX(CT_Bills_2003_2022!$D$4:$L$25,MATCH(CT_Bands_2003_2022_Bills!$B18,CT_Bills_2003_2022!$B$4:$B$25,0),MATCH(CT_Bands_2003_2022_Bills!X$2,CT_Bills_2003_2022!$D$3:$L$3,0))-INDEX(CT_Bills_2003_2022!$N$4:$V$25,MATCH(CT_Bands_2003_2022_Bills!$B18,CT_Bills_2003_2022!$B$4:$B$25,0),MATCH(CT_Bands_2003_2022_Bills!X$3,CT_Bills_2003_2022!$N$3:$V$3,0)),"N/A")</f>
        <v>553.98330466666675</v>
      </c>
      <c r="Y18" s="144">
        <f>IFERROR(INDEX(CT_Bills_2003_2022!$D$4:$L$25,MATCH(CT_Bands_2003_2022_Bills!$B18,CT_Bills_2003_2022!$B$4:$B$25,0),MATCH(CT_Bands_2003_2022_Bills!Y$2,CT_Bills_2003_2022!$D$3:$L$3,0))-INDEX(CT_Bills_2003_2022!$N$4:$V$25,MATCH(CT_Bands_2003_2022_Bills!$B18,CT_Bills_2003_2022!$B$4:$B$25,0),MATCH(CT_Bands_2003_2022_Bills!Y$3,CT_Bills_2003_2022!$N$3:$V$3,0)),"N/A")</f>
        <v>106.48305466666693</v>
      </c>
      <c r="Z18" s="144">
        <f>IFERROR(INDEX(CT_Bills_2003_2022!$D$4:$L$25,MATCH(CT_Bands_2003_2022_Bills!$B18,CT_Bills_2003_2022!$B$4:$B$25,0),MATCH(CT_Bands_2003_2022_Bills!Z$2,CT_Bills_2003_2022!$D$3:$L$3,0))-INDEX(CT_Bills_2003_2022!$N$4:$V$25,MATCH(CT_Bands_2003_2022_Bills!$B18,CT_Bills_2003_2022!$B$4:$B$25,0),MATCH(CT_Bands_2003_2022_Bills!Z$3,CT_Bills_2003_2022!$N$3:$V$3,0)),"N/A")</f>
        <v>-482.26719533333358</v>
      </c>
      <c r="AA18" s="144">
        <f>IFERROR(INDEX(CT_Bills_2003_2022!$D$4:$L$25,MATCH(CT_Bands_2003_2022_Bills!$B18,CT_Bills_2003_2022!$B$4:$B$25,0),MATCH(CT_Bands_2003_2022_Bills!AA$2,CT_Bills_2003_2022!$D$3:$L$3,0))-INDEX(CT_Bills_2003_2022!$N$4:$V$25,MATCH(CT_Bands_2003_2022_Bills!$B18,CT_Bills_2003_2022!$B$4:$B$25,0),MATCH(CT_Bands_2003_2022_Bills!AA$3,CT_Bills_2003_2022!$N$3:$V$3,0)),"N/A")</f>
        <v>-1242.5172953333331</v>
      </c>
      <c r="AB18" s="144">
        <f>IFERROR(INDEX(CT_Bills_2003_2022!$D$4:$L$25,MATCH(CT_Bands_2003_2022_Bills!$B18,CT_Bills_2003_2022!$B$4:$B$25,0),MATCH(CT_Bands_2003_2022_Bills!AB$2,CT_Bills_2003_2022!$D$3:$L$3,0))-INDEX(CT_Bills_2003_2022!$N$4:$V$25,MATCH(CT_Bands_2003_2022_Bills!$B18,CT_Bills_2003_2022!$B$4:$B$25,0),MATCH(CT_Bands_2003_2022_Bills!AB$3,CT_Bills_2003_2022!$N$3:$V$3,0)),"N/A")</f>
        <v>-2498.0173953333328</v>
      </c>
      <c r="AC18" s="144">
        <f>IFERROR(INDEX(CT_Bills_2003_2022!$D$4:$L$25,MATCH(CT_Bands_2003_2022_Bills!$B18,CT_Bills_2003_2022!$B$4:$B$25,0),MATCH(CT_Bands_2003_2022_Bills!AC$2,CT_Bills_2003_2022!$D$3:$L$3,0))-INDEX(CT_Bills_2003_2022!$N$4:$V$25,MATCH(CT_Bands_2003_2022_Bills!$B18,CT_Bills_2003_2022!$B$4:$B$25,0),MATCH(CT_Bands_2003_2022_Bills!AC$3,CT_Bills_2003_2022!$N$3:$V$3,0)),"N/A")</f>
        <v>-4116.7674953333335</v>
      </c>
      <c r="AD18" s="144">
        <f>IFERROR(INDEX(CT_Bills_2003_2022!$D$4:$L$25,MATCH(CT_Bands_2003_2022_Bills!$B18,CT_Bills_2003_2022!$B$4:$B$25,0),MATCH(CT_Bands_2003_2022_Bills!AD$2,CT_Bills_2003_2022!$D$3:$L$3,0))-INDEX(CT_Bills_2003_2022!$N$4:$V$25,MATCH(CT_Bands_2003_2022_Bills!$B18,CT_Bills_2003_2022!$B$4:$B$25,0),MATCH(CT_Bands_2003_2022_Bills!AD$3,CT_Bills_2003_2022!$N$3:$V$3,0)),"N/A")</f>
        <v>-5133.0212453333324</v>
      </c>
      <c r="AE18" s="145">
        <f>IFERROR(INDEX(CT_Bills_2003_2022!$D$4:$L$25,MATCH(CT_Bands_2003_2022_Bills!$B18,CT_Bills_2003_2022!$B$4:$B$25,0),MATCH(CT_Bands_2003_2022_Bills!AE$2,CT_Bills_2003_2022!$D$3:$L$3,0))-INDEX(CT_Bills_2003_2022!$N$4:$V$25,MATCH(CT_Bands_2003_2022_Bills!$B18,CT_Bills_2003_2022!$B$4:$B$25,0),MATCH(CT_Bands_2003_2022_Bills!AE$3,CT_Bills_2003_2022!$N$3:$V$3,0)),"N/A")</f>
        <v>1306.859199</v>
      </c>
      <c r="AF18" s="144">
        <f>IFERROR(INDEX(CT_Bills_2003_2022!$D$4:$L$25,MATCH(CT_Bands_2003_2022_Bills!$B18,CT_Bills_2003_2022!$B$4:$B$25,0),MATCH(CT_Bands_2003_2022_Bills!AF$2,CT_Bills_2003_2022!$D$3:$L$3,0))-INDEX(CT_Bills_2003_2022!$N$4:$V$25,MATCH(CT_Bands_2003_2022_Bills!$B18,CT_Bills_2003_2022!$B$4:$B$25,0),MATCH(CT_Bands_2003_2022_Bills!AF$3,CT_Bills_2003_2022!$N$3:$V$3,0)),"N/A")</f>
        <v>1061.106749</v>
      </c>
      <c r="AG18" s="144">
        <f>IFERROR(INDEX(CT_Bills_2003_2022!$D$4:$L$25,MATCH(CT_Bands_2003_2022_Bills!$B18,CT_Bills_2003_2022!$B$4:$B$25,0),MATCH(CT_Bands_2003_2022_Bills!AG$2,CT_Bills_2003_2022!$D$3:$L$3,0))-INDEX(CT_Bills_2003_2022!$N$4:$V$25,MATCH(CT_Bands_2003_2022_Bills!$B18,CT_Bills_2003_2022!$B$4:$B$25,0),MATCH(CT_Bands_2003_2022_Bills!AG$3,CT_Bills_2003_2022!$N$3:$V$3,0)),"N/A")</f>
        <v>735.85654900000009</v>
      </c>
      <c r="AH18" s="144">
        <f>IFERROR(INDEX(CT_Bills_2003_2022!$D$4:$L$25,MATCH(CT_Bands_2003_2022_Bills!$B18,CT_Bills_2003_2022!$B$4:$B$25,0),MATCH(CT_Bands_2003_2022_Bills!AH$2,CT_Bills_2003_2022!$D$3:$L$3,0))-INDEX(CT_Bills_2003_2022!$N$4:$V$25,MATCH(CT_Bands_2003_2022_Bills!$B18,CT_Bills_2003_2022!$B$4:$B$25,0),MATCH(CT_Bands_2003_2022_Bills!AH$3,CT_Bills_2003_2022!$N$3:$V$3,0)),"N/A")</f>
        <v>288.35629900000026</v>
      </c>
      <c r="AI18" s="144">
        <f>IFERROR(INDEX(CT_Bills_2003_2022!$D$4:$L$25,MATCH(CT_Bands_2003_2022_Bills!$B18,CT_Bills_2003_2022!$B$4:$B$25,0),MATCH(CT_Bands_2003_2022_Bills!AI$2,CT_Bills_2003_2022!$D$3:$L$3,0))-INDEX(CT_Bills_2003_2022!$N$4:$V$25,MATCH(CT_Bands_2003_2022_Bills!$B18,CT_Bills_2003_2022!$B$4:$B$25,0),MATCH(CT_Bands_2003_2022_Bills!AI$3,CT_Bills_2003_2022!$N$3:$V$3,0)),"N/A")</f>
        <v>-300.39395100000024</v>
      </c>
      <c r="AJ18" s="144">
        <f>IFERROR(INDEX(CT_Bills_2003_2022!$D$4:$L$25,MATCH(CT_Bands_2003_2022_Bills!$B18,CT_Bills_2003_2022!$B$4:$B$25,0),MATCH(CT_Bands_2003_2022_Bills!AJ$2,CT_Bills_2003_2022!$D$3:$L$3,0))-INDEX(CT_Bills_2003_2022!$N$4:$V$25,MATCH(CT_Bands_2003_2022_Bills!$B18,CT_Bills_2003_2022!$B$4:$B$25,0),MATCH(CT_Bands_2003_2022_Bills!AJ$3,CT_Bills_2003_2022!$N$3:$V$3,0)),"N/A")</f>
        <v>-1060.6440509999998</v>
      </c>
      <c r="AK18" s="144">
        <f>IFERROR(INDEX(CT_Bills_2003_2022!$D$4:$L$25,MATCH(CT_Bands_2003_2022_Bills!$B18,CT_Bills_2003_2022!$B$4:$B$25,0),MATCH(CT_Bands_2003_2022_Bills!AK$2,CT_Bills_2003_2022!$D$3:$L$3,0))-INDEX(CT_Bills_2003_2022!$N$4:$V$25,MATCH(CT_Bands_2003_2022_Bills!$B18,CT_Bills_2003_2022!$B$4:$B$25,0),MATCH(CT_Bands_2003_2022_Bills!AK$3,CT_Bills_2003_2022!$N$3:$V$3,0)),"N/A")</f>
        <v>-2316.1441509999995</v>
      </c>
      <c r="AL18" s="144">
        <f>IFERROR(INDEX(CT_Bills_2003_2022!$D$4:$L$25,MATCH(CT_Bands_2003_2022_Bills!$B18,CT_Bills_2003_2022!$B$4:$B$25,0),MATCH(CT_Bands_2003_2022_Bills!AL$2,CT_Bills_2003_2022!$D$3:$L$3,0))-INDEX(CT_Bills_2003_2022!$N$4:$V$25,MATCH(CT_Bands_2003_2022_Bills!$B18,CT_Bills_2003_2022!$B$4:$B$25,0),MATCH(CT_Bands_2003_2022_Bills!AL$3,CT_Bills_2003_2022!$N$3:$V$3,0)),"N/A")</f>
        <v>-3934.8942510000002</v>
      </c>
      <c r="AM18" s="144">
        <f>IFERROR(INDEX(CT_Bills_2003_2022!$D$4:$L$25,MATCH(CT_Bands_2003_2022_Bills!$B18,CT_Bills_2003_2022!$B$4:$B$25,0),MATCH(CT_Bands_2003_2022_Bills!AM$2,CT_Bills_2003_2022!$D$3:$L$3,0))-INDEX(CT_Bills_2003_2022!$N$4:$V$25,MATCH(CT_Bands_2003_2022_Bills!$B18,CT_Bills_2003_2022!$B$4:$B$25,0),MATCH(CT_Bands_2003_2022_Bills!AM$3,CT_Bills_2003_2022!$N$3:$V$3,0)),"N/A")</f>
        <v>-4951.1480009999996</v>
      </c>
      <c r="AN18" s="145">
        <f>IFERROR(INDEX(CT_Bills_2003_2022!$D$4:$L$25,MATCH(CT_Bands_2003_2022_Bills!$B18,CT_Bills_2003_2022!$B$4:$B$25,0),MATCH(CT_Bands_2003_2022_Bills!AN$2,CT_Bills_2003_2022!$D$3:$L$3,0))-INDEX(CT_Bills_2003_2022!$N$4:$V$25,MATCH(CT_Bands_2003_2022_Bills!$B18,CT_Bills_2003_2022!$B$4:$B$25,0),MATCH(CT_Bands_2003_2022_Bills!AN$3,CT_Bills_2003_2022!$N$3:$V$3,0)),"N/A")</f>
        <v>1670.6056876666667</v>
      </c>
      <c r="AO18" s="144">
        <f>IFERROR(INDEX(CT_Bills_2003_2022!$D$4:$L$25,MATCH(CT_Bands_2003_2022_Bills!$B18,CT_Bills_2003_2022!$B$4:$B$25,0),MATCH(CT_Bands_2003_2022_Bills!AO$2,CT_Bills_2003_2022!$D$3:$L$3,0))-INDEX(CT_Bills_2003_2022!$N$4:$V$25,MATCH(CT_Bands_2003_2022_Bills!$B18,CT_Bills_2003_2022!$B$4:$B$25,0),MATCH(CT_Bands_2003_2022_Bills!AO$3,CT_Bills_2003_2022!$N$3:$V$3,0)),"N/A")</f>
        <v>1424.8532376666667</v>
      </c>
      <c r="AP18" s="144">
        <f>IFERROR(INDEX(CT_Bills_2003_2022!$D$4:$L$25,MATCH(CT_Bands_2003_2022_Bills!$B18,CT_Bills_2003_2022!$B$4:$B$25,0),MATCH(CT_Bands_2003_2022_Bills!AP$2,CT_Bills_2003_2022!$D$3:$L$3,0))-INDEX(CT_Bills_2003_2022!$N$4:$V$25,MATCH(CT_Bands_2003_2022_Bills!$B18,CT_Bills_2003_2022!$B$4:$B$25,0),MATCH(CT_Bands_2003_2022_Bills!AP$3,CT_Bills_2003_2022!$N$3:$V$3,0)),"N/A")</f>
        <v>1099.6030376666668</v>
      </c>
      <c r="AQ18" s="144">
        <f>IFERROR(INDEX(CT_Bills_2003_2022!$D$4:$L$25,MATCH(CT_Bands_2003_2022_Bills!$B18,CT_Bills_2003_2022!$B$4:$B$25,0),MATCH(CT_Bands_2003_2022_Bills!AQ$2,CT_Bills_2003_2022!$D$3:$L$3,0))-INDEX(CT_Bills_2003_2022!$N$4:$V$25,MATCH(CT_Bands_2003_2022_Bills!$B18,CT_Bills_2003_2022!$B$4:$B$25,0),MATCH(CT_Bands_2003_2022_Bills!AQ$3,CT_Bills_2003_2022!$N$3:$V$3,0)),"N/A")</f>
        <v>652.10278766666693</v>
      </c>
      <c r="AR18" s="144">
        <f>IFERROR(INDEX(CT_Bills_2003_2022!$D$4:$L$25,MATCH(CT_Bands_2003_2022_Bills!$B18,CT_Bills_2003_2022!$B$4:$B$25,0),MATCH(CT_Bands_2003_2022_Bills!AR$2,CT_Bills_2003_2022!$D$3:$L$3,0))-INDEX(CT_Bills_2003_2022!$N$4:$V$25,MATCH(CT_Bands_2003_2022_Bills!$B18,CT_Bills_2003_2022!$B$4:$B$25,0),MATCH(CT_Bands_2003_2022_Bills!AR$3,CT_Bills_2003_2022!$N$3:$V$3,0)),"N/A")</f>
        <v>63.352537666666422</v>
      </c>
      <c r="AS18" s="144">
        <f>IFERROR(INDEX(CT_Bills_2003_2022!$D$4:$L$25,MATCH(CT_Bands_2003_2022_Bills!$B18,CT_Bills_2003_2022!$B$4:$B$25,0),MATCH(CT_Bands_2003_2022_Bills!AS$2,CT_Bills_2003_2022!$D$3:$L$3,0))-INDEX(CT_Bills_2003_2022!$N$4:$V$25,MATCH(CT_Bands_2003_2022_Bills!$B18,CT_Bills_2003_2022!$B$4:$B$25,0),MATCH(CT_Bands_2003_2022_Bills!AS$3,CT_Bills_2003_2022!$N$3:$V$3,0)),"N/A")</f>
        <v>-696.8975623333331</v>
      </c>
      <c r="AT18" s="144">
        <f>IFERROR(INDEX(CT_Bills_2003_2022!$D$4:$L$25,MATCH(CT_Bands_2003_2022_Bills!$B18,CT_Bills_2003_2022!$B$4:$B$25,0),MATCH(CT_Bands_2003_2022_Bills!AT$2,CT_Bills_2003_2022!$D$3:$L$3,0))-INDEX(CT_Bills_2003_2022!$N$4:$V$25,MATCH(CT_Bands_2003_2022_Bills!$B18,CT_Bills_2003_2022!$B$4:$B$25,0),MATCH(CT_Bands_2003_2022_Bills!AT$3,CT_Bills_2003_2022!$N$3:$V$3,0)),"N/A")</f>
        <v>-1952.3976623333328</v>
      </c>
      <c r="AU18" s="144">
        <f>IFERROR(INDEX(CT_Bills_2003_2022!$D$4:$L$25,MATCH(CT_Bands_2003_2022_Bills!$B18,CT_Bills_2003_2022!$B$4:$B$25,0),MATCH(CT_Bands_2003_2022_Bills!AU$2,CT_Bills_2003_2022!$D$3:$L$3,0))-INDEX(CT_Bills_2003_2022!$N$4:$V$25,MATCH(CT_Bands_2003_2022_Bills!$B18,CT_Bills_2003_2022!$B$4:$B$25,0),MATCH(CT_Bands_2003_2022_Bills!AU$3,CT_Bills_2003_2022!$N$3:$V$3,0)),"N/A")</f>
        <v>-3571.1477623333335</v>
      </c>
      <c r="AV18" s="144">
        <f>IFERROR(INDEX(CT_Bills_2003_2022!$D$4:$L$25,MATCH(CT_Bands_2003_2022_Bills!$B18,CT_Bills_2003_2022!$B$4:$B$25,0),MATCH(CT_Bands_2003_2022_Bills!AV$2,CT_Bills_2003_2022!$D$3:$L$3,0))-INDEX(CT_Bills_2003_2022!$N$4:$V$25,MATCH(CT_Bands_2003_2022_Bills!$B18,CT_Bills_2003_2022!$B$4:$B$25,0),MATCH(CT_Bands_2003_2022_Bills!AV$3,CT_Bills_2003_2022!$N$3:$V$3,0)),"N/A")</f>
        <v>-4587.401512333332</v>
      </c>
      <c r="AW18" s="145">
        <f>IFERROR(INDEX(CT_Bills_2003_2022!$D$4:$L$25,MATCH(CT_Bands_2003_2022_Bills!$B18,CT_Bills_2003_2022!$B$4:$B$25,0),MATCH(CT_Bands_2003_2022_Bills!AW$2,CT_Bills_2003_2022!$D$3:$L$3,0))-INDEX(CT_Bills_2003_2022!$N$4:$V$25,MATCH(CT_Bands_2003_2022_Bills!$B18,CT_Bills_2003_2022!$B$4:$B$25,0),MATCH(CT_Bands_2003_2022_Bills!AW$3,CT_Bills_2003_2022!$N$3:$V$3,0)),"N/A")</f>
        <v>2034.3521763333333</v>
      </c>
      <c r="AX18" s="144">
        <f>IFERROR(INDEX(CT_Bills_2003_2022!$D$4:$L$25,MATCH(CT_Bands_2003_2022_Bills!$B18,CT_Bills_2003_2022!$B$4:$B$25,0),MATCH(CT_Bands_2003_2022_Bills!AX$2,CT_Bills_2003_2022!$D$3:$L$3,0))-INDEX(CT_Bills_2003_2022!$N$4:$V$25,MATCH(CT_Bands_2003_2022_Bills!$B18,CT_Bills_2003_2022!$B$4:$B$25,0),MATCH(CT_Bands_2003_2022_Bills!AX$3,CT_Bills_2003_2022!$N$3:$V$3,0)),"N/A")</f>
        <v>1788.5997263333334</v>
      </c>
      <c r="AY18" s="144">
        <f>IFERROR(INDEX(CT_Bills_2003_2022!$D$4:$L$25,MATCH(CT_Bands_2003_2022_Bills!$B18,CT_Bills_2003_2022!$B$4:$B$25,0),MATCH(CT_Bands_2003_2022_Bills!AY$2,CT_Bills_2003_2022!$D$3:$L$3,0))-INDEX(CT_Bills_2003_2022!$N$4:$V$25,MATCH(CT_Bands_2003_2022_Bills!$B18,CT_Bills_2003_2022!$B$4:$B$25,0),MATCH(CT_Bands_2003_2022_Bills!AY$3,CT_Bills_2003_2022!$N$3:$V$3,0)),"N/A")</f>
        <v>1463.3495263333334</v>
      </c>
      <c r="AZ18" s="144">
        <f>IFERROR(INDEX(CT_Bills_2003_2022!$D$4:$L$25,MATCH(CT_Bands_2003_2022_Bills!$B18,CT_Bills_2003_2022!$B$4:$B$25,0),MATCH(CT_Bands_2003_2022_Bills!AZ$2,CT_Bills_2003_2022!$D$3:$L$3,0))-INDEX(CT_Bills_2003_2022!$N$4:$V$25,MATCH(CT_Bands_2003_2022_Bills!$B18,CT_Bills_2003_2022!$B$4:$B$25,0),MATCH(CT_Bands_2003_2022_Bills!AZ$3,CT_Bills_2003_2022!$N$3:$V$3,0)),"N/A")</f>
        <v>1015.8492763333336</v>
      </c>
      <c r="BA18" s="144">
        <f>IFERROR(INDEX(CT_Bills_2003_2022!$D$4:$L$25,MATCH(CT_Bands_2003_2022_Bills!$B18,CT_Bills_2003_2022!$B$4:$B$25,0),MATCH(CT_Bands_2003_2022_Bills!BA$2,CT_Bills_2003_2022!$D$3:$L$3,0))-INDEX(CT_Bills_2003_2022!$N$4:$V$25,MATCH(CT_Bands_2003_2022_Bills!$B18,CT_Bills_2003_2022!$B$4:$B$25,0),MATCH(CT_Bands_2003_2022_Bills!BA$3,CT_Bills_2003_2022!$N$3:$V$3,0)),"N/A")</f>
        <v>427.09902633333309</v>
      </c>
      <c r="BB18" s="144">
        <f>IFERROR(INDEX(CT_Bills_2003_2022!$D$4:$L$25,MATCH(CT_Bands_2003_2022_Bills!$B18,CT_Bills_2003_2022!$B$4:$B$25,0),MATCH(CT_Bands_2003_2022_Bills!BB$2,CT_Bills_2003_2022!$D$3:$L$3,0))-INDEX(CT_Bills_2003_2022!$N$4:$V$25,MATCH(CT_Bands_2003_2022_Bills!$B18,CT_Bills_2003_2022!$B$4:$B$25,0),MATCH(CT_Bands_2003_2022_Bills!BB$3,CT_Bills_2003_2022!$N$3:$V$3,0)),"N/A")</f>
        <v>-333.15107366666643</v>
      </c>
      <c r="BC18" s="144">
        <f>IFERROR(INDEX(CT_Bills_2003_2022!$D$4:$L$25,MATCH(CT_Bands_2003_2022_Bills!$B18,CT_Bills_2003_2022!$B$4:$B$25,0),MATCH(CT_Bands_2003_2022_Bills!BC$2,CT_Bills_2003_2022!$D$3:$L$3,0))-INDEX(CT_Bills_2003_2022!$N$4:$V$25,MATCH(CT_Bands_2003_2022_Bills!$B18,CT_Bills_2003_2022!$B$4:$B$25,0),MATCH(CT_Bands_2003_2022_Bills!BC$3,CT_Bills_2003_2022!$N$3:$V$3,0)),"N/A")</f>
        <v>-1588.6511736666662</v>
      </c>
      <c r="BD18" s="144">
        <f>IFERROR(INDEX(CT_Bills_2003_2022!$D$4:$L$25,MATCH(CT_Bands_2003_2022_Bills!$B18,CT_Bills_2003_2022!$B$4:$B$25,0),MATCH(CT_Bands_2003_2022_Bills!BD$2,CT_Bills_2003_2022!$D$3:$L$3,0))-INDEX(CT_Bills_2003_2022!$N$4:$V$25,MATCH(CT_Bands_2003_2022_Bills!$B18,CT_Bills_2003_2022!$B$4:$B$25,0),MATCH(CT_Bands_2003_2022_Bills!BD$3,CT_Bills_2003_2022!$N$3:$V$3,0)),"N/A")</f>
        <v>-3207.4012736666668</v>
      </c>
      <c r="BE18" s="144">
        <f>IFERROR(INDEX(CT_Bills_2003_2022!$D$4:$L$25,MATCH(CT_Bands_2003_2022_Bills!$B18,CT_Bills_2003_2022!$B$4:$B$25,0),MATCH(CT_Bands_2003_2022_Bills!BE$2,CT_Bills_2003_2022!$D$3:$L$3,0))-INDEX(CT_Bills_2003_2022!$N$4:$V$25,MATCH(CT_Bands_2003_2022_Bills!$B18,CT_Bills_2003_2022!$B$4:$B$25,0),MATCH(CT_Bands_2003_2022_Bills!BE$3,CT_Bills_2003_2022!$N$3:$V$3,0)),"N/A")</f>
        <v>-4223.6550236666662</v>
      </c>
      <c r="BF18" s="145">
        <f>IFERROR(INDEX(CT_Bills_2003_2022!$D$4:$L$25,MATCH(CT_Bands_2003_2022_Bills!$B18,CT_Bills_2003_2022!$B$4:$B$25,0),MATCH(CT_Bands_2003_2022_Bills!BF$2,CT_Bills_2003_2022!$D$3:$L$3,0))-INDEX(CT_Bills_2003_2022!$N$4:$V$25,MATCH(CT_Bands_2003_2022_Bills!$B18,CT_Bills_2003_2022!$B$4:$B$25,0),MATCH(CT_Bands_2003_2022_Bills!BF$3,CT_Bills_2003_2022!$N$3:$V$3,0)),"N/A")</f>
        <v>2398.098665</v>
      </c>
      <c r="BG18" s="144">
        <f>IFERROR(INDEX(CT_Bills_2003_2022!$D$4:$L$25,MATCH(CT_Bands_2003_2022_Bills!$B18,CT_Bills_2003_2022!$B$4:$B$25,0),MATCH(CT_Bands_2003_2022_Bills!BG$2,CT_Bills_2003_2022!$D$3:$L$3,0))-INDEX(CT_Bills_2003_2022!$N$4:$V$25,MATCH(CT_Bands_2003_2022_Bills!$B18,CT_Bills_2003_2022!$B$4:$B$25,0),MATCH(CT_Bands_2003_2022_Bills!BG$3,CT_Bills_2003_2022!$N$3:$V$3,0)),"N/A")</f>
        <v>2152.346215</v>
      </c>
      <c r="BH18" s="144">
        <f>IFERROR(INDEX(CT_Bills_2003_2022!$D$4:$L$25,MATCH(CT_Bands_2003_2022_Bills!$B18,CT_Bills_2003_2022!$B$4:$B$25,0),MATCH(CT_Bands_2003_2022_Bills!BH$2,CT_Bills_2003_2022!$D$3:$L$3,0))-INDEX(CT_Bills_2003_2022!$N$4:$V$25,MATCH(CT_Bands_2003_2022_Bills!$B18,CT_Bills_2003_2022!$B$4:$B$25,0),MATCH(CT_Bands_2003_2022_Bills!BH$3,CT_Bills_2003_2022!$N$3:$V$3,0)),"N/A")</f>
        <v>1827.0960150000001</v>
      </c>
      <c r="BI18" s="144">
        <f>IFERROR(INDEX(CT_Bills_2003_2022!$D$4:$L$25,MATCH(CT_Bands_2003_2022_Bills!$B18,CT_Bills_2003_2022!$B$4:$B$25,0),MATCH(CT_Bands_2003_2022_Bills!BI$2,CT_Bills_2003_2022!$D$3:$L$3,0))-INDEX(CT_Bills_2003_2022!$N$4:$V$25,MATCH(CT_Bands_2003_2022_Bills!$B18,CT_Bills_2003_2022!$B$4:$B$25,0),MATCH(CT_Bands_2003_2022_Bills!BI$3,CT_Bills_2003_2022!$N$3:$V$3,0)),"N/A")</f>
        <v>1379.5957650000003</v>
      </c>
      <c r="BJ18" s="144">
        <f>IFERROR(INDEX(CT_Bills_2003_2022!$D$4:$L$25,MATCH(CT_Bands_2003_2022_Bills!$B18,CT_Bills_2003_2022!$B$4:$B$25,0),MATCH(CT_Bands_2003_2022_Bills!BJ$2,CT_Bills_2003_2022!$D$3:$L$3,0))-INDEX(CT_Bills_2003_2022!$N$4:$V$25,MATCH(CT_Bands_2003_2022_Bills!$B18,CT_Bills_2003_2022!$B$4:$B$25,0),MATCH(CT_Bands_2003_2022_Bills!BJ$3,CT_Bills_2003_2022!$N$3:$V$3,0)),"N/A")</f>
        <v>790.84551499999975</v>
      </c>
      <c r="BK18" s="144">
        <f>IFERROR(INDEX(CT_Bills_2003_2022!$D$4:$L$25,MATCH(CT_Bands_2003_2022_Bills!$B18,CT_Bills_2003_2022!$B$4:$B$25,0),MATCH(CT_Bands_2003_2022_Bills!BK$2,CT_Bills_2003_2022!$D$3:$L$3,0))-INDEX(CT_Bills_2003_2022!$N$4:$V$25,MATCH(CT_Bands_2003_2022_Bills!$B18,CT_Bills_2003_2022!$B$4:$B$25,0),MATCH(CT_Bands_2003_2022_Bills!BK$3,CT_Bills_2003_2022!$N$3:$V$3,0)),"N/A")</f>
        <v>30.59541500000023</v>
      </c>
      <c r="BL18" s="144">
        <f>IFERROR(INDEX(CT_Bills_2003_2022!$D$4:$L$25,MATCH(CT_Bands_2003_2022_Bills!$B18,CT_Bills_2003_2022!$B$4:$B$25,0),MATCH(CT_Bands_2003_2022_Bills!BL$2,CT_Bills_2003_2022!$D$3:$L$3,0))-INDEX(CT_Bills_2003_2022!$N$4:$V$25,MATCH(CT_Bands_2003_2022_Bills!$B18,CT_Bills_2003_2022!$B$4:$B$25,0),MATCH(CT_Bands_2003_2022_Bills!BL$3,CT_Bills_2003_2022!$N$3:$V$3,0)),"N/A")</f>
        <v>-1224.9046849999995</v>
      </c>
      <c r="BM18" s="144">
        <f>IFERROR(INDEX(CT_Bills_2003_2022!$D$4:$L$25,MATCH(CT_Bands_2003_2022_Bills!$B18,CT_Bills_2003_2022!$B$4:$B$25,0),MATCH(CT_Bands_2003_2022_Bills!BM$2,CT_Bills_2003_2022!$D$3:$L$3,0))-INDEX(CT_Bills_2003_2022!$N$4:$V$25,MATCH(CT_Bands_2003_2022_Bills!$B18,CT_Bills_2003_2022!$B$4:$B$25,0),MATCH(CT_Bands_2003_2022_Bills!BM$3,CT_Bills_2003_2022!$N$3:$V$3,0)),"N/A")</f>
        <v>-2843.6547850000002</v>
      </c>
      <c r="BN18" s="144">
        <f>IFERROR(INDEX(CT_Bills_2003_2022!$D$4:$L$25,MATCH(CT_Bands_2003_2022_Bills!$B18,CT_Bills_2003_2022!$B$4:$B$25,0),MATCH(CT_Bands_2003_2022_Bills!BN$2,CT_Bills_2003_2022!$D$3:$L$3,0))-INDEX(CT_Bills_2003_2022!$N$4:$V$25,MATCH(CT_Bands_2003_2022_Bills!$B18,CT_Bills_2003_2022!$B$4:$B$25,0),MATCH(CT_Bands_2003_2022_Bills!BN$3,CT_Bills_2003_2022!$N$3:$V$3,0)),"N/A")</f>
        <v>-3859.9085349999991</v>
      </c>
      <c r="BO18" s="145">
        <f>IFERROR(INDEX(CT_Bills_2003_2022!$D$4:$L$25,MATCH(CT_Bands_2003_2022_Bills!$B18,CT_Bills_2003_2022!$B$4:$B$25,0),MATCH(CT_Bands_2003_2022_Bills!BO$2,CT_Bills_2003_2022!$D$3:$L$3,0))-INDEX(CT_Bills_2003_2022!$N$4:$V$25,MATCH(CT_Bands_2003_2022_Bills!$B18,CT_Bills_2003_2022!$B$4:$B$25,0),MATCH(CT_Bands_2003_2022_Bills!BO$3,CT_Bills_2003_2022!$N$3:$V$3,0)),"N/A")</f>
        <v>2943.718398</v>
      </c>
      <c r="BP18" s="144">
        <f>IFERROR(INDEX(CT_Bills_2003_2022!$D$4:$L$25,MATCH(CT_Bands_2003_2022_Bills!$B18,CT_Bills_2003_2022!$B$4:$B$25,0),MATCH(CT_Bands_2003_2022_Bills!BP$2,CT_Bills_2003_2022!$D$3:$L$3,0))-INDEX(CT_Bills_2003_2022!$N$4:$V$25,MATCH(CT_Bands_2003_2022_Bills!$B18,CT_Bills_2003_2022!$B$4:$B$25,0),MATCH(CT_Bands_2003_2022_Bills!BP$3,CT_Bills_2003_2022!$N$3:$V$3,0)),"N/A")</f>
        <v>2697.965948</v>
      </c>
      <c r="BQ18" s="144">
        <f>IFERROR(INDEX(CT_Bills_2003_2022!$D$4:$L$25,MATCH(CT_Bands_2003_2022_Bills!$B18,CT_Bills_2003_2022!$B$4:$B$25,0),MATCH(CT_Bands_2003_2022_Bills!BQ$2,CT_Bills_2003_2022!$D$3:$L$3,0))-INDEX(CT_Bills_2003_2022!$N$4:$V$25,MATCH(CT_Bands_2003_2022_Bills!$B18,CT_Bills_2003_2022!$B$4:$B$25,0),MATCH(CT_Bands_2003_2022_Bills!BQ$3,CT_Bills_2003_2022!$N$3:$V$3,0)),"N/A")</f>
        <v>2372.7157480000001</v>
      </c>
      <c r="BR18" s="144">
        <f>IFERROR(INDEX(CT_Bills_2003_2022!$D$4:$L$25,MATCH(CT_Bands_2003_2022_Bills!$B18,CT_Bills_2003_2022!$B$4:$B$25,0),MATCH(CT_Bands_2003_2022_Bills!BR$2,CT_Bills_2003_2022!$D$3:$L$3,0))-INDEX(CT_Bills_2003_2022!$N$4:$V$25,MATCH(CT_Bands_2003_2022_Bills!$B18,CT_Bills_2003_2022!$B$4:$B$25,0),MATCH(CT_Bands_2003_2022_Bills!BR$3,CT_Bills_2003_2022!$N$3:$V$3,0)),"N/A")</f>
        <v>1925.2154980000003</v>
      </c>
      <c r="BS18" s="144">
        <f>IFERROR(INDEX(CT_Bills_2003_2022!$D$4:$L$25,MATCH(CT_Bands_2003_2022_Bills!$B18,CT_Bills_2003_2022!$B$4:$B$25,0),MATCH(CT_Bands_2003_2022_Bills!BS$2,CT_Bills_2003_2022!$D$3:$L$3,0))-INDEX(CT_Bills_2003_2022!$N$4:$V$25,MATCH(CT_Bands_2003_2022_Bills!$B18,CT_Bills_2003_2022!$B$4:$B$25,0),MATCH(CT_Bands_2003_2022_Bills!BS$3,CT_Bills_2003_2022!$N$3:$V$3,0)),"N/A")</f>
        <v>1336.4652479999997</v>
      </c>
      <c r="BT18" s="144">
        <f>IFERROR(INDEX(CT_Bills_2003_2022!$D$4:$L$25,MATCH(CT_Bands_2003_2022_Bills!$B18,CT_Bills_2003_2022!$B$4:$B$25,0),MATCH(CT_Bands_2003_2022_Bills!BT$2,CT_Bills_2003_2022!$D$3:$L$3,0))-INDEX(CT_Bills_2003_2022!$N$4:$V$25,MATCH(CT_Bands_2003_2022_Bills!$B18,CT_Bills_2003_2022!$B$4:$B$25,0),MATCH(CT_Bands_2003_2022_Bills!BT$3,CT_Bills_2003_2022!$N$3:$V$3,0)),"N/A")</f>
        <v>576.21514800000023</v>
      </c>
      <c r="BU18" s="144">
        <f>IFERROR(INDEX(CT_Bills_2003_2022!$D$4:$L$25,MATCH(CT_Bands_2003_2022_Bills!$B18,CT_Bills_2003_2022!$B$4:$B$25,0),MATCH(CT_Bands_2003_2022_Bills!BU$2,CT_Bills_2003_2022!$D$3:$L$3,0))-INDEX(CT_Bills_2003_2022!$N$4:$V$25,MATCH(CT_Bands_2003_2022_Bills!$B18,CT_Bills_2003_2022!$B$4:$B$25,0),MATCH(CT_Bands_2003_2022_Bills!BU$3,CT_Bills_2003_2022!$N$3:$V$3,0)),"N/A")</f>
        <v>-679.28495199999952</v>
      </c>
      <c r="BV18" s="144">
        <f>IFERROR(INDEX(CT_Bills_2003_2022!$D$4:$L$25,MATCH(CT_Bands_2003_2022_Bills!$B18,CT_Bills_2003_2022!$B$4:$B$25,0),MATCH(CT_Bands_2003_2022_Bills!BV$2,CT_Bills_2003_2022!$D$3:$L$3,0))-INDEX(CT_Bills_2003_2022!$N$4:$V$25,MATCH(CT_Bands_2003_2022_Bills!$B18,CT_Bills_2003_2022!$B$4:$B$25,0),MATCH(CT_Bands_2003_2022_Bills!BV$3,CT_Bills_2003_2022!$N$3:$V$3,0)),"N/A")</f>
        <v>-2298.0350520000002</v>
      </c>
      <c r="BW18" s="144">
        <f>IFERROR(INDEX(CT_Bills_2003_2022!$D$4:$L$25,MATCH(CT_Bands_2003_2022_Bills!$B18,CT_Bills_2003_2022!$B$4:$B$25,0),MATCH(CT_Bands_2003_2022_Bills!BW$2,CT_Bills_2003_2022!$D$3:$L$3,0))-INDEX(CT_Bills_2003_2022!$N$4:$V$25,MATCH(CT_Bands_2003_2022_Bills!$B18,CT_Bills_2003_2022!$B$4:$B$25,0),MATCH(CT_Bands_2003_2022_Bills!BW$3,CT_Bills_2003_2022!$N$3:$V$3,0)),"N/A")</f>
        <v>-3314.2888019999991</v>
      </c>
      <c r="BX18" s="144">
        <f>IFERROR(INDEX(CT_Bills_2003_2022!$D$4:$L$25,MATCH(CT_Bands_2003_2022_Bills!$B18,CT_Bills_2003_2022!$B$4:$B$25,0),MATCH(CT_Bands_2003_2022_Bills!BX$2,CT_Bills_2003_2022!$D$3:$L$3,0))-INDEX(CT_Bills_2003_2022!$N$4:$V$25,MATCH(CT_Bands_2003_2022_Bills!$B18,CT_Bills_2003_2022!$B$4:$B$25,0),MATCH(CT_Bands_2003_2022_Bills!BX$3,CT_Bills_2003_2022!$N$3:$V$3,0)),"N/A")</f>
        <v>3489.338131</v>
      </c>
      <c r="BY18" s="144">
        <f>IFERROR(INDEX(CT_Bills_2003_2022!$D$4:$L$25,MATCH(CT_Bands_2003_2022_Bills!$B18,CT_Bills_2003_2022!$B$4:$B$25,0),MATCH(CT_Bands_2003_2022_Bills!BY$2,CT_Bills_2003_2022!$D$3:$L$3,0))-INDEX(CT_Bills_2003_2022!$N$4:$V$25,MATCH(CT_Bands_2003_2022_Bills!$B18,CT_Bills_2003_2022!$B$4:$B$25,0),MATCH(CT_Bands_2003_2022_Bills!BY$3,CT_Bills_2003_2022!$N$3:$V$3,0)),"N/A")</f>
        <v>3243.585681</v>
      </c>
      <c r="BZ18" s="144">
        <f>IFERROR(INDEX(CT_Bills_2003_2022!$D$4:$L$25,MATCH(CT_Bands_2003_2022_Bills!$B18,CT_Bills_2003_2022!$B$4:$B$25,0),MATCH(CT_Bands_2003_2022_Bills!BZ$2,CT_Bills_2003_2022!$D$3:$L$3,0))-INDEX(CT_Bills_2003_2022!$N$4:$V$25,MATCH(CT_Bands_2003_2022_Bills!$B18,CT_Bills_2003_2022!$B$4:$B$25,0),MATCH(CT_Bands_2003_2022_Bills!BZ$3,CT_Bills_2003_2022!$N$3:$V$3,0)),"N/A")</f>
        <v>2918.3354810000001</v>
      </c>
      <c r="CA18" s="144">
        <f>IFERROR(INDEX(CT_Bills_2003_2022!$D$4:$L$25,MATCH(CT_Bands_2003_2022_Bills!$B18,CT_Bills_2003_2022!$B$4:$B$25,0),MATCH(CT_Bands_2003_2022_Bills!CA$2,CT_Bills_2003_2022!$D$3:$L$3,0))-INDEX(CT_Bills_2003_2022!$N$4:$V$25,MATCH(CT_Bands_2003_2022_Bills!$B18,CT_Bills_2003_2022!$B$4:$B$25,0),MATCH(CT_Bands_2003_2022_Bills!CA$3,CT_Bills_2003_2022!$N$3:$V$3,0)),"N/A")</f>
        <v>2470.835231</v>
      </c>
      <c r="CB18" s="144">
        <f>IFERROR(INDEX(CT_Bills_2003_2022!$D$4:$L$25,MATCH(CT_Bands_2003_2022_Bills!$B18,CT_Bills_2003_2022!$B$4:$B$25,0),MATCH(CT_Bands_2003_2022_Bills!CB$2,CT_Bills_2003_2022!$D$3:$L$3,0))-INDEX(CT_Bills_2003_2022!$N$4:$V$25,MATCH(CT_Bands_2003_2022_Bills!$B18,CT_Bills_2003_2022!$B$4:$B$25,0),MATCH(CT_Bands_2003_2022_Bills!CB$3,CT_Bills_2003_2022!$N$3:$V$3,0)),"N/A")</f>
        <v>1882.0849809999997</v>
      </c>
      <c r="CC18" s="144">
        <f>IFERROR(INDEX(CT_Bills_2003_2022!$D$4:$L$25,MATCH(CT_Bands_2003_2022_Bills!$B18,CT_Bills_2003_2022!$B$4:$B$25,0),MATCH(CT_Bands_2003_2022_Bills!CC$2,CT_Bills_2003_2022!$D$3:$L$3,0))-INDEX(CT_Bills_2003_2022!$N$4:$V$25,MATCH(CT_Bands_2003_2022_Bills!$B18,CT_Bills_2003_2022!$B$4:$B$25,0),MATCH(CT_Bands_2003_2022_Bills!CC$3,CT_Bills_2003_2022!$N$3:$V$3,0)),"N/A")</f>
        <v>1121.8348810000002</v>
      </c>
      <c r="CD18" s="144">
        <f>IFERROR(INDEX(CT_Bills_2003_2022!$D$4:$L$25,MATCH(CT_Bands_2003_2022_Bills!$B18,CT_Bills_2003_2022!$B$4:$B$25,0),MATCH(CT_Bands_2003_2022_Bills!CD$2,CT_Bills_2003_2022!$D$3:$L$3,0))-INDEX(CT_Bills_2003_2022!$N$4:$V$25,MATCH(CT_Bands_2003_2022_Bills!$B18,CT_Bills_2003_2022!$B$4:$B$25,0),MATCH(CT_Bands_2003_2022_Bills!CD$3,CT_Bills_2003_2022!$N$3:$V$3,0)),"N/A")</f>
        <v>-133.66521899999952</v>
      </c>
      <c r="CE18" s="144">
        <f>IFERROR(INDEX(CT_Bills_2003_2022!$D$4:$L$25,MATCH(CT_Bands_2003_2022_Bills!$B18,CT_Bills_2003_2022!$B$4:$B$25,0),MATCH(CT_Bands_2003_2022_Bills!CE$2,CT_Bills_2003_2022!$D$3:$L$3,0))-INDEX(CT_Bills_2003_2022!$N$4:$V$25,MATCH(CT_Bands_2003_2022_Bills!$B18,CT_Bills_2003_2022!$B$4:$B$25,0),MATCH(CT_Bands_2003_2022_Bills!CE$3,CT_Bills_2003_2022!$N$3:$V$3,0)),"N/A")</f>
        <v>-1752.4153190000002</v>
      </c>
      <c r="CF18" s="144">
        <f>IFERROR(INDEX(CT_Bills_2003_2022!$D$4:$L$25,MATCH(CT_Bands_2003_2022_Bills!$B18,CT_Bills_2003_2022!$B$4:$B$25,0),MATCH(CT_Bands_2003_2022_Bills!CF$2,CT_Bills_2003_2022!$D$3:$L$3,0))-INDEX(CT_Bills_2003_2022!$N$4:$V$25,MATCH(CT_Bands_2003_2022_Bills!$B18,CT_Bills_2003_2022!$B$4:$B$25,0),MATCH(CT_Bands_2003_2022_Bills!CF$3,CT_Bills_2003_2022!$N$3:$V$3,0)),"N/A")</f>
        <v>-2768.6690689999991</v>
      </c>
      <c r="CG18" s="51"/>
    </row>
    <row r="19" spans="1:85" x14ac:dyDescent="0.25">
      <c r="A19" s="126" t="s">
        <v>1117</v>
      </c>
      <c r="B19" s="127" t="s">
        <v>1118</v>
      </c>
      <c r="C19" s="127" t="s">
        <v>2404</v>
      </c>
      <c r="D19" s="144">
        <f>IFERROR(INDEX(CT_Bills_2003_2022!$D$4:$L$25,MATCH(CT_Bands_2003_2022_Bills!$B19,CT_Bills_2003_2022!$B$4:$B$25,0),MATCH(CT_Bands_2003_2022_Bills!D$2,CT_Bills_2003_2022!$D$3:$L$3,0))-INDEX(CT_Bills_2003_2022!$N$4:$V$25,MATCH(CT_Bands_2003_2022_Bills!$B19,CT_Bills_2003_2022!$B$4:$B$25,0),MATCH(CT_Bands_2003_2022_Bills!D$3,CT_Bills_2003_2022!$N$3:$V$3,0)),"N/A")</f>
        <v>607.09385933333328</v>
      </c>
      <c r="E19" s="144">
        <f>IFERROR(INDEX(CT_Bills_2003_2022!$D$4:$L$25,MATCH(CT_Bands_2003_2022_Bills!$B19,CT_Bills_2003_2022!$B$4:$B$25,0),MATCH(CT_Bands_2003_2022_Bills!E$2,CT_Bills_2003_2022!$D$3:$L$3,0))-INDEX(CT_Bills_2003_2022!$N$4:$V$25,MATCH(CT_Bands_2003_2022_Bills!$B19,CT_Bills_2003_2022!$B$4:$B$25,0),MATCH(CT_Bands_2003_2022_Bills!E$3,CT_Bills_2003_2022!$N$3:$V$3,0)),"N/A")</f>
        <v>203.08945933333325</v>
      </c>
      <c r="F19" s="144">
        <f>IFERROR(INDEX(CT_Bills_2003_2022!$D$4:$L$25,MATCH(CT_Bands_2003_2022_Bills!$B19,CT_Bills_2003_2022!$B$4:$B$25,0),MATCH(CT_Bands_2003_2022_Bills!F$2,CT_Bills_2003_2022!$D$3:$L$3,0))-INDEX(CT_Bills_2003_2022!$N$4:$V$25,MATCH(CT_Bands_2003_2022_Bills!$B19,CT_Bills_2003_2022!$B$4:$B$25,0),MATCH(CT_Bands_2003_2022_Bills!F$3,CT_Bills_2003_2022!$N$3:$V$3,0)),"N/A")</f>
        <v>-326.91074066666692</v>
      </c>
      <c r="G19" s="144">
        <f>IFERROR(INDEX(CT_Bills_2003_2022!$D$4:$L$25,MATCH(CT_Bands_2003_2022_Bills!$B19,CT_Bills_2003_2022!$B$4:$B$25,0),MATCH(CT_Bands_2003_2022_Bills!G$2,CT_Bills_2003_2022!$D$3:$L$3,0))-INDEX(CT_Bills_2003_2022!$N$4:$V$25,MATCH(CT_Bands_2003_2022_Bills!$B19,CT_Bills_2003_2022!$B$4:$B$25,0),MATCH(CT_Bands_2003_2022_Bills!G$3,CT_Bills_2003_2022!$N$3:$V$3,0)),"N/A")</f>
        <v>-994.91094066666642</v>
      </c>
      <c r="H19" s="144">
        <f>IFERROR(INDEX(CT_Bills_2003_2022!$D$4:$L$25,MATCH(CT_Bands_2003_2022_Bills!$B19,CT_Bills_2003_2022!$B$4:$B$25,0),MATCH(CT_Bands_2003_2022_Bills!H$2,CT_Bills_2003_2022!$D$3:$L$3,0))-INDEX(CT_Bills_2003_2022!$N$4:$V$25,MATCH(CT_Bands_2003_2022_Bills!$B19,CT_Bills_2003_2022!$B$4:$B$25,0),MATCH(CT_Bands_2003_2022_Bills!H$3,CT_Bills_2003_2022!$N$3:$V$3,0)),"N/A")</f>
        <v>-1837.9111406666668</v>
      </c>
      <c r="I19" s="144">
        <f>IFERROR(INDEX(CT_Bills_2003_2022!$D$4:$L$25,MATCH(CT_Bands_2003_2022_Bills!$B19,CT_Bills_2003_2022!$B$4:$B$25,0),MATCH(CT_Bands_2003_2022_Bills!I$2,CT_Bills_2003_2022!$D$3:$L$3,0))-INDEX(CT_Bills_2003_2022!$N$4:$V$25,MATCH(CT_Bands_2003_2022_Bills!$B19,CT_Bills_2003_2022!$B$4:$B$25,0),MATCH(CT_Bands_2003_2022_Bills!I$3,CT_Bills_2003_2022!$N$3:$V$3,0)),"N/A")</f>
        <v>-2912.9111406666671</v>
      </c>
      <c r="J19" s="144">
        <f>IFERROR(INDEX(CT_Bills_2003_2022!$D$4:$L$25,MATCH(CT_Bands_2003_2022_Bills!$B19,CT_Bills_2003_2022!$B$4:$B$25,0),MATCH(CT_Bands_2003_2022_Bills!J$2,CT_Bills_2003_2022!$D$3:$L$3,0))-INDEX(CT_Bills_2003_2022!$N$4:$V$25,MATCH(CT_Bands_2003_2022_Bills!$B19,CT_Bills_2003_2022!$B$4:$B$25,0),MATCH(CT_Bands_2003_2022_Bills!J$3,CT_Bills_2003_2022!$N$3:$V$3,0)),"N/A")</f>
        <v>-4662.9111406666671</v>
      </c>
      <c r="K19" s="144">
        <f>IFERROR(INDEX(CT_Bills_2003_2022!$D$4:$L$25,MATCH(CT_Bands_2003_2022_Bills!$B19,CT_Bills_2003_2022!$B$4:$B$25,0),MATCH(CT_Bands_2003_2022_Bills!K$2,CT_Bills_2003_2022!$D$3:$L$3,0))-INDEX(CT_Bills_2003_2022!$N$4:$V$25,MATCH(CT_Bands_2003_2022_Bills!$B19,CT_Bills_2003_2022!$B$4:$B$25,0),MATCH(CT_Bands_2003_2022_Bills!K$3,CT_Bills_2003_2022!$N$3:$V$3,0)),"N/A")</f>
        <v>-6837.9111406666661</v>
      </c>
      <c r="L19" s="144">
        <f>IFERROR(INDEX(CT_Bills_2003_2022!$D$4:$L$25,MATCH(CT_Bands_2003_2022_Bills!$B19,CT_Bills_2003_2022!$B$4:$B$25,0),MATCH(CT_Bands_2003_2022_Bills!L$2,CT_Bills_2003_2022!$D$3:$L$3,0))-INDEX(CT_Bills_2003_2022!$N$4:$V$25,MATCH(CT_Bands_2003_2022_Bills!$B19,CT_Bills_2003_2022!$B$4:$B$25,0),MATCH(CT_Bands_2003_2022_Bills!L$3,CT_Bills_2003_2022!$N$3:$V$3,0)),"N/A")</f>
        <v>-7912.9161406666672</v>
      </c>
      <c r="M19" s="145">
        <f>IFERROR(INDEX(CT_Bills_2003_2022!$D$4:$L$25,MATCH(CT_Bands_2003_2022_Bills!$B19,CT_Bills_2003_2022!$B$4:$B$25,0),MATCH(CT_Bands_2003_2022_Bills!M$2,CT_Bills_2003_2022!$D$3:$L$3,0))-INDEX(CT_Bills_2003_2022!$N$4:$V$25,MATCH(CT_Bands_2003_2022_Bills!$B19,CT_Bills_2003_2022!$B$4:$B$25,0),MATCH(CT_Bands_2003_2022_Bills!M$3,CT_Bills_2003_2022!$N$3:$V$3,0)),"N/A")</f>
        <v>813.27616922222205</v>
      </c>
      <c r="N19" s="144">
        <f>IFERROR(INDEX(CT_Bills_2003_2022!$D$4:$L$25,MATCH(CT_Bands_2003_2022_Bills!$B19,CT_Bills_2003_2022!$B$4:$B$25,0),MATCH(CT_Bands_2003_2022_Bills!N$2,CT_Bills_2003_2022!$D$3:$L$3,0))-INDEX(CT_Bills_2003_2022!$N$4:$V$25,MATCH(CT_Bands_2003_2022_Bills!$B19,CT_Bills_2003_2022!$B$4:$B$25,0),MATCH(CT_Bands_2003_2022_Bills!N$3,CT_Bills_2003_2022!$N$3:$V$3,0)),"N/A")</f>
        <v>409.27176922222202</v>
      </c>
      <c r="O19" s="144">
        <f>IFERROR(INDEX(CT_Bills_2003_2022!$D$4:$L$25,MATCH(CT_Bands_2003_2022_Bills!$B19,CT_Bills_2003_2022!$B$4:$B$25,0),MATCH(CT_Bands_2003_2022_Bills!O$2,CT_Bills_2003_2022!$D$3:$L$3,0))-INDEX(CT_Bills_2003_2022!$N$4:$V$25,MATCH(CT_Bands_2003_2022_Bills!$B19,CT_Bills_2003_2022!$B$4:$B$25,0),MATCH(CT_Bands_2003_2022_Bills!O$3,CT_Bills_2003_2022!$N$3:$V$3,0)),"N/A")</f>
        <v>-120.72843077777816</v>
      </c>
      <c r="P19" s="144">
        <f>IFERROR(INDEX(CT_Bills_2003_2022!$D$4:$L$25,MATCH(CT_Bands_2003_2022_Bills!$B19,CT_Bills_2003_2022!$B$4:$B$25,0),MATCH(CT_Bands_2003_2022_Bills!P$2,CT_Bills_2003_2022!$D$3:$L$3,0))-INDEX(CT_Bills_2003_2022!$N$4:$V$25,MATCH(CT_Bands_2003_2022_Bills!$B19,CT_Bills_2003_2022!$B$4:$B$25,0),MATCH(CT_Bands_2003_2022_Bills!P$3,CT_Bills_2003_2022!$N$3:$V$3,0)),"N/A")</f>
        <v>-788.72863077777765</v>
      </c>
      <c r="Q19" s="144">
        <f>IFERROR(INDEX(CT_Bills_2003_2022!$D$4:$L$25,MATCH(CT_Bands_2003_2022_Bills!$B19,CT_Bills_2003_2022!$B$4:$B$25,0),MATCH(CT_Bands_2003_2022_Bills!Q$2,CT_Bills_2003_2022!$D$3:$L$3,0))-INDEX(CT_Bills_2003_2022!$N$4:$V$25,MATCH(CT_Bands_2003_2022_Bills!$B19,CT_Bills_2003_2022!$B$4:$B$25,0),MATCH(CT_Bands_2003_2022_Bills!Q$3,CT_Bills_2003_2022!$N$3:$V$3,0)),"N/A")</f>
        <v>-1631.7288307777781</v>
      </c>
      <c r="R19" s="144">
        <f>IFERROR(INDEX(CT_Bills_2003_2022!$D$4:$L$25,MATCH(CT_Bands_2003_2022_Bills!$B19,CT_Bills_2003_2022!$B$4:$B$25,0),MATCH(CT_Bands_2003_2022_Bills!R$2,CT_Bills_2003_2022!$D$3:$L$3,0))-INDEX(CT_Bills_2003_2022!$N$4:$V$25,MATCH(CT_Bands_2003_2022_Bills!$B19,CT_Bills_2003_2022!$B$4:$B$25,0),MATCH(CT_Bands_2003_2022_Bills!R$3,CT_Bills_2003_2022!$N$3:$V$3,0)),"N/A")</f>
        <v>-2706.7288307777781</v>
      </c>
      <c r="S19" s="144">
        <f>IFERROR(INDEX(CT_Bills_2003_2022!$D$4:$L$25,MATCH(CT_Bands_2003_2022_Bills!$B19,CT_Bills_2003_2022!$B$4:$B$25,0),MATCH(CT_Bands_2003_2022_Bills!S$2,CT_Bills_2003_2022!$D$3:$L$3,0))-INDEX(CT_Bills_2003_2022!$N$4:$V$25,MATCH(CT_Bands_2003_2022_Bills!$B19,CT_Bills_2003_2022!$B$4:$B$25,0),MATCH(CT_Bands_2003_2022_Bills!S$3,CT_Bills_2003_2022!$N$3:$V$3,0)),"N/A")</f>
        <v>-4456.7288307777781</v>
      </c>
      <c r="T19" s="144">
        <f>IFERROR(INDEX(CT_Bills_2003_2022!$D$4:$L$25,MATCH(CT_Bands_2003_2022_Bills!$B19,CT_Bills_2003_2022!$B$4:$B$25,0),MATCH(CT_Bands_2003_2022_Bills!T$2,CT_Bills_2003_2022!$D$3:$L$3,0))-INDEX(CT_Bills_2003_2022!$N$4:$V$25,MATCH(CT_Bands_2003_2022_Bills!$B19,CT_Bills_2003_2022!$B$4:$B$25,0),MATCH(CT_Bands_2003_2022_Bills!T$3,CT_Bills_2003_2022!$N$3:$V$3,0)),"N/A")</f>
        <v>-6631.7288307777771</v>
      </c>
      <c r="U19" s="144">
        <f>IFERROR(INDEX(CT_Bills_2003_2022!$D$4:$L$25,MATCH(CT_Bands_2003_2022_Bills!$B19,CT_Bills_2003_2022!$B$4:$B$25,0),MATCH(CT_Bands_2003_2022_Bills!U$2,CT_Bills_2003_2022!$D$3:$L$3,0))-INDEX(CT_Bills_2003_2022!$N$4:$V$25,MATCH(CT_Bands_2003_2022_Bills!$B19,CT_Bills_2003_2022!$B$4:$B$25,0),MATCH(CT_Bands_2003_2022_Bills!U$3,CT_Bills_2003_2022!$N$3:$V$3,0)),"N/A")</f>
        <v>-7706.7338307777782</v>
      </c>
      <c r="V19" s="145">
        <f>IFERROR(INDEX(CT_Bills_2003_2022!$D$4:$L$25,MATCH(CT_Bands_2003_2022_Bills!$B19,CT_Bills_2003_2022!$B$4:$B$25,0),MATCH(CT_Bands_2003_2022_Bills!V$2,CT_Bills_2003_2022!$D$3:$L$3,0))-INDEX(CT_Bills_2003_2022!$N$4:$V$25,MATCH(CT_Bands_2003_2022_Bills!$B19,CT_Bills_2003_2022!$B$4:$B$25,0),MATCH(CT_Bands_2003_2022_Bills!V$3,CT_Bills_2003_2022!$N$3:$V$3,0)),"N/A")</f>
        <v>1019.458479111111</v>
      </c>
      <c r="W19" s="144">
        <f>IFERROR(INDEX(CT_Bills_2003_2022!$D$4:$L$25,MATCH(CT_Bands_2003_2022_Bills!$B19,CT_Bills_2003_2022!$B$4:$B$25,0),MATCH(CT_Bands_2003_2022_Bills!W$2,CT_Bills_2003_2022!$D$3:$L$3,0))-INDEX(CT_Bills_2003_2022!$N$4:$V$25,MATCH(CT_Bands_2003_2022_Bills!$B19,CT_Bills_2003_2022!$B$4:$B$25,0),MATCH(CT_Bands_2003_2022_Bills!W$3,CT_Bills_2003_2022!$N$3:$V$3,0)),"N/A")</f>
        <v>615.45407911111101</v>
      </c>
      <c r="X19" s="144">
        <f>IFERROR(INDEX(CT_Bills_2003_2022!$D$4:$L$25,MATCH(CT_Bands_2003_2022_Bills!$B19,CT_Bills_2003_2022!$B$4:$B$25,0),MATCH(CT_Bands_2003_2022_Bills!X$2,CT_Bills_2003_2022!$D$3:$L$3,0))-INDEX(CT_Bills_2003_2022!$N$4:$V$25,MATCH(CT_Bands_2003_2022_Bills!$B19,CT_Bills_2003_2022!$B$4:$B$25,0),MATCH(CT_Bands_2003_2022_Bills!X$3,CT_Bills_2003_2022!$N$3:$V$3,0)),"N/A")</f>
        <v>85.453879111110837</v>
      </c>
      <c r="Y19" s="144">
        <f>IFERROR(INDEX(CT_Bills_2003_2022!$D$4:$L$25,MATCH(CT_Bands_2003_2022_Bills!$B19,CT_Bills_2003_2022!$B$4:$B$25,0),MATCH(CT_Bands_2003_2022_Bills!Y$2,CT_Bills_2003_2022!$D$3:$L$3,0))-INDEX(CT_Bills_2003_2022!$N$4:$V$25,MATCH(CT_Bands_2003_2022_Bills!$B19,CT_Bills_2003_2022!$B$4:$B$25,0),MATCH(CT_Bands_2003_2022_Bills!Y$3,CT_Bills_2003_2022!$N$3:$V$3,0)),"N/A")</f>
        <v>-582.54632088888866</v>
      </c>
      <c r="Z19" s="144">
        <f>IFERROR(INDEX(CT_Bills_2003_2022!$D$4:$L$25,MATCH(CT_Bands_2003_2022_Bills!$B19,CT_Bills_2003_2022!$B$4:$B$25,0),MATCH(CT_Bands_2003_2022_Bills!Z$2,CT_Bills_2003_2022!$D$3:$L$3,0))-INDEX(CT_Bills_2003_2022!$N$4:$V$25,MATCH(CT_Bands_2003_2022_Bills!$B19,CT_Bills_2003_2022!$B$4:$B$25,0),MATCH(CT_Bands_2003_2022_Bills!Z$3,CT_Bills_2003_2022!$N$3:$V$3,0)),"N/A")</f>
        <v>-1425.5465208888891</v>
      </c>
      <c r="AA19" s="144">
        <f>IFERROR(INDEX(CT_Bills_2003_2022!$D$4:$L$25,MATCH(CT_Bands_2003_2022_Bills!$B19,CT_Bills_2003_2022!$B$4:$B$25,0),MATCH(CT_Bands_2003_2022_Bills!AA$2,CT_Bills_2003_2022!$D$3:$L$3,0))-INDEX(CT_Bills_2003_2022!$N$4:$V$25,MATCH(CT_Bands_2003_2022_Bills!$B19,CT_Bills_2003_2022!$B$4:$B$25,0),MATCH(CT_Bands_2003_2022_Bills!AA$3,CT_Bills_2003_2022!$N$3:$V$3,0)),"N/A")</f>
        <v>-2500.5465208888891</v>
      </c>
      <c r="AB19" s="144">
        <f>IFERROR(INDEX(CT_Bills_2003_2022!$D$4:$L$25,MATCH(CT_Bands_2003_2022_Bills!$B19,CT_Bills_2003_2022!$B$4:$B$25,0),MATCH(CT_Bands_2003_2022_Bills!AB$2,CT_Bills_2003_2022!$D$3:$L$3,0))-INDEX(CT_Bills_2003_2022!$N$4:$V$25,MATCH(CT_Bands_2003_2022_Bills!$B19,CT_Bills_2003_2022!$B$4:$B$25,0),MATCH(CT_Bands_2003_2022_Bills!AB$3,CT_Bills_2003_2022!$N$3:$V$3,0)),"N/A")</f>
        <v>-4250.5465208888891</v>
      </c>
      <c r="AC19" s="144">
        <f>IFERROR(INDEX(CT_Bills_2003_2022!$D$4:$L$25,MATCH(CT_Bands_2003_2022_Bills!$B19,CT_Bills_2003_2022!$B$4:$B$25,0),MATCH(CT_Bands_2003_2022_Bills!AC$2,CT_Bills_2003_2022!$D$3:$L$3,0))-INDEX(CT_Bills_2003_2022!$N$4:$V$25,MATCH(CT_Bands_2003_2022_Bills!$B19,CT_Bills_2003_2022!$B$4:$B$25,0),MATCH(CT_Bands_2003_2022_Bills!AC$3,CT_Bills_2003_2022!$N$3:$V$3,0)),"N/A")</f>
        <v>-6425.5465208888882</v>
      </c>
      <c r="AD19" s="144">
        <f>IFERROR(INDEX(CT_Bills_2003_2022!$D$4:$L$25,MATCH(CT_Bands_2003_2022_Bills!$B19,CT_Bills_2003_2022!$B$4:$B$25,0),MATCH(CT_Bands_2003_2022_Bills!AD$2,CT_Bills_2003_2022!$D$3:$L$3,0))-INDEX(CT_Bills_2003_2022!$N$4:$V$25,MATCH(CT_Bands_2003_2022_Bills!$B19,CT_Bills_2003_2022!$B$4:$B$25,0),MATCH(CT_Bands_2003_2022_Bills!AD$3,CT_Bills_2003_2022!$N$3:$V$3,0)),"N/A")</f>
        <v>-7500.5515208888892</v>
      </c>
      <c r="AE19" s="145">
        <f>IFERROR(INDEX(CT_Bills_2003_2022!$D$4:$L$25,MATCH(CT_Bands_2003_2022_Bills!$B19,CT_Bills_2003_2022!$B$4:$B$25,0),MATCH(CT_Bands_2003_2022_Bills!AE$2,CT_Bills_2003_2022!$D$3:$L$3,0))-INDEX(CT_Bills_2003_2022!$N$4:$V$25,MATCH(CT_Bands_2003_2022_Bills!$B19,CT_Bills_2003_2022!$B$4:$B$25,0),MATCH(CT_Bands_2003_2022_Bills!AE$3,CT_Bills_2003_2022!$N$3:$V$3,0)),"N/A")</f>
        <v>1225.640789</v>
      </c>
      <c r="AF19" s="144">
        <f>IFERROR(INDEX(CT_Bills_2003_2022!$D$4:$L$25,MATCH(CT_Bands_2003_2022_Bills!$B19,CT_Bills_2003_2022!$B$4:$B$25,0),MATCH(CT_Bands_2003_2022_Bills!AF$2,CT_Bills_2003_2022!$D$3:$L$3,0))-INDEX(CT_Bills_2003_2022!$N$4:$V$25,MATCH(CT_Bands_2003_2022_Bills!$B19,CT_Bills_2003_2022!$B$4:$B$25,0),MATCH(CT_Bands_2003_2022_Bills!AF$3,CT_Bills_2003_2022!$N$3:$V$3,0)),"N/A")</f>
        <v>821.63638900000001</v>
      </c>
      <c r="AG19" s="144">
        <f>IFERROR(INDEX(CT_Bills_2003_2022!$D$4:$L$25,MATCH(CT_Bands_2003_2022_Bills!$B19,CT_Bills_2003_2022!$B$4:$B$25,0),MATCH(CT_Bands_2003_2022_Bills!AG$2,CT_Bills_2003_2022!$D$3:$L$3,0))-INDEX(CT_Bills_2003_2022!$N$4:$V$25,MATCH(CT_Bands_2003_2022_Bills!$B19,CT_Bills_2003_2022!$B$4:$B$25,0),MATCH(CT_Bands_2003_2022_Bills!AG$3,CT_Bills_2003_2022!$N$3:$V$3,0)),"N/A")</f>
        <v>291.63618899999983</v>
      </c>
      <c r="AH19" s="144">
        <f>IFERROR(INDEX(CT_Bills_2003_2022!$D$4:$L$25,MATCH(CT_Bands_2003_2022_Bills!$B19,CT_Bills_2003_2022!$B$4:$B$25,0),MATCH(CT_Bands_2003_2022_Bills!AH$2,CT_Bills_2003_2022!$D$3:$L$3,0))-INDEX(CT_Bills_2003_2022!$N$4:$V$25,MATCH(CT_Bands_2003_2022_Bills!$B19,CT_Bills_2003_2022!$B$4:$B$25,0),MATCH(CT_Bands_2003_2022_Bills!AH$3,CT_Bills_2003_2022!$N$3:$V$3,0)),"N/A")</f>
        <v>-376.36401099999966</v>
      </c>
      <c r="AI19" s="144">
        <f>IFERROR(INDEX(CT_Bills_2003_2022!$D$4:$L$25,MATCH(CT_Bands_2003_2022_Bills!$B19,CT_Bills_2003_2022!$B$4:$B$25,0),MATCH(CT_Bands_2003_2022_Bills!AI$2,CT_Bills_2003_2022!$D$3:$L$3,0))-INDEX(CT_Bills_2003_2022!$N$4:$V$25,MATCH(CT_Bands_2003_2022_Bills!$B19,CT_Bills_2003_2022!$B$4:$B$25,0),MATCH(CT_Bands_2003_2022_Bills!AI$3,CT_Bills_2003_2022!$N$3:$V$3,0)),"N/A")</f>
        <v>-1219.3642110000001</v>
      </c>
      <c r="AJ19" s="144">
        <f>IFERROR(INDEX(CT_Bills_2003_2022!$D$4:$L$25,MATCH(CT_Bands_2003_2022_Bills!$B19,CT_Bills_2003_2022!$B$4:$B$25,0),MATCH(CT_Bands_2003_2022_Bills!AJ$2,CT_Bills_2003_2022!$D$3:$L$3,0))-INDEX(CT_Bills_2003_2022!$N$4:$V$25,MATCH(CT_Bands_2003_2022_Bills!$B19,CT_Bills_2003_2022!$B$4:$B$25,0),MATCH(CT_Bands_2003_2022_Bills!AJ$3,CT_Bills_2003_2022!$N$3:$V$3,0)),"N/A")</f>
        <v>-2294.3642110000001</v>
      </c>
      <c r="AK19" s="144">
        <f>IFERROR(INDEX(CT_Bills_2003_2022!$D$4:$L$25,MATCH(CT_Bands_2003_2022_Bills!$B19,CT_Bills_2003_2022!$B$4:$B$25,0),MATCH(CT_Bands_2003_2022_Bills!AK$2,CT_Bills_2003_2022!$D$3:$L$3,0))-INDEX(CT_Bills_2003_2022!$N$4:$V$25,MATCH(CT_Bands_2003_2022_Bills!$B19,CT_Bills_2003_2022!$B$4:$B$25,0),MATCH(CT_Bands_2003_2022_Bills!AK$3,CT_Bills_2003_2022!$N$3:$V$3,0)),"N/A")</f>
        <v>-4044.3642110000001</v>
      </c>
      <c r="AL19" s="144">
        <f>IFERROR(INDEX(CT_Bills_2003_2022!$D$4:$L$25,MATCH(CT_Bands_2003_2022_Bills!$B19,CT_Bills_2003_2022!$B$4:$B$25,0),MATCH(CT_Bands_2003_2022_Bills!AL$2,CT_Bills_2003_2022!$D$3:$L$3,0))-INDEX(CT_Bills_2003_2022!$N$4:$V$25,MATCH(CT_Bands_2003_2022_Bills!$B19,CT_Bills_2003_2022!$B$4:$B$25,0),MATCH(CT_Bands_2003_2022_Bills!AL$3,CT_Bills_2003_2022!$N$3:$V$3,0)),"N/A")</f>
        <v>-6219.3642109999992</v>
      </c>
      <c r="AM19" s="144">
        <f>IFERROR(INDEX(CT_Bills_2003_2022!$D$4:$L$25,MATCH(CT_Bands_2003_2022_Bills!$B19,CT_Bills_2003_2022!$B$4:$B$25,0),MATCH(CT_Bands_2003_2022_Bills!AM$2,CT_Bills_2003_2022!$D$3:$L$3,0))-INDEX(CT_Bills_2003_2022!$N$4:$V$25,MATCH(CT_Bands_2003_2022_Bills!$B19,CT_Bills_2003_2022!$B$4:$B$25,0),MATCH(CT_Bands_2003_2022_Bills!AM$3,CT_Bills_2003_2022!$N$3:$V$3,0)),"N/A")</f>
        <v>-7294.3692110000002</v>
      </c>
      <c r="AN19" s="145">
        <f>IFERROR(INDEX(CT_Bills_2003_2022!$D$4:$L$25,MATCH(CT_Bands_2003_2022_Bills!$B19,CT_Bills_2003_2022!$B$4:$B$25,0),MATCH(CT_Bands_2003_2022_Bills!AN$2,CT_Bills_2003_2022!$D$3:$L$3,0))-INDEX(CT_Bills_2003_2022!$N$4:$V$25,MATCH(CT_Bands_2003_2022_Bills!$B19,CT_Bills_2003_2022!$B$4:$B$25,0),MATCH(CT_Bands_2003_2022_Bills!AN$3,CT_Bills_2003_2022!$N$3:$V$3,0)),"N/A")</f>
        <v>1638.0054087777776</v>
      </c>
      <c r="AO19" s="144">
        <f>IFERROR(INDEX(CT_Bills_2003_2022!$D$4:$L$25,MATCH(CT_Bands_2003_2022_Bills!$B19,CT_Bills_2003_2022!$B$4:$B$25,0),MATCH(CT_Bands_2003_2022_Bills!AO$2,CT_Bills_2003_2022!$D$3:$L$3,0))-INDEX(CT_Bills_2003_2022!$N$4:$V$25,MATCH(CT_Bands_2003_2022_Bills!$B19,CT_Bills_2003_2022!$B$4:$B$25,0),MATCH(CT_Bands_2003_2022_Bills!AO$3,CT_Bills_2003_2022!$N$3:$V$3,0)),"N/A")</f>
        <v>1234.0010087777775</v>
      </c>
      <c r="AP19" s="144">
        <f>IFERROR(INDEX(CT_Bills_2003_2022!$D$4:$L$25,MATCH(CT_Bands_2003_2022_Bills!$B19,CT_Bills_2003_2022!$B$4:$B$25,0),MATCH(CT_Bands_2003_2022_Bills!AP$2,CT_Bills_2003_2022!$D$3:$L$3,0))-INDEX(CT_Bills_2003_2022!$N$4:$V$25,MATCH(CT_Bands_2003_2022_Bills!$B19,CT_Bills_2003_2022!$B$4:$B$25,0),MATCH(CT_Bands_2003_2022_Bills!AP$3,CT_Bills_2003_2022!$N$3:$V$3,0)),"N/A")</f>
        <v>704.00080877777737</v>
      </c>
      <c r="AQ19" s="144">
        <f>IFERROR(INDEX(CT_Bills_2003_2022!$D$4:$L$25,MATCH(CT_Bands_2003_2022_Bills!$B19,CT_Bills_2003_2022!$B$4:$B$25,0),MATCH(CT_Bands_2003_2022_Bills!AQ$2,CT_Bills_2003_2022!$D$3:$L$3,0))-INDEX(CT_Bills_2003_2022!$N$4:$V$25,MATCH(CT_Bands_2003_2022_Bills!$B19,CT_Bills_2003_2022!$B$4:$B$25,0),MATCH(CT_Bands_2003_2022_Bills!AQ$3,CT_Bills_2003_2022!$N$3:$V$3,0)),"N/A")</f>
        <v>36.00060877777787</v>
      </c>
      <c r="AR19" s="144">
        <f>IFERROR(INDEX(CT_Bills_2003_2022!$D$4:$L$25,MATCH(CT_Bands_2003_2022_Bills!$B19,CT_Bills_2003_2022!$B$4:$B$25,0),MATCH(CT_Bands_2003_2022_Bills!AR$2,CT_Bills_2003_2022!$D$3:$L$3,0))-INDEX(CT_Bills_2003_2022!$N$4:$V$25,MATCH(CT_Bands_2003_2022_Bills!$B19,CT_Bills_2003_2022!$B$4:$B$25,0),MATCH(CT_Bands_2003_2022_Bills!AR$3,CT_Bills_2003_2022!$N$3:$V$3,0)),"N/A")</f>
        <v>-806.99959122222253</v>
      </c>
      <c r="AS19" s="144">
        <f>IFERROR(INDEX(CT_Bills_2003_2022!$D$4:$L$25,MATCH(CT_Bands_2003_2022_Bills!$B19,CT_Bills_2003_2022!$B$4:$B$25,0),MATCH(CT_Bands_2003_2022_Bills!AS$2,CT_Bills_2003_2022!$D$3:$L$3,0))-INDEX(CT_Bills_2003_2022!$N$4:$V$25,MATCH(CT_Bands_2003_2022_Bills!$B19,CT_Bills_2003_2022!$B$4:$B$25,0),MATCH(CT_Bands_2003_2022_Bills!AS$3,CT_Bills_2003_2022!$N$3:$V$3,0)),"N/A")</f>
        <v>-1881.9995912222225</v>
      </c>
      <c r="AT19" s="144">
        <f>IFERROR(INDEX(CT_Bills_2003_2022!$D$4:$L$25,MATCH(CT_Bands_2003_2022_Bills!$B19,CT_Bills_2003_2022!$B$4:$B$25,0),MATCH(CT_Bands_2003_2022_Bills!AT$2,CT_Bills_2003_2022!$D$3:$L$3,0))-INDEX(CT_Bills_2003_2022!$N$4:$V$25,MATCH(CT_Bands_2003_2022_Bills!$B19,CT_Bills_2003_2022!$B$4:$B$25,0),MATCH(CT_Bands_2003_2022_Bills!AT$3,CT_Bills_2003_2022!$N$3:$V$3,0)),"N/A")</f>
        <v>-3631.9995912222225</v>
      </c>
      <c r="AU19" s="144">
        <f>IFERROR(INDEX(CT_Bills_2003_2022!$D$4:$L$25,MATCH(CT_Bands_2003_2022_Bills!$B19,CT_Bills_2003_2022!$B$4:$B$25,0),MATCH(CT_Bands_2003_2022_Bills!AU$2,CT_Bills_2003_2022!$D$3:$L$3,0))-INDEX(CT_Bills_2003_2022!$N$4:$V$25,MATCH(CT_Bands_2003_2022_Bills!$B19,CT_Bills_2003_2022!$B$4:$B$25,0),MATCH(CT_Bands_2003_2022_Bills!AU$3,CT_Bills_2003_2022!$N$3:$V$3,0)),"N/A")</f>
        <v>-5806.9995912222221</v>
      </c>
      <c r="AV19" s="144">
        <f>IFERROR(INDEX(CT_Bills_2003_2022!$D$4:$L$25,MATCH(CT_Bands_2003_2022_Bills!$B19,CT_Bills_2003_2022!$B$4:$B$25,0),MATCH(CT_Bands_2003_2022_Bills!AV$2,CT_Bills_2003_2022!$D$3:$L$3,0))-INDEX(CT_Bills_2003_2022!$N$4:$V$25,MATCH(CT_Bands_2003_2022_Bills!$B19,CT_Bills_2003_2022!$B$4:$B$25,0),MATCH(CT_Bands_2003_2022_Bills!AV$3,CT_Bills_2003_2022!$N$3:$V$3,0)),"N/A")</f>
        <v>-6882.0045912222231</v>
      </c>
      <c r="AW19" s="145">
        <f>IFERROR(INDEX(CT_Bills_2003_2022!$D$4:$L$25,MATCH(CT_Bands_2003_2022_Bills!$B19,CT_Bills_2003_2022!$B$4:$B$25,0),MATCH(CT_Bands_2003_2022_Bills!AW$2,CT_Bills_2003_2022!$D$3:$L$3,0))-INDEX(CT_Bills_2003_2022!$N$4:$V$25,MATCH(CT_Bands_2003_2022_Bills!$B19,CT_Bills_2003_2022!$B$4:$B$25,0),MATCH(CT_Bands_2003_2022_Bills!AW$3,CT_Bills_2003_2022!$N$3:$V$3,0)),"N/A")</f>
        <v>2050.3700285555556</v>
      </c>
      <c r="AX19" s="144">
        <f>IFERROR(INDEX(CT_Bills_2003_2022!$D$4:$L$25,MATCH(CT_Bands_2003_2022_Bills!$B19,CT_Bills_2003_2022!$B$4:$B$25,0),MATCH(CT_Bands_2003_2022_Bills!AX$2,CT_Bills_2003_2022!$D$3:$L$3,0))-INDEX(CT_Bills_2003_2022!$N$4:$V$25,MATCH(CT_Bands_2003_2022_Bills!$B19,CT_Bills_2003_2022!$B$4:$B$25,0),MATCH(CT_Bands_2003_2022_Bills!AX$3,CT_Bills_2003_2022!$N$3:$V$3,0)),"N/A")</f>
        <v>1646.3656285555555</v>
      </c>
      <c r="AY19" s="144">
        <f>IFERROR(INDEX(CT_Bills_2003_2022!$D$4:$L$25,MATCH(CT_Bands_2003_2022_Bills!$B19,CT_Bills_2003_2022!$B$4:$B$25,0),MATCH(CT_Bands_2003_2022_Bills!AY$2,CT_Bills_2003_2022!$D$3:$L$3,0))-INDEX(CT_Bills_2003_2022!$N$4:$V$25,MATCH(CT_Bands_2003_2022_Bills!$B19,CT_Bills_2003_2022!$B$4:$B$25,0),MATCH(CT_Bands_2003_2022_Bills!AY$3,CT_Bills_2003_2022!$N$3:$V$3,0)),"N/A")</f>
        <v>1116.3654285555554</v>
      </c>
      <c r="AZ19" s="144">
        <f>IFERROR(INDEX(CT_Bills_2003_2022!$D$4:$L$25,MATCH(CT_Bands_2003_2022_Bills!$B19,CT_Bills_2003_2022!$B$4:$B$25,0),MATCH(CT_Bands_2003_2022_Bills!AZ$2,CT_Bills_2003_2022!$D$3:$L$3,0))-INDEX(CT_Bills_2003_2022!$N$4:$V$25,MATCH(CT_Bands_2003_2022_Bills!$B19,CT_Bills_2003_2022!$B$4:$B$25,0),MATCH(CT_Bands_2003_2022_Bills!AZ$3,CT_Bills_2003_2022!$N$3:$V$3,0)),"N/A")</f>
        <v>448.36522855555586</v>
      </c>
      <c r="BA19" s="144">
        <f>IFERROR(INDEX(CT_Bills_2003_2022!$D$4:$L$25,MATCH(CT_Bands_2003_2022_Bills!$B19,CT_Bills_2003_2022!$B$4:$B$25,0),MATCH(CT_Bands_2003_2022_Bills!BA$2,CT_Bills_2003_2022!$D$3:$L$3,0))-INDEX(CT_Bills_2003_2022!$N$4:$V$25,MATCH(CT_Bands_2003_2022_Bills!$B19,CT_Bills_2003_2022!$B$4:$B$25,0),MATCH(CT_Bands_2003_2022_Bills!BA$3,CT_Bills_2003_2022!$N$3:$V$3,0)),"N/A")</f>
        <v>-394.63497144444455</v>
      </c>
      <c r="BB19" s="144">
        <f>IFERROR(INDEX(CT_Bills_2003_2022!$D$4:$L$25,MATCH(CT_Bands_2003_2022_Bills!$B19,CT_Bills_2003_2022!$B$4:$B$25,0),MATCH(CT_Bands_2003_2022_Bills!BB$2,CT_Bills_2003_2022!$D$3:$L$3,0))-INDEX(CT_Bills_2003_2022!$N$4:$V$25,MATCH(CT_Bands_2003_2022_Bills!$B19,CT_Bills_2003_2022!$B$4:$B$25,0),MATCH(CT_Bands_2003_2022_Bills!BB$3,CT_Bills_2003_2022!$N$3:$V$3,0)),"N/A")</f>
        <v>-1469.6349714444445</v>
      </c>
      <c r="BC19" s="144">
        <f>IFERROR(INDEX(CT_Bills_2003_2022!$D$4:$L$25,MATCH(CT_Bands_2003_2022_Bills!$B19,CT_Bills_2003_2022!$B$4:$B$25,0),MATCH(CT_Bands_2003_2022_Bills!BC$2,CT_Bills_2003_2022!$D$3:$L$3,0))-INDEX(CT_Bills_2003_2022!$N$4:$V$25,MATCH(CT_Bands_2003_2022_Bills!$B19,CT_Bills_2003_2022!$B$4:$B$25,0),MATCH(CT_Bands_2003_2022_Bills!BC$3,CT_Bills_2003_2022!$N$3:$V$3,0)),"N/A")</f>
        <v>-3219.6349714444445</v>
      </c>
      <c r="BD19" s="144">
        <f>IFERROR(INDEX(CT_Bills_2003_2022!$D$4:$L$25,MATCH(CT_Bands_2003_2022_Bills!$B19,CT_Bills_2003_2022!$B$4:$B$25,0),MATCH(CT_Bands_2003_2022_Bills!BD$2,CT_Bills_2003_2022!$D$3:$L$3,0))-INDEX(CT_Bills_2003_2022!$N$4:$V$25,MATCH(CT_Bands_2003_2022_Bills!$B19,CT_Bills_2003_2022!$B$4:$B$25,0),MATCH(CT_Bands_2003_2022_Bills!BD$3,CT_Bills_2003_2022!$N$3:$V$3,0)),"N/A")</f>
        <v>-5394.6349714444441</v>
      </c>
      <c r="BE19" s="144">
        <f>IFERROR(INDEX(CT_Bills_2003_2022!$D$4:$L$25,MATCH(CT_Bands_2003_2022_Bills!$B19,CT_Bills_2003_2022!$B$4:$B$25,0),MATCH(CT_Bands_2003_2022_Bills!BE$2,CT_Bills_2003_2022!$D$3:$L$3,0))-INDEX(CT_Bills_2003_2022!$N$4:$V$25,MATCH(CT_Bands_2003_2022_Bills!$B19,CT_Bills_2003_2022!$B$4:$B$25,0),MATCH(CT_Bands_2003_2022_Bills!BE$3,CT_Bills_2003_2022!$N$3:$V$3,0)),"N/A")</f>
        <v>-6469.6399714444451</v>
      </c>
      <c r="BF19" s="145">
        <f>IFERROR(INDEX(CT_Bills_2003_2022!$D$4:$L$25,MATCH(CT_Bands_2003_2022_Bills!$B19,CT_Bills_2003_2022!$B$4:$B$25,0),MATCH(CT_Bands_2003_2022_Bills!BF$2,CT_Bills_2003_2022!$D$3:$L$3,0))-INDEX(CT_Bills_2003_2022!$N$4:$V$25,MATCH(CT_Bands_2003_2022_Bills!$B19,CT_Bills_2003_2022!$B$4:$B$25,0),MATCH(CT_Bands_2003_2022_Bills!BF$3,CT_Bills_2003_2022!$N$3:$V$3,0)),"N/A")</f>
        <v>2462.7346483333331</v>
      </c>
      <c r="BG19" s="144">
        <f>IFERROR(INDEX(CT_Bills_2003_2022!$D$4:$L$25,MATCH(CT_Bands_2003_2022_Bills!$B19,CT_Bills_2003_2022!$B$4:$B$25,0),MATCH(CT_Bands_2003_2022_Bills!BG$2,CT_Bills_2003_2022!$D$3:$L$3,0))-INDEX(CT_Bills_2003_2022!$N$4:$V$25,MATCH(CT_Bands_2003_2022_Bills!$B19,CT_Bills_2003_2022!$B$4:$B$25,0),MATCH(CT_Bands_2003_2022_Bills!BG$3,CT_Bills_2003_2022!$N$3:$V$3,0)),"N/A")</f>
        <v>2058.7302483333333</v>
      </c>
      <c r="BH19" s="144">
        <f>IFERROR(INDEX(CT_Bills_2003_2022!$D$4:$L$25,MATCH(CT_Bands_2003_2022_Bills!$B19,CT_Bills_2003_2022!$B$4:$B$25,0),MATCH(CT_Bands_2003_2022_Bills!BH$2,CT_Bills_2003_2022!$D$3:$L$3,0))-INDEX(CT_Bills_2003_2022!$N$4:$V$25,MATCH(CT_Bands_2003_2022_Bills!$B19,CT_Bills_2003_2022!$B$4:$B$25,0),MATCH(CT_Bands_2003_2022_Bills!BH$3,CT_Bills_2003_2022!$N$3:$V$3,0)),"N/A")</f>
        <v>1528.7300483333329</v>
      </c>
      <c r="BI19" s="144">
        <f>IFERROR(INDEX(CT_Bills_2003_2022!$D$4:$L$25,MATCH(CT_Bands_2003_2022_Bills!$B19,CT_Bills_2003_2022!$B$4:$B$25,0),MATCH(CT_Bands_2003_2022_Bills!BI$2,CT_Bills_2003_2022!$D$3:$L$3,0))-INDEX(CT_Bills_2003_2022!$N$4:$V$25,MATCH(CT_Bands_2003_2022_Bills!$B19,CT_Bills_2003_2022!$B$4:$B$25,0),MATCH(CT_Bands_2003_2022_Bills!BI$3,CT_Bills_2003_2022!$N$3:$V$3,0)),"N/A")</f>
        <v>860.72984833333339</v>
      </c>
      <c r="BJ19" s="144">
        <f>IFERROR(INDEX(CT_Bills_2003_2022!$D$4:$L$25,MATCH(CT_Bands_2003_2022_Bills!$B19,CT_Bills_2003_2022!$B$4:$B$25,0),MATCH(CT_Bands_2003_2022_Bills!BJ$2,CT_Bills_2003_2022!$D$3:$L$3,0))-INDEX(CT_Bills_2003_2022!$N$4:$V$25,MATCH(CT_Bands_2003_2022_Bills!$B19,CT_Bills_2003_2022!$B$4:$B$25,0),MATCH(CT_Bands_2003_2022_Bills!BJ$3,CT_Bills_2003_2022!$N$3:$V$3,0)),"N/A")</f>
        <v>17.729648333332989</v>
      </c>
      <c r="BK19" s="144">
        <f>IFERROR(INDEX(CT_Bills_2003_2022!$D$4:$L$25,MATCH(CT_Bands_2003_2022_Bills!$B19,CT_Bills_2003_2022!$B$4:$B$25,0),MATCH(CT_Bands_2003_2022_Bills!BK$2,CT_Bills_2003_2022!$D$3:$L$3,0))-INDEX(CT_Bills_2003_2022!$N$4:$V$25,MATCH(CT_Bands_2003_2022_Bills!$B19,CT_Bills_2003_2022!$B$4:$B$25,0),MATCH(CT_Bands_2003_2022_Bills!BK$3,CT_Bills_2003_2022!$N$3:$V$3,0)),"N/A")</f>
        <v>-1057.270351666667</v>
      </c>
      <c r="BL19" s="144">
        <f>IFERROR(INDEX(CT_Bills_2003_2022!$D$4:$L$25,MATCH(CT_Bands_2003_2022_Bills!$B19,CT_Bills_2003_2022!$B$4:$B$25,0),MATCH(CT_Bands_2003_2022_Bills!BL$2,CT_Bills_2003_2022!$D$3:$L$3,0))-INDEX(CT_Bills_2003_2022!$N$4:$V$25,MATCH(CT_Bands_2003_2022_Bills!$B19,CT_Bills_2003_2022!$B$4:$B$25,0),MATCH(CT_Bands_2003_2022_Bills!BL$3,CT_Bills_2003_2022!$N$3:$V$3,0)),"N/A")</f>
        <v>-2807.270351666667</v>
      </c>
      <c r="BM19" s="144">
        <f>IFERROR(INDEX(CT_Bills_2003_2022!$D$4:$L$25,MATCH(CT_Bands_2003_2022_Bills!$B19,CT_Bills_2003_2022!$B$4:$B$25,0),MATCH(CT_Bands_2003_2022_Bills!BM$2,CT_Bills_2003_2022!$D$3:$L$3,0))-INDEX(CT_Bills_2003_2022!$N$4:$V$25,MATCH(CT_Bands_2003_2022_Bills!$B19,CT_Bills_2003_2022!$B$4:$B$25,0),MATCH(CT_Bands_2003_2022_Bills!BM$3,CT_Bills_2003_2022!$N$3:$V$3,0)),"N/A")</f>
        <v>-4982.2703516666661</v>
      </c>
      <c r="BN19" s="144">
        <f>IFERROR(INDEX(CT_Bills_2003_2022!$D$4:$L$25,MATCH(CT_Bands_2003_2022_Bills!$B19,CT_Bills_2003_2022!$B$4:$B$25,0),MATCH(CT_Bands_2003_2022_Bills!BN$2,CT_Bills_2003_2022!$D$3:$L$3,0))-INDEX(CT_Bills_2003_2022!$N$4:$V$25,MATCH(CT_Bands_2003_2022_Bills!$B19,CT_Bills_2003_2022!$B$4:$B$25,0),MATCH(CT_Bands_2003_2022_Bills!BN$3,CT_Bills_2003_2022!$N$3:$V$3,0)),"N/A")</f>
        <v>-6057.2753516666671</v>
      </c>
      <c r="BO19" s="145">
        <f>IFERROR(INDEX(CT_Bills_2003_2022!$D$4:$L$25,MATCH(CT_Bands_2003_2022_Bills!$B19,CT_Bills_2003_2022!$B$4:$B$25,0),MATCH(CT_Bands_2003_2022_Bills!BO$2,CT_Bills_2003_2022!$D$3:$L$3,0))-INDEX(CT_Bills_2003_2022!$N$4:$V$25,MATCH(CT_Bands_2003_2022_Bills!$B19,CT_Bills_2003_2022!$B$4:$B$25,0),MATCH(CT_Bands_2003_2022_Bills!BO$3,CT_Bills_2003_2022!$N$3:$V$3,0)),"N/A")</f>
        <v>3081.2815780000001</v>
      </c>
      <c r="BP19" s="144">
        <f>IFERROR(INDEX(CT_Bills_2003_2022!$D$4:$L$25,MATCH(CT_Bands_2003_2022_Bills!$B19,CT_Bills_2003_2022!$B$4:$B$25,0),MATCH(CT_Bands_2003_2022_Bills!BP$2,CT_Bills_2003_2022!$D$3:$L$3,0))-INDEX(CT_Bills_2003_2022!$N$4:$V$25,MATCH(CT_Bands_2003_2022_Bills!$B19,CT_Bills_2003_2022!$B$4:$B$25,0),MATCH(CT_Bands_2003_2022_Bills!BP$3,CT_Bills_2003_2022!$N$3:$V$3,0)),"N/A")</f>
        <v>2677.2771780000003</v>
      </c>
      <c r="BQ19" s="144">
        <f>IFERROR(INDEX(CT_Bills_2003_2022!$D$4:$L$25,MATCH(CT_Bands_2003_2022_Bills!$B19,CT_Bills_2003_2022!$B$4:$B$25,0),MATCH(CT_Bands_2003_2022_Bills!BQ$2,CT_Bills_2003_2022!$D$3:$L$3,0))-INDEX(CT_Bills_2003_2022!$N$4:$V$25,MATCH(CT_Bands_2003_2022_Bills!$B19,CT_Bills_2003_2022!$B$4:$B$25,0),MATCH(CT_Bands_2003_2022_Bills!BQ$3,CT_Bills_2003_2022!$N$3:$V$3,0)),"N/A")</f>
        <v>2147.2769779999999</v>
      </c>
      <c r="BR19" s="144">
        <f>IFERROR(INDEX(CT_Bills_2003_2022!$D$4:$L$25,MATCH(CT_Bands_2003_2022_Bills!$B19,CT_Bills_2003_2022!$B$4:$B$25,0),MATCH(CT_Bands_2003_2022_Bills!BR$2,CT_Bills_2003_2022!$D$3:$L$3,0))-INDEX(CT_Bills_2003_2022!$N$4:$V$25,MATCH(CT_Bands_2003_2022_Bills!$B19,CT_Bills_2003_2022!$B$4:$B$25,0),MATCH(CT_Bands_2003_2022_Bills!BR$3,CT_Bills_2003_2022!$N$3:$V$3,0)),"N/A")</f>
        <v>1479.2767780000004</v>
      </c>
      <c r="BS19" s="144">
        <f>IFERROR(INDEX(CT_Bills_2003_2022!$D$4:$L$25,MATCH(CT_Bands_2003_2022_Bills!$B19,CT_Bills_2003_2022!$B$4:$B$25,0),MATCH(CT_Bands_2003_2022_Bills!BS$2,CT_Bills_2003_2022!$D$3:$L$3,0))-INDEX(CT_Bills_2003_2022!$N$4:$V$25,MATCH(CT_Bands_2003_2022_Bills!$B19,CT_Bills_2003_2022!$B$4:$B$25,0),MATCH(CT_Bands_2003_2022_Bills!BS$3,CT_Bills_2003_2022!$N$3:$V$3,0)),"N/A")</f>
        <v>636.27657799999997</v>
      </c>
      <c r="BT19" s="144">
        <f>IFERROR(INDEX(CT_Bills_2003_2022!$D$4:$L$25,MATCH(CT_Bands_2003_2022_Bills!$B19,CT_Bills_2003_2022!$B$4:$B$25,0),MATCH(CT_Bands_2003_2022_Bills!BT$2,CT_Bills_2003_2022!$D$3:$L$3,0))-INDEX(CT_Bills_2003_2022!$N$4:$V$25,MATCH(CT_Bands_2003_2022_Bills!$B19,CT_Bills_2003_2022!$B$4:$B$25,0),MATCH(CT_Bands_2003_2022_Bills!BT$3,CT_Bills_2003_2022!$N$3:$V$3,0)),"N/A")</f>
        <v>-438.72342200000003</v>
      </c>
      <c r="BU19" s="144">
        <f>IFERROR(INDEX(CT_Bills_2003_2022!$D$4:$L$25,MATCH(CT_Bands_2003_2022_Bills!$B19,CT_Bills_2003_2022!$B$4:$B$25,0),MATCH(CT_Bands_2003_2022_Bills!BU$2,CT_Bills_2003_2022!$D$3:$L$3,0))-INDEX(CT_Bills_2003_2022!$N$4:$V$25,MATCH(CT_Bands_2003_2022_Bills!$B19,CT_Bills_2003_2022!$B$4:$B$25,0),MATCH(CT_Bands_2003_2022_Bills!BU$3,CT_Bills_2003_2022!$N$3:$V$3,0)),"N/A")</f>
        <v>-2188.723422</v>
      </c>
      <c r="BV19" s="144">
        <f>IFERROR(INDEX(CT_Bills_2003_2022!$D$4:$L$25,MATCH(CT_Bands_2003_2022_Bills!$B19,CT_Bills_2003_2022!$B$4:$B$25,0),MATCH(CT_Bands_2003_2022_Bills!BV$2,CT_Bills_2003_2022!$D$3:$L$3,0))-INDEX(CT_Bills_2003_2022!$N$4:$V$25,MATCH(CT_Bands_2003_2022_Bills!$B19,CT_Bills_2003_2022!$B$4:$B$25,0),MATCH(CT_Bands_2003_2022_Bills!BV$3,CT_Bills_2003_2022!$N$3:$V$3,0)),"N/A")</f>
        <v>-4363.7234219999991</v>
      </c>
      <c r="BW19" s="144">
        <f>IFERROR(INDEX(CT_Bills_2003_2022!$D$4:$L$25,MATCH(CT_Bands_2003_2022_Bills!$B19,CT_Bills_2003_2022!$B$4:$B$25,0),MATCH(CT_Bands_2003_2022_Bills!BW$2,CT_Bills_2003_2022!$D$3:$L$3,0))-INDEX(CT_Bills_2003_2022!$N$4:$V$25,MATCH(CT_Bands_2003_2022_Bills!$B19,CT_Bills_2003_2022!$B$4:$B$25,0),MATCH(CT_Bands_2003_2022_Bills!BW$3,CT_Bills_2003_2022!$N$3:$V$3,0)),"N/A")</f>
        <v>-5438.7284220000001</v>
      </c>
      <c r="BX19" s="144">
        <f>IFERROR(INDEX(CT_Bills_2003_2022!$D$4:$L$25,MATCH(CT_Bands_2003_2022_Bills!$B19,CT_Bills_2003_2022!$B$4:$B$25,0),MATCH(CT_Bands_2003_2022_Bills!BX$2,CT_Bills_2003_2022!$D$3:$L$3,0))-INDEX(CT_Bills_2003_2022!$N$4:$V$25,MATCH(CT_Bands_2003_2022_Bills!$B19,CT_Bills_2003_2022!$B$4:$B$25,0),MATCH(CT_Bands_2003_2022_Bills!BX$3,CT_Bills_2003_2022!$N$3:$V$3,0)),"N/A")</f>
        <v>3699.8285076666662</v>
      </c>
      <c r="BY19" s="144">
        <f>IFERROR(INDEX(CT_Bills_2003_2022!$D$4:$L$25,MATCH(CT_Bands_2003_2022_Bills!$B19,CT_Bills_2003_2022!$B$4:$B$25,0),MATCH(CT_Bands_2003_2022_Bills!BY$2,CT_Bills_2003_2022!$D$3:$L$3,0))-INDEX(CT_Bills_2003_2022!$N$4:$V$25,MATCH(CT_Bands_2003_2022_Bills!$B19,CT_Bills_2003_2022!$B$4:$B$25,0),MATCH(CT_Bands_2003_2022_Bills!BY$3,CT_Bills_2003_2022!$N$3:$V$3,0)),"N/A")</f>
        <v>3295.8241076666664</v>
      </c>
      <c r="BZ19" s="144">
        <f>IFERROR(INDEX(CT_Bills_2003_2022!$D$4:$L$25,MATCH(CT_Bands_2003_2022_Bills!$B19,CT_Bills_2003_2022!$B$4:$B$25,0),MATCH(CT_Bands_2003_2022_Bills!BZ$2,CT_Bills_2003_2022!$D$3:$L$3,0))-INDEX(CT_Bills_2003_2022!$N$4:$V$25,MATCH(CT_Bands_2003_2022_Bills!$B19,CT_Bills_2003_2022!$B$4:$B$25,0),MATCH(CT_Bands_2003_2022_Bills!BZ$3,CT_Bills_2003_2022!$N$3:$V$3,0)),"N/A")</f>
        <v>2765.8239076666659</v>
      </c>
      <c r="CA19" s="144">
        <f>IFERROR(INDEX(CT_Bills_2003_2022!$D$4:$L$25,MATCH(CT_Bands_2003_2022_Bills!$B19,CT_Bills_2003_2022!$B$4:$B$25,0),MATCH(CT_Bands_2003_2022_Bills!CA$2,CT_Bills_2003_2022!$D$3:$L$3,0))-INDEX(CT_Bills_2003_2022!$N$4:$V$25,MATCH(CT_Bands_2003_2022_Bills!$B19,CT_Bills_2003_2022!$B$4:$B$25,0),MATCH(CT_Bands_2003_2022_Bills!CA$3,CT_Bills_2003_2022!$N$3:$V$3,0)),"N/A")</f>
        <v>2097.8237076666665</v>
      </c>
      <c r="CB19" s="144">
        <f>IFERROR(INDEX(CT_Bills_2003_2022!$D$4:$L$25,MATCH(CT_Bands_2003_2022_Bills!$B19,CT_Bills_2003_2022!$B$4:$B$25,0),MATCH(CT_Bands_2003_2022_Bills!CB$2,CT_Bills_2003_2022!$D$3:$L$3,0))-INDEX(CT_Bills_2003_2022!$N$4:$V$25,MATCH(CT_Bands_2003_2022_Bills!$B19,CT_Bills_2003_2022!$B$4:$B$25,0),MATCH(CT_Bands_2003_2022_Bills!CB$3,CT_Bills_2003_2022!$N$3:$V$3,0)),"N/A")</f>
        <v>1254.823507666666</v>
      </c>
      <c r="CC19" s="144">
        <f>IFERROR(INDEX(CT_Bills_2003_2022!$D$4:$L$25,MATCH(CT_Bands_2003_2022_Bills!$B19,CT_Bills_2003_2022!$B$4:$B$25,0),MATCH(CT_Bands_2003_2022_Bills!CC$2,CT_Bills_2003_2022!$D$3:$L$3,0))-INDEX(CT_Bills_2003_2022!$N$4:$V$25,MATCH(CT_Bands_2003_2022_Bills!$B19,CT_Bills_2003_2022!$B$4:$B$25,0),MATCH(CT_Bands_2003_2022_Bills!CC$3,CT_Bills_2003_2022!$N$3:$V$3,0)),"N/A")</f>
        <v>179.82350766666605</v>
      </c>
      <c r="CD19" s="144">
        <f>IFERROR(INDEX(CT_Bills_2003_2022!$D$4:$L$25,MATCH(CT_Bands_2003_2022_Bills!$B19,CT_Bills_2003_2022!$B$4:$B$25,0),MATCH(CT_Bands_2003_2022_Bills!CD$2,CT_Bills_2003_2022!$D$3:$L$3,0))-INDEX(CT_Bills_2003_2022!$N$4:$V$25,MATCH(CT_Bands_2003_2022_Bills!$B19,CT_Bills_2003_2022!$B$4:$B$25,0),MATCH(CT_Bands_2003_2022_Bills!CD$3,CT_Bills_2003_2022!$N$3:$V$3,0)),"N/A")</f>
        <v>-1570.176492333334</v>
      </c>
      <c r="CE19" s="144">
        <f>IFERROR(INDEX(CT_Bills_2003_2022!$D$4:$L$25,MATCH(CT_Bands_2003_2022_Bills!$B19,CT_Bills_2003_2022!$B$4:$B$25,0),MATCH(CT_Bands_2003_2022_Bills!CE$2,CT_Bills_2003_2022!$D$3:$L$3,0))-INDEX(CT_Bills_2003_2022!$N$4:$V$25,MATCH(CT_Bands_2003_2022_Bills!$B19,CT_Bills_2003_2022!$B$4:$B$25,0),MATCH(CT_Bands_2003_2022_Bills!CE$3,CT_Bills_2003_2022!$N$3:$V$3,0)),"N/A")</f>
        <v>-3745.176492333333</v>
      </c>
      <c r="CF19" s="144">
        <f>IFERROR(INDEX(CT_Bills_2003_2022!$D$4:$L$25,MATCH(CT_Bands_2003_2022_Bills!$B19,CT_Bills_2003_2022!$B$4:$B$25,0),MATCH(CT_Bands_2003_2022_Bills!CF$2,CT_Bills_2003_2022!$D$3:$L$3,0))-INDEX(CT_Bills_2003_2022!$N$4:$V$25,MATCH(CT_Bands_2003_2022_Bills!$B19,CT_Bills_2003_2022!$B$4:$B$25,0),MATCH(CT_Bands_2003_2022_Bills!CF$3,CT_Bills_2003_2022!$N$3:$V$3,0)),"N/A")</f>
        <v>-4820.1814923333341</v>
      </c>
      <c r="CG19" s="51"/>
    </row>
    <row r="20" spans="1:85" x14ac:dyDescent="0.25">
      <c r="A20" s="126" t="s">
        <v>1119</v>
      </c>
      <c r="B20" s="127" t="s">
        <v>1120</v>
      </c>
      <c r="C20" s="127" t="s">
        <v>2337</v>
      </c>
      <c r="D20" s="144">
        <f>IFERROR(INDEX(CT_Bills_2003_2022!$D$4:$L$25,MATCH(CT_Bands_2003_2022_Bills!$B20,CT_Bills_2003_2022!$B$4:$B$25,0),MATCH(CT_Bands_2003_2022_Bills!D$2,CT_Bills_2003_2022!$D$3:$L$3,0))-INDEX(CT_Bills_2003_2022!$N$4:$V$25,MATCH(CT_Bands_2003_2022_Bills!$B20,CT_Bills_2003_2022!$B$4:$B$25,0),MATCH(CT_Bands_2003_2022_Bills!D$3,CT_Bills_2003_2022!$N$3:$V$3,0)),"N/A")</f>
        <v>690.58701466666662</v>
      </c>
      <c r="E20" s="144">
        <f>IFERROR(INDEX(CT_Bills_2003_2022!$D$4:$L$25,MATCH(CT_Bands_2003_2022_Bills!$B20,CT_Bills_2003_2022!$B$4:$B$25,0),MATCH(CT_Bands_2003_2022_Bills!E$2,CT_Bills_2003_2022!$D$3:$L$3,0))-INDEX(CT_Bills_2003_2022!$N$4:$V$25,MATCH(CT_Bands_2003_2022_Bills!$B20,CT_Bills_2003_2022!$B$4:$B$25,0),MATCH(CT_Bands_2003_2022_Bills!E$3,CT_Bills_2003_2022!$N$3:$V$3,0)),"N/A")</f>
        <v>249.33226466666679</v>
      </c>
      <c r="F20" s="144">
        <f>IFERROR(INDEX(CT_Bills_2003_2022!$D$4:$L$25,MATCH(CT_Bands_2003_2022_Bills!$B20,CT_Bills_2003_2022!$B$4:$B$25,0),MATCH(CT_Bands_2003_2022_Bills!F$2,CT_Bills_2003_2022!$D$3:$L$3,0))-INDEX(CT_Bills_2003_2022!$N$4:$V$25,MATCH(CT_Bands_2003_2022_Bills!$B20,CT_Bills_2003_2022!$B$4:$B$25,0),MATCH(CT_Bands_2003_2022_Bills!F$3,CT_Bills_2003_2022!$N$3:$V$3,0)),"N/A")</f>
        <v>-334.41798533333349</v>
      </c>
      <c r="G20" s="144">
        <f>IFERROR(INDEX(CT_Bills_2003_2022!$D$4:$L$25,MATCH(CT_Bands_2003_2022_Bills!$B20,CT_Bills_2003_2022!$B$4:$B$25,0),MATCH(CT_Bands_2003_2022_Bills!G$2,CT_Bills_2003_2022!$D$3:$L$3,0))-INDEX(CT_Bills_2003_2022!$N$4:$V$25,MATCH(CT_Bands_2003_2022_Bills!$B20,CT_Bills_2003_2022!$B$4:$B$25,0),MATCH(CT_Bands_2003_2022_Bills!G$3,CT_Bills_2003_2022!$N$3:$V$3,0)),"N/A")</f>
        <v>-1075.6682353333335</v>
      </c>
      <c r="H20" s="144">
        <f>IFERROR(INDEX(CT_Bills_2003_2022!$D$4:$L$25,MATCH(CT_Bands_2003_2022_Bills!$B20,CT_Bills_2003_2022!$B$4:$B$25,0),MATCH(CT_Bands_2003_2022_Bills!H$2,CT_Bills_2003_2022!$D$3:$L$3,0))-INDEX(CT_Bills_2003_2022!$N$4:$V$25,MATCH(CT_Bands_2003_2022_Bills!$B20,CT_Bills_2003_2022!$B$4:$B$25,0),MATCH(CT_Bands_2003_2022_Bills!H$3,CT_Bills_2003_2022!$N$3:$V$3,0)),"N/A")</f>
        <v>-2016.9184853333336</v>
      </c>
      <c r="I20" s="144">
        <f>IFERROR(INDEX(CT_Bills_2003_2022!$D$4:$L$25,MATCH(CT_Bands_2003_2022_Bills!$B20,CT_Bills_2003_2022!$B$4:$B$25,0),MATCH(CT_Bands_2003_2022_Bills!I$2,CT_Bills_2003_2022!$D$3:$L$3,0))-INDEX(CT_Bills_2003_2022!$N$4:$V$25,MATCH(CT_Bands_2003_2022_Bills!$B20,CT_Bills_2003_2022!$B$4:$B$25,0),MATCH(CT_Bands_2003_2022_Bills!I$3,CT_Bills_2003_2022!$N$3:$V$3,0)),"N/A")</f>
        <v>-3406.9187353333336</v>
      </c>
      <c r="J20" s="144">
        <f>IFERROR(INDEX(CT_Bills_2003_2022!$D$4:$L$25,MATCH(CT_Bands_2003_2022_Bills!$B20,CT_Bills_2003_2022!$B$4:$B$25,0),MATCH(CT_Bands_2003_2022_Bills!J$2,CT_Bills_2003_2022!$D$3:$L$3,0))-INDEX(CT_Bills_2003_2022!$N$4:$V$25,MATCH(CT_Bands_2003_2022_Bills!$B20,CT_Bills_2003_2022!$B$4:$B$25,0),MATCH(CT_Bands_2003_2022_Bills!J$3,CT_Bills_2003_2022!$N$3:$V$3,0)),"N/A")</f>
        <v>-5419.4187353333336</v>
      </c>
      <c r="K20" s="144">
        <f>IFERROR(INDEX(CT_Bills_2003_2022!$D$4:$L$25,MATCH(CT_Bands_2003_2022_Bills!$B20,CT_Bills_2003_2022!$B$4:$B$25,0),MATCH(CT_Bands_2003_2022_Bills!K$2,CT_Bills_2003_2022!$D$3:$L$3,0))-INDEX(CT_Bills_2003_2022!$N$4:$V$25,MATCH(CT_Bands_2003_2022_Bills!$B20,CT_Bills_2003_2022!$B$4:$B$25,0),MATCH(CT_Bands_2003_2022_Bills!K$3,CT_Bills_2003_2022!$N$3:$V$3,0)),"N/A")</f>
        <v>1365.5870146666666</v>
      </c>
      <c r="L20" s="144">
        <f>IFERROR(INDEX(CT_Bills_2003_2022!$D$4:$L$25,MATCH(CT_Bands_2003_2022_Bills!$B20,CT_Bills_2003_2022!$B$4:$B$25,0),MATCH(CT_Bands_2003_2022_Bills!L$2,CT_Bills_2003_2022!$D$3:$L$3,0))-INDEX(CT_Bills_2003_2022!$N$4:$V$25,MATCH(CT_Bands_2003_2022_Bills!$B20,CT_Bills_2003_2022!$B$4:$B$25,0),MATCH(CT_Bands_2003_2022_Bills!L$3,CT_Bills_2003_2022!$N$3:$V$3,0)),"N/A")</f>
        <v>1365.5870146666666</v>
      </c>
      <c r="M20" s="145">
        <f>IFERROR(INDEX(CT_Bills_2003_2022!$D$4:$L$25,MATCH(CT_Bands_2003_2022_Bills!$B20,CT_Bills_2003_2022!$B$4:$B$25,0),MATCH(CT_Bands_2003_2022_Bills!M$2,CT_Bills_2003_2022!$D$3:$L$3,0))-INDEX(CT_Bills_2003_2022!$N$4:$V$25,MATCH(CT_Bands_2003_2022_Bills!$B20,CT_Bills_2003_2022!$B$4:$B$25,0),MATCH(CT_Bands_2003_2022_Bills!M$3,CT_Bills_2003_2022!$N$3:$V$3,0)),"N/A")</f>
        <v>918.18485044444424</v>
      </c>
      <c r="N20" s="144">
        <f>IFERROR(INDEX(CT_Bills_2003_2022!$D$4:$L$25,MATCH(CT_Bands_2003_2022_Bills!$B20,CT_Bills_2003_2022!$B$4:$B$25,0),MATCH(CT_Bands_2003_2022_Bills!N$2,CT_Bills_2003_2022!$D$3:$L$3,0))-INDEX(CT_Bills_2003_2022!$N$4:$V$25,MATCH(CT_Bands_2003_2022_Bills!$B20,CT_Bills_2003_2022!$B$4:$B$25,0),MATCH(CT_Bands_2003_2022_Bills!N$3,CT_Bills_2003_2022!$N$3:$V$3,0)),"N/A")</f>
        <v>476.93010044444441</v>
      </c>
      <c r="O20" s="144">
        <f>IFERROR(INDEX(CT_Bills_2003_2022!$D$4:$L$25,MATCH(CT_Bands_2003_2022_Bills!$B20,CT_Bills_2003_2022!$B$4:$B$25,0),MATCH(CT_Bands_2003_2022_Bills!O$2,CT_Bills_2003_2022!$D$3:$L$3,0))-INDEX(CT_Bills_2003_2022!$N$4:$V$25,MATCH(CT_Bands_2003_2022_Bills!$B20,CT_Bills_2003_2022!$B$4:$B$25,0),MATCH(CT_Bands_2003_2022_Bills!O$3,CT_Bills_2003_2022!$N$3:$V$3,0)),"N/A")</f>
        <v>-106.82014955555587</v>
      </c>
      <c r="P20" s="144">
        <f>IFERROR(INDEX(CT_Bills_2003_2022!$D$4:$L$25,MATCH(CT_Bands_2003_2022_Bills!$B20,CT_Bills_2003_2022!$B$4:$B$25,0),MATCH(CT_Bands_2003_2022_Bills!P$2,CT_Bills_2003_2022!$D$3:$L$3,0))-INDEX(CT_Bills_2003_2022!$N$4:$V$25,MATCH(CT_Bands_2003_2022_Bills!$B20,CT_Bills_2003_2022!$B$4:$B$25,0),MATCH(CT_Bands_2003_2022_Bills!P$3,CT_Bills_2003_2022!$N$3:$V$3,0)),"N/A")</f>
        <v>-848.07039955555592</v>
      </c>
      <c r="Q20" s="144">
        <f>IFERROR(INDEX(CT_Bills_2003_2022!$D$4:$L$25,MATCH(CT_Bands_2003_2022_Bills!$B20,CT_Bills_2003_2022!$B$4:$B$25,0),MATCH(CT_Bands_2003_2022_Bills!Q$2,CT_Bills_2003_2022!$D$3:$L$3,0))-INDEX(CT_Bills_2003_2022!$N$4:$V$25,MATCH(CT_Bands_2003_2022_Bills!$B20,CT_Bills_2003_2022!$B$4:$B$25,0),MATCH(CT_Bands_2003_2022_Bills!Q$3,CT_Bills_2003_2022!$N$3:$V$3,0)),"N/A")</f>
        <v>-1789.320649555556</v>
      </c>
      <c r="R20" s="144">
        <f>IFERROR(INDEX(CT_Bills_2003_2022!$D$4:$L$25,MATCH(CT_Bands_2003_2022_Bills!$B20,CT_Bills_2003_2022!$B$4:$B$25,0),MATCH(CT_Bands_2003_2022_Bills!R$2,CT_Bills_2003_2022!$D$3:$L$3,0))-INDEX(CT_Bills_2003_2022!$N$4:$V$25,MATCH(CT_Bands_2003_2022_Bills!$B20,CT_Bills_2003_2022!$B$4:$B$25,0),MATCH(CT_Bands_2003_2022_Bills!R$3,CT_Bills_2003_2022!$N$3:$V$3,0)),"N/A")</f>
        <v>-3179.320899555556</v>
      </c>
      <c r="S20" s="144">
        <f>IFERROR(INDEX(CT_Bills_2003_2022!$D$4:$L$25,MATCH(CT_Bands_2003_2022_Bills!$B20,CT_Bills_2003_2022!$B$4:$B$25,0),MATCH(CT_Bands_2003_2022_Bills!S$2,CT_Bills_2003_2022!$D$3:$L$3,0))-INDEX(CT_Bills_2003_2022!$N$4:$V$25,MATCH(CT_Bands_2003_2022_Bills!$B20,CT_Bills_2003_2022!$B$4:$B$25,0),MATCH(CT_Bands_2003_2022_Bills!S$3,CT_Bills_2003_2022!$N$3:$V$3,0)),"N/A")</f>
        <v>-5191.820899555556</v>
      </c>
      <c r="T20" s="144">
        <f>IFERROR(INDEX(CT_Bills_2003_2022!$D$4:$L$25,MATCH(CT_Bands_2003_2022_Bills!$B20,CT_Bills_2003_2022!$B$4:$B$25,0),MATCH(CT_Bands_2003_2022_Bills!T$2,CT_Bills_2003_2022!$D$3:$L$3,0))-INDEX(CT_Bills_2003_2022!$N$4:$V$25,MATCH(CT_Bands_2003_2022_Bills!$B20,CT_Bills_2003_2022!$B$4:$B$25,0),MATCH(CT_Bands_2003_2022_Bills!T$3,CT_Bills_2003_2022!$N$3:$V$3,0)),"N/A")</f>
        <v>1593.1848504444442</v>
      </c>
      <c r="U20" s="144">
        <f>IFERROR(INDEX(CT_Bills_2003_2022!$D$4:$L$25,MATCH(CT_Bands_2003_2022_Bills!$B20,CT_Bills_2003_2022!$B$4:$B$25,0),MATCH(CT_Bands_2003_2022_Bills!U$2,CT_Bills_2003_2022!$D$3:$L$3,0))-INDEX(CT_Bills_2003_2022!$N$4:$V$25,MATCH(CT_Bands_2003_2022_Bills!$B20,CT_Bills_2003_2022!$B$4:$B$25,0),MATCH(CT_Bands_2003_2022_Bills!U$3,CT_Bills_2003_2022!$N$3:$V$3,0)),"N/A")</f>
        <v>1593.1848504444442</v>
      </c>
      <c r="V20" s="145">
        <f>IFERROR(INDEX(CT_Bills_2003_2022!$D$4:$L$25,MATCH(CT_Bands_2003_2022_Bills!$B20,CT_Bills_2003_2022!$B$4:$B$25,0),MATCH(CT_Bands_2003_2022_Bills!V$2,CT_Bills_2003_2022!$D$3:$L$3,0))-INDEX(CT_Bills_2003_2022!$N$4:$V$25,MATCH(CT_Bands_2003_2022_Bills!$B20,CT_Bills_2003_2022!$B$4:$B$25,0),MATCH(CT_Bands_2003_2022_Bills!V$3,CT_Bills_2003_2022!$N$3:$V$3,0)),"N/A")</f>
        <v>1145.7826862222221</v>
      </c>
      <c r="W20" s="144">
        <f>IFERROR(INDEX(CT_Bills_2003_2022!$D$4:$L$25,MATCH(CT_Bands_2003_2022_Bills!$B20,CT_Bills_2003_2022!$B$4:$B$25,0),MATCH(CT_Bands_2003_2022_Bills!W$2,CT_Bills_2003_2022!$D$3:$L$3,0))-INDEX(CT_Bills_2003_2022!$N$4:$V$25,MATCH(CT_Bands_2003_2022_Bills!$B20,CT_Bills_2003_2022!$B$4:$B$25,0),MATCH(CT_Bands_2003_2022_Bills!W$3,CT_Bills_2003_2022!$N$3:$V$3,0)),"N/A")</f>
        <v>704.52793622222225</v>
      </c>
      <c r="X20" s="144">
        <f>IFERROR(INDEX(CT_Bills_2003_2022!$D$4:$L$25,MATCH(CT_Bands_2003_2022_Bills!$B20,CT_Bills_2003_2022!$B$4:$B$25,0),MATCH(CT_Bands_2003_2022_Bills!X$2,CT_Bills_2003_2022!$D$3:$L$3,0))-INDEX(CT_Bills_2003_2022!$N$4:$V$25,MATCH(CT_Bands_2003_2022_Bills!$B20,CT_Bills_2003_2022!$B$4:$B$25,0),MATCH(CT_Bands_2003_2022_Bills!X$3,CT_Bills_2003_2022!$N$3:$V$3,0)),"N/A")</f>
        <v>120.77768622222197</v>
      </c>
      <c r="Y20" s="144">
        <f>IFERROR(INDEX(CT_Bills_2003_2022!$D$4:$L$25,MATCH(CT_Bands_2003_2022_Bills!$B20,CT_Bills_2003_2022!$B$4:$B$25,0),MATCH(CT_Bands_2003_2022_Bills!Y$2,CT_Bills_2003_2022!$D$3:$L$3,0))-INDEX(CT_Bills_2003_2022!$N$4:$V$25,MATCH(CT_Bands_2003_2022_Bills!$B20,CT_Bills_2003_2022!$B$4:$B$25,0),MATCH(CT_Bands_2003_2022_Bills!Y$3,CT_Bills_2003_2022!$N$3:$V$3,0)),"N/A")</f>
        <v>-620.47256377777808</v>
      </c>
      <c r="Z20" s="144">
        <f>IFERROR(INDEX(CT_Bills_2003_2022!$D$4:$L$25,MATCH(CT_Bands_2003_2022_Bills!$B20,CT_Bills_2003_2022!$B$4:$B$25,0),MATCH(CT_Bands_2003_2022_Bills!Z$2,CT_Bills_2003_2022!$D$3:$L$3,0))-INDEX(CT_Bills_2003_2022!$N$4:$V$25,MATCH(CT_Bands_2003_2022_Bills!$B20,CT_Bills_2003_2022!$B$4:$B$25,0),MATCH(CT_Bands_2003_2022_Bills!Z$3,CT_Bills_2003_2022!$N$3:$V$3,0)),"N/A")</f>
        <v>-1561.7228137777781</v>
      </c>
      <c r="AA20" s="144">
        <f>IFERROR(INDEX(CT_Bills_2003_2022!$D$4:$L$25,MATCH(CT_Bands_2003_2022_Bills!$B20,CT_Bills_2003_2022!$B$4:$B$25,0),MATCH(CT_Bands_2003_2022_Bills!AA$2,CT_Bills_2003_2022!$D$3:$L$3,0))-INDEX(CT_Bills_2003_2022!$N$4:$V$25,MATCH(CT_Bands_2003_2022_Bills!$B20,CT_Bills_2003_2022!$B$4:$B$25,0),MATCH(CT_Bands_2003_2022_Bills!AA$3,CT_Bills_2003_2022!$N$3:$V$3,0)),"N/A")</f>
        <v>-2951.7230637777784</v>
      </c>
      <c r="AB20" s="144">
        <f>IFERROR(INDEX(CT_Bills_2003_2022!$D$4:$L$25,MATCH(CT_Bands_2003_2022_Bills!$B20,CT_Bills_2003_2022!$B$4:$B$25,0),MATCH(CT_Bands_2003_2022_Bills!AB$2,CT_Bills_2003_2022!$D$3:$L$3,0))-INDEX(CT_Bills_2003_2022!$N$4:$V$25,MATCH(CT_Bands_2003_2022_Bills!$B20,CT_Bills_2003_2022!$B$4:$B$25,0),MATCH(CT_Bands_2003_2022_Bills!AB$3,CT_Bills_2003_2022!$N$3:$V$3,0)),"N/A")</f>
        <v>-4964.2230637777784</v>
      </c>
      <c r="AC20" s="144">
        <f>IFERROR(INDEX(CT_Bills_2003_2022!$D$4:$L$25,MATCH(CT_Bands_2003_2022_Bills!$B20,CT_Bills_2003_2022!$B$4:$B$25,0),MATCH(CT_Bands_2003_2022_Bills!AC$2,CT_Bills_2003_2022!$D$3:$L$3,0))-INDEX(CT_Bills_2003_2022!$N$4:$V$25,MATCH(CT_Bands_2003_2022_Bills!$B20,CT_Bills_2003_2022!$B$4:$B$25,0),MATCH(CT_Bands_2003_2022_Bills!AC$3,CT_Bills_2003_2022!$N$3:$V$3,0)),"N/A")</f>
        <v>1820.7826862222221</v>
      </c>
      <c r="AD20" s="144">
        <f>IFERROR(INDEX(CT_Bills_2003_2022!$D$4:$L$25,MATCH(CT_Bands_2003_2022_Bills!$B20,CT_Bills_2003_2022!$B$4:$B$25,0),MATCH(CT_Bands_2003_2022_Bills!AD$2,CT_Bills_2003_2022!$D$3:$L$3,0))-INDEX(CT_Bills_2003_2022!$N$4:$V$25,MATCH(CT_Bands_2003_2022_Bills!$B20,CT_Bills_2003_2022!$B$4:$B$25,0),MATCH(CT_Bands_2003_2022_Bills!AD$3,CT_Bills_2003_2022!$N$3:$V$3,0)),"N/A")</f>
        <v>1820.7826862222221</v>
      </c>
      <c r="AE20" s="145">
        <f>IFERROR(INDEX(CT_Bills_2003_2022!$D$4:$L$25,MATCH(CT_Bands_2003_2022_Bills!$B20,CT_Bills_2003_2022!$B$4:$B$25,0),MATCH(CT_Bands_2003_2022_Bills!AE$2,CT_Bills_2003_2022!$D$3:$L$3,0))-INDEX(CT_Bills_2003_2022!$N$4:$V$25,MATCH(CT_Bands_2003_2022_Bills!$B20,CT_Bills_2003_2022!$B$4:$B$25,0),MATCH(CT_Bands_2003_2022_Bills!AE$3,CT_Bills_2003_2022!$N$3:$V$3,0)),"N/A")</f>
        <v>1373.3805219999999</v>
      </c>
      <c r="AF20" s="144">
        <f>IFERROR(INDEX(CT_Bills_2003_2022!$D$4:$L$25,MATCH(CT_Bands_2003_2022_Bills!$B20,CT_Bills_2003_2022!$B$4:$B$25,0),MATCH(CT_Bands_2003_2022_Bills!AF$2,CT_Bills_2003_2022!$D$3:$L$3,0))-INDEX(CT_Bills_2003_2022!$N$4:$V$25,MATCH(CT_Bands_2003_2022_Bills!$B20,CT_Bills_2003_2022!$B$4:$B$25,0),MATCH(CT_Bands_2003_2022_Bills!AF$3,CT_Bills_2003_2022!$N$3:$V$3,0)),"N/A")</f>
        <v>932.1257720000001</v>
      </c>
      <c r="AG20" s="144">
        <f>IFERROR(INDEX(CT_Bills_2003_2022!$D$4:$L$25,MATCH(CT_Bands_2003_2022_Bills!$B20,CT_Bills_2003_2022!$B$4:$B$25,0),MATCH(CT_Bands_2003_2022_Bills!AG$2,CT_Bills_2003_2022!$D$3:$L$3,0))-INDEX(CT_Bills_2003_2022!$N$4:$V$25,MATCH(CT_Bands_2003_2022_Bills!$B20,CT_Bills_2003_2022!$B$4:$B$25,0),MATCH(CT_Bands_2003_2022_Bills!AG$3,CT_Bills_2003_2022!$N$3:$V$3,0)),"N/A")</f>
        <v>348.37552199999982</v>
      </c>
      <c r="AH20" s="144">
        <f>IFERROR(INDEX(CT_Bills_2003_2022!$D$4:$L$25,MATCH(CT_Bands_2003_2022_Bills!$B20,CT_Bills_2003_2022!$B$4:$B$25,0),MATCH(CT_Bands_2003_2022_Bills!AH$2,CT_Bills_2003_2022!$D$3:$L$3,0))-INDEX(CT_Bills_2003_2022!$N$4:$V$25,MATCH(CT_Bands_2003_2022_Bills!$B20,CT_Bills_2003_2022!$B$4:$B$25,0),MATCH(CT_Bands_2003_2022_Bills!AH$3,CT_Bills_2003_2022!$N$3:$V$3,0)),"N/A")</f>
        <v>-392.87472800000023</v>
      </c>
      <c r="AI20" s="144">
        <f>IFERROR(INDEX(CT_Bills_2003_2022!$D$4:$L$25,MATCH(CT_Bands_2003_2022_Bills!$B20,CT_Bills_2003_2022!$B$4:$B$25,0),MATCH(CT_Bands_2003_2022_Bills!AI$2,CT_Bills_2003_2022!$D$3:$L$3,0))-INDEX(CT_Bills_2003_2022!$N$4:$V$25,MATCH(CT_Bands_2003_2022_Bills!$B20,CT_Bills_2003_2022!$B$4:$B$25,0),MATCH(CT_Bands_2003_2022_Bills!AI$3,CT_Bills_2003_2022!$N$3:$V$3,0)),"N/A")</f>
        <v>-1334.1249780000003</v>
      </c>
      <c r="AJ20" s="144">
        <f>IFERROR(INDEX(CT_Bills_2003_2022!$D$4:$L$25,MATCH(CT_Bands_2003_2022_Bills!$B20,CT_Bills_2003_2022!$B$4:$B$25,0),MATCH(CT_Bands_2003_2022_Bills!AJ$2,CT_Bills_2003_2022!$D$3:$L$3,0))-INDEX(CT_Bills_2003_2022!$N$4:$V$25,MATCH(CT_Bands_2003_2022_Bills!$B20,CT_Bills_2003_2022!$B$4:$B$25,0),MATCH(CT_Bands_2003_2022_Bills!AJ$3,CT_Bills_2003_2022!$N$3:$V$3,0)),"N/A")</f>
        <v>-2724.1252280000003</v>
      </c>
      <c r="AK20" s="144">
        <f>IFERROR(INDEX(CT_Bills_2003_2022!$D$4:$L$25,MATCH(CT_Bands_2003_2022_Bills!$B20,CT_Bills_2003_2022!$B$4:$B$25,0),MATCH(CT_Bands_2003_2022_Bills!AK$2,CT_Bills_2003_2022!$D$3:$L$3,0))-INDEX(CT_Bills_2003_2022!$N$4:$V$25,MATCH(CT_Bands_2003_2022_Bills!$B20,CT_Bills_2003_2022!$B$4:$B$25,0),MATCH(CT_Bands_2003_2022_Bills!AK$3,CT_Bills_2003_2022!$N$3:$V$3,0)),"N/A")</f>
        <v>-4736.6252280000008</v>
      </c>
      <c r="AL20" s="144">
        <f>IFERROR(INDEX(CT_Bills_2003_2022!$D$4:$L$25,MATCH(CT_Bands_2003_2022_Bills!$B20,CT_Bills_2003_2022!$B$4:$B$25,0),MATCH(CT_Bands_2003_2022_Bills!AL$2,CT_Bills_2003_2022!$D$3:$L$3,0))-INDEX(CT_Bills_2003_2022!$N$4:$V$25,MATCH(CT_Bands_2003_2022_Bills!$B20,CT_Bills_2003_2022!$B$4:$B$25,0),MATCH(CT_Bands_2003_2022_Bills!AL$3,CT_Bills_2003_2022!$N$3:$V$3,0)),"N/A")</f>
        <v>2048.3805219999999</v>
      </c>
      <c r="AM20" s="144">
        <f>IFERROR(INDEX(CT_Bills_2003_2022!$D$4:$L$25,MATCH(CT_Bands_2003_2022_Bills!$B20,CT_Bills_2003_2022!$B$4:$B$25,0),MATCH(CT_Bands_2003_2022_Bills!AM$2,CT_Bills_2003_2022!$D$3:$L$3,0))-INDEX(CT_Bills_2003_2022!$N$4:$V$25,MATCH(CT_Bands_2003_2022_Bills!$B20,CT_Bills_2003_2022!$B$4:$B$25,0),MATCH(CT_Bands_2003_2022_Bills!AM$3,CT_Bills_2003_2022!$N$3:$V$3,0)),"N/A")</f>
        <v>2048.3805219999999</v>
      </c>
      <c r="AN20" s="145">
        <f>IFERROR(INDEX(CT_Bills_2003_2022!$D$4:$L$25,MATCH(CT_Bands_2003_2022_Bills!$B20,CT_Bills_2003_2022!$B$4:$B$25,0),MATCH(CT_Bands_2003_2022_Bills!AN$2,CT_Bills_2003_2022!$D$3:$L$3,0))-INDEX(CT_Bills_2003_2022!$N$4:$V$25,MATCH(CT_Bands_2003_2022_Bills!$B20,CT_Bills_2003_2022!$B$4:$B$25,0),MATCH(CT_Bands_2003_2022_Bills!AN$3,CT_Bills_2003_2022!$N$3:$V$3,0)),"N/A")</f>
        <v>1828.5761935555552</v>
      </c>
      <c r="AO20" s="144">
        <f>IFERROR(INDEX(CT_Bills_2003_2022!$D$4:$L$25,MATCH(CT_Bands_2003_2022_Bills!$B20,CT_Bills_2003_2022!$B$4:$B$25,0),MATCH(CT_Bands_2003_2022_Bills!AO$2,CT_Bills_2003_2022!$D$3:$L$3,0))-INDEX(CT_Bills_2003_2022!$N$4:$V$25,MATCH(CT_Bands_2003_2022_Bills!$B20,CT_Bills_2003_2022!$B$4:$B$25,0),MATCH(CT_Bands_2003_2022_Bills!AO$3,CT_Bills_2003_2022!$N$3:$V$3,0)),"N/A")</f>
        <v>1387.3214435555553</v>
      </c>
      <c r="AP20" s="144">
        <f>IFERROR(INDEX(CT_Bills_2003_2022!$D$4:$L$25,MATCH(CT_Bands_2003_2022_Bills!$B20,CT_Bills_2003_2022!$B$4:$B$25,0),MATCH(CT_Bands_2003_2022_Bills!AP$2,CT_Bills_2003_2022!$D$3:$L$3,0))-INDEX(CT_Bills_2003_2022!$N$4:$V$25,MATCH(CT_Bands_2003_2022_Bills!$B20,CT_Bills_2003_2022!$B$4:$B$25,0),MATCH(CT_Bands_2003_2022_Bills!AP$3,CT_Bills_2003_2022!$N$3:$V$3,0)),"N/A")</f>
        <v>803.57119355555506</v>
      </c>
      <c r="AQ20" s="144">
        <f>IFERROR(INDEX(CT_Bills_2003_2022!$D$4:$L$25,MATCH(CT_Bands_2003_2022_Bills!$B20,CT_Bills_2003_2022!$B$4:$B$25,0),MATCH(CT_Bands_2003_2022_Bills!AQ$2,CT_Bills_2003_2022!$D$3:$L$3,0))-INDEX(CT_Bills_2003_2022!$N$4:$V$25,MATCH(CT_Bands_2003_2022_Bills!$B20,CT_Bills_2003_2022!$B$4:$B$25,0),MATCH(CT_Bands_2003_2022_Bills!AQ$3,CT_Bills_2003_2022!$N$3:$V$3,0)),"N/A")</f>
        <v>62.320943555555004</v>
      </c>
      <c r="AR20" s="144">
        <f>IFERROR(INDEX(CT_Bills_2003_2022!$D$4:$L$25,MATCH(CT_Bands_2003_2022_Bills!$B20,CT_Bills_2003_2022!$B$4:$B$25,0),MATCH(CT_Bands_2003_2022_Bills!AR$2,CT_Bills_2003_2022!$D$3:$L$3,0))-INDEX(CT_Bills_2003_2022!$N$4:$V$25,MATCH(CT_Bands_2003_2022_Bills!$B20,CT_Bills_2003_2022!$B$4:$B$25,0),MATCH(CT_Bands_2003_2022_Bills!AR$3,CT_Bills_2003_2022!$N$3:$V$3,0)),"N/A")</f>
        <v>-878.92930644444505</v>
      </c>
      <c r="AS20" s="144">
        <f>IFERROR(INDEX(CT_Bills_2003_2022!$D$4:$L$25,MATCH(CT_Bands_2003_2022_Bills!$B20,CT_Bills_2003_2022!$B$4:$B$25,0),MATCH(CT_Bands_2003_2022_Bills!AS$2,CT_Bills_2003_2022!$D$3:$L$3,0))-INDEX(CT_Bills_2003_2022!$N$4:$V$25,MATCH(CT_Bands_2003_2022_Bills!$B20,CT_Bills_2003_2022!$B$4:$B$25,0),MATCH(CT_Bands_2003_2022_Bills!AS$3,CT_Bills_2003_2022!$N$3:$V$3,0)),"N/A")</f>
        <v>-2268.9295564444451</v>
      </c>
      <c r="AT20" s="144">
        <f>IFERROR(INDEX(CT_Bills_2003_2022!$D$4:$L$25,MATCH(CT_Bands_2003_2022_Bills!$B20,CT_Bills_2003_2022!$B$4:$B$25,0),MATCH(CT_Bands_2003_2022_Bills!AT$2,CT_Bills_2003_2022!$D$3:$L$3,0))-INDEX(CT_Bills_2003_2022!$N$4:$V$25,MATCH(CT_Bands_2003_2022_Bills!$B20,CT_Bills_2003_2022!$B$4:$B$25,0),MATCH(CT_Bands_2003_2022_Bills!AT$3,CT_Bills_2003_2022!$N$3:$V$3,0)),"N/A")</f>
        <v>-4281.4295564444456</v>
      </c>
      <c r="AU20" s="144">
        <f>IFERROR(INDEX(CT_Bills_2003_2022!$D$4:$L$25,MATCH(CT_Bands_2003_2022_Bills!$B20,CT_Bills_2003_2022!$B$4:$B$25,0),MATCH(CT_Bands_2003_2022_Bills!AU$2,CT_Bills_2003_2022!$D$3:$L$3,0))-INDEX(CT_Bills_2003_2022!$N$4:$V$25,MATCH(CT_Bands_2003_2022_Bills!$B20,CT_Bills_2003_2022!$B$4:$B$25,0),MATCH(CT_Bands_2003_2022_Bills!AU$3,CT_Bills_2003_2022!$N$3:$V$3,0)),"N/A")</f>
        <v>2503.5761935555552</v>
      </c>
      <c r="AV20" s="144">
        <f>IFERROR(INDEX(CT_Bills_2003_2022!$D$4:$L$25,MATCH(CT_Bands_2003_2022_Bills!$B20,CT_Bills_2003_2022!$B$4:$B$25,0),MATCH(CT_Bands_2003_2022_Bills!AV$2,CT_Bills_2003_2022!$D$3:$L$3,0))-INDEX(CT_Bills_2003_2022!$N$4:$V$25,MATCH(CT_Bands_2003_2022_Bills!$B20,CT_Bills_2003_2022!$B$4:$B$25,0),MATCH(CT_Bands_2003_2022_Bills!AV$3,CT_Bills_2003_2022!$N$3:$V$3,0)),"N/A")</f>
        <v>2503.5761935555552</v>
      </c>
      <c r="AW20" s="145">
        <f>IFERROR(INDEX(CT_Bills_2003_2022!$D$4:$L$25,MATCH(CT_Bands_2003_2022_Bills!$B20,CT_Bills_2003_2022!$B$4:$B$25,0),MATCH(CT_Bands_2003_2022_Bills!AW$2,CT_Bills_2003_2022!$D$3:$L$3,0))-INDEX(CT_Bills_2003_2022!$N$4:$V$25,MATCH(CT_Bands_2003_2022_Bills!$B20,CT_Bills_2003_2022!$B$4:$B$25,0),MATCH(CT_Bands_2003_2022_Bills!AW$3,CT_Bills_2003_2022!$N$3:$V$3,0)),"N/A")</f>
        <v>2283.7718651111109</v>
      </c>
      <c r="AX20" s="144">
        <f>IFERROR(INDEX(CT_Bills_2003_2022!$D$4:$L$25,MATCH(CT_Bands_2003_2022_Bills!$B20,CT_Bills_2003_2022!$B$4:$B$25,0),MATCH(CT_Bands_2003_2022_Bills!AX$2,CT_Bills_2003_2022!$D$3:$L$3,0))-INDEX(CT_Bills_2003_2022!$N$4:$V$25,MATCH(CT_Bands_2003_2022_Bills!$B20,CT_Bills_2003_2022!$B$4:$B$25,0),MATCH(CT_Bands_2003_2022_Bills!AX$3,CT_Bills_2003_2022!$N$3:$V$3,0)),"N/A")</f>
        <v>1842.517115111111</v>
      </c>
      <c r="AY20" s="144">
        <f>IFERROR(INDEX(CT_Bills_2003_2022!$D$4:$L$25,MATCH(CT_Bands_2003_2022_Bills!$B20,CT_Bills_2003_2022!$B$4:$B$25,0),MATCH(CT_Bands_2003_2022_Bills!AY$2,CT_Bills_2003_2022!$D$3:$L$3,0))-INDEX(CT_Bills_2003_2022!$N$4:$V$25,MATCH(CT_Bands_2003_2022_Bills!$B20,CT_Bills_2003_2022!$B$4:$B$25,0),MATCH(CT_Bands_2003_2022_Bills!AY$3,CT_Bills_2003_2022!$N$3:$V$3,0)),"N/A")</f>
        <v>1258.7668651111107</v>
      </c>
      <c r="AZ20" s="144">
        <f>IFERROR(INDEX(CT_Bills_2003_2022!$D$4:$L$25,MATCH(CT_Bands_2003_2022_Bills!$B20,CT_Bills_2003_2022!$B$4:$B$25,0),MATCH(CT_Bands_2003_2022_Bills!AZ$2,CT_Bills_2003_2022!$D$3:$L$3,0))-INDEX(CT_Bills_2003_2022!$N$4:$V$25,MATCH(CT_Bands_2003_2022_Bills!$B20,CT_Bills_2003_2022!$B$4:$B$25,0),MATCH(CT_Bands_2003_2022_Bills!AZ$3,CT_Bills_2003_2022!$N$3:$V$3,0)),"N/A")</f>
        <v>517.5166151111107</v>
      </c>
      <c r="BA20" s="144">
        <f>IFERROR(INDEX(CT_Bills_2003_2022!$D$4:$L$25,MATCH(CT_Bands_2003_2022_Bills!$B20,CT_Bills_2003_2022!$B$4:$B$25,0),MATCH(CT_Bands_2003_2022_Bills!BA$2,CT_Bills_2003_2022!$D$3:$L$3,0))-INDEX(CT_Bills_2003_2022!$N$4:$V$25,MATCH(CT_Bands_2003_2022_Bills!$B20,CT_Bills_2003_2022!$B$4:$B$25,0),MATCH(CT_Bands_2003_2022_Bills!BA$3,CT_Bills_2003_2022!$N$3:$V$3,0)),"N/A")</f>
        <v>-423.73363488888936</v>
      </c>
      <c r="BB20" s="144">
        <f>IFERROR(INDEX(CT_Bills_2003_2022!$D$4:$L$25,MATCH(CT_Bands_2003_2022_Bills!$B20,CT_Bills_2003_2022!$B$4:$B$25,0),MATCH(CT_Bands_2003_2022_Bills!BB$2,CT_Bills_2003_2022!$D$3:$L$3,0))-INDEX(CT_Bills_2003_2022!$N$4:$V$25,MATCH(CT_Bands_2003_2022_Bills!$B20,CT_Bills_2003_2022!$B$4:$B$25,0),MATCH(CT_Bands_2003_2022_Bills!BB$3,CT_Bills_2003_2022!$N$3:$V$3,0)),"N/A")</f>
        <v>-1813.7338848888894</v>
      </c>
      <c r="BC20" s="144">
        <f>IFERROR(INDEX(CT_Bills_2003_2022!$D$4:$L$25,MATCH(CT_Bands_2003_2022_Bills!$B20,CT_Bills_2003_2022!$B$4:$B$25,0),MATCH(CT_Bands_2003_2022_Bills!BC$2,CT_Bills_2003_2022!$D$3:$L$3,0))-INDEX(CT_Bills_2003_2022!$N$4:$V$25,MATCH(CT_Bands_2003_2022_Bills!$B20,CT_Bills_2003_2022!$B$4:$B$25,0),MATCH(CT_Bands_2003_2022_Bills!BC$3,CT_Bills_2003_2022!$N$3:$V$3,0)),"N/A")</f>
        <v>-3826.2338848888894</v>
      </c>
      <c r="BD20" s="144">
        <f>IFERROR(INDEX(CT_Bills_2003_2022!$D$4:$L$25,MATCH(CT_Bands_2003_2022_Bills!$B20,CT_Bills_2003_2022!$B$4:$B$25,0),MATCH(CT_Bands_2003_2022_Bills!BD$2,CT_Bills_2003_2022!$D$3:$L$3,0))-INDEX(CT_Bills_2003_2022!$N$4:$V$25,MATCH(CT_Bands_2003_2022_Bills!$B20,CT_Bills_2003_2022!$B$4:$B$25,0),MATCH(CT_Bands_2003_2022_Bills!BD$3,CT_Bills_2003_2022!$N$3:$V$3,0)),"N/A")</f>
        <v>2958.7718651111109</v>
      </c>
      <c r="BE20" s="144">
        <f>IFERROR(INDEX(CT_Bills_2003_2022!$D$4:$L$25,MATCH(CT_Bands_2003_2022_Bills!$B20,CT_Bills_2003_2022!$B$4:$B$25,0),MATCH(CT_Bands_2003_2022_Bills!BE$2,CT_Bills_2003_2022!$D$3:$L$3,0))-INDEX(CT_Bills_2003_2022!$N$4:$V$25,MATCH(CT_Bands_2003_2022_Bills!$B20,CT_Bills_2003_2022!$B$4:$B$25,0),MATCH(CT_Bands_2003_2022_Bills!BE$3,CT_Bills_2003_2022!$N$3:$V$3,0)),"N/A")</f>
        <v>2958.7718651111109</v>
      </c>
      <c r="BF20" s="145">
        <f>IFERROR(INDEX(CT_Bills_2003_2022!$D$4:$L$25,MATCH(CT_Bands_2003_2022_Bills!$B20,CT_Bills_2003_2022!$B$4:$B$25,0),MATCH(CT_Bands_2003_2022_Bills!BF$2,CT_Bills_2003_2022!$D$3:$L$3,0))-INDEX(CT_Bills_2003_2022!$N$4:$V$25,MATCH(CT_Bands_2003_2022_Bills!$B20,CT_Bills_2003_2022!$B$4:$B$25,0),MATCH(CT_Bands_2003_2022_Bills!BF$3,CT_Bills_2003_2022!$N$3:$V$3,0)),"N/A")</f>
        <v>2738.9675366666665</v>
      </c>
      <c r="BG20" s="144">
        <f>IFERROR(INDEX(CT_Bills_2003_2022!$D$4:$L$25,MATCH(CT_Bands_2003_2022_Bills!$B20,CT_Bills_2003_2022!$B$4:$B$25,0),MATCH(CT_Bands_2003_2022_Bills!BG$2,CT_Bills_2003_2022!$D$3:$L$3,0))-INDEX(CT_Bills_2003_2022!$N$4:$V$25,MATCH(CT_Bands_2003_2022_Bills!$B20,CT_Bills_2003_2022!$B$4:$B$25,0),MATCH(CT_Bands_2003_2022_Bills!BG$3,CT_Bills_2003_2022!$N$3:$V$3,0)),"N/A")</f>
        <v>2297.7127866666669</v>
      </c>
      <c r="BH20" s="144">
        <f>IFERROR(INDEX(CT_Bills_2003_2022!$D$4:$L$25,MATCH(CT_Bands_2003_2022_Bills!$B20,CT_Bills_2003_2022!$B$4:$B$25,0),MATCH(CT_Bands_2003_2022_Bills!BH$2,CT_Bills_2003_2022!$D$3:$L$3,0))-INDEX(CT_Bills_2003_2022!$N$4:$V$25,MATCH(CT_Bands_2003_2022_Bills!$B20,CT_Bills_2003_2022!$B$4:$B$25,0),MATCH(CT_Bands_2003_2022_Bills!BH$3,CT_Bills_2003_2022!$N$3:$V$3,0)),"N/A")</f>
        <v>1713.9625366666664</v>
      </c>
      <c r="BI20" s="144">
        <f>IFERROR(INDEX(CT_Bills_2003_2022!$D$4:$L$25,MATCH(CT_Bands_2003_2022_Bills!$B20,CT_Bills_2003_2022!$B$4:$B$25,0),MATCH(CT_Bands_2003_2022_Bills!BI$2,CT_Bills_2003_2022!$D$3:$L$3,0))-INDEX(CT_Bills_2003_2022!$N$4:$V$25,MATCH(CT_Bands_2003_2022_Bills!$B20,CT_Bills_2003_2022!$B$4:$B$25,0),MATCH(CT_Bands_2003_2022_Bills!BI$3,CT_Bills_2003_2022!$N$3:$V$3,0)),"N/A")</f>
        <v>972.71228666666639</v>
      </c>
      <c r="BJ20" s="144">
        <f>IFERROR(INDEX(CT_Bills_2003_2022!$D$4:$L$25,MATCH(CT_Bands_2003_2022_Bills!$B20,CT_Bills_2003_2022!$B$4:$B$25,0),MATCH(CT_Bands_2003_2022_Bills!BJ$2,CT_Bills_2003_2022!$D$3:$L$3,0))-INDEX(CT_Bills_2003_2022!$N$4:$V$25,MATCH(CT_Bands_2003_2022_Bills!$B20,CT_Bills_2003_2022!$B$4:$B$25,0),MATCH(CT_Bands_2003_2022_Bills!BJ$3,CT_Bills_2003_2022!$N$3:$V$3,0)),"N/A")</f>
        <v>31.462036666666336</v>
      </c>
      <c r="BK20" s="144">
        <f>IFERROR(INDEX(CT_Bills_2003_2022!$D$4:$L$25,MATCH(CT_Bands_2003_2022_Bills!$B20,CT_Bills_2003_2022!$B$4:$B$25,0),MATCH(CT_Bands_2003_2022_Bills!BK$2,CT_Bills_2003_2022!$D$3:$L$3,0))-INDEX(CT_Bills_2003_2022!$N$4:$V$25,MATCH(CT_Bands_2003_2022_Bills!$B20,CT_Bills_2003_2022!$B$4:$B$25,0),MATCH(CT_Bands_2003_2022_Bills!BK$3,CT_Bills_2003_2022!$N$3:$V$3,0)),"N/A")</f>
        <v>-1358.5382133333337</v>
      </c>
      <c r="BL20" s="144">
        <f>IFERROR(INDEX(CT_Bills_2003_2022!$D$4:$L$25,MATCH(CT_Bands_2003_2022_Bills!$B20,CT_Bills_2003_2022!$B$4:$B$25,0),MATCH(CT_Bands_2003_2022_Bills!BL$2,CT_Bills_2003_2022!$D$3:$L$3,0))-INDEX(CT_Bills_2003_2022!$N$4:$V$25,MATCH(CT_Bands_2003_2022_Bills!$B20,CT_Bills_2003_2022!$B$4:$B$25,0),MATCH(CT_Bands_2003_2022_Bills!BL$3,CT_Bills_2003_2022!$N$3:$V$3,0)),"N/A")</f>
        <v>-3371.0382133333337</v>
      </c>
      <c r="BM20" s="144">
        <f>IFERROR(INDEX(CT_Bills_2003_2022!$D$4:$L$25,MATCH(CT_Bands_2003_2022_Bills!$B20,CT_Bills_2003_2022!$B$4:$B$25,0),MATCH(CT_Bands_2003_2022_Bills!BM$2,CT_Bills_2003_2022!$D$3:$L$3,0))-INDEX(CT_Bills_2003_2022!$N$4:$V$25,MATCH(CT_Bands_2003_2022_Bills!$B20,CT_Bills_2003_2022!$B$4:$B$25,0),MATCH(CT_Bands_2003_2022_Bills!BM$3,CT_Bills_2003_2022!$N$3:$V$3,0)),"N/A")</f>
        <v>3413.9675366666665</v>
      </c>
      <c r="BN20" s="144">
        <f>IFERROR(INDEX(CT_Bills_2003_2022!$D$4:$L$25,MATCH(CT_Bands_2003_2022_Bills!$B20,CT_Bills_2003_2022!$B$4:$B$25,0),MATCH(CT_Bands_2003_2022_Bills!BN$2,CT_Bills_2003_2022!$D$3:$L$3,0))-INDEX(CT_Bills_2003_2022!$N$4:$V$25,MATCH(CT_Bands_2003_2022_Bills!$B20,CT_Bills_2003_2022!$B$4:$B$25,0),MATCH(CT_Bands_2003_2022_Bills!BN$3,CT_Bills_2003_2022!$N$3:$V$3,0)),"N/A")</f>
        <v>3413.9675366666665</v>
      </c>
      <c r="BO20" s="145">
        <f>IFERROR(INDEX(CT_Bills_2003_2022!$D$4:$L$25,MATCH(CT_Bands_2003_2022_Bills!$B20,CT_Bills_2003_2022!$B$4:$B$25,0),MATCH(CT_Bands_2003_2022_Bills!BO$2,CT_Bills_2003_2022!$D$3:$L$3,0))-INDEX(CT_Bills_2003_2022!$N$4:$V$25,MATCH(CT_Bands_2003_2022_Bills!$B20,CT_Bills_2003_2022!$B$4:$B$25,0),MATCH(CT_Bands_2003_2022_Bills!BO$3,CT_Bills_2003_2022!$N$3:$V$3,0)),"N/A")</f>
        <v>3421.7610439999999</v>
      </c>
      <c r="BP20" s="144">
        <f>IFERROR(INDEX(CT_Bills_2003_2022!$D$4:$L$25,MATCH(CT_Bands_2003_2022_Bills!$B20,CT_Bills_2003_2022!$B$4:$B$25,0),MATCH(CT_Bands_2003_2022_Bills!BP$2,CT_Bills_2003_2022!$D$3:$L$3,0))-INDEX(CT_Bills_2003_2022!$N$4:$V$25,MATCH(CT_Bands_2003_2022_Bills!$B20,CT_Bills_2003_2022!$B$4:$B$25,0),MATCH(CT_Bands_2003_2022_Bills!BP$3,CT_Bills_2003_2022!$N$3:$V$3,0)),"N/A")</f>
        <v>2980.5062939999998</v>
      </c>
      <c r="BQ20" s="144">
        <f>IFERROR(INDEX(CT_Bills_2003_2022!$D$4:$L$25,MATCH(CT_Bands_2003_2022_Bills!$B20,CT_Bills_2003_2022!$B$4:$B$25,0),MATCH(CT_Bands_2003_2022_Bills!BQ$2,CT_Bills_2003_2022!$D$3:$L$3,0))-INDEX(CT_Bills_2003_2022!$N$4:$V$25,MATCH(CT_Bands_2003_2022_Bills!$B20,CT_Bills_2003_2022!$B$4:$B$25,0),MATCH(CT_Bands_2003_2022_Bills!BQ$3,CT_Bills_2003_2022!$N$3:$V$3,0)),"N/A")</f>
        <v>2396.7560439999997</v>
      </c>
      <c r="BR20" s="144">
        <f>IFERROR(INDEX(CT_Bills_2003_2022!$D$4:$L$25,MATCH(CT_Bands_2003_2022_Bills!$B20,CT_Bills_2003_2022!$B$4:$B$25,0),MATCH(CT_Bands_2003_2022_Bills!BR$2,CT_Bills_2003_2022!$D$3:$L$3,0))-INDEX(CT_Bills_2003_2022!$N$4:$V$25,MATCH(CT_Bands_2003_2022_Bills!$B20,CT_Bills_2003_2022!$B$4:$B$25,0),MATCH(CT_Bands_2003_2022_Bills!BR$3,CT_Bills_2003_2022!$N$3:$V$3,0)),"N/A")</f>
        <v>1655.5057939999997</v>
      </c>
      <c r="BS20" s="144">
        <f>IFERROR(INDEX(CT_Bills_2003_2022!$D$4:$L$25,MATCH(CT_Bands_2003_2022_Bills!$B20,CT_Bills_2003_2022!$B$4:$B$25,0),MATCH(CT_Bands_2003_2022_Bills!BS$2,CT_Bills_2003_2022!$D$3:$L$3,0))-INDEX(CT_Bills_2003_2022!$N$4:$V$25,MATCH(CT_Bands_2003_2022_Bills!$B20,CT_Bills_2003_2022!$B$4:$B$25,0),MATCH(CT_Bands_2003_2022_Bills!BS$3,CT_Bills_2003_2022!$N$3:$V$3,0)),"N/A")</f>
        <v>714.25554399999965</v>
      </c>
      <c r="BT20" s="144">
        <f>IFERROR(INDEX(CT_Bills_2003_2022!$D$4:$L$25,MATCH(CT_Bands_2003_2022_Bills!$B20,CT_Bills_2003_2022!$B$4:$B$25,0),MATCH(CT_Bands_2003_2022_Bills!BT$2,CT_Bills_2003_2022!$D$3:$L$3,0))-INDEX(CT_Bills_2003_2022!$N$4:$V$25,MATCH(CT_Bands_2003_2022_Bills!$B20,CT_Bills_2003_2022!$B$4:$B$25,0),MATCH(CT_Bands_2003_2022_Bills!BT$3,CT_Bills_2003_2022!$N$3:$V$3,0)),"N/A")</f>
        <v>-675.74470600000041</v>
      </c>
      <c r="BU20" s="144">
        <f>IFERROR(INDEX(CT_Bills_2003_2022!$D$4:$L$25,MATCH(CT_Bands_2003_2022_Bills!$B20,CT_Bills_2003_2022!$B$4:$B$25,0),MATCH(CT_Bands_2003_2022_Bills!BU$2,CT_Bills_2003_2022!$D$3:$L$3,0))-INDEX(CT_Bills_2003_2022!$N$4:$V$25,MATCH(CT_Bands_2003_2022_Bills!$B20,CT_Bills_2003_2022!$B$4:$B$25,0),MATCH(CT_Bands_2003_2022_Bills!BU$3,CT_Bills_2003_2022!$N$3:$V$3,0)),"N/A")</f>
        <v>-2688.2447060000004</v>
      </c>
      <c r="BV20" s="144">
        <f>IFERROR(INDEX(CT_Bills_2003_2022!$D$4:$L$25,MATCH(CT_Bands_2003_2022_Bills!$B20,CT_Bills_2003_2022!$B$4:$B$25,0),MATCH(CT_Bands_2003_2022_Bills!BV$2,CT_Bills_2003_2022!$D$3:$L$3,0))-INDEX(CT_Bills_2003_2022!$N$4:$V$25,MATCH(CT_Bands_2003_2022_Bills!$B20,CT_Bills_2003_2022!$B$4:$B$25,0),MATCH(CT_Bands_2003_2022_Bills!BV$3,CT_Bills_2003_2022!$N$3:$V$3,0)),"N/A")</f>
        <v>4096.7610439999999</v>
      </c>
      <c r="BW20" s="144">
        <f>IFERROR(INDEX(CT_Bills_2003_2022!$D$4:$L$25,MATCH(CT_Bands_2003_2022_Bills!$B20,CT_Bills_2003_2022!$B$4:$B$25,0),MATCH(CT_Bands_2003_2022_Bills!BW$2,CT_Bills_2003_2022!$D$3:$L$3,0))-INDEX(CT_Bills_2003_2022!$N$4:$V$25,MATCH(CT_Bands_2003_2022_Bills!$B20,CT_Bills_2003_2022!$B$4:$B$25,0),MATCH(CT_Bands_2003_2022_Bills!BW$3,CT_Bills_2003_2022!$N$3:$V$3,0)),"N/A")</f>
        <v>4096.7610439999999</v>
      </c>
      <c r="BX20" s="144">
        <f>IFERROR(INDEX(CT_Bills_2003_2022!$D$4:$L$25,MATCH(CT_Bands_2003_2022_Bills!$B20,CT_Bills_2003_2022!$B$4:$B$25,0),MATCH(CT_Bands_2003_2022_Bills!BX$2,CT_Bills_2003_2022!$D$3:$L$3,0))-INDEX(CT_Bills_2003_2022!$N$4:$V$25,MATCH(CT_Bands_2003_2022_Bills!$B20,CT_Bills_2003_2022!$B$4:$B$25,0),MATCH(CT_Bands_2003_2022_Bills!BX$3,CT_Bills_2003_2022!$N$3:$V$3,0)),"N/A")</f>
        <v>4104.5545513333327</v>
      </c>
      <c r="BY20" s="144">
        <f>IFERROR(INDEX(CT_Bills_2003_2022!$D$4:$L$25,MATCH(CT_Bands_2003_2022_Bills!$B20,CT_Bills_2003_2022!$B$4:$B$25,0),MATCH(CT_Bands_2003_2022_Bills!BY$2,CT_Bills_2003_2022!$D$3:$L$3,0))-INDEX(CT_Bills_2003_2022!$N$4:$V$25,MATCH(CT_Bands_2003_2022_Bills!$B20,CT_Bills_2003_2022!$B$4:$B$25,0),MATCH(CT_Bands_2003_2022_Bills!BY$3,CT_Bills_2003_2022!$N$3:$V$3,0)),"N/A")</f>
        <v>3663.2998013333327</v>
      </c>
      <c r="BZ20" s="144">
        <f>IFERROR(INDEX(CT_Bills_2003_2022!$D$4:$L$25,MATCH(CT_Bands_2003_2022_Bills!$B20,CT_Bills_2003_2022!$B$4:$B$25,0),MATCH(CT_Bands_2003_2022_Bills!BZ$2,CT_Bills_2003_2022!$D$3:$L$3,0))-INDEX(CT_Bills_2003_2022!$N$4:$V$25,MATCH(CT_Bands_2003_2022_Bills!$B20,CT_Bills_2003_2022!$B$4:$B$25,0),MATCH(CT_Bands_2003_2022_Bills!BZ$3,CT_Bills_2003_2022!$N$3:$V$3,0)),"N/A")</f>
        <v>3079.5495513333326</v>
      </c>
      <c r="CA20" s="144">
        <f>IFERROR(INDEX(CT_Bills_2003_2022!$D$4:$L$25,MATCH(CT_Bands_2003_2022_Bills!$B20,CT_Bills_2003_2022!$B$4:$B$25,0),MATCH(CT_Bands_2003_2022_Bills!CA$2,CT_Bills_2003_2022!$D$3:$L$3,0))-INDEX(CT_Bills_2003_2022!$N$4:$V$25,MATCH(CT_Bands_2003_2022_Bills!$B20,CT_Bills_2003_2022!$B$4:$B$25,0),MATCH(CT_Bands_2003_2022_Bills!CA$3,CT_Bills_2003_2022!$N$3:$V$3,0)),"N/A")</f>
        <v>2338.2993013333326</v>
      </c>
      <c r="CB20" s="144">
        <f>IFERROR(INDEX(CT_Bills_2003_2022!$D$4:$L$25,MATCH(CT_Bands_2003_2022_Bills!$B20,CT_Bills_2003_2022!$B$4:$B$25,0),MATCH(CT_Bands_2003_2022_Bills!CB$2,CT_Bills_2003_2022!$D$3:$L$3,0))-INDEX(CT_Bills_2003_2022!$N$4:$V$25,MATCH(CT_Bands_2003_2022_Bills!$B20,CT_Bills_2003_2022!$B$4:$B$25,0),MATCH(CT_Bands_2003_2022_Bills!CB$3,CT_Bills_2003_2022!$N$3:$V$3,0)),"N/A")</f>
        <v>1397.0490513333325</v>
      </c>
      <c r="CC20" s="144">
        <f>IFERROR(INDEX(CT_Bills_2003_2022!$D$4:$L$25,MATCH(CT_Bands_2003_2022_Bills!$B20,CT_Bills_2003_2022!$B$4:$B$25,0),MATCH(CT_Bands_2003_2022_Bills!CC$2,CT_Bills_2003_2022!$D$3:$L$3,0))-INDEX(CT_Bills_2003_2022!$N$4:$V$25,MATCH(CT_Bands_2003_2022_Bills!$B20,CT_Bills_2003_2022!$B$4:$B$25,0),MATCH(CT_Bands_2003_2022_Bills!CC$3,CT_Bills_2003_2022!$N$3:$V$3,0)),"N/A")</f>
        <v>7.0488013333324488</v>
      </c>
      <c r="CD20" s="144">
        <f>IFERROR(INDEX(CT_Bills_2003_2022!$D$4:$L$25,MATCH(CT_Bands_2003_2022_Bills!$B20,CT_Bills_2003_2022!$B$4:$B$25,0),MATCH(CT_Bands_2003_2022_Bills!CD$2,CT_Bills_2003_2022!$D$3:$L$3,0))-INDEX(CT_Bills_2003_2022!$N$4:$V$25,MATCH(CT_Bands_2003_2022_Bills!$B20,CT_Bills_2003_2022!$B$4:$B$25,0),MATCH(CT_Bands_2003_2022_Bills!CD$3,CT_Bills_2003_2022!$N$3:$V$3,0)),"N/A")</f>
        <v>-2005.4511986666676</v>
      </c>
      <c r="CE20" s="144">
        <f>IFERROR(INDEX(CT_Bills_2003_2022!$D$4:$L$25,MATCH(CT_Bands_2003_2022_Bills!$B20,CT_Bills_2003_2022!$B$4:$B$25,0),MATCH(CT_Bands_2003_2022_Bills!CE$2,CT_Bills_2003_2022!$D$3:$L$3,0))-INDEX(CT_Bills_2003_2022!$N$4:$V$25,MATCH(CT_Bands_2003_2022_Bills!$B20,CT_Bills_2003_2022!$B$4:$B$25,0),MATCH(CT_Bands_2003_2022_Bills!CE$3,CT_Bills_2003_2022!$N$3:$V$3,0)),"N/A")</f>
        <v>4779.5545513333327</v>
      </c>
      <c r="CF20" s="144">
        <f>IFERROR(INDEX(CT_Bills_2003_2022!$D$4:$L$25,MATCH(CT_Bands_2003_2022_Bills!$B20,CT_Bills_2003_2022!$B$4:$B$25,0),MATCH(CT_Bands_2003_2022_Bills!CF$2,CT_Bills_2003_2022!$D$3:$L$3,0))-INDEX(CT_Bills_2003_2022!$N$4:$V$25,MATCH(CT_Bands_2003_2022_Bills!$B20,CT_Bills_2003_2022!$B$4:$B$25,0),MATCH(CT_Bands_2003_2022_Bills!CF$3,CT_Bills_2003_2022!$N$3:$V$3,0)),"N/A")</f>
        <v>4779.5545513333327</v>
      </c>
      <c r="CG20" s="51"/>
    </row>
    <row r="21" spans="1:85" x14ac:dyDescent="0.25">
      <c r="A21" s="126" t="s">
        <v>1121</v>
      </c>
      <c r="B21" s="127" t="s">
        <v>1122</v>
      </c>
      <c r="C21" s="127" t="s">
        <v>2332</v>
      </c>
      <c r="D21" s="129">
        <f>IFERROR(INDEX(CT_Bills_2003_2022!$D$4:$L$25,MATCH(CT_Bands_2003_2022_Bills!$B21,CT_Bills_2003_2022!$B$4:$B$25,0),MATCH(CT_Bands_2003_2022_Bills!D$2,CT_Bills_2003_2022!$D$3:$L$3,0))-INDEX(CT_Bills_2003_2022!$N$4:$V$25,MATCH(CT_Bands_2003_2022_Bills!$B21,CT_Bills_2003_2022!$B$4:$B$25,0),MATCH(CT_Bands_2003_2022_Bills!D$3,CT_Bills_2003_2022!$N$3:$V$3,0)),"N/A")</f>
        <v>716.00095066666677</v>
      </c>
      <c r="E21" s="129">
        <f>IFERROR(INDEX(CT_Bills_2003_2022!$D$4:$L$25,MATCH(CT_Bands_2003_2022_Bills!$B21,CT_Bills_2003_2022!$B$4:$B$25,0),MATCH(CT_Bands_2003_2022_Bills!E$2,CT_Bills_2003_2022!$D$3:$L$3,0))-INDEX(CT_Bills_2003_2022!$N$4:$V$25,MATCH(CT_Bands_2003_2022_Bills!$B21,CT_Bills_2003_2022!$B$4:$B$25,0),MATCH(CT_Bands_2003_2022_Bills!E$3,CT_Bills_2003_2022!$N$3:$V$3,0)),"N/A")</f>
        <v>356.99805066666681</v>
      </c>
      <c r="F21" s="129">
        <f>IFERROR(INDEX(CT_Bills_2003_2022!$D$4:$L$25,MATCH(CT_Bands_2003_2022_Bills!$B21,CT_Bills_2003_2022!$B$4:$B$25,0),MATCH(CT_Bands_2003_2022_Bills!F$2,CT_Bills_2003_2022!$D$3:$L$3,0))-INDEX(CT_Bills_2003_2022!$N$4:$V$25,MATCH(CT_Bands_2003_2022_Bills!$B21,CT_Bills_2003_2022!$B$4:$B$25,0),MATCH(CT_Bands_2003_2022_Bills!F$3,CT_Bills_2003_2022!$N$3:$V$3,0)),"N/A")</f>
        <v>-66.502299333333212</v>
      </c>
      <c r="G21" s="129">
        <f>IFERROR(INDEX(CT_Bills_2003_2022!$D$4:$L$25,MATCH(CT_Bands_2003_2022_Bills!$B21,CT_Bills_2003_2022!$B$4:$B$25,0),MATCH(CT_Bands_2003_2022_Bills!G$2,CT_Bills_2003_2022!$D$3:$L$3,0))-INDEX(CT_Bills_2003_2022!$N$4:$V$25,MATCH(CT_Bands_2003_2022_Bills!$B21,CT_Bills_2003_2022!$B$4:$B$25,0),MATCH(CT_Bands_2003_2022_Bills!G$3,CT_Bills_2003_2022!$N$3:$V$3,0)),"N/A")</f>
        <v>-705.25279933333309</v>
      </c>
      <c r="H21" s="129">
        <f>IFERROR(INDEX(CT_Bills_2003_2022!$D$4:$L$25,MATCH(CT_Bands_2003_2022_Bills!$B21,CT_Bills_2003_2022!$B$4:$B$25,0),MATCH(CT_Bands_2003_2022_Bills!H$2,CT_Bills_2003_2022!$D$3:$L$3,0))-INDEX(CT_Bills_2003_2022!$N$4:$V$25,MATCH(CT_Bands_2003_2022_Bills!$B21,CT_Bills_2003_2022!$B$4:$B$25,0),MATCH(CT_Bands_2003_2022_Bills!H$3,CT_Bills_2003_2022!$N$3:$V$3,0)),"N/A")</f>
        <v>-1421.5030493333336</v>
      </c>
      <c r="I21" s="129">
        <f>IFERROR(INDEX(CT_Bills_2003_2022!$D$4:$L$25,MATCH(CT_Bands_2003_2022_Bills!$B21,CT_Bills_2003_2022!$B$4:$B$25,0),MATCH(CT_Bands_2003_2022_Bills!I$2,CT_Bills_2003_2022!$D$3:$L$3,0))-INDEX(CT_Bills_2003_2022!$N$4:$V$25,MATCH(CT_Bands_2003_2022_Bills!$B21,CT_Bills_2003_2022!$B$4:$B$25,0),MATCH(CT_Bands_2003_2022_Bills!I$3,CT_Bills_2003_2022!$N$3:$V$3,0)),"N/A")</f>
        <v>-2530.5033493333331</v>
      </c>
      <c r="J21" s="129">
        <f>IFERROR(INDEX(CT_Bills_2003_2022!$D$4:$L$25,MATCH(CT_Bands_2003_2022_Bills!$B21,CT_Bills_2003_2022!$B$4:$B$25,0),MATCH(CT_Bands_2003_2022_Bills!J$2,CT_Bills_2003_2022!$D$3:$L$3,0))-INDEX(CT_Bills_2003_2022!$N$4:$V$25,MATCH(CT_Bands_2003_2022_Bills!$B21,CT_Bills_2003_2022!$B$4:$B$25,0),MATCH(CT_Bands_2003_2022_Bills!J$3,CT_Bills_2003_2022!$N$3:$V$3,0)),"N/A")</f>
        <v>-4271.5035493333326</v>
      </c>
      <c r="K21" s="129">
        <f>IFERROR(INDEX(CT_Bills_2003_2022!$D$4:$L$25,MATCH(CT_Bands_2003_2022_Bills!$B21,CT_Bills_2003_2022!$B$4:$B$25,0),MATCH(CT_Bands_2003_2022_Bills!K$2,CT_Bills_2003_2022!$D$3:$L$3,0))-INDEX(CT_Bills_2003_2022!$N$4:$V$25,MATCH(CT_Bands_2003_2022_Bills!$B21,CT_Bills_2003_2022!$B$4:$B$25,0),MATCH(CT_Bands_2003_2022_Bills!K$3,CT_Bills_2003_2022!$N$3:$V$3,0)),"N/A")</f>
        <v>-6552.0037493333339</v>
      </c>
      <c r="L21" s="129">
        <f>IFERROR(INDEX(CT_Bills_2003_2022!$D$4:$L$25,MATCH(CT_Bands_2003_2022_Bills!$B21,CT_Bills_2003_2022!$B$4:$B$25,0),MATCH(CT_Bands_2003_2022_Bills!L$2,CT_Bills_2003_2022!$D$3:$L$3,0))-INDEX(CT_Bills_2003_2022!$N$4:$V$25,MATCH(CT_Bands_2003_2022_Bills!$B21,CT_Bills_2003_2022!$B$4:$B$25,0),MATCH(CT_Bands_2003_2022_Bills!L$3,CT_Bills_2003_2022!$N$3:$V$3,0)),"N/A")</f>
        <v>1038.5009506666668</v>
      </c>
      <c r="M21" s="143">
        <f>IFERROR(INDEX(CT_Bills_2003_2022!$D$4:$L$25,MATCH(CT_Bands_2003_2022_Bills!$B21,CT_Bills_2003_2022!$B$4:$B$25,0),MATCH(CT_Bands_2003_2022_Bills!M$2,CT_Bills_2003_2022!$D$3:$L$3,0))-INDEX(CT_Bills_2003_2022!$N$4:$V$25,MATCH(CT_Bands_2003_2022_Bills!$B21,CT_Bills_2003_2022!$B$4:$B$25,0),MATCH(CT_Bands_2003_2022_Bills!M$3,CT_Bills_2003_2022!$N$3:$V$3,0)),"N/A")</f>
        <v>889.08444244444445</v>
      </c>
      <c r="N21" s="129">
        <f>IFERROR(INDEX(CT_Bills_2003_2022!$D$4:$L$25,MATCH(CT_Bands_2003_2022_Bills!$B21,CT_Bills_2003_2022!$B$4:$B$25,0),MATCH(CT_Bands_2003_2022_Bills!N$2,CT_Bills_2003_2022!$D$3:$L$3,0))-INDEX(CT_Bills_2003_2022!$N$4:$V$25,MATCH(CT_Bands_2003_2022_Bills!$B21,CT_Bills_2003_2022!$B$4:$B$25,0),MATCH(CT_Bands_2003_2022_Bills!N$3,CT_Bills_2003_2022!$N$3:$V$3,0)),"N/A")</f>
        <v>530.08154244444449</v>
      </c>
      <c r="O21" s="129">
        <f>IFERROR(INDEX(CT_Bills_2003_2022!$D$4:$L$25,MATCH(CT_Bands_2003_2022_Bills!$B21,CT_Bills_2003_2022!$B$4:$B$25,0),MATCH(CT_Bands_2003_2022_Bills!O$2,CT_Bills_2003_2022!$D$3:$L$3,0))-INDEX(CT_Bills_2003_2022!$N$4:$V$25,MATCH(CT_Bands_2003_2022_Bills!$B21,CT_Bills_2003_2022!$B$4:$B$25,0),MATCH(CT_Bands_2003_2022_Bills!O$3,CT_Bills_2003_2022!$N$3:$V$3,0)),"N/A")</f>
        <v>106.58119244444447</v>
      </c>
      <c r="P21" s="129">
        <f>IFERROR(INDEX(CT_Bills_2003_2022!$D$4:$L$25,MATCH(CT_Bands_2003_2022_Bills!$B21,CT_Bills_2003_2022!$B$4:$B$25,0),MATCH(CT_Bands_2003_2022_Bills!P$2,CT_Bills_2003_2022!$D$3:$L$3,0))-INDEX(CT_Bills_2003_2022!$N$4:$V$25,MATCH(CT_Bands_2003_2022_Bills!$B21,CT_Bills_2003_2022!$B$4:$B$25,0),MATCH(CT_Bands_2003_2022_Bills!P$3,CT_Bills_2003_2022!$N$3:$V$3,0)),"N/A")</f>
        <v>-532.16930755555541</v>
      </c>
      <c r="Q21" s="129">
        <f>IFERROR(INDEX(CT_Bills_2003_2022!$D$4:$L$25,MATCH(CT_Bands_2003_2022_Bills!$B21,CT_Bills_2003_2022!$B$4:$B$25,0),MATCH(CT_Bands_2003_2022_Bills!Q$2,CT_Bills_2003_2022!$D$3:$L$3,0))-INDEX(CT_Bills_2003_2022!$N$4:$V$25,MATCH(CT_Bands_2003_2022_Bills!$B21,CT_Bills_2003_2022!$B$4:$B$25,0),MATCH(CT_Bands_2003_2022_Bills!Q$3,CT_Bills_2003_2022!$N$3:$V$3,0)),"N/A")</f>
        <v>-1248.4195575555559</v>
      </c>
      <c r="R21" s="129">
        <f>IFERROR(INDEX(CT_Bills_2003_2022!$D$4:$L$25,MATCH(CT_Bands_2003_2022_Bills!$B21,CT_Bills_2003_2022!$B$4:$B$25,0),MATCH(CT_Bands_2003_2022_Bills!R$2,CT_Bills_2003_2022!$D$3:$L$3,0))-INDEX(CT_Bills_2003_2022!$N$4:$V$25,MATCH(CT_Bands_2003_2022_Bills!$B21,CT_Bills_2003_2022!$B$4:$B$25,0),MATCH(CT_Bands_2003_2022_Bills!R$3,CT_Bills_2003_2022!$N$3:$V$3,0)),"N/A")</f>
        <v>-2357.4198575555556</v>
      </c>
      <c r="S21" s="129">
        <f>IFERROR(INDEX(CT_Bills_2003_2022!$D$4:$L$25,MATCH(CT_Bands_2003_2022_Bills!$B21,CT_Bills_2003_2022!$B$4:$B$25,0),MATCH(CT_Bands_2003_2022_Bills!S$2,CT_Bills_2003_2022!$D$3:$L$3,0))-INDEX(CT_Bills_2003_2022!$N$4:$V$25,MATCH(CT_Bands_2003_2022_Bills!$B21,CT_Bills_2003_2022!$B$4:$B$25,0),MATCH(CT_Bands_2003_2022_Bills!S$3,CT_Bills_2003_2022!$N$3:$V$3,0)),"N/A")</f>
        <v>-4098.4200575555551</v>
      </c>
      <c r="T21" s="129">
        <f>IFERROR(INDEX(CT_Bills_2003_2022!$D$4:$L$25,MATCH(CT_Bands_2003_2022_Bills!$B21,CT_Bills_2003_2022!$B$4:$B$25,0),MATCH(CT_Bands_2003_2022_Bills!T$2,CT_Bills_2003_2022!$D$3:$L$3,0))-INDEX(CT_Bills_2003_2022!$N$4:$V$25,MATCH(CT_Bands_2003_2022_Bills!$B21,CT_Bills_2003_2022!$B$4:$B$25,0),MATCH(CT_Bands_2003_2022_Bills!T$3,CT_Bills_2003_2022!$N$3:$V$3,0)),"N/A")</f>
        <v>-6378.9202575555555</v>
      </c>
      <c r="U21" s="129">
        <f>IFERROR(INDEX(CT_Bills_2003_2022!$D$4:$L$25,MATCH(CT_Bands_2003_2022_Bills!$B21,CT_Bills_2003_2022!$B$4:$B$25,0),MATCH(CT_Bands_2003_2022_Bills!U$2,CT_Bills_2003_2022!$D$3:$L$3,0))-INDEX(CT_Bills_2003_2022!$N$4:$V$25,MATCH(CT_Bands_2003_2022_Bills!$B21,CT_Bills_2003_2022!$B$4:$B$25,0),MATCH(CT_Bands_2003_2022_Bills!U$3,CT_Bills_2003_2022!$N$3:$V$3,0)),"N/A")</f>
        <v>1211.5844424444444</v>
      </c>
      <c r="V21" s="143">
        <f>IFERROR(INDEX(CT_Bills_2003_2022!$D$4:$L$25,MATCH(CT_Bands_2003_2022_Bills!$B21,CT_Bills_2003_2022!$B$4:$B$25,0),MATCH(CT_Bands_2003_2022_Bills!V$2,CT_Bills_2003_2022!$D$3:$L$3,0))-INDEX(CT_Bills_2003_2022!$N$4:$V$25,MATCH(CT_Bands_2003_2022_Bills!$B21,CT_Bills_2003_2022!$B$4:$B$25,0),MATCH(CT_Bands_2003_2022_Bills!V$3,CT_Bills_2003_2022!$N$3:$V$3,0)),"N/A")</f>
        <v>1062.1679342222224</v>
      </c>
      <c r="W21" s="129">
        <f>IFERROR(INDEX(CT_Bills_2003_2022!$D$4:$L$25,MATCH(CT_Bands_2003_2022_Bills!$B21,CT_Bills_2003_2022!$B$4:$B$25,0),MATCH(CT_Bands_2003_2022_Bills!W$2,CT_Bills_2003_2022!$D$3:$L$3,0))-INDEX(CT_Bills_2003_2022!$N$4:$V$25,MATCH(CT_Bands_2003_2022_Bills!$B21,CT_Bills_2003_2022!$B$4:$B$25,0),MATCH(CT_Bands_2003_2022_Bills!W$3,CT_Bills_2003_2022!$N$3:$V$3,0)),"N/A")</f>
        <v>703.1650342222224</v>
      </c>
      <c r="X21" s="129">
        <f>IFERROR(INDEX(CT_Bills_2003_2022!$D$4:$L$25,MATCH(CT_Bands_2003_2022_Bills!$B21,CT_Bills_2003_2022!$B$4:$B$25,0),MATCH(CT_Bands_2003_2022_Bills!X$2,CT_Bills_2003_2022!$D$3:$L$3,0))-INDEX(CT_Bills_2003_2022!$N$4:$V$25,MATCH(CT_Bands_2003_2022_Bills!$B21,CT_Bills_2003_2022!$B$4:$B$25,0),MATCH(CT_Bands_2003_2022_Bills!X$3,CT_Bills_2003_2022!$N$3:$V$3,0)),"N/A")</f>
        <v>279.66468422222238</v>
      </c>
      <c r="Y21" s="129">
        <f>IFERROR(INDEX(CT_Bills_2003_2022!$D$4:$L$25,MATCH(CT_Bands_2003_2022_Bills!$B21,CT_Bills_2003_2022!$B$4:$B$25,0),MATCH(CT_Bands_2003_2022_Bills!Y$2,CT_Bills_2003_2022!$D$3:$L$3,0))-INDEX(CT_Bills_2003_2022!$N$4:$V$25,MATCH(CT_Bands_2003_2022_Bills!$B21,CT_Bills_2003_2022!$B$4:$B$25,0),MATCH(CT_Bands_2003_2022_Bills!Y$3,CT_Bills_2003_2022!$N$3:$V$3,0)),"N/A")</f>
        <v>-359.0858157777775</v>
      </c>
      <c r="Z21" s="129">
        <f>IFERROR(INDEX(CT_Bills_2003_2022!$D$4:$L$25,MATCH(CT_Bands_2003_2022_Bills!$B21,CT_Bills_2003_2022!$B$4:$B$25,0),MATCH(CT_Bands_2003_2022_Bills!Z$2,CT_Bills_2003_2022!$D$3:$L$3,0))-INDEX(CT_Bills_2003_2022!$N$4:$V$25,MATCH(CT_Bands_2003_2022_Bills!$B21,CT_Bills_2003_2022!$B$4:$B$25,0),MATCH(CT_Bands_2003_2022_Bills!Z$3,CT_Bills_2003_2022!$N$3:$V$3,0)),"N/A")</f>
        <v>-1075.336065777778</v>
      </c>
      <c r="AA21" s="129">
        <f>IFERROR(INDEX(CT_Bills_2003_2022!$D$4:$L$25,MATCH(CT_Bands_2003_2022_Bills!$B21,CT_Bills_2003_2022!$B$4:$B$25,0),MATCH(CT_Bands_2003_2022_Bills!AA$2,CT_Bills_2003_2022!$D$3:$L$3,0))-INDEX(CT_Bills_2003_2022!$N$4:$V$25,MATCH(CT_Bands_2003_2022_Bills!$B21,CT_Bills_2003_2022!$B$4:$B$25,0),MATCH(CT_Bands_2003_2022_Bills!AA$3,CT_Bills_2003_2022!$N$3:$V$3,0)),"N/A")</f>
        <v>-2184.3363657777777</v>
      </c>
      <c r="AB21" s="129">
        <f>IFERROR(INDEX(CT_Bills_2003_2022!$D$4:$L$25,MATCH(CT_Bands_2003_2022_Bills!$B21,CT_Bills_2003_2022!$B$4:$B$25,0),MATCH(CT_Bands_2003_2022_Bills!AB$2,CT_Bills_2003_2022!$D$3:$L$3,0))-INDEX(CT_Bills_2003_2022!$N$4:$V$25,MATCH(CT_Bands_2003_2022_Bills!$B21,CT_Bills_2003_2022!$B$4:$B$25,0),MATCH(CT_Bands_2003_2022_Bills!AB$3,CT_Bills_2003_2022!$N$3:$V$3,0)),"N/A")</f>
        <v>-3925.3365657777767</v>
      </c>
      <c r="AC21" s="129">
        <f>IFERROR(INDEX(CT_Bills_2003_2022!$D$4:$L$25,MATCH(CT_Bands_2003_2022_Bills!$B21,CT_Bills_2003_2022!$B$4:$B$25,0),MATCH(CT_Bands_2003_2022_Bills!AC$2,CT_Bills_2003_2022!$D$3:$L$3,0))-INDEX(CT_Bills_2003_2022!$N$4:$V$25,MATCH(CT_Bands_2003_2022_Bills!$B21,CT_Bills_2003_2022!$B$4:$B$25,0),MATCH(CT_Bands_2003_2022_Bills!AC$3,CT_Bills_2003_2022!$N$3:$V$3,0)),"N/A")</f>
        <v>-6205.8367657777781</v>
      </c>
      <c r="AD21" s="129">
        <f>IFERROR(INDEX(CT_Bills_2003_2022!$D$4:$L$25,MATCH(CT_Bands_2003_2022_Bills!$B21,CT_Bills_2003_2022!$B$4:$B$25,0),MATCH(CT_Bands_2003_2022_Bills!AD$2,CT_Bills_2003_2022!$D$3:$L$3,0))-INDEX(CT_Bills_2003_2022!$N$4:$V$25,MATCH(CT_Bands_2003_2022_Bills!$B21,CT_Bills_2003_2022!$B$4:$B$25,0),MATCH(CT_Bands_2003_2022_Bills!AD$3,CT_Bills_2003_2022!$N$3:$V$3,0)),"N/A")</f>
        <v>1384.6679342222224</v>
      </c>
      <c r="AE21" s="143">
        <f>IFERROR(INDEX(CT_Bills_2003_2022!$D$4:$L$25,MATCH(CT_Bands_2003_2022_Bills!$B21,CT_Bills_2003_2022!$B$4:$B$25,0),MATCH(CT_Bands_2003_2022_Bills!AE$2,CT_Bills_2003_2022!$D$3:$L$3,0))-INDEX(CT_Bills_2003_2022!$N$4:$V$25,MATCH(CT_Bands_2003_2022_Bills!$B21,CT_Bills_2003_2022!$B$4:$B$25,0),MATCH(CT_Bands_2003_2022_Bills!AE$3,CT_Bills_2003_2022!$N$3:$V$3,0)),"N/A")</f>
        <v>1235.251426</v>
      </c>
      <c r="AF21" s="129">
        <f>IFERROR(INDEX(CT_Bills_2003_2022!$D$4:$L$25,MATCH(CT_Bands_2003_2022_Bills!$B21,CT_Bills_2003_2022!$B$4:$B$25,0),MATCH(CT_Bands_2003_2022_Bills!AF$2,CT_Bills_2003_2022!$D$3:$L$3,0))-INDEX(CT_Bills_2003_2022!$N$4:$V$25,MATCH(CT_Bands_2003_2022_Bills!$B21,CT_Bills_2003_2022!$B$4:$B$25,0),MATCH(CT_Bands_2003_2022_Bills!AF$3,CT_Bills_2003_2022!$N$3:$V$3,0)),"N/A")</f>
        <v>876.24852600000008</v>
      </c>
      <c r="AG21" s="129">
        <f>IFERROR(INDEX(CT_Bills_2003_2022!$D$4:$L$25,MATCH(CT_Bands_2003_2022_Bills!$B21,CT_Bills_2003_2022!$B$4:$B$25,0),MATCH(CT_Bands_2003_2022_Bills!AG$2,CT_Bills_2003_2022!$D$3:$L$3,0))-INDEX(CT_Bills_2003_2022!$N$4:$V$25,MATCH(CT_Bands_2003_2022_Bills!$B21,CT_Bills_2003_2022!$B$4:$B$25,0),MATCH(CT_Bands_2003_2022_Bills!AG$3,CT_Bills_2003_2022!$N$3:$V$3,0)),"N/A")</f>
        <v>452.74817600000006</v>
      </c>
      <c r="AH21" s="129">
        <f>IFERROR(INDEX(CT_Bills_2003_2022!$D$4:$L$25,MATCH(CT_Bands_2003_2022_Bills!$B21,CT_Bills_2003_2022!$B$4:$B$25,0),MATCH(CT_Bands_2003_2022_Bills!AH$2,CT_Bills_2003_2022!$D$3:$L$3,0))-INDEX(CT_Bills_2003_2022!$N$4:$V$25,MATCH(CT_Bands_2003_2022_Bills!$B21,CT_Bills_2003_2022!$B$4:$B$25,0),MATCH(CT_Bands_2003_2022_Bills!AH$3,CT_Bills_2003_2022!$N$3:$V$3,0)),"N/A")</f>
        <v>-186.00232399999982</v>
      </c>
      <c r="AI21" s="129">
        <f>IFERROR(INDEX(CT_Bills_2003_2022!$D$4:$L$25,MATCH(CT_Bands_2003_2022_Bills!$B21,CT_Bills_2003_2022!$B$4:$B$25,0),MATCH(CT_Bands_2003_2022_Bills!AI$2,CT_Bills_2003_2022!$D$3:$L$3,0))-INDEX(CT_Bills_2003_2022!$N$4:$V$25,MATCH(CT_Bands_2003_2022_Bills!$B21,CT_Bills_2003_2022!$B$4:$B$25,0),MATCH(CT_Bands_2003_2022_Bills!AI$3,CT_Bills_2003_2022!$N$3:$V$3,0)),"N/A")</f>
        <v>-902.25257400000032</v>
      </c>
      <c r="AJ21" s="129">
        <f>IFERROR(INDEX(CT_Bills_2003_2022!$D$4:$L$25,MATCH(CT_Bands_2003_2022_Bills!$B21,CT_Bills_2003_2022!$B$4:$B$25,0),MATCH(CT_Bands_2003_2022_Bills!AJ$2,CT_Bills_2003_2022!$D$3:$L$3,0))-INDEX(CT_Bills_2003_2022!$N$4:$V$25,MATCH(CT_Bands_2003_2022_Bills!$B21,CT_Bills_2003_2022!$B$4:$B$25,0),MATCH(CT_Bands_2003_2022_Bills!AJ$3,CT_Bills_2003_2022!$N$3:$V$3,0)),"N/A")</f>
        <v>-2011.252874</v>
      </c>
      <c r="AK21" s="129">
        <f>IFERROR(INDEX(CT_Bills_2003_2022!$D$4:$L$25,MATCH(CT_Bands_2003_2022_Bills!$B21,CT_Bills_2003_2022!$B$4:$B$25,0),MATCH(CT_Bands_2003_2022_Bills!AK$2,CT_Bills_2003_2022!$D$3:$L$3,0))-INDEX(CT_Bills_2003_2022!$N$4:$V$25,MATCH(CT_Bands_2003_2022_Bills!$B21,CT_Bills_2003_2022!$B$4:$B$25,0),MATCH(CT_Bands_2003_2022_Bills!AK$3,CT_Bills_2003_2022!$N$3:$V$3,0)),"N/A")</f>
        <v>-3752.2530739999993</v>
      </c>
      <c r="AL21" s="129">
        <f>IFERROR(INDEX(CT_Bills_2003_2022!$D$4:$L$25,MATCH(CT_Bands_2003_2022_Bills!$B21,CT_Bills_2003_2022!$B$4:$B$25,0),MATCH(CT_Bands_2003_2022_Bills!AL$2,CT_Bills_2003_2022!$D$3:$L$3,0))-INDEX(CT_Bills_2003_2022!$N$4:$V$25,MATCH(CT_Bands_2003_2022_Bills!$B21,CT_Bills_2003_2022!$B$4:$B$25,0),MATCH(CT_Bands_2003_2022_Bills!AL$3,CT_Bills_2003_2022!$N$3:$V$3,0)),"N/A")</f>
        <v>-6032.7532740000006</v>
      </c>
      <c r="AM21" s="129">
        <f>IFERROR(INDEX(CT_Bills_2003_2022!$D$4:$L$25,MATCH(CT_Bands_2003_2022_Bills!$B21,CT_Bills_2003_2022!$B$4:$B$25,0),MATCH(CT_Bands_2003_2022_Bills!AM$2,CT_Bills_2003_2022!$D$3:$L$3,0))-INDEX(CT_Bills_2003_2022!$N$4:$V$25,MATCH(CT_Bands_2003_2022_Bills!$B21,CT_Bills_2003_2022!$B$4:$B$25,0),MATCH(CT_Bands_2003_2022_Bills!AM$3,CT_Bills_2003_2022!$N$3:$V$3,0)),"N/A")</f>
        <v>1557.751426</v>
      </c>
      <c r="AN21" s="143">
        <f>IFERROR(INDEX(CT_Bills_2003_2022!$D$4:$L$25,MATCH(CT_Bands_2003_2022_Bills!$B21,CT_Bills_2003_2022!$B$4:$B$25,0),MATCH(CT_Bands_2003_2022_Bills!AN$2,CT_Bills_2003_2022!$D$3:$L$3,0))-INDEX(CT_Bills_2003_2022!$N$4:$V$25,MATCH(CT_Bands_2003_2022_Bills!$B21,CT_Bills_2003_2022!$B$4:$B$25,0),MATCH(CT_Bands_2003_2022_Bills!AN$3,CT_Bills_2003_2022!$N$3:$V$3,0)),"N/A")</f>
        <v>1581.4184095555556</v>
      </c>
      <c r="AO21" s="129">
        <f>IFERROR(INDEX(CT_Bills_2003_2022!$D$4:$L$25,MATCH(CT_Bands_2003_2022_Bills!$B21,CT_Bills_2003_2022!$B$4:$B$25,0),MATCH(CT_Bands_2003_2022_Bills!AO$2,CT_Bills_2003_2022!$D$3:$L$3,0))-INDEX(CT_Bills_2003_2022!$N$4:$V$25,MATCH(CT_Bands_2003_2022_Bills!$B21,CT_Bills_2003_2022!$B$4:$B$25,0),MATCH(CT_Bands_2003_2022_Bills!AO$3,CT_Bills_2003_2022!$N$3:$V$3,0)),"N/A")</f>
        <v>1222.4155095555557</v>
      </c>
      <c r="AP21" s="129">
        <f>IFERROR(INDEX(CT_Bills_2003_2022!$D$4:$L$25,MATCH(CT_Bands_2003_2022_Bills!$B21,CT_Bills_2003_2022!$B$4:$B$25,0),MATCH(CT_Bands_2003_2022_Bills!AP$2,CT_Bills_2003_2022!$D$3:$L$3,0))-INDEX(CT_Bills_2003_2022!$N$4:$V$25,MATCH(CT_Bands_2003_2022_Bills!$B21,CT_Bills_2003_2022!$B$4:$B$25,0),MATCH(CT_Bands_2003_2022_Bills!AP$3,CT_Bills_2003_2022!$N$3:$V$3,0)),"N/A")</f>
        <v>798.91515955555565</v>
      </c>
      <c r="AQ21" s="129">
        <f>IFERROR(INDEX(CT_Bills_2003_2022!$D$4:$L$25,MATCH(CT_Bands_2003_2022_Bills!$B21,CT_Bills_2003_2022!$B$4:$B$25,0),MATCH(CT_Bands_2003_2022_Bills!AQ$2,CT_Bills_2003_2022!$D$3:$L$3,0))-INDEX(CT_Bills_2003_2022!$N$4:$V$25,MATCH(CT_Bands_2003_2022_Bills!$B21,CT_Bills_2003_2022!$B$4:$B$25,0),MATCH(CT_Bands_2003_2022_Bills!AQ$3,CT_Bills_2003_2022!$N$3:$V$3,0)),"N/A")</f>
        <v>160.16465955555577</v>
      </c>
      <c r="AR21" s="129">
        <f>IFERROR(INDEX(CT_Bills_2003_2022!$D$4:$L$25,MATCH(CT_Bands_2003_2022_Bills!$B21,CT_Bills_2003_2022!$B$4:$B$25,0),MATCH(CT_Bands_2003_2022_Bills!AR$2,CT_Bills_2003_2022!$D$3:$L$3,0))-INDEX(CT_Bills_2003_2022!$N$4:$V$25,MATCH(CT_Bands_2003_2022_Bills!$B21,CT_Bills_2003_2022!$B$4:$B$25,0),MATCH(CT_Bands_2003_2022_Bills!AR$3,CT_Bills_2003_2022!$N$3:$V$3,0)),"N/A")</f>
        <v>-556.08559044444473</v>
      </c>
      <c r="AS21" s="129">
        <f>IFERROR(INDEX(CT_Bills_2003_2022!$D$4:$L$25,MATCH(CT_Bands_2003_2022_Bills!$B21,CT_Bills_2003_2022!$B$4:$B$25,0),MATCH(CT_Bands_2003_2022_Bills!AS$2,CT_Bills_2003_2022!$D$3:$L$3,0))-INDEX(CT_Bills_2003_2022!$N$4:$V$25,MATCH(CT_Bands_2003_2022_Bills!$B21,CT_Bills_2003_2022!$B$4:$B$25,0),MATCH(CT_Bands_2003_2022_Bills!AS$3,CT_Bills_2003_2022!$N$3:$V$3,0)),"N/A")</f>
        <v>-1665.0858904444444</v>
      </c>
      <c r="AT21" s="129">
        <f>IFERROR(INDEX(CT_Bills_2003_2022!$D$4:$L$25,MATCH(CT_Bands_2003_2022_Bills!$B21,CT_Bills_2003_2022!$B$4:$B$25,0),MATCH(CT_Bands_2003_2022_Bills!AT$2,CT_Bills_2003_2022!$D$3:$L$3,0))-INDEX(CT_Bills_2003_2022!$N$4:$V$25,MATCH(CT_Bands_2003_2022_Bills!$B21,CT_Bills_2003_2022!$B$4:$B$25,0),MATCH(CT_Bands_2003_2022_Bills!AT$3,CT_Bills_2003_2022!$N$3:$V$3,0)),"N/A")</f>
        <v>-3406.0860904444435</v>
      </c>
      <c r="AU21" s="129">
        <f>IFERROR(INDEX(CT_Bills_2003_2022!$D$4:$L$25,MATCH(CT_Bands_2003_2022_Bills!$B21,CT_Bills_2003_2022!$B$4:$B$25,0),MATCH(CT_Bands_2003_2022_Bills!AU$2,CT_Bills_2003_2022!$D$3:$L$3,0))-INDEX(CT_Bills_2003_2022!$N$4:$V$25,MATCH(CT_Bands_2003_2022_Bills!$B21,CT_Bills_2003_2022!$B$4:$B$25,0),MATCH(CT_Bands_2003_2022_Bills!AU$3,CT_Bills_2003_2022!$N$3:$V$3,0)),"N/A")</f>
        <v>-5686.5862904444448</v>
      </c>
      <c r="AV21" s="129">
        <f>IFERROR(INDEX(CT_Bills_2003_2022!$D$4:$L$25,MATCH(CT_Bands_2003_2022_Bills!$B21,CT_Bills_2003_2022!$B$4:$B$25,0),MATCH(CT_Bands_2003_2022_Bills!AV$2,CT_Bills_2003_2022!$D$3:$L$3,0))-INDEX(CT_Bills_2003_2022!$N$4:$V$25,MATCH(CT_Bands_2003_2022_Bills!$B21,CT_Bills_2003_2022!$B$4:$B$25,0),MATCH(CT_Bands_2003_2022_Bills!AV$3,CT_Bills_2003_2022!$N$3:$V$3,0)),"N/A")</f>
        <v>1903.9184095555556</v>
      </c>
      <c r="AW21" s="143">
        <f>IFERROR(INDEX(CT_Bills_2003_2022!$D$4:$L$25,MATCH(CT_Bands_2003_2022_Bills!$B21,CT_Bills_2003_2022!$B$4:$B$25,0),MATCH(CT_Bands_2003_2022_Bills!AW$2,CT_Bills_2003_2022!$D$3:$L$3,0))-INDEX(CT_Bills_2003_2022!$N$4:$V$25,MATCH(CT_Bands_2003_2022_Bills!$B21,CT_Bills_2003_2022!$B$4:$B$25,0),MATCH(CT_Bands_2003_2022_Bills!AW$3,CT_Bills_2003_2022!$N$3:$V$3,0)),"N/A")</f>
        <v>1927.5853931111114</v>
      </c>
      <c r="AX21" s="129">
        <f>IFERROR(INDEX(CT_Bills_2003_2022!$D$4:$L$25,MATCH(CT_Bands_2003_2022_Bills!$B21,CT_Bills_2003_2022!$B$4:$B$25,0),MATCH(CT_Bands_2003_2022_Bills!AX$2,CT_Bills_2003_2022!$D$3:$L$3,0))-INDEX(CT_Bills_2003_2022!$N$4:$V$25,MATCH(CT_Bands_2003_2022_Bills!$B21,CT_Bills_2003_2022!$B$4:$B$25,0),MATCH(CT_Bands_2003_2022_Bills!AX$3,CT_Bills_2003_2022!$N$3:$V$3,0)),"N/A")</f>
        <v>1568.5824931111115</v>
      </c>
      <c r="AY21" s="129">
        <f>IFERROR(INDEX(CT_Bills_2003_2022!$D$4:$L$25,MATCH(CT_Bands_2003_2022_Bills!$B21,CT_Bills_2003_2022!$B$4:$B$25,0),MATCH(CT_Bands_2003_2022_Bills!AY$2,CT_Bills_2003_2022!$D$3:$L$3,0))-INDEX(CT_Bills_2003_2022!$N$4:$V$25,MATCH(CT_Bands_2003_2022_Bills!$B21,CT_Bills_2003_2022!$B$4:$B$25,0),MATCH(CT_Bands_2003_2022_Bills!AY$3,CT_Bills_2003_2022!$N$3:$V$3,0)),"N/A")</f>
        <v>1145.0821431111115</v>
      </c>
      <c r="AZ21" s="129">
        <f>IFERROR(INDEX(CT_Bills_2003_2022!$D$4:$L$25,MATCH(CT_Bands_2003_2022_Bills!$B21,CT_Bills_2003_2022!$B$4:$B$25,0),MATCH(CT_Bands_2003_2022_Bills!AZ$2,CT_Bills_2003_2022!$D$3:$L$3,0))-INDEX(CT_Bills_2003_2022!$N$4:$V$25,MATCH(CT_Bands_2003_2022_Bills!$B21,CT_Bills_2003_2022!$B$4:$B$25,0),MATCH(CT_Bands_2003_2022_Bills!AZ$3,CT_Bills_2003_2022!$N$3:$V$3,0)),"N/A")</f>
        <v>506.33164311111159</v>
      </c>
      <c r="BA21" s="129">
        <f>IFERROR(INDEX(CT_Bills_2003_2022!$D$4:$L$25,MATCH(CT_Bands_2003_2022_Bills!$B21,CT_Bills_2003_2022!$B$4:$B$25,0),MATCH(CT_Bands_2003_2022_Bills!BA$2,CT_Bills_2003_2022!$D$3:$L$3,0))-INDEX(CT_Bills_2003_2022!$N$4:$V$25,MATCH(CT_Bands_2003_2022_Bills!$B21,CT_Bills_2003_2022!$B$4:$B$25,0),MATCH(CT_Bands_2003_2022_Bills!BA$3,CT_Bills_2003_2022!$N$3:$V$3,0)),"N/A")</f>
        <v>-209.91860688888892</v>
      </c>
      <c r="BB21" s="129">
        <f>IFERROR(INDEX(CT_Bills_2003_2022!$D$4:$L$25,MATCH(CT_Bands_2003_2022_Bills!$B21,CT_Bills_2003_2022!$B$4:$B$25,0),MATCH(CT_Bands_2003_2022_Bills!BB$2,CT_Bills_2003_2022!$D$3:$L$3,0))-INDEX(CT_Bills_2003_2022!$N$4:$V$25,MATCH(CT_Bands_2003_2022_Bills!$B21,CT_Bills_2003_2022!$B$4:$B$25,0),MATCH(CT_Bands_2003_2022_Bills!BB$3,CT_Bills_2003_2022!$N$3:$V$3,0)),"N/A")</f>
        <v>-1318.9189068888886</v>
      </c>
      <c r="BC21" s="129">
        <f>IFERROR(INDEX(CT_Bills_2003_2022!$D$4:$L$25,MATCH(CT_Bands_2003_2022_Bills!$B21,CT_Bills_2003_2022!$B$4:$B$25,0),MATCH(CT_Bands_2003_2022_Bills!BC$2,CT_Bills_2003_2022!$D$3:$L$3,0))-INDEX(CT_Bills_2003_2022!$N$4:$V$25,MATCH(CT_Bands_2003_2022_Bills!$B21,CT_Bills_2003_2022!$B$4:$B$25,0),MATCH(CT_Bands_2003_2022_Bills!BC$3,CT_Bills_2003_2022!$N$3:$V$3,0)),"N/A")</f>
        <v>-3059.9191068888877</v>
      </c>
      <c r="BD21" s="129">
        <f>IFERROR(INDEX(CT_Bills_2003_2022!$D$4:$L$25,MATCH(CT_Bands_2003_2022_Bills!$B21,CT_Bills_2003_2022!$B$4:$B$25,0),MATCH(CT_Bands_2003_2022_Bills!BD$2,CT_Bills_2003_2022!$D$3:$L$3,0))-INDEX(CT_Bills_2003_2022!$N$4:$V$25,MATCH(CT_Bands_2003_2022_Bills!$B21,CT_Bills_2003_2022!$B$4:$B$25,0),MATCH(CT_Bands_2003_2022_Bills!BD$3,CT_Bills_2003_2022!$N$3:$V$3,0)),"N/A")</f>
        <v>-5340.419306888889</v>
      </c>
      <c r="BE21" s="129">
        <f>IFERROR(INDEX(CT_Bills_2003_2022!$D$4:$L$25,MATCH(CT_Bands_2003_2022_Bills!$B21,CT_Bills_2003_2022!$B$4:$B$25,0),MATCH(CT_Bands_2003_2022_Bills!BE$2,CT_Bills_2003_2022!$D$3:$L$3,0))-INDEX(CT_Bills_2003_2022!$N$4:$V$25,MATCH(CT_Bands_2003_2022_Bills!$B21,CT_Bills_2003_2022!$B$4:$B$25,0),MATCH(CT_Bands_2003_2022_Bills!BE$3,CT_Bills_2003_2022!$N$3:$V$3,0)),"N/A")</f>
        <v>2250.0853931111114</v>
      </c>
      <c r="BF21" s="143">
        <f>IFERROR(INDEX(CT_Bills_2003_2022!$D$4:$L$25,MATCH(CT_Bands_2003_2022_Bills!$B21,CT_Bills_2003_2022!$B$4:$B$25,0),MATCH(CT_Bands_2003_2022_Bills!BF$2,CT_Bills_2003_2022!$D$3:$L$3,0))-INDEX(CT_Bills_2003_2022!$N$4:$V$25,MATCH(CT_Bands_2003_2022_Bills!$B21,CT_Bills_2003_2022!$B$4:$B$25,0),MATCH(CT_Bands_2003_2022_Bills!BF$3,CT_Bills_2003_2022!$N$3:$V$3,0)),"N/A")</f>
        <v>2273.7523766666668</v>
      </c>
      <c r="BG21" s="129">
        <f>IFERROR(INDEX(CT_Bills_2003_2022!$D$4:$L$25,MATCH(CT_Bands_2003_2022_Bills!$B21,CT_Bills_2003_2022!$B$4:$B$25,0),MATCH(CT_Bands_2003_2022_Bills!BG$2,CT_Bills_2003_2022!$D$3:$L$3,0))-INDEX(CT_Bills_2003_2022!$N$4:$V$25,MATCH(CT_Bands_2003_2022_Bills!$B21,CT_Bills_2003_2022!$B$4:$B$25,0),MATCH(CT_Bands_2003_2022_Bills!BG$3,CT_Bills_2003_2022!$N$3:$V$3,0)),"N/A")</f>
        <v>1914.7494766666669</v>
      </c>
      <c r="BH21" s="129">
        <f>IFERROR(INDEX(CT_Bills_2003_2022!$D$4:$L$25,MATCH(CT_Bands_2003_2022_Bills!$B21,CT_Bills_2003_2022!$B$4:$B$25,0),MATCH(CT_Bands_2003_2022_Bills!BH$2,CT_Bills_2003_2022!$D$3:$L$3,0))-INDEX(CT_Bills_2003_2022!$N$4:$V$25,MATCH(CT_Bands_2003_2022_Bills!$B21,CT_Bills_2003_2022!$B$4:$B$25,0),MATCH(CT_Bands_2003_2022_Bills!BH$3,CT_Bills_2003_2022!$N$3:$V$3,0)),"N/A")</f>
        <v>1491.2491266666668</v>
      </c>
      <c r="BI21" s="129">
        <f>IFERROR(INDEX(CT_Bills_2003_2022!$D$4:$L$25,MATCH(CT_Bands_2003_2022_Bills!$B21,CT_Bills_2003_2022!$B$4:$B$25,0),MATCH(CT_Bands_2003_2022_Bills!BI$2,CT_Bills_2003_2022!$D$3:$L$3,0))-INDEX(CT_Bills_2003_2022!$N$4:$V$25,MATCH(CT_Bands_2003_2022_Bills!$B21,CT_Bills_2003_2022!$B$4:$B$25,0),MATCH(CT_Bands_2003_2022_Bills!BI$3,CT_Bills_2003_2022!$N$3:$V$3,0)),"N/A")</f>
        <v>852.49862666666695</v>
      </c>
      <c r="BJ21" s="129">
        <f>IFERROR(INDEX(CT_Bills_2003_2022!$D$4:$L$25,MATCH(CT_Bands_2003_2022_Bills!$B21,CT_Bills_2003_2022!$B$4:$B$25,0),MATCH(CT_Bands_2003_2022_Bills!BJ$2,CT_Bills_2003_2022!$D$3:$L$3,0))-INDEX(CT_Bills_2003_2022!$N$4:$V$25,MATCH(CT_Bands_2003_2022_Bills!$B21,CT_Bills_2003_2022!$B$4:$B$25,0),MATCH(CT_Bands_2003_2022_Bills!BJ$3,CT_Bills_2003_2022!$N$3:$V$3,0)),"N/A")</f>
        <v>136.24837666666645</v>
      </c>
      <c r="BK21" s="129">
        <f>IFERROR(INDEX(CT_Bills_2003_2022!$D$4:$L$25,MATCH(CT_Bands_2003_2022_Bills!$B21,CT_Bills_2003_2022!$B$4:$B$25,0),MATCH(CT_Bands_2003_2022_Bills!BK$2,CT_Bills_2003_2022!$D$3:$L$3,0))-INDEX(CT_Bills_2003_2022!$N$4:$V$25,MATCH(CT_Bands_2003_2022_Bills!$B21,CT_Bills_2003_2022!$B$4:$B$25,0),MATCH(CT_Bands_2003_2022_Bills!BK$3,CT_Bills_2003_2022!$N$3:$V$3,0)),"N/A")</f>
        <v>-972.75192333333325</v>
      </c>
      <c r="BL21" s="129">
        <f>IFERROR(INDEX(CT_Bills_2003_2022!$D$4:$L$25,MATCH(CT_Bands_2003_2022_Bills!$B21,CT_Bills_2003_2022!$B$4:$B$25,0),MATCH(CT_Bands_2003_2022_Bills!BL$2,CT_Bills_2003_2022!$D$3:$L$3,0))-INDEX(CT_Bills_2003_2022!$N$4:$V$25,MATCH(CT_Bands_2003_2022_Bills!$B21,CT_Bills_2003_2022!$B$4:$B$25,0),MATCH(CT_Bands_2003_2022_Bills!BL$3,CT_Bills_2003_2022!$N$3:$V$3,0)),"N/A")</f>
        <v>-2713.7521233333323</v>
      </c>
      <c r="BM21" s="129">
        <f>IFERROR(INDEX(CT_Bills_2003_2022!$D$4:$L$25,MATCH(CT_Bands_2003_2022_Bills!$B21,CT_Bills_2003_2022!$B$4:$B$25,0),MATCH(CT_Bands_2003_2022_Bills!BM$2,CT_Bills_2003_2022!$D$3:$L$3,0))-INDEX(CT_Bills_2003_2022!$N$4:$V$25,MATCH(CT_Bands_2003_2022_Bills!$B21,CT_Bills_2003_2022!$B$4:$B$25,0),MATCH(CT_Bands_2003_2022_Bills!BM$3,CT_Bills_2003_2022!$N$3:$V$3,0)),"N/A")</f>
        <v>-4994.2523233333341</v>
      </c>
      <c r="BN21" s="129">
        <f>IFERROR(INDEX(CT_Bills_2003_2022!$D$4:$L$25,MATCH(CT_Bands_2003_2022_Bills!$B21,CT_Bills_2003_2022!$B$4:$B$25,0),MATCH(CT_Bands_2003_2022_Bills!BN$2,CT_Bills_2003_2022!$D$3:$L$3,0))-INDEX(CT_Bills_2003_2022!$N$4:$V$25,MATCH(CT_Bands_2003_2022_Bills!$B21,CT_Bills_2003_2022!$B$4:$B$25,0),MATCH(CT_Bands_2003_2022_Bills!BN$3,CT_Bills_2003_2022!$N$3:$V$3,0)),"N/A")</f>
        <v>2596.2523766666668</v>
      </c>
      <c r="BO21" s="143">
        <f>IFERROR(INDEX(CT_Bills_2003_2022!$D$4:$L$25,MATCH(CT_Bands_2003_2022_Bills!$B21,CT_Bills_2003_2022!$B$4:$B$25,0),MATCH(CT_Bands_2003_2022_Bills!BO$2,CT_Bills_2003_2022!$D$3:$L$3,0))-INDEX(CT_Bills_2003_2022!$N$4:$V$25,MATCH(CT_Bands_2003_2022_Bills!$B21,CT_Bills_2003_2022!$B$4:$B$25,0),MATCH(CT_Bands_2003_2022_Bills!BO$3,CT_Bills_2003_2022!$N$3:$V$3,0)),"N/A")</f>
        <v>2793.0028520000005</v>
      </c>
      <c r="BP21" s="129">
        <f>IFERROR(INDEX(CT_Bills_2003_2022!$D$4:$L$25,MATCH(CT_Bands_2003_2022_Bills!$B21,CT_Bills_2003_2022!$B$4:$B$25,0),MATCH(CT_Bands_2003_2022_Bills!BP$2,CT_Bills_2003_2022!$D$3:$L$3,0))-INDEX(CT_Bills_2003_2022!$N$4:$V$25,MATCH(CT_Bands_2003_2022_Bills!$B21,CT_Bills_2003_2022!$B$4:$B$25,0),MATCH(CT_Bands_2003_2022_Bills!BP$3,CT_Bills_2003_2022!$N$3:$V$3,0)),"N/A")</f>
        <v>2433.9999520000006</v>
      </c>
      <c r="BQ21" s="129">
        <f>IFERROR(INDEX(CT_Bills_2003_2022!$D$4:$L$25,MATCH(CT_Bands_2003_2022_Bills!$B21,CT_Bills_2003_2022!$B$4:$B$25,0),MATCH(CT_Bands_2003_2022_Bills!BQ$2,CT_Bills_2003_2022!$D$3:$L$3,0))-INDEX(CT_Bills_2003_2022!$N$4:$V$25,MATCH(CT_Bands_2003_2022_Bills!$B21,CT_Bills_2003_2022!$B$4:$B$25,0),MATCH(CT_Bands_2003_2022_Bills!BQ$3,CT_Bills_2003_2022!$N$3:$V$3,0)),"N/A")</f>
        <v>2010.4996020000006</v>
      </c>
      <c r="BR21" s="129">
        <f>IFERROR(INDEX(CT_Bills_2003_2022!$D$4:$L$25,MATCH(CT_Bands_2003_2022_Bills!$B21,CT_Bills_2003_2022!$B$4:$B$25,0),MATCH(CT_Bands_2003_2022_Bills!BR$2,CT_Bills_2003_2022!$D$3:$L$3,0))-INDEX(CT_Bills_2003_2022!$N$4:$V$25,MATCH(CT_Bands_2003_2022_Bills!$B21,CT_Bills_2003_2022!$B$4:$B$25,0),MATCH(CT_Bands_2003_2022_Bills!BR$3,CT_Bills_2003_2022!$N$3:$V$3,0)),"N/A")</f>
        <v>1371.7491020000007</v>
      </c>
      <c r="BS21" s="129">
        <f>IFERROR(INDEX(CT_Bills_2003_2022!$D$4:$L$25,MATCH(CT_Bands_2003_2022_Bills!$B21,CT_Bills_2003_2022!$B$4:$B$25,0),MATCH(CT_Bands_2003_2022_Bills!BS$2,CT_Bills_2003_2022!$D$3:$L$3,0))-INDEX(CT_Bills_2003_2022!$N$4:$V$25,MATCH(CT_Bands_2003_2022_Bills!$B21,CT_Bills_2003_2022!$B$4:$B$25,0),MATCH(CT_Bands_2003_2022_Bills!BS$3,CT_Bills_2003_2022!$N$3:$V$3,0)),"N/A")</f>
        <v>655.49885200000017</v>
      </c>
      <c r="BT21" s="129">
        <f>IFERROR(INDEX(CT_Bills_2003_2022!$D$4:$L$25,MATCH(CT_Bands_2003_2022_Bills!$B21,CT_Bills_2003_2022!$B$4:$B$25,0),MATCH(CT_Bands_2003_2022_Bills!BT$2,CT_Bills_2003_2022!$D$3:$L$3,0))-INDEX(CT_Bills_2003_2022!$N$4:$V$25,MATCH(CT_Bands_2003_2022_Bills!$B21,CT_Bills_2003_2022!$B$4:$B$25,0),MATCH(CT_Bands_2003_2022_Bills!BT$3,CT_Bills_2003_2022!$N$3:$V$3,0)),"N/A")</f>
        <v>-453.50144799999953</v>
      </c>
      <c r="BU21" s="129">
        <f>IFERROR(INDEX(CT_Bills_2003_2022!$D$4:$L$25,MATCH(CT_Bands_2003_2022_Bills!$B21,CT_Bills_2003_2022!$B$4:$B$25,0),MATCH(CT_Bands_2003_2022_Bills!BU$2,CT_Bills_2003_2022!$D$3:$L$3,0))-INDEX(CT_Bills_2003_2022!$N$4:$V$25,MATCH(CT_Bands_2003_2022_Bills!$B21,CT_Bills_2003_2022!$B$4:$B$25,0),MATCH(CT_Bands_2003_2022_Bills!BU$3,CT_Bills_2003_2022!$N$3:$V$3,0)),"N/A")</f>
        <v>-2194.5016479999986</v>
      </c>
      <c r="BV21" s="129">
        <f>IFERROR(INDEX(CT_Bills_2003_2022!$D$4:$L$25,MATCH(CT_Bands_2003_2022_Bills!$B21,CT_Bills_2003_2022!$B$4:$B$25,0),MATCH(CT_Bands_2003_2022_Bills!BV$2,CT_Bills_2003_2022!$D$3:$L$3,0))-INDEX(CT_Bills_2003_2022!$N$4:$V$25,MATCH(CT_Bands_2003_2022_Bills!$B21,CT_Bills_2003_2022!$B$4:$B$25,0),MATCH(CT_Bands_2003_2022_Bills!BV$3,CT_Bills_2003_2022!$N$3:$V$3,0)),"N/A")</f>
        <v>-4475.0018479999999</v>
      </c>
      <c r="BW21" s="129">
        <f>IFERROR(INDEX(CT_Bills_2003_2022!$D$4:$L$25,MATCH(CT_Bands_2003_2022_Bills!$B21,CT_Bills_2003_2022!$B$4:$B$25,0),MATCH(CT_Bands_2003_2022_Bills!BW$2,CT_Bills_2003_2022!$D$3:$L$3,0))-INDEX(CT_Bills_2003_2022!$N$4:$V$25,MATCH(CT_Bands_2003_2022_Bills!$B21,CT_Bills_2003_2022!$B$4:$B$25,0),MATCH(CT_Bands_2003_2022_Bills!BW$3,CT_Bills_2003_2022!$N$3:$V$3,0)),"N/A")</f>
        <v>3115.5028520000005</v>
      </c>
      <c r="BX21" s="129">
        <f>IFERROR(INDEX(CT_Bills_2003_2022!$D$4:$L$25,MATCH(CT_Bands_2003_2022_Bills!$B21,CT_Bills_2003_2022!$B$4:$B$25,0),MATCH(CT_Bands_2003_2022_Bills!BX$2,CT_Bills_2003_2022!$D$3:$L$3,0))-INDEX(CT_Bills_2003_2022!$N$4:$V$25,MATCH(CT_Bands_2003_2022_Bills!$B21,CT_Bills_2003_2022!$B$4:$B$25,0),MATCH(CT_Bands_2003_2022_Bills!BX$3,CT_Bills_2003_2022!$N$3:$V$3,0)),"N/A")</f>
        <v>3312.2533273333338</v>
      </c>
      <c r="BY21" s="129">
        <f>IFERROR(INDEX(CT_Bills_2003_2022!$D$4:$L$25,MATCH(CT_Bands_2003_2022_Bills!$B21,CT_Bills_2003_2022!$B$4:$B$25,0),MATCH(CT_Bands_2003_2022_Bills!BY$2,CT_Bills_2003_2022!$D$3:$L$3,0))-INDEX(CT_Bills_2003_2022!$N$4:$V$25,MATCH(CT_Bands_2003_2022_Bills!$B21,CT_Bills_2003_2022!$B$4:$B$25,0),MATCH(CT_Bands_2003_2022_Bills!BY$3,CT_Bills_2003_2022!$N$3:$V$3,0)),"N/A")</f>
        <v>2953.2504273333338</v>
      </c>
      <c r="BZ21" s="129">
        <f>IFERROR(INDEX(CT_Bills_2003_2022!$D$4:$L$25,MATCH(CT_Bands_2003_2022_Bills!$B21,CT_Bills_2003_2022!$B$4:$B$25,0),MATCH(CT_Bands_2003_2022_Bills!BZ$2,CT_Bills_2003_2022!$D$3:$L$3,0))-INDEX(CT_Bills_2003_2022!$N$4:$V$25,MATCH(CT_Bands_2003_2022_Bills!$B21,CT_Bills_2003_2022!$B$4:$B$25,0),MATCH(CT_Bands_2003_2022_Bills!BZ$3,CT_Bills_2003_2022!$N$3:$V$3,0)),"N/A")</f>
        <v>2529.750077333334</v>
      </c>
      <c r="CA21" s="129">
        <f>IFERROR(INDEX(CT_Bills_2003_2022!$D$4:$L$25,MATCH(CT_Bands_2003_2022_Bills!$B21,CT_Bills_2003_2022!$B$4:$B$25,0),MATCH(CT_Bands_2003_2022_Bills!CA$2,CT_Bills_2003_2022!$D$3:$L$3,0))-INDEX(CT_Bills_2003_2022!$N$4:$V$25,MATCH(CT_Bands_2003_2022_Bills!$B21,CT_Bills_2003_2022!$B$4:$B$25,0),MATCH(CT_Bands_2003_2022_Bills!CA$3,CT_Bills_2003_2022!$N$3:$V$3,0)),"N/A")</f>
        <v>1890.9995773333339</v>
      </c>
      <c r="CB21" s="129">
        <f>IFERROR(INDEX(CT_Bills_2003_2022!$D$4:$L$25,MATCH(CT_Bands_2003_2022_Bills!$B21,CT_Bills_2003_2022!$B$4:$B$25,0),MATCH(CT_Bands_2003_2022_Bills!CB$2,CT_Bills_2003_2022!$D$3:$L$3,0))-INDEX(CT_Bills_2003_2022!$N$4:$V$25,MATCH(CT_Bands_2003_2022_Bills!$B21,CT_Bills_2003_2022!$B$4:$B$25,0),MATCH(CT_Bands_2003_2022_Bills!CB$3,CT_Bills_2003_2022!$N$3:$V$3,0)),"N/A")</f>
        <v>1174.7493273333334</v>
      </c>
      <c r="CC21" s="129">
        <f>IFERROR(INDEX(CT_Bills_2003_2022!$D$4:$L$25,MATCH(CT_Bands_2003_2022_Bills!$B21,CT_Bills_2003_2022!$B$4:$B$25,0),MATCH(CT_Bands_2003_2022_Bills!CC$2,CT_Bills_2003_2022!$D$3:$L$3,0))-INDEX(CT_Bills_2003_2022!$N$4:$V$25,MATCH(CT_Bands_2003_2022_Bills!$B21,CT_Bills_2003_2022!$B$4:$B$25,0),MATCH(CT_Bands_2003_2022_Bills!CC$3,CT_Bills_2003_2022!$N$3:$V$3,0)),"N/A")</f>
        <v>65.749027333333743</v>
      </c>
      <c r="CD21" s="129">
        <f>IFERROR(INDEX(CT_Bills_2003_2022!$D$4:$L$25,MATCH(CT_Bands_2003_2022_Bills!$B21,CT_Bills_2003_2022!$B$4:$B$25,0),MATCH(CT_Bands_2003_2022_Bills!CD$2,CT_Bills_2003_2022!$D$3:$L$3,0))-INDEX(CT_Bills_2003_2022!$N$4:$V$25,MATCH(CT_Bands_2003_2022_Bills!$B21,CT_Bills_2003_2022!$B$4:$B$25,0),MATCH(CT_Bands_2003_2022_Bills!CD$3,CT_Bills_2003_2022!$N$3:$V$3,0)),"N/A")</f>
        <v>-1675.2511726666653</v>
      </c>
      <c r="CE21" s="129">
        <f>IFERROR(INDEX(CT_Bills_2003_2022!$D$4:$L$25,MATCH(CT_Bands_2003_2022_Bills!$B21,CT_Bills_2003_2022!$B$4:$B$25,0),MATCH(CT_Bands_2003_2022_Bills!CE$2,CT_Bills_2003_2022!$D$3:$L$3,0))-INDEX(CT_Bills_2003_2022!$N$4:$V$25,MATCH(CT_Bands_2003_2022_Bills!$B21,CT_Bills_2003_2022!$B$4:$B$25,0),MATCH(CT_Bands_2003_2022_Bills!CE$3,CT_Bills_2003_2022!$N$3:$V$3,0)),"N/A")</f>
        <v>-3955.7513726666666</v>
      </c>
      <c r="CF21" s="129">
        <f>IFERROR(INDEX(CT_Bills_2003_2022!$D$4:$L$25,MATCH(CT_Bands_2003_2022_Bills!$B21,CT_Bills_2003_2022!$B$4:$B$25,0),MATCH(CT_Bands_2003_2022_Bills!CF$2,CT_Bills_2003_2022!$D$3:$L$3,0))-INDEX(CT_Bills_2003_2022!$N$4:$V$25,MATCH(CT_Bands_2003_2022_Bills!$B21,CT_Bills_2003_2022!$B$4:$B$25,0),MATCH(CT_Bands_2003_2022_Bills!CF$3,CT_Bills_2003_2022!$N$3:$V$3,0)),"N/A")</f>
        <v>3634.7533273333338</v>
      </c>
      <c r="CG21" s="51"/>
    </row>
    <row r="22" spans="1:85" x14ac:dyDescent="0.25">
      <c r="A22" s="126" t="s">
        <v>1123</v>
      </c>
      <c r="B22" s="127" t="s">
        <v>1124</v>
      </c>
      <c r="C22" s="127" t="s">
        <v>2333</v>
      </c>
      <c r="D22" s="129">
        <f>IFERROR(INDEX(CT_Bills_2003_2022!$D$4:$L$25,MATCH(CT_Bands_2003_2022_Bills!$B22,CT_Bills_2003_2022!$B$4:$B$25,0),MATCH(CT_Bands_2003_2022_Bills!D$2,CT_Bills_2003_2022!$D$3:$L$3,0))-INDEX(CT_Bills_2003_2022!$N$4:$V$25,MATCH(CT_Bands_2003_2022_Bills!$B22,CT_Bills_2003_2022!$B$4:$B$25,0),MATCH(CT_Bands_2003_2022_Bills!D$3,CT_Bills_2003_2022!$N$3:$V$3,0)),"N/A")</f>
        <v>683.8805693333336</v>
      </c>
      <c r="E22" s="129">
        <f>IFERROR(INDEX(CT_Bills_2003_2022!$D$4:$L$25,MATCH(CT_Bands_2003_2022_Bills!$B22,CT_Bills_2003_2022!$B$4:$B$25,0),MATCH(CT_Bands_2003_2022_Bills!E$2,CT_Bills_2003_2022!$D$3:$L$3,0))-INDEX(CT_Bills_2003_2022!$N$4:$V$25,MATCH(CT_Bands_2003_2022_Bills!$B22,CT_Bills_2003_2022!$B$4:$B$25,0),MATCH(CT_Bands_2003_2022_Bills!E$3,CT_Bills_2003_2022!$N$3:$V$3,0)),"N/A")</f>
        <v>229.87566933333369</v>
      </c>
      <c r="F22" s="129">
        <f>IFERROR(INDEX(CT_Bills_2003_2022!$D$4:$L$25,MATCH(CT_Bands_2003_2022_Bills!$B22,CT_Bills_2003_2022!$B$4:$B$25,0),MATCH(CT_Bands_2003_2022_Bills!F$2,CT_Bills_2003_2022!$D$3:$L$3,0))-INDEX(CT_Bills_2003_2022!$N$4:$V$25,MATCH(CT_Bands_2003_2022_Bills!$B22,CT_Bills_2003_2022!$B$4:$B$25,0),MATCH(CT_Bands_2003_2022_Bills!F$3,CT_Bills_2003_2022!$N$3:$V$3,0)),"N/A")</f>
        <v>-369.62458066666636</v>
      </c>
      <c r="G22" s="129">
        <f>IFERROR(INDEX(CT_Bills_2003_2022!$D$4:$L$25,MATCH(CT_Bands_2003_2022_Bills!$B22,CT_Bills_2003_2022!$B$4:$B$25,0),MATCH(CT_Bands_2003_2022_Bills!G$2,CT_Bills_2003_2022!$D$3:$L$3,0))-INDEX(CT_Bills_2003_2022!$N$4:$V$25,MATCH(CT_Bands_2003_2022_Bills!$B22,CT_Bills_2003_2022!$B$4:$B$25,0),MATCH(CT_Bands_2003_2022_Bills!G$3,CT_Bills_2003_2022!$N$3:$V$3,0)),"N/A")</f>
        <v>-1129.6248306666662</v>
      </c>
      <c r="H22" s="129">
        <f>IFERROR(INDEX(CT_Bills_2003_2022!$D$4:$L$25,MATCH(CT_Bands_2003_2022_Bills!$B22,CT_Bills_2003_2022!$B$4:$B$25,0),MATCH(CT_Bands_2003_2022_Bills!H$2,CT_Bills_2003_2022!$D$3:$L$3,0))-INDEX(CT_Bills_2003_2022!$N$4:$V$25,MATCH(CT_Bands_2003_2022_Bills!$B22,CT_Bills_2003_2022!$B$4:$B$25,0),MATCH(CT_Bands_2003_2022_Bills!H$3,CT_Bills_2003_2022!$N$3:$V$3,0)),"N/A")</f>
        <v>-2093.3750806666662</v>
      </c>
      <c r="I22" s="129">
        <f>IFERROR(INDEX(CT_Bills_2003_2022!$D$4:$L$25,MATCH(CT_Bands_2003_2022_Bills!$B22,CT_Bills_2003_2022!$B$4:$B$25,0),MATCH(CT_Bands_2003_2022_Bills!I$2,CT_Bills_2003_2022!$D$3:$L$3,0))-INDEX(CT_Bills_2003_2022!$N$4:$V$25,MATCH(CT_Bands_2003_2022_Bills!$B22,CT_Bills_2003_2022!$B$4:$B$25,0),MATCH(CT_Bands_2003_2022_Bills!I$3,CT_Bills_2003_2022!$N$3:$V$3,0)),"N/A")</f>
        <v>-3515.6253306666658</v>
      </c>
      <c r="J22" s="129">
        <f>IFERROR(INDEX(CT_Bills_2003_2022!$D$4:$L$25,MATCH(CT_Bands_2003_2022_Bills!$B22,CT_Bills_2003_2022!$B$4:$B$25,0),MATCH(CT_Bands_2003_2022_Bills!J$2,CT_Bills_2003_2022!$D$3:$L$3,0))-INDEX(CT_Bills_2003_2022!$N$4:$V$25,MATCH(CT_Bands_2003_2022_Bills!$B22,CT_Bills_2003_2022!$B$4:$B$25,0),MATCH(CT_Bands_2003_2022_Bills!J$3,CT_Bills_2003_2022!$N$3:$V$3,0)),"N/A")</f>
        <v>-5580.6253306666667</v>
      </c>
      <c r="K22" s="129">
        <f>IFERROR(INDEX(CT_Bills_2003_2022!$D$4:$L$25,MATCH(CT_Bands_2003_2022_Bills!$B22,CT_Bills_2003_2022!$B$4:$B$25,0),MATCH(CT_Bands_2003_2022_Bills!K$2,CT_Bills_2003_2022!$D$3:$L$3,0))-INDEX(CT_Bills_2003_2022!$N$4:$V$25,MATCH(CT_Bands_2003_2022_Bills!$B22,CT_Bills_2003_2022!$B$4:$B$25,0),MATCH(CT_Bands_2003_2022_Bills!K$3,CT_Bills_2003_2022!$N$3:$V$3,0)),"N/A")</f>
        <v>1381.3805693333334</v>
      </c>
      <c r="L22" s="129">
        <f>IFERROR(INDEX(CT_Bills_2003_2022!$D$4:$L$25,MATCH(CT_Bands_2003_2022_Bills!$B22,CT_Bills_2003_2022!$B$4:$B$25,0),MATCH(CT_Bands_2003_2022_Bills!L$2,CT_Bills_2003_2022!$D$3:$L$3,0))-INDEX(CT_Bills_2003_2022!$N$4:$V$25,MATCH(CT_Bands_2003_2022_Bills!$B22,CT_Bills_2003_2022!$B$4:$B$25,0),MATCH(CT_Bands_2003_2022_Bills!L$3,CT_Bills_2003_2022!$N$3:$V$3,0)),"N/A")</f>
        <v>1381.3805693333334</v>
      </c>
      <c r="M22" s="143">
        <f>IFERROR(INDEX(CT_Bills_2003_2022!$D$4:$L$25,MATCH(CT_Bands_2003_2022_Bills!$B22,CT_Bills_2003_2022!$B$4:$B$25,0),MATCH(CT_Bands_2003_2022_Bills!M$2,CT_Bills_2003_2022!$D$3:$L$3,0))-INDEX(CT_Bills_2003_2022!$N$4:$V$25,MATCH(CT_Bands_2003_2022_Bills!$B22,CT_Bills_2003_2022!$B$4:$B$25,0),MATCH(CT_Bands_2003_2022_Bills!M$3,CT_Bills_2003_2022!$N$3:$V$3,0)),"N/A")</f>
        <v>914.11066422222234</v>
      </c>
      <c r="N22" s="129">
        <f>IFERROR(INDEX(CT_Bills_2003_2022!$D$4:$L$25,MATCH(CT_Bands_2003_2022_Bills!$B22,CT_Bills_2003_2022!$B$4:$B$25,0),MATCH(CT_Bands_2003_2022_Bills!N$2,CT_Bills_2003_2022!$D$3:$L$3,0))-INDEX(CT_Bills_2003_2022!$N$4:$V$25,MATCH(CT_Bands_2003_2022_Bills!$B22,CT_Bills_2003_2022!$B$4:$B$25,0),MATCH(CT_Bands_2003_2022_Bills!N$3,CT_Bills_2003_2022!$N$3:$V$3,0)),"N/A")</f>
        <v>460.10576422222243</v>
      </c>
      <c r="O22" s="129">
        <f>IFERROR(INDEX(CT_Bills_2003_2022!$D$4:$L$25,MATCH(CT_Bands_2003_2022_Bills!$B22,CT_Bills_2003_2022!$B$4:$B$25,0),MATCH(CT_Bands_2003_2022_Bills!O$2,CT_Bills_2003_2022!$D$3:$L$3,0))-INDEX(CT_Bills_2003_2022!$N$4:$V$25,MATCH(CT_Bands_2003_2022_Bills!$B22,CT_Bills_2003_2022!$B$4:$B$25,0),MATCH(CT_Bands_2003_2022_Bills!O$3,CT_Bills_2003_2022!$N$3:$V$3,0)),"N/A")</f>
        <v>-139.39448577777762</v>
      </c>
      <c r="P22" s="129">
        <f>IFERROR(INDEX(CT_Bills_2003_2022!$D$4:$L$25,MATCH(CT_Bands_2003_2022_Bills!$B22,CT_Bills_2003_2022!$B$4:$B$25,0),MATCH(CT_Bands_2003_2022_Bills!P$2,CT_Bills_2003_2022!$D$3:$L$3,0))-INDEX(CT_Bills_2003_2022!$N$4:$V$25,MATCH(CT_Bands_2003_2022_Bills!$B22,CT_Bills_2003_2022!$B$4:$B$25,0),MATCH(CT_Bands_2003_2022_Bills!P$3,CT_Bills_2003_2022!$N$3:$V$3,0)),"N/A")</f>
        <v>-899.39473577777744</v>
      </c>
      <c r="Q22" s="129">
        <f>IFERROR(INDEX(CT_Bills_2003_2022!$D$4:$L$25,MATCH(CT_Bands_2003_2022_Bills!$B22,CT_Bills_2003_2022!$B$4:$B$25,0),MATCH(CT_Bands_2003_2022_Bills!Q$2,CT_Bills_2003_2022!$D$3:$L$3,0))-INDEX(CT_Bills_2003_2022!$N$4:$V$25,MATCH(CT_Bands_2003_2022_Bills!$B22,CT_Bills_2003_2022!$B$4:$B$25,0),MATCH(CT_Bands_2003_2022_Bills!Q$3,CT_Bills_2003_2022!$N$3:$V$3,0)),"N/A")</f>
        <v>-1863.1449857777775</v>
      </c>
      <c r="R22" s="129">
        <f>IFERROR(INDEX(CT_Bills_2003_2022!$D$4:$L$25,MATCH(CT_Bands_2003_2022_Bills!$B22,CT_Bills_2003_2022!$B$4:$B$25,0),MATCH(CT_Bands_2003_2022_Bills!R$2,CT_Bills_2003_2022!$D$3:$L$3,0))-INDEX(CT_Bills_2003_2022!$N$4:$V$25,MATCH(CT_Bands_2003_2022_Bills!$B22,CT_Bills_2003_2022!$B$4:$B$25,0),MATCH(CT_Bands_2003_2022_Bills!R$3,CT_Bills_2003_2022!$N$3:$V$3,0)),"N/A")</f>
        <v>-3285.3952357777771</v>
      </c>
      <c r="S22" s="129">
        <f>IFERROR(INDEX(CT_Bills_2003_2022!$D$4:$L$25,MATCH(CT_Bands_2003_2022_Bills!$B22,CT_Bills_2003_2022!$B$4:$B$25,0),MATCH(CT_Bands_2003_2022_Bills!S$2,CT_Bills_2003_2022!$D$3:$L$3,0))-INDEX(CT_Bills_2003_2022!$N$4:$V$25,MATCH(CT_Bands_2003_2022_Bills!$B22,CT_Bills_2003_2022!$B$4:$B$25,0),MATCH(CT_Bands_2003_2022_Bills!S$3,CT_Bills_2003_2022!$N$3:$V$3,0)),"N/A")</f>
        <v>-5350.395235777778</v>
      </c>
      <c r="T22" s="129">
        <f>IFERROR(INDEX(CT_Bills_2003_2022!$D$4:$L$25,MATCH(CT_Bands_2003_2022_Bills!$B22,CT_Bills_2003_2022!$B$4:$B$25,0),MATCH(CT_Bands_2003_2022_Bills!T$2,CT_Bills_2003_2022!$D$3:$L$3,0))-INDEX(CT_Bills_2003_2022!$N$4:$V$25,MATCH(CT_Bands_2003_2022_Bills!$B22,CT_Bills_2003_2022!$B$4:$B$25,0),MATCH(CT_Bands_2003_2022_Bills!T$3,CT_Bills_2003_2022!$N$3:$V$3,0)),"N/A")</f>
        <v>1611.6106642222221</v>
      </c>
      <c r="U22" s="129">
        <f>IFERROR(INDEX(CT_Bills_2003_2022!$D$4:$L$25,MATCH(CT_Bands_2003_2022_Bills!$B22,CT_Bills_2003_2022!$B$4:$B$25,0),MATCH(CT_Bands_2003_2022_Bills!U$2,CT_Bills_2003_2022!$D$3:$L$3,0))-INDEX(CT_Bills_2003_2022!$N$4:$V$25,MATCH(CT_Bands_2003_2022_Bills!$B22,CT_Bills_2003_2022!$B$4:$B$25,0),MATCH(CT_Bands_2003_2022_Bills!U$3,CT_Bills_2003_2022!$N$3:$V$3,0)),"N/A")</f>
        <v>1611.6106642222221</v>
      </c>
      <c r="V22" s="143">
        <f>IFERROR(INDEX(CT_Bills_2003_2022!$D$4:$L$25,MATCH(CT_Bands_2003_2022_Bills!$B22,CT_Bills_2003_2022!$B$4:$B$25,0),MATCH(CT_Bands_2003_2022_Bills!V$2,CT_Bills_2003_2022!$D$3:$L$3,0))-INDEX(CT_Bills_2003_2022!$N$4:$V$25,MATCH(CT_Bands_2003_2022_Bills!$B22,CT_Bills_2003_2022!$B$4:$B$25,0),MATCH(CT_Bands_2003_2022_Bills!V$3,CT_Bills_2003_2022!$N$3:$V$3,0)),"N/A")</f>
        <v>1144.3407591111113</v>
      </c>
      <c r="W22" s="129">
        <f>IFERROR(INDEX(CT_Bills_2003_2022!$D$4:$L$25,MATCH(CT_Bands_2003_2022_Bills!$B22,CT_Bills_2003_2022!$B$4:$B$25,0),MATCH(CT_Bands_2003_2022_Bills!W$2,CT_Bills_2003_2022!$D$3:$L$3,0))-INDEX(CT_Bills_2003_2022!$N$4:$V$25,MATCH(CT_Bands_2003_2022_Bills!$B22,CT_Bills_2003_2022!$B$4:$B$25,0),MATCH(CT_Bands_2003_2022_Bills!W$3,CT_Bills_2003_2022!$N$3:$V$3,0)),"N/A")</f>
        <v>690.3358591111114</v>
      </c>
      <c r="X22" s="129">
        <f>IFERROR(INDEX(CT_Bills_2003_2022!$D$4:$L$25,MATCH(CT_Bands_2003_2022_Bills!$B22,CT_Bills_2003_2022!$B$4:$B$25,0),MATCH(CT_Bands_2003_2022_Bills!X$2,CT_Bills_2003_2022!$D$3:$L$3,0))-INDEX(CT_Bills_2003_2022!$N$4:$V$25,MATCH(CT_Bands_2003_2022_Bills!$B22,CT_Bills_2003_2022!$B$4:$B$25,0),MATCH(CT_Bands_2003_2022_Bills!X$3,CT_Bills_2003_2022!$N$3:$V$3,0)),"N/A")</f>
        <v>90.835609111111353</v>
      </c>
      <c r="Y22" s="129">
        <f>IFERROR(INDEX(CT_Bills_2003_2022!$D$4:$L$25,MATCH(CT_Bands_2003_2022_Bills!$B22,CT_Bills_2003_2022!$B$4:$B$25,0),MATCH(CT_Bands_2003_2022_Bills!Y$2,CT_Bills_2003_2022!$D$3:$L$3,0))-INDEX(CT_Bills_2003_2022!$N$4:$V$25,MATCH(CT_Bands_2003_2022_Bills!$B22,CT_Bills_2003_2022!$B$4:$B$25,0),MATCH(CT_Bands_2003_2022_Bills!Y$3,CT_Bills_2003_2022!$N$3:$V$3,0)),"N/A")</f>
        <v>-669.16464088888847</v>
      </c>
      <c r="Z22" s="129">
        <f>IFERROR(INDEX(CT_Bills_2003_2022!$D$4:$L$25,MATCH(CT_Bands_2003_2022_Bills!$B22,CT_Bills_2003_2022!$B$4:$B$25,0),MATCH(CT_Bands_2003_2022_Bills!Z$2,CT_Bills_2003_2022!$D$3:$L$3,0))-INDEX(CT_Bills_2003_2022!$N$4:$V$25,MATCH(CT_Bands_2003_2022_Bills!$B22,CT_Bills_2003_2022!$B$4:$B$25,0),MATCH(CT_Bands_2003_2022_Bills!Z$3,CT_Bills_2003_2022!$N$3:$V$3,0)),"N/A")</f>
        <v>-1632.9148908888885</v>
      </c>
      <c r="AA22" s="129">
        <f>IFERROR(INDEX(CT_Bills_2003_2022!$D$4:$L$25,MATCH(CT_Bands_2003_2022_Bills!$B22,CT_Bills_2003_2022!$B$4:$B$25,0),MATCH(CT_Bands_2003_2022_Bills!AA$2,CT_Bills_2003_2022!$D$3:$L$3,0))-INDEX(CT_Bills_2003_2022!$N$4:$V$25,MATCH(CT_Bands_2003_2022_Bills!$B22,CT_Bills_2003_2022!$B$4:$B$25,0),MATCH(CT_Bands_2003_2022_Bills!AA$3,CT_Bills_2003_2022!$N$3:$V$3,0)),"N/A")</f>
        <v>-3055.1651408888883</v>
      </c>
      <c r="AB22" s="129">
        <f>IFERROR(INDEX(CT_Bills_2003_2022!$D$4:$L$25,MATCH(CT_Bands_2003_2022_Bills!$B22,CT_Bills_2003_2022!$B$4:$B$25,0),MATCH(CT_Bands_2003_2022_Bills!AB$2,CT_Bills_2003_2022!$D$3:$L$3,0))-INDEX(CT_Bills_2003_2022!$N$4:$V$25,MATCH(CT_Bands_2003_2022_Bills!$B22,CT_Bills_2003_2022!$B$4:$B$25,0),MATCH(CT_Bands_2003_2022_Bills!AB$3,CT_Bills_2003_2022!$N$3:$V$3,0)),"N/A")</f>
        <v>-5120.1651408888893</v>
      </c>
      <c r="AC22" s="129">
        <f>IFERROR(INDEX(CT_Bills_2003_2022!$D$4:$L$25,MATCH(CT_Bands_2003_2022_Bills!$B22,CT_Bills_2003_2022!$B$4:$B$25,0),MATCH(CT_Bands_2003_2022_Bills!AC$2,CT_Bills_2003_2022!$D$3:$L$3,0))-INDEX(CT_Bills_2003_2022!$N$4:$V$25,MATCH(CT_Bands_2003_2022_Bills!$B22,CT_Bills_2003_2022!$B$4:$B$25,0),MATCH(CT_Bands_2003_2022_Bills!AC$3,CT_Bills_2003_2022!$N$3:$V$3,0)),"N/A")</f>
        <v>1841.8407591111111</v>
      </c>
      <c r="AD22" s="129">
        <f>IFERROR(INDEX(CT_Bills_2003_2022!$D$4:$L$25,MATCH(CT_Bands_2003_2022_Bills!$B22,CT_Bills_2003_2022!$B$4:$B$25,0),MATCH(CT_Bands_2003_2022_Bills!AD$2,CT_Bills_2003_2022!$D$3:$L$3,0))-INDEX(CT_Bills_2003_2022!$N$4:$V$25,MATCH(CT_Bands_2003_2022_Bills!$B22,CT_Bills_2003_2022!$B$4:$B$25,0),MATCH(CT_Bands_2003_2022_Bills!AD$3,CT_Bills_2003_2022!$N$3:$V$3,0)),"N/A")</f>
        <v>1841.8407591111111</v>
      </c>
      <c r="AE22" s="143">
        <f>IFERROR(INDEX(CT_Bills_2003_2022!$D$4:$L$25,MATCH(CT_Bands_2003_2022_Bills!$B22,CT_Bills_2003_2022!$B$4:$B$25,0),MATCH(CT_Bands_2003_2022_Bills!AE$2,CT_Bills_2003_2022!$D$3:$L$3,0))-INDEX(CT_Bills_2003_2022!$N$4:$V$25,MATCH(CT_Bands_2003_2022_Bills!$B22,CT_Bills_2003_2022!$B$4:$B$25,0),MATCH(CT_Bands_2003_2022_Bills!AE$3,CT_Bills_2003_2022!$N$3:$V$3,0)),"N/A")</f>
        <v>1374.5708540000003</v>
      </c>
      <c r="AF22" s="129">
        <f>IFERROR(INDEX(CT_Bills_2003_2022!$D$4:$L$25,MATCH(CT_Bands_2003_2022_Bills!$B22,CT_Bills_2003_2022!$B$4:$B$25,0),MATCH(CT_Bands_2003_2022_Bills!AF$2,CT_Bills_2003_2022!$D$3:$L$3,0))-INDEX(CT_Bills_2003_2022!$N$4:$V$25,MATCH(CT_Bands_2003_2022_Bills!$B22,CT_Bills_2003_2022!$B$4:$B$25,0),MATCH(CT_Bands_2003_2022_Bills!AF$3,CT_Bills_2003_2022!$N$3:$V$3,0)),"N/A")</f>
        <v>920.56595400000037</v>
      </c>
      <c r="AG22" s="129">
        <f>IFERROR(INDEX(CT_Bills_2003_2022!$D$4:$L$25,MATCH(CT_Bands_2003_2022_Bills!$B22,CT_Bills_2003_2022!$B$4:$B$25,0),MATCH(CT_Bands_2003_2022_Bills!AG$2,CT_Bills_2003_2022!$D$3:$L$3,0))-INDEX(CT_Bills_2003_2022!$N$4:$V$25,MATCH(CT_Bands_2003_2022_Bills!$B22,CT_Bills_2003_2022!$B$4:$B$25,0),MATCH(CT_Bands_2003_2022_Bills!AG$3,CT_Bills_2003_2022!$N$3:$V$3,0)),"N/A")</f>
        <v>321.06570400000032</v>
      </c>
      <c r="AH22" s="129">
        <f>IFERROR(INDEX(CT_Bills_2003_2022!$D$4:$L$25,MATCH(CT_Bands_2003_2022_Bills!$B22,CT_Bills_2003_2022!$B$4:$B$25,0),MATCH(CT_Bands_2003_2022_Bills!AH$2,CT_Bills_2003_2022!$D$3:$L$3,0))-INDEX(CT_Bills_2003_2022!$N$4:$V$25,MATCH(CT_Bands_2003_2022_Bills!$B22,CT_Bills_2003_2022!$B$4:$B$25,0),MATCH(CT_Bands_2003_2022_Bills!AH$3,CT_Bills_2003_2022!$N$3:$V$3,0)),"N/A")</f>
        <v>-438.9345459999995</v>
      </c>
      <c r="AI22" s="129">
        <f>IFERROR(INDEX(CT_Bills_2003_2022!$D$4:$L$25,MATCH(CT_Bands_2003_2022_Bills!$B22,CT_Bills_2003_2022!$B$4:$B$25,0),MATCH(CT_Bands_2003_2022_Bills!AI$2,CT_Bills_2003_2022!$D$3:$L$3,0))-INDEX(CT_Bills_2003_2022!$N$4:$V$25,MATCH(CT_Bands_2003_2022_Bills!$B22,CT_Bills_2003_2022!$B$4:$B$25,0),MATCH(CT_Bands_2003_2022_Bills!AI$3,CT_Bills_2003_2022!$N$3:$V$3,0)),"N/A")</f>
        <v>-1402.6847959999996</v>
      </c>
      <c r="AJ22" s="129">
        <f>IFERROR(INDEX(CT_Bills_2003_2022!$D$4:$L$25,MATCH(CT_Bands_2003_2022_Bills!$B22,CT_Bills_2003_2022!$B$4:$B$25,0),MATCH(CT_Bands_2003_2022_Bills!AJ$2,CT_Bills_2003_2022!$D$3:$L$3,0))-INDEX(CT_Bills_2003_2022!$N$4:$V$25,MATCH(CT_Bands_2003_2022_Bills!$B22,CT_Bills_2003_2022!$B$4:$B$25,0),MATCH(CT_Bands_2003_2022_Bills!AJ$3,CT_Bills_2003_2022!$N$3:$V$3,0)),"N/A")</f>
        <v>-2824.9350459999991</v>
      </c>
      <c r="AK22" s="129">
        <f>IFERROR(INDEX(CT_Bills_2003_2022!$D$4:$L$25,MATCH(CT_Bands_2003_2022_Bills!$B22,CT_Bills_2003_2022!$B$4:$B$25,0),MATCH(CT_Bands_2003_2022_Bills!AK$2,CT_Bills_2003_2022!$D$3:$L$3,0))-INDEX(CT_Bills_2003_2022!$N$4:$V$25,MATCH(CT_Bands_2003_2022_Bills!$B22,CT_Bills_2003_2022!$B$4:$B$25,0),MATCH(CT_Bands_2003_2022_Bills!AK$3,CT_Bills_2003_2022!$N$3:$V$3,0)),"N/A")</f>
        <v>-4889.9350460000005</v>
      </c>
      <c r="AL22" s="129">
        <f>IFERROR(INDEX(CT_Bills_2003_2022!$D$4:$L$25,MATCH(CT_Bands_2003_2022_Bills!$B22,CT_Bills_2003_2022!$B$4:$B$25,0),MATCH(CT_Bands_2003_2022_Bills!AL$2,CT_Bills_2003_2022!$D$3:$L$3,0))-INDEX(CT_Bills_2003_2022!$N$4:$V$25,MATCH(CT_Bands_2003_2022_Bills!$B22,CT_Bills_2003_2022!$B$4:$B$25,0),MATCH(CT_Bands_2003_2022_Bills!AL$3,CT_Bills_2003_2022!$N$3:$V$3,0)),"N/A")</f>
        <v>2072.0708540000001</v>
      </c>
      <c r="AM22" s="129">
        <f>IFERROR(INDEX(CT_Bills_2003_2022!$D$4:$L$25,MATCH(CT_Bands_2003_2022_Bills!$B22,CT_Bills_2003_2022!$B$4:$B$25,0),MATCH(CT_Bands_2003_2022_Bills!AM$2,CT_Bills_2003_2022!$D$3:$L$3,0))-INDEX(CT_Bills_2003_2022!$N$4:$V$25,MATCH(CT_Bands_2003_2022_Bills!$B22,CT_Bills_2003_2022!$B$4:$B$25,0),MATCH(CT_Bands_2003_2022_Bills!AM$3,CT_Bills_2003_2022!$N$3:$V$3,0)),"N/A")</f>
        <v>2072.0708540000001</v>
      </c>
      <c r="AN22" s="143">
        <f>IFERROR(INDEX(CT_Bills_2003_2022!$D$4:$L$25,MATCH(CT_Bands_2003_2022_Bills!$B22,CT_Bills_2003_2022!$B$4:$B$25,0),MATCH(CT_Bands_2003_2022_Bills!AN$2,CT_Bills_2003_2022!$D$3:$L$3,0))-INDEX(CT_Bills_2003_2022!$N$4:$V$25,MATCH(CT_Bands_2003_2022_Bills!$B22,CT_Bills_2003_2022!$B$4:$B$25,0),MATCH(CT_Bands_2003_2022_Bills!AN$3,CT_Bills_2003_2022!$N$3:$V$3,0)),"N/A")</f>
        <v>1835.0310437777778</v>
      </c>
      <c r="AO22" s="129">
        <f>IFERROR(INDEX(CT_Bills_2003_2022!$D$4:$L$25,MATCH(CT_Bands_2003_2022_Bills!$B22,CT_Bills_2003_2022!$B$4:$B$25,0),MATCH(CT_Bands_2003_2022_Bills!AO$2,CT_Bills_2003_2022!$D$3:$L$3,0))-INDEX(CT_Bills_2003_2022!$N$4:$V$25,MATCH(CT_Bands_2003_2022_Bills!$B22,CT_Bills_2003_2022!$B$4:$B$25,0),MATCH(CT_Bands_2003_2022_Bills!AO$3,CT_Bills_2003_2022!$N$3:$V$3,0)),"N/A")</f>
        <v>1381.0261437777779</v>
      </c>
      <c r="AP22" s="129">
        <f>IFERROR(INDEX(CT_Bills_2003_2022!$D$4:$L$25,MATCH(CT_Bands_2003_2022_Bills!$B22,CT_Bills_2003_2022!$B$4:$B$25,0),MATCH(CT_Bands_2003_2022_Bills!AP$2,CT_Bills_2003_2022!$D$3:$L$3,0))-INDEX(CT_Bills_2003_2022!$N$4:$V$25,MATCH(CT_Bands_2003_2022_Bills!$B22,CT_Bills_2003_2022!$B$4:$B$25,0),MATCH(CT_Bands_2003_2022_Bills!AP$3,CT_Bills_2003_2022!$N$3:$V$3,0)),"N/A")</f>
        <v>781.52589377777781</v>
      </c>
      <c r="AQ22" s="129">
        <f>IFERROR(INDEX(CT_Bills_2003_2022!$D$4:$L$25,MATCH(CT_Bands_2003_2022_Bills!$B22,CT_Bills_2003_2022!$B$4:$B$25,0),MATCH(CT_Bands_2003_2022_Bills!AQ$2,CT_Bills_2003_2022!$D$3:$L$3,0))-INDEX(CT_Bills_2003_2022!$N$4:$V$25,MATCH(CT_Bands_2003_2022_Bills!$B22,CT_Bills_2003_2022!$B$4:$B$25,0),MATCH(CT_Bands_2003_2022_Bills!AQ$3,CT_Bills_2003_2022!$N$3:$V$3,0)),"N/A")</f>
        <v>21.525643777777987</v>
      </c>
      <c r="AR22" s="129">
        <f>IFERROR(INDEX(CT_Bills_2003_2022!$D$4:$L$25,MATCH(CT_Bands_2003_2022_Bills!$B22,CT_Bills_2003_2022!$B$4:$B$25,0),MATCH(CT_Bands_2003_2022_Bills!AR$2,CT_Bills_2003_2022!$D$3:$L$3,0))-INDEX(CT_Bills_2003_2022!$N$4:$V$25,MATCH(CT_Bands_2003_2022_Bills!$B22,CT_Bills_2003_2022!$B$4:$B$25,0),MATCH(CT_Bands_2003_2022_Bills!AR$3,CT_Bills_2003_2022!$N$3:$V$3,0)),"N/A")</f>
        <v>-942.22460622222206</v>
      </c>
      <c r="AS22" s="129">
        <f>IFERROR(INDEX(CT_Bills_2003_2022!$D$4:$L$25,MATCH(CT_Bands_2003_2022_Bills!$B22,CT_Bills_2003_2022!$B$4:$B$25,0),MATCH(CT_Bands_2003_2022_Bills!AS$2,CT_Bills_2003_2022!$D$3:$L$3,0))-INDEX(CT_Bills_2003_2022!$N$4:$V$25,MATCH(CT_Bands_2003_2022_Bills!$B22,CT_Bills_2003_2022!$B$4:$B$25,0),MATCH(CT_Bands_2003_2022_Bills!AS$3,CT_Bills_2003_2022!$N$3:$V$3,0)),"N/A")</f>
        <v>-2364.4748562222217</v>
      </c>
      <c r="AT22" s="129">
        <f>IFERROR(INDEX(CT_Bills_2003_2022!$D$4:$L$25,MATCH(CT_Bands_2003_2022_Bills!$B22,CT_Bills_2003_2022!$B$4:$B$25,0),MATCH(CT_Bands_2003_2022_Bills!AT$2,CT_Bills_2003_2022!$D$3:$L$3,0))-INDEX(CT_Bills_2003_2022!$N$4:$V$25,MATCH(CT_Bands_2003_2022_Bills!$B22,CT_Bills_2003_2022!$B$4:$B$25,0),MATCH(CT_Bands_2003_2022_Bills!AT$3,CT_Bills_2003_2022!$N$3:$V$3,0)),"N/A")</f>
        <v>-4429.474856222223</v>
      </c>
      <c r="AU22" s="129">
        <f>IFERROR(INDEX(CT_Bills_2003_2022!$D$4:$L$25,MATCH(CT_Bands_2003_2022_Bills!$B22,CT_Bills_2003_2022!$B$4:$B$25,0),MATCH(CT_Bands_2003_2022_Bills!AU$2,CT_Bills_2003_2022!$D$3:$L$3,0))-INDEX(CT_Bills_2003_2022!$N$4:$V$25,MATCH(CT_Bands_2003_2022_Bills!$B22,CT_Bills_2003_2022!$B$4:$B$25,0),MATCH(CT_Bands_2003_2022_Bills!AU$3,CT_Bills_2003_2022!$N$3:$V$3,0)),"N/A")</f>
        <v>2532.5310437777775</v>
      </c>
      <c r="AV22" s="129">
        <f>IFERROR(INDEX(CT_Bills_2003_2022!$D$4:$L$25,MATCH(CT_Bands_2003_2022_Bills!$B22,CT_Bills_2003_2022!$B$4:$B$25,0),MATCH(CT_Bands_2003_2022_Bills!AV$2,CT_Bills_2003_2022!$D$3:$L$3,0))-INDEX(CT_Bills_2003_2022!$N$4:$V$25,MATCH(CT_Bands_2003_2022_Bills!$B22,CT_Bills_2003_2022!$B$4:$B$25,0),MATCH(CT_Bands_2003_2022_Bills!AV$3,CT_Bills_2003_2022!$N$3:$V$3,0)),"N/A")</f>
        <v>2532.5310437777775</v>
      </c>
      <c r="AW22" s="143">
        <f>IFERROR(INDEX(CT_Bills_2003_2022!$D$4:$L$25,MATCH(CT_Bands_2003_2022_Bills!$B22,CT_Bills_2003_2022!$B$4:$B$25,0),MATCH(CT_Bands_2003_2022_Bills!AW$2,CT_Bills_2003_2022!$D$3:$L$3,0))-INDEX(CT_Bills_2003_2022!$N$4:$V$25,MATCH(CT_Bands_2003_2022_Bills!$B22,CT_Bills_2003_2022!$B$4:$B$25,0),MATCH(CT_Bands_2003_2022_Bills!AW$3,CT_Bills_2003_2022!$N$3:$V$3,0)),"N/A")</f>
        <v>2295.4912335555555</v>
      </c>
      <c r="AX22" s="129">
        <f>IFERROR(INDEX(CT_Bills_2003_2022!$D$4:$L$25,MATCH(CT_Bands_2003_2022_Bills!$B22,CT_Bills_2003_2022!$B$4:$B$25,0),MATCH(CT_Bands_2003_2022_Bills!AX$2,CT_Bills_2003_2022!$D$3:$L$3,0))-INDEX(CT_Bills_2003_2022!$N$4:$V$25,MATCH(CT_Bands_2003_2022_Bills!$B22,CT_Bills_2003_2022!$B$4:$B$25,0),MATCH(CT_Bands_2003_2022_Bills!AX$3,CT_Bills_2003_2022!$N$3:$V$3,0)),"N/A")</f>
        <v>1841.4863335555558</v>
      </c>
      <c r="AY22" s="129">
        <f>IFERROR(INDEX(CT_Bills_2003_2022!$D$4:$L$25,MATCH(CT_Bands_2003_2022_Bills!$B22,CT_Bills_2003_2022!$B$4:$B$25,0),MATCH(CT_Bands_2003_2022_Bills!AY$2,CT_Bills_2003_2022!$D$3:$L$3,0))-INDEX(CT_Bills_2003_2022!$N$4:$V$25,MATCH(CT_Bands_2003_2022_Bills!$B22,CT_Bills_2003_2022!$B$4:$B$25,0),MATCH(CT_Bands_2003_2022_Bills!AY$3,CT_Bills_2003_2022!$N$3:$V$3,0)),"N/A")</f>
        <v>1241.9860835555558</v>
      </c>
      <c r="AZ22" s="129">
        <f>IFERROR(INDEX(CT_Bills_2003_2022!$D$4:$L$25,MATCH(CT_Bands_2003_2022_Bills!$B22,CT_Bills_2003_2022!$B$4:$B$25,0),MATCH(CT_Bands_2003_2022_Bills!AZ$2,CT_Bills_2003_2022!$D$3:$L$3,0))-INDEX(CT_Bills_2003_2022!$N$4:$V$25,MATCH(CT_Bands_2003_2022_Bills!$B22,CT_Bills_2003_2022!$B$4:$B$25,0),MATCH(CT_Bands_2003_2022_Bills!AZ$3,CT_Bills_2003_2022!$N$3:$V$3,0)),"N/A")</f>
        <v>481.98583355555593</v>
      </c>
      <c r="BA22" s="129">
        <f>IFERROR(INDEX(CT_Bills_2003_2022!$D$4:$L$25,MATCH(CT_Bands_2003_2022_Bills!$B22,CT_Bills_2003_2022!$B$4:$B$25,0),MATCH(CT_Bands_2003_2022_Bills!BA$2,CT_Bills_2003_2022!$D$3:$L$3,0))-INDEX(CT_Bills_2003_2022!$N$4:$V$25,MATCH(CT_Bands_2003_2022_Bills!$B22,CT_Bills_2003_2022!$B$4:$B$25,0),MATCH(CT_Bands_2003_2022_Bills!BA$3,CT_Bills_2003_2022!$N$3:$V$3,0)),"N/A")</f>
        <v>-481.76441644444412</v>
      </c>
      <c r="BB22" s="129">
        <f>IFERROR(INDEX(CT_Bills_2003_2022!$D$4:$L$25,MATCH(CT_Bands_2003_2022_Bills!$B22,CT_Bills_2003_2022!$B$4:$B$25,0),MATCH(CT_Bands_2003_2022_Bills!BB$2,CT_Bills_2003_2022!$D$3:$L$3,0))-INDEX(CT_Bills_2003_2022!$N$4:$V$25,MATCH(CT_Bands_2003_2022_Bills!$B22,CT_Bills_2003_2022!$B$4:$B$25,0),MATCH(CT_Bands_2003_2022_Bills!BB$3,CT_Bills_2003_2022!$N$3:$V$3,0)),"N/A")</f>
        <v>-1904.0146664444437</v>
      </c>
      <c r="BC22" s="129">
        <f>IFERROR(INDEX(CT_Bills_2003_2022!$D$4:$L$25,MATCH(CT_Bands_2003_2022_Bills!$B22,CT_Bills_2003_2022!$B$4:$B$25,0),MATCH(CT_Bands_2003_2022_Bills!BC$2,CT_Bills_2003_2022!$D$3:$L$3,0))-INDEX(CT_Bills_2003_2022!$N$4:$V$25,MATCH(CT_Bands_2003_2022_Bills!$B22,CT_Bills_2003_2022!$B$4:$B$25,0),MATCH(CT_Bands_2003_2022_Bills!BC$3,CT_Bills_2003_2022!$N$3:$V$3,0)),"N/A")</f>
        <v>-3969.0146664444446</v>
      </c>
      <c r="BD22" s="129">
        <f>IFERROR(INDEX(CT_Bills_2003_2022!$D$4:$L$25,MATCH(CT_Bands_2003_2022_Bills!$B22,CT_Bills_2003_2022!$B$4:$B$25,0),MATCH(CT_Bands_2003_2022_Bills!BD$2,CT_Bills_2003_2022!$D$3:$L$3,0))-INDEX(CT_Bills_2003_2022!$N$4:$V$25,MATCH(CT_Bands_2003_2022_Bills!$B22,CT_Bills_2003_2022!$B$4:$B$25,0),MATCH(CT_Bands_2003_2022_Bills!BD$3,CT_Bills_2003_2022!$N$3:$V$3,0)),"N/A")</f>
        <v>2992.9912335555555</v>
      </c>
      <c r="BE22" s="129">
        <f>IFERROR(INDEX(CT_Bills_2003_2022!$D$4:$L$25,MATCH(CT_Bands_2003_2022_Bills!$B22,CT_Bills_2003_2022!$B$4:$B$25,0),MATCH(CT_Bands_2003_2022_Bills!BE$2,CT_Bills_2003_2022!$D$3:$L$3,0))-INDEX(CT_Bills_2003_2022!$N$4:$V$25,MATCH(CT_Bands_2003_2022_Bills!$B22,CT_Bills_2003_2022!$B$4:$B$25,0),MATCH(CT_Bands_2003_2022_Bills!BE$3,CT_Bills_2003_2022!$N$3:$V$3,0)),"N/A")</f>
        <v>2992.9912335555555</v>
      </c>
      <c r="BF22" s="143">
        <f>IFERROR(INDEX(CT_Bills_2003_2022!$D$4:$L$25,MATCH(CT_Bands_2003_2022_Bills!$B22,CT_Bills_2003_2022!$B$4:$B$25,0),MATCH(CT_Bands_2003_2022_Bills!BF$2,CT_Bills_2003_2022!$D$3:$L$3,0))-INDEX(CT_Bills_2003_2022!$N$4:$V$25,MATCH(CT_Bands_2003_2022_Bills!$B22,CT_Bills_2003_2022!$B$4:$B$25,0),MATCH(CT_Bands_2003_2022_Bills!BF$3,CT_Bills_2003_2022!$N$3:$V$3,0)),"N/A")</f>
        <v>2755.9514233333339</v>
      </c>
      <c r="BG22" s="129">
        <f>IFERROR(INDEX(CT_Bills_2003_2022!$D$4:$L$25,MATCH(CT_Bands_2003_2022_Bills!$B22,CT_Bills_2003_2022!$B$4:$B$25,0),MATCH(CT_Bands_2003_2022_Bills!BG$2,CT_Bills_2003_2022!$D$3:$L$3,0))-INDEX(CT_Bills_2003_2022!$N$4:$V$25,MATCH(CT_Bands_2003_2022_Bills!$B22,CT_Bills_2003_2022!$B$4:$B$25,0),MATCH(CT_Bands_2003_2022_Bills!BG$3,CT_Bills_2003_2022!$N$3:$V$3,0)),"N/A")</f>
        <v>2301.946523333334</v>
      </c>
      <c r="BH22" s="129">
        <f>IFERROR(INDEX(CT_Bills_2003_2022!$D$4:$L$25,MATCH(CT_Bands_2003_2022_Bills!$B22,CT_Bills_2003_2022!$B$4:$B$25,0),MATCH(CT_Bands_2003_2022_Bills!BH$2,CT_Bills_2003_2022!$D$3:$L$3,0))-INDEX(CT_Bills_2003_2022!$N$4:$V$25,MATCH(CT_Bands_2003_2022_Bills!$B22,CT_Bills_2003_2022!$B$4:$B$25,0),MATCH(CT_Bands_2003_2022_Bills!BH$3,CT_Bills_2003_2022!$N$3:$V$3,0)),"N/A")</f>
        <v>1702.4462733333337</v>
      </c>
      <c r="BI22" s="129">
        <f>IFERROR(INDEX(CT_Bills_2003_2022!$D$4:$L$25,MATCH(CT_Bands_2003_2022_Bills!$B22,CT_Bills_2003_2022!$B$4:$B$25,0),MATCH(CT_Bands_2003_2022_Bills!BI$2,CT_Bills_2003_2022!$D$3:$L$3,0))-INDEX(CT_Bills_2003_2022!$N$4:$V$25,MATCH(CT_Bands_2003_2022_Bills!$B22,CT_Bills_2003_2022!$B$4:$B$25,0),MATCH(CT_Bands_2003_2022_Bills!BI$3,CT_Bills_2003_2022!$N$3:$V$3,0)),"N/A")</f>
        <v>942.44602333333387</v>
      </c>
      <c r="BJ22" s="129">
        <f>IFERROR(INDEX(CT_Bills_2003_2022!$D$4:$L$25,MATCH(CT_Bands_2003_2022_Bills!$B22,CT_Bills_2003_2022!$B$4:$B$25,0),MATCH(CT_Bands_2003_2022_Bills!BJ$2,CT_Bills_2003_2022!$D$3:$L$3,0))-INDEX(CT_Bills_2003_2022!$N$4:$V$25,MATCH(CT_Bands_2003_2022_Bills!$B22,CT_Bills_2003_2022!$B$4:$B$25,0),MATCH(CT_Bands_2003_2022_Bills!BJ$3,CT_Bills_2003_2022!$N$3:$V$3,0)),"N/A")</f>
        <v>-21.304226666666182</v>
      </c>
      <c r="BK22" s="129">
        <f>IFERROR(INDEX(CT_Bills_2003_2022!$D$4:$L$25,MATCH(CT_Bands_2003_2022_Bills!$B22,CT_Bills_2003_2022!$B$4:$B$25,0),MATCH(CT_Bands_2003_2022_Bills!BK$2,CT_Bills_2003_2022!$D$3:$L$3,0))-INDEX(CT_Bills_2003_2022!$N$4:$V$25,MATCH(CT_Bands_2003_2022_Bills!$B22,CT_Bills_2003_2022!$B$4:$B$25,0),MATCH(CT_Bands_2003_2022_Bills!BK$3,CT_Bills_2003_2022!$N$3:$V$3,0)),"N/A")</f>
        <v>-1443.5544766666658</v>
      </c>
      <c r="BL22" s="129">
        <f>IFERROR(INDEX(CT_Bills_2003_2022!$D$4:$L$25,MATCH(CT_Bands_2003_2022_Bills!$B22,CT_Bills_2003_2022!$B$4:$B$25,0),MATCH(CT_Bands_2003_2022_Bills!BL$2,CT_Bills_2003_2022!$D$3:$L$3,0))-INDEX(CT_Bills_2003_2022!$N$4:$V$25,MATCH(CT_Bands_2003_2022_Bills!$B22,CT_Bills_2003_2022!$B$4:$B$25,0),MATCH(CT_Bands_2003_2022_Bills!BL$3,CT_Bills_2003_2022!$N$3:$V$3,0)),"N/A")</f>
        <v>-3508.5544766666667</v>
      </c>
      <c r="BM22" s="129">
        <f>IFERROR(INDEX(CT_Bills_2003_2022!$D$4:$L$25,MATCH(CT_Bands_2003_2022_Bills!$B22,CT_Bills_2003_2022!$B$4:$B$25,0),MATCH(CT_Bands_2003_2022_Bills!BM$2,CT_Bills_2003_2022!$D$3:$L$3,0))-INDEX(CT_Bills_2003_2022!$N$4:$V$25,MATCH(CT_Bands_2003_2022_Bills!$B22,CT_Bills_2003_2022!$B$4:$B$25,0),MATCH(CT_Bands_2003_2022_Bills!BM$3,CT_Bills_2003_2022!$N$3:$V$3,0)),"N/A")</f>
        <v>3453.4514233333334</v>
      </c>
      <c r="BN22" s="129">
        <f>IFERROR(INDEX(CT_Bills_2003_2022!$D$4:$L$25,MATCH(CT_Bands_2003_2022_Bills!$B22,CT_Bills_2003_2022!$B$4:$B$25,0),MATCH(CT_Bands_2003_2022_Bills!BN$2,CT_Bills_2003_2022!$D$3:$L$3,0))-INDEX(CT_Bills_2003_2022!$N$4:$V$25,MATCH(CT_Bands_2003_2022_Bills!$B22,CT_Bills_2003_2022!$B$4:$B$25,0),MATCH(CT_Bands_2003_2022_Bills!BN$3,CT_Bills_2003_2022!$N$3:$V$3,0)),"N/A")</f>
        <v>3453.4514233333334</v>
      </c>
      <c r="BO22" s="143">
        <f>IFERROR(INDEX(CT_Bills_2003_2022!$D$4:$L$25,MATCH(CT_Bands_2003_2022_Bills!$B22,CT_Bills_2003_2022!$B$4:$B$25,0),MATCH(CT_Bands_2003_2022_Bills!BO$2,CT_Bills_2003_2022!$D$3:$L$3,0))-INDEX(CT_Bills_2003_2022!$N$4:$V$25,MATCH(CT_Bands_2003_2022_Bills!$B22,CT_Bills_2003_2022!$B$4:$B$25,0),MATCH(CT_Bands_2003_2022_Bills!BO$3,CT_Bills_2003_2022!$N$3:$V$3,0)),"N/A")</f>
        <v>3446.6417080000001</v>
      </c>
      <c r="BP22" s="129">
        <f>IFERROR(INDEX(CT_Bills_2003_2022!$D$4:$L$25,MATCH(CT_Bands_2003_2022_Bills!$B22,CT_Bills_2003_2022!$B$4:$B$25,0),MATCH(CT_Bands_2003_2022_Bills!BP$2,CT_Bills_2003_2022!$D$3:$L$3,0))-INDEX(CT_Bills_2003_2022!$N$4:$V$25,MATCH(CT_Bands_2003_2022_Bills!$B22,CT_Bills_2003_2022!$B$4:$B$25,0),MATCH(CT_Bands_2003_2022_Bills!BP$3,CT_Bills_2003_2022!$N$3:$V$3,0)),"N/A")</f>
        <v>2992.6368080000002</v>
      </c>
      <c r="BQ22" s="129">
        <f>IFERROR(INDEX(CT_Bills_2003_2022!$D$4:$L$25,MATCH(CT_Bands_2003_2022_Bills!$B22,CT_Bills_2003_2022!$B$4:$B$25,0),MATCH(CT_Bands_2003_2022_Bills!BQ$2,CT_Bills_2003_2022!$D$3:$L$3,0))-INDEX(CT_Bills_2003_2022!$N$4:$V$25,MATCH(CT_Bands_2003_2022_Bills!$B22,CT_Bills_2003_2022!$B$4:$B$25,0),MATCH(CT_Bands_2003_2022_Bills!BQ$3,CT_Bills_2003_2022!$N$3:$V$3,0)),"N/A")</f>
        <v>2393.1365580000002</v>
      </c>
      <c r="BR22" s="129">
        <f>IFERROR(INDEX(CT_Bills_2003_2022!$D$4:$L$25,MATCH(CT_Bands_2003_2022_Bills!$B22,CT_Bills_2003_2022!$B$4:$B$25,0),MATCH(CT_Bands_2003_2022_Bills!BR$2,CT_Bills_2003_2022!$D$3:$L$3,0))-INDEX(CT_Bills_2003_2022!$N$4:$V$25,MATCH(CT_Bands_2003_2022_Bills!$B22,CT_Bills_2003_2022!$B$4:$B$25,0),MATCH(CT_Bands_2003_2022_Bills!BR$3,CT_Bills_2003_2022!$N$3:$V$3,0)),"N/A")</f>
        <v>1633.1363080000006</v>
      </c>
      <c r="BS22" s="129">
        <f>IFERROR(INDEX(CT_Bills_2003_2022!$D$4:$L$25,MATCH(CT_Bands_2003_2022_Bills!$B22,CT_Bills_2003_2022!$B$4:$B$25,0),MATCH(CT_Bands_2003_2022_Bills!BS$2,CT_Bills_2003_2022!$D$3:$L$3,0))-INDEX(CT_Bills_2003_2022!$N$4:$V$25,MATCH(CT_Bands_2003_2022_Bills!$B22,CT_Bills_2003_2022!$B$4:$B$25,0),MATCH(CT_Bands_2003_2022_Bills!BS$3,CT_Bills_2003_2022!$N$3:$V$3,0)),"N/A")</f>
        <v>669.3860580000005</v>
      </c>
      <c r="BT22" s="129">
        <f>IFERROR(INDEX(CT_Bills_2003_2022!$D$4:$L$25,MATCH(CT_Bands_2003_2022_Bills!$B22,CT_Bills_2003_2022!$B$4:$B$25,0),MATCH(CT_Bands_2003_2022_Bills!BT$2,CT_Bills_2003_2022!$D$3:$L$3,0))-INDEX(CT_Bills_2003_2022!$N$4:$V$25,MATCH(CT_Bands_2003_2022_Bills!$B22,CT_Bills_2003_2022!$B$4:$B$25,0),MATCH(CT_Bands_2003_2022_Bills!BT$3,CT_Bills_2003_2022!$N$3:$V$3,0)),"N/A")</f>
        <v>-752.86419199999909</v>
      </c>
      <c r="BU22" s="129">
        <f>IFERROR(INDEX(CT_Bills_2003_2022!$D$4:$L$25,MATCH(CT_Bands_2003_2022_Bills!$B22,CT_Bills_2003_2022!$B$4:$B$25,0),MATCH(CT_Bands_2003_2022_Bills!BU$2,CT_Bills_2003_2022!$D$3:$L$3,0))-INDEX(CT_Bills_2003_2022!$N$4:$V$25,MATCH(CT_Bands_2003_2022_Bills!$B22,CT_Bills_2003_2022!$B$4:$B$25,0),MATCH(CT_Bands_2003_2022_Bills!BU$3,CT_Bills_2003_2022!$N$3:$V$3,0)),"N/A")</f>
        <v>-2817.864192</v>
      </c>
      <c r="BV22" s="129">
        <f>IFERROR(INDEX(CT_Bills_2003_2022!$D$4:$L$25,MATCH(CT_Bands_2003_2022_Bills!$B22,CT_Bills_2003_2022!$B$4:$B$25,0),MATCH(CT_Bands_2003_2022_Bills!BV$2,CT_Bills_2003_2022!$D$3:$L$3,0))-INDEX(CT_Bills_2003_2022!$N$4:$V$25,MATCH(CT_Bands_2003_2022_Bills!$B22,CT_Bills_2003_2022!$B$4:$B$25,0),MATCH(CT_Bands_2003_2022_Bills!BV$3,CT_Bills_2003_2022!$N$3:$V$3,0)),"N/A")</f>
        <v>4144.1417080000001</v>
      </c>
      <c r="BW22" s="129">
        <f>IFERROR(INDEX(CT_Bills_2003_2022!$D$4:$L$25,MATCH(CT_Bands_2003_2022_Bills!$B22,CT_Bills_2003_2022!$B$4:$B$25,0),MATCH(CT_Bands_2003_2022_Bills!BW$2,CT_Bills_2003_2022!$D$3:$L$3,0))-INDEX(CT_Bills_2003_2022!$N$4:$V$25,MATCH(CT_Bands_2003_2022_Bills!$B22,CT_Bills_2003_2022!$B$4:$B$25,0),MATCH(CT_Bands_2003_2022_Bills!BW$3,CT_Bills_2003_2022!$N$3:$V$3,0)),"N/A")</f>
        <v>4144.1417080000001</v>
      </c>
      <c r="BX22" s="129">
        <f>IFERROR(INDEX(CT_Bills_2003_2022!$D$4:$L$25,MATCH(CT_Bands_2003_2022_Bills!$B22,CT_Bills_2003_2022!$B$4:$B$25,0),MATCH(CT_Bands_2003_2022_Bills!BX$2,CT_Bills_2003_2022!$D$3:$L$3,0))-INDEX(CT_Bills_2003_2022!$N$4:$V$25,MATCH(CT_Bands_2003_2022_Bills!$B22,CT_Bills_2003_2022!$B$4:$B$25,0),MATCH(CT_Bands_2003_2022_Bills!BX$3,CT_Bills_2003_2022!$N$3:$V$3,0)),"N/A")</f>
        <v>4137.3319926666663</v>
      </c>
      <c r="BY22" s="129">
        <f>IFERROR(INDEX(CT_Bills_2003_2022!$D$4:$L$25,MATCH(CT_Bands_2003_2022_Bills!$B22,CT_Bills_2003_2022!$B$4:$B$25,0),MATCH(CT_Bands_2003_2022_Bills!BY$2,CT_Bills_2003_2022!$D$3:$L$3,0))-INDEX(CT_Bills_2003_2022!$N$4:$V$25,MATCH(CT_Bands_2003_2022_Bills!$B22,CT_Bills_2003_2022!$B$4:$B$25,0),MATCH(CT_Bands_2003_2022_Bills!BY$3,CT_Bills_2003_2022!$N$3:$V$3,0)),"N/A")</f>
        <v>3683.3270926666664</v>
      </c>
      <c r="BZ22" s="129">
        <f>IFERROR(INDEX(CT_Bills_2003_2022!$D$4:$L$25,MATCH(CT_Bands_2003_2022_Bills!$B22,CT_Bills_2003_2022!$B$4:$B$25,0),MATCH(CT_Bands_2003_2022_Bills!BZ$2,CT_Bills_2003_2022!$D$3:$L$3,0))-INDEX(CT_Bills_2003_2022!$N$4:$V$25,MATCH(CT_Bands_2003_2022_Bills!$B22,CT_Bills_2003_2022!$B$4:$B$25,0),MATCH(CT_Bands_2003_2022_Bills!BZ$3,CT_Bills_2003_2022!$N$3:$V$3,0)),"N/A")</f>
        <v>3083.8268426666664</v>
      </c>
      <c r="CA22" s="129">
        <f>IFERROR(INDEX(CT_Bills_2003_2022!$D$4:$L$25,MATCH(CT_Bands_2003_2022_Bills!$B22,CT_Bills_2003_2022!$B$4:$B$25,0),MATCH(CT_Bands_2003_2022_Bills!CA$2,CT_Bills_2003_2022!$D$3:$L$3,0))-INDEX(CT_Bills_2003_2022!$N$4:$V$25,MATCH(CT_Bands_2003_2022_Bills!$B22,CT_Bills_2003_2022!$B$4:$B$25,0),MATCH(CT_Bands_2003_2022_Bills!CA$3,CT_Bills_2003_2022!$N$3:$V$3,0)),"N/A")</f>
        <v>2323.8265926666668</v>
      </c>
      <c r="CB22" s="129">
        <f>IFERROR(INDEX(CT_Bills_2003_2022!$D$4:$L$25,MATCH(CT_Bands_2003_2022_Bills!$B22,CT_Bills_2003_2022!$B$4:$B$25,0),MATCH(CT_Bands_2003_2022_Bills!CB$2,CT_Bills_2003_2022!$D$3:$L$3,0))-INDEX(CT_Bills_2003_2022!$N$4:$V$25,MATCH(CT_Bands_2003_2022_Bills!$B22,CT_Bills_2003_2022!$B$4:$B$25,0),MATCH(CT_Bands_2003_2022_Bills!CB$3,CT_Bills_2003_2022!$N$3:$V$3,0)),"N/A")</f>
        <v>1360.0763426666667</v>
      </c>
      <c r="CC22" s="129">
        <f>IFERROR(INDEX(CT_Bills_2003_2022!$D$4:$L$25,MATCH(CT_Bands_2003_2022_Bills!$B22,CT_Bills_2003_2022!$B$4:$B$25,0),MATCH(CT_Bands_2003_2022_Bills!CC$2,CT_Bills_2003_2022!$D$3:$L$3,0))-INDEX(CT_Bills_2003_2022!$N$4:$V$25,MATCH(CT_Bands_2003_2022_Bills!$B22,CT_Bills_2003_2022!$B$4:$B$25,0),MATCH(CT_Bands_2003_2022_Bills!CC$3,CT_Bills_2003_2022!$N$3:$V$3,0)),"N/A")</f>
        <v>-62.173907333332863</v>
      </c>
      <c r="CD22" s="129">
        <f>IFERROR(INDEX(CT_Bills_2003_2022!$D$4:$L$25,MATCH(CT_Bands_2003_2022_Bills!$B22,CT_Bills_2003_2022!$B$4:$B$25,0),MATCH(CT_Bands_2003_2022_Bills!CD$2,CT_Bills_2003_2022!$D$3:$L$3,0))-INDEX(CT_Bills_2003_2022!$N$4:$V$25,MATCH(CT_Bands_2003_2022_Bills!$B22,CT_Bills_2003_2022!$B$4:$B$25,0),MATCH(CT_Bands_2003_2022_Bills!CD$3,CT_Bills_2003_2022!$N$3:$V$3,0)),"N/A")</f>
        <v>-2127.1739073333338</v>
      </c>
      <c r="CE22" s="129">
        <f>IFERROR(INDEX(CT_Bills_2003_2022!$D$4:$L$25,MATCH(CT_Bands_2003_2022_Bills!$B22,CT_Bills_2003_2022!$B$4:$B$25,0),MATCH(CT_Bands_2003_2022_Bills!CE$2,CT_Bills_2003_2022!$D$3:$L$3,0))-INDEX(CT_Bills_2003_2022!$N$4:$V$25,MATCH(CT_Bands_2003_2022_Bills!$B22,CT_Bills_2003_2022!$B$4:$B$25,0),MATCH(CT_Bands_2003_2022_Bills!CE$3,CT_Bills_2003_2022!$N$3:$V$3,0)),"N/A")</f>
        <v>4834.8319926666663</v>
      </c>
      <c r="CF22" s="129">
        <f>IFERROR(INDEX(CT_Bills_2003_2022!$D$4:$L$25,MATCH(CT_Bands_2003_2022_Bills!$B22,CT_Bills_2003_2022!$B$4:$B$25,0),MATCH(CT_Bands_2003_2022_Bills!CF$2,CT_Bills_2003_2022!$D$3:$L$3,0))-INDEX(CT_Bills_2003_2022!$N$4:$V$25,MATCH(CT_Bands_2003_2022_Bills!$B22,CT_Bills_2003_2022!$B$4:$B$25,0),MATCH(CT_Bands_2003_2022_Bills!CF$3,CT_Bills_2003_2022!$N$3:$V$3,0)),"N/A")</f>
        <v>4834.8319926666663</v>
      </c>
      <c r="CG22" s="51"/>
    </row>
    <row r="23" spans="1:85" x14ac:dyDescent="0.25">
      <c r="A23" s="126" t="s">
        <v>1125</v>
      </c>
      <c r="B23" s="127" t="s">
        <v>1126</v>
      </c>
      <c r="C23" s="127" t="s">
        <v>2334</v>
      </c>
      <c r="D23" s="129">
        <f>IFERROR(INDEX(CT_Bills_2003_2022!$D$4:$L$25,MATCH(CT_Bands_2003_2022_Bills!$B23,CT_Bills_2003_2022!$B$4:$B$25,0),MATCH(CT_Bands_2003_2022_Bills!D$2,CT_Bills_2003_2022!$D$3:$L$3,0))-INDEX(CT_Bills_2003_2022!$N$4:$V$25,MATCH(CT_Bands_2003_2022_Bills!$B23,CT_Bills_2003_2022!$B$4:$B$25,0),MATCH(CT_Bands_2003_2022_Bills!D$3,CT_Bills_2003_2022!$N$3:$V$3,0)),"N/A")</f>
        <v>696.15613333333317</v>
      </c>
      <c r="E23" s="129">
        <f>IFERROR(INDEX(CT_Bills_2003_2022!$D$4:$L$25,MATCH(CT_Bands_2003_2022_Bills!$B23,CT_Bills_2003_2022!$B$4:$B$25,0),MATCH(CT_Bands_2003_2022_Bills!E$2,CT_Bills_2003_2022!$D$3:$L$3,0))-INDEX(CT_Bills_2003_2022!$N$4:$V$25,MATCH(CT_Bands_2003_2022_Bills!$B23,CT_Bills_2003_2022!$B$4:$B$25,0),MATCH(CT_Bands_2003_2022_Bills!E$3,CT_Bills_2003_2022!$N$3:$V$3,0)),"N/A")</f>
        <v>369.65273333333312</v>
      </c>
      <c r="F23" s="129">
        <f>IFERROR(INDEX(CT_Bills_2003_2022!$D$4:$L$25,MATCH(CT_Bands_2003_2022_Bills!$B23,CT_Bills_2003_2022!$B$4:$B$25,0),MATCH(CT_Bands_2003_2022_Bills!F$2,CT_Bills_2003_2022!$D$3:$L$3,0))-INDEX(CT_Bills_2003_2022!$N$4:$V$25,MATCH(CT_Bands_2003_2022_Bills!$B23,CT_Bills_2003_2022!$B$4:$B$25,0),MATCH(CT_Bands_2003_2022_Bills!F$3,CT_Bills_2003_2022!$N$3:$V$3,0)),"N/A")</f>
        <v>-72.347516666666706</v>
      </c>
      <c r="G23" s="129">
        <f>IFERROR(INDEX(CT_Bills_2003_2022!$D$4:$L$25,MATCH(CT_Bands_2003_2022_Bills!$B23,CT_Bills_2003_2022!$B$4:$B$25,0),MATCH(CT_Bands_2003_2022_Bills!G$2,CT_Bills_2003_2022!$D$3:$L$3,0))-INDEX(CT_Bills_2003_2022!$N$4:$V$25,MATCH(CT_Bands_2003_2022_Bills!$B23,CT_Bills_2003_2022!$B$4:$B$25,0),MATCH(CT_Bands_2003_2022_Bills!G$3,CT_Bills_2003_2022!$N$3:$V$3,0)),"N/A")</f>
        <v>-644.84776666666698</v>
      </c>
      <c r="H23" s="129">
        <f>IFERROR(INDEX(CT_Bills_2003_2022!$D$4:$L$25,MATCH(CT_Bands_2003_2022_Bills!$B23,CT_Bills_2003_2022!$B$4:$B$25,0),MATCH(CT_Bands_2003_2022_Bills!H$2,CT_Bills_2003_2022!$D$3:$L$3,0))-INDEX(CT_Bills_2003_2022!$N$4:$V$25,MATCH(CT_Bands_2003_2022_Bills!$B23,CT_Bills_2003_2022!$B$4:$B$25,0),MATCH(CT_Bands_2003_2022_Bills!H$3,CT_Bills_2003_2022!$N$3:$V$3,0)),"N/A")</f>
        <v>-1383.598016666667</v>
      </c>
      <c r="I23" s="129">
        <f>IFERROR(INDEX(CT_Bills_2003_2022!$D$4:$L$25,MATCH(CT_Bands_2003_2022_Bills!$B23,CT_Bills_2003_2022!$B$4:$B$25,0),MATCH(CT_Bands_2003_2022_Bills!I$2,CT_Bills_2003_2022!$D$3:$L$3,0))-INDEX(CT_Bills_2003_2022!$N$4:$V$25,MATCH(CT_Bands_2003_2022_Bills!$B23,CT_Bills_2003_2022!$B$4:$B$25,0),MATCH(CT_Bands_2003_2022_Bills!I$3,CT_Bills_2003_2022!$N$3:$V$3,0)),"N/A")</f>
        <v>-2441.8482166666663</v>
      </c>
      <c r="J23" s="129">
        <f>IFERROR(INDEX(CT_Bills_2003_2022!$D$4:$L$25,MATCH(CT_Bands_2003_2022_Bills!$B23,CT_Bills_2003_2022!$B$4:$B$25,0),MATCH(CT_Bands_2003_2022_Bills!J$2,CT_Bills_2003_2022!$D$3:$L$3,0))-INDEX(CT_Bills_2003_2022!$N$4:$V$25,MATCH(CT_Bands_2003_2022_Bills!$B23,CT_Bills_2003_2022!$B$4:$B$25,0),MATCH(CT_Bands_2003_2022_Bills!J$3,CT_Bills_2003_2022!$N$3:$V$3,0)),"N/A")</f>
        <v>-3964.3482166666663</v>
      </c>
      <c r="K23" s="129">
        <f>IFERROR(INDEX(CT_Bills_2003_2022!$D$4:$L$25,MATCH(CT_Bands_2003_2022_Bills!$B23,CT_Bills_2003_2022!$B$4:$B$25,0),MATCH(CT_Bands_2003_2022_Bills!K$2,CT_Bills_2003_2022!$D$3:$L$3,0))-INDEX(CT_Bills_2003_2022!$N$4:$V$25,MATCH(CT_Bands_2003_2022_Bills!$B23,CT_Bills_2003_2022!$B$4:$B$25,0),MATCH(CT_Bands_2003_2022_Bills!K$3,CT_Bills_2003_2022!$N$3:$V$3,0)),"N/A")</f>
        <v>-5856.5982166666672</v>
      </c>
      <c r="L23" s="129">
        <f>IFERROR(INDEX(CT_Bills_2003_2022!$D$4:$L$25,MATCH(CT_Bands_2003_2022_Bills!$B23,CT_Bills_2003_2022!$B$4:$B$25,0),MATCH(CT_Bands_2003_2022_Bills!L$2,CT_Bills_2003_2022!$D$3:$L$3,0))-INDEX(CT_Bills_2003_2022!$N$4:$V$25,MATCH(CT_Bands_2003_2022_Bills!$B23,CT_Bills_2003_2022!$B$4:$B$25,0),MATCH(CT_Bands_2003_2022_Bills!L$3,CT_Bills_2003_2022!$N$3:$V$3,0)),"N/A")</f>
        <v>-6791.8525666666656</v>
      </c>
      <c r="M23" s="143">
        <f>IFERROR(INDEX(CT_Bills_2003_2022!$D$4:$L$25,MATCH(CT_Bands_2003_2022_Bills!$B23,CT_Bills_2003_2022!$B$4:$B$25,0),MATCH(CT_Bands_2003_2022_Bills!M$2,CT_Bills_2003_2022!$D$3:$L$3,0))-INDEX(CT_Bills_2003_2022!$N$4:$V$25,MATCH(CT_Bands_2003_2022_Bills!$B23,CT_Bills_2003_2022!$B$4:$B$25,0),MATCH(CT_Bands_2003_2022_Bills!M$3,CT_Bills_2003_2022!$N$3:$V$3,0)),"N/A")</f>
        <v>890.93215555555525</v>
      </c>
      <c r="N23" s="129">
        <f>IFERROR(INDEX(CT_Bills_2003_2022!$D$4:$L$25,MATCH(CT_Bands_2003_2022_Bills!$B23,CT_Bills_2003_2022!$B$4:$B$25,0),MATCH(CT_Bands_2003_2022_Bills!N$2,CT_Bills_2003_2022!$D$3:$L$3,0))-INDEX(CT_Bills_2003_2022!$N$4:$V$25,MATCH(CT_Bands_2003_2022_Bills!$B23,CT_Bills_2003_2022!$B$4:$B$25,0),MATCH(CT_Bands_2003_2022_Bills!N$3,CT_Bills_2003_2022!$N$3:$V$3,0)),"N/A")</f>
        <v>564.4287555555552</v>
      </c>
      <c r="O23" s="129">
        <f>IFERROR(INDEX(CT_Bills_2003_2022!$D$4:$L$25,MATCH(CT_Bands_2003_2022_Bills!$B23,CT_Bills_2003_2022!$B$4:$B$25,0),MATCH(CT_Bands_2003_2022_Bills!O$2,CT_Bills_2003_2022!$D$3:$L$3,0))-INDEX(CT_Bills_2003_2022!$N$4:$V$25,MATCH(CT_Bands_2003_2022_Bills!$B23,CT_Bills_2003_2022!$B$4:$B$25,0),MATCH(CT_Bands_2003_2022_Bills!O$3,CT_Bills_2003_2022!$N$3:$V$3,0)),"N/A")</f>
        <v>122.42850555555538</v>
      </c>
      <c r="P23" s="129">
        <f>IFERROR(INDEX(CT_Bills_2003_2022!$D$4:$L$25,MATCH(CT_Bands_2003_2022_Bills!$B23,CT_Bills_2003_2022!$B$4:$B$25,0),MATCH(CT_Bands_2003_2022_Bills!P$2,CT_Bills_2003_2022!$D$3:$L$3,0))-INDEX(CT_Bills_2003_2022!$N$4:$V$25,MATCH(CT_Bands_2003_2022_Bills!$B23,CT_Bills_2003_2022!$B$4:$B$25,0),MATCH(CT_Bands_2003_2022_Bills!P$3,CT_Bills_2003_2022!$N$3:$V$3,0)),"N/A")</f>
        <v>-450.0717444444449</v>
      </c>
      <c r="Q23" s="129">
        <f>IFERROR(INDEX(CT_Bills_2003_2022!$D$4:$L$25,MATCH(CT_Bands_2003_2022_Bills!$B23,CT_Bills_2003_2022!$B$4:$B$25,0),MATCH(CT_Bands_2003_2022_Bills!Q$2,CT_Bills_2003_2022!$D$3:$L$3,0))-INDEX(CT_Bills_2003_2022!$N$4:$V$25,MATCH(CT_Bands_2003_2022_Bills!$B23,CT_Bills_2003_2022!$B$4:$B$25,0),MATCH(CT_Bands_2003_2022_Bills!Q$3,CT_Bills_2003_2022!$N$3:$V$3,0)),"N/A")</f>
        <v>-1188.821994444445</v>
      </c>
      <c r="R23" s="129">
        <f>IFERROR(INDEX(CT_Bills_2003_2022!$D$4:$L$25,MATCH(CT_Bands_2003_2022_Bills!$B23,CT_Bills_2003_2022!$B$4:$B$25,0),MATCH(CT_Bands_2003_2022_Bills!R$2,CT_Bills_2003_2022!$D$3:$L$3,0))-INDEX(CT_Bills_2003_2022!$N$4:$V$25,MATCH(CT_Bands_2003_2022_Bills!$B23,CT_Bills_2003_2022!$B$4:$B$25,0),MATCH(CT_Bands_2003_2022_Bills!R$3,CT_Bills_2003_2022!$N$3:$V$3,0)),"N/A")</f>
        <v>-2247.072194444444</v>
      </c>
      <c r="S23" s="129">
        <f>IFERROR(INDEX(CT_Bills_2003_2022!$D$4:$L$25,MATCH(CT_Bands_2003_2022_Bills!$B23,CT_Bills_2003_2022!$B$4:$B$25,0),MATCH(CT_Bands_2003_2022_Bills!S$2,CT_Bills_2003_2022!$D$3:$L$3,0))-INDEX(CT_Bills_2003_2022!$N$4:$V$25,MATCH(CT_Bands_2003_2022_Bills!$B23,CT_Bills_2003_2022!$B$4:$B$25,0),MATCH(CT_Bands_2003_2022_Bills!S$3,CT_Bills_2003_2022!$N$3:$V$3,0)),"N/A")</f>
        <v>-3769.572194444444</v>
      </c>
      <c r="T23" s="129">
        <f>IFERROR(INDEX(CT_Bills_2003_2022!$D$4:$L$25,MATCH(CT_Bands_2003_2022_Bills!$B23,CT_Bills_2003_2022!$B$4:$B$25,0),MATCH(CT_Bands_2003_2022_Bills!T$2,CT_Bills_2003_2022!$D$3:$L$3,0))-INDEX(CT_Bills_2003_2022!$N$4:$V$25,MATCH(CT_Bands_2003_2022_Bills!$B23,CT_Bills_2003_2022!$B$4:$B$25,0),MATCH(CT_Bands_2003_2022_Bills!T$3,CT_Bills_2003_2022!$N$3:$V$3,0)),"N/A")</f>
        <v>-5661.8221944444449</v>
      </c>
      <c r="U23" s="129">
        <f>IFERROR(INDEX(CT_Bills_2003_2022!$D$4:$L$25,MATCH(CT_Bands_2003_2022_Bills!$B23,CT_Bills_2003_2022!$B$4:$B$25,0),MATCH(CT_Bands_2003_2022_Bills!U$2,CT_Bills_2003_2022!$D$3:$L$3,0))-INDEX(CT_Bills_2003_2022!$N$4:$V$25,MATCH(CT_Bands_2003_2022_Bills!$B23,CT_Bills_2003_2022!$B$4:$B$25,0),MATCH(CT_Bands_2003_2022_Bills!U$3,CT_Bills_2003_2022!$N$3:$V$3,0)),"N/A")</f>
        <v>-6597.0765444444432</v>
      </c>
      <c r="V23" s="143">
        <f>IFERROR(INDEX(CT_Bills_2003_2022!$D$4:$L$25,MATCH(CT_Bands_2003_2022_Bills!$B23,CT_Bills_2003_2022!$B$4:$B$25,0),MATCH(CT_Bands_2003_2022_Bills!V$2,CT_Bills_2003_2022!$D$3:$L$3,0))-INDEX(CT_Bills_2003_2022!$N$4:$V$25,MATCH(CT_Bands_2003_2022_Bills!$B23,CT_Bills_2003_2022!$B$4:$B$25,0),MATCH(CT_Bands_2003_2022_Bills!V$3,CT_Bills_2003_2022!$N$3:$V$3,0)),"N/A")</f>
        <v>1085.7081777777776</v>
      </c>
      <c r="W23" s="129">
        <f>IFERROR(INDEX(CT_Bills_2003_2022!$D$4:$L$25,MATCH(CT_Bands_2003_2022_Bills!$B23,CT_Bills_2003_2022!$B$4:$B$25,0),MATCH(CT_Bands_2003_2022_Bills!W$2,CT_Bills_2003_2022!$D$3:$L$3,0))-INDEX(CT_Bills_2003_2022!$N$4:$V$25,MATCH(CT_Bands_2003_2022_Bills!$B23,CT_Bills_2003_2022!$B$4:$B$25,0),MATCH(CT_Bands_2003_2022_Bills!W$3,CT_Bills_2003_2022!$N$3:$V$3,0)),"N/A")</f>
        <v>759.20477777777751</v>
      </c>
      <c r="X23" s="129">
        <f>IFERROR(INDEX(CT_Bills_2003_2022!$D$4:$L$25,MATCH(CT_Bands_2003_2022_Bills!$B23,CT_Bills_2003_2022!$B$4:$B$25,0),MATCH(CT_Bands_2003_2022_Bills!X$2,CT_Bills_2003_2022!$D$3:$L$3,0))-INDEX(CT_Bills_2003_2022!$N$4:$V$25,MATCH(CT_Bands_2003_2022_Bills!$B23,CT_Bills_2003_2022!$B$4:$B$25,0),MATCH(CT_Bands_2003_2022_Bills!X$3,CT_Bills_2003_2022!$N$3:$V$3,0)),"N/A")</f>
        <v>317.20452777777768</v>
      </c>
      <c r="Y23" s="129">
        <f>IFERROR(INDEX(CT_Bills_2003_2022!$D$4:$L$25,MATCH(CT_Bands_2003_2022_Bills!$B23,CT_Bills_2003_2022!$B$4:$B$25,0),MATCH(CT_Bands_2003_2022_Bills!Y$2,CT_Bills_2003_2022!$D$3:$L$3,0))-INDEX(CT_Bills_2003_2022!$N$4:$V$25,MATCH(CT_Bands_2003_2022_Bills!$B23,CT_Bills_2003_2022!$B$4:$B$25,0),MATCH(CT_Bands_2003_2022_Bills!Y$3,CT_Bills_2003_2022!$N$3:$V$3,0)),"N/A")</f>
        <v>-255.29572222222259</v>
      </c>
      <c r="Z23" s="129">
        <f>IFERROR(INDEX(CT_Bills_2003_2022!$D$4:$L$25,MATCH(CT_Bands_2003_2022_Bills!$B23,CT_Bills_2003_2022!$B$4:$B$25,0),MATCH(CT_Bands_2003_2022_Bills!Z$2,CT_Bills_2003_2022!$D$3:$L$3,0))-INDEX(CT_Bills_2003_2022!$N$4:$V$25,MATCH(CT_Bands_2003_2022_Bills!$B23,CT_Bills_2003_2022!$B$4:$B$25,0),MATCH(CT_Bands_2003_2022_Bills!Z$3,CT_Bills_2003_2022!$N$3:$V$3,0)),"N/A")</f>
        <v>-994.04597222222264</v>
      </c>
      <c r="AA23" s="129">
        <f>IFERROR(INDEX(CT_Bills_2003_2022!$D$4:$L$25,MATCH(CT_Bands_2003_2022_Bills!$B23,CT_Bills_2003_2022!$B$4:$B$25,0),MATCH(CT_Bands_2003_2022_Bills!AA$2,CT_Bills_2003_2022!$D$3:$L$3,0))-INDEX(CT_Bills_2003_2022!$N$4:$V$25,MATCH(CT_Bands_2003_2022_Bills!$B23,CT_Bills_2003_2022!$B$4:$B$25,0),MATCH(CT_Bands_2003_2022_Bills!AA$3,CT_Bills_2003_2022!$N$3:$V$3,0)),"N/A")</f>
        <v>-2052.2961722222217</v>
      </c>
      <c r="AB23" s="129">
        <f>IFERROR(INDEX(CT_Bills_2003_2022!$D$4:$L$25,MATCH(CT_Bands_2003_2022_Bills!$B23,CT_Bills_2003_2022!$B$4:$B$25,0),MATCH(CT_Bands_2003_2022_Bills!AB$2,CT_Bills_2003_2022!$D$3:$L$3,0))-INDEX(CT_Bills_2003_2022!$N$4:$V$25,MATCH(CT_Bands_2003_2022_Bills!$B23,CT_Bills_2003_2022!$B$4:$B$25,0),MATCH(CT_Bands_2003_2022_Bills!AB$3,CT_Bills_2003_2022!$N$3:$V$3,0)),"N/A")</f>
        <v>-3574.7961722222217</v>
      </c>
      <c r="AC23" s="129">
        <f>IFERROR(INDEX(CT_Bills_2003_2022!$D$4:$L$25,MATCH(CT_Bands_2003_2022_Bills!$B23,CT_Bills_2003_2022!$B$4:$B$25,0),MATCH(CT_Bands_2003_2022_Bills!AC$2,CT_Bills_2003_2022!$D$3:$L$3,0))-INDEX(CT_Bills_2003_2022!$N$4:$V$25,MATCH(CT_Bands_2003_2022_Bills!$B23,CT_Bills_2003_2022!$B$4:$B$25,0),MATCH(CT_Bands_2003_2022_Bills!AC$3,CT_Bills_2003_2022!$N$3:$V$3,0)),"N/A")</f>
        <v>-5467.0461722222226</v>
      </c>
      <c r="AD23" s="129">
        <f>IFERROR(INDEX(CT_Bills_2003_2022!$D$4:$L$25,MATCH(CT_Bands_2003_2022_Bills!$B23,CT_Bills_2003_2022!$B$4:$B$25,0),MATCH(CT_Bands_2003_2022_Bills!AD$2,CT_Bills_2003_2022!$D$3:$L$3,0))-INDEX(CT_Bills_2003_2022!$N$4:$V$25,MATCH(CT_Bands_2003_2022_Bills!$B23,CT_Bills_2003_2022!$B$4:$B$25,0),MATCH(CT_Bands_2003_2022_Bills!AD$3,CT_Bills_2003_2022!$N$3:$V$3,0)),"N/A")</f>
        <v>-6402.3005222222209</v>
      </c>
      <c r="AE23" s="143">
        <f>IFERROR(INDEX(CT_Bills_2003_2022!$D$4:$L$25,MATCH(CT_Bands_2003_2022_Bills!$B23,CT_Bills_2003_2022!$B$4:$B$25,0),MATCH(CT_Bands_2003_2022_Bills!AE$2,CT_Bills_2003_2022!$D$3:$L$3,0))-INDEX(CT_Bills_2003_2022!$N$4:$V$25,MATCH(CT_Bands_2003_2022_Bills!$B23,CT_Bills_2003_2022!$B$4:$B$25,0),MATCH(CT_Bands_2003_2022_Bills!AE$3,CT_Bills_2003_2022!$N$3:$V$3,0)),"N/A")</f>
        <v>1280.4841999999999</v>
      </c>
      <c r="AF23" s="129">
        <f>IFERROR(INDEX(CT_Bills_2003_2022!$D$4:$L$25,MATCH(CT_Bands_2003_2022_Bills!$B23,CT_Bills_2003_2022!$B$4:$B$25,0),MATCH(CT_Bands_2003_2022_Bills!AF$2,CT_Bills_2003_2022!$D$3:$L$3,0))-INDEX(CT_Bills_2003_2022!$N$4:$V$25,MATCH(CT_Bands_2003_2022_Bills!$B23,CT_Bills_2003_2022!$B$4:$B$25,0),MATCH(CT_Bands_2003_2022_Bills!AF$3,CT_Bills_2003_2022!$N$3:$V$3,0)),"N/A")</f>
        <v>953.98079999999982</v>
      </c>
      <c r="AG23" s="129">
        <f>IFERROR(INDEX(CT_Bills_2003_2022!$D$4:$L$25,MATCH(CT_Bands_2003_2022_Bills!$B23,CT_Bills_2003_2022!$B$4:$B$25,0),MATCH(CT_Bands_2003_2022_Bills!AG$2,CT_Bills_2003_2022!$D$3:$L$3,0))-INDEX(CT_Bills_2003_2022!$N$4:$V$25,MATCH(CT_Bands_2003_2022_Bills!$B23,CT_Bills_2003_2022!$B$4:$B$25,0),MATCH(CT_Bands_2003_2022_Bills!AG$3,CT_Bills_2003_2022!$N$3:$V$3,0)),"N/A")</f>
        <v>511.98054999999999</v>
      </c>
      <c r="AH23" s="129">
        <f>IFERROR(INDEX(CT_Bills_2003_2022!$D$4:$L$25,MATCH(CT_Bands_2003_2022_Bills!$B23,CT_Bills_2003_2022!$B$4:$B$25,0),MATCH(CT_Bands_2003_2022_Bills!AH$2,CT_Bills_2003_2022!$D$3:$L$3,0))-INDEX(CT_Bills_2003_2022!$N$4:$V$25,MATCH(CT_Bands_2003_2022_Bills!$B23,CT_Bills_2003_2022!$B$4:$B$25,0),MATCH(CT_Bands_2003_2022_Bills!AH$3,CT_Bills_2003_2022!$N$3:$V$3,0)),"N/A")</f>
        <v>-60.519700000000284</v>
      </c>
      <c r="AI23" s="129">
        <f>IFERROR(INDEX(CT_Bills_2003_2022!$D$4:$L$25,MATCH(CT_Bands_2003_2022_Bills!$B23,CT_Bills_2003_2022!$B$4:$B$25,0),MATCH(CT_Bands_2003_2022_Bills!AI$2,CT_Bills_2003_2022!$D$3:$L$3,0))-INDEX(CT_Bills_2003_2022!$N$4:$V$25,MATCH(CT_Bands_2003_2022_Bills!$B23,CT_Bills_2003_2022!$B$4:$B$25,0),MATCH(CT_Bands_2003_2022_Bills!AI$3,CT_Bills_2003_2022!$N$3:$V$3,0)),"N/A")</f>
        <v>-799.26995000000034</v>
      </c>
      <c r="AJ23" s="129">
        <f>IFERROR(INDEX(CT_Bills_2003_2022!$D$4:$L$25,MATCH(CT_Bands_2003_2022_Bills!$B23,CT_Bills_2003_2022!$B$4:$B$25,0),MATCH(CT_Bands_2003_2022_Bills!AJ$2,CT_Bills_2003_2022!$D$3:$L$3,0))-INDEX(CT_Bills_2003_2022!$N$4:$V$25,MATCH(CT_Bands_2003_2022_Bills!$B23,CT_Bills_2003_2022!$B$4:$B$25,0),MATCH(CT_Bands_2003_2022_Bills!AJ$3,CT_Bills_2003_2022!$N$3:$V$3,0)),"N/A")</f>
        <v>-1857.5201499999994</v>
      </c>
      <c r="AK23" s="129">
        <f>IFERROR(INDEX(CT_Bills_2003_2022!$D$4:$L$25,MATCH(CT_Bands_2003_2022_Bills!$B23,CT_Bills_2003_2022!$B$4:$B$25,0),MATCH(CT_Bands_2003_2022_Bills!AK$2,CT_Bills_2003_2022!$D$3:$L$3,0))-INDEX(CT_Bills_2003_2022!$N$4:$V$25,MATCH(CT_Bands_2003_2022_Bills!$B23,CT_Bills_2003_2022!$B$4:$B$25,0),MATCH(CT_Bands_2003_2022_Bills!AK$3,CT_Bills_2003_2022!$N$3:$V$3,0)),"N/A")</f>
        <v>-3380.0201499999994</v>
      </c>
      <c r="AL23" s="129">
        <f>IFERROR(INDEX(CT_Bills_2003_2022!$D$4:$L$25,MATCH(CT_Bands_2003_2022_Bills!$B23,CT_Bills_2003_2022!$B$4:$B$25,0),MATCH(CT_Bands_2003_2022_Bills!AL$2,CT_Bills_2003_2022!$D$3:$L$3,0))-INDEX(CT_Bills_2003_2022!$N$4:$V$25,MATCH(CT_Bands_2003_2022_Bills!$B23,CT_Bills_2003_2022!$B$4:$B$25,0),MATCH(CT_Bands_2003_2022_Bills!AL$3,CT_Bills_2003_2022!$N$3:$V$3,0)),"N/A")</f>
        <v>-5272.2701500000003</v>
      </c>
      <c r="AM23" s="129">
        <f>IFERROR(INDEX(CT_Bills_2003_2022!$D$4:$L$25,MATCH(CT_Bands_2003_2022_Bills!$B23,CT_Bills_2003_2022!$B$4:$B$25,0),MATCH(CT_Bands_2003_2022_Bills!AM$2,CT_Bills_2003_2022!$D$3:$L$3,0))-INDEX(CT_Bills_2003_2022!$N$4:$V$25,MATCH(CT_Bands_2003_2022_Bills!$B23,CT_Bills_2003_2022!$B$4:$B$25,0),MATCH(CT_Bands_2003_2022_Bills!AM$3,CT_Bills_2003_2022!$N$3:$V$3,0)),"N/A")</f>
        <v>-6207.5244999999986</v>
      </c>
      <c r="AN23" s="143">
        <f>IFERROR(INDEX(CT_Bills_2003_2022!$D$4:$L$25,MATCH(CT_Bands_2003_2022_Bills!$B23,CT_Bills_2003_2022!$B$4:$B$25,0),MATCH(CT_Bands_2003_2022_Bills!AN$2,CT_Bills_2003_2022!$D$3:$L$3,0))-INDEX(CT_Bills_2003_2022!$N$4:$V$25,MATCH(CT_Bands_2003_2022_Bills!$B23,CT_Bills_2003_2022!$B$4:$B$25,0),MATCH(CT_Bands_2003_2022_Bills!AN$3,CT_Bills_2003_2022!$N$3:$V$3,0)),"N/A")</f>
        <v>1670.036244444444</v>
      </c>
      <c r="AO23" s="129">
        <f>IFERROR(INDEX(CT_Bills_2003_2022!$D$4:$L$25,MATCH(CT_Bands_2003_2022_Bills!$B23,CT_Bills_2003_2022!$B$4:$B$25,0),MATCH(CT_Bands_2003_2022_Bills!AO$2,CT_Bills_2003_2022!$D$3:$L$3,0))-INDEX(CT_Bills_2003_2022!$N$4:$V$25,MATCH(CT_Bands_2003_2022_Bills!$B23,CT_Bills_2003_2022!$B$4:$B$25,0),MATCH(CT_Bands_2003_2022_Bills!AO$3,CT_Bills_2003_2022!$N$3:$V$3,0)),"N/A")</f>
        <v>1343.532844444444</v>
      </c>
      <c r="AP23" s="129">
        <f>IFERROR(INDEX(CT_Bills_2003_2022!$D$4:$L$25,MATCH(CT_Bands_2003_2022_Bills!$B23,CT_Bills_2003_2022!$B$4:$B$25,0),MATCH(CT_Bands_2003_2022_Bills!AP$2,CT_Bills_2003_2022!$D$3:$L$3,0))-INDEX(CT_Bills_2003_2022!$N$4:$V$25,MATCH(CT_Bands_2003_2022_Bills!$B23,CT_Bills_2003_2022!$B$4:$B$25,0),MATCH(CT_Bands_2003_2022_Bills!AP$3,CT_Bills_2003_2022!$N$3:$V$3,0)),"N/A")</f>
        <v>901.53259444444416</v>
      </c>
      <c r="AQ23" s="129">
        <f>IFERROR(INDEX(CT_Bills_2003_2022!$D$4:$L$25,MATCH(CT_Bands_2003_2022_Bills!$B23,CT_Bills_2003_2022!$B$4:$B$25,0),MATCH(CT_Bands_2003_2022_Bills!AQ$2,CT_Bills_2003_2022!$D$3:$L$3,0))-INDEX(CT_Bills_2003_2022!$N$4:$V$25,MATCH(CT_Bands_2003_2022_Bills!$B23,CT_Bills_2003_2022!$B$4:$B$25,0),MATCH(CT_Bands_2003_2022_Bills!AQ$3,CT_Bills_2003_2022!$N$3:$V$3,0)),"N/A")</f>
        <v>329.03234444444388</v>
      </c>
      <c r="AR23" s="129">
        <f>IFERROR(INDEX(CT_Bills_2003_2022!$D$4:$L$25,MATCH(CT_Bands_2003_2022_Bills!$B23,CT_Bills_2003_2022!$B$4:$B$25,0),MATCH(CT_Bands_2003_2022_Bills!AR$2,CT_Bills_2003_2022!$D$3:$L$3,0))-INDEX(CT_Bills_2003_2022!$N$4:$V$25,MATCH(CT_Bands_2003_2022_Bills!$B23,CT_Bills_2003_2022!$B$4:$B$25,0),MATCH(CT_Bands_2003_2022_Bills!AR$3,CT_Bills_2003_2022!$N$3:$V$3,0)),"N/A")</f>
        <v>-409.71790555555617</v>
      </c>
      <c r="AS23" s="129">
        <f>IFERROR(INDEX(CT_Bills_2003_2022!$D$4:$L$25,MATCH(CT_Bands_2003_2022_Bills!$B23,CT_Bills_2003_2022!$B$4:$B$25,0),MATCH(CT_Bands_2003_2022_Bills!AS$2,CT_Bills_2003_2022!$D$3:$L$3,0))-INDEX(CT_Bills_2003_2022!$N$4:$V$25,MATCH(CT_Bands_2003_2022_Bills!$B23,CT_Bills_2003_2022!$B$4:$B$25,0),MATCH(CT_Bands_2003_2022_Bills!AS$3,CT_Bills_2003_2022!$N$3:$V$3,0)),"N/A")</f>
        <v>-1467.9681055555552</v>
      </c>
      <c r="AT23" s="129">
        <f>IFERROR(INDEX(CT_Bills_2003_2022!$D$4:$L$25,MATCH(CT_Bands_2003_2022_Bills!$B23,CT_Bills_2003_2022!$B$4:$B$25,0),MATCH(CT_Bands_2003_2022_Bills!AT$2,CT_Bills_2003_2022!$D$3:$L$3,0))-INDEX(CT_Bills_2003_2022!$N$4:$V$25,MATCH(CT_Bands_2003_2022_Bills!$B23,CT_Bills_2003_2022!$B$4:$B$25,0),MATCH(CT_Bands_2003_2022_Bills!AT$3,CT_Bills_2003_2022!$N$3:$V$3,0)),"N/A")</f>
        <v>-2990.4681055555552</v>
      </c>
      <c r="AU23" s="129">
        <f>IFERROR(INDEX(CT_Bills_2003_2022!$D$4:$L$25,MATCH(CT_Bands_2003_2022_Bills!$B23,CT_Bills_2003_2022!$B$4:$B$25,0),MATCH(CT_Bands_2003_2022_Bills!AU$2,CT_Bills_2003_2022!$D$3:$L$3,0))-INDEX(CT_Bills_2003_2022!$N$4:$V$25,MATCH(CT_Bands_2003_2022_Bills!$B23,CT_Bills_2003_2022!$B$4:$B$25,0),MATCH(CT_Bands_2003_2022_Bills!AU$3,CT_Bills_2003_2022!$N$3:$V$3,0)),"N/A")</f>
        <v>-4882.7181055555557</v>
      </c>
      <c r="AV23" s="129">
        <f>IFERROR(INDEX(CT_Bills_2003_2022!$D$4:$L$25,MATCH(CT_Bands_2003_2022_Bills!$B23,CT_Bills_2003_2022!$B$4:$B$25,0),MATCH(CT_Bands_2003_2022_Bills!AV$2,CT_Bills_2003_2022!$D$3:$L$3,0))-INDEX(CT_Bills_2003_2022!$N$4:$V$25,MATCH(CT_Bands_2003_2022_Bills!$B23,CT_Bills_2003_2022!$B$4:$B$25,0),MATCH(CT_Bands_2003_2022_Bills!AV$3,CT_Bills_2003_2022!$N$3:$V$3,0)),"N/A")</f>
        <v>-5817.9724555555549</v>
      </c>
      <c r="AW23" s="143">
        <f>IFERROR(INDEX(CT_Bills_2003_2022!$D$4:$L$25,MATCH(CT_Bands_2003_2022_Bills!$B23,CT_Bills_2003_2022!$B$4:$B$25,0),MATCH(CT_Bands_2003_2022_Bills!AW$2,CT_Bills_2003_2022!$D$3:$L$3,0))-INDEX(CT_Bills_2003_2022!$N$4:$V$25,MATCH(CT_Bands_2003_2022_Bills!$B23,CT_Bills_2003_2022!$B$4:$B$25,0),MATCH(CT_Bands_2003_2022_Bills!AW$3,CT_Bills_2003_2022!$N$3:$V$3,0)),"N/A")</f>
        <v>2059.5882888888887</v>
      </c>
      <c r="AX23" s="129">
        <f>IFERROR(INDEX(CT_Bills_2003_2022!$D$4:$L$25,MATCH(CT_Bands_2003_2022_Bills!$B23,CT_Bills_2003_2022!$B$4:$B$25,0),MATCH(CT_Bands_2003_2022_Bills!AX$2,CT_Bills_2003_2022!$D$3:$L$3,0))-INDEX(CT_Bills_2003_2022!$N$4:$V$25,MATCH(CT_Bands_2003_2022_Bills!$B23,CT_Bills_2003_2022!$B$4:$B$25,0),MATCH(CT_Bands_2003_2022_Bills!AX$3,CT_Bills_2003_2022!$N$3:$V$3,0)),"N/A")</f>
        <v>1733.0848888888886</v>
      </c>
      <c r="AY23" s="129">
        <f>IFERROR(INDEX(CT_Bills_2003_2022!$D$4:$L$25,MATCH(CT_Bands_2003_2022_Bills!$B23,CT_Bills_2003_2022!$B$4:$B$25,0),MATCH(CT_Bands_2003_2022_Bills!AY$2,CT_Bills_2003_2022!$D$3:$L$3,0))-INDEX(CT_Bills_2003_2022!$N$4:$V$25,MATCH(CT_Bands_2003_2022_Bills!$B23,CT_Bills_2003_2022!$B$4:$B$25,0),MATCH(CT_Bands_2003_2022_Bills!AY$3,CT_Bills_2003_2022!$N$3:$V$3,0)),"N/A")</f>
        <v>1291.0846388888888</v>
      </c>
      <c r="AZ23" s="129">
        <f>IFERROR(INDEX(CT_Bills_2003_2022!$D$4:$L$25,MATCH(CT_Bands_2003_2022_Bills!$B23,CT_Bills_2003_2022!$B$4:$B$25,0),MATCH(CT_Bands_2003_2022_Bills!AZ$2,CT_Bills_2003_2022!$D$3:$L$3,0))-INDEX(CT_Bills_2003_2022!$N$4:$V$25,MATCH(CT_Bands_2003_2022_Bills!$B23,CT_Bills_2003_2022!$B$4:$B$25,0),MATCH(CT_Bands_2003_2022_Bills!AZ$3,CT_Bills_2003_2022!$N$3:$V$3,0)),"N/A")</f>
        <v>718.5843888888885</v>
      </c>
      <c r="BA23" s="129">
        <f>IFERROR(INDEX(CT_Bills_2003_2022!$D$4:$L$25,MATCH(CT_Bands_2003_2022_Bills!$B23,CT_Bills_2003_2022!$B$4:$B$25,0),MATCH(CT_Bands_2003_2022_Bills!BA$2,CT_Bills_2003_2022!$D$3:$L$3,0))-INDEX(CT_Bills_2003_2022!$N$4:$V$25,MATCH(CT_Bands_2003_2022_Bills!$B23,CT_Bills_2003_2022!$B$4:$B$25,0),MATCH(CT_Bands_2003_2022_Bills!BA$3,CT_Bills_2003_2022!$N$3:$V$3,0)),"N/A")</f>
        <v>-20.165861111111553</v>
      </c>
      <c r="BB23" s="129">
        <f>IFERROR(INDEX(CT_Bills_2003_2022!$D$4:$L$25,MATCH(CT_Bands_2003_2022_Bills!$B23,CT_Bills_2003_2022!$B$4:$B$25,0),MATCH(CT_Bands_2003_2022_Bills!BB$2,CT_Bills_2003_2022!$D$3:$L$3,0))-INDEX(CT_Bills_2003_2022!$N$4:$V$25,MATCH(CT_Bands_2003_2022_Bills!$B23,CT_Bills_2003_2022!$B$4:$B$25,0),MATCH(CT_Bands_2003_2022_Bills!BB$3,CT_Bills_2003_2022!$N$3:$V$3,0)),"N/A")</f>
        <v>-1078.4160611111106</v>
      </c>
      <c r="BC23" s="129">
        <f>IFERROR(INDEX(CT_Bills_2003_2022!$D$4:$L$25,MATCH(CT_Bands_2003_2022_Bills!$B23,CT_Bills_2003_2022!$B$4:$B$25,0),MATCH(CT_Bands_2003_2022_Bills!BC$2,CT_Bills_2003_2022!$D$3:$L$3,0))-INDEX(CT_Bills_2003_2022!$N$4:$V$25,MATCH(CT_Bands_2003_2022_Bills!$B23,CT_Bills_2003_2022!$B$4:$B$25,0),MATCH(CT_Bands_2003_2022_Bills!BC$3,CT_Bills_2003_2022!$N$3:$V$3,0)),"N/A")</f>
        <v>-2600.9160611111106</v>
      </c>
      <c r="BD23" s="129">
        <f>IFERROR(INDEX(CT_Bills_2003_2022!$D$4:$L$25,MATCH(CT_Bands_2003_2022_Bills!$B23,CT_Bills_2003_2022!$B$4:$B$25,0),MATCH(CT_Bands_2003_2022_Bills!BD$2,CT_Bills_2003_2022!$D$3:$L$3,0))-INDEX(CT_Bills_2003_2022!$N$4:$V$25,MATCH(CT_Bands_2003_2022_Bills!$B23,CT_Bills_2003_2022!$B$4:$B$25,0),MATCH(CT_Bands_2003_2022_Bills!BD$3,CT_Bills_2003_2022!$N$3:$V$3,0)),"N/A")</f>
        <v>-4493.166061111111</v>
      </c>
      <c r="BE23" s="129">
        <f>IFERROR(INDEX(CT_Bills_2003_2022!$D$4:$L$25,MATCH(CT_Bands_2003_2022_Bills!$B23,CT_Bills_2003_2022!$B$4:$B$25,0),MATCH(CT_Bands_2003_2022_Bills!BE$2,CT_Bills_2003_2022!$D$3:$L$3,0))-INDEX(CT_Bills_2003_2022!$N$4:$V$25,MATCH(CT_Bands_2003_2022_Bills!$B23,CT_Bills_2003_2022!$B$4:$B$25,0),MATCH(CT_Bands_2003_2022_Bills!BE$3,CT_Bills_2003_2022!$N$3:$V$3,0)),"N/A")</f>
        <v>-5428.4204111111103</v>
      </c>
      <c r="BF23" s="143">
        <f>IFERROR(INDEX(CT_Bills_2003_2022!$D$4:$L$25,MATCH(CT_Bands_2003_2022_Bills!$B23,CT_Bills_2003_2022!$B$4:$B$25,0),MATCH(CT_Bands_2003_2022_Bills!BF$2,CT_Bills_2003_2022!$D$3:$L$3,0))-INDEX(CT_Bills_2003_2022!$N$4:$V$25,MATCH(CT_Bands_2003_2022_Bills!$B23,CT_Bills_2003_2022!$B$4:$B$25,0),MATCH(CT_Bands_2003_2022_Bills!BF$3,CT_Bills_2003_2022!$N$3:$V$3,0)),"N/A")</f>
        <v>2449.1403333333328</v>
      </c>
      <c r="BG23" s="129">
        <f>IFERROR(INDEX(CT_Bills_2003_2022!$D$4:$L$25,MATCH(CT_Bands_2003_2022_Bills!$B23,CT_Bills_2003_2022!$B$4:$B$25,0),MATCH(CT_Bands_2003_2022_Bills!BG$2,CT_Bills_2003_2022!$D$3:$L$3,0))-INDEX(CT_Bills_2003_2022!$N$4:$V$25,MATCH(CT_Bands_2003_2022_Bills!$B23,CT_Bills_2003_2022!$B$4:$B$25,0),MATCH(CT_Bands_2003_2022_Bills!BG$3,CT_Bills_2003_2022!$N$3:$V$3,0)),"N/A")</f>
        <v>2122.6369333333328</v>
      </c>
      <c r="BH23" s="129">
        <f>IFERROR(INDEX(CT_Bills_2003_2022!$D$4:$L$25,MATCH(CT_Bands_2003_2022_Bills!$B23,CT_Bills_2003_2022!$B$4:$B$25,0),MATCH(CT_Bands_2003_2022_Bills!BH$2,CT_Bills_2003_2022!$D$3:$L$3,0))-INDEX(CT_Bills_2003_2022!$N$4:$V$25,MATCH(CT_Bands_2003_2022_Bills!$B23,CT_Bills_2003_2022!$B$4:$B$25,0),MATCH(CT_Bands_2003_2022_Bills!BH$3,CT_Bills_2003_2022!$N$3:$V$3,0)),"N/A")</f>
        <v>1680.6366833333329</v>
      </c>
      <c r="BI23" s="129">
        <f>IFERROR(INDEX(CT_Bills_2003_2022!$D$4:$L$25,MATCH(CT_Bands_2003_2022_Bills!$B23,CT_Bills_2003_2022!$B$4:$B$25,0),MATCH(CT_Bands_2003_2022_Bills!BI$2,CT_Bills_2003_2022!$D$3:$L$3,0))-INDEX(CT_Bills_2003_2022!$N$4:$V$25,MATCH(CT_Bands_2003_2022_Bills!$B23,CT_Bills_2003_2022!$B$4:$B$25,0),MATCH(CT_Bands_2003_2022_Bills!BI$3,CT_Bills_2003_2022!$N$3:$V$3,0)),"N/A")</f>
        <v>1108.1364333333327</v>
      </c>
      <c r="BJ23" s="129">
        <f>IFERROR(INDEX(CT_Bills_2003_2022!$D$4:$L$25,MATCH(CT_Bands_2003_2022_Bills!$B23,CT_Bills_2003_2022!$B$4:$B$25,0),MATCH(CT_Bands_2003_2022_Bills!BJ$2,CT_Bills_2003_2022!$D$3:$L$3,0))-INDEX(CT_Bills_2003_2022!$N$4:$V$25,MATCH(CT_Bands_2003_2022_Bills!$B23,CT_Bills_2003_2022!$B$4:$B$25,0),MATCH(CT_Bands_2003_2022_Bills!BJ$3,CT_Bills_2003_2022!$N$3:$V$3,0)),"N/A")</f>
        <v>369.38618333333261</v>
      </c>
      <c r="BK23" s="129">
        <f>IFERROR(INDEX(CT_Bills_2003_2022!$D$4:$L$25,MATCH(CT_Bands_2003_2022_Bills!$B23,CT_Bills_2003_2022!$B$4:$B$25,0),MATCH(CT_Bands_2003_2022_Bills!BK$2,CT_Bills_2003_2022!$D$3:$L$3,0))-INDEX(CT_Bills_2003_2022!$N$4:$V$25,MATCH(CT_Bands_2003_2022_Bills!$B23,CT_Bills_2003_2022!$B$4:$B$25,0),MATCH(CT_Bands_2003_2022_Bills!BK$3,CT_Bills_2003_2022!$N$3:$V$3,0)),"N/A")</f>
        <v>-688.86401666666643</v>
      </c>
      <c r="BL23" s="129">
        <f>IFERROR(INDEX(CT_Bills_2003_2022!$D$4:$L$25,MATCH(CT_Bands_2003_2022_Bills!$B23,CT_Bills_2003_2022!$B$4:$B$25,0),MATCH(CT_Bands_2003_2022_Bills!BL$2,CT_Bills_2003_2022!$D$3:$L$3,0))-INDEX(CT_Bills_2003_2022!$N$4:$V$25,MATCH(CT_Bands_2003_2022_Bills!$B23,CT_Bills_2003_2022!$B$4:$B$25,0),MATCH(CT_Bands_2003_2022_Bills!BL$3,CT_Bills_2003_2022!$N$3:$V$3,0)),"N/A")</f>
        <v>-2211.3640166666664</v>
      </c>
      <c r="BM23" s="129">
        <f>IFERROR(INDEX(CT_Bills_2003_2022!$D$4:$L$25,MATCH(CT_Bands_2003_2022_Bills!$B23,CT_Bills_2003_2022!$B$4:$B$25,0),MATCH(CT_Bands_2003_2022_Bills!BM$2,CT_Bills_2003_2022!$D$3:$L$3,0))-INDEX(CT_Bills_2003_2022!$N$4:$V$25,MATCH(CT_Bands_2003_2022_Bills!$B23,CT_Bills_2003_2022!$B$4:$B$25,0),MATCH(CT_Bands_2003_2022_Bills!BM$3,CT_Bills_2003_2022!$N$3:$V$3,0)),"N/A")</f>
        <v>-4103.6140166666673</v>
      </c>
      <c r="BN23" s="129">
        <f>IFERROR(INDEX(CT_Bills_2003_2022!$D$4:$L$25,MATCH(CT_Bands_2003_2022_Bills!$B23,CT_Bills_2003_2022!$B$4:$B$25,0),MATCH(CT_Bands_2003_2022_Bills!BN$2,CT_Bills_2003_2022!$D$3:$L$3,0))-INDEX(CT_Bills_2003_2022!$N$4:$V$25,MATCH(CT_Bands_2003_2022_Bills!$B23,CT_Bills_2003_2022!$B$4:$B$25,0),MATCH(CT_Bands_2003_2022_Bills!BN$3,CT_Bills_2003_2022!$N$3:$V$3,0)),"N/A")</f>
        <v>-5038.8683666666657</v>
      </c>
      <c r="BO23" s="143">
        <f>IFERROR(INDEX(CT_Bills_2003_2022!$D$4:$L$25,MATCH(CT_Bands_2003_2022_Bills!$B23,CT_Bills_2003_2022!$B$4:$B$25,0),MATCH(CT_Bands_2003_2022_Bills!BO$2,CT_Bills_2003_2022!$D$3:$L$3,0))-INDEX(CT_Bills_2003_2022!$N$4:$V$25,MATCH(CT_Bands_2003_2022_Bills!$B23,CT_Bills_2003_2022!$B$4:$B$25,0),MATCH(CT_Bands_2003_2022_Bills!BO$3,CT_Bills_2003_2022!$N$3:$V$3,0)),"N/A")</f>
        <v>3033.4683999999997</v>
      </c>
      <c r="BP23" s="129">
        <f>IFERROR(INDEX(CT_Bills_2003_2022!$D$4:$L$25,MATCH(CT_Bands_2003_2022_Bills!$B23,CT_Bills_2003_2022!$B$4:$B$25,0),MATCH(CT_Bands_2003_2022_Bills!BP$2,CT_Bills_2003_2022!$D$3:$L$3,0))-INDEX(CT_Bills_2003_2022!$N$4:$V$25,MATCH(CT_Bands_2003_2022_Bills!$B23,CT_Bills_2003_2022!$B$4:$B$25,0),MATCH(CT_Bands_2003_2022_Bills!BP$3,CT_Bills_2003_2022!$N$3:$V$3,0)),"N/A")</f>
        <v>2706.9649999999997</v>
      </c>
      <c r="BQ23" s="129">
        <f>IFERROR(INDEX(CT_Bills_2003_2022!$D$4:$L$25,MATCH(CT_Bands_2003_2022_Bills!$B23,CT_Bills_2003_2022!$B$4:$B$25,0),MATCH(CT_Bands_2003_2022_Bills!BQ$2,CT_Bills_2003_2022!$D$3:$L$3,0))-INDEX(CT_Bills_2003_2022!$N$4:$V$25,MATCH(CT_Bands_2003_2022_Bills!$B23,CT_Bills_2003_2022!$B$4:$B$25,0),MATCH(CT_Bands_2003_2022_Bills!BQ$3,CT_Bills_2003_2022!$N$3:$V$3,0)),"N/A")</f>
        <v>2264.9647500000001</v>
      </c>
      <c r="BR23" s="129">
        <f>IFERROR(INDEX(CT_Bills_2003_2022!$D$4:$L$25,MATCH(CT_Bands_2003_2022_Bills!$B23,CT_Bills_2003_2022!$B$4:$B$25,0),MATCH(CT_Bands_2003_2022_Bills!BR$2,CT_Bills_2003_2022!$D$3:$L$3,0))-INDEX(CT_Bills_2003_2022!$N$4:$V$25,MATCH(CT_Bands_2003_2022_Bills!$B23,CT_Bills_2003_2022!$B$4:$B$25,0),MATCH(CT_Bands_2003_2022_Bills!BR$3,CT_Bills_2003_2022!$N$3:$V$3,0)),"N/A")</f>
        <v>1692.4644999999996</v>
      </c>
      <c r="BS23" s="129">
        <f>IFERROR(INDEX(CT_Bills_2003_2022!$D$4:$L$25,MATCH(CT_Bands_2003_2022_Bills!$B23,CT_Bills_2003_2022!$B$4:$B$25,0),MATCH(CT_Bands_2003_2022_Bills!BS$2,CT_Bills_2003_2022!$D$3:$L$3,0))-INDEX(CT_Bills_2003_2022!$N$4:$V$25,MATCH(CT_Bands_2003_2022_Bills!$B23,CT_Bills_2003_2022!$B$4:$B$25,0),MATCH(CT_Bands_2003_2022_Bills!BS$3,CT_Bills_2003_2022!$N$3:$V$3,0)),"N/A")</f>
        <v>953.71424999999954</v>
      </c>
      <c r="BT23" s="129">
        <f>IFERROR(INDEX(CT_Bills_2003_2022!$D$4:$L$25,MATCH(CT_Bands_2003_2022_Bills!$B23,CT_Bills_2003_2022!$B$4:$B$25,0),MATCH(CT_Bands_2003_2022_Bills!BT$2,CT_Bills_2003_2022!$D$3:$L$3,0))-INDEX(CT_Bills_2003_2022!$N$4:$V$25,MATCH(CT_Bands_2003_2022_Bills!$B23,CT_Bills_2003_2022!$B$4:$B$25,0),MATCH(CT_Bands_2003_2022_Bills!BT$3,CT_Bills_2003_2022!$N$3:$V$3,0)),"N/A")</f>
        <v>-104.5359499999995</v>
      </c>
      <c r="BU23" s="129">
        <f>IFERROR(INDEX(CT_Bills_2003_2022!$D$4:$L$25,MATCH(CT_Bands_2003_2022_Bills!$B23,CT_Bills_2003_2022!$B$4:$B$25,0),MATCH(CT_Bands_2003_2022_Bills!BU$2,CT_Bills_2003_2022!$D$3:$L$3,0))-INDEX(CT_Bills_2003_2022!$N$4:$V$25,MATCH(CT_Bands_2003_2022_Bills!$B23,CT_Bills_2003_2022!$B$4:$B$25,0),MATCH(CT_Bands_2003_2022_Bills!BU$3,CT_Bills_2003_2022!$N$3:$V$3,0)),"N/A")</f>
        <v>-1627.0359499999995</v>
      </c>
      <c r="BV23" s="129">
        <f>IFERROR(INDEX(CT_Bills_2003_2022!$D$4:$L$25,MATCH(CT_Bands_2003_2022_Bills!$B23,CT_Bills_2003_2022!$B$4:$B$25,0),MATCH(CT_Bands_2003_2022_Bills!BV$2,CT_Bills_2003_2022!$D$3:$L$3,0))-INDEX(CT_Bills_2003_2022!$N$4:$V$25,MATCH(CT_Bands_2003_2022_Bills!$B23,CT_Bills_2003_2022!$B$4:$B$25,0),MATCH(CT_Bands_2003_2022_Bills!BV$3,CT_Bills_2003_2022!$N$3:$V$3,0)),"N/A")</f>
        <v>-3519.2859500000004</v>
      </c>
      <c r="BW23" s="129">
        <f>IFERROR(INDEX(CT_Bills_2003_2022!$D$4:$L$25,MATCH(CT_Bands_2003_2022_Bills!$B23,CT_Bills_2003_2022!$B$4:$B$25,0),MATCH(CT_Bands_2003_2022_Bills!BW$2,CT_Bills_2003_2022!$D$3:$L$3,0))-INDEX(CT_Bills_2003_2022!$N$4:$V$25,MATCH(CT_Bands_2003_2022_Bills!$B23,CT_Bills_2003_2022!$B$4:$B$25,0),MATCH(CT_Bands_2003_2022_Bills!BW$3,CT_Bills_2003_2022!$N$3:$V$3,0)),"N/A")</f>
        <v>-4454.5402999999988</v>
      </c>
      <c r="BX23" s="129">
        <f>IFERROR(INDEX(CT_Bills_2003_2022!$D$4:$L$25,MATCH(CT_Bands_2003_2022_Bills!$B23,CT_Bills_2003_2022!$B$4:$B$25,0),MATCH(CT_Bands_2003_2022_Bills!BX$2,CT_Bills_2003_2022!$D$3:$L$3,0))-INDEX(CT_Bills_2003_2022!$N$4:$V$25,MATCH(CT_Bands_2003_2022_Bills!$B23,CT_Bills_2003_2022!$B$4:$B$25,0),MATCH(CT_Bands_2003_2022_Bills!BX$3,CT_Bills_2003_2022!$N$3:$V$3,0)),"N/A")</f>
        <v>3617.7964666666662</v>
      </c>
      <c r="BY23" s="129">
        <f>IFERROR(INDEX(CT_Bills_2003_2022!$D$4:$L$25,MATCH(CT_Bands_2003_2022_Bills!$B23,CT_Bills_2003_2022!$B$4:$B$25,0),MATCH(CT_Bands_2003_2022_Bills!BY$2,CT_Bills_2003_2022!$D$3:$L$3,0))-INDEX(CT_Bills_2003_2022!$N$4:$V$25,MATCH(CT_Bands_2003_2022_Bills!$B23,CT_Bills_2003_2022!$B$4:$B$25,0),MATCH(CT_Bands_2003_2022_Bills!BY$3,CT_Bills_2003_2022!$N$3:$V$3,0)),"N/A")</f>
        <v>3291.2930666666662</v>
      </c>
      <c r="BZ23" s="129">
        <f>IFERROR(INDEX(CT_Bills_2003_2022!$D$4:$L$25,MATCH(CT_Bands_2003_2022_Bills!$B23,CT_Bills_2003_2022!$B$4:$B$25,0),MATCH(CT_Bands_2003_2022_Bills!BZ$2,CT_Bills_2003_2022!$D$3:$L$3,0))-INDEX(CT_Bills_2003_2022!$N$4:$V$25,MATCH(CT_Bands_2003_2022_Bills!$B23,CT_Bills_2003_2022!$B$4:$B$25,0),MATCH(CT_Bands_2003_2022_Bills!BZ$3,CT_Bills_2003_2022!$N$3:$V$3,0)),"N/A")</f>
        <v>2849.2928166666661</v>
      </c>
      <c r="CA23" s="129">
        <f>IFERROR(INDEX(CT_Bills_2003_2022!$D$4:$L$25,MATCH(CT_Bands_2003_2022_Bills!$B23,CT_Bills_2003_2022!$B$4:$B$25,0),MATCH(CT_Bands_2003_2022_Bills!CA$2,CT_Bills_2003_2022!$D$3:$L$3,0))-INDEX(CT_Bills_2003_2022!$N$4:$V$25,MATCH(CT_Bands_2003_2022_Bills!$B23,CT_Bills_2003_2022!$B$4:$B$25,0),MATCH(CT_Bands_2003_2022_Bills!CA$3,CT_Bills_2003_2022!$N$3:$V$3,0)),"N/A")</f>
        <v>2276.7925666666661</v>
      </c>
      <c r="CB23" s="129">
        <f>IFERROR(INDEX(CT_Bills_2003_2022!$D$4:$L$25,MATCH(CT_Bands_2003_2022_Bills!$B23,CT_Bills_2003_2022!$B$4:$B$25,0),MATCH(CT_Bands_2003_2022_Bills!CB$2,CT_Bills_2003_2022!$D$3:$L$3,0))-INDEX(CT_Bills_2003_2022!$N$4:$V$25,MATCH(CT_Bands_2003_2022_Bills!$B23,CT_Bills_2003_2022!$B$4:$B$25,0),MATCH(CT_Bands_2003_2022_Bills!CB$3,CT_Bills_2003_2022!$N$3:$V$3,0)),"N/A")</f>
        <v>1538.042316666666</v>
      </c>
      <c r="CC23" s="129">
        <f>IFERROR(INDEX(CT_Bills_2003_2022!$D$4:$L$25,MATCH(CT_Bands_2003_2022_Bills!$B23,CT_Bills_2003_2022!$B$4:$B$25,0),MATCH(CT_Bands_2003_2022_Bills!CC$2,CT_Bills_2003_2022!$D$3:$L$3,0))-INDEX(CT_Bills_2003_2022!$N$4:$V$25,MATCH(CT_Bands_2003_2022_Bills!$B23,CT_Bills_2003_2022!$B$4:$B$25,0),MATCH(CT_Bands_2003_2022_Bills!CC$3,CT_Bills_2003_2022!$N$3:$V$3,0)),"N/A")</f>
        <v>479.79211666666697</v>
      </c>
      <c r="CD23" s="129">
        <f>IFERROR(INDEX(CT_Bills_2003_2022!$D$4:$L$25,MATCH(CT_Bands_2003_2022_Bills!$B23,CT_Bills_2003_2022!$B$4:$B$25,0),MATCH(CT_Bands_2003_2022_Bills!CD$2,CT_Bills_2003_2022!$D$3:$L$3,0))-INDEX(CT_Bills_2003_2022!$N$4:$V$25,MATCH(CT_Bands_2003_2022_Bills!$B23,CT_Bills_2003_2022!$B$4:$B$25,0),MATCH(CT_Bands_2003_2022_Bills!CD$3,CT_Bills_2003_2022!$N$3:$V$3,0)),"N/A")</f>
        <v>-1042.707883333333</v>
      </c>
      <c r="CE23" s="129">
        <f>IFERROR(INDEX(CT_Bills_2003_2022!$D$4:$L$25,MATCH(CT_Bands_2003_2022_Bills!$B23,CT_Bills_2003_2022!$B$4:$B$25,0),MATCH(CT_Bands_2003_2022_Bills!CE$2,CT_Bills_2003_2022!$D$3:$L$3,0))-INDEX(CT_Bills_2003_2022!$N$4:$V$25,MATCH(CT_Bands_2003_2022_Bills!$B23,CT_Bills_2003_2022!$B$4:$B$25,0),MATCH(CT_Bands_2003_2022_Bills!CE$3,CT_Bills_2003_2022!$N$3:$V$3,0)),"N/A")</f>
        <v>-2934.9578833333339</v>
      </c>
      <c r="CF23" s="129">
        <f>IFERROR(INDEX(CT_Bills_2003_2022!$D$4:$L$25,MATCH(CT_Bands_2003_2022_Bills!$B23,CT_Bills_2003_2022!$B$4:$B$25,0),MATCH(CT_Bands_2003_2022_Bills!CF$2,CT_Bills_2003_2022!$D$3:$L$3,0))-INDEX(CT_Bills_2003_2022!$N$4:$V$25,MATCH(CT_Bands_2003_2022_Bills!$B23,CT_Bills_2003_2022!$B$4:$B$25,0),MATCH(CT_Bands_2003_2022_Bills!CF$3,CT_Bills_2003_2022!$N$3:$V$3,0)),"N/A")</f>
        <v>-3870.2122333333323</v>
      </c>
      <c r="CG23" s="51"/>
    </row>
    <row r="24" spans="1:85" x14ac:dyDescent="0.25">
      <c r="A24" s="126" t="s">
        <v>1127</v>
      </c>
      <c r="B24" s="127" t="s">
        <v>1128</v>
      </c>
      <c r="C24" s="127" t="s">
        <v>2335</v>
      </c>
      <c r="D24" s="129">
        <f>IFERROR(INDEX(CT_Bills_2003_2022!$D$4:$L$25,MATCH(CT_Bands_2003_2022_Bills!$B24,CT_Bills_2003_2022!$B$4:$B$25,0),MATCH(CT_Bands_2003_2022_Bills!D$2,CT_Bills_2003_2022!$D$3:$L$3,0))-INDEX(CT_Bills_2003_2022!$N$4:$V$25,MATCH(CT_Bands_2003_2022_Bills!$B24,CT_Bills_2003_2022!$B$4:$B$25,0),MATCH(CT_Bands_2003_2022_Bills!D$3,CT_Bills_2003_2022!$N$3:$V$3,0)),"N/A")</f>
        <v>774.55830999999989</v>
      </c>
      <c r="E24" s="129">
        <f>IFERROR(INDEX(CT_Bills_2003_2022!$D$4:$L$25,MATCH(CT_Bands_2003_2022_Bills!$B24,CT_Bills_2003_2022!$B$4:$B$25,0),MATCH(CT_Bands_2003_2022_Bills!E$2,CT_Bills_2003_2022!$D$3:$L$3,0))-INDEX(CT_Bills_2003_2022!$N$4:$V$25,MATCH(CT_Bands_2003_2022_Bills!$B24,CT_Bills_2003_2022!$B$4:$B$25,0),MATCH(CT_Bands_2003_2022_Bills!E$3,CT_Bills_2003_2022!$N$3:$V$3,0)),"N/A")</f>
        <v>529.05550999999991</v>
      </c>
      <c r="F24" s="129">
        <f>IFERROR(INDEX(CT_Bills_2003_2022!$D$4:$L$25,MATCH(CT_Bands_2003_2022_Bills!$B24,CT_Bills_2003_2022!$B$4:$B$25,0),MATCH(CT_Bands_2003_2022_Bills!F$2,CT_Bills_2003_2022!$D$3:$L$3,0))-INDEX(CT_Bills_2003_2022!$N$4:$V$25,MATCH(CT_Bands_2003_2022_Bills!$B24,CT_Bills_2003_2022!$B$4:$B$25,0),MATCH(CT_Bands_2003_2022_Bills!F$3,CT_Bills_2003_2022!$N$3:$V$3,0)),"N/A")</f>
        <v>218.05545999999981</v>
      </c>
      <c r="G24" s="129">
        <f>IFERROR(INDEX(CT_Bills_2003_2022!$D$4:$L$25,MATCH(CT_Bands_2003_2022_Bills!$B24,CT_Bills_2003_2022!$B$4:$B$25,0),MATCH(CT_Bands_2003_2022_Bills!G$2,CT_Bills_2003_2022!$D$3:$L$3,0))-INDEX(CT_Bills_2003_2022!$N$4:$V$25,MATCH(CT_Bands_2003_2022_Bills!$B24,CT_Bills_2003_2022!$B$4:$B$25,0),MATCH(CT_Bands_2003_2022_Bills!G$3,CT_Bills_2003_2022!$N$3:$V$3,0)),"N/A")</f>
        <v>-161.44458999999983</v>
      </c>
      <c r="H24" s="129">
        <f>IFERROR(INDEX(CT_Bills_2003_2022!$D$4:$L$25,MATCH(CT_Bands_2003_2022_Bills!$B24,CT_Bills_2003_2022!$B$4:$B$25,0),MATCH(CT_Bands_2003_2022_Bills!H$2,CT_Bills_2003_2022!$D$3:$L$3,0))-INDEX(CT_Bills_2003_2022!$N$4:$V$25,MATCH(CT_Bands_2003_2022_Bills!$B24,CT_Bills_2003_2022!$B$4:$B$25,0),MATCH(CT_Bands_2003_2022_Bills!H$3,CT_Bills_2003_2022!$N$3:$V$3,0)),"N/A")</f>
        <v>-627.19463999999994</v>
      </c>
      <c r="I24" s="129">
        <f>IFERROR(INDEX(CT_Bills_2003_2022!$D$4:$L$25,MATCH(CT_Bands_2003_2022_Bills!$B24,CT_Bills_2003_2022!$B$4:$B$25,0),MATCH(CT_Bands_2003_2022_Bills!I$2,CT_Bills_2003_2022!$D$3:$L$3,0))-INDEX(CT_Bills_2003_2022!$N$4:$V$25,MATCH(CT_Bands_2003_2022_Bills!$B24,CT_Bills_2003_2022!$B$4:$B$25,0),MATCH(CT_Bands_2003_2022_Bills!I$3,CT_Bills_2003_2022!$N$3:$V$3,0)),"N/A")</f>
        <v>-1302.9446900000003</v>
      </c>
      <c r="J24" s="129">
        <f>IFERROR(INDEX(CT_Bills_2003_2022!$D$4:$L$25,MATCH(CT_Bands_2003_2022_Bills!$B24,CT_Bills_2003_2022!$B$4:$B$25,0),MATCH(CT_Bands_2003_2022_Bills!J$2,CT_Bills_2003_2022!$D$3:$L$3,0))-INDEX(CT_Bills_2003_2022!$N$4:$V$25,MATCH(CT_Bands_2003_2022_Bills!$B24,CT_Bills_2003_2022!$B$4:$B$25,0),MATCH(CT_Bands_2003_2022_Bills!J$3,CT_Bills_2003_2022!$N$3:$V$3,0)),"N/A")</f>
        <v>-2411.9447400000004</v>
      </c>
      <c r="K24" s="129">
        <f>IFERROR(INDEX(CT_Bills_2003_2022!$D$4:$L$25,MATCH(CT_Bands_2003_2022_Bills!$B24,CT_Bills_2003_2022!$B$4:$B$25,0),MATCH(CT_Bands_2003_2022_Bills!K$2,CT_Bills_2003_2022!$D$3:$L$3,0))-INDEX(CT_Bills_2003_2022!$N$4:$V$25,MATCH(CT_Bands_2003_2022_Bills!$B24,CT_Bills_2003_2022!$B$4:$B$25,0),MATCH(CT_Bands_2003_2022_Bills!K$3,CT_Bills_2003_2022!$N$3:$V$3,0)),"N/A")</f>
        <v>-3819.44479</v>
      </c>
      <c r="L24" s="129">
        <f>IFERROR(INDEX(CT_Bills_2003_2022!$D$4:$L$25,MATCH(CT_Bands_2003_2022_Bills!$B24,CT_Bills_2003_2022!$B$4:$B$25,0),MATCH(CT_Bands_2003_2022_Bills!L$2,CT_Bills_2003_2022!$D$3:$L$3,0))-INDEX(CT_Bills_2003_2022!$N$4:$V$25,MATCH(CT_Bands_2003_2022_Bills!$B24,CT_Bills_2003_2022!$B$4:$B$25,0),MATCH(CT_Bands_2003_2022_Bills!L$3,CT_Bills_2003_2022!$N$3:$V$3,0)),"N/A")</f>
        <v>-4577.4479900000006</v>
      </c>
      <c r="M24" s="143">
        <f>IFERROR(INDEX(CT_Bills_2003_2022!$D$4:$L$25,MATCH(CT_Bands_2003_2022_Bills!$B24,CT_Bills_2003_2022!$B$4:$B$25,0),MATCH(CT_Bands_2003_2022_Bills!M$2,CT_Bills_2003_2022!$D$3:$L$3,0))-INDEX(CT_Bills_2003_2022!$N$4:$V$25,MATCH(CT_Bands_2003_2022_Bills!$B24,CT_Bills_2003_2022!$B$4:$B$25,0),MATCH(CT_Bands_2003_2022_Bills!M$3,CT_Bills_2003_2022!$N$3:$V$3,0)),"N/A")</f>
        <v>972.40136166666662</v>
      </c>
      <c r="N24" s="129">
        <f>IFERROR(INDEX(CT_Bills_2003_2022!$D$4:$L$25,MATCH(CT_Bands_2003_2022_Bills!$B24,CT_Bills_2003_2022!$B$4:$B$25,0),MATCH(CT_Bands_2003_2022_Bills!N$2,CT_Bills_2003_2022!$D$3:$L$3,0))-INDEX(CT_Bills_2003_2022!$N$4:$V$25,MATCH(CT_Bands_2003_2022_Bills!$B24,CT_Bills_2003_2022!$B$4:$B$25,0),MATCH(CT_Bands_2003_2022_Bills!N$3,CT_Bills_2003_2022!$N$3:$V$3,0)),"N/A")</f>
        <v>726.89856166666664</v>
      </c>
      <c r="O24" s="129">
        <f>IFERROR(INDEX(CT_Bills_2003_2022!$D$4:$L$25,MATCH(CT_Bands_2003_2022_Bills!$B24,CT_Bills_2003_2022!$B$4:$B$25,0),MATCH(CT_Bands_2003_2022_Bills!O$2,CT_Bills_2003_2022!$D$3:$L$3,0))-INDEX(CT_Bills_2003_2022!$N$4:$V$25,MATCH(CT_Bands_2003_2022_Bills!$B24,CT_Bills_2003_2022!$B$4:$B$25,0),MATCH(CT_Bands_2003_2022_Bills!O$3,CT_Bills_2003_2022!$N$3:$V$3,0)),"N/A")</f>
        <v>415.89851166666654</v>
      </c>
      <c r="P24" s="129">
        <f>IFERROR(INDEX(CT_Bills_2003_2022!$D$4:$L$25,MATCH(CT_Bands_2003_2022_Bills!$B24,CT_Bills_2003_2022!$B$4:$B$25,0),MATCH(CT_Bands_2003_2022_Bills!P$2,CT_Bills_2003_2022!$D$3:$L$3,0))-INDEX(CT_Bills_2003_2022!$N$4:$V$25,MATCH(CT_Bands_2003_2022_Bills!$B24,CT_Bills_2003_2022!$B$4:$B$25,0),MATCH(CT_Bands_2003_2022_Bills!P$3,CT_Bills_2003_2022!$N$3:$V$3,0)),"N/A")</f>
        <v>36.39846166666689</v>
      </c>
      <c r="Q24" s="129">
        <f>IFERROR(INDEX(CT_Bills_2003_2022!$D$4:$L$25,MATCH(CT_Bands_2003_2022_Bills!$B24,CT_Bills_2003_2022!$B$4:$B$25,0),MATCH(CT_Bands_2003_2022_Bills!Q$2,CT_Bills_2003_2022!$D$3:$L$3,0))-INDEX(CT_Bills_2003_2022!$N$4:$V$25,MATCH(CT_Bands_2003_2022_Bills!$B24,CT_Bills_2003_2022!$B$4:$B$25,0),MATCH(CT_Bands_2003_2022_Bills!Q$3,CT_Bills_2003_2022!$N$3:$V$3,0)),"N/A")</f>
        <v>-429.35158833333321</v>
      </c>
      <c r="R24" s="129">
        <f>IFERROR(INDEX(CT_Bills_2003_2022!$D$4:$L$25,MATCH(CT_Bands_2003_2022_Bills!$B24,CT_Bills_2003_2022!$B$4:$B$25,0),MATCH(CT_Bands_2003_2022_Bills!R$2,CT_Bills_2003_2022!$D$3:$L$3,0))-INDEX(CT_Bills_2003_2022!$N$4:$V$25,MATCH(CT_Bands_2003_2022_Bills!$B24,CT_Bills_2003_2022!$B$4:$B$25,0),MATCH(CT_Bands_2003_2022_Bills!R$3,CT_Bills_2003_2022!$N$3:$V$3,0)),"N/A")</f>
        <v>-1105.1016383333335</v>
      </c>
      <c r="S24" s="129">
        <f>IFERROR(INDEX(CT_Bills_2003_2022!$D$4:$L$25,MATCH(CT_Bands_2003_2022_Bills!$B24,CT_Bills_2003_2022!$B$4:$B$25,0),MATCH(CT_Bands_2003_2022_Bills!S$2,CT_Bills_2003_2022!$D$3:$L$3,0))-INDEX(CT_Bills_2003_2022!$N$4:$V$25,MATCH(CT_Bands_2003_2022_Bills!$B24,CT_Bills_2003_2022!$B$4:$B$25,0),MATCH(CT_Bands_2003_2022_Bills!S$3,CT_Bills_2003_2022!$N$3:$V$3,0)),"N/A")</f>
        <v>-2214.1016883333336</v>
      </c>
      <c r="T24" s="129">
        <f>IFERROR(INDEX(CT_Bills_2003_2022!$D$4:$L$25,MATCH(CT_Bands_2003_2022_Bills!$B24,CT_Bills_2003_2022!$B$4:$B$25,0),MATCH(CT_Bands_2003_2022_Bills!T$2,CT_Bills_2003_2022!$D$3:$L$3,0))-INDEX(CT_Bills_2003_2022!$N$4:$V$25,MATCH(CT_Bands_2003_2022_Bills!$B24,CT_Bills_2003_2022!$B$4:$B$25,0),MATCH(CT_Bands_2003_2022_Bills!T$3,CT_Bills_2003_2022!$N$3:$V$3,0)),"N/A")</f>
        <v>-3621.6017383333333</v>
      </c>
      <c r="U24" s="129">
        <f>IFERROR(INDEX(CT_Bills_2003_2022!$D$4:$L$25,MATCH(CT_Bands_2003_2022_Bills!$B24,CT_Bills_2003_2022!$B$4:$B$25,0),MATCH(CT_Bands_2003_2022_Bills!U$2,CT_Bills_2003_2022!$D$3:$L$3,0))-INDEX(CT_Bills_2003_2022!$N$4:$V$25,MATCH(CT_Bands_2003_2022_Bills!$B24,CT_Bills_2003_2022!$B$4:$B$25,0),MATCH(CT_Bands_2003_2022_Bills!U$3,CT_Bills_2003_2022!$N$3:$V$3,0)),"N/A")</f>
        <v>-4379.6049383333338</v>
      </c>
      <c r="V24" s="143">
        <f>IFERROR(INDEX(CT_Bills_2003_2022!$D$4:$L$25,MATCH(CT_Bands_2003_2022_Bills!$B24,CT_Bills_2003_2022!$B$4:$B$25,0),MATCH(CT_Bands_2003_2022_Bills!V$2,CT_Bills_2003_2022!$D$3:$L$3,0))-INDEX(CT_Bills_2003_2022!$N$4:$V$25,MATCH(CT_Bands_2003_2022_Bills!$B24,CT_Bills_2003_2022!$B$4:$B$25,0),MATCH(CT_Bands_2003_2022_Bills!V$3,CT_Bills_2003_2022!$N$3:$V$3,0)),"N/A")</f>
        <v>1170.2444133333333</v>
      </c>
      <c r="W24" s="129">
        <f>IFERROR(INDEX(CT_Bills_2003_2022!$D$4:$L$25,MATCH(CT_Bands_2003_2022_Bills!$B24,CT_Bills_2003_2022!$B$4:$B$25,0),MATCH(CT_Bands_2003_2022_Bills!W$2,CT_Bills_2003_2022!$D$3:$L$3,0))-INDEX(CT_Bills_2003_2022!$N$4:$V$25,MATCH(CT_Bands_2003_2022_Bills!$B24,CT_Bills_2003_2022!$B$4:$B$25,0),MATCH(CT_Bands_2003_2022_Bills!W$3,CT_Bills_2003_2022!$N$3:$V$3,0)),"N/A")</f>
        <v>924.74161333333336</v>
      </c>
      <c r="X24" s="129">
        <f>IFERROR(INDEX(CT_Bills_2003_2022!$D$4:$L$25,MATCH(CT_Bands_2003_2022_Bills!$B24,CT_Bills_2003_2022!$B$4:$B$25,0),MATCH(CT_Bands_2003_2022_Bills!X$2,CT_Bills_2003_2022!$D$3:$L$3,0))-INDEX(CT_Bills_2003_2022!$N$4:$V$25,MATCH(CT_Bands_2003_2022_Bills!$B24,CT_Bills_2003_2022!$B$4:$B$25,0),MATCH(CT_Bands_2003_2022_Bills!X$3,CT_Bills_2003_2022!$N$3:$V$3,0)),"N/A")</f>
        <v>613.74156333333326</v>
      </c>
      <c r="Y24" s="129">
        <f>IFERROR(INDEX(CT_Bills_2003_2022!$D$4:$L$25,MATCH(CT_Bands_2003_2022_Bills!$B24,CT_Bills_2003_2022!$B$4:$B$25,0),MATCH(CT_Bands_2003_2022_Bills!Y$2,CT_Bills_2003_2022!$D$3:$L$3,0))-INDEX(CT_Bills_2003_2022!$N$4:$V$25,MATCH(CT_Bands_2003_2022_Bills!$B24,CT_Bills_2003_2022!$B$4:$B$25,0),MATCH(CT_Bands_2003_2022_Bills!Y$3,CT_Bills_2003_2022!$N$3:$V$3,0)),"N/A")</f>
        <v>234.24151333333361</v>
      </c>
      <c r="Z24" s="129">
        <f>IFERROR(INDEX(CT_Bills_2003_2022!$D$4:$L$25,MATCH(CT_Bands_2003_2022_Bills!$B24,CT_Bills_2003_2022!$B$4:$B$25,0),MATCH(CT_Bands_2003_2022_Bills!Z$2,CT_Bills_2003_2022!$D$3:$L$3,0))-INDEX(CT_Bills_2003_2022!$N$4:$V$25,MATCH(CT_Bands_2003_2022_Bills!$B24,CT_Bills_2003_2022!$B$4:$B$25,0),MATCH(CT_Bands_2003_2022_Bills!Z$3,CT_Bills_2003_2022!$N$3:$V$3,0)),"N/A")</f>
        <v>-231.50853666666649</v>
      </c>
      <c r="AA24" s="129">
        <f>IFERROR(INDEX(CT_Bills_2003_2022!$D$4:$L$25,MATCH(CT_Bands_2003_2022_Bills!$B24,CT_Bills_2003_2022!$B$4:$B$25,0),MATCH(CT_Bands_2003_2022_Bills!AA$2,CT_Bills_2003_2022!$D$3:$L$3,0))-INDEX(CT_Bills_2003_2022!$N$4:$V$25,MATCH(CT_Bands_2003_2022_Bills!$B24,CT_Bills_2003_2022!$B$4:$B$25,0),MATCH(CT_Bands_2003_2022_Bills!AA$3,CT_Bills_2003_2022!$N$3:$V$3,0)),"N/A")</f>
        <v>-907.25858666666682</v>
      </c>
      <c r="AB24" s="129">
        <f>IFERROR(INDEX(CT_Bills_2003_2022!$D$4:$L$25,MATCH(CT_Bands_2003_2022_Bills!$B24,CT_Bills_2003_2022!$B$4:$B$25,0),MATCH(CT_Bands_2003_2022_Bills!AB$2,CT_Bills_2003_2022!$D$3:$L$3,0))-INDEX(CT_Bills_2003_2022!$N$4:$V$25,MATCH(CT_Bands_2003_2022_Bills!$B24,CT_Bills_2003_2022!$B$4:$B$25,0),MATCH(CT_Bands_2003_2022_Bills!AB$3,CT_Bills_2003_2022!$N$3:$V$3,0)),"N/A")</f>
        <v>-2016.2586366666669</v>
      </c>
      <c r="AC24" s="129">
        <f>IFERROR(INDEX(CT_Bills_2003_2022!$D$4:$L$25,MATCH(CT_Bands_2003_2022_Bills!$B24,CT_Bills_2003_2022!$B$4:$B$25,0),MATCH(CT_Bands_2003_2022_Bills!AC$2,CT_Bills_2003_2022!$D$3:$L$3,0))-INDEX(CT_Bills_2003_2022!$N$4:$V$25,MATCH(CT_Bands_2003_2022_Bills!$B24,CT_Bills_2003_2022!$B$4:$B$25,0),MATCH(CT_Bands_2003_2022_Bills!AC$3,CT_Bills_2003_2022!$N$3:$V$3,0)),"N/A")</f>
        <v>-3423.7586866666666</v>
      </c>
      <c r="AD24" s="129">
        <f>IFERROR(INDEX(CT_Bills_2003_2022!$D$4:$L$25,MATCH(CT_Bands_2003_2022_Bills!$B24,CT_Bills_2003_2022!$B$4:$B$25,0),MATCH(CT_Bands_2003_2022_Bills!AD$2,CT_Bills_2003_2022!$D$3:$L$3,0))-INDEX(CT_Bills_2003_2022!$N$4:$V$25,MATCH(CT_Bands_2003_2022_Bills!$B24,CT_Bills_2003_2022!$B$4:$B$25,0),MATCH(CT_Bands_2003_2022_Bills!AD$3,CT_Bills_2003_2022!$N$3:$V$3,0)),"N/A")</f>
        <v>-4181.7618866666671</v>
      </c>
      <c r="AE24" s="143">
        <f>IFERROR(INDEX(CT_Bills_2003_2022!$D$4:$L$25,MATCH(CT_Bands_2003_2022_Bills!$B24,CT_Bills_2003_2022!$B$4:$B$25,0),MATCH(CT_Bands_2003_2022_Bills!AE$2,CT_Bills_2003_2022!$D$3:$L$3,0))-INDEX(CT_Bills_2003_2022!$N$4:$V$25,MATCH(CT_Bands_2003_2022_Bills!$B24,CT_Bills_2003_2022!$B$4:$B$25,0),MATCH(CT_Bands_2003_2022_Bills!AE$3,CT_Bills_2003_2022!$N$3:$V$3,0)),"N/A")</f>
        <v>1368.0874650000001</v>
      </c>
      <c r="AF24" s="129">
        <f>IFERROR(INDEX(CT_Bills_2003_2022!$D$4:$L$25,MATCH(CT_Bands_2003_2022_Bills!$B24,CT_Bills_2003_2022!$B$4:$B$25,0),MATCH(CT_Bands_2003_2022_Bills!AF$2,CT_Bills_2003_2022!$D$3:$L$3,0))-INDEX(CT_Bills_2003_2022!$N$4:$V$25,MATCH(CT_Bands_2003_2022_Bills!$B24,CT_Bills_2003_2022!$B$4:$B$25,0),MATCH(CT_Bands_2003_2022_Bills!AF$3,CT_Bills_2003_2022!$N$3:$V$3,0)),"N/A")</f>
        <v>1122.5846650000001</v>
      </c>
      <c r="AG24" s="129">
        <f>IFERROR(INDEX(CT_Bills_2003_2022!$D$4:$L$25,MATCH(CT_Bands_2003_2022_Bills!$B24,CT_Bills_2003_2022!$B$4:$B$25,0),MATCH(CT_Bands_2003_2022_Bills!AG$2,CT_Bills_2003_2022!$D$3:$L$3,0))-INDEX(CT_Bills_2003_2022!$N$4:$V$25,MATCH(CT_Bands_2003_2022_Bills!$B24,CT_Bills_2003_2022!$B$4:$B$25,0),MATCH(CT_Bands_2003_2022_Bills!AG$3,CT_Bills_2003_2022!$N$3:$V$3,0)),"N/A")</f>
        <v>811.58461499999999</v>
      </c>
      <c r="AH24" s="129">
        <f>IFERROR(INDEX(CT_Bills_2003_2022!$D$4:$L$25,MATCH(CT_Bands_2003_2022_Bills!$B24,CT_Bills_2003_2022!$B$4:$B$25,0),MATCH(CT_Bands_2003_2022_Bills!AH$2,CT_Bills_2003_2022!$D$3:$L$3,0))-INDEX(CT_Bills_2003_2022!$N$4:$V$25,MATCH(CT_Bands_2003_2022_Bills!$B24,CT_Bills_2003_2022!$B$4:$B$25,0),MATCH(CT_Bands_2003_2022_Bills!AH$3,CT_Bills_2003_2022!$N$3:$V$3,0)),"N/A")</f>
        <v>432.08456500000034</v>
      </c>
      <c r="AI24" s="129">
        <f>IFERROR(INDEX(CT_Bills_2003_2022!$D$4:$L$25,MATCH(CT_Bands_2003_2022_Bills!$B24,CT_Bills_2003_2022!$B$4:$B$25,0),MATCH(CT_Bands_2003_2022_Bills!AI$2,CT_Bills_2003_2022!$D$3:$L$3,0))-INDEX(CT_Bills_2003_2022!$N$4:$V$25,MATCH(CT_Bands_2003_2022_Bills!$B24,CT_Bills_2003_2022!$B$4:$B$25,0),MATCH(CT_Bands_2003_2022_Bills!AI$3,CT_Bills_2003_2022!$N$3:$V$3,0)),"N/A")</f>
        <v>-33.665484999999762</v>
      </c>
      <c r="AJ24" s="129">
        <f>IFERROR(INDEX(CT_Bills_2003_2022!$D$4:$L$25,MATCH(CT_Bands_2003_2022_Bills!$B24,CT_Bills_2003_2022!$B$4:$B$25,0),MATCH(CT_Bands_2003_2022_Bills!AJ$2,CT_Bills_2003_2022!$D$3:$L$3,0))-INDEX(CT_Bills_2003_2022!$N$4:$V$25,MATCH(CT_Bands_2003_2022_Bills!$B24,CT_Bills_2003_2022!$B$4:$B$25,0),MATCH(CT_Bands_2003_2022_Bills!AJ$3,CT_Bills_2003_2022!$N$3:$V$3,0)),"N/A")</f>
        <v>-709.41553500000009</v>
      </c>
      <c r="AK24" s="129">
        <f>IFERROR(INDEX(CT_Bills_2003_2022!$D$4:$L$25,MATCH(CT_Bands_2003_2022_Bills!$B24,CT_Bills_2003_2022!$B$4:$B$25,0),MATCH(CT_Bands_2003_2022_Bills!AK$2,CT_Bills_2003_2022!$D$3:$L$3,0))-INDEX(CT_Bills_2003_2022!$N$4:$V$25,MATCH(CT_Bands_2003_2022_Bills!$B24,CT_Bills_2003_2022!$B$4:$B$25,0),MATCH(CT_Bands_2003_2022_Bills!AK$3,CT_Bills_2003_2022!$N$3:$V$3,0)),"N/A")</f>
        <v>-1818.4155850000002</v>
      </c>
      <c r="AL24" s="129">
        <f>IFERROR(INDEX(CT_Bills_2003_2022!$D$4:$L$25,MATCH(CT_Bands_2003_2022_Bills!$B24,CT_Bills_2003_2022!$B$4:$B$25,0),MATCH(CT_Bands_2003_2022_Bills!AL$2,CT_Bills_2003_2022!$D$3:$L$3,0))-INDEX(CT_Bills_2003_2022!$N$4:$V$25,MATCH(CT_Bands_2003_2022_Bills!$B24,CT_Bills_2003_2022!$B$4:$B$25,0),MATCH(CT_Bands_2003_2022_Bills!AL$3,CT_Bills_2003_2022!$N$3:$V$3,0)),"N/A")</f>
        <v>-3225.9156349999998</v>
      </c>
      <c r="AM24" s="129">
        <f>IFERROR(INDEX(CT_Bills_2003_2022!$D$4:$L$25,MATCH(CT_Bands_2003_2022_Bills!$B24,CT_Bills_2003_2022!$B$4:$B$25,0),MATCH(CT_Bands_2003_2022_Bills!AM$2,CT_Bills_2003_2022!$D$3:$L$3,0))-INDEX(CT_Bills_2003_2022!$N$4:$V$25,MATCH(CT_Bands_2003_2022_Bills!$B24,CT_Bills_2003_2022!$B$4:$B$25,0),MATCH(CT_Bands_2003_2022_Bills!AM$3,CT_Bills_2003_2022!$N$3:$V$3,0)),"N/A")</f>
        <v>-3983.9188349999999</v>
      </c>
      <c r="AN24" s="143">
        <f>IFERROR(INDEX(CT_Bills_2003_2022!$D$4:$L$25,MATCH(CT_Bands_2003_2022_Bills!$B24,CT_Bills_2003_2022!$B$4:$B$25,0),MATCH(CT_Bands_2003_2022_Bills!AN$2,CT_Bills_2003_2022!$D$3:$L$3,0))-INDEX(CT_Bills_2003_2022!$N$4:$V$25,MATCH(CT_Bands_2003_2022_Bills!$B24,CT_Bills_2003_2022!$B$4:$B$25,0),MATCH(CT_Bands_2003_2022_Bills!AN$3,CT_Bills_2003_2022!$N$3:$V$3,0)),"N/A")</f>
        <v>1763.7735683333335</v>
      </c>
      <c r="AO24" s="129">
        <f>IFERROR(INDEX(CT_Bills_2003_2022!$D$4:$L$25,MATCH(CT_Bands_2003_2022_Bills!$B24,CT_Bills_2003_2022!$B$4:$B$25,0),MATCH(CT_Bands_2003_2022_Bills!AO$2,CT_Bills_2003_2022!$D$3:$L$3,0))-INDEX(CT_Bills_2003_2022!$N$4:$V$25,MATCH(CT_Bands_2003_2022_Bills!$B24,CT_Bills_2003_2022!$B$4:$B$25,0),MATCH(CT_Bands_2003_2022_Bills!AO$3,CT_Bills_2003_2022!$N$3:$V$3,0)),"N/A")</f>
        <v>1518.2707683333335</v>
      </c>
      <c r="AP24" s="129">
        <f>IFERROR(INDEX(CT_Bills_2003_2022!$D$4:$L$25,MATCH(CT_Bands_2003_2022_Bills!$B24,CT_Bills_2003_2022!$B$4:$B$25,0),MATCH(CT_Bands_2003_2022_Bills!AP$2,CT_Bills_2003_2022!$D$3:$L$3,0))-INDEX(CT_Bills_2003_2022!$N$4:$V$25,MATCH(CT_Bands_2003_2022_Bills!$B24,CT_Bills_2003_2022!$B$4:$B$25,0),MATCH(CT_Bands_2003_2022_Bills!AP$3,CT_Bills_2003_2022!$N$3:$V$3,0)),"N/A")</f>
        <v>1207.2707183333334</v>
      </c>
      <c r="AQ24" s="129">
        <f>IFERROR(INDEX(CT_Bills_2003_2022!$D$4:$L$25,MATCH(CT_Bands_2003_2022_Bills!$B24,CT_Bills_2003_2022!$B$4:$B$25,0),MATCH(CT_Bands_2003_2022_Bills!AQ$2,CT_Bills_2003_2022!$D$3:$L$3,0))-INDEX(CT_Bills_2003_2022!$N$4:$V$25,MATCH(CT_Bands_2003_2022_Bills!$B24,CT_Bills_2003_2022!$B$4:$B$25,0),MATCH(CT_Bands_2003_2022_Bills!AQ$3,CT_Bills_2003_2022!$N$3:$V$3,0)),"N/A")</f>
        <v>827.77066833333379</v>
      </c>
      <c r="AR24" s="129">
        <f>IFERROR(INDEX(CT_Bills_2003_2022!$D$4:$L$25,MATCH(CT_Bands_2003_2022_Bills!$B24,CT_Bills_2003_2022!$B$4:$B$25,0),MATCH(CT_Bands_2003_2022_Bills!AR$2,CT_Bills_2003_2022!$D$3:$L$3,0))-INDEX(CT_Bills_2003_2022!$N$4:$V$25,MATCH(CT_Bands_2003_2022_Bills!$B24,CT_Bills_2003_2022!$B$4:$B$25,0),MATCH(CT_Bands_2003_2022_Bills!AR$3,CT_Bills_2003_2022!$N$3:$V$3,0)),"N/A")</f>
        <v>362.02061833333369</v>
      </c>
      <c r="AS24" s="129">
        <f>IFERROR(INDEX(CT_Bills_2003_2022!$D$4:$L$25,MATCH(CT_Bands_2003_2022_Bills!$B24,CT_Bills_2003_2022!$B$4:$B$25,0),MATCH(CT_Bands_2003_2022_Bills!AS$2,CT_Bills_2003_2022!$D$3:$L$3,0))-INDEX(CT_Bills_2003_2022!$N$4:$V$25,MATCH(CT_Bands_2003_2022_Bills!$B24,CT_Bills_2003_2022!$B$4:$B$25,0),MATCH(CT_Bands_2003_2022_Bills!AS$3,CT_Bills_2003_2022!$N$3:$V$3,0)),"N/A")</f>
        <v>-313.72943166666664</v>
      </c>
      <c r="AT24" s="129">
        <f>IFERROR(INDEX(CT_Bills_2003_2022!$D$4:$L$25,MATCH(CT_Bands_2003_2022_Bills!$B24,CT_Bills_2003_2022!$B$4:$B$25,0),MATCH(CT_Bands_2003_2022_Bills!AT$2,CT_Bills_2003_2022!$D$3:$L$3,0))-INDEX(CT_Bills_2003_2022!$N$4:$V$25,MATCH(CT_Bands_2003_2022_Bills!$B24,CT_Bills_2003_2022!$B$4:$B$25,0),MATCH(CT_Bands_2003_2022_Bills!AT$3,CT_Bills_2003_2022!$N$3:$V$3,0)),"N/A")</f>
        <v>-1422.7294816666667</v>
      </c>
      <c r="AU24" s="129">
        <f>IFERROR(INDEX(CT_Bills_2003_2022!$D$4:$L$25,MATCH(CT_Bands_2003_2022_Bills!$B24,CT_Bills_2003_2022!$B$4:$B$25,0),MATCH(CT_Bands_2003_2022_Bills!AU$2,CT_Bills_2003_2022!$D$3:$L$3,0))-INDEX(CT_Bills_2003_2022!$N$4:$V$25,MATCH(CT_Bands_2003_2022_Bills!$B24,CT_Bills_2003_2022!$B$4:$B$25,0),MATCH(CT_Bands_2003_2022_Bills!AU$3,CT_Bills_2003_2022!$N$3:$V$3,0)),"N/A")</f>
        <v>-2830.2295316666664</v>
      </c>
      <c r="AV24" s="129">
        <f>IFERROR(INDEX(CT_Bills_2003_2022!$D$4:$L$25,MATCH(CT_Bands_2003_2022_Bills!$B24,CT_Bills_2003_2022!$B$4:$B$25,0),MATCH(CT_Bands_2003_2022_Bills!AV$2,CT_Bills_2003_2022!$D$3:$L$3,0))-INDEX(CT_Bills_2003_2022!$N$4:$V$25,MATCH(CT_Bands_2003_2022_Bills!$B24,CT_Bills_2003_2022!$B$4:$B$25,0),MATCH(CT_Bands_2003_2022_Bills!AV$3,CT_Bills_2003_2022!$N$3:$V$3,0)),"N/A")</f>
        <v>-3588.2327316666665</v>
      </c>
      <c r="AW24" s="143">
        <f>IFERROR(INDEX(CT_Bills_2003_2022!$D$4:$L$25,MATCH(CT_Bands_2003_2022_Bills!$B24,CT_Bills_2003_2022!$B$4:$B$25,0),MATCH(CT_Bands_2003_2022_Bills!AW$2,CT_Bills_2003_2022!$D$3:$L$3,0))-INDEX(CT_Bills_2003_2022!$N$4:$V$25,MATCH(CT_Bands_2003_2022_Bills!$B24,CT_Bills_2003_2022!$B$4:$B$25,0),MATCH(CT_Bands_2003_2022_Bills!AW$3,CT_Bills_2003_2022!$N$3:$V$3,0)),"N/A")</f>
        <v>2159.4596716666665</v>
      </c>
      <c r="AX24" s="129">
        <f>IFERROR(INDEX(CT_Bills_2003_2022!$D$4:$L$25,MATCH(CT_Bands_2003_2022_Bills!$B24,CT_Bills_2003_2022!$B$4:$B$25,0),MATCH(CT_Bands_2003_2022_Bills!AX$2,CT_Bills_2003_2022!$D$3:$L$3,0))-INDEX(CT_Bills_2003_2022!$N$4:$V$25,MATCH(CT_Bands_2003_2022_Bills!$B24,CT_Bills_2003_2022!$B$4:$B$25,0),MATCH(CT_Bands_2003_2022_Bills!AX$3,CT_Bills_2003_2022!$N$3:$V$3,0)),"N/A")</f>
        <v>1913.9568716666665</v>
      </c>
      <c r="AY24" s="129">
        <f>IFERROR(INDEX(CT_Bills_2003_2022!$D$4:$L$25,MATCH(CT_Bands_2003_2022_Bills!$B24,CT_Bills_2003_2022!$B$4:$B$25,0),MATCH(CT_Bands_2003_2022_Bills!AY$2,CT_Bills_2003_2022!$D$3:$L$3,0))-INDEX(CT_Bills_2003_2022!$N$4:$V$25,MATCH(CT_Bands_2003_2022_Bills!$B24,CT_Bills_2003_2022!$B$4:$B$25,0),MATCH(CT_Bands_2003_2022_Bills!AY$3,CT_Bills_2003_2022!$N$3:$V$3,0)),"N/A")</f>
        <v>1602.9568216666664</v>
      </c>
      <c r="AZ24" s="129">
        <f>IFERROR(INDEX(CT_Bills_2003_2022!$D$4:$L$25,MATCH(CT_Bands_2003_2022_Bills!$B24,CT_Bills_2003_2022!$B$4:$B$25,0),MATCH(CT_Bands_2003_2022_Bills!AZ$2,CT_Bills_2003_2022!$D$3:$L$3,0))-INDEX(CT_Bills_2003_2022!$N$4:$V$25,MATCH(CT_Bands_2003_2022_Bills!$B24,CT_Bills_2003_2022!$B$4:$B$25,0),MATCH(CT_Bands_2003_2022_Bills!AZ$3,CT_Bills_2003_2022!$N$3:$V$3,0)),"N/A")</f>
        <v>1223.4567716666668</v>
      </c>
      <c r="BA24" s="129">
        <f>IFERROR(INDEX(CT_Bills_2003_2022!$D$4:$L$25,MATCH(CT_Bands_2003_2022_Bills!$B24,CT_Bills_2003_2022!$B$4:$B$25,0),MATCH(CT_Bands_2003_2022_Bills!BA$2,CT_Bills_2003_2022!$D$3:$L$3,0))-INDEX(CT_Bills_2003_2022!$N$4:$V$25,MATCH(CT_Bands_2003_2022_Bills!$B24,CT_Bills_2003_2022!$B$4:$B$25,0),MATCH(CT_Bands_2003_2022_Bills!BA$3,CT_Bills_2003_2022!$N$3:$V$3,0)),"N/A")</f>
        <v>757.70672166666668</v>
      </c>
      <c r="BB24" s="129">
        <f>IFERROR(INDEX(CT_Bills_2003_2022!$D$4:$L$25,MATCH(CT_Bands_2003_2022_Bills!$B24,CT_Bills_2003_2022!$B$4:$B$25,0),MATCH(CT_Bands_2003_2022_Bills!BB$2,CT_Bills_2003_2022!$D$3:$L$3,0))-INDEX(CT_Bills_2003_2022!$N$4:$V$25,MATCH(CT_Bands_2003_2022_Bills!$B24,CT_Bills_2003_2022!$B$4:$B$25,0),MATCH(CT_Bands_2003_2022_Bills!BB$3,CT_Bills_2003_2022!$N$3:$V$3,0)),"N/A")</f>
        <v>81.956671666666352</v>
      </c>
      <c r="BC24" s="129">
        <f>IFERROR(INDEX(CT_Bills_2003_2022!$D$4:$L$25,MATCH(CT_Bands_2003_2022_Bills!$B24,CT_Bills_2003_2022!$B$4:$B$25,0),MATCH(CT_Bands_2003_2022_Bills!BC$2,CT_Bills_2003_2022!$D$3:$L$3,0))-INDEX(CT_Bills_2003_2022!$N$4:$V$25,MATCH(CT_Bands_2003_2022_Bills!$B24,CT_Bills_2003_2022!$B$4:$B$25,0),MATCH(CT_Bands_2003_2022_Bills!BC$3,CT_Bills_2003_2022!$N$3:$V$3,0)),"N/A")</f>
        <v>-1027.0433783333337</v>
      </c>
      <c r="BD24" s="129">
        <f>IFERROR(INDEX(CT_Bills_2003_2022!$D$4:$L$25,MATCH(CT_Bands_2003_2022_Bills!$B24,CT_Bills_2003_2022!$B$4:$B$25,0),MATCH(CT_Bands_2003_2022_Bills!BD$2,CT_Bills_2003_2022!$D$3:$L$3,0))-INDEX(CT_Bills_2003_2022!$N$4:$V$25,MATCH(CT_Bands_2003_2022_Bills!$B24,CT_Bills_2003_2022!$B$4:$B$25,0),MATCH(CT_Bands_2003_2022_Bills!BD$3,CT_Bills_2003_2022!$N$3:$V$3,0)),"N/A")</f>
        <v>-2434.5434283333334</v>
      </c>
      <c r="BE24" s="129">
        <f>IFERROR(INDEX(CT_Bills_2003_2022!$D$4:$L$25,MATCH(CT_Bands_2003_2022_Bills!$B24,CT_Bills_2003_2022!$B$4:$B$25,0),MATCH(CT_Bands_2003_2022_Bills!BE$2,CT_Bills_2003_2022!$D$3:$L$3,0))-INDEX(CT_Bills_2003_2022!$N$4:$V$25,MATCH(CT_Bands_2003_2022_Bills!$B24,CT_Bills_2003_2022!$B$4:$B$25,0),MATCH(CT_Bands_2003_2022_Bills!BE$3,CT_Bills_2003_2022!$N$3:$V$3,0)),"N/A")</f>
        <v>-3192.5466283333335</v>
      </c>
      <c r="BF24" s="143">
        <f>IFERROR(INDEX(CT_Bills_2003_2022!$D$4:$L$25,MATCH(CT_Bands_2003_2022_Bills!$B24,CT_Bills_2003_2022!$B$4:$B$25,0),MATCH(CT_Bands_2003_2022_Bills!BF$2,CT_Bills_2003_2022!$D$3:$L$3,0))-INDEX(CT_Bills_2003_2022!$N$4:$V$25,MATCH(CT_Bands_2003_2022_Bills!$B24,CT_Bills_2003_2022!$B$4:$B$25,0),MATCH(CT_Bands_2003_2022_Bills!BF$3,CT_Bills_2003_2022!$N$3:$V$3,0)),"N/A")</f>
        <v>2555.145775</v>
      </c>
      <c r="BG24" s="129">
        <f>IFERROR(INDEX(CT_Bills_2003_2022!$D$4:$L$25,MATCH(CT_Bands_2003_2022_Bills!$B24,CT_Bills_2003_2022!$B$4:$B$25,0),MATCH(CT_Bands_2003_2022_Bills!BG$2,CT_Bills_2003_2022!$D$3:$L$3,0))-INDEX(CT_Bills_2003_2022!$N$4:$V$25,MATCH(CT_Bands_2003_2022_Bills!$B24,CT_Bills_2003_2022!$B$4:$B$25,0),MATCH(CT_Bands_2003_2022_Bills!BG$3,CT_Bills_2003_2022!$N$3:$V$3,0)),"N/A")</f>
        <v>2309.6429749999998</v>
      </c>
      <c r="BH24" s="129">
        <f>IFERROR(INDEX(CT_Bills_2003_2022!$D$4:$L$25,MATCH(CT_Bands_2003_2022_Bills!$B24,CT_Bills_2003_2022!$B$4:$B$25,0),MATCH(CT_Bands_2003_2022_Bills!BH$2,CT_Bills_2003_2022!$D$3:$L$3,0))-INDEX(CT_Bills_2003_2022!$N$4:$V$25,MATCH(CT_Bands_2003_2022_Bills!$B24,CT_Bills_2003_2022!$B$4:$B$25,0),MATCH(CT_Bands_2003_2022_Bills!BH$3,CT_Bills_2003_2022!$N$3:$V$3,0)),"N/A")</f>
        <v>1998.6429249999999</v>
      </c>
      <c r="BI24" s="129">
        <f>IFERROR(INDEX(CT_Bills_2003_2022!$D$4:$L$25,MATCH(CT_Bands_2003_2022_Bills!$B24,CT_Bills_2003_2022!$B$4:$B$25,0),MATCH(CT_Bands_2003_2022_Bills!BI$2,CT_Bills_2003_2022!$D$3:$L$3,0))-INDEX(CT_Bills_2003_2022!$N$4:$V$25,MATCH(CT_Bands_2003_2022_Bills!$B24,CT_Bills_2003_2022!$B$4:$B$25,0),MATCH(CT_Bands_2003_2022_Bills!BI$3,CT_Bills_2003_2022!$N$3:$V$3,0)),"N/A")</f>
        <v>1619.1428750000002</v>
      </c>
      <c r="BJ24" s="129">
        <f>IFERROR(INDEX(CT_Bills_2003_2022!$D$4:$L$25,MATCH(CT_Bands_2003_2022_Bills!$B24,CT_Bills_2003_2022!$B$4:$B$25,0),MATCH(CT_Bands_2003_2022_Bills!BJ$2,CT_Bills_2003_2022!$D$3:$L$3,0))-INDEX(CT_Bills_2003_2022!$N$4:$V$25,MATCH(CT_Bands_2003_2022_Bills!$B24,CT_Bills_2003_2022!$B$4:$B$25,0),MATCH(CT_Bands_2003_2022_Bills!BJ$3,CT_Bills_2003_2022!$N$3:$V$3,0)),"N/A")</f>
        <v>1153.3928250000001</v>
      </c>
      <c r="BK24" s="129">
        <f>IFERROR(INDEX(CT_Bills_2003_2022!$D$4:$L$25,MATCH(CT_Bands_2003_2022_Bills!$B24,CT_Bills_2003_2022!$B$4:$B$25,0),MATCH(CT_Bands_2003_2022_Bills!BK$2,CT_Bills_2003_2022!$D$3:$L$3,0))-INDEX(CT_Bills_2003_2022!$N$4:$V$25,MATCH(CT_Bands_2003_2022_Bills!$B24,CT_Bills_2003_2022!$B$4:$B$25,0),MATCH(CT_Bands_2003_2022_Bills!BK$3,CT_Bills_2003_2022!$N$3:$V$3,0)),"N/A")</f>
        <v>477.6427749999998</v>
      </c>
      <c r="BL24" s="129">
        <f>IFERROR(INDEX(CT_Bills_2003_2022!$D$4:$L$25,MATCH(CT_Bands_2003_2022_Bills!$B24,CT_Bills_2003_2022!$B$4:$B$25,0),MATCH(CT_Bands_2003_2022_Bills!BL$2,CT_Bills_2003_2022!$D$3:$L$3,0))-INDEX(CT_Bills_2003_2022!$N$4:$V$25,MATCH(CT_Bands_2003_2022_Bills!$B24,CT_Bills_2003_2022!$B$4:$B$25,0),MATCH(CT_Bands_2003_2022_Bills!BL$3,CT_Bills_2003_2022!$N$3:$V$3,0)),"N/A")</f>
        <v>-631.3572750000003</v>
      </c>
      <c r="BM24" s="129">
        <f>IFERROR(INDEX(CT_Bills_2003_2022!$D$4:$L$25,MATCH(CT_Bands_2003_2022_Bills!$B24,CT_Bills_2003_2022!$B$4:$B$25,0),MATCH(CT_Bands_2003_2022_Bills!BM$2,CT_Bills_2003_2022!$D$3:$L$3,0))-INDEX(CT_Bills_2003_2022!$N$4:$V$25,MATCH(CT_Bands_2003_2022_Bills!$B24,CT_Bills_2003_2022!$B$4:$B$25,0),MATCH(CT_Bands_2003_2022_Bills!BM$3,CT_Bills_2003_2022!$N$3:$V$3,0)),"N/A")</f>
        <v>-2038.8573249999999</v>
      </c>
      <c r="BN24" s="129">
        <f>IFERROR(INDEX(CT_Bills_2003_2022!$D$4:$L$25,MATCH(CT_Bands_2003_2022_Bills!$B24,CT_Bills_2003_2022!$B$4:$B$25,0),MATCH(CT_Bands_2003_2022_Bills!BN$2,CT_Bills_2003_2022!$D$3:$L$3,0))-INDEX(CT_Bills_2003_2022!$N$4:$V$25,MATCH(CT_Bands_2003_2022_Bills!$B24,CT_Bills_2003_2022!$B$4:$B$25,0),MATCH(CT_Bands_2003_2022_Bills!BN$3,CT_Bills_2003_2022!$N$3:$V$3,0)),"N/A")</f>
        <v>-2796.8605250000001</v>
      </c>
      <c r="BO24" s="143">
        <f>IFERROR(INDEX(CT_Bills_2003_2022!$D$4:$L$25,MATCH(CT_Bands_2003_2022_Bills!$B24,CT_Bills_2003_2022!$B$4:$B$25,0),MATCH(CT_Bands_2003_2022_Bills!BO$2,CT_Bills_2003_2022!$D$3:$L$3,0))-INDEX(CT_Bills_2003_2022!$N$4:$V$25,MATCH(CT_Bands_2003_2022_Bills!$B24,CT_Bills_2003_2022!$B$4:$B$25,0),MATCH(CT_Bands_2003_2022_Bills!BO$3,CT_Bills_2003_2022!$N$3:$V$3,0)),"N/A")</f>
        <v>3148.6749300000001</v>
      </c>
      <c r="BP24" s="129">
        <f>IFERROR(INDEX(CT_Bills_2003_2022!$D$4:$L$25,MATCH(CT_Bands_2003_2022_Bills!$B24,CT_Bills_2003_2022!$B$4:$B$25,0),MATCH(CT_Bands_2003_2022_Bills!BP$2,CT_Bills_2003_2022!$D$3:$L$3,0))-INDEX(CT_Bills_2003_2022!$N$4:$V$25,MATCH(CT_Bands_2003_2022_Bills!$B24,CT_Bills_2003_2022!$B$4:$B$25,0),MATCH(CT_Bands_2003_2022_Bills!BP$3,CT_Bills_2003_2022!$N$3:$V$3,0)),"N/A")</f>
        <v>2903.1721299999999</v>
      </c>
      <c r="BQ24" s="129">
        <f>IFERROR(INDEX(CT_Bills_2003_2022!$D$4:$L$25,MATCH(CT_Bands_2003_2022_Bills!$B24,CT_Bills_2003_2022!$B$4:$B$25,0),MATCH(CT_Bands_2003_2022_Bills!BQ$2,CT_Bills_2003_2022!$D$3:$L$3,0))-INDEX(CT_Bills_2003_2022!$N$4:$V$25,MATCH(CT_Bands_2003_2022_Bills!$B24,CT_Bills_2003_2022!$B$4:$B$25,0),MATCH(CT_Bands_2003_2022_Bills!BQ$3,CT_Bills_2003_2022!$N$3:$V$3,0)),"N/A")</f>
        <v>2592.1720800000003</v>
      </c>
      <c r="BR24" s="129">
        <f>IFERROR(INDEX(CT_Bills_2003_2022!$D$4:$L$25,MATCH(CT_Bands_2003_2022_Bills!$B24,CT_Bills_2003_2022!$B$4:$B$25,0),MATCH(CT_Bands_2003_2022_Bills!BR$2,CT_Bills_2003_2022!$D$3:$L$3,0))-INDEX(CT_Bills_2003_2022!$N$4:$V$25,MATCH(CT_Bands_2003_2022_Bills!$B24,CT_Bills_2003_2022!$B$4:$B$25,0),MATCH(CT_Bands_2003_2022_Bills!BR$3,CT_Bills_2003_2022!$N$3:$V$3,0)),"N/A")</f>
        <v>2212.6720300000006</v>
      </c>
      <c r="BS24" s="129">
        <f>IFERROR(INDEX(CT_Bills_2003_2022!$D$4:$L$25,MATCH(CT_Bands_2003_2022_Bills!$B24,CT_Bills_2003_2022!$B$4:$B$25,0),MATCH(CT_Bands_2003_2022_Bills!BS$2,CT_Bills_2003_2022!$D$3:$L$3,0))-INDEX(CT_Bills_2003_2022!$N$4:$V$25,MATCH(CT_Bands_2003_2022_Bills!$B24,CT_Bills_2003_2022!$B$4:$B$25,0),MATCH(CT_Bands_2003_2022_Bills!BS$3,CT_Bills_2003_2022!$N$3:$V$3,0)),"N/A")</f>
        <v>1746.9219800000003</v>
      </c>
      <c r="BT24" s="129">
        <f>IFERROR(INDEX(CT_Bills_2003_2022!$D$4:$L$25,MATCH(CT_Bands_2003_2022_Bills!$B24,CT_Bills_2003_2022!$B$4:$B$25,0),MATCH(CT_Bands_2003_2022_Bills!BT$2,CT_Bills_2003_2022!$D$3:$L$3,0))-INDEX(CT_Bills_2003_2022!$N$4:$V$25,MATCH(CT_Bands_2003_2022_Bills!$B24,CT_Bills_2003_2022!$B$4:$B$25,0),MATCH(CT_Bands_2003_2022_Bills!BT$3,CT_Bills_2003_2022!$N$3:$V$3,0)),"N/A")</f>
        <v>1071.17193</v>
      </c>
      <c r="BU24" s="129">
        <f>IFERROR(INDEX(CT_Bills_2003_2022!$D$4:$L$25,MATCH(CT_Bands_2003_2022_Bills!$B24,CT_Bills_2003_2022!$B$4:$B$25,0),MATCH(CT_Bands_2003_2022_Bills!BU$2,CT_Bills_2003_2022!$D$3:$L$3,0))-INDEX(CT_Bills_2003_2022!$N$4:$V$25,MATCH(CT_Bands_2003_2022_Bills!$B24,CT_Bills_2003_2022!$B$4:$B$25,0),MATCH(CT_Bands_2003_2022_Bills!BU$3,CT_Bills_2003_2022!$N$3:$V$3,0)),"N/A")</f>
        <v>-37.828120000000126</v>
      </c>
      <c r="BV24" s="129">
        <f>IFERROR(INDEX(CT_Bills_2003_2022!$D$4:$L$25,MATCH(CT_Bands_2003_2022_Bills!$B24,CT_Bills_2003_2022!$B$4:$B$25,0),MATCH(CT_Bands_2003_2022_Bills!BV$2,CT_Bills_2003_2022!$D$3:$L$3,0))-INDEX(CT_Bills_2003_2022!$N$4:$V$25,MATCH(CT_Bands_2003_2022_Bills!$B24,CT_Bills_2003_2022!$B$4:$B$25,0),MATCH(CT_Bands_2003_2022_Bills!BV$3,CT_Bills_2003_2022!$N$3:$V$3,0)),"N/A")</f>
        <v>-1445.3281699999998</v>
      </c>
      <c r="BW24" s="129">
        <f>IFERROR(INDEX(CT_Bills_2003_2022!$D$4:$L$25,MATCH(CT_Bands_2003_2022_Bills!$B24,CT_Bills_2003_2022!$B$4:$B$25,0),MATCH(CT_Bands_2003_2022_Bills!BW$2,CT_Bills_2003_2022!$D$3:$L$3,0))-INDEX(CT_Bills_2003_2022!$N$4:$V$25,MATCH(CT_Bands_2003_2022_Bills!$B24,CT_Bills_2003_2022!$B$4:$B$25,0),MATCH(CT_Bands_2003_2022_Bills!BW$3,CT_Bills_2003_2022!$N$3:$V$3,0)),"N/A")</f>
        <v>-2203.3313699999999</v>
      </c>
      <c r="BX24" s="129">
        <f>IFERROR(INDEX(CT_Bills_2003_2022!$D$4:$L$25,MATCH(CT_Bands_2003_2022_Bills!$B24,CT_Bills_2003_2022!$B$4:$B$25,0),MATCH(CT_Bands_2003_2022_Bills!BX$2,CT_Bills_2003_2022!$D$3:$L$3,0))-INDEX(CT_Bills_2003_2022!$N$4:$V$25,MATCH(CT_Bands_2003_2022_Bills!$B24,CT_Bills_2003_2022!$B$4:$B$25,0),MATCH(CT_Bands_2003_2022_Bills!BX$3,CT_Bills_2003_2022!$N$3:$V$3,0)),"N/A")</f>
        <v>3742.2040850000003</v>
      </c>
      <c r="BY24" s="129">
        <f>IFERROR(INDEX(CT_Bills_2003_2022!$D$4:$L$25,MATCH(CT_Bands_2003_2022_Bills!$B24,CT_Bills_2003_2022!$B$4:$B$25,0),MATCH(CT_Bands_2003_2022_Bills!BY$2,CT_Bills_2003_2022!$D$3:$L$3,0))-INDEX(CT_Bills_2003_2022!$N$4:$V$25,MATCH(CT_Bands_2003_2022_Bills!$B24,CT_Bills_2003_2022!$B$4:$B$25,0),MATCH(CT_Bands_2003_2022_Bills!BY$3,CT_Bills_2003_2022!$N$3:$V$3,0)),"N/A")</f>
        <v>3496.7012850000001</v>
      </c>
      <c r="BZ24" s="129">
        <f>IFERROR(INDEX(CT_Bills_2003_2022!$D$4:$L$25,MATCH(CT_Bands_2003_2022_Bills!$B24,CT_Bills_2003_2022!$B$4:$B$25,0),MATCH(CT_Bands_2003_2022_Bills!BZ$2,CT_Bills_2003_2022!$D$3:$L$3,0))-INDEX(CT_Bills_2003_2022!$N$4:$V$25,MATCH(CT_Bands_2003_2022_Bills!$B24,CT_Bills_2003_2022!$B$4:$B$25,0),MATCH(CT_Bands_2003_2022_Bills!BZ$3,CT_Bills_2003_2022!$N$3:$V$3,0)),"N/A")</f>
        <v>3185.7012350000005</v>
      </c>
      <c r="CA24" s="129">
        <f>IFERROR(INDEX(CT_Bills_2003_2022!$D$4:$L$25,MATCH(CT_Bands_2003_2022_Bills!$B24,CT_Bills_2003_2022!$B$4:$B$25,0),MATCH(CT_Bands_2003_2022_Bills!CA$2,CT_Bills_2003_2022!$D$3:$L$3,0))-INDEX(CT_Bills_2003_2022!$N$4:$V$25,MATCH(CT_Bands_2003_2022_Bills!$B24,CT_Bills_2003_2022!$B$4:$B$25,0),MATCH(CT_Bands_2003_2022_Bills!CA$3,CT_Bills_2003_2022!$N$3:$V$3,0)),"N/A")</f>
        <v>2806.2011850000008</v>
      </c>
      <c r="CB24" s="129">
        <f>IFERROR(INDEX(CT_Bills_2003_2022!$D$4:$L$25,MATCH(CT_Bands_2003_2022_Bills!$B24,CT_Bills_2003_2022!$B$4:$B$25,0),MATCH(CT_Bands_2003_2022_Bills!CB$2,CT_Bills_2003_2022!$D$3:$L$3,0))-INDEX(CT_Bills_2003_2022!$N$4:$V$25,MATCH(CT_Bands_2003_2022_Bills!$B24,CT_Bills_2003_2022!$B$4:$B$25,0),MATCH(CT_Bands_2003_2022_Bills!CB$3,CT_Bills_2003_2022!$N$3:$V$3,0)),"N/A")</f>
        <v>2340.4511350000002</v>
      </c>
      <c r="CC24" s="129">
        <f>IFERROR(INDEX(CT_Bills_2003_2022!$D$4:$L$25,MATCH(CT_Bands_2003_2022_Bills!$B24,CT_Bills_2003_2022!$B$4:$B$25,0),MATCH(CT_Bands_2003_2022_Bills!CC$2,CT_Bills_2003_2022!$D$3:$L$3,0))-INDEX(CT_Bills_2003_2022!$N$4:$V$25,MATCH(CT_Bands_2003_2022_Bills!$B24,CT_Bills_2003_2022!$B$4:$B$25,0),MATCH(CT_Bands_2003_2022_Bills!CC$3,CT_Bills_2003_2022!$N$3:$V$3,0)),"N/A")</f>
        <v>1664.7010850000001</v>
      </c>
      <c r="CD24" s="129">
        <f>IFERROR(INDEX(CT_Bills_2003_2022!$D$4:$L$25,MATCH(CT_Bands_2003_2022_Bills!$B24,CT_Bills_2003_2022!$B$4:$B$25,0),MATCH(CT_Bands_2003_2022_Bills!CD$2,CT_Bills_2003_2022!$D$3:$L$3,0))-INDEX(CT_Bills_2003_2022!$N$4:$V$25,MATCH(CT_Bands_2003_2022_Bills!$B24,CT_Bills_2003_2022!$B$4:$B$25,0),MATCH(CT_Bands_2003_2022_Bills!CD$3,CT_Bills_2003_2022!$N$3:$V$3,0)),"N/A")</f>
        <v>555.70103500000005</v>
      </c>
      <c r="CE24" s="129">
        <f>IFERROR(INDEX(CT_Bills_2003_2022!$D$4:$L$25,MATCH(CT_Bands_2003_2022_Bills!$B24,CT_Bills_2003_2022!$B$4:$B$25,0),MATCH(CT_Bands_2003_2022_Bills!CE$2,CT_Bills_2003_2022!$D$3:$L$3,0))-INDEX(CT_Bills_2003_2022!$N$4:$V$25,MATCH(CT_Bands_2003_2022_Bills!$B24,CT_Bills_2003_2022!$B$4:$B$25,0),MATCH(CT_Bands_2003_2022_Bills!CE$3,CT_Bills_2003_2022!$N$3:$V$3,0)),"N/A")</f>
        <v>-851.7990149999996</v>
      </c>
      <c r="CF24" s="129">
        <f>IFERROR(INDEX(CT_Bills_2003_2022!$D$4:$L$25,MATCH(CT_Bands_2003_2022_Bills!$B24,CT_Bills_2003_2022!$B$4:$B$25,0),MATCH(CT_Bands_2003_2022_Bills!CF$2,CT_Bills_2003_2022!$D$3:$L$3,0))-INDEX(CT_Bills_2003_2022!$N$4:$V$25,MATCH(CT_Bands_2003_2022_Bills!$B24,CT_Bills_2003_2022!$B$4:$B$25,0),MATCH(CT_Bands_2003_2022_Bills!CF$3,CT_Bills_2003_2022!$N$3:$V$3,0)),"N/A")</f>
        <v>-1609.8022149999997</v>
      </c>
      <c r="CG24" s="51"/>
    </row>
    <row r="25" spans="1:85" x14ac:dyDescent="0.25">
      <c r="A25" s="126" t="s">
        <v>1129</v>
      </c>
      <c r="B25" s="127" t="s">
        <v>1130</v>
      </c>
      <c r="C25" s="127" t="s">
        <v>2229</v>
      </c>
      <c r="D25" s="129">
        <f>IFERROR(INDEX(CT_Bills_2003_2022!$D$4:$L$25,MATCH(CT_Bands_2003_2022_Bills!$B25,CT_Bills_2003_2022!$B$4:$B$25,0),MATCH(CT_Bands_2003_2022_Bills!D$2,CT_Bills_2003_2022!$D$3:$L$3,0))-INDEX(CT_Bills_2003_2022!$N$4:$V$25,MATCH(CT_Bands_2003_2022_Bills!$B25,CT_Bills_2003_2022!$B$4:$B$25,0),MATCH(CT_Bands_2003_2022_Bills!D$3,CT_Bills_2003_2022!$N$3:$V$3,0)),"N/A")</f>
        <v>668.04053333333331</v>
      </c>
      <c r="E25" s="129">
        <f>IFERROR(INDEX(CT_Bills_2003_2022!$D$4:$L$25,MATCH(CT_Bands_2003_2022_Bills!$B25,CT_Bills_2003_2022!$B$4:$B$25,0),MATCH(CT_Bands_2003_2022_Bills!E$2,CT_Bills_2003_2022!$D$3:$L$3,0))-INDEX(CT_Bills_2003_2022!$N$4:$V$25,MATCH(CT_Bands_2003_2022_Bills!$B25,CT_Bills_2003_2022!$B$4:$B$25,0),MATCH(CT_Bands_2003_2022_Bills!E$3,CT_Bills_2003_2022!$N$3:$V$3,0)),"N/A")</f>
        <v>392.53773333333299</v>
      </c>
      <c r="F25" s="129">
        <f>IFERROR(INDEX(CT_Bills_2003_2022!$D$4:$L$25,MATCH(CT_Bands_2003_2022_Bills!$B25,CT_Bills_2003_2022!$B$4:$B$25,0),MATCH(CT_Bands_2003_2022_Bills!F$2,CT_Bills_2003_2022!$D$3:$L$3,0))-INDEX(CT_Bills_2003_2022!$N$4:$V$25,MATCH(CT_Bands_2003_2022_Bills!$B25,CT_Bills_2003_2022!$B$4:$B$25,0),MATCH(CT_Bands_2003_2022_Bills!F$3,CT_Bills_2003_2022!$N$3:$V$3,0)),"N/A")</f>
        <v>30.537533333333045</v>
      </c>
      <c r="G25" s="129">
        <f>IFERROR(INDEX(CT_Bills_2003_2022!$D$4:$L$25,MATCH(CT_Bands_2003_2022_Bills!$B25,CT_Bills_2003_2022!$B$4:$B$25,0),MATCH(CT_Bands_2003_2022_Bills!G$2,CT_Bills_2003_2022!$D$3:$L$3,0))-INDEX(CT_Bills_2003_2022!$N$4:$V$25,MATCH(CT_Bands_2003_2022_Bills!$B25,CT_Bills_2003_2022!$B$4:$B$25,0),MATCH(CT_Bands_2003_2022_Bills!G$3,CT_Bills_2003_2022!$N$3:$V$3,0)),"N/A")</f>
        <v>-460.71271666666712</v>
      </c>
      <c r="H25" s="129">
        <f>IFERROR(INDEX(CT_Bills_2003_2022!$D$4:$L$25,MATCH(CT_Bands_2003_2022_Bills!$B25,CT_Bills_2003_2022!$B$4:$B$25,0),MATCH(CT_Bands_2003_2022_Bills!H$2,CT_Bills_2003_2022!$D$3:$L$3,0))-INDEX(CT_Bills_2003_2022!$N$4:$V$25,MATCH(CT_Bands_2003_2022_Bills!$B25,CT_Bills_2003_2022!$B$4:$B$25,0),MATCH(CT_Bands_2003_2022_Bills!H$3,CT_Bills_2003_2022!$N$3:$V$3,0)),"N/A")</f>
        <v>-1071.2129166666673</v>
      </c>
      <c r="I25" s="129">
        <f>IFERROR(INDEX(CT_Bills_2003_2022!$D$4:$L$25,MATCH(CT_Bands_2003_2022_Bills!$B25,CT_Bills_2003_2022!$B$4:$B$25,0),MATCH(CT_Bands_2003_2022_Bills!I$2,CT_Bills_2003_2022!$D$3:$L$3,0))-INDEX(CT_Bills_2003_2022!$N$4:$V$25,MATCH(CT_Bands_2003_2022_Bills!$B25,CT_Bills_2003_2022!$B$4:$B$25,0),MATCH(CT_Bands_2003_2022_Bills!I$3,CT_Bills_2003_2022!$N$3:$V$3,0)),"N/A")</f>
        <v>-1937.4630666666671</v>
      </c>
      <c r="J25" s="129">
        <f>IFERROR(INDEX(CT_Bills_2003_2022!$D$4:$L$25,MATCH(CT_Bands_2003_2022_Bills!$B25,CT_Bills_2003_2022!$B$4:$B$25,0),MATCH(CT_Bands_2003_2022_Bills!J$2,CT_Bills_2003_2022!$D$3:$L$3,0))-INDEX(CT_Bills_2003_2022!$N$4:$V$25,MATCH(CT_Bands_2003_2022_Bills!$B25,CT_Bills_2003_2022!$B$4:$B$25,0),MATCH(CT_Bands_2003_2022_Bills!J$3,CT_Bills_2003_2022!$N$3:$V$3,0)),"N/A")</f>
        <v>-3315.4631666666669</v>
      </c>
      <c r="K25" s="129">
        <f>IFERROR(INDEX(CT_Bills_2003_2022!$D$4:$L$25,MATCH(CT_Bands_2003_2022_Bills!$B25,CT_Bills_2003_2022!$B$4:$B$25,0),MATCH(CT_Bands_2003_2022_Bills!K$2,CT_Bills_2003_2022!$D$3:$L$3,0))-INDEX(CT_Bills_2003_2022!$N$4:$V$25,MATCH(CT_Bands_2003_2022_Bills!$B25,CT_Bills_2003_2022!$B$4:$B$25,0),MATCH(CT_Bands_2003_2022_Bills!K$3,CT_Bills_2003_2022!$N$3:$V$3,0)),"N/A")</f>
        <v>-5086.4632666666694</v>
      </c>
      <c r="L25" s="129">
        <f>IFERROR(INDEX(CT_Bills_2003_2022!$D$4:$L$25,MATCH(CT_Bands_2003_2022_Bills!$B25,CT_Bills_2003_2022!$B$4:$B$25,0),MATCH(CT_Bands_2003_2022_Bills!L$2,CT_Bills_2003_2022!$D$3:$L$3,0))-INDEX(CT_Bills_2003_2022!$N$4:$V$25,MATCH(CT_Bands_2003_2022_Bills!$B25,CT_Bills_2003_2022!$B$4:$B$25,0),MATCH(CT_Bands_2003_2022_Bills!L$3,CT_Bills_2003_2022!$N$3:$V$3,0)),"N/A")</f>
        <v>-6177.9673666666677</v>
      </c>
      <c r="M25" s="143">
        <f>IFERROR(INDEX(CT_Bills_2003_2022!$D$4:$L$25,MATCH(CT_Bands_2003_2022_Bills!$B25,CT_Bills_2003_2022!$B$4:$B$25,0),MATCH(CT_Bands_2003_2022_Bills!M$2,CT_Bills_2003_2022!$D$3:$L$3,0))-INDEX(CT_Bills_2003_2022!$N$4:$V$25,MATCH(CT_Bands_2003_2022_Bills!$B25,CT_Bills_2003_2022!$B$4:$B$25,0),MATCH(CT_Bands_2003_2022_Bills!M$3,CT_Bills_2003_2022!$N$3:$V$3,0)),"N/A")</f>
        <v>843.1306222222222</v>
      </c>
      <c r="N25" s="129">
        <f>IFERROR(INDEX(CT_Bills_2003_2022!$D$4:$L$25,MATCH(CT_Bands_2003_2022_Bills!$B25,CT_Bills_2003_2022!$B$4:$B$25,0),MATCH(CT_Bands_2003_2022_Bills!N$2,CT_Bills_2003_2022!$D$3:$L$3,0))-INDEX(CT_Bills_2003_2022!$N$4:$V$25,MATCH(CT_Bands_2003_2022_Bills!$B25,CT_Bills_2003_2022!$B$4:$B$25,0),MATCH(CT_Bands_2003_2022_Bills!N$3,CT_Bills_2003_2022!$N$3:$V$3,0)),"N/A")</f>
        <v>567.62782222222188</v>
      </c>
      <c r="O25" s="129">
        <f>IFERROR(INDEX(CT_Bills_2003_2022!$D$4:$L$25,MATCH(CT_Bands_2003_2022_Bills!$B25,CT_Bills_2003_2022!$B$4:$B$25,0),MATCH(CT_Bands_2003_2022_Bills!O$2,CT_Bills_2003_2022!$D$3:$L$3,0))-INDEX(CT_Bills_2003_2022!$N$4:$V$25,MATCH(CT_Bands_2003_2022_Bills!$B25,CT_Bills_2003_2022!$B$4:$B$25,0),MATCH(CT_Bands_2003_2022_Bills!O$3,CT_Bills_2003_2022!$N$3:$V$3,0)),"N/A")</f>
        <v>205.62762222222193</v>
      </c>
      <c r="P25" s="129">
        <f>IFERROR(INDEX(CT_Bills_2003_2022!$D$4:$L$25,MATCH(CT_Bands_2003_2022_Bills!$B25,CT_Bills_2003_2022!$B$4:$B$25,0),MATCH(CT_Bands_2003_2022_Bills!P$2,CT_Bills_2003_2022!$D$3:$L$3,0))-INDEX(CT_Bills_2003_2022!$N$4:$V$25,MATCH(CT_Bands_2003_2022_Bills!$B25,CT_Bills_2003_2022!$B$4:$B$25,0),MATCH(CT_Bands_2003_2022_Bills!P$3,CT_Bills_2003_2022!$N$3:$V$3,0)),"N/A")</f>
        <v>-285.62262777777823</v>
      </c>
      <c r="Q25" s="129">
        <f>IFERROR(INDEX(CT_Bills_2003_2022!$D$4:$L$25,MATCH(CT_Bands_2003_2022_Bills!$B25,CT_Bills_2003_2022!$B$4:$B$25,0),MATCH(CT_Bands_2003_2022_Bills!Q$2,CT_Bills_2003_2022!$D$3:$L$3,0))-INDEX(CT_Bills_2003_2022!$N$4:$V$25,MATCH(CT_Bands_2003_2022_Bills!$B25,CT_Bills_2003_2022!$B$4:$B$25,0),MATCH(CT_Bands_2003_2022_Bills!Q$3,CT_Bills_2003_2022!$N$3:$V$3,0)),"N/A")</f>
        <v>-896.12282777777841</v>
      </c>
      <c r="R25" s="129">
        <f>IFERROR(INDEX(CT_Bills_2003_2022!$D$4:$L$25,MATCH(CT_Bands_2003_2022_Bills!$B25,CT_Bills_2003_2022!$B$4:$B$25,0),MATCH(CT_Bands_2003_2022_Bills!R$2,CT_Bills_2003_2022!$D$3:$L$3,0))-INDEX(CT_Bills_2003_2022!$N$4:$V$25,MATCH(CT_Bands_2003_2022_Bills!$B25,CT_Bills_2003_2022!$B$4:$B$25,0),MATCH(CT_Bands_2003_2022_Bills!R$3,CT_Bills_2003_2022!$N$3:$V$3,0)),"N/A")</f>
        <v>-1762.3729777777783</v>
      </c>
      <c r="S25" s="129">
        <f>IFERROR(INDEX(CT_Bills_2003_2022!$D$4:$L$25,MATCH(CT_Bands_2003_2022_Bills!$B25,CT_Bills_2003_2022!$B$4:$B$25,0),MATCH(CT_Bands_2003_2022_Bills!S$2,CT_Bills_2003_2022!$D$3:$L$3,0))-INDEX(CT_Bills_2003_2022!$N$4:$V$25,MATCH(CT_Bands_2003_2022_Bills!$B25,CT_Bills_2003_2022!$B$4:$B$25,0),MATCH(CT_Bands_2003_2022_Bills!S$3,CT_Bills_2003_2022!$N$3:$V$3,0)),"N/A")</f>
        <v>-3140.3730777777782</v>
      </c>
      <c r="T25" s="129">
        <f>IFERROR(INDEX(CT_Bills_2003_2022!$D$4:$L$25,MATCH(CT_Bands_2003_2022_Bills!$B25,CT_Bills_2003_2022!$B$4:$B$25,0),MATCH(CT_Bands_2003_2022_Bills!T$2,CT_Bills_2003_2022!$D$3:$L$3,0))-INDEX(CT_Bills_2003_2022!$N$4:$V$25,MATCH(CT_Bands_2003_2022_Bills!$B25,CT_Bills_2003_2022!$B$4:$B$25,0),MATCH(CT_Bands_2003_2022_Bills!T$3,CT_Bills_2003_2022!$N$3:$V$3,0)),"N/A")</f>
        <v>-4911.3731777777803</v>
      </c>
      <c r="U25" s="129">
        <f>IFERROR(INDEX(CT_Bills_2003_2022!$D$4:$L$25,MATCH(CT_Bands_2003_2022_Bills!$B25,CT_Bills_2003_2022!$B$4:$B$25,0),MATCH(CT_Bands_2003_2022_Bills!U$2,CT_Bills_2003_2022!$D$3:$L$3,0))-INDEX(CT_Bills_2003_2022!$N$4:$V$25,MATCH(CT_Bands_2003_2022_Bills!$B25,CT_Bills_2003_2022!$B$4:$B$25,0),MATCH(CT_Bands_2003_2022_Bills!U$3,CT_Bills_2003_2022!$N$3:$V$3,0)),"N/A")</f>
        <v>-6002.8772777777785</v>
      </c>
      <c r="V25" s="143">
        <f>IFERROR(INDEX(CT_Bills_2003_2022!$D$4:$L$25,MATCH(CT_Bands_2003_2022_Bills!$B25,CT_Bills_2003_2022!$B$4:$B$25,0),MATCH(CT_Bands_2003_2022_Bills!V$2,CT_Bills_2003_2022!$D$3:$L$3,0))-INDEX(CT_Bills_2003_2022!$N$4:$V$25,MATCH(CT_Bands_2003_2022_Bills!$B25,CT_Bills_2003_2022!$B$4:$B$25,0),MATCH(CT_Bands_2003_2022_Bills!V$3,CT_Bills_2003_2022!$N$3:$V$3,0)),"N/A")</f>
        <v>1018.2207111111111</v>
      </c>
      <c r="W25" s="129">
        <f>IFERROR(INDEX(CT_Bills_2003_2022!$D$4:$L$25,MATCH(CT_Bands_2003_2022_Bills!$B25,CT_Bills_2003_2022!$B$4:$B$25,0),MATCH(CT_Bands_2003_2022_Bills!W$2,CT_Bills_2003_2022!$D$3:$L$3,0))-INDEX(CT_Bills_2003_2022!$N$4:$V$25,MATCH(CT_Bands_2003_2022_Bills!$B25,CT_Bills_2003_2022!$B$4:$B$25,0),MATCH(CT_Bands_2003_2022_Bills!W$3,CT_Bills_2003_2022!$N$3:$V$3,0)),"N/A")</f>
        <v>742.71791111111077</v>
      </c>
      <c r="X25" s="129">
        <f>IFERROR(INDEX(CT_Bills_2003_2022!$D$4:$L$25,MATCH(CT_Bands_2003_2022_Bills!$B25,CT_Bills_2003_2022!$B$4:$B$25,0),MATCH(CT_Bands_2003_2022_Bills!X$2,CT_Bills_2003_2022!$D$3:$L$3,0))-INDEX(CT_Bills_2003_2022!$N$4:$V$25,MATCH(CT_Bands_2003_2022_Bills!$B25,CT_Bills_2003_2022!$B$4:$B$25,0),MATCH(CT_Bands_2003_2022_Bills!X$3,CT_Bills_2003_2022!$N$3:$V$3,0)),"N/A")</f>
        <v>380.71771111111082</v>
      </c>
      <c r="Y25" s="129">
        <f>IFERROR(INDEX(CT_Bills_2003_2022!$D$4:$L$25,MATCH(CT_Bands_2003_2022_Bills!$B25,CT_Bills_2003_2022!$B$4:$B$25,0),MATCH(CT_Bands_2003_2022_Bills!Y$2,CT_Bills_2003_2022!$D$3:$L$3,0))-INDEX(CT_Bills_2003_2022!$N$4:$V$25,MATCH(CT_Bands_2003_2022_Bills!$B25,CT_Bills_2003_2022!$B$4:$B$25,0),MATCH(CT_Bands_2003_2022_Bills!Y$3,CT_Bills_2003_2022!$N$3:$V$3,0)),"N/A")</f>
        <v>-110.53253888888935</v>
      </c>
      <c r="Z25" s="129">
        <f>IFERROR(INDEX(CT_Bills_2003_2022!$D$4:$L$25,MATCH(CT_Bands_2003_2022_Bills!$B25,CT_Bills_2003_2022!$B$4:$B$25,0),MATCH(CT_Bands_2003_2022_Bills!Z$2,CT_Bills_2003_2022!$D$3:$L$3,0))-INDEX(CT_Bills_2003_2022!$N$4:$V$25,MATCH(CT_Bands_2003_2022_Bills!$B25,CT_Bills_2003_2022!$B$4:$B$25,0),MATCH(CT_Bands_2003_2022_Bills!Z$3,CT_Bills_2003_2022!$N$3:$V$3,0)),"N/A")</f>
        <v>-721.03273888888953</v>
      </c>
      <c r="AA25" s="129">
        <f>IFERROR(INDEX(CT_Bills_2003_2022!$D$4:$L$25,MATCH(CT_Bands_2003_2022_Bills!$B25,CT_Bills_2003_2022!$B$4:$B$25,0),MATCH(CT_Bands_2003_2022_Bills!AA$2,CT_Bills_2003_2022!$D$3:$L$3,0))-INDEX(CT_Bills_2003_2022!$N$4:$V$25,MATCH(CT_Bands_2003_2022_Bills!$B25,CT_Bills_2003_2022!$B$4:$B$25,0),MATCH(CT_Bands_2003_2022_Bills!AA$3,CT_Bills_2003_2022!$N$3:$V$3,0)),"N/A")</f>
        <v>-1587.2828888888894</v>
      </c>
      <c r="AB25" s="129">
        <f>IFERROR(INDEX(CT_Bills_2003_2022!$D$4:$L$25,MATCH(CT_Bands_2003_2022_Bills!$B25,CT_Bills_2003_2022!$B$4:$B$25,0),MATCH(CT_Bands_2003_2022_Bills!AB$2,CT_Bills_2003_2022!$D$3:$L$3,0))-INDEX(CT_Bills_2003_2022!$N$4:$V$25,MATCH(CT_Bands_2003_2022_Bills!$B25,CT_Bills_2003_2022!$B$4:$B$25,0),MATCH(CT_Bands_2003_2022_Bills!AB$3,CT_Bills_2003_2022!$N$3:$V$3,0)),"N/A")</f>
        <v>-2965.2829888888891</v>
      </c>
      <c r="AC25" s="129">
        <f>IFERROR(INDEX(CT_Bills_2003_2022!$D$4:$L$25,MATCH(CT_Bands_2003_2022_Bills!$B25,CT_Bills_2003_2022!$B$4:$B$25,0),MATCH(CT_Bands_2003_2022_Bills!AC$2,CT_Bills_2003_2022!$D$3:$L$3,0))-INDEX(CT_Bills_2003_2022!$N$4:$V$25,MATCH(CT_Bands_2003_2022_Bills!$B25,CT_Bills_2003_2022!$B$4:$B$25,0),MATCH(CT_Bands_2003_2022_Bills!AC$3,CT_Bills_2003_2022!$N$3:$V$3,0)),"N/A")</f>
        <v>-4736.2830888888911</v>
      </c>
      <c r="AD25" s="129">
        <f>IFERROR(INDEX(CT_Bills_2003_2022!$D$4:$L$25,MATCH(CT_Bands_2003_2022_Bills!$B25,CT_Bills_2003_2022!$B$4:$B$25,0),MATCH(CT_Bands_2003_2022_Bills!AD$2,CT_Bills_2003_2022!$D$3:$L$3,0))-INDEX(CT_Bills_2003_2022!$N$4:$V$25,MATCH(CT_Bands_2003_2022_Bills!$B25,CT_Bills_2003_2022!$B$4:$B$25,0),MATCH(CT_Bands_2003_2022_Bills!AD$3,CT_Bills_2003_2022!$N$3:$V$3,0)),"N/A")</f>
        <v>-5827.7871888888894</v>
      </c>
      <c r="AE25" s="143">
        <f>IFERROR(INDEX(CT_Bills_2003_2022!$D$4:$L$25,MATCH(CT_Bands_2003_2022_Bills!$B25,CT_Bills_2003_2022!$B$4:$B$25,0),MATCH(CT_Bands_2003_2022_Bills!AE$2,CT_Bills_2003_2022!$D$3:$L$3,0))-INDEX(CT_Bills_2003_2022!$N$4:$V$25,MATCH(CT_Bands_2003_2022_Bills!$B25,CT_Bills_2003_2022!$B$4:$B$25,0),MATCH(CT_Bands_2003_2022_Bills!AE$3,CT_Bills_2003_2022!$N$3:$V$3,0)),"N/A")</f>
        <v>1193.3108</v>
      </c>
      <c r="AF25" s="129">
        <f>IFERROR(INDEX(CT_Bills_2003_2022!$D$4:$L$25,MATCH(CT_Bands_2003_2022_Bills!$B25,CT_Bills_2003_2022!$B$4:$B$25,0),MATCH(CT_Bands_2003_2022_Bills!AF$2,CT_Bills_2003_2022!$D$3:$L$3,0))-INDEX(CT_Bills_2003_2022!$N$4:$V$25,MATCH(CT_Bands_2003_2022_Bills!$B25,CT_Bills_2003_2022!$B$4:$B$25,0),MATCH(CT_Bands_2003_2022_Bills!AF$3,CT_Bills_2003_2022!$N$3:$V$3,0)),"N/A")</f>
        <v>917.80799999999965</v>
      </c>
      <c r="AG25" s="129">
        <f>IFERROR(INDEX(CT_Bills_2003_2022!$D$4:$L$25,MATCH(CT_Bands_2003_2022_Bills!$B25,CT_Bills_2003_2022!$B$4:$B$25,0),MATCH(CT_Bands_2003_2022_Bills!AG$2,CT_Bills_2003_2022!$D$3:$L$3,0))-INDEX(CT_Bills_2003_2022!$N$4:$V$25,MATCH(CT_Bands_2003_2022_Bills!$B25,CT_Bills_2003_2022!$B$4:$B$25,0),MATCH(CT_Bands_2003_2022_Bills!AG$3,CT_Bills_2003_2022!$N$3:$V$3,0)),"N/A")</f>
        <v>555.8077999999997</v>
      </c>
      <c r="AH25" s="129">
        <f>IFERROR(INDEX(CT_Bills_2003_2022!$D$4:$L$25,MATCH(CT_Bands_2003_2022_Bills!$B25,CT_Bills_2003_2022!$B$4:$B$25,0),MATCH(CT_Bands_2003_2022_Bills!AH$2,CT_Bills_2003_2022!$D$3:$L$3,0))-INDEX(CT_Bills_2003_2022!$N$4:$V$25,MATCH(CT_Bands_2003_2022_Bills!$B25,CT_Bills_2003_2022!$B$4:$B$25,0),MATCH(CT_Bands_2003_2022_Bills!AH$3,CT_Bills_2003_2022!$N$3:$V$3,0)),"N/A")</f>
        <v>64.557549999999537</v>
      </c>
      <c r="AI25" s="129">
        <f>IFERROR(INDEX(CT_Bills_2003_2022!$D$4:$L$25,MATCH(CT_Bands_2003_2022_Bills!$B25,CT_Bills_2003_2022!$B$4:$B$25,0),MATCH(CT_Bands_2003_2022_Bills!AI$2,CT_Bills_2003_2022!$D$3:$L$3,0))-INDEX(CT_Bills_2003_2022!$N$4:$V$25,MATCH(CT_Bands_2003_2022_Bills!$B25,CT_Bills_2003_2022!$B$4:$B$25,0),MATCH(CT_Bands_2003_2022_Bills!AI$3,CT_Bills_2003_2022!$N$3:$V$3,0)),"N/A")</f>
        <v>-545.94265000000064</v>
      </c>
      <c r="AJ25" s="129">
        <f>IFERROR(INDEX(CT_Bills_2003_2022!$D$4:$L$25,MATCH(CT_Bands_2003_2022_Bills!$B25,CT_Bills_2003_2022!$B$4:$B$25,0),MATCH(CT_Bands_2003_2022_Bills!AJ$2,CT_Bills_2003_2022!$D$3:$L$3,0))-INDEX(CT_Bills_2003_2022!$N$4:$V$25,MATCH(CT_Bands_2003_2022_Bills!$B25,CT_Bills_2003_2022!$B$4:$B$25,0),MATCH(CT_Bands_2003_2022_Bills!AJ$3,CT_Bills_2003_2022!$N$3:$V$3,0)),"N/A")</f>
        <v>-1412.1928000000005</v>
      </c>
      <c r="AK25" s="129">
        <f>IFERROR(INDEX(CT_Bills_2003_2022!$D$4:$L$25,MATCH(CT_Bands_2003_2022_Bills!$B25,CT_Bills_2003_2022!$B$4:$B$25,0),MATCH(CT_Bands_2003_2022_Bills!AK$2,CT_Bills_2003_2022!$D$3:$L$3,0))-INDEX(CT_Bills_2003_2022!$N$4:$V$25,MATCH(CT_Bands_2003_2022_Bills!$B25,CT_Bills_2003_2022!$B$4:$B$25,0),MATCH(CT_Bands_2003_2022_Bills!AK$3,CT_Bills_2003_2022!$N$3:$V$3,0)),"N/A")</f>
        <v>-2790.1929</v>
      </c>
      <c r="AL25" s="129">
        <f>IFERROR(INDEX(CT_Bills_2003_2022!$D$4:$L$25,MATCH(CT_Bands_2003_2022_Bills!$B25,CT_Bills_2003_2022!$B$4:$B$25,0),MATCH(CT_Bands_2003_2022_Bills!AL$2,CT_Bills_2003_2022!$D$3:$L$3,0))-INDEX(CT_Bills_2003_2022!$N$4:$V$25,MATCH(CT_Bands_2003_2022_Bills!$B25,CT_Bills_2003_2022!$B$4:$B$25,0),MATCH(CT_Bands_2003_2022_Bills!AL$3,CT_Bills_2003_2022!$N$3:$V$3,0)),"N/A")</f>
        <v>-4561.193000000002</v>
      </c>
      <c r="AM25" s="129">
        <f>IFERROR(INDEX(CT_Bills_2003_2022!$D$4:$L$25,MATCH(CT_Bands_2003_2022_Bills!$B25,CT_Bills_2003_2022!$B$4:$B$25,0),MATCH(CT_Bands_2003_2022_Bills!AM$2,CT_Bills_2003_2022!$D$3:$L$3,0))-INDEX(CT_Bills_2003_2022!$N$4:$V$25,MATCH(CT_Bands_2003_2022_Bills!$B25,CT_Bills_2003_2022!$B$4:$B$25,0),MATCH(CT_Bands_2003_2022_Bills!AM$3,CT_Bills_2003_2022!$N$3:$V$3,0)),"N/A")</f>
        <v>-5652.6971000000003</v>
      </c>
      <c r="AN25" s="143">
        <f>IFERROR(INDEX(CT_Bills_2003_2022!$D$4:$L$25,MATCH(CT_Bands_2003_2022_Bills!$B25,CT_Bills_2003_2022!$B$4:$B$25,0),MATCH(CT_Bands_2003_2022_Bills!AN$2,CT_Bills_2003_2022!$D$3:$L$3,0))-INDEX(CT_Bills_2003_2022!$N$4:$V$25,MATCH(CT_Bands_2003_2022_Bills!$B25,CT_Bills_2003_2022!$B$4:$B$25,0),MATCH(CT_Bands_2003_2022_Bills!AN$3,CT_Bills_2003_2022!$N$3:$V$3,0)),"N/A")</f>
        <v>1543.4909777777777</v>
      </c>
      <c r="AO25" s="129">
        <f>IFERROR(INDEX(CT_Bills_2003_2022!$D$4:$L$25,MATCH(CT_Bands_2003_2022_Bills!$B25,CT_Bills_2003_2022!$B$4:$B$25,0),MATCH(CT_Bands_2003_2022_Bills!AO$2,CT_Bills_2003_2022!$D$3:$L$3,0))-INDEX(CT_Bills_2003_2022!$N$4:$V$25,MATCH(CT_Bands_2003_2022_Bills!$B25,CT_Bills_2003_2022!$B$4:$B$25,0),MATCH(CT_Bands_2003_2022_Bills!AO$3,CT_Bills_2003_2022!$N$3:$V$3,0)),"N/A")</f>
        <v>1267.9881777777773</v>
      </c>
      <c r="AP25" s="129">
        <f>IFERROR(INDEX(CT_Bills_2003_2022!$D$4:$L$25,MATCH(CT_Bands_2003_2022_Bills!$B25,CT_Bills_2003_2022!$B$4:$B$25,0),MATCH(CT_Bands_2003_2022_Bills!AP$2,CT_Bills_2003_2022!$D$3:$L$3,0))-INDEX(CT_Bills_2003_2022!$N$4:$V$25,MATCH(CT_Bands_2003_2022_Bills!$B25,CT_Bills_2003_2022!$B$4:$B$25,0),MATCH(CT_Bands_2003_2022_Bills!AP$3,CT_Bills_2003_2022!$N$3:$V$3,0)),"N/A")</f>
        <v>905.98797777777747</v>
      </c>
      <c r="AQ25" s="129">
        <f>IFERROR(INDEX(CT_Bills_2003_2022!$D$4:$L$25,MATCH(CT_Bands_2003_2022_Bills!$B25,CT_Bills_2003_2022!$B$4:$B$25,0),MATCH(CT_Bands_2003_2022_Bills!AQ$2,CT_Bills_2003_2022!$D$3:$L$3,0))-INDEX(CT_Bills_2003_2022!$N$4:$V$25,MATCH(CT_Bands_2003_2022_Bills!$B25,CT_Bills_2003_2022!$B$4:$B$25,0),MATCH(CT_Bands_2003_2022_Bills!AQ$3,CT_Bills_2003_2022!$N$3:$V$3,0)),"N/A")</f>
        <v>414.73772777777731</v>
      </c>
      <c r="AR25" s="129">
        <f>IFERROR(INDEX(CT_Bills_2003_2022!$D$4:$L$25,MATCH(CT_Bands_2003_2022_Bills!$B25,CT_Bills_2003_2022!$B$4:$B$25,0),MATCH(CT_Bands_2003_2022_Bills!AR$2,CT_Bills_2003_2022!$D$3:$L$3,0))-INDEX(CT_Bills_2003_2022!$N$4:$V$25,MATCH(CT_Bands_2003_2022_Bills!$B25,CT_Bills_2003_2022!$B$4:$B$25,0),MATCH(CT_Bands_2003_2022_Bills!AR$3,CT_Bills_2003_2022!$N$3:$V$3,0)),"N/A")</f>
        <v>-195.76247222222287</v>
      </c>
      <c r="AS25" s="129">
        <f>IFERROR(INDEX(CT_Bills_2003_2022!$D$4:$L$25,MATCH(CT_Bands_2003_2022_Bills!$B25,CT_Bills_2003_2022!$B$4:$B$25,0),MATCH(CT_Bands_2003_2022_Bills!AS$2,CT_Bills_2003_2022!$D$3:$L$3,0))-INDEX(CT_Bills_2003_2022!$N$4:$V$25,MATCH(CT_Bands_2003_2022_Bills!$B25,CT_Bills_2003_2022!$B$4:$B$25,0),MATCH(CT_Bands_2003_2022_Bills!AS$3,CT_Bills_2003_2022!$N$3:$V$3,0)),"N/A")</f>
        <v>-1062.0126222222227</v>
      </c>
      <c r="AT25" s="129">
        <f>IFERROR(INDEX(CT_Bills_2003_2022!$D$4:$L$25,MATCH(CT_Bands_2003_2022_Bills!$B25,CT_Bills_2003_2022!$B$4:$B$25,0),MATCH(CT_Bands_2003_2022_Bills!AT$2,CT_Bills_2003_2022!$D$3:$L$3,0))-INDEX(CT_Bills_2003_2022!$N$4:$V$25,MATCH(CT_Bands_2003_2022_Bills!$B25,CT_Bills_2003_2022!$B$4:$B$25,0),MATCH(CT_Bands_2003_2022_Bills!AT$3,CT_Bills_2003_2022!$N$3:$V$3,0)),"N/A")</f>
        <v>-2440.0127222222227</v>
      </c>
      <c r="AU25" s="129">
        <f>IFERROR(INDEX(CT_Bills_2003_2022!$D$4:$L$25,MATCH(CT_Bands_2003_2022_Bills!$B25,CT_Bills_2003_2022!$B$4:$B$25,0),MATCH(CT_Bands_2003_2022_Bills!AU$2,CT_Bills_2003_2022!$D$3:$L$3,0))-INDEX(CT_Bills_2003_2022!$N$4:$V$25,MATCH(CT_Bands_2003_2022_Bills!$B25,CT_Bills_2003_2022!$B$4:$B$25,0),MATCH(CT_Bands_2003_2022_Bills!AU$3,CT_Bills_2003_2022!$N$3:$V$3,0)),"N/A")</f>
        <v>-4211.0128222222247</v>
      </c>
      <c r="AV25" s="129">
        <f>IFERROR(INDEX(CT_Bills_2003_2022!$D$4:$L$25,MATCH(CT_Bands_2003_2022_Bills!$B25,CT_Bills_2003_2022!$B$4:$B$25,0),MATCH(CT_Bands_2003_2022_Bills!AV$2,CT_Bills_2003_2022!$D$3:$L$3,0))-INDEX(CT_Bills_2003_2022!$N$4:$V$25,MATCH(CT_Bands_2003_2022_Bills!$B25,CT_Bills_2003_2022!$B$4:$B$25,0),MATCH(CT_Bands_2003_2022_Bills!AV$3,CT_Bills_2003_2022!$N$3:$V$3,0)),"N/A")</f>
        <v>-5302.516922222223</v>
      </c>
      <c r="AW25" s="143">
        <f>IFERROR(INDEX(CT_Bills_2003_2022!$D$4:$L$25,MATCH(CT_Bands_2003_2022_Bills!$B25,CT_Bills_2003_2022!$B$4:$B$25,0),MATCH(CT_Bands_2003_2022_Bills!AW$2,CT_Bills_2003_2022!$D$3:$L$3,0))-INDEX(CT_Bills_2003_2022!$N$4:$V$25,MATCH(CT_Bands_2003_2022_Bills!$B25,CT_Bills_2003_2022!$B$4:$B$25,0),MATCH(CT_Bands_2003_2022_Bills!AW$3,CT_Bills_2003_2022!$N$3:$V$3,0)),"N/A")</f>
        <v>1893.6711555555557</v>
      </c>
      <c r="AX25" s="129">
        <f>IFERROR(INDEX(CT_Bills_2003_2022!$D$4:$L$25,MATCH(CT_Bands_2003_2022_Bills!$B25,CT_Bills_2003_2022!$B$4:$B$25,0),MATCH(CT_Bands_2003_2022_Bills!AX$2,CT_Bills_2003_2022!$D$3:$L$3,0))-INDEX(CT_Bills_2003_2022!$N$4:$V$25,MATCH(CT_Bands_2003_2022_Bills!$B25,CT_Bills_2003_2022!$B$4:$B$25,0),MATCH(CT_Bands_2003_2022_Bills!AX$3,CT_Bills_2003_2022!$N$3:$V$3,0)),"N/A")</f>
        <v>1618.1683555555555</v>
      </c>
      <c r="AY25" s="129">
        <f>IFERROR(INDEX(CT_Bills_2003_2022!$D$4:$L$25,MATCH(CT_Bands_2003_2022_Bills!$B25,CT_Bills_2003_2022!$B$4:$B$25,0),MATCH(CT_Bands_2003_2022_Bills!AY$2,CT_Bills_2003_2022!$D$3:$L$3,0))-INDEX(CT_Bills_2003_2022!$N$4:$V$25,MATCH(CT_Bands_2003_2022_Bills!$B25,CT_Bills_2003_2022!$B$4:$B$25,0),MATCH(CT_Bands_2003_2022_Bills!AY$3,CT_Bills_2003_2022!$N$3:$V$3,0)),"N/A")</f>
        <v>1256.1681555555556</v>
      </c>
      <c r="AZ25" s="129">
        <f>IFERROR(INDEX(CT_Bills_2003_2022!$D$4:$L$25,MATCH(CT_Bands_2003_2022_Bills!$B25,CT_Bills_2003_2022!$B$4:$B$25,0),MATCH(CT_Bands_2003_2022_Bills!AZ$2,CT_Bills_2003_2022!$D$3:$L$3,0))-INDEX(CT_Bills_2003_2022!$N$4:$V$25,MATCH(CT_Bands_2003_2022_Bills!$B25,CT_Bills_2003_2022!$B$4:$B$25,0),MATCH(CT_Bands_2003_2022_Bills!AZ$3,CT_Bills_2003_2022!$N$3:$V$3,0)),"N/A")</f>
        <v>764.91790555555531</v>
      </c>
      <c r="BA25" s="129">
        <f>IFERROR(INDEX(CT_Bills_2003_2022!$D$4:$L$25,MATCH(CT_Bands_2003_2022_Bills!$B25,CT_Bills_2003_2022!$B$4:$B$25,0),MATCH(CT_Bands_2003_2022_Bills!BA$2,CT_Bills_2003_2022!$D$3:$L$3,0))-INDEX(CT_Bills_2003_2022!$N$4:$V$25,MATCH(CT_Bands_2003_2022_Bills!$B25,CT_Bills_2003_2022!$B$4:$B$25,0),MATCH(CT_Bands_2003_2022_Bills!BA$3,CT_Bills_2003_2022!$N$3:$V$3,0)),"N/A")</f>
        <v>154.41770555555513</v>
      </c>
      <c r="BB25" s="129">
        <f>IFERROR(INDEX(CT_Bills_2003_2022!$D$4:$L$25,MATCH(CT_Bands_2003_2022_Bills!$B25,CT_Bills_2003_2022!$B$4:$B$25,0),MATCH(CT_Bands_2003_2022_Bills!BB$2,CT_Bills_2003_2022!$D$3:$L$3,0))-INDEX(CT_Bills_2003_2022!$N$4:$V$25,MATCH(CT_Bands_2003_2022_Bills!$B25,CT_Bills_2003_2022!$B$4:$B$25,0),MATCH(CT_Bands_2003_2022_Bills!BB$3,CT_Bills_2003_2022!$N$3:$V$3,0)),"N/A")</f>
        <v>-711.83244444444472</v>
      </c>
      <c r="BC25" s="129">
        <f>IFERROR(INDEX(CT_Bills_2003_2022!$D$4:$L$25,MATCH(CT_Bands_2003_2022_Bills!$B25,CT_Bills_2003_2022!$B$4:$B$25,0),MATCH(CT_Bands_2003_2022_Bills!BC$2,CT_Bills_2003_2022!$D$3:$L$3,0))-INDEX(CT_Bills_2003_2022!$N$4:$V$25,MATCH(CT_Bands_2003_2022_Bills!$B25,CT_Bills_2003_2022!$B$4:$B$25,0),MATCH(CT_Bands_2003_2022_Bills!BC$3,CT_Bills_2003_2022!$N$3:$V$3,0)),"N/A")</f>
        <v>-2089.8325444444445</v>
      </c>
      <c r="BD25" s="129">
        <f>IFERROR(INDEX(CT_Bills_2003_2022!$D$4:$L$25,MATCH(CT_Bands_2003_2022_Bills!$B25,CT_Bills_2003_2022!$B$4:$B$25,0),MATCH(CT_Bands_2003_2022_Bills!BD$2,CT_Bills_2003_2022!$D$3:$L$3,0))-INDEX(CT_Bills_2003_2022!$N$4:$V$25,MATCH(CT_Bands_2003_2022_Bills!$B25,CT_Bills_2003_2022!$B$4:$B$25,0),MATCH(CT_Bands_2003_2022_Bills!BD$3,CT_Bills_2003_2022!$N$3:$V$3,0)),"N/A")</f>
        <v>-3860.8326444444465</v>
      </c>
      <c r="BE25" s="129">
        <f>IFERROR(INDEX(CT_Bills_2003_2022!$D$4:$L$25,MATCH(CT_Bands_2003_2022_Bills!$B25,CT_Bills_2003_2022!$B$4:$B$25,0),MATCH(CT_Bands_2003_2022_Bills!BE$2,CT_Bills_2003_2022!$D$3:$L$3,0))-INDEX(CT_Bills_2003_2022!$N$4:$V$25,MATCH(CT_Bands_2003_2022_Bills!$B25,CT_Bills_2003_2022!$B$4:$B$25,0),MATCH(CT_Bands_2003_2022_Bills!BE$3,CT_Bills_2003_2022!$N$3:$V$3,0)),"N/A")</f>
        <v>-4952.3367444444448</v>
      </c>
      <c r="BF25" s="143">
        <f>IFERROR(INDEX(CT_Bills_2003_2022!$D$4:$L$25,MATCH(CT_Bands_2003_2022_Bills!$B25,CT_Bills_2003_2022!$B$4:$B$25,0),MATCH(CT_Bands_2003_2022_Bills!BF$2,CT_Bills_2003_2022!$D$3:$L$3,0))-INDEX(CT_Bills_2003_2022!$N$4:$V$25,MATCH(CT_Bands_2003_2022_Bills!$B25,CT_Bills_2003_2022!$B$4:$B$25,0),MATCH(CT_Bands_2003_2022_Bills!BF$3,CT_Bills_2003_2022!$N$3:$V$3,0)),"N/A")</f>
        <v>2243.8513333333331</v>
      </c>
      <c r="BG25" s="129">
        <f>IFERROR(INDEX(CT_Bills_2003_2022!$D$4:$L$25,MATCH(CT_Bands_2003_2022_Bills!$B25,CT_Bills_2003_2022!$B$4:$B$25,0),MATCH(CT_Bands_2003_2022_Bills!BG$2,CT_Bills_2003_2022!$D$3:$L$3,0))-INDEX(CT_Bills_2003_2022!$N$4:$V$25,MATCH(CT_Bands_2003_2022_Bills!$B25,CT_Bills_2003_2022!$B$4:$B$25,0),MATCH(CT_Bands_2003_2022_Bills!BG$3,CT_Bills_2003_2022!$N$3:$V$3,0)),"N/A")</f>
        <v>1968.3485333333329</v>
      </c>
      <c r="BH25" s="129">
        <f>IFERROR(INDEX(CT_Bills_2003_2022!$D$4:$L$25,MATCH(CT_Bands_2003_2022_Bills!$B25,CT_Bills_2003_2022!$B$4:$B$25,0),MATCH(CT_Bands_2003_2022_Bills!BH$2,CT_Bills_2003_2022!$D$3:$L$3,0))-INDEX(CT_Bills_2003_2022!$N$4:$V$25,MATCH(CT_Bands_2003_2022_Bills!$B25,CT_Bills_2003_2022!$B$4:$B$25,0),MATCH(CT_Bands_2003_2022_Bills!BH$3,CT_Bills_2003_2022!$N$3:$V$3,0)),"N/A")</f>
        <v>1606.3483333333329</v>
      </c>
      <c r="BI25" s="129">
        <f>IFERROR(INDEX(CT_Bills_2003_2022!$D$4:$L$25,MATCH(CT_Bands_2003_2022_Bills!$B25,CT_Bills_2003_2022!$B$4:$B$25,0),MATCH(CT_Bands_2003_2022_Bills!BI$2,CT_Bills_2003_2022!$D$3:$L$3,0))-INDEX(CT_Bills_2003_2022!$N$4:$V$25,MATCH(CT_Bands_2003_2022_Bills!$B25,CT_Bills_2003_2022!$B$4:$B$25,0),MATCH(CT_Bands_2003_2022_Bills!BI$3,CT_Bills_2003_2022!$N$3:$V$3,0)),"N/A")</f>
        <v>1115.0980833333326</v>
      </c>
      <c r="BJ25" s="129">
        <f>IFERROR(INDEX(CT_Bills_2003_2022!$D$4:$L$25,MATCH(CT_Bands_2003_2022_Bills!$B25,CT_Bills_2003_2022!$B$4:$B$25,0),MATCH(CT_Bands_2003_2022_Bills!BJ$2,CT_Bills_2003_2022!$D$3:$L$3,0))-INDEX(CT_Bills_2003_2022!$N$4:$V$25,MATCH(CT_Bands_2003_2022_Bills!$B25,CT_Bills_2003_2022!$B$4:$B$25,0),MATCH(CT_Bands_2003_2022_Bills!BJ$3,CT_Bills_2003_2022!$N$3:$V$3,0)),"N/A")</f>
        <v>504.59788333333245</v>
      </c>
      <c r="BK25" s="129">
        <f>IFERROR(INDEX(CT_Bills_2003_2022!$D$4:$L$25,MATCH(CT_Bands_2003_2022_Bills!$B25,CT_Bills_2003_2022!$B$4:$B$25,0),MATCH(CT_Bands_2003_2022_Bills!BK$2,CT_Bills_2003_2022!$D$3:$L$3,0))-INDEX(CT_Bills_2003_2022!$N$4:$V$25,MATCH(CT_Bands_2003_2022_Bills!$B25,CT_Bills_2003_2022!$B$4:$B$25,0),MATCH(CT_Bands_2003_2022_Bills!BK$3,CT_Bills_2003_2022!$N$3:$V$3,0)),"N/A")</f>
        <v>-361.6522666666674</v>
      </c>
      <c r="BL25" s="129">
        <f>IFERROR(INDEX(CT_Bills_2003_2022!$D$4:$L$25,MATCH(CT_Bands_2003_2022_Bills!$B25,CT_Bills_2003_2022!$B$4:$B$25,0),MATCH(CT_Bands_2003_2022_Bills!BL$2,CT_Bills_2003_2022!$D$3:$L$3,0))-INDEX(CT_Bills_2003_2022!$N$4:$V$25,MATCH(CT_Bands_2003_2022_Bills!$B25,CT_Bills_2003_2022!$B$4:$B$25,0),MATCH(CT_Bands_2003_2022_Bills!BL$3,CT_Bills_2003_2022!$N$3:$V$3,0)),"N/A")</f>
        <v>-1739.6523666666671</v>
      </c>
      <c r="BM25" s="129">
        <f>IFERROR(INDEX(CT_Bills_2003_2022!$D$4:$L$25,MATCH(CT_Bands_2003_2022_Bills!$B25,CT_Bills_2003_2022!$B$4:$B$25,0),MATCH(CT_Bands_2003_2022_Bills!BM$2,CT_Bills_2003_2022!$D$3:$L$3,0))-INDEX(CT_Bills_2003_2022!$N$4:$V$25,MATCH(CT_Bands_2003_2022_Bills!$B25,CT_Bills_2003_2022!$B$4:$B$25,0),MATCH(CT_Bands_2003_2022_Bills!BM$3,CT_Bills_2003_2022!$N$3:$V$3,0)),"N/A")</f>
        <v>-3510.6524666666692</v>
      </c>
      <c r="BN25" s="129">
        <f>IFERROR(INDEX(CT_Bills_2003_2022!$D$4:$L$25,MATCH(CT_Bands_2003_2022_Bills!$B25,CT_Bills_2003_2022!$B$4:$B$25,0),MATCH(CT_Bands_2003_2022_Bills!BN$2,CT_Bills_2003_2022!$D$3:$L$3,0))-INDEX(CT_Bills_2003_2022!$N$4:$V$25,MATCH(CT_Bands_2003_2022_Bills!$B25,CT_Bills_2003_2022!$B$4:$B$25,0),MATCH(CT_Bands_2003_2022_Bills!BN$3,CT_Bills_2003_2022!$N$3:$V$3,0)),"N/A")</f>
        <v>-4602.1565666666675</v>
      </c>
      <c r="BO25" s="143">
        <f>IFERROR(INDEX(CT_Bills_2003_2022!$D$4:$L$25,MATCH(CT_Bands_2003_2022_Bills!$B25,CT_Bills_2003_2022!$B$4:$B$25,0),MATCH(CT_Bands_2003_2022_Bills!BO$2,CT_Bills_2003_2022!$D$3:$L$3,0))-INDEX(CT_Bills_2003_2022!$N$4:$V$25,MATCH(CT_Bands_2003_2022_Bills!$B25,CT_Bills_2003_2022!$B$4:$B$25,0),MATCH(CT_Bands_2003_2022_Bills!BO$3,CT_Bills_2003_2022!$N$3:$V$3,0)),"N/A")</f>
        <v>2769.1215999999999</v>
      </c>
      <c r="BP25" s="129">
        <f>IFERROR(INDEX(CT_Bills_2003_2022!$D$4:$L$25,MATCH(CT_Bands_2003_2022_Bills!$B25,CT_Bills_2003_2022!$B$4:$B$25,0),MATCH(CT_Bands_2003_2022_Bills!BP$2,CT_Bills_2003_2022!$D$3:$L$3,0))-INDEX(CT_Bills_2003_2022!$N$4:$V$25,MATCH(CT_Bands_2003_2022_Bills!$B25,CT_Bills_2003_2022!$B$4:$B$25,0),MATCH(CT_Bands_2003_2022_Bills!BP$3,CT_Bills_2003_2022!$N$3:$V$3,0)),"N/A")</f>
        <v>2493.6187999999997</v>
      </c>
      <c r="BQ25" s="129">
        <f>IFERROR(INDEX(CT_Bills_2003_2022!$D$4:$L$25,MATCH(CT_Bands_2003_2022_Bills!$B25,CT_Bills_2003_2022!$B$4:$B$25,0),MATCH(CT_Bands_2003_2022_Bills!BQ$2,CT_Bills_2003_2022!$D$3:$L$3,0))-INDEX(CT_Bills_2003_2022!$N$4:$V$25,MATCH(CT_Bands_2003_2022_Bills!$B25,CT_Bills_2003_2022!$B$4:$B$25,0),MATCH(CT_Bands_2003_2022_Bills!BQ$3,CT_Bills_2003_2022!$N$3:$V$3,0)),"N/A")</f>
        <v>2131.6185999999998</v>
      </c>
      <c r="BR25" s="129">
        <f>IFERROR(INDEX(CT_Bills_2003_2022!$D$4:$L$25,MATCH(CT_Bands_2003_2022_Bills!$B25,CT_Bills_2003_2022!$B$4:$B$25,0),MATCH(CT_Bands_2003_2022_Bills!BR$2,CT_Bills_2003_2022!$D$3:$L$3,0))-INDEX(CT_Bills_2003_2022!$N$4:$V$25,MATCH(CT_Bands_2003_2022_Bills!$B25,CT_Bills_2003_2022!$B$4:$B$25,0),MATCH(CT_Bands_2003_2022_Bills!BR$3,CT_Bills_2003_2022!$N$3:$V$3,0)),"N/A")</f>
        <v>1640.3683499999995</v>
      </c>
      <c r="BS25" s="129">
        <f>IFERROR(INDEX(CT_Bills_2003_2022!$D$4:$L$25,MATCH(CT_Bands_2003_2022_Bills!$B25,CT_Bills_2003_2022!$B$4:$B$25,0),MATCH(CT_Bands_2003_2022_Bills!BS$2,CT_Bills_2003_2022!$D$3:$L$3,0))-INDEX(CT_Bills_2003_2022!$N$4:$V$25,MATCH(CT_Bands_2003_2022_Bills!$B25,CT_Bills_2003_2022!$B$4:$B$25,0),MATCH(CT_Bands_2003_2022_Bills!BS$3,CT_Bills_2003_2022!$N$3:$V$3,0)),"N/A")</f>
        <v>1029.8681499999993</v>
      </c>
      <c r="BT25" s="129">
        <f>IFERROR(INDEX(CT_Bills_2003_2022!$D$4:$L$25,MATCH(CT_Bands_2003_2022_Bills!$B25,CT_Bills_2003_2022!$B$4:$B$25,0),MATCH(CT_Bands_2003_2022_Bills!BT$2,CT_Bills_2003_2022!$D$3:$L$3,0))-INDEX(CT_Bills_2003_2022!$N$4:$V$25,MATCH(CT_Bands_2003_2022_Bills!$B25,CT_Bills_2003_2022!$B$4:$B$25,0),MATCH(CT_Bands_2003_2022_Bills!BT$3,CT_Bills_2003_2022!$N$3:$V$3,0)),"N/A")</f>
        <v>163.61799999999948</v>
      </c>
      <c r="BU25" s="129">
        <f>IFERROR(INDEX(CT_Bills_2003_2022!$D$4:$L$25,MATCH(CT_Bands_2003_2022_Bills!$B25,CT_Bills_2003_2022!$B$4:$B$25,0),MATCH(CT_Bands_2003_2022_Bills!BU$2,CT_Bills_2003_2022!$D$3:$L$3,0))-INDEX(CT_Bills_2003_2022!$N$4:$V$25,MATCH(CT_Bands_2003_2022_Bills!$B25,CT_Bills_2003_2022!$B$4:$B$25,0),MATCH(CT_Bands_2003_2022_Bills!BU$3,CT_Bills_2003_2022!$N$3:$V$3,0)),"N/A")</f>
        <v>-1214.3821000000003</v>
      </c>
      <c r="BV25" s="129">
        <f>IFERROR(INDEX(CT_Bills_2003_2022!$D$4:$L$25,MATCH(CT_Bands_2003_2022_Bills!$B25,CT_Bills_2003_2022!$B$4:$B$25,0),MATCH(CT_Bands_2003_2022_Bills!BV$2,CT_Bills_2003_2022!$D$3:$L$3,0))-INDEX(CT_Bills_2003_2022!$N$4:$V$25,MATCH(CT_Bands_2003_2022_Bills!$B25,CT_Bills_2003_2022!$B$4:$B$25,0),MATCH(CT_Bands_2003_2022_Bills!BV$3,CT_Bills_2003_2022!$N$3:$V$3,0)),"N/A")</f>
        <v>-2985.3822000000023</v>
      </c>
      <c r="BW25" s="129">
        <f>IFERROR(INDEX(CT_Bills_2003_2022!$D$4:$L$25,MATCH(CT_Bands_2003_2022_Bills!$B25,CT_Bills_2003_2022!$B$4:$B$25,0),MATCH(CT_Bands_2003_2022_Bills!BW$2,CT_Bills_2003_2022!$D$3:$L$3,0))-INDEX(CT_Bills_2003_2022!$N$4:$V$25,MATCH(CT_Bands_2003_2022_Bills!$B25,CT_Bills_2003_2022!$B$4:$B$25,0),MATCH(CT_Bands_2003_2022_Bills!BW$3,CT_Bills_2003_2022!$N$3:$V$3,0)),"N/A")</f>
        <v>-4076.8863000000006</v>
      </c>
      <c r="BX25" s="129">
        <f>IFERROR(INDEX(CT_Bills_2003_2022!$D$4:$L$25,MATCH(CT_Bands_2003_2022_Bills!$B25,CT_Bills_2003_2022!$B$4:$B$25,0),MATCH(CT_Bands_2003_2022_Bills!BX$2,CT_Bills_2003_2022!$D$3:$L$3,0))-INDEX(CT_Bills_2003_2022!$N$4:$V$25,MATCH(CT_Bands_2003_2022_Bills!$B25,CT_Bills_2003_2022!$B$4:$B$25,0),MATCH(CT_Bands_2003_2022_Bills!BX$3,CT_Bills_2003_2022!$N$3:$V$3,0)),"N/A")</f>
        <v>3294.3918666666668</v>
      </c>
      <c r="BY25" s="129">
        <f>IFERROR(INDEX(CT_Bills_2003_2022!$D$4:$L$25,MATCH(CT_Bands_2003_2022_Bills!$B25,CT_Bills_2003_2022!$B$4:$B$25,0),MATCH(CT_Bands_2003_2022_Bills!BY$2,CT_Bills_2003_2022!$D$3:$L$3,0))-INDEX(CT_Bills_2003_2022!$N$4:$V$25,MATCH(CT_Bands_2003_2022_Bills!$B25,CT_Bills_2003_2022!$B$4:$B$25,0),MATCH(CT_Bands_2003_2022_Bills!BY$3,CT_Bills_2003_2022!$N$3:$V$3,0)),"N/A")</f>
        <v>3018.8890666666666</v>
      </c>
      <c r="BZ25" s="129">
        <f>IFERROR(INDEX(CT_Bills_2003_2022!$D$4:$L$25,MATCH(CT_Bands_2003_2022_Bills!$B25,CT_Bills_2003_2022!$B$4:$B$25,0),MATCH(CT_Bands_2003_2022_Bills!BZ$2,CT_Bills_2003_2022!$D$3:$L$3,0))-INDEX(CT_Bills_2003_2022!$N$4:$V$25,MATCH(CT_Bands_2003_2022_Bills!$B25,CT_Bills_2003_2022!$B$4:$B$25,0),MATCH(CT_Bands_2003_2022_Bills!BZ$3,CT_Bills_2003_2022!$N$3:$V$3,0)),"N/A")</f>
        <v>2656.8888666666667</v>
      </c>
      <c r="CA25" s="129">
        <f>IFERROR(INDEX(CT_Bills_2003_2022!$D$4:$L$25,MATCH(CT_Bands_2003_2022_Bills!$B25,CT_Bills_2003_2022!$B$4:$B$25,0),MATCH(CT_Bands_2003_2022_Bills!CA$2,CT_Bills_2003_2022!$D$3:$L$3,0))-INDEX(CT_Bills_2003_2022!$N$4:$V$25,MATCH(CT_Bands_2003_2022_Bills!$B25,CT_Bills_2003_2022!$B$4:$B$25,0),MATCH(CT_Bands_2003_2022_Bills!CA$3,CT_Bills_2003_2022!$N$3:$V$3,0)),"N/A")</f>
        <v>2165.6386166666662</v>
      </c>
      <c r="CB25" s="129">
        <f>IFERROR(INDEX(CT_Bills_2003_2022!$D$4:$L$25,MATCH(CT_Bands_2003_2022_Bills!$B25,CT_Bills_2003_2022!$B$4:$B$25,0),MATCH(CT_Bands_2003_2022_Bills!CB$2,CT_Bills_2003_2022!$D$3:$L$3,0))-INDEX(CT_Bills_2003_2022!$N$4:$V$25,MATCH(CT_Bands_2003_2022_Bills!$B25,CT_Bills_2003_2022!$B$4:$B$25,0),MATCH(CT_Bands_2003_2022_Bills!CB$3,CT_Bills_2003_2022!$N$3:$V$3,0)),"N/A")</f>
        <v>1555.1384166666662</v>
      </c>
      <c r="CC25" s="129">
        <f>IFERROR(INDEX(CT_Bills_2003_2022!$D$4:$L$25,MATCH(CT_Bands_2003_2022_Bills!$B25,CT_Bills_2003_2022!$B$4:$B$25,0),MATCH(CT_Bands_2003_2022_Bills!CC$2,CT_Bills_2003_2022!$D$3:$L$3,0))-INDEX(CT_Bills_2003_2022!$N$4:$V$25,MATCH(CT_Bands_2003_2022_Bills!$B25,CT_Bills_2003_2022!$B$4:$B$25,0),MATCH(CT_Bands_2003_2022_Bills!CC$3,CT_Bills_2003_2022!$N$3:$V$3,0)),"N/A")</f>
        <v>688.88826666666637</v>
      </c>
      <c r="CD25" s="129">
        <f>IFERROR(INDEX(CT_Bills_2003_2022!$D$4:$L$25,MATCH(CT_Bands_2003_2022_Bills!$B25,CT_Bills_2003_2022!$B$4:$B$25,0),MATCH(CT_Bands_2003_2022_Bills!CD$2,CT_Bills_2003_2022!$D$3:$L$3,0))-INDEX(CT_Bills_2003_2022!$N$4:$V$25,MATCH(CT_Bands_2003_2022_Bills!$B25,CT_Bills_2003_2022!$B$4:$B$25,0),MATCH(CT_Bands_2003_2022_Bills!CD$3,CT_Bills_2003_2022!$N$3:$V$3,0)),"N/A")</f>
        <v>-689.11183333333338</v>
      </c>
      <c r="CE25" s="129">
        <f>IFERROR(INDEX(CT_Bills_2003_2022!$D$4:$L$25,MATCH(CT_Bands_2003_2022_Bills!$B25,CT_Bills_2003_2022!$B$4:$B$25,0),MATCH(CT_Bands_2003_2022_Bills!CE$2,CT_Bills_2003_2022!$D$3:$L$3,0))-INDEX(CT_Bills_2003_2022!$N$4:$V$25,MATCH(CT_Bands_2003_2022_Bills!$B25,CT_Bills_2003_2022!$B$4:$B$25,0),MATCH(CT_Bands_2003_2022_Bills!CE$3,CT_Bills_2003_2022!$N$3:$V$3,0)),"N/A")</f>
        <v>-2460.1119333333354</v>
      </c>
      <c r="CF25" s="129">
        <f>IFERROR(INDEX(CT_Bills_2003_2022!$D$4:$L$25,MATCH(CT_Bands_2003_2022_Bills!$B25,CT_Bills_2003_2022!$B$4:$B$25,0),MATCH(CT_Bands_2003_2022_Bills!CF$2,CT_Bills_2003_2022!$D$3:$L$3,0))-INDEX(CT_Bills_2003_2022!$N$4:$V$25,MATCH(CT_Bands_2003_2022_Bills!$B25,CT_Bills_2003_2022!$B$4:$B$25,0),MATCH(CT_Bands_2003_2022_Bills!CF$3,CT_Bills_2003_2022!$N$3:$V$3,0)),"N/A")</f>
        <v>-3551.6160333333337</v>
      </c>
      <c r="CG25" s="51"/>
    </row>
    <row r="26" spans="1:85" x14ac:dyDescent="0.25">
      <c r="B26" s="76" t="s">
        <v>2151</v>
      </c>
      <c r="D26" s="49">
        <f>IFERROR(CT_Bands_2003_2022_BillsXStock!D26/CT_Bands_2003_2022_Count_Stock!D26, "")</f>
        <v>681.84384848835214</v>
      </c>
      <c r="E26" s="49">
        <f>IFERROR(CT_Bands_2003_2022_BillsXStock!E26/CT_Bands_2003_2022_Count_Stock!E26, "")</f>
        <v>342.47182195341378</v>
      </c>
      <c r="F26" s="49" t="str">
        <f>IFERROR(CT_Bands_2003_2022_BillsXStock!F26/CT_Bands_2003_2022_Count_Stock!F26, "")</f>
        <v/>
      </c>
      <c r="G26" s="49" t="str">
        <f>IFERROR(CT_Bands_2003_2022_BillsXStock!G26/CT_Bands_2003_2022_Count_Stock!G26, "")</f>
        <v/>
      </c>
      <c r="H26" s="49" t="str">
        <f>IFERROR(CT_Bands_2003_2022_BillsXStock!H26/CT_Bands_2003_2022_Count_Stock!H26, "")</f>
        <v/>
      </c>
      <c r="I26" s="49" t="str">
        <f>IFERROR(CT_Bands_2003_2022_BillsXStock!I26/CT_Bands_2003_2022_Count_Stock!I26, "")</f>
        <v/>
      </c>
      <c r="J26" s="49" t="str">
        <f>IFERROR(CT_Bands_2003_2022_BillsXStock!J26/CT_Bands_2003_2022_Count_Stock!J26, "")</f>
        <v/>
      </c>
      <c r="K26" s="49" t="str">
        <f>IFERROR(CT_Bands_2003_2022_BillsXStock!K26/CT_Bands_2003_2022_Count_Stock!K26, "")</f>
        <v/>
      </c>
      <c r="L26" s="49" t="str">
        <f>IFERROR(CT_Bands_2003_2022_BillsXStock!L26/CT_Bands_2003_2022_Count_Stock!L26, "")</f>
        <v/>
      </c>
      <c r="M26" s="49" t="str">
        <f>IFERROR(CT_Bands_2003_2022_BillsXStock!M26/CT_Bands_2003_2022_Count_Stock!M26, "")</f>
        <v/>
      </c>
      <c r="N26" s="49">
        <f>IFERROR(CT_Bands_2003_2022_BillsXStock!N26/CT_Bands_2003_2022_Count_Stock!N26, "")</f>
        <v>566.14165684443742</v>
      </c>
      <c r="O26" s="49">
        <f>IFERROR(CT_Bands_2003_2022_BillsXStock!O26/CT_Bands_2003_2022_Count_Stock!O26, "")</f>
        <v>237.69085130541919</v>
      </c>
      <c r="P26" s="49" t="str">
        <f>IFERROR(CT_Bands_2003_2022_BillsXStock!P26/CT_Bands_2003_2022_Count_Stock!P26, "")</f>
        <v/>
      </c>
      <c r="Q26" s="49" t="str">
        <f>IFERROR(CT_Bands_2003_2022_BillsXStock!Q26/CT_Bands_2003_2022_Count_Stock!Q26, "")</f>
        <v/>
      </c>
      <c r="R26" s="49" t="str">
        <f>IFERROR(CT_Bands_2003_2022_BillsXStock!R26/CT_Bands_2003_2022_Count_Stock!R26, "")</f>
        <v/>
      </c>
      <c r="S26" s="49" t="str">
        <f>IFERROR(CT_Bands_2003_2022_BillsXStock!S26/CT_Bands_2003_2022_Count_Stock!S26, "")</f>
        <v/>
      </c>
      <c r="T26" s="49" t="str">
        <f>IFERROR(CT_Bands_2003_2022_BillsXStock!T26/CT_Bands_2003_2022_Count_Stock!T26, "")</f>
        <v/>
      </c>
      <c r="U26" s="49" t="str">
        <f>IFERROR(CT_Bands_2003_2022_BillsXStock!U26/CT_Bands_2003_2022_Count_Stock!U26, "")</f>
        <v/>
      </c>
      <c r="V26" s="49" t="str">
        <f>IFERROR(CT_Bands_2003_2022_BillsXStock!V26/CT_Bands_2003_2022_Count_Stock!V26, "")</f>
        <v/>
      </c>
      <c r="W26" s="49">
        <f>IFERROR(CT_Bands_2003_2022_BillsXStock!W26/CT_Bands_2003_2022_Count_Stock!W26, "")</f>
        <v>865.11319999999978</v>
      </c>
      <c r="X26" s="49">
        <f>IFERROR(CT_Bands_2003_2022_BillsXStock!X26/CT_Bands_2003_2022_Count_Stock!X26, "")</f>
        <v>378.00507095822934</v>
      </c>
      <c r="Y26" s="49">
        <f>IFERROR(CT_Bands_2003_2022_BillsXStock!Y26/CT_Bands_2003_2022_Count_Stock!Y26, "")</f>
        <v>162.16292102072936</v>
      </c>
      <c r="Z26" s="49" t="str">
        <f>IFERROR(CT_Bands_2003_2022_BillsXStock!Z26/CT_Bands_2003_2022_Count_Stock!Z26, "")</f>
        <v/>
      </c>
      <c r="AA26" s="49" t="str">
        <f>IFERROR(CT_Bands_2003_2022_BillsXStock!AA26/CT_Bands_2003_2022_Count_Stock!AA26, "")</f>
        <v/>
      </c>
      <c r="AB26" s="49" t="str">
        <f>IFERROR(CT_Bands_2003_2022_BillsXStock!AB26/CT_Bands_2003_2022_Count_Stock!AB26, "")</f>
        <v/>
      </c>
      <c r="AC26" s="49" t="str">
        <f>IFERROR(CT_Bands_2003_2022_BillsXStock!AC26/CT_Bands_2003_2022_Count_Stock!AC26, "")</f>
        <v/>
      </c>
      <c r="AD26" s="49" t="str">
        <f>IFERROR(CT_Bands_2003_2022_BillsXStock!AD26/CT_Bands_2003_2022_Count_Stock!AD26, "")</f>
        <v/>
      </c>
      <c r="AE26" s="49" t="str">
        <f>IFERROR(CT_Bands_2003_2022_BillsXStock!AE26/CT_Bands_2003_2022_Count_Stock!AE26, "")</f>
        <v/>
      </c>
      <c r="AF26" s="49" t="str">
        <f>IFERROR(CT_Bands_2003_2022_BillsXStock!AF26/CT_Bands_2003_2022_Count_Stock!AF26, "")</f>
        <v/>
      </c>
      <c r="AG26" s="49">
        <f>IFERROR(CT_Bands_2003_2022_BillsXStock!AG26/CT_Bands_2003_2022_Count_Stock!AG26, "")</f>
        <v>505.29104389662513</v>
      </c>
      <c r="AH26" s="49">
        <f>IFERROR(CT_Bands_2003_2022_BillsXStock!AH26/CT_Bands_2003_2022_Count_Stock!AH26, "")</f>
        <v>215.1058229855291</v>
      </c>
      <c r="AI26" s="49" t="str">
        <f>IFERROR(CT_Bands_2003_2022_BillsXStock!AI26/CT_Bands_2003_2022_Count_Stock!AI26, "")</f>
        <v/>
      </c>
      <c r="AJ26" s="49" t="str">
        <f>IFERROR(CT_Bands_2003_2022_BillsXStock!AJ26/CT_Bands_2003_2022_Count_Stock!AJ26, "")</f>
        <v/>
      </c>
      <c r="AK26" s="49" t="str">
        <f>IFERROR(CT_Bands_2003_2022_BillsXStock!AK26/CT_Bands_2003_2022_Count_Stock!AK26, "")</f>
        <v/>
      </c>
      <c r="AL26" s="49" t="str">
        <f>IFERROR(CT_Bands_2003_2022_BillsXStock!AL26/CT_Bands_2003_2022_Count_Stock!AL26, "")</f>
        <v/>
      </c>
      <c r="AM26" s="49" t="str">
        <f>IFERROR(CT_Bands_2003_2022_BillsXStock!AM26/CT_Bands_2003_2022_Count_Stock!AM26, "")</f>
        <v/>
      </c>
      <c r="AN26" s="49" t="str">
        <f>IFERROR(CT_Bands_2003_2022_BillsXStock!AN26/CT_Bands_2003_2022_Count_Stock!AN26, "")</f>
        <v/>
      </c>
      <c r="AO26" s="49" t="str">
        <f>IFERROR(CT_Bands_2003_2022_BillsXStock!AO26/CT_Bands_2003_2022_Count_Stock!AO26, "")</f>
        <v/>
      </c>
      <c r="AP26" s="49" t="str">
        <f>IFERROR(CT_Bands_2003_2022_BillsXStock!AP26/CT_Bands_2003_2022_Count_Stock!AP26, "")</f>
        <v/>
      </c>
      <c r="AQ26" s="49">
        <f>IFERROR(CT_Bands_2003_2022_BillsXStock!AQ26/CT_Bands_2003_2022_Count_Stock!AQ26, "")</f>
        <v>282.23323271792168</v>
      </c>
      <c r="AR26" s="49">
        <f>IFERROR(CT_Bands_2003_2022_BillsXStock!AR26/CT_Bands_2003_2022_Count_Stock!AR26, "")</f>
        <v>109.96320398179347</v>
      </c>
      <c r="AS26" s="49" t="str">
        <f>IFERROR(CT_Bands_2003_2022_BillsXStock!AS26/CT_Bands_2003_2022_Count_Stock!AS26, "")</f>
        <v/>
      </c>
      <c r="AT26" s="49" t="str">
        <f>IFERROR(CT_Bands_2003_2022_BillsXStock!AT26/CT_Bands_2003_2022_Count_Stock!AT26, "")</f>
        <v/>
      </c>
      <c r="AU26" s="49" t="str">
        <f>IFERROR(CT_Bands_2003_2022_BillsXStock!AU26/CT_Bands_2003_2022_Count_Stock!AU26, "")</f>
        <v/>
      </c>
      <c r="AV26" s="49" t="str">
        <f>IFERROR(CT_Bands_2003_2022_BillsXStock!AV26/CT_Bands_2003_2022_Count_Stock!AV26, "")</f>
        <v/>
      </c>
      <c r="AW26" s="49" t="str">
        <f>IFERROR(CT_Bands_2003_2022_BillsXStock!AW26/CT_Bands_2003_2022_Count_Stock!AW26, "")</f>
        <v/>
      </c>
      <c r="AX26" s="49" t="str">
        <f>IFERROR(CT_Bands_2003_2022_BillsXStock!AX26/CT_Bands_2003_2022_Count_Stock!AX26, "")</f>
        <v/>
      </c>
      <c r="AY26" s="49" t="str">
        <f>IFERROR(CT_Bands_2003_2022_BillsXStock!AY26/CT_Bands_2003_2022_Count_Stock!AY26, "")</f>
        <v/>
      </c>
      <c r="AZ26" s="49" t="str">
        <f>IFERROR(CT_Bands_2003_2022_BillsXStock!AZ26/CT_Bands_2003_2022_Count_Stock!AZ26, "")</f>
        <v/>
      </c>
      <c r="BA26" s="49">
        <f>IFERROR(CT_Bands_2003_2022_BillsXStock!BA26/CT_Bands_2003_2022_Count_Stock!BA26, "")</f>
        <v>74.926884777777104</v>
      </c>
      <c r="BB26" s="49">
        <f>IFERROR(CT_Bands_2003_2022_BillsXStock!BB26/CT_Bands_2003_2022_Count_Stock!BB26, "")</f>
        <v>81.956671666666352</v>
      </c>
      <c r="BC26" s="49" t="str">
        <f>IFERROR(CT_Bands_2003_2022_BillsXStock!BC26/CT_Bands_2003_2022_Count_Stock!BC26, "")</f>
        <v/>
      </c>
      <c r="BD26" s="49" t="str">
        <f>IFERROR(CT_Bands_2003_2022_BillsXStock!BD26/CT_Bands_2003_2022_Count_Stock!BD26, "")</f>
        <v/>
      </c>
      <c r="BE26" s="49" t="str">
        <f>IFERROR(CT_Bands_2003_2022_BillsXStock!BE26/CT_Bands_2003_2022_Count_Stock!BE26, "")</f>
        <v/>
      </c>
      <c r="BF26" s="49" t="str">
        <f>IFERROR(CT_Bands_2003_2022_BillsXStock!BF26/CT_Bands_2003_2022_Count_Stock!BF26, "")</f>
        <v/>
      </c>
      <c r="BG26" s="49" t="str">
        <f>IFERROR(CT_Bands_2003_2022_BillsXStock!BG26/CT_Bands_2003_2022_Count_Stock!BG26, "")</f>
        <v/>
      </c>
      <c r="BH26" s="49" t="str">
        <f>IFERROR(CT_Bands_2003_2022_BillsXStock!BH26/CT_Bands_2003_2022_Count_Stock!BH26, "")</f>
        <v/>
      </c>
      <c r="BI26" s="49" t="str">
        <f>IFERROR(CT_Bands_2003_2022_BillsXStock!BI26/CT_Bands_2003_2022_Count_Stock!BI26, "")</f>
        <v/>
      </c>
      <c r="BJ26" s="49" t="str">
        <f>IFERROR(CT_Bands_2003_2022_BillsXStock!BJ26/CT_Bands_2003_2022_Count_Stock!BJ26, "")</f>
        <v/>
      </c>
      <c r="BK26" s="49">
        <f>IFERROR(CT_Bands_2003_2022_BillsXStock!BK26/CT_Bands_2003_2022_Count_Stock!BK26, "")</f>
        <v>477.6427749999998</v>
      </c>
      <c r="BL26" s="49" t="str">
        <f>IFERROR(CT_Bands_2003_2022_BillsXStock!BL26/CT_Bands_2003_2022_Count_Stock!BL26, "")</f>
        <v/>
      </c>
      <c r="BM26" s="49" t="str">
        <f>IFERROR(CT_Bands_2003_2022_BillsXStock!BM26/CT_Bands_2003_2022_Count_Stock!BM26, "")</f>
        <v/>
      </c>
      <c r="BN26" s="49" t="str">
        <f>IFERROR(CT_Bands_2003_2022_BillsXStock!BN26/CT_Bands_2003_2022_Count_Stock!BN26, "")</f>
        <v/>
      </c>
      <c r="BO26" s="49" t="str">
        <f>IFERROR(CT_Bands_2003_2022_BillsXStock!BO26/CT_Bands_2003_2022_Count_Stock!BO26, "")</f>
        <v/>
      </c>
      <c r="BP26" s="49" t="str">
        <f>IFERROR(CT_Bands_2003_2022_BillsXStock!BP26/CT_Bands_2003_2022_Count_Stock!BP26, "")</f>
        <v/>
      </c>
      <c r="BQ26" s="49" t="str">
        <f>IFERROR(CT_Bands_2003_2022_BillsXStock!BQ26/CT_Bands_2003_2022_Count_Stock!BQ26, "")</f>
        <v/>
      </c>
      <c r="BR26" s="49" t="str">
        <f>IFERROR(CT_Bands_2003_2022_BillsXStock!BR26/CT_Bands_2003_2022_Count_Stock!BR26, "")</f>
        <v/>
      </c>
      <c r="BS26" s="49" t="str">
        <f>IFERROR(CT_Bands_2003_2022_BillsXStock!BS26/CT_Bands_2003_2022_Count_Stock!BS26, "")</f>
        <v/>
      </c>
      <c r="BT26" s="49" t="str">
        <f>IFERROR(CT_Bands_2003_2022_BillsXStock!BT26/CT_Bands_2003_2022_Count_Stock!BT26, "")</f>
        <v/>
      </c>
      <c r="BU26" s="49" t="str">
        <f>IFERROR(CT_Bands_2003_2022_BillsXStock!BU26/CT_Bands_2003_2022_Count_Stock!BU26, "")</f>
        <v/>
      </c>
      <c r="BV26" s="49" t="str">
        <f>IFERROR(CT_Bands_2003_2022_BillsXStock!BV26/CT_Bands_2003_2022_Count_Stock!BV26, "")</f>
        <v/>
      </c>
      <c r="BW26" s="49" t="str">
        <f>IFERROR(CT_Bands_2003_2022_BillsXStock!BW26/CT_Bands_2003_2022_Count_Stock!BW26, "")</f>
        <v/>
      </c>
      <c r="BX26" s="49" t="str">
        <f>IFERROR(CT_Bands_2003_2022_BillsXStock!BX26/CT_Bands_2003_2022_Count_Stock!BX26, "")</f>
        <v/>
      </c>
      <c r="BY26" s="49" t="str">
        <f>IFERROR(CT_Bands_2003_2022_BillsXStock!BY26/CT_Bands_2003_2022_Count_Stock!BY26, "")</f>
        <v/>
      </c>
      <c r="BZ26" s="49" t="str">
        <f>IFERROR(CT_Bands_2003_2022_BillsXStock!BZ26/CT_Bands_2003_2022_Count_Stock!BZ26, "")</f>
        <v/>
      </c>
      <c r="CA26" s="49" t="str">
        <f>IFERROR(CT_Bands_2003_2022_BillsXStock!CA26/CT_Bands_2003_2022_Count_Stock!CA26, "")</f>
        <v/>
      </c>
      <c r="CB26" s="49" t="str">
        <f>IFERROR(CT_Bands_2003_2022_BillsXStock!CB26/CT_Bands_2003_2022_Count_Stock!CB26, "")</f>
        <v/>
      </c>
      <c r="CC26" s="49" t="str">
        <f>IFERROR(CT_Bands_2003_2022_BillsXStock!CC26/CT_Bands_2003_2022_Count_Stock!CC26, "")</f>
        <v/>
      </c>
      <c r="CD26" s="49" t="str">
        <f>IFERROR(CT_Bands_2003_2022_BillsXStock!CD26/CT_Bands_2003_2022_Count_Stock!CD26, "")</f>
        <v/>
      </c>
      <c r="CE26" s="49" t="str">
        <f>IFERROR(CT_Bands_2003_2022_BillsXStock!CE26/CT_Bands_2003_2022_Count_Stock!CE26, "")</f>
        <v/>
      </c>
      <c r="CF26" s="49" t="str">
        <f>IFERROR(CT_Bands_2003_2022_BillsXStock!CF26/CT_Bands_2003_2022_Count_Stock!CF26, "")</f>
        <v/>
      </c>
      <c r="CG26">
        <f>CT_Bands_2003_2022_BillsXStock!CG26/CT_Bands_2003_2022_Count_Stock!CG26</f>
        <v>393.28785510203619</v>
      </c>
    </row>
    <row r="27" spans="1:85" x14ac:dyDescent="0.25">
      <c r="B27" s="76" t="s">
        <v>2152</v>
      </c>
      <c r="D27" s="49" t="str">
        <f>IFERROR(CT_Bands_2003_2022_BillsXStock!D27/CT_Bands_2003_2022_Count_Stock!D27, "")</f>
        <v/>
      </c>
      <c r="E27" s="49" t="str">
        <f>IFERROR(CT_Bands_2003_2022_BillsXStock!E27/CT_Bands_2003_2022_Count_Stock!E27, "")</f>
        <v/>
      </c>
      <c r="F27" s="49" t="str">
        <f>IFERROR(CT_Bands_2003_2022_BillsXStock!F27/CT_Bands_2003_2022_Count_Stock!F27, "")</f>
        <v/>
      </c>
      <c r="G27" s="49" t="str">
        <f>IFERROR(CT_Bands_2003_2022_BillsXStock!G27/CT_Bands_2003_2022_Count_Stock!G27, "")</f>
        <v/>
      </c>
      <c r="H27" s="49" t="str">
        <f>IFERROR(CT_Bands_2003_2022_BillsXStock!H27/CT_Bands_2003_2022_Count_Stock!H27, "")</f>
        <v/>
      </c>
      <c r="I27" s="49" t="str">
        <f>IFERROR(CT_Bands_2003_2022_BillsXStock!I27/CT_Bands_2003_2022_Count_Stock!I27, "")</f>
        <v/>
      </c>
      <c r="J27" s="49" t="str">
        <f>IFERROR(CT_Bands_2003_2022_BillsXStock!J27/CT_Bands_2003_2022_Count_Stock!J27, "")</f>
        <v/>
      </c>
      <c r="K27" s="49" t="str">
        <f>IFERROR(CT_Bands_2003_2022_BillsXStock!K27/CT_Bands_2003_2022_Count_Stock!K27, "")</f>
        <v/>
      </c>
      <c r="L27" s="49" t="str">
        <f>IFERROR(CT_Bands_2003_2022_BillsXStock!L27/CT_Bands_2003_2022_Count_Stock!L27, "")</f>
        <v/>
      </c>
      <c r="M27" s="49" t="str">
        <f>IFERROR(CT_Bands_2003_2022_BillsXStock!M27/CT_Bands_2003_2022_Count_Stock!M27, "")</f>
        <v/>
      </c>
      <c r="N27" s="49" t="str">
        <f>IFERROR(CT_Bands_2003_2022_BillsXStock!N27/CT_Bands_2003_2022_Count_Stock!N27, "")</f>
        <v/>
      </c>
      <c r="O27" s="49">
        <f>IFERROR(CT_Bands_2003_2022_BillsXStock!O27/CT_Bands_2003_2022_Count_Stock!O27, "")</f>
        <v>-145.08317811140807</v>
      </c>
      <c r="P27" s="49">
        <f>IFERROR(CT_Bands_2003_2022_BillsXStock!P27/CT_Bands_2003_2022_Count_Stock!P27, "")</f>
        <v>-899.39473577777744</v>
      </c>
      <c r="Q27" s="49" t="str">
        <f>IFERROR(CT_Bands_2003_2022_BillsXStock!Q27/CT_Bands_2003_2022_Count_Stock!Q27, "")</f>
        <v/>
      </c>
      <c r="R27" s="49" t="str">
        <f>IFERROR(CT_Bands_2003_2022_BillsXStock!R27/CT_Bands_2003_2022_Count_Stock!R27, "")</f>
        <v/>
      </c>
      <c r="S27" s="49" t="str">
        <f>IFERROR(CT_Bands_2003_2022_BillsXStock!S27/CT_Bands_2003_2022_Count_Stock!S27, "")</f>
        <v/>
      </c>
      <c r="T27" s="49" t="str">
        <f>IFERROR(CT_Bands_2003_2022_BillsXStock!T27/CT_Bands_2003_2022_Count_Stock!T27, "")</f>
        <v/>
      </c>
      <c r="U27" s="49" t="str">
        <f>IFERROR(CT_Bands_2003_2022_BillsXStock!U27/CT_Bands_2003_2022_Count_Stock!U27, "")</f>
        <v/>
      </c>
      <c r="V27" s="49" t="str">
        <f>IFERROR(CT_Bands_2003_2022_BillsXStock!V27/CT_Bands_2003_2022_Count_Stock!V27, "")</f>
        <v/>
      </c>
      <c r="W27" s="49" t="str">
        <f>IFERROR(CT_Bands_2003_2022_BillsXStock!W27/CT_Bands_2003_2022_Count_Stock!W27, "")</f>
        <v/>
      </c>
      <c r="X27" s="49" t="str">
        <f>IFERROR(CT_Bands_2003_2022_BillsXStock!X27/CT_Bands_2003_2022_Count_Stock!X27, "")</f>
        <v/>
      </c>
      <c r="Y27" s="49">
        <f>IFERROR(CT_Bands_2003_2022_BillsXStock!Y27/CT_Bands_2003_2022_Count_Stock!Y27, "")</f>
        <v>-339.23154110964146</v>
      </c>
      <c r="Z27" s="49" t="str">
        <f>IFERROR(CT_Bands_2003_2022_BillsXStock!Z27/CT_Bands_2003_2022_Count_Stock!Z27, "")</f>
        <v/>
      </c>
      <c r="AA27" s="49" t="str">
        <f>IFERROR(CT_Bands_2003_2022_BillsXStock!AA27/CT_Bands_2003_2022_Count_Stock!AA27, "")</f>
        <v/>
      </c>
      <c r="AB27" s="49" t="str">
        <f>IFERROR(CT_Bands_2003_2022_BillsXStock!AB27/CT_Bands_2003_2022_Count_Stock!AB27, "")</f>
        <v/>
      </c>
      <c r="AC27" s="49" t="str">
        <f>IFERROR(CT_Bands_2003_2022_BillsXStock!AC27/CT_Bands_2003_2022_Count_Stock!AC27, "")</f>
        <v/>
      </c>
      <c r="AD27" s="49" t="str">
        <f>IFERROR(CT_Bands_2003_2022_BillsXStock!AD27/CT_Bands_2003_2022_Count_Stock!AD27, "")</f>
        <v/>
      </c>
      <c r="AE27" s="49" t="str">
        <f>IFERROR(CT_Bands_2003_2022_BillsXStock!AE27/CT_Bands_2003_2022_Count_Stock!AE27, "")</f>
        <v/>
      </c>
      <c r="AF27" s="49" t="str">
        <f>IFERROR(CT_Bands_2003_2022_BillsXStock!AF27/CT_Bands_2003_2022_Count_Stock!AF27, "")</f>
        <v/>
      </c>
      <c r="AG27" s="49" t="str">
        <f>IFERROR(CT_Bands_2003_2022_BillsXStock!AG27/CT_Bands_2003_2022_Count_Stock!AG27, "")</f>
        <v/>
      </c>
      <c r="AH27" s="49">
        <f>IFERROR(CT_Bands_2003_2022_BillsXStock!AH27/CT_Bands_2003_2022_Count_Stock!AH27, "")</f>
        <v>-152.83764853792525</v>
      </c>
      <c r="AI27" s="49">
        <f>IFERROR(CT_Bands_2003_2022_BillsXStock!AI27/CT_Bands_2003_2022_Count_Stock!AI27, "")</f>
        <v>-506.61792748372199</v>
      </c>
      <c r="AJ27" s="49" t="str">
        <f>IFERROR(CT_Bands_2003_2022_BillsXStock!AJ27/CT_Bands_2003_2022_Count_Stock!AJ27, "")</f>
        <v/>
      </c>
      <c r="AK27" s="49" t="str">
        <f>IFERROR(CT_Bands_2003_2022_BillsXStock!AK27/CT_Bands_2003_2022_Count_Stock!AK27, "")</f>
        <v/>
      </c>
      <c r="AL27" s="49" t="str">
        <f>IFERROR(CT_Bands_2003_2022_BillsXStock!AL27/CT_Bands_2003_2022_Count_Stock!AL27, "")</f>
        <v/>
      </c>
      <c r="AM27" s="49" t="str">
        <f>IFERROR(CT_Bands_2003_2022_BillsXStock!AM27/CT_Bands_2003_2022_Count_Stock!AM27, "")</f>
        <v/>
      </c>
      <c r="AN27" s="49" t="str">
        <f>IFERROR(CT_Bands_2003_2022_BillsXStock!AN27/CT_Bands_2003_2022_Count_Stock!AN27, "")</f>
        <v/>
      </c>
      <c r="AO27" s="49" t="str">
        <f>IFERROR(CT_Bands_2003_2022_BillsXStock!AO27/CT_Bands_2003_2022_Count_Stock!AO27, "")</f>
        <v/>
      </c>
      <c r="AP27" s="49" t="str">
        <f>IFERROR(CT_Bands_2003_2022_BillsXStock!AP27/CT_Bands_2003_2022_Count_Stock!AP27, "")</f>
        <v/>
      </c>
      <c r="AQ27" s="49" t="str">
        <f>IFERROR(CT_Bands_2003_2022_BillsXStock!AQ27/CT_Bands_2003_2022_Count_Stock!AQ27, "")</f>
        <v/>
      </c>
      <c r="AR27" s="49">
        <f>IFERROR(CT_Bands_2003_2022_BillsXStock!AR27/CT_Bands_2003_2022_Count_Stock!AR27, "")</f>
        <v>-413.26790326640264</v>
      </c>
      <c r="AS27" s="49">
        <f>IFERROR(CT_Bands_2003_2022_BillsXStock!AS27/CT_Bands_2003_2022_Count_Stock!AS27, "")</f>
        <v>-1014.401899981783</v>
      </c>
      <c r="AT27" s="49" t="str">
        <f>IFERROR(CT_Bands_2003_2022_BillsXStock!AT27/CT_Bands_2003_2022_Count_Stock!AT27, "")</f>
        <v/>
      </c>
      <c r="AU27" s="49" t="str">
        <f>IFERROR(CT_Bands_2003_2022_BillsXStock!AU27/CT_Bands_2003_2022_Count_Stock!AU27, "")</f>
        <v/>
      </c>
      <c r="AV27" s="49" t="str">
        <f>IFERROR(CT_Bands_2003_2022_BillsXStock!AV27/CT_Bands_2003_2022_Count_Stock!AV27, "")</f>
        <v/>
      </c>
      <c r="AW27" s="49" t="str">
        <f>IFERROR(CT_Bands_2003_2022_BillsXStock!AW27/CT_Bands_2003_2022_Count_Stock!AW27, "")</f>
        <v/>
      </c>
      <c r="AX27" s="49" t="str">
        <f>IFERROR(CT_Bands_2003_2022_BillsXStock!AX27/CT_Bands_2003_2022_Count_Stock!AX27, "")</f>
        <v/>
      </c>
      <c r="AY27" s="49" t="str">
        <f>IFERROR(CT_Bands_2003_2022_BillsXStock!AY27/CT_Bands_2003_2022_Count_Stock!AY27, "")</f>
        <v/>
      </c>
      <c r="AZ27" s="49" t="str">
        <f>IFERROR(CT_Bands_2003_2022_BillsXStock!AZ27/CT_Bands_2003_2022_Count_Stock!AZ27, "")</f>
        <v/>
      </c>
      <c r="BA27" s="49">
        <f>IFERROR(CT_Bands_2003_2022_BillsXStock!BA27/CT_Bands_2003_2022_Count_Stock!BA27, "")</f>
        <v>-86.978182703656643</v>
      </c>
      <c r="BB27" s="49">
        <f>IFERROR(CT_Bands_2003_2022_BillsXStock!BB27/CT_Bands_2003_2022_Count_Stock!BB27, "")</f>
        <v>-754.98390243965582</v>
      </c>
      <c r="BC27" s="49">
        <f>IFERROR(CT_Bands_2003_2022_BillsXStock!BC27/CT_Bands_2003_2022_Count_Stock!BC27, "")</f>
        <v>-2099.6416138504583</v>
      </c>
      <c r="BD27" s="49" t="str">
        <f>IFERROR(CT_Bands_2003_2022_BillsXStock!BD27/CT_Bands_2003_2022_Count_Stock!BD27, "")</f>
        <v/>
      </c>
      <c r="BE27" s="49" t="str">
        <f>IFERROR(CT_Bands_2003_2022_BillsXStock!BE27/CT_Bands_2003_2022_Count_Stock!BE27, "")</f>
        <v/>
      </c>
      <c r="BF27" s="49" t="str">
        <f>IFERROR(CT_Bands_2003_2022_BillsXStock!BF27/CT_Bands_2003_2022_Count_Stock!BF27, "")</f>
        <v/>
      </c>
      <c r="BG27" s="49" t="str">
        <f>IFERROR(CT_Bands_2003_2022_BillsXStock!BG27/CT_Bands_2003_2022_Count_Stock!BG27, "")</f>
        <v/>
      </c>
      <c r="BH27" s="49" t="str">
        <f>IFERROR(CT_Bands_2003_2022_BillsXStock!BH27/CT_Bands_2003_2022_Count_Stock!BH27, "")</f>
        <v/>
      </c>
      <c r="BI27" s="49" t="str">
        <f>IFERROR(CT_Bands_2003_2022_BillsXStock!BI27/CT_Bands_2003_2022_Count_Stock!BI27, "")</f>
        <v/>
      </c>
      <c r="BJ27" s="49" t="str">
        <f>IFERROR(CT_Bands_2003_2022_BillsXStock!BJ27/CT_Bands_2003_2022_Count_Stock!BJ27, "")</f>
        <v/>
      </c>
      <c r="BK27" s="49">
        <f>IFERROR(CT_Bands_2003_2022_BillsXStock!BK27/CT_Bands_2003_2022_Count_Stock!BK27, "")</f>
        <v>-746.8387609549394</v>
      </c>
      <c r="BL27" s="49">
        <f>IFERROR(CT_Bands_2003_2022_BillsXStock!BL27/CT_Bands_2003_2022_Count_Stock!BL27, "")</f>
        <v>-1594.9961720114131</v>
      </c>
      <c r="BM27" s="49">
        <f>IFERROR(CT_Bands_2003_2022_BillsXStock!BM27/CT_Bands_2003_2022_Count_Stock!BM27, "")</f>
        <v>-3405.4350102340645</v>
      </c>
      <c r="BN27" s="49">
        <f>IFERROR(CT_Bands_2003_2022_BillsXStock!BN27/CT_Bands_2003_2022_Count_Stock!BN27, "")</f>
        <v>-4113.9556016666666</v>
      </c>
      <c r="BO27" s="49" t="str">
        <f>IFERROR(CT_Bands_2003_2022_BillsXStock!BO27/CT_Bands_2003_2022_Count_Stock!BO27, "")</f>
        <v/>
      </c>
      <c r="BP27" s="49" t="str">
        <f>IFERROR(CT_Bands_2003_2022_BillsXStock!BP27/CT_Bands_2003_2022_Count_Stock!BP27, "")</f>
        <v/>
      </c>
      <c r="BQ27" s="49" t="str">
        <f>IFERROR(CT_Bands_2003_2022_BillsXStock!BQ27/CT_Bands_2003_2022_Count_Stock!BQ27, "")</f>
        <v/>
      </c>
      <c r="BR27" s="49" t="str">
        <f>IFERROR(CT_Bands_2003_2022_BillsXStock!BR27/CT_Bands_2003_2022_Count_Stock!BR27, "")</f>
        <v/>
      </c>
      <c r="BS27" s="49" t="str">
        <f>IFERROR(CT_Bands_2003_2022_BillsXStock!BS27/CT_Bands_2003_2022_Count_Stock!BS27, "")</f>
        <v/>
      </c>
      <c r="BT27" s="49" t="str">
        <f>IFERROR(CT_Bands_2003_2022_BillsXStock!BT27/CT_Bands_2003_2022_Count_Stock!BT27, "")</f>
        <v/>
      </c>
      <c r="BU27" s="49">
        <f>IFERROR(CT_Bands_2003_2022_BillsXStock!BU27/CT_Bands_2003_2022_Count_Stock!BU27, "")</f>
        <v>-1301.5516883316009</v>
      </c>
      <c r="BV27" s="49">
        <f>IFERROR(CT_Bands_2003_2022_BillsXStock!BV27/CT_Bands_2003_2022_Count_Stock!BV27, "")</f>
        <v>-2485.8755154724781</v>
      </c>
      <c r="BW27" s="49">
        <f>IFERROR(CT_Bands_2003_2022_BillsXStock!BW27/CT_Bands_2003_2022_Count_Stock!BW27, "")</f>
        <v>-3683.37982939319</v>
      </c>
      <c r="BX27" s="49" t="str">
        <f>IFERROR(CT_Bands_2003_2022_BillsXStock!BX27/CT_Bands_2003_2022_Count_Stock!BX27, "")</f>
        <v/>
      </c>
      <c r="BY27" s="49" t="str">
        <f>IFERROR(CT_Bands_2003_2022_BillsXStock!BY27/CT_Bands_2003_2022_Count_Stock!BY27, "")</f>
        <v/>
      </c>
      <c r="BZ27" s="49" t="str">
        <f>IFERROR(CT_Bands_2003_2022_BillsXStock!BZ27/CT_Bands_2003_2022_Count_Stock!BZ27, "")</f>
        <v/>
      </c>
      <c r="CA27" s="49" t="str">
        <f>IFERROR(CT_Bands_2003_2022_BillsXStock!CA27/CT_Bands_2003_2022_Count_Stock!CA27, "")</f>
        <v/>
      </c>
      <c r="CB27" s="49" t="str">
        <f>IFERROR(CT_Bands_2003_2022_BillsXStock!CB27/CT_Bands_2003_2022_Count_Stock!CB27, "")</f>
        <v/>
      </c>
      <c r="CC27" s="49" t="str">
        <f>IFERROR(CT_Bands_2003_2022_BillsXStock!CC27/CT_Bands_2003_2022_Count_Stock!CC27, "")</f>
        <v/>
      </c>
      <c r="CD27" s="49" t="str">
        <f>IFERROR(CT_Bands_2003_2022_BillsXStock!CD27/CT_Bands_2003_2022_Count_Stock!CD27, "")</f>
        <v/>
      </c>
      <c r="CE27" s="49" t="str">
        <f>IFERROR(CT_Bands_2003_2022_BillsXStock!CE27/CT_Bands_2003_2022_Count_Stock!CE27, "")</f>
        <v/>
      </c>
      <c r="CF27" s="49" t="str">
        <f>IFERROR(CT_Bands_2003_2022_BillsXStock!CF27/CT_Bands_2003_2022_Count_Stock!CF27, "")</f>
        <v/>
      </c>
      <c r="CG27">
        <f>CT_Bands_2003_2022_BillsXStock!CG27/CT_Bands_2003_2022_Count_Stock!CG27</f>
        <v>-696.01702253007511</v>
      </c>
    </row>
    <row r="28" spans="1:85" x14ac:dyDescent="0.25">
      <c r="B28" s="85"/>
      <c r="D28" s="49" t="str">
        <f>IFERROR(CT_Bands_2003_2022_BillsXStock!#REF!/CT_Bands_2003_2022_Count_Stock!#REF!, "")</f>
        <v/>
      </c>
      <c r="E28" s="49" t="str">
        <f>IFERROR(CT_Bands_2003_2022_BillsXStock!#REF!/CT_Bands_2003_2022_Count_Stock!#REF!, "")</f>
        <v/>
      </c>
      <c r="F28" s="49" t="str">
        <f>IFERROR(CT_Bands_2003_2022_BillsXStock!#REF!/CT_Bands_2003_2022_Count_Stock!#REF!, "")</f>
        <v/>
      </c>
      <c r="G28" s="49" t="str">
        <f>IFERROR(CT_Bands_2003_2022_BillsXStock!#REF!/CT_Bands_2003_2022_Count_Stock!#REF!, "")</f>
        <v/>
      </c>
      <c r="H28" s="49" t="str">
        <f>IFERROR(CT_Bands_2003_2022_BillsXStock!#REF!/CT_Bands_2003_2022_Count_Stock!#REF!, "")</f>
        <v/>
      </c>
      <c r="I28" s="49" t="str">
        <f>IFERROR(CT_Bands_2003_2022_BillsXStock!#REF!/CT_Bands_2003_2022_Count_Stock!#REF!, "")</f>
        <v/>
      </c>
      <c r="J28" s="49" t="str">
        <f>IFERROR(CT_Bands_2003_2022_BillsXStock!#REF!/CT_Bands_2003_2022_Count_Stock!#REF!, "")</f>
        <v/>
      </c>
      <c r="K28" s="49" t="str">
        <f>IFERROR(CT_Bands_2003_2022_BillsXStock!#REF!/CT_Bands_2003_2022_Count_Stock!#REF!, "")</f>
        <v/>
      </c>
      <c r="L28" s="49" t="str">
        <f>IFERROR(CT_Bands_2003_2022_BillsXStock!#REF!/CT_Bands_2003_2022_Count_Stock!#REF!, "")</f>
        <v/>
      </c>
      <c r="M28" s="49" t="str">
        <f>IFERROR(CT_Bands_2003_2022_BillsXStock!#REF!/CT_Bands_2003_2022_Count_Stock!#REF!, "")</f>
        <v/>
      </c>
      <c r="N28" s="49" t="str">
        <f>IFERROR(CT_Bands_2003_2022_BillsXStock!#REF!/CT_Bands_2003_2022_Count_Stock!#REF!, "")</f>
        <v/>
      </c>
      <c r="O28" s="49" t="str">
        <f>IFERROR(CT_Bands_2003_2022_BillsXStock!#REF!/CT_Bands_2003_2022_Count_Stock!#REF!, "")</f>
        <v/>
      </c>
      <c r="P28" s="49" t="str">
        <f>IFERROR(CT_Bands_2003_2022_BillsXStock!#REF!/CT_Bands_2003_2022_Count_Stock!#REF!, "")</f>
        <v/>
      </c>
      <c r="Q28" s="49" t="str">
        <f>IFERROR(CT_Bands_2003_2022_BillsXStock!#REF!/CT_Bands_2003_2022_Count_Stock!#REF!, "")</f>
        <v/>
      </c>
      <c r="R28" s="49" t="str">
        <f>IFERROR(CT_Bands_2003_2022_BillsXStock!#REF!/CT_Bands_2003_2022_Count_Stock!#REF!, "")</f>
        <v/>
      </c>
      <c r="S28" s="49" t="str">
        <f>IFERROR(CT_Bands_2003_2022_BillsXStock!#REF!/CT_Bands_2003_2022_Count_Stock!#REF!, "")</f>
        <v/>
      </c>
      <c r="T28" s="49" t="str">
        <f>IFERROR(CT_Bands_2003_2022_BillsXStock!#REF!/CT_Bands_2003_2022_Count_Stock!#REF!, "")</f>
        <v/>
      </c>
      <c r="U28" s="49" t="str">
        <f>IFERROR(CT_Bands_2003_2022_BillsXStock!#REF!/CT_Bands_2003_2022_Count_Stock!#REF!, "")</f>
        <v/>
      </c>
      <c r="V28" s="49" t="str">
        <f>IFERROR(CT_Bands_2003_2022_BillsXStock!#REF!/CT_Bands_2003_2022_Count_Stock!#REF!, "")</f>
        <v/>
      </c>
      <c r="W28" s="49" t="str">
        <f>IFERROR(CT_Bands_2003_2022_BillsXStock!#REF!/CT_Bands_2003_2022_Count_Stock!#REF!, "")</f>
        <v/>
      </c>
      <c r="X28" s="49" t="str">
        <f>IFERROR(CT_Bands_2003_2022_BillsXStock!#REF!/CT_Bands_2003_2022_Count_Stock!#REF!, "")</f>
        <v/>
      </c>
      <c r="Y28" s="49" t="str">
        <f>IFERROR(CT_Bands_2003_2022_BillsXStock!#REF!/CT_Bands_2003_2022_Count_Stock!#REF!, "")</f>
        <v/>
      </c>
      <c r="Z28" s="49" t="str">
        <f>IFERROR(CT_Bands_2003_2022_BillsXStock!#REF!/CT_Bands_2003_2022_Count_Stock!#REF!, "")</f>
        <v/>
      </c>
      <c r="AA28" s="49" t="str">
        <f>IFERROR(CT_Bands_2003_2022_BillsXStock!#REF!/CT_Bands_2003_2022_Count_Stock!#REF!, "")</f>
        <v/>
      </c>
      <c r="AB28" s="49" t="str">
        <f>IFERROR(CT_Bands_2003_2022_BillsXStock!#REF!/CT_Bands_2003_2022_Count_Stock!#REF!, "")</f>
        <v/>
      </c>
      <c r="AC28" s="49" t="str">
        <f>IFERROR(CT_Bands_2003_2022_BillsXStock!#REF!/CT_Bands_2003_2022_Count_Stock!#REF!, "")</f>
        <v/>
      </c>
      <c r="AD28" s="49" t="str">
        <f>IFERROR(CT_Bands_2003_2022_BillsXStock!#REF!/CT_Bands_2003_2022_Count_Stock!#REF!, "")</f>
        <v/>
      </c>
      <c r="AE28" s="49" t="str">
        <f>IFERROR(CT_Bands_2003_2022_BillsXStock!#REF!/CT_Bands_2003_2022_Count_Stock!#REF!, "")</f>
        <v/>
      </c>
      <c r="AF28" s="49" t="str">
        <f>IFERROR(CT_Bands_2003_2022_BillsXStock!#REF!/CT_Bands_2003_2022_Count_Stock!#REF!, "")</f>
        <v/>
      </c>
      <c r="AG28" s="49" t="str">
        <f>IFERROR(CT_Bands_2003_2022_BillsXStock!#REF!/CT_Bands_2003_2022_Count_Stock!#REF!, "")</f>
        <v/>
      </c>
      <c r="AH28" s="49" t="str">
        <f>IFERROR(CT_Bands_2003_2022_BillsXStock!#REF!/CT_Bands_2003_2022_Count_Stock!#REF!, "")</f>
        <v/>
      </c>
      <c r="AI28" s="49" t="str">
        <f>IFERROR(CT_Bands_2003_2022_BillsXStock!#REF!/CT_Bands_2003_2022_Count_Stock!#REF!, "")</f>
        <v/>
      </c>
      <c r="AJ28" s="49" t="str">
        <f>IFERROR(CT_Bands_2003_2022_BillsXStock!#REF!/CT_Bands_2003_2022_Count_Stock!#REF!, "")</f>
        <v/>
      </c>
      <c r="AK28" s="49" t="str">
        <f>IFERROR(CT_Bands_2003_2022_BillsXStock!#REF!/CT_Bands_2003_2022_Count_Stock!#REF!, "")</f>
        <v/>
      </c>
      <c r="AL28" s="49" t="str">
        <f>IFERROR(CT_Bands_2003_2022_BillsXStock!#REF!/CT_Bands_2003_2022_Count_Stock!#REF!, "")</f>
        <v/>
      </c>
      <c r="AM28" s="49" t="str">
        <f>IFERROR(CT_Bands_2003_2022_BillsXStock!#REF!/CT_Bands_2003_2022_Count_Stock!#REF!, "")</f>
        <v/>
      </c>
      <c r="AN28" s="49" t="str">
        <f>IFERROR(CT_Bands_2003_2022_BillsXStock!#REF!/CT_Bands_2003_2022_Count_Stock!#REF!, "")</f>
        <v/>
      </c>
      <c r="AO28" s="49" t="str">
        <f>IFERROR(CT_Bands_2003_2022_BillsXStock!#REF!/CT_Bands_2003_2022_Count_Stock!#REF!, "")</f>
        <v/>
      </c>
      <c r="AP28" s="49" t="str">
        <f>IFERROR(CT_Bands_2003_2022_BillsXStock!#REF!/CT_Bands_2003_2022_Count_Stock!#REF!, "")</f>
        <v/>
      </c>
      <c r="AQ28" s="49" t="str">
        <f>IFERROR(CT_Bands_2003_2022_BillsXStock!#REF!/CT_Bands_2003_2022_Count_Stock!#REF!, "")</f>
        <v/>
      </c>
      <c r="AR28" s="49" t="str">
        <f>IFERROR(CT_Bands_2003_2022_BillsXStock!#REF!/CT_Bands_2003_2022_Count_Stock!#REF!, "")</f>
        <v/>
      </c>
      <c r="AS28" s="49" t="str">
        <f>IFERROR(CT_Bands_2003_2022_BillsXStock!#REF!/CT_Bands_2003_2022_Count_Stock!#REF!, "")</f>
        <v/>
      </c>
      <c r="AT28" s="49" t="str">
        <f>IFERROR(CT_Bands_2003_2022_BillsXStock!#REF!/CT_Bands_2003_2022_Count_Stock!#REF!, "")</f>
        <v/>
      </c>
      <c r="AU28" s="49" t="str">
        <f>IFERROR(CT_Bands_2003_2022_BillsXStock!#REF!/CT_Bands_2003_2022_Count_Stock!#REF!, "")</f>
        <v/>
      </c>
      <c r="AV28" s="49" t="str">
        <f>IFERROR(CT_Bands_2003_2022_BillsXStock!#REF!/CT_Bands_2003_2022_Count_Stock!#REF!, "")</f>
        <v/>
      </c>
      <c r="AW28" s="49" t="str">
        <f>IFERROR(CT_Bands_2003_2022_BillsXStock!#REF!/CT_Bands_2003_2022_Count_Stock!#REF!, "")</f>
        <v/>
      </c>
      <c r="AX28" s="49" t="str">
        <f>IFERROR(CT_Bands_2003_2022_BillsXStock!#REF!/CT_Bands_2003_2022_Count_Stock!#REF!, "")</f>
        <v/>
      </c>
      <c r="AY28" s="49" t="str">
        <f>IFERROR(CT_Bands_2003_2022_BillsXStock!#REF!/CT_Bands_2003_2022_Count_Stock!#REF!, "")</f>
        <v/>
      </c>
      <c r="AZ28" s="49" t="str">
        <f>IFERROR(CT_Bands_2003_2022_BillsXStock!#REF!/CT_Bands_2003_2022_Count_Stock!#REF!, "")</f>
        <v/>
      </c>
      <c r="BA28" s="49" t="str">
        <f>IFERROR(CT_Bands_2003_2022_BillsXStock!#REF!/CT_Bands_2003_2022_Count_Stock!#REF!, "")</f>
        <v/>
      </c>
      <c r="BB28" s="49" t="str">
        <f>IFERROR(CT_Bands_2003_2022_BillsXStock!#REF!/CT_Bands_2003_2022_Count_Stock!#REF!, "")</f>
        <v/>
      </c>
      <c r="BC28" s="49" t="str">
        <f>IFERROR(CT_Bands_2003_2022_BillsXStock!#REF!/CT_Bands_2003_2022_Count_Stock!#REF!, "")</f>
        <v/>
      </c>
      <c r="BD28" s="49" t="str">
        <f>IFERROR(CT_Bands_2003_2022_BillsXStock!#REF!/CT_Bands_2003_2022_Count_Stock!#REF!, "")</f>
        <v/>
      </c>
      <c r="BE28" s="49" t="str">
        <f>IFERROR(CT_Bands_2003_2022_BillsXStock!#REF!/CT_Bands_2003_2022_Count_Stock!#REF!, "")</f>
        <v/>
      </c>
      <c r="BF28" s="49" t="str">
        <f>IFERROR(CT_Bands_2003_2022_BillsXStock!#REF!/CT_Bands_2003_2022_Count_Stock!#REF!, "")</f>
        <v/>
      </c>
      <c r="BG28" s="49" t="str">
        <f>IFERROR(CT_Bands_2003_2022_BillsXStock!#REF!/CT_Bands_2003_2022_Count_Stock!#REF!, "")</f>
        <v/>
      </c>
      <c r="BH28" s="49" t="str">
        <f>IFERROR(CT_Bands_2003_2022_BillsXStock!#REF!/CT_Bands_2003_2022_Count_Stock!#REF!, "")</f>
        <v/>
      </c>
      <c r="BI28" s="49" t="str">
        <f>IFERROR(CT_Bands_2003_2022_BillsXStock!#REF!/CT_Bands_2003_2022_Count_Stock!#REF!, "")</f>
        <v/>
      </c>
      <c r="BJ28" s="49" t="str">
        <f>IFERROR(CT_Bands_2003_2022_BillsXStock!#REF!/CT_Bands_2003_2022_Count_Stock!#REF!, "")</f>
        <v/>
      </c>
      <c r="BK28" s="49" t="str">
        <f>IFERROR(CT_Bands_2003_2022_BillsXStock!#REF!/CT_Bands_2003_2022_Count_Stock!#REF!, "")</f>
        <v/>
      </c>
      <c r="BL28" s="49" t="str">
        <f>IFERROR(CT_Bands_2003_2022_BillsXStock!#REF!/CT_Bands_2003_2022_Count_Stock!#REF!, "")</f>
        <v/>
      </c>
      <c r="BM28" s="49" t="str">
        <f>IFERROR(CT_Bands_2003_2022_BillsXStock!#REF!/CT_Bands_2003_2022_Count_Stock!#REF!, "")</f>
        <v/>
      </c>
      <c r="BN28" s="49" t="str">
        <f>IFERROR(CT_Bands_2003_2022_BillsXStock!#REF!/CT_Bands_2003_2022_Count_Stock!#REF!, "")</f>
        <v/>
      </c>
      <c r="BO28" s="49" t="str">
        <f>IFERROR(CT_Bands_2003_2022_BillsXStock!#REF!/CT_Bands_2003_2022_Count_Stock!#REF!, "")</f>
        <v/>
      </c>
      <c r="BP28" s="49" t="str">
        <f>IFERROR(CT_Bands_2003_2022_BillsXStock!#REF!/CT_Bands_2003_2022_Count_Stock!#REF!, "")</f>
        <v/>
      </c>
      <c r="BQ28" s="49" t="str">
        <f>IFERROR(CT_Bands_2003_2022_BillsXStock!#REF!/CT_Bands_2003_2022_Count_Stock!#REF!, "")</f>
        <v/>
      </c>
      <c r="BR28" s="49" t="str">
        <f>IFERROR(CT_Bands_2003_2022_BillsXStock!#REF!/CT_Bands_2003_2022_Count_Stock!#REF!, "")</f>
        <v/>
      </c>
      <c r="BS28" s="49" t="str">
        <f>IFERROR(CT_Bands_2003_2022_BillsXStock!#REF!/CT_Bands_2003_2022_Count_Stock!#REF!, "")</f>
        <v/>
      </c>
      <c r="BT28" s="49" t="str">
        <f>IFERROR(CT_Bands_2003_2022_BillsXStock!#REF!/CT_Bands_2003_2022_Count_Stock!#REF!, "")</f>
        <v/>
      </c>
      <c r="BU28" s="49" t="str">
        <f>IFERROR(CT_Bands_2003_2022_BillsXStock!#REF!/CT_Bands_2003_2022_Count_Stock!#REF!, "")</f>
        <v/>
      </c>
      <c r="BV28" s="49" t="str">
        <f>IFERROR(CT_Bands_2003_2022_BillsXStock!#REF!/CT_Bands_2003_2022_Count_Stock!#REF!, "")</f>
        <v/>
      </c>
      <c r="BW28" s="49" t="str">
        <f>IFERROR(CT_Bands_2003_2022_BillsXStock!#REF!/CT_Bands_2003_2022_Count_Stock!#REF!, "")</f>
        <v/>
      </c>
      <c r="BX28" s="49"/>
      <c r="BY28" s="49"/>
      <c r="BZ28" s="49"/>
      <c r="CA28" s="49"/>
      <c r="CB28" s="49"/>
      <c r="CC28" s="49"/>
      <c r="CD28" s="49"/>
      <c r="CE28" s="49"/>
      <c r="CF28" s="49"/>
    </row>
    <row r="29" spans="1:85" x14ac:dyDescent="0.25">
      <c r="B29" s="85"/>
      <c r="D29" s="49" t="str">
        <f>IFERROR(CT_Bands_2003_2022_BillsXStock!#REF!/CT_Bands_2003_2022_Count_Stock!#REF!, "")</f>
        <v/>
      </c>
      <c r="E29" s="49" t="str">
        <f>IFERROR(CT_Bands_2003_2022_BillsXStock!#REF!/CT_Bands_2003_2022_Count_Stock!#REF!, "")</f>
        <v/>
      </c>
      <c r="F29" s="49" t="str">
        <f>IFERROR(CT_Bands_2003_2022_BillsXStock!#REF!/CT_Bands_2003_2022_Count_Stock!#REF!, "")</f>
        <v/>
      </c>
      <c r="G29" s="49" t="str">
        <f>IFERROR(CT_Bands_2003_2022_BillsXStock!#REF!/CT_Bands_2003_2022_Count_Stock!#REF!, "")</f>
        <v/>
      </c>
      <c r="H29" s="49" t="str">
        <f>IFERROR(CT_Bands_2003_2022_BillsXStock!#REF!/CT_Bands_2003_2022_Count_Stock!#REF!, "")</f>
        <v/>
      </c>
      <c r="I29" s="49" t="str">
        <f>IFERROR(CT_Bands_2003_2022_BillsXStock!#REF!/CT_Bands_2003_2022_Count_Stock!#REF!, "")</f>
        <v/>
      </c>
      <c r="J29" s="49" t="str">
        <f>IFERROR(CT_Bands_2003_2022_BillsXStock!#REF!/CT_Bands_2003_2022_Count_Stock!#REF!, "")</f>
        <v/>
      </c>
      <c r="K29" s="49" t="str">
        <f>IFERROR(CT_Bands_2003_2022_BillsXStock!#REF!/CT_Bands_2003_2022_Count_Stock!#REF!, "")</f>
        <v/>
      </c>
      <c r="L29" s="49" t="str">
        <f>IFERROR(CT_Bands_2003_2022_BillsXStock!#REF!/CT_Bands_2003_2022_Count_Stock!#REF!, "")</f>
        <v/>
      </c>
      <c r="M29" s="49" t="str">
        <f>IFERROR(CT_Bands_2003_2022_BillsXStock!#REF!/CT_Bands_2003_2022_Count_Stock!#REF!, "")</f>
        <v/>
      </c>
      <c r="N29" s="49" t="str">
        <f>IFERROR(CT_Bands_2003_2022_BillsXStock!#REF!/CT_Bands_2003_2022_Count_Stock!#REF!, "")</f>
        <v/>
      </c>
      <c r="O29" s="49" t="str">
        <f>IFERROR(CT_Bands_2003_2022_BillsXStock!#REF!/CT_Bands_2003_2022_Count_Stock!#REF!, "")</f>
        <v/>
      </c>
      <c r="P29" s="49" t="str">
        <f>IFERROR(CT_Bands_2003_2022_BillsXStock!#REF!/CT_Bands_2003_2022_Count_Stock!#REF!, "")</f>
        <v/>
      </c>
      <c r="Q29" s="49" t="str">
        <f>IFERROR(CT_Bands_2003_2022_BillsXStock!#REF!/CT_Bands_2003_2022_Count_Stock!#REF!, "")</f>
        <v/>
      </c>
      <c r="R29" s="49" t="str">
        <f>IFERROR(CT_Bands_2003_2022_BillsXStock!#REF!/CT_Bands_2003_2022_Count_Stock!#REF!, "")</f>
        <v/>
      </c>
      <c r="S29" s="49" t="str">
        <f>IFERROR(CT_Bands_2003_2022_BillsXStock!#REF!/CT_Bands_2003_2022_Count_Stock!#REF!, "")</f>
        <v/>
      </c>
      <c r="T29" s="49" t="str">
        <f>IFERROR(CT_Bands_2003_2022_BillsXStock!#REF!/CT_Bands_2003_2022_Count_Stock!#REF!, "")</f>
        <v/>
      </c>
      <c r="U29" s="49" t="str">
        <f>IFERROR(CT_Bands_2003_2022_BillsXStock!#REF!/CT_Bands_2003_2022_Count_Stock!#REF!, "")</f>
        <v/>
      </c>
      <c r="V29" s="49" t="str">
        <f>IFERROR(CT_Bands_2003_2022_BillsXStock!#REF!/CT_Bands_2003_2022_Count_Stock!#REF!, "")</f>
        <v/>
      </c>
      <c r="W29" s="49" t="str">
        <f>IFERROR(CT_Bands_2003_2022_BillsXStock!#REF!/CT_Bands_2003_2022_Count_Stock!#REF!, "")</f>
        <v/>
      </c>
      <c r="X29" s="49" t="str">
        <f>IFERROR(CT_Bands_2003_2022_BillsXStock!#REF!/CT_Bands_2003_2022_Count_Stock!#REF!, "")</f>
        <v/>
      </c>
      <c r="Y29" s="49" t="str">
        <f>IFERROR(CT_Bands_2003_2022_BillsXStock!#REF!/CT_Bands_2003_2022_Count_Stock!#REF!, "")</f>
        <v/>
      </c>
      <c r="Z29" s="49" t="str">
        <f>IFERROR(CT_Bands_2003_2022_BillsXStock!#REF!/CT_Bands_2003_2022_Count_Stock!#REF!, "")</f>
        <v/>
      </c>
      <c r="AA29" s="49" t="str">
        <f>IFERROR(CT_Bands_2003_2022_BillsXStock!#REF!/CT_Bands_2003_2022_Count_Stock!#REF!, "")</f>
        <v/>
      </c>
      <c r="AB29" s="49" t="str">
        <f>IFERROR(CT_Bands_2003_2022_BillsXStock!#REF!/CT_Bands_2003_2022_Count_Stock!#REF!, "")</f>
        <v/>
      </c>
      <c r="AC29" s="49" t="str">
        <f>IFERROR(CT_Bands_2003_2022_BillsXStock!#REF!/CT_Bands_2003_2022_Count_Stock!#REF!, "")</f>
        <v/>
      </c>
      <c r="AD29" s="49" t="str">
        <f>IFERROR(CT_Bands_2003_2022_BillsXStock!#REF!/CT_Bands_2003_2022_Count_Stock!#REF!, "")</f>
        <v/>
      </c>
      <c r="AE29" s="49" t="str">
        <f>IFERROR(CT_Bands_2003_2022_BillsXStock!#REF!/CT_Bands_2003_2022_Count_Stock!#REF!, "")</f>
        <v/>
      </c>
      <c r="AF29" s="49" t="str">
        <f>IFERROR(CT_Bands_2003_2022_BillsXStock!#REF!/CT_Bands_2003_2022_Count_Stock!#REF!, "")</f>
        <v/>
      </c>
      <c r="AG29" s="49" t="str">
        <f>IFERROR(CT_Bands_2003_2022_BillsXStock!#REF!/CT_Bands_2003_2022_Count_Stock!#REF!, "")</f>
        <v/>
      </c>
      <c r="AH29" s="49" t="str">
        <f>IFERROR(CT_Bands_2003_2022_BillsXStock!#REF!/CT_Bands_2003_2022_Count_Stock!#REF!, "")</f>
        <v/>
      </c>
      <c r="AI29" s="49" t="str">
        <f>IFERROR(CT_Bands_2003_2022_BillsXStock!#REF!/CT_Bands_2003_2022_Count_Stock!#REF!, "")</f>
        <v/>
      </c>
      <c r="AJ29" s="49" t="str">
        <f>IFERROR(CT_Bands_2003_2022_BillsXStock!#REF!/CT_Bands_2003_2022_Count_Stock!#REF!, "")</f>
        <v/>
      </c>
      <c r="AK29" s="49" t="str">
        <f>IFERROR(CT_Bands_2003_2022_BillsXStock!#REF!/CT_Bands_2003_2022_Count_Stock!#REF!, "")</f>
        <v/>
      </c>
      <c r="AL29" s="49" t="str">
        <f>IFERROR(CT_Bands_2003_2022_BillsXStock!#REF!/CT_Bands_2003_2022_Count_Stock!#REF!, "")</f>
        <v/>
      </c>
      <c r="AM29" s="49" t="str">
        <f>IFERROR(CT_Bands_2003_2022_BillsXStock!#REF!/CT_Bands_2003_2022_Count_Stock!#REF!, "")</f>
        <v/>
      </c>
      <c r="AN29" s="49" t="str">
        <f>IFERROR(CT_Bands_2003_2022_BillsXStock!#REF!/CT_Bands_2003_2022_Count_Stock!#REF!, "")</f>
        <v/>
      </c>
      <c r="AO29" s="49" t="str">
        <f>IFERROR(CT_Bands_2003_2022_BillsXStock!#REF!/CT_Bands_2003_2022_Count_Stock!#REF!, "")</f>
        <v/>
      </c>
      <c r="AP29" s="49" t="str">
        <f>IFERROR(CT_Bands_2003_2022_BillsXStock!#REF!/CT_Bands_2003_2022_Count_Stock!#REF!, "")</f>
        <v/>
      </c>
      <c r="AQ29" s="49" t="str">
        <f>IFERROR(CT_Bands_2003_2022_BillsXStock!#REF!/CT_Bands_2003_2022_Count_Stock!#REF!, "")</f>
        <v/>
      </c>
      <c r="AR29" s="49" t="str">
        <f>IFERROR(CT_Bands_2003_2022_BillsXStock!#REF!/CT_Bands_2003_2022_Count_Stock!#REF!, "")</f>
        <v/>
      </c>
      <c r="AS29" s="49" t="str">
        <f>IFERROR(CT_Bands_2003_2022_BillsXStock!#REF!/CT_Bands_2003_2022_Count_Stock!#REF!, "")</f>
        <v/>
      </c>
      <c r="AT29" s="49" t="str">
        <f>IFERROR(CT_Bands_2003_2022_BillsXStock!#REF!/CT_Bands_2003_2022_Count_Stock!#REF!, "")</f>
        <v/>
      </c>
      <c r="AU29" s="49" t="str">
        <f>IFERROR(CT_Bands_2003_2022_BillsXStock!#REF!/CT_Bands_2003_2022_Count_Stock!#REF!, "")</f>
        <v/>
      </c>
      <c r="AV29" s="49" t="str">
        <f>IFERROR(CT_Bands_2003_2022_BillsXStock!#REF!/CT_Bands_2003_2022_Count_Stock!#REF!, "")</f>
        <v/>
      </c>
      <c r="AW29" s="49" t="str">
        <f>IFERROR(CT_Bands_2003_2022_BillsXStock!#REF!/CT_Bands_2003_2022_Count_Stock!#REF!, "")</f>
        <v/>
      </c>
      <c r="AX29" s="49" t="str">
        <f>IFERROR(CT_Bands_2003_2022_BillsXStock!#REF!/CT_Bands_2003_2022_Count_Stock!#REF!, "")</f>
        <v/>
      </c>
      <c r="AY29" s="49" t="str">
        <f>IFERROR(CT_Bands_2003_2022_BillsXStock!#REF!/CT_Bands_2003_2022_Count_Stock!#REF!, "")</f>
        <v/>
      </c>
      <c r="AZ29" s="49" t="str">
        <f>IFERROR(CT_Bands_2003_2022_BillsXStock!#REF!/CT_Bands_2003_2022_Count_Stock!#REF!, "")</f>
        <v/>
      </c>
      <c r="BA29" s="49" t="str">
        <f>IFERROR(CT_Bands_2003_2022_BillsXStock!#REF!/CT_Bands_2003_2022_Count_Stock!#REF!, "")</f>
        <v/>
      </c>
      <c r="BB29" s="49" t="str">
        <f>IFERROR(CT_Bands_2003_2022_BillsXStock!#REF!/CT_Bands_2003_2022_Count_Stock!#REF!, "")</f>
        <v/>
      </c>
      <c r="BC29" s="49" t="str">
        <f>IFERROR(CT_Bands_2003_2022_BillsXStock!#REF!/CT_Bands_2003_2022_Count_Stock!#REF!, "")</f>
        <v/>
      </c>
      <c r="BD29" s="49" t="str">
        <f>IFERROR(CT_Bands_2003_2022_BillsXStock!#REF!/CT_Bands_2003_2022_Count_Stock!#REF!, "")</f>
        <v/>
      </c>
      <c r="BE29" s="49" t="str">
        <f>IFERROR(CT_Bands_2003_2022_BillsXStock!#REF!/CT_Bands_2003_2022_Count_Stock!#REF!, "")</f>
        <v/>
      </c>
      <c r="BF29" s="49" t="str">
        <f>IFERROR(CT_Bands_2003_2022_BillsXStock!#REF!/CT_Bands_2003_2022_Count_Stock!#REF!, "")</f>
        <v/>
      </c>
      <c r="BG29" s="49" t="str">
        <f>IFERROR(CT_Bands_2003_2022_BillsXStock!#REF!/CT_Bands_2003_2022_Count_Stock!#REF!, "")</f>
        <v/>
      </c>
      <c r="BH29" s="49" t="str">
        <f>IFERROR(CT_Bands_2003_2022_BillsXStock!#REF!/CT_Bands_2003_2022_Count_Stock!#REF!, "")</f>
        <v/>
      </c>
      <c r="BI29" s="49" t="str">
        <f>IFERROR(CT_Bands_2003_2022_BillsXStock!#REF!/CT_Bands_2003_2022_Count_Stock!#REF!, "")</f>
        <v/>
      </c>
      <c r="BJ29" s="49" t="str">
        <f>IFERROR(CT_Bands_2003_2022_BillsXStock!#REF!/CT_Bands_2003_2022_Count_Stock!#REF!, "")</f>
        <v/>
      </c>
      <c r="BK29" s="49" t="str">
        <f>IFERROR(CT_Bands_2003_2022_BillsXStock!#REF!/CT_Bands_2003_2022_Count_Stock!#REF!, "")</f>
        <v/>
      </c>
      <c r="BL29" s="49" t="str">
        <f>IFERROR(CT_Bands_2003_2022_BillsXStock!#REF!/CT_Bands_2003_2022_Count_Stock!#REF!, "")</f>
        <v/>
      </c>
      <c r="BM29" s="49" t="str">
        <f>IFERROR(CT_Bands_2003_2022_BillsXStock!#REF!/CT_Bands_2003_2022_Count_Stock!#REF!, "")</f>
        <v/>
      </c>
      <c r="BN29" s="49" t="str">
        <f>IFERROR(CT_Bands_2003_2022_BillsXStock!#REF!/CT_Bands_2003_2022_Count_Stock!#REF!, "")</f>
        <v/>
      </c>
      <c r="BO29" s="49" t="str">
        <f>IFERROR(CT_Bands_2003_2022_BillsXStock!#REF!/CT_Bands_2003_2022_Count_Stock!#REF!, "")</f>
        <v/>
      </c>
      <c r="BP29" s="49" t="str">
        <f>IFERROR(CT_Bands_2003_2022_BillsXStock!#REF!/CT_Bands_2003_2022_Count_Stock!#REF!, "")</f>
        <v/>
      </c>
      <c r="BQ29" s="49" t="str">
        <f>IFERROR(CT_Bands_2003_2022_BillsXStock!#REF!/CT_Bands_2003_2022_Count_Stock!#REF!, "")</f>
        <v/>
      </c>
      <c r="BR29" s="49" t="str">
        <f>IFERROR(CT_Bands_2003_2022_BillsXStock!#REF!/CT_Bands_2003_2022_Count_Stock!#REF!, "")</f>
        <v/>
      </c>
      <c r="BS29" s="49" t="str">
        <f>IFERROR(CT_Bands_2003_2022_BillsXStock!#REF!/CT_Bands_2003_2022_Count_Stock!#REF!, "")</f>
        <v/>
      </c>
      <c r="BT29" s="49" t="str">
        <f>IFERROR(CT_Bands_2003_2022_BillsXStock!#REF!/CT_Bands_2003_2022_Count_Stock!#REF!, "")</f>
        <v/>
      </c>
      <c r="BU29" s="49" t="str">
        <f>IFERROR(CT_Bands_2003_2022_BillsXStock!#REF!/CT_Bands_2003_2022_Count_Stock!#REF!, "")</f>
        <v/>
      </c>
      <c r="BV29" s="49" t="str">
        <f>IFERROR(CT_Bands_2003_2022_BillsXStock!#REF!/CT_Bands_2003_2022_Count_Stock!#REF!, "")</f>
        <v/>
      </c>
      <c r="BW29" s="49" t="str">
        <f>IFERROR(CT_Bands_2003_2022_BillsXStock!#REF!/CT_Bands_2003_2022_Count_Stock!#REF!, "")</f>
        <v/>
      </c>
      <c r="BX29" s="49"/>
      <c r="BY29" s="49"/>
      <c r="BZ29" s="49"/>
      <c r="CA29" s="49"/>
      <c r="CB29" s="49"/>
      <c r="CC29" s="49"/>
      <c r="CD29" s="49"/>
      <c r="CE29" s="49"/>
      <c r="CF29" s="49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55905-9BBE-419A-804A-1E03752B53D7}">
  <dimension ref="A2:CF56"/>
  <sheetViews>
    <sheetView zoomScale="85" zoomScaleNormal="85" workbookViewId="0">
      <pane xSplit="3" ySplit="3" topLeftCell="D28" activePane="bottomRight" state="frozen"/>
      <selection pane="topRight" activeCell="D1" sqref="D1"/>
      <selection pane="bottomLeft" activeCell="A4" sqref="A4"/>
      <selection pane="bottomRight" activeCell="Q43" sqref="Q43"/>
    </sheetView>
  </sheetViews>
  <sheetFormatPr defaultRowHeight="15" x14ac:dyDescent="0.25"/>
  <cols>
    <col min="2" max="2" width="18.42578125" customWidth="1"/>
    <col min="3" max="3" width="5" customWidth="1"/>
    <col min="4" max="9" width="9.5703125" bestFit="1" customWidth="1"/>
    <col min="10" max="13" width="10.5703125" bestFit="1" customWidth="1"/>
    <col min="14" max="14" width="9.5703125" style="99" bestFit="1" customWidth="1"/>
    <col min="15" max="19" width="9.5703125" bestFit="1" customWidth="1"/>
    <col min="20" max="23" width="10.5703125" bestFit="1" customWidth="1"/>
    <col min="24" max="24" width="9.5703125" style="99" bestFit="1" customWidth="1"/>
    <col min="25" max="29" width="9.5703125" bestFit="1" customWidth="1"/>
    <col min="30" max="33" width="10.5703125" bestFit="1" customWidth="1"/>
    <col min="34" max="34" width="9.5703125" style="99" bestFit="1" customWidth="1"/>
    <col min="35" max="39" width="9.5703125" bestFit="1" customWidth="1"/>
    <col min="40" max="43" width="10.5703125" bestFit="1" customWidth="1"/>
    <col min="44" max="44" width="9.5703125" style="99" bestFit="1" customWidth="1"/>
    <col min="45" max="49" width="9.5703125" bestFit="1" customWidth="1"/>
    <col min="50" max="53" width="10.5703125" bestFit="1" customWidth="1"/>
    <col min="54" max="54" width="9.5703125" style="99" bestFit="1" customWidth="1"/>
    <col min="55" max="59" width="9.5703125" bestFit="1" customWidth="1"/>
    <col min="60" max="63" width="10.5703125" bestFit="1" customWidth="1"/>
    <col min="64" max="64" width="9.5703125" style="99" bestFit="1" customWidth="1"/>
    <col min="65" max="69" width="9.5703125" bestFit="1" customWidth="1"/>
    <col min="70" max="73" width="10.5703125" bestFit="1" customWidth="1"/>
    <col min="74" max="74" width="9.5703125" style="99" bestFit="1" customWidth="1"/>
    <col min="75" max="79" width="9.5703125" bestFit="1" customWidth="1"/>
    <col min="80" max="83" width="10.5703125" bestFit="1" customWidth="1"/>
    <col min="84" max="84" width="9.85546875" customWidth="1"/>
  </cols>
  <sheetData>
    <row r="2" spans="1:84" x14ac:dyDescent="0.25">
      <c r="C2">
        <v>1991</v>
      </c>
      <c r="D2" t="s">
        <v>2117</v>
      </c>
      <c r="E2" t="s">
        <v>2117</v>
      </c>
      <c r="F2" t="s">
        <v>2117</v>
      </c>
      <c r="G2" t="s">
        <v>2117</v>
      </c>
      <c r="H2" t="s">
        <v>2117</v>
      </c>
      <c r="I2" t="s">
        <v>2117</v>
      </c>
      <c r="J2" t="s">
        <v>2117</v>
      </c>
      <c r="K2" t="s">
        <v>2117</v>
      </c>
      <c r="L2" t="s">
        <v>2117</v>
      </c>
      <c r="M2" t="s">
        <v>2117</v>
      </c>
      <c r="N2" t="s">
        <v>2118</v>
      </c>
      <c r="O2" t="s">
        <v>2118</v>
      </c>
      <c r="P2" t="s">
        <v>2118</v>
      </c>
      <c r="Q2" t="s">
        <v>2118</v>
      </c>
      <c r="R2" t="s">
        <v>2118</v>
      </c>
      <c r="S2" t="s">
        <v>2118</v>
      </c>
      <c r="T2" t="s">
        <v>2118</v>
      </c>
      <c r="U2" t="s">
        <v>2118</v>
      </c>
      <c r="V2" t="s">
        <v>2118</v>
      </c>
      <c r="W2" t="s">
        <v>2118</v>
      </c>
      <c r="X2" t="s">
        <v>2119</v>
      </c>
      <c r="Y2" t="s">
        <v>2119</v>
      </c>
      <c r="Z2" t="s">
        <v>2119</v>
      </c>
      <c r="AA2" t="s">
        <v>2119</v>
      </c>
      <c r="AB2" t="s">
        <v>2119</v>
      </c>
      <c r="AC2" t="s">
        <v>2119</v>
      </c>
      <c r="AD2" t="s">
        <v>2119</v>
      </c>
      <c r="AE2" t="s">
        <v>2119</v>
      </c>
      <c r="AF2" t="s">
        <v>2119</v>
      </c>
      <c r="AG2" t="s">
        <v>2119</v>
      </c>
      <c r="AH2" t="s">
        <v>2120</v>
      </c>
      <c r="AI2" t="s">
        <v>2120</v>
      </c>
      <c r="AJ2" t="s">
        <v>2120</v>
      </c>
      <c r="AK2" t="s">
        <v>2120</v>
      </c>
      <c r="AL2" t="s">
        <v>2120</v>
      </c>
      <c r="AM2" t="s">
        <v>2120</v>
      </c>
      <c r="AN2" t="s">
        <v>2120</v>
      </c>
      <c r="AO2" t="s">
        <v>2120</v>
      </c>
      <c r="AP2" t="s">
        <v>2120</v>
      </c>
      <c r="AQ2" t="s">
        <v>2120</v>
      </c>
      <c r="AR2" t="s">
        <v>2121</v>
      </c>
      <c r="AS2" t="s">
        <v>2121</v>
      </c>
      <c r="AT2" t="s">
        <v>2121</v>
      </c>
      <c r="AU2" t="s">
        <v>2121</v>
      </c>
      <c r="AV2" t="s">
        <v>2121</v>
      </c>
      <c r="AW2" t="s">
        <v>2121</v>
      </c>
      <c r="AX2" t="s">
        <v>2121</v>
      </c>
      <c r="AY2" t="s">
        <v>2121</v>
      </c>
      <c r="AZ2" t="s">
        <v>2121</v>
      </c>
      <c r="BA2" t="s">
        <v>2121</v>
      </c>
      <c r="BB2" t="s">
        <v>2122</v>
      </c>
      <c r="BC2" t="s">
        <v>2122</v>
      </c>
      <c r="BD2" t="s">
        <v>2122</v>
      </c>
      <c r="BE2" t="s">
        <v>2122</v>
      </c>
      <c r="BF2" t="s">
        <v>2122</v>
      </c>
      <c r="BG2" t="s">
        <v>2122</v>
      </c>
      <c r="BH2" t="s">
        <v>2122</v>
      </c>
      <c r="BI2" t="s">
        <v>2122</v>
      </c>
      <c r="BJ2" t="s">
        <v>2122</v>
      </c>
      <c r="BK2" t="s">
        <v>2122</v>
      </c>
      <c r="BL2" t="s">
        <v>2123</v>
      </c>
      <c r="BM2" t="s">
        <v>2123</v>
      </c>
      <c r="BN2" t="s">
        <v>2123</v>
      </c>
      <c r="BO2" t="s">
        <v>2123</v>
      </c>
      <c r="BP2" t="s">
        <v>2123</v>
      </c>
      <c r="BQ2" t="s">
        <v>2123</v>
      </c>
      <c r="BR2" t="s">
        <v>2123</v>
      </c>
      <c r="BS2" t="s">
        <v>2123</v>
      </c>
      <c r="BT2" t="s">
        <v>2123</v>
      </c>
      <c r="BU2" t="s">
        <v>2123</v>
      </c>
      <c r="BV2" t="s">
        <v>2124</v>
      </c>
      <c r="BW2" t="s">
        <v>2124</v>
      </c>
      <c r="BX2" t="s">
        <v>2124</v>
      </c>
      <c r="BY2" t="s">
        <v>2124</v>
      </c>
      <c r="BZ2" t="s">
        <v>2124</v>
      </c>
      <c r="CA2" t="s">
        <v>2124</v>
      </c>
      <c r="CB2" t="s">
        <v>2124</v>
      </c>
      <c r="CC2" t="s">
        <v>2124</v>
      </c>
      <c r="CD2" t="s">
        <v>2124</v>
      </c>
      <c r="CE2" t="s">
        <v>2124</v>
      </c>
    </row>
    <row r="3" spans="1:84" x14ac:dyDescent="0.25">
      <c r="C3">
        <v>2022</v>
      </c>
      <c r="D3" t="s">
        <v>7</v>
      </c>
      <c r="E3" t="s">
        <v>8</v>
      </c>
      <c r="F3" t="s">
        <v>9</v>
      </c>
      <c r="G3" t="s">
        <v>10</v>
      </c>
      <c r="H3" t="s">
        <v>11</v>
      </c>
      <c r="I3" t="s">
        <v>12</v>
      </c>
      <c r="J3" t="s">
        <v>13</v>
      </c>
      <c r="K3" t="s">
        <v>14</v>
      </c>
      <c r="L3" t="s">
        <v>15</v>
      </c>
      <c r="M3" t="s">
        <v>2113</v>
      </c>
      <c r="N3" t="s">
        <v>7</v>
      </c>
      <c r="O3" t="s">
        <v>8</v>
      </c>
      <c r="P3" t="s">
        <v>9</v>
      </c>
      <c r="Q3" t="s">
        <v>10</v>
      </c>
      <c r="R3" t="s">
        <v>11</v>
      </c>
      <c r="S3" t="s">
        <v>12</v>
      </c>
      <c r="T3" t="s">
        <v>13</v>
      </c>
      <c r="U3" t="s">
        <v>14</v>
      </c>
      <c r="V3" t="s">
        <v>15</v>
      </c>
      <c r="W3" t="s">
        <v>2113</v>
      </c>
      <c r="X3" t="s">
        <v>7</v>
      </c>
      <c r="Y3" t="s">
        <v>8</v>
      </c>
      <c r="Z3" t="s">
        <v>9</v>
      </c>
      <c r="AA3" t="s">
        <v>10</v>
      </c>
      <c r="AB3" t="s">
        <v>11</v>
      </c>
      <c r="AC3" t="s">
        <v>12</v>
      </c>
      <c r="AD3" t="s">
        <v>13</v>
      </c>
      <c r="AE3" t="s">
        <v>14</v>
      </c>
      <c r="AF3" t="s">
        <v>15</v>
      </c>
      <c r="AG3" t="s">
        <v>2113</v>
      </c>
      <c r="AH3" t="s">
        <v>7</v>
      </c>
      <c r="AI3" t="s">
        <v>8</v>
      </c>
      <c r="AJ3" t="s">
        <v>9</v>
      </c>
      <c r="AK3" t="s">
        <v>10</v>
      </c>
      <c r="AL3" t="s">
        <v>11</v>
      </c>
      <c r="AM3" t="s">
        <v>12</v>
      </c>
      <c r="AN3" t="s">
        <v>13</v>
      </c>
      <c r="AO3" t="s">
        <v>14</v>
      </c>
      <c r="AP3" t="s">
        <v>15</v>
      </c>
      <c r="AQ3" t="s">
        <v>2113</v>
      </c>
      <c r="AR3" t="s">
        <v>7</v>
      </c>
      <c r="AS3" t="s">
        <v>8</v>
      </c>
      <c r="AT3" t="s">
        <v>9</v>
      </c>
      <c r="AU3" t="s">
        <v>10</v>
      </c>
      <c r="AV3" t="s">
        <v>11</v>
      </c>
      <c r="AW3" t="s">
        <v>12</v>
      </c>
      <c r="AX3" t="s">
        <v>13</v>
      </c>
      <c r="AY3" t="s">
        <v>14</v>
      </c>
      <c r="AZ3" t="s">
        <v>15</v>
      </c>
      <c r="BA3" t="s">
        <v>2113</v>
      </c>
      <c r="BB3" t="s">
        <v>7</v>
      </c>
      <c r="BC3" t="s">
        <v>8</v>
      </c>
      <c r="BD3" t="s">
        <v>9</v>
      </c>
      <c r="BE3" t="s">
        <v>10</v>
      </c>
      <c r="BF3" t="s">
        <v>11</v>
      </c>
      <c r="BG3" t="s">
        <v>12</v>
      </c>
      <c r="BH3" t="s">
        <v>13</v>
      </c>
      <c r="BI3" t="s">
        <v>14</v>
      </c>
      <c r="BJ3" t="s">
        <v>15</v>
      </c>
      <c r="BK3" t="s">
        <v>2113</v>
      </c>
      <c r="BL3" t="s">
        <v>7</v>
      </c>
      <c r="BM3" t="s">
        <v>8</v>
      </c>
      <c r="BN3" t="s">
        <v>9</v>
      </c>
      <c r="BO3" t="s">
        <v>10</v>
      </c>
      <c r="BP3" t="s">
        <v>11</v>
      </c>
      <c r="BQ3" t="s">
        <v>12</v>
      </c>
      <c r="BR3" t="s">
        <v>13</v>
      </c>
      <c r="BS3" t="s">
        <v>14</v>
      </c>
      <c r="BT3" t="s">
        <v>15</v>
      </c>
      <c r="BU3" t="s">
        <v>2113</v>
      </c>
      <c r="BV3" t="s">
        <v>7</v>
      </c>
      <c r="BW3" t="s">
        <v>8</v>
      </c>
      <c r="BX3" t="s">
        <v>9</v>
      </c>
      <c r="BY3" t="s">
        <v>10</v>
      </c>
      <c r="BZ3" t="s">
        <v>11</v>
      </c>
      <c r="CA3" t="s">
        <v>12</v>
      </c>
      <c r="CB3" t="s">
        <v>13</v>
      </c>
      <c r="CC3" t="s">
        <v>14</v>
      </c>
      <c r="CD3" t="s">
        <v>15</v>
      </c>
      <c r="CE3" t="s">
        <v>2113</v>
      </c>
    </row>
    <row r="4" spans="1:84" s="77" customFormat="1" x14ac:dyDescent="0.25">
      <c r="B4" s="83" t="s">
        <v>2127</v>
      </c>
      <c r="D4" s="88" t="str">
        <f>IFERROR(INDEX(#REF!,MATCH(CT_Bands_1991_2022_Bills_Flat!$B4,#REF!,0),MATCH(CT_Bands_1991_2022_Bills_Flat!D$2,#REF!,0))-INDEX(#REF!,MATCH(CT_Bands_1991_2022_Bills_Flat!$B4,#REF!,0),MATCH(CT_Bands_1991_2022_Bills_Flat!D$3,#REF!,0)),"N/A")</f>
        <v>N/A</v>
      </c>
      <c r="E4" s="88" t="str">
        <f>IFERROR(INDEX(#REF!,MATCH(CT_Bands_1991_2022_Bills_Flat!$B4,#REF!,0),MATCH(CT_Bands_1991_2022_Bills_Flat!E$2,#REF!,0))-INDEX(#REF!,MATCH(CT_Bands_1991_2022_Bills_Flat!$B4,#REF!,0),MATCH(CT_Bands_1991_2022_Bills_Flat!E$3,#REF!,0)),"N/A")</f>
        <v>N/A</v>
      </c>
      <c r="F4" s="88" t="str">
        <f>IFERROR(INDEX(#REF!,MATCH(CT_Bands_1991_2022_Bills_Flat!$B4,#REF!,0),MATCH(CT_Bands_1991_2022_Bills_Flat!F$2,#REF!,0))-INDEX(#REF!,MATCH(CT_Bands_1991_2022_Bills_Flat!$B4,#REF!,0),MATCH(CT_Bands_1991_2022_Bills_Flat!F$3,#REF!,0)),"N/A")</f>
        <v>N/A</v>
      </c>
      <c r="G4" s="88" t="str">
        <f>IFERROR(INDEX(#REF!,MATCH(CT_Bands_1991_2022_Bills_Flat!$B4,#REF!,0),MATCH(CT_Bands_1991_2022_Bills_Flat!G$2,#REF!,0))-INDEX(#REF!,MATCH(CT_Bands_1991_2022_Bills_Flat!$B4,#REF!,0),MATCH(CT_Bands_1991_2022_Bills_Flat!G$3,#REF!,0)),"N/A")</f>
        <v>N/A</v>
      </c>
      <c r="H4" s="88" t="str">
        <f>IFERROR(INDEX(#REF!,MATCH(CT_Bands_1991_2022_Bills_Flat!$B4,#REF!,0),MATCH(CT_Bands_1991_2022_Bills_Flat!H$2,#REF!,0))-INDEX(#REF!,MATCH(CT_Bands_1991_2022_Bills_Flat!$B4,#REF!,0),MATCH(CT_Bands_1991_2022_Bills_Flat!H$3,#REF!,0)),"N/A")</f>
        <v>N/A</v>
      </c>
      <c r="I4" s="88" t="str">
        <f>IFERROR(INDEX(#REF!,MATCH(CT_Bands_1991_2022_Bills_Flat!$B4,#REF!,0),MATCH(CT_Bands_1991_2022_Bills_Flat!I$2,#REF!,0))-INDEX(#REF!,MATCH(CT_Bands_1991_2022_Bills_Flat!$B4,#REF!,0),MATCH(CT_Bands_1991_2022_Bills_Flat!I$3,#REF!,0)),"N/A")</f>
        <v>N/A</v>
      </c>
      <c r="J4" s="88" t="str">
        <f>IFERROR(INDEX(#REF!,MATCH(CT_Bands_1991_2022_Bills_Flat!$B4,#REF!,0),MATCH(CT_Bands_1991_2022_Bills_Flat!J$2,#REF!,0))-INDEX(#REF!,MATCH(CT_Bands_1991_2022_Bills_Flat!$B4,#REF!,0),MATCH(CT_Bands_1991_2022_Bills_Flat!J$3,#REF!,0)),"N/A")</f>
        <v>N/A</v>
      </c>
      <c r="K4" s="88" t="str">
        <f>IFERROR(INDEX(#REF!,MATCH(CT_Bands_1991_2022_Bills_Flat!$B4,#REF!,0),MATCH(CT_Bands_1991_2022_Bills_Flat!K$2,#REF!,0))-INDEX(#REF!,MATCH(CT_Bands_1991_2022_Bills_Flat!$B4,#REF!,0),MATCH(CT_Bands_1991_2022_Bills_Flat!K$3,#REF!,0)),"N/A")</f>
        <v>N/A</v>
      </c>
      <c r="L4" s="88" t="str">
        <f>IFERROR(INDEX(#REF!,MATCH(CT_Bands_1991_2022_Bills_Flat!$B4,#REF!,0),MATCH(CT_Bands_1991_2022_Bills_Flat!L$2,#REF!,0))-INDEX(#REF!,MATCH(CT_Bands_1991_2022_Bills_Flat!$B4,#REF!,0),MATCH(CT_Bands_1991_2022_Bills_Flat!L$3,#REF!,0)),"N/A")</f>
        <v>N/A</v>
      </c>
      <c r="M4" s="88" t="str">
        <f>IFERROR(INDEX(#REF!,MATCH(CT_Bands_1991_2022_Bills_Flat!$B4,#REF!,0),MATCH(CT_Bands_1991_2022_Bills_Flat!M$2,#REF!,0))-INDEX(#REF!,MATCH(CT_Bands_1991_2022_Bills_Flat!$B4,#REF!,0),MATCH(CT_Bands_1991_2022_Bills_Flat!M$3,#REF!,0)),"N/A")</f>
        <v>N/A</v>
      </c>
      <c r="N4" s="100" t="str">
        <f>IFERROR(INDEX(#REF!,MATCH(CT_Bands_1991_2022_Bills_Flat!$B4,#REF!,0),MATCH(CT_Bands_1991_2022_Bills_Flat!N$2,#REF!,0))-INDEX(#REF!,MATCH(CT_Bands_1991_2022_Bills_Flat!$B4,#REF!,0),MATCH(CT_Bands_1991_2022_Bills_Flat!N$3,#REF!,0)),"N/A")</f>
        <v>N/A</v>
      </c>
      <c r="O4" s="88" t="str">
        <f>IFERROR(INDEX(#REF!,MATCH(CT_Bands_1991_2022_Bills_Flat!$B4,#REF!,0),MATCH(CT_Bands_1991_2022_Bills_Flat!O$2,#REF!,0))-INDEX(#REF!,MATCH(CT_Bands_1991_2022_Bills_Flat!$B4,#REF!,0),MATCH(CT_Bands_1991_2022_Bills_Flat!O$3,#REF!,0)),"N/A")</f>
        <v>N/A</v>
      </c>
      <c r="P4" s="88" t="str">
        <f>IFERROR(INDEX(#REF!,MATCH(CT_Bands_1991_2022_Bills_Flat!$B4,#REF!,0),MATCH(CT_Bands_1991_2022_Bills_Flat!P$2,#REF!,0))-INDEX(#REF!,MATCH(CT_Bands_1991_2022_Bills_Flat!$B4,#REF!,0),MATCH(CT_Bands_1991_2022_Bills_Flat!P$3,#REF!,0)),"N/A")</f>
        <v>N/A</v>
      </c>
      <c r="Q4" s="88" t="str">
        <f>IFERROR(INDEX(#REF!,MATCH(CT_Bands_1991_2022_Bills_Flat!$B4,#REF!,0),MATCH(CT_Bands_1991_2022_Bills_Flat!Q$2,#REF!,0))-INDEX(#REF!,MATCH(CT_Bands_1991_2022_Bills_Flat!$B4,#REF!,0),MATCH(CT_Bands_1991_2022_Bills_Flat!Q$3,#REF!,0)),"N/A")</f>
        <v>N/A</v>
      </c>
      <c r="R4" s="88" t="str">
        <f>IFERROR(INDEX(#REF!,MATCH(CT_Bands_1991_2022_Bills_Flat!$B4,#REF!,0),MATCH(CT_Bands_1991_2022_Bills_Flat!R$2,#REF!,0))-INDEX(#REF!,MATCH(CT_Bands_1991_2022_Bills_Flat!$B4,#REF!,0),MATCH(CT_Bands_1991_2022_Bills_Flat!R$3,#REF!,0)),"N/A")</f>
        <v>N/A</v>
      </c>
      <c r="S4" s="88" t="str">
        <f>IFERROR(INDEX(#REF!,MATCH(CT_Bands_1991_2022_Bills_Flat!$B4,#REF!,0),MATCH(CT_Bands_1991_2022_Bills_Flat!S$2,#REF!,0))-INDEX(#REF!,MATCH(CT_Bands_1991_2022_Bills_Flat!$B4,#REF!,0),MATCH(CT_Bands_1991_2022_Bills_Flat!S$3,#REF!,0)),"N/A")</f>
        <v>N/A</v>
      </c>
      <c r="T4" s="88" t="str">
        <f>IFERROR(INDEX(#REF!,MATCH(CT_Bands_1991_2022_Bills_Flat!$B4,#REF!,0),MATCH(CT_Bands_1991_2022_Bills_Flat!T$2,#REF!,0))-INDEX(#REF!,MATCH(CT_Bands_1991_2022_Bills_Flat!$B4,#REF!,0),MATCH(CT_Bands_1991_2022_Bills_Flat!T$3,#REF!,0)),"N/A")</f>
        <v>N/A</v>
      </c>
      <c r="U4" s="88" t="str">
        <f>IFERROR(INDEX(#REF!,MATCH(CT_Bands_1991_2022_Bills_Flat!$B4,#REF!,0),MATCH(CT_Bands_1991_2022_Bills_Flat!U$2,#REF!,0))-INDEX(#REF!,MATCH(CT_Bands_1991_2022_Bills_Flat!$B4,#REF!,0),MATCH(CT_Bands_1991_2022_Bills_Flat!U$3,#REF!,0)),"N/A")</f>
        <v>N/A</v>
      </c>
      <c r="V4" s="88" t="str">
        <f>IFERROR(INDEX(#REF!,MATCH(CT_Bands_1991_2022_Bills_Flat!$B4,#REF!,0),MATCH(CT_Bands_1991_2022_Bills_Flat!V$2,#REF!,0))-INDEX(#REF!,MATCH(CT_Bands_1991_2022_Bills_Flat!$B4,#REF!,0),MATCH(CT_Bands_1991_2022_Bills_Flat!V$3,#REF!,0)),"N/A")</f>
        <v>N/A</v>
      </c>
      <c r="W4" s="88" t="str">
        <f>IFERROR(INDEX(#REF!,MATCH(CT_Bands_1991_2022_Bills_Flat!$B4,#REF!,0),MATCH(CT_Bands_1991_2022_Bills_Flat!W$2,#REF!,0))-INDEX(#REF!,MATCH(CT_Bands_1991_2022_Bills_Flat!$B4,#REF!,0),MATCH(CT_Bands_1991_2022_Bills_Flat!W$3,#REF!,0)),"N/A")</f>
        <v>N/A</v>
      </c>
      <c r="X4" s="100" t="str">
        <f>IFERROR(INDEX(#REF!,MATCH(CT_Bands_1991_2022_Bills_Flat!$B4,#REF!,0),MATCH(CT_Bands_1991_2022_Bills_Flat!X$2,#REF!,0))-INDEX(#REF!,MATCH(CT_Bands_1991_2022_Bills_Flat!$B4,#REF!,0),MATCH(CT_Bands_1991_2022_Bills_Flat!X$3,#REF!,0)),"N/A")</f>
        <v>N/A</v>
      </c>
      <c r="Y4" s="88" t="str">
        <f>IFERROR(INDEX(#REF!,MATCH(CT_Bands_1991_2022_Bills_Flat!$B4,#REF!,0),MATCH(CT_Bands_1991_2022_Bills_Flat!Y$2,#REF!,0))-INDEX(#REF!,MATCH(CT_Bands_1991_2022_Bills_Flat!$B4,#REF!,0),MATCH(CT_Bands_1991_2022_Bills_Flat!Y$3,#REF!,0)),"N/A")</f>
        <v>N/A</v>
      </c>
      <c r="Z4" s="88" t="str">
        <f>IFERROR(INDEX(#REF!,MATCH(CT_Bands_1991_2022_Bills_Flat!$B4,#REF!,0),MATCH(CT_Bands_1991_2022_Bills_Flat!Z$2,#REF!,0))-INDEX(#REF!,MATCH(CT_Bands_1991_2022_Bills_Flat!$B4,#REF!,0),MATCH(CT_Bands_1991_2022_Bills_Flat!Z$3,#REF!,0)),"N/A")</f>
        <v>N/A</v>
      </c>
      <c r="AA4" s="88" t="str">
        <f>IFERROR(INDEX(#REF!,MATCH(CT_Bands_1991_2022_Bills_Flat!$B4,#REF!,0),MATCH(CT_Bands_1991_2022_Bills_Flat!AA$2,#REF!,0))-INDEX(#REF!,MATCH(CT_Bands_1991_2022_Bills_Flat!$B4,#REF!,0),MATCH(CT_Bands_1991_2022_Bills_Flat!AA$3,#REF!,0)),"N/A")</f>
        <v>N/A</v>
      </c>
      <c r="AB4" s="88" t="str">
        <f>IFERROR(INDEX(#REF!,MATCH(CT_Bands_1991_2022_Bills_Flat!$B4,#REF!,0),MATCH(CT_Bands_1991_2022_Bills_Flat!AB$2,#REF!,0))-INDEX(#REF!,MATCH(CT_Bands_1991_2022_Bills_Flat!$B4,#REF!,0),MATCH(CT_Bands_1991_2022_Bills_Flat!AB$3,#REF!,0)),"N/A")</f>
        <v>N/A</v>
      </c>
      <c r="AC4" s="88" t="str">
        <f>IFERROR(INDEX(#REF!,MATCH(CT_Bands_1991_2022_Bills_Flat!$B4,#REF!,0),MATCH(CT_Bands_1991_2022_Bills_Flat!AC$2,#REF!,0))-INDEX(#REF!,MATCH(CT_Bands_1991_2022_Bills_Flat!$B4,#REF!,0),MATCH(CT_Bands_1991_2022_Bills_Flat!AC$3,#REF!,0)),"N/A")</f>
        <v>N/A</v>
      </c>
      <c r="AD4" s="88" t="str">
        <f>IFERROR(INDEX(#REF!,MATCH(CT_Bands_1991_2022_Bills_Flat!$B4,#REF!,0),MATCH(CT_Bands_1991_2022_Bills_Flat!AD$2,#REF!,0))-INDEX(#REF!,MATCH(CT_Bands_1991_2022_Bills_Flat!$B4,#REF!,0),MATCH(CT_Bands_1991_2022_Bills_Flat!AD$3,#REF!,0)),"N/A")</f>
        <v>N/A</v>
      </c>
      <c r="AE4" s="88" t="str">
        <f>IFERROR(INDEX(#REF!,MATCH(CT_Bands_1991_2022_Bills_Flat!$B4,#REF!,0),MATCH(CT_Bands_1991_2022_Bills_Flat!AE$2,#REF!,0))-INDEX(#REF!,MATCH(CT_Bands_1991_2022_Bills_Flat!$B4,#REF!,0),MATCH(CT_Bands_1991_2022_Bills_Flat!AE$3,#REF!,0)),"N/A")</f>
        <v>N/A</v>
      </c>
      <c r="AF4" s="88" t="str">
        <f>IFERROR(INDEX(#REF!,MATCH(CT_Bands_1991_2022_Bills_Flat!$B4,#REF!,0),MATCH(CT_Bands_1991_2022_Bills_Flat!AF$2,#REF!,0))-INDEX(#REF!,MATCH(CT_Bands_1991_2022_Bills_Flat!$B4,#REF!,0),MATCH(CT_Bands_1991_2022_Bills_Flat!AF$3,#REF!,0)),"N/A")</f>
        <v>N/A</v>
      </c>
      <c r="AG4" s="88" t="str">
        <f>IFERROR(INDEX(#REF!,MATCH(CT_Bands_1991_2022_Bills_Flat!$B4,#REF!,0),MATCH(CT_Bands_1991_2022_Bills_Flat!AG$2,#REF!,0))-INDEX(#REF!,MATCH(CT_Bands_1991_2022_Bills_Flat!$B4,#REF!,0),MATCH(CT_Bands_1991_2022_Bills_Flat!AG$3,#REF!,0)),"N/A")</f>
        <v>N/A</v>
      </c>
      <c r="AH4" s="100" t="str">
        <f>IFERROR(INDEX(#REF!,MATCH(CT_Bands_1991_2022_Bills_Flat!$B4,#REF!,0),MATCH(CT_Bands_1991_2022_Bills_Flat!AH$2,#REF!,0))-INDEX(#REF!,MATCH(CT_Bands_1991_2022_Bills_Flat!$B4,#REF!,0),MATCH(CT_Bands_1991_2022_Bills_Flat!AH$3,#REF!,0)),"N/A")</f>
        <v>N/A</v>
      </c>
      <c r="AI4" s="88" t="str">
        <f>IFERROR(INDEX(#REF!,MATCH(CT_Bands_1991_2022_Bills_Flat!$B4,#REF!,0),MATCH(CT_Bands_1991_2022_Bills_Flat!AI$2,#REF!,0))-INDEX(#REF!,MATCH(CT_Bands_1991_2022_Bills_Flat!$B4,#REF!,0),MATCH(CT_Bands_1991_2022_Bills_Flat!AI$3,#REF!,0)),"N/A")</f>
        <v>N/A</v>
      </c>
      <c r="AJ4" s="88" t="str">
        <f>IFERROR(INDEX(#REF!,MATCH(CT_Bands_1991_2022_Bills_Flat!$B4,#REF!,0),MATCH(CT_Bands_1991_2022_Bills_Flat!AJ$2,#REF!,0))-INDEX(#REF!,MATCH(CT_Bands_1991_2022_Bills_Flat!$B4,#REF!,0),MATCH(CT_Bands_1991_2022_Bills_Flat!AJ$3,#REF!,0)),"N/A")</f>
        <v>N/A</v>
      </c>
      <c r="AK4" s="88" t="str">
        <f>IFERROR(INDEX(#REF!,MATCH(CT_Bands_1991_2022_Bills_Flat!$B4,#REF!,0),MATCH(CT_Bands_1991_2022_Bills_Flat!AK$2,#REF!,0))-INDEX(#REF!,MATCH(CT_Bands_1991_2022_Bills_Flat!$B4,#REF!,0),MATCH(CT_Bands_1991_2022_Bills_Flat!AK$3,#REF!,0)),"N/A")</f>
        <v>N/A</v>
      </c>
      <c r="AL4" s="88" t="str">
        <f>IFERROR(INDEX(#REF!,MATCH(CT_Bands_1991_2022_Bills_Flat!$B4,#REF!,0),MATCH(CT_Bands_1991_2022_Bills_Flat!AL$2,#REF!,0))-INDEX(#REF!,MATCH(CT_Bands_1991_2022_Bills_Flat!$B4,#REF!,0),MATCH(CT_Bands_1991_2022_Bills_Flat!AL$3,#REF!,0)),"N/A")</f>
        <v>N/A</v>
      </c>
      <c r="AM4" s="88" t="str">
        <f>IFERROR(INDEX(#REF!,MATCH(CT_Bands_1991_2022_Bills_Flat!$B4,#REF!,0),MATCH(CT_Bands_1991_2022_Bills_Flat!AM$2,#REF!,0))-INDEX(#REF!,MATCH(CT_Bands_1991_2022_Bills_Flat!$B4,#REF!,0),MATCH(CT_Bands_1991_2022_Bills_Flat!AM$3,#REF!,0)),"N/A")</f>
        <v>N/A</v>
      </c>
      <c r="AN4" s="88" t="str">
        <f>IFERROR(INDEX(#REF!,MATCH(CT_Bands_1991_2022_Bills_Flat!$B4,#REF!,0),MATCH(CT_Bands_1991_2022_Bills_Flat!AN$2,#REF!,0))-INDEX(#REF!,MATCH(CT_Bands_1991_2022_Bills_Flat!$B4,#REF!,0),MATCH(CT_Bands_1991_2022_Bills_Flat!AN$3,#REF!,0)),"N/A")</f>
        <v>N/A</v>
      </c>
      <c r="AO4" s="88" t="str">
        <f>IFERROR(INDEX(#REF!,MATCH(CT_Bands_1991_2022_Bills_Flat!$B4,#REF!,0),MATCH(CT_Bands_1991_2022_Bills_Flat!AO$2,#REF!,0))-INDEX(#REF!,MATCH(CT_Bands_1991_2022_Bills_Flat!$B4,#REF!,0),MATCH(CT_Bands_1991_2022_Bills_Flat!AO$3,#REF!,0)),"N/A")</f>
        <v>N/A</v>
      </c>
      <c r="AP4" s="88" t="str">
        <f>IFERROR(INDEX(#REF!,MATCH(CT_Bands_1991_2022_Bills_Flat!$B4,#REF!,0),MATCH(CT_Bands_1991_2022_Bills_Flat!AP$2,#REF!,0))-INDEX(#REF!,MATCH(CT_Bands_1991_2022_Bills_Flat!$B4,#REF!,0),MATCH(CT_Bands_1991_2022_Bills_Flat!AP$3,#REF!,0)),"N/A")</f>
        <v>N/A</v>
      </c>
      <c r="AQ4" s="88" t="str">
        <f>IFERROR(INDEX(#REF!,MATCH(CT_Bands_1991_2022_Bills_Flat!$B4,#REF!,0),MATCH(CT_Bands_1991_2022_Bills_Flat!AQ$2,#REF!,0))-INDEX(#REF!,MATCH(CT_Bands_1991_2022_Bills_Flat!$B4,#REF!,0),MATCH(CT_Bands_1991_2022_Bills_Flat!AQ$3,#REF!,0)),"N/A")</f>
        <v>N/A</v>
      </c>
      <c r="AR4" s="100" t="str">
        <f>IFERROR(INDEX(#REF!,MATCH(CT_Bands_1991_2022_Bills_Flat!$B4,#REF!,0),MATCH(CT_Bands_1991_2022_Bills_Flat!AR$2,#REF!,0))-INDEX(#REF!,MATCH(CT_Bands_1991_2022_Bills_Flat!$B4,#REF!,0),MATCH(CT_Bands_1991_2022_Bills_Flat!AR$3,#REF!,0)),"N/A")</f>
        <v>N/A</v>
      </c>
      <c r="AS4" s="88" t="str">
        <f>IFERROR(INDEX(#REF!,MATCH(CT_Bands_1991_2022_Bills_Flat!$B4,#REF!,0),MATCH(CT_Bands_1991_2022_Bills_Flat!AS$2,#REF!,0))-INDEX(#REF!,MATCH(CT_Bands_1991_2022_Bills_Flat!$B4,#REF!,0),MATCH(CT_Bands_1991_2022_Bills_Flat!AS$3,#REF!,0)),"N/A")</f>
        <v>N/A</v>
      </c>
      <c r="AT4" s="88" t="str">
        <f>IFERROR(INDEX(#REF!,MATCH(CT_Bands_1991_2022_Bills_Flat!$B4,#REF!,0),MATCH(CT_Bands_1991_2022_Bills_Flat!AT$2,#REF!,0))-INDEX(#REF!,MATCH(CT_Bands_1991_2022_Bills_Flat!$B4,#REF!,0),MATCH(CT_Bands_1991_2022_Bills_Flat!AT$3,#REF!,0)),"N/A")</f>
        <v>N/A</v>
      </c>
      <c r="AU4" s="88" t="str">
        <f>IFERROR(INDEX(#REF!,MATCH(CT_Bands_1991_2022_Bills_Flat!$B4,#REF!,0),MATCH(CT_Bands_1991_2022_Bills_Flat!AU$2,#REF!,0))-INDEX(#REF!,MATCH(CT_Bands_1991_2022_Bills_Flat!$B4,#REF!,0),MATCH(CT_Bands_1991_2022_Bills_Flat!AU$3,#REF!,0)),"N/A")</f>
        <v>N/A</v>
      </c>
      <c r="AV4" s="88" t="str">
        <f>IFERROR(INDEX(#REF!,MATCH(CT_Bands_1991_2022_Bills_Flat!$B4,#REF!,0),MATCH(CT_Bands_1991_2022_Bills_Flat!AV$2,#REF!,0))-INDEX(#REF!,MATCH(CT_Bands_1991_2022_Bills_Flat!$B4,#REF!,0),MATCH(CT_Bands_1991_2022_Bills_Flat!AV$3,#REF!,0)),"N/A")</f>
        <v>N/A</v>
      </c>
      <c r="AW4" s="88" t="str">
        <f>IFERROR(INDEX(#REF!,MATCH(CT_Bands_1991_2022_Bills_Flat!$B4,#REF!,0),MATCH(CT_Bands_1991_2022_Bills_Flat!AW$2,#REF!,0))-INDEX(#REF!,MATCH(CT_Bands_1991_2022_Bills_Flat!$B4,#REF!,0),MATCH(CT_Bands_1991_2022_Bills_Flat!AW$3,#REF!,0)),"N/A")</f>
        <v>N/A</v>
      </c>
      <c r="AX4" s="88" t="str">
        <f>IFERROR(INDEX(#REF!,MATCH(CT_Bands_1991_2022_Bills_Flat!$B4,#REF!,0),MATCH(CT_Bands_1991_2022_Bills_Flat!AX$2,#REF!,0))-INDEX(#REF!,MATCH(CT_Bands_1991_2022_Bills_Flat!$B4,#REF!,0),MATCH(CT_Bands_1991_2022_Bills_Flat!AX$3,#REF!,0)),"N/A")</f>
        <v>N/A</v>
      </c>
      <c r="AY4" s="88" t="str">
        <f>IFERROR(INDEX(#REF!,MATCH(CT_Bands_1991_2022_Bills_Flat!$B4,#REF!,0),MATCH(CT_Bands_1991_2022_Bills_Flat!AY$2,#REF!,0))-INDEX(#REF!,MATCH(CT_Bands_1991_2022_Bills_Flat!$B4,#REF!,0),MATCH(CT_Bands_1991_2022_Bills_Flat!AY$3,#REF!,0)),"N/A")</f>
        <v>N/A</v>
      </c>
      <c r="AZ4" s="88" t="str">
        <f>IFERROR(INDEX(#REF!,MATCH(CT_Bands_1991_2022_Bills_Flat!$B4,#REF!,0),MATCH(CT_Bands_1991_2022_Bills_Flat!AZ$2,#REF!,0))-INDEX(#REF!,MATCH(CT_Bands_1991_2022_Bills_Flat!$B4,#REF!,0),MATCH(CT_Bands_1991_2022_Bills_Flat!AZ$3,#REF!,0)),"N/A")</f>
        <v>N/A</v>
      </c>
      <c r="BA4" s="88" t="str">
        <f>IFERROR(INDEX(#REF!,MATCH(CT_Bands_1991_2022_Bills_Flat!$B4,#REF!,0),MATCH(CT_Bands_1991_2022_Bills_Flat!BA$2,#REF!,0))-INDEX(#REF!,MATCH(CT_Bands_1991_2022_Bills_Flat!$B4,#REF!,0),MATCH(CT_Bands_1991_2022_Bills_Flat!BA$3,#REF!,0)),"N/A")</f>
        <v>N/A</v>
      </c>
      <c r="BB4" s="100" t="str">
        <f>IFERROR(INDEX(#REF!,MATCH(CT_Bands_1991_2022_Bills_Flat!$B4,#REF!,0),MATCH(CT_Bands_1991_2022_Bills_Flat!BB$2,#REF!,0))-INDEX(#REF!,MATCH(CT_Bands_1991_2022_Bills_Flat!$B4,#REF!,0),MATCH(CT_Bands_1991_2022_Bills_Flat!BB$3,#REF!,0)),"N/A")</f>
        <v>N/A</v>
      </c>
      <c r="BC4" s="88" t="str">
        <f>IFERROR(INDEX(#REF!,MATCH(CT_Bands_1991_2022_Bills_Flat!$B4,#REF!,0),MATCH(CT_Bands_1991_2022_Bills_Flat!BC$2,#REF!,0))-INDEX(#REF!,MATCH(CT_Bands_1991_2022_Bills_Flat!$B4,#REF!,0),MATCH(CT_Bands_1991_2022_Bills_Flat!BC$3,#REF!,0)),"N/A")</f>
        <v>N/A</v>
      </c>
      <c r="BD4" s="88" t="str">
        <f>IFERROR(INDEX(#REF!,MATCH(CT_Bands_1991_2022_Bills_Flat!$B4,#REF!,0),MATCH(CT_Bands_1991_2022_Bills_Flat!BD$2,#REF!,0))-INDEX(#REF!,MATCH(CT_Bands_1991_2022_Bills_Flat!$B4,#REF!,0),MATCH(CT_Bands_1991_2022_Bills_Flat!BD$3,#REF!,0)),"N/A")</f>
        <v>N/A</v>
      </c>
      <c r="BE4" s="88" t="str">
        <f>IFERROR(INDEX(#REF!,MATCH(CT_Bands_1991_2022_Bills_Flat!$B4,#REF!,0),MATCH(CT_Bands_1991_2022_Bills_Flat!BE$2,#REF!,0))-INDEX(#REF!,MATCH(CT_Bands_1991_2022_Bills_Flat!$B4,#REF!,0),MATCH(CT_Bands_1991_2022_Bills_Flat!BE$3,#REF!,0)),"N/A")</f>
        <v>N/A</v>
      </c>
      <c r="BF4" s="88" t="str">
        <f>IFERROR(INDEX(#REF!,MATCH(CT_Bands_1991_2022_Bills_Flat!$B4,#REF!,0),MATCH(CT_Bands_1991_2022_Bills_Flat!BF$2,#REF!,0))-INDEX(#REF!,MATCH(CT_Bands_1991_2022_Bills_Flat!$B4,#REF!,0),MATCH(CT_Bands_1991_2022_Bills_Flat!BF$3,#REF!,0)),"N/A")</f>
        <v>N/A</v>
      </c>
      <c r="BG4" s="88" t="str">
        <f>IFERROR(INDEX(#REF!,MATCH(CT_Bands_1991_2022_Bills_Flat!$B4,#REF!,0),MATCH(CT_Bands_1991_2022_Bills_Flat!BG$2,#REF!,0))-INDEX(#REF!,MATCH(CT_Bands_1991_2022_Bills_Flat!$B4,#REF!,0),MATCH(CT_Bands_1991_2022_Bills_Flat!BG$3,#REF!,0)),"N/A")</f>
        <v>N/A</v>
      </c>
      <c r="BH4" s="88" t="str">
        <f>IFERROR(INDEX(#REF!,MATCH(CT_Bands_1991_2022_Bills_Flat!$B4,#REF!,0),MATCH(CT_Bands_1991_2022_Bills_Flat!BH$2,#REF!,0))-INDEX(#REF!,MATCH(CT_Bands_1991_2022_Bills_Flat!$B4,#REF!,0),MATCH(CT_Bands_1991_2022_Bills_Flat!BH$3,#REF!,0)),"N/A")</f>
        <v>N/A</v>
      </c>
      <c r="BI4" s="88" t="str">
        <f>IFERROR(INDEX(#REF!,MATCH(CT_Bands_1991_2022_Bills_Flat!$B4,#REF!,0),MATCH(CT_Bands_1991_2022_Bills_Flat!BI$2,#REF!,0))-INDEX(#REF!,MATCH(CT_Bands_1991_2022_Bills_Flat!$B4,#REF!,0),MATCH(CT_Bands_1991_2022_Bills_Flat!BI$3,#REF!,0)),"N/A")</f>
        <v>N/A</v>
      </c>
      <c r="BJ4" s="88" t="str">
        <f>IFERROR(INDEX(#REF!,MATCH(CT_Bands_1991_2022_Bills_Flat!$B4,#REF!,0),MATCH(CT_Bands_1991_2022_Bills_Flat!BJ$2,#REF!,0))-INDEX(#REF!,MATCH(CT_Bands_1991_2022_Bills_Flat!$B4,#REF!,0),MATCH(CT_Bands_1991_2022_Bills_Flat!BJ$3,#REF!,0)),"N/A")</f>
        <v>N/A</v>
      </c>
      <c r="BK4" s="88" t="str">
        <f>IFERROR(INDEX(#REF!,MATCH(CT_Bands_1991_2022_Bills_Flat!$B4,#REF!,0),MATCH(CT_Bands_1991_2022_Bills_Flat!BK$2,#REF!,0))-INDEX(#REF!,MATCH(CT_Bands_1991_2022_Bills_Flat!$B4,#REF!,0),MATCH(CT_Bands_1991_2022_Bills_Flat!BK$3,#REF!,0)),"N/A")</f>
        <v>N/A</v>
      </c>
      <c r="BL4" s="100" t="str">
        <f>IFERROR(INDEX(#REF!,MATCH(CT_Bands_1991_2022_Bills_Flat!$B4,#REF!,0),MATCH(CT_Bands_1991_2022_Bills_Flat!BL$2,#REF!,0))-INDEX(#REF!,MATCH(CT_Bands_1991_2022_Bills_Flat!$B4,#REF!,0),MATCH(CT_Bands_1991_2022_Bills_Flat!BL$3,#REF!,0)),"N/A")</f>
        <v>N/A</v>
      </c>
      <c r="BM4" s="88" t="str">
        <f>IFERROR(INDEX(#REF!,MATCH(CT_Bands_1991_2022_Bills_Flat!$B4,#REF!,0),MATCH(CT_Bands_1991_2022_Bills_Flat!BM$2,#REF!,0))-INDEX(#REF!,MATCH(CT_Bands_1991_2022_Bills_Flat!$B4,#REF!,0),MATCH(CT_Bands_1991_2022_Bills_Flat!BM$3,#REF!,0)),"N/A")</f>
        <v>N/A</v>
      </c>
      <c r="BN4" s="88" t="str">
        <f>IFERROR(INDEX(#REF!,MATCH(CT_Bands_1991_2022_Bills_Flat!$B4,#REF!,0),MATCH(CT_Bands_1991_2022_Bills_Flat!BN$2,#REF!,0))-INDEX(#REF!,MATCH(CT_Bands_1991_2022_Bills_Flat!$B4,#REF!,0),MATCH(CT_Bands_1991_2022_Bills_Flat!BN$3,#REF!,0)),"N/A")</f>
        <v>N/A</v>
      </c>
      <c r="BO4" s="88" t="str">
        <f>IFERROR(INDEX(#REF!,MATCH(CT_Bands_1991_2022_Bills_Flat!$B4,#REF!,0),MATCH(CT_Bands_1991_2022_Bills_Flat!BO$2,#REF!,0))-INDEX(#REF!,MATCH(CT_Bands_1991_2022_Bills_Flat!$B4,#REF!,0),MATCH(CT_Bands_1991_2022_Bills_Flat!BO$3,#REF!,0)),"N/A")</f>
        <v>N/A</v>
      </c>
      <c r="BP4" s="88" t="str">
        <f>IFERROR(INDEX(#REF!,MATCH(CT_Bands_1991_2022_Bills_Flat!$B4,#REF!,0),MATCH(CT_Bands_1991_2022_Bills_Flat!BP$2,#REF!,0))-INDEX(#REF!,MATCH(CT_Bands_1991_2022_Bills_Flat!$B4,#REF!,0),MATCH(CT_Bands_1991_2022_Bills_Flat!BP$3,#REF!,0)),"N/A")</f>
        <v>N/A</v>
      </c>
      <c r="BQ4" s="88" t="str">
        <f>IFERROR(INDEX(#REF!,MATCH(CT_Bands_1991_2022_Bills_Flat!$B4,#REF!,0),MATCH(CT_Bands_1991_2022_Bills_Flat!BQ$2,#REF!,0))-INDEX(#REF!,MATCH(CT_Bands_1991_2022_Bills_Flat!$B4,#REF!,0),MATCH(CT_Bands_1991_2022_Bills_Flat!BQ$3,#REF!,0)),"N/A")</f>
        <v>N/A</v>
      </c>
      <c r="BR4" s="88" t="str">
        <f>IFERROR(INDEX(#REF!,MATCH(CT_Bands_1991_2022_Bills_Flat!$B4,#REF!,0),MATCH(CT_Bands_1991_2022_Bills_Flat!BR$2,#REF!,0))-INDEX(#REF!,MATCH(CT_Bands_1991_2022_Bills_Flat!$B4,#REF!,0),MATCH(CT_Bands_1991_2022_Bills_Flat!BR$3,#REF!,0)),"N/A")</f>
        <v>N/A</v>
      </c>
      <c r="BS4" s="88" t="str">
        <f>IFERROR(INDEX(#REF!,MATCH(CT_Bands_1991_2022_Bills_Flat!$B4,#REF!,0),MATCH(CT_Bands_1991_2022_Bills_Flat!BS$2,#REF!,0))-INDEX(#REF!,MATCH(CT_Bands_1991_2022_Bills_Flat!$B4,#REF!,0),MATCH(CT_Bands_1991_2022_Bills_Flat!BS$3,#REF!,0)),"N/A")</f>
        <v>N/A</v>
      </c>
      <c r="BT4" s="88" t="str">
        <f>IFERROR(INDEX(#REF!,MATCH(CT_Bands_1991_2022_Bills_Flat!$B4,#REF!,0),MATCH(CT_Bands_1991_2022_Bills_Flat!BT$2,#REF!,0))-INDEX(#REF!,MATCH(CT_Bands_1991_2022_Bills_Flat!$B4,#REF!,0),MATCH(CT_Bands_1991_2022_Bills_Flat!BT$3,#REF!,0)),"N/A")</f>
        <v>N/A</v>
      </c>
      <c r="BU4" s="88" t="str">
        <f>IFERROR(INDEX(#REF!,MATCH(CT_Bands_1991_2022_Bills_Flat!$B4,#REF!,0),MATCH(CT_Bands_1991_2022_Bills_Flat!BU$2,#REF!,0))-INDEX(#REF!,MATCH(CT_Bands_1991_2022_Bills_Flat!$B4,#REF!,0),MATCH(CT_Bands_1991_2022_Bills_Flat!BU$3,#REF!,0)),"N/A")</f>
        <v>N/A</v>
      </c>
      <c r="BV4" s="100" t="str">
        <f>IFERROR(INDEX(#REF!,MATCH(CT_Bands_1991_2022_Bills_Flat!$B4,#REF!,0),MATCH(CT_Bands_1991_2022_Bills_Flat!BV$2,#REF!,0))-INDEX(#REF!,MATCH(CT_Bands_1991_2022_Bills_Flat!$B4,#REF!,0),MATCH(CT_Bands_1991_2022_Bills_Flat!BV$3,#REF!,0)),"N/A")</f>
        <v>N/A</v>
      </c>
      <c r="BW4" s="88" t="str">
        <f>IFERROR(INDEX(#REF!,MATCH(CT_Bands_1991_2022_Bills_Flat!$B4,#REF!,0),MATCH(CT_Bands_1991_2022_Bills_Flat!BW$2,#REF!,0))-INDEX(#REF!,MATCH(CT_Bands_1991_2022_Bills_Flat!$B4,#REF!,0),MATCH(CT_Bands_1991_2022_Bills_Flat!BW$3,#REF!,0)),"N/A")</f>
        <v>N/A</v>
      </c>
      <c r="BX4" s="88" t="str">
        <f>IFERROR(INDEX(#REF!,MATCH(CT_Bands_1991_2022_Bills_Flat!$B4,#REF!,0),MATCH(CT_Bands_1991_2022_Bills_Flat!BX$2,#REF!,0))-INDEX(#REF!,MATCH(CT_Bands_1991_2022_Bills_Flat!$B4,#REF!,0),MATCH(CT_Bands_1991_2022_Bills_Flat!BX$3,#REF!,0)),"N/A")</f>
        <v>N/A</v>
      </c>
      <c r="BY4" s="88" t="str">
        <f>IFERROR(INDEX(#REF!,MATCH(CT_Bands_1991_2022_Bills_Flat!$B4,#REF!,0),MATCH(CT_Bands_1991_2022_Bills_Flat!BY$2,#REF!,0))-INDEX(#REF!,MATCH(CT_Bands_1991_2022_Bills_Flat!$B4,#REF!,0),MATCH(CT_Bands_1991_2022_Bills_Flat!BY$3,#REF!,0)),"N/A")</f>
        <v>N/A</v>
      </c>
      <c r="BZ4" s="88" t="str">
        <f>IFERROR(INDEX(#REF!,MATCH(CT_Bands_1991_2022_Bills_Flat!$B4,#REF!,0),MATCH(CT_Bands_1991_2022_Bills_Flat!BZ$2,#REF!,0))-INDEX(#REF!,MATCH(CT_Bands_1991_2022_Bills_Flat!$B4,#REF!,0),MATCH(CT_Bands_1991_2022_Bills_Flat!BZ$3,#REF!,0)),"N/A")</f>
        <v>N/A</v>
      </c>
      <c r="CA4" s="88" t="str">
        <f>IFERROR(INDEX(#REF!,MATCH(CT_Bands_1991_2022_Bills_Flat!$B4,#REF!,0),MATCH(CT_Bands_1991_2022_Bills_Flat!CA$2,#REF!,0))-INDEX(#REF!,MATCH(CT_Bands_1991_2022_Bills_Flat!$B4,#REF!,0),MATCH(CT_Bands_1991_2022_Bills_Flat!CA$3,#REF!,0)),"N/A")</f>
        <v>N/A</v>
      </c>
      <c r="CB4" s="88" t="str">
        <f>IFERROR(INDEX(#REF!,MATCH(CT_Bands_1991_2022_Bills_Flat!$B4,#REF!,0),MATCH(CT_Bands_1991_2022_Bills_Flat!CB$2,#REF!,0))-INDEX(#REF!,MATCH(CT_Bands_1991_2022_Bills_Flat!$B4,#REF!,0),MATCH(CT_Bands_1991_2022_Bills_Flat!CB$3,#REF!,0)),"N/A")</f>
        <v>N/A</v>
      </c>
      <c r="CC4" s="88" t="str">
        <f>IFERROR(INDEX(#REF!,MATCH(CT_Bands_1991_2022_Bills_Flat!$B4,#REF!,0),MATCH(CT_Bands_1991_2022_Bills_Flat!CC$2,#REF!,0))-INDEX(#REF!,MATCH(CT_Bands_1991_2022_Bills_Flat!$B4,#REF!,0),MATCH(CT_Bands_1991_2022_Bills_Flat!CC$3,#REF!,0)),"N/A")</f>
        <v>N/A</v>
      </c>
      <c r="CD4" s="88" t="str">
        <f>IFERROR(INDEX(#REF!,MATCH(CT_Bands_1991_2022_Bills_Flat!$B4,#REF!,0),MATCH(CT_Bands_1991_2022_Bills_Flat!CD$2,#REF!,0))-INDEX(#REF!,MATCH(CT_Bands_1991_2022_Bills_Flat!$B4,#REF!,0),MATCH(CT_Bands_1991_2022_Bills_Flat!CD$3,#REF!,0)),"N/A")</f>
        <v>N/A</v>
      </c>
      <c r="CE4" s="88" t="str">
        <f>IFERROR(INDEX(#REF!,MATCH(CT_Bands_1991_2022_Bills_Flat!$B4,#REF!,0),MATCH(CT_Bands_1991_2022_Bills_Flat!CE$2,#REF!,0))-INDEX(#REF!,MATCH(CT_Bands_1991_2022_Bills_Flat!$B4,#REF!,0),MATCH(CT_Bands_1991_2022_Bills_Flat!CE$3,#REF!,0)),"N/A")</f>
        <v>N/A</v>
      </c>
      <c r="CF4" s="94"/>
    </row>
    <row r="5" spans="1:84" s="78" customFormat="1" x14ac:dyDescent="0.25">
      <c r="B5" s="84" t="s">
        <v>2047</v>
      </c>
      <c r="D5" s="89" t="str">
        <f>IFERROR(INDEX(#REF!,MATCH(CT_Bands_1991_2022_Bills_Flat!$B5,#REF!,0),MATCH(CT_Bands_1991_2022_Bills_Flat!D$2,#REF!,0))-INDEX(#REF!,MATCH(CT_Bands_1991_2022_Bills_Flat!$B5,#REF!,0),MATCH(CT_Bands_1991_2022_Bills_Flat!D$3,#REF!,0)),"N/A")</f>
        <v>N/A</v>
      </c>
      <c r="E5" s="89" t="str">
        <f>IFERROR(INDEX(#REF!,MATCH(CT_Bands_1991_2022_Bills_Flat!$B5,#REF!,0),MATCH(CT_Bands_1991_2022_Bills_Flat!E$2,#REF!,0))-INDEX(#REF!,MATCH(CT_Bands_1991_2022_Bills_Flat!$B5,#REF!,0),MATCH(CT_Bands_1991_2022_Bills_Flat!E$3,#REF!,0)),"N/A")</f>
        <v>N/A</v>
      </c>
      <c r="F5" s="89" t="str">
        <f>IFERROR(INDEX(#REF!,MATCH(CT_Bands_1991_2022_Bills_Flat!$B5,#REF!,0),MATCH(CT_Bands_1991_2022_Bills_Flat!F$2,#REF!,0))-INDEX(#REF!,MATCH(CT_Bands_1991_2022_Bills_Flat!$B5,#REF!,0),MATCH(CT_Bands_1991_2022_Bills_Flat!F$3,#REF!,0)),"N/A")</f>
        <v>N/A</v>
      </c>
      <c r="G5" s="89" t="str">
        <f>IFERROR(INDEX(#REF!,MATCH(CT_Bands_1991_2022_Bills_Flat!$B5,#REF!,0),MATCH(CT_Bands_1991_2022_Bills_Flat!G$2,#REF!,0))-INDEX(#REF!,MATCH(CT_Bands_1991_2022_Bills_Flat!$B5,#REF!,0),MATCH(CT_Bands_1991_2022_Bills_Flat!G$3,#REF!,0)),"N/A")</f>
        <v>N/A</v>
      </c>
      <c r="H5" s="89" t="str">
        <f>IFERROR(INDEX(#REF!,MATCH(CT_Bands_1991_2022_Bills_Flat!$B5,#REF!,0),MATCH(CT_Bands_1991_2022_Bills_Flat!H$2,#REF!,0))-INDEX(#REF!,MATCH(CT_Bands_1991_2022_Bills_Flat!$B5,#REF!,0),MATCH(CT_Bands_1991_2022_Bills_Flat!H$3,#REF!,0)),"N/A")</f>
        <v>N/A</v>
      </c>
      <c r="I5" s="89" t="str">
        <f>IFERROR(INDEX(#REF!,MATCH(CT_Bands_1991_2022_Bills_Flat!$B5,#REF!,0),MATCH(CT_Bands_1991_2022_Bills_Flat!I$2,#REF!,0))-INDEX(#REF!,MATCH(CT_Bands_1991_2022_Bills_Flat!$B5,#REF!,0),MATCH(CT_Bands_1991_2022_Bills_Flat!I$3,#REF!,0)),"N/A")</f>
        <v>N/A</v>
      </c>
      <c r="J5" s="89" t="str">
        <f>IFERROR(INDEX(#REF!,MATCH(CT_Bands_1991_2022_Bills_Flat!$B5,#REF!,0),MATCH(CT_Bands_1991_2022_Bills_Flat!J$2,#REF!,0))-INDEX(#REF!,MATCH(CT_Bands_1991_2022_Bills_Flat!$B5,#REF!,0),MATCH(CT_Bands_1991_2022_Bills_Flat!J$3,#REF!,0)),"N/A")</f>
        <v>N/A</v>
      </c>
      <c r="K5" s="89" t="str">
        <f>IFERROR(INDEX(#REF!,MATCH(CT_Bands_1991_2022_Bills_Flat!$B5,#REF!,0),MATCH(CT_Bands_1991_2022_Bills_Flat!K$2,#REF!,0))-INDEX(#REF!,MATCH(CT_Bands_1991_2022_Bills_Flat!$B5,#REF!,0),MATCH(CT_Bands_1991_2022_Bills_Flat!K$3,#REF!,0)),"N/A")</f>
        <v>N/A</v>
      </c>
      <c r="L5" s="89" t="str">
        <f>IFERROR(INDEX(#REF!,MATCH(CT_Bands_1991_2022_Bills_Flat!$B5,#REF!,0),MATCH(CT_Bands_1991_2022_Bills_Flat!L$2,#REF!,0))-INDEX(#REF!,MATCH(CT_Bands_1991_2022_Bills_Flat!$B5,#REF!,0),MATCH(CT_Bands_1991_2022_Bills_Flat!L$3,#REF!,0)),"N/A")</f>
        <v>N/A</v>
      </c>
      <c r="M5" s="89" t="str">
        <f>IFERROR(INDEX(#REF!,MATCH(CT_Bands_1991_2022_Bills_Flat!$B5,#REF!,0),MATCH(CT_Bands_1991_2022_Bills_Flat!M$2,#REF!,0))-INDEX(#REF!,MATCH(CT_Bands_1991_2022_Bills_Flat!$B5,#REF!,0),MATCH(CT_Bands_1991_2022_Bills_Flat!M$3,#REF!,0)),"N/A")</f>
        <v>N/A</v>
      </c>
      <c r="N5" s="103" t="str">
        <f>IFERROR(INDEX(#REF!,MATCH(CT_Bands_1991_2022_Bills_Flat!$B5,#REF!,0),MATCH(CT_Bands_1991_2022_Bills_Flat!N$2,#REF!,0))-INDEX(#REF!,MATCH(CT_Bands_1991_2022_Bills_Flat!$B5,#REF!,0),MATCH(CT_Bands_1991_2022_Bills_Flat!N$3,#REF!,0)),"N/A")</f>
        <v>N/A</v>
      </c>
      <c r="O5" s="89" t="str">
        <f>IFERROR(INDEX(#REF!,MATCH(CT_Bands_1991_2022_Bills_Flat!$B5,#REF!,0),MATCH(CT_Bands_1991_2022_Bills_Flat!O$2,#REF!,0))-INDEX(#REF!,MATCH(CT_Bands_1991_2022_Bills_Flat!$B5,#REF!,0),MATCH(CT_Bands_1991_2022_Bills_Flat!O$3,#REF!,0)),"N/A")</f>
        <v>N/A</v>
      </c>
      <c r="P5" s="89" t="str">
        <f>IFERROR(INDEX(#REF!,MATCH(CT_Bands_1991_2022_Bills_Flat!$B5,#REF!,0),MATCH(CT_Bands_1991_2022_Bills_Flat!P$2,#REF!,0))-INDEX(#REF!,MATCH(CT_Bands_1991_2022_Bills_Flat!$B5,#REF!,0),MATCH(CT_Bands_1991_2022_Bills_Flat!P$3,#REF!,0)),"N/A")</f>
        <v>N/A</v>
      </c>
      <c r="Q5" s="89" t="str">
        <f>IFERROR(INDEX(#REF!,MATCH(CT_Bands_1991_2022_Bills_Flat!$B5,#REF!,0),MATCH(CT_Bands_1991_2022_Bills_Flat!Q$2,#REF!,0))-INDEX(#REF!,MATCH(CT_Bands_1991_2022_Bills_Flat!$B5,#REF!,0),MATCH(CT_Bands_1991_2022_Bills_Flat!Q$3,#REF!,0)),"N/A")</f>
        <v>N/A</v>
      </c>
      <c r="R5" s="89" t="str">
        <f>IFERROR(INDEX(#REF!,MATCH(CT_Bands_1991_2022_Bills_Flat!$B5,#REF!,0),MATCH(CT_Bands_1991_2022_Bills_Flat!R$2,#REF!,0))-INDEX(#REF!,MATCH(CT_Bands_1991_2022_Bills_Flat!$B5,#REF!,0),MATCH(CT_Bands_1991_2022_Bills_Flat!R$3,#REF!,0)),"N/A")</f>
        <v>N/A</v>
      </c>
      <c r="S5" s="89" t="str">
        <f>IFERROR(INDEX(#REF!,MATCH(CT_Bands_1991_2022_Bills_Flat!$B5,#REF!,0),MATCH(CT_Bands_1991_2022_Bills_Flat!S$2,#REF!,0))-INDEX(#REF!,MATCH(CT_Bands_1991_2022_Bills_Flat!$B5,#REF!,0),MATCH(CT_Bands_1991_2022_Bills_Flat!S$3,#REF!,0)),"N/A")</f>
        <v>N/A</v>
      </c>
      <c r="T5" s="89" t="str">
        <f>IFERROR(INDEX(#REF!,MATCH(CT_Bands_1991_2022_Bills_Flat!$B5,#REF!,0),MATCH(CT_Bands_1991_2022_Bills_Flat!T$2,#REF!,0))-INDEX(#REF!,MATCH(CT_Bands_1991_2022_Bills_Flat!$B5,#REF!,0),MATCH(CT_Bands_1991_2022_Bills_Flat!T$3,#REF!,0)),"N/A")</f>
        <v>N/A</v>
      </c>
      <c r="U5" s="89" t="str">
        <f>IFERROR(INDEX(#REF!,MATCH(CT_Bands_1991_2022_Bills_Flat!$B5,#REF!,0),MATCH(CT_Bands_1991_2022_Bills_Flat!U$2,#REF!,0))-INDEX(#REF!,MATCH(CT_Bands_1991_2022_Bills_Flat!$B5,#REF!,0),MATCH(CT_Bands_1991_2022_Bills_Flat!U$3,#REF!,0)),"N/A")</f>
        <v>N/A</v>
      </c>
      <c r="V5" s="89" t="str">
        <f>IFERROR(INDEX(#REF!,MATCH(CT_Bands_1991_2022_Bills_Flat!$B5,#REF!,0),MATCH(CT_Bands_1991_2022_Bills_Flat!V$2,#REF!,0))-INDEX(#REF!,MATCH(CT_Bands_1991_2022_Bills_Flat!$B5,#REF!,0),MATCH(CT_Bands_1991_2022_Bills_Flat!V$3,#REF!,0)),"N/A")</f>
        <v>N/A</v>
      </c>
      <c r="W5" s="89" t="str">
        <f>IFERROR(INDEX(#REF!,MATCH(CT_Bands_1991_2022_Bills_Flat!$B5,#REF!,0),MATCH(CT_Bands_1991_2022_Bills_Flat!W$2,#REF!,0))-INDEX(#REF!,MATCH(CT_Bands_1991_2022_Bills_Flat!$B5,#REF!,0),MATCH(CT_Bands_1991_2022_Bills_Flat!W$3,#REF!,0)),"N/A")</f>
        <v>N/A</v>
      </c>
      <c r="X5" s="103" t="str">
        <f>IFERROR(INDEX(#REF!,MATCH(CT_Bands_1991_2022_Bills_Flat!$B5,#REF!,0),MATCH(CT_Bands_1991_2022_Bills_Flat!X$2,#REF!,0))-INDEX(#REF!,MATCH(CT_Bands_1991_2022_Bills_Flat!$B5,#REF!,0),MATCH(CT_Bands_1991_2022_Bills_Flat!X$3,#REF!,0)),"N/A")</f>
        <v>N/A</v>
      </c>
      <c r="Y5" s="89" t="str">
        <f>IFERROR(INDEX(#REF!,MATCH(CT_Bands_1991_2022_Bills_Flat!$B5,#REF!,0),MATCH(CT_Bands_1991_2022_Bills_Flat!Y$2,#REF!,0))-INDEX(#REF!,MATCH(CT_Bands_1991_2022_Bills_Flat!$B5,#REF!,0),MATCH(CT_Bands_1991_2022_Bills_Flat!Y$3,#REF!,0)),"N/A")</f>
        <v>N/A</v>
      </c>
      <c r="Z5" s="89" t="str">
        <f>IFERROR(INDEX(#REF!,MATCH(CT_Bands_1991_2022_Bills_Flat!$B5,#REF!,0),MATCH(CT_Bands_1991_2022_Bills_Flat!Z$2,#REF!,0))-INDEX(#REF!,MATCH(CT_Bands_1991_2022_Bills_Flat!$B5,#REF!,0),MATCH(CT_Bands_1991_2022_Bills_Flat!Z$3,#REF!,0)),"N/A")</f>
        <v>N/A</v>
      </c>
      <c r="AA5" s="89" t="str">
        <f>IFERROR(INDEX(#REF!,MATCH(CT_Bands_1991_2022_Bills_Flat!$B5,#REF!,0),MATCH(CT_Bands_1991_2022_Bills_Flat!AA$2,#REF!,0))-INDEX(#REF!,MATCH(CT_Bands_1991_2022_Bills_Flat!$B5,#REF!,0),MATCH(CT_Bands_1991_2022_Bills_Flat!AA$3,#REF!,0)),"N/A")</f>
        <v>N/A</v>
      </c>
      <c r="AB5" s="89" t="str">
        <f>IFERROR(INDEX(#REF!,MATCH(CT_Bands_1991_2022_Bills_Flat!$B5,#REF!,0),MATCH(CT_Bands_1991_2022_Bills_Flat!AB$2,#REF!,0))-INDEX(#REF!,MATCH(CT_Bands_1991_2022_Bills_Flat!$B5,#REF!,0),MATCH(CT_Bands_1991_2022_Bills_Flat!AB$3,#REF!,0)),"N/A")</f>
        <v>N/A</v>
      </c>
      <c r="AC5" s="89" t="str">
        <f>IFERROR(INDEX(#REF!,MATCH(CT_Bands_1991_2022_Bills_Flat!$B5,#REF!,0),MATCH(CT_Bands_1991_2022_Bills_Flat!AC$2,#REF!,0))-INDEX(#REF!,MATCH(CT_Bands_1991_2022_Bills_Flat!$B5,#REF!,0),MATCH(CT_Bands_1991_2022_Bills_Flat!AC$3,#REF!,0)),"N/A")</f>
        <v>N/A</v>
      </c>
      <c r="AD5" s="89" t="str">
        <f>IFERROR(INDEX(#REF!,MATCH(CT_Bands_1991_2022_Bills_Flat!$B5,#REF!,0),MATCH(CT_Bands_1991_2022_Bills_Flat!AD$2,#REF!,0))-INDEX(#REF!,MATCH(CT_Bands_1991_2022_Bills_Flat!$B5,#REF!,0),MATCH(CT_Bands_1991_2022_Bills_Flat!AD$3,#REF!,0)),"N/A")</f>
        <v>N/A</v>
      </c>
      <c r="AE5" s="89" t="str">
        <f>IFERROR(INDEX(#REF!,MATCH(CT_Bands_1991_2022_Bills_Flat!$B5,#REF!,0),MATCH(CT_Bands_1991_2022_Bills_Flat!AE$2,#REF!,0))-INDEX(#REF!,MATCH(CT_Bands_1991_2022_Bills_Flat!$B5,#REF!,0),MATCH(CT_Bands_1991_2022_Bills_Flat!AE$3,#REF!,0)),"N/A")</f>
        <v>N/A</v>
      </c>
      <c r="AF5" s="89" t="str">
        <f>IFERROR(INDEX(#REF!,MATCH(CT_Bands_1991_2022_Bills_Flat!$B5,#REF!,0),MATCH(CT_Bands_1991_2022_Bills_Flat!AF$2,#REF!,0))-INDEX(#REF!,MATCH(CT_Bands_1991_2022_Bills_Flat!$B5,#REF!,0),MATCH(CT_Bands_1991_2022_Bills_Flat!AF$3,#REF!,0)),"N/A")</f>
        <v>N/A</v>
      </c>
      <c r="AG5" s="89" t="str">
        <f>IFERROR(INDEX(#REF!,MATCH(CT_Bands_1991_2022_Bills_Flat!$B5,#REF!,0),MATCH(CT_Bands_1991_2022_Bills_Flat!AG$2,#REF!,0))-INDEX(#REF!,MATCH(CT_Bands_1991_2022_Bills_Flat!$B5,#REF!,0),MATCH(CT_Bands_1991_2022_Bills_Flat!AG$3,#REF!,0)),"N/A")</f>
        <v>N/A</v>
      </c>
      <c r="AH5" s="103" t="str">
        <f>IFERROR(INDEX(#REF!,MATCH(CT_Bands_1991_2022_Bills_Flat!$B5,#REF!,0),MATCH(CT_Bands_1991_2022_Bills_Flat!AH$2,#REF!,0))-INDEX(#REF!,MATCH(CT_Bands_1991_2022_Bills_Flat!$B5,#REF!,0),MATCH(CT_Bands_1991_2022_Bills_Flat!AH$3,#REF!,0)),"N/A")</f>
        <v>N/A</v>
      </c>
      <c r="AI5" s="89" t="str">
        <f>IFERROR(INDEX(#REF!,MATCH(CT_Bands_1991_2022_Bills_Flat!$B5,#REF!,0),MATCH(CT_Bands_1991_2022_Bills_Flat!AI$2,#REF!,0))-INDEX(#REF!,MATCH(CT_Bands_1991_2022_Bills_Flat!$B5,#REF!,0),MATCH(CT_Bands_1991_2022_Bills_Flat!AI$3,#REF!,0)),"N/A")</f>
        <v>N/A</v>
      </c>
      <c r="AJ5" s="89" t="str">
        <f>IFERROR(INDEX(#REF!,MATCH(CT_Bands_1991_2022_Bills_Flat!$B5,#REF!,0),MATCH(CT_Bands_1991_2022_Bills_Flat!AJ$2,#REF!,0))-INDEX(#REF!,MATCH(CT_Bands_1991_2022_Bills_Flat!$B5,#REF!,0),MATCH(CT_Bands_1991_2022_Bills_Flat!AJ$3,#REF!,0)),"N/A")</f>
        <v>N/A</v>
      </c>
      <c r="AK5" s="89" t="str">
        <f>IFERROR(INDEX(#REF!,MATCH(CT_Bands_1991_2022_Bills_Flat!$B5,#REF!,0),MATCH(CT_Bands_1991_2022_Bills_Flat!AK$2,#REF!,0))-INDEX(#REF!,MATCH(CT_Bands_1991_2022_Bills_Flat!$B5,#REF!,0),MATCH(CT_Bands_1991_2022_Bills_Flat!AK$3,#REF!,0)),"N/A")</f>
        <v>N/A</v>
      </c>
      <c r="AL5" s="89" t="str">
        <f>IFERROR(INDEX(#REF!,MATCH(CT_Bands_1991_2022_Bills_Flat!$B5,#REF!,0),MATCH(CT_Bands_1991_2022_Bills_Flat!AL$2,#REF!,0))-INDEX(#REF!,MATCH(CT_Bands_1991_2022_Bills_Flat!$B5,#REF!,0),MATCH(CT_Bands_1991_2022_Bills_Flat!AL$3,#REF!,0)),"N/A")</f>
        <v>N/A</v>
      </c>
      <c r="AM5" s="89" t="str">
        <f>IFERROR(INDEX(#REF!,MATCH(CT_Bands_1991_2022_Bills_Flat!$B5,#REF!,0),MATCH(CT_Bands_1991_2022_Bills_Flat!AM$2,#REF!,0))-INDEX(#REF!,MATCH(CT_Bands_1991_2022_Bills_Flat!$B5,#REF!,0),MATCH(CT_Bands_1991_2022_Bills_Flat!AM$3,#REF!,0)),"N/A")</f>
        <v>N/A</v>
      </c>
      <c r="AN5" s="89" t="str">
        <f>IFERROR(INDEX(#REF!,MATCH(CT_Bands_1991_2022_Bills_Flat!$B5,#REF!,0),MATCH(CT_Bands_1991_2022_Bills_Flat!AN$2,#REF!,0))-INDEX(#REF!,MATCH(CT_Bands_1991_2022_Bills_Flat!$B5,#REF!,0),MATCH(CT_Bands_1991_2022_Bills_Flat!AN$3,#REF!,0)),"N/A")</f>
        <v>N/A</v>
      </c>
      <c r="AO5" s="89" t="str">
        <f>IFERROR(INDEX(#REF!,MATCH(CT_Bands_1991_2022_Bills_Flat!$B5,#REF!,0),MATCH(CT_Bands_1991_2022_Bills_Flat!AO$2,#REF!,0))-INDEX(#REF!,MATCH(CT_Bands_1991_2022_Bills_Flat!$B5,#REF!,0),MATCH(CT_Bands_1991_2022_Bills_Flat!AO$3,#REF!,0)),"N/A")</f>
        <v>N/A</v>
      </c>
      <c r="AP5" s="89" t="str">
        <f>IFERROR(INDEX(#REF!,MATCH(CT_Bands_1991_2022_Bills_Flat!$B5,#REF!,0),MATCH(CT_Bands_1991_2022_Bills_Flat!AP$2,#REF!,0))-INDEX(#REF!,MATCH(CT_Bands_1991_2022_Bills_Flat!$B5,#REF!,0),MATCH(CT_Bands_1991_2022_Bills_Flat!AP$3,#REF!,0)),"N/A")</f>
        <v>N/A</v>
      </c>
      <c r="AQ5" s="89" t="str">
        <f>IFERROR(INDEX(#REF!,MATCH(CT_Bands_1991_2022_Bills_Flat!$B5,#REF!,0),MATCH(CT_Bands_1991_2022_Bills_Flat!AQ$2,#REF!,0))-INDEX(#REF!,MATCH(CT_Bands_1991_2022_Bills_Flat!$B5,#REF!,0),MATCH(CT_Bands_1991_2022_Bills_Flat!AQ$3,#REF!,0)),"N/A")</f>
        <v>N/A</v>
      </c>
      <c r="AR5" s="103" t="str">
        <f>IFERROR(INDEX(#REF!,MATCH(CT_Bands_1991_2022_Bills_Flat!$B5,#REF!,0),MATCH(CT_Bands_1991_2022_Bills_Flat!AR$2,#REF!,0))-INDEX(#REF!,MATCH(CT_Bands_1991_2022_Bills_Flat!$B5,#REF!,0),MATCH(CT_Bands_1991_2022_Bills_Flat!AR$3,#REF!,0)),"N/A")</f>
        <v>N/A</v>
      </c>
      <c r="AS5" s="89" t="str">
        <f>IFERROR(INDEX(#REF!,MATCH(CT_Bands_1991_2022_Bills_Flat!$B5,#REF!,0),MATCH(CT_Bands_1991_2022_Bills_Flat!AS$2,#REF!,0))-INDEX(#REF!,MATCH(CT_Bands_1991_2022_Bills_Flat!$B5,#REF!,0),MATCH(CT_Bands_1991_2022_Bills_Flat!AS$3,#REF!,0)),"N/A")</f>
        <v>N/A</v>
      </c>
      <c r="AT5" s="89" t="str">
        <f>IFERROR(INDEX(#REF!,MATCH(CT_Bands_1991_2022_Bills_Flat!$B5,#REF!,0),MATCH(CT_Bands_1991_2022_Bills_Flat!AT$2,#REF!,0))-INDEX(#REF!,MATCH(CT_Bands_1991_2022_Bills_Flat!$B5,#REF!,0),MATCH(CT_Bands_1991_2022_Bills_Flat!AT$3,#REF!,0)),"N/A")</f>
        <v>N/A</v>
      </c>
      <c r="AU5" s="89" t="str">
        <f>IFERROR(INDEX(#REF!,MATCH(CT_Bands_1991_2022_Bills_Flat!$B5,#REF!,0),MATCH(CT_Bands_1991_2022_Bills_Flat!AU$2,#REF!,0))-INDEX(#REF!,MATCH(CT_Bands_1991_2022_Bills_Flat!$B5,#REF!,0),MATCH(CT_Bands_1991_2022_Bills_Flat!AU$3,#REF!,0)),"N/A")</f>
        <v>N/A</v>
      </c>
      <c r="AV5" s="89" t="str">
        <f>IFERROR(INDEX(#REF!,MATCH(CT_Bands_1991_2022_Bills_Flat!$B5,#REF!,0),MATCH(CT_Bands_1991_2022_Bills_Flat!AV$2,#REF!,0))-INDEX(#REF!,MATCH(CT_Bands_1991_2022_Bills_Flat!$B5,#REF!,0),MATCH(CT_Bands_1991_2022_Bills_Flat!AV$3,#REF!,0)),"N/A")</f>
        <v>N/A</v>
      </c>
      <c r="AW5" s="89" t="str">
        <f>IFERROR(INDEX(#REF!,MATCH(CT_Bands_1991_2022_Bills_Flat!$B5,#REF!,0),MATCH(CT_Bands_1991_2022_Bills_Flat!AW$2,#REF!,0))-INDEX(#REF!,MATCH(CT_Bands_1991_2022_Bills_Flat!$B5,#REF!,0),MATCH(CT_Bands_1991_2022_Bills_Flat!AW$3,#REF!,0)),"N/A")</f>
        <v>N/A</v>
      </c>
      <c r="AX5" s="89" t="str">
        <f>IFERROR(INDEX(#REF!,MATCH(CT_Bands_1991_2022_Bills_Flat!$B5,#REF!,0),MATCH(CT_Bands_1991_2022_Bills_Flat!AX$2,#REF!,0))-INDEX(#REF!,MATCH(CT_Bands_1991_2022_Bills_Flat!$B5,#REF!,0),MATCH(CT_Bands_1991_2022_Bills_Flat!AX$3,#REF!,0)),"N/A")</f>
        <v>N/A</v>
      </c>
      <c r="AY5" s="89" t="str">
        <f>IFERROR(INDEX(#REF!,MATCH(CT_Bands_1991_2022_Bills_Flat!$B5,#REF!,0),MATCH(CT_Bands_1991_2022_Bills_Flat!AY$2,#REF!,0))-INDEX(#REF!,MATCH(CT_Bands_1991_2022_Bills_Flat!$B5,#REF!,0),MATCH(CT_Bands_1991_2022_Bills_Flat!AY$3,#REF!,0)),"N/A")</f>
        <v>N/A</v>
      </c>
      <c r="AZ5" s="89" t="str">
        <f>IFERROR(INDEX(#REF!,MATCH(CT_Bands_1991_2022_Bills_Flat!$B5,#REF!,0),MATCH(CT_Bands_1991_2022_Bills_Flat!AZ$2,#REF!,0))-INDEX(#REF!,MATCH(CT_Bands_1991_2022_Bills_Flat!$B5,#REF!,0),MATCH(CT_Bands_1991_2022_Bills_Flat!AZ$3,#REF!,0)),"N/A")</f>
        <v>N/A</v>
      </c>
      <c r="BA5" s="89" t="str">
        <f>IFERROR(INDEX(#REF!,MATCH(CT_Bands_1991_2022_Bills_Flat!$B5,#REF!,0),MATCH(CT_Bands_1991_2022_Bills_Flat!BA$2,#REF!,0))-INDEX(#REF!,MATCH(CT_Bands_1991_2022_Bills_Flat!$B5,#REF!,0),MATCH(CT_Bands_1991_2022_Bills_Flat!BA$3,#REF!,0)),"N/A")</f>
        <v>N/A</v>
      </c>
      <c r="BB5" s="103" t="str">
        <f>IFERROR(INDEX(#REF!,MATCH(CT_Bands_1991_2022_Bills_Flat!$B5,#REF!,0),MATCH(CT_Bands_1991_2022_Bills_Flat!BB$2,#REF!,0))-INDEX(#REF!,MATCH(CT_Bands_1991_2022_Bills_Flat!$B5,#REF!,0),MATCH(CT_Bands_1991_2022_Bills_Flat!BB$3,#REF!,0)),"N/A")</f>
        <v>N/A</v>
      </c>
      <c r="BC5" s="89" t="str">
        <f>IFERROR(INDEX(#REF!,MATCH(CT_Bands_1991_2022_Bills_Flat!$B5,#REF!,0),MATCH(CT_Bands_1991_2022_Bills_Flat!BC$2,#REF!,0))-INDEX(#REF!,MATCH(CT_Bands_1991_2022_Bills_Flat!$B5,#REF!,0),MATCH(CT_Bands_1991_2022_Bills_Flat!BC$3,#REF!,0)),"N/A")</f>
        <v>N/A</v>
      </c>
      <c r="BD5" s="89" t="str">
        <f>IFERROR(INDEX(#REF!,MATCH(CT_Bands_1991_2022_Bills_Flat!$B5,#REF!,0),MATCH(CT_Bands_1991_2022_Bills_Flat!BD$2,#REF!,0))-INDEX(#REF!,MATCH(CT_Bands_1991_2022_Bills_Flat!$B5,#REF!,0),MATCH(CT_Bands_1991_2022_Bills_Flat!BD$3,#REF!,0)),"N/A")</f>
        <v>N/A</v>
      </c>
      <c r="BE5" s="89" t="str">
        <f>IFERROR(INDEX(#REF!,MATCH(CT_Bands_1991_2022_Bills_Flat!$B5,#REF!,0),MATCH(CT_Bands_1991_2022_Bills_Flat!BE$2,#REF!,0))-INDEX(#REF!,MATCH(CT_Bands_1991_2022_Bills_Flat!$B5,#REF!,0),MATCH(CT_Bands_1991_2022_Bills_Flat!BE$3,#REF!,0)),"N/A")</f>
        <v>N/A</v>
      </c>
      <c r="BF5" s="89" t="str">
        <f>IFERROR(INDEX(#REF!,MATCH(CT_Bands_1991_2022_Bills_Flat!$B5,#REF!,0),MATCH(CT_Bands_1991_2022_Bills_Flat!BF$2,#REF!,0))-INDEX(#REF!,MATCH(CT_Bands_1991_2022_Bills_Flat!$B5,#REF!,0),MATCH(CT_Bands_1991_2022_Bills_Flat!BF$3,#REF!,0)),"N/A")</f>
        <v>N/A</v>
      </c>
      <c r="BG5" s="89" t="str">
        <f>IFERROR(INDEX(#REF!,MATCH(CT_Bands_1991_2022_Bills_Flat!$B5,#REF!,0),MATCH(CT_Bands_1991_2022_Bills_Flat!BG$2,#REF!,0))-INDEX(#REF!,MATCH(CT_Bands_1991_2022_Bills_Flat!$B5,#REF!,0),MATCH(CT_Bands_1991_2022_Bills_Flat!BG$3,#REF!,0)),"N/A")</f>
        <v>N/A</v>
      </c>
      <c r="BH5" s="89" t="str">
        <f>IFERROR(INDEX(#REF!,MATCH(CT_Bands_1991_2022_Bills_Flat!$B5,#REF!,0),MATCH(CT_Bands_1991_2022_Bills_Flat!BH$2,#REF!,0))-INDEX(#REF!,MATCH(CT_Bands_1991_2022_Bills_Flat!$B5,#REF!,0),MATCH(CT_Bands_1991_2022_Bills_Flat!BH$3,#REF!,0)),"N/A")</f>
        <v>N/A</v>
      </c>
      <c r="BI5" s="89" t="str">
        <f>IFERROR(INDEX(#REF!,MATCH(CT_Bands_1991_2022_Bills_Flat!$B5,#REF!,0),MATCH(CT_Bands_1991_2022_Bills_Flat!BI$2,#REF!,0))-INDEX(#REF!,MATCH(CT_Bands_1991_2022_Bills_Flat!$B5,#REF!,0),MATCH(CT_Bands_1991_2022_Bills_Flat!BI$3,#REF!,0)),"N/A")</f>
        <v>N/A</v>
      </c>
      <c r="BJ5" s="89" t="str">
        <f>IFERROR(INDEX(#REF!,MATCH(CT_Bands_1991_2022_Bills_Flat!$B5,#REF!,0),MATCH(CT_Bands_1991_2022_Bills_Flat!BJ$2,#REF!,0))-INDEX(#REF!,MATCH(CT_Bands_1991_2022_Bills_Flat!$B5,#REF!,0),MATCH(CT_Bands_1991_2022_Bills_Flat!BJ$3,#REF!,0)),"N/A")</f>
        <v>N/A</v>
      </c>
      <c r="BK5" s="89" t="str">
        <f>IFERROR(INDEX(#REF!,MATCH(CT_Bands_1991_2022_Bills_Flat!$B5,#REF!,0),MATCH(CT_Bands_1991_2022_Bills_Flat!BK$2,#REF!,0))-INDEX(#REF!,MATCH(CT_Bands_1991_2022_Bills_Flat!$B5,#REF!,0),MATCH(CT_Bands_1991_2022_Bills_Flat!BK$3,#REF!,0)),"N/A")</f>
        <v>N/A</v>
      </c>
      <c r="BL5" s="103" t="str">
        <f>IFERROR(INDEX(#REF!,MATCH(CT_Bands_1991_2022_Bills_Flat!$B5,#REF!,0),MATCH(CT_Bands_1991_2022_Bills_Flat!BL$2,#REF!,0))-INDEX(#REF!,MATCH(CT_Bands_1991_2022_Bills_Flat!$B5,#REF!,0),MATCH(CT_Bands_1991_2022_Bills_Flat!BL$3,#REF!,0)),"N/A")</f>
        <v>N/A</v>
      </c>
      <c r="BM5" s="89" t="str">
        <f>IFERROR(INDEX(#REF!,MATCH(CT_Bands_1991_2022_Bills_Flat!$B5,#REF!,0),MATCH(CT_Bands_1991_2022_Bills_Flat!BM$2,#REF!,0))-INDEX(#REF!,MATCH(CT_Bands_1991_2022_Bills_Flat!$B5,#REF!,0),MATCH(CT_Bands_1991_2022_Bills_Flat!BM$3,#REF!,0)),"N/A")</f>
        <v>N/A</v>
      </c>
      <c r="BN5" s="89" t="str">
        <f>IFERROR(INDEX(#REF!,MATCH(CT_Bands_1991_2022_Bills_Flat!$B5,#REF!,0),MATCH(CT_Bands_1991_2022_Bills_Flat!BN$2,#REF!,0))-INDEX(#REF!,MATCH(CT_Bands_1991_2022_Bills_Flat!$B5,#REF!,0),MATCH(CT_Bands_1991_2022_Bills_Flat!BN$3,#REF!,0)),"N/A")</f>
        <v>N/A</v>
      </c>
      <c r="BO5" s="89" t="str">
        <f>IFERROR(INDEX(#REF!,MATCH(CT_Bands_1991_2022_Bills_Flat!$B5,#REF!,0),MATCH(CT_Bands_1991_2022_Bills_Flat!BO$2,#REF!,0))-INDEX(#REF!,MATCH(CT_Bands_1991_2022_Bills_Flat!$B5,#REF!,0),MATCH(CT_Bands_1991_2022_Bills_Flat!BO$3,#REF!,0)),"N/A")</f>
        <v>N/A</v>
      </c>
      <c r="BP5" s="89" t="str">
        <f>IFERROR(INDEX(#REF!,MATCH(CT_Bands_1991_2022_Bills_Flat!$B5,#REF!,0),MATCH(CT_Bands_1991_2022_Bills_Flat!BP$2,#REF!,0))-INDEX(#REF!,MATCH(CT_Bands_1991_2022_Bills_Flat!$B5,#REF!,0),MATCH(CT_Bands_1991_2022_Bills_Flat!BP$3,#REF!,0)),"N/A")</f>
        <v>N/A</v>
      </c>
      <c r="BQ5" s="89" t="str">
        <f>IFERROR(INDEX(#REF!,MATCH(CT_Bands_1991_2022_Bills_Flat!$B5,#REF!,0),MATCH(CT_Bands_1991_2022_Bills_Flat!BQ$2,#REF!,0))-INDEX(#REF!,MATCH(CT_Bands_1991_2022_Bills_Flat!$B5,#REF!,0),MATCH(CT_Bands_1991_2022_Bills_Flat!BQ$3,#REF!,0)),"N/A")</f>
        <v>N/A</v>
      </c>
      <c r="BR5" s="89" t="str">
        <f>IFERROR(INDEX(#REF!,MATCH(CT_Bands_1991_2022_Bills_Flat!$B5,#REF!,0),MATCH(CT_Bands_1991_2022_Bills_Flat!BR$2,#REF!,0))-INDEX(#REF!,MATCH(CT_Bands_1991_2022_Bills_Flat!$B5,#REF!,0),MATCH(CT_Bands_1991_2022_Bills_Flat!BR$3,#REF!,0)),"N/A")</f>
        <v>N/A</v>
      </c>
      <c r="BS5" s="89" t="str">
        <f>IFERROR(INDEX(#REF!,MATCH(CT_Bands_1991_2022_Bills_Flat!$B5,#REF!,0),MATCH(CT_Bands_1991_2022_Bills_Flat!BS$2,#REF!,0))-INDEX(#REF!,MATCH(CT_Bands_1991_2022_Bills_Flat!$B5,#REF!,0),MATCH(CT_Bands_1991_2022_Bills_Flat!BS$3,#REF!,0)),"N/A")</f>
        <v>N/A</v>
      </c>
      <c r="BT5" s="89" t="str">
        <f>IFERROR(INDEX(#REF!,MATCH(CT_Bands_1991_2022_Bills_Flat!$B5,#REF!,0),MATCH(CT_Bands_1991_2022_Bills_Flat!BT$2,#REF!,0))-INDEX(#REF!,MATCH(CT_Bands_1991_2022_Bills_Flat!$B5,#REF!,0),MATCH(CT_Bands_1991_2022_Bills_Flat!BT$3,#REF!,0)),"N/A")</f>
        <v>N/A</v>
      </c>
      <c r="BU5" s="89" t="str">
        <f>IFERROR(INDEX(#REF!,MATCH(CT_Bands_1991_2022_Bills_Flat!$B5,#REF!,0),MATCH(CT_Bands_1991_2022_Bills_Flat!BU$2,#REF!,0))-INDEX(#REF!,MATCH(CT_Bands_1991_2022_Bills_Flat!$B5,#REF!,0),MATCH(CT_Bands_1991_2022_Bills_Flat!BU$3,#REF!,0)),"N/A")</f>
        <v>N/A</v>
      </c>
      <c r="BV5" s="103" t="str">
        <f>IFERROR(INDEX(#REF!,MATCH(CT_Bands_1991_2022_Bills_Flat!$B5,#REF!,0),MATCH(CT_Bands_1991_2022_Bills_Flat!BV$2,#REF!,0))-INDEX(#REF!,MATCH(CT_Bands_1991_2022_Bills_Flat!$B5,#REF!,0),MATCH(CT_Bands_1991_2022_Bills_Flat!BV$3,#REF!,0)),"N/A")</f>
        <v>N/A</v>
      </c>
      <c r="BW5" s="89" t="str">
        <f>IFERROR(INDEX(#REF!,MATCH(CT_Bands_1991_2022_Bills_Flat!$B5,#REF!,0),MATCH(CT_Bands_1991_2022_Bills_Flat!BW$2,#REF!,0))-INDEX(#REF!,MATCH(CT_Bands_1991_2022_Bills_Flat!$B5,#REF!,0),MATCH(CT_Bands_1991_2022_Bills_Flat!BW$3,#REF!,0)),"N/A")</f>
        <v>N/A</v>
      </c>
      <c r="BX5" s="89" t="str">
        <f>IFERROR(INDEX(#REF!,MATCH(CT_Bands_1991_2022_Bills_Flat!$B5,#REF!,0),MATCH(CT_Bands_1991_2022_Bills_Flat!BX$2,#REF!,0))-INDEX(#REF!,MATCH(CT_Bands_1991_2022_Bills_Flat!$B5,#REF!,0),MATCH(CT_Bands_1991_2022_Bills_Flat!BX$3,#REF!,0)),"N/A")</f>
        <v>N/A</v>
      </c>
      <c r="BY5" s="89" t="str">
        <f>IFERROR(INDEX(#REF!,MATCH(CT_Bands_1991_2022_Bills_Flat!$B5,#REF!,0),MATCH(CT_Bands_1991_2022_Bills_Flat!BY$2,#REF!,0))-INDEX(#REF!,MATCH(CT_Bands_1991_2022_Bills_Flat!$B5,#REF!,0),MATCH(CT_Bands_1991_2022_Bills_Flat!BY$3,#REF!,0)),"N/A")</f>
        <v>N/A</v>
      </c>
      <c r="BZ5" s="89" t="str">
        <f>IFERROR(INDEX(#REF!,MATCH(CT_Bands_1991_2022_Bills_Flat!$B5,#REF!,0),MATCH(CT_Bands_1991_2022_Bills_Flat!BZ$2,#REF!,0))-INDEX(#REF!,MATCH(CT_Bands_1991_2022_Bills_Flat!$B5,#REF!,0),MATCH(CT_Bands_1991_2022_Bills_Flat!BZ$3,#REF!,0)),"N/A")</f>
        <v>N/A</v>
      </c>
      <c r="CA5" s="89" t="str">
        <f>IFERROR(INDEX(#REF!,MATCH(CT_Bands_1991_2022_Bills_Flat!$B5,#REF!,0),MATCH(CT_Bands_1991_2022_Bills_Flat!CA$2,#REF!,0))-INDEX(#REF!,MATCH(CT_Bands_1991_2022_Bills_Flat!$B5,#REF!,0),MATCH(CT_Bands_1991_2022_Bills_Flat!CA$3,#REF!,0)),"N/A")</f>
        <v>N/A</v>
      </c>
      <c r="CB5" s="89" t="str">
        <f>IFERROR(INDEX(#REF!,MATCH(CT_Bands_1991_2022_Bills_Flat!$B5,#REF!,0),MATCH(CT_Bands_1991_2022_Bills_Flat!CB$2,#REF!,0))-INDEX(#REF!,MATCH(CT_Bands_1991_2022_Bills_Flat!$B5,#REF!,0),MATCH(CT_Bands_1991_2022_Bills_Flat!CB$3,#REF!,0)),"N/A")</f>
        <v>N/A</v>
      </c>
      <c r="CC5" s="89" t="str">
        <f>IFERROR(INDEX(#REF!,MATCH(CT_Bands_1991_2022_Bills_Flat!$B5,#REF!,0),MATCH(CT_Bands_1991_2022_Bills_Flat!CC$2,#REF!,0))-INDEX(#REF!,MATCH(CT_Bands_1991_2022_Bills_Flat!$B5,#REF!,0),MATCH(CT_Bands_1991_2022_Bills_Flat!CC$3,#REF!,0)),"N/A")</f>
        <v>N/A</v>
      </c>
      <c r="CD5" s="89" t="str">
        <f>IFERROR(INDEX(#REF!,MATCH(CT_Bands_1991_2022_Bills_Flat!$B5,#REF!,0),MATCH(CT_Bands_1991_2022_Bills_Flat!CD$2,#REF!,0))-INDEX(#REF!,MATCH(CT_Bands_1991_2022_Bills_Flat!$B5,#REF!,0),MATCH(CT_Bands_1991_2022_Bills_Flat!CD$3,#REF!,0)),"N/A")</f>
        <v>N/A</v>
      </c>
      <c r="CE5" s="89" t="str">
        <f>IFERROR(INDEX(#REF!,MATCH(CT_Bands_1991_2022_Bills_Flat!$B5,#REF!,0),MATCH(CT_Bands_1991_2022_Bills_Flat!CE$2,#REF!,0))-INDEX(#REF!,MATCH(CT_Bands_1991_2022_Bills_Flat!$B5,#REF!,0),MATCH(CT_Bands_1991_2022_Bills_Flat!CE$3,#REF!,0)),"N/A")</f>
        <v>N/A</v>
      </c>
      <c r="CF5" s="95"/>
    </row>
    <row r="6" spans="1:84" s="76" customFormat="1" x14ac:dyDescent="0.25">
      <c r="B6" s="85" t="s">
        <v>1511</v>
      </c>
      <c r="D6" s="90" t="str">
        <f>IFERROR(INDEX(#REF!,MATCH(CT_Bands_1991_2022_Bills_Flat!$B6,#REF!,0),MATCH(CT_Bands_1991_2022_Bills_Flat!D$2,#REF!,0))-INDEX(#REF!,MATCH(CT_Bands_1991_2022_Bills_Flat!$B6,#REF!,0),MATCH(CT_Bands_1991_2022_Bills_Flat!D$3,#REF!,0)),"N/A")</f>
        <v>N/A</v>
      </c>
      <c r="E6" s="90" t="str">
        <f>IFERROR(INDEX(#REF!,MATCH(CT_Bands_1991_2022_Bills_Flat!$B6,#REF!,0),MATCH(CT_Bands_1991_2022_Bills_Flat!E$2,#REF!,0))-INDEX(#REF!,MATCH(CT_Bands_1991_2022_Bills_Flat!$B6,#REF!,0),MATCH(CT_Bands_1991_2022_Bills_Flat!E$3,#REF!,0)),"N/A")</f>
        <v>N/A</v>
      </c>
      <c r="F6" s="90" t="str">
        <f>IFERROR(INDEX(#REF!,MATCH(CT_Bands_1991_2022_Bills_Flat!$B6,#REF!,0),MATCH(CT_Bands_1991_2022_Bills_Flat!F$2,#REF!,0))-INDEX(#REF!,MATCH(CT_Bands_1991_2022_Bills_Flat!$B6,#REF!,0),MATCH(CT_Bands_1991_2022_Bills_Flat!F$3,#REF!,0)),"N/A")</f>
        <v>N/A</v>
      </c>
      <c r="G6" s="90" t="str">
        <f>IFERROR(INDEX(#REF!,MATCH(CT_Bands_1991_2022_Bills_Flat!$B6,#REF!,0),MATCH(CT_Bands_1991_2022_Bills_Flat!G$2,#REF!,0))-INDEX(#REF!,MATCH(CT_Bands_1991_2022_Bills_Flat!$B6,#REF!,0),MATCH(CT_Bands_1991_2022_Bills_Flat!G$3,#REF!,0)),"N/A")</f>
        <v>N/A</v>
      </c>
      <c r="H6" s="90" t="str">
        <f>IFERROR(INDEX(#REF!,MATCH(CT_Bands_1991_2022_Bills_Flat!$B6,#REF!,0),MATCH(CT_Bands_1991_2022_Bills_Flat!H$2,#REF!,0))-INDEX(#REF!,MATCH(CT_Bands_1991_2022_Bills_Flat!$B6,#REF!,0),MATCH(CT_Bands_1991_2022_Bills_Flat!H$3,#REF!,0)),"N/A")</f>
        <v>N/A</v>
      </c>
      <c r="I6" s="90" t="str">
        <f>IFERROR(INDEX(#REF!,MATCH(CT_Bands_1991_2022_Bills_Flat!$B6,#REF!,0),MATCH(CT_Bands_1991_2022_Bills_Flat!I$2,#REF!,0))-INDEX(#REF!,MATCH(CT_Bands_1991_2022_Bills_Flat!$B6,#REF!,0),MATCH(CT_Bands_1991_2022_Bills_Flat!I$3,#REF!,0)),"N/A")</f>
        <v>N/A</v>
      </c>
      <c r="J6" s="90" t="str">
        <f>IFERROR(INDEX(#REF!,MATCH(CT_Bands_1991_2022_Bills_Flat!$B6,#REF!,0),MATCH(CT_Bands_1991_2022_Bills_Flat!J$2,#REF!,0))-INDEX(#REF!,MATCH(CT_Bands_1991_2022_Bills_Flat!$B6,#REF!,0),MATCH(CT_Bands_1991_2022_Bills_Flat!J$3,#REF!,0)),"N/A")</f>
        <v>N/A</v>
      </c>
      <c r="K6" s="90" t="str">
        <f>IFERROR(INDEX(#REF!,MATCH(CT_Bands_1991_2022_Bills_Flat!$B6,#REF!,0),MATCH(CT_Bands_1991_2022_Bills_Flat!K$2,#REF!,0))-INDEX(#REF!,MATCH(CT_Bands_1991_2022_Bills_Flat!$B6,#REF!,0),MATCH(CT_Bands_1991_2022_Bills_Flat!K$3,#REF!,0)),"N/A")</f>
        <v>N/A</v>
      </c>
      <c r="L6" s="90" t="str">
        <f>IFERROR(INDEX(#REF!,MATCH(CT_Bands_1991_2022_Bills_Flat!$B6,#REF!,0),MATCH(CT_Bands_1991_2022_Bills_Flat!L$2,#REF!,0))-INDEX(#REF!,MATCH(CT_Bands_1991_2022_Bills_Flat!$B6,#REF!,0),MATCH(CT_Bands_1991_2022_Bills_Flat!L$3,#REF!,0)),"N/A")</f>
        <v>N/A</v>
      </c>
      <c r="M6" s="90" t="str">
        <f>IFERROR(INDEX(#REF!,MATCH(CT_Bands_1991_2022_Bills_Flat!$B6,#REF!,0),MATCH(CT_Bands_1991_2022_Bills_Flat!M$2,#REF!,0))-INDEX(#REF!,MATCH(CT_Bands_1991_2022_Bills_Flat!$B6,#REF!,0),MATCH(CT_Bands_1991_2022_Bills_Flat!M$3,#REF!,0)),"N/A")</f>
        <v>N/A</v>
      </c>
      <c r="N6" s="102" t="str">
        <f>IFERROR(INDEX(#REF!,MATCH(CT_Bands_1991_2022_Bills_Flat!$B6,#REF!,0),MATCH(CT_Bands_1991_2022_Bills_Flat!N$2,#REF!,0))-INDEX(#REF!,MATCH(CT_Bands_1991_2022_Bills_Flat!$B6,#REF!,0),MATCH(CT_Bands_1991_2022_Bills_Flat!N$3,#REF!,0)),"N/A")</f>
        <v>N/A</v>
      </c>
      <c r="O6" s="90" t="str">
        <f>IFERROR(INDEX(#REF!,MATCH(CT_Bands_1991_2022_Bills_Flat!$B6,#REF!,0),MATCH(CT_Bands_1991_2022_Bills_Flat!O$2,#REF!,0))-INDEX(#REF!,MATCH(CT_Bands_1991_2022_Bills_Flat!$B6,#REF!,0),MATCH(CT_Bands_1991_2022_Bills_Flat!O$3,#REF!,0)),"N/A")</f>
        <v>N/A</v>
      </c>
      <c r="P6" s="90" t="str">
        <f>IFERROR(INDEX(#REF!,MATCH(CT_Bands_1991_2022_Bills_Flat!$B6,#REF!,0),MATCH(CT_Bands_1991_2022_Bills_Flat!P$2,#REF!,0))-INDEX(#REF!,MATCH(CT_Bands_1991_2022_Bills_Flat!$B6,#REF!,0),MATCH(CT_Bands_1991_2022_Bills_Flat!P$3,#REF!,0)),"N/A")</f>
        <v>N/A</v>
      </c>
      <c r="Q6" s="90" t="str">
        <f>IFERROR(INDEX(#REF!,MATCH(CT_Bands_1991_2022_Bills_Flat!$B6,#REF!,0),MATCH(CT_Bands_1991_2022_Bills_Flat!Q$2,#REF!,0))-INDEX(#REF!,MATCH(CT_Bands_1991_2022_Bills_Flat!$B6,#REF!,0),MATCH(CT_Bands_1991_2022_Bills_Flat!Q$3,#REF!,0)),"N/A")</f>
        <v>N/A</v>
      </c>
      <c r="R6" s="90" t="str">
        <f>IFERROR(INDEX(#REF!,MATCH(CT_Bands_1991_2022_Bills_Flat!$B6,#REF!,0),MATCH(CT_Bands_1991_2022_Bills_Flat!R$2,#REF!,0))-INDEX(#REF!,MATCH(CT_Bands_1991_2022_Bills_Flat!$B6,#REF!,0),MATCH(CT_Bands_1991_2022_Bills_Flat!R$3,#REF!,0)),"N/A")</f>
        <v>N/A</v>
      </c>
      <c r="S6" s="90" t="str">
        <f>IFERROR(INDEX(#REF!,MATCH(CT_Bands_1991_2022_Bills_Flat!$B6,#REF!,0),MATCH(CT_Bands_1991_2022_Bills_Flat!S$2,#REF!,0))-INDEX(#REF!,MATCH(CT_Bands_1991_2022_Bills_Flat!$B6,#REF!,0),MATCH(CT_Bands_1991_2022_Bills_Flat!S$3,#REF!,0)),"N/A")</f>
        <v>N/A</v>
      </c>
      <c r="T6" s="90" t="str">
        <f>IFERROR(INDEX(#REF!,MATCH(CT_Bands_1991_2022_Bills_Flat!$B6,#REF!,0),MATCH(CT_Bands_1991_2022_Bills_Flat!T$2,#REF!,0))-INDEX(#REF!,MATCH(CT_Bands_1991_2022_Bills_Flat!$B6,#REF!,0),MATCH(CT_Bands_1991_2022_Bills_Flat!T$3,#REF!,0)),"N/A")</f>
        <v>N/A</v>
      </c>
      <c r="U6" s="90" t="str">
        <f>IFERROR(INDEX(#REF!,MATCH(CT_Bands_1991_2022_Bills_Flat!$B6,#REF!,0),MATCH(CT_Bands_1991_2022_Bills_Flat!U$2,#REF!,0))-INDEX(#REF!,MATCH(CT_Bands_1991_2022_Bills_Flat!$B6,#REF!,0),MATCH(CT_Bands_1991_2022_Bills_Flat!U$3,#REF!,0)),"N/A")</f>
        <v>N/A</v>
      </c>
      <c r="V6" s="90" t="str">
        <f>IFERROR(INDEX(#REF!,MATCH(CT_Bands_1991_2022_Bills_Flat!$B6,#REF!,0),MATCH(CT_Bands_1991_2022_Bills_Flat!V$2,#REF!,0))-INDEX(#REF!,MATCH(CT_Bands_1991_2022_Bills_Flat!$B6,#REF!,0),MATCH(CT_Bands_1991_2022_Bills_Flat!V$3,#REF!,0)),"N/A")</f>
        <v>N/A</v>
      </c>
      <c r="W6" s="90" t="str">
        <f>IFERROR(INDEX(#REF!,MATCH(CT_Bands_1991_2022_Bills_Flat!$B6,#REF!,0),MATCH(CT_Bands_1991_2022_Bills_Flat!W$2,#REF!,0))-INDEX(#REF!,MATCH(CT_Bands_1991_2022_Bills_Flat!$B6,#REF!,0),MATCH(CT_Bands_1991_2022_Bills_Flat!W$3,#REF!,0)),"N/A")</f>
        <v>N/A</v>
      </c>
      <c r="X6" s="102" t="str">
        <f>IFERROR(INDEX(#REF!,MATCH(CT_Bands_1991_2022_Bills_Flat!$B6,#REF!,0),MATCH(CT_Bands_1991_2022_Bills_Flat!X$2,#REF!,0))-INDEX(#REF!,MATCH(CT_Bands_1991_2022_Bills_Flat!$B6,#REF!,0),MATCH(CT_Bands_1991_2022_Bills_Flat!X$3,#REF!,0)),"N/A")</f>
        <v>N/A</v>
      </c>
      <c r="Y6" s="90" t="str">
        <f>IFERROR(INDEX(#REF!,MATCH(CT_Bands_1991_2022_Bills_Flat!$B6,#REF!,0),MATCH(CT_Bands_1991_2022_Bills_Flat!Y$2,#REF!,0))-INDEX(#REF!,MATCH(CT_Bands_1991_2022_Bills_Flat!$B6,#REF!,0),MATCH(CT_Bands_1991_2022_Bills_Flat!Y$3,#REF!,0)),"N/A")</f>
        <v>N/A</v>
      </c>
      <c r="Z6" s="90" t="str">
        <f>IFERROR(INDEX(#REF!,MATCH(CT_Bands_1991_2022_Bills_Flat!$B6,#REF!,0),MATCH(CT_Bands_1991_2022_Bills_Flat!Z$2,#REF!,0))-INDEX(#REF!,MATCH(CT_Bands_1991_2022_Bills_Flat!$B6,#REF!,0),MATCH(CT_Bands_1991_2022_Bills_Flat!Z$3,#REF!,0)),"N/A")</f>
        <v>N/A</v>
      </c>
      <c r="AA6" s="90" t="str">
        <f>IFERROR(INDEX(#REF!,MATCH(CT_Bands_1991_2022_Bills_Flat!$B6,#REF!,0),MATCH(CT_Bands_1991_2022_Bills_Flat!AA$2,#REF!,0))-INDEX(#REF!,MATCH(CT_Bands_1991_2022_Bills_Flat!$B6,#REF!,0),MATCH(CT_Bands_1991_2022_Bills_Flat!AA$3,#REF!,0)),"N/A")</f>
        <v>N/A</v>
      </c>
      <c r="AB6" s="90" t="str">
        <f>IFERROR(INDEX(#REF!,MATCH(CT_Bands_1991_2022_Bills_Flat!$B6,#REF!,0),MATCH(CT_Bands_1991_2022_Bills_Flat!AB$2,#REF!,0))-INDEX(#REF!,MATCH(CT_Bands_1991_2022_Bills_Flat!$B6,#REF!,0),MATCH(CT_Bands_1991_2022_Bills_Flat!AB$3,#REF!,0)),"N/A")</f>
        <v>N/A</v>
      </c>
      <c r="AC6" s="90" t="str">
        <f>IFERROR(INDEX(#REF!,MATCH(CT_Bands_1991_2022_Bills_Flat!$B6,#REF!,0),MATCH(CT_Bands_1991_2022_Bills_Flat!AC$2,#REF!,0))-INDEX(#REF!,MATCH(CT_Bands_1991_2022_Bills_Flat!$B6,#REF!,0),MATCH(CT_Bands_1991_2022_Bills_Flat!AC$3,#REF!,0)),"N/A")</f>
        <v>N/A</v>
      </c>
      <c r="AD6" s="90" t="str">
        <f>IFERROR(INDEX(#REF!,MATCH(CT_Bands_1991_2022_Bills_Flat!$B6,#REF!,0),MATCH(CT_Bands_1991_2022_Bills_Flat!AD$2,#REF!,0))-INDEX(#REF!,MATCH(CT_Bands_1991_2022_Bills_Flat!$B6,#REF!,0),MATCH(CT_Bands_1991_2022_Bills_Flat!AD$3,#REF!,0)),"N/A")</f>
        <v>N/A</v>
      </c>
      <c r="AE6" s="90" t="str">
        <f>IFERROR(INDEX(#REF!,MATCH(CT_Bands_1991_2022_Bills_Flat!$B6,#REF!,0),MATCH(CT_Bands_1991_2022_Bills_Flat!AE$2,#REF!,0))-INDEX(#REF!,MATCH(CT_Bands_1991_2022_Bills_Flat!$B6,#REF!,0),MATCH(CT_Bands_1991_2022_Bills_Flat!AE$3,#REF!,0)),"N/A")</f>
        <v>N/A</v>
      </c>
      <c r="AF6" s="90" t="str">
        <f>IFERROR(INDEX(#REF!,MATCH(CT_Bands_1991_2022_Bills_Flat!$B6,#REF!,0),MATCH(CT_Bands_1991_2022_Bills_Flat!AF$2,#REF!,0))-INDEX(#REF!,MATCH(CT_Bands_1991_2022_Bills_Flat!$B6,#REF!,0),MATCH(CT_Bands_1991_2022_Bills_Flat!AF$3,#REF!,0)),"N/A")</f>
        <v>N/A</v>
      </c>
      <c r="AG6" s="90" t="str">
        <f>IFERROR(INDEX(#REF!,MATCH(CT_Bands_1991_2022_Bills_Flat!$B6,#REF!,0),MATCH(CT_Bands_1991_2022_Bills_Flat!AG$2,#REF!,0))-INDEX(#REF!,MATCH(CT_Bands_1991_2022_Bills_Flat!$B6,#REF!,0),MATCH(CT_Bands_1991_2022_Bills_Flat!AG$3,#REF!,0)),"N/A")</f>
        <v>N/A</v>
      </c>
      <c r="AH6" s="102" t="str">
        <f>IFERROR(INDEX(#REF!,MATCH(CT_Bands_1991_2022_Bills_Flat!$B6,#REF!,0),MATCH(CT_Bands_1991_2022_Bills_Flat!AH$2,#REF!,0))-INDEX(#REF!,MATCH(CT_Bands_1991_2022_Bills_Flat!$B6,#REF!,0),MATCH(CT_Bands_1991_2022_Bills_Flat!AH$3,#REF!,0)),"N/A")</f>
        <v>N/A</v>
      </c>
      <c r="AI6" s="90" t="str">
        <f>IFERROR(INDEX(#REF!,MATCH(CT_Bands_1991_2022_Bills_Flat!$B6,#REF!,0),MATCH(CT_Bands_1991_2022_Bills_Flat!AI$2,#REF!,0))-INDEX(#REF!,MATCH(CT_Bands_1991_2022_Bills_Flat!$B6,#REF!,0),MATCH(CT_Bands_1991_2022_Bills_Flat!AI$3,#REF!,0)),"N/A")</f>
        <v>N/A</v>
      </c>
      <c r="AJ6" s="90" t="str">
        <f>IFERROR(INDEX(#REF!,MATCH(CT_Bands_1991_2022_Bills_Flat!$B6,#REF!,0),MATCH(CT_Bands_1991_2022_Bills_Flat!AJ$2,#REF!,0))-INDEX(#REF!,MATCH(CT_Bands_1991_2022_Bills_Flat!$B6,#REF!,0),MATCH(CT_Bands_1991_2022_Bills_Flat!AJ$3,#REF!,0)),"N/A")</f>
        <v>N/A</v>
      </c>
      <c r="AK6" s="90" t="str">
        <f>IFERROR(INDEX(#REF!,MATCH(CT_Bands_1991_2022_Bills_Flat!$B6,#REF!,0),MATCH(CT_Bands_1991_2022_Bills_Flat!AK$2,#REF!,0))-INDEX(#REF!,MATCH(CT_Bands_1991_2022_Bills_Flat!$B6,#REF!,0),MATCH(CT_Bands_1991_2022_Bills_Flat!AK$3,#REF!,0)),"N/A")</f>
        <v>N/A</v>
      </c>
      <c r="AL6" s="90" t="str">
        <f>IFERROR(INDEX(#REF!,MATCH(CT_Bands_1991_2022_Bills_Flat!$B6,#REF!,0),MATCH(CT_Bands_1991_2022_Bills_Flat!AL$2,#REF!,0))-INDEX(#REF!,MATCH(CT_Bands_1991_2022_Bills_Flat!$B6,#REF!,0),MATCH(CT_Bands_1991_2022_Bills_Flat!AL$3,#REF!,0)),"N/A")</f>
        <v>N/A</v>
      </c>
      <c r="AM6" s="90" t="str">
        <f>IFERROR(INDEX(#REF!,MATCH(CT_Bands_1991_2022_Bills_Flat!$B6,#REF!,0),MATCH(CT_Bands_1991_2022_Bills_Flat!AM$2,#REF!,0))-INDEX(#REF!,MATCH(CT_Bands_1991_2022_Bills_Flat!$B6,#REF!,0),MATCH(CT_Bands_1991_2022_Bills_Flat!AM$3,#REF!,0)),"N/A")</f>
        <v>N/A</v>
      </c>
      <c r="AN6" s="90" t="str">
        <f>IFERROR(INDEX(#REF!,MATCH(CT_Bands_1991_2022_Bills_Flat!$B6,#REF!,0),MATCH(CT_Bands_1991_2022_Bills_Flat!AN$2,#REF!,0))-INDEX(#REF!,MATCH(CT_Bands_1991_2022_Bills_Flat!$B6,#REF!,0),MATCH(CT_Bands_1991_2022_Bills_Flat!AN$3,#REF!,0)),"N/A")</f>
        <v>N/A</v>
      </c>
      <c r="AO6" s="90" t="str">
        <f>IFERROR(INDEX(#REF!,MATCH(CT_Bands_1991_2022_Bills_Flat!$B6,#REF!,0),MATCH(CT_Bands_1991_2022_Bills_Flat!AO$2,#REF!,0))-INDEX(#REF!,MATCH(CT_Bands_1991_2022_Bills_Flat!$B6,#REF!,0),MATCH(CT_Bands_1991_2022_Bills_Flat!AO$3,#REF!,0)),"N/A")</f>
        <v>N/A</v>
      </c>
      <c r="AP6" s="90" t="str">
        <f>IFERROR(INDEX(#REF!,MATCH(CT_Bands_1991_2022_Bills_Flat!$B6,#REF!,0),MATCH(CT_Bands_1991_2022_Bills_Flat!AP$2,#REF!,0))-INDEX(#REF!,MATCH(CT_Bands_1991_2022_Bills_Flat!$B6,#REF!,0),MATCH(CT_Bands_1991_2022_Bills_Flat!AP$3,#REF!,0)),"N/A")</f>
        <v>N/A</v>
      </c>
      <c r="AQ6" s="90" t="str">
        <f>IFERROR(INDEX(#REF!,MATCH(CT_Bands_1991_2022_Bills_Flat!$B6,#REF!,0),MATCH(CT_Bands_1991_2022_Bills_Flat!AQ$2,#REF!,0))-INDEX(#REF!,MATCH(CT_Bands_1991_2022_Bills_Flat!$B6,#REF!,0),MATCH(CT_Bands_1991_2022_Bills_Flat!AQ$3,#REF!,0)),"N/A")</f>
        <v>N/A</v>
      </c>
      <c r="AR6" s="102" t="str">
        <f>IFERROR(INDEX(#REF!,MATCH(CT_Bands_1991_2022_Bills_Flat!$B6,#REF!,0),MATCH(CT_Bands_1991_2022_Bills_Flat!AR$2,#REF!,0))-INDEX(#REF!,MATCH(CT_Bands_1991_2022_Bills_Flat!$B6,#REF!,0),MATCH(CT_Bands_1991_2022_Bills_Flat!AR$3,#REF!,0)),"N/A")</f>
        <v>N/A</v>
      </c>
      <c r="AS6" s="90" t="str">
        <f>IFERROR(INDEX(#REF!,MATCH(CT_Bands_1991_2022_Bills_Flat!$B6,#REF!,0),MATCH(CT_Bands_1991_2022_Bills_Flat!AS$2,#REF!,0))-INDEX(#REF!,MATCH(CT_Bands_1991_2022_Bills_Flat!$B6,#REF!,0),MATCH(CT_Bands_1991_2022_Bills_Flat!AS$3,#REF!,0)),"N/A")</f>
        <v>N/A</v>
      </c>
      <c r="AT6" s="90" t="str">
        <f>IFERROR(INDEX(#REF!,MATCH(CT_Bands_1991_2022_Bills_Flat!$B6,#REF!,0),MATCH(CT_Bands_1991_2022_Bills_Flat!AT$2,#REF!,0))-INDEX(#REF!,MATCH(CT_Bands_1991_2022_Bills_Flat!$B6,#REF!,0),MATCH(CT_Bands_1991_2022_Bills_Flat!AT$3,#REF!,0)),"N/A")</f>
        <v>N/A</v>
      </c>
      <c r="AU6" s="90" t="str">
        <f>IFERROR(INDEX(#REF!,MATCH(CT_Bands_1991_2022_Bills_Flat!$B6,#REF!,0),MATCH(CT_Bands_1991_2022_Bills_Flat!AU$2,#REF!,0))-INDEX(#REF!,MATCH(CT_Bands_1991_2022_Bills_Flat!$B6,#REF!,0),MATCH(CT_Bands_1991_2022_Bills_Flat!AU$3,#REF!,0)),"N/A")</f>
        <v>N/A</v>
      </c>
      <c r="AV6" s="90" t="str">
        <f>IFERROR(INDEX(#REF!,MATCH(CT_Bands_1991_2022_Bills_Flat!$B6,#REF!,0),MATCH(CT_Bands_1991_2022_Bills_Flat!AV$2,#REF!,0))-INDEX(#REF!,MATCH(CT_Bands_1991_2022_Bills_Flat!$B6,#REF!,0),MATCH(CT_Bands_1991_2022_Bills_Flat!AV$3,#REF!,0)),"N/A")</f>
        <v>N/A</v>
      </c>
      <c r="AW6" s="90" t="str">
        <f>IFERROR(INDEX(#REF!,MATCH(CT_Bands_1991_2022_Bills_Flat!$B6,#REF!,0),MATCH(CT_Bands_1991_2022_Bills_Flat!AW$2,#REF!,0))-INDEX(#REF!,MATCH(CT_Bands_1991_2022_Bills_Flat!$B6,#REF!,0),MATCH(CT_Bands_1991_2022_Bills_Flat!AW$3,#REF!,0)),"N/A")</f>
        <v>N/A</v>
      </c>
      <c r="AX6" s="90" t="str">
        <f>IFERROR(INDEX(#REF!,MATCH(CT_Bands_1991_2022_Bills_Flat!$B6,#REF!,0),MATCH(CT_Bands_1991_2022_Bills_Flat!AX$2,#REF!,0))-INDEX(#REF!,MATCH(CT_Bands_1991_2022_Bills_Flat!$B6,#REF!,0),MATCH(CT_Bands_1991_2022_Bills_Flat!AX$3,#REF!,0)),"N/A")</f>
        <v>N/A</v>
      </c>
      <c r="AY6" s="90" t="str">
        <f>IFERROR(INDEX(#REF!,MATCH(CT_Bands_1991_2022_Bills_Flat!$B6,#REF!,0),MATCH(CT_Bands_1991_2022_Bills_Flat!AY$2,#REF!,0))-INDEX(#REF!,MATCH(CT_Bands_1991_2022_Bills_Flat!$B6,#REF!,0),MATCH(CT_Bands_1991_2022_Bills_Flat!AY$3,#REF!,0)),"N/A")</f>
        <v>N/A</v>
      </c>
      <c r="AZ6" s="90" t="str">
        <f>IFERROR(INDEX(#REF!,MATCH(CT_Bands_1991_2022_Bills_Flat!$B6,#REF!,0),MATCH(CT_Bands_1991_2022_Bills_Flat!AZ$2,#REF!,0))-INDEX(#REF!,MATCH(CT_Bands_1991_2022_Bills_Flat!$B6,#REF!,0),MATCH(CT_Bands_1991_2022_Bills_Flat!AZ$3,#REF!,0)),"N/A")</f>
        <v>N/A</v>
      </c>
      <c r="BA6" s="90" t="str">
        <f>IFERROR(INDEX(#REF!,MATCH(CT_Bands_1991_2022_Bills_Flat!$B6,#REF!,0),MATCH(CT_Bands_1991_2022_Bills_Flat!BA$2,#REF!,0))-INDEX(#REF!,MATCH(CT_Bands_1991_2022_Bills_Flat!$B6,#REF!,0),MATCH(CT_Bands_1991_2022_Bills_Flat!BA$3,#REF!,0)),"N/A")</f>
        <v>N/A</v>
      </c>
      <c r="BB6" s="102" t="str">
        <f>IFERROR(INDEX(#REF!,MATCH(CT_Bands_1991_2022_Bills_Flat!$B6,#REF!,0),MATCH(CT_Bands_1991_2022_Bills_Flat!BB$2,#REF!,0))-INDEX(#REF!,MATCH(CT_Bands_1991_2022_Bills_Flat!$B6,#REF!,0),MATCH(CT_Bands_1991_2022_Bills_Flat!BB$3,#REF!,0)),"N/A")</f>
        <v>N/A</v>
      </c>
      <c r="BC6" s="90" t="str">
        <f>IFERROR(INDEX(#REF!,MATCH(CT_Bands_1991_2022_Bills_Flat!$B6,#REF!,0),MATCH(CT_Bands_1991_2022_Bills_Flat!BC$2,#REF!,0))-INDEX(#REF!,MATCH(CT_Bands_1991_2022_Bills_Flat!$B6,#REF!,0),MATCH(CT_Bands_1991_2022_Bills_Flat!BC$3,#REF!,0)),"N/A")</f>
        <v>N/A</v>
      </c>
      <c r="BD6" s="90" t="str">
        <f>IFERROR(INDEX(#REF!,MATCH(CT_Bands_1991_2022_Bills_Flat!$B6,#REF!,0),MATCH(CT_Bands_1991_2022_Bills_Flat!BD$2,#REF!,0))-INDEX(#REF!,MATCH(CT_Bands_1991_2022_Bills_Flat!$B6,#REF!,0),MATCH(CT_Bands_1991_2022_Bills_Flat!BD$3,#REF!,0)),"N/A")</f>
        <v>N/A</v>
      </c>
      <c r="BE6" s="90" t="str">
        <f>IFERROR(INDEX(#REF!,MATCH(CT_Bands_1991_2022_Bills_Flat!$B6,#REF!,0),MATCH(CT_Bands_1991_2022_Bills_Flat!BE$2,#REF!,0))-INDEX(#REF!,MATCH(CT_Bands_1991_2022_Bills_Flat!$B6,#REF!,0),MATCH(CT_Bands_1991_2022_Bills_Flat!BE$3,#REF!,0)),"N/A")</f>
        <v>N/A</v>
      </c>
      <c r="BF6" s="90" t="str">
        <f>IFERROR(INDEX(#REF!,MATCH(CT_Bands_1991_2022_Bills_Flat!$B6,#REF!,0),MATCH(CT_Bands_1991_2022_Bills_Flat!BF$2,#REF!,0))-INDEX(#REF!,MATCH(CT_Bands_1991_2022_Bills_Flat!$B6,#REF!,0),MATCH(CT_Bands_1991_2022_Bills_Flat!BF$3,#REF!,0)),"N/A")</f>
        <v>N/A</v>
      </c>
      <c r="BG6" s="90" t="str">
        <f>IFERROR(INDEX(#REF!,MATCH(CT_Bands_1991_2022_Bills_Flat!$B6,#REF!,0),MATCH(CT_Bands_1991_2022_Bills_Flat!BG$2,#REF!,0))-INDEX(#REF!,MATCH(CT_Bands_1991_2022_Bills_Flat!$B6,#REF!,0),MATCH(CT_Bands_1991_2022_Bills_Flat!BG$3,#REF!,0)),"N/A")</f>
        <v>N/A</v>
      </c>
      <c r="BH6" s="90" t="str">
        <f>IFERROR(INDEX(#REF!,MATCH(CT_Bands_1991_2022_Bills_Flat!$B6,#REF!,0),MATCH(CT_Bands_1991_2022_Bills_Flat!BH$2,#REF!,0))-INDEX(#REF!,MATCH(CT_Bands_1991_2022_Bills_Flat!$B6,#REF!,0),MATCH(CT_Bands_1991_2022_Bills_Flat!BH$3,#REF!,0)),"N/A")</f>
        <v>N/A</v>
      </c>
      <c r="BI6" s="90" t="str">
        <f>IFERROR(INDEX(#REF!,MATCH(CT_Bands_1991_2022_Bills_Flat!$B6,#REF!,0),MATCH(CT_Bands_1991_2022_Bills_Flat!BI$2,#REF!,0))-INDEX(#REF!,MATCH(CT_Bands_1991_2022_Bills_Flat!$B6,#REF!,0),MATCH(CT_Bands_1991_2022_Bills_Flat!BI$3,#REF!,0)),"N/A")</f>
        <v>N/A</v>
      </c>
      <c r="BJ6" s="90" t="str">
        <f>IFERROR(INDEX(#REF!,MATCH(CT_Bands_1991_2022_Bills_Flat!$B6,#REF!,0),MATCH(CT_Bands_1991_2022_Bills_Flat!BJ$2,#REF!,0))-INDEX(#REF!,MATCH(CT_Bands_1991_2022_Bills_Flat!$B6,#REF!,0),MATCH(CT_Bands_1991_2022_Bills_Flat!BJ$3,#REF!,0)),"N/A")</f>
        <v>N/A</v>
      </c>
      <c r="BK6" s="90" t="str">
        <f>IFERROR(INDEX(#REF!,MATCH(CT_Bands_1991_2022_Bills_Flat!$B6,#REF!,0),MATCH(CT_Bands_1991_2022_Bills_Flat!BK$2,#REF!,0))-INDEX(#REF!,MATCH(CT_Bands_1991_2022_Bills_Flat!$B6,#REF!,0),MATCH(CT_Bands_1991_2022_Bills_Flat!BK$3,#REF!,0)),"N/A")</f>
        <v>N/A</v>
      </c>
      <c r="BL6" s="102" t="str">
        <f>IFERROR(INDEX(#REF!,MATCH(CT_Bands_1991_2022_Bills_Flat!$B6,#REF!,0),MATCH(CT_Bands_1991_2022_Bills_Flat!BL$2,#REF!,0))-INDEX(#REF!,MATCH(CT_Bands_1991_2022_Bills_Flat!$B6,#REF!,0),MATCH(CT_Bands_1991_2022_Bills_Flat!BL$3,#REF!,0)),"N/A")</f>
        <v>N/A</v>
      </c>
      <c r="BM6" s="90" t="str">
        <f>IFERROR(INDEX(#REF!,MATCH(CT_Bands_1991_2022_Bills_Flat!$B6,#REF!,0),MATCH(CT_Bands_1991_2022_Bills_Flat!BM$2,#REF!,0))-INDEX(#REF!,MATCH(CT_Bands_1991_2022_Bills_Flat!$B6,#REF!,0),MATCH(CT_Bands_1991_2022_Bills_Flat!BM$3,#REF!,0)),"N/A")</f>
        <v>N/A</v>
      </c>
      <c r="BN6" s="90" t="str">
        <f>IFERROR(INDEX(#REF!,MATCH(CT_Bands_1991_2022_Bills_Flat!$B6,#REF!,0),MATCH(CT_Bands_1991_2022_Bills_Flat!BN$2,#REF!,0))-INDEX(#REF!,MATCH(CT_Bands_1991_2022_Bills_Flat!$B6,#REF!,0),MATCH(CT_Bands_1991_2022_Bills_Flat!BN$3,#REF!,0)),"N/A")</f>
        <v>N/A</v>
      </c>
      <c r="BO6" s="90" t="str">
        <f>IFERROR(INDEX(#REF!,MATCH(CT_Bands_1991_2022_Bills_Flat!$B6,#REF!,0),MATCH(CT_Bands_1991_2022_Bills_Flat!BO$2,#REF!,0))-INDEX(#REF!,MATCH(CT_Bands_1991_2022_Bills_Flat!$B6,#REF!,0),MATCH(CT_Bands_1991_2022_Bills_Flat!BO$3,#REF!,0)),"N/A")</f>
        <v>N/A</v>
      </c>
      <c r="BP6" s="90" t="str">
        <f>IFERROR(INDEX(#REF!,MATCH(CT_Bands_1991_2022_Bills_Flat!$B6,#REF!,0),MATCH(CT_Bands_1991_2022_Bills_Flat!BP$2,#REF!,0))-INDEX(#REF!,MATCH(CT_Bands_1991_2022_Bills_Flat!$B6,#REF!,0),MATCH(CT_Bands_1991_2022_Bills_Flat!BP$3,#REF!,0)),"N/A")</f>
        <v>N/A</v>
      </c>
      <c r="BQ6" s="90" t="str">
        <f>IFERROR(INDEX(#REF!,MATCH(CT_Bands_1991_2022_Bills_Flat!$B6,#REF!,0),MATCH(CT_Bands_1991_2022_Bills_Flat!BQ$2,#REF!,0))-INDEX(#REF!,MATCH(CT_Bands_1991_2022_Bills_Flat!$B6,#REF!,0),MATCH(CT_Bands_1991_2022_Bills_Flat!BQ$3,#REF!,0)),"N/A")</f>
        <v>N/A</v>
      </c>
      <c r="BR6" s="90" t="str">
        <f>IFERROR(INDEX(#REF!,MATCH(CT_Bands_1991_2022_Bills_Flat!$B6,#REF!,0),MATCH(CT_Bands_1991_2022_Bills_Flat!BR$2,#REF!,0))-INDEX(#REF!,MATCH(CT_Bands_1991_2022_Bills_Flat!$B6,#REF!,0),MATCH(CT_Bands_1991_2022_Bills_Flat!BR$3,#REF!,0)),"N/A")</f>
        <v>N/A</v>
      </c>
      <c r="BS6" s="90" t="str">
        <f>IFERROR(INDEX(#REF!,MATCH(CT_Bands_1991_2022_Bills_Flat!$B6,#REF!,0),MATCH(CT_Bands_1991_2022_Bills_Flat!BS$2,#REF!,0))-INDEX(#REF!,MATCH(CT_Bands_1991_2022_Bills_Flat!$B6,#REF!,0),MATCH(CT_Bands_1991_2022_Bills_Flat!BS$3,#REF!,0)),"N/A")</f>
        <v>N/A</v>
      </c>
      <c r="BT6" s="90" t="str">
        <f>IFERROR(INDEX(#REF!,MATCH(CT_Bands_1991_2022_Bills_Flat!$B6,#REF!,0),MATCH(CT_Bands_1991_2022_Bills_Flat!BT$2,#REF!,0))-INDEX(#REF!,MATCH(CT_Bands_1991_2022_Bills_Flat!$B6,#REF!,0),MATCH(CT_Bands_1991_2022_Bills_Flat!BT$3,#REF!,0)),"N/A")</f>
        <v>N/A</v>
      </c>
      <c r="BU6" s="90" t="str">
        <f>IFERROR(INDEX(#REF!,MATCH(CT_Bands_1991_2022_Bills_Flat!$B6,#REF!,0),MATCH(CT_Bands_1991_2022_Bills_Flat!BU$2,#REF!,0))-INDEX(#REF!,MATCH(CT_Bands_1991_2022_Bills_Flat!$B6,#REF!,0),MATCH(CT_Bands_1991_2022_Bills_Flat!BU$3,#REF!,0)),"N/A")</f>
        <v>N/A</v>
      </c>
      <c r="BV6" s="102" t="str">
        <f>IFERROR(INDEX(#REF!,MATCH(CT_Bands_1991_2022_Bills_Flat!$B6,#REF!,0),MATCH(CT_Bands_1991_2022_Bills_Flat!BV$2,#REF!,0))-INDEX(#REF!,MATCH(CT_Bands_1991_2022_Bills_Flat!$B6,#REF!,0),MATCH(CT_Bands_1991_2022_Bills_Flat!BV$3,#REF!,0)),"N/A")</f>
        <v>N/A</v>
      </c>
      <c r="BW6" s="90" t="str">
        <f>IFERROR(INDEX(#REF!,MATCH(CT_Bands_1991_2022_Bills_Flat!$B6,#REF!,0),MATCH(CT_Bands_1991_2022_Bills_Flat!BW$2,#REF!,0))-INDEX(#REF!,MATCH(CT_Bands_1991_2022_Bills_Flat!$B6,#REF!,0),MATCH(CT_Bands_1991_2022_Bills_Flat!BW$3,#REF!,0)),"N/A")</f>
        <v>N/A</v>
      </c>
      <c r="BX6" s="90" t="str">
        <f>IFERROR(INDEX(#REF!,MATCH(CT_Bands_1991_2022_Bills_Flat!$B6,#REF!,0),MATCH(CT_Bands_1991_2022_Bills_Flat!BX$2,#REF!,0))-INDEX(#REF!,MATCH(CT_Bands_1991_2022_Bills_Flat!$B6,#REF!,0),MATCH(CT_Bands_1991_2022_Bills_Flat!BX$3,#REF!,0)),"N/A")</f>
        <v>N/A</v>
      </c>
      <c r="BY6" s="90" t="str">
        <f>IFERROR(INDEX(#REF!,MATCH(CT_Bands_1991_2022_Bills_Flat!$B6,#REF!,0),MATCH(CT_Bands_1991_2022_Bills_Flat!BY$2,#REF!,0))-INDEX(#REF!,MATCH(CT_Bands_1991_2022_Bills_Flat!$B6,#REF!,0),MATCH(CT_Bands_1991_2022_Bills_Flat!BY$3,#REF!,0)),"N/A")</f>
        <v>N/A</v>
      </c>
      <c r="BZ6" s="90" t="str">
        <f>IFERROR(INDEX(#REF!,MATCH(CT_Bands_1991_2022_Bills_Flat!$B6,#REF!,0),MATCH(CT_Bands_1991_2022_Bills_Flat!BZ$2,#REF!,0))-INDEX(#REF!,MATCH(CT_Bands_1991_2022_Bills_Flat!$B6,#REF!,0),MATCH(CT_Bands_1991_2022_Bills_Flat!BZ$3,#REF!,0)),"N/A")</f>
        <v>N/A</v>
      </c>
      <c r="CA6" s="90" t="str">
        <f>IFERROR(INDEX(#REF!,MATCH(CT_Bands_1991_2022_Bills_Flat!$B6,#REF!,0),MATCH(CT_Bands_1991_2022_Bills_Flat!CA$2,#REF!,0))-INDEX(#REF!,MATCH(CT_Bands_1991_2022_Bills_Flat!$B6,#REF!,0),MATCH(CT_Bands_1991_2022_Bills_Flat!CA$3,#REF!,0)),"N/A")</f>
        <v>N/A</v>
      </c>
      <c r="CB6" s="90" t="str">
        <f>IFERROR(INDEX(#REF!,MATCH(CT_Bands_1991_2022_Bills_Flat!$B6,#REF!,0),MATCH(CT_Bands_1991_2022_Bills_Flat!CB$2,#REF!,0))-INDEX(#REF!,MATCH(CT_Bands_1991_2022_Bills_Flat!$B6,#REF!,0),MATCH(CT_Bands_1991_2022_Bills_Flat!CB$3,#REF!,0)),"N/A")</f>
        <v>N/A</v>
      </c>
      <c r="CC6" s="90" t="str">
        <f>IFERROR(INDEX(#REF!,MATCH(CT_Bands_1991_2022_Bills_Flat!$B6,#REF!,0),MATCH(CT_Bands_1991_2022_Bills_Flat!CC$2,#REF!,0))-INDEX(#REF!,MATCH(CT_Bands_1991_2022_Bills_Flat!$B6,#REF!,0),MATCH(CT_Bands_1991_2022_Bills_Flat!CC$3,#REF!,0)),"N/A")</f>
        <v>N/A</v>
      </c>
      <c r="CD6" s="90" t="str">
        <f>IFERROR(INDEX(#REF!,MATCH(CT_Bands_1991_2022_Bills_Flat!$B6,#REF!,0),MATCH(CT_Bands_1991_2022_Bills_Flat!CD$2,#REF!,0))-INDEX(#REF!,MATCH(CT_Bands_1991_2022_Bills_Flat!$B6,#REF!,0),MATCH(CT_Bands_1991_2022_Bills_Flat!CD$3,#REF!,0)),"N/A")</f>
        <v>N/A</v>
      </c>
      <c r="CE6" s="90" t="str">
        <f>IFERROR(INDEX(#REF!,MATCH(CT_Bands_1991_2022_Bills_Flat!$B6,#REF!,0),MATCH(CT_Bands_1991_2022_Bills_Flat!CE$2,#REF!,0))-INDEX(#REF!,MATCH(CT_Bands_1991_2022_Bills_Flat!$B6,#REF!,0),MATCH(CT_Bands_1991_2022_Bills_Flat!CE$3,#REF!,0)),"N/A")</f>
        <v>N/A</v>
      </c>
      <c r="CF6" s="96"/>
    </row>
    <row r="7" spans="1:84" x14ac:dyDescent="0.25">
      <c r="A7" s="77" t="s">
        <v>401</v>
      </c>
      <c r="B7" s="83" t="s">
        <v>402</v>
      </c>
      <c r="C7" s="83" t="s">
        <v>2127</v>
      </c>
      <c r="D7" s="88" t="str">
        <f>IFERROR(INDEX(#REF!,MATCH(CT_Bands_1991_2022_Bills_Flat!$B7,#REF!,0),MATCH(CT_Bands_1991_2022_Bills_Flat!D$2,#REF!,0))-INDEX(#REF!,MATCH(CT_Bands_1991_2022_Bills_Flat!$B7,#REF!,0),MATCH(CT_Bands_1991_2022_Bills_Flat!D$3,#REF!,0)),"N/A")</f>
        <v>N/A</v>
      </c>
      <c r="E7" s="88" t="str">
        <f>IFERROR(INDEX(#REF!,MATCH(CT_Bands_1991_2022_Bills_Flat!$B7,#REF!,0),MATCH(CT_Bands_1991_2022_Bills_Flat!E$2,#REF!,0))-INDEX(#REF!,MATCH(CT_Bands_1991_2022_Bills_Flat!$B7,#REF!,0),MATCH(CT_Bands_1991_2022_Bills_Flat!E$3,#REF!,0)),"N/A")</f>
        <v>N/A</v>
      </c>
      <c r="F7" s="88" t="str">
        <f>IFERROR(INDEX(#REF!,MATCH(CT_Bands_1991_2022_Bills_Flat!$B7,#REF!,0),MATCH(CT_Bands_1991_2022_Bills_Flat!F$2,#REF!,0))-INDEX(#REF!,MATCH(CT_Bands_1991_2022_Bills_Flat!$B7,#REF!,0),MATCH(CT_Bands_1991_2022_Bills_Flat!F$3,#REF!,0)),"N/A")</f>
        <v>N/A</v>
      </c>
      <c r="G7" s="88" t="str">
        <f>IFERROR(INDEX(#REF!,MATCH(CT_Bands_1991_2022_Bills_Flat!$B7,#REF!,0),MATCH(CT_Bands_1991_2022_Bills_Flat!G$2,#REF!,0))-INDEX(#REF!,MATCH(CT_Bands_1991_2022_Bills_Flat!$B7,#REF!,0),MATCH(CT_Bands_1991_2022_Bills_Flat!G$3,#REF!,0)),"N/A")</f>
        <v>N/A</v>
      </c>
      <c r="H7" s="88" t="str">
        <f>IFERROR(INDEX(#REF!,MATCH(CT_Bands_1991_2022_Bills_Flat!$B7,#REF!,0),MATCH(CT_Bands_1991_2022_Bills_Flat!H$2,#REF!,0))-INDEX(#REF!,MATCH(CT_Bands_1991_2022_Bills_Flat!$B7,#REF!,0),MATCH(CT_Bands_1991_2022_Bills_Flat!H$3,#REF!,0)),"N/A")</f>
        <v>N/A</v>
      </c>
      <c r="I7" s="88" t="str">
        <f>IFERROR(INDEX(#REF!,MATCH(CT_Bands_1991_2022_Bills_Flat!$B7,#REF!,0),MATCH(CT_Bands_1991_2022_Bills_Flat!I$2,#REF!,0))-INDEX(#REF!,MATCH(CT_Bands_1991_2022_Bills_Flat!$B7,#REF!,0),MATCH(CT_Bands_1991_2022_Bills_Flat!I$3,#REF!,0)),"N/A")</f>
        <v>N/A</v>
      </c>
      <c r="J7" s="88" t="str">
        <f>IFERROR(INDEX(#REF!,MATCH(CT_Bands_1991_2022_Bills_Flat!$B7,#REF!,0),MATCH(CT_Bands_1991_2022_Bills_Flat!J$2,#REF!,0))-INDEX(#REF!,MATCH(CT_Bands_1991_2022_Bills_Flat!$B7,#REF!,0),MATCH(CT_Bands_1991_2022_Bills_Flat!J$3,#REF!,0)),"N/A")</f>
        <v>N/A</v>
      </c>
      <c r="K7" s="88" t="str">
        <f>IFERROR(INDEX(#REF!,MATCH(CT_Bands_1991_2022_Bills_Flat!$B7,#REF!,0),MATCH(CT_Bands_1991_2022_Bills_Flat!K$2,#REF!,0))-INDEX(#REF!,MATCH(CT_Bands_1991_2022_Bills_Flat!$B7,#REF!,0),MATCH(CT_Bands_1991_2022_Bills_Flat!K$3,#REF!,0)),"N/A")</f>
        <v>N/A</v>
      </c>
      <c r="L7" s="88" t="str">
        <f>IFERROR(INDEX(#REF!,MATCH(CT_Bands_1991_2022_Bills_Flat!$B7,#REF!,0),MATCH(CT_Bands_1991_2022_Bills_Flat!L$2,#REF!,0))-INDEX(#REF!,MATCH(CT_Bands_1991_2022_Bills_Flat!$B7,#REF!,0),MATCH(CT_Bands_1991_2022_Bills_Flat!L$3,#REF!,0)),"N/A")</f>
        <v>N/A</v>
      </c>
      <c r="M7" s="88" t="str">
        <f>IFERROR(INDEX(#REF!,MATCH(CT_Bands_1991_2022_Bills_Flat!$B7,#REF!,0),MATCH(CT_Bands_1991_2022_Bills_Flat!M$2,#REF!,0))-INDEX(#REF!,MATCH(CT_Bands_1991_2022_Bills_Flat!$B7,#REF!,0),MATCH(CT_Bands_1991_2022_Bills_Flat!M$3,#REF!,0)),"N/A")</f>
        <v>N/A</v>
      </c>
      <c r="N7" s="100" t="str">
        <f>IFERROR(INDEX(#REF!,MATCH(CT_Bands_1991_2022_Bills_Flat!$B7,#REF!,0),MATCH(CT_Bands_1991_2022_Bills_Flat!N$2,#REF!,0))-INDEX(#REF!,MATCH(CT_Bands_1991_2022_Bills_Flat!$B7,#REF!,0),MATCH(CT_Bands_1991_2022_Bills_Flat!N$3,#REF!,0)),"N/A")</f>
        <v>N/A</v>
      </c>
      <c r="O7" s="88" t="str">
        <f>IFERROR(INDEX(#REF!,MATCH(CT_Bands_1991_2022_Bills_Flat!$B7,#REF!,0),MATCH(CT_Bands_1991_2022_Bills_Flat!O$2,#REF!,0))-INDEX(#REF!,MATCH(CT_Bands_1991_2022_Bills_Flat!$B7,#REF!,0),MATCH(CT_Bands_1991_2022_Bills_Flat!O$3,#REF!,0)),"N/A")</f>
        <v>N/A</v>
      </c>
      <c r="P7" s="88" t="str">
        <f>IFERROR(INDEX(#REF!,MATCH(CT_Bands_1991_2022_Bills_Flat!$B7,#REF!,0),MATCH(CT_Bands_1991_2022_Bills_Flat!P$2,#REF!,0))-INDEX(#REF!,MATCH(CT_Bands_1991_2022_Bills_Flat!$B7,#REF!,0),MATCH(CT_Bands_1991_2022_Bills_Flat!P$3,#REF!,0)),"N/A")</f>
        <v>N/A</v>
      </c>
      <c r="Q7" s="88" t="str">
        <f>IFERROR(INDEX(#REF!,MATCH(CT_Bands_1991_2022_Bills_Flat!$B7,#REF!,0),MATCH(CT_Bands_1991_2022_Bills_Flat!Q$2,#REF!,0))-INDEX(#REF!,MATCH(CT_Bands_1991_2022_Bills_Flat!$B7,#REF!,0),MATCH(CT_Bands_1991_2022_Bills_Flat!Q$3,#REF!,0)),"N/A")</f>
        <v>N/A</v>
      </c>
      <c r="R7" s="88" t="str">
        <f>IFERROR(INDEX(#REF!,MATCH(CT_Bands_1991_2022_Bills_Flat!$B7,#REF!,0),MATCH(CT_Bands_1991_2022_Bills_Flat!R$2,#REF!,0))-INDEX(#REF!,MATCH(CT_Bands_1991_2022_Bills_Flat!$B7,#REF!,0),MATCH(CT_Bands_1991_2022_Bills_Flat!R$3,#REF!,0)),"N/A")</f>
        <v>N/A</v>
      </c>
      <c r="S7" s="88" t="str">
        <f>IFERROR(INDEX(#REF!,MATCH(CT_Bands_1991_2022_Bills_Flat!$B7,#REF!,0),MATCH(CT_Bands_1991_2022_Bills_Flat!S$2,#REF!,0))-INDEX(#REF!,MATCH(CT_Bands_1991_2022_Bills_Flat!$B7,#REF!,0),MATCH(CT_Bands_1991_2022_Bills_Flat!S$3,#REF!,0)),"N/A")</f>
        <v>N/A</v>
      </c>
      <c r="T7" s="88" t="str">
        <f>IFERROR(INDEX(#REF!,MATCH(CT_Bands_1991_2022_Bills_Flat!$B7,#REF!,0),MATCH(CT_Bands_1991_2022_Bills_Flat!T$2,#REF!,0))-INDEX(#REF!,MATCH(CT_Bands_1991_2022_Bills_Flat!$B7,#REF!,0),MATCH(CT_Bands_1991_2022_Bills_Flat!T$3,#REF!,0)),"N/A")</f>
        <v>N/A</v>
      </c>
      <c r="U7" s="88" t="str">
        <f>IFERROR(INDEX(#REF!,MATCH(CT_Bands_1991_2022_Bills_Flat!$B7,#REF!,0),MATCH(CT_Bands_1991_2022_Bills_Flat!U$2,#REF!,0))-INDEX(#REF!,MATCH(CT_Bands_1991_2022_Bills_Flat!$B7,#REF!,0),MATCH(CT_Bands_1991_2022_Bills_Flat!U$3,#REF!,0)),"N/A")</f>
        <v>N/A</v>
      </c>
      <c r="V7" s="88" t="str">
        <f>IFERROR(INDEX(#REF!,MATCH(CT_Bands_1991_2022_Bills_Flat!$B7,#REF!,0),MATCH(CT_Bands_1991_2022_Bills_Flat!V$2,#REF!,0))-INDEX(#REF!,MATCH(CT_Bands_1991_2022_Bills_Flat!$B7,#REF!,0),MATCH(CT_Bands_1991_2022_Bills_Flat!V$3,#REF!,0)),"N/A")</f>
        <v>N/A</v>
      </c>
      <c r="W7" s="88" t="str">
        <f>IFERROR(INDEX(#REF!,MATCH(CT_Bands_1991_2022_Bills_Flat!$B7,#REF!,0),MATCH(CT_Bands_1991_2022_Bills_Flat!W$2,#REF!,0))-INDEX(#REF!,MATCH(CT_Bands_1991_2022_Bills_Flat!$B7,#REF!,0),MATCH(CT_Bands_1991_2022_Bills_Flat!W$3,#REF!,0)),"N/A")</f>
        <v>N/A</v>
      </c>
      <c r="X7" s="100" t="str">
        <f>IFERROR(INDEX(#REF!,MATCH(CT_Bands_1991_2022_Bills_Flat!$B7,#REF!,0),MATCH(CT_Bands_1991_2022_Bills_Flat!X$2,#REF!,0))-INDEX(#REF!,MATCH(CT_Bands_1991_2022_Bills_Flat!$B7,#REF!,0),MATCH(CT_Bands_1991_2022_Bills_Flat!X$3,#REF!,0)),"N/A")</f>
        <v>N/A</v>
      </c>
      <c r="Y7" s="88" t="str">
        <f>IFERROR(INDEX(#REF!,MATCH(CT_Bands_1991_2022_Bills_Flat!$B7,#REF!,0),MATCH(CT_Bands_1991_2022_Bills_Flat!Y$2,#REF!,0))-INDEX(#REF!,MATCH(CT_Bands_1991_2022_Bills_Flat!$B7,#REF!,0),MATCH(CT_Bands_1991_2022_Bills_Flat!Y$3,#REF!,0)),"N/A")</f>
        <v>N/A</v>
      </c>
      <c r="Z7" s="88" t="str">
        <f>IFERROR(INDEX(#REF!,MATCH(CT_Bands_1991_2022_Bills_Flat!$B7,#REF!,0),MATCH(CT_Bands_1991_2022_Bills_Flat!Z$2,#REF!,0))-INDEX(#REF!,MATCH(CT_Bands_1991_2022_Bills_Flat!$B7,#REF!,0),MATCH(CT_Bands_1991_2022_Bills_Flat!Z$3,#REF!,0)),"N/A")</f>
        <v>N/A</v>
      </c>
      <c r="AA7" s="88" t="str">
        <f>IFERROR(INDEX(#REF!,MATCH(CT_Bands_1991_2022_Bills_Flat!$B7,#REF!,0),MATCH(CT_Bands_1991_2022_Bills_Flat!AA$2,#REF!,0))-INDEX(#REF!,MATCH(CT_Bands_1991_2022_Bills_Flat!$B7,#REF!,0),MATCH(CT_Bands_1991_2022_Bills_Flat!AA$3,#REF!,0)),"N/A")</f>
        <v>N/A</v>
      </c>
      <c r="AB7" s="88" t="str">
        <f>IFERROR(INDEX(#REF!,MATCH(CT_Bands_1991_2022_Bills_Flat!$B7,#REF!,0),MATCH(CT_Bands_1991_2022_Bills_Flat!AB$2,#REF!,0))-INDEX(#REF!,MATCH(CT_Bands_1991_2022_Bills_Flat!$B7,#REF!,0),MATCH(CT_Bands_1991_2022_Bills_Flat!AB$3,#REF!,0)),"N/A")</f>
        <v>N/A</v>
      </c>
      <c r="AC7" s="88" t="str">
        <f>IFERROR(INDEX(#REF!,MATCH(CT_Bands_1991_2022_Bills_Flat!$B7,#REF!,0),MATCH(CT_Bands_1991_2022_Bills_Flat!AC$2,#REF!,0))-INDEX(#REF!,MATCH(CT_Bands_1991_2022_Bills_Flat!$B7,#REF!,0),MATCH(CT_Bands_1991_2022_Bills_Flat!AC$3,#REF!,0)),"N/A")</f>
        <v>N/A</v>
      </c>
      <c r="AD7" s="88" t="str">
        <f>IFERROR(INDEX(#REF!,MATCH(CT_Bands_1991_2022_Bills_Flat!$B7,#REF!,0),MATCH(CT_Bands_1991_2022_Bills_Flat!AD$2,#REF!,0))-INDEX(#REF!,MATCH(CT_Bands_1991_2022_Bills_Flat!$B7,#REF!,0),MATCH(CT_Bands_1991_2022_Bills_Flat!AD$3,#REF!,0)),"N/A")</f>
        <v>N/A</v>
      </c>
      <c r="AE7" s="88" t="str">
        <f>IFERROR(INDEX(#REF!,MATCH(CT_Bands_1991_2022_Bills_Flat!$B7,#REF!,0),MATCH(CT_Bands_1991_2022_Bills_Flat!AE$2,#REF!,0))-INDEX(#REF!,MATCH(CT_Bands_1991_2022_Bills_Flat!$B7,#REF!,0),MATCH(CT_Bands_1991_2022_Bills_Flat!AE$3,#REF!,0)),"N/A")</f>
        <v>N/A</v>
      </c>
      <c r="AF7" s="88" t="str">
        <f>IFERROR(INDEX(#REF!,MATCH(CT_Bands_1991_2022_Bills_Flat!$B7,#REF!,0),MATCH(CT_Bands_1991_2022_Bills_Flat!AF$2,#REF!,0))-INDEX(#REF!,MATCH(CT_Bands_1991_2022_Bills_Flat!$B7,#REF!,0),MATCH(CT_Bands_1991_2022_Bills_Flat!AF$3,#REF!,0)),"N/A")</f>
        <v>N/A</v>
      </c>
      <c r="AG7" s="88" t="str">
        <f>IFERROR(INDEX(#REF!,MATCH(CT_Bands_1991_2022_Bills_Flat!$B7,#REF!,0),MATCH(CT_Bands_1991_2022_Bills_Flat!AG$2,#REF!,0))-INDEX(#REF!,MATCH(CT_Bands_1991_2022_Bills_Flat!$B7,#REF!,0),MATCH(CT_Bands_1991_2022_Bills_Flat!AG$3,#REF!,0)),"N/A")</f>
        <v>N/A</v>
      </c>
      <c r="AH7" s="100" t="str">
        <f>IFERROR(INDEX(#REF!,MATCH(CT_Bands_1991_2022_Bills_Flat!$B7,#REF!,0),MATCH(CT_Bands_1991_2022_Bills_Flat!AH$2,#REF!,0))-INDEX(#REF!,MATCH(CT_Bands_1991_2022_Bills_Flat!$B7,#REF!,0),MATCH(CT_Bands_1991_2022_Bills_Flat!AH$3,#REF!,0)),"N/A")</f>
        <v>N/A</v>
      </c>
      <c r="AI7" s="88" t="str">
        <f>IFERROR(INDEX(#REF!,MATCH(CT_Bands_1991_2022_Bills_Flat!$B7,#REF!,0),MATCH(CT_Bands_1991_2022_Bills_Flat!AI$2,#REF!,0))-INDEX(#REF!,MATCH(CT_Bands_1991_2022_Bills_Flat!$B7,#REF!,0),MATCH(CT_Bands_1991_2022_Bills_Flat!AI$3,#REF!,0)),"N/A")</f>
        <v>N/A</v>
      </c>
      <c r="AJ7" s="88" t="str">
        <f>IFERROR(INDEX(#REF!,MATCH(CT_Bands_1991_2022_Bills_Flat!$B7,#REF!,0),MATCH(CT_Bands_1991_2022_Bills_Flat!AJ$2,#REF!,0))-INDEX(#REF!,MATCH(CT_Bands_1991_2022_Bills_Flat!$B7,#REF!,0),MATCH(CT_Bands_1991_2022_Bills_Flat!AJ$3,#REF!,0)),"N/A")</f>
        <v>N/A</v>
      </c>
      <c r="AK7" s="88" t="str">
        <f>IFERROR(INDEX(#REF!,MATCH(CT_Bands_1991_2022_Bills_Flat!$B7,#REF!,0),MATCH(CT_Bands_1991_2022_Bills_Flat!AK$2,#REF!,0))-INDEX(#REF!,MATCH(CT_Bands_1991_2022_Bills_Flat!$B7,#REF!,0),MATCH(CT_Bands_1991_2022_Bills_Flat!AK$3,#REF!,0)),"N/A")</f>
        <v>N/A</v>
      </c>
      <c r="AL7" s="88" t="str">
        <f>IFERROR(INDEX(#REF!,MATCH(CT_Bands_1991_2022_Bills_Flat!$B7,#REF!,0),MATCH(CT_Bands_1991_2022_Bills_Flat!AL$2,#REF!,0))-INDEX(#REF!,MATCH(CT_Bands_1991_2022_Bills_Flat!$B7,#REF!,0),MATCH(CT_Bands_1991_2022_Bills_Flat!AL$3,#REF!,0)),"N/A")</f>
        <v>N/A</v>
      </c>
      <c r="AM7" s="88" t="str">
        <f>IFERROR(INDEX(#REF!,MATCH(CT_Bands_1991_2022_Bills_Flat!$B7,#REF!,0),MATCH(CT_Bands_1991_2022_Bills_Flat!AM$2,#REF!,0))-INDEX(#REF!,MATCH(CT_Bands_1991_2022_Bills_Flat!$B7,#REF!,0),MATCH(CT_Bands_1991_2022_Bills_Flat!AM$3,#REF!,0)),"N/A")</f>
        <v>N/A</v>
      </c>
      <c r="AN7" s="88" t="str">
        <f>IFERROR(INDEX(#REF!,MATCH(CT_Bands_1991_2022_Bills_Flat!$B7,#REF!,0),MATCH(CT_Bands_1991_2022_Bills_Flat!AN$2,#REF!,0))-INDEX(#REF!,MATCH(CT_Bands_1991_2022_Bills_Flat!$B7,#REF!,0),MATCH(CT_Bands_1991_2022_Bills_Flat!AN$3,#REF!,0)),"N/A")</f>
        <v>N/A</v>
      </c>
      <c r="AO7" s="88" t="str">
        <f>IFERROR(INDEX(#REF!,MATCH(CT_Bands_1991_2022_Bills_Flat!$B7,#REF!,0),MATCH(CT_Bands_1991_2022_Bills_Flat!AO$2,#REF!,0))-INDEX(#REF!,MATCH(CT_Bands_1991_2022_Bills_Flat!$B7,#REF!,0),MATCH(CT_Bands_1991_2022_Bills_Flat!AO$3,#REF!,0)),"N/A")</f>
        <v>N/A</v>
      </c>
      <c r="AP7" s="88" t="str">
        <f>IFERROR(INDEX(#REF!,MATCH(CT_Bands_1991_2022_Bills_Flat!$B7,#REF!,0),MATCH(CT_Bands_1991_2022_Bills_Flat!AP$2,#REF!,0))-INDEX(#REF!,MATCH(CT_Bands_1991_2022_Bills_Flat!$B7,#REF!,0),MATCH(CT_Bands_1991_2022_Bills_Flat!AP$3,#REF!,0)),"N/A")</f>
        <v>N/A</v>
      </c>
      <c r="AQ7" s="88" t="str">
        <f>IFERROR(INDEX(#REF!,MATCH(CT_Bands_1991_2022_Bills_Flat!$B7,#REF!,0),MATCH(CT_Bands_1991_2022_Bills_Flat!AQ$2,#REF!,0))-INDEX(#REF!,MATCH(CT_Bands_1991_2022_Bills_Flat!$B7,#REF!,0),MATCH(CT_Bands_1991_2022_Bills_Flat!AQ$3,#REF!,0)),"N/A")</f>
        <v>N/A</v>
      </c>
      <c r="AR7" s="100" t="str">
        <f>IFERROR(INDEX(#REF!,MATCH(CT_Bands_1991_2022_Bills_Flat!$B7,#REF!,0),MATCH(CT_Bands_1991_2022_Bills_Flat!AR$2,#REF!,0))-INDEX(#REF!,MATCH(CT_Bands_1991_2022_Bills_Flat!$B7,#REF!,0),MATCH(CT_Bands_1991_2022_Bills_Flat!AR$3,#REF!,0)),"N/A")</f>
        <v>N/A</v>
      </c>
      <c r="AS7" s="88" t="str">
        <f>IFERROR(INDEX(#REF!,MATCH(CT_Bands_1991_2022_Bills_Flat!$B7,#REF!,0),MATCH(CT_Bands_1991_2022_Bills_Flat!AS$2,#REF!,0))-INDEX(#REF!,MATCH(CT_Bands_1991_2022_Bills_Flat!$B7,#REF!,0),MATCH(CT_Bands_1991_2022_Bills_Flat!AS$3,#REF!,0)),"N/A")</f>
        <v>N/A</v>
      </c>
      <c r="AT7" s="88" t="str">
        <f>IFERROR(INDEX(#REF!,MATCH(CT_Bands_1991_2022_Bills_Flat!$B7,#REF!,0),MATCH(CT_Bands_1991_2022_Bills_Flat!AT$2,#REF!,0))-INDEX(#REF!,MATCH(CT_Bands_1991_2022_Bills_Flat!$B7,#REF!,0),MATCH(CT_Bands_1991_2022_Bills_Flat!AT$3,#REF!,0)),"N/A")</f>
        <v>N/A</v>
      </c>
      <c r="AU7" s="88" t="str">
        <f>IFERROR(INDEX(#REF!,MATCH(CT_Bands_1991_2022_Bills_Flat!$B7,#REF!,0),MATCH(CT_Bands_1991_2022_Bills_Flat!AU$2,#REF!,0))-INDEX(#REF!,MATCH(CT_Bands_1991_2022_Bills_Flat!$B7,#REF!,0),MATCH(CT_Bands_1991_2022_Bills_Flat!AU$3,#REF!,0)),"N/A")</f>
        <v>N/A</v>
      </c>
      <c r="AV7" s="88" t="str">
        <f>IFERROR(INDEX(#REF!,MATCH(CT_Bands_1991_2022_Bills_Flat!$B7,#REF!,0),MATCH(CT_Bands_1991_2022_Bills_Flat!AV$2,#REF!,0))-INDEX(#REF!,MATCH(CT_Bands_1991_2022_Bills_Flat!$B7,#REF!,0),MATCH(CT_Bands_1991_2022_Bills_Flat!AV$3,#REF!,0)),"N/A")</f>
        <v>N/A</v>
      </c>
      <c r="AW7" s="88" t="str">
        <f>IFERROR(INDEX(#REF!,MATCH(CT_Bands_1991_2022_Bills_Flat!$B7,#REF!,0),MATCH(CT_Bands_1991_2022_Bills_Flat!AW$2,#REF!,0))-INDEX(#REF!,MATCH(CT_Bands_1991_2022_Bills_Flat!$B7,#REF!,0),MATCH(CT_Bands_1991_2022_Bills_Flat!AW$3,#REF!,0)),"N/A")</f>
        <v>N/A</v>
      </c>
      <c r="AX7" s="88" t="str">
        <f>IFERROR(INDEX(#REF!,MATCH(CT_Bands_1991_2022_Bills_Flat!$B7,#REF!,0),MATCH(CT_Bands_1991_2022_Bills_Flat!AX$2,#REF!,0))-INDEX(#REF!,MATCH(CT_Bands_1991_2022_Bills_Flat!$B7,#REF!,0),MATCH(CT_Bands_1991_2022_Bills_Flat!AX$3,#REF!,0)),"N/A")</f>
        <v>N/A</v>
      </c>
      <c r="AY7" s="88" t="str">
        <f>IFERROR(INDEX(#REF!,MATCH(CT_Bands_1991_2022_Bills_Flat!$B7,#REF!,0),MATCH(CT_Bands_1991_2022_Bills_Flat!AY$2,#REF!,0))-INDEX(#REF!,MATCH(CT_Bands_1991_2022_Bills_Flat!$B7,#REF!,0),MATCH(CT_Bands_1991_2022_Bills_Flat!AY$3,#REF!,0)),"N/A")</f>
        <v>N/A</v>
      </c>
      <c r="AZ7" s="88" t="str">
        <f>IFERROR(INDEX(#REF!,MATCH(CT_Bands_1991_2022_Bills_Flat!$B7,#REF!,0),MATCH(CT_Bands_1991_2022_Bills_Flat!AZ$2,#REF!,0))-INDEX(#REF!,MATCH(CT_Bands_1991_2022_Bills_Flat!$B7,#REF!,0),MATCH(CT_Bands_1991_2022_Bills_Flat!AZ$3,#REF!,0)),"N/A")</f>
        <v>N/A</v>
      </c>
      <c r="BA7" s="88" t="str">
        <f>IFERROR(INDEX(#REF!,MATCH(CT_Bands_1991_2022_Bills_Flat!$B7,#REF!,0),MATCH(CT_Bands_1991_2022_Bills_Flat!BA$2,#REF!,0))-INDEX(#REF!,MATCH(CT_Bands_1991_2022_Bills_Flat!$B7,#REF!,0),MATCH(CT_Bands_1991_2022_Bills_Flat!BA$3,#REF!,0)),"N/A")</f>
        <v>N/A</v>
      </c>
      <c r="BB7" s="100" t="str">
        <f>IFERROR(INDEX(#REF!,MATCH(CT_Bands_1991_2022_Bills_Flat!$B7,#REF!,0),MATCH(CT_Bands_1991_2022_Bills_Flat!BB$2,#REF!,0))-INDEX(#REF!,MATCH(CT_Bands_1991_2022_Bills_Flat!$B7,#REF!,0),MATCH(CT_Bands_1991_2022_Bills_Flat!BB$3,#REF!,0)),"N/A")</f>
        <v>N/A</v>
      </c>
      <c r="BC7" s="88" t="str">
        <f>IFERROR(INDEX(#REF!,MATCH(CT_Bands_1991_2022_Bills_Flat!$B7,#REF!,0),MATCH(CT_Bands_1991_2022_Bills_Flat!BC$2,#REF!,0))-INDEX(#REF!,MATCH(CT_Bands_1991_2022_Bills_Flat!$B7,#REF!,0),MATCH(CT_Bands_1991_2022_Bills_Flat!BC$3,#REF!,0)),"N/A")</f>
        <v>N/A</v>
      </c>
      <c r="BD7" s="88" t="str">
        <f>IFERROR(INDEX(#REF!,MATCH(CT_Bands_1991_2022_Bills_Flat!$B7,#REF!,0),MATCH(CT_Bands_1991_2022_Bills_Flat!BD$2,#REF!,0))-INDEX(#REF!,MATCH(CT_Bands_1991_2022_Bills_Flat!$B7,#REF!,0),MATCH(CT_Bands_1991_2022_Bills_Flat!BD$3,#REF!,0)),"N/A")</f>
        <v>N/A</v>
      </c>
      <c r="BE7" s="88" t="str">
        <f>IFERROR(INDEX(#REF!,MATCH(CT_Bands_1991_2022_Bills_Flat!$B7,#REF!,0),MATCH(CT_Bands_1991_2022_Bills_Flat!BE$2,#REF!,0))-INDEX(#REF!,MATCH(CT_Bands_1991_2022_Bills_Flat!$B7,#REF!,0),MATCH(CT_Bands_1991_2022_Bills_Flat!BE$3,#REF!,0)),"N/A")</f>
        <v>N/A</v>
      </c>
      <c r="BF7" s="88" t="str">
        <f>IFERROR(INDEX(#REF!,MATCH(CT_Bands_1991_2022_Bills_Flat!$B7,#REF!,0),MATCH(CT_Bands_1991_2022_Bills_Flat!BF$2,#REF!,0))-INDEX(#REF!,MATCH(CT_Bands_1991_2022_Bills_Flat!$B7,#REF!,0),MATCH(CT_Bands_1991_2022_Bills_Flat!BF$3,#REF!,0)),"N/A")</f>
        <v>N/A</v>
      </c>
      <c r="BG7" s="88" t="str">
        <f>IFERROR(INDEX(#REF!,MATCH(CT_Bands_1991_2022_Bills_Flat!$B7,#REF!,0),MATCH(CT_Bands_1991_2022_Bills_Flat!BG$2,#REF!,0))-INDEX(#REF!,MATCH(CT_Bands_1991_2022_Bills_Flat!$B7,#REF!,0),MATCH(CT_Bands_1991_2022_Bills_Flat!BG$3,#REF!,0)),"N/A")</f>
        <v>N/A</v>
      </c>
      <c r="BH7" s="88" t="str">
        <f>IFERROR(INDEX(#REF!,MATCH(CT_Bands_1991_2022_Bills_Flat!$B7,#REF!,0),MATCH(CT_Bands_1991_2022_Bills_Flat!BH$2,#REF!,0))-INDEX(#REF!,MATCH(CT_Bands_1991_2022_Bills_Flat!$B7,#REF!,0),MATCH(CT_Bands_1991_2022_Bills_Flat!BH$3,#REF!,0)),"N/A")</f>
        <v>N/A</v>
      </c>
      <c r="BI7" s="88" t="str">
        <f>IFERROR(INDEX(#REF!,MATCH(CT_Bands_1991_2022_Bills_Flat!$B7,#REF!,0),MATCH(CT_Bands_1991_2022_Bills_Flat!BI$2,#REF!,0))-INDEX(#REF!,MATCH(CT_Bands_1991_2022_Bills_Flat!$B7,#REF!,0),MATCH(CT_Bands_1991_2022_Bills_Flat!BI$3,#REF!,0)),"N/A")</f>
        <v>N/A</v>
      </c>
      <c r="BJ7" s="88" t="str">
        <f>IFERROR(INDEX(#REF!,MATCH(CT_Bands_1991_2022_Bills_Flat!$B7,#REF!,0),MATCH(CT_Bands_1991_2022_Bills_Flat!BJ$2,#REF!,0))-INDEX(#REF!,MATCH(CT_Bands_1991_2022_Bills_Flat!$B7,#REF!,0),MATCH(CT_Bands_1991_2022_Bills_Flat!BJ$3,#REF!,0)),"N/A")</f>
        <v>N/A</v>
      </c>
      <c r="BK7" s="88" t="str">
        <f>IFERROR(INDEX(#REF!,MATCH(CT_Bands_1991_2022_Bills_Flat!$B7,#REF!,0),MATCH(CT_Bands_1991_2022_Bills_Flat!BK$2,#REF!,0))-INDEX(#REF!,MATCH(CT_Bands_1991_2022_Bills_Flat!$B7,#REF!,0),MATCH(CT_Bands_1991_2022_Bills_Flat!BK$3,#REF!,0)),"N/A")</f>
        <v>N/A</v>
      </c>
      <c r="BL7" s="100" t="str">
        <f>IFERROR(INDEX(#REF!,MATCH(CT_Bands_1991_2022_Bills_Flat!$B7,#REF!,0),MATCH(CT_Bands_1991_2022_Bills_Flat!BL$2,#REF!,0))-INDEX(#REF!,MATCH(CT_Bands_1991_2022_Bills_Flat!$B7,#REF!,0),MATCH(CT_Bands_1991_2022_Bills_Flat!BL$3,#REF!,0)),"N/A")</f>
        <v>N/A</v>
      </c>
      <c r="BM7" s="88" t="str">
        <f>IFERROR(INDEX(#REF!,MATCH(CT_Bands_1991_2022_Bills_Flat!$B7,#REF!,0),MATCH(CT_Bands_1991_2022_Bills_Flat!BM$2,#REF!,0))-INDEX(#REF!,MATCH(CT_Bands_1991_2022_Bills_Flat!$B7,#REF!,0),MATCH(CT_Bands_1991_2022_Bills_Flat!BM$3,#REF!,0)),"N/A")</f>
        <v>N/A</v>
      </c>
      <c r="BN7" s="88" t="str">
        <f>IFERROR(INDEX(#REF!,MATCH(CT_Bands_1991_2022_Bills_Flat!$B7,#REF!,0),MATCH(CT_Bands_1991_2022_Bills_Flat!BN$2,#REF!,0))-INDEX(#REF!,MATCH(CT_Bands_1991_2022_Bills_Flat!$B7,#REF!,0),MATCH(CT_Bands_1991_2022_Bills_Flat!BN$3,#REF!,0)),"N/A")</f>
        <v>N/A</v>
      </c>
      <c r="BO7" s="88" t="str">
        <f>IFERROR(INDEX(#REF!,MATCH(CT_Bands_1991_2022_Bills_Flat!$B7,#REF!,0),MATCH(CT_Bands_1991_2022_Bills_Flat!BO$2,#REF!,0))-INDEX(#REF!,MATCH(CT_Bands_1991_2022_Bills_Flat!$B7,#REF!,0),MATCH(CT_Bands_1991_2022_Bills_Flat!BO$3,#REF!,0)),"N/A")</f>
        <v>N/A</v>
      </c>
      <c r="BP7" s="88" t="str">
        <f>IFERROR(INDEX(#REF!,MATCH(CT_Bands_1991_2022_Bills_Flat!$B7,#REF!,0),MATCH(CT_Bands_1991_2022_Bills_Flat!BP$2,#REF!,0))-INDEX(#REF!,MATCH(CT_Bands_1991_2022_Bills_Flat!$B7,#REF!,0),MATCH(CT_Bands_1991_2022_Bills_Flat!BP$3,#REF!,0)),"N/A")</f>
        <v>N/A</v>
      </c>
      <c r="BQ7" s="88" t="str">
        <f>IFERROR(INDEX(#REF!,MATCH(CT_Bands_1991_2022_Bills_Flat!$B7,#REF!,0),MATCH(CT_Bands_1991_2022_Bills_Flat!BQ$2,#REF!,0))-INDEX(#REF!,MATCH(CT_Bands_1991_2022_Bills_Flat!$B7,#REF!,0),MATCH(CT_Bands_1991_2022_Bills_Flat!BQ$3,#REF!,0)),"N/A")</f>
        <v>N/A</v>
      </c>
      <c r="BR7" s="88" t="str">
        <f>IFERROR(INDEX(#REF!,MATCH(CT_Bands_1991_2022_Bills_Flat!$B7,#REF!,0),MATCH(CT_Bands_1991_2022_Bills_Flat!BR$2,#REF!,0))-INDEX(#REF!,MATCH(CT_Bands_1991_2022_Bills_Flat!$B7,#REF!,0),MATCH(CT_Bands_1991_2022_Bills_Flat!BR$3,#REF!,0)),"N/A")</f>
        <v>N/A</v>
      </c>
      <c r="BS7" s="88" t="str">
        <f>IFERROR(INDEX(#REF!,MATCH(CT_Bands_1991_2022_Bills_Flat!$B7,#REF!,0),MATCH(CT_Bands_1991_2022_Bills_Flat!BS$2,#REF!,0))-INDEX(#REF!,MATCH(CT_Bands_1991_2022_Bills_Flat!$B7,#REF!,0),MATCH(CT_Bands_1991_2022_Bills_Flat!BS$3,#REF!,0)),"N/A")</f>
        <v>N/A</v>
      </c>
      <c r="BT7" s="88" t="str">
        <f>IFERROR(INDEX(#REF!,MATCH(CT_Bands_1991_2022_Bills_Flat!$B7,#REF!,0),MATCH(CT_Bands_1991_2022_Bills_Flat!BT$2,#REF!,0))-INDEX(#REF!,MATCH(CT_Bands_1991_2022_Bills_Flat!$B7,#REF!,0),MATCH(CT_Bands_1991_2022_Bills_Flat!BT$3,#REF!,0)),"N/A")</f>
        <v>N/A</v>
      </c>
      <c r="BU7" s="88" t="str">
        <f>IFERROR(INDEX(#REF!,MATCH(CT_Bands_1991_2022_Bills_Flat!$B7,#REF!,0),MATCH(CT_Bands_1991_2022_Bills_Flat!BU$2,#REF!,0))-INDEX(#REF!,MATCH(CT_Bands_1991_2022_Bills_Flat!$B7,#REF!,0),MATCH(CT_Bands_1991_2022_Bills_Flat!BU$3,#REF!,0)),"N/A")</f>
        <v>N/A</v>
      </c>
      <c r="BV7" s="100" t="str">
        <f>IFERROR(INDEX(#REF!,MATCH(CT_Bands_1991_2022_Bills_Flat!$B7,#REF!,0),MATCH(CT_Bands_1991_2022_Bills_Flat!BV$2,#REF!,0))-INDEX(#REF!,MATCH(CT_Bands_1991_2022_Bills_Flat!$B7,#REF!,0),MATCH(CT_Bands_1991_2022_Bills_Flat!BV$3,#REF!,0)),"N/A")</f>
        <v>N/A</v>
      </c>
      <c r="BW7" s="88" t="str">
        <f>IFERROR(INDEX(#REF!,MATCH(CT_Bands_1991_2022_Bills_Flat!$B7,#REF!,0),MATCH(CT_Bands_1991_2022_Bills_Flat!BW$2,#REF!,0))-INDEX(#REF!,MATCH(CT_Bands_1991_2022_Bills_Flat!$B7,#REF!,0),MATCH(CT_Bands_1991_2022_Bills_Flat!BW$3,#REF!,0)),"N/A")</f>
        <v>N/A</v>
      </c>
      <c r="BX7" s="88" t="str">
        <f>IFERROR(INDEX(#REF!,MATCH(CT_Bands_1991_2022_Bills_Flat!$B7,#REF!,0),MATCH(CT_Bands_1991_2022_Bills_Flat!BX$2,#REF!,0))-INDEX(#REF!,MATCH(CT_Bands_1991_2022_Bills_Flat!$B7,#REF!,0),MATCH(CT_Bands_1991_2022_Bills_Flat!BX$3,#REF!,0)),"N/A")</f>
        <v>N/A</v>
      </c>
      <c r="BY7" s="88" t="str">
        <f>IFERROR(INDEX(#REF!,MATCH(CT_Bands_1991_2022_Bills_Flat!$B7,#REF!,0),MATCH(CT_Bands_1991_2022_Bills_Flat!BY$2,#REF!,0))-INDEX(#REF!,MATCH(CT_Bands_1991_2022_Bills_Flat!$B7,#REF!,0),MATCH(CT_Bands_1991_2022_Bills_Flat!BY$3,#REF!,0)),"N/A")</f>
        <v>N/A</v>
      </c>
      <c r="BZ7" s="88" t="str">
        <f>IFERROR(INDEX(#REF!,MATCH(CT_Bands_1991_2022_Bills_Flat!$B7,#REF!,0),MATCH(CT_Bands_1991_2022_Bills_Flat!BZ$2,#REF!,0))-INDEX(#REF!,MATCH(CT_Bands_1991_2022_Bills_Flat!$B7,#REF!,0),MATCH(CT_Bands_1991_2022_Bills_Flat!BZ$3,#REF!,0)),"N/A")</f>
        <v>N/A</v>
      </c>
      <c r="CA7" s="88" t="str">
        <f>IFERROR(INDEX(#REF!,MATCH(CT_Bands_1991_2022_Bills_Flat!$B7,#REF!,0),MATCH(CT_Bands_1991_2022_Bills_Flat!CA$2,#REF!,0))-INDEX(#REF!,MATCH(CT_Bands_1991_2022_Bills_Flat!$B7,#REF!,0),MATCH(CT_Bands_1991_2022_Bills_Flat!CA$3,#REF!,0)),"N/A")</f>
        <v>N/A</v>
      </c>
      <c r="CB7" s="88" t="str">
        <f>IFERROR(INDEX(#REF!,MATCH(CT_Bands_1991_2022_Bills_Flat!$B7,#REF!,0),MATCH(CT_Bands_1991_2022_Bills_Flat!CB$2,#REF!,0))-INDEX(#REF!,MATCH(CT_Bands_1991_2022_Bills_Flat!$B7,#REF!,0),MATCH(CT_Bands_1991_2022_Bills_Flat!CB$3,#REF!,0)),"N/A")</f>
        <v>N/A</v>
      </c>
      <c r="CC7" s="88" t="str">
        <f>IFERROR(INDEX(#REF!,MATCH(CT_Bands_1991_2022_Bills_Flat!$B7,#REF!,0),MATCH(CT_Bands_1991_2022_Bills_Flat!CC$2,#REF!,0))-INDEX(#REF!,MATCH(CT_Bands_1991_2022_Bills_Flat!$B7,#REF!,0),MATCH(CT_Bands_1991_2022_Bills_Flat!CC$3,#REF!,0)),"N/A")</f>
        <v>N/A</v>
      </c>
      <c r="CD7" s="88" t="str">
        <f>IFERROR(INDEX(#REF!,MATCH(CT_Bands_1991_2022_Bills_Flat!$B7,#REF!,0),MATCH(CT_Bands_1991_2022_Bills_Flat!CD$2,#REF!,0))-INDEX(#REF!,MATCH(CT_Bands_1991_2022_Bills_Flat!$B7,#REF!,0),MATCH(CT_Bands_1991_2022_Bills_Flat!CD$3,#REF!,0)),"N/A")</f>
        <v>N/A</v>
      </c>
      <c r="CE7" s="88" t="str">
        <f>IFERROR(INDEX(#REF!,MATCH(CT_Bands_1991_2022_Bills_Flat!$B7,#REF!,0),MATCH(CT_Bands_1991_2022_Bills_Flat!CE$2,#REF!,0))-INDEX(#REF!,MATCH(CT_Bands_1991_2022_Bills_Flat!$B7,#REF!,0),MATCH(CT_Bands_1991_2022_Bills_Flat!CE$3,#REF!,0)),"N/A")</f>
        <v>N/A</v>
      </c>
      <c r="CF7" s="94"/>
    </row>
    <row r="8" spans="1:84" x14ac:dyDescent="0.25">
      <c r="A8" s="77" t="s">
        <v>403</v>
      </c>
      <c r="B8" s="83" t="s">
        <v>404</v>
      </c>
      <c r="C8" s="83" t="s">
        <v>2127</v>
      </c>
      <c r="D8" s="88" t="str">
        <f>IFERROR(INDEX(#REF!,MATCH(CT_Bands_1991_2022_Bills_Flat!$B8,#REF!,0),MATCH(CT_Bands_1991_2022_Bills_Flat!D$2,#REF!,0))-INDEX(#REF!,MATCH(CT_Bands_1991_2022_Bills_Flat!$B8,#REF!,0),MATCH(CT_Bands_1991_2022_Bills_Flat!D$3,#REF!,0)),"N/A")</f>
        <v>N/A</v>
      </c>
      <c r="E8" s="88" t="str">
        <f>IFERROR(INDEX(#REF!,MATCH(CT_Bands_1991_2022_Bills_Flat!$B8,#REF!,0),MATCH(CT_Bands_1991_2022_Bills_Flat!E$2,#REF!,0))-INDEX(#REF!,MATCH(CT_Bands_1991_2022_Bills_Flat!$B8,#REF!,0),MATCH(CT_Bands_1991_2022_Bills_Flat!E$3,#REF!,0)),"N/A")</f>
        <v>N/A</v>
      </c>
      <c r="F8" s="88" t="str">
        <f>IFERROR(INDEX(#REF!,MATCH(CT_Bands_1991_2022_Bills_Flat!$B8,#REF!,0),MATCH(CT_Bands_1991_2022_Bills_Flat!F$2,#REF!,0))-INDEX(#REF!,MATCH(CT_Bands_1991_2022_Bills_Flat!$B8,#REF!,0),MATCH(CT_Bands_1991_2022_Bills_Flat!F$3,#REF!,0)),"N/A")</f>
        <v>N/A</v>
      </c>
      <c r="G8" s="88" t="str">
        <f>IFERROR(INDEX(#REF!,MATCH(CT_Bands_1991_2022_Bills_Flat!$B8,#REF!,0),MATCH(CT_Bands_1991_2022_Bills_Flat!G$2,#REF!,0))-INDEX(#REF!,MATCH(CT_Bands_1991_2022_Bills_Flat!$B8,#REF!,0),MATCH(CT_Bands_1991_2022_Bills_Flat!G$3,#REF!,0)),"N/A")</f>
        <v>N/A</v>
      </c>
      <c r="H8" s="88" t="str">
        <f>IFERROR(INDEX(#REF!,MATCH(CT_Bands_1991_2022_Bills_Flat!$B8,#REF!,0),MATCH(CT_Bands_1991_2022_Bills_Flat!H$2,#REF!,0))-INDEX(#REF!,MATCH(CT_Bands_1991_2022_Bills_Flat!$B8,#REF!,0),MATCH(CT_Bands_1991_2022_Bills_Flat!H$3,#REF!,0)),"N/A")</f>
        <v>N/A</v>
      </c>
      <c r="I8" s="88" t="str">
        <f>IFERROR(INDEX(#REF!,MATCH(CT_Bands_1991_2022_Bills_Flat!$B8,#REF!,0),MATCH(CT_Bands_1991_2022_Bills_Flat!I$2,#REF!,0))-INDEX(#REF!,MATCH(CT_Bands_1991_2022_Bills_Flat!$B8,#REF!,0),MATCH(CT_Bands_1991_2022_Bills_Flat!I$3,#REF!,0)),"N/A")</f>
        <v>N/A</v>
      </c>
      <c r="J8" s="88" t="str">
        <f>IFERROR(INDEX(#REF!,MATCH(CT_Bands_1991_2022_Bills_Flat!$B8,#REF!,0),MATCH(CT_Bands_1991_2022_Bills_Flat!J$2,#REF!,0))-INDEX(#REF!,MATCH(CT_Bands_1991_2022_Bills_Flat!$B8,#REF!,0),MATCH(CT_Bands_1991_2022_Bills_Flat!J$3,#REF!,0)),"N/A")</f>
        <v>N/A</v>
      </c>
      <c r="K8" s="88" t="str">
        <f>IFERROR(INDEX(#REF!,MATCH(CT_Bands_1991_2022_Bills_Flat!$B8,#REF!,0),MATCH(CT_Bands_1991_2022_Bills_Flat!K$2,#REF!,0))-INDEX(#REF!,MATCH(CT_Bands_1991_2022_Bills_Flat!$B8,#REF!,0),MATCH(CT_Bands_1991_2022_Bills_Flat!K$3,#REF!,0)),"N/A")</f>
        <v>N/A</v>
      </c>
      <c r="L8" s="88" t="str">
        <f>IFERROR(INDEX(#REF!,MATCH(CT_Bands_1991_2022_Bills_Flat!$B8,#REF!,0),MATCH(CT_Bands_1991_2022_Bills_Flat!L$2,#REF!,0))-INDEX(#REF!,MATCH(CT_Bands_1991_2022_Bills_Flat!$B8,#REF!,0),MATCH(CT_Bands_1991_2022_Bills_Flat!L$3,#REF!,0)),"N/A")</f>
        <v>N/A</v>
      </c>
      <c r="M8" s="88" t="str">
        <f>IFERROR(INDEX(#REF!,MATCH(CT_Bands_1991_2022_Bills_Flat!$B8,#REF!,0),MATCH(CT_Bands_1991_2022_Bills_Flat!M$2,#REF!,0))-INDEX(#REF!,MATCH(CT_Bands_1991_2022_Bills_Flat!$B8,#REF!,0),MATCH(CT_Bands_1991_2022_Bills_Flat!M$3,#REF!,0)),"N/A")</f>
        <v>N/A</v>
      </c>
      <c r="N8" s="100" t="str">
        <f>IFERROR(INDEX(#REF!,MATCH(CT_Bands_1991_2022_Bills_Flat!$B8,#REF!,0),MATCH(CT_Bands_1991_2022_Bills_Flat!N$2,#REF!,0))-INDEX(#REF!,MATCH(CT_Bands_1991_2022_Bills_Flat!$B8,#REF!,0),MATCH(CT_Bands_1991_2022_Bills_Flat!N$3,#REF!,0)),"N/A")</f>
        <v>N/A</v>
      </c>
      <c r="O8" s="88" t="str">
        <f>IFERROR(INDEX(#REF!,MATCH(CT_Bands_1991_2022_Bills_Flat!$B8,#REF!,0),MATCH(CT_Bands_1991_2022_Bills_Flat!O$2,#REF!,0))-INDEX(#REF!,MATCH(CT_Bands_1991_2022_Bills_Flat!$B8,#REF!,0),MATCH(CT_Bands_1991_2022_Bills_Flat!O$3,#REF!,0)),"N/A")</f>
        <v>N/A</v>
      </c>
      <c r="P8" s="88" t="str">
        <f>IFERROR(INDEX(#REF!,MATCH(CT_Bands_1991_2022_Bills_Flat!$B8,#REF!,0),MATCH(CT_Bands_1991_2022_Bills_Flat!P$2,#REF!,0))-INDEX(#REF!,MATCH(CT_Bands_1991_2022_Bills_Flat!$B8,#REF!,0),MATCH(CT_Bands_1991_2022_Bills_Flat!P$3,#REF!,0)),"N/A")</f>
        <v>N/A</v>
      </c>
      <c r="Q8" s="88" t="str">
        <f>IFERROR(INDEX(#REF!,MATCH(CT_Bands_1991_2022_Bills_Flat!$B8,#REF!,0),MATCH(CT_Bands_1991_2022_Bills_Flat!Q$2,#REF!,0))-INDEX(#REF!,MATCH(CT_Bands_1991_2022_Bills_Flat!$B8,#REF!,0),MATCH(CT_Bands_1991_2022_Bills_Flat!Q$3,#REF!,0)),"N/A")</f>
        <v>N/A</v>
      </c>
      <c r="R8" s="88" t="str">
        <f>IFERROR(INDEX(#REF!,MATCH(CT_Bands_1991_2022_Bills_Flat!$B8,#REF!,0),MATCH(CT_Bands_1991_2022_Bills_Flat!R$2,#REF!,0))-INDEX(#REF!,MATCH(CT_Bands_1991_2022_Bills_Flat!$B8,#REF!,0),MATCH(CT_Bands_1991_2022_Bills_Flat!R$3,#REF!,0)),"N/A")</f>
        <v>N/A</v>
      </c>
      <c r="S8" s="88" t="str">
        <f>IFERROR(INDEX(#REF!,MATCH(CT_Bands_1991_2022_Bills_Flat!$B8,#REF!,0),MATCH(CT_Bands_1991_2022_Bills_Flat!S$2,#REF!,0))-INDEX(#REF!,MATCH(CT_Bands_1991_2022_Bills_Flat!$B8,#REF!,0),MATCH(CT_Bands_1991_2022_Bills_Flat!S$3,#REF!,0)),"N/A")</f>
        <v>N/A</v>
      </c>
      <c r="T8" s="88" t="str">
        <f>IFERROR(INDEX(#REF!,MATCH(CT_Bands_1991_2022_Bills_Flat!$B8,#REF!,0),MATCH(CT_Bands_1991_2022_Bills_Flat!T$2,#REF!,0))-INDEX(#REF!,MATCH(CT_Bands_1991_2022_Bills_Flat!$B8,#REF!,0),MATCH(CT_Bands_1991_2022_Bills_Flat!T$3,#REF!,0)),"N/A")</f>
        <v>N/A</v>
      </c>
      <c r="U8" s="88" t="str">
        <f>IFERROR(INDEX(#REF!,MATCH(CT_Bands_1991_2022_Bills_Flat!$B8,#REF!,0),MATCH(CT_Bands_1991_2022_Bills_Flat!U$2,#REF!,0))-INDEX(#REF!,MATCH(CT_Bands_1991_2022_Bills_Flat!$B8,#REF!,0),MATCH(CT_Bands_1991_2022_Bills_Flat!U$3,#REF!,0)),"N/A")</f>
        <v>N/A</v>
      </c>
      <c r="V8" s="88" t="str">
        <f>IFERROR(INDEX(#REF!,MATCH(CT_Bands_1991_2022_Bills_Flat!$B8,#REF!,0),MATCH(CT_Bands_1991_2022_Bills_Flat!V$2,#REF!,0))-INDEX(#REF!,MATCH(CT_Bands_1991_2022_Bills_Flat!$B8,#REF!,0),MATCH(CT_Bands_1991_2022_Bills_Flat!V$3,#REF!,0)),"N/A")</f>
        <v>N/A</v>
      </c>
      <c r="W8" s="88" t="str">
        <f>IFERROR(INDEX(#REF!,MATCH(CT_Bands_1991_2022_Bills_Flat!$B8,#REF!,0),MATCH(CT_Bands_1991_2022_Bills_Flat!W$2,#REF!,0))-INDEX(#REF!,MATCH(CT_Bands_1991_2022_Bills_Flat!$B8,#REF!,0),MATCH(CT_Bands_1991_2022_Bills_Flat!W$3,#REF!,0)),"N/A")</f>
        <v>N/A</v>
      </c>
      <c r="X8" s="100" t="str">
        <f>IFERROR(INDEX(#REF!,MATCH(CT_Bands_1991_2022_Bills_Flat!$B8,#REF!,0),MATCH(CT_Bands_1991_2022_Bills_Flat!X$2,#REF!,0))-INDEX(#REF!,MATCH(CT_Bands_1991_2022_Bills_Flat!$B8,#REF!,0),MATCH(CT_Bands_1991_2022_Bills_Flat!X$3,#REF!,0)),"N/A")</f>
        <v>N/A</v>
      </c>
      <c r="Y8" s="88" t="str">
        <f>IFERROR(INDEX(#REF!,MATCH(CT_Bands_1991_2022_Bills_Flat!$B8,#REF!,0),MATCH(CT_Bands_1991_2022_Bills_Flat!Y$2,#REF!,0))-INDEX(#REF!,MATCH(CT_Bands_1991_2022_Bills_Flat!$B8,#REF!,0),MATCH(CT_Bands_1991_2022_Bills_Flat!Y$3,#REF!,0)),"N/A")</f>
        <v>N/A</v>
      </c>
      <c r="Z8" s="88" t="str">
        <f>IFERROR(INDEX(#REF!,MATCH(CT_Bands_1991_2022_Bills_Flat!$B8,#REF!,0),MATCH(CT_Bands_1991_2022_Bills_Flat!Z$2,#REF!,0))-INDEX(#REF!,MATCH(CT_Bands_1991_2022_Bills_Flat!$B8,#REF!,0),MATCH(CT_Bands_1991_2022_Bills_Flat!Z$3,#REF!,0)),"N/A")</f>
        <v>N/A</v>
      </c>
      <c r="AA8" s="88" t="str">
        <f>IFERROR(INDEX(#REF!,MATCH(CT_Bands_1991_2022_Bills_Flat!$B8,#REF!,0),MATCH(CT_Bands_1991_2022_Bills_Flat!AA$2,#REF!,0))-INDEX(#REF!,MATCH(CT_Bands_1991_2022_Bills_Flat!$B8,#REF!,0),MATCH(CT_Bands_1991_2022_Bills_Flat!AA$3,#REF!,0)),"N/A")</f>
        <v>N/A</v>
      </c>
      <c r="AB8" s="88" t="str">
        <f>IFERROR(INDEX(#REF!,MATCH(CT_Bands_1991_2022_Bills_Flat!$B8,#REF!,0),MATCH(CT_Bands_1991_2022_Bills_Flat!AB$2,#REF!,0))-INDEX(#REF!,MATCH(CT_Bands_1991_2022_Bills_Flat!$B8,#REF!,0),MATCH(CT_Bands_1991_2022_Bills_Flat!AB$3,#REF!,0)),"N/A")</f>
        <v>N/A</v>
      </c>
      <c r="AC8" s="88" t="str">
        <f>IFERROR(INDEX(#REF!,MATCH(CT_Bands_1991_2022_Bills_Flat!$B8,#REF!,0),MATCH(CT_Bands_1991_2022_Bills_Flat!AC$2,#REF!,0))-INDEX(#REF!,MATCH(CT_Bands_1991_2022_Bills_Flat!$B8,#REF!,0),MATCH(CT_Bands_1991_2022_Bills_Flat!AC$3,#REF!,0)),"N/A")</f>
        <v>N/A</v>
      </c>
      <c r="AD8" s="88" t="str">
        <f>IFERROR(INDEX(#REF!,MATCH(CT_Bands_1991_2022_Bills_Flat!$B8,#REF!,0),MATCH(CT_Bands_1991_2022_Bills_Flat!AD$2,#REF!,0))-INDEX(#REF!,MATCH(CT_Bands_1991_2022_Bills_Flat!$B8,#REF!,0),MATCH(CT_Bands_1991_2022_Bills_Flat!AD$3,#REF!,0)),"N/A")</f>
        <v>N/A</v>
      </c>
      <c r="AE8" s="88" t="str">
        <f>IFERROR(INDEX(#REF!,MATCH(CT_Bands_1991_2022_Bills_Flat!$B8,#REF!,0),MATCH(CT_Bands_1991_2022_Bills_Flat!AE$2,#REF!,0))-INDEX(#REF!,MATCH(CT_Bands_1991_2022_Bills_Flat!$B8,#REF!,0),MATCH(CT_Bands_1991_2022_Bills_Flat!AE$3,#REF!,0)),"N/A")</f>
        <v>N/A</v>
      </c>
      <c r="AF8" s="88" t="str">
        <f>IFERROR(INDEX(#REF!,MATCH(CT_Bands_1991_2022_Bills_Flat!$B8,#REF!,0),MATCH(CT_Bands_1991_2022_Bills_Flat!AF$2,#REF!,0))-INDEX(#REF!,MATCH(CT_Bands_1991_2022_Bills_Flat!$B8,#REF!,0),MATCH(CT_Bands_1991_2022_Bills_Flat!AF$3,#REF!,0)),"N/A")</f>
        <v>N/A</v>
      </c>
      <c r="AG8" s="88" t="str">
        <f>IFERROR(INDEX(#REF!,MATCH(CT_Bands_1991_2022_Bills_Flat!$B8,#REF!,0),MATCH(CT_Bands_1991_2022_Bills_Flat!AG$2,#REF!,0))-INDEX(#REF!,MATCH(CT_Bands_1991_2022_Bills_Flat!$B8,#REF!,0),MATCH(CT_Bands_1991_2022_Bills_Flat!AG$3,#REF!,0)),"N/A")</f>
        <v>N/A</v>
      </c>
      <c r="AH8" s="100" t="str">
        <f>IFERROR(INDEX(#REF!,MATCH(CT_Bands_1991_2022_Bills_Flat!$B8,#REF!,0),MATCH(CT_Bands_1991_2022_Bills_Flat!AH$2,#REF!,0))-INDEX(#REF!,MATCH(CT_Bands_1991_2022_Bills_Flat!$B8,#REF!,0),MATCH(CT_Bands_1991_2022_Bills_Flat!AH$3,#REF!,0)),"N/A")</f>
        <v>N/A</v>
      </c>
      <c r="AI8" s="88" t="str">
        <f>IFERROR(INDEX(#REF!,MATCH(CT_Bands_1991_2022_Bills_Flat!$B8,#REF!,0),MATCH(CT_Bands_1991_2022_Bills_Flat!AI$2,#REF!,0))-INDEX(#REF!,MATCH(CT_Bands_1991_2022_Bills_Flat!$B8,#REF!,0),MATCH(CT_Bands_1991_2022_Bills_Flat!AI$3,#REF!,0)),"N/A")</f>
        <v>N/A</v>
      </c>
      <c r="AJ8" s="88" t="str">
        <f>IFERROR(INDEX(#REF!,MATCH(CT_Bands_1991_2022_Bills_Flat!$B8,#REF!,0),MATCH(CT_Bands_1991_2022_Bills_Flat!AJ$2,#REF!,0))-INDEX(#REF!,MATCH(CT_Bands_1991_2022_Bills_Flat!$B8,#REF!,0),MATCH(CT_Bands_1991_2022_Bills_Flat!AJ$3,#REF!,0)),"N/A")</f>
        <v>N/A</v>
      </c>
      <c r="AK8" s="88" t="str">
        <f>IFERROR(INDEX(#REF!,MATCH(CT_Bands_1991_2022_Bills_Flat!$B8,#REF!,0),MATCH(CT_Bands_1991_2022_Bills_Flat!AK$2,#REF!,0))-INDEX(#REF!,MATCH(CT_Bands_1991_2022_Bills_Flat!$B8,#REF!,0),MATCH(CT_Bands_1991_2022_Bills_Flat!AK$3,#REF!,0)),"N/A")</f>
        <v>N/A</v>
      </c>
      <c r="AL8" s="88" t="str">
        <f>IFERROR(INDEX(#REF!,MATCH(CT_Bands_1991_2022_Bills_Flat!$B8,#REF!,0),MATCH(CT_Bands_1991_2022_Bills_Flat!AL$2,#REF!,0))-INDEX(#REF!,MATCH(CT_Bands_1991_2022_Bills_Flat!$B8,#REF!,0),MATCH(CT_Bands_1991_2022_Bills_Flat!AL$3,#REF!,0)),"N/A")</f>
        <v>N/A</v>
      </c>
      <c r="AM8" s="88" t="str">
        <f>IFERROR(INDEX(#REF!,MATCH(CT_Bands_1991_2022_Bills_Flat!$B8,#REF!,0),MATCH(CT_Bands_1991_2022_Bills_Flat!AM$2,#REF!,0))-INDEX(#REF!,MATCH(CT_Bands_1991_2022_Bills_Flat!$B8,#REF!,0),MATCH(CT_Bands_1991_2022_Bills_Flat!AM$3,#REF!,0)),"N/A")</f>
        <v>N/A</v>
      </c>
      <c r="AN8" s="88" t="str">
        <f>IFERROR(INDEX(#REF!,MATCH(CT_Bands_1991_2022_Bills_Flat!$B8,#REF!,0),MATCH(CT_Bands_1991_2022_Bills_Flat!AN$2,#REF!,0))-INDEX(#REF!,MATCH(CT_Bands_1991_2022_Bills_Flat!$B8,#REF!,0),MATCH(CT_Bands_1991_2022_Bills_Flat!AN$3,#REF!,0)),"N/A")</f>
        <v>N/A</v>
      </c>
      <c r="AO8" s="88" t="str">
        <f>IFERROR(INDEX(#REF!,MATCH(CT_Bands_1991_2022_Bills_Flat!$B8,#REF!,0),MATCH(CT_Bands_1991_2022_Bills_Flat!AO$2,#REF!,0))-INDEX(#REF!,MATCH(CT_Bands_1991_2022_Bills_Flat!$B8,#REF!,0),MATCH(CT_Bands_1991_2022_Bills_Flat!AO$3,#REF!,0)),"N/A")</f>
        <v>N/A</v>
      </c>
      <c r="AP8" s="88" t="str">
        <f>IFERROR(INDEX(#REF!,MATCH(CT_Bands_1991_2022_Bills_Flat!$B8,#REF!,0),MATCH(CT_Bands_1991_2022_Bills_Flat!AP$2,#REF!,0))-INDEX(#REF!,MATCH(CT_Bands_1991_2022_Bills_Flat!$B8,#REF!,0),MATCH(CT_Bands_1991_2022_Bills_Flat!AP$3,#REF!,0)),"N/A")</f>
        <v>N/A</v>
      </c>
      <c r="AQ8" s="88" t="str">
        <f>IFERROR(INDEX(#REF!,MATCH(CT_Bands_1991_2022_Bills_Flat!$B8,#REF!,0),MATCH(CT_Bands_1991_2022_Bills_Flat!AQ$2,#REF!,0))-INDEX(#REF!,MATCH(CT_Bands_1991_2022_Bills_Flat!$B8,#REF!,0),MATCH(CT_Bands_1991_2022_Bills_Flat!AQ$3,#REF!,0)),"N/A")</f>
        <v>N/A</v>
      </c>
      <c r="AR8" s="100" t="str">
        <f>IFERROR(INDEX(#REF!,MATCH(CT_Bands_1991_2022_Bills_Flat!$B8,#REF!,0),MATCH(CT_Bands_1991_2022_Bills_Flat!AR$2,#REF!,0))-INDEX(#REF!,MATCH(CT_Bands_1991_2022_Bills_Flat!$B8,#REF!,0),MATCH(CT_Bands_1991_2022_Bills_Flat!AR$3,#REF!,0)),"N/A")</f>
        <v>N/A</v>
      </c>
      <c r="AS8" s="88" t="str">
        <f>IFERROR(INDEX(#REF!,MATCH(CT_Bands_1991_2022_Bills_Flat!$B8,#REF!,0),MATCH(CT_Bands_1991_2022_Bills_Flat!AS$2,#REF!,0))-INDEX(#REF!,MATCH(CT_Bands_1991_2022_Bills_Flat!$B8,#REF!,0),MATCH(CT_Bands_1991_2022_Bills_Flat!AS$3,#REF!,0)),"N/A")</f>
        <v>N/A</v>
      </c>
      <c r="AT8" s="88" t="str">
        <f>IFERROR(INDEX(#REF!,MATCH(CT_Bands_1991_2022_Bills_Flat!$B8,#REF!,0),MATCH(CT_Bands_1991_2022_Bills_Flat!AT$2,#REF!,0))-INDEX(#REF!,MATCH(CT_Bands_1991_2022_Bills_Flat!$B8,#REF!,0),MATCH(CT_Bands_1991_2022_Bills_Flat!AT$3,#REF!,0)),"N/A")</f>
        <v>N/A</v>
      </c>
      <c r="AU8" s="88" t="str">
        <f>IFERROR(INDEX(#REF!,MATCH(CT_Bands_1991_2022_Bills_Flat!$B8,#REF!,0),MATCH(CT_Bands_1991_2022_Bills_Flat!AU$2,#REF!,0))-INDEX(#REF!,MATCH(CT_Bands_1991_2022_Bills_Flat!$B8,#REF!,0),MATCH(CT_Bands_1991_2022_Bills_Flat!AU$3,#REF!,0)),"N/A")</f>
        <v>N/A</v>
      </c>
      <c r="AV8" s="88" t="str">
        <f>IFERROR(INDEX(#REF!,MATCH(CT_Bands_1991_2022_Bills_Flat!$B8,#REF!,0),MATCH(CT_Bands_1991_2022_Bills_Flat!AV$2,#REF!,0))-INDEX(#REF!,MATCH(CT_Bands_1991_2022_Bills_Flat!$B8,#REF!,0),MATCH(CT_Bands_1991_2022_Bills_Flat!AV$3,#REF!,0)),"N/A")</f>
        <v>N/A</v>
      </c>
      <c r="AW8" s="88" t="str">
        <f>IFERROR(INDEX(#REF!,MATCH(CT_Bands_1991_2022_Bills_Flat!$B8,#REF!,0),MATCH(CT_Bands_1991_2022_Bills_Flat!AW$2,#REF!,0))-INDEX(#REF!,MATCH(CT_Bands_1991_2022_Bills_Flat!$B8,#REF!,0),MATCH(CT_Bands_1991_2022_Bills_Flat!AW$3,#REF!,0)),"N/A")</f>
        <v>N/A</v>
      </c>
      <c r="AX8" s="88" t="str">
        <f>IFERROR(INDEX(#REF!,MATCH(CT_Bands_1991_2022_Bills_Flat!$B8,#REF!,0),MATCH(CT_Bands_1991_2022_Bills_Flat!AX$2,#REF!,0))-INDEX(#REF!,MATCH(CT_Bands_1991_2022_Bills_Flat!$B8,#REF!,0),MATCH(CT_Bands_1991_2022_Bills_Flat!AX$3,#REF!,0)),"N/A")</f>
        <v>N/A</v>
      </c>
      <c r="AY8" s="88" t="str">
        <f>IFERROR(INDEX(#REF!,MATCH(CT_Bands_1991_2022_Bills_Flat!$B8,#REF!,0),MATCH(CT_Bands_1991_2022_Bills_Flat!AY$2,#REF!,0))-INDEX(#REF!,MATCH(CT_Bands_1991_2022_Bills_Flat!$B8,#REF!,0),MATCH(CT_Bands_1991_2022_Bills_Flat!AY$3,#REF!,0)),"N/A")</f>
        <v>N/A</v>
      </c>
      <c r="AZ8" s="88" t="str">
        <f>IFERROR(INDEX(#REF!,MATCH(CT_Bands_1991_2022_Bills_Flat!$B8,#REF!,0),MATCH(CT_Bands_1991_2022_Bills_Flat!AZ$2,#REF!,0))-INDEX(#REF!,MATCH(CT_Bands_1991_2022_Bills_Flat!$B8,#REF!,0),MATCH(CT_Bands_1991_2022_Bills_Flat!AZ$3,#REF!,0)),"N/A")</f>
        <v>N/A</v>
      </c>
      <c r="BA8" s="88" t="str">
        <f>IFERROR(INDEX(#REF!,MATCH(CT_Bands_1991_2022_Bills_Flat!$B8,#REF!,0),MATCH(CT_Bands_1991_2022_Bills_Flat!BA$2,#REF!,0))-INDEX(#REF!,MATCH(CT_Bands_1991_2022_Bills_Flat!$B8,#REF!,0),MATCH(CT_Bands_1991_2022_Bills_Flat!BA$3,#REF!,0)),"N/A")</f>
        <v>N/A</v>
      </c>
      <c r="BB8" s="100" t="str">
        <f>IFERROR(INDEX(#REF!,MATCH(CT_Bands_1991_2022_Bills_Flat!$B8,#REF!,0),MATCH(CT_Bands_1991_2022_Bills_Flat!BB$2,#REF!,0))-INDEX(#REF!,MATCH(CT_Bands_1991_2022_Bills_Flat!$B8,#REF!,0),MATCH(CT_Bands_1991_2022_Bills_Flat!BB$3,#REF!,0)),"N/A")</f>
        <v>N/A</v>
      </c>
      <c r="BC8" s="88" t="str">
        <f>IFERROR(INDEX(#REF!,MATCH(CT_Bands_1991_2022_Bills_Flat!$B8,#REF!,0),MATCH(CT_Bands_1991_2022_Bills_Flat!BC$2,#REF!,0))-INDEX(#REF!,MATCH(CT_Bands_1991_2022_Bills_Flat!$B8,#REF!,0),MATCH(CT_Bands_1991_2022_Bills_Flat!BC$3,#REF!,0)),"N/A")</f>
        <v>N/A</v>
      </c>
      <c r="BD8" s="88" t="str">
        <f>IFERROR(INDEX(#REF!,MATCH(CT_Bands_1991_2022_Bills_Flat!$B8,#REF!,0),MATCH(CT_Bands_1991_2022_Bills_Flat!BD$2,#REF!,0))-INDEX(#REF!,MATCH(CT_Bands_1991_2022_Bills_Flat!$B8,#REF!,0),MATCH(CT_Bands_1991_2022_Bills_Flat!BD$3,#REF!,0)),"N/A")</f>
        <v>N/A</v>
      </c>
      <c r="BE8" s="88" t="str">
        <f>IFERROR(INDEX(#REF!,MATCH(CT_Bands_1991_2022_Bills_Flat!$B8,#REF!,0),MATCH(CT_Bands_1991_2022_Bills_Flat!BE$2,#REF!,0))-INDEX(#REF!,MATCH(CT_Bands_1991_2022_Bills_Flat!$B8,#REF!,0),MATCH(CT_Bands_1991_2022_Bills_Flat!BE$3,#REF!,0)),"N/A")</f>
        <v>N/A</v>
      </c>
      <c r="BF8" s="88" t="str">
        <f>IFERROR(INDEX(#REF!,MATCH(CT_Bands_1991_2022_Bills_Flat!$B8,#REF!,0),MATCH(CT_Bands_1991_2022_Bills_Flat!BF$2,#REF!,0))-INDEX(#REF!,MATCH(CT_Bands_1991_2022_Bills_Flat!$B8,#REF!,0),MATCH(CT_Bands_1991_2022_Bills_Flat!BF$3,#REF!,0)),"N/A")</f>
        <v>N/A</v>
      </c>
      <c r="BG8" s="88" t="str">
        <f>IFERROR(INDEX(#REF!,MATCH(CT_Bands_1991_2022_Bills_Flat!$B8,#REF!,0),MATCH(CT_Bands_1991_2022_Bills_Flat!BG$2,#REF!,0))-INDEX(#REF!,MATCH(CT_Bands_1991_2022_Bills_Flat!$B8,#REF!,0),MATCH(CT_Bands_1991_2022_Bills_Flat!BG$3,#REF!,0)),"N/A")</f>
        <v>N/A</v>
      </c>
      <c r="BH8" s="88" t="str">
        <f>IFERROR(INDEX(#REF!,MATCH(CT_Bands_1991_2022_Bills_Flat!$B8,#REF!,0),MATCH(CT_Bands_1991_2022_Bills_Flat!BH$2,#REF!,0))-INDEX(#REF!,MATCH(CT_Bands_1991_2022_Bills_Flat!$B8,#REF!,0),MATCH(CT_Bands_1991_2022_Bills_Flat!BH$3,#REF!,0)),"N/A")</f>
        <v>N/A</v>
      </c>
      <c r="BI8" s="88" t="str">
        <f>IFERROR(INDEX(#REF!,MATCH(CT_Bands_1991_2022_Bills_Flat!$B8,#REF!,0),MATCH(CT_Bands_1991_2022_Bills_Flat!BI$2,#REF!,0))-INDEX(#REF!,MATCH(CT_Bands_1991_2022_Bills_Flat!$B8,#REF!,0),MATCH(CT_Bands_1991_2022_Bills_Flat!BI$3,#REF!,0)),"N/A")</f>
        <v>N/A</v>
      </c>
      <c r="BJ8" s="88" t="str">
        <f>IFERROR(INDEX(#REF!,MATCH(CT_Bands_1991_2022_Bills_Flat!$B8,#REF!,0),MATCH(CT_Bands_1991_2022_Bills_Flat!BJ$2,#REF!,0))-INDEX(#REF!,MATCH(CT_Bands_1991_2022_Bills_Flat!$B8,#REF!,0),MATCH(CT_Bands_1991_2022_Bills_Flat!BJ$3,#REF!,0)),"N/A")</f>
        <v>N/A</v>
      </c>
      <c r="BK8" s="88" t="str">
        <f>IFERROR(INDEX(#REF!,MATCH(CT_Bands_1991_2022_Bills_Flat!$B8,#REF!,0),MATCH(CT_Bands_1991_2022_Bills_Flat!BK$2,#REF!,0))-INDEX(#REF!,MATCH(CT_Bands_1991_2022_Bills_Flat!$B8,#REF!,0),MATCH(CT_Bands_1991_2022_Bills_Flat!BK$3,#REF!,0)),"N/A")</f>
        <v>N/A</v>
      </c>
      <c r="BL8" s="100" t="str">
        <f>IFERROR(INDEX(#REF!,MATCH(CT_Bands_1991_2022_Bills_Flat!$B8,#REF!,0),MATCH(CT_Bands_1991_2022_Bills_Flat!BL$2,#REF!,0))-INDEX(#REF!,MATCH(CT_Bands_1991_2022_Bills_Flat!$B8,#REF!,0),MATCH(CT_Bands_1991_2022_Bills_Flat!BL$3,#REF!,0)),"N/A")</f>
        <v>N/A</v>
      </c>
      <c r="BM8" s="88" t="str">
        <f>IFERROR(INDEX(#REF!,MATCH(CT_Bands_1991_2022_Bills_Flat!$B8,#REF!,0),MATCH(CT_Bands_1991_2022_Bills_Flat!BM$2,#REF!,0))-INDEX(#REF!,MATCH(CT_Bands_1991_2022_Bills_Flat!$B8,#REF!,0),MATCH(CT_Bands_1991_2022_Bills_Flat!BM$3,#REF!,0)),"N/A")</f>
        <v>N/A</v>
      </c>
      <c r="BN8" s="88" t="str">
        <f>IFERROR(INDEX(#REF!,MATCH(CT_Bands_1991_2022_Bills_Flat!$B8,#REF!,0),MATCH(CT_Bands_1991_2022_Bills_Flat!BN$2,#REF!,0))-INDEX(#REF!,MATCH(CT_Bands_1991_2022_Bills_Flat!$B8,#REF!,0),MATCH(CT_Bands_1991_2022_Bills_Flat!BN$3,#REF!,0)),"N/A")</f>
        <v>N/A</v>
      </c>
      <c r="BO8" s="88" t="str">
        <f>IFERROR(INDEX(#REF!,MATCH(CT_Bands_1991_2022_Bills_Flat!$B8,#REF!,0),MATCH(CT_Bands_1991_2022_Bills_Flat!BO$2,#REF!,0))-INDEX(#REF!,MATCH(CT_Bands_1991_2022_Bills_Flat!$B8,#REF!,0),MATCH(CT_Bands_1991_2022_Bills_Flat!BO$3,#REF!,0)),"N/A")</f>
        <v>N/A</v>
      </c>
      <c r="BP8" s="88" t="str">
        <f>IFERROR(INDEX(#REF!,MATCH(CT_Bands_1991_2022_Bills_Flat!$B8,#REF!,0),MATCH(CT_Bands_1991_2022_Bills_Flat!BP$2,#REF!,0))-INDEX(#REF!,MATCH(CT_Bands_1991_2022_Bills_Flat!$B8,#REF!,0),MATCH(CT_Bands_1991_2022_Bills_Flat!BP$3,#REF!,0)),"N/A")</f>
        <v>N/A</v>
      </c>
      <c r="BQ8" s="88" t="str">
        <f>IFERROR(INDEX(#REF!,MATCH(CT_Bands_1991_2022_Bills_Flat!$B8,#REF!,0),MATCH(CT_Bands_1991_2022_Bills_Flat!BQ$2,#REF!,0))-INDEX(#REF!,MATCH(CT_Bands_1991_2022_Bills_Flat!$B8,#REF!,0),MATCH(CT_Bands_1991_2022_Bills_Flat!BQ$3,#REF!,0)),"N/A")</f>
        <v>N/A</v>
      </c>
      <c r="BR8" s="88" t="str">
        <f>IFERROR(INDEX(#REF!,MATCH(CT_Bands_1991_2022_Bills_Flat!$B8,#REF!,0),MATCH(CT_Bands_1991_2022_Bills_Flat!BR$2,#REF!,0))-INDEX(#REF!,MATCH(CT_Bands_1991_2022_Bills_Flat!$B8,#REF!,0),MATCH(CT_Bands_1991_2022_Bills_Flat!BR$3,#REF!,0)),"N/A")</f>
        <v>N/A</v>
      </c>
      <c r="BS8" s="88" t="str">
        <f>IFERROR(INDEX(#REF!,MATCH(CT_Bands_1991_2022_Bills_Flat!$B8,#REF!,0),MATCH(CT_Bands_1991_2022_Bills_Flat!BS$2,#REF!,0))-INDEX(#REF!,MATCH(CT_Bands_1991_2022_Bills_Flat!$B8,#REF!,0),MATCH(CT_Bands_1991_2022_Bills_Flat!BS$3,#REF!,0)),"N/A")</f>
        <v>N/A</v>
      </c>
      <c r="BT8" s="88" t="str">
        <f>IFERROR(INDEX(#REF!,MATCH(CT_Bands_1991_2022_Bills_Flat!$B8,#REF!,0),MATCH(CT_Bands_1991_2022_Bills_Flat!BT$2,#REF!,0))-INDEX(#REF!,MATCH(CT_Bands_1991_2022_Bills_Flat!$B8,#REF!,0),MATCH(CT_Bands_1991_2022_Bills_Flat!BT$3,#REF!,0)),"N/A")</f>
        <v>N/A</v>
      </c>
      <c r="BU8" s="88" t="str">
        <f>IFERROR(INDEX(#REF!,MATCH(CT_Bands_1991_2022_Bills_Flat!$B8,#REF!,0),MATCH(CT_Bands_1991_2022_Bills_Flat!BU$2,#REF!,0))-INDEX(#REF!,MATCH(CT_Bands_1991_2022_Bills_Flat!$B8,#REF!,0),MATCH(CT_Bands_1991_2022_Bills_Flat!BU$3,#REF!,0)),"N/A")</f>
        <v>N/A</v>
      </c>
      <c r="BV8" s="100" t="str">
        <f>IFERROR(INDEX(#REF!,MATCH(CT_Bands_1991_2022_Bills_Flat!$B8,#REF!,0),MATCH(CT_Bands_1991_2022_Bills_Flat!BV$2,#REF!,0))-INDEX(#REF!,MATCH(CT_Bands_1991_2022_Bills_Flat!$B8,#REF!,0),MATCH(CT_Bands_1991_2022_Bills_Flat!BV$3,#REF!,0)),"N/A")</f>
        <v>N/A</v>
      </c>
      <c r="BW8" s="88" t="str">
        <f>IFERROR(INDEX(#REF!,MATCH(CT_Bands_1991_2022_Bills_Flat!$B8,#REF!,0),MATCH(CT_Bands_1991_2022_Bills_Flat!BW$2,#REF!,0))-INDEX(#REF!,MATCH(CT_Bands_1991_2022_Bills_Flat!$B8,#REF!,0),MATCH(CT_Bands_1991_2022_Bills_Flat!BW$3,#REF!,0)),"N/A")</f>
        <v>N/A</v>
      </c>
      <c r="BX8" s="88" t="str">
        <f>IFERROR(INDEX(#REF!,MATCH(CT_Bands_1991_2022_Bills_Flat!$B8,#REF!,0),MATCH(CT_Bands_1991_2022_Bills_Flat!BX$2,#REF!,0))-INDEX(#REF!,MATCH(CT_Bands_1991_2022_Bills_Flat!$B8,#REF!,0),MATCH(CT_Bands_1991_2022_Bills_Flat!BX$3,#REF!,0)),"N/A")</f>
        <v>N/A</v>
      </c>
      <c r="BY8" s="88" t="str">
        <f>IFERROR(INDEX(#REF!,MATCH(CT_Bands_1991_2022_Bills_Flat!$B8,#REF!,0),MATCH(CT_Bands_1991_2022_Bills_Flat!BY$2,#REF!,0))-INDEX(#REF!,MATCH(CT_Bands_1991_2022_Bills_Flat!$B8,#REF!,0),MATCH(CT_Bands_1991_2022_Bills_Flat!BY$3,#REF!,0)),"N/A")</f>
        <v>N/A</v>
      </c>
      <c r="BZ8" s="88" t="str">
        <f>IFERROR(INDEX(#REF!,MATCH(CT_Bands_1991_2022_Bills_Flat!$B8,#REF!,0),MATCH(CT_Bands_1991_2022_Bills_Flat!BZ$2,#REF!,0))-INDEX(#REF!,MATCH(CT_Bands_1991_2022_Bills_Flat!$B8,#REF!,0),MATCH(CT_Bands_1991_2022_Bills_Flat!BZ$3,#REF!,0)),"N/A")</f>
        <v>N/A</v>
      </c>
      <c r="CA8" s="88" t="str">
        <f>IFERROR(INDEX(#REF!,MATCH(CT_Bands_1991_2022_Bills_Flat!$B8,#REF!,0),MATCH(CT_Bands_1991_2022_Bills_Flat!CA$2,#REF!,0))-INDEX(#REF!,MATCH(CT_Bands_1991_2022_Bills_Flat!$B8,#REF!,0),MATCH(CT_Bands_1991_2022_Bills_Flat!CA$3,#REF!,0)),"N/A")</f>
        <v>N/A</v>
      </c>
      <c r="CB8" s="88" t="str">
        <f>IFERROR(INDEX(#REF!,MATCH(CT_Bands_1991_2022_Bills_Flat!$B8,#REF!,0),MATCH(CT_Bands_1991_2022_Bills_Flat!CB$2,#REF!,0))-INDEX(#REF!,MATCH(CT_Bands_1991_2022_Bills_Flat!$B8,#REF!,0),MATCH(CT_Bands_1991_2022_Bills_Flat!CB$3,#REF!,0)),"N/A")</f>
        <v>N/A</v>
      </c>
      <c r="CC8" s="88" t="str">
        <f>IFERROR(INDEX(#REF!,MATCH(CT_Bands_1991_2022_Bills_Flat!$B8,#REF!,0),MATCH(CT_Bands_1991_2022_Bills_Flat!CC$2,#REF!,0))-INDEX(#REF!,MATCH(CT_Bands_1991_2022_Bills_Flat!$B8,#REF!,0),MATCH(CT_Bands_1991_2022_Bills_Flat!CC$3,#REF!,0)),"N/A")</f>
        <v>N/A</v>
      </c>
      <c r="CD8" s="88" t="str">
        <f>IFERROR(INDEX(#REF!,MATCH(CT_Bands_1991_2022_Bills_Flat!$B8,#REF!,0),MATCH(CT_Bands_1991_2022_Bills_Flat!CD$2,#REF!,0))-INDEX(#REF!,MATCH(CT_Bands_1991_2022_Bills_Flat!$B8,#REF!,0),MATCH(CT_Bands_1991_2022_Bills_Flat!CD$3,#REF!,0)),"N/A")</f>
        <v>N/A</v>
      </c>
      <c r="CE8" s="88" t="str">
        <f>IFERROR(INDEX(#REF!,MATCH(CT_Bands_1991_2022_Bills_Flat!$B8,#REF!,0),MATCH(CT_Bands_1991_2022_Bills_Flat!CE$2,#REF!,0))-INDEX(#REF!,MATCH(CT_Bands_1991_2022_Bills_Flat!$B8,#REF!,0),MATCH(CT_Bands_1991_2022_Bills_Flat!CE$3,#REF!,0)),"N/A")</f>
        <v>N/A</v>
      </c>
      <c r="CF8" s="51"/>
    </row>
    <row r="9" spans="1:84" x14ac:dyDescent="0.25">
      <c r="A9" s="77" t="s">
        <v>405</v>
      </c>
      <c r="B9" s="83" t="s">
        <v>406</v>
      </c>
      <c r="C9" s="83" t="s">
        <v>2127</v>
      </c>
      <c r="D9" s="88" t="str">
        <f>IFERROR(INDEX(#REF!,MATCH(CT_Bands_1991_2022_Bills_Flat!$B9,#REF!,0),MATCH(CT_Bands_1991_2022_Bills_Flat!D$2,#REF!,0))-INDEX(#REF!,MATCH(CT_Bands_1991_2022_Bills_Flat!$B9,#REF!,0),MATCH(CT_Bands_1991_2022_Bills_Flat!D$3,#REF!,0)),"N/A")</f>
        <v>N/A</v>
      </c>
      <c r="E9" s="88" t="str">
        <f>IFERROR(INDEX(#REF!,MATCH(CT_Bands_1991_2022_Bills_Flat!$B9,#REF!,0),MATCH(CT_Bands_1991_2022_Bills_Flat!E$2,#REF!,0))-INDEX(#REF!,MATCH(CT_Bands_1991_2022_Bills_Flat!$B9,#REF!,0),MATCH(CT_Bands_1991_2022_Bills_Flat!E$3,#REF!,0)),"N/A")</f>
        <v>N/A</v>
      </c>
      <c r="F9" s="88" t="str">
        <f>IFERROR(INDEX(#REF!,MATCH(CT_Bands_1991_2022_Bills_Flat!$B9,#REF!,0),MATCH(CT_Bands_1991_2022_Bills_Flat!F$2,#REF!,0))-INDEX(#REF!,MATCH(CT_Bands_1991_2022_Bills_Flat!$B9,#REF!,0),MATCH(CT_Bands_1991_2022_Bills_Flat!F$3,#REF!,0)),"N/A")</f>
        <v>N/A</v>
      </c>
      <c r="G9" s="88" t="str">
        <f>IFERROR(INDEX(#REF!,MATCH(CT_Bands_1991_2022_Bills_Flat!$B9,#REF!,0),MATCH(CT_Bands_1991_2022_Bills_Flat!G$2,#REF!,0))-INDEX(#REF!,MATCH(CT_Bands_1991_2022_Bills_Flat!$B9,#REF!,0),MATCH(CT_Bands_1991_2022_Bills_Flat!G$3,#REF!,0)),"N/A")</f>
        <v>N/A</v>
      </c>
      <c r="H9" s="88" t="str">
        <f>IFERROR(INDEX(#REF!,MATCH(CT_Bands_1991_2022_Bills_Flat!$B9,#REF!,0),MATCH(CT_Bands_1991_2022_Bills_Flat!H$2,#REF!,0))-INDEX(#REF!,MATCH(CT_Bands_1991_2022_Bills_Flat!$B9,#REF!,0),MATCH(CT_Bands_1991_2022_Bills_Flat!H$3,#REF!,0)),"N/A")</f>
        <v>N/A</v>
      </c>
      <c r="I9" s="88" t="str">
        <f>IFERROR(INDEX(#REF!,MATCH(CT_Bands_1991_2022_Bills_Flat!$B9,#REF!,0),MATCH(CT_Bands_1991_2022_Bills_Flat!I$2,#REF!,0))-INDEX(#REF!,MATCH(CT_Bands_1991_2022_Bills_Flat!$B9,#REF!,0),MATCH(CT_Bands_1991_2022_Bills_Flat!I$3,#REF!,0)),"N/A")</f>
        <v>N/A</v>
      </c>
      <c r="J9" s="88" t="str">
        <f>IFERROR(INDEX(#REF!,MATCH(CT_Bands_1991_2022_Bills_Flat!$B9,#REF!,0),MATCH(CT_Bands_1991_2022_Bills_Flat!J$2,#REF!,0))-INDEX(#REF!,MATCH(CT_Bands_1991_2022_Bills_Flat!$B9,#REF!,0),MATCH(CT_Bands_1991_2022_Bills_Flat!J$3,#REF!,0)),"N/A")</f>
        <v>N/A</v>
      </c>
      <c r="K9" s="88" t="str">
        <f>IFERROR(INDEX(#REF!,MATCH(CT_Bands_1991_2022_Bills_Flat!$B9,#REF!,0),MATCH(CT_Bands_1991_2022_Bills_Flat!K$2,#REF!,0))-INDEX(#REF!,MATCH(CT_Bands_1991_2022_Bills_Flat!$B9,#REF!,0),MATCH(CT_Bands_1991_2022_Bills_Flat!K$3,#REF!,0)),"N/A")</f>
        <v>N/A</v>
      </c>
      <c r="L9" s="88" t="str">
        <f>IFERROR(INDEX(#REF!,MATCH(CT_Bands_1991_2022_Bills_Flat!$B9,#REF!,0),MATCH(CT_Bands_1991_2022_Bills_Flat!L$2,#REF!,0))-INDEX(#REF!,MATCH(CT_Bands_1991_2022_Bills_Flat!$B9,#REF!,0),MATCH(CT_Bands_1991_2022_Bills_Flat!L$3,#REF!,0)),"N/A")</f>
        <v>N/A</v>
      </c>
      <c r="M9" s="88" t="str">
        <f>IFERROR(INDEX(#REF!,MATCH(CT_Bands_1991_2022_Bills_Flat!$B9,#REF!,0),MATCH(CT_Bands_1991_2022_Bills_Flat!M$2,#REF!,0))-INDEX(#REF!,MATCH(CT_Bands_1991_2022_Bills_Flat!$B9,#REF!,0),MATCH(CT_Bands_1991_2022_Bills_Flat!M$3,#REF!,0)),"N/A")</f>
        <v>N/A</v>
      </c>
      <c r="N9" s="100" t="str">
        <f>IFERROR(INDEX(#REF!,MATCH(CT_Bands_1991_2022_Bills_Flat!$B9,#REF!,0),MATCH(CT_Bands_1991_2022_Bills_Flat!N$2,#REF!,0))-INDEX(#REF!,MATCH(CT_Bands_1991_2022_Bills_Flat!$B9,#REF!,0),MATCH(CT_Bands_1991_2022_Bills_Flat!N$3,#REF!,0)),"N/A")</f>
        <v>N/A</v>
      </c>
      <c r="O9" s="88" t="str">
        <f>IFERROR(INDEX(#REF!,MATCH(CT_Bands_1991_2022_Bills_Flat!$B9,#REF!,0),MATCH(CT_Bands_1991_2022_Bills_Flat!O$2,#REF!,0))-INDEX(#REF!,MATCH(CT_Bands_1991_2022_Bills_Flat!$B9,#REF!,0),MATCH(CT_Bands_1991_2022_Bills_Flat!O$3,#REF!,0)),"N/A")</f>
        <v>N/A</v>
      </c>
      <c r="P9" s="88" t="str">
        <f>IFERROR(INDEX(#REF!,MATCH(CT_Bands_1991_2022_Bills_Flat!$B9,#REF!,0),MATCH(CT_Bands_1991_2022_Bills_Flat!P$2,#REF!,0))-INDEX(#REF!,MATCH(CT_Bands_1991_2022_Bills_Flat!$B9,#REF!,0),MATCH(CT_Bands_1991_2022_Bills_Flat!P$3,#REF!,0)),"N/A")</f>
        <v>N/A</v>
      </c>
      <c r="Q9" s="88" t="str">
        <f>IFERROR(INDEX(#REF!,MATCH(CT_Bands_1991_2022_Bills_Flat!$B9,#REF!,0),MATCH(CT_Bands_1991_2022_Bills_Flat!Q$2,#REF!,0))-INDEX(#REF!,MATCH(CT_Bands_1991_2022_Bills_Flat!$B9,#REF!,0),MATCH(CT_Bands_1991_2022_Bills_Flat!Q$3,#REF!,0)),"N/A")</f>
        <v>N/A</v>
      </c>
      <c r="R9" s="88" t="str">
        <f>IFERROR(INDEX(#REF!,MATCH(CT_Bands_1991_2022_Bills_Flat!$B9,#REF!,0),MATCH(CT_Bands_1991_2022_Bills_Flat!R$2,#REF!,0))-INDEX(#REF!,MATCH(CT_Bands_1991_2022_Bills_Flat!$B9,#REF!,0),MATCH(CT_Bands_1991_2022_Bills_Flat!R$3,#REF!,0)),"N/A")</f>
        <v>N/A</v>
      </c>
      <c r="S9" s="88" t="str">
        <f>IFERROR(INDEX(#REF!,MATCH(CT_Bands_1991_2022_Bills_Flat!$B9,#REF!,0),MATCH(CT_Bands_1991_2022_Bills_Flat!S$2,#REF!,0))-INDEX(#REF!,MATCH(CT_Bands_1991_2022_Bills_Flat!$B9,#REF!,0),MATCH(CT_Bands_1991_2022_Bills_Flat!S$3,#REF!,0)),"N/A")</f>
        <v>N/A</v>
      </c>
      <c r="T9" s="88" t="str">
        <f>IFERROR(INDEX(#REF!,MATCH(CT_Bands_1991_2022_Bills_Flat!$B9,#REF!,0),MATCH(CT_Bands_1991_2022_Bills_Flat!T$2,#REF!,0))-INDEX(#REF!,MATCH(CT_Bands_1991_2022_Bills_Flat!$B9,#REF!,0),MATCH(CT_Bands_1991_2022_Bills_Flat!T$3,#REF!,0)),"N/A")</f>
        <v>N/A</v>
      </c>
      <c r="U9" s="88" t="str">
        <f>IFERROR(INDEX(#REF!,MATCH(CT_Bands_1991_2022_Bills_Flat!$B9,#REF!,0),MATCH(CT_Bands_1991_2022_Bills_Flat!U$2,#REF!,0))-INDEX(#REF!,MATCH(CT_Bands_1991_2022_Bills_Flat!$B9,#REF!,0),MATCH(CT_Bands_1991_2022_Bills_Flat!U$3,#REF!,0)),"N/A")</f>
        <v>N/A</v>
      </c>
      <c r="V9" s="88" t="str">
        <f>IFERROR(INDEX(#REF!,MATCH(CT_Bands_1991_2022_Bills_Flat!$B9,#REF!,0),MATCH(CT_Bands_1991_2022_Bills_Flat!V$2,#REF!,0))-INDEX(#REF!,MATCH(CT_Bands_1991_2022_Bills_Flat!$B9,#REF!,0),MATCH(CT_Bands_1991_2022_Bills_Flat!V$3,#REF!,0)),"N/A")</f>
        <v>N/A</v>
      </c>
      <c r="W9" s="88" t="str">
        <f>IFERROR(INDEX(#REF!,MATCH(CT_Bands_1991_2022_Bills_Flat!$B9,#REF!,0),MATCH(CT_Bands_1991_2022_Bills_Flat!W$2,#REF!,0))-INDEX(#REF!,MATCH(CT_Bands_1991_2022_Bills_Flat!$B9,#REF!,0),MATCH(CT_Bands_1991_2022_Bills_Flat!W$3,#REF!,0)),"N/A")</f>
        <v>N/A</v>
      </c>
      <c r="X9" s="100" t="str">
        <f>IFERROR(INDEX(#REF!,MATCH(CT_Bands_1991_2022_Bills_Flat!$B9,#REF!,0),MATCH(CT_Bands_1991_2022_Bills_Flat!X$2,#REF!,0))-INDEX(#REF!,MATCH(CT_Bands_1991_2022_Bills_Flat!$B9,#REF!,0),MATCH(CT_Bands_1991_2022_Bills_Flat!X$3,#REF!,0)),"N/A")</f>
        <v>N/A</v>
      </c>
      <c r="Y9" s="88" t="str">
        <f>IFERROR(INDEX(#REF!,MATCH(CT_Bands_1991_2022_Bills_Flat!$B9,#REF!,0),MATCH(CT_Bands_1991_2022_Bills_Flat!Y$2,#REF!,0))-INDEX(#REF!,MATCH(CT_Bands_1991_2022_Bills_Flat!$B9,#REF!,0),MATCH(CT_Bands_1991_2022_Bills_Flat!Y$3,#REF!,0)),"N/A")</f>
        <v>N/A</v>
      </c>
      <c r="Z9" s="88" t="str">
        <f>IFERROR(INDEX(#REF!,MATCH(CT_Bands_1991_2022_Bills_Flat!$B9,#REF!,0),MATCH(CT_Bands_1991_2022_Bills_Flat!Z$2,#REF!,0))-INDEX(#REF!,MATCH(CT_Bands_1991_2022_Bills_Flat!$B9,#REF!,0),MATCH(CT_Bands_1991_2022_Bills_Flat!Z$3,#REF!,0)),"N/A")</f>
        <v>N/A</v>
      </c>
      <c r="AA9" s="88" t="str">
        <f>IFERROR(INDEX(#REF!,MATCH(CT_Bands_1991_2022_Bills_Flat!$B9,#REF!,0),MATCH(CT_Bands_1991_2022_Bills_Flat!AA$2,#REF!,0))-INDEX(#REF!,MATCH(CT_Bands_1991_2022_Bills_Flat!$B9,#REF!,0),MATCH(CT_Bands_1991_2022_Bills_Flat!AA$3,#REF!,0)),"N/A")</f>
        <v>N/A</v>
      </c>
      <c r="AB9" s="88" t="str">
        <f>IFERROR(INDEX(#REF!,MATCH(CT_Bands_1991_2022_Bills_Flat!$B9,#REF!,0),MATCH(CT_Bands_1991_2022_Bills_Flat!AB$2,#REF!,0))-INDEX(#REF!,MATCH(CT_Bands_1991_2022_Bills_Flat!$B9,#REF!,0),MATCH(CT_Bands_1991_2022_Bills_Flat!AB$3,#REF!,0)),"N/A")</f>
        <v>N/A</v>
      </c>
      <c r="AC9" s="88" t="str">
        <f>IFERROR(INDEX(#REF!,MATCH(CT_Bands_1991_2022_Bills_Flat!$B9,#REF!,0),MATCH(CT_Bands_1991_2022_Bills_Flat!AC$2,#REF!,0))-INDEX(#REF!,MATCH(CT_Bands_1991_2022_Bills_Flat!$B9,#REF!,0),MATCH(CT_Bands_1991_2022_Bills_Flat!AC$3,#REF!,0)),"N/A")</f>
        <v>N/A</v>
      </c>
      <c r="AD9" s="88" t="str">
        <f>IFERROR(INDEX(#REF!,MATCH(CT_Bands_1991_2022_Bills_Flat!$B9,#REF!,0),MATCH(CT_Bands_1991_2022_Bills_Flat!AD$2,#REF!,0))-INDEX(#REF!,MATCH(CT_Bands_1991_2022_Bills_Flat!$B9,#REF!,0),MATCH(CT_Bands_1991_2022_Bills_Flat!AD$3,#REF!,0)),"N/A")</f>
        <v>N/A</v>
      </c>
      <c r="AE9" s="88" t="str">
        <f>IFERROR(INDEX(#REF!,MATCH(CT_Bands_1991_2022_Bills_Flat!$B9,#REF!,0),MATCH(CT_Bands_1991_2022_Bills_Flat!AE$2,#REF!,0))-INDEX(#REF!,MATCH(CT_Bands_1991_2022_Bills_Flat!$B9,#REF!,0),MATCH(CT_Bands_1991_2022_Bills_Flat!AE$3,#REF!,0)),"N/A")</f>
        <v>N/A</v>
      </c>
      <c r="AF9" s="88" t="str">
        <f>IFERROR(INDEX(#REF!,MATCH(CT_Bands_1991_2022_Bills_Flat!$B9,#REF!,0),MATCH(CT_Bands_1991_2022_Bills_Flat!AF$2,#REF!,0))-INDEX(#REF!,MATCH(CT_Bands_1991_2022_Bills_Flat!$B9,#REF!,0),MATCH(CT_Bands_1991_2022_Bills_Flat!AF$3,#REF!,0)),"N/A")</f>
        <v>N/A</v>
      </c>
      <c r="AG9" s="88" t="str">
        <f>IFERROR(INDEX(#REF!,MATCH(CT_Bands_1991_2022_Bills_Flat!$B9,#REF!,0),MATCH(CT_Bands_1991_2022_Bills_Flat!AG$2,#REF!,0))-INDEX(#REF!,MATCH(CT_Bands_1991_2022_Bills_Flat!$B9,#REF!,0),MATCH(CT_Bands_1991_2022_Bills_Flat!AG$3,#REF!,0)),"N/A")</f>
        <v>N/A</v>
      </c>
      <c r="AH9" s="100" t="str">
        <f>IFERROR(INDEX(#REF!,MATCH(CT_Bands_1991_2022_Bills_Flat!$B9,#REF!,0),MATCH(CT_Bands_1991_2022_Bills_Flat!AH$2,#REF!,0))-INDEX(#REF!,MATCH(CT_Bands_1991_2022_Bills_Flat!$B9,#REF!,0),MATCH(CT_Bands_1991_2022_Bills_Flat!AH$3,#REF!,0)),"N/A")</f>
        <v>N/A</v>
      </c>
      <c r="AI9" s="88" t="str">
        <f>IFERROR(INDEX(#REF!,MATCH(CT_Bands_1991_2022_Bills_Flat!$B9,#REF!,0),MATCH(CT_Bands_1991_2022_Bills_Flat!AI$2,#REF!,0))-INDEX(#REF!,MATCH(CT_Bands_1991_2022_Bills_Flat!$B9,#REF!,0),MATCH(CT_Bands_1991_2022_Bills_Flat!AI$3,#REF!,0)),"N/A")</f>
        <v>N/A</v>
      </c>
      <c r="AJ9" s="88" t="str">
        <f>IFERROR(INDEX(#REF!,MATCH(CT_Bands_1991_2022_Bills_Flat!$B9,#REF!,0),MATCH(CT_Bands_1991_2022_Bills_Flat!AJ$2,#REF!,0))-INDEX(#REF!,MATCH(CT_Bands_1991_2022_Bills_Flat!$B9,#REF!,0),MATCH(CT_Bands_1991_2022_Bills_Flat!AJ$3,#REF!,0)),"N/A")</f>
        <v>N/A</v>
      </c>
      <c r="AK9" s="88" t="str">
        <f>IFERROR(INDEX(#REF!,MATCH(CT_Bands_1991_2022_Bills_Flat!$B9,#REF!,0),MATCH(CT_Bands_1991_2022_Bills_Flat!AK$2,#REF!,0))-INDEX(#REF!,MATCH(CT_Bands_1991_2022_Bills_Flat!$B9,#REF!,0),MATCH(CT_Bands_1991_2022_Bills_Flat!AK$3,#REF!,0)),"N/A")</f>
        <v>N/A</v>
      </c>
      <c r="AL9" s="88" t="str">
        <f>IFERROR(INDEX(#REF!,MATCH(CT_Bands_1991_2022_Bills_Flat!$B9,#REF!,0),MATCH(CT_Bands_1991_2022_Bills_Flat!AL$2,#REF!,0))-INDEX(#REF!,MATCH(CT_Bands_1991_2022_Bills_Flat!$B9,#REF!,0),MATCH(CT_Bands_1991_2022_Bills_Flat!AL$3,#REF!,0)),"N/A")</f>
        <v>N/A</v>
      </c>
      <c r="AM9" s="88" t="str">
        <f>IFERROR(INDEX(#REF!,MATCH(CT_Bands_1991_2022_Bills_Flat!$B9,#REF!,0),MATCH(CT_Bands_1991_2022_Bills_Flat!AM$2,#REF!,0))-INDEX(#REF!,MATCH(CT_Bands_1991_2022_Bills_Flat!$B9,#REF!,0),MATCH(CT_Bands_1991_2022_Bills_Flat!AM$3,#REF!,0)),"N/A")</f>
        <v>N/A</v>
      </c>
      <c r="AN9" s="88" t="str">
        <f>IFERROR(INDEX(#REF!,MATCH(CT_Bands_1991_2022_Bills_Flat!$B9,#REF!,0),MATCH(CT_Bands_1991_2022_Bills_Flat!AN$2,#REF!,0))-INDEX(#REF!,MATCH(CT_Bands_1991_2022_Bills_Flat!$B9,#REF!,0),MATCH(CT_Bands_1991_2022_Bills_Flat!AN$3,#REF!,0)),"N/A")</f>
        <v>N/A</v>
      </c>
      <c r="AO9" s="88" t="str">
        <f>IFERROR(INDEX(#REF!,MATCH(CT_Bands_1991_2022_Bills_Flat!$B9,#REF!,0),MATCH(CT_Bands_1991_2022_Bills_Flat!AO$2,#REF!,0))-INDEX(#REF!,MATCH(CT_Bands_1991_2022_Bills_Flat!$B9,#REF!,0),MATCH(CT_Bands_1991_2022_Bills_Flat!AO$3,#REF!,0)),"N/A")</f>
        <v>N/A</v>
      </c>
      <c r="AP9" s="88" t="str">
        <f>IFERROR(INDEX(#REF!,MATCH(CT_Bands_1991_2022_Bills_Flat!$B9,#REF!,0),MATCH(CT_Bands_1991_2022_Bills_Flat!AP$2,#REF!,0))-INDEX(#REF!,MATCH(CT_Bands_1991_2022_Bills_Flat!$B9,#REF!,0),MATCH(CT_Bands_1991_2022_Bills_Flat!AP$3,#REF!,0)),"N/A")</f>
        <v>N/A</v>
      </c>
      <c r="AQ9" s="88" t="str">
        <f>IFERROR(INDEX(#REF!,MATCH(CT_Bands_1991_2022_Bills_Flat!$B9,#REF!,0),MATCH(CT_Bands_1991_2022_Bills_Flat!AQ$2,#REF!,0))-INDEX(#REF!,MATCH(CT_Bands_1991_2022_Bills_Flat!$B9,#REF!,0),MATCH(CT_Bands_1991_2022_Bills_Flat!AQ$3,#REF!,0)),"N/A")</f>
        <v>N/A</v>
      </c>
      <c r="AR9" s="100" t="str">
        <f>IFERROR(INDEX(#REF!,MATCH(CT_Bands_1991_2022_Bills_Flat!$B9,#REF!,0),MATCH(CT_Bands_1991_2022_Bills_Flat!AR$2,#REF!,0))-INDEX(#REF!,MATCH(CT_Bands_1991_2022_Bills_Flat!$B9,#REF!,0),MATCH(CT_Bands_1991_2022_Bills_Flat!AR$3,#REF!,0)),"N/A")</f>
        <v>N/A</v>
      </c>
      <c r="AS9" s="88" t="str">
        <f>IFERROR(INDEX(#REF!,MATCH(CT_Bands_1991_2022_Bills_Flat!$B9,#REF!,0),MATCH(CT_Bands_1991_2022_Bills_Flat!AS$2,#REF!,0))-INDEX(#REF!,MATCH(CT_Bands_1991_2022_Bills_Flat!$B9,#REF!,0),MATCH(CT_Bands_1991_2022_Bills_Flat!AS$3,#REF!,0)),"N/A")</f>
        <v>N/A</v>
      </c>
      <c r="AT9" s="88" t="str">
        <f>IFERROR(INDEX(#REF!,MATCH(CT_Bands_1991_2022_Bills_Flat!$B9,#REF!,0),MATCH(CT_Bands_1991_2022_Bills_Flat!AT$2,#REF!,0))-INDEX(#REF!,MATCH(CT_Bands_1991_2022_Bills_Flat!$B9,#REF!,0),MATCH(CT_Bands_1991_2022_Bills_Flat!AT$3,#REF!,0)),"N/A")</f>
        <v>N/A</v>
      </c>
      <c r="AU9" s="88" t="str">
        <f>IFERROR(INDEX(#REF!,MATCH(CT_Bands_1991_2022_Bills_Flat!$B9,#REF!,0),MATCH(CT_Bands_1991_2022_Bills_Flat!AU$2,#REF!,0))-INDEX(#REF!,MATCH(CT_Bands_1991_2022_Bills_Flat!$B9,#REF!,0),MATCH(CT_Bands_1991_2022_Bills_Flat!AU$3,#REF!,0)),"N/A")</f>
        <v>N/A</v>
      </c>
      <c r="AV9" s="88" t="str">
        <f>IFERROR(INDEX(#REF!,MATCH(CT_Bands_1991_2022_Bills_Flat!$B9,#REF!,0),MATCH(CT_Bands_1991_2022_Bills_Flat!AV$2,#REF!,0))-INDEX(#REF!,MATCH(CT_Bands_1991_2022_Bills_Flat!$B9,#REF!,0),MATCH(CT_Bands_1991_2022_Bills_Flat!AV$3,#REF!,0)),"N/A")</f>
        <v>N/A</v>
      </c>
      <c r="AW9" s="88" t="str">
        <f>IFERROR(INDEX(#REF!,MATCH(CT_Bands_1991_2022_Bills_Flat!$B9,#REF!,0),MATCH(CT_Bands_1991_2022_Bills_Flat!AW$2,#REF!,0))-INDEX(#REF!,MATCH(CT_Bands_1991_2022_Bills_Flat!$B9,#REF!,0),MATCH(CT_Bands_1991_2022_Bills_Flat!AW$3,#REF!,0)),"N/A")</f>
        <v>N/A</v>
      </c>
      <c r="AX9" s="88" t="str">
        <f>IFERROR(INDEX(#REF!,MATCH(CT_Bands_1991_2022_Bills_Flat!$B9,#REF!,0),MATCH(CT_Bands_1991_2022_Bills_Flat!AX$2,#REF!,0))-INDEX(#REF!,MATCH(CT_Bands_1991_2022_Bills_Flat!$B9,#REF!,0),MATCH(CT_Bands_1991_2022_Bills_Flat!AX$3,#REF!,0)),"N/A")</f>
        <v>N/A</v>
      </c>
      <c r="AY9" s="88" t="str">
        <f>IFERROR(INDEX(#REF!,MATCH(CT_Bands_1991_2022_Bills_Flat!$B9,#REF!,0),MATCH(CT_Bands_1991_2022_Bills_Flat!AY$2,#REF!,0))-INDEX(#REF!,MATCH(CT_Bands_1991_2022_Bills_Flat!$B9,#REF!,0),MATCH(CT_Bands_1991_2022_Bills_Flat!AY$3,#REF!,0)),"N/A")</f>
        <v>N/A</v>
      </c>
      <c r="AZ9" s="88" t="str">
        <f>IFERROR(INDEX(#REF!,MATCH(CT_Bands_1991_2022_Bills_Flat!$B9,#REF!,0),MATCH(CT_Bands_1991_2022_Bills_Flat!AZ$2,#REF!,0))-INDEX(#REF!,MATCH(CT_Bands_1991_2022_Bills_Flat!$B9,#REF!,0),MATCH(CT_Bands_1991_2022_Bills_Flat!AZ$3,#REF!,0)),"N/A")</f>
        <v>N/A</v>
      </c>
      <c r="BA9" s="88" t="str">
        <f>IFERROR(INDEX(#REF!,MATCH(CT_Bands_1991_2022_Bills_Flat!$B9,#REF!,0),MATCH(CT_Bands_1991_2022_Bills_Flat!BA$2,#REF!,0))-INDEX(#REF!,MATCH(CT_Bands_1991_2022_Bills_Flat!$B9,#REF!,0),MATCH(CT_Bands_1991_2022_Bills_Flat!BA$3,#REF!,0)),"N/A")</f>
        <v>N/A</v>
      </c>
      <c r="BB9" s="100" t="str">
        <f>IFERROR(INDEX(#REF!,MATCH(CT_Bands_1991_2022_Bills_Flat!$B9,#REF!,0),MATCH(CT_Bands_1991_2022_Bills_Flat!BB$2,#REF!,0))-INDEX(#REF!,MATCH(CT_Bands_1991_2022_Bills_Flat!$B9,#REF!,0),MATCH(CT_Bands_1991_2022_Bills_Flat!BB$3,#REF!,0)),"N/A")</f>
        <v>N/A</v>
      </c>
      <c r="BC9" s="88" t="str">
        <f>IFERROR(INDEX(#REF!,MATCH(CT_Bands_1991_2022_Bills_Flat!$B9,#REF!,0),MATCH(CT_Bands_1991_2022_Bills_Flat!BC$2,#REF!,0))-INDEX(#REF!,MATCH(CT_Bands_1991_2022_Bills_Flat!$B9,#REF!,0),MATCH(CT_Bands_1991_2022_Bills_Flat!BC$3,#REF!,0)),"N/A")</f>
        <v>N/A</v>
      </c>
      <c r="BD9" s="88" t="str">
        <f>IFERROR(INDEX(#REF!,MATCH(CT_Bands_1991_2022_Bills_Flat!$B9,#REF!,0),MATCH(CT_Bands_1991_2022_Bills_Flat!BD$2,#REF!,0))-INDEX(#REF!,MATCH(CT_Bands_1991_2022_Bills_Flat!$B9,#REF!,0),MATCH(CT_Bands_1991_2022_Bills_Flat!BD$3,#REF!,0)),"N/A")</f>
        <v>N/A</v>
      </c>
      <c r="BE9" s="88" t="str">
        <f>IFERROR(INDEX(#REF!,MATCH(CT_Bands_1991_2022_Bills_Flat!$B9,#REF!,0),MATCH(CT_Bands_1991_2022_Bills_Flat!BE$2,#REF!,0))-INDEX(#REF!,MATCH(CT_Bands_1991_2022_Bills_Flat!$B9,#REF!,0),MATCH(CT_Bands_1991_2022_Bills_Flat!BE$3,#REF!,0)),"N/A")</f>
        <v>N/A</v>
      </c>
      <c r="BF9" s="88" t="str">
        <f>IFERROR(INDEX(#REF!,MATCH(CT_Bands_1991_2022_Bills_Flat!$B9,#REF!,0),MATCH(CT_Bands_1991_2022_Bills_Flat!BF$2,#REF!,0))-INDEX(#REF!,MATCH(CT_Bands_1991_2022_Bills_Flat!$B9,#REF!,0),MATCH(CT_Bands_1991_2022_Bills_Flat!BF$3,#REF!,0)),"N/A")</f>
        <v>N/A</v>
      </c>
      <c r="BG9" s="88" t="str">
        <f>IFERROR(INDEX(#REF!,MATCH(CT_Bands_1991_2022_Bills_Flat!$B9,#REF!,0),MATCH(CT_Bands_1991_2022_Bills_Flat!BG$2,#REF!,0))-INDEX(#REF!,MATCH(CT_Bands_1991_2022_Bills_Flat!$B9,#REF!,0),MATCH(CT_Bands_1991_2022_Bills_Flat!BG$3,#REF!,0)),"N/A")</f>
        <v>N/A</v>
      </c>
      <c r="BH9" s="88" t="str">
        <f>IFERROR(INDEX(#REF!,MATCH(CT_Bands_1991_2022_Bills_Flat!$B9,#REF!,0),MATCH(CT_Bands_1991_2022_Bills_Flat!BH$2,#REF!,0))-INDEX(#REF!,MATCH(CT_Bands_1991_2022_Bills_Flat!$B9,#REF!,0),MATCH(CT_Bands_1991_2022_Bills_Flat!BH$3,#REF!,0)),"N/A")</f>
        <v>N/A</v>
      </c>
      <c r="BI9" s="88" t="str">
        <f>IFERROR(INDEX(#REF!,MATCH(CT_Bands_1991_2022_Bills_Flat!$B9,#REF!,0),MATCH(CT_Bands_1991_2022_Bills_Flat!BI$2,#REF!,0))-INDEX(#REF!,MATCH(CT_Bands_1991_2022_Bills_Flat!$B9,#REF!,0),MATCH(CT_Bands_1991_2022_Bills_Flat!BI$3,#REF!,0)),"N/A")</f>
        <v>N/A</v>
      </c>
      <c r="BJ9" s="88" t="str">
        <f>IFERROR(INDEX(#REF!,MATCH(CT_Bands_1991_2022_Bills_Flat!$B9,#REF!,0),MATCH(CT_Bands_1991_2022_Bills_Flat!BJ$2,#REF!,0))-INDEX(#REF!,MATCH(CT_Bands_1991_2022_Bills_Flat!$B9,#REF!,0),MATCH(CT_Bands_1991_2022_Bills_Flat!BJ$3,#REF!,0)),"N/A")</f>
        <v>N/A</v>
      </c>
      <c r="BK9" s="88" t="str">
        <f>IFERROR(INDEX(#REF!,MATCH(CT_Bands_1991_2022_Bills_Flat!$B9,#REF!,0),MATCH(CT_Bands_1991_2022_Bills_Flat!BK$2,#REF!,0))-INDEX(#REF!,MATCH(CT_Bands_1991_2022_Bills_Flat!$B9,#REF!,0),MATCH(CT_Bands_1991_2022_Bills_Flat!BK$3,#REF!,0)),"N/A")</f>
        <v>N/A</v>
      </c>
      <c r="BL9" s="100" t="str">
        <f>IFERROR(INDEX(#REF!,MATCH(CT_Bands_1991_2022_Bills_Flat!$B9,#REF!,0),MATCH(CT_Bands_1991_2022_Bills_Flat!BL$2,#REF!,0))-INDEX(#REF!,MATCH(CT_Bands_1991_2022_Bills_Flat!$B9,#REF!,0),MATCH(CT_Bands_1991_2022_Bills_Flat!BL$3,#REF!,0)),"N/A")</f>
        <v>N/A</v>
      </c>
      <c r="BM9" s="88" t="str">
        <f>IFERROR(INDEX(#REF!,MATCH(CT_Bands_1991_2022_Bills_Flat!$B9,#REF!,0),MATCH(CT_Bands_1991_2022_Bills_Flat!BM$2,#REF!,0))-INDEX(#REF!,MATCH(CT_Bands_1991_2022_Bills_Flat!$B9,#REF!,0),MATCH(CT_Bands_1991_2022_Bills_Flat!BM$3,#REF!,0)),"N/A")</f>
        <v>N/A</v>
      </c>
      <c r="BN9" s="88" t="str">
        <f>IFERROR(INDEX(#REF!,MATCH(CT_Bands_1991_2022_Bills_Flat!$B9,#REF!,0),MATCH(CT_Bands_1991_2022_Bills_Flat!BN$2,#REF!,0))-INDEX(#REF!,MATCH(CT_Bands_1991_2022_Bills_Flat!$B9,#REF!,0),MATCH(CT_Bands_1991_2022_Bills_Flat!BN$3,#REF!,0)),"N/A")</f>
        <v>N/A</v>
      </c>
      <c r="BO9" s="88" t="str">
        <f>IFERROR(INDEX(#REF!,MATCH(CT_Bands_1991_2022_Bills_Flat!$B9,#REF!,0),MATCH(CT_Bands_1991_2022_Bills_Flat!BO$2,#REF!,0))-INDEX(#REF!,MATCH(CT_Bands_1991_2022_Bills_Flat!$B9,#REF!,0),MATCH(CT_Bands_1991_2022_Bills_Flat!BO$3,#REF!,0)),"N/A")</f>
        <v>N/A</v>
      </c>
      <c r="BP9" s="88" t="str">
        <f>IFERROR(INDEX(#REF!,MATCH(CT_Bands_1991_2022_Bills_Flat!$B9,#REF!,0),MATCH(CT_Bands_1991_2022_Bills_Flat!BP$2,#REF!,0))-INDEX(#REF!,MATCH(CT_Bands_1991_2022_Bills_Flat!$B9,#REF!,0),MATCH(CT_Bands_1991_2022_Bills_Flat!BP$3,#REF!,0)),"N/A")</f>
        <v>N/A</v>
      </c>
      <c r="BQ9" s="88" t="str">
        <f>IFERROR(INDEX(#REF!,MATCH(CT_Bands_1991_2022_Bills_Flat!$B9,#REF!,0),MATCH(CT_Bands_1991_2022_Bills_Flat!BQ$2,#REF!,0))-INDEX(#REF!,MATCH(CT_Bands_1991_2022_Bills_Flat!$B9,#REF!,0),MATCH(CT_Bands_1991_2022_Bills_Flat!BQ$3,#REF!,0)),"N/A")</f>
        <v>N/A</v>
      </c>
      <c r="BR9" s="88" t="str">
        <f>IFERROR(INDEX(#REF!,MATCH(CT_Bands_1991_2022_Bills_Flat!$B9,#REF!,0),MATCH(CT_Bands_1991_2022_Bills_Flat!BR$2,#REF!,0))-INDEX(#REF!,MATCH(CT_Bands_1991_2022_Bills_Flat!$B9,#REF!,0),MATCH(CT_Bands_1991_2022_Bills_Flat!BR$3,#REF!,0)),"N/A")</f>
        <v>N/A</v>
      </c>
      <c r="BS9" s="88" t="str">
        <f>IFERROR(INDEX(#REF!,MATCH(CT_Bands_1991_2022_Bills_Flat!$B9,#REF!,0),MATCH(CT_Bands_1991_2022_Bills_Flat!BS$2,#REF!,0))-INDEX(#REF!,MATCH(CT_Bands_1991_2022_Bills_Flat!$B9,#REF!,0),MATCH(CT_Bands_1991_2022_Bills_Flat!BS$3,#REF!,0)),"N/A")</f>
        <v>N/A</v>
      </c>
      <c r="BT9" s="88" t="str">
        <f>IFERROR(INDEX(#REF!,MATCH(CT_Bands_1991_2022_Bills_Flat!$B9,#REF!,0),MATCH(CT_Bands_1991_2022_Bills_Flat!BT$2,#REF!,0))-INDEX(#REF!,MATCH(CT_Bands_1991_2022_Bills_Flat!$B9,#REF!,0),MATCH(CT_Bands_1991_2022_Bills_Flat!BT$3,#REF!,0)),"N/A")</f>
        <v>N/A</v>
      </c>
      <c r="BU9" s="88" t="str">
        <f>IFERROR(INDEX(#REF!,MATCH(CT_Bands_1991_2022_Bills_Flat!$B9,#REF!,0),MATCH(CT_Bands_1991_2022_Bills_Flat!BU$2,#REF!,0))-INDEX(#REF!,MATCH(CT_Bands_1991_2022_Bills_Flat!$B9,#REF!,0),MATCH(CT_Bands_1991_2022_Bills_Flat!BU$3,#REF!,0)),"N/A")</f>
        <v>N/A</v>
      </c>
      <c r="BV9" s="100" t="str">
        <f>IFERROR(INDEX(#REF!,MATCH(CT_Bands_1991_2022_Bills_Flat!$B9,#REF!,0),MATCH(CT_Bands_1991_2022_Bills_Flat!BV$2,#REF!,0))-INDEX(#REF!,MATCH(CT_Bands_1991_2022_Bills_Flat!$B9,#REF!,0),MATCH(CT_Bands_1991_2022_Bills_Flat!BV$3,#REF!,0)),"N/A")</f>
        <v>N/A</v>
      </c>
      <c r="BW9" s="88" t="str">
        <f>IFERROR(INDEX(#REF!,MATCH(CT_Bands_1991_2022_Bills_Flat!$B9,#REF!,0),MATCH(CT_Bands_1991_2022_Bills_Flat!BW$2,#REF!,0))-INDEX(#REF!,MATCH(CT_Bands_1991_2022_Bills_Flat!$B9,#REF!,0),MATCH(CT_Bands_1991_2022_Bills_Flat!BW$3,#REF!,0)),"N/A")</f>
        <v>N/A</v>
      </c>
      <c r="BX9" s="88" t="str">
        <f>IFERROR(INDEX(#REF!,MATCH(CT_Bands_1991_2022_Bills_Flat!$B9,#REF!,0),MATCH(CT_Bands_1991_2022_Bills_Flat!BX$2,#REF!,0))-INDEX(#REF!,MATCH(CT_Bands_1991_2022_Bills_Flat!$B9,#REF!,0),MATCH(CT_Bands_1991_2022_Bills_Flat!BX$3,#REF!,0)),"N/A")</f>
        <v>N/A</v>
      </c>
      <c r="BY9" s="88" t="str">
        <f>IFERROR(INDEX(#REF!,MATCH(CT_Bands_1991_2022_Bills_Flat!$B9,#REF!,0),MATCH(CT_Bands_1991_2022_Bills_Flat!BY$2,#REF!,0))-INDEX(#REF!,MATCH(CT_Bands_1991_2022_Bills_Flat!$B9,#REF!,0),MATCH(CT_Bands_1991_2022_Bills_Flat!BY$3,#REF!,0)),"N/A")</f>
        <v>N/A</v>
      </c>
      <c r="BZ9" s="88" t="str">
        <f>IFERROR(INDEX(#REF!,MATCH(CT_Bands_1991_2022_Bills_Flat!$B9,#REF!,0),MATCH(CT_Bands_1991_2022_Bills_Flat!BZ$2,#REF!,0))-INDEX(#REF!,MATCH(CT_Bands_1991_2022_Bills_Flat!$B9,#REF!,0),MATCH(CT_Bands_1991_2022_Bills_Flat!BZ$3,#REF!,0)),"N/A")</f>
        <v>N/A</v>
      </c>
      <c r="CA9" s="88" t="str">
        <f>IFERROR(INDEX(#REF!,MATCH(CT_Bands_1991_2022_Bills_Flat!$B9,#REF!,0),MATCH(CT_Bands_1991_2022_Bills_Flat!CA$2,#REF!,0))-INDEX(#REF!,MATCH(CT_Bands_1991_2022_Bills_Flat!$B9,#REF!,0),MATCH(CT_Bands_1991_2022_Bills_Flat!CA$3,#REF!,0)),"N/A")</f>
        <v>N/A</v>
      </c>
      <c r="CB9" s="88" t="str">
        <f>IFERROR(INDEX(#REF!,MATCH(CT_Bands_1991_2022_Bills_Flat!$B9,#REF!,0),MATCH(CT_Bands_1991_2022_Bills_Flat!CB$2,#REF!,0))-INDEX(#REF!,MATCH(CT_Bands_1991_2022_Bills_Flat!$B9,#REF!,0),MATCH(CT_Bands_1991_2022_Bills_Flat!CB$3,#REF!,0)),"N/A")</f>
        <v>N/A</v>
      </c>
      <c r="CC9" s="88" t="str">
        <f>IFERROR(INDEX(#REF!,MATCH(CT_Bands_1991_2022_Bills_Flat!$B9,#REF!,0),MATCH(CT_Bands_1991_2022_Bills_Flat!CC$2,#REF!,0))-INDEX(#REF!,MATCH(CT_Bands_1991_2022_Bills_Flat!$B9,#REF!,0),MATCH(CT_Bands_1991_2022_Bills_Flat!CC$3,#REF!,0)),"N/A")</f>
        <v>N/A</v>
      </c>
      <c r="CD9" s="88" t="str">
        <f>IFERROR(INDEX(#REF!,MATCH(CT_Bands_1991_2022_Bills_Flat!$B9,#REF!,0),MATCH(CT_Bands_1991_2022_Bills_Flat!CD$2,#REF!,0))-INDEX(#REF!,MATCH(CT_Bands_1991_2022_Bills_Flat!$B9,#REF!,0),MATCH(CT_Bands_1991_2022_Bills_Flat!CD$3,#REF!,0)),"N/A")</f>
        <v>N/A</v>
      </c>
      <c r="CE9" s="88" t="str">
        <f>IFERROR(INDEX(#REF!,MATCH(CT_Bands_1991_2022_Bills_Flat!$B9,#REF!,0),MATCH(CT_Bands_1991_2022_Bills_Flat!CE$2,#REF!,0))-INDEX(#REF!,MATCH(CT_Bands_1991_2022_Bills_Flat!$B9,#REF!,0),MATCH(CT_Bands_1991_2022_Bills_Flat!CE$3,#REF!,0)),"N/A")</f>
        <v>N/A</v>
      </c>
      <c r="CF9" s="51"/>
    </row>
    <row r="10" spans="1:84" x14ac:dyDescent="0.25">
      <c r="A10" s="77" t="s">
        <v>407</v>
      </c>
      <c r="B10" s="83" t="s">
        <v>408</v>
      </c>
      <c r="C10" s="83" t="s">
        <v>2127</v>
      </c>
      <c r="D10" s="88" t="str">
        <f>IFERROR(INDEX(#REF!,MATCH(CT_Bands_1991_2022_Bills_Flat!$B10,#REF!,0),MATCH(CT_Bands_1991_2022_Bills_Flat!D$2,#REF!,0))-INDEX(#REF!,MATCH(CT_Bands_1991_2022_Bills_Flat!$B10,#REF!,0),MATCH(CT_Bands_1991_2022_Bills_Flat!D$3,#REF!,0)),"N/A")</f>
        <v>N/A</v>
      </c>
      <c r="E10" s="88" t="str">
        <f>IFERROR(INDEX(#REF!,MATCH(CT_Bands_1991_2022_Bills_Flat!$B10,#REF!,0),MATCH(CT_Bands_1991_2022_Bills_Flat!E$2,#REF!,0))-INDEX(#REF!,MATCH(CT_Bands_1991_2022_Bills_Flat!$B10,#REF!,0),MATCH(CT_Bands_1991_2022_Bills_Flat!E$3,#REF!,0)),"N/A")</f>
        <v>N/A</v>
      </c>
      <c r="F10" s="88" t="str">
        <f>IFERROR(INDEX(#REF!,MATCH(CT_Bands_1991_2022_Bills_Flat!$B10,#REF!,0),MATCH(CT_Bands_1991_2022_Bills_Flat!F$2,#REF!,0))-INDEX(#REF!,MATCH(CT_Bands_1991_2022_Bills_Flat!$B10,#REF!,0),MATCH(CT_Bands_1991_2022_Bills_Flat!F$3,#REF!,0)),"N/A")</f>
        <v>N/A</v>
      </c>
      <c r="G10" s="88" t="str">
        <f>IFERROR(INDEX(#REF!,MATCH(CT_Bands_1991_2022_Bills_Flat!$B10,#REF!,0),MATCH(CT_Bands_1991_2022_Bills_Flat!G$2,#REF!,0))-INDEX(#REF!,MATCH(CT_Bands_1991_2022_Bills_Flat!$B10,#REF!,0),MATCH(CT_Bands_1991_2022_Bills_Flat!G$3,#REF!,0)),"N/A")</f>
        <v>N/A</v>
      </c>
      <c r="H10" s="88" t="str">
        <f>IFERROR(INDEX(#REF!,MATCH(CT_Bands_1991_2022_Bills_Flat!$B10,#REF!,0),MATCH(CT_Bands_1991_2022_Bills_Flat!H$2,#REF!,0))-INDEX(#REF!,MATCH(CT_Bands_1991_2022_Bills_Flat!$B10,#REF!,0),MATCH(CT_Bands_1991_2022_Bills_Flat!H$3,#REF!,0)),"N/A")</f>
        <v>N/A</v>
      </c>
      <c r="I10" s="88" t="str">
        <f>IFERROR(INDEX(#REF!,MATCH(CT_Bands_1991_2022_Bills_Flat!$B10,#REF!,0),MATCH(CT_Bands_1991_2022_Bills_Flat!I$2,#REF!,0))-INDEX(#REF!,MATCH(CT_Bands_1991_2022_Bills_Flat!$B10,#REF!,0),MATCH(CT_Bands_1991_2022_Bills_Flat!I$3,#REF!,0)),"N/A")</f>
        <v>N/A</v>
      </c>
      <c r="J10" s="88" t="str">
        <f>IFERROR(INDEX(#REF!,MATCH(CT_Bands_1991_2022_Bills_Flat!$B10,#REF!,0),MATCH(CT_Bands_1991_2022_Bills_Flat!J$2,#REF!,0))-INDEX(#REF!,MATCH(CT_Bands_1991_2022_Bills_Flat!$B10,#REF!,0),MATCH(CT_Bands_1991_2022_Bills_Flat!J$3,#REF!,0)),"N/A")</f>
        <v>N/A</v>
      </c>
      <c r="K10" s="88" t="str">
        <f>IFERROR(INDEX(#REF!,MATCH(CT_Bands_1991_2022_Bills_Flat!$B10,#REF!,0),MATCH(CT_Bands_1991_2022_Bills_Flat!K$2,#REF!,0))-INDEX(#REF!,MATCH(CT_Bands_1991_2022_Bills_Flat!$B10,#REF!,0),MATCH(CT_Bands_1991_2022_Bills_Flat!K$3,#REF!,0)),"N/A")</f>
        <v>N/A</v>
      </c>
      <c r="L10" s="88" t="str">
        <f>IFERROR(INDEX(#REF!,MATCH(CT_Bands_1991_2022_Bills_Flat!$B10,#REF!,0),MATCH(CT_Bands_1991_2022_Bills_Flat!L$2,#REF!,0))-INDEX(#REF!,MATCH(CT_Bands_1991_2022_Bills_Flat!$B10,#REF!,0),MATCH(CT_Bands_1991_2022_Bills_Flat!L$3,#REF!,0)),"N/A")</f>
        <v>N/A</v>
      </c>
      <c r="M10" s="88" t="str">
        <f>IFERROR(INDEX(#REF!,MATCH(CT_Bands_1991_2022_Bills_Flat!$B10,#REF!,0),MATCH(CT_Bands_1991_2022_Bills_Flat!M$2,#REF!,0))-INDEX(#REF!,MATCH(CT_Bands_1991_2022_Bills_Flat!$B10,#REF!,0),MATCH(CT_Bands_1991_2022_Bills_Flat!M$3,#REF!,0)),"N/A")</f>
        <v>N/A</v>
      </c>
      <c r="N10" s="100" t="str">
        <f>IFERROR(INDEX(#REF!,MATCH(CT_Bands_1991_2022_Bills_Flat!$B10,#REF!,0),MATCH(CT_Bands_1991_2022_Bills_Flat!N$2,#REF!,0))-INDEX(#REF!,MATCH(CT_Bands_1991_2022_Bills_Flat!$B10,#REF!,0),MATCH(CT_Bands_1991_2022_Bills_Flat!N$3,#REF!,0)),"N/A")</f>
        <v>N/A</v>
      </c>
      <c r="O10" s="88" t="str">
        <f>IFERROR(INDEX(#REF!,MATCH(CT_Bands_1991_2022_Bills_Flat!$B10,#REF!,0),MATCH(CT_Bands_1991_2022_Bills_Flat!O$2,#REF!,0))-INDEX(#REF!,MATCH(CT_Bands_1991_2022_Bills_Flat!$B10,#REF!,0),MATCH(CT_Bands_1991_2022_Bills_Flat!O$3,#REF!,0)),"N/A")</f>
        <v>N/A</v>
      </c>
      <c r="P10" s="88" t="str">
        <f>IFERROR(INDEX(#REF!,MATCH(CT_Bands_1991_2022_Bills_Flat!$B10,#REF!,0),MATCH(CT_Bands_1991_2022_Bills_Flat!P$2,#REF!,0))-INDEX(#REF!,MATCH(CT_Bands_1991_2022_Bills_Flat!$B10,#REF!,0),MATCH(CT_Bands_1991_2022_Bills_Flat!P$3,#REF!,0)),"N/A")</f>
        <v>N/A</v>
      </c>
      <c r="Q10" s="88" t="str">
        <f>IFERROR(INDEX(#REF!,MATCH(CT_Bands_1991_2022_Bills_Flat!$B10,#REF!,0),MATCH(CT_Bands_1991_2022_Bills_Flat!Q$2,#REF!,0))-INDEX(#REF!,MATCH(CT_Bands_1991_2022_Bills_Flat!$B10,#REF!,0),MATCH(CT_Bands_1991_2022_Bills_Flat!Q$3,#REF!,0)),"N/A")</f>
        <v>N/A</v>
      </c>
      <c r="R10" s="88" t="str">
        <f>IFERROR(INDEX(#REF!,MATCH(CT_Bands_1991_2022_Bills_Flat!$B10,#REF!,0),MATCH(CT_Bands_1991_2022_Bills_Flat!R$2,#REF!,0))-INDEX(#REF!,MATCH(CT_Bands_1991_2022_Bills_Flat!$B10,#REF!,0),MATCH(CT_Bands_1991_2022_Bills_Flat!R$3,#REF!,0)),"N/A")</f>
        <v>N/A</v>
      </c>
      <c r="S10" s="88" t="str">
        <f>IFERROR(INDEX(#REF!,MATCH(CT_Bands_1991_2022_Bills_Flat!$B10,#REF!,0),MATCH(CT_Bands_1991_2022_Bills_Flat!S$2,#REF!,0))-INDEX(#REF!,MATCH(CT_Bands_1991_2022_Bills_Flat!$B10,#REF!,0),MATCH(CT_Bands_1991_2022_Bills_Flat!S$3,#REF!,0)),"N/A")</f>
        <v>N/A</v>
      </c>
      <c r="T10" s="88" t="str">
        <f>IFERROR(INDEX(#REF!,MATCH(CT_Bands_1991_2022_Bills_Flat!$B10,#REF!,0),MATCH(CT_Bands_1991_2022_Bills_Flat!T$2,#REF!,0))-INDEX(#REF!,MATCH(CT_Bands_1991_2022_Bills_Flat!$B10,#REF!,0),MATCH(CT_Bands_1991_2022_Bills_Flat!T$3,#REF!,0)),"N/A")</f>
        <v>N/A</v>
      </c>
      <c r="U10" s="88" t="str">
        <f>IFERROR(INDEX(#REF!,MATCH(CT_Bands_1991_2022_Bills_Flat!$B10,#REF!,0),MATCH(CT_Bands_1991_2022_Bills_Flat!U$2,#REF!,0))-INDEX(#REF!,MATCH(CT_Bands_1991_2022_Bills_Flat!$B10,#REF!,0),MATCH(CT_Bands_1991_2022_Bills_Flat!U$3,#REF!,0)),"N/A")</f>
        <v>N/A</v>
      </c>
      <c r="V10" s="88" t="str">
        <f>IFERROR(INDEX(#REF!,MATCH(CT_Bands_1991_2022_Bills_Flat!$B10,#REF!,0),MATCH(CT_Bands_1991_2022_Bills_Flat!V$2,#REF!,0))-INDEX(#REF!,MATCH(CT_Bands_1991_2022_Bills_Flat!$B10,#REF!,0),MATCH(CT_Bands_1991_2022_Bills_Flat!V$3,#REF!,0)),"N/A")</f>
        <v>N/A</v>
      </c>
      <c r="W10" s="88" t="str">
        <f>IFERROR(INDEX(#REF!,MATCH(CT_Bands_1991_2022_Bills_Flat!$B10,#REF!,0),MATCH(CT_Bands_1991_2022_Bills_Flat!W$2,#REF!,0))-INDEX(#REF!,MATCH(CT_Bands_1991_2022_Bills_Flat!$B10,#REF!,0),MATCH(CT_Bands_1991_2022_Bills_Flat!W$3,#REF!,0)),"N/A")</f>
        <v>N/A</v>
      </c>
      <c r="X10" s="100" t="str">
        <f>IFERROR(INDEX(#REF!,MATCH(CT_Bands_1991_2022_Bills_Flat!$B10,#REF!,0),MATCH(CT_Bands_1991_2022_Bills_Flat!X$2,#REF!,0))-INDEX(#REF!,MATCH(CT_Bands_1991_2022_Bills_Flat!$B10,#REF!,0),MATCH(CT_Bands_1991_2022_Bills_Flat!X$3,#REF!,0)),"N/A")</f>
        <v>N/A</v>
      </c>
      <c r="Y10" s="88" t="str">
        <f>IFERROR(INDEX(#REF!,MATCH(CT_Bands_1991_2022_Bills_Flat!$B10,#REF!,0),MATCH(CT_Bands_1991_2022_Bills_Flat!Y$2,#REF!,0))-INDEX(#REF!,MATCH(CT_Bands_1991_2022_Bills_Flat!$B10,#REF!,0),MATCH(CT_Bands_1991_2022_Bills_Flat!Y$3,#REF!,0)),"N/A")</f>
        <v>N/A</v>
      </c>
      <c r="Z10" s="88" t="str">
        <f>IFERROR(INDEX(#REF!,MATCH(CT_Bands_1991_2022_Bills_Flat!$B10,#REF!,0),MATCH(CT_Bands_1991_2022_Bills_Flat!Z$2,#REF!,0))-INDEX(#REF!,MATCH(CT_Bands_1991_2022_Bills_Flat!$B10,#REF!,0),MATCH(CT_Bands_1991_2022_Bills_Flat!Z$3,#REF!,0)),"N/A")</f>
        <v>N/A</v>
      </c>
      <c r="AA10" s="88" t="str">
        <f>IFERROR(INDEX(#REF!,MATCH(CT_Bands_1991_2022_Bills_Flat!$B10,#REF!,0),MATCH(CT_Bands_1991_2022_Bills_Flat!AA$2,#REF!,0))-INDEX(#REF!,MATCH(CT_Bands_1991_2022_Bills_Flat!$B10,#REF!,0),MATCH(CT_Bands_1991_2022_Bills_Flat!AA$3,#REF!,0)),"N/A")</f>
        <v>N/A</v>
      </c>
      <c r="AB10" s="88" t="str">
        <f>IFERROR(INDEX(#REF!,MATCH(CT_Bands_1991_2022_Bills_Flat!$B10,#REF!,0),MATCH(CT_Bands_1991_2022_Bills_Flat!AB$2,#REF!,0))-INDEX(#REF!,MATCH(CT_Bands_1991_2022_Bills_Flat!$B10,#REF!,0),MATCH(CT_Bands_1991_2022_Bills_Flat!AB$3,#REF!,0)),"N/A")</f>
        <v>N/A</v>
      </c>
      <c r="AC10" s="88" t="str">
        <f>IFERROR(INDEX(#REF!,MATCH(CT_Bands_1991_2022_Bills_Flat!$B10,#REF!,0),MATCH(CT_Bands_1991_2022_Bills_Flat!AC$2,#REF!,0))-INDEX(#REF!,MATCH(CT_Bands_1991_2022_Bills_Flat!$B10,#REF!,0),MATCH(CT_Bands_1991_2022_Bills_Flat!AC$3,#REF!,0)),"N/A")</f>
        <v>N/A</v>
      </c>
      <c r="AD10" s="88" t="str">
        <f>IFERROR(INDEX(#REF!,MATCH(CT_Bands_1991_2022_Bills_Flat!$B10,#REF!,0),MATCH(CT_Bands_1991_2022_Bills_Flat!AD$2,#REF!,0))-INDEX(#REF!,MATCH(CT_Bands_1991_2022_Bills_Flat!$B10,#REF!,0),MATCH(CT_Bands_1991_2022_Bills_Flat!AD$3,#REF!,0)),"N/A")</f>
        <v>N/A</v>
      </c>
      <c r="AE10" s="88" t="str">
        <f>IFERROR(INDEX(#REF!,MATCH(CT_Bands_1991_2022_Bills_Flat!$B10,#REF!,0),MATCH(CT_Bands_1991_2022_Bills_Flat!AE$2,#REF!,0))-INDEX(#REF!,MATCH(CT_Bands_1991_2022_Bills_Flat!$B10,#REF!,0),MATCH(CT_Bands_1991_2022_Bills_Flat!AE$3,#REF!,0)),"N/A")</f>
        <v>N/A</v>
      </c>
      <c r="AF10" s="88" t="str">
        <f>IFERROR(INDEX(#REF!,MATCH(CT_Bands_1991_2022_Bills_Flat!$B10,#REF!,0),MATCH(CT_Bands_1991_2022_Bills_Flat!AF$2,#REF!,0))-INDEX(#REF!,MATCH(CT_Bands_1991_2022_Bills_Flat!$B10,#REF!,0),MATCH(CT_Bands_1991_2022_Bills_Flat!AF$3,#REF!,0)),"N/A")</f>
        <v>N/A</v>
      </c>
      <c r="AG10" s="88" t="str">
        <f>IFERROR(INDEX(#REF!,MATCH(CT_Bands_1991_2022_Bills_Flat!$B10,#REF!,0),MATCH(CT_Bands_1991_2022_Bills_Flat!AG$2,#REF!,0))-INDEX(#REF!,MATCH(CT_Bands_1991_2022_Bills_Flat!$B10,#REF!,0),MATCH(CT_Bands_1991_2022_Bills_Flat!AG$3,#REF!,0)),"N/A")</f>
        <v>N/A</v>
      </c>
      <c r="AH10" s="100" t="str">
        <f>IFERROR(INDEX(#REF!,MATCH(CT_Bands_1991_2022_Bills_Flat!$B10,#REF!,0),MATCH(CT_Bands_1991_2022_Bills_Flat!AH$2,#REF!,0))-INDEX(#REF!,MATCH(CT_Bands_1991_2022_Bills_Flat!$B10,#REF!,0),MATCH(CT_Bands_1991_2022_Bills_Flat!AH$3,#REF!,0)),"N/A")</f>
        <v>N/A</v>
      </c>
      <c r="AI10" s="88" t="str">
        <f>IFERROR(INDEX(#REF!,MATCH(CT_Bands_1991_2022_Bills_Flat!$B10,#REF!,0),MATCH(CT_Bands_1991_2022_Bills_Flat!AI$2,#REF!,0))-INDEX(#REF!,MATCH(CT_Bands_1991_2022_Bills_Flat!$B10,#REF!,0),MATCH(CT_Bands_1991_2022_Bills_Flat!AI$3,#REF!,0)),"N/A")</f>
        <v>N/A</v>
      </c>
      <c r="AJ10" s="88" t="str">
        <f>IFERROR(INDEX(#REF!,MATCH(CT_Bands_1991_2022_Bills_Flat!$B10,#REF!,0),MATCH(CT_Bands_1991_2022_Bills_Flat!AJ$2,#REF!,0))-INDEX(#REF!,MATCH(CT_Bands_1991_2022_Bills_Flat!$B10,#REF!,0),MATCH(CT_Bands_1991_2022_Bills_Flat!AJ$3,#REF!,0)),"N/A")</f>
        <v>N/A</v>
      </c>
      <c r="AK10" s="88" t="str">
        <f>IFERROR(INDEX(#REF!,MATCH(CT_Bands_1991_2022_Bills_Flat!$B10,#REF!,0),MATCH(CT_Bands_1991_2022_Bills_Flat!AK$2,#REF!,0))-INDEX(#REF!,MATCH(CT_Bands_1991_2022_Bills_Flat!$B10,#REF!,0),MATCH(CT_Bands_1991_2022_Bills_Flat!AK$3,#REF!,0)),"N/A")</f>
        <v>N/A</v>
      </c>
      <c r="AL10" s="88" t="str">
        <f>IFERROR(INDEX(#REF!,MATCH(CT_Bands_1991_2022_Bills_Flat!$B10,#REF!,0),MATCH(CT_Bands_1991_2022_Bills_Flat!AL$2,#REF!,0))-INDEX(#REF!,MATCH(CT_Bands_1991_2022_Bills_Flat!$B10,#REF!,0),MATCH(CT_Bands_1991_2022_Bills_Flat!AL$3,#REF!,0)),"N/A")</f>
        <v>N/A</v>
      </c>
      <c r="AM10" s="88" t="str">
        <f>IFERROR(INDEX(#REF!,MATCH(CT_Bands_1991_2022_Bills_Flat!$B10,#REF!,0),MATCH(CT_Bands_1991_2022_Bills_Flat!AM$2,#REF!,0))-INDEX(#REF!,MATCH(CT_Bands_1991_2022_Bills_Flat!$B10,#REF!,0),MATCH(CT_Bands_1991_2022_Bills_Flat!AM$3,#REF!,0)),"N/A")</f>
        <v>N/A</v>
      </c>
      <c r="AN10" s="88" t="str">
        <f>IFERROR(INDEX(#REF!,MATCH(CT_Bands_1991_2022_Bills_Flat!$B10,#REF!,0),MATCH(CT_Bands_1991_2022_Bills_Flat!AN$2,#REF!,0))-INDEX(#REF!,MATCH(CT_Bands_1991_2022_Bills_Flat!$B10,#REF!,0),MATCH(CT_Bands_1991_2022_Bills_Flat!AN$3,#REF!,0)),"N/A")</f>
        <v>N/A</v>
      </c>
      <c r="AO10" s="88" t="str">
        <f>IFERROR(INDEX(#REF!,MATCH(CT_Bands_1991_2022_Bills_Flat!$B10,#REF!,0),MATCH(CT_Bands_1991_2022_Bills_Flat!AO$2,#REF!,0))-INDEX(#REF!,MATCH(CT_Bands_1991_2022_Bills_Flat!$B10,#REF!,0),MATCH(CT_Bands_1991_2022_Bills_Flat!AO$3,#REF!,0)),"N/A")</f>
        <v>N/A</v>
      </c>
      <c r="AP10" s="88" t="str">
        <f>IFERROR(INDEX(#REF!,MATCH(CT_Bands_1991_2022_Bills_Flat!$B10,#REF!,0),MATCH(CT_Bands_1991_2022_Bills_Flat!AP$2,#REF!,0))-INDEX(#REF!,MATCH(CT_Bands_1991_2022_Bills_Flat!$B10,#REF!,0),MATCH(CT_Bands_1991_2022_Bills_Flat!AP$3,#REF!,0)),"N/A")</f>
        <v>N/A</v>
      </c>
      <c r="AQ10" s="88" t="str">
        <f>IFERROR(INDEX(#REF!,MATCH(CT_Bands_1991_2022_Bills_Flat!$B10,#REF!,0),MATCH(CT_Bands_1991_2022_Bills_Flat!AQ$2,#REF!,0))-INDEX(#REF!,MATCH(CT_Bands_1991_2022_Bills_Flat!$B10,#REF!,0),MATCH(CT_Bands_1991_2022_Bills_Flat!AQ$3,#REF!,0)),"N/A")</f>
        <v>N/A</v>
      </c>
      <c r="AR10" s="100" t="str">
        <f>IFERROR(INDEX(#REF!,MATCH(CT_Bands_1991_2022_Bills_Flat!$B10,#REF!,0),MATCH(CT_Bands_1991_2022_Bills_Flat!AR$2,#REF!,0))-INDEX(#REF!,MATCH(CT_Bands_1991_2022_Bills_Flat!$B10,#REF!,0),MATCH(CT_Bands_1991_2022_Bills_Flat!AR$3,#REF!,0)),"N/A")</f>
        <v>N/A</v>
      </c>
      <c r="AS10" s="88" t="str">
        <f>IFERROR(INDEX(#REF!,MATCH(CT_Bands_1991_2022_Bills_Flat!$B10,#REF!,0),MATCH(CT_Bands_1991_2022_Bills_Flat!AS$2,#REF!,0))-INDEX(#REF!,MATCH(CT_Bands_1991_2022_Bills_Flat!$B10,#REF!,0),MATCH(CT_Bands_1991_2022_Bills_Flat!AS$3,#REF!,0)),"N/A")</f>
        <v>N/A</v>
      </c>
      <c r="AT10" s="88" t="str">
        <f>IFERROR(INDEX(#REF!,MATCH(CT_Bands_1991_2022_Bills_Flat!$B10,#REF!,0),MATCH(CT_Bands_1991_2022_Bills_Flat!AT$2,#REF!,0))-INDEX(#REF!,MATCH(CT_Bands_1991_2022_Bills_Flat!$B10,#REF!,0),MATCH(CT_Bands_1991_2022_Bills_Flat!AT$3,#REF!,0)),"N/A")</f>
        <v>N/A</v>
      </c>
      <c r="AU10" s="88" t="str">
        <f>IFERROR(INDEX(#REF!,MATCH(CT_Bands_1991_2022_Bills_Flat!$B10,#REF!,0),MATCH(CT_Bands_1991_2022_Bills_Flat!AU$2,#REF!,0))-INDEX(#REF!,MATCH(CT_Bands_1991_2022_Bills_Flat!$B10,#REF!,0),MATCH(CT_Bands_1991_2022_Bills_Flat!AU$3,#REF!,0)),"N/A")</f>
        <v>N/A</v>
      </c>
      <c r="AV10" s="88" t="str">
        <f>IFERROR(INDEX(#REF!,MATCH(CT_Bands_1991_2022_Bills_Flat!$B10,#REF!,0),MATCH(CT_Bands_1991_2022_Bills_Flat!AV$2,#REF!,0))-INDEX(#REF!,MATCH(CT_Bands_1991_2022_Bills_Flat!$B10,#REF!,0),MATCH(CT_Bands_1991_2022_Bills_Flat!AV$3,#REF!,0)),"N/A")</f>
        <v>N/A</v>
      </c>
      <c r="AW10" s="88" t="str">
        <f>IFERROR(INDEX(#REF!,MATCH(CT_Bands_1991_2022_Bills_Flat!$B10,#REF!,0),MATCH(CT_Bands_1991_2022_Bills_Flat!AW$2,#REF!,0))-INDEX(#REF!,MATCH(CT_Bands_1991_2022_Bills_Flat!$B10,#REF!,0),MATCH(CT_Bands_1991_2022_Bills_Flat!AW$3,#REF!,0)),"N/A")</f>
        <v>N/A</v>
      </c>
      <c r="AX10" s="88" t="str">
        <f>IFERROR(INDEX(#REF!,MATCH(CT_Bands_1991_2022_Bills_Flat!$B10,#REF!,0),MATCH(CT_Bands_1991_2022_Bills_Flat!AX$2,#REF!,0))-INDEX(#REF!,MATCH(CT_Bands_1991_2022_Bills_Flat!$B10,#REF!,0),MATCH(CT_Bands_1991_2022_Bills_Flat!AX$3,#REF!,0)),"N/A")</f>
        <v>N/A</v>
      </c>
      <c r="AY10" s="88" t="str">
        <f>IFERROR(INDEX(#REF!,MATCH(CT_Bands_1991_2022_Bills_Flat!$B10,#REF!,0),MATCH(CT_Bands_1991_2022_Bills_Flat!AY$2,#REF!,0))-INDEX(#REF!,MATCH(CT_Bands_1991_2022_Bills_Flat!$B10,#REF!,0),MATCH(CT_Bands_1991_2022_Bills_Flat!AY$3,#REF!,0)),"N/A")</f>
        <v>N/A</v>
      </c>
      <c r="AZ10" s="88" t="str">
        <f>IFERROR(INDEX(#REF!,MATCH(CT_Bands_1991_2022_Bills_Flat!$B10,#REF!,0),MATCH(CT_Bands_1991_2022_Bills_Flat!AZ$2,#REF!,0))-INDEX(#REF!,MATCH(CT_Bands_1991_2022_Bills_Flat!$B10,#REF!,0),MATCH(CT_Bands_1991_2022_Bills_Flat!AZ$3,#REF!,0)),"N/A")</f>
        <v>N/A</v>
      </c>
      <c r="BA10" s="88" t="str">
        <f>IFERROR(INDEX(#REF!,MATCH(CT_Bands_1991_2022_Bills_Flat!$B10,#REF!,0),MATCH(CT_Bands_1991_2022_Bills_Flat!BA$2,#REF!,0))-INDEX(#REF!,MATCH(CT_Bands_1991_2022_Bills_Flat!$B10,#REF!,0),MATCH(CT_Bands_1991_2022_Bills_Flat!BA$3,#REF!,0)),"N/A")</f>
        <v>N/A</v>
      </c>
      <c r="BB10" s="100" t="str">
        <f>IFERROR(INDEX(#REF!,MATCH(CT_Bands_1991_2022_Bills_Flat!$B10,#REF!,0),MATCH(CT_Bands_1991_2022_Bills_Flat!BB$2,#REF!,0))-INDEX(#REF!,MATCH(CT_Bands_1991_2022_Bills_Flat!$B10,#REF!,0),MATCH(CT_Bands_1991_2022_Bills_Flat!BB$3,#REF!,0)),"N/A")</f>
        <v>N/A</v>
      </c>
      <c r="BC10" s="88" t="str">
        <f>IFERROR(INDEX(#REF!,MATCH(CT_Bands_1991_2022_Bills_Flat!$B10,#REF!,0),MATCH(CT_Bands_1991_2022_Bills_Flat!BC$2,#REF!,0))-INDEX(#REF!,MATCH(CT_Bands_1991_2022_Bills_Flat!$B10,#REF!,0),MATCH(CT_Bands_1991_2022_Bills_Flat!BC$3,#REF!,0)),"N/A")</f>
        <v>N/A</v>
      </c>
      <c r="BD10" s="88" t="str">
        <f>IFERROR(INDEX(#REF!,MATCH(CT_Bands_1991_2022_Bills_Flat!$B10,#REF!,0),MATCH(CT_Bands_1991_2022_Bills_Flat!BD$2,#REF!,0))-INDEX(#REF!,MATCH(CT_Bands_1991_2022_Bills_Flat!$B10,#REF!,0),MATCH(CT_Bands_1991_2022_Bills_Flat!BD$3,#REF!,0)),"N/A")</f>
        <v>N/A</v>
      </c>
      <c r="BE10" s="88" t="str">
        <f>IFERROR(INDEX(#REF!,MATCH(CT_Bands_1991_2022_Bills_Flat!$B10,#REF!,0),MATCH(CT_Bands_1991_2022_Bills_Flat!BE$2,#REF!,0))-INDEX(#REF!,MATCH(CT_Bands_1991_2022_Bills_Flat!$B10,#REF!,0),MATCH(CT_Bands_1991_2022_Bills_Flat!BE$3,#REF!,0)),"N/A")</f>
        <v>N/A</v>
      </c>
      <c r="BF10" s="88" t="str">
        <f>IFERROR(INDEX(#REF!,MATCH(CT_Bands_1991_2022_Bills_Flat!$B10,#REF!,0),MATCH(CT_Bands_1991_2022_Bills_Flat!BF$2,#REF!,0))-INDEX(#REF!,MATCH(CT_Bands_1991_2022_Bills_Flat!$B10,#REF!,0),MATCH(CT_Bands_1991_2022_Bills_Flat!BF$3,#REF!,0)),"N/A")</f>
        <v>N/A</v>
      </c>
      <c r="BG10" s="88" t="str">
        <f>IFERROR(INDEX(#REF!,MATCH(CT_Bands_1991_2022_Bills_Flat!$B10,#REF!,0),MATCH(CT_Bands_1991_2022_Bills_Flat!BG$2,#REF!,0))-INDEX(#REF!,MATCH(CT_Bands_1991_2022_Bills_Flat!$B10,#REF!,0),MATCH(CT_Bands_1991_2022_Bills_Flat!BG$3,#REF!,0)),"N/A")</f>
        <v>N/A</v>
      </c>
      <c r="BH10" s="88" t="str">
        <f>IFERROR(INDEX(#REF!,MATCH(CT_Bands_1991_2022_Bills_Flat!$B10,#REF!,0),MATCH(CT_Bands_1991_2022_Bills_Flat!BH$2,#REF!,0))-INDEX(#REF!,MATCH(CT_Bands_1991_2022_Bills_Flat!$B10,#REF!,0),MATCH(CT_Bands_1991_2022_Bills_Flat!BH$3,#REF!,0)),"N/A")</f>
        <v>N/A</v>
      </c>
      <c r="BI10" s="88" t="str">
        <f>IFERROR(INDEX(#REF!,MATCH(CT_Bands_1991_2022_Bills_Flat!$B10,#REF!,0),MATCH(CT_Bands_1991_2022_Bills_Flat!BI$2,#REF!,0))-INDEX(#REF!,MATCH(CT_Bands_1991_2022_Bills_Flat!$B10,#REF!,0),MATCH(CT_Bands_1991_2022_Bills_Flat!BI$3,#REF!,0)),"N/A")</f>
        <v>N/A</v>
      </c>
      <c r="BJ10" s="88" t="str">
        <f>IFERROR(INDEX(#REF!,MATCH(CT_Bands_1991_2022_Bills_Flat!$B10,#REF!,0),MATCH(CT_Bands_1991_2022_Bills_Flat!BJ$2,#REF!,0))-INDEX(#REF!,MATCH(CT_Bands_1991_2022_Bills_Flat!$B10,#REF!,0),MATCH(CT_Bands_1991_2022_Bills_Flat!BJ$3,#REF!,0)),"N/A")</f>
        <v>N/A</v>
      </c>
      <c r="BK10" s="88" t="str">
        <f>IFERROR(INDEX(#REF!,MATCH(CT_Bands_1991_2022_Bills_Flat!$B10,#REF!,0),MATCH(CT_Bands_1991_2022_Bills_Flat!BK$2,#REF!,0))-INDEX(#REF!,MATCH(CT_Bands_1991_2022_Bills_Flat!$B10,#REF!,0),MATCH(CT_Bands_1991_2022_Bills_Flat!BK$3,#REF!,0)),"N/A")</f>
        <v>N/A</v>
      </c>
      <c r="BL10" s="100" t="str">
        <f>IFERROR(INDEX(#REF!,MATCH(CT_Bands_1991_2022_Bills_Flat!$B10,#REF!,0),MATCH(CT_Bands_1991_2022_Bills_Flat!BL$2,#REF!,0))-INDEX(#REF!,MATCH(CT_Bands_1991_2022_Bills_Flat!$B10,#REF!,0),MATCH(CT_Bands_1991_2022_Bills_Flat!BL$3,#REF!,0)),"N/A")</f>
        <v>N/A</v>
      </c>
      <c r="BM10" s="88" t="str">
        <f>IFERROR(INDEX(#REF!,MATCH(CT_Bands_1991_2022_Bills_Flat!$B10,#REF!,0),MATCH(CT_Bands_1991_2022_Bills_Flat!BM$2,#REF!,0))-INDEX(#REF!,MATCH(CT_Bands_1991_2022_Bills_Flat!$B10,#REF!,0),MATCH(CT_Bands_1991_2022_Bills_Flat!BM$3,#REF!,0)),"N/A")</f>
        <v>N/A</v>
      </c>
      <c r="BN10" s="88" t="str">
        <f>IFERROR(INDEX(#REF!,MATCH(CT_Bands_1991_2022_Bills_Flat!$B10,#REF!,0),MATCH(CT_Bands_1991_2022_Bills_Flat!BN$2,#REF!,0))-INDEX(#REF!,MATCH(CT_Bands_1991_2022_Bills_Flat!$B10,#REF!,0),MATCH(CT_Bands_1991_2022_Bills_Flat!BN$3,#REF!,0)),"N/A")</f>
        <v>N/A</v>
      </c>
      <c r="BO10" s="88" t="str">
        <f>IFERROR(INDEX(#REF!,MATCH(CT_Bands_1991_2022_Bills_Flat!$B10,#REF!,0),MATCH(CT_Bands_1991_2022_Bills_Flat!BO$2,#REF!,0))-INDEX(#REF!,MATCH(CT_Bands_1991_2022_Bills_Flat!$B10,#REF!,0),MATCH(CT_Bands_1991_2022_Bills_Flat!BO$3,#REF!,0)),"N/A")</f>
        <v>N/A</v>
      </c>
      <c r="BP10" s="88" t="str">
        <f>IFERROR(INDEX(#REF!,MATCH(CT_Bands_1991_2022_Bills_Flat!$B10,#REF!,0),MATCH(CT_Bands_1991_2022_Bills_Flat!BP$2,#REF!,0))-INDEX(#REF!,MATCH(CT_Bands_1991_2022_Bills_Flat!$B10,#REF!,0),MATCH(CT_Bands_1991_2022_Bills_Flat!BP$3,#REF!,0)),"N/A")</f>
        <v>N/A</v>
      </c>
      <c r="BQ10" s="88" t="str">
        <f>IFERROR(INDEX(#REF!,MATCH(CT_Bands_1991_2022_Bills_Flat!$B10,#REF!,0),MATCH(CT_Bands_1991_2022_Bills_Flat!BQ$2,#REF!,0))-INDEX(#REF!,MATCH(CT_Bands_1991_2022_Bills_Flat!$B10,#REF!,0),MATCH(CT_Bands_1991_2022_Bills_Flat!BQ$3,#REF!,0)),"N/A")</f>
        <v>N/A</v>
      </c>
      <c r="BR10" s="88" t="str">
        <f>IFERROR(INDEX(#REF!,MATCH(CT_Bands_1991_2022_Bills_Flat!$B10,#REF!,0),MATCH(CT_Bands_1991_2022_Bills_Flat!BR$2,#REF!,0))-INDEX(#REF!,MATCH(CT_Bands_1991_2022_Bills_Flat!$B10,#REF!,0),MATCH(CT_Bands_1991_2022_Bills_Flat!BR$3,#REF!,0)),"N/A")</f>
        <v>N/A</v>
      </c>
      <c r="BS10" s="88" t="str">
        <f>IFERROR(INDEX(#REF!,MATCH(CT_Bands_1991_2022_Bills_Flat!$B10,#REF!,0),MATCH(CT_Bands_1991_2022_Bills_Flat!BS$2,#REF!,0))-INDEX(#REF!,MATCH(CT_Bands_1991_2022_Bills_Flat!$B10,#REF!,0),MATCH(CT_Bands_1991_2022_Bills_Flat!BS$3,#REF!,0)),"N/A")</f>
        <v>N/A</v>
      </c>
      <c r="BT10" s="88" t="str">
        <f>IFERROR(INDEX(#REF!,MATCH(CT_Bands_1991_2022_Bills_Flat!$B10,#REF!,0),MATCH(CT_Bands_1991_2022_Bills_Flat!BT$2,#REF!,0))-INDEX(#REF!,MATCH(CT_Bands_1991_2022_Bills_Flat!$B10,#REF!,0),MATCH(CT_Bands_1991_2022_Bills_Flat!BT$3,#REF!,0)),"N/A")</f>
        <v>N/A</v>
      </c>
      <c r="BU10" s="88" t="str">
        <f>IFERROR(INDEX(#REF!,MATCH(CT_Bands_1991_2022_Bills_Flat!$B10,#REF!,0),MATCH(CT_Bands_1991_2022_Bills_Flat!BU$2,#REF!,0))-INDEX(#REF!,MATCH(CT_Bands_1991_2022_Bills_Flat!$B10,#REF!,0),MATCH(CT_Bands_1991_2022_Bills_Flat!BU$3,#REF!,0)),"N/A")</f>
        <v>N/A</v>
      </c>
      <c r="BV10" s="100" t="str">
        <f>IFERROR(INDEX(#REF!,MATCH(CT_Bands_1991_2022_Bills_Flat!$B10,#REF!,0),MATCH(CT_Bands_1991_2022_Bills_Flat!BV$2,#REF!,0))-INDEX(#REF!,MATCH(CT_Bands_1991_2022_Bills_Flat!$B10,#REF!,0),MATCH(CT_Bands_1991_2022_Bills_Flat!BV$3,#REF!,0)),"N/A")</f>
        <v>N/A</v>
      </c>
      <c r="BW10" s="88" t="str">
        <f>IFERROR(INDEX(#REF!,MATCH(CT_Bands_1991_2022_Bills_Flat!$B10,#REF!,0),MATCH(CT_Bands_1991_2022_Bills_Flat!BW$2,#REF!,0))-INDEX(#REF!,MATCH(CT_Bands_1991_2022_Bills_Flat!$B10,#REF!,0),MATCH(CT_Bands_1991_2022_Bills_Flat!BW$3,#REF!,0)),"N/A")</f>
        <v>N/A</v>
      </c>
      <c r="BX10" s="88" t="str">
        <f>IFERROR(INDEX(#REF!,MATCH(CT_Bands_1991_2022_Bills_Flat!$B10,#REF!,0),MATCH(CT_Bands_1991_2022_Bills_Flat!BX$2,#REF!,0))-INDEX(#REF!,MATCH(CT_Bands_1991_2022_Bills_Flat!$B10,#REF!,0),MATCH(CT_Bands_1991_2022_Bills_Flat!BX$3,#REF!,0)),"N/A")</f>
        <v>N/A</v>
      </c>
      <c r="BY10" s="88" t="str">
        <f>IFERROR(INDEX(#REF!,MATCH(CT_Bands_1991_2022_Bills_Flat!$B10,#REF!,0),MATCH(CT_Bands_1991_2022_Bills_Flat!BY$2,#REF!,0))-INDEX(#REF!,MATCH(CT_Bands_1991_2022_Bills_Flat!$B10,#REF!,0),MATCH(CT_Bands_1991_2022_Bills_Flat!BY$3,#REF!,0)),"N/A")</f>
        <v>N/A</v>
      </c>
      <c r="BZ10" s="88" t="str">
        <f>IFERROR(INDEX(#REF!,MATCH(CT_Bands_1991_2022_Bills_Flat!$B10,#REF!,0),MATCH(CT_Bands_1991_2022_Bills_Flat!BZ$2,#REF!,0))-INDEX(#REF!,MATCH(CT_Bands_1991_2022_Bills_Flat!$B10,#REF!,0),MATCH(CT_Bands_1991_2022_Bills_Flat!BZ$3,#REF!,0)),"N/A")</f>
        <v>N/A</v>
      </c>
      <c r="CA10" s="88" t="str">
        <f>IFERROR(INDEX(#REF!,MATCH(CT_Bands_1991_2022_Bills_Flat!$B10,#REF!,0),MATCH(CT_Bands_1991_2022_Bills_Flat!CA$2,#REF!,0))-INDEX(#REF!,MATCH(CT_Bands_1991_2022_Bills_Flat!$B10,#REF!,0),MATCH(CT_Bands_1991_2022_Bills_Flat!CA$3,#REF!,0)),"N/A")</f>
        <v>N/A</v>
      </c>
      <c r="CB10" s="88" t="str">
        <f>IFERROR(INDEX(#REF!,MATCH(CT_Bands_1991_2022_Bills_Flat!$B10,#REF!,0),MATCH(CT_Bands_1991_2022_Bills_Flat!CB$2,#REF!,0))-INDEX(#REF!,MATCH(CT_Bands_1991_2022_Bills_Flat!$B10,#REF!,0),MATCH(CT_Bands_1991_2022_Bills_Flat!CB$3,#REF!,0)),"N/A")</f>
        <v>N/A</v>
      </c>
      <c r="CC10" s="88" t="str">
        <f>IFERROR(INDEX(#REF!,MATCH(CT_Bands_1991_2022_Bills_Flat!$B10,#REF!,0),MATCH(CT_Bands_1991_2022_Bills_Flat!CC$2,#REF!,0))-INDEX(#REF!,MATCH(CT_Bands_1991_2022_Bills_Flat!$B10,#REF!,0),MATCH(CT_Bands_1991_2022_Bills_Flat!CC$3,#REF!,0)),"N/A")</f>
        <v>N/A</v>
      </c>
      <c r="CD10" s="88" t="str">
        <f>IFERROR(INDEX(#REF!,MATCH(CT_Bands_1991_2022_Bills_Flat!$B10,#REF!,0),MATCH(CT_Bands_1991_2022_Bills_Flat!CD$2,#REF!,0))-INDEX(#REF!,MATCH(CT_Bands_1991_2022_Bills_Flat!$B10,#REF!,0),MATCH(CT_Bands_1991_2022_Bills_Flat!CD$3,#REF!,0)),"N/A")</f>
        <v>N/A</v>
      </c>
      <c r="CE10" s="88" t="str">
        <f>IFERROR(INDEX(#REF!,MATCH(CT_Bands_1991_2022_Bills_Flat!$B10,#REF!,0),MATCH(CT_Bands_1991_2022_Bills_Flat!CE$2,#REF!,0))-INDEX(#REF!,MATCH(CT_Bands_1991_2022_Bills_Flat!$B10,#REF!,0),MATCH(CT_Bands_1991_2022_Bills_Flat!CE$3,#REF!,0)),"N/A")</f>
        <v>N/A</v>
      </c>
      <c r="CF10" s="51"/>
    </row>
    <row r="11" spans="1:84" x14ac:dyDescent="0.25">
      <c r="A11" s="77" t="s">
        <v>409</v>
      </c>
      <c r="B11" s="83" t="s">
        <v>410</v>
      </c>
      <c r="C11" s="83" t="s">
        <v>2127</v>
      </c>
      <c r="D11" s="88" t="str">
        <f>IFERROR(INDEX(#REF!,MATCH(CT_Bands_1991_2022_Bills_Flat!$B11,#REF!,0),MATCH(CT_Bands_1991_2022_Bills_Flat!D$2,#REF!,0))-INDEX(#REF!,MATCH(CT_Bands_1991_2022_Bills_Flat!$B11,#REF!,0),MATCH(CT_Bands_1991_2022_Bills_Flat!D$3,#REF!,0)),"N/A")</f>
        <v>N/A</v>
      </c>
      <c r="E11" s="88" t="str">
        <f>IFERROR(INDEX(#REF!,MATCH(CT_Bands_1991_2022_Bills_Flat!$B11,#REF!,0),MATCH(CT_Bands_1991_2022_Bills_Flat!E$2,#REF!,0))-INDEX(#REF!,MATCH(CT_Bands_1991_2022_Bills_Flat!$B11,#REF!,0),MATCH(CT_Bands_1991_2022_Bills_Flat!E$3,#REF!,0)),"N/A")</f>
        <v>N/A</v>
      </c>
      <c r="F11" s="88" t="str">
        <f>IFERROR(INDEX(#REF!,MATCH(CT_Bands_1991_2022_Bills_Flat!$B11,#REF!,0),MATCH(CT_Bands_1991_2022_Bills_Flat!F$2,#REF!,0))-INDEX(#REF!,MATCH(CT_Bands_1991_2022_Bills_Flat!$B11,#REF!,0),MATCH(CT_Bands_1991_2022_Bills_Flat!F$3,#REF!,0)),"N/A")</f>
        <v>N/A</v>
      </c>
      <c r="G11" s="88" t="str">
        <f>IFERROR(INDEX(#REF!,MATCH(CT_Bands_1991_2022_Bills_Flat!$B11,#REF!,0),MATCH(CT_Bands_1991_2022_Bills_Flat!G$2,#REF!,0))-INDEX(#REF!,MATCH(CT_Bands_1991_2022_Bills_Flat!$B11,#REF!,0),MATCH(CT_Bands_1991_2022_Bills_Flat!G$3,#REF!,0)),"N/A")</f>
        <v>N/A</v>
      </c>
      <c r="H11" s="88" t="str">
        <f>IFERROR(INDEX(#REF!,MATCH(CT_Bands_1991_2022_Bills_Flat!$B11,#REF!,0),MATCH(CT_Bands_1991_2022_Bills_Flat!H$2,#REF!,0))-INDEX(#REF!,MATCH(CT_Bands_1991_2022_Bills_Flat!$B11,#REF!,0),MATCH(CT_Bands_1991_2022_Bills_Flat!H$3,#REF!,0)),"N/A")</f>
        <v>N/A</v>
      </c>
      <c r="I11" s="88" t="str">
        <f>IFERROR(INDEX(#REF!,MATCH(CT_Bands_1991_2022_Bills_Flat!$B11,#REF!,0),MATCH(CT_Bands_1991_2022_Bills_Flat!I$2,#REF!,0))-INDEX(#REF!,MATCH(CT_Bands_1991_2022_Bills_Flat!$B11,#REF!,0),MATCH(CT_Bands_1991_2022_Bills_Flat!I$3,#REF!,0)),"N/A")</f>
        <v>N/A</v>
      </c>
      <c r="J11" s="88" t="str">
        <f>IFERROR(INDEX(#REF!,MATCH(CT_Bands_1991_2022_Bills_Flat!$B11,#REF!,0),MATCH(CT_Bands_1991_2022_Bills_Flat!J$2,#REF!,0))-INDEX(#REF!,MATCH(CT_Bands_1991_2022_Bills_Flat!$B11,#REF!,0),MATCH(CT_Bands_1991_2022_Bills_Flat!J$3,#REF!,0)),"N/A")</f>
        <v>N/A</v>
      </c>
      <c r="K11" s="88" t="str">
        <f>IFERROR(INDEX(#REF!,MATCH(CT_Bands_1991_2022_Bills_Flat!$B11,#REF!,0),MATCH(CT_Bands_1991_2022_Bills_Flat!K$2,#REF!,0))-INDEX(#REF!,MATCH(CT_Bands_1991_2022_Bills_Flat!$B11,#REF!,0),MATCH(CT_Bands_1991_2022_Bills_Flat!K$3,#REF!,0)),"N/A")</f>
        <v>N/A</v>
      </c>
      <c r="L11" s="88" t="str">
        <f>IFERROR(INDEX(#REF!,MATCH(CT_Bands_1991_2022_Bills_Flat!$B11,#REF!,0),MATCH(CT_Bands_1991_2022_Bills_Flat!L$2,#REF!,0))-INDEX(#REF!,MATCH(CT_Bands_1991_2022_Bills_Flat!$B11,#REF!,0),MATCH(CT_Bands_1991_2022_Bills_Flat!L$3,#REF!,0)),"N/A")</f>
        <v>N/A</v>
      </c>
      <c r="M11" s="88" t="str">
        <f>IFERROR(INDEX(#REF!,MATCH(CT_Bands_1991_2022_Bills_Flat!$B11,#REF!,0),MATCH(CT_Bands_1991_2022_Bills_Flat!M$2,#REF!,0))-INDEX(#REF!,MATCH(CT_Bands_1991_2022_Bills_Flat!$B11,#REF!,0),MATCH(CT_Bands_1991_2022_Bills_Flat!M$3,#REF!,0)),"N/A")</f>
        <v>N/A</v>
      </c>
      <c r="N11" s="100" t="str">
        <f>IFERROR(INDEX(#REF!,MATCH(CT_Bands_1991_2022_Bills_Flat!$B11,#REF!,0),MATCH(CT_Bands_1991_2022_Bills_Flat!N$2,#REF!,0))-INDEX(#REF!,MATCH(CT_Bands_1991_2022_Bills_Flat!$B11,#REF!,0),MATCH(CT_Bands_1991_2022_Bills_Flat!N$3,#REF!,0)),"N/A")</f>
        <v>N/A</v>
      </c>
      <c r="O11" s="88" t="str">
        <f>IFERROR(INDEX(#REF!,MATCH(CT_Bands_1991_2022_Bills_Flat!$B11,#REF!,0),MATCH(CT_Bands_1991_2022_Bills_Flat!O$2,#REF!,0))-INDEX(#REF!,MATCH(CT_Bands_1991_2022_Bills_Flat!$B11,#REF!,0),MATCH(CT_Bands_1991_2022_Bills_Flat!O$3,#REF!,0)),"N/A")</f>
        <v>N/A</v>
      </c>
      <c r="P11" s="88" t="str">
        <f>IFERROR(INDEX(#REF!,MATCH(CT_Bands_1991_2022_Bills_Flat!$B11,#REF!,0),MATCH(CT_Bands_1991_2022_Bills_Flat!P$2,#REF!,0))-INDEX(#REF!,MATCH(CT_Bands_1991_2022_Bills_Flat!$B11,#REF!,0),MATCH(CT_Bands_1991_2022_Bills_Flat!P$3,#REF!,0)),"N/A")</f>
        <v>N/A</v>
      </c>
      <c r="Q11" s="88" t="str">
        <f>IFERROR(INDEX(#REF!,MATCH(CT_Bands_1991_2022_Bills_Flat!$B11,#REF!,0),MATCH(CT_Bands_1991_2022_Bills_Flat!Q$2,#REF!,0))-INDEX(#REF!,MATCH(CT_Bands_1991_2022_Bills_Flat!$B11,#REF!,0),MATCH(CT_Bands_1991_2022_Bills_Flat!Q$3,#REF!,0)),"N/A")</f>
        <v>N/A</v>
      </c>
      <c r="R11" s="88" t="str">
        <f>IFERROR(INDEX(#REF!,MATCH(CT_Bands_1991_2022_Bills_Flat!$B11,#REF!,0),MATCH(CT_Bands_1991_2022_Bills_Flat!R$2,#REF!,0))-INDEX(#REF!,MATCH(CT_Bands_1991_2022_Bills_Flat!$B11,#REF!,0),MATCH(CT_Bands_1991_2022_Bills_Flat!R$3,#REF!,0)),"N/A")</f>
        <v>N/A</v>
      </c>
      <c r="S11" s="88" t="str">
        <f>IFERROR(INDEX(#REF!,MATCH(CT_Bands_1991_2022_Bills_Flat!$B11,#REF!,0),MATCH(CT_Bands_1991_2022_Bills_Flat!S$2,#REF!,0))-INDEX(#REF!,MATCH(CT_Bands_1991_2022_Bills_Flat!$B11,#REF!,0),MATCH(CT_Bands_1991_2022_Bills_Flat!S$3,#REF!,0)),"N/A")</f>
        <v>N/A</v>
      </c>
      <c r="T11" s="88" t="str">
        <f>IFERROR(INDEX(#REF!,MATCH(CT_Bands_1991_2022_Bills_Flat!$B11,#REF!,0),MATCH(CT_Bands_1991_2022_Bills_Flat!T$2,#REF!,0))-INDEX(#REF!,MATCH(CT_Bands_1991_2022_Bills_Flat!$B11,#REF!,0),MATCH(CT_Bands_1991_2022_Bills_Flat!T$3,#REF!,0)),"N/A")</f>
        <v>N/A</v>
      </c>
      <c r="U11" s="88" t="str">
        <f>IFERROR(INDEX(#REF!,MATCH(CT_Bands_1991_2022_Bills_Flat!$B11,#REF!,0),MATCH(CT_Bands_1991_2022_Bills_Flat!U$2,#REF!,0))-INDEX(#REF!,MATCH(CT_Bands_1991_2022_Bills_Flat!$B11,#REF!,0),MATCH(CT_Bands_1991_2022_Bills_Flat!U$3,#REF!,0)),"N/A")</f>
        <v>N/A</v>
      </c>
      <c r="V11" s="88" t="str">
        <f>IFERROR(INDEX(#REF!,MATCH(CT_Bands_1991_2022_Bills_Flat!$B11,#REF!,0),MATCH(CT_Bands_1991_2022_Bills_Flat!V$2,#REF!,0))-INDEX(#REF!,MATCH(CT_Bands_1991_2022_Bills_Flat!$B11,#REF!,0),MATCH(CT_Bands_1991_2022_Bills_Flat!V$3,#REF!,0)),"N/A")</f>
        <v>N/A</v>
      </c>
      <c r="W11" s="88" t="str">
        <f>IFERROR(INDEX(#REF!,MATCH(CT_Bands_1991_2022_Bills_Flat!$B11,#REF!,0),MATCH(CT_Bands_1991_2022_Bills_Flat!W$2,#REF!,0))-INDEX(#REF!,MATCH(CT_Bands_1991_2022_Bills_Flat!$B11,#REF!,0),MATCH(CT_Bands_1991_2022_Bills_Flat!W$3,#REF!,0)),"N/A")</f>
        <v>N/A</v>
      </c>
      <c r="X11" s="100" t="str">
        <f>IFERROR(INDEX(#REF!,MATCH(CT_Bands_1991_2022_Bills_Flat!$B11,#REF!,0),MATCH(CT_Bands_1991_2022_Bills_Flat!X$2,#REF!,0))-INDEX(#REF!,MATCH(CT_Bands_1991_2022_Bills_Flat!$B11,#REF!,0),MATCH(CT_Bands_1991_2022_Bills_Flat!X$3,#REF!,0)),"N/A")</f>
        <v>N/A</v>
      </c>
      <c r="Y11" s="88" t="str">
        <f>IFERROR(INDEX(#REF!,MATCH(CT_Bands_1991_2022_Bills_Flat!$B11,#REF!,0),MATCH(CT_Bands_1991_2022_Bills_Flat!Y$2,#REF!,0))-INDEX(#REF!,MATCH(CT_Bands_1991_2022_Bills_Flat!$B11,#REF!,0),MATCH(CT_Bands_1991_2022_Bills_Flat!Y$3,#REF!,0)),"N/A")</f>
        <v>N/A</v>
      </c>
      <c r="Z11" s="88" t="str">
        <f>IFERROR(INDEX(#REF!,MATCH(CT_Bands_1991_2022_Bills_Flat!$B11,#REF!,0),MATCH(CT_Bands_1991_2022_Bills_Flat!Z$2,#REF!,0))-INDEX(#REF!,MATCH(CT_Bands_1991_2022_Bills_Flat!$B11,#REF!,0),MATCH(CT_Bands_1991_2022_Bills_Flat!Z$3,#REF!,0)),"N/A")</f>
        <v>N/A</v>
      </c>
      <c r="AA11" s="88" t="str">
        <f>IFERROR(INDEX(#REF!,MATCH(CT_Bands_1991_2022_Bills_Flat!$B11,#REF!,0),MATCH(CT_Bands_1991_2022_Bills_Flat!AA$2,#REF!,0))-INDEX(#REF!,MATCH(CT_Bands_1991_2022_Bills_Flat!$B11,#REF!,0),MATCH(CT_Bands_1991_2022_Bills_Flat!AA$3,#REF!,0)),"N/A")</f>
        <v>N/A</v>
      </c>
      <c r="AB11" s="88" t="str">
        <f>IFERROR(INDEX(#REF!,MATCH(CT_Bands_1991_2022_Bills_Flat!$B11,#REF!,0),MATCH(CT_Bands_1991_2022_Bills_Flat!AB$2,#REF!,0))-INDEX(#REF!,MATCH(CT_Bands_1991_2022_Bills_Flat!$B11,#REF!,0),MATCH(CT_Bands_1991_2022_Bills_Flat!AB$3,#REF!,0)),"N/A")</f>
        <v>N/A</v>
      </c>
      <c r="AC11" s="88" t="str">
        <f>IFERROR(INDEX(#REF!,MATCH(CT_Bands_1991_2022_Bills_Flat!$B11,#REF!,0),MATCH(CT_Bands_1991_2022_Bills_Flat!AC$2,#REF!,0))-INDEX(#REF!,MATCH(CT_Bands_1991_2022_Bills_Flat!$B11,#REF!,0),MATCH(CT_Bands_1991_2022_Bills_Flat!AC$3,#REF!,0)),"N/A")</f>
        <v>N/A</v>
      </c>
      <c r="AD11" s="88" t="str">
        <f>IFERROR(INDEX(#REF!,MATCH(CT_Bands_1991_2022_Bills_Flat!$B11,#REF!,0),MATCH(CT_Bands_1991_2022_Bills_Flat!AD$2,#REF!,0))-INDEX(#REF!,MATCH(CT_Bands_1991_2022_Bills_Flat!$B11,#REF!,0),MATCH(CT_Bands_1991_2022_Bills_Flat!AD$3,#REF!,0)),"N/A")</f>
        <v>N/A</v>
      </c>
      <c r="AE11" s="88" t="str">
        <f>IFERROR(INDEX(#REF!,MATCH(CT_Bands_1991_2022_Bills_Flat!$B11,#REF!,0),MATCH(CT_Bands_1991_2022_Bills_Flat!AE$2,#REF!,0))-INDEX(#REF!,MATCH(CT_Bands_1991_2022_Bills_Flat!$B11,#REF!,0),MATCH(CT_Bands_1991_2022_Bills_Flat!AE$3,#REF!,0)),"N/A")</f>
        <v>N/A</v>
      </c>
      <c r="AF11" s="88" t="str">
        <f>IFERROR(INDEX(#REF!,MATCH(CT_Bands_1991_2022_Bills_Flat!$B11,#REF!,0),MATCH(CT_Bands_1991_2022_Bills_Flat!AF$2,#REF!,0))-INDEX(#REF!,MATCH(CT_Bands_1991_2022_Bills_Flat!$B11,#REF!,0),MATCH(CT_Bands_1991_2022_Bills_Flat!AF$3,#REF!,0)),"N/A")</f>
        <v>N/A</v>
      </c>
      <c r="AG11" s="88" t="str">
        <f>IFERROR(INDEX(#REF!,MATCH(CT_Bands_1991_2022_Bills_Flat!$B11,#REF!,0),MATCH(CT_Bands_1991_2022_Bills_Flat!AG$2,#REF!,0))-INDEX(#REF!,MATCH(CT_Bands_1991_2022_Bills_Flat!$B11,#REF!,0),MATCH(CT_Bands_1991_2022_Bills_Flat!AG$3,#REF!,0)),"N/A")</f>
        <v>N/A</v>
      </c>
      <c r="AH11" s="100" t="str">
        <f>IFERROR(INDEX(#REF!,MATCH(CT_Bands_1991_2022_Bills_Flat!$B11,#REF!,0),MATCH(CT_Bands_1991_2022_Bills_Flat!AH$2,#REF!,0))-INDEX(#REF!,MATCH(CT_Bands_1991_2022_Bills_Flat!$B11,#REF!,0),MATCH(CT_Bands_1991_2022_Bills_Flat!AH$3,#REF!,0)),"N/A")</f>
        <v>N/A</v>
      </c>
      <c r="AI11" s="88" t="str">
        <f>IFERROR(INDEX(#REF!,MATCH(CT_Bands_1991_2022_Bills_Flat!$B11,#REF!,0),MATCH(CT_Bands_1991_2022_Bills_Flat!AI$2,#REF!,0))-INDEX(#REF!,MATCH(CT_Bands_1991_2022_Bills_Flat!$B11,#REF!,0),MATCH(CT_Bands_1991_2022_Bills_Flat!AI$3,#REF!,0)),"N/A")</f>
        <v>N/A</v>
      </c>
      <c r="AJ11" s="88" t="str">
        <f>IFERROR(INDEX(#REF!,MATCH(CT_Bands_1991_2022_Bills_Flat!$B11,#REF!,0),MATCH(CT_Bands_1991_2022_Bills_Flat!AJ$2,#REF!,0))-INDEX(#REF!,MATCH(CT_Bands_1991_2022_Bills_Flat!$B11,#REF!,0),MATCH(CT_Bands_1991_2022_Bills_Flat!AJ$3,#REF!,0)),"N/A")</f>
        <v>N/A</v>
      </c>
      <c r="AK11" s="88" t="str">
        <f>IFERROR(INDEX(#REF!,MATCH(CT_Bands_1991_2022_Bills_Flat!$B11,#REF!,0),MATCH(CT_Bands_1991_2022_Bills_Flat!AK$2,#REF!,0))-INDEX(#REF!,MATCH(CT_Bands_1991_2022_Bills_Flat!$B11,#REF!,0),MATCH(CT_Bands_1991_2022_Bills_Flat!AK$3,#REF!,0)),"N/A")</f>
        <v>N/A</v>
      </c>
      <c r="AL11" s="88" t="str">
        <f>IFERROR(INDEX(#REF!,MATCH(CT_Bands_1991_2022_Bills_Flat!$B11,#REF!,0),MATCH(CT_Bands_1991_2022_Bills_Flat!AL$2,#REF!,0))-INDEX(#REF!,MATCH(CT_Bands_1991_2022_Bills_Flat!$B11,#REF!,0),MATCH(CT_Bands_1991_2022_Bills_Flat!AL$3,#REF!,0)),"N/A")</f>
        <v>N/A</v>
      </c>
      <c r="AM11" s="88" t="str">
        <f>IFERROR(INDEX(#REF!,MATCH(CT_Bands_1991_2022_Bills_Flat!$B11,#REF!,0),MATCH(CT_Bands_1991_2022_Bills_Flat!AM$2,#REF!,0))-INDEX(#REF!,MATCH(CT_Bands_1991_2022_Bills_Flat!$B11,#REF!,0),MATCH(CT_Bands_1991_2022_Bills_Flat!AM$3,#REF!,0)),"N/A")</f>
        <v>N/A</v>
      </c>
      <c r="AN11" s="88" t="str">
        <f>IFERROR(INDEX(#REF!,MATCH(CT_Bands_1991_2022_Bills_Flat!$B11,#REF!,0),MATCH(CT_Bands_1991_2022_Bills_Flat!AN$2,#REF!,0))-INDEX(#REF!,MATCH(CT_Bands_1991_2022_Bills_Flat!$B11,#REF!,0),MATCH(CT_Bands_1991_2022_Bills_Flat!AN$3,#REF!,0)),"N/A")</f>
        <v>N/A</v>
      </c>
      <c r="AO11" s="88" t="str">
        <f>IFERROR(INDEX(#REF!,MATCH(CT_Bands_1991_2022_Bills_Flat!$B11,#REF!,0),MATCH(CT_Bands_1991_2022_Bills_Flat!AO$2,#REF!,0))-INDEX(#REF!,MATCH(CT_Bands_1991_2022_Bills_Flat!$B11,#REF!,0),MATCH(CT_Bands_1991_2022_Bills_Flat!AO$3,#REF!,0)),"N/A")</f>
        <v>N/A</v>
      </c>
      <c r="AP11" s="88" t="str">
        <f>IFERROR(INDEX(#REF!,MATCH(CT_Bands_1991_2022_Bills_Flat!$B11,#REF!,0),MATCH(CT_Bands_1991_2022_Bills_Flat!AP$2,#REF!,0))-INDEX(#REF!,MATCH(CT_Bands_1991_2022_Bills_Flat!$B11,#REF!,0),MATCH(CT_Bands_1991_2022_Bills_Flat!AP$3,#REF!,0)),"N/A")</f>
        <v>N/A</v>
      </c>
      <c r="AQ11" s="88" t="str">
        <f>IFERROR(INDEX(#REF!,MATCH(CT_Bands_1991_2022_Bills_Flat!$B11,#REF!,0),MATCH(CT_Bands_1991_2022_Bills_Flat!AQ$2,#REF!,0))-INDEX(#REF!,MATCH(CT_Bands_1991_2022_Bills_Flat!$B11,#REF!,0),MATCH(CT_Bands_1991_2022_Bills_Flat!AQ$3,#REF!,0)),"N/A")</f>
        <v>N/A</v>
      </c>
      <c r="AR11" s="100" t="str">
        <f>IFERROR(INDEX(#REF!,MATCH(CT_Bands_1991_2022_Bills_Flat!$B11,#REF!,0),MATCH(CT_Bands_1991_2022_Bills_Flat!AR$2,#REF!,0))-INDEX(#REF!,MATCH(CT_Bands_1991_2022_Bills_Flat!$B11,#REF!,0),MATCH(CT_Bands_1991_2022_Bills_Flat!AR$3,#REF!,0)),"N/A")</f>
        <v>N/A</v>
      </c>
      <c r="AS11" s="88" t="str">
        <f>IFERROR(INDEX(#REF!,MATCH(CT_Bands_1991_2022_Bills_Flat!$B11,#REF!,0),MATCH(CT_Bands_1991_2022_Bills_Flat!AS$2,#REF!,0))-INDEX(#REF!,MATCH(CT_Bands_1991_2022_Bills_Flat!$B11,#REF!,0),MATCH(CT_Bands_1991_2022_Bills_Flat!AS$3,#REF!,0)),"N/A")</f>
        <v>N/A</v>
      </c>
      <c r="AT11" s="88" t="str">
        <f>IFERROR(INDEX(#REF!,MATCH(CT_Bands_1991_2022_Bills_Flat!$B11,#REF!,0),MATCH(CT_Bands_1991_2022_Bills_Flat!AT$2,#REF!,0))-INDEX(#REF!,MATCH(CT_Bands_1991_2022_Bills_Flat!$B11,#REF!,0),MATCH(CT_Bands_1991_2022_Bills_Flat!AT$3,#REF!,0)),"N/A")</f>
        <v>N/A</v>
      </c>
      <c r="AU11" s="88" t="str">
        <f>IFERROR(INDEX(#REF!,MATCH(CT_Bands_1991_2022_Bills_Flat!$B11,#REF!,0),MATCH(CT_Bands_1991_2022_Bills_Flat!AU$2,#REF!,0))-INDEX(#REF!,MATCH(CT_Bands_1991_2022_Bills_Flat!$B11,#REF!,0),MATCH(CT_Bands_1991_2022_Bills_Flat!AU$3,#REF!,0)),"N/A")</f>
        <v>N/A</v>
      </c>
      <c r="AV11" s="88" t="str">
        <f>IFERROR(INDEX(#REF!,MATCH(CT_Bands_1991_2022_Bills_Flat!$B11,#REF!,0),MATCH(CT_Bands_1991_2022_Bills_Flat!AV$2,#REF!,0))-INDEX(#REF!,MATCH(CT_Bands_1991_2022_Bills_Flat!$B11,#REF!,0),MATCH(CT_Bands_1991_2022_Bills_Flat!AV$3,#REF!,0)),"N/A")</f>
        <v>N/A</v>
      </c>
      <c r="AW11" s="88" t="str">
        <f>IFERROR(INDEX(#REF!,MATCH(CT_Bands_1991_2022_Bills_Flat!$B11,#REF!,0),MATCH(CT_Bands_1991_2022_Bills_Flat!AW$2,#REF!,0))-INDEX(#REF!,MATCH(CT_Bands_1991_2022_Bills_Flat!$B11,#REF!,0),MATCH(CT_Bands_1991_2022_Bills_Flat!AW$3,#REF!,0)),"N/A")</f>
        <v>N/A</v>
      </c>
      <c r="AX11" s="88" t="str">
        <f>IFERROR(INDEX(#REF!,MATCH(CT_Bands_1991_2022_Bills_Flat!$B11,#REF!,0),MATCH(CT_Bands_1991_2022_Bills_Flat!AX$2,#REF!,0))-INDEX(#REF!,MATCH(CT_Bands_1991_2022_Bills_Flat!$B11,#REF!,0),MATCH(CT_Bands_1991_2022_Bills_Flat!AX$3,#REF!,0)),"N/A")</f>
        <v>N/A</v>
      </c>
      <c r="AY11" s="88" t="str">
        <f>IFERROR(INDEX(#REF!,MATCH(CT_Bands_1991_2022_Bills_Flat!$B11,#REF!,0),MATCH(CT_Bands_1991_2022_Bills_Flat!AY$2,#REF!,0))-INDEX(#REF!,MATCH(CT_Bands_1991_2022_Bills_Flat!$B11,#REF!,0),MATCH(CT_Bands_1991_2022_Bills_Flat!AY$3,#REF!,0)),"N/A")</f>
        <v>N/A</v>
      </c>
      <c r="AZ11" s="88" t="str">
        <f>IFERROR(INDEX(#REF!,MATCH(CT_Bands_1991_2022_Bills_Flat!$B11,#REF!,0),MATCH(CT_Bands_1991_2022_Bills_Flat!AZ$2,#REF!,0))-INDEX(#REF!,MATCH(CT_Bands_1991_2022_Bills_Flat!$B11,#REF!,0),MATCH(CT_Bands_1991_2022_Bills_Flat!AZ$3,#REF!,0)),"N/A")</f>
        <v>N/A</v>
      </c>
      <c r="BA11" s="88" t="str">
        <f>IFERROR(INDEX(#REF!,MATCH(CT_Bands_1991_2022_Bills_Flat!$B11,#REF!,0),MATCH(CT_Bands_1991_2022_Bills_Flat!BA$2,#REF!,0))-INDEX(#REF!,MATCH(CT_Bands_1991_2022_Bills_Flat!$B11,#REF!,0),MATCH(CT_Bands_1991_2022_Bills_Flat!BA$3,#REF!,0)),"N/A")</f>
        <v>N/A</v>
      </c>
      <c r="BB11" s="100" t="str">
        <f>IFERROR(INDEX(#REF!,MATCH(CT_Bands_1991_2022_Bills_Flat!$B11,#REF!,0),MATCH(CT_Bands_1991_2022_Bills_Flat!BB$2,#REF!,0))-INDEX(#REF!,MATCH(CT_Bands_1991_2022_Bills_Flat!$B11,#REF!,0),MATCH(CT_Bands_1991_2022_Bills_Flat!BB$3,#REF!,0)),"N/A")</f>
        <v>N/A</v>
      </c>
      <c r="BC11" s="88" t="str">
        <f>IFERROR(INDEX(#REF!,MATCH(CT_Bands_1991_2022_Bills_Flat!$B11,#REF!,0),MATCH(CT_Bands_1991_2022_Bills_Flat!BC$2,#REF!,0))-INDEX(#REF!,MATCH(CT_Bands_1991_2022_Bills_Flat!$B11,#REF!,0),MATCH(CT_Bands_1991_2022_Bills_Flat!BC$3,#REF!,0)),"N/A")</f>
        <v>N/A</v>
      </c>
      <c r="BD11" s="88" t="str">
        <f>IFERROR(INDEX(#REF!,MATCH(CT_Bands_1991_2022_Bills_Flat!$B11,#REF!,0),MATCH(CT_Bands_1991_2022_Bills_Flat!BD$2,#REF!,0))-INDEX(#REF!,MATCH(CT_Bands_1991_2022_Bills_Flat!$B11,#REF!,0),MATCH(CT_Bands_1991_2022_Bills_Flat!BD$3,#REF!,0)),"N/A")</f>
        <v>N/A</v>
      </c>
      <c r="BE11" s="88" t="str">
        <f>IFERROR(INDEX(#REF!,MATCH(CT_Bands_1991_2022_Bills_Flat!$B11,#REF!,0),MATCH(CT_Bands_1991_2022_Bills_Flat!BE$2,#REF!,0))-INDEX(#REF!,MATCH(CT_Bands_1991_2022_Bills_Flat!$B11,#REF!,0),MATCH(CT_Bands_1991_2022_Bills_Flat!BE$3,#REF!,0)),"N/A")</f>
        <v>N/A</v>
      </c>
      <c r="BF11" s="88" t="str">
        <f>IFERROR(INDEX(#REF!,MATCH(CT_Bands_1991_2022_Bills_Flat!$B11,#REF!,0),MATCH(CT_Bands_1991_2022_Bills_Flat!BF$2,#REF!,0))-INDEX(#REF!,MATCH(CT_Bands_1991_2022_Bills_Flat!$B11,#REF!,0),MATCH(CT_Bands_1991_2022_Bills_Flat!BF$3,#REF!,0)),"N/A")</f>
        <v>N/A</v>
      </c>
      <c r="BG11" s="88" t="str">
        <f>IFERROR(INDEX(#REF!,MATCH(CT_Bands_1991_2022_Bills_Flat!$B11,#REF!,0),MATCH(CT_Bands_1991_2022_Bills_Flat!BG$2,#REF!,0))-INDEX(#REF!,MATCH(CT_Bands_1991_2022_Bills_Flat!$B11,#REF!,0),MATCH(CT_Bands_1991_2022_Bills_Flat!BG$3,#REF!,0)),"N/A")</f>
        <v>N/A</v>
      </c>
      <c r="BH11" s="88" t="str">
        <f>IFERROR(INDEX(#REF!,MATCH(CT_Bands_1991_2022_Bills_Flat!$B11,#REF!,0),MATCH(CT_Bands_1991_2022_Bills_Flat!BH$2,#REF!,0))-INDEX(#REF!,MATCH(CT_Bands_1991_2022_Bills_Flat!$B11,#REF!,0),MATCH(CT_Bands_1991_2022_Bills_Flat!BH$3,#REF!,0)),"N/A")</f>
        <v>N/A</v>
      </c>
      <c r="BI11" s="88" t="str">
        <f>IFERROR(INDEX(#REF!,MATCH(CT_Bands_1991_2022_Bills_Flat!$B11,#REF!,0),MATCH(CT_Bands_1991_2022_Bills_Flat!BI$2,#REF!,0))-INDEX(#REF!,MATCH(CT_Bands_1991_2022_Bills_Flat!$B11,#REF!,0),MATCH(CT_Bands_1991_2022_Bills_Flat!BI$3,#REF!,0)),"N/A")</f>
        <v>N/A</v>
      </c>
      <c r="BJ11" s="88" t="str">
        <f>IFERROR(INDEX(#REF!,MATCH(CT_Bands_1991_2022_Bills_Flat!$B11,#REF!,0),MATCH(CT_Bands_1991_2022_Bills_Flat!BJ$2,#REF!,0))-INDEX(#REF!,MATCH(CT_Bands_1991_2022_Bills_Flat!$B11,#REF!,0),MATCH(CT_Bands_1991_2022_Bills_Flat!BJ$3,#REF!,0)),"N/A")</f>
        <v>N/A</v>
      </c>
      <c r="BK11" s="88" t="str">
        <f>IFERROR(INDEX(#REF!,MATCH(CT_Bands_1991_2022_Bills_Flat!$B11,#REF!,0),MATCH(CT_Bands_1991_2022_Bills_Flat!BK$2,#REF!,0))-INDEX(#REF!,MATCH(CT_Bands_1991_2022_Bills_Flat!$B11,#REF!,0),MATCH(CT_Bands_1991_2022_Bills_Flat!BK$3,#REF!,0)),"N/A")</f>
        <v>N/A</v>
      </c>
      <c r="BL11" s="100" t="str">
        <f>IFERROR(INDEX(#REF!,MATCH(CT_Bands_1991_2022_Bills_Flat!$B11,#REF!,0),MATCH(CT_Bands_1991_2022_Bills_Flat!BL$2,#REF!,0))-INDEX(#REF!,MATCH(CT_Bands_1991_2022_Bills_Flat!$B11,#REF!,0),MATCH(CT_Bands_1991_2022_Bills_Flat!BL$3,#REF!,0)),"N/A")</f>
        <v>N/A</v>
      </c>
      <c r="BM11" s="88" t="str">
        <f>IFERROR(INDEX(#REF!,MATCH(CT_Bands_1991_2022_Bills_Flat!$B11,#REF!,0),MATCH(CT_Bands_1991_2022_Bills_Flat!BM$2,#REF!,0))-INDEX(#REF!,MATCH(CT_Bands_1991_2022_Bills_Flat!$B11,#REF!,0),MATCH(CT_Bands_1991_2022_Bills_Flat!BM$3,#REF!,0)),"N/A")</f>
        <v>N/A</v>
      </c>
      <c r="BN11" s="88" t="str">
        <f>IFERROR(INDEX(#REF!,MATCH(CT_Bands_1991_2022_Bills_Flat!$B11,#REF!,0),MATCH(CT_Bands_1991_2022_Bills_Flat!BN$2,#REF!,0))-INDEX(#REF!,MATCH(CT_Bands_1991_2022_Bills_Flat!$B11,#REF!,0),MATCH(CT_Bands_1991_2022_Bills_Flat!BN$3,#REF!,0)),"N/A")</f>
        <v>N/A</v>
      </c>
      <c r="BO11" s="88" t="str">
        <f>IFERROR(INDEX(#REF!,MATCH(CT_Bands_1991_2022_Bills_Flat!$B11,#REF!,0),MATCH(CT_Bands_1991_2022_Bills_Flat!BO$2,#REF!,0))-INDEX(#REF!,MATCH(CT_Bands_1991_2022_Bills_Flat!$B11,#REF!,0),MATCH(CT_Bands_1991_2022_Bills_Flat!BO$3,#REF!,0)),"N/A")</f>
        <v>N/A</v>
      </c>
      <c r="BP11" s="88" t="str">
        <f>IFERROR(INDEX(#REF!,MATCH(CT_Bands_1991_2022_Bills_Flat!$B11,#REF!,0),MATCH(CT_Bands_1991_2022_Bills_Flat!BP$2,#REF!,0))-INDEX(#REF!,MATCH(CT_Bands_1991_2022_Bills_Flat!$B11,#REF!,0),MATCH(CT_Bands_1991_2022_Bills_Flat!BP$3,#REF!,0)),"N/A")</f>
        <v>N/A</v>
      </c>
      <c r="BQ11" s="88" t="str">
        <f>IFERROR(INDEX(#REF!,MATCH(CT_Bands_1991_2022_Bills_Flat!$B11,#REF!,0),MATCH(CT_Bands_1991_2022_Bills_Flat!BQ$2,#REF!,0))-INDEX(#REF!,MATCH(CT_Bands_1991_2022_Bills_Flat!$B11,#REF!,0),MATCH(CT_Bands_1991_2022_Bills_Flat!BQ$3,#REF!,0)),"N/A")</f>
        <v>N/A</v>
      </c>
      <c r="BR11" s="88" t="str">
        <f>IFERROR(INDEX(#REF!,MATCH(CT_Bands_1991_2022_Bills_Flat!$B11,#REF!,0),MATCH(CT_Bands_1991_2022_Bills_Flat!BR$2,#REF!,0))-INDEX(#REF!,MATCH(CT_Bands_1991_2022_Bills_Flat!$B11,#REF!,0),MATCH(CT_Bands_1991_2022_Bills_Flat!BR$3,#REF!,0)),"N/A")</f>
        <v>N/A</v>
      </c>
      <c r="BS11" s="88" t="str">
        <f>IFERROR(INDEX(#REF!,MATCH(CT_Bands_1991_2022_Bills_Flat!$B11,#REF!,0),MATCH(CT_Bands_1991_2022_Bills_Flat!BS$2,#REF!,0))-INDEX(#REF!,MATCH(CT_Bands_1991_2022_Bills_Flat!$B11,#REF!,0),MATCH(CT_Bands_1991_2022_Bills_Flat!BS$3,#REF!,0)),"N/A")</f>
        <v>N/A</v>
      </c>
      <c r="BT11" s="88" t="str">
        <f>IFERROR(INDEX(#REF!,MATCH(CT_Bands_1991_2022_Bills_Flat!$B11,#REF!,0),MATCH(CT_Bands_1991_2022_Bills_Flat!BT$2,#REF!,0))-INDEX(#REF!,MATCH(CT_Bands_1991_2022_Bills_Flat!$B11,#REF!,0),MATCH(CT_Bands_1991_2022_Bills_Flat!BT$3,#REF!,0)),"N/A")</f>
        <v>N/A</v>
      </c>
      <c r="BU11" s="88" t="str">
        <f>IFERROR(INDEX(#REF!,MATCH(CT_Bands_1991_2022_Bills_Flat!$B11,#REF!,0),MATCH(CT_Bands_1991_2022_Bills_Flat!BU$2,#REF!,0))-INDEX(#REF!,MATCH(CT_Bands_1991_2022_Bills_Flat!$B11,#REF!,0),MATCH(CT_Bands_1991_2022_Bills_Flat!BU$3,#REF!,0)),"N/A")</f>
        <v>N/A</v>
      </c>
      <c r="BV11" s="100" t="str">
        <f>IFERROR(INDEX(#REF!,MATCH(CT_Bands_1991_2022_Bills_Flat!$B11,#REF!,0),MATCH(CT_Bands_1991_2022_Bills_Flat!BV$2,#REF!,0))-INDEX(#REF!,MATCH(CT_Bands_1991_2022_Bills_Flat!$B11,#REF!,0),MATCH(CT_Bands_1991_2022_Bills_Flat!BV$3,#REF!,0)),"N/A")</f>
        <v>N/A</v>
      </c>
      <c r="BW11" s="88" t="str">
        <f>IFERROR(INDEX(#REF!,MATCH(CT_Bands_1991_2022_Bills_Flat!$B11,#REF!,0),MATCH(CT_Bands_1991_2022_Bills_Flat!BW$2,#REF!,0))-INDEX(#REF!,MATCH(CT_Bands_1991_2022_Bills_Flat!$B11,#REF!,0),MATCH(CT_Bands_1991_2022_Bills_Flat!BW$3,#REF!,0)),"N/A")</f>
        <v>N/A</v>
      </c>
      <c r="BX11" s="88" t="str">
        <f>IFERROR(INDEX(#REF!,MATCH(CT_Bands_1991_2022_Bills_Flat!$B11,#REF!,0),MATCH(CT_Bands_1991_2022_Bills_Flat!BX$2,#REF!,0))-INDEX(#REF!,MATCH(CT_Bands_1991_2022_Bills_Flat!$B11,#REF!,0),MATCH(CT_Bands_1991_2022_Bills_Flat!BX$3,#REF!,0)),"N/A")</f>
        <v>N/A</v>
      </c>
      <c r="BY11" s="88" t="str">
        <f>IFERROR(INDEX(#REF!,MATCH(CT_Bands_1991_2022_Bills_Flat!$B11,#REF!,0),MATCH(CT_Bands_1991_2022_Bills_Flat!BY$2,#REF!,0))-INDEX(#REF!,MATCH(CT_Bands_1991_2022_Bills_Flat!$B11,#REF!,0),MATCH(CT_Bands_1991_2022_Bills_Flat!BY$3,#REF!,0)),"N/A")</f>
        <v>N/A</v>
      </c>
      <c r="BZ11" s="88" t="str">
        <f>IFERROR(INDEX(#REF!,MATCH(CT_Bands_1991_2022_Bills_Flat!$B11,#REF!,0),MATCH(CT_Bands_1991_2022_Bills_Flat!BZ$2,#REF!,0))-INDEX(#REF!,MATCH(CT_Bands_1991_2022_Bills_Flat!$B11,#REF!,0),MATCH(CT_Bands_1991_2022_Bills_Flat!BZ$3,#REF!,0)),"N/A")</f>
        <v>N/A</v>
      </c>
      <c r="CA11" s="88" t="str">
        <f>IFERROR(INDEX(#REF!,MATCH(CT_Bands_1991_2022_Bills_Flat!$B11,#REF!,0),MATCH(CT_Bands_1991_2022_Bills_Flat!CA$2,#REF!,0))-INDEX(#REF!,MATCH(CT_Bands_1991_2022_Bills_Flat!$B11,#REF!,0),MATCH(CT_Bands_1991_2022_Bills_Flat!CA$3,#REF!,0)),"N/A")</f>
        <v>N/A</v>
      </c>
      <c r="CB11" s="88" t="str">
        <f>IFERROR(INDEX(#REF!,MATCH(CT_Bands_1991_2022_Bills_Flat!$B11,#REF!,0),MATCH(CT_Bands_1991_2022_Bills_Flat!CB$2,#REF!,0))-INDEX(#REF!,MATCH(CT_Bands_1991_2022_Bills_Flat!$B11,#REF!,0),MATCH(CT_Bands_1991_2022_Bills_Flat!CB$3,#REF!,0)),"N/A")</f>
        <v>N/A</v>
      </c>
      <c r="CC11" s="88" t="str">
        <f>IFERROR(INDEX(#REF!,MATCH(CT_Bands_1991_2022_Bills_Flat!$B11,#REF!,0),MATCH(CT_Bands_1991_2022_Bills_Flat!CC$2,#REF!,0))-INDEX(#REF!,MATCH(CT_Bands_1991_2022_Bills_Flat!$B11,#REF!,0),MATCH(CT_Bands_1991_2022_Bills_Flat!CC$3,#REF!,0)),"N/A")</f>
        <v>N/A</v>
      </c>
      <c r="CD11" s="88" t="str">
        <f>IFERROR(INDEX(#REF!,MATCH(CT_Bands_1991_2022_Bills_Flat!$B11,#REF!,0),MATCH(CT_Bands_1991_2022_Bills_Flat!CD$2,#REF!,0))-INDEX(#REF!,MATCH(CT_Bands_1991_2022_Bills_Flat!$B11,#REF!,0),MATCH(CT_Bands_1991_2022_Bills_Flat!CD$3,#REF!,0)),"N/A")</f>
        <v>N/A</v>
      </c>
      <c r="CE11" s="88" t="str">
        <f>IFERROR(INDEX(#REF!,MATCH(CT_Bands_1991_2022_Bills_Flat!$B11,#REF!,0),MATCH(CT_Bands_1991_2022_Bills_Flat!CE$2,#REF!,0))-INDEX(#REF!,MATCH(CT_Bands_1991_2022_Bills_Flat!$B11,#REF!,0),MATCH(CT_Bands_1991_2022_Bills_Flat!CE$3,#REF!,0)),"N/A")</f>
        <v>N/A</v>
      </c>
      <c r="CF11" s="51"/>
    </row>
    <row r="12" spans="1:84" x14ac:dyDescent="0.25">
      <c r="A12" s="77" t="s">
        <v>411</v>
      </c>
      <c r="B12" s="83" t="s">
        <v>412</v>
      </c>
      <c r="C12" s="83" t="s">
        <v>2127</v>
      </c>
      <c r="D12" s="88" t="str">
        <f>IFERROR(INDEX(#REF!,MATCH(CT_Bands_1991_2022_Bills_Flat!$B12,#REF!,0),MATCH(CT_Bands_1991_2022_Bills_Flat!D$2,#REF!,0))-INDEX(#REF!,MATCH(CT_Bands_1991_2022_Bills_Flat!$B12,#REF!,0),MATCH(CT_Bands_1991_2022_Bills_Flat!D$3,#REF!,0)),"N/A")</f>
        <v>N/A</v>
      </c>
      <c r="E12" s="88" t="str">
        <f>IFERROR(INDEX(#REF!,MATCH(CT_Bands_1991_2022_Bills_Flat!$B12,#REF!,0),MATCH(CT_Bands_1991_2022_Bills_Flat!E$2,#REF!,0))-INDEX(#REF!,MATCH(CT_Bands_1991_2022_Bills_Flat!$B12,#REF!,0),MATCH(CT_Bands_1991_2022_Bills_Flat!E$3,#REF!,0)),"N/A")</f>
        <v>N/A</v>
      </c>
      <c r="F12" s="88" t="str">
        <f>IFERROR(INDEX(#REF!,MATCH(CT_Bands_1991_2022_Bills_Flat!$B12,#REF!,0),MATCH(CT_Bands_1991_2022_Bills_Flat!F$2,#REF!,0))-INDEX(#REF!,MATCH(CT_Bands_1991_2022_Bills_Flat!$B12,#REF!,0),MATCH(CT_Bands_1991_2022_Bills_Flat!F$3,#REF!,0)),"N/A")</f>
        <v>N/A</v>
      </c>
      <c r="G12" s="88" t="str">
        <f>IFERROR(INDEX(#REF!,MATCH(CT_Bands_1991_2022_Bills_Flat!$B12,#REF!,0),MATCH(CT_Bands_1991_2022_Bills_Flat!G$2,#REF!,0))-INDEX(#REF!,MATCH(CT_Bands_1991_2022_Bills_Flat!$B12,#REF!,0),MATCH(CT_Bands_1991_2022_Bills_Flat!G$3,#REF!,0)),"N/A")</f>
        <v>N/A</v>
      </c>
      <c r="H12" s="88" t="str">
        <f>IFERROR(INDEX(#REF!,MATCH(CT_Bands_1991_2022_Bills_Flat!$B12,#REF!,0),MATCH(CT_Bands_1991_2022_Bills_Flat!H$2,#REF!,0))-INDEX(#REF!,MATCH(CT_Bands_1991_2022_Bills_Flat!$B12,#REF!,0),MATCH(CT_Bands_1991_2022_Bills_Flat!H$3,#REF!,0)),"N/A")</f>
        <v>N/A</v>
      </c>
      <c r="I12" s="88" t="str">
        <f>IFERROR(INDEX(#REF!,MATCH(CT_Bands_1991_2022_Bills_Flat!$B12,#REF!,0),MATCH(CT_Bands_1991_2022_Bills_Flat!I$2,#REF!,0))-INDEX(#REF!,MATCH(CT_Bands_1991_2022_Bills_Flat!$B12,#REF!,0),MATCH(CT_Bands_1991_2022_Bills_Flat!I$3,#REF!,0)),"N/A")</f>
        <v>N/A</v>
      </c>
      <c r="J12" s="88" t="str">
        <f>IFERROR(INDEX(#REF!,MATCH(CT_Bands_1991_2022_Bills_Flat!$B12,#REF!,0),MATCH(CT_Bands_1991_2022_Bills_Flat!J$2,#REF!,0))-INDEX(#REF!,MATCH(CT_Bands_1991_2022_Bills_Flat!$B12,#REF!,0),MATCH(CT_Bands_1991_2022_Bills_Flat!J$3,#REF!,0)),"N/A")</f>
        <v>N/A</v>
      </c>
      <c r="K12" s="88" t="str">
        <f>IFERROR(INDEX(#REF!,MATCH(CT_Bands_1991_2022_Bills_Flat!$B12,#REF!,0),MATCH(CT_Bands_1991_2022_Bills_Flat!K$2,#REF!,0))-INDEX(#REF!,MATCH(CT_Bands_1991_2022_Bills_Flat!$B12,#REF!,0),MATCH(CT_Bands_1991_2022_Bills_Flat!K$3,#REF!,0)),"N/A")</f>
        <v>N/A</v>
      </c>
      <c r="L12" s="88" t="str">
        <f>IFERROR(INDEX(#REF!,MATCH(CT_Bands_1991_2022_Bills_Flat!$B12,#REF!,0),MATCH(CT_Bands_1991_2022_Bills_Flat!L$2,#REF!,0))-INDEX(#REF!,MATCH(CT_Bands_1991_2022_Bills_Flat!$B12,#REF!,0),MATCH(CT_Bands_1991_2022_Bills_Flat!L$3,#REF!,0)),"N/A")</f>
        <v>N/A</v>
      </c>
      <c r="M12" s="88" t="str">
        <f>IFERROR(INDEX(#REF!,MATCH(CT_Bands_1991_2022_Bills_Flat!$B12,#REF!,0),MATCH(CT_Bands_1991_2022_Bills_Flat!M$2,#REF!,0))-INDEX(#REF!,MATCH(CT_Bands_1991_2022_Bills_Flat!$B12,#REF!,0),MATCH(CT_Bands_1991_2022_Bills_Flat!M$3,#REF!,0)),"N/A")</f>
        <v>N/A</v>
      </c>
      <c r="N12" s="100" t="str">
        <f>IFERROR(INDEX(#REF!,MATCH(CT_Bands_1991_2022_Bills_Flat!$B12,#REF!,0),MATCH(CT_Bands_1991_2022_Bills_Flat!N$2,#REF!,0))-INDEX(#REF!,MATCH(CT_Bands_1991_2022_Bills_Flat!$B12,#REF!,0),MATCH(CT_Bands_1991_2022_Bills_Flat!N$3,#REF!,0)),"N/A")</f>
        <v>N/A</v>
      </c>
      <c r="O12" s="88" t="str">
        <f>IFERROR(INDEX(#REF!,MATCH(CT_Bands_1991_2022_Bills_Flat!$B12,#REF!,0),MATCH(CT_Bands_1991_2022_Bills_Flat!O$2,#REF!,0))-INDEX(#REF!,MATCH(CT_Bands_1991_2022_Bills_Flat!$B12,#REF!,0),MATCH(CT_Bands_1991_2022_Bills_Flat!O$3,#REF!,0)),"N/A")</f>
        <v>N/A</v>
      </c>
      <c r="P12" s="88" t="str">
        <f>IFERROR(INDEX(#REF!,MATCH(CT_Bands_1991_2022_Bills_Flat!$B12,#REF!,0),MATCH(CT_Bands_1991_2022_Bills_Flat!P$2,#REF!,0))-INDEX(#REF!,MATCH(CT_Bands_1991_2022_Bills_Flat!$B12,#REF!,0),MATCH(CT_Bands_1991_2022_Bills_Flat!P$3,#REF!,0)),"N/A")</f>
        <v>N/A</v>
      </c>
      <c r="Q12" s="88" t="str">
        <f>IFERROR(INDEX(#REF!,MATCH(CT_Bands_1991_2022_Bills_Flat!$B12,#REF!,0),MATCH(CT_Bands_1991_2022_Bills_Flat!Q$2,#REF!,0))-INDEX(#REF!,MATCH(CT_Bands_1991_2022_Bills_Flat!$B12,#REF!,0),MATCH(CT_Bands_1991_2022_Bills_Flat!Q$3,#REF!,0)),"N/A")</f>
        <v>N/A</v>
      </c>
      <c r="R12" s="88" t="str">
        <f>IFERROR(INDEX(#REF!,MATCH(CT_Bands_1991_2022_Bills_Flat!$B12,#REF!,0),MATCH(CT_Bands_1991_2022_Bills_Flat!R$2,#REF!,0))-INDEX(#REF!,MATCH(CT_Bands_1991_2022_Bills_Flat!$B12,#REF!,0),MATCH(CT_Bands_1991_2022_Bills_Flat!R$3,#REF!,0)),"N/A")</f>
        <v>N/A</v>
      </c>
      <c r="S12" s="88" t="str">
        <f>IFERROR(INDEX(#REF!,MATCH(CT_Bands_1991_2022_Bills_Flat!$B12,#REF!,0),MATCH(CT_Bands_1991_2022_Bills_Flat!S$2,#REF!,0))-INDEX(#REF!,MATCH(CT_Bands_1991_2022_Bills_Flat!$B12,#REF!,0),MATCH(CT_Bands_1991_2022_Bills_Flat!S$3,#REF!,0)),"N/A")</f>
        <v>N/A</v>
      </c>
      <c r="T12" s="88" t="str">
        <f>IFERROR(INDEX(#REF!,MATCH(CT_Bands_1991_2022_Bills_Flat!$B12,#REF!,0),MATCH(CT_Bands_1991_2022_Bills_Flat!T$2,#REF!,0))-INDEX(#REF!,MATCH(CT_Bands_1991_2022_Bills_Flat!$B12,#REF!,0),MATCH(CT_Bands_1991_2022_Bills_Flat!T$3,#REF!,0)),"N/A")</f>
        <v>N/A</v>
      </c>
      <c r="U12" s="88" t="str">
        <f>IFERROR(INDEX(#REF!,MATCH(CT_Bands_1991_2022_Bills_Flat!$B12,#REF!,0),MATCH(CT_Bands_1991_2022_Bills_Flat!U$2,#REF!,0))-INDEX(#REF!,MATCH(CT_Bands_1991_2022_Bills_Flat!$B12,#REF!,0),MATCH(CT_Bands_1991_2022_Bills_Flat!U$3,#REF!,0)),"N/A")</f>
        <v>N/A</v>
      </c>
      <c r="V12" s="88" t="str">
        <f>IFERROR(INDEX(#REF!,MATCH(CT_Bands_1991_2022_Bills_Flat!$B12,#REF!,0),MATCH(CT_Bands_1991_2022_Bills_Flat!V$2,#REF!,0))-INDEX(#REF!,MATCH(CT_Bands_1991_2022_Bills_Flat!$B12,#REF!,0),MATCH(CT_Bands_1991_2022_Bills_Flat!V$3,#REF!,0)),"N/A")</f>
        <v>N/A</v>
      </c>
      <c r="W12" s="88" t="str">
        <f>IFERROR(INDEX(#REF!,MATCH(CT_Bands_1991_2022_Bills_Flat!$B12,#REF!,0),MATCH(CT_Bands_1991_2022_Bills_Flat!W$2,#REF!,0))-INDEX(#REF!,MATCH(CT_Bands_1991_2022_Bills_Flat!$B12,#REF!,0),MATCH(CT_Bands_1991_2022_Bills_Flat!W$3,#REF!,0)),"N/A")</f>
        <v>N/A</v>
      </c>
      <c r="X12" s="100" t="str">
        <f>IFERROR(INDEX(#REF!,MATCH(CT_Bands_1991_2022_Bills_Flat!$B12,#REF!,0),MATCH(CT_Bands_1991_2022_Bills_Flat!X$2,#REF!,0))-INDEX(#REF!,MATCH(CT_Bands_1991_2022_Bills_Flat!$B12,#REF!,0),MATCH(CT_Bands_1991_2022_Bills_Flat!X$3,#REF!,0)),"N/A")</f>
        <v>N/A</v>
      </c>
      <c r="Y12" s="88" t="str">
        <f>IFERROR(INDEX(#REF!,MATCH(CT_Bands_1991_2022_Bills_Flat!$B12,#REF!,0),MATCH(CT_Bands_1991_2022_Bills_Flat!Y$2,#REF!,0))-INDEX(#REF!,MATCH(CT_Bands_1991_2022_Bills_Flat!$B12,#REF!,0),MATCH(CT_Bands_1991_2022_Bills_Flat!Y$3,#REF!,0)),"N/A")</f>
        <v>N/A</v>
      </c>
      <c r="Z12" s="88" t="str">
        <f>IFERROR(INDEX(#REF!,MATCH(CT_Bands_1991_2022_Bills_Flat!$B12,#REF!,0),MATCH(CT_Bands_1991_2022_Bills_Flat!Z$2,#REF!,0))-INDEX(#REF!,MATCH(CT_Bands_1991_2022_Bills_Flat!$B12,#REF!,0),MATCH(CT_Bands_1991_2022_Bills_Flat!Z$3,#REF!,0)),"N/A")</f>
        <v>N/A</v>
      </c>
      <c r="AA12" s="88" t="str">
        <f>IFERROR(INDEX(#REF!,MATCH(CT_Bands_1991_2022_Bills_Flat!$B12,#REF!,0),MATCH(CT_Bands_1991_2022_Bills_Flat!AA$2,#REF!,0))-INDEX(#REF!,MATCH(CT_Bands_1991_2022_Bills_Flat!$B12,#REF!,0),MATCH(CT_Bands_1991_2022_Bills_Flat!AA$3,#REF!,0)),"N/A")</f>
        <v>N/A</v>
      </c>
      <c r="AB12" s="88" t="str">
        <f>IFERROR(INDEX(#REF!,MATCH(CT_Bands_1991_2022_Bills_Flat!$B12,#REF!,0),MATCH(CT_Bands_1991_2022_Bills_Flat!AB$2,#REF!,0))-INDEX(#REF!,MATCH(CT_Bands_1991_2022_Bills_Flat!$B12,#REF!,0),MATCH(CT_Bands_1991_2022_Bills_Flat!AB$3,#REF!,0)),"N/A")</f>
        <v>N/A</v>
      </c>
      <c r="AC12" s="88" t="str">
        <f>IFERROR(INDEX(#REF!,MATCH(CT_Bands_1991_2022_Bills_Flat!$B12,#REF!,0),MATCH(CT_Bands_1991_2022_Bills_Flat!AC$2,#REF!,0))-INDEX(#REF!,MATCH(CT_Bands_1991_2022_Bills_Flat!$B12,#REF!,0),MATCH(CT_Bands_1991_2022_Bills_Flat!AC$3,#REF!,0)),"N/A")</f>
        <v>N/A</v>
      </c>
      <c r="AD12" s="88" t="str">
        <f>IFERROR(INDEX(#REF!,MATCH(CT_Bands_1991_2022_Bills_Flat!$B12,#REF!,0),MATCH(CT_Bands_1991_2022_Bills_Flat!AD$2,#REF!,0))-INDEX(#REF!,MATCH(CT_Bands_1991_2022_Bills_Flat!$B12,#REF!,0),MATCH(CT_Bands_1991_2022_Bills_Flat!AD$3,#REF!,0)),"N/A")</f>
        <v>N/A</v>
      </c>
      <c r="AE12" s="88" t="str">
        <f>IFERROR(INDEX(#REF!,MATCH(CT_Bands_1991_2022_Bills_Flat!$B12,#REF!,0),MATCH(CT_Bands_1991_2022_Bills_Flat!AE$2,#REF!,0))-INDEX(#REF!,MATCH(CT_Bands_1991_2022_Bills_Flat!$B12,#REF!,0),MATCH(CT_Bands_1991_2022_Bills_Flat!AE$3,#REF!,0)),"N/A")</f>
        <v>N/A</v>
      </c>
      <c r="AF12" s="88" t="str">
        <f>IFERROR(INDEX(#REF!,MATCH(CT_Bands_1991_2022_Bills_Flat!$B12,#REF!,0),MATCH(CT_Bands_1991_2022_Bills_Flat!AF$2,#REF!,0))-INDEX(#REF!,MATCH(CT_Bands_1991_2022_Bills_Flat!$B12,#REF!,0),MATCH(CT_Bands_1991_2022_Bills_Flat!AF$3,#REF!,0)),"N/A")</f>
        <v>N/A</v>
      </c>
      <c r="AG12" s="88" t="str">
        <f>IFERROR(INDEX(#REF!,MATCH(CT_Bands_1991_2022_Bills_Flat!$B12,#REF!,0),MATCH(CT_Bands_1991_2022_Bills_Flat!AG$2,#REF!,0))-INDEX(#REF!,MATCH(CT_Bands_1991_2022_Bills_Flat!$B12,#REF!,0),MATCH(CT_Bands_1991_2022_Bills_Flat!AG$3,#REF!,0)),"N/A")</f>
        <v>N/A</v>
      </c>
      <c r="AH12" s="100" t="str">
        <f>IFERROR(INDEX(#REF!,MATCH(CT_Bands_1991_2022_Bills_Flat!$B12,#REF!,0),MATCH(CT_Bands_1991_2022_Bills_Flat!AH$2,#REF!,0))-INDEX(#REF!,MATCH(CT_Bands_1991_2022_Bills_Flat!$B12,#REF!,0),MATCH(CT_Bands_1991_2022_Bills_Flat!AH$3,#REF!,0)),"N/A")</f>
        <v>N/A</v>
      </c>
      <c r="AI12" s="88" t="str">
        <f>IFERROR(INDEX(#REF!,MATCH(CT_Bands_1991_2022_Bills_Flat!$B12,#REF!,0),MATCH(CT_Bands_1991_2022_Bills_Flat!AI$2,#REF!,0))-INDEX(#REF!,MATCH(CT_Bands_1991_2022_Bills_Flat!$B12,#REF!,0),MATCH(CT_Bands_1991_2022_Bills_Flat!AI$3,#REF!,0)),"N/A")</f>
        <v>N/A</v>
      </c>
      <c r="AJ12" s="88" t="str">
        <f>IFERROR(INDEX(#REF!,MATCH(CT_Bands_1991_2022_Bills_Flat!$B12,#REF!,0),MATCH(CT_Bands_1991_2022_Bills_Flat!AJ$2,#REF!,0))-INDEX(#REF!,MATCH(CT_Bands_1991_2022_Bills_Flat!$B12,#REF!,0),MATCH(CT_Bands_1991_2022_Bills_Flat!AJ$3,#REF!,0)),"N/A")</f>
        <v>N/A</v>
      </c>
      <c r="AK12" s="88" t="str">
        <f>IFERROR(INDEX(#REF!,MATCH(CT_Bands_1991_2022_Bills_Flat!$B12,#REF!,0),MATCH(CT_Bands_1991_2022_Bills_Flat!AK$2,#REF!,0))-INDEX(#REF!,MATCH(CT_Bands_1991_2022_Bills_Flat!$B12,#REF!,0),MATCH(CT_Bands_1991_2022_Bills_Flat!AK$3,#REF!,0)),"N/A")</f>
        <v>N/A</v>
      </c>
      <c r="AL12" s="88" t="str">
        <f>IFERROR(INDEX(#REF!,MATCH(CT_Bands_1991_2022_Bills_Flat!$B12,#REF!,0),MATCH(CT_Bands_1991_2022_Bills_Flat!AL$2,#REF!,0))-INDEX(#REF!,MATCH(CT_Bands_1991_2022_Bills_Flat!$B12,#REF!,0),MATCH(CT_Bands_1991_2022_Bills_Flat!AL$3,#REF!,0)),"N/A")</f>
        <v>N/A</v>
      </c>
      <c r="AM12" s="88" t="str">
        <f>IFERROR(INDEX(#REF!,MATCH(CT_Bands_1991_2022_Bills_Flat!$B12,#REF!,0),MATCH(CT_Bands_1991_2022_Bills_Flat!AM$2,#REF!,0))-INDEX(#REF!,MATCH(CT_Bands_1991_2022_Bills_Flat!$B12,#REF!,0),MATCH(CT_Bands_1991_2022_Bills_Flat!AM$3,#REF!,0)),"N/A")</f>
        <v>N/A</v>
      </c>
      <c r="AN12" s="88" t="str">
        <f>IFERROR(INDEX(#REF!,MATCH(CT_Bands_1991_2022_Bills_Flat!$B12,#REF!,0),MATCH(CT_Bands_1991_2022_Bills_Flat!AN$2,#REF!,0))-INDEX(#REF!,MATCH(CT_Bands_1991_2022_Bills_Flat!$B12,#REF!,0),MATCH(CT_Bands_1991_2022_Bills_Flat!AN$3,#REF!,0)),"N/A")</f>
        <v>N/A</v>
      </c>
      <c r="AO12" s="88" t="str">
        <f>IFERROR(INDEX(#REF!,MATCH(CT_Bands_1991_2022_Bills_Flat!$B12,#REF!,0),MATCH(CT_Bands_1991_2022_Bills_Flat!AO$2,#REF!,0))-INDEX(#REF!,MATCH(CT_Bands_1991_2022_Bills_Flat!$B12,#REF!,0),MATCH(CT_Bands_1991_2022_Bills_Flat!AO$3,#REF!,0)),"N/A")</f>
        <v>N/A</v>
      </c>
      <c r="AP12" s="88" t="str">
        <f>IFERROR(INDEX(#REF!,MATCH(CT_Bands_1991_2022_Bills_Flat!$B12,#REF!,0),MATCH(CT_Bands_1991_2022_Bills_Flat!AP$2,#REF!,0))-INDEX(#REF!,MATCH(CT_Bands_1991_2022_Bills_Flat!$B12,#REF!,0),MATCH(CT_Bands_1991_2022_Bills_Flat!AP$3,#REF!,0)),"N/A")</f>
        <v>N/A</v>
      </c>
      <c r="AQ12" s="88" t="str">
        <f>IFERROR(INDEX(#REF!,MATCH(CT_Bands_1991_2022_Bills_Flat!$B12,#REF!,0),MATCH(CT_Bands_1991_2022_Bills_Flat!AQ$2,#REF!,0))-INDEX(#REF!,MATCH(CT_Bands_1991_2022_Bills_Flat!$B12,#REF!,0),MATCH(CT_Bands_1991_2022_Bills_Flat!AQ$3,#REF!,0)),"N/A")</f>
        <v>N/A</v>
      </c>
      <c r="AR12" s="100" t="str">
        <f>IFERROR(INDEX(#REF!,MATCH(CT_Bands_1991_2022_Bills_Flat!$B12,#REF!,0),MATCH(CT_Bands_1991_2022_Bills_Flat!AR$2,#REF!,0))-INDEX(#REF!,MATCH(CT_Bands_1991_2022_Bills_Flat!$B12,#REF!,0),MATCH(CT_Bands_1991_2022_Bills_Flat!AR$3,#REF!,0)),"N/A")</f>
        <v>N/A</v>
      </c>
      <c r="AS12" s="88" t="str">
        <f>IFERROR(INDEX(#REF!,MATCH(CT_Bands_1991_2022_Bills_Flat!$B12,#REF!,0),MATCH(CT_Bands_1991_2022_Bills_Flat!AS$2,#REF!,0))-INDEX(#REF!,MATCH(CT_Bands_1991_2022_Bills_Flat!$B12,#REF!,0),MATCH(CT_Bands_1991_2022_Bills_Flat!AS$3,#REF!,0)),"N/A")</f>
        <v>N/A</v>
      </c>
      <c r="AT12" s="88" t="str">
        <f>IFERROR(INDEX(#REF!,MATCH(CT_Bands_1991_2022_Bills_Flat!$B12,#REF!,0),MATCH(CT_Bands_1991_2022_Bills_Flat!AT$2,#REF!,0))-INDEX(#REF!,MATCH(CT_Bands_1991_2022_Bills_Flat!$B12,#REF!,0),MATCH(CT_Bands_1991_2022_Bills_Flat!AT$3,#REF!,0)),"N/A")</f>
        <v>N/A</v>
      </c>
      <c r="AU12" s="88" t="str">
        <f>IFERROR(INDEX(#REF!,MATCH(CT_Bands_1991_2022_Bills_Flat!$B12,#REF!,0),MATCH(CT_Bands_1991_2022_Bills_Flat!AU$2,#REF!,0))-INDEX(#REF!,MATCH(CT_Bands_1991_2022_Bills_Flat!$B12,#REF!,0),MATCH(CT_Bands_1991_2022_Bills_Flat!AU$3,#REF!,0)),"N/A")</f>
        <v>N/A</v>
      </c>
      <c r="AV12" s="88" t="str">
        <f>IFERROR(INDEX(#REF!,MATCH(CT_Bands_1991_2022_Bills_Flat!$B12,#REF!,0),MATCH(CT_Bands_1991_2022_Bills_Flat!AV$2,#REF!,0))-INDEX(#REF!,MATCH(CT_Bands_1991_2022_Bills_Flat!$B12,#REF!,0),MATCH(CT_Bands_1991_2022_Bills_Flat!AV$3,#REF!,0)),"N/A")</f>
        <v>N/A</v>
      </c>
      <c r="AW12" s="88" t="str">
        <f>IFERROR(INDEX(#REF!,MATCH(CT_Bands_1991_2022_Bills_Flat!$B12,#REF!,0),MATCH(CT_Bands_1991_2022_Bills_Flat!AW$2,#REF!,0))-INDEX(#REF!,MATCH(CT_Bands_1991_2022_Bills_Flat!$B12,#REF!,0),MATCH(CT_Bands_1991_2022_Bills_Flat!AW$3,#REF!,0)),"N/A")</f>
        <v>N/A</v>
      </c>
      <c r="AX12" s="88" t="str">
        <f>IFERROR(INDEX(#REF!,MATCH(CT_Bands_1991_2022_Bills_Flat!$B12,#REF!,0),MATCH(CT_Bands_1991_2022_Bills_Flat!AX$2,#REF!,0))-INDEX(#REF!,MATCH(CT_Bands_1991_2022_Bills_Flat!$B12,#REF!,0),MATCH(CT_Bands_1991_2022_Bills_Flat!AX$3,#REF!,0)),"N/A")</f>
        <v>N/A</v>
      </c>
      <c r="AY12" s="88" t="str">
        <f>IFERROR(INDEX(#REF!,MATCH(CT_Bands_1991_2022_Bills_Flat!$B12,#REF!,0),MATCH(CT_Bands_1991_2022_Bills_Flat!AY$2,#REF!,0))-INDEX(#REF!,MATCH(CT_Bands_1991_2022_Bills_Flat!$B12,#REF!,0),MATCH(CT_Bands_1991_2022_Bills_Flat!AY$3,#REF!,0)),"N/A")</f>
        <v>N/A</v>
      </c>
      <c r="AZ12" s="88" t="str">
        <f>IFERROR(INDEX(#REF!,MATCH(CT_Bands_1991_2022_Bills_Flat!$B12,#REF!,0),MATCH(CT_Bands_1991_2022_Bills_Flat!AZ$2,#REF!,0))-INDEX(#REF!,MATCH(CT_Bands_1991_2022_Bills_Flat!$B12,#REF!,0),MATCH(CT_Bands_1991_2022_Bills_Flat!AZ$3,#REF!,0)),"N/A")</f>
        <v>N/A</v>
      </c>
      <c r="BA12" s="88" t="str">
        <f>IFERROR(INDEX(#REF!,MATCH(CT_Bands_1991_2022_Bills_Flat!$B12,#REF!,0),MATCH(CT_Bands_1991_2022_Bills_Flat!BA$2,#REF!,0))-INDEX(#REF!,MATCH(CT_Bands_1991_2022_Bills_Flat!$B12,#REF!,0),MATCH(CT_Bands_1991_2022_Bills_Flat!BA$3,#REF!,0)),"N/A")</f>
        <v>N/A</v>
      </c>
      <c r="BB12" s="100" t="str">
        <f>IFERROR(INDEX(#REF!,MATCH(CT_Bands_1991_2022_Bills_Flat!$B12,#REF!,0),MATCH(CT_Bands_1991_2022_Bills_Flat!BB$2,#REF!,0))-INDEX(#REF!,MATCH(CT_Bands_1991_2022_Bills_Flat!$B12,#REF!,0),MATCH(CT_Bands_1991_2022_Bills_Flat!BB$3,#REF!,0)),"N/A")</f>
        <v>N/A</v>
      </c>
      <c r="BC12" s="88" t="str">
        <f>IFERROR(INDEX(#REF!,MATCH(CT_Bands_1991_2022_Bills_Flat!$B12,#REF!,0),MATCH(CT_Bands_1991_2022_Bills_Flat!BC$2,#REF!,0))-INDEX(#REF!,MATCH(CT_Bands_1991_2022_Bills_Flat!$B12,#REF!,0),MATCH(CT_Bands_1991_2022_Bills_Flat!BC$3,#REF!,0)),"N/A")</f>
        <v>N/A</v>
      </c>
      <c r="BD12" s="88" t="str">
        <f>IFERROR(INDEX(#REF!,MATCH(CT_Bands_1991_2022_Bills_Flat!$B12,#REF!,0),MATCH(CT_Bands_1991_2022_Bills_Flat!BD$2,#REF!,0))-INDEX(#REF!,MATCH(CT_Bands_1991_2022_Bills_Flat!$B12,#REF!,0),MATCH(CT_Bands_1991_2022_Bills_Flat!BD$3,#REF!,0)),"N/A")</f>
        <v>N/A</v>
      </c>
      <c r="BE12" s="88" t="str">
        <f>IFERROR(INDEX(#REF!,MATCH(CT_Bands_1991_2022_Bills_Flat!$B12,#REF!,0),MATCH(CT_Bands_1991_2022_Bills_Flat!BE$2,#REF!,0))-INDEX(#REF!,MATCH(CT_Bands_1991_2022_Bills_Flat!$B12,#REF!,0),MATCH(CT_Bands_1991_2022_Bills_Flat!BE$3,#REF!,0)),"N/A")</f>
        <v>N/A</v>
      </c>
      <c r="BF12" s="88" t="str">
        <f>IFERROR(INDEX(#REF!,MATCH(CT_Bands_1991_2022_Bills_Flat!$B12,#REF!,0),MATCH(CT_Bands_1991_2022_Bills_Flat!BF$2,#REF!,0))-INDEX(#REF!,MATCH(CT_Bands_1991_2022_Bills_Flat!$B12,#REF!,0),MATCH(CT_Bands_1991_2022_Bills_Flat!BF$3,#REF!,0)),"N/A")</f>
        <v>N/A</v>
      </c>
      <c r="BG12" s="88" t="str">
        <f>IFERROR(INDEX(#REF!,MATCH(CT_Bands_1991_2022_Bills_Flat!$B12,#REF!,0),MATCH(CT_Bands_1991_2022_Bills_Flat!BG$2,#REF!,0))-INDEX(#REF!,MATCH(CT_Bands_1991_2022_Bills_Flat!$B12,#REF!,0),MATCH(CT_Bands_1991_2022_Bills_Flat!BG$3,#REF!,0)),"N/A")</f>
        <v>N/A</v>
      </c>
      <c r="BH12" s="88" t="str">
        <f>IFERROR(INDEX(#REF!,MATCH(CT_Bands_1991_2022_Bills_Flat!$B12,#REF!,0),MATCH(CT_Bands_1991_2022_Bills_Flat!BH$2,#REF!,0))-INDEX(#REF!,MATCH(CT_Bands_1991_2022_Bills_Flat!$B12,#REF!,0),MATCH(CT_Bands_1991_2022_Bills_Flat!BH$3,#REF!,0)),"N/A")</f>
        <v>N/A</v>
      </c>
      <c r="BI12" s="88" t="str">
        <f>IFERROR(INDEX(#REF!,MATCH(CT_Bands_1991_2022_Bills_Flat!$B12,#REF!,0),MATCH(CT_Bands_1991_2022_Bills_Flat!BI$2,#REF!,0))-INDEX(#REF!,MATCH(CT_Bands_1991_2022_Bills_Flat!$B12,#REF!,0),MATCH(CT_Bands_1991_2022_Bills_Flat!BI$3,#REF!,0)),"N/A")</f>
        <v>N/A</v>
      </c>
      <c r="BJ12" s="88" t="str">
        <f>IFERROR(INDEX(#REF!,MATCH(CT_Bands_1991_2022_Bills_Flat!$B12,#REF!,0),MATCH(CT_Bands_1991_2022_Bills_Flat!BJ$2,#REF!,0))-INDEX(#REF!,MATCH(CT_Bands_1991_2022_Bills_Flat!$B12,#REF!,0),MATCH(CT_Bands_1991_2022_Bills_Flat!BJ$3,#REF!,0)),"N/A")</f>
        <v>N/A</v>
      </c>
      <c r="BK12" s="88" t="str">
        <f>IFERROR(INDEX(#REF!,MATCH(CT_Bands_1991_2022_Bills_Flat!$B12,#REF!,0),MATCH(CT_Bands_1991_2022_Bills_Flat!BK$2,#REF!,0))-INDEX(#REF!,MATCH(CT_Bands_1991_2022_Bills_Flat!$B12,#REF!,0),MATCH(CT_Bands_1991_2022_Bills_Flat!BK$3,#REF!,0)),"N/A")</f>
        <v>N/A</v>
      </c>
      <c r="BL12" s="100" t="str">
        <f>IFERROR(INDEX(#REF!,MATCH(CT_Bands_1991_2022_Bills_Flat!$B12,#REF!,0),MATCH(CT_Bands_1991_2022_Bills_Flat!BL$2,#REF!,0))-INDEX(#REF!,MATCH(CT_Bands_1991_2022_Bills_Flat!$B12,#REF!,0),MATCH(CT_Bands_1991_2022_Bills_Flat!BL$3,#REF!,0)),"N/A")</f>
        <v>N/A</v>
      </c>
      <c r="BM12" s="88" t="str">
        <f>IFERROR(INDEX(#REF!,MATCH(CT_Bands_1991_2022_Bills_Flat!$B12,#REF!,0),MATCH(CT_Bands_1991_2022_Bills_Flat!BM$2,#REF!,0))-INDEX(#REF!,MATCH(CT_Bands_1991_2022_Bills_Flat!$B12,#REF!,0),MATCH(CT_Bands_1991_2022_Bills_Flat!BM$3,#REF!,0)),"N/A")</f>
        <v>N/A</v>
      </c>
      <c r="BN12" s="88" t="str">
        <f>IFERROR(INDEX(#REF!,MATCH(CT_Bands_1991_2022_Bills_Flat!$B12,#REF!,0),MATCH(CT_Bands_1991_2022_Bills_Flat!BN$2,#REF!,0))-INDEX(#REF!,MATCH(CT_Bands_1991_2022_Bills_Flat!$B12,#REF!,0),MATCH(CT_Bands_1991_2022_Bills_Flat!BN$3,#REF!,0)),"N/A")</f>
        <v>N/A</v>
      </c>
      <c r="BO12" s="88" t="str">
        <f>IFERROR(INDEX(#REF!,MATCH(CT_Bands_1991_2022_Bills_Flat!$B12,#REF!,0),MATCH(CT_Bands_1991_2022_Bills_Flat!BO$2,#REF!,0))-INDEX(#REF!,MATCH(CT_Bands_1991_2022_Bills_Flat!$B12,#REF!,0),MATCH(CT_Bands_1991_2022_Bills_Flat!BO$3,#REF!,0)),"N/A")</f>
        <v>N/A</v>
      </c>
      <c r="BP12" s="88" t="str">
        <f>IFERROR(INDEX(#REF!,MATCH(CT_Bands_1991_2022_Bills_Flat!$B12,#REF!,0),MATCH(CT_Bands_1991_2022_Bills_Flat!BP$2,#REF!,0))-INDEX(#REF!,MATCH(CT_Bands_1991_2022_Bills_Flat!$B12,#REF!,0),MATCH(CT_Bands_1991_2022_Bills_Flat!BP$3,#REF!,0)),"N/A")</f>
        <v>N/A</v>
      </c>
      <c r="BQ12" s="88" t="str">
        <f>IFERROR(INDEX(#REF!,MATCH(CT_Bands_1991_2022_Bills_Flat!$B12,#REF!,0),MATCH(CT_Bands_1991_2022_Bills_Flat!BQ$2,#REF!,0))-INDEX(#REF!,MATCH(CT_Bands_1991_2022_Bills_Flat!$B12,#REF!,0),MATCH(CT_Bands_1991_2022_Bills_Flat!BQ$3,#REF!,0)),"N/A")</f>
        <v>N/A</v>
      </c>
      <c r="BR12" s="88" t="str">
        <f>IFERROR(INDEX(#REF!,MATCH(CT_Bands_1991_2022_Bills_Flat!$B12,#REF!,0),MATCH(CT_Bands_1991_2022_Bills_Flat!BR$2,#REF!,0))-INDEX(#REF!,MATCH(CT_Bands_1991_2022_Bills_Flat!$B12,#REF!,0),MATCH(CT_Bands_1991_2022_Bills_Flat!BR$3,#REF!,0)),"N/A")</f>
        <v>N/A</v>
      </c>
      <c r="BS12" s="88" t="str">
        <f>IFERROR(INDEX(#REF!,MATCH(CT_Bands_1991_2022_Bills_Flat!$B12,#REF!,0),MATCH(CT_Bands_1991_2022_Bills_Flat!BS$2,#REF!,0))-INDEX(#REF!,MATCH(CT_Bands_1991_2022_Bills_Flat!$B12,#REF!,0),MATCH(CT_Bands_1991_2022_Bills_Flat!BS$3,#REF!,0)),"N/A")</f>
        <v>N/A</v>
      </c>
      <c r="BT12" s="88" t="str">
        <f>IFERROR(INDEX(#REF!,MATCH(CT_Bands_1991_2022_Bills_Flat!$B12,#REF!,0),MATCH(CT_Bands_1991_2022_Bills_Flat!BT$2,#REF!,0))-INDEX(#REF!,MATCH(CT_Bands_1991_2022_Bills_Flat!$B12,#REF!,0),MATCH(CT_Bands_1991_2022_Bills_Flat!BT$3,#REF!,0)),"N/A")</f>
        <v>N/A</v>
      </c>
      <c r="BU12" s="88" t="str">
        <f>IFERROR(INDEX(#REF!,MATCH(CT_Bands_1991_2022_Bills_Flat!$B12,#REF!,0),MATCH(CT_Bands_1991_2022_Bills_Flat!BU$2,#REF!,0))-INDEX(#REF!,MATCH(CT_Bands_1991_2022_Bills_Flat!$B12,#REF!,0),MATCH(CT_Bands_1991_2022_Bills_Flat!BU$3,#REF!,0)),"N/A")</f>
        <v>N/A</v>
      </c>
      <c r="BV12" s="100" t="str">
        <f>IFERROR(INDEX(#REF!,MATCH(CT_Bands_1991_2022_Bills_Flat!$B12,#REF!,0),MATCH(CT_Bands_1991_2022_Bills_Flat!BV$2,#REF!,0))-INDEX(#REF!,MATCH(CT_Bands_1991_2022_Bills_Flat!$B12,#REF!,0),MATCH(CT_Bands_1991_2022_Bills_Flat!BV$3,#REF!,0)),"N/A")</f>
        <v>N/A</v>
      </c>
      <c r="BW12" s="88" t="str">
        <f>IFERROR(INDEX(#REF!,MATCH(CT_Bands_1991_2022_Bills_Flat!$B12,#REF!,0),MATCH(CT_Bands_1991_2022_Bills_Flat!BW$2,#REF!,0))-INDEX(#REF!,MATCH(CT_Bands_1991_2022_Bills_Flat!$B12,#REF!,0),MATCH(CT_Bands_1991_2022_Bills_Flat!BW$3,#REF!,0)),"N/A")</f>
        <v>N/A</v>
      </c>
      <c r="BX12" s="88" t="str">
        <f>IFERROR(INDEX(#REF!,MATCH(CT_Bands_1991_2022_Bills_Flat!$B12,#REF!,0),MATCH(CT_Bands_1991_2022_Bills_Flat!BX$2,#REF!,0))-INDEX(#REF!,MATCH(CT_Bands_1991_2022_Bills_Flat!$B12,#REF!,0),MATCH(CT_Bands_1991_2022_Bills_Flat!BX$3,#REF!,0)),"N/A")</f>
        <v>N/A</v>
      </c>
      <c r="BY12" s="88" t="str">
        <f>IFERROR(INDEX(#REF!,MATCH(CT_Bands_1991_2022_Bills_Flat!$B12,#REF!,0),MATCH(CT_Bands_1991_2022_Bills_Flat!BY$2,#REF!,0))-INDEX(#REF!,MATCH(CT_Bands_1991_2022_Bills_Flat!$B12,#REF!,0),MATCH(CT_Bands_1991_2022_Bills_Flat!BY$3,#REF!,0)),"N/A")</f>
        <v>N/A</v>
      </c>
      <c r="BZ12" s="88" t="str">
        <f>IFERROR(INDEX(#REF!,MATCH(CT_Bands_1991_2022_Bills_Flat!$B12,#REF!,0),MATCH(CT_Bands_1991_2022_Bills_Flat!BZ$2,#REF!,0))-INDEX(#REF!,MATCH(CT_Bands_1991_2022_Bills_Flat!$B12,#REF!,0),MATCH(CT_Bands_1991_2022_Bills_Flat!BZ$3,#REF!,0)),"N/A")</f>
        <v>N/A</v>
      </c>
      <c r="CA12" s="88" t="str">
        <f>IFERROR(INDEX(#REF!,MATCH(CT_Bands_1991_2022_Bills_Flat!$B12,#REF!,0),MATCH(CT_Bands_1991_2022_Bills_Flat!CA$2,#REF!,0))-INDEX(#REF!,MATCH(CT_Bands_1991_2022_Bills_Flat!$B12,#REF!,0),MATCH(CT_Bands_1991_2022_Bills_Flat!CA$3,#REF!,0)),"N/A")</f>
        <v>N/A</v>
      </c>
      <c r="CB12" s="88" t="str">
        <f>IFERROR(INDEX(#REF!,MATCH(CT_Bands_1991_2022_Bills_Flat!$B12,#REF!,0),MATCH(CT_Bands_1991_2022_Bills_Flat!CB$2,#REF!,0))-INDEX(#REF!,MATCH(CT_Bands_1991_2022_Bills_Flat!$B12,#REF!,0),MATCH(CT_Bands_1991_2022_Bills_Flat!CB$3,#REF!,0)),"N/A")</f>
        <v>N/A</v>
      </c>
      <c r="CC12" s="88" t="str">
        <f>IFERROR(INDEX(#REF!,MATCH(CT_Bands_1991_2022_Bills_Flat!$B12,#REF!,0),MATCH(CT_Bands_1991_2022_Bills_Flat!CC$2,#REF!,0))-INDEX(#REF!,MATCH(CT_Bands_1991_2022_Bills_Flat!$B12,#REF!,0),MATCH(CT_Bands_1991_2022_Bills_Flat!CC$3,#REF!,0)),"N/A")</f>
        <v>N/A</v>
      </c>
      <c r="CD12" s="88" t="str">
        <f>IFERROR(INDEX(#REF!,MATCH(CT_Bands_1991_2022_Bills_Flat!$B12,#REF!,0),MATCH(CT_Bands_1991_2022_Bills_Flat!CD$2,#REF!,0))-INDEX(#REF!,MATCH(CT_Bands_1991_2022_Bills_Flat!$B12,#REF!,0),MATCH(CT_Bands_1991_2022_Bills_Flat!CD$3,#REF!,0)),"N/A")</f>
        <v>N/A</v>
      </c>
      <c r="CE12" s="88" t="str">
        <f>IFERROR(INDEX(#REF!,MATCH(CT_Bands_1991_2022_Bills_Flat!$B12,#REF!,0),MATCH(CT_Bands_1991_2022_Bills_Flat!CE$2,#REF!,0))-INDEX(#REF!,MATCH(CT_Bands_1991_2022_Bills_Flat!$B12,#REF!,0),MATCH(CT_Bands_1991_2022_Bills_Flat!CE$3,#REF!,0)),"N/A")</f>
        <v>N/A</v>
      </c>
      <c r="CF12" s="51"/>
    </row>
    <row r="13" spans="1:84" x14ac:dyDescent="0.25">
      <c r="A13" s="77" t="s">
        <v>413</v>
      </c>
      <c r="B13" s="83" t="s">
        <v>414</v>
      </c>
      <c r="C13" s="83" t="s">
        <v>2127</v>
      </c>
      <c r="D13" s="88" t="str">
        <f>IFERROR(INDEX(#REF!,MATCH(CT_Bands_1991_2022_Bills_Flat!$B13,#REF!,0),MATCH(CT_Bands_1991_2022_Bills_Flat!D$2,#REF!,0))-INDEX(#REF!,MATCH(CT_Bands_1991_2022_Bills_Flat!$B13,#REF!,0),MATCH(CT_Bands_1991_2022_Bills_Flat!D$3,#REF!,0)),"N/A")</f>
        <v>N/A</v>
      </c>
      <c r="E13" s="88" t="str">
        <f>IFERROR(INDEX(#REF!,MATCH(CT_Bands_1991_2022_Bills_Flat!$B13,#REF!,0),MATCH(CT_Bands_1991_2022_Bills_Flat!E$2,#REF!,0))-INDEX(#REF!,MATCH(CT_Bands_1991_2022_Bills_Flat!$B13,#REF!,0),MATCH(CT_Bands_1991_2022_Bills_Flat!E$3,#REF!,0)),"N/A")</f>
        <v>N/A</v>
      </c>
      <c r="F13" s="88" t="str">
        <f>IFERROR(INDEX(#REF!,MATCH(CT_Bands_1991_2022_Bills_Flat!$B13,#REF!,0),MATCH(CT_Bands_1991_2022_Bills_Flat!F$2,#REF!,0))-INDEX(#REF!,MATCH(CT_Bands_1991_2022_Bills_Flat!$B13,#REF!,0),MATCH(CT_Bands_1991_2022_Bills_Flat!F$3,#REF!,0)),"N/A")</f>
        <v>N/A</v>
      </c>
      <c r="G13" s="88" t="str">
        <f>IFERROR(INDEX(#REF!,MATCH(CT_Bands_1991_2022_Bills_Flat!$B13,#REF!,0),MATCH(CT_Bands_1991_2022_Bills_Flat!G$2,#REF!,0))-INDEX(#REF!,MATCH(CT_Bands_1991_2022_Bills_Flat!$B13,#REF!,0),MATCH(CT_Bands_1991_2022_Bills_Flat!G$3,#REF!,0)),"N/A")</f>
        <v>N/A</v>
      </c>
      <c r="H13" s="88" t="str">
        <f>IFERROR(INDEX(#REF!,MATCH(CT_Bands_1991_2022_Bills_Flat!$B13,#REF!,0),MATCH(CT_Bands_1991_2022_Bills_Flat!H$2,#REF!,0))-INDEX(#REF!,MATCH(CT_Bands_1991_2022_Bills_Flat!$B13,#REF!,0),MATCH(CT_Bands_1991_2022_Bills_Flat!H$3,#REF!,0)),"N/A")</f>
        <v>N/A</v>
      </c>
      <c r="I13" s="88" t="str">
        <f>IFERROR(INDEX(#REF!,MATCH(CT_Bands_1991_2022_Bills_Flat!$B13,#REF!,0),MATCH(CT_Bands_1991_2022_Bills_Flat!I$2,#REF!,0))-INDEX(#REF!,MATCH(CT_Bands_1991_2022_Bills_Flat!$B13,#REF!,0),MATCH(CT_Bands_1991_2022_Bills_Flat!I$3,#REF!,0)),"N/A")</f>
        <v>N/A</v>
      </c>
      <c r="J13" s="88" t="str">
        <f>IFERROR(INDEX(#REF!,MATCH(CT_Bands_1991_2022_Bills_Flat!$B13,#REF!,0),MATCH(CT_Bands_1991_2022_Bills_Flat!J$2,#REF!,0))-INDEX(#REF!,MATCH(CT_Bands_1991_2022_Bills_Flat!$B13,#REF!,0),MATCH(CT_Bands_1991_2022_Bills_Flat!J$3,#REF!,0)),"N/A")</f>
        <v>N/A</v>
      </c>
      <c r="K13" s="88" t="str">
        <f>IFERROR(INDEX(#REF!,MATCH(CT_Bands_1991_2022_Bills_Flat!$B13,#REF!,0),MATCH(CT_Bands_1991_2022_Bills_Flat!K$2,#REF!,0))-INDEX(#REF!,MATCH(CT_Bands_1991_2022_Bills_Flat!$B13,#REF!,0),MATCH(CT_Bands_1991_2022_Bills_Flat!K$3,#REF!,0)),"N/A")</f>
        <v>N/A</v>
      </c>
      <c r="L13" s="88" t="str">
        <f>IFERROR(INDEX(#REF!,MATCH(CT_Bands_1991_2022_Bills_Flat!$B13,#REF!,0),MATCH(CT_Bands_1991_2022_Bills_Flat!L$2,#REF!,0))-INDEX(#REF!,MATCH(CT_Bands_1991_2022_Bills_Flat!$B13,#REF!,0),MATCH(CT_Bands_1991_2022_Bills_Flat!L$3,#REF!,0)),"N/A")</f>
        <v>N/A</v>
      </c>
      <c r="M13" s="88" t="str">
        <f>IFERROR(INDEX(#REF!,MATCH(CT_Bands_1991_2022_Bills_Flat!$B13,#REF!,0),MATCH(CT_Bands_1991_2022_Bills_Flat!M$2,#REF!,0))-INDEX(#REF!,MATCH(CT_Bands_1991_2022_Bills_Flat!$B13,#REF!,0),MATCH(CT_Bands_1991_2022_Bills_Flat!M$3,#REF!,0)),"N/A")</f>
        <v>N/A</v>
      </c>
      <c r="N13" s="100" t="str">
        <f>IFERROR(INDEX(#REF!,MATCH(CT_Bands_1991_2022_Bills_Flat!$B13,#REF!,0),MATCH(CT_Bands_1991_2022_Bills_Flat!N$2,#REF!,0))-INDEX(#REF!,MATCH(CT_Bands_1991_2022_Bills_Flat!$B13,#REF!,0),MATCH(CT_Bands_1991_2022_Bills_Flat!N$3,#REF!,0)),"N/A")</f>
        <v>N/A</v>
      </c>
      <c r="O13" s="88" t="str">
        <f>IFERROR(INDEX(#REF!,MATCH(CT_Bands_1991_2022_Bills_Flat!$B13,#REF!,0),MATCH(CT_Bands_1991_2022_Bills_Flat!O$2,#REF!,0))-INDEX(#REF!,MATCH(CT_Bands_1991_2022_Bills_Flat!$B13,#REF!,0),MATCH(CT_Bands_1991_2022_Bills_Flat!O$3,#REF!,0)),"N/A")</f>
        <v>N/A</v>
      </c>
      <c r="P13" s="88" t="str">
        <f>IFERROR(INDEX(#REF!,MATCH(CT_Bands_1991_2022_Bills_Flat!$B13,#REF!,0),MATCH(CT_Bands_1991_2022_Bills_Flat!P$2,#REF!,0))-INDEX(#REF!,MATCH(CT_Bands_1991_2022_Bills_Flat!$B13,#REF!,0),MATCH(CT_Bands_1991_2022_Bills_Flat!P$3,#REF!,0)),"N/A")</f>
        <v>N/A</v>
      </c>
      <c r="Q13" s="88" t="str">
        <f>IFERROR(INDEX(#REF!,MATCH(CT_Bands_1991_2022_Bills_Flat!$B13,#REF!,0),MATCH(CT_Bands_1991_2022_Bills_Flat!Q$2,#REF!,0))-INDEX(#REF!,MATCH(CT_Bands_1991_2022_Bills_Flat!$B13,#REF!,0),MATCH(CT_Bands_1991_2022_Bills_Flat!Q$3,#REF!,0)),"N/A")</f>
        <v>N/A</v>
      </c>
      <c r="R13" s="88" t="str">
        <f>IFERROR(INDEX(#REF!,MATCH(CT_Bands_1991_2022_Bills_Flat!$B13,#REF!,0),MATCH(CT_Bands_1991_2022_Bills_Flat!R$2,#REF!,0))-INDEX(#REF!,MATCH(CT_Bands_1991_2022_Bills_Flat!$B13,#REF!,0),MATCH(CT_Bands_1991_2022_Bills_Flat!R$3,#REF!,0)),"N/A")</f>
        <v>N/A</v>
      </c>
      <c r="S13" s="88" t="str">
        <f>IFERROR(INDEX(#REF!,MATCH(CT_Bands_1991_2022_Bills_Flat!$B13,#REF!,0),MATCH(CT_Bands_1991_2022_Bills_Flat!S$2,#REF!,0))-INDEX(#REF!,MATCH(CT_Bands_1991_2022_Bills_Flat!$B13,#REF!,0),MATCH(CT_Bands_1991_2022_Bills_Flat!S$3,#REF!,0)),"N/A")</f>
        <v>N/A</v>
      </c>
      <c r="T13" s="88" t="str">
        <f>IFERROR(INDEX(#REF!,MATCH(CT_Bands_1991_2022_Bills_Flat!$B13,#REF!,0),MATCH(CT_Bands_1991_2022_Bills_Flat!T$2,#REF!,0))-INDEX(#REF!,MATCH(CT_Bands_1991_2022_Bills_Flat!$B13,#REF!,0),MATCH(CT_Bands_1991_2022_Bills_Flat!T$3,#REF!,0)),"N/A")</f>
        <v>N/A</v>
      </c>
      <c r="U13" s="88" t="str">
        <f>IFERROR(INDEX(#REF!,MATCH(CT_Bands_1991_2022_Bills_Flat!$B13,#REF!,0),MATCH(CT_Bands_1991_2022_Bills_Flat!U$2,#REF!,0))-INDEX(#REF!,MATCH(CT_Bands_1991_2022_Bills_Flat!$B13,#REF!,0),MATCH(CT_Bands_1991_2022_Bills_Flat!U$3,#REF!,0)),"N/A")</f>
        <v>N/A</v>
      </c>
      <c r="V13" s="88" t="str">
        <f>IFERROR(INDEX(#REF!,MATCH(CT_Bands_1991_2022_Bills_Flat!$B13,#REF!,0),MATCH(CT_Bands_1991_2022_Bills_Flat!V$2,#REF!,0))-INDEX(#REF!,MATCH(CT_Bands_1991_2022_Bills_Flat!$B13,#REF!,0),MATCH(CT_Bands_1991_2022_Bills_Flat!V$3,#REF!,0)),"N/A")</f>
        <v>N/A</v>
      </c>
      <c r="W13" s="88" t="str">
        <f>IFERROR(INDEX(#REF!,MATCH(CT_Bands_1991_2022_Bills_Flat!$B13,#REF!,0),MATCH(CT_Bands_1991_2022_Bills_Flat!W$2,#REF!,0))-INDEX(#REF!,MATCH(CT_Bands_1991_2022_Bills_Flat!$B13,#REF!,0),MATCH(CT_Bands_1991_2022_Bills_Flat!W$3,#REF!,0)),"N/A")</f>
        <v>N/A</v>
      </c>
      <c r="X13" s="100" t="str">
        <f>IFERROR(INDEX(#REF!,MATCH(CT_Bands_1991_2022_Bills_Flat!$B13,#REF!,0),MATCH(CT_Bands_1991_2022_Bills_Flat!X$2,#REF!,0))-INDEX(#REF!,MATCH(CT_Bands_1991_2022_Bills_Flat!$B13,#REF!,0),MATCH(CT_Bands_1991_2022_Bills_Flat!X$3,#REF!,0)),"N/A")</f>
        <v>N/A</v>
      </c>
      <c r="Y13" s="88" t="str">
        <f>IFERROR(INDEX(#REF!,MATCH(CT_Bands_1991_2022_Bills_Flat!$B13,#REF!,0),MATCH(CT_Bands_1991_2022_Bills_Flat!Y$2,#REF!,0))-INDEX(#REF!,MATCH(CT_Bands_1991_2022_Bills_Flat!$B13,#REF!,0),MATCH(CT_Bands_1991_2022_Bills_Flat!Y$3,#REF!,0)),"N/A")</f>
        <v>N/A</v>
      </c>
      <c r="Z13" s="88" t="str">
        <f>IFERROR(INDEX(#REF!,MATCH(CT_Bands_1991_2022_Bills_Flat!$B13,#REF!,0),MATCH(CT_Bands_1991_2022_Bills_Flat!Z$2,#REF!,0))-INDEX(#REF!,MATCH(CT_Bands_1991_2022_Bills_Flat!$B13,#REF!,0),MATCH(CT_Bands_1991_2022_Bills_Flat!Z$3,#REF!,0)),"N/A")</f>
        <v>N/A</v>
      </c>
      <c r="AA13" s="88" t="str">
        <f>IFERROR(INDEX(#REF!,MATCH(CT_Bands_1991_2022_Bills_Flat!$B13,#REF!,0),MATCH(CT_Bands_1991_2022_Bills_Flat!AA$2,#REF!,0))-INDEX(#REF!,MATCH(CT_Bands_1991_2022_Bills_Flat!$B13,#REF!,0),MATCH(CT_Bands_1991_2022_Bills_Flat!AA$3,#REF!,0)),"N/A")</f>
        <v>N/A</v>
      </c>
      <c r="AB13" s="88" t="str">
        <f>IFERROR(INDEX(#REF!,MATCH(CT_Bands_1991_2022_Bills_Flat!$B13,#REF!,0),MATCH(CT_Bands_1991_2022_Bills_Flat!AB$2,#REF!,0))-INDEX(#REF!,MATCH(CT_Bands_1991_2022_Bills_Flat!$B13,#REF!,0),MATCH(CT_Bands_1991_2022_Bills_Flat!AB$3,#REF!,0)),"N/A")</f>
        <v>N/A</v>
      </c>
      <c r="AC13" s="88" t="str">
        <f>IFERROR(INDEX(#REF!,MATCH(CT_Bands_1991_2022_Bills_Flat!$B13,#REF!,0),MATCH(CT_Bands_1991_2022_Bills_Flat!AC$2,#REF!,0))-INDEX(#REF!,MATCH(CT_Bands_1991_2022_Bills_Flat!$B13,#REF!,0),MATCH(CT_Bands_1991_2022_Bills_Flat!AC$3,#REF!,0)),"N/A")</f>
        <v>N/A</v>
      </c>
      <c r="AD13" s="88" t="str">
        <f>IFERROR(INDEX(#REF!,MATCH(CT_Bands_1991_2022_Bills_Flat!$B13,#REF!,0),MATCH(CT_Bands_1991_2022_Bills_Flat!AD$2,#REF!,0))-INDEX(#REF!,MATCH(CT_Bands_1991_2022_Bills_Flat!$B13,#REF!,0),MATCH(CT_Bands_1991_2022_Bills_Flat!AD$3,#REF!,0)),"N/A")</f>
        <v>N/A</v>
      </c>
      <c r="AE13" s="88" t="str">
        <f>IFERROR(INDEX(#REF!,MATCH(CT_Bands_1991_2022_Bills_Flat!$B13,#REF!,0),MATCH(CT_Bands_1991_2022_Bills_Flat!AE$2,#REF!,0))-INDEX(#REF!,MATCH(CT_Bands_1991_2022_Bills_Flat!$B13,#REF!,0),MATCH(CT_Bands_1991_2022_Bills_Flat!AE$3,#REF!,0)),"N/A")</f>
        <v>N/A</v>
      </c>
      <c r="AF13" s="88" t="str">
        <f>IFERROR(INDEX(#REF!,MATCH(CT_Bands_1991_2022_Bills_Flat!$B13,#REF!,0),MATCH(CT_Bands_1991_2022_Bills_Flat!AF$2,#REF!,0))-INDEX(#REF!,MATCH(CT_Bands_1991_2022_Bills_Flat!$B13,#REF!,0),MATCH(CT_Bands_1991_2022_Bills_Flat!AF$3,#REF!,0)),"N/A")</f>
        <v>N/A</v>
      </c>
      <c r="AG13" s="88" t="str">
        <f>IFERROR(INDEX(#REF!,MATCH(CT_Bands_1991_2022_Bills_Flat!$B13,#REF!,0),MATCH(CT_Bands_1991_2022_Bills_Flat!AG$2,#REF!,0))-INDEX(#REF!,MATCH(CT_Bands_1991_2022_Bills_Flat!$B13,#REF!,0),MATCH(CT_Bands_1991_2022_Bills_Flat!AG$3,#REF!,0)),"N/A")</f>
        <v>N/A</v>
      </c>
      <c r="AH13" s="100" t="str">
        <f>IFERROR(INDEX(#REF!,MATCH(CT_Bands_1991_2022_Bills_Flat!$B13,#REF!,0),MATCH(CT_Bands_1991_2022_Bills_Flat!AH$2,#REF!,0))-INDEX(#REF!,MATCH(CT_Bands_1991_2022_Bills_Flat!$B13,#REF!,0),MATCH(CT_Bands_1991_2022_Bills_Flat!AH$3,#REF!,0)),"N/A")</f>
        <v>N/A</v>
      </c>
      <c r="AI13" s="88" t="str">
        <f>IFERROR(INDEX(#REF!,MATCH(CT_Bands_1991_2022_Bills_Flat!$B13,#REF!,0),MATCH(CT_Bands_1991_2022_Bills_Flat!AI$2,#REF!,0))-INDEX(#REF!,MATCH(CT_Bands_1991_2022_Bills_Flat!$B13,#REF!,0),MATCH(CT_Bands_1991_2022_Bills_Flat!AI$3,#REF!,0)),"N/A")</f>
        <v>N/A</v>
      </c>
      <c r="AJ13" s="88" t="str">
        <f>IFERROR(INDEX(#REF!,MATCH(CT_Bands_1991_2022_Bills_Flat!$B13,#REF!,0),MATCH(CT_Bands_1991_2022_Bills_Flat!AJ$2,#REF!,0))-INDEX(#REF!,MATCH(CT_Bands_1991_2022_Bills_Flat!$B13,#REF!,0),MATCH(CT_Bands_1991_2022_Bills_Flat!AJ$3,#REF!,0)),"N/A")</f>
        <v>N/A</v>
      </c>
      <c r="AK13" s="88" t="str">
        <f>IFERROR(INDEX(#REF!,MATCH(CT_Bands_1991_2022_Bills_Flat!$B13,#REF!,0),MATCH(CT_Bands_1991_2022_Bills_Flat!AK$2,#REF!,0))-INDEX(#REF!,MATCH(CT_Bands_1991_2022_Bills_Flat!$B13,#REF!,0),MATCH(CT_Bands_1991_2022_Bills_Flat!AK$3,#REF!,0)),"N/A")</f>
        <v>N/A</v>
      </c>
      <c r="AL13" s="88" t="str">
        <f>IFERROR(INDEX(#REF!,MATCH(CT_Bands_1991_2022_Bills_Flat!$B13,#REF!,0),MATCH(CT_Bands_1991_2022_Bills_Flat!AL$2,#REF!,0))-INDEX(#REF!,MATCH(CT_Bands_1991_2022_Bills_Flat!$B13,#REF!,0),MATCH(CT_Bands_1991_2022_Bills_Flat!AL$3,#REF!,0)),"N/A")</f>
        <v>N/A</v>
      </c>
      <c r="AM13" s="88" t="str">
        <f>IFERROR(INDEX(#REF!,MATCH(CT_Bands_1991_2022_Bills_Flat!$B13,#REF!,0),MATCH(CT_Bands_1991_2022_Bills_Flat!AM$2,#REF!,0))-INDEX(#REF!,MATCH(CT_Bands_1991_2022_Bills_Flat!$B13,#REF!,0),MATCH(CT_Bands_1991_2022_Bills_Flat!AM$3,#REF!,0)),"N/A")</f>
        <v>N/A</v>
      </c>
      <c r="AN13" s="88" t="str">
        <f>IFERROR(INDEX(#REF!,MATCH(CT_Bands_1991_2022_Bills_Flat!$B13,#REF!,0),MATCH(CT_Bands_1991_2022_Bills_Flat!AN$2,#REF!,0))-INDEX(#REF!,MATCH(CT_Bands_1991_2022_Bills_Flat!$B13,#REF!,0),MATCH(CT_Bands_1991_2022_Bills_Flat!AN$3,#REF!,0)),"N/A")</f>
        <v>N/A</v>
      </c>
      <c r="AO13" s="88" t="str">
        <f>IFERROR(INDEX(#REF!,MATCH(CT_Bands_1991_2022_Bills_Flat!$B13,#REF!,0),MATCH(CT_Bands_1991_2022_Bills_Flat!AO$2,#REF!,0))-INDEX(#REF!,MATCH(CT_Bands_1991_2022_Bills_Flat!$B13,#REF!,0),MATCH(CT_Bands_1991_2022_Bills_Flat!AO$3,#REF!,0)),"N/A")</f>
        <v>N/A</v>
      </c>
      <c r="AP13" s="88" t="str">
        <f>IFERROR(INDEX(#REF!,MATCH(CT_Bands_1991_2022_Bills_Flat!$B13,#REF!,0),MATCH(CT_Bands_1991_2022_Bills_Flat!AP$2,#REF!,0))-INDEX(#REF!,MATCH(CT_Bands_1991_2022_Bills_Flat!$B13,#REF!,0),MATCH(CT_Bands_1991_2022_Bills_Flat!AP$3,#REF!,0)),"N/A")</f>
        <v>N/A</v>
      </c>
      <c r="AQ13" s="88" t="str">
        <f>IFERROR(INDEX(#REF!,MATCH(CT_Bands_1991_2022_Bills_Flat!$B13,#REF!,0),MATCH(CT_Bands_1991_2022_Bills_Flat!AQ$2,#REF!,0))-INDEX(#REF!,MATCH(CT_Bands_1991_2022_Bills_Flat!$B13,#REF!,0),MATCH(CT_Bands_1991_2022_Bills_Flat!AQ$3,#REF!,0)),"N/A")</f>
        <v>N/A</v>
      </c>
      <c r="AR13" s="100" t="str">
        <f>IFERROR(INDEX(#REF!,MATCH(CT_Bands_1991_2022_Bills_Flat!$B13,#REF!,0),MATCH(CT_Bands_1991_2022_Bills_Flat!AR$2,#REF!,0))-INDEX(#REF!,MATCH(CT_Bands_1991_2022_Bills_Flat!$B13,#REF!,0),MATCH(CT_Bands_1991_2022_Bills_Flat!AR$3,#REF!,0)),"N/A")</f>
        <v>N/A</v>
      </c>
      <c r="AS13" s="88" t="str">
        <f>IFERROR(INDEX(#REF!,MATCH(CT_Bands_1991_2022_Bills_Flat!$B13,#REF!,0),MATCH(CT_Bands_1991_2022_Bills_Flat!AS$2,#REF!,0))-INDEX(#REF!,MATCH(CT_Bands_1991_2022_Bills_Flat!$B13,#REF!,0),MATCH(CT_Bands_1991_2022_Bills_Flat!AS$3,#REF!,0)),"N/A")</f>
        <v>N/A</v>
      </c>
      <c r="AT13" s="88" t="str">
        <f>IFERROR(INDEX(#REF!,MATCH(CT_Bands_1991_2022_Bills_Flat!$B13,#REF!,0),MATCH(CT_Bands_1991_2022_Bills_Flat!AT$2,#REF!,0))-INDEX(#REF!,MATCH(CT_Bands_1991_2022_Bills_Flat!$B13,#REF!,0),MATCH(CT_Bands_1991_2022_Bills_Flat!AT$3,#REF!,0)),"N/A")</f>
        <v>N/A</v>
      </c>
      <c r="AU13" s="88" t="str">
        <f>IFERROR(INDEX(#REF!,MATCH(CT_Bands_1991_2022_Bills_Flat!$B13,#REF!,0),MATCH(CT_Bands_1991_2022_Bills_Flat!AU$2,#REF!,0))-INDEX(#REF!,MATCH(CT_Bands_1991_2022_Bills_Flat!$B13,#REF!,0),MATCH(CT_Bands_1991_2022_Bills_Flat!AU$3,#REF!,0)),"N/A")</f>
        <v>N/A</v>
      </c>
      <c r="AV13" s="88" t="str">
        <f>IFERROR(INDEX(#REF!,MATCH(CT_Bands_1991_2022_Bills_Flat!$B13,#REF!,0),MATCH(CT_Bands_1991_2022_Bills_Flat!AV$2,#REF!,0))-INDEX(#REF!,MATCH(CT_Bands_1991_2022_Bills_Flat!$B13,#REF!,0),MATCH(CT_Bands_1991_2022_Bills_Flat!AV$3,#REF!,0)),"N/A")</f>
        <v>N/A</v>
      </c>
      <c r="AW13" s="88" t="str">
        <f>IFERROR(INDEX(#REF!,MATCH(CT_Bands_1991_2022_Bills_Flat!$B13,#REF!,0),MATCH(CT_Bands_1991_2022_Bills_Flat!AW$2,#REF!,0))-INDEX(#REF!,MATCH(CT_Bands_1991_2022_Bills_Flat!$B13,#REF!,0),MATCH(CT_Bands_1991_2022_Bills_Flat!AW$3,#REF!,0)),"N/A")</f>
        <v>N/A</v>
      </c>
      <c r="AX13" s="88" t="str">
        <f>IFERROR(INDEX(#REF!,MATCH(CT_Bands_1991_2022_Bills_Flat!$B13,#REF!,0),MATCH(CT_Bands_1991_2022_Bills_Flat!AX$2,#REF!,0))-INDEX(#REF!,MATCH(CT_Bands_1991_2022_Bills_Flat!$B13,#REF!,0),MATCH(CT_Bands_1991_2022_Bills_Flat!AX$3,#REF!,0)),"N/A")</f>
        <v>N/A</v>
      </c>
      <c r="AY13" s="88" t="str">
        <f>IFERROR(INDEX(#REF!,MATCH(CT_Bands_1991_2022_Bills_Flat!$B13,#REF!,0),MATCH(CT_Bands_1991_2022_Bills_Flat!AY$2,#REF!,0))-INDEX(#REF!,MATCH(CT_Bands_1991_2022_Bills_Flat!$B13,#REF!,0),MATCH(CT_Bands_1991_2022_Bills_Flat!AY$3,#REF!,0)),"N/A")</f>
        <v>N/A</v>
      </c>
      <c r="AZ13" s="88" t="str">
        <f>IFERROR(INDEX(#REF!,MATCH(CT_Bands_1991_2022_Bills_Flat!$B13,#REF!,0),MATCH(CT_Bands_1991_2022_Bills_Flat!AZ$2,#REF!,0))-INDEX(#REF!,MATCH(CT_Bands_1991_2022_Bills_Flat!$B13,#REF!,0),MATCH(CT_Bands_1991_2022_Bills_Flat!AZ$3,#REF!,0)),"N/A")</f>
        <v>N/A</v>
      </c>
      <c r="BA13" s="88" t="str">
        <f>IFERROR(INDEX(#REF!,MATCH(CT_Bands_1991_2022_Bills_Flat!$B13,#REF!,0),MATCH(CT_Bands_1991_2022_Bills_Flat!BA$2,#REF!,0))-INDEX(#REF!,MATCH(CT_Bands_1991_2022_Bills_Flat!$B13,#REF!,0),MATCH(CT_Bands_1991_2022_Bills_Flat!BA$3,#REF!,0)),"N/A")</f>
        <v>N/A</v>
      </c>
      <c r="BB13" s="100" t="str">
        <f>IFERROR(INDEX(#REF!,MATCH(CT_Bands_1991_2022_Bills_Flat!$B13,#REF!,0),MATCH(CT_Bands_1991_2022_Bills_Flat!BB$2,#REF!,0))-INDEX(#REF!,MATCH(CT_Bands_1991_2022_Bills_Flat!$B13,#REF!,0),MATCH(CT_Bands_1991_2022_Bills_Flat!BB$3,#REF!,0)),"N/A")</f>
        <v>N/A</v>
      </c>
      <c r="BC13" s="88" t="str">
        <f>IFERROR(INDEX(#REF!,MATCH(CT_Bands_1991_2022_Bills_Flat!$B13,#REF!,0),MATCH(CT_Bands_1991_2022_Bills_Flat!BC$2,#REF!,0))-INDEX(#REF!,MATCH(CT_Bands_1991_2022_Bills_Flat!$B13,#REF!,0),MATCH(CT_Bands_1991_2022_Bills_Flat!BC$3,#REF!,0)),"N/A")</f>
        <v>N/A</v>
      </c>
      <c r="BD13" s="88" t="str">
        <f>IFERROR(INDEX(#REF!,MATCH(CT_Bands_1991_2022_Bills_Flat!$B13,#REF!,0),MATCH(CT_Bands_1991_2022_Bills_Flat!BD$2,#REF!,0))-INDEX(#REF!,MATCH(CT_Bands_1991_2022_Bills_Flat!$B13,#REF!,0),MATCH(CT_Bands_1991_2022_Bills_Flat!BD$3,#REF!,0)),"N/A")</f>
        <v>N/A</v>
      </c>
      <c r="BE13" s="88" t="str">
        <f>IFERROR(INDEX(#REF!,MATCH(CT_Bands_1991_2022_Bills_Flat!$B13,#REF!,0),MATCH(CT_Bands_1991_2022_Bills_Flat!BE$2,#REF!,0))-INDEX(#REF!,MATCH(CT_Bands_1991_2022_Bills_Flat!$B13,#REF!,0),MATCH(CT_Bands_1991_2022_Bills_Flat!BE$3,#REF!,0)),"N/A")</f>
        <v>N/A</v>
      </c>
      <c r="BF13" s="88" t="str">
        <f>IFERROR(INDEX(#REF!,MATCH(CT_Bands_1991_2022_Bills_Flat!$B13,#REF!,0),MATCH(CT_Bands_1991_2022_Bills_Flat!BF$2,#REF!,0))-INDEX(#REF!,MATCH(CT_Bands_1991_2022_Bills_Flat!$B13,#REF!,0),MATCH(CT_Bands_1991_2022_Bills_Flat!BF$3,#REF!,0)),"N/A")</f>
        <v>N/A</v>
      </c>
      <c r="BG13" s="88" t="str">
        <f>IFERROR(INDEX(#REF!,MATCH(CT_Bands_1991_2022_Bills_Flat!$B13,#REF!,0),MATCH(CT_Bands_1991_2022_Bills_Flat!BG$2,#REF!,0))-INDEX(#REF!,MATCH(CT_Bands_1991_2022_Bills_Flat!$B13,#REF!,0),MATCH(CT_Bands_1991_2022_Bills_Flat!BG$3,#REF!,0)),"N/A")</f>
        <v>N/A</v>
      </c>
      <c r="BH13" s="88" t="str">
        <f>IFERROR(INDEX(#REF!,MATCH(CT_Bands_1991_2022_Bills_Flat!$B13,#REF!,0),MATCH(CT_Bands_1991_2022_Bills_Flat!BH$2,#REF!,0))-INDEX(#REF!,MATCH(CT_Bands_1991_2022_Bills_Flat!$B13,#REF!,0),MATCH(CT_Bands_1991_2022_Bills_Flat!BH$3,#REF!,0)),"N/A")</f>
        <v>N/A</v>
      </c>
      <c r="BI13" s="88" t="str">
        <f>IFERROR(INDEX(#REF!,MATCH(CT_Bands_1991_2022_Bills_Flat!$B13,#REF!,0),MATCH(CT_Bands_1991_2022_Bills_Flat!BI$2,#REF!,0))-INDEX(#REF!,MATCH(CT_Bands_1991_2022_Bills_Flat!$B13,#REF!,0),MATCH(CT_Bands_1991_2022_Bills_Flat!BI$3,#REF!,0)),"N/A")</f>
        <v>N/A</v>
      </c>
      <c r="BJ13" s="88" t="str">
        <f>IFERROR(INDEX(#REF!,MATCH(CT_Bands_1991_2022_Bills_Flat!$B13,#REF!,0),MATCH(CT_Bands_1991_2022_Bills_Flat!BJ$2,#REF!,0))-INDEX(#REF!,MATCH(CT_Bands_1991_2022_Bills_Flat!$B13,#REF!,0),MATCH(CT_Bands_1991_2022_Bills_Flat!BJ$3,#REF!,0)),"N/A")</f>
        <v>N/A</v>
      </c>
      <c r="BK13" s="88" t="str">
        <f>IFERROR(INDEX(#REF!,MATCH(CT_Bands_1991_2022_Bills_Flat!$B13,#REF!,0),MATCH(CT_Bands_1991_2022_Bills_Flat!BK$2,#REF!,0))-INDEX(#REF!,MATCH(CT_Bands_1991_2022_Bills_Flat!$B13,#REF!,0),MATCH(CT_Bands_1991_2022_Bills_Flat!BK$3,#REF!,0)),"N/A")</f>
        <v>N/A</v>
      </c>
      <c r="BL13" s="100" t="str">
        <f>IFERROR(INDEX(#REF!,MATCH(CT_Bands_1991_2022_Bills_Flat!$B13,#REF!,0),MATCH(CT_Bands_1991_2022_Bills_Flat!BL$2,#REF!,0))-INDEX(#REF!,MATCH(CT_Bands_1991_2022_Bills_Flat!$B13,#REF!,0),MATCH(CT_Bands_1991_2022_Bills_Flat!BL$3,#REF!,0)),"N/A")</f>
        <v>N/A</v>
      </c>
      <c r="BM13" s="88" t="str">
        <f>IFERROR(INDEX(#REF!,MATCH(CT_Bands_1991_2022_Bills_Flat!$B13,#REF!,0),MATCH(CT_Bands_1991_2022_Bills_Flat!BM$2,#REF!,0))-INDEX(#REF!,MATCH(CT_Bands_1991_2022_Bills_Flat!$B13,#REF!,0),MATCH(CT_Bands_1991_2022_Bills_Flat!BM$3,#REF!,0)),"N/A")</f>
        <v>N/A</v>
      </c>
      <c r="BN13" s="88" t="str">
        <f>IFERROR(INDEX(#REF!,MATCH(CT_Bands_1991_2022_Bills_Flat!$B13,#REF!,0),MATCH(CT_Bands_1991_2022_Bills_Flat!BN$2,#REF!,0))-INDEX(#REF!,MATCH(CT_Bands_1991_2022_Bills_Flat!$B13,#REF!,0),MATCH(CT_Bands_1991_2022_Bills_Flat!BN$3,#REF!,0)),"N/A")</f>
        <v>N/A</v>
      </c>
      <c r="BO13" s="88" t="str">
        <f>IFERROR(INDEX(#REF!,MATCH(CT_Bands_1991_2022_Bills_Flat!$B13,#REF!,0),MATCH(CT_Bands_1991_2022_Bills_Flat!BO$2,#REF!,0))-INDEX(#REF!,MATCH(CT_Bands_1991_2022_Bills_Flat!$B13,#REF!,0),MATCH(CT_Bands_1991_2022_Bills_Flat!BO$3,#REF!,0)),"N/A")</f>
        <v>N/A</v>
      </c>
      <c r="BP13" s="88" t="str">
        <f>IFERROR(INDEX(#REF!,MATCH(CT_Bands_1991_2022_Bills_Flat!$B13,#REF!,0),MATCH(CT_Bands_1991_2022_Bills_Flat!BP$2,#REF!,0))-INDEX(#REF!,MATCH(CT_Bands_1991_2022_Bills_Flat!$B13,#REF!,0),MATCH(CT_Bands_1991_2022_Bills_Flat!BP$3,#REF!,0)),"N/A")</f>
        <v>N/A</v>
      </c>
      <c r="BQ13" s="88" t="str">
        <f>IFERROR(INDEX(#REF!,MATCH(CT_Bands_1991_2022_Bills_Flat!$B13,#REF!,0),MATCH(CT_Bands_1991_2022_Bills_Flat!BQ$2,#REF!,0))-INDEX(#REF!,MATCH(CT_Bands_1991_2022_Bills_Flat!$B13,#REF!,0),MATCH(CT_Bands_1991_2022_Bills_Flat!BQ$3,#REF!,0)),"N/A")</f>
        <v>N/A</v>
      </c>
      <c r="BR13" s="88" t="str">
        <f>IFERROR(INDEX(#REF!,MATCH(CT_Bands_1991_2022_Bills_Flat!$B13,#REF!,0),MATCH(CT_Bands_1991_2022_Bills_Flat!BR$2,#REF!,0))-INDEX(#REF!,MATCH(CT_Bands_1991_2022_Bills_Flat!$B13,#REF!,0),MATCH(CT_Bands_1991_2022_Bills_Flat!BR$3,#REF!,0)),"N/A")</f>
        <v>N/A</v>
      </c>
      <c r="BS13" s="88" t="str">
        <f>IFERROR(INDEX(#REF!,MATCH(CT_Bands_1991_2022_Bills_Flat!$B13,#REF!,0),MATCH(CT_Bands_1991_2022_Bills_Flat!BS$2,#REF!,0))-INDEX(#REF!,MATCH(CT_Bands_1991_2022_Bills_Flat!$B13,#REF!,0),MATCH(CT_Bands_1991_2022_Bills_Flat!BS$3,#REF!,0)),"N/A")</f>
        <v>N/A</v>
      </c>
      <c r="BT13" s="88" t="str">
        <f>IFERROR(INDEX(#REF!,MATCH(CT_Bands_1991_2022_Bills_Flat!$B13,#REF!,0),MATCH(CT_Bands_1991_2022_Bills_Flat!BT$2,#REF!,0))-INDEX(#REF!,MATCH(CT_Bands_1991_2022_Bills_Flat!$B13,#REF!,0),MATCH(CT_Bands_1991_2022_Bills_Flat!BT$3,#REF!,0)),"N/A")</f>
        <v>N/A</v>
      </c>
      <c r="BU13" s="88" t="str">
        <f>IFERROR(INDEX(#REF!,MATCH(CT_Bands_1991_2022_Bills_Flat!$B13,#REF!,0),MATCH(CT_Bands_1991_2022_Bills_Flat!BU$2,#REF!,0))-INDEX(#REF!,MATCH(CT_Bands_1991_2022_Bills_Flat!$B13,#REF!,0),MATCH(CT_Bands_1991_2022_Bills_Flat!BU$3,#REF!,0)),"N/A")</f>
        <v>N/A</v>
      </c>
      <c r="BV13" s="100" t="str">
        <f>IFERROR(INDEX(#REF!,MATCH(CT_Bands_1991_2022_Bills_Flat!$B13,#REF!,0),MATCH(CT_Bands_1991_2022_Bills_Flat!BV$2,#REF!,0))-INDEX(#REF!,MATCH(CT_Bands_1991_2022_Bills_Flat!$B13,#REF!,0),MATCH(CT_Bands_1991_2022_Bills_Flat!BV$3,#REF!,0)),"N/A")</f>
        <v>N/A</v>
      </c>
      <c r="BW13" s="88" t="str">
        <f>IFERROR(INDEX(#REF!,MATCH(CT_Bands_1991_2022_Bills_Flat!$B13,#REF!,0),MATCH(CT_Bands_1991_2022_Bills_Flat!BW$2,#REF!,0))-INDEX(#REF!,MATCH(CT_Bands_1991_2022_Bills_Flat!$B13,#REF!,0),MATCH(CT_Bands_1991_2022_Bills_Flat!BW$3,#REF!,0)),"N/A")</f>
        <v>N/A</v>
      </c>
      <c r="BX13" s="88" t="str">
        <f>IFERROR(INDEX(#REF!,MATCH(CT_Bands_1991_2022_Bills_Flat!$B13,#REF!,0),MATCH(CT_Bands_1991_2022_Bills_Flat!BX$2,#REF!,0))-INDEX(#REF!,MATCH(CT_Bands_1991_2022_Bills_Flat!$B13,#REF!,0),MATCH(CT_Bands_1991_2022_Bills_Flat!BX$3,#REF!,0)),"N/A")</f>
        <v>N/A</v>
      </c>
      <c r="BY13" s="88" t="str">
        <f>IFERROR(INDEX(#REF!,MATCH(CT_Bands_1991_2022_Bills_Flat!$B13,#REF!,0),MATCH(CT_Bands_1991_2022_Bills_Flat!BY$2,#REF!,0))-INDEX(#REF!,MATCH(CT_Bands_1991_2022_Bills_Flat!$B13,#REF!,0),MATCH(CT_Bands_1991_2022_Bills_Flat!BY$3,#REF!,0)),"N/A")</f>
        <v>N/A</v>
      </c>
      <c r="BZ13" s="88" t="str">
        <f>IFERROR(INDEX(#REF!,MATCH(CT_Bands_1991_2022_Bills_Flat!$B13,#REF!,0),MATCH(CT_Bands_1991_2022_Bills_Flat!BZ$2,#REF!,0))-INDEX(#REF!,MATCH(CT_Bands_1991_2022_Bills_Flat!$B13,#REF!,0),MATCH(CT_Bands_1991_2022_Bills_Flat!BZ$3,#REF!,0)),"N/A")</f>
        <v>N/A</v>
      </c>
      <c r="CA13" s="88" t="str">
        <f>IFERROR(INDEX(#REF!,MATCH(CT_Bands_1991_2022_Bills_Flat!$B13,#REF!,0),MATCH(CT_Bands_1991_2022_Bills_Flat!CA$2,#REF!,0))-INDEX(#REF!,MATCH(CT_Bands_1991_2022_Bills_Flat!$B13,#REF!,0),MATCH(CT_Bands_1991_2022_Bills_Flat!CA$3,#REF!,0)),"N/A")</f>
        <v>N/A</v>
      </c>
      <c r="CB13" s="88" t="str">
        <f>IFERROR(INDEX(#REF!,MATCH(CT_Bands_1991_2022_Bills_Flat!$B13,#REF!,0),MATCH(CT_Bands_1991_2022_Bills_Flat!CB$2,#REF!,0))-INDEX(#REF!,MATCH(CT_Bands_1991_2022_Bills_Flat!$B13,#REF!,0),MATCH(CT_Bands_1991_2022_Bills_Flat!CB$3,#REF!,0)),"N/A")</f>
        <v>N/A</v>
      </c>
      <c r="CC13" s="88" t="str">
        <f>IFERROR(INDEX(#REF!,MATCH(CT_Bands_1991_2022_Bills_Flat!$B13,#REF!,0),MATCH(CT_Bands_1991_2022_Bills_Flat!CC$2,#REF!,0))-INDEX(#REF!,MATCH(CT_Bands_1991_2022_Bills_Flat!$B13,#REF!,0),MATCH(CT_Bands_1991_2022_Bills_Flat!CC$3,#REF!,0)),"N/A")</f>
        <v>N/A</v>
      </c>
      <c r="CD13" s="88" t="str">
        <f>IFERROR(INDEX(#REF!,MATCH(CT_Bands_1991_2022_Bills_Flat!$B13,#REF!,0),MATCH(CT_Bands_1991_2022_Bills_Flat!CD$2,#REF!,0))-INDEX(#REF!,MATCH(CT_Bands_1991_2022_Bills_Flat!$B13,#REF!,0),MATCH(CT_Bands_1991_2022_Bills_Flat!CD$3,#REF!,0)),"N/A")</f>
        <v>N/A</v>
      </c>
      <c r="CE13" s="88" t="str">
        <f>IFERROR(INDEX(#REF!,MATCH(CT_Bands_1991_2022_Bills_Flat!$B13,#REF!,0),MATCH(CT_Bands_1991_2022_Bills_Flat!CE$2,#REF!,0))-INDEX(#REF!,MATCH(CT_Bands_1991_2022_Bills_Flat!$B13,#REF!,0),MATCH(CT_Bands_1991_2022_Bills_Flat!CE$3,#REF!,0)),"N/A")</f>
        <v>N/A</v>
      </c>
      <c r="CF13" s="51"/>
    </row>
    <row r="14" spans="1:84" x14ac:dyDescent="0.25">
      <c r="A14" s="77" t="s">
        <v>415</v>
      </c>
      <c r="B14" s="83" t="s">
        <v>416</v>
      </c>
      <c r="C14" s="83" t="s">
        <v>2127</v>
      </c>
      <c r="D14" s="88" t="str">
        <f>IFERROR(INDEX(#REF!,MATCH(CT_Bands_1991_2022_Bills_Flat!$B14,#REF!,0),MATCH(CT_Bands_1991_2022_Bills_Flat!D$2,#REF!,0))-INDEX(#REF!,MATCH(CT_Bands_1991_2022_Bills_Flat!$B14,#REF!,0),MATCH(CT_Bands_1991_2022_Bills_Flat!D$3,#REF!,0)),"N/A")</f>
        <v>N/A</v>
      </c>
      <c r="E14" s="88" t="str">
        <f>IFERROR(INDEX(#REF!,MATCH(CT_Bands_1991_2022_Bills_Flat!$B14,#REF!,0),MATCH(CT_Bands_1991_2022_Bills_Flat!E$2,#REF!,0))-INDEX(#REF!,MATCH(CT_Bands_1991_2022_Bills_Flat!$B14,#REF!,0),MATCH(CT_Bands_1991_2022_Bills_Flat!E$3,#REF!,0)),"N/A")</f>
        <v>N/A</v>
      </c>
      <c r="F14" s="88" t="str">
        <f>IFERROR(INDEX(#REF!,MATCH(CT_Bands_1991_2022_Bills_Flat!$B14,#REF!,0),MATCH(CT_Bands_1991_2022_Bills_Flat!F$2,#REF!,0))-INDEX(#REF!,MATCH(CT_Bands_1991_2022_Bills_Flat!$B14,#REF!,0),MATCH(CT_Bands_1991_2022_Bills_Flat!F$3,#REF!,0)),"N/A")</f>
        <v>N/A</v>
      </c>
      <c r="G14" s="88" t="str">
        <f>IFERROR(INDEX(#REF!,MATCH(CT_Bands_1991_2022_Bills_Flat!$B14,#REF!,0),MATCH(CT_Bands_1991_2022_Bills_Flat!G$2,#REF!,0))-INDEX(#REF!,MATCH(CT_Bands_1991_2022_Bills_Flat!$B14,#REF!,0),MATCH(CT_Bands_1991_2022_Bills_Flat!G$3,#REF!,0)),"N/A")</f>
        <v>N/A</v>
      </c>
      <c r="H14" s="88" t="str">
        <f>IFERROR(INDEX(#REF!,MATCH(CT_Bands_1991_2022_Bills_Flat!$B14,#REF!,0),MATCH(CT_Bands_1991_2022_Bills_Flat!H$2,#REF!,0))-INDEX(#REF!,MATCH(CT_Bands_1991_2022_Bills_Flat!$B14,#REF!,0),MATCH(CT_Bands_1991_2022_Bills_Flat!H$3,#REF!,0)),"N/A")</f>
        <v>N/A</v>
      </c>
      <c r="I14" s="88" t="str">
        <f>IFERROR(INDEX(#REF!,MATCH(CT_Bands_1991_2022_Bills_Flat!$B14,#REF!,0),MATCH(CT_Bands_1991_2022_Bills_Flat!I$2,#REF!,0))-INDEX(#REF!,MATCH(CT_Bands_1991_2022_Bills_Flat!$B14,#REF!,0),MATCH(CT_Bands_1991_2022_Bills_Flat!I$3,#REF!,0)),"N/A")</f>
        <v>N/A</v>
      </c>
      <c r="J14" s="88" t="str">
        <f>IFERROR(INDEX(#REF!,MATCH(CT_Bands_1991_2022_Bills_Flat!$B14,#REF!,0),MATCH(CT_Bands_1991_2022_Bills_Flat!J$2,#REF!,0))-INDEX(#REF!,MATCH(CT_Bands_1991_2022_Bills_Flat!$B14,#REF!,0),MATCH(CT_Bands_1991_2022_Bills_Flat!J$3,#REF!,0)),"N/A")</f>
        <v>N/A</v>
      </c>
      <c r="K14" s="88" t="str">
        <f>IFERROR(INDEX(#REF!,MATCH(CT_Bands_1991_2022_Bills_Flat!$B14,#REF!,0),MATCH(CT_Bands_1991_2022_Bills_Flat!K$2,#REF!,0))-INDEX(#REF!,MATCH(CT_Bands_1991_2022_Bills_Flat!$B14,#REF!,0),MATCH(CT_Bands_1991_2022_Bills_Flat!K$3,#REF!,0)),"N/A")</f>
        <v>N/A</v>
      </c>
      <c r="L14" s="88" t="str">
        <f>IFERROR(INDEX(#REF!,MATCH(CT_Bands_1991_2022_Bills_Flat!$B14,#REF!,0),MATCH(CT_Bands_1991_2022_Bills_Flat!L$2,#REF!,0))-INDEX(#REF!,MATCH(CT_Bands_1991_2022_Bills_Flat!$B14,#REF!,0),MATCH(CT_Bands_1991_2022_Bills_Flat!L$3,#REF!,0)),"N/A")</f>
        <v>N/A</v>
      </c>
      <c r="M14" s="88" t="str">
        <f>IFERROR(INDEX(#REF!,MATCH(CT_Bands_1991_2022_Bills_Flat!$B14,#REF!,0),MATCH(CT_Bands_1991_2022_Bills_Flat!M$2,#REF!,0))-INDEX(#REF!,MATCH(CT_Bands_1991_2022_Bills_Flat!$B14,#REF!,0),MATCH(CT_Bands_1991_2022_Bills_Flat!M$3,#REF!,0)),"N/A")</f>
        <v>N/A</v>
      </c>
      <c r="N14" s="100" t="str">
        <f>IFERROR(INDEX(#REF!,MATCH(CT_Bands_1991_2022_Bills_Flat!$B14,#REF!,0),MATCH(CT_Bands_1991_2022_Bills_Flat!N$2,#REF!,0))-INDEX(#REF!,MATCH(CT_Bands_1991_2022_Bills_Flat!$B14,#REF!,0),MATCH(CT_Bands_1991_2022_Bills_Flat!N$3,#REF!,0)),"N/A")</f>
        <v>N/A</v>
      </c>
      <c r="O14" s="88" t="str">
        <f>IFERROR(INDEX(#REF!,MATCH(CT_Bands_1991_2022_Bills_Flat!$B14,#REF!,0),MATCH(CT_Bands_1991_2022_Bills_Flat!O$2,#REF!,0))-INDEX(#REF!,MATCH(CT_Bands_1991_2022_Bills_Flat!$B14,#REF!,0),MATCH(CT_Bands_1991_2022_Bills_Flat!O$3,#REF!,0)),"N/A")</f>
        <v>N/A</v>
      </c>
      <c r="P14" s="88" t="str">
        <f>IFERROR(INDEX(#REF!,MATCH(CT_Bands_1991_2022_Bills_Flat!$B14,#REF!,0),MATCH(CT_Bands_1991_2022_Bills_Flat!P$2,#REF!,0))-INDEX(#REF!,MATCH(CT_Bands_1991_2022_Bills_Flat!$B14,#REF!,0),MATCH(CT_Bands_1991_2022_Bills_Flat!P$3,#REF!,0)),"N/A")</f>
        <v>N/A</v>
      </c>
      <c r="Q14" s="88" t="str">
        <f>IFERROR(INDEX(#REF!,MATCH(CT_Bands_1991_2022_Bills_Flat!$B14,#REF!,0),MATCH(CT_Bands_1991_2022_Bills_Flat!Q$2,#REF!,0))-INDEX(#REF!,MATCH(CT_Bands_1991_2022_Bills_Flat!$B14,#REF!,0),MATCH(CT_Bands_1991_2022_Bills_Flat!Q$3,#REF!,0)),"N/A")</f>
        <v>N/A</v>
      </c>
      <c r="R14" s="88" t="str">
        <f>IFERROR(INDEX(#REF!,MATCH(CT_Bands_1991_2022_Bills_Flat!$B14,#REF!,0),MATCH(CT_Bands_1991_2022_Bills_Flat!R$2,#REF!,0))-INDEX(#REF!,MATCH(CT_Bands_1991_2022_Bills_Flat!$B14,#REF!,0),MATCH(CT_Bands_1991_2022_Bills_Flat!R$3,#REF!,0)),"N/A")</f>
        <v>N/A</v>
      </c>
      <c r="S14" s="88" t="str">
        <f>IFERROR(INDEX(#REF!,MATCH(CT_Bands_1991_2022_Bills_Flat!$B14,#REF!,0),MATCH(CT_Bands_1991_2022_Bills_Flat!S$2,#REF!,0))-INDEX(#REF!,MATCH(CT_Bands_1991_2022_Bills_Flat!$B14,#REF!,0),MATCH(CT_Bands_1991_2022_Bills_Flat!S$3,#REF!,0)),"N/A")</f>
        <v>N/A</v>
      </c>
      <c r="T14" s="88" t="str">
        <f>IFERROR(INDEX(#REF!,MATCH(CT_Bands_1991_2022_Bills_Flat!$B14,#REF!,0),MATCH(CT_Bands_1991_2022_Bills_Flat!T$2,#REF!,0))-INDEX(#REF!,MATCH(CT_Bands_1991_2022_Bills_Flat!$B14,#REF!,0),MATCH(CT_Bands_1991_2022_Bills_Flat!T$3,#REF!,0)),"N/A")</f>
        <v>N/A</v>
      </c>
      <c r="U14" s="88" t="str">
        <f>IFERROR(INDEX(#REF!,MATCH(CT_Bands_1991_2022_Bills_Flat!$B14,#REF!,0),MATCH(CT_Bands_1991_2022_Bills_Flat!U$2,#REF!,0))-INDEX(#REF!,MATCH(CT_Bands_1991_2022_Bills_Flat!$B14,#REF!,0),MATCH(CT_Bands_1991_2022_Bills_Flat!U$3,#REF!,0)),"N/A")</f>
        <v>N/A</v>
      </c>
      <c r="V14" s="88" t="str">
        <f>IFERROR(INDEX(#REF!,MATCH(CT_Bands_1991_2022_Bills_Flat!$B14,#REF!,0),MATCH(CT_Bands_1991_2022_Bills_Flat!V$2,#REF!,0))-INDEX(#REF!,MATCH(CT_Bands_1991_2022_Bills_Flat!$B14,#REF!,0),MATCH(CT_Bands_1991_2022_Bills_Flat!V$3,#REF!,0)),"N/A")</f>
        <v>N/A</v>
      </c>
      <c r="W14" s="88" t="str">
        <f>IFERROR(INDEX(#REF!,MATCH(CT_Bands_1991_2022_Bills_Flat!$B14,#REF!,0),MATCH(CT_Bands_1991_2022_Bills_Flat!W$2,#REF!,0))-INDEX(#REF!,MATCH(CT_Bands_1991_2022_Bills_Flat!$B14,#REF!,0),MATCH(CT_Bands_1991_2022_Bills_Flat!W$3,#REF!,0)),"N/A")</f>
        <v>N/A</v>
      </c>
      <c r="X14" s="100" t="str">
        <f>IFERROR(INDEX(#REF!,MATCH(CT_Bands_1991_2022_Bills_Flat!$B14,#REF!,0),MATCH(CT_Bands_1991_2022_Bills_Flat!X$2,#REF!,0))-INDEX(#REF!,MATCH(CT_Bands_1991_2022_Bills_Flat!$B14,#REF!,0),MATCH(CT_Bands_1991_2022_Bills_Flat!X$3,#REF!,0)),"N/A")</f>
        <v>N/A</v>
      </c>
      <c r="Y14" s="88" t="str">
        <f>IFERROR(INDEX(#REF!,MATCH(CT_Bands_1991_2022_Bills_Flat!$B14,#REF!,0),MATCH(CT_Bands_1991_2022_Bills_Flat!Y$2,#REF!,0))-INDEX(#REF!,MATCH(CT_Bands_1991_2022_Bills_Flat!$B14,#REF!,0),MATCH(CT_Bands_1991_2022_Bills_Flat!Y$3,#REF!,0)),"N/A")</f>
        <v>N/A</v>
      </c>
      <c r="Z14" s="88" t="str">
        <f>IFERROR(INDEX(#REF!,MATCH(CT_Bands_1991_2022_Bills_Flat!$B14,#REF!,0),MATCH(CT_Bands_1991_2022_Bills_Flat!Z$2,#REF!,0))-INDEX(#REF!,MATCH(CT_Bands_1991_2022_Bills_Flat!$B14,#REF!,0),MATCH(CT_Bands_1991_2022_Bills_Flat!Z$3,#REF!,0)),"N/A")</f>
        <v>N/A</v>
      </c>
      <c r="AA14" s="88" t="str">
        <f>IFERROR(INDEX(#REF!,MATCH(CT_Bands_1991_2022_Bills_Flat!$B14,#REF!,0),MATCH(CT_Bands_1991_2022_Bills_Flat!AA$2,#REF!,0))-INDEX(#REF!,MATCH(CT_Bands_1991_2022_Bills_Flat!$B14,#REF!,0),MATCH(CT_Bands_1991_2022_Bills_Flat!AA$3,#REF!,0)),"N/A")</f>
        <v>N/A</v>
      </c>
      <c r="AB14" s="88" t="str">
        <f>IFERROR(INDEX(#REF!,MATCH(CT_Bands_1991_2022_Bills_Flat!$B14,#REF!,0),MATCH(CT_Bands_1991_2022_Bills_Flat!AB$2,#REF!,0))-INDEX(#REF!,MATCH(CT_Bands_1991_2022_Bills_Flat!$B14,#REF!,0),MATCH(CT_Bands_1991_2022_Bills_Flat!AB$3,#REF!,0)),"N/A")</f>
        <v>N/A</v>
      </c>
      <c r="AC14" s="88" t="str">
        <f>IFERROR(INDEX(#REF!,MATCH(CT_Bands_1991_2022_Bills_Flat!$B14,#REF!,0),MATCH(CT_Bands_1991_2022_Bills_Flat!AC$2,#REF!,0))-INDEX(#REF!,MATCH(CT_Bands_1991_2022_Bills_Flat!$B14,#REF!,0),MATCH(CT_Bands_1991_2022_Bills_Flat!AC$3,#REF!,0)),"N/A")</f>
        <v>N/A</v>
      </c>
      <c r="AD14" s="88" t="str">
        <f>IFERROR(INDEX(#REF!,MATCH(CT_Bands_1991_2022_Bills_Flat!$B14,#REF!,0),MATCH(CT_Bands_1991_2022_Bills_Flat!AD$2,#REF!,0))-INDEX(#REF!,MATCH(CT_Bands_1991_2022_Bills_Flat!$B14,#REF!,0),MATCH(CT_Bands_1991_2022_Bills_Flat!AD$3,#REF!,0)),"N/A")</f>
        <v>N/A</v>
      </c>
      <c r="AE14" s="88" t="str">
        <f>IFERROR(INDEX(#REF!,MATCH(CT_Bands_1991_2022_Bills_Flat!$B14,#REF!,0),MATCH(CT_Bands_1991_2022_Bills_Flat!AE$2,#REF!,0))-INDEX(#REF!,MATCH(CT_Bands_1991_2022_Bills_Flat!$B14,#REF!,0),MATCH(CT_Bands_1991_2022_Bills_Flat!AE$3,#REF!,0)),"N/A")</f>
        <v>N/A</v>
      </c>
      <c r="AF14" s="88" t="str">
        <f>IFERROR(INDEX(#REF!,MATCH(CT_Bands_1991_2022_Bills_Flat!$B14,#REF!,0),MATCH(CT_Bands_1991_2022_Bills_Flat!AF$2,#REF!,0))-INDEX(#REF!,MATCH(CT_Bands_1991_2022_Bills_Flat!$B14,#REF!,0),MATCH(CT_Bands_1991_2022_Bills_Flat!AF$3,#REF!,0)),"N/A")</f>
        <v>N/A</v>
      </c>
      <c r="AG14" s="88" t="str">
        <f>IFERROR(INDEX(#REF!,MATCH(CT_Bands_1991_2022_Bills_Flat!$B14,#REF!,0),MATCH(CT_Bands_1991_2022_Bills_Flat!AG$2,#REF!,0))-INDEX(#REF!,MATCH(CT_Bands_1991_2022_Bills_Flat!$B14,#REF!,0),MATCH(CT_Bands_1991_2022_Bills_Flat!AG$3,#REF!,0)),"N/A")</f>
        <v>N/A</v>
      </c>
      <c r="AH14" s="100" t="str">
        <f>IFERROR(INDEX(#REF!,MATCH(CT_Bands_1991_2022_Bills_Flat!$B14,#REF!,0),MATCH(CT_Bands_1991_2022_Bills_Flat!AH$2,#REF!,0))-INDEX(#REF!,MATCH(CT_Bands_1991_2022_Bills_Flat!$B14,#REF!,0),MATCH(CT_Bands_1991_2022_Bills_Flat!AH$3,#REF!,0)),"N/A")</f>
        <v>N/A</v>
      </c>
      <c r="AI14" s="88" t="str">
        <f>IFERROR(INDEX(#REF!,MATCH(CT_Bands_1991_2022_Bills_Flat!$B14,#REF!,0),MATCH(CT_Bands_1991_2022_Bills_Flat!AI$2,#REF!,0))-INDEX(#REF!,MATCH(CT_Bands_1991_2022_Bills_Flat!$B14,#REF!,0),MATCH(CT_Bands_1991_2022_Bills_Flat!AI$3,#REF!,0)),"N/A")</f>
        <v>N/A</v>
      </c>
      <c r="AJ14" s="88" t="str">
        <f>IFERROR(INDEX(#REF!,MATCH(CT_Bands_1991_2022_Bills_Flat!$B14,#REF!,0),MATCH(CT_Bands_1991_2022_Bills_Flat!AJ$2,#REF!,0))-INDEX(#REF!,MATCH(CT_Bands_1991_2022_Bills_Flat!$B14,#REF!,0),MATCH(CT_Bands_1991_2022_Bills_Flat!AJ$3,#REF!,0)),"N/A")</f>
        <v>N/A</v>
      </c>
      <c r="AK14" s="88" t="str">
        <f>IFERROR(INDEX(#REF!,MATCH(CT_Bands_1991_2022_Bills_Flat!$B14,#REF!,0),MATCH(CT_Bands_1991_2022_Bills_Flat!AK$2,#REF!,0))-INDEX(#REF!,MATCH(CT_Bands_1991_2022_Bills_Flat!$B14,#REF!,0),MATCH(CT_Bands_1991_2022_Bills_Flat!AK$3,#REF!,0)),"N/A")</f>
        <v>N/A</v>
      </c>
      <c r="AL14" s="88" t="str">
        <f>IFERROR(INDEX(#REF!,MATCH(CT_Bands_1991_2022_Bills_Flat!$B14,#REF!,0),MATCH(CT_Bands_1991_2022_Bills_Flat!AL$2,#REF!,0))-INDEX(#REF!,MATCH(CT_Bands_1991_2022_Bills_Flat!$B14,#REF!,0),MATCH(CT_Bands_1991_2022_Bills_Flat!AL$3,#REF!,0)),"N/A")</f>
        <v>N/A</v>
      </c>
      <c r="AM14" s="88" t="str">
        <f>IFERROR(INDEX(#REF!,MATCH(CT_Bands_1991_2022_Bills_Flat!$B14,#REF!,0),MATCH(CT_Bands_1991_2022_Bills_Flat!AM$2,#REF!,0))-INDEX(#REF!,MATCH(CT_Bands_1991_2022_Bills_Flat!$B14,#REF!,0),MATCH(CT_Bands_1991_2022_Bills_Flat!AM$3,#REF!,0)),"N/A")</f>
        <v>N/A</v>
      </c>
      <c r="AN14" s="88" t="str">
        <f>IFERROR(INDEX(#REF!,MATCH(CT_Bands_1991_2022_Bills_Flat!$B14,#REF!,0),MATCH(CT_Bands_1991_2022_Bills_Flat!AN$2,#REF!,0))-INDEX(#REF!,MATCH(CT_Bands_1991_2022_Bills_Flat!$B14,#REF!,0),MATCH(CT_Bands_1991_2022_Bills_Flat!AN$3,#REF!,0)),"N/A")</f>
        <v>N/A</v>
      </c>
      <c r="AO14" s="88" t="str">
        <f>IFERROR(INDEX(#REF!,MATCH(CT_Bands_1991_2022_Bills_Flat!$B14,#REF!,0),MATCH(CT_Bands_1991_2022_Bills_Flat!AO$2,#REF!,0))-INDEX(#REF!,MATCH(CT_Bands_1991_2022_Bills_Flat!$B14,#REF!,0),MATCH(CT_Bands_1991_2022_Bills_Flat!AO$3,#REF!,0)),"N/A")</f>
        <v>N/A</v>
      </c>
      <c r="AP14" s="88" t="str">
        <f>IFERROR(INDEX(#REF!,MATCH(CT_Bands_1991_2022_Bills_Flat!$B14,#REF!,0),MATCH(CT_Bands_1991_2022_Bills_Flat!AP$2,#REF!,0))-INDEX(#REF!,MATCH(CT_Bands_1991_2022_Bills_Flat!$B14,#REF!,0),MATCH(CT_Bands_1991_2022_Bills_Flat!AP$3,#REF!,0)),"N/A")</f>
        <v>N/A</v>
      </c>
      <c r="AQ14" s="88" t="str">
        <f>IFERROR(INDEX(#REF!,MATCH(CT_Bands_1991_2022_Bills_Flat!$B14,#REF!,0),MATCH(CT_Bands_1991_2022_Bills_Flat!AQ$2,#REF!,0))-INDEX(#REF!,MATCH(CT_Bands_1991_2022_Bills_Flat!$B14,#REF!,0),MATCH(CT_Bands_1991_2022_Bills_Flat!AQ$3,#REF!,0)),"N/A")</f>
        <v>N/A</v>
      </c>
      <c r="AR14" s="100" t="str">
        <f>IFERROR(INDEX(#REF!,MATCH(CT_Bands_1991_2022_Bills_Flat!$B14,#REF!,0),MATCH(CT_Bands_1991_2022_Bills_Flat!AR$2,#REF!,0))-INDEX(#REF!,MATCH(CT_Bands_1991_2022_Bills_Flat!$B14,#REF!,0),MATCH(CT_Bands_1991_2022_Bills_Flat!AR$3,#REF!,0)),"N/A")</f>
        <v>N/A</v>
      </c>
      <c r="AS14" s="88" t="str">
        <f>IFERROR(INDEX(#REF!,MATCH(CT_Bands_1991_2022_Bills_Flat!$B14,#REF!,0),MATCH(CT_Bands_1991_2022_Bills_Flat!AS$2,#REF!,0))-INDEX(#REF!,MATCH(CT_Bands_1991_2022_Bills_Flat!$B14,#REF!,0),MATCH(CT_Bands_1991_2022_Bills_Flat!AS$3,#REF!,0)),"N/A")</f>
        <v>N/A</v>
      </c>
      <c r="AT14" s="88" t="str">
        <f>IFERROR(INDEX(#REF!,MATCH(CT_Bands_1991_2022_Bills_Flat!$B14,#REF!,0),MATCH(CT_Bands_1991_2022_Bills_Flat!AT$2,#REF!,0))-INDEX(#REF!,MATCH(CT_Bands_1991_2022_Bills_Flat!$B14,#REF!,0),MATCH(CT_Bands_1991_2022_Bills_Flat!AT$3,#REF!,0)),"N/A")</f>
        <v>N/A</v>
      </c>
      <c r="AU14" s="88" t="str">
        <f>IFERROR(INDEX(#REF!,MATCH(CT_Bands_1991_2022_Bills_Flat!$B14,#REF!,0),MATCH(CT_Bands_1991_2022_Bills_Flat!AU$2,#REF!,0))-INDEX(#REF!,MATCH(CT_Bands_1991_2022_Bills_Flat!$B14,#REF!,0),MATCH(CT_Bands_1991_2022_Bills_Flat!AU$3,#REF!,0)),"N/A")</f>
        <v>N/A</v>
      </c>
      <c r="AV14" s="88" t="str">
        <f>IFERROR(INDEX(#REF!,MATCH(CT_Bands_1991_2022_Bills_Flat!$B14,#REF!,0),MATCH(CT_Bands_1991_2022_Bills_Flat!AV$2,#REF!,0))-INDEX(#REF!,MATCH(CT_Bands_1991_2022_Bills_Flat!$B14,#REF!,0),MATCH(CT_Bands_1991_2022_Bills_Flat!AV$3,#REF!,0)),"N/A")</f>
        <v>N/A</v>
      </c>
      <c r="AW14" s="88" t="str">
        <f>IFERROR(INDEX(#REF!,MATCH(CT_Bands_1991_2022_Bills_Flat!$B14,#REF!,0),MATCH(CT_Bands_1991_2022_Bills_Flat!AW$2,#REF!,0))-INDEX(#REF!,MATCH(CT_Bands_1991_2022_Bills_Flat!$B14,#REF!,0),MATCH(CT_Bands_1991_2022_Bills_Flat!AW$3,#REF!,0)),"N/A")</f>
        <v>N/A</v>
      </c>
      <c r="AX14" s="88" t="str">
        <f>IFERROR(INDEX(#REF!,MATCH(CT_Bands_1991_2022_Bills_Flat!$B14,#REF!,0),MATCH(CT_Bands_1991_2022_Bills_Flat!AX$2,#REF!,0))-INDEX(#REF!,MATCH(CT_Bands_1991_2022_Bills_Flat!$B14,#REF!,0),MATCH(CT_Bands_1991_2022_Bills_Flat!AX$3,#REF!,0)),"N/A")</f>
        <v>N/A</v>
      </c>
      <c r="AY14" s="88" t="str">
        <f>IFERROR(INDEX(#REF!,MATCH(CT_Bands_1991_2022_Bills_Flat!$B14,#REF!,0),MATCH(CT_Bands_1991_2022_Bills_Flat!AY$2,#REF!,0))-INDEX(#REF!,MATCH(CT_Bands_1991_2022_Bills_Flat!$B14,#REF!,0),MATCH(CT_Bands_1991_2022_Bills_Flat!AY$3,#REF!,0)),"N/A")</f>
        <v>N/A</v>
      </c>
      <c r="AZ14" s="88" t="str">
        <f>IFERROR(INDEX(#REF!,MATCH(CT_Bands_1991_2022_Bills_Flat!$B14,#REF!,0),MATCH(CT_Bands_1991_2022_Bills_Flat!AZ$2,#REF!,0))-INDEX(#REF!,MATCH(CT_Bands_1991_2022_Bills_Flat!$B14,#REF!,0),MATCH(CT_Bands_1991_2022_Bills_Flat!AZ$3,#REF!,0)),"N/A")</f>
        <v>N/A</v>
      </c>
      <c r="BA14" s="88" t="str">
        <f>IFERROR(INDEX(#REF!,MATCH(CT_Bands_1991_2022_Bills_Flat!$B14,#REF!,0),MATCH(CT_Bands_1991_2022_Bills_Flat!BA$2,#REF!,0))-INDEX(#REF!,MATCH(CT_Bands_1991_2022_Bills_Flat!$B14,#REF!,0),MATCH(CT_Bands_1991_2022_Bills_Flat!BA$3,#REF!,0)),"N/A")</f>
        <v>N/A</v>
      </c>
      <c r="BB14" s="100" t="str">
        <f>IFERROR(INDEX(#REF!,MATCH(CT_Bands_1991_2022_Bills_Flat!$B14,#REF!,0),MATCH(CT_Bands_1991_2022_Bills_Flat!BB$2,#REF!,0))-INDEX(#REF!,MATCH(CT_Bands_1991_2022_Bills_Flat!$B14,#REF!,0),MATCH(CT_Bands_1991_2022_Bills_Flat!BB$3,#REF!,0)),"N/A")</f>
        <v>N/A</v>
      </c>
      <c r="BC14" s="88" t="str">
        <f>IFERROR(INDEX(#REF!,MATCH(CT_Bands_1991_2022_Bills_Flat!$B14,#REF!,0),MATCH(CT_Bands_1991_2022_Bills_Flat!BC$2,#REF!,0))-INDEX(#REF!,MATCH(CT_Bands_1991_2022_Bills_Flat!$B14,#REF!,0),MATCH(CT_Bands_1991_2022_Bills_Flat!BC$3,#REF!,0)),"N/A")</f>
        <v>N/A</v>
      </c>
      <c r="BD14" s="88" t="str">
        <f>IFERROR(INDEX(#REF!,MATCH(CT_Bands_1991_2022_Bills_Flat!$B14,#REF!,0),MATCH(CT_Bands_1991_2022_Bills_Flat!BD$2,#REF!,0))-INDEX(#REF!,MATCH(CT_Bands_1991_2022_Bills_Flat!$B14,#REF!,0),MATCH(CT_Bands_1991_2022_Bills_Flat!BD$3,#REF!,0)),"N/A")</f>
        <v>N/A</v>
      </c>
      <c r="BE14" s="88" t="str">
        <f>IFERROR(INDEX(#REF!,MATCH(CT_Bands_1991_2022_Bills_Flat!$B14,#REF!,0),MATCH(CT_Bands_1991_2022_Bills_Flat!BE$2,#REF!,0))-INDEX(#REF!,MATCH(CT_Bands_1991_2022_Bills_Flat!$B14,#REF!,0),MATCH(CT_Bands_1991_2022_Bills_Flat!BE$3,#REF!,0)),"N/A")</f>
        <v>N/A</v>
      </c>
      <c r="BF14" s="88" t="str">
        <f>IFERROR(INDEX(#REF!,MATCH(CT_Bands_1991_2022_Bills_Flat!$B14,#REF!,0),MATCH(CT_Bands_1991_2022_Bills_Flat!BF$2,#REF!,0))-INDEX(#REF!,MATCH(CT_Bands_1991_2022_Bills_Flat!$B14,#REF!,0),MATCH(CT_Bands_1991_2022_Bills_Flat!BF$3,#REF!,0)),"N/A")</f>
        <v>N/A</v>
      </c>
      <c r="BG14" s="88" t="str">
        <f>IFERROR(INDEX(#REF!,MATCH(CT_Bands_1991_2022_Bills_Flat!$B14,#REF!,0),MATCH(CT_Bands_1991_2022_Bills_Flat!BG$2,#REF!,0))-INDEX(#REF!,MATCH(CT_Bands_1991_2022_Bills_Flat!$B14,#REF!,0),MATCH(CT_Bands_1991_2022_Bills_Flat!BG$3,#REF!,0)),"N/A")</f>
        <v>N/A</v>
      </c>
      <c r="BH14" s="88" t="str">
        <f>IFERROR(INDEX(#REF!,MATCH(CT_Bands_1991_2022_Bills_Flat!$B14,#REF!,0),MATCH(CT_Bands_1991_2022_Bills_Flat!BH$2,#REF!,0))-INDEX(#REF!,MATCH(CT_Bands_1991_2022_Bills_Flat!$B14,#REF!,0),MATCH(CT_Bands_1991_2022_Bills_Flat!BH$3,#REF!,0)),"N/A")</f>
        <v>N/A</v>
      </c>
      <c r="BI14" s="88" t="str">
        <f>IFERROR(INDEX(#REF!,MATCH(CT_Bands_1991_2022_Bills_Flat!$B14,#REF!,0),MATCH(CT_Bands_1991_2022_Bills_Flat!BI$2,#REF!,0))-INDEX(#REF!,MATCH(CT_Bands_1991_2022_Bills_Flat!$B14,#REF!,0),MATCH(CT_Bands_1991_2022_Bills_Flat!BI$3,#REF!,0)),"N/A")</f>
        <v>N/A</v>
      </c>
      <c r="BJ14" s="88" t="str">
        <f>IFERROR(INDEX(#REF!,MATCH(CT_Bands_1991_2022_Bills_Flat!$B14,#REF!,0),MATCH(CT_Bands_1991_2022_Bills_Flat!BJ$2,#REF!,0))-INDEX(#REF!,MATCH(CT_Bands_1991_2022_Bills_Flat!$B14,#REF!,0),MATCH(CT_Bands_1991_2022_Bills_Flat!BJ$3,#REF!,0)),"N/A")</f>
        <v>N/A</v>
      </c>
      <c r="BK14" s="88" t="str">
        <f>IFERROR(INDEX(#REF!,MATCH(CT_Bands_1991_2022_Bills_Flat!$B14,#REF!,0),MATCH(CT_Bands_1991_2022_Bills_Flat!BK$2,#REF!,0))-INDEX(#REF!,MATCH(CT_Bands_1991_2022_Bills_Flat!$B14,#REF!,0),MATCH(CT_Bands_1991_2022_Bills_Flat!BK$3,#REF!,0)),"N/A")</f>
        <v>N/A</v>
      </c>
      <c r="BL14" s="100" t="str">
        <f>IFERROR(INDEX(#REF!,MATCH(CT_Bands_1991_2022_Bills_Flat!$B14,#REF!,0),MATCH(CT_Bands_1991_2022_Bills_Flat!BL$2,#REF!,0))-INDEX(#REF!,MATCH(CT_Bands_1991_2022_Bills_Flat!$B14,#REF!,0),MATCH(CT_Bands_1991_2022_Bills_Flat!BL$3,#REF!,0)),"N/A")</f>
        <v>N/A</v>
      </c>
      <c r="BM14" s="88" t="str">
        <f>IFERROR(INDEX(#REF!,MATCH(CT_Bands_1991_2022_Bills_Flat!$B14,#REF!,0),MATCH(CT_Bands_1991_2022_Bills_Flat!BM$2,#REF!,0))-INDEX(#REF!,MATCH(CT_Bands_1991_2022_Bills_Flat!$B14,#REF!,0),MATCH(CT_Bands_1991_2022_Bills_Flat!BM$3,#REF!,0)),"N/A")</f>
        <v>N/A</v>
      </c>
      <c r="BN14" s="88" t="str">
        <f>IFERROR(INDEX(#REF!,MATCH(CT_Bands_1991_2022_Bills_Flat!$B14,#REF!,0),MATCH(CT_Bands_1991_2022_Bills_Flat!BN$2,#REF!,0))-INDEX(#REF!,MATCH(CT_Bands_1991_2022_Bills_Flat!$B14,#REF!,0),MATCH(CT_Bands_1991_2022_Bills_Flat!BN$3,#REF!,0)),"N/A")</f>
        <v>N/A</v>
      </c>
      <c r="BO14" s="88" t="str">
        <f>IFERROR(INDEX(#REF!,MATCH(CT_Bands_1991_2022_Bills_Flat!$B14,#REF!,0),MATCH(CT_Bands_1991_2022_Bills_Flat!BO$2,#REF!,0))-INDEX(#REF!,MATCH(CT_Bands_1991_2022_Bills_Flat!$B14,#REF!,0),MATCH(CT_Bands_1991_2022_Bills_Flat!BO$3,#REF!,0)),"N/A")</f>
        <v>N/A</v>
      </c>
      <c r="BP14" s="88" t="str">
        <f>IFERROR(INDEX(#REF!,MATCH(CT_Bands_1991_2022_Bills_Flat!$B14,#REF!,0),MATCH(CT_Bands_1991_2022_Bills_Flat!BP$2,#REF!,0))-INDEX(#REF!,MATCH(CT_Bands_1991_2022_Bills_Flat!$B14,#REF!,0),MATCH(CT_Bands_1991_2022_Bills_Flat!BP$3,#REF!,0)),"N/A")</f>
        <v>N/A</v>
      </c>
      <c r="BQ14" s="88" t="str">
        <f>IFERROR(INDEX(#REF!,MATCH(CT_Bands_1991_2022_Bills_Flat!$B14,#REF!,0),MATCH(CT_Bands_1991_2022_Bills_Flat!BQ$2,#REF!,0))-INDEX(#REF!,MATCH(CT_Bands_1991_2022_Bills_Flat!$B14,#REF!,0),MATCH(CT_Bands_1991_2022_Bills_Flat!BQ$3,#REF!,0)),"N/A")</f>
        <v>N/A</v>
      </c>
      <c r="BR14" s="88" t="str">
        <f>IFERROR(INDEX(#REF!,MATCH(CT_Bands_1991_2022_Bills_Flat!$B14,#REF!,0),MATCH(CT_Bands_1991_2022_Bills_Flat!BR$2,#REF!,0))-INDEX(#REF!,MATCH(CT_Bands_1991_2022_Bills_Flat!$B14,#REF!,0),MATCH(CT_Bands_1991_2022_Bills_Flat!BR$3,#REF!,0)),"N/A")</f>
        <v>N/A</v>
      </c>
      <c r="BS14" s="88" t="str">
        <f>IFERROR(INDEX(#REF!,MATCH(CT_Bands_1991_2022_Bills_Flat!$B14,#REF!,0),MATCH(CT_Bands_1991_2022_Bills_Flat!BS$2,#REF!,0))-INDEX(#REF!,MATCH(CT_Bands_1991_2022_Bills_Flat!$B14,#REF!,0),MATCH(CT_Bands_1991_2022_Bills_Flat!BS$3,#REF!,0)),"N/A")</f>
        <v>N/A</v>
      </c>
      <c r="BT14" s="88" t="str">
        <f>IFERROR(INDEX(#REF!,MATCH(CT_Bands_1991_2022_Bills_Flat!$B14,#REF!,0),MATCH(CT_Bands_1991_2022_Bills_Flat!BT$2,#REF!,0))-INDEX(#REF!,MATCH(CT_Bands_1991_2022_Bills_Flat!$B14,#REF!,0),MATCH(CT_Bands_1991_2022_Bills_Flat!BT$3,#REF!,0)),"N/A")</f>
        <v>N/A</v>
      </c>
      <c r="BU14" s="88" t="str">
        <f>IFERROR(INDEX(#REF!,MATCH(CT_Bands_1991_2022_Bills_Flat!$B14,#REF!,0),MATCH(CT_Bands_1991_2022_Bills_Flat!BU$2,#REF!,0))-INDEX(#REF!,MATCH(CT_Bands_1991_2022_Bills_Flat!$B14,#REF!,0),MATCH(CT_Bands_1991_2022_Bills_Flat!BU$3,#REF!,0)),"N/A")</f>
        <v>N/A</v>
      </c>
      <c r="BV14" s="100" t="str">
        <f>IFERROR(INDEX(#REF!,MATCH(CT_Bands_1991_2022_Bills_Flat!$B14,#REF!,0),MATCH(CT_Bands_1991_2022_Bills_Flat!BV$2,#REF!,0))-INDEX(#REF!,MATCH(CT_Bands_1991_2022_Bills_Flat!$B14,#REF!,0),MATCH(CT_Bands_1991_2022_Bills_Flat!BV$3,#REF!,0)),"N/A")</f>
        <v>N/A</v>
      </c>
      <c r="BW14" s="88" t="str">
        <f>IFERROR(INDEX(#REF!,MATCH(CT_Bands_1991_2022_Bills_Flat!$B14,#REF!,0),MATCH(CT_Bands_1991_2022_Bills_Flat!BW$2,#REF!,0))-INDEX(#REF!,MATCH(CT_Bands_1991_2022_Bills_Flat!$B14,#REF!,0),MATCH(CT_Bands_1991_2022_Bills_Flat!BW$3,#REF!,0)),"N/A")</f>
        <v>N/A</v>
      </c>
      <c r="BX14" s="88" t="str">
        <f>IFERROR(INDEX(#REF!,MATCH(CT_Bands_1991_2022_Bills_Flat!$B14,#REF!,0),MATCH(CT_Bands_1991_2022_Bills_Flat!BX$2,#REF!,0))-INDEX(#REF!,MATCH(CT_Bands_1991_2022_Bills_Flat!$B14,#REF!,0),MATCH(CT_Bands_1991_2022_Bills_Flat!BX$3,#REF!,0)),"N/A")</f>
        <v>N/A</v>
      </c>
      <c r="BY14" s="88" t="str">
        <f>IFERROR(INDEX(#REF!,MATCH(CT_Bands_1991_2022_Bills_Flat!$B14,#REF!,0),MATCH(CT_Bands_1991_2022_Bills_Flat!BY$2,#REF!,0))-INDEX(#REF!,MATCH(CT_Bands_1991_2022_Bills_Flat!$B14,#REF!,0),MATCH(CT_Bands_1991_2022_Bills_Flat!BY$3,#REF!,0)),"N/A")</f>
        <v>N/A</v>
      </c>
      <c r="BZ14" s="88" t="str">
        <f>IFERROR(INDEX(#REF!,MATCH(CT_Bands_1991_2022_Bills_Flat!$B14,#REF!,0),MATCH(CT_Bands_1991_2022_Bills_Flat!BZ$2,#REF!,0))-INDEX(#REF!,MATCH(CT_Bands_1991_2022_Bills_Flat!$B14,#REF!,0),MATCH(CT_Bands_1991_2022_Bills_Flat!BZ$3,#REF!,0)),"N/A")</f>
        <v>N/A</v>
      </c>
      <c r="CA14" s="88" t="str">
        <f>IFERROR(INDEX(#REF!,MATCH(CT_Bands_1991_2022_Bills_Flat!$B14,#REF!,0),MATCH(CT_Bands_1991_2022_Bills_Flat!CA$2,#REF!,0))-INDEX(#REF!,MATCH(CT_Bands_1991_2022_Bills_Flat!$B14,#REF!,0),MATCH(CT_Bands_1991_2022_Bills_Flat!CA$3,#REF!,0)),"N/A")</f>
        <v>N/A</v>
      </c>
      <c r="CB14" s="88" t="str">
        <f>IFERROR(INDEX(#REF!,MATCH(CT_Bands_1991_2022_Bills_Flat!$B14,#REF!,0),MATCH(CT_Bands_1991_2022_Bills_Flat!CB$2,#REF!,0))-INDEX(#REF!,MATCH(CT_Bands_1991_2022_Bills_Flat!$B14,#REF!,0),MATCH(CT_Bands_1991_2022_Bills_Flat!CB$3,#REF!,0)),"N/A")</f>
        <v>N/A</v>
      </c>
      <c r="CC14" s="88" t="str">
        <f>IFERROR(INDEX(#REF!,MATCH(CT_Bands_1991_2022_Bills_Flat!$B14,#REF!,0),MATCH(CT_Bands_1991_2022_Bills_Flat!CC$2,#REF!,0))-INDEX(#REF!,MATCH(CT_Bands_1991_2022_Bills_Flat!$B14,#REF!,0),MATCH(CT_Bands_1991_2022_Bills_Flat!CC$3,#REF!,0)),"N/A")</f>
        <v>N/A</v>
      </c>
      <c r="CD14" s="88" t="str">
        <f>IFERROR(INDEX(#REF!,MATCH(CT_Bands_1991_2022_Bills_Flat!$B14,#REF!,0),MATCH(CT_Bands_1991_2022_Bills_Flat!CD$2,#REF!,0))-INDEX(#REF!,MATCH(CT_Bands_1991_2022_Bills_Flat!$B14,#REF!,0),MATCH(CT_Bands_1991_2022_Bills_Flat!CD$3,#REF!,0)),"N/A")</f>
        <v>N/A</v>
      </c>
      <c r="CE14" s="88" t="str">
        <f>IFERROR(INDEX(#REF!,MATCH(CT_Bands_1991_2022_Bills_Flat!$B14,#REF!,0),MATCH(CT_Bands_1991_2022_Bills_Flat!CE$2,#REF!,0))-INDEX(#REF!,MATCH(CT_Bands_1991_2022_Bills_Flat!$B14,#REF!,0),MATCH(CT_Bands_1991_2022_Bills_Flat!CE$3,#REF!,0)),"N/A")</f>
        <v>N/A</v>
      </c>
      <c r="CF14" s="51"/>
    </row>
    <row r="15" spans="1:84" x14ac:dyDescent="0.25">
      <c r="A15" s="77" t="s">
        <v>417</v>
      </c>
      <c r="B15" s="83" t="s">
        <v>418</v>
      </c>
      <c r="C15" s="83" t="s">
        <v>2127</v>
      </c>
      <c r="D15" s="88" t="str">
        <f>IFERROR(INDEX(#REF!,MATCH(CT_Bands_1991_2022_Bills_Flat!$B15,#REF!,0),MATCH(CT_Bands_1991_2022_Bills_Flat!D$2,#REF!,0))-INDEX(#REF!,MATCH(CT_Bands_1991_2022_Bills_Flat!$B15,#REF!,0),MATCH(CT_Bands_1991_2022_Bills_Flat!D$3,#REF!,0)),"N/A")</f>
        <v>N/A</v>
      </c>
      <c r="E15" s="88" t="str">
        <f>IFERROR(INDEX(#REF!,MATCH(CT_Bands_1991_2022_Bills_Flat!$B15,#REF!,0),MATCH(CT_Bands_1991_2022_Bills_Flat!E$2,#REF!,0))-INDEX(#REF!,MATCH(CT_Bands_1991_2022_Bills_Flat!$B15,#REF!,0),MATCH(CT_Bands_1991_2022_Bills_Flat!E$3,#REF!,0)),"N/A")</f>
        <v>N/A</v>
      </c>
      <c r="F15" s="88" t="str">
        <f>IFERROR(INDEX(#REF!,MATCH(CT_Bands_1991_2022_Bills_Flat!$B15,#REF!,0),MATCH(CT_Bands_1991_2022_Bills_Flat!F$2,#REF!,0))-INDEX(#REF!,MATCH(CT_Bands_1991_2022_Bills_Flat!$B15,#REF!,0),MATCH(CT_Bands_1991_2022_Bills_Flat!F$3,#REF!,0)),"N/A")</f>
        <v>N/A</v>
      </c>
      <c r="G15" s="88" t="str">
        <f>IFERROR(INDEX(#REF!,MATCH(CT_Bands_1991_2022_Bills_Flat!$B15,#REF!,0),MATCH(CT_Bands_1991_2022_Bills_Flat!G$2,#REF!,0))-INDEX(#REF!,MATCH(CT_Bands_1991_2022_Bills_Flat!$B15,#REF!,0),MATCH(CT_Bands_1991_2022_Bills_Flat!G$3,#REF!,0)),"N/A")</f>
        <v>N/A</v>
      </c>
      <c r="H15" s="88" t="str">
        <f>IFERROR(INDEX(#REF!,MATCH(CT_Bands_1991_2022_Bills_Flat!$B15,#REF!,0),MATCH(CT_Bands_1991_2022_Bills_Flat!H$2,#REF!,0))-INDEX(#REF!,MATCH(CT_Bands_1991_2022_Bills_Flat!$B15,#REF!,0),MATCH(CT_Bands_1991_2022_Bills_Flat!H$3,#REF!,0)),"N/A")</f>
        <v>N/A</v>
      </c>
      <c r="I15" s="88" t="str">
        <f>IFERROR(INDEX(#REF!,MATCH(CT_Bands_1991_2022_Bills_Flat!$B15,#REF!,0),MATCH(CT_Bands_1991_2022_Bills_Flat!I$2,#REF!,0))-INDEX(#REF!,MATCH(CT_Bands_1991_2022_Bills_Flat!$B15,#REF!,0),MATCH(CT_Bands_1991_2022_Bills_Flat!I$3,#REF!,0)),"N/A")</f>
        <v>N/A</v>
      </c>
      <c r="J15" s="88" t="str">
        <f>IFERROR(INDEX(#REF!,MATCH(CT_Bands_1991_2022_Bills_Flat!$B15,#REF!,0),MATCH(CT_Bands_1991_2022_Bills_Flat!J$2,#REF!,0))-INDEX(#REF!,MATCH(CT_Bands_1991_2022_Bills_Flat!$B15,#REF!,0),MATCH(CT_Bands_1991_2022_Bills_Flat!J$3,#REF!,0)),"N/A")</f>
        <v>N/A</v>
      </c>
      <c r="K15" s="88" t="str">
        <f>IFERROR(INDEX(#REF!,MATCH(CT_Bands_1991_2022_Bills_Flat!$B15,#REF!,0),MATCH(CT_Bands_1991_2022_Bills_Flat!K$2,#REF!,0))-INDEX(#REF!,MATCH(CT_Bands_1991_2022_Bills_Flat!$B15,#REF!,0),MATCH(CT_Bands_1991_2022_Bills_Flat!K$3,#REF!,0)),"N/A")</f>
        <v>N/A</v>
      </c>
      <c r="L15" s="88" t="str">
        <f>IFERROR(INDEX(#REF!,MATCH(CT_Bands_1991_2022_Bills_Flat!$B15,#REF!,0),MATCH(CT_Bands_1991_2022_Bills_Flat!L$2,#REF!,0))-INDEX(#REF!,MATCH(CT_Bands_1991_2022_Bills_Flat!$B15,#REF!,0),MATCH(CT_Bands_1991_2022_Bills_Flat!L$3,#REF!,0)),"N/A")</f>
        <v>N/A</v>
      </c>
      <c r="M15" s="88" t="str">
        <f>IFERROR(INDEX(#REF!,MATCH(CT_Bands_1991_2022_Bills_Flat!$B15,#REF!,0),MATCH(CT_Bands_1991_2022_Bills_Flat!M$2,#REF!,0))-INDEX(#REF!,MATCH(CT_Bands_1991_2022_Bills_Flat!$B15,#REF!,0),MATCH(CT_Bands_1991_2022_Bills_Flat!M$3,#REF!,0)),"N/A")</f>
        <v>N/A</v>
      </c>
      <c r="N15" s="100" t="str">
        <f>IFERROR(INDEX(#REF!,MATCH(CT_Bands_1991_2022_Bills_Flat!$B15,#REF!,0),MATCH(CT_Bands_1991_2022_Bills_Flat!N$2,#REF!,0))-INDEX(#REF!,MATCH(CT_Bands_1991_2022_Bills_Flat!$B15,#REF!,0),MATCH(CT_Bands_1991_2022_Bills_Flat!N$3,#REF!,0)),"N/A")</f>
        <v>N/A</v>
      </c>
      <c r="O15" s="88" t="str">
        <f>IFERROR(INDEX(#REF!,MATCH(CT_Bands_1991_2022_Bills_Flat!$B15,#REF!,0),MATCH(CT_Bands_1991_2022_Bills_Flat!O$2,#REF!,0))-INDEX(#REF!,MATCH(CT_Bands_1991_2022_Bills_Flat!$B15,#REF!,0),MATCH(CT_Bands_1991_2022_Bills_Flat!O$3,#REF!,0)),"N/A")</f>
        <v>N/A</v>
      </c>
      <c r="P15" s="88" t="str">
        <f>IFERROR(INDEX(#REF!,MATCH(CT_Bands_1991_2022_Bills_Flat!$B15,#REF!,0),MATCH(CT_Bands_1991_2022_Bills_Flat!P$2,#REF!,0))-INDEX(#REF!,MATCH(CT_Bands_1991_2022_Bills_Flat!$B15,#REF!,0),MATCH(CT_Bands_1991_2022_Bills_Flat!P$3,#REF!,0)),"N/A")</f>
        <v>N/A</v>
      </c>
      <c r="Q15" s="88" t="str">
        <f>IFERROR(INDEX(#REF!,MATCH(CT_Bands_1991_2022_Bills_Flat!$B15,#REF!,0),MATCH(CT_Bands_1991_2022_Bills_Flat!Q$2,#REF!,0))-INDEX(#REF!,MATCH(CT_Bands_1991_2022_Bills_Flat!$B15,#REF!,0),MATCH(CT_Bands_1991_2022_Bills_Flat!Q$3,#REF!,0)),"N/A")</f>
        <v>N/A</v>
      </c>
      <c r="R15" s="88" t="str">
        <f>IFERROR(INDEX(#REF!,MATCH(CT_Bands_1991_2022_Bills_Flat!$B15,#REF!,0),MATCH(CT_Bands_1991_2022_Bills_Flat!R$2,#REF!,0))-INDEX(#REF!,MATCH(CT_Bands_1991_2022_Bills_Flat!$B15,#REF!,0),MATCH(CT_Bands_1991_2022_Bills_Flat!R$3,#REF!,0)),"N/A")</f>
        <v>N/A</v>
      </c>
      <c r="S15" s="88" t="str">
        <f>IFERROR(INDEX(#REF!,MATCH(CT_Bands_1991_2022_Bills_Flat!$B15,#REF!,0),MATCH(CT_Bands_1991_2022_Bills_Flat!S$2,#REF!,0))-INDEX(#REF!,MATCH(CT_Bands_1991_2022_Bills_Flat!$B15,#REF!,0),MATCH(CT_Bands_1991_2022_Bills_Flat!S$3,#REF!,0)),"N/A")</f>
        <v>N/A</v>
      </c>
      <c r="T15" s="88" t="str">
        <f>IFERROR(INDEX(#REF!,MATCH(CT_Bands_1991_2022_Bills_Flat!$B15,#REF!,0),MATCH(CT_Bands_1991_2022_Bills_Flat!T$2,#REF!,0))-INDEX(#REF!,MATCH(CT_Bands_1991_2022_Bills_Flat!$B15,#REF!,0),MATCH(CT_Bands_1991_2022_Bills_Flat!T$3,#REF!,0)),"N/A")</f>
        <v>N/A</v>
      </c>
      <c r="U15" s="88" t="str">
        <f>IFERROR(INDEX(#REF!,MATCH(CT_Bands_1991_2022_Bills_Flat!$B15,#REF!,0),MATCH(CT_Bands_1991_2022_Bills_Flat!U$2,#REF!,0))-INDEX(#REF!,MATCH(CT_Bands_1991_2022_Bills_Flat!$B15,#REF!,0),MATCH(CT_Bands_1991_2022_Bills_Flat!U$3,#REF!,0)),"N/A")</f>
        <v>N/A</v>
      </c>
      <c r="V15" s="88" t="str">
        <f>IFERROR(INDEX(#REF!,MATCH(CT_Bands_1991_2022_Bills_Flat!$B15,#REF!,0),MATCH(CT_Bands_1991_2022_Bills_Flat!V$2,#REF!,0))-INDEX(#REF!,MATCH(CT_Bands_1991_2022_Bills_Flat!$B15,#REF!,0),MATCH(CT_Bands_1991_2022_Bills_Flat!V$3,#REF!,0)),"N/A")</f>
        <v>N/A</v>
      </c>
      <c r="W15" s="88" t="str">
        <f>IFERROR(INDEX(#REF!,MATCH(CT_Bands_1991_2022_Bills_Flat!$B15,#REF!,0),MATCH(CT_Bands_1991_2022_Bills_Flat!W$2,#REF!,0))-INDEX(#REF!,MATCH(CT_Bands_1991_2022_Bills_Flat!$B15,#REF!,0),MATCH(CT_Bands_1991_2022_Bills_Flat!W$3,#REF!,0)),"N/A")</f>
        <v>N/A</v>
      </c>
      <c r="X15" s="100" t="str">
        <f>IFERROR(INDEX(#REF!,MATCH(CT_Bands_1991_2022_Bills_Flat!$B15,#REF!,0),MATCH(CT_Bands_1991_2022_Bills_Flat!X$2,#REF!,0))-INDEX(#REF!,MATCH(CT_Bands_1991_2022_Bills_Flat!$B15,#REF!,0),MATCH(CT_Bands_1991_2022_Bills_Flat!X$3,#REF!,0)),"N/A")</f>
        <v>N/A</v>
      </c>
      <c r="Y15" s="88" t="str">
        <f>IFERROR(INDEX(#REF!,MATCH(CT_Bands_1991_2022_Bills_Flat!$B15,#REF!,0),MATCH(CT_Bands_1991_2022_Bills_Flat!Y$2,#REF!,0))-INDEX(#REF!,MATCH(CT_Bands_1991_2022_Bills_Flat!$B15,#REF!,0),MATCH(CT_Bands_1991_2022_Bills_Flat!Y$3,#REF!,0)),"N/A")</f>
        <v>N/A</v>
      </c>
      <c r="Z15" s="88" t="str">
        <f>IFERROR(INDEX(#REF!,MATCH(CT_Bands_1991_2022_Bills_Flat!$B15,#REF!,0),MATCH(CT_Bands_1991_2022_Bills_Flat!Z$2,#REF!,0))-INDEX(#REF!,MATCH(CT_Bands_1991_2022_Bills_Flat!$B15,#REF!,0),MATCH(CT_Bands_1991_2022_Bills_Flat!Z$3,#REF!,0)),"N/A")</f>
        <v>N/A</v>
      </c>
      <c r="AA15" s="88" t="str">
        <f>IFERROR(INDEX(#REF!,MATCH(CT_Bands_1991_2022_Bills_Flat!$B15,#REF!,0),MATCH(CT_Bands_1991_2022_Bills_Flat!AA$2,#REF!,0))-INDEX(#REF!,MATCH(CT_Bands_1991_2022_Bills_Flat!$B15,#REF!,0),MATCH(CT_Bands_1991_2022_Bills_Flat!AA$3,#REF!,0)),"N/A")</f>
        <v>N/A</v>
      </c>
      <c r="AB15" s="88" t="str">
        <f>IFERROR(INDEX(#REF!,MATCH(CT_Bands_1991_2022_Bills_Flat!$B15,#REF!,0),MATCH(CT_Bands_1991_2022_Bills_Flat!AB$2,#REF!,0))-INDEX(#REF!,MATCH(CT_Bands_1991_2022_Bills_Flat!$B15,#REF!,0),MATCH(CT_Bands_1991_2022_Bills_Flat!AB$3,#REF!,0)),"N/A")</f>
        <v>N/A</v>
      </c>
      <c r="AC15" s="88" t="str">
        <f>IFERROR(INDEX(#REF!,MATCH(CT_Bands_1991_2022_Bills_Flat!$B15,#REF!,0),MATCH(CT_Bands_1991_2022_Bills_Flat!AC$2,#REF!,0))-INDEX(#REF!,MATCH(CT_Bands_1991_2022_Bills_Flat!$B15,#REF!,0),MATCH(CT_Bands_1991_2022_Bills_Flat!AC$3,#REF!,0)),"N/A")</f>
        <v>N/A</v>
      </c>
      <c r="AD15" s="88" t="str">
        <f>IFERROR(INDEX(#REF!,MATCH(CT_Bands_1991_2022_Bills_Flat!$B15,#REF!,0),MATCH(CT_Bands_1991_2022_Bills_Flat!AD$2,#REF!,0))-INDEX(#REF!,MATCH(CT_Bands_1991_2022_Bills_Flat!$B15,#REF!,0),MATCH(CT_Bands_1991_2022_Bills_Flat!AD$3,#REF!,0)),"N/A")</f>
        <v>N/A</v>
      </c>
      <c r="AE15" s="88" t="str">
        <f>IFERROR(INDEX(#REF!,MATCH(CT_Bands_1991_2022_Bills_Flat!$B15,#REF!,0),MATCH(CT_Bands_1991_2022_Bills_Flat!AE$2,#REF!,0))-INDEX(#REF!,MATCH(CT_Bands_1991_2022_Bills_Flat!$B15,#REF!,0),MATCH(CT_Bands_1991_2022_Bills_Flat!AE$3,#REF!,0)),"N/A")</f>
        <v>N/A</v>
      </c>
      <c r="AF15" s="88" t="str">
        <f>IFERROR(INDEX(#REF!,MATCH(CT_Bands_1991_2022_Bills_Flat!$B15,#REF!,0),MATCH(CT_Bands_1991_2022_Bills_Flat!AF$2,#REF!,0))-INDEX(#REF!,MATCH(CT_Bands_1991_2022_Bills_Flat!$B15,#REF!,0),MATCH(CT_Bands_1991_2022_Bills_Flat!AF$3,#REF!,0)),"N/A")</f>
        <v>N/A</v>
      </c>
      <c r="AG15" s="88" t="str">
        <f>IFERROR(INDEX(#REF!,MATCH(CT_Bands_1991_2022_Bills_Flat!$B15,#REF!,0),MATCH(CT_Bands_1991_2022_Bills_Flat!AG$2,#REF!,0))-INDEX(#REF!,MATCH(CT_Bands_1991_2022_Bills_Flat!$B15,#REF!,0),MATCH(CT_Bands_1991_2022_Bills_Flat!AG$3,#REF!,0)),"N/A")</f>
        <v>N/A</v>
      </c>
      <c r="AH15" s="100" t="str">
        <f>IFERROR(INDEX(#REF!,MATCH(CT_Bands_1991_2022_Bills_Flat!$B15,#REF!,0),MATCH(CT_Bands_1991_2022_Bills_Flat!AH$2,#REF!,0))-INDEX(#REF!,MATCH(CT_Bands_1991_2022_Bills_Flat!$B15,#REF!,0),MATCH(CT_Bands_1991_2022_Bills_Flat!AH$3,#REF!,0)),"N/A")</f>
        <v>N/A</v>
      </c>
      <c r="AI15" s="88" t="str">
        <f>IFERROR(INDEX(#REF!,MATCH(CT_Bands_1991_2022_Bills_Flat!$B15,#REF!,0),MATCH(CT_Bands_1991_2022_Bills_Flat!AI$2,#REF!,0))-INDEX(#REF!,MATCH(CT_Bands_1991_2022_Bills_Flat!$B15,#REF!,0),MATCH(CT_Bands_1991_2022_Bills_Flat!AI$3,#REF!,0)),"N/A")</f>
        <v>N/A</v>
      </c>
      <c r="AJ15" s="88" t="str">
        <f>IFERROR(INDEX(#REF!,MATCH(CT_Bands_1991_2022_Bills_Flat!$B15,#REF!,0),MATCH(CT_Bands_1991_2022_Bills_Flat!AJ$2,#REF!,0))-INDEX(#REF!,MATCH(CT_Bands_1991_2022_Bills_Flat!$B15,#REF!,0),MATCH(CT_Bands_1991_2022_Bills_Flat!AJ$3,#REF!,0)),"N/A")</f>
        <v>N/A</v>
      </c>
      <c r="AK15" s="88" t="str">
        <f>IFERROR(INDEX(#REF!,MATCH(CT_Bands_1991_2022_Bills_Flat!$B15,#REF!,0),MATCH(CT_Bands_1991_2022_Bills_Flat!AK$2,#REF!,0))-INDEX(#REF!,MATCH(CT_Bands_1991_2022_Bills_Flat!$B15,#REF!,0),MATCH(CT_Bands_1991_2022_Bills_Flat!AK$3,#REF!,0)),"N/A")</f>
        <v>N/A</v>
      </c>
      <c r="AL15" s="88" t="str">
        <f>IFERROR(INDEX(#REF!,MATCH(CT_Bands_1991_2022_Bills_Flat!$B15,#REF!,0),MATCH(CT_Bands_1991_2022_Bills_Flat!AL$2,#REF!,0))-INDEX(#REF!,MATCH(CT_Bands_1991_2022_Bills_Flat!$B15,#REF!,0),MATCH(CT_Bands_1991_2022_Bills_Flat!AL$3,#REF!,0)),"N/A")</f>
        <v>N/A</v>
      </c>
      <c r="AM15" s="88" t="str">
        <f>IFERROR(INDEX(#REF!,MATCH(CT_Bands_1991_2022_Bills_Flat!$B15,#REF!,0),MATCH(CT_Bands_1991_2022_Bills_Flat!AM$2,#REF!,0))-INDEX(#REF!,MATCH(CT_Bands_1991_2022_Bills_Flat!$B15,#REF!,0),MATCH(CT_Bands_1991_2022_Bills_Flat!AM$3,#REF!,0)),"N/A")</f>
        <v>N/A</v>
      </c>
      <c r="AN15" s="88" t="str">
        <f>IFERROR(INDEX(#REF!,MATCH(CT_Bands_1991_2022_Bills_Flat!$B15,#REF!,0),MATCH(CT_Bands_1991_2022_Bills_Flat!AN$2,#REF!,0))-INDEX(#REF!,MATCH(CT_Bands_1991_2022_Bills_Flat!$B15,#REF!,0),MATCH(CT_Bands_1991_2022_Bills_Flat!AN$3,#REF!,0)),"N/A")</f>
        <v>N/A</v>
      </c>
      <c r="AO15" s="88" t="str">
        <f>IFERROR(INDEX(#REF!,MATCH(CT_Bands_1991_2022_Bills_Flat!$B15,#REF!,0),MATCH(CT_Bands_1991_2022_Bills_Flat!AO$2,#REF!,0))-INDEX(#REF!,MATCH(CT_Bands_1991_2022_Bills_Flat!$B15,#REF!,0),MATCH(CT_Bands_1991_2022_Bills_Flat!AO$3,#REF!,0)),"N/A")</f>
        <v>N/A</v>
      </c>
      <c r="AP15" s="88" t="str">
        <f>IFERROR(INDEX(#REF!,MATCH(CT_Bands_1991_2022_Bills_Flat!$B15,#REF!,0),MATCH(CT_Bands_1991_2022_Bills_Flat!AP$2,#REF!,0))-INDEX(#REF!,MATCH(CT_Bands_1991_2022_Bills_Flat!$B15,#REF!,0),MATCH(CT_Bands_1991_2022_Bills_Flat!AP$3,#REF!,0)),"N/A")</f>
        <v>N/A</v>
      </c>
      <c r="AQ15" s="88" t="str">
        <f>IFERROR(INDEX(#REF!,MATCH(CT_Bands_1991_2022_Bills_Flat!$B15,#REF!,0),MATCH(CT_Bands_1991_2022_Bills_Flat!AQ$2,#REF!,0))-INDEX(#REF!,MATCH(CT_Bands_1991_2022_Bills_Flat!$B15,#REF!,0),MATCH(CT_Bands_1991_2022_Bills_Flat!AQ$3,#REF!,0)),"N/A")</f>
        <v>N/A</v>
      </c>
      <c r="AR15" s="100" t="str">
        <f>IFERROR(INDEX(#REF!,MATCH(CT_Bands_1991_2022_Bills_Flat!$B15,#REF!,0),MATCH(CT_Bands_1991_2022_Bills_Flat!AR$2,#REF!,0))-INDEX(#REF!,MATCH(CT_Bands_1991_2022_Bills_Flat!$B15,#REF!,0),MATCH(CT_Bands_1991_2022_Bills_Flat!AR$3,#REF!,0)),"N/A")</f>
        <v>N/A</v>
      </c>
      <c r="AS15" s="88" t="str">
        <f>IFERROR(INDEX(#REF!,MATCH(CT_Bands_1991_2022_Bills_Flat!$B15,#REF!,0),MATCH(CT_Bands_1991_2022_Bills_Flat!AS$2,#REF!,0))-INDEX(#REF!,MATCH(CT_Bands_1991_2022_Bills_Flat!$B15,#REF!,0),MATCH(CT_Bands_1991_2022_Bills_Flat!AS$3,#REF!,0)),"N/A")</f>
        <v>N/A</v>
      </c>
      <c r="AT15" s="88" t="str">
        <f>IFERROR(INDEX(#REF!,MATCH(CT_Bands_1991_2022_Bills_Flat!$B15,#REF!,0),MATCH(CT_Bands_1991_2022_Bills_Flat!AT$2,#REF!,0))-INDEX(#REF!,MATCH(CT_Bands_1991_2022_Bills_Flat!$B15,#REF!,0),MATCH(CT_Bands_1991_2022_Bills_Flat!AT$3,#REF!,0)),"N/A")</f>
        <v>N/A</v>
      </c>
      <c r="AU15" s="88" t="str">
        <f>IFERROR(INDEX(#REF!,MATCH(CT_Bands_1991_2022_Bills_Flat!$B15,#REF!,0),MATCH(CT_Bands_1991_2022_Bills_Flat!AU$2,#REF!,0))-INDEX(#REF!,MATCH(CT_Bands_1991_2022_Bills_Flat!$B15,#REF!,0),MATCH(CT_Bands_1991_2022_Bills_Flat!AU$3,#REF!,0)),"N/A")</f>
        <v>N/A</v>
      </c>
      <c r="AV15" s="88" t="str">
        <f>IFERROR(INDEX(#REF!,MATCH(CT_Bands_1991_2022_Bills_Flat!$B15,#REF!,0),MATCH(CT_Bands_1991_2022_Bills_Flat!AV$2,#REF!,0))-INDEX(#REF!,MATCH(CT_Bands_1991_2022_Bills_Flat!$B15,#REF!,0),MATCH(CT_Bands_1991_2022_Bills_Flat!AV$3,#REF!,0)),"N/A")</f>
        <v>N/A</v>
      </c>
      <c r="AW15" s="88" t="str">
        <f>IFERROR(INDEX(#REF!,MATCH(CT_Bands_1991_2022_Bills_Flat!$B15,#REF!,0),MATCH(CT_Bands_1991_2022_Bills_Flat!AW$2,#REF!,0))-INDEX(#REF!,MATCH(CT_Bands_1991_2022_Bills_Flat!$B15,#REF!,0),MATCH(CT_Bands_1991_2022_Bills_Flat!AW$3,#REF!,0)),"N/A")</f>
        <v>N/A</v>
      </c>
      <c r="AX15" s="88" t="str">
        <f>IFERROR(INDEX(#REF!,MATCH(CT_Bands_1991_2022_Bills_Flat!$B15,#REF!,0),MATCH(CT_Bands_1991_2022_Bills_Flat!AX$2,#REF!,0))-INDEX(#REF!,MATCH(CT_Bands_1991_2022_Bills_Flat!$B15,#REF!,0),MATCH(CT_Bands_1991_2022_Bills_Flat!AX$3,#REF!,0)),"N/A")</f>
        <v>N/A</v>
      </c>
      <c r="AY15" s="88" t="str">
        <f>IFERROR(INDEX(#REF!,MATCH(CT_Bands_1991_2022_Bills_Flat!$B15,#REF!,0),MATCH(CT_Bands_1991_2022_Bills_Flat!AY$2,#REF!,0))-INDEX(#REF!,MATCH(CT_Bands_1991_2022_Bills_Flat!$B15,#REF!,0),MATCH(CT_Bands_1991_2022_Bills_Flat!AY$3,#REF!,0)),"N/A")</f>
        <v>N/A</v>
      </c>
      <c r="AZ15" s="88" t="str">
        <f>IFERROR(INDEX(#REF!,MATCH(CT_Bands_1991_2022_Bills_Flat!$B15,#REF!,0),MATCH(CT_Bands_1991_2022_Bills_Flat!AZ$2,#REF!,0))-INDEX(#REF!,MATCH(CT_Bands_1991_2022_Bills_Flat!$B15,#REF!,0),MATCH(CT_Bands_1991_2022_Bills_Flat!AZ$3,#REF!,0)),"N/A")</f>
        <v>N/A</v>
      </c>
      <c r="BA15" s="88" t="str">
        <f>IFERROR(INDEX(#REF!,MATCH(CT_Bands_1991_2022_Bills_Flat!$B15,#REF!,0),MATCH(CT_Bands_1991_2022_Bills_Flat!BA$2,#REF!,0))-INDEX(#REF!,MATCH(CT_Bands_1991_2022_Bills_Flat!$B15,#REF!,0),MATCH(CT_Bands_1991_2022_Bills_Flat!BA$3,#REF!,0)),"N/A")</f>
        <v>N/A</v>
      </c>
      <c r="BB15" s="100" t="str">
        <f>IFERROR(INDEX(#REF!,MATCH(CT_Bands_1991_2022_Bills_Flat!$B15,#REF!,0),MATCH(CT_Bands_1991_2022_Bills_Flat!BB$2,#REF!,0))-INDEX(#REF!,MATCH(CT_Bands_1991_2022_Bills_Flat!$B15,#REF!,0),MATCH(CT_Bands_1991_2022_Bills_Flat!BB$3,#REF!,0)),"N/A")</f>
        <v>N/A</v>
      </c>
      <c r="BC15" s="88" t="str">
        <f>IFERROR(INDEX(#REF!,MATCH(CT_Bands_1991_2022_Bills_Flat!$B15,#REF!,0),MATCH(CT_Bands_1991_2022_Bills_Flat!BC$2,#REF!,0))-INDEX(#REF!,MATCH(CT_Bands_1991_2022_Bills_Flat!$B15,#REF!,0),MATCH(CT_Bands_1991_2022_Bills_Flat!BC$3,#REF!,0)),"N/A")</f>
        <v>N/A</v>
      </c>
      <c r="BD15" s="88" t="str">
        <f>IFERROR(INDEX(#REF!,MATCH(CT_Bands_1991_2022_Bills_Flat!$B15,#REF!,0),MATCH(CT_Bands_1991_2022_Bills_Flat!BD$2,#REF!,0))-INDEX(#REF!,MATCH(CT_Bands_1991_2022_Bills_Flat!$B15,#REF!,0),MATCH(CT_Bands_1991_2022_Bills_Flat!BD$3,#REF!,0)),"N/A")</f>
        <v>N/A</v>
      </c>
      <c r="BE15" s="88" t="str">
        <f>IFERROR(INDEX(#REF!,MATCH(CT_Bands_1991_2022_Bills_Flat!$B15,#REF!,0),MATCH(CT_Bands_1991_2022_Bills_Flat!BE$2,#REF!,0))-INDEX(#REF!,MATCH(CT_Bands_1991_2022_Bills_Flat!$B15,#REF!,0),MATCH(CT_Bands_1991_2022_Bills_Flat!BE$3,#REF!,0)),"N/A")</f>
        <v>N/A</v>
      </c>
      <c r="BF15" s="88" t="str">
        <f>IFERROR(INDEX(#REF!,MATCH(CT_Bands_1991_2022_Bills_Flat!$B15,#REF!,0),MATCH(CT_Bands_1991_2022_Bills_Flat!BF$2,#REF!,0))-INDEX(#REF!,MATCH(CT_Bands_1991_2022_Bills_Flat!$B15,#REF!,0),MATCH(CT_Bands_1991_2022_Bills_Flat!BF$3,#REF!,0)),"N/A")</f>
        <v>N/A</v>
      </c>
      <c r="BG15" s="88" t="str">
        <f>IFERROR(INDEX(#REF!,MATCH(CT_Bands_1991_2022_Bills_Flat!$B15,#REF!,0),MATCH(CT_Bands_1991_2022_Bills_Flat!BG$2,#REF!,0))-INDEX(#REF!,MATCH(CT_Bands_1991_2022_Bills_Flat!$B15,#REF!,0),MATCH(CT_Bands_1991_2022_Bills_Flat!BG$3,#REF!,0)),"N/A")</f>
        <v>N/A</v>
      </c>
      <c r="BH15" s="88" t="str">
        <f>IFERROR(INDEX(#REF!,MATCH(CT_Bands_1991_2022_Bills_Flat!$B15,#REF!,0),MATCH(CT_Bands_1991_2022_Bills_Flat!BH$2,#REF!,0))-INDEX(#REF!,MATCH(CT_Bands_1991_2022_Bills_Flat!$B15,#REF!,0),MATCH(CT_Bands_1991_2022_Bills_Flat!BH$3,#REF!,0)),"N/A")</f>
        <v>N/A</v>
      </c>
      <c r="BI15" s="88" t="str">
        <f>IFERROR(INDEX(#REF!,MATCH(CT_Bands_1991_2022_Bills_Flat!$B15,#REF!,0),MATCH(CT_Bands_1991_2022_Bills_Flat!BI$2,#REF!,0))-INDEX(#REF!,MATCH(CT_Bands_1991_2022_Bills_Flat!$B15,#REF!,0),MATCH(CT_Bands_1991_2022_Bills_Flat!BI$3,#REF!,0)),"N/A")</f>
        <v>N/A</v>
      </c>
      <c r="BJ15" s="88" t="str">
        <f>IFERROR(INDEX(#REF!,MATCH(CT_Bands_1991_2022_Bills_Flat!$B15,#REF!,0),MATCH(CT_Bands_1991_2022_Bills_Flat!BJ$2,#REF!,0))-INDEX(#REF!,MATCH(CT_Bands_1991_2022_Bills_Flat!$B15,#REF!,0),MATCH(CT_Bands_1991_2022_Bills_Flat!BJ$3,#REF!,0)),"N/A")</f>
        <v>N/A</v>
      </c>
      <c r="BK15" s="88" t="str">
        <f>IFERROR(INDEX(#REF!,MATCH(CT_Bands_1991_2022_Bills_Flat!$B15,#REF!,0),MATCH(CT_Bands_1991_2022_Bills_Flat!BK$2,#REF!,0))-INDEX(#REF!,MATCH(CT_Bands_1991_2022_Bills_Flat!$B15,#REF!,0),MATCH(CT_Bands_1991_2022_Bills_Flat!BK$3,#REF!,0)),"N/A")</f>
        <v>N/A</v>
      </c>
      <c r="BL15" s="100" t="str">
        <f>IFERROR(INDEX(#REF!,MATCH(CT_Bands_1991_2022_Bills_Flat!$B15,#REF!,0),MATCH(CT_Bands_1991_2022_Bills_Flat!BL$2,#REF!,0))-INDEX(#REF!,MATCH(CT_Bands_1991_2022_Bills_Flat!$B15,#REF!,0),MATCH(CT_Bands_1991_2022_Bills_Flat!BL$3,#REF!,0)),"N/A")</f>
        <v>N/A</v>
      </c>
      <c r="BM15" s="88" t="str">
        <f>IFERROR(INDEX(#REF!,MATCH(CT_Bands_1991_2022_Bills_Flat!$B15,#REF!,0),MATCH(CT_Bands_1991_2022_Bills_Flat!BM$2,#REF!,0))-INDEX(#REF!,MATCH(CT_Bands_1991_2022_Bills_Flat!$B15,#REF!,0),MATCH(CT_Bands_1991_2022_Bills_Flat!BM$3,#REF!,0)),"N/A")</f>
        <v>N/A</v>
      </c>
      <c r="BN15" s="88" t="str">
        <f>IFERROR(INDEX(#REF!,MATCH(CT_Bands_1991_2022_Bills_Flat!$B15,#REF!,0),MATCH(CT_Bands_1991_2022_Bills_Flat!BN$2,#REF!,0))-INDEX(#REF!,MATCH(CT_Bands_1991_2022_Bills_Flat!$B15,#REF!,0),MATCH(CT_Bands_1991_2022_Bills_Flat!BN$3,#REF!,0)),"N/A")</f>
        <v>N/A</v>
      </c>
      <c r="BO15" s="88" t="str">
        <f>IFERROR(INDEX(#REF!,MATCH(CT_Bands_1991_2022_Bills_Flat!$B15,#REF!,0),MATCH(CT_Bands_1991_2022_Bills_Flat!BO$2,#REF!,0))-INDEX(#REF!,MATCH(CT_Bands_1991_2022_Bills_Flat!$B15,#REF!,0),MATCH(CT_Bands_1991_2022_Bills_Flat!BO$3,#REF!,0)),"N/A")</f>
        <v>N/A</v>
      </c>
      <c r="BP15" s="88" t="str">
        <f>IFERROR(INDEX(#REF!,MATCH(CT_Bands_1991_2022_Bills_Flat!$B15,#REF!,0),MATCH(CT_Bands_1991_2022_Bills_Flat!BP$2,#REF!,0))-INDEX(#REF!,MATCH(CT_Bands_1991_2022_Bills_Flat!$B15,#REF!,0),MATCH(CT_Bands_1991_2022_Bills_Flat!BP$3,#REF!,0)),"N/A")</f>
        <v>N/A</v>
      </c>
      <c r="BQ15" s="88" t="str">
        <f>IFERROR(INDEX(#REF!,MATCH(CT_Bands_1991_2022_Bills_Flat!$B15,#REF!,0),MATCH(CT_Bands_1991_2022_Bills_Flat!BQ$2,#REF!,0))-INDEX(#REF!,MATCH(CT_Bands_1991_2022_Bills_Flat!$B15,#REF!,0),MATCH(CT_Bands_1991_2022_Bills_Flat!BQ$3,#REF!,0)),"N/A")</f>
        <v>N/A</v>
      </c>
      <c r="BR15" s="88" t="str">
        <f>IFERROR(INDEX(#REF!,MATCH(CT_Bands_1991_2022_Bills_Flat!$B15,#REF!,0),MATCH(CT_Bands_1991_2022_Bills_Flat!BR$2,#REF!,0))-INDEX(#REF!,MATCH(CT_Bands_1991_2022_Bills_Flat!$B15,#REF!,0),MATCH(CT_Bands_1991_2022_Bills_Flat!BR$3,#REF!,0)),"N/A")</f>
        <v>N/A</v>
      </c>
      <c r="BS15" s="88" t="str">
        <f>IFERROR(INDEX(#REF!,MATCH(CT_Bands_1991_2022_Bills_Flat!$B15,#REF!,0),MATCH(CT_Bands_1991_2022_Bills_Flat!BS$2,#REF!,0))-INDEX(#REF!,MATCH(CT_Bands_1991_2022_Bills_Flat!$B15,#REF!,0),MATCH(CT_Bands_1991_2022_Bills_Flat!BS$3,#REF!,0)),"N/A")</f>
        <v>N/A</v>
      </c>
      <c r="BT15" s="88" t="str">
        <f>IFERROR(INDEX(#REF!,MATCH(CT_Bands_1991_2022_Bills_Flat!$B15,#REF!,0),MATCH(CT_Bands_1991_2022_Bills_Flat!BT$2,#REF!,0))-INDEX(#REF!,MATCH(CT_Bands_1991_2022_Bills_Flat!$B15,#REF!,0),MATCH(CT_Bands_1991_2022_Bills_Flat!BT$3,#REF!,0)),"N/A")</f>
        <v>N/A</v>
      </c>
      <c r="BU15" s="88" t="str">
        <f>IFERROR(INDEX(#REF!,MATCH(CT_Bands_1991_2022_Bills_Flat!$B15,#REF!,0),MATCH(CT_Bands_1991_2022_Bills_Flat!BU$2,#REF!,0))-INDEX(#REF!,MATCH(CT_Bands_1991_2022_Bills_Flat!$B15,#REF!,0),MATCH(CT_Bands_1991_2022_Bills_Flat!BU$3,#REF!,0)),"N/A")</f>
        <v>N/A</v>
      </c>
      <c r="BV15" s="100" t="str">
        <f>IFERROR(INDEX(#REF!,MATCH(CT_Bands_1991_2022_Bills_Flat!$B15,#REF!,0),MATCH(CT_Bands_1991_2022_Bills_Flat!BV$2,#REF!,0))-INDEX(#REF!,MATCH(CT_Bands_1991_2022_Bills_Flat!$B15,#REF!,0),MATCH(CT_Bands_1991_2022_Bills_Flat!BV$3,#REF!,0)),"N/A")</f>
        <v>N/A</v>
      </c>
      <c r="BW15" s="88" t="str">
        <f>IFERROR(INDEX(#REF!,MATCH(CT_Bands_1991_2022_Bills_Flat!$B15,#REF!,0),MATCH(CT_Bands_1991_2022_Bills_Flat!BW$2,#REF!,0))-INDEX(#REF!,MATCH(CT_Bands_1991_2022_Bills_Flat!$B15,#REF!,0),MATCH(CT_Bands_1991_2022_Bills_Flat!BW$3,#REF!,0)),"N/A")</f>
        <v>N/A</v>
      </c>
      <c r="BX15" s="88" t="str">
        <f>IFERROR(INDEX(#REF!,MATCH(CT_Bands_1991_2022_Bills_Flat!$B15,#REF!,0),MATCH(CT_Bands_1991_2022_Bills_Flat!BX$2,#REF!,0))-INDEX(#REF!,MATCH(CT_Bands_1991_2022_Bills_Flat!$B15,#REF!,0),MATCH(CT_Bands_1991_2022_Bills_Flat!BX$3,#REF!,0)),"N/A")</f>
        <v>N/A</v>
      </c>
      <c r="BY15" s="88" t="str">
        <f>IFERROR(INDEX(#REF!,MATCH(CT_Bands_1991_2022_Bills_Flat!$B15,#REF!,0),MATCH(CT_Bands_1991_2022_Bills_Flat!BY$2,#REF!,0))-INDEX(#REF!,MATCH(CT_Bands_1991_2022_Bills_Flat!$B15,#REF!,0),MATCH(CT_Bands_1991_2022_Bills_Flat!BY$3,#REF!,0)),"N/A")</f>
        <v>N/A</v>
      </c>
      <c r="BZ15" s="88" t="str">
        <f>IFERROR(INDEX(#REF!,MATCH(CT_Bands_1991_2022_Bills_Flat!$B15,#REF!,0),MATCH(CT_Bands_1991_2022_Bills_Flat!BZ$2,#REF!,0))-INDEX(#REF!,MATCH(CT_Bands_1991_2022_Bills_Flat!$B15,#REF!,0),MATCH(CT_Bands_1991_2022_Bills_Flat!BZ$3,#REF!,0)),"N/A")</f>
        <v>N/A</v>
      </c>
      <c r="CA15" s="88" t="str">
        <f>IFERROR(INDEX(#REF!,MATCH(CT_Bands_1991_2022_Bills_Flat!$B15,#REF!,0),MATCH(CT_Bands_1991_2022_Bills_Flat!CA$2,#REF!,0))-INDEX(#REF!,MATCH(CT_Bands_1991_2022_Bills_Flat!$B15,#REF!,0),MATCH(CT_Bands_1991_2022_Bills_Flat!CA$3,#REF!,0)),"N/A")</f>
        <v>N/A</v>
      </c>
      <c r="CB15" s="88" t="str">
        <f>IFERROR(INDEX(#REF!,MATCH(CT_Bands_1991_2022_Bills_Flat!$B15,#REF!,0),MATCH(CT_Bands_1991_2022_Bills_Flat!CB$2,#REF!,0))-INDEX(#REF!,MATCH(CT_Bands_1991_2022_Bills_Flat!$B15,#REF!,0),MATCH(CT_Bands_1991_2022_Bills_Flat!CB$3,#REF!,0)),"N/A")</f>
        <v>N/A</v>
      </c>
      <c r="CC15" s="88" t="str">
        <f>IFERROR(INDEX(#REF!,MATCH(CT_Bands_1991_2022_Bills_Flat!$B15,#REF!,0),MATCH(CT_Bands_1991_2022_Bills_Flat!CC$2,#REF!,0))-INDEX(#REF!,MATCH(CT_Bands_1991_2022_Bills_Flat!$B15,#REF!,0),MATCH(CT_Bands_1991_2022_Bills_Flat!CC$3,#REF!,0)),"N/A")</f>
        <v>N/A</v>
      </c>
      <c r="CD15" s="88" t="str">
        <f>IFERROR(INDEX(#REF!,MATCH(CT_Bands_1991_2022_Bills_Flat!$B15,#REF!,0),MATCH(CT_Bands_1991_2022_Bills_Flat!CD$2,#REF!,0))-INDEX(#REF!,MATCH(CT_Bands_1991_2022_Bills_Flat!$B15,#REF!,0),MATCH(CT_Bands_1991_2022_Bills_Flat!CD$3,#REF!,0)),"N/A")</f>
        <v>N/A</v>
      </c>
      <c r="CE15" s="88" t="str">
        <f>IFERROR(INDEX(#REF!,MATCH(CT_Bands_1991_2022_Bills_Flat!$B15,#REF!,0),MATCH(CT_Bands_1991_2022_Bills_Flat!CE$2,#REF!,0))-INDEX(#REF!,MATCH(CT_Bands_1991_2022_Bills_Flat!$B15,#REF!,0),MATCH(CT_Bands_1991_2022_Bills_Flat!CE$3,#REF!,0)),"N/A")</f>
        <v>N/A</v>
      </c>
      <c r="CF15" s="51"/>
    </row>
    <row r="16" spans="1:84" x14ac:dyDescent="0.25">
      <c r="A16" s="77" t="s">
        <v>419</v>
      </c>
      <c r="B16" s="83" t="s">
        <v>420</v>
      </c>
      <c r="C16" s="83" t="s">
        <v>2127</v>
      </c>
      <c r="D16" s="88" t="str">
        <f>IFERROR(INDEX(#REF!,MATCH(CT_Bands_1991_2022_Bills_Flat!$B16,#REF!,0),MATCH(CT_Bands_1991_2022_Bills_Flat!D$2,#REF!,0))-INDEX(#REF!,MATCH(CT_Bands_1991_2022_Bills_Flat!$B16,#REF!,0),MATCH(CT_Bands_1991_2022_Bills_Flat!D$3,#REF!,0)),"N/A")</f>
        <v>N/A</v>
      </c>
      <c r="E16" s="88" t="str">
        <f>IFERROR(INDEX(#REF!,MATCH(CT_Bands_1991_2022_Bills_Flat!$B16,#REF!,0),MATCH(CT_Bands_1991_2022_Bills_Flat!E$2,#REF!,0))-INDEX(#REF!,MATCH(CT_Bands_1991_2022_Bills_Flat!$B16,#REF!,0),MATCH(CT_Bands_1991_2022_Bills_Flat!E$3,#REF!,0)),"N/A")</f>
        <v>N/A</v>
      </c>
      <c r="F16" s="88" t="str">
        <f>IFERROR(INDEX(#REF!,MATCH(CT_Bands_1991_2022_Bills_Flat!$B16,#REF!,0),MATCH(CT_Bands_1991_2022_Bills_Flat!F$2,#REF!,0))-INDEX(#REF!,MATCH(CT_Bands_1991_2022_Bills_Flat!$B16,#REF!,0),MATCH(CT_Bands_1991_2022_Bills_Flat!F$3,#REF!,0)),"N/A")</f>
        <v>N/A</v>
      </c>
      <c r="G16" s="88" t="str">
        <f>IFERROR(INDEX(#REF!,MATCH(CT_Bands_1991_2022_Bills_Flat!$B16,#REF!,0),MATCH(CT_Bands_1991_2022_Bills_Flat!G$2,#REF!,0))-INDEX(#REF!,MATCH(CT_Bands_1991_2022_Bills_Flat!$B16,#REF!,0),MATCH(CT_Bands_1991_2022_Bills_Flat!G$3,#REF!,0)),"N/A")</f>
        <v>N/A</v>
      </c>
      <c r="H16" s="88" t="str">
        <f>IFERROR(INDEX(#REF!,MATCH(CT_Bands_1991_2022_Bills_Flat!$B16,#REF!,0),MATCH(CT_Bands_1991_2022_Bills_Flat!H$2,#REF!,0))-INDEX(#REF!,MATCH(CT_Bands_1991_2022_Bills_Flat!$B16,#REF!,0),MATCH(CT_Bands_1991_2022_Bills_Flat!H$3,#REF!,0)),"N/A")</f>
        <v>N/A</v>
      </c>
      <c r="I16" s="88" t="str">
        <f>IFERROR(INDEX(#REF!,MATCH(CT_Bands_1991_2022_Bills_Flat!$B16,#REF!,0),MATCH(CT_Bands_1991_2022_Bills_Flat!I$2,#REF!,0))-INDEX(#REF!,MATCH(CT_Bands_1991_2022_Bills_Flat!$B16,#REF!,0),MATCH(CT_Bands_1991_2022_Bills_Flat!I$3,#REF!,0)),"N/A")</f>
        <v>N/A</v>
      </c>
      <c r="J16" s="88" t="str">
        <f>IFERROR(INDEX(#REF!,MATCH(CT_Bands_1991_2022_Bills_Flat!$B16,#REF!,0),MATCH(CT_Bands_1991_2022_Bills_Flat!J$2,#REF!,0))-INDEX(#REF!,MATCH(CT_Bands_1991_2022_Bills_Flat!$B16,#REF!,0),MATCH(CT_Bands_1991_2022_Bills_Flat!J$3,#REF!,0)),"N/A")</f>
        <v>N/A</v>
      </c>
      <c r="K16" s="88" t="str">
        <f>IFERROR(INDEX(#REF!,MATCH(CT_Bands_1991_2022_Bills_Flat!$B16,#REF!,0),MATCH(CT_Bands_1991_2022_Bills_Flat!K$2,#REF!,0))-INDEX(#REF!,MATCH(CT_Bands_1991_2022_Bills_Flat!$B16,#REF!,0),MATCH(CT_Bands_1991_2022_Bills_Flat!K$3,#REF!,0)),"N/A")</f>
        <v>N/A</v>
      </c>
      <c r="L16" s="88" t="str">
        <f>IFERROR(INDEX(#REF!,MATCH(CT_Bands_1991_2022_Bills_Flat!$B16,#REF!,0),MATCH(CT_Bands_1991_2022_Bills_Flat!L$2,#REF!,0))-INDEX(#REF!,MATCH(CT_Bands_1991_2022_Bills_Flat!$B16,#REF!,0),MATCH(CT_Bands_1991_2022_Bills_Flat!L$3,#REF!,0)),"N/A")</f>
        <v>N/A</v>
      </c>
      <c r="M16" s="88" t="str">
        <f>IFERROR(INDEX(#REF!,MATCH(CT_Bands_1991_2022_Bills_Flat!$B16,#REF!,0),MATCH(CT_Bands_1991_2022_Bills_Flat!M$2,#REF!,0))-INDEX(#REF!,MATCH(CT_Bands_1991_2022_Bills_Flat!$B16,#REF!,0),MATCH(CT_Bands_1991_2022_Bills_Flat!M$3,#REF!,0)),"N/A")</f>
        <v>N/A</v>
      </c>
      <c r="N16" s="100" t="str">
        <f>IFERROR(INDEX(#REF!,MATCH(CT_Bands_1991_2022_Bills_Flat!$B16,#REF!,0),MATCH(CT_Bands_1991_2022_Bills_Flat!N$2,#REF!,0))-INDEX(#REF!,MATCH(CT_Bands_1991_2022_Bills_Flat!$B16,#REF!,0),MATCH(CT_Bands_1991_2022_Bills_Flat!N$3,#REF!,0)),"N/A")</f>
        <v>N/A</v>
      </c>
      <c r="O16" s="88" t="str">
        <f>IFERROR(INDEX(#REF!,MATCH(CT_Bands_1991_2022_Bills_Flat!$B16,#REF!,0),MATCH(CT_Bands_1991_2022_Bills_Flat!O$2,#REF!,0))-INDEX(#REF!,MATCH(CT_Bands_1991_2022_Bills_Flat!$B16,#REF!,0),MATCH(CT_Bands_1991_2022_Bills_Flat!O$3,#REF!,0)),"N/A")</f>
        <v>N/A</v>
      </c>
      <c r="P16" s="88" t="str">
        <f>IFERROR(INDEX(#REF!,MATCH(CT_Bands_1991_2022_Bills_Flat!$B16,#REF!,0),MATCH(CT_Bands_1991_2022_Bills_Flat!P$2,#REF!,0))-INDEX(#REF!,MATCH(CT_Bands_1991_2022_Bills_Flat!$B16,#REF!,0),MATCH(CT_Bands_1991_2022_Bills_Flat!P$3,#REF!,0)),"N/A")</f>
        <v>N/A</v>
      </c>
      <c r="Q16" s="88" t="str">
        <f>IFERROR(INDEX(#REF!,MATCH(CT_Bands_1991_2022_Bills_Flat!$B16,#REF!,0),MATCH(CT_Bands_1991_2022_Bills_Flat!Q$2,#REF!,0))-INDEX(#REF!,MATCH(CT_Bands_1991_2022_Bills_Flat!$B16,#REF!,0),MATCH(CT_Bands_1991_2022_Bills_Flat!Q$3,#REF!,0)),"N/A")</f>
        <v>N/A</v>
      </c>
      <c r="R16" s="88" t="str">
        <f>IFERROR(INDEX(#REF!,MATCH(CT_Bands_1991_2022_Bills_Flat!$B16,#REF!,0),MATCH(CT_Bands_1991_2022_Bills_Flat!R$2,#REF!,0))-INDEX(#REF!,MATCH(CT_Bands_1991_2022_Bills_Flat!$B16,#REF!,0),MATCH(CT_Bands_1991_2022_Bills_Flat!R$3,#REF!,0)),"N/A")</f>
        <v>N/A</v>
      </c>
      <c r="S16" s="88" t="str">
        <f>IFERROR(INDEX(#REF!,MATCH(CT_Bands_1991_2022_Bills_Flat!$B16,#REF!,0),MATCH(CT_Bands_1991_2022_Bills_Flat!S$2,#REF!,0))-INDEX(#REF!,MATCH(CT_Bands_1991_2022_Bills_Flat!$B16,#REF!,0),MATCH(CT_Bands_1991_2022_Bills_Flat!S$3,#REF!,0)),"N/A")</f>
        <v>N/A</v>
      </c>
      <c r="T16" s="88" t="str">
        <f>IFERROR(INDEX(#REF!,MATCH(CT_Bands_1991_2022_Bills_Flat!$B16,#REF!,0),MATCH(CT_Bands_1991_2022_Bills_Flat!T$2,#REF!,0))-INDEX(#REF!,MATCH(CT_Bands_1991_2022_Bills_Flat!$B16,#REF!,0),MATCH(CT_Bands_1991_2022_Bills_Flat!T$3,#REF!,0)),"N/A")</f>
        <v>N/A</v>
      </c>
      <c r="U16" s="88" t="str">
        <f>IFERROR(INDEX(#REF!,MATCH(CT_Bands_1991_2022_Bills_Flat!$B16,#REF!,0),MATCH(CT_Bands_1991_2022_Bills_Flat!U$2,#REF!,0))-INDEX(#REF!,MATCH(CT_Bands_1991_2022_Bills_Flat!$B16,#REF!,0),MATCH(CT_Bands_1991_2022_Bills_Flat!U$3,#REF!,0)),"N/A")</f>
        <v>N/A</v>
      </c>
      <c r="V16" s="88" t="str">
        <f>IFERROR(INDEX(#REF!,MATCH(CT_Bands_1991_2022_Bills_Flat!$B16,#REF!,0),MATCH(CT_Bands_1991_2022_Bills_Flat!V$2,#REF!,0))-INDEX(#REF!,MATCH(CT_Bands_1991_2022_Bills_Flat!$B16,#REF!,0),MATCH(CT_Bands_1991_2022_Bills_Flat!V$3,#REF!,0)),"N/A")</f>
        <v>N/A</v>
      </c>
      <c r="W16" s="88" t="str">
        <f>IFERROR(INDEX(#REF!,MATCH(CT_Bands_1991_2022_Bills_Flat!$B16,#REF!,0),MATCH(CT_Bands_1991_2022_Bills_Flat!W$2,#REF!,0))-INDEX(#REF!,MATCH(CT_Bands_1991_2022_Bills_Flat!$B16,#REF!,0),MATCH(CT_Bands_1991_2022_Bills_Flat!W$3,#REF!,0)),"N/A")</f>
        <v>N/A</v>
      </c>
      <c r="X16" s="100" t="str">
        <f>IFERROR(INDEX(#REF!,MATCH(CT_Bands_1991_2022_Bills_Flat!$B16,#REF!,0),MATCH(CT_Bands_1991_2022_Bills_Flat!X$2,#REF!,0))-INDEX(#REF!,MATCH(CT_Bands_1991_2022_Bills_Flat!$B16,#REF!,0),MATCH(CT_Bands_1991_2022_Bills_Flat!X$3,#REF!,0)),"N/A")</f>
        <v>N/A</v>
      </c>
      <c r="Y16" s="88" t="str">
        <f>IFERROR(INDEX(#REF!,MATCH(CT_Bands_1991_2022_Bills_Flat!$B16,#REF!,0),MATCH(CT_Bands_1991_2022_Bills_Flat!Y$2,#REF!,0))-INDEX(#REF!,MATCH(CT_Bands_1991_2022_Bills_Flat!$B16,#REF!,0),MATCH(CT_Bands_1991_2022_Bills_Flat!Y$3,#REF!,0)),"N/A")</f>
        <v>N/A</v>
      </c>
      <c r="Z16" s="88" t="str">
        <f>IFERROR(INDEX(#REF!,MATCH(CT_Bands_1991_2022_Bills_Flat!$B16,#REF!,0),MATCH(CT_Bands_1991_2022_Bills_Flat!Z$2,#REF!,0))-INDEX(#REF!,MATCH(CT_Bands_1991_2022_Bills_Flat!$B16,#REF!,0),MATCH(CT_Bands_1991_2022_Bills_Flat!Z$3,#REF!,0)),"N/A")</f>
        <v>N/A</v>
      </c>
      <c r="AA16" s="88" t="str">
        <f>IFERROR(INDEX(#REF!,MATCH(CT_Bands_1991_2022_Bills_Flat!$B16,#REF!,0),MATCH(CT_Bands_1991_2022_Bills_Flat!AA$2,#REF!,0))-INDEX(#REF!,MATCH(CT_Bands_1991_2022_Bills_Flat!$B16,#REF!,0),MATCH(CT_Bands_1991_2022_Bills_Flat!AA$3,#REF!,0)),"N/A")</f>
        <v>N/A</v>
      </c>
      <c r="AB16" s="88" t="str">
        <f>IFERROR(INDEX(#REF!,MATCH(CT_Bands_1991_2022_Bills_Flat!$B16,#REF!,0),MATCH(CT_Bands_1991_2022_Bills_Flat!AB$2,#REF!,0))-INDEX(#REF!,MATCH(CT_Bands_1991_2022_Bills_Flat!$B16,#REF!,0),MATCH(CT_Bands_1991_2022_Bills_Flat!AB$3,#REF!,0)),"N/A")</f>
        <v>N/A</v>
      </c>
      <c r="AC16" s="88" t="str">
        <f>IFERROR(INDEX(#REF!,MATCH(CT_Bands_1991_2022_Bills_Flat!$B16,#REF!,0),MATCH(CT_Bands_1991_2022_Bills_Flat!AC$2,#REF!,0))-INDEX(#REF!,MATCH(CT_Bands_1991_2022_Bills_Flat!$B16,#REF!,0),MATCH(CT_Bands_1991_2022_Bills_Flat!AC$3,#REF!,0)),"N/A")</f>
        <v>N/A</v>
      </c>
      <c r="AD16" s="88" t="str">
        <f>IFERROR(INDEX(#REF!,MATCH(CT_Bands_1991_2022_Bills_Flat!$B16,#REF!,0),MATCH(CT_Bands_1991_2022_Bills_Flat!AD$2,#REF!,0))-INDEX(#REF!,MATCH(CT_Bands_1991_2022_Bills_Flat!$B16,#REF!,0),MATCH(CT_Bands_1991_2022_Bills_Flat!AD$3,#REF!,0)),"N/A")</f>
        <v>N/A</v>
      </c>
      <c r="AE16" s="88" t="str">
        <f>IFERROR(INDEX(#REF!,MATCH(CT_Bands_1991_2022_Bills_Flat!$B16,#REF!,0),MATCH(CT_Bands_1991_2022_Bills_Flat!AE$2,#REF!,0))-INDEX(#REF!,MATCH(CT_Bands_1991_2022_Bills_Flat!$B16,#REF!,0),MATCH(CT_Bands_1991_2022_Bills_Flat!AE$3,#REF!,0)),"N/A")</f>
        <v>N/A</v>
      </c>
      <c r="AF16" s="88" t="str">
        <f>IFERROR(INDEX(#REF!,MATCH(CT_Bands_1991_2022_Bills_Flat!$B16,#REF!,0),MATCH(CT_Bands_1991_2022_Bills_Flat!AF$2,#REF!,0))-INDEX(#REF!,MATCH(CT_Bands_1991_2022_Bills_Flat!$B16,#REF!,0),MATCH(CT_Bands_1991_2022_Bills_Flat!AF$3,#REF!,0)),"N/A")</f>
        <v>N/A</v>
      </c>
      <c r="AG16" s="88" t="str">
        <f>IFERROR(INDEX(#REF!,MATCH(CT_Bands_1991_2022_Bills_Flat!$B16,#REF!,0),MATCH(CT_Bands_1991_2022_Bills_Flat!AG$2,#REF!,0))-INDEX(#REF!,MATCH(CT_Bands_1991_2022_Bills_Flat!$B16,#REF!,0),MATCH(CT_Bands_1991_2022_Bills_Flat!AG$3,#REF!,0)),"N/A")</f>
        <v>N/A</v>
      </c>
      <c r="AH16" s="100" t="str">
        <f>IFERROR(INDEX(#REF!,MATCH(CT_Bands_1991_2022_Bills_Flat!$B16,#REF!,0),MATCH(CT_Bands_1991_2022_Bills_Flat!AH$2,#REF!,0))-INDEX(#REF!,MATCH(CT_Bands_1991_2022_Bills_Flat!$B16,#REF!,0),MATCH(CT_Bands_1991_2022_Bills_Flat!AH$3,#REF!,0)),"N/A")</f>
        <v>N/A</v>
      </c>
      <c r="AI16" s="88" t="str">
        <f>IFERROR(INDEX(#REF!,MATCH(CT_Bands_1991_2022_Bills_Flat!$B16,#REF!,0),MATCH(CT_Bands_1991_2022_Bills_Flat!AI$2,#REF!,0))-INDEX(#REF!,MATCH(CT_Bands_1991_2022_Bills_Flat!$B16,#REF!,0),MATCH(CT_Bands_1991_2022_Bills_Flat!AI$3,#REF!,0)),"N/A")</f>
        <v>N/A</v>
      </c>
      <c r="AJ16" s="88" t="str">
        <f>IFERROR(INDEX(#REF!,MATCH(CT_Bands_1991_2022_Bills_Flat!$B16,#REF!,0),MATCH(CT_Bands_1991_2022_Bills_Flat!AJ$2,#REF!,0))-INDEX(#REF!,MATCH(CT_Bands_1991_2022_Bills_Flat!$B16,#REF!,0),MATCH(CT_Bands_1991_2022_Bills_Flat!AJ$3,#REF!,0)),"N/A")</f>
        <v>N/A</v>
      </c>
      <c r="AK16" s="88" t="str">
        <f>IFERROR(INDEX(#REF!,MATCH(CT_Bands_1991_2022_Bills_Flat!$B16,#REF!,0),MATCH(CT_Bands_1991_2022_Bills_Flat!AK$2,#REF!,0))-INDEX(#REF!,MATCH(CT_Bands_1991_2022_Bills_Flat!$B16,#REF!,0),MATCH(CT_Bands_1991_2022_Bills_Flat!AK$3,#REF!,0)),"N/A")</f>
        <v>N/A</v>
      </c>
      <c r="AL16" s="88" t="str">
        <f>IFERROR(INDEX(#REF!,MATCH(CT_Bands_1991_2022_Bills_Flat!$B16,#REF!,0),MATCH(CT_Bands_1991_2022_Bills_Flat!AL$2,#REF!,0))-INDEX(#REF!,MATCH(CT_Bands_1991_2022_Bills_Flat!$B16,#REF!,0),MATCH(CT_Bands_1991_2022_Bills_Flat!AL$3,#REF!,0)),"N/A")</f>
        <v>N/A</v>
      </c>
      <c r="AM16" s="88" t="str">
        <f>IFERROR(INDEX(#REF!,MATCH(CT_Bands_1991_2022_Bills_Flat!$B16,#REF!,0),MATCH(CT_Bands_1991_2022_Bills_Flat!AM$2,#REF!,0))-INDEX(#REF!,MATCH(CT_Bands_1991_2022_Bills_Flat!$B16,#REF!,0),MATCH(CT_Bands_1991_2022_Bills_Flat!AM$3,#REF!,0)),"N/A")</f>
        <v>N/A</v>
      </c>
      <c r="AN16" s="88" t="str">
        <f>IFERROR(INDEX(#REF!,MATCH(CT_Bands_1991_2022_Bills_Flat!$B16,#REF!,0),MATCH(CT_Bands_1991_2022_Bills_Flat!AN$2,#REF!,0))-INDEX(#REF!,MATCH(CT_Bands_1991_2022_Bills_Flat!$B16,#REF!,0),MATCH(CT_Bands_1991_2022_Bills_Flat!AN$3,#REF!,0)),"N/A")</f>
        <v>N/A</v>
      </c>
      <c r="AO16" s="88" t="str">
        <f>IFERROR(INDEX(#REF!,MATCH(CT_Bands_1991_2022_Bills_Flat!$B16,#REF!,0),MATCH(CT_Bands_1991_2022_Bills_Flat!AO$2,#REF!,0))-INDEX(#REF!,MATCH(CT_Bands_1991_2022_Bills_Flat!$B16,#REF!,0),MATCH(CT_Bands_1991_2022_Bills_Flat!AO$3,#REF!,0)),"N/A")</f>
        <v>N/A</v>
      </c>
      <c r="AP16" s="88" t="str">
        <f>IFERROR(INDEX(#REF!,MATCH(CT_Bands_1991_2022_Bills_Flat!$B16,#REF!,0),MATCH(CT_Bands_1991_2022_Bills_Flat!AP$2,#REF!,0))-INDEX(#REF!,MATCH(CT_Bands_1991_2022_Bills_Flat!$B16,#REF!,0),MATCH(CT_Bands_1991_2022_Bills_Flat!AP$3,#REF!,0)),"N/A")</f>
        <v>N/A</v>
      </c>
      <c r="AQ16" s="88" t="str">
        <f>IFERROR(INDEX(#REF!,MATCH(CT_Bands_1991_2022_Bills_Flat!$B16,#REF!,0),MATCH(CT_Bands_1991_2022_Bills_Flat!AQ$2,#REF!,0))-INDEX(#REF!,MATCH(CT_Bands_1991_2022_Bills_Flat!$B16,#REF!,0),MATCH(CT_Bands_1991_2022_Bills_Flat!AQ$3,#REF!,0)),"N/A")</f>
        <v>N/A</v>
      </c>
      <c r="AR16" s="100" t="str">
        <f>IFERROR(INDEX(#REF!,MATCH(CT_Bands_1991_2022_Bills_Flat!$B16,#REF!,0),MATCH(CT_Bands_1991_2022_Bills_Flat!AR$2,#REF!,0))-INDEX(#REF!,MATCH(CT_Bands_1991_2022_Bills_Flat!$B16,#REF!,0),MATCH(CT_Bands_1991_2022_Bills_Flat!AR$3,#REF!,0)),"N/A")</f>
        <v>N/A</v>
      </c>
      <c r="AS16" s="88" t="str">
        <f>IFERROR(INDEX(#REF!,MATCH(CT_Bands_1991_2022_Bills_Flat!$B16,#REF!,0),MATCH(CT_Bands_1991_2022_Bills_Flat!AS$2,#REF!,0))-INDEX(#REF!,MATCH(CT_Bands_1991_2022_Bills_Flat!$B16,#REF!,0),MATCH(CT_Bands_1991_2022_Bills_Flat!AS$3,#REF!,0)),"N/A")</f>
        <v>N/A</v>
      </c>
      <c r="AT16" s="88" t="str">
        <f>IFERROR(INDEX(#REF!,MATCH(CT_Bands_1991_2022_Bills_Flat!$B16,#REF!,0),MATCH(CT_Bands_1991_2022_Bills_Flat!AT$2,#REF!,0))-INDEX(#REF!,MATCH(CT_Bands_1991_2022_Bills_Flat!$B16,#REF!,0),MATCH(CT_Bands_1991_2022_Bills_Flat!AT$3,#REF!,0)),"N/A")</f>
        <v>N/A</v>
      </c>
      <c r="AU16" s="88" t="str">
        <f>IFERROR(INDEX(#REF!,MATCH(CT_Bands_1991_2022_Bills_Flat!$B16,#REF!,0),MATCH(CT_Bands_1991_2022_Bills_Flat!AU$2,#REF!,0))-INDEX(#REF!,MATCH(CT_Bands_1991_2022_Bills_Flat!$B16,#REF!,0),MATCH(CT_Bands_1991_2022_Bills_Flat!AU$3,#REF!,0)),"N/A")</f>
        <v>N/A</v>
      </c>
      <c r="AV16" s="88" t="str">
        <f>IFERROR(INDEX(#REF!,MATCH(CT_Bands_1991_2022_Bills_Flat!$B16,#REF!,0),MATCH(CT_Bands_1991_2022_Bills_Flat!AV$2,#REF!,0))-INDEX(#REF!,MATCH(CT_Bands_1991_2022_Bills_Flat!$B16,#REF!,0),MATCH(CT_Bands_1991_2022_Bills_Flat!AV$3,#REF!,0)),"N/A")</f>
        <v>N/A</v>
      </c>
      <c r="AW16" s="88" t="str">
        <f>IFERROR(INDEX(#REF!,MATCH(CT_Bands_1991_2022_Bills_Flat!$B16,#REF!,0),MATCH(CT_Bands_1991_2022_Bills_Flat!AW$2,#REF!,0))-INDEX(#REF!,MATCH(CT_Bands_1991_2022_Bills_Flat!$B16,#REF!,0),MATCH(CT_Bands_1991_2022_Bills_Flat!AW$3,#REF!,0)),"N/A")</f>
        <v>N/A</v>
      </c>
      <c r="AX16" s="88" t="str">
        <f>IFERROR(INDEX(#REF!,MATCH(CT_Bands_1991_2022_Bills_Flat!$B16,#REF!,0),MATCH(CT_Bands_1991_2022_Bills_Flat!AX$2,#REF!,0))-INDEX(#REF!,MATCH(CT_Bands_1991_2022_Bills_Flat!$B16,#REF!,0),MATCH(CT_Bands_1991_2022_Bills_Flat!AX$3,#REF!,0)),"N/A")</f>
        <v>N/A</v>
      </c>
      <c r="AY16" s="88" t="str">
        <f>IFERROR(INDEX(#REF!,MATCH(CT_Bands_1991_2022_Bills_Flat!$B16,#REF!,0),MATCH(CT_Bands_1991_2022_Bills_Flat!AY$2,#REF!,0))-INDEX(#REF!,MATCH(CT_Bands_1991_2022_Bills_Flat!$B16,#REF!,0),MATCH(CT_Bands_1991_2022_Bills_Flat!AY$3,#REF!,0)),"N/A")</f>
        <v>N/A</v>
      </c>
      <c r="AZ16" s="88" t="str">
        <f>IFERROR(INDEX(#REF!,MATCH(CT_Bands_1991_2022_Bills_Flat!$B16,#REF!,0),MATCH(CT_Bands_1991_2022_Bills_Flat!AZ$2,#REF!,0))-INDEX(#REF!,MATCH(CT_Bands_1991_2022_Bills_Flat!$B16,#REF!,0),MATCH(CT_Bands_1991_2022_Bills_Flat!AZ$3,#REF!,0)),"N/A")</f>
        <v>N/A</v>
      </c>
      <c r="BA16" s="88" t="str">
        <f>IFERROR(INDEX(#REF!,MATCH(CT_Bands_1991_2022_Bills_Flat!$B16,#REF!,0),MATCH(CT_Bands_1991_2022_Bills_Flat!BA$2,#REF!,0))-INDEX(#REF!,MATCH(CT_Bands_1991_2022_Bills_Flat!$B16,#REF!,0),MATCH(CT_Bands_1991_2022_Bills_Flat!BA$3,#REF!,0)),"N/A")</f>
        <v>N/A</v>
      </c>
      <c r="BB16" s="100" t="str">
        <f>IFERROR(INDEX(#REF!,MATCH(CT_Bands_1991_2022_Bills_Flat!$B16,#REF!,0),MATCH(CT_Bands_1991_2022_Bills_Flat!BB$2,#REF!,0))-INDEX(#REF!,MATCH(CT_Bands_1991_2022_Bills_Flat!$B16,#REF!,0),MATCH(CT_Bands_1991_2022_Bills_Flat!BB$3,#REF!,0)),"N/A")</f>
        <v>N/A</v>
      </c>
      <c r="BC16" s="88" t="str">
        <f>IFERROR(INDEX(#REF!,MATCH(CT_Bands_1991_2022_Bills_Flat!$B16,#REF!,0),MATCH(CT_Bands_1991_2022_Bills_Flat!BC$2,#REF!,0))-INDEX(#REF!,MATCH(CT_Bands_1991_2022_Bills_Flat!$B16,#REF!,0),MATCH(CT_Bands_1991_2022_Bills_Flat!BC$3,#REF!,0)),"N/A")</f>
        <v>N/A</v>
      </c>
      <c r="BD16" s="88" t="str">
        <f>IFERROR(INDEX(#REF!,MATCH(CT_Bands_1991_2022_Bills_Flat!$B16,#REF!,0),MATCH(CT_Bands_1991_2022_Bills_Flat!BD$2,#REF!,0))-INDEX(#REF!,MATCH(CT_Bands_1991_2022_Bills_Flat!$B16,#REF!,0),MATCH(CT_Bands_1991_2022_Bills_Flat!BD$3,#REF!,0)),"N/A")</f>
        <v>N/A</v>
      </c>
      <c r="BE16" s="88" t="str">
        <f>IFERROR(INDEX(#REF!,MATCH(CT_Bands_1991_2022_Bills_Flat!$B16,#REF!,0),MATCH(CT_Bands_1991_2022_Bills_Flat!BE$2,#REF!,0))-INDEX(#REF!,MATCH(CT_Bands_1991_2022_Bills_Flat!$B16,#REF!,0),MATCH(CT_Bands_1991_2022_Bills_Flat!BE$3,#REF!,0)),"N/A")</f>
        <v>N/A</v>
      </c>
      <c r="BF16" s="88" t="str">
        <f>IFERROR(INDEX(#REF!,MATCH(CT_Bands_1991_2022_Bills_Flat!$B16,#REF!,0),MATCH(CT_Bands_1991_2022_Bills_Flat!BF$2,#REF!,0))-INDEX(#REF!,MATCH(CT_Bands_1991_2022_Bills_Flat!$B16,#REF!,0),MATCH(CT_Bands_1991_2022_Bills_Flat!BF$3,#REF!,0)),"N/A")</f>
        <v>N/A</v>
      </c>
      <c r="BG16" s="88" t="str">
        <f>IFERROR(INDEX(#REF!,MATCH(CT_Bands_1991_2022_Bills_Flat!$B16,#REF!,0),MATCH(CT_Bands_1991_2022_Bills_Flat!BG$2,#REF!,0))-INDEX(#REF!,MATCH(CT_Bands_1991_2022_Bills_Flat!$B16,#REF!,0),MATCH(CT_Bands_1991_2022_Bills_Flat!BG$3,#REF!,0)),"N/A")</f>
        <v>N/A</v>
      </c>
      <c r="BH16" s="88" t="str">
        <f>IFERROR(INDEX(#REF!,MATCH(CT_Bands_1991_2022_Bills_Flat!$B16,#REF!,0),MATCH(CT_Bands_1991_2022_Bills_Flat!BH$2,#REF!,0))-INDEX(#REF!,MATCH(CT_Bands_1991_2022_Bills_Flat!$B16,#REF!,0),MATCH(CT_Bands_1991_2022_Bills_Flat!BH$3,#REF!,0)),"N/A")</f>
        <v>N/A</v>
      </c>
      <c r="BI16" s="88" t="str">
        <f>IFERROR(INDEX(#REF!,MATCH(CT_Bands_1991_2022_Bills_Flat!$B16,#REF!,0),MATCH(CT_Bands_1991_2022_Bills_Flat!BI$2,#REF!,0))-INDEX(#REF!,MATCH(CT_Bands_1991_2022_Bills_Flat!$B16,#REF!,0),MATCH(CT_Bands_1991_2022_Bills_Flat!BI$3,#REF!,0)),"N/A")</f>
        <v>N/A</v>
      </c>
      <c r="BJ16" s="88" t="str">
        <f>IFERROR(INDEX(#REF!,MATCH(CT_Bands_1991_2022_Bills_Flat!$B16,#REF!,0),MATCH(CT_Bands_1991_2022_Bills_Flat!BJ$2,#REF!,0))-INDEX(#REF!,MATCH(CT_Bands_1991_2022_Bills_Flat!$B16,#REF!,0),MATCH(CT_Bands_1991_2022_Bills_Flat!BJ$3,#REF!,0)),"N/A")</f>
        <v>N/A</v>
      </c>
      <c r="BK16" s="88" t="str">
        <f>IFERROR(INDEX(#REF!,MATCH(CT_Bands_1991_2022_Bills_Flat!$B16,#REF!,0),MATCH(CT_Bands_1991_2022_Bills_Flat!BK$2,#REF!,0))-INDEX(#REF!,MATCH(CT_Bands_1991_2022_Bills_Flat!$B16,#REF!,0),MATCH(CT_Bands_1991_2022_Bills_Flat!BK$3,#REF!,0)),"N/A")</f>
        <v>N/A</v>
      </c>
      <c r="BL16" s="100" t="str">
        <f>IFERROR(INDEX(#REF!,MATCH(CT_Bands_1991_2022_Bills_Flat!$B16,#REF!,0),MATCH(CT_Bands_1991_2022_Bills_Flat!BL$2,#REF!,0))-INDEX(#REF!,MATCH(CT_Bands_1991_2022_Bills_Flat!$B16,#REF!,0),MATCH(CT_Bands_1991_2022_Bills_Flat!BL$3,#REF!,0)),"N/A")</f>
        <v>N/A</v>
      </c>
      <c r="BM16" s="88" t="str">
        <f>IFERROR(INDEX(#REF!,MATCH(CT_Bands_1991_2022_Bills_Flat!$B16,#REF!,0),MATCH(CT_Bands_1991_2022_Bills_Flat!BM$2,#REF!,0))-INDEX(#REF!,MATCH(CT_Bands_1991_2022_Bills_Flat!$B16,#REF!,0),MATCH(CT_Bands_1991_2022_Bills_Flat!BM$3,#REF!,0)),"N/A")</f>
        <v>N/A</v>
      </c>
      <c r="BN16" s="88" t="str">
        <f>IFERROR(INDEX(#REF!,MATCH(CT_Bands_1991_2022_Bills_Flat!$B16,#REF!,0),MATCH(CT_Bands_1991_2022_Bills_Flat!BN$2,#REF!,0))-INDEX(#REF!,MATCH(CT_Bands_1991_2022_Bills_Flat!$B16,#REF!,0),MATCH(CT_Bands_1991_2022_Bills_Flat!BN$3,#REF!,0)),"N/A")</f>
        <v>N/A</v>
      </c>
      <c r="BO16" s="88" t="str">
        <f>IFERROR(INDEX(#REF!,MATCH(CT_Bands_1991_2022_Bills_Flat!$B16,#REF!,0),MATCH(CT_Bands_1991_2022_Bills_Flat!BO$2,#REF!,0))-INDEX(#REF!,MATCH(CT_Bands_1991_2022_Bills_Flat!$B16,#REF!,0),MATCH(CT_Bands_1991_2022_Bills_Flat!BO$3,#REF!,0)),"N/A")</f>
        <v>N/A</v>
      </c>
      <c r="BP16" s="88" t="str">
        <f>IFERROR(INDEX(#REF!,MATCH(CT_Bands_1991_2022_Bills_Flat!$B16,#REF!,0),MATCH(CT_Bands_1991_2022_Bills_Flat!BP$2,#REF!,0))-INDEX(#REF!,MATCH(CT_Bands_1991_2022_Bills_Flat!$B16,#REF!,0),MATCH(CT_Bands_1991_2022_Bills_Flat!BP$3,#REF!,0)),"N/A")</f>
        <v>N/A</v>
      </c>
      <c r="BQ16" s="88" t="str">
        <f>IFERROR(INDEX(#REF!,MATCH(CT_Bands_1991_2022_Bills_Flat!$B16,#REF!,0),MATCH(CT_Bands_1991_2022_Bills_Flat!BQ$2,#REF!,0))-INDEX(#REF!,MATCH(CT_Bands_1991_2022_Bills_Flat!$B16,#REF!,0),MATCH(CT_Bands_1991_2022_Bills_Flat!BQ$3,#REF!,0)),"N/A")</f>
        <v>N/A</v>
      </c>
      <c r="BR16" s="88" t="str">
        <f>IFERROR(INDEX(#REF!,MATCH(CT_Bands_1991_2022_Bills_Flat!$B16,#REF!,0),MATCH(CT_Bands_1991_2022_Bills_Flat!BR$2,#REF!,0))-INDEX(#REF!,MATCH(CT_Bands_1991_2022_Bills_Flat!$B16,#REF!,0),MATCH(CT_Bands_1991_2022_Bills_Flat!BR$3,#REF!,0)),"N/A")</f>
        <v>N/A</v>
      </c>
      <c r="BS16" s="88" t="str">
        <f>IFERROR(INDEX(#REF!,MATCH(CT_Bands_1991_2022_Bills_Flat!$B16,#REF!,0),MATCH(CT_Bands_1991_2022_Bills_Flat!BS$2,#REF!,0))-INDEX(#REF!,MATCH(CT_Bands_1991_2022_Bills_Flat!$B16,#REF!,0),MATCH(CT_Bands_1991_2022_Bills_Flat!BS$3,#REF!,0)),"N/A")</f>
        <v>N/A</v>
      </c>
      <c r="BT16" s="88" t="str">
        <f>IFERROR(INDEX(#REF!,MATCH(CT_Bands_1991_2022_Bills_Flat!$B16,#REF!,0),MATCH(CT_Bands_1991_2022_Bills_Flat!BT$2,#REF!,0))-INDEX(#REF!,MATCH(CT_Bands_1991_2022_Bills_Flat!$B16,#REF!,0),MATCH(CT_Bands_1991_2022_Bills_Flat!BT$3,#REF!,0)),"N/A")</f>
        <v>N/A</v>
      </c>
      <c r="BU16" s="88" t="str">
        <f>IFERROR(INDEX(#REF!,MATCH(CT_Bands_1991_2022_Bills_Flat!$B16,#REF!,0),MATCH(CT_Bands_1991_2022_Bills_Flat!BU$2,#REF!,0))-INDEX(#REF!,MATCH(CT_Bands_1991_2022_Bills_Flat!$B16,#REF!,0),MATCH(CT_Bands_1991_2022_Bills_Flat!BU$3,#REF!,0)),"N/A")</f>
        <v>N/A</v>
      </c>
      <c r="BV16" s="100" t="str">
        <f>IFERROR(INDEX(#REF!,MATCH(CT_Bands_1991_2022_Bills_Flat!$B16,#REF!,0),MATCH(CT_Bands_1991_2022_Bills_Flat!BV$2,#REF!,0))-INDEX(#REF!,MATCH(CT_Bands_1991_2022_Bills_Flat!$B16,#REF!,0),MATCH(CT_Bands_1991_2022_Bills_Flat!BV$3,#REF!,0)),"N/A")</f>
        <v>N/A</v>
      </c>
      <c r="BW16" s="88" t="str">
        <f>IFERROR(INDEX(#REF!,MATCH(CT_Bands_1991_2022_Bills_Flat!$B16,#REF!,0),MATCH(CT_Bands_1991_2022_Bills_Flat!BW$2,#REF!,0))-INDEX(#REF!,MATCH(CT_Bands_1991_2022_Bills_Flat!$B16,#REF!,0),MATCH(CT_Bands_1991_2022_Bills_Flat!BW$3,#REF!,0)),"N/A")</f>
        <v>N/A</v>
      </c>
      <c r="BX16" s="88" t="str">
        <f>IFERROR(INDEX(#REF!,MATCH(CT_Bands_1991_2022_Bills_Flat!$B16,#REF!,0),MATCH(CT_Bands_1991_2022_Bills_Flat!BX$2,#REF!,0))-INDEX(#REF!,MATCH(CT_Bands_1991_2022_Bills_Flat!$B16,#REF!,0),MATCH(CT_Bands_1991_2022_Bills_Flat!BX$3,#REF!,0)),"N/A")</f>
        <v>N/A</v>
      </c>
      <c r="BY16" s="88" t="str">
        <f>IFERROR(INDEX(#REF!,MATCH(CT_Bands_1991_2022_Bills_Flat!$B16,#REF!,0),MATCH(CT_Bands_1991_2022_Bills_Flat!BY$2,#REF!,0))-INDEX(#REF!,MATCH(CT_Bands_1991_2022_Bills_Flat!$B16,#REF!,0),MATCH(CT_Bands_1991_2022_Bills_Flat!BY$3,#REF!,0)),"N/A")</f>
        <v>N/A</v>
      </c>
      <c r="BZ16" s="88" t="str">
        <f>IFERROR(INDEX(#REF!,MATCH(CT_Bands_1991_2022_Bills_Flat!$B16,#REF!,0),MATCH(CT_Bands_1991_2022_Bills_Flat!BZ$2,#REF!,0))-INDEX(#REF!,MATCH(CT_Bands_1991_2022_Bills_Flat!$B16,#REF!,0),MATCH(CT_Bands_1991_2022_Bills_Flat!BZ$3,#REF!,0)),"N/A")</f>
        <v>N/A</v>
      </c>
      <c r="CA16" s="88" t="str">
        <f>IFERROR(INDEX(#REF!,MATCH(CT_Bands_1991_2022_Bills_Flat!$B16,#REF!,0),MATCH(CT_Bands_1991_2022_Bills_Flat!CA$2,#REF!,0))-INDEX(#REF!,MATCH(CT_Bands_1991_2022_Bills_Flat!$B16,#REF!,0),MATCH(CT_Bands_1991_2022_Bills_Flat!CA$3,#REF!,0)),"N/A")</f>
        <v>N/A</v>
      </c>
      <c r="CB16" s="88" t="str">
        <f>IFERROR(INDEX(#REF!,MATCH(CT_Bands_1991_2022_Bills_Flat!$B16,#REF!,0),MATCH(CT_Bands_1991_2022_Bills_Flat!CB$2,#REF!,0))-INDEX(#REF!,MATCH(CT_Bands_1991_2022_Bills_Flat!$B16,#REF!,0),MATCH(CT_Bands_1991_2022_Bills_Flat!CB$3,#REF!,0)),"N/A")</f>
        <v>N/A</v>
      </c>
      <c r="CC16" s="88" t="str">
        <f>IFERROR(INDEX(#REF!,MATCH(CT_Bands_1991_2022_Bills_Flat!$B16,#REF!,0),MATCH(CT_Bands_1991_2022_Bills_Flat!CC$2,#REF!,0))-INDEX(#REF!,MATCH(CT_Bands_1991_2022_Bills_Flat!$B16,#REF!,0),MATCH(CT_Bands_1991_2022_Bills_Flat!CC$3,#REF!,0)),"N/A")</f>
        <v>N/A</v>
      </c>
      <c r="CD16" s="88" t="str">
        <f>IFERROR(INDEX(#REF!,MATCH(CT_Bands_1991_2022_Bills_Flat!$B16,#REF!,0),MATCH(CT_Bands_1991_2022_Bills_Flat!CD$2,#REF!,0))-INDEX(#REF!,MATCH(CT_Bands_1991_2022_Bills_Flat!$B16,#REF!,0),MATCH(CT_Bands_1991_2022_Bills_Flat!CD$3,#REF!,0)),"N/A")</f>
        <v>N/A</v>
      </c>
      <c r="CE16" s="88" t="str">
        <f>IFERROR(INDEX(#REF!,MATCH(CT_Bands_1991_2022_Bills_Flat!$B16,#REF!,0),MATCH(CT_Bands_1991_2022_Bills_Flat!CE$2,#REF!,0))-INDEX(#REF!,MATCH(CT_Bands_1991_2022_Bills_Flat!$B16,#REF!,0),MATCH(CT_Bands_1991_2022_Bills_Flat!CE$3,#REF!,0)),"N/A")</f>
        <v>N/A</v>
      </c>
      <c r="CF16" s="51"/>
    </row>
    <row r="17" spans="1:84" x14ac:dyDescent="0.25">
      <c r="A17" s="78" t="s">
        <v>645</v>
      </c>
      <c r="B17" s="84" t="s">
        <v>646</v>
      </c>
      <c r="C17" s="97" t="s">
        <v>2047</v>
      </c>
      <c r="D17" s="98" t="str">
        <f>IFERROR(INDEX(#REF!,MATCH(CT_Bands_1991_2022_Bills_Flat!$B17,#REF!,0),MATCH(CT_Bands_1991_2022_Bills_Flat!D$2,#REF!,0))-INDEX(#REF!,MATCH(CT_Bands_1991_2022_Bills_Flat!$B17,#REF!,0),MATCH(CT_Bands_1991_2022_Bills_Flat!D$3,#REF!,0)),"N/A")</f>
        <v>N/A</v>
      </c>
      <c r="E17" s="98" t="str">
        <f>IFERROR(INDEX(#REF!,MATCH(CT_Bands_1991_2022_Bills_Flat!$B17,#REF!,0),MATCH(CT_Bands_1991_2022_Bills_Flat!E$2,#REF!,0))-INDEX(#REF!,MATCH(CT_Bands_1991_2022_Bills_Flat!$B17,#REF!,0),MATCH(CT_Bands_1991_2022_Bills_Flat!E$3,#REF!,0)),"N/A")</f>
        <v>N/A</v>
      </c>
      <c r="F17" s="98" t="str">
        <f>IFERROR(INDEX(#REF!,MATCH(CT_Bands_1991_2022_Bills_Flat!$B17,#REF!,0),MATCH(CT_Bands_1991_2022_Bills_Flat!F$2,#REF!,0))-INDEX(#REF!,MATCH(CT_Bands_1991_2022_Bills_Flat!$B17,#REF!,0),MATCH(CT_Bands_1991_2022_Bills_Flat!F$3,#REF!,0)),"N/A")</f>
        <v>N/A</v>
      </c>
      <c r="G17" s="98" t="str">
        <f>IFERROR(INDEX(#REF!,MATCH(CT_Bands_1991_2022_Bills_Flat!$B17,#REF!,0),MATCH(CT_Bands_1991_2022_Bills_Flat!G$2,#REF!,0))-INDEX(#REF!,MATCH(CT_Bands_1991_2022_Bills_Flat!$B17,#REF!,0),MATCH(CT_Bands_1991_2022_Bills_Flat!G$3,#REF!,0)),"N/A")</f>
        <v>N/A</v>
      </c>
      <c r="H17" s="98" t="str">
        <f>IFERROR(INDEX(#REF!,MATCH(CT_Bands_1991_2022_Bills_Flat!$B17,#REF!,0),MATCH(CT_Bands_1991_2022_Bills_Flat!H$2,#REF!,0))-INDEX(#REF!,MATCH(CT_Bands_1991_2022_Bills_Flat!$B17,#REF!,0),MATCH(CT_Bands_1991_2022_Bills_Flat!H$3,#REF!,0)),"N/A")</f>
        <v>N/A</v>
      </c>
      <c r="I17" s="98" t="str">
        <f>IFERROR(INDEX(#REF!,MATCH(CT_Bands_1991_2022_Bills_Flat!$B17,#REF!,0),MATCH(CT_Bands_1991_2022_Bills_Flat!I$2,#REF!,0))-INDEX(#REF!,MATCH(CT_Bands_1991_2022_Bills_Flat!$B17,#REF!,0),MATCH(CT_Bands_1991_2022_Bills_Flat!I$3,#REF!,0)),"N/A")</f>
        <v>N/A</v>
      </c>
      <c r="J17" s="98" t="str">
        <f>IFERROR(INDEX(#REF!,MATCH(CT_Bands_1991_2022_Bills_Flat!$B17,#REF!,0),MATCH(CT_Bands_1991_2022_Bills_Flat!J$2,#REF!,0))-INDEX(#REF!,MATCH(CT_Bands_1991_2022_Bills_Flat!$B17,#REF!,0),MATCH(CT_Bands_1991_2022_Bills_Flat!J$3,#REF!,0)),"N/A")</f>
        <v>N/A</v>
      </c>
      <c r="K17" s="98" t="str">
        <f>IFERROR(INDEX(#REF!,MATCH(CT_Bands_1991_2022_Bills_Flat!$B17,#REF!,0),MATCH(CT_Bands_1991_2022_Bills_Flat!K$2,#REF!,0))-INDEX(#REF!,MATCH(CT_Bands_1991_2022_Bills_Flat!$B17,#REF!,0),MATCH(CT_Bands_1991_2022_Bills_Flat!K$3,#REF!,0)),"N/A")</f>
        <v>N/A</v>
      </c>
      <c r="L17" s="98" t="str">
        <f>IFERROR(INDEX(#REF!,MATCH(CT_Bands_1991_2022_Bills_Flat!$B17,#REF!,0),MATCH(CT_Bands_1991_2022_Bills_Flat!L$2,#REF!,0))-INDEX(#REF!,MATCH(CT_Bands_1991_2022_Bills_Flat!$B17,#REF!,0),MATCH(CT_Bands_1991_2022_Bills_Flat!L$3,#REF!,0)),"N/A")</f>
        <v>N/A</v>
      </c>
      <c r="M17" s="98" t="str">
        <f>IFERROR(INDEX(#REF!,MATCH(CT_Bands_1991_2022_Bills_Flat!$B17,#REF!,0),MATCH(CT_Bands_1991_2022_Bills_Flat!M$2,#REF!,0))-INDEX(#REF!,MATCH(CT_Bands_1991_2022_Bills_Flat!$B17,#REF!,0),MATCH(CT_Bands_1991_2022_Bills_Flat!M$3,#REF!,0)),"N/A")</f>
        <v>N/A</v>
      </c>
      <c r="N17" s="101" t="str">
        <f>IFERROR(INDEX(#REF!,MATCH(CT_Bands_1991_2022_Bills_Flat!$B17,#REF!,0),MATCH(CT_Bands_1991_2022_Bills_Flat!N$2,#REF!,0))-INDEX(#REF!,MATCH(CT_Bands_1991_2022_Bills_Flat!$B17,#REF!,0),MATCH(CT_Bands_1991_2022_Bills_Flat!N$3,#REF!,0)),"N/A")</f>
        <v>N/A</v>
      </c>
      <c r="O17" s="98" t="str">
        <f>IFERROR(INDEX(#REF!,MATCH(CT_Bands_1991_2022_Bills_Flat!$B17,#REF!,0),MATCH(CT_Bands_1991_2022_Bills_Flat!O$2,#REF!,0))-INDEX(#REF!,MATCH(CT_Bands_1991_2022_Bills_Flat!$B17,#REF!,0),MATCH(CT_Bands_1991_2022_Bills_Flat!O$3,#REF!,0)),"N/A")</f>
        <v>N/A</v>
      </c>
      <c r="P17" s="98" t="str">
        <f>IFERROR(INDEX(#REF!,MATCH(CT_Bands_1991_2022_Bills_Flat!$B17,#REF!,0),MATCH(CT_Bands_1991_2022_Bills_Flat!P$2,#REF!,0))-INDEX(#REF!,MATCH(CT_Bands_1991_2022_Bills_Flat!$B17,#REF!,0),MATCH(CT_Bands_1991_2022_Bills_Flat!P$3,#REF!,0)),"N/A")</f>
        <v>N/A</v>
      </c>
      <c r="Q17" s="98" t="str">
        <f>IFERROR(INDEX(#REF!,MATCH(CT_Bands_1991_2022_Bills_Flat!$B17,#REF!,0),MATCH(CT_Bands_1991_2022_Bills_Flat!Q$2,#REF!,0))-INDEX(#REF!,MATCH(CT_Bands_1991_2022_Bills_Flat!$B17,#REF!,0),MATCH(CT_Bands_1991_2022_Bills_Flat!Q$3,#REF!,0)),"N/A")</f>
        <v>N/A</v>
      </c>
      <c r="R17" s="98" t="str">
        <f>IFERROR(INDEX(#REF!,MATCH(CT_Bands_1991_2022_Bills_Flat!$B17,#REF!,0),MATCH(CT_Bands_1991_2022_Bills_Flat!R$2,#REF!,0))-INDEX(#REF!,MATCH(CT_Bands_1991_2022_Bills_Flat!$B17,#REF!,0),MATCH(CT_Bands_1991_2022_Bills_Flat!R$3,#REF!,0)),"N/A")</f>
        <v>N/A</v>
      </c>
      <c r="S17" s="98" t="str">
        <f>IFERROR(INDEX(#REF!,MATCH(CT_Bands_1991_2022_Bills_Flat!$B17,#REF!,0),MATCH(CT_Bands_1991_2022_Bills_Flat!S$2,#REF!,0))-INDEX(#REF!,MATCH(CT_Bands_1991_2022_Bills_Flat!$B17,#REF!,0),MATCH(CT_Bands_1991_2022_Bills_Flat!S$3,#REF!,0)),"N/A")</f>
        <v>N/A</v>
      </c>
      <c r="T17" s="98" t="str">
        <f>IFERROR(INDEX(#REF!,MATCH(CT_Bands_1991_2022_Bills_Flat!$B17,#REF!,0),MATCH(CT_Bands_1991_2022_Bills_Flat!T$2,#REF!,0))-INDEX(#REF!,MATCH(CT_Bands_1991_2022_Bills_Flat!$B17,#REF!,0),MATCH(CT_Bands_1991_2022_Bills_Flat!T$3,#REF!,0)),"N/A")</f>
        <v>N/A</v>
      </c>
      <c r="U17" s="98" t="str">
        <f>IFERROR(INDEX(#REF!,MATCH(CT_Bands_1991_2022_Bills_Flat!$B17,#REF!,0),MATCH(CT_Bands_1991_2022_Bills_Flat!U$2,#REF!,0))-INDEX(#REF!,MATCH(CT_Bands_1991_2022_Bills_Flat!$B17,#REF!,0),MATCH(CT_Bands_1991_2022_Bills_Flat!U$3,#REF!,0)),"N/A")</f>
        <v>N/A</v>
      </c>
      <c r="V17" s="98" t="str">
        <f>IFERROR(INDEX(#REF!,MATCH(CT_Bands_1991_2022_Bills_Flat!$B17,#REF!,0),MATCH(CT_Bands_1991_2022_Bills_Flat!V$2,#REF!,0))-INDEX(#REF!,MATCH(CT_Bands_1991_2022_Bills_Flat!$B17,#REF!,0),MATCH(CT_Bands_1991_2022_Bills_Flat!V$3,#REF!,0)),"N/A")</f>
        <v>N/A</v>
      </c>
      <c r="W17" s="98" t="str">
        <f>IFERROR(INDEX(#REF!,MATCH(CT_Bands_1991_2022_Bills_Flat!$B17,#REF!,0),MATCH(CT_Bands_1991_2022_Bills_Flat!W$2,#REF!,0))-INDEX(#REF!,MATCH(CT_Bands_1991_2022_Bills_Flat!$B17,#REF!,0),MATCH(CT_Bands_1991_2022_Bills_Flat!W$3,#REF!,0)),"N/A")</f>
        <v>N/A</v>
      </c>
      <c r="X17" s="101" t="str">
        <f>IFERROR(INDEX(#REF!,MATCH(CT_Bands_1991_2022_Bills_Flat!$B17,#REF!,0),MATCH(CT_Bands_1991_2022_Bills_Flat!X$2,#REF!,0))-INDEX(#REF!,MATCH(CT_Bands_1991_2022_Bills_Flat!$B17,#REF!,0),MATCH(CT_Bands_1991_2022_Bills_Flat!X$3,#REF!,0)),"N/A")</f>
        <v>N/A</v>
      </c>
      <c r="Y17" s="98" t="str">
        <f>IFERROR(INDEX(#REF!,MATCH(CT_Bands_1991_2022_Bills_Flat!$B17,#REF!,0),MATCH(CT_Bands_1991_2022_Bills_Flat!Y$2,#REF!,0))-INDEX(#REF!,MATCH(CT_Bands_1991_2022_Bills_Flat!$B17,#REF!,0),MATCH(CT_Bands_1991_2022_Bills_Flat!Y$3,#REF!,0)),"N/A")</f>
        <v>N/A</v>
      </c>
      <c r="Z17" s="98" t="str">
        <f>IFERROR(INDEX(#REF!,MATCH(CT_Bands_1991_2022_Bills_Flat!$B17,#REF!,0),MATCH(CT_Bands_1991_2022_Bills_Flat!Z$2,#REF!,0))-INDEX(#REF!,MATCH(CT_Bands_1991_2022_Bills_Flat!$B17,#REF!,0),MATCH(CT_Bands_1991_2022_Bills_Flat!Z$3,#REF!,0)),"N/A")</f>
        <v>N/A</v>
      </c>
      <c r="AA17" s="98" t="str">
        <f>IFERROR(INDEX(#REF!,MATCH(CT_Bands_1991_2022_Bills_Flat!$B17,#REF!,0),MATCH(CT_Bands_1991_2022_Bills_Flat!AA$2,#REF!,0))-INDEX(#REF!,MATCH(CT_Bands_1991_2022_Bills_Flat!$B17,#REF!,0),MATCH(CT_Bands_1991_2022_Bills_Flat!AA$3,#REF!,0)),"N/A")</f>
        <v>N/A</v>
      </c>
      <c r="AB17" s="98" t="str">
        <f>IFERROR(INDEX(#REF!,MATCH(CT_Bands_1991_2022_Bills_Flat!$B17,#REF!,0),MATCH(CT_Bands_1991_2022_Bills_Flat!AB$2,#REF!,0))-INDEX(#REF!,MATCH(CT_Bands_1991_2022_Bills_Flat!$B17,#REF!,0),MATCH(CT_Bands_1991_2022_Bills_Flat!AB$3,#REF!,0)),"N/A")</f>
        <v>N/A</v>
      </c>
      <c r="AC17" s="98" t="str">
        <f>IFERROR(INDEX(#REF!,MATCH(CT_Bands_1991_2022_Bills_Flat!$B17,#REF!,0),MATCH(CT_Bands_1991_2022_Bills_Flat!AC$2,#REF!,0))-INDEX(#REF!,MATCH(CT_Bands_1991_2022_Bills_Flat!$B17,#REF!,0),MATCH(CT_Bands_1991_2022_Bills_Flat!AC$3,#REF!,0)),"N/A")</f>
        <v>N/A</v>
      </c>
      <c r="AD17" s="98" t="str">
        <f>IFERROR(INDEX(#REF!,MATCH(CT_Bands_1991_2022_Bills_Flat!$B17,#REF!,0),MATCH(CT_Bands_1991_2022_Bills_Flat!AD$2,#REF!,0))-INDEX(#REF!,MATCH(CT_Bands_1991_2022_Bills_Flat!$B17,#REF!,0),MATCH(CT_Bands_1991_2022_Bills_Flat!AD$3,#REF!,0)),"N/A")</f>
        <v>N/A</v>
      </c>
      <c r="AE17" s="98" t="str">
        <f>IFERROR(INDEX(#REF!,MATCH(CT_Bands_1991_2022_Bills_Flat!$B17,#REF!,0),MATCH(CT_Bands_1991_2022_Bills_Flat!AE$2,#REF!,0))-INDEX(#REF!,MATCH(CT_Bands_1991_2022_Bills_Flat!$B17,#REF!,0),MATCH(CT_Bands_1991_2022_Bills_Flat!AE$3,#REF!,0)),"N/A")</f>
        <v>N/A</v>
      </c>
      <c r="AF17" s="98" t="str">
        <f>IFERROR(INDEX(#REF!,MATCH(CT_Bands_1991_2022_Bills_Flat!$B17,#REF!,0),MATCH(CT_Bands_1991_2022_Bills_Flat!AF$2,#REF!,0))-INDEX(#REF!,MATCH(CT_Bands_1991_2022_Bills_Flat!$B17,#REF!,0),MATCH(CT_Bands_1991_2022_Bills_Flat!AF$3,#REF!,0)),"N/A")</f>
        <v>N/A</v>
      </c>
      <c r="AG17" s="98" t="str">
        <f>IFERROR(INDEX(#REF!,MATCH(CT_Bands_1991_2022_Bills_Flat!$B17,#REF!,0),MATCH(CT_Bands_1991_2022_Bills_Flat!AG$2,#REF!,0))-INDEX(#REF!,MATCH(CT_Bands_1991_2022_Bills_Flat!$B17,#REF!,0),MATCH(CT_Bands_1991_2022_Bills_Flat!AG$3,#REF!,0)),"N/A")</f>
        <v>N/A</v>
      </c>
      <c r="AH17" s="101" t="str">
        <f>IFERROR(INDEX(#REF!,MATCH(CT_Bands_1991_2022_Bills_Flat!$B17,#REF!,0),MATCH(CT_Bands_1991_2022_Bills_Flat!AH$2,#REF!,0))-INDEX(#REF!,MATCH(CT_Bands_1991_2022_Bills_Flat!$B17,#REF!,0),MATCH(CT_Bands_1991_2022_Bills_Flat!AH$3,#REF!,0)),"N/A")</f>
        <v>N/A</v>
      </c>
      <c r="AI17" s="98" t="str">
        <f>IFERROR(INDEX(#REF!,MATCH(CT_Bands_1991_2022_Bills_Flat!$B17,#REF!,0),MATCH(CT_Bands_1991_2022_Bills_Flat!AI$2,#REF!,0))-INDEX(#REF!,MATCH(CT_Bands_1991_2022_Bills_Flat!$B17,#REF!,0),MATCH(CT_Bands_1991_2022_Bills_Flat!AI$3,#REF!,0)),"N/A")</f>
        <v>N/A</v>
      </c>
      <c r="AJ17" s="98" t="str">
        <f>IFERROR(INDEX(#REF!,MATCH(CT_Bands_1991_2022_Bills_Flat!$B17,#REF!,0),MATCH(CT_Bands_1991_2022_Bills_Flat!AJ$2,#REF!,0))-INDEX(#REF!,MATCH(CT_Bands_1991_2022_Bills_Flat!$B17,#REF!,0),MATCH(CT_Bands_1991_2022_Bills_Flat!AJ$3,#REF!,0)),"N/A")</f>
        <v>N/A</v>
      </c>
      <c r="AK17" s="98" t="str">
        <f>IFERROR(INDEX(#REF!,MATCH(CT_Bands_1991_2022_Bills_Flat!$B17,#REF!,0),MATCH(CT_Bands_1991_2022_Bills_Flat!AK$2,#REF!,0))-INDEX(#REF!,MATCH(CT_Bands_1991_2022_Bills_Flat!$B17,#REF!,0),MATCH(CT_Bands_1991_2022_Bills_Flat!AK$3,#REF!,0)),"N/A")</f>
        <v>N/A</v>
      </c>
      <c r="AL17" s="98" t="str">
        <f>IFERROR(INDEX(#REF!,MATCH(CT_Bands_1991_2022_Bills_Flat!$B17,#REF!,0),MATCH(CT_Bands_1991_2022_Bills_Flat!AL$2,#REF!,0))-INDEX(#REF!,MATCH(CT_Bands_1991_2022_Bills_Flat!$B17,#REF!,0),MATCH(CT_Bands_1991_2022_Bills_Flat!AL$3,#REF!,0)),"N/A")</f>
        <v>N/A</v>
      </c>
      <c r="AM17" s="98" t="str">
        <f>IFERROR(INDEX(#REF!,MATCH(CT_Bands_1991_2022_Bills_Flat!$B17,#REF!,0),MATCH(CT_Bands_1991_2022_Bills_Flat!AM$2,#REF!,0))-INDEX(#REF!,MATCH(CT_Bands_1991_2022_Bills_Flat!$B17,#REF!,0),MATCH(CT_Bands_1991_2022_Bills_Flat!AM$3,#REF!,0)),"N/A")</f>
        <v>N/A</v>
      </c>
      <c r="AN17" s="98" t="str">
        <f>IFERROR(INDEX(#REF!,MATCH(CT_Bands_1991_2022_Bills_Flat!$B17,#REF!,0),MATCH(CT_Bands_1991_2022_Bills_Flat!AN$2,#REF!,0))-INDEX(#REF!,MATCH(CT_Bands_1991_2022_Bills_Flat!$B17,#REF!,0),MATCH(CT_Bands_1991_2022_Bills_Flat!AN$3,#REF!,0)),"N/A")</f>
        <v>N/A</v>
      </c>
      <c r="AO17" s="98" t="str">
        <f>IFERROR(INDEX(#REF!,MATCH(CT_Bands_1991_2022_Bills_Flat!$B17,#REF!,0),MATCH(CT_Bands_1991_2022_Bills_Flat!AO$2,#REF!,0))-INDEX(#REF!,MATCH(CT_Bands_1991_2022_Bills_Flat!$B17,#REF!,0),MATCH(CT_Bands_1991_2022_Bills_Flat!AO$3,#REF!,0)),"N/A")</f>
        <v>N/A</v>
      </c>
      <c r="AP17" s="98" t="str">
        <f>IFERROR(INDEX(#REF!,MATCH(CT_Bands_1991_2022_Bills_Flat!$B17,#REF!,0),MATCH(CT_Bands_1991_2022_Bills_Flat!AP$2,#REF!,0))-INDEX(#REF!,MATCH(CT_Bands_1991_2022_Bills_Flat!$B17,#REF!,0),MATCH(CT_Bands_1991_2022_Bills_Flat!AP$3,#REF!,0)),"N/A")</f>
        <v>N/A</v>
      </c>
      <c r="AQ17" s="98" t="str">
        <f>IFERROR(INDEX(#REF!,MATCH(CT_Bands_1991_2022_Bills_Flat!$B17,#REF!,0),MATCH(CT_Bands_1991_2022_Bills_Flat!AQ$2,#REF!,0))-INDEX(#REF!,MATCH(CT_Bands_1991_2022_Bills_Flat!$B17,#REF!,0),MATCH(CT_Bands_1991_2022_Bills_Flat!AQ$3,#REF!,0)),"N/A")</f>
        <v>N/A</v>
      </c>
      <c r="AR17" s="101" t="str">
        <f>IFERROR(INDEX(#REF!,MATCH(CT_Bands_1991_2022_Bills_Flat!$B17,#REF!,0),MATCH(CT_Bands_1991_2022_Bills_Flat!AR$2,#REF!,0))-INDEX(#REF!,MATCH(CT_Bands_1991_2022_Bills_Flat!$B17,#REF!,0),MATCH(CT_Bands_1991_2022_Bills_Flat!AR$3,#REF!,0)),"N/A")</f>
        <v>N/A</v>
      </c>
      <c r="AS17" s="98" t="str">
        <f>IFERROR(INDEX(#REF!,MATCH(CT_Bands_1991_2022_Bills_Flat!$B17,#REF!,0),MATCH(CT_Bands_1991_2022_Bills_Flat!AS$2,#REF!,0))-INDEX(#REF!,MATCH(CT_Bands_1991_2022_Bills_Flat!$B17,#REF!,0),MATCH(CT_Bands_1991_2022_Bills_Flat!AS$3,#REF!,0)),"N/A")</f>
        <v>N/A</v>
      </c>
      <c r="AT17" s="98" t="str">
        <f>IFERROR(INDEX(#REF!,MATCH(CT_Bands_1991_2022_Bills_Flat!$B17,#REF!,0),MATCH(CT_Bands_1991_2022_Bills_Flat!AT$2,#REF!,0))-INDEX(#REF!,MATCH(CT_Bands_1991_2022_Bills_Flat!$B17,#REF!,0),MATCH(CT_Bands_1991_2022_Bills_Flat!AT$3,#REF!,0)),"N/A")</f>
        <v>N/A</v>
      </c>
      <c r="AU17" s="98" t="str">
        <f>IFERROR(INDEX(#REF!,MATCH(CT_Bands_1991_2022_Bills_Flat!$B17,#REF!,0),MATCH(CT_Bands_1991_2022_Bills_Flat!AU$2,#REF!,0))-INDEX(#REF!,MATCH(CT_Bands_1991_2022_Bills_Flat!$B17,#REF!,0),MATCH(CT_Bands_1991_2022_Bills_Flat!AU$3,#REF!,0)),"N/A")</f>
        <v>N/A</v>
      </c>
      <c r="AV17" s="98" t="str">
        <f>IFERROR(INDEX(#REF!,MATCH(CT_Bands_1991_2022_Bills_Flat!$B17,#REF!,0),MATCH(CT_Bands_1991_2022_Bills_Flat!AV$2,#REF!,0))-INDEX(#REF!,MATCH(CT_Bands_1991_2022_Bills_Flat!$B17,#REF!,0),MATCH(CT_Bands_1991_2022_Bills_Flat!AV$3,#REF!,0)),"N/A")</f>
        <v>N/A</v>
      </c>
      <c r="AW17" s="98" t="str">
        <f>IFERROR(INDEX(#REF!,MATCH(CT_Bands_1991_2022_Bills_Flat!$B17,#REF!,0),MATCH(CT_Bands_1991_2022_Bills_Flat!AW$2,#REF!,0))-INDEX(#REF!,MATCH(CT_Bands_1991_2022_Bills_Flat!$B17,#REF!,0),MATCH(CT_Bands_1991_2022_Bills_Flat!AW$3,#REF!,0)),"N/A")</f>
        <v>N/A</v>
      </c>
      <c r="AX17" s="98" t="str">
        <f>IFERROR(INDEX(#REF!,MATCH(CT_Bands_1991_2022_Bills_Flat!$B17,#REF!,0),MATCH(CT_Bands_1991_2022_Bills_Flat!AX$2,#REF!,0))-INDEX(#REF!,MATCH(CT_Bands_1991_2022_Bills_Flat!$B17,#REF!,0),MATCH(CT_Bands_1991_2022_Bills_Flat!AX$3,#REF!,0)),"N/A")</f>
        <v>N/A</v>
      </c>
      <c r="AY17" s="98" t="str">
        <f>IFERROR(INDEX(#REF!,MATCH(CT_Bands_1991_2022_Bills_Flat!$B17,#REF!,0),MATCH(CT_Bands_1991_2022_Bills_Flat!AY$2,#REF!,0))-INDEX(#REF!,MATCH(CT_Bands_1991_2022_Bills_Flat!$B17,#REF!,0),MATCH(CT_Bands_1991_2022_Bills_Flat!AY$3,#REF!,0)),"N/A")</f>
        <v>N/A</v>
      </c>
      <c r="AZ17" s="98" t="str">
        <f>IFERROR(INDEX(#REF!,MATCH(CT_Bands_1991_2022_Bills_Flat!$B17,#REF!,0),MATCH(CT_Bands_1991_2022_Bills_Flat!AZ$2,#REF!,0))-INDEX(#REF!,MATCH(CT_Bands_1991_2022_Bills_Flat!$B17,#REF!,0),MATCH(CT_Bands_1991_2022_Bills_Flat!AZ$3,#REF!,0)),"N/A")</f>
        <v>N/A</v>
      </c>
      <c r="BA17" s="98" t="str">
        <f>IFERROR(INDEX(#REF!,MATCH(CT_Bands_1991_2022_Bills_Flat!$B17,#REF!,0),MATCH(CT_Bands_1991_2022_Bills_Flat!BA$2,#REF!,0))-INDEX(#REF!,MATCH(CT_Bands_1991_2022_Bills_Flat!$B17,#REF!,0),MATCH(CT_Bands_1991_2022_Bills_Flat!BA$3,#REF!,0)),"N/A")</f>
        <v>N/A</v>
      </c>
      <c r="BB17" s="101" t="str">
        <f>IFERROR(INDEX(#REF!,MATCH(CT_Bands_1991_2022_Bills_Flat!$B17,#REF!,0),MATCH(CT_Bands_1991_2022_Bills_Flat!BB$2,#REF!,0))-INDEX(#REF!,MATCH(CT_Bands_1991_2022_Bills_Flat!$B17,#REF!,0),MATCH(CT_Bands_1991_2022_Bills_Flat!BB$3,#REF!,0)),"N/A")</f>
        <v>N/A</v>
      </c>
      <c r="BC17" s="98" t="str">
        <f>IFERROR(INDEX(#REF!,MATCH(CT_Bands_1991_2022_Bills_Flat!$B17,#REF!,0),MATCH(CT_Bands_1991_2022_Bills_Flat!BC$2,#REF!,0))-INDEX(#REF!,MATCH(CT_Bands_1991_2022_Bills_Flat!$B17,#REF!,0),MATCH(CT_Bands_1991_2022_Bills_Flat!BC$3,#REF!,0)),"N/A")</f>
        <v>N/A</v>
      </c>
      <c r="BD17" s="98" t="str">
        <f>IFERROR(INDEX(#REF!,MATCH(CT_Bands_1991_2022_Bills_Flat!$B17,#REF!,0),MATCH(CT_Bands_1991_2022_Bills_Flat!BD$2,#REF!,0))-INDEX(#REF!,MATCH(CT_Bands_1991_2022_Bills_Flat!$B17,#REF!,0),MATCH(CT_Bands_1991_2022_Bills_Flat!BD$3,#REF!,0)),"N/A")</f>
        <v>N/A</v>
      </c>
      <c r="BE17" s="98" t="str">
        <f>IFERROR(INDEX(#REF!,MATCH(CT_Bands_1991_2022_Bills_Flat!$B17,#REF!,0),MATCH(CT_Bands_1991_2022_Bills_Flat!BE$2,#REF!,0))-INDEX(#REF!,MATCH(CT_Bands_1991_2022_Bills_Flat!$B17,#REF!,0),MATCH(CT_Bands_1991_2022_Bills_Flat!BE$3,#REF!,0)),"N/A")</f>
        <v>N/A</v>
      </c>
      <c r="BF17" s="98" t="str">
        <f>IFERROR(INDEX(#REF!,MATCH(CT_Bands_1991_2022_Bills_Flat!$B17,#REF!,0),MATCH(CT_Bands_1991_2022_Bills_Flat!BF$2,#REF!,0))-INDEX(#REF!,MATCH(CT_Bands_1991_2022_Bills_Flat!$B17,#REF!,0),MATCH(CT_Bands_1991_2022_Bills_Flat!BF$3,#REF!,0)),"N/A")</f>
        <v>N/A</v>
      </c>
      <c r="BG17" s="98" t="str">
        <f>IFERROR(INDEX(#REF!,MATCH(CT_Bands_1991_2022_Bills_Flat!$B17,#REF!,0),MATCH(CT_Bands_1991_2022_Bills_Flat!BG$2,#REF!,0))-INDEX(#REF!,MATCH(CT_Bands_1991_2022_Bills_Flat!$B17,#REF!,0),MATCH(CT_Bands_1991_2022_Bills_Flat!BG$3,#REF!,0)),"N/A")</f>
        <v>N/A</v>
      </c>
      <c r="BH17" s="98" t="str">
        <f>IFERROR(INDEX(#REF!,MATCH(CT_Bands_1991_2022_Bills_Flat!$B17,#REF!,0),MATCH(CT_Bands_1991_2022_Bills_Flat!BH$2,#REF!,0))-INDEX(#REF!,MATCH(CT_Bands_1991_2022_Bills_Flat!$B17,#REF!,0),MATCH(CT_Bands_1991_2022_Bills_Flat!BH$3,#REF!,0)),"N/A")</f>
        <v>N/A</v>
      </c>
      <c r="BI17" s="98" t="str">
        <f>IFERROR(INDEX(#REF!,MATCH(CT_Bands_1991_2022_Bills_Flat!$B17,#REF!,0),MATCH(CT_Bands_1991_2022_Bills_Flat!BI$2,#REF!,0))-INDEX(#REF!,MATCH(CT_Bands_1991_2022_Bills_Flat!$B17,#REF!,0),MATCH(CT_Bands_1991_2022_Bills_Flat!BI$3,#REF!,0)),"N/A")</f>
        <v>N/A</v>
      </c>
      <c r="BJ17" s="98" t="str">
        <f>IFERROR(INDEX(#REF!,MATCH(CT_Bands_1991_2022_Bills_Flat!$B17,#REF!,0),MATCH(CT_Bands_1991_2022_Bills_Flat!BJ$2,#REF!,0))-INDEX(#REF!,MATCH(CT_Bands_1991_2022_Bills_Flat!$B17,#REF!,0),MATCH(CT_Bands_1991_2022_Bills_Flat!BJ$3,#REF!,0)),"N/A")</f>
        <v>N/A</v>
      </c>
      <c r="BK17" s="98" t="str">
        <f>IFERROR(INDEX(#REF!,MATCH(CT_Bands_1991_2022_Bills_Flat!$B17,#REF!,0),MATCH(CT_Bands_1991_2022_Bills_Flat!BK$2,#REF!,0))-INDEX(#REF!,MATCH(CT_Bands_1991_2022_Bills_Flat!$B17,#REF!,0),MATCH(CT_Bands_1991_2022_Bills_Flat!BK$3,#REF!,0)),"N/A")</f>
        <v>N/A</v>
      </c>
      <c r="BL17" s="101" t="str">
        <f>IFERROR(INDEX(#REF!,MATCH(CT_Bands_1991_2022_Bills_Flat!$B17,#REF!,0),MATCH(CT_Bands_1991_2022_Bills_Flat!BL$2,#REF!,0))-INDEX(#REF!,MATCH(CT_Bands_1991_2022_Bills_Flat!$B17,#REF!,0),MATCH(CT_Bands_1991_2022_Bills_Flat!BL$3,#REF!,0)),"N/A")</f>
        <v>N/A</v>
      </c>
      <c r="BM17" s="98" t="str">
        <f>IFERROR(INDEX(#REF!,MATCH(CT_Bands_1991_2022_Bills_Flat!$B17,#REF!,0),MATCH(CT_Bands_1991_2022_Bills_Flat!BM$2,#REF!,0))-INDEX(#REF!,MATCH(CT_Bands_1991_2022_Bills_Flat!$B17,#REF!,0),MATCH(CT_Bands_1991_2022_Bills_Flat!BM$3,#REF!,0)),"N/A")</f>
        <v>N/A</v>
      </c>
      <c r="BN17" s="98" t="str">
        <f>IFERROR(INDEX(#REF!,MATCH(CT_Bands_1991_2022_Bills_Flat!$B17,#REF!,0),MATCH(CT_Bands_1991_2022_Bills_Flat!BN$2,#REF!,0))-INDEX(#REF!,MATCH(CT_Bands_1991_2022_Bills_Flat!$B17,#REF!,0),MATCH(CT_Bands_1991_2022_Bills_Flat!BN$3,#REF!,0)),"N/A")</f>
        <v>N/A</v>
      </c>
      <c r="BO17" s="98" t="str">
        <f>IFERROR(INDEX(#REF!,MATCH(CT_Bands_1991_2022_Bills_Flat!$B17,#REF!,0),MATCH(CT_Bands_1991_2022_Bills_Flat!BO$2,#REF!,0))-INDEX(#REF!,MATCH(CT_Bands_1991_2022_Bills_Flat!$B17,#REF!,0),MATCH(CT_Bands_1991_2022_Bills_Flat!BO$3,#REF!,0)),"N/A")</f>
        <v>N/A</v>
      </c>
      <c r="BP17" s="98" t="str">
        <f>IFERROR(INDEX(#REF!,MATCH(CT_Bands_1991_2022_Bills_Flat!$B17,#REF!,0),MATCH(CT_Bands_1991_2022_Bills_Flat!BP$2,#REF!,0))-INDEX(#REF!,MATCH(CT_Bands_1991_2022_Bills_Flat!$B17,#REF!,0),MATCH(CT_Bands_1991_2022_Bills_Flat!BP$3,#REF!,0)),"N/A")</f>
        <v>N/A</v>
      </c>
      <c r="BQ17" s="98" t="str">
        <f>IFERROR(INDEX(#REF!,MATCH(CT_Bands_1991_2022_Bills_Flat!$B17,#REF!,0),MATCH(CT_Bands_1991_2022_Bills_Flat!BQ$2,#REF!,0))-INDEX(#REF!,MATCH(CT_Bands_1991_2022_Bills_Flat!$B17,#REF!,0),MATCH(CT_Bands_1991_2022_Bills_Flat!BQ$3,#REF!,0)),"N/A")</f>
        <v>N/A</v>
      </c>
      <c r="BR17" s="98" t="str">
        <f>IFERROR(INDEX(#REF!,MATCH(CT_Bands_1991_2022_Bills_Flat!$B17,#REF!,0),MATCH(CT_Bands_1991_2022_Bills_Flat!BR$2,#REF!,0))-INDEX(#REF!,MATCH(CT_Bands_1991_2022_Bills_Flat!$B17,#REF!,0),MATCH(CT_Bands_1991_2022_Bills_Flat!BR$3,#REF!,0)),"N/A")</f>
        <v>N/A</v>
      </c>
      <c r="BS17" s="98" t="str">
        <f>IFERROR(INDEX(#REF!,MATCH(CT_Bands_1991_2022_Bills_Flat!$B17,#REF!,0),MATCH(CT_Bands_1991_2022_Bills_Flat!BS$2,#REF!,0))-INDEX(#REF!,MATCH(CT_Bands_1991_2022_Bills_Flat!$B17,#REF!,0),MATCH(CT_Bands_1991_2022_Bills_Flat!BS$3,#REF!,0)),"N/A")</f>
        <v>N/A</v>
      </c>
      <c r="BT17" s="98" t="str">
        <f>IFERROR(INDEX(#REF!,MATCH(CT_Bands_1991_2022_Bills_Flat!$B17,#REF!,0),MATCH(CT_Bands_1991_2022_Bills_Flat!BT$2,#REF!,0))-INDEX(#REF!,MATCH(CT_Bands_1991_2022_Bills_Flat!$B17,#REF!,0),MATCH(CT_Bands_1991_2022_Bills_Flat!BT$3,#REF!,0)),"N/A")</f>
        <v>N/A</v>
      </c>
      <c r="BU17" s="98" t="str">
        <f>IFERROR(INDEX(#REF!,MATCH(CT_Bands_1991_2022_Bills_Flat!$B17,#REF!,0),MATCH(CT_Bands_1991_2022_Bills_Flat!BU$2,#REF!,0))-INDEX(#REF!,MATCH(CT_Bands_1991_2022_Bills_Flat!$B17,#REF!,0),MATCH(CT_Bands_1991_2022_Bills_Flat!BU$3,#REF!,0)),"N/A")</f>
        <v>N/A</v>
      </c>
      <c r="BV17" s="101" t="str">
        <f>IFERROR(INDEX(#REF!,MATCH(CT_Bands_1991_2022_Bills_Flat!$B17,#REF!,0),MATCH(CT_Bands_1991_2022_Bills_Flat!BV$2,#REF!,0))-INDEX(#REF!,MATCH(CT_Bands_1991_2022_Bills_Flat!$B17,#REF!,0),MATCH(CT_Bands_1991_2022_Bills_Flat!BV$3,#REF!,0)),"N/A")</f>
        <v>N/A</v>
      </c>
      <c r="BW17" s="98" t="str">
        <f>IFERROR(INDEX(#REF!,MATCH(CT_Bands_1991_2022_Bills_Flat!$B17,#REF!,0),MATCH(CT_Bands_1991_2022_Bills_Flat!BW$2,#REF!,0))-INDEX(#REF!,MATCH(CT_Bands_1991_2022_Bills_Flat!$B17,#REF!,0),MATCH(CT_Bands_1991_2022_Bills_Flat!BW$3,#REF!,0)),"N/A")</f>
        <v>N/A</v>
      </c>
      <c r="BX17" s="98" t="str">
        <f>IFERROR(INDEX(#REF!,MATCH(CT_Bands_1991_2022_Bills_Flat!$B17,#REF!,0),MATCH(CT_Bands_1991_2022_Bills_Flat!BX$2,#REF!,0))-INDEX(#REF!,MATCH(CT_Bands_1991_2022_Bills_Flat!$B17,#REF!,0),MATCH(CT_Bands_1991_2022_Bills_Flat!BX$3,#REF!,0)),"N/A")</f>
        <v>N/A</v>
      </c>
      <c r="BY17" s="98" t="str">
        <f>IFERROR(INDEX(#REF!,MATCH(CT_Bands_1991_2022_Bills_Flat!$B17,#REF!,0),MATCH(CT_Bands_1991_2022_Bills_Flat!BY$2,#REF!,0))-INDEX(#REF!,MATCH(CT_Bands_1991_2022_Bills_Flat!$B17,#REF!,0),MATCH(CT_Bands_1991_2022_Bills_Flat!BY$3,#REF!,0)),"N/A")</f>
        <v>N/A</v>
      </c>
      <c r="BZ17" s="98" t="str">
        <f>IFERROR(INDEX(#REF!,MATCH(CT_Bands_1991_2022_Bills_Flat!$B17,#REF!,0),MATCH(CT_Bands_1991_2022_Bills_Flat!BZ$2,#REF!,0))-INDEX(#REF!,MATCH(CT_Bands_1991_2022_Bills_Flat!$B17,#REF!,0),MATCH(CT_Bands_1991_2022_Bills_Flat!BZ$3,#REF!,0)),"N/A")</f>
        <v>N/A</v>
      </c>
      <c r="CA17" s="98" t="str">
        <f>IFERROR(INDEX(#REF!,MATCH(CT_Bands_1991_2022_Bills_Flat!$B17,#REF!,0),MATCH(CT_Bands_1991_2022_Bills_Flat!CA$2,#REF!,0))-INDEX(#REF!,MATCH(CT_Bands_1991_2022_Bills_Flat!$B17,#REF!,0),MATCH(CT_Bands_1991_2022_Bills_Flat!CA$3,#REF!,0)),"N/A")</f>
        <v>N/A</v>
      </c>
      <c r="CB17" s="98" t="str">
        <f>IFERROR(INDEX(#REF!,MATCH(CT_Bands_1991_2022_Bills_Flat!$B17,#REF!,0),MATCH(CT_Bands_1991_2022_Bills_Flat!CB$2,#REF!,0))-INDEX(#REF!,MATCH(CT_Bands_1991_2022_Bills_Flat!$B17,#REF!,0),MATCH(CT_Bands_1991_2022_Bills_Flat!CB$3,#REF!,0)),"N/A")</f>
        <v>N/A</v>
      </c>
      <c r="CC17" s="98" t="str">
        <f>IFERROR(INDEX(#REF!,MATCH(CT_Bands_1991_2022_Bills_Flat!$B17,#REF!,0),MATCH(CT_Bands_1991_2022_Bills_Flat!CC$2,#REF!,0))-INDEX(#REF!,MATCH(CT_Bands_1991_2022_Bills_Flat!$B17,#REF!,0),MATCH(CT_Bands_1991_2022_Bills_Flat!CC$3,#REF!,0)),"N/A")</f>
        <v>N/A</v>
      </c>
      <c r="CD17" s="98" t="str">
        <f>IFERROR(INDEX(#REF!,MATCH(CT_Bands_1991_2022_Bills_Flat!$B17,#REF!,0),MATCH(CT_Bands_1991_2022_Bills_Flat!CD$2,#REF!,0))-INDEX(#REF!,MATCH(CT_Bands_1991_2022_Bills_Flat!$B17,#REF!,0),MATCH(CT_Bands_1991_2022_Bills_Flat!CD$3,#REF!,0)),"N/A")</f>
        <v>N/A</v>
      </c>
      <c r="CE17" s="98" t="str">
        <f>IFERROR(INDEX(#REF!,MATCH(CT_Bands_1991_2022_Bills_Flat!$B17,#REF!,0),MATCH(CT_Bands_1991_2022_Bills_Flat!CE$2,#REF!,0))-INDEX(#REF!,MATCH(CT_Bands_1991_2022_Bills_Flat!$B17,#REF!,0),MATCH(CT_Bands_1991_2022_Bills_Flat!CE$3,#REF!,0)),"N/A")</f>
        <v>N/A</v>
      </c>
      <c r="CF17" s="51"/>
    </row>
    <row r="18" spans="1:84" x14ac:dyDescent="0.25">
      <c r="A18" s="78" t="s">
        <v>647</v>
      </c>
      <c r="B18" s="84" t="s">
        <v>648</v>
      </c>
      <c r="C18" s="97" t="s">
        <v>2047</v>
      </c>
      <c r="D18" s="98" t="str">
        <f>IFERROR(INDEX(#REF!,MATCH(CT_Bands_1991_2022_Bills_Flat!$B18,#REF!,0),MATCH(CT_Bands_1991_2022_Bills_Flat!D$2,#REF!,0))-INDEX(#REF!,MATCH(CT_Bands_1991_2022_Bills_Flat!$B18,#REF!,0),MATCH(CT_Bands_1991_2022_Bills_Flat!D$3,#REF!,0)),"N/A")</f>
        <v>N/A</v>
      </c>
      <c r="E18" s="98" t="str">
        <f>IFERROR(INDEX(#REF!,MATCH(CT_Bands_1991_2022_Bills_Flat!$B18,#REF!,0),MATCH(CT_Bands_1991_2022_Bills_Flat!E$2,#REF!,0))-INDEX(#REF!,MATCH(CT_Bands_1991_2022_Bills_Flat!$B18,#REF!,0),MATCH(CT_Bands_1991_2022_Bills_Flat!E$3,#REF!,0)),"N/A")</f>
        <v>N/A</v>
      </c>
      <c r="F18" s="98" t="str">
        <f>IFERROR(INDEX(#REF!,MATCH(CT_Bands_1991_2022_Bills_Flat!$B18,#REF!,0),MATCH(CT_Bands_1991_2022_Bills_Flat!F$2,#REF!,0))-INDEX(#REF!,MATCH(CT_Bands_1991_2022_Bills_Flat!$B18,#REF!,0),MATCH(CT_Bands_1991_2022_Bills_Flat!F$3,#REF!,0)),"N/A")</f>
        <v>N/A</v>
      </c>
      <c r="G18" s="98" t="str">
        <f>IFERROR(INDEX(#REF!,MATCH(CT_Bands_1991_2022_Bills_Flat!$B18,#REF!,0),MATCH(CT_Bands_1991_2022_Bills_Flat!G$2,#REF!,0))-INDEX(#REF!,MATCH(CT_Bands_1991_2022_Bills_Flat!$B18,#REF!,0),MATCH(CT_Bands_1991_2022_Bills_Flat!G$3,#REF!,0)),"N/A")</f>
        <v>N/A</v>
      </c>
      <c r="H18" s="98" t="str">
        <f>IFERROR(INDEX(#REF!,MATCH(CT_Bands_1991_2022_Bills_Flat!$B18,#REF!,0),MATCH(CT_Bands_1991_2022_Bills_Flat!H$2,#REF!,0))-INDEX(#REF!,MATCH(CT_Bands_1991_2022_Bills_Flat!$B18,#REF!,0),MATCH(CT_Bands_1991_2022_Bills_Flat!H$3,#REF!,0)),"N/A")</f>
        <v>N/A</v>
      </c>
      <c r="I18" s="98" t="str">
        <f>IFERROR(INDEX(#REF!,MATCH(CT_Bands_1991_2022_Bills_Flat!$B18,#REF!,0),MATCH(CT_Bands_1991_2022_Bills_Flat!I$2,#REF!,0))-INDEX(#REF!,MATCH(CT_Bands_1991_2022_Bills_Flat!$B18,#REF!,0),MATCH(CT_Bands_1991_2022_Bills_Flat!I$3,#REF!,0)),"N/A")</f>
        <v>N/A</v>
      </c>
      <c r="J18" s="98" t="str">
        <f>IFERROR(INDEX(#REF!,MATCH(CT_Bands_1991_2022_Bills_Flat!$B18,#REF!,0),MATCH(CT_Bands_1991_2022_Bills_Flat!J$2,#REF!,0))-INDEX(#REF!,MATCH(CT_Bands_1991_2022_Bills_Flat!$B18,#REF!,0),MATCH(CT_Bands_1991_2022_Bills_Flat!J$3,#REF!,0)),"N/A")</f>
        <v>N/A</v>
      </c>
      <c r="K18" s="98" t="str">
        <f>IFERROR(INDEX(#REF!,MATCH(CT_Bands_1991_2022_Bills_Flat!$B18,#REF!,0),MATCH(CT_Bands_1991_2022_Bills_Flat!K$2,#REF!,0))-INDEX(#REF!,MATCH(CT_Bands_1991_2022_Bills_Flat!$B18,#REF!,0),MATCH(CT_Bands_1991_2022_Bills_Flat!K$3,#REF!,0)),"N/A")</f>
        <v>N/A</v>
      </c>
      <c r="L18" s="98" t="str">
        <f>IFERROR(INDEX(#REF!,MATCH(CT_Bands_1991_2022_Bills_Flat!$B18,#REF!,0),MATCH(CT_Bands_1991_2022_Bills_Flat!L$2,#REF!,0))-INDEX(#REF!,MATCH(CT_Bands_1991_2022_Bills_Flat!$B18,#REF!,0),MATCH(CT_Bands_1991_2022_Bills_Flat!L$3,#REF!,0)),"N/A")</f>
        <v>N/A</v>
      </c>
      <c r="M18" s="98" t="str">
        <f>IFERROR(INDEX(#REF!,MATCH(CT_Bands_1991_2022_Bills_Flat!$B18,#REF!,0),MATCH(CT_Bands_1991_2022_Bills_Flat!M$2,#REF!,0))-INDEX(#REF!,MATCH(CT_Bands_1991_2022_Bills_Flat!$B18,#REF!,0),MATCH(CT_Bands_1991_2022_Bills_Flat!M$3,#REF!,0)),"N/A")</f>
        <v>N/A</v>
      </c>
      <c r="N18" s="101" t="str">
        <f>IFERROR(INDEX(#REF!,MATCH(CT_Bands_1991_2022_Bills_Flat!$B18,#REF!,0),MATCH(CT_Bands_1991_2022_Bills_Flat!N$2,#REF!,0))-INDEX(#REF!,MATCH(CT_Bands_1991_2022_Bills_Flat!$B18,#REF!,0),MATCH(CT_Bands_1991_2022_Bills_Flat!N$3,#REF!,0)),"N/A")</f>
        <v>N/A</v>
      </c>
      <c r="O18" s="98" t="str">
        <f>IFERROR(INDEX(#REF!,MATCH(CT_Bands_1991_2022_Bills_Flat!$B18,#REF!,0),MATCH(CT_Bands_1991_2022_Bills_Flat!O$2,#REF!,0))-INDEX(#REF!,MATCH(CT_Bands_1991_2022_Bills_Flat!$B18,#REF!,0),MATCH(CT_Bands_1991_2022_Bills_Flat!O$3,#REF!,0)),"N/A")</f>
        <v>N/A</v>
      </c>
      <c r="P18" s="98" t="str">
        <f>IFERROR(INDEX(#REF!,MATCH(CT_Bands_1991_2022_Bills_Flat!$B18,#REF!,0),MATCH(CT_Bands_1991_2022_Bills_Flat!P$2,#REF!,0))-INDEX(#REF!,MATCH(CT_Bands_1991_2022_Bills_Flat!$B18,#REF!,0),MATCH(CT_Bands_1991_2022_Bills_Flat!P$3,#REF!,0)),"N/A")</f>
        <v>N/A</v>
      </c>
      <c r="Q18" s="98" t="str">
        <f>IFERROR(INDEX(#REF!,MATCH(CT_Bands_1991_2022_Bills_Flat!$B18,#REF!,0),MATCH(CT_Bands_1991_2022_Bills_Flat!Q$2,#REF!,0))-INDEX(#REF!,MATCH(CT_Bands_1991_2022_Bills_Flat!$B18,#REF!,0),MATCH(CT_Bands_1991_2022_Bills_Flat!Q$3,#REF!,0)),"N/A")</f>
        <v>N/A</v>
      </c>
      <c r="R18" s="98" t="str">
        <f>IFERROR(INDEX(#REF!,MATCH(CT_Bands_1991_2022_Bills_Flat!$B18,#REF!,0),MATCH(CT_Bands_1991_2022_Bills_Flat!R$2,#REF!,0))-INDEX(#REF!,MATCH(CT_Bands_1991_2022_Bills_Flat!$B18,#REF!,0),MATCH(CT_Bands_1991_2022_Bills_Flat!R$3,#REF!,0)),"N/A")</f>
        <v>N/A</v>
      </c>
      <c r="S18" s="98" t="str">
        <f>IFERROR(INDEX(#REF!,MATCH(CT_Bands_1991_2022_Bills_Flat!$B18,#REF!,0),MATCH(CT_Bands_1991_2022_Bills_Flat!S$2,#REF!,0))-INDEX(#REF!,MATCH(CT_Bands_1991_2022_Bills_Flat!$B18,#REF!,0),MATCH(CT_Bands_1991_2022_Bills_Flat!S$3,#REF!,0)),"N/A")</f>
        <v>N/A</v>
      </c>
      <c r="T18" s="98" t="str">
        <f>IFERROR(INDEX(#REF!,MATCH(CT_Bands_1991_2022_Bills_Flat!$B18,#REF!,0),MATCH(CT_Bands_1991_2022_Bills_Flat!T$2,#REF!,0))-INDEX(#REF!,MATCH(CT_Bands_1991_2022_Bills_Flat!$B18,#REF!,0),MATCH(CT_Bands_1991_2022_Bills_Flat!T$3,#REF!,0)),"N/A")</f>
        <v>N/A</v>
      </c>
      <c r="U18" s="98" t="str">
        <f>IFERROR(INDEX(#REF!,MATCH(CT_Bands_1991_2022_Bills_Flat!$B18,#REF!,0),MATCH(CT_Bands_1991_2022_Bills_Flat!U$2,#REF!,0))-INDEX(#REF!,MATCH(CT_Bands_1991_2022_Bills_Flat!$B18,#REF!,0),MATCH(CT_Bands_1991_2022_Bills_Flat!U$3,#REF!,0)),"N/A")</f>
        <v>N/A</v>
      </c>
      <c r="V18" s="98" t="str">
        <f>IFERROR(INDEX(#REF!,MATCH(CT_Bands_1991_2022_Bills_Flat!$B18,#REF!,0),MATCH(CT_Bands_1991_2022_Bills_Flat!V$2,#REF!,0))-INDEX(#REF!,MATCH(CT_Bands_1991_2022_Bills_Flat!$B18,#REF!,0),MATCH(CT_Bands_1991_2022_Bills_Flat!V$3,#REF!,0)),"N/A")</f>
        <v>N/A</v>
      </c>
      <c r="W18" s="98" t="str">
        <f>IFERROR(INDEX(#REF!,MATCH(CT_Bands_1991_2022_Bills_Flat!$B18,#REF!,0),MATCH(CT_Bands_1991_2022_Bills_Flat!W$2,#REF!,0))-INDEX(#REF!,MATCH(CT_Bands_1991_2022_Bills_Flat!$B18,#REF!,0),MATCH(CT_Bands_1991_2022_Bills_Flat!W$3,#REF!,0)),"N/A")</f>
        <v>N/A</v>
      </c>
      <c r="X18" s="101" t="str">
        <f>IFERROR(INDEX(#REF!,MATCH(CT_Bands_1991_2022_Bills_Flat!$B18,#REF!,0),MATCH(CT_Bands_1991_2022_Bills_Flat!X$2,#REF!,0))-INDEX(#REF!,MATCH(CT_Bands_1991_2022_Bills_Flat!$B18,#REF!,0),MATCH(CT_Bands_1991_2022_Bills_Flat!X$3,#REF!,0)),"N/A")</f>
        <v>N/A</v>
      </c>
      <c r="Y18" s="98" t="str">
        <f>IFERROR(INDEX(#REF!,MATCH(CT_Bands_1991_2022_Bills_Flat!$B18,#REF!,0),MATCH(CT_Bands_1991_2022_Bills_Flat!Y$2,#REF!,0))-INDEX(#REF!,MATCH(CT_Bands_1991_2022_Bills_Flat!$B18,#REF!,0),MATCH(CT_Bands_1991_2022_Bills_Flat!Y$3,#REF!,0)),"N/A")</f>
        <v>N/A</v>
      </c>
      <c r="Z18" s="98" t="str">
        <f>IFERROR(INDEX(#REF!,MATCH(CT_Bands_1991_2022_Bills_Flat!$B18,#REF!,0),MATCH(CT_Bands_1991_2022_Bills_Flat!Z$2,#REF!,0))-INDEX(#REF!,MATCH(CT_Bands_1991_2022_Bills_Flat!$B18,#REF!,0),MATCH(CT_Bands_1991_2022_Bills_Flat!Z$3,#REF!,0)),"N/A")</f>
        <v>N/A</v>
      </c>
      <c r="AA18" s="98" t="str">
        <f>IFERROR(INDEX(#REF!,MATCH(CT_Bands_1991_2022_Bills_Flat!$B18,#REF!,0),MATCH(CT_Bands_1991_2022_Bills_Flat!AA$2,#REF!,0))-INDEX(#REF!,MATCH(CT_Bands_1991_2022_Bills_Flat!$B18,#REF!,0),MATCH(CT_Bands_1991_2022_Bills_Flat!AA$3,#REF!,0)),"N/A")</f>
        <v>N/A</v>
      </c>
      <c r="AB18" s="98" t="str">
        <f>IFERROR(INDEX(#REF!,MATCH(CT_Bands_1991_2022_Bills_Flat!$B18,#REF!,0),MATCH(CT_Bands_1991_2022_Bills_Flat!AB$2,#REF!,0))-INDEX(#REF!,MATCH(CT_Bands_1991_2022_Bills_Flat!$B18,#REF!,0),MATCH(CT_Bands_1991_2022_Bills_Flat!AB$3,#REF!,0)),"N/A")</f>
        <v>N/A</v>
      </c>
      <c r="AC18" s="98" t="str">
        <f>IFERROR(INDEX(#REF!,MATCH(CT_Bands_1991_2022_Bills_Flat!$B18,#REF!,0),MATCH(CT_Bands_1991_2022_Bills_Flat!AC$2,#REF!,0))-INDEX(#REF!,MATCH(CT_Bands_1991_2022_Bills_Flat!$B18,#REF!,0),MATCH(CT_Bands_1991_2022_Bills_Flat!AC$3,#REF!,0)),"N/A")</f>
        <v>N/A</v>
      </c>
      <c r="AD18" s="98" t="str">
        <f>IFERROR(INDEX(#REF!,MATCH(CT_Bands_1991_2022_Bills_Flat!$B18,#REF!,0),MATCH(CT_Bands_1991_2022_Bills_Flat!AD$2,#REF!,0))-INDEX(#REF!,MATCH(CT_Bands_1991_2022_Bills_Flat!$B18,#REF!,0),MATCH(CT_Bands_1991_2022_Bills_Flat!AD$3,#REF!,0)),"N/A")</f>
        <v>N/A</v>
      </c>
      <c r="AE18" s="98" t="str">
        <f>IFERROR(INDEX(#REF!,MATCH(CT_Bands_1991_2022_Bills_Flat!$B18,#REF!,0),MATCH(CT_Bands_1991_2022_Bills_Flat!AE$2,#REF!,0))-INDEX(#REF!,MATCH(CT_Bands_1991_2022_Bills_Flat!$B18,#REF!,0),MATCH(CT_Bands_1991_2022_Bills_Flat!AE$3,#REF!,0)),"N/A")</f>
        <v>N/A</v>
      </c>
      <c r="AF18" s="98" t="str">
        <f>IFERROR(INDEX(#REF!,MATCH(CT_Bands_1991_2022_Bills_Flat!$B18,#REF!,0),MATCH(CT_Bands_1991_2022_Bills_Flat!AF$2,#REF!,0))-INDEX(#REF!,MATCH(CT_Bands_1991_2022_Bills_Flat!$B18,#REF!,0),MATCH(CT_Bands_1991_2022_Bills_Flat!AF$3,#REF!,0)),"N/A")</f>
        <v>N/A</v>
      </c>
      <c r="AG18" s="98" t="str">
        <f>IFERROR(INDEX(#REF!,MATCH(CT_Bands_1991_2022_Bills_Flat!$B18,#REF!,0),MATCH(CT_Bands_1991_2022_Bills_Flat!AG$2,#REF!,0))-INDEX(#REF!,MATCH(CT_Bands_1991_2022_Bills_Flat!$B18,#REF!,0),MATCH(CT_Bands_1991_2022_Bills_Flat!AG$3,#REF!,0)),"N/A")</f>
        <v>N/A</v>
      </c>
      <c r="AH18" s="101" t="str">
        <f>IFERROR(INDEX(#REF!,MATCH(CT_Bands_1991_2022_Bills_Flat!$B18,#REF!,0),MATCH(CT_Bands_1991_2022_Bills_Flat!AH$2,#REF!,0))-INDEX(#REF!,MATCH(CT_Bands_1991_2022_Bills_Flat!$B18,#REF!,0),MATCH(CT_Bands_1991_2022_Bills_Flat!AH$3,#REF!,0)),"N/A")</f>
        <v>N/A</v>
      </c>
      <c r="AI18" s="98" t="str">
        <f>IFERROR(INDEX(#REF!,MATCH(CT_Bands_1991_2022_Bills_Flat!$B18,#REF!,0),MATCH(CT_Bands_1991_2022_Bills_Flat!AI$2,#REF!,0))-INDEX(#REF!,MATCH(CT_Bands_1991_2022_Bills_Flat!$B18,#REF!,0),MATCH(CT_Bands_1991_2022_Bills_Flat!AI$3,#REF!,0)),"N/A")</f>
        <v>N/A</v>
      </c>
      <c r="AJ18" s="98" t="str">
        <f>IFERROR(INDEX(#REF!,MATCH(CT_Bands_1991_2022_Bills_Flat!$B18,#REF!,0),MATCH(CT_Bands_1991_2022_Bills_Flat!AJ$2,#REF!,0))-INDEX(#REF!,MATCH(CT_Bands_1991_2022_Bills_Flat!$B18,#REF!,0),MATCH(CT_Bands_1991_2022_Bills_Flat!AJ$3,#REF!,0)),"N/A")</f>
        <v>N/A</v>
      </c>
      <c r="AK18" s="98" t="str">
        <f>IFERROR(INDEX(#REF!,MATCH(CT_Bands_1991_2022_Bills_Flat!$B18,#REF!,0),MATCH(CT_Bands_1991_2022_Bills_Flat!AK$2,#REF!,0))-INDEX(#REF!,MATCH(CT_Bands_1991_2022_Bills_Flat!$B18,#REF!,0),MATCH(CT_Bands_1991_2022_Bills_Flat!AK$3,#REF!,0)),"N/A")</f>
        <v>N/A</v>
      </c>
      <c r="AL18" s="98" t="str">
        <f>IFERROR(INDEX(#REF!,MATCH(CT_Bands_1991_2022_Bills_Flat!$B18,#REF!,0),MATCH(CT_Bands_1991_2022_Bills_Flat!AL$2,#REF!,0))-INDEX(#REF!,MATCH(CT_Bands_1991_2022_Bills_Flat!$B18,#REF!,0),MATCH(CT_Bands_1991_2022_Bills_Flat!AL$3,#REF!,0)),"N/A")</f>
        <v>N/A</v>
      </c>
      <c r="AM18" s="98" t="str">
        <f>IFERROR(INDEX(#REF!,MATCH(CT_Bands_1991_2022_Bills_Flat!$B18,#REF!,0),MATCH(CT_Bands_1991_2022_Bills_Flat!AM$2,#REF!,0))-INDEX(#REF!,MATCH(CT_Bands_1991_2022_Bills_Flat!$B18,#REF!,0),MATCH(CT_Bands_1991_2022_Bills_Flat!AM$3,#REF!,0)),"N/A")</f>
        <v>N/A</v>
      </c>
      <c r="AN18" s="98" t="str">
        <f>IFERROR(INDEX(#REF!,MATCH(CT_Bands_1991_2022_Bills_Flat!$B18,#REF!,0),MATCH(CT_Bands_1991_2022_Bills_Flat!AN$2,#REF!,0))-INDEX(#REF!,MATCH(CT_Bands_1991_2022_Bills_Flat!$B18,#REF!,0),MATCH(CT_Bands_1991_2022_Bills_Flat!AN$3,#REF!,0)),"N/A")</f>
        <v>N/A</v>
      </c>
      <c r="AO18" s="98" t="str">
        <f>IFERROR(INDEX(#REF!,MATCH(CT_Bands_1991_2022_Bills_Flat!$B18,#REF!,0),MATCH(CT_Bands_1991_2022_Bills_Flat!AO$2,#REF!,0))-INDEX(#REF!,MATCH(CT_Bands_1991_2022_Bills_Flat!$B18,#REF!,0),MATCH(CT_Bands_1991_2022_Bills_Flat!AO$3,#REF!,0)),"N/A")</f>
        <v>N/A</v>
      </c>
      <c r="AP18" s="98" t="str">
        <f>IFERROR(INDEX(#REF!,MATCH(CT_Bands_1991_2022_Bills_Flat!$B18,#REF!,0),MATCH(CT_Bands_1991_2022_Bills_Flat!AP$2,#REF!,0))-INDEX(#REF!,MATCH(CT_Bands_1991_2022_Bills_Flat!$B18,#REF!,0),MATCH(CT_Bands_1991_2022_Bills_Flat!AP$3,#REF!,0)),"N/A")</f>
        <v>N/A</v>
      </c>
      <c r="AQ18" s="98" t="str">
        <f>IFERROR(INDEX(#REF!,MATCH(CT_Bands_1991_2022_Bills_Flat!$B18,#REF!,0),MATCH(CT_Bands_1991_2022_Bills_Flat!AQ$2,#REF!,0))-INDEX(#REF!,MATCH(CT_Bands_1991_2022_Bills_Flat!$B18,#REF!,0),MATCH(CT_Bands_1991_2022_Bills_Flat!AQ$3,#REF!,0)),"N/A")</f>
        <v>N/A</v>
      </c>
      <c r="AR18" s="101" t="str">
        <f>IFERROR(INDEX(#REF!,MATCH(CT_Bands_1991_2022_Bills_Flat!$B18,#REF!,0),MATCH(CT_Bands_1991_2022_Bills_Flat!AR$2,#REF!,0))-INDEX(#REF!,MATCH(CT_Bands_1991_2022_Bills_Flat!$B18,#REF!,0),MATCH(CT_Bands_1991_2022_Bills_Flat!AR$3,#REF!,0)),"N/A")</f>
        <v>N/A</v>
      </c>
      <c r="AS18" s="98" t="str">
        <f>IFERROR(INDEX(#REF!,MATCH(CT_Bands_1991_2022_Bills_Flat!$B18,#REF!,0),MATCH(CT_Bands_1991_2022_Bills_Flat!AS$2,#REF!,0))-INDEX(#REF!,MATCH(CT_Bands_1991_2022_Bills_Flat!$B18,#REF!,0),MATCH(CT_Bands_1991_2022_Bills_Flat!AS$3,#REF!,0)),"N/A")</f>
        <v>N/A</v>
      </c>
      <c r="AT18" s="98" t="str">
        <f>IFERROR(INDEX(#REF!,MATCH(CT_Bands_1991_2022_Bills_Flat!$B18,#REF!,0),MATCH(CT_Bands_1991_2022_Bills_Flat!AT$2,#REF!,0))-INDEX(#REF!,MATCH(CT_Bands_1991_2022_Bills_Flat!$B18,#REF!,0),MATCH(CT_Bands_1991_2022_Bills_Flat!AT$3,#REF!,0)),"N/A")</f>
        <v>N/A</v>
      </c>
      <c r="AU18" s="98" t="str">
        <f>IFERROR(INDEX(#REF!,MATCH(CT_Bands_1991_2022_Bills_Flat!$B18,#REF!,0),MATCH(CT_Bands_1991_2022_Bills_Flat!AU$2,#REF!,0))-INDEX(#REF!,MATCH(CT_Bands_1991_2022_Bills_Flat!$B18,#REF!,0),MATCH(CT_Bands_1991_2022_Bills_Flat!AU$3,#REF!,0)),"N/A")</f>
        <v>N/A</v>
      </c>
      <c r="AV18" s="98" t="str">
        <f>IFERROR(INDEX(#REF!,MATCH(CT_Bands_1991_2022_Bills_Flat!$B18,#REF!,0),MATCH(CT_Bands_1991_2022_Bills_Flat!AV$2,#REF!,0))-INDEX(#REF!,MATCH(CT_Bands_1991_2022_Bills_Flat!$B18,#REF!,0),MATCH(CT_Bands_1991_2022_Bills_Flat!AV$3,#REF!,0)),"N/A")</f>
        <v>N/A</v>
      </c>
      <c r="AW18" s="98" t="str">
        <f>IFERROR(INDEX(#REF!,MATCH(CT_Bands_1991_2022_Bills_Flat!$B18,#REF!,0),MATCH(CT_Bands_1991_2022_Bills_Flat!AW$2,#REF!,0))-INDEX(#REF!,MATCH(CT_Bands_1991_2022_Bills_Flat!$B18,#REF!,0),MATCH(CT_Bands_1991_2022_Bills_Flat!AW$3,#REF!,0)),"N/A")</f>
        <v>N/A</v>
      </c>
      <c r="AX18" s="98" t="str">
        <f>IFERROR(INDEX(#REF!,MATCH(CT_Bands_1991_2022_Bills_Flat!$B18,#REF!,0),MATCH(CT_Bands_1991_2022_Bills_Flat!AX$2,#REF!,0))-INDEX(#REF!,MATCH(CT_Bands_1991_2022_Bills_Flat!$B18,#REF!,0),MATCH(CT_Bands_1991_2022_Bills_Flat!AX$3,#REF!,0)),"N/A")</f>
        <v>N/A</v>
      </c>
      <c r="AY18" s="98" t="str">
        <f>IFERROR(INDEX(#REF!,MATCH(CT_Bands_1991_2022_Bills_Flat!$B18,#REF!,0),MATCH(CT_Bands_1991_2022_Bills_Flat!AY$2,#REF!,0))-INDEX(#REF!,MATCH(CT_Bands_1991_2022_Bills_Flat!$B18,#REF!,0),MATCH(CT_Bands_1991_2022_Bills_Flat!AY$3,#REF!,0)),"N/A")</f>
        <v>N/A</v>
      </c>
      <c r="AZ18" s="98" t="str">
        <f>IFERROR(INDEX(#REF!,MATCH(CT_Bands_1991_2022_Bills_Flat!$B18,#REF!,0),MATCH(CT_Bands_1991_2022_Bills_Flat!AZ$2,#REF!,0))-INDEX(#REF!,MATCH(CT_Bands_1991_2022_Bills_Flat!$B18,#REF!,0),MATCH(CT_Bands_1991_2022_Bills_Flat!AZ$3,#REF!,0)),"N/A")</f>
        <v>N/A</v>
      </c>
      <c r="BA18" s="98" t="str">
        <f>IFERROR(INDEX(#REF!,MATCH(CT_Bands_1991_2022_Bills_Flat!$B18,#REF!,0),MATCH(CT_Bands_1991_2022_Bills_Flat!BA$2,#REF!,0))-INDEX(#REF!,MATCH(CT_Bands_1991_2022_Bills_Flat!$B18,#REF!,0),MATCH(CT_Bands_1991_2022_Bills_Flat!BA$3,#REF!,0)),"N/A")</f>
        <v>N/A</v>
      </c>
      <c r="BB18" s="101" t="str">
        <f>IFERROR(INDEX(#REF!,MATCH(CT_Bands_1991_2022_Bills_Flat!$B18,#REF!,0),MATCH(CT_Bands_1991_2022_Bills_Flat!BB$2,#REF!,0))-INDEX(#REF!,MATCH(CT_Bands_1991_2022_Bills_Flat!$B18,#REF!,0),MATCH(CT_Bands_1991_2022_Bills_Flat!BB$3,#REF!,0)),"N/A")</f>
        <v>N/A</v>
      </c>
      <c r="BC18" s="98" t="str">
        <f>IFERROR(INDEX(#REF!,MATCH(CT_Bands_1991_2022_Bills_Flat!$B18,#REF!,0),MATCH(CT_Bands_1991_2022_Bills_Flat!BC$2,#REF!,0))-INDEX(#REF!,MATCH(CT_Bands_1991_2022_Bills_Flat!$B18,#REF!,0),MATCH(CT_Bands_1991_2022_Bills_Flat!BC$3,#REF!,0)),"N/A")</f>
        <v>N/A</v>
      </c>
      <c r="BD18" s="98" t="str">
        <f>IFERROR(INDEX(#REF!,MATCH(CT_Bands_1991_2022_Bills_Flat!$B18,#REF!,0),MATCH(CT_Bands_1991_2022_Bills_Flat!BD$2,#REF!,0))-INDEX(#REF!,MATCH(CT_Bands_1991_2022_Bills_Flat!$B18,#REF!,0),MATCH(CT_Bands_1991_2022_Bills_Flat!BD$3,#REF!,0)),"N/A")</f>
        <v>N/A</v>
      </c>
      <c r="BE18" s="98" t="str">
        <f>IFERROR(INDEX(#REF!,MATCH(CT_Bands_1991_2022_Bills_Flat!$B18,#REF!,0),MATCH(CT_Bands_1991_2022_Bills_Flat!BE$2,#REF!,0))-INDEX(#REF!,MATCH(CT_Bands_1991_2022_Bills_Flat!$B18,#REF!,0),MATCH(CT_Bands_1991_2022_Bills_Flat!BE$3,#REF!,0)),"N/A")</f>
        <v>N/A</v>
      </c>
      <c r="BF18" s="98" t="str">
        <f>IFERROR(INDEX(#REF!,MATCH(CT_Bands_1991_2022_Bills_Flat!$B18,#REF!,0),MATCH(CT_Bands_1991_2022_Bills_Flat!BF$2,#REF!,0))-INDEX(#REF!,MATCH(CT_Bands_1991_2022_Bills_Flat!$B18,#REF!,0),MATCH(CT_Bands_1991_2022_Bills_Flat!BF$3,#REF!,0)),"N/A")</f>
        <v>N/A</v>
      </c>
      <c r="BG18" s="98" t="str">
        <f>IFERROR(INDEX(#REF!,MATCH(CT_Bands_1991_2022_Bills_Flat!$B18,#REF!,0),MATCH(CT_Bands_1991_2022_Bills_Flat!BG$2,#REF!,0))-INDEX(#REF!,MATCH(CT_Bands_1991_2022_Bills_Flat!$B18,#REF!,0),MATCH(CT_Bands_1991_2022_Bills_Flat!BG$3,#REF!,0)),"N/A")</f>
        <v>N/A</v>
      </c>
      <c r="BH18" s="98" t="str">
        <f>IFERROR(INDEX(#REF!,MATCH(CT_Bands_1991_2022_Bills_Flat!$B18,#REF!,0),MATCH(CT_Bands_1991_2022_Bills_Flat!BH$2,#REF!,0))-INDEX(#REF!,MATCH(CT_Bands_1991_2022_Bills_Flat!$B18,#REF!,0),MATCH(CT_Bands_1991_2022_Bills_Flat!BH$3,#REF!,0)),"N/A")</f>
        <v>N/A</v>
      </c>
      <c r="BI18" s="98" t="str">
        <f>IFERROR(INDEX(#REF!,MATCH(CT_Bands_1991_2022_Bills_Flat!$B18,#REF!,0),MATCH(CT_Bands_1991_2022_Bills_Flat!BI$2,#REF!,0))-INDEX(#REF!,MATCH(CT_Bands_1991_2022_Bills_Flat!$B18,#REF!,0),MATCH(CT_Bands_1991_2022_Bills_Flat!BI$3,#REF!,0)),"N/A")</f>
        <v>N/A</v>
      </c>
      <c r="BJ18" s="98" t="str">
        <f>IFERROR(INDEX(#REF!,MATCH(CT_Bands_1991_2022_Bills_Flat!$B18,#REF!,0),MATCH(CT_Bands_1991_2022_Bills_Flat!BJ$2,#REF!,0))-INDEX(#REF!,MATCH(CT_Bands_1991_2022_Bills_Flat!$B18,#REF!,0),MATCH(CT_Bands_1991_2022_Bills_Flat!BJ$3,#REF!,0)),"N/A")</f>
        <v>N/A</v>
      </c>
      <c r="BK18" s="98" t="str">
        <f>IFERROR(INDEX(#REF!,MATCH(CT_Bands_1991_2022_Bills_Flat!$B18,#REF!,0),MATCH(CT_Bands_1991_2022_Bills_Flat!BK$2,#REF!,0))-INDEX(#REF!,MATCH(CT_Bands_1991_2022_Bills_Flat!$B18,#REF!,0),MATCH(CT_Bands_1991_2022_Bills_Flat!BK$3,#REF!,0)),"N/A")</f>
        <v>N/A</v>
      </c>
      <c r="BL18" s="101" t="str">
        <f>IFERROR(INDEX(#REF!,MATCH(CT_Bands_1991_2022_Bills_Flat!$B18,#REF!,0),MATCH(CT_Bands_1991_2022_Bills_Flat!BL$2,#REF!,0))-INDEX(#REF!,MATCH(CT_Bands_1991_2022_Bills_Flat!$B18,#REF!,0),MATCH(CT_Bands_1991_2022_Bills_Flat!BL$3,#REF!,0)),"N/A")</f>
        <v>N/A</v>
      </c>
      <c r="BM18" s="98" t="str">
        <f>IFERROR(INDEX(#REF!,MATCH(CT_Bands_1991_2022_Bills_Flat!$B18,#REF!,0),MATCH(CT_Bands_1991_2022_Bills_Flat!BM$2,#REF!,0))-INDEX(#REF!,MATCH(CT_Bands_1991_2022_Bills_Flat!$B18,#REF!,0),MATCH(CT_Bands_1991_2022_Bills_Flat!BM$3,#REF!,0)),"N/A")</f>
        <v>N/A</v>
      </c>
      <c r="BN18" s="98" t="str">
        <f>IFERROR(INDEX(#REF!,MATCH(CT_Bands_1991_2022_Bills_Flat!$B18,#REF!,0),MATCH(CT_Bands_1991_2022_Bills_Flat!BN$2,#REF!,0))-INDEX(#REF!,MATCH(CT_Bands_1991_2022_Bills_Flat!$B18,#REF!,0),MATCH(CT_Bands_1991_2022_Bills_Flat!BN$3,#REF!,0)),"N/A")</f>
        <v>N/A</v>
      </c>
      <c r="BO18" s="98" t="str">
        <f>IFERROR(INDEX(#REF!,MATCH(CT_Bands_1991_2022_Bills_Flat!$B18,#REF!,0),MATCH(CT_Bands_1991_2022_Bills_Flat!BO$2,#REF!,0))-INDEX(#REF!,MATCH(CT_Bands_1991_2022_Bills_Flat!$B18,#REF!,0),MATCH(CT_Bands_1991_2022_Bills_Flat!BO$3,#REF!,0)),"N/A")</f>
        <v>N/A</v>
      </c>
      <c r="BP18" s="98" t="str">
        <f>IFERROR(INDEX(#REF!,MATCH(CT_Bands_1991_2022_Bills_Flat!$B18,#REF!,0),MATCH(CT_Bands_1991_2022_Bills_Flat!BP$2,#REF!,0))-INDEX(#REF!,MATCH(CT_Bands_1991_2022_Bills_Flat!$B18,#REF!,0),MATCH(CT_Bands_1991_2022_Bills_Flat!BP$3,#REF!,0)),"N/A")</f>
        <v>N/A</v>
      </c>
      <c r="BQ18" s="98" t="str">
        <f>IFERROR(INDEX(#REF!,MATCH(CT_Bands_1991_2022_Bills_Flat!$B18,#REF!,0),MATCH(CT_Bands_1991_2022_Bills_Flat!BQ$2,#REF!,0))-INDEX(#REF!,MATCH(CT_Bands_1991_2022_Bills_Flat!$B18,#REF!,0),MATCH(CT_Bands_1991_2022_Bills_Flat!BQ$3,#REF!,0)),"N/A")</f>
        <v>N/A</v>
      </c>
      <c r="BR18" s="98" t="str">
        <f>IFERROR(INDEX(#REF!,MATCH(CT_Bands_1991_2022_Bills_Flat!$B18,#REF!,0),MATCH(CT_Bands_1991_2022_Bills_Flat!BR$2,#REF!,0))-INDEX(#REF!,MATCH(CT_Bands_1991_2022_Bills_Flat!$B18,#REF!,0),MATCH(CT_Bands_1991_2022_Bills_Flat!BR$3,#REF!,0)),"N/A")</f>
        <v>N/A</v>
      </c>
      <c r="BS18" s="98" t="str">
        <f>IFERROR(INDEX(#REF!,MATCH(CT_Bands_1991_2022_Bills_Flat!$B18,#REF!,0),MATCH(CT_Bands_1991_2022_Bills_Flat!BS$2,#REF!,0))-INDEX(#REF!,MATCH(CT_Bands_1991_2022_Bills_Flat!$B18,#REF!,0),MATCH(CT_Bands_1991_2022_Bills_Flat!BS$3,#REF!,0)),"N/A")</f>
        <v>N/A</v>
      </c>
      <c r="BT18" s="98" t="str">
        <f>IFERROR(INDEX(#REF!,MATCH(CT_Bands_1991_2022_Bills_Flat!$B18,#REF!,0),MATCH(CT_Bands_1991_2022_Bills_Flat!BT$2,#REF!,0))-INDEX(#REF!,MATCH(CT_Bands_1991_2022_Bills_Flat!$B18,#REF!,0),MATCH(CT_Bands_1991_2022_Bills_Flat!BT$3,#REF!,0)),"N/A")</f>
        <v>N/A</v>
      </c>
      <c r="BU18" s="98" t="str">
        <f>IFERROR(INDEX(#REF!,MATCH(CT_Bands_1991_2022_Bills_Flat!$B18,#REF!,0),MATCH(CT_Bands_1991_2022_Bills_Flat!BU$2,#REF!,0))-INDEX(#REF!,MATCH(CT_Bands_1991_2022_Bills_Flat!$B18,#REF!,0),MATCH(CT_Bands_1991_2022_Bills_Flat!BU$3,#REF!,0)),"N/A")</f>
        <v>N/A</v>
      </c>
      <c r="BV18" s="101" t="str">
        <f>IFERROR(INDEX(#REF!,MATCH(CT_Bands_1991_2022_Bills_Flat!$B18,#REF!,0),MATCH(CT_Bands_1991_2022_Bills_Flat!BV$2,#REF!,0))-INDEX(#REF!,MATCH(CT_Bands_1991_2022_Bills_Flat!$B18,#REF!,0),MATCH(CT_Bands_1991_2022_Bills_Flat!BV$3,#REF!,0)),"N/A")</f>
        <v>N/A</v>
      </c>
      <c r="BW18" s="98" t="str">
        <f>IFERROR(INDEX(#REF!,MATCH(CT_Bands_1991_2022_Bills_Flat!$B18,#REF!,0),MATCH(CT_Bands_1991_2022_Bills_Flat!BW$2,#REF!,0))-INDEX(#REF!,MATCH(CT_Bands_1991_2022_Bills_Flat!$B18,#REF!,0),MATCH(CT_Bands_1991_2022_Bills_Flat!BW$3,#REF!,0)),"N/A")</f>
        <v>N/A</v>
      </c>
      <c r="BX18" s="98" t="str">
        <f>IFERROR(INDEX(#REF!,MATCH(CT_Bands_1991_2022_Bills_Flat!$B18,#REF!,0),MATCH(CT_Bands_1991_2022_Bills_Flat!BX$2,#REF!,0))-INDEX(#REF!,MATCH(CT_Bands_1991_2022_Bills_Flat!$B18,#REF!,0),MATCH(CT_Bands_1991_2022_Bills_Flat!BX$3,#REF!,0)),"N/A")</f>
        <v>N/A</v>
      </c>
      <c r="BY18" s="98" t="str">
        <f>IFERROR(INDEX(#REF!,MATCH(CT_Bands_1991_2022_Bills_Flat!$B18,#REF!,0),MATCH(CT_Bands_1991_2022_Bills_Flat!BY$2,#REF!,0))-INDEX(#REF!,MATCH(CT_Bands_1991_2022_Bills_Flat!$B18,#REF!,0),MATCH(CT_Bands_1991_2022_Bills_Flat!BY$3,#REF!,0)),"N/A")</f>
        <v>N/A</v>
      </c>
      <c r="BZ18" s="98" t="str">
        <f>IFERROR(INDEX(#REF!,MATCH(CT_Bands_1991_2022_Bills_Flat!$B18,#REF!,0),MATCH(CT_Bands_1991_2022_Bills_Flat!BZ$2,#REF!,0))-INDEX(#REF!,MATCH(CT_Bands_1991_2022_Bills_Flat!$B18,#REF!,0),MATCH(CT_Bands_1991_2022_Bills_Flat!BZ$3,#REF!,0)),"N/A")</f>
        <v>N/A</v>
      </c>
      <c r="CA18" s="98" t="str">
        <f>IFERROR(INDEX(#REF!,MATCH(CT_Bands_1991_2022_Bills_Flat!$B18,#REF!,0),MATCH(CT_Bands_1991_2022_Bills_Flat!CA$2,#REF!,0))-INDEX(#REF!,MATCH(CT_Bands_1991_2022_Bills_Flat!$B18,#REF!,0),MATCH(CT_Bands_1991_2022_Bills_Flat!CA$3,#REF!,0)),"N/A")</f>
        <v>N/A</v>
      </c>
      <c r="CB18" s="98" t="str">
        <f>IFERROR(INDEX(#REF!,MATCH(CT_Bands_1991_2022_Bills_Flat!$B18,#REF!,0),MATCH(CT_Bands_1991_2022_Bills_Flat!CB$2,#REF!,0))-INDEX(#REF!,MATCH(CT_Bands_1991_2022_Bills_Flat!$B18,#REF!,0),MATCH(CT_Bands_1991_2022_Bills_Flat!CB$3,#REF!,0)),"N/A")</f>
        <v>N/A</v>
      </c>
      <c r="CC18" s="98" t="str">
        <f>IFERROR(INDEX(#REF!,MATCH(CT_Bands_1991_2022_Bills_Flat!$B18,#REF!,0),MATCH(CT_Bands_1991_2022_Bills_Flat!CC$2,#REF!,0))-INDEX(#REF!,MATCH(CT_Bands_1991_2022_Bills_Flat!$B18,#REF!,0),MATCH(CT_Bands_1991_2022_Bills_Flat!CC$3,#REF!,0)),"N/A")</f>
        <v>N/A</v>
      </c>
      <c r="CD18" s="98" t="str">
        <f>IFERROR(INDEX(#REF!,MATCH(CT_Bands_1991_2022_Bills_Flat!$B18,#REF!,0),MATCH(CT_Bands_1991_2022_Bills_Flat!CD$2,#REF!,0))-INDEX(#REF!,MATCH(CT_Bands_1991_2022_Bills_Flat!$B18,#REF!,0),MATCH(CT_Bands_1991_2022_Bills_Flat!CD$3,#REF!,0)),"N/A")</f>
        <v>N/A</v>
      </c>
      <c r="CE18" s="98" t="str">
        <f>IFERROR(INDEX(#REF!,MATCH(CT_Bands_1991_2022_Bills_Flat!$B18,#REF!,0),MATCH(CT_Bands_1991_2022_Bills_Flat!CE$2,#REF!,0))-INDEX(#REF!,MATCH(CT_Bands_1991_2022_Bills_Flat!$B18,#REF!,0),MATCH(CT_Bands_1991_2022_Bills_Flat!CE$3,#REF!,0)),"N/A")</f>
        <v>N/A</v>
      </c>
      <c r="CF18" s="51"/>
    </row>
    <row r="19" spans="1:84" x14ac:dyDescent="0.25">
      <c r="A19" s="78" t="s">
        <v>649</v>
      </c>
      <c r="B19" s="84" t="s">
        <v>650</v>
      </c>
      <c r="C19" s="97" t="s">
        <v>2047</v>
      </c>
      <c r="D19" s="98" t="str">
        <f>IFERROR(INDEX(#REF!,MATCH(CT_Bands_1991_2022_Bills_Flat!$B19,#REF!,0),MATCH(CT_Bands_1991_2022_Bills_Flat!D$2,#REF!,0))-INDEX(#REF!,MATCH(CT_Bands_1991_2022_Bills_Flat!$B19,#REF!,0),MATCH(CT_Bands_1991_2022_Bills_Flat!D$3,#REF!,0)),"N/A")</f>
        <v>N/A</v>
      </c>
      <c r="E19" s="98" t="str">
        <f>IFERROR(INDEX(#REF!,MATCH(CT_Bands_1991_2022_Bills_Flat!$B19,#REF!,0),MATCH(CT_Bands_1991_2022_Bills_Flat!E$2,#REF!,0))-INDEX(#REF!,MATCH(CT_Bands_1991_2022_Bills_Flat!$B19,#REF!,0),MATCH(CT_Bands_1991_2022_Bills_Flat!E$3,#REF!,0)),"N/A")</f>
        <v>N/A</v>
      </c>
      <c r="F19" s="98" t="str">
        <f>IFERROR(INDEX(#REF!,MATCH(CT_Bands_1991_2022_Bills_Flat!$B19,#REF!,0),MATCH(CT_Bands_1991_2022_Bills_Flat!F$2,#REF!,0))-INDEX(#REF!,MATCH(CT_Bands_1991_2022_Bills_Flat!$B19,#REF!,0),MATCH(CT_Bands_1991_2022_Bills_Flat!F$3,#REF!,0)),"N/A")</f>
        <v>N/A</v>
      </c>
      <c r="G19" s="98" t="str">
        <f>IFERROR(INDEX(#REF!,MATCH(CT_Bands_1991_2022_Bills_Flat!$B19,#REF!,0),MATCH(CT_Bands_1991_2022_Bills_Flat!G$2,#REF!,0))-INDEX(#REF!,MATCH(CT_Bands_1991_2022_Bills_Flat!$B19,#REF!,0),MATCH(CT_Bands_1991_2022_Bills_Flat!G$3,#REF!,0)),"N/A")</f>
        <v>N/A</v>
      </c>
      <c r="H19" s="98" t="str">
        <f>IFERROR(INDEX(#REF!,MATCH(CT_Bands_1991_2022_Bills_Flat!$B19,#REF!,0),MATCH(CT_Bands_1991_2022_Bills_Flat!H$2,#REF!,0))-INDEX(#REF!,MATCH(CT_Bands_1991_2022_Bills_Flat!$B19,#REF!,0),MATCH(CT_Bands_1991_2022_Bills_Flat!H$3,#REF!,0)),"N/A")</f>
        <v>N/A</v>
      </c>
      <c r="I19" s="98" t="str">
        <f>IFERROR(INDEX(#REF!,MATCH(CT_Bands_1991_2022_Bills_Flat!$B19,#REF!,0),MATCH(CT_Bands_1991_2022_Bills_Flat!I$2,#REF!,0))-INDEX(#REF!,MATCH(CT_Bands_1991_2022_Bills_Flat!$B19,#REF!,0),MATCH(CT_Bands_1991_2022_Bills_Flat!I$3,#REF!,0)),"N/A")</f>
        <v>N/A</v>
      </c>
      <c r="J19" s="98" t="str">
        <f>IFERROR(INDEX(#REF!,MATCH(CT_Bands_1991_2022_Bills_Flat!$B19,#REF!,0),MATCH(CT_Bands_1991_2022_Bills_Flat!J$2,#REF!,0))-INDEX(#REF!,MATCH(CT_Bands_1991_2022_Bills_Flat!$B19,#REF!,0),MATCH(CT_Bands_1991_2022_Bills_Flat!J$3,#REF!,0)),"N/A")</f>
        <v>N/A</v>
      </c>
      <c r="K19" s="98" t="str">
        <f>IFERROR(INDEX(#REF!,MATCH(CT_Bands_1991_2022_Bills_Flat!$B19,#REF!,0),MATCH(CT_Bands_1991_2022_Bills_Flat!K$2,#REF!,0))-INDEX(#REF!,MATCH(CT_Bands_1991_2022_Bills_Flat!$B19,#REF!,0),MATCH(CT_Bands_1991_2022_Bills_Flat!K$3,#REF!,0)),"N/A")</f>
        <v>N/A</v>
      </c>
      <c r="L19" s="98" t="str">
        <f>IFERROR(INDEX(#REF!,MATCH(CT_Bands_1991_2022_Bills_Flat!$B19,#REF!,0),MATCH(CT_Bands_1991_2022_Bills_Flat!L$2,#REF!,0))-INDEX(#REF!,MATCH(CT_Bands_1991_2022_Bills_Flat!$B19,#REF!,0),MATCH(CT_Bands_1991_2022_Bills_Flat!L$3,#REF!,0)),"N/A")</f>
        <v>N/A</v>
      </c>
      <c r="M19" s="98" t="str">
        <f>IFERROR(INDEX(#REF!,MATCH(CT_Bands_1991_2022_Bills_Flat!$B19,#REF!,0),MATCH(CT_Bands_1991_2022_Bills_Flat!M$2,#REF!,0))-INDEX(#REF!,MATCH(CT_Bands_1991_2022_Bills_Flat!$B19,#REF!,0),MATCH(CT_Bands_1991_2022_Bills_Flat!M$3,#REF!,0)),"N/A")</f>
        <v>N/A</v>
      </c>
      <c r="N19" s="101" t="str">
        <f>IFERROR(INDEX(#REF!,MATCH(CT_Bands_1991_2022_Bills_Flat!$B19,#REF!,0),MATCH(CT_Bands_1991_2022_Bills_Flat!N$2,#REF!,0))-INDEX(#REF!,MATCH(CT_Bands_1991_2022_Bills_Flat!$B19,#REF!,0),MATCH(CT_Bands_1991_2022_Bills_Flat!N$3,#REF!,0)),"N/A")</f>
        <v>N/A</v>
      </c>
      <c r="O19" s="98" t="str">
        <f>IFERROR(INDEX(#REF!,MATCH(CT_Bands_1991_2022_Bills_Flat!$B19,#REF!,0),MATCH(CT_Bands_1991_2022_Bills_Flat!O$2,#REF!,0))-INDEX(#REF!,MATCH(CT_Bands_1991_2022_Bills_Flat!$B19,#REF!,0),MATCH(CT_Bands_1991_2022_Bills_Flat!O$3,#REF!,0)),"N/A")</f>
        <v>N/A</v>
      </c>
      <c r="P19" s="98" t="str">
        <f>IFERROR(INDEX(#REF!,MATCH(CT_Bands_1991_2022_Bills_Flat!$B19,#REF!,0),MATCH(CT_Bands_1991_2022_Bills_Flat!P$2,#REF!,0))-INDEX(#REF!,MATCH(CT_Bands_1991_2022_Bills_Flat!$B19,#REF!,0),MATCH(CT_Bands_1991_2022_Bills_Flat!P$3,#REF!,0)),"N/A")</f>
        <v>N/A</v>
      </c>
      <c r="Q19" s="98" t="str">
        <f>IFERROR(INDEX(#REF!,MATCH(CT_Bands_1991_2022_Bills_Flat!$B19,#REF!,0),MATCH(CT_Bands_1991_2022_Bills_Flat!Q$2,#REF!,0))-INDEX(#REF!,MATCH(CT_Bands_1991_2022_Bills_Flat!$B19,#REF!,0),MATCH(CT_Bands_1991_2022_Bills_Flat!Q$3,#REF!,0)),"N/A")</f>
        <v>N/A</v>
      </c>
      <c r="R19" s="98" t="str">
        <f>IFERROR(INDEX(#REF!,MATCH(CT_Bands_1991_2022_Bills_Flat!$B19,#REF!,0),MATCH(CT_Bands_1991_2022_Bills_Flat!R$2,#REF!,0))-INDEX(#REF!,MATCH(CT_Bands_1991_2022_Bills_Flat!$B19,#REF!,0),MATCH(CT_Bands_1991_2022_Bills_Flat!R$3,#REF!,0)),"N/A")</f>
        <v>N/A</v>
      </c>
      <c r="S19" s="98" t="str">
        <f>IFERROR(INDEX(#REF!,MATCH(CT_Bands_1991_2022_Bills_Flat!$B19,#REF!,0),MATCH(CT_Bands_1991_2022_Bills_Flat!S$2,#REF!,0))-INDEX(#REF!,MATCH(CT_Bands_1991_2022_Bills_Flat!$B19,#REF!,0),MATCH(CT_Bands_1991_2022_Bills_Flat!S$3,#REF!,0)),"N/A")</f>
        <v>N/A</v>
      </c>
      <c r="T19" s="98" t="str">
        <f>IFERROR(INDEX(#REF!,MATCH(CT_Bands_1991_2022_Bills_Flat!$B19,#REF!,0),MATCH(CT_Bands_1991_2022_Bills_Flat!T$2,#REF!,0))-INDEX(#REF!,MATCH(CT_Bands_1991_2022_Bills_Flat!$B19,#REF!,0),MATCH(CT_Bands_1991_2022_Bills_Flat!T$3,#REF!,0)),"N/A")</f>
        <v>N/A</v>
      </c>
      <c r="U19" s="98" t="str">
        <f>IFERROR(INDEX(#REF!,MATCH(CT_Bands_1991_2022_Bills_Flat!$B19,#REF!,0),MATCH(CT_Bands_1991_2022_Bills_Flat!U$2,#REF!,0))-INDEX(#REF!,MATCH(CT_Bands_1991_2022_Bills_Flat!$B19,#REF!,0),MATCH(CT_Bands_1991_2022_Bills_Flat!U$3,#REF!,0)),"N/A")</f>
        <v>N/A</v>
      </c>
      <c r="V19" s="98" t="str">
        <f>IFERROR(INDEX(#REF!,MATCH(CT_Bands_1991_2022_Bills_Flat!$B19,#REF!,0),MATCH(CT_Bands_1991_2022_Bills_Flat!V$2,#REF!,0))-INDEX(#REF!,MATCH(CT_Bands_1991_2022_Bills_Flat!$B19,#REF!,0),MATCH(CT_Bands_1991_2022_Bills_Flat!V$3,#REF!,0)),"N/A")</f>
        <v>N/A</v>
      </c>
      <c r="W19" s="98" t="str">
        <f>IFERROR(INDEX(#REF!,MATCH(CT_Bands_1991_2022_Bills_Flat!$B19,#REF!,0),MATCH(CT_Bands_1991_2022_Bills_Flat!W$2,#REF!,0))-INDEX(#REF!,MATCH(CT_Bands_1991_2022_Bills_Flat!$B19,#REF!,0),MATCH(CT_Bands_1991_2022_Bills_Flat!W$3,#REF!,0)),"N/A")</f>
        <v>N/A</v>
      </c>
      <c r="X19" s="101" t="str">
        <f>IFERROR(INDEX(#REF!,MATCH(CT_Bands_1991_2022_Bills_Flat!$B19,#REF!,0),MATCH(CT_Bands_1991_2022_Bills_Flat!X$2,#REF!,0))-INDEX(#REF!,MATCH(CT_Bands_1991_2022_Bills_Flat!$B19,#REF!,0),MATCH(CT_Bands_1991_2022_Bills_Flat!X$3,#REF!,0)),"N/A")</f>
        <v>N/A</v>
      </c>
      <c r="Y19" s="98" t="str">
        <f>IFERROR(INDEX(#REF!,MATCH(CT_Bands_1991_2022_Bills_Flat!$B19,#REF!,0),MATCH(CT_Bands_1991_2022_Bills_Flat!Y$2,#REF!,0))-INDEX(#REF!,MATCH(CT_Bands_1991_2022_Bills_Flat!$B19,#REF!,0),MATCH(CT_Bands_1991_2022_Bills_Flat!Y$3,#REF!,0)),"N/A")</f>
        <v>N/A</v>
      </c>
      <c r="Z19" s="98" t="str">
        <f>IFERROR(INDEX(#REF!,MATCH(CT_Bands_1991_2022_Bills_Flat!$B19,#REF!,0),MATCH(CT_Bands_1991_2022_Bills_Flat!Z$2,#REF!,0))-INDEX(#REF!,MATCH(CT_Bands_1991_2022_Bills_Flat!$B19,#REF!,0),MATCH(CT_Bands_1991_2022_Bills_Flat!Z$3,#REF!,0)),"N/A")</f>
        <v>N/A</v>
      </c>
      <c r="AA19" s="98" t="str">
        <f>IFERROR(INDEX(#REF!,MATCH(CT_Bands_1991_2022_Bills_Flat!$B19,#REF!,0),MATCH(CT_Bands_1991_2022_Bills_Flat!AA$2,#REF!,0))-INDEX(#REF!,MATCH(CT_Bands_1991_2022_Bills_Flat!$B19,#REF!,0),MATCH(CT_Bands_1991_2022_Bills_Flat!AA$3,#REF!,0)),"N/A")</f>
        <v>N/A</v>
      </c>
      <c r="AB19" s="98" t="str">
        <f>IFERROR(INDEX(#REF!,MATCH(CT_Bands_1991_2022_Bills_Flat!$B19,#REF!,0),MATCH(CT_Bands_1991_2022_Bills_Flat!AB$2,#REF!,0))-INDEX(#REF!,MATCH(CT_Bands_1991_2022_Bills_Flat!$B19,#REF!,0),MATCH(CT_Bands_1991_2022_Bills_Flat!AB$3,#REF!,0)),"N/A")</f>
        <v>N/A</v>
      </c>
      <c r="AC19" s="98" t="str">
        <f>IFERROR(INDEX(#REF!,MATCH(CT_Bands_1991_2022_Bills_Flat!$B19,#REF!,0),MATCH(CT_Bands_1991_2022_Bills_Flat!AC$2,#REF!,0))-INDEX(#REF!,MATCH(CT_Bands_1991_2022_Bills_Flat!$B19,#REF!,0),MATCH(CT_Bands_1991_2022_Bills_Flat!AC$3,#REF!,0)),"N/A")</f>
        <v>N/A</v>
      </c>
      <c r="AD19" s="98" t="str">
        <f>IFERROR(INDEX(#REF!,MATCH(CT_Bands_1991_2022_Bills_Flat!$B19,#REF!,0),MATCH(CT_Bands_1991_2022_Bills_Flat!AD$2,#REF!,0))-INDEX(#REF!,MATCH(CT_Bands_1991_2022_Bills_Flat!$B19,#REF!,0),MATCH(CT_Bands_1991_2022_Bills_Flat!AD$3,#REF!,0)),"N/A")</f>
        <v>N/A</v>
      </c>
      <c r="AE19" s="98" t="str">
        <f>IFERROR(INDEX(#REF!,MATCH(CT_Bands_1991_2022_Bills_Flat!$B19,#REF!,0),MATCH(CT_Bands_1991_2022_Bills_Flat!AE$2,#REF!,0))-INDEX(#REF!,MATCH(CT_Bands_1991_2022_Bills_Flat!$B19,#REF!,0),MATCH(CT_Bands_1991_2022_Bills_Flat!AE$3,#REF!,0)),"N/A")</f>
        <v>N/A</v>
      </c>
      <c r="AF19" s="98" t="str">
        <f>IFERROR(INDEX(#REF!,MATCH(CT_Bands_1991_2022_Bills_Flat!$B19,#REF!,0),MATCH(CT_Bands_1991_2022_Bills_Flat!AF$2,#REF!,0))-INDEX(#REF!,MATCH(CT_Bands_1991_2022_Bills_Flat!$B19,#REF!,0),MATCH(CT_Bands_1991_2022_Bills_Flat!AF$3,#REF!,0)),"N/A")</f>
        <v>N/A</v>
      </c>
      <c r="AG19" s="98" t="str">
        <f>IFERROR(INDEX(#REF!,MATCH(CT_Bands_1991_2022_Bills_Flat!$B19,#REF!,0),MATCH(CT_Bands_1991_2022_Bills_Flat!AG$2,#REF!,0))-INDEX(#REF!,MATCH(CT_Bands_1991_2022_Bills_Flat!$B19,#REF!,0),MATCH(CT_Bands_1991_2022_Bills_Flat!AG$3,#REF!,0)),"N/A")</f>
        <v>N/A</v>
      </c>
      <c r="AH19" s="101" t="str">
        <f>IFERROR(INDEX(#REF!,MATCH(CT_Bands_1991_2022_Bills_Flat!$B19,#REF!,0),MATCH(CT_Bands_1991_2022_Bills_Flat!AH$2,#REF!,0))-INDEX(#REF!,MATCH(CT_Bands_1991_2022_Bills_Flat!$B19,#REF!,0),MATCH(CT_Bands_1991_2022_Bills_Flat!AH$3,#REF!,0)),"N/A")</f>
        <v>N/A</v>
      </c>
      <c r="AI19" s="98" t="str">
        <f>IFERROR(INDEX(#REF!,MATCH(CT_Bands_1991_2022_Bills_Flat!$B19,#REF!,0),MATCH(CT_Bands_1991_2022_Bills_Flat!AI$2,#REF!,0))-INDEX(#REF!,MATCH(CT_Bands_1991_2022_Bills_Flat!$B19,#REF!,0),MATCH(CT_Bands_1991_2022_Bills_Flat!AI$3,#REF!,0)),"N/A")</f>
        <v>N/A</v>
      </c>
      <c r="AJ19" s="98" t="str">
        <f>IFERROR(INDEX(#REF!,MATCH(CT_Bands_1991_2022_Bills_Flat!$B19,#REF!,0),MATCH(CT_Bands_1991_2022_Bills_Flat!AJ$2,#REF!,0))-INDEX(#REF!,MATCH(CT_Bands_1991_2022_Bills_Flat!$B19,#REF!,0),MATCH(CT_Bands_1991_2022_Bills_Flat!AJ$3,#REF!,0)),"N/A")</f>
        <v>N/A</v>
      </c>
      <c r="AK19" s="98" t="str">
        <f>IFERROR(INDEX(#REF!,MATCH(CT_Bands_1991_2022_Bills_Flat!$B19,#REF!,0),MATCH(CT_Bands_1991_2022_Bills_Flat!AK$2,#REF!,0))-INDEX(#REF!,MATCH(CT_Bands_1991_2022_Bills_Flat!$B19,#REF!,0),MATCH(CT_Bands_1991_2022_Bills_Flat!AK$3,#REF!,0)),"N/A")</f>
        <v>N/A</v>
      </c>
      <c r="AL19" s="98" t="str">
        <f>IFERROR(INDEX(#REF!,MATCH(CT_Bands_1991_2022_Bills_Flat!$B19,#REF!,0),MATCH(CT_Bands_1991_2022_Bills_Flat!AL$2,#REF!,0))-INDEX(#REF!,MATCH(CT_Bands_1991_2022_Bills_Flat!$B19,#REF!,0),MATCH(CT_Bands_1991_2022_Bills_Flat!AL$3,#REF!,0)),"N/A")</f>
        <v>N/A</v>
      </c>
      <c r="AM19" s="98" t="str">
        <f>IFERROR(INDEX(#REF!,MATCH(CT_Bands_1991_2022_Bills_Flat!$B19,#REF!,0),MATCH(CT_Bands_1991_2022_Bills_Flat!AM$2,#REF!,0))-INDEX(#REF!,MATCH(CT_Bands_1991_2022_Bills_Flat!$B19,#REF!,0),MATCH(CT_Bands_1991_2022_Bills_Flat!AM$3,#REF!,0)),"N/A")</f>
        <v>N/A</v>
      </c>
      <c r="AN19" s="98" t="str">
        <f>IFERROR(INDEX(#REF!,MATCH(CT_Bands_1991_2022_Bills_Flat!$B19,#REF!,0),MATCH(CT_Bands_1991_2022_Bills_Flat!AN$2,#REF!,0))-INDEX(#REF!,MATCH(CT_Bands_1991_2022_Bills_Flat!$B19,#REF!,0),MATCH(CT_Bands_1991_2022_Bills_Flat!AN$3,#REF!,0)),"N/A")</f>
        <v>N/A</v>
      </c>
      <c r="AO19" s="98" t="str">
        <f>IFERROR(INDEX(#REF!,MATCH(CT_Bands_1991_2022_Bills_Flat!$B19,#REF!,0),MATCH(CT_Bands_1991_2022_Bills_Flat!AO$2,#REF!,0))-INDEX(#REF!,MATCH(CT_Bands_1991_2022_Bills_Flat!$B19,#REF!,0),MATCH(CT_Bands_1991_2022_Bills_Flat!AO$3,#REF!,0)),"N/A")</f>
        <v>N/A</v>
      </c>
      <c r="AP19" s="98" t="str">
        <f>IFERROR(INDEX(#REF!,MATCH(CT_Bands_1991_2022_Bills_Flat!$B19,#REF!,0),MATCH(CT_Bands_1991_2022_Bills_Flat!AP$2,#REF!,0))-INDEX(#REF!,MATCH(CT_Bands_1991_2022_Bills_Flat!$B19,#REF!,0),MATCH(CT_Bands_1991_2022_Bills_Flat!AP$3,#REF!,0)),"N/A")</f>
        <v>N/A</v>
      </c>
      <c r="AQ19" s="98" t="str">
        <f>IFERROR(INDEX(#REF!,MATCH(CT_Bands_1991_2022_Bills_Flat!$B19,#REF!,0),MATCH(CT_Bands_1991_2022_Bills_Flat!AQ$2,#REF!,0))-INDEX(#REF!,MATCH(CT_Bands_1991_2022_Bills_Flat!$B19,#REF!,0),MATCH(CT_Bands_1991_2022_Bills_Flat!AQ$3,#REF!,0)),"N/A")</f>
        <v>N/A</v>
      </c>
      <c r="AR19" s="101" t="str">
        <f>IFERROR(INDEX(#REF!,MATCH(CT_Bands_1991_2022_Bills_Flat!$B19,#REF!,0),MATCH(CT_Bands_1991_2022_Bills_Flat!AR$2,#REF!,0))-INDEX(#REF!,MATCH(CT_Bands_1991_2022_Bills_Flat!$B19,#REF!,0),MATCH(CT_Bands_1991_2022_Bills_Flat!AR$3,#REF!,0)),"N/A")</f>
        <v>N/A</v>
      </c>
      <c r="AS19" s="98" t="str">
        <f>IFERROR(INDEX(#REF!,MATCH(CT_Bands_1991_2022_Bills_Flat!$B19,#REF!,0),MATCH(CT_Bands_1991_2022_Bills_Flat!AS$2,#REF!,0))-INDEX(#REF!,MATCH(CT_Bands_1991_2022_Bills_Flat!$B19,#REF!,0),MATCH(CT_Bands_1991_2022_Bills_Flat!AS$3,#REF!,0)),"N/A")</f>
        <v>N/A</v>
      </c>
      <c r="AT19" s="98" t="str">
        <f>IFERROR(INDEX(#REF!,MATCH(CT_Bands_1991_2022_Bills_Flat!$B19,#REF!,0),MATCH(CT_Bands_1991_2022_Bills_Flat!AT$2,#REF!,0))-INDEX(#REF!,MATCH(CT_Bands_1991_2022_Bills_Flat!$B19,#REF!,0),MATCH(CT_Bands_1991_2022_Bills_Flat!AT$3,#REF!,0)),"N/A")</f>
        <v>N/A</v>
      </c>
      <c r="AU19" s="98" t="str">
        <f>IFERROR(INDEX(#REF!,MATCH(CT_Bands_1991_2022_Bills_Flat!$B19,#REF!,0),MATCH(CT_Bands_1991_2022_Bills_Flat!AU$2,#REF!,0))-INDEX(#REF!,MATCH(CT_Bands_1991_2022_Bills_Flat!$B19,#REF!,0),MATCH(CT_Bands_1991_2022_Bills_Flat!AU$3,#REF!,0)),"N/A")</f>
        <v>N/A</v>
      </c>
      <c r="AV19" s="98" t="str">
        <f>IFERROR(INDEX(#REF!,MATCH(CT_Bands_1991_2022_Bills_Flat!$B19,#REF!,0),MATCH(CT_Bands_1991_2022_Bills_Flat!AV$2,#REF!,0))-INDEX(#REF!,MATCH(CT_Bands_1991_2022_Bills_Flat!$B19,#REF!,0),MATCH(CT_Bands_1991_2022_Bills_Flat!AV$3,#REF!,0)),"N/A")</f>
        <v>N/A</v>
      </c>
      <c r="AW19" s="98" t="str">
        <f>IFERROR(INDEX(#REF!,MATCH(CT_Bands_1991_2022_Bills_Flat!$B19,#REF!,0),MATCH(CT_Bands_1991_2022_Bills_Flat!AW$2,#REF!,0))-INDEX(#REF!,MATCH(CT_Bands_1991_2022_Bills_Flat!$B19,#REF!,0),MATCH(CT_Bands_1991_2022_Bills_Flat!AW$3,#REF!,0)),"N/A")</f>
        <v>N/A</v>
      </c>
      <c r="AX19" s="98" t="str">
        <f>IFERROR(INDEX(#REF!,MATCH(CT_Bands_1991_2022_Bills_Flat!$B19,#REF!,0),MATCH(CT_Bands_1991_2022_Bills_Flat!AX$2,#REF!,0))-INDEX(#REF!,MATCH(CT_Bands_1991_2022_Bills_Flat!$B19,#REF!,0),MATCH(CT_Bands_1991_2022_Bills_Flat!AX$3,#REF!,0)),"N/A")</f>
        <v>N/A</v>
      </c>
      <c r="AY19" s="98" t="str">
        <f>IFERROR(INDEX(#REF!,MATCH(CT_Bands_1991_2022_Bills_Flat!$B19,#REF!,0),MATCH(CT_Bands_1991_2022_Bills_Flat!AY$2,#REF!,0))-INDEX(#REF!,MATCH(CT_Bands_1991_2022_Bills_Flat!$B19,#REF!,0),MATCH(CT_Bands_1991_2022_Bills_Flat!AY$3,#REF!,0)),"N/A")</f>
        <v>N/A</v>
      </c>
      <c r="AZ19" s="98" t="str">
        <f>IFERROR(INDEX(#REF!,MATCH(CT_Bands_1991_2022_Bills_Flat!$B19,#REF!,0),MATCH(CT_Bands_1991_2022_Bills_Flat!AZ$2,#REF!,0))-INDEX(#REF!,MATCH(CT_Bands_1991_2022_Bills_Flat!$B19,#REF!,0),MATCH(CT_Bands_1991_2022_Bills_Flat!AZ$3,#REF!,0)),"N/A")</f>
        <v>N/A</v>
      </c>
      <c r="BA19" s="98" t="str">
        <f>IFERROR(INDEX(#REF!,MATCH(CT_Bands_1991_2022_Bills_Flat!$B19,#REF!,0),MATCH(CT_Bands_1991_2022_Bills_Flat!BA$2,#REF!,0))-INDEX(#REF!,MATCH(CT_Bands_1991_2022_Bills_Flat!$B19,#REF!,0),MATCH(CT_Bands_1991_2022_Bills_Flat!BA$3,#REF!,0)),"N/A")</f>
        <v>N/A</v>
      </c>
      <c r="BB19" s="101" t="str">
        <f>IFERROR(INDEX(#REF!,MATCH(CT_Bands_1991_2022_Bills_Flat!$B19,#REF!,0),MATCH(CT_Bands_1991_2022_Bills_Flat!BB$2,#REF!,0))-INDEX(#REF!,MATCH(CT_Bands_1991_2022_Bills_Flat!$B19,#REF!,0),MATCH(CT_Bands_1991_2022_Bills_Flat!BB$3,#REF!,0)),"N/A")</f>
        <v>N/A</v>
      </c>
      <c r="BC19" s="98" t="str">
        <f>IFERROR(INDEX(#REF!,MATCH(CT_Bands_1991_2022_Bills_Flat!$B19,#REF!,0),MATCH(CT_Bands_1991_2022_Bills_Flat!BC$2,#REF!,0))-INDEX(#REF!,MATCH(CT_Bands_1991_2022_Bills_Flat!$B19,#REF!,0),MATCH(CT_Bands_1991_2022_Bills_Flat!BC$3,#REF!,0)),"N/A")</f>
        <v>N/A</v>
      </c>
      <c r="BD19" s="98" t="str">
        <f>IFERROR(INDEX(#REF!,MATCH(CT_Bands_1991_2022_Bills_Flat!$B19,#REF!,0),MATCH(CT_Bands_1991_2022_Bills_Flat!BD$2,#REF!,0))-INDEX(#REF!,MATCH(CT_Bands_1991_2022_Bills_Flat!$B19,#REF!,0),MATCH(CT_Bands_1991_2022_Bills_Flat!BD$3,#REF!,0)),"N/A")</f>
        <v>N/A</v>
      </c>
      <c r="BE19" s="98" t="str">
        <f>IFERROR(INDEX(#REF!,MATCH(CT_Bands_1991_2022_Bills_Flat!$B19,#REF!,0),MATCH(CT_Bands_1991_2022_Bills_Flat!BE$2,#REF!,0))-INDEX(#REF!,MATCH(CT_Bands_1991_2022_Bills_Flat!$B19,#REF!,0),MATCH(CT_Bands_1991_2022_Bills_Flat!BE$3,#REF!,0)),"N/A")</f>
        <v>N/A</v>
      </c>
      <c r="BF19" s="98" t="str">
        <f>IFERROR(INDEX(#REF!,MATCH(CT_Bands_1991_2022_Bills_Flat!$B19,#REF!,0),MATCH(CT_Bands_1991_2022_Bills_Flat!BF$2,#REF!,0))-INDEX(#REF!,MATCH(CT_Bands_1991_2022_Bills_Flat!$B19,#REF!,0),MATCH(CT_Bands_1991_2022_Bills_Flat!BF$3,#REF!,0)),"N/A")</f>
        <v>N/A</v>
      </c>
      <c r="BG19" s="98" t="str">
        <f>IFERROR(INDEX(#REF!,MATCH(CT_Bands_1991_2022_Bills_Flat!$B19,#REF!,0),MATCH(CT_Bands_1991_2022_Bills_Flat!BG$2,#REF!,0))-INDEX(#REF!,MATCH(CT_Bands_1991_2022_Bills_Flat!$B19,#REF!,0),MATCH(CT_Bands_1991_2022_Bills_Flat!BG$3,#REF!,0)),"N/A")</f>
        <v>N/A</v>
      </c>
      <c r="BH19" s="98" t="str">
        <f>IFERROR(INDEX(#REF!,MATCH(CT_Bands_1991_2022_Bills_Flat!$B19,#REF!,0),MATCH(CT_Bands_1991_2022_Bills_Flat!BH$2,#REF!,0))-INDEX(#REF!,MATCH(CT_Bands_1991_2022_Bills_Flat!$B19,#REF!,0),MATCH(CT_Bands_1991_2022_Bills_Flat!BH$3,#REF!,0)),"N/A")</f>
        <v>N/A</v>
      </c>
      <c r="BI19" s="98" t="str">
        <f>IFERROR(INDEX(#REF!,MATCH(CT_Bands_1991_2022_Bills_Flat!$B19,#REF!,0),MATCH(CT_Bands_1991_2022_Bills_Flat!BI$2,#REF!,0))-INDEX(#REF!,MATCH(CT_Bands_1991_2022_Bills_Flat!$B19,#REF!,0),MATCH(CT_Bands_1991_2022_Bills_Flat!BI$3,#REF!,0)),"N/A")</f>
        <v>N/A</v>
      </c>
      <c r="BJ19" s="98" t="str">
        <f>IFERROR(INDEX(#REF!,MATCH(CT_Bands_1991_2022_Bills_Flat!$B19,#REF!,0),MATCH(CT_Bands_1991_2022_Bills_Flat!BJ$2,#REF!,0))-INDEX(#REF!,MATCH(CT_Bands_1991_2022_Bills_Flat!$B19,#REF!,0),MATCH(CT_Bands_1991_2022_Bills_Flat!BJ$3,#REF!,0)),"N/A")</f>
        <v>N/A</v>
      </c>
      <c r="BK19" s="98" t="str">
        <f>IFERROR(INDEX(#REF!,MATCH(CT_Bands_1991_2022_Bills_Flat!$B19,#REF!,0),MATCH(CT_Bands_1991_2022_Bills_Flat!BK$2,#REF!,0))-INDEX(#REF!,MATCH(CT_Bands_1991_2022_Bills_Flat!$B19,#REF!,0),MATCH(CT_Bands_1991_2022_Bills_Flat!BK$3,#REF!,0)),"N/A")</f>
        <v>N/A</v>
      </c>
      <c r="BL19" s="101" t="str">
        <f>IFERROR(INDEX(#REF!,MATCH(CT_Bands_1991_2022_Bills_Flat!$B19,#REF!,0),MATCH(CT_Bands_1991_2022_Bills_Flat!BL$2,#REF!,0))-INDEX(#REF!,MATCH(CT_Bands_1991_2022_Bills_Flat!$B19,#REF!,0),MATCH(CT_Bands_1991_2022_Bills_Flat!BL$3,#REF!,0)),"N/A")</f>
        <v>N/A</v>
      </c>
      <c r="BM19" s="98" t="str">
        <f>IFERROR(INDEX(#REF!,MATCH(CT_Bands_1991_2022_Bills_Flat!$B19,#REF!,0),MATCH(CT_Bands_1991_2022_Bills_Flat!BM$2,#REF!,0))-INDEX(#REF!,MATCH(CT_Bands_1991_2022_Bills_Flat!$B19,#REF!,0),MATCH(CT_Bands_1991_2022_Bills_Flat!BM$3,#REF!,0)),"N/A")</f>
        <v>N/A</v>
      </c>
      <c r="BN19" s="98" t="str">
        <f>IFERROR(INDEX(#REF!,MATCH(CT_Bands_1991_2022_Bills_Flat!$B19,#REF!,0),MATCH(CT_Bands_1991_2022_Bills_Flat!BN$2,#REF!,0))-INDEX(#REF!,MATCH(CT_Bands_1991_2022_Bills_Flat!$B19,#REF!,0),MATCH(CT_Bands_1991_2022_Bills_Flat!BN$3,#REF!,0)),"N/A")</f>
        <v>N/A</v>
      </c>
      <c r="BO19" s="98" t="str">
        <f>IFERROR(INDEX(#REF!,MATCH(CT_Bands_1991_2022_Bills_Flat!$B19,#REF!,0),MATCH(CT_Bands_1991_2022_Bills_Flat!BO$2,#REF!,0))-INDEX(#REF!,MATCH(CT_Bands_1991_2022_Bills_Flat!$B19,#REF!,0),MATCH(CT_Bands_1991_2022_Bills_Flat!BO$3,#REF!,0)),"N/A")</f>
        <v>N/A</v>
      </c>
      <c r="BP19" s="98" t="str">
        <f>IFERROR(INDEX(#REF!,MATCH(CT_Bands_1991_2022_Bills_Flat!$B19,#REF!,0),MATCH(CT_Bands_1991_2022_Bills_Flat!BP$2,#REF!,0))-INDEX(#REF!,MATCH(CT_Bands_1991_2022_Bills_Flat!$B19,#REF!,0),MATCH(CT_Bands_1991_2022_Bills_Flat!BP$3,#REF!,0)),"N/A")</f>
        <v>N/A</v>
      </c>
      <c r="BQ19" s="98" t="str">
        <f>IFERROR(INDEX(#REF!,MATCH(CT_Bands_1991_2022_Bills_Flat!$B19,#REF!,0),MATCH(CT_Bands_1991_2022_Bills_Flat!BQ$2,#REF!,0))-INDEX(#REF!,MATCH(CT_Bands_1991_2022_Bills_Flat!$B19,#REF!,0),MATCH(CT_Bands_1991_2022_Bills_Flat!BQ$3,#REF!,0)),"N/A")</f>
        <v>N/A</v>
      </c>
      <c r="BR19" s="98" t="str">
        <f>IFERROR(INDEX(#REF!,MATCH(CT_Bands_1991_2022_Bills_Flat!$B19,#REF!,0),MATCH(CT_Bands_1991_2022_Bills_Flat!BR$2,#REF!,0))-INDEX(#REF!,MATCH(CT_Bands_1991_2022_Bills_Flat!$B19,#REF!,0),MATCH(CT_Bands_1991_2022_Bills_Flat!BR$3,#REF!,0)),"N/A")</f>
        <v>N/A</v>
      </c>
      <c r="BS19" s="98" t="str">
        <f>IFERROR(INDEX(#REF!,MATCH(CT_Bands_1991_2022_Bills_Flat!$B19,#REF!,0),MATCH(CT_Bands_1991_2022_Bills_Flat!BS$2,#REF!,0))-INDEX(#REF!,MATCH(CT_Bands_1991_2022_Bills_Flat!$B19,#REF!,0),MATCH(CT_Bands_1991_2022_Bills_Flat!BS$3,#REF!,0)),"N/A")</f>
        <v>N/A</v>
      </c>
      <c r="BT19" s="98" t="str">
        <f>IFERROR(INDEX(#REF!,MATCH(CT_Bands_1991_2022_Bills_Flat!$B19,#REF!,0),MATCH(CT_Bands_1991_2022_Bills_Flat!BT$2,#REF!,0))-INDEX(#REF!,MATCH(CT_Bands_1991_2022_Bills_Flat!$B19,#REF!,0),MATCH(CT_Bands_1991_2022_Bills_Flat!BT$3,#REF!,0)),"N/A")</f>
        <v>N/A</v>
      </c>
      <c r="BU19" s="98" t="str">
        <f>IFERROR(INDEX(#REF!,MATCH(CT_Bands_1991_2022_Bills_Flat!$B19,#REF!,0),MATCH(CT_Bands_1991_2022_Bills_Flat!BU$2,#REF!,0))-INDEX(#REF!,MATCH(CT_Bands_1991_2022_Bills_Flat!$B19,#REF!,0),MATCH(CT_Bands_1991_2022_Bills_Flat!BU$3,#REF!,0)),"N/A")</f>
        <v>N/A</v>
      </c>
      <c r="BV19" s="101" t="str">
        <f>IFERROR(INDEX(#REF!,MATCH(CT_Bands_1991_2022_Bills_Flat!$B19,#REF!,0),MATCH(CT_Bands_1991_2022_Bills_Flat!BV$2,#REF!,0))-INDEX(#REF!,MATCH(CT_Bands_1991_2022_Bills_Flat!$B19,#REF!,0),MATCH(CT_Bands_1991_2022_Bills_Flat!BV$3,#REF!,0)),"N/A")</f>
        <v>N/A</v>
      </c>
      <c r="BW19" s="98" t="str">
        <f>IFERROR(INDEX(#REF!,MATCH(CT_Bands_1991_2022_Bills_Flat!$B19,#REF!,0),MATCH(CT_Bands_1991_2022_Bills_Flat!BW$2,#REF!,0))-INDEX(#REF!,MATCH(CT_Bands_1991_2022_Bills_Flat!$B19,#REF!,0),MATCH(CT_Bands_1991_2022_Bills_Flat!BW$3,#REF!,0)),"N/A")</f>
        <v>N/A</v>
      </c>
      <c r="BX19" s="98" t="str">
        <f>IFERROR(INDEX(#REF!,MATCH(CT_Bands_1991_2022_Bills_Flat!$B19,#REF!,0),MATCH(CT_Bands_1991_2022_Bills_Flat!BX$2,#REF!,0))-INDEX(#REF!,MATCH(CT_Bands_1991_2022_Bills_Flat!$B19,#REF!,0),MATCH(CT_Bands_1991_2022_Bills_Flat!BX$3,#REF!,0)),"N/A")</f>
        <v>N/A</v>
      </c>
      <c r="BY19" s="98" t="str">
        <f>IFERROR(INDEX(#REF!,MATCH(CT_Bands_1991_2022_Bills_Flat!$B19,#REF!,0),MATCH(CT_Bands_1991_2022_Bills_Flat!BY$2,#REF!,0))-INDEX(#REF!,MATCH(CT_Bands_1991_2022_Bills_Flat!$B19,#REF!,0),MATCH(CT_Bands_1991_2022_Bills_Flat!BY$3,#REF!,0)),"N/A")</f>
        <v>N/A</v>
      </c>
      <c r="BZ19" s="98" t="str">
        <f>IFERROR(INDEX(#REF!,MATCH(CT_Bands_1991_2022_Bills_Flat!$B19,#REF!,0),MATCH(CT_Bands_1991_2022_Bills_Flat!BZ$2,#REF!,0))-INDEX(#REF!,MATCH(CT_Bands_1991_2022_Bills_Flat!$B19,#REF!,0),MATCH(CT_Bands_1991_2022_Bills_Flat!BZ$3,#REF!,0)),"N/A")</f>
        <v>N/A</v>
      </c>
      <c r="CA19" s="98" t="str">
        <f>IFERROR(INDEX(#REF!,MATCH(CT_Bands_1991_2022_Bills_Flat!$B19,#REF!,0),MATCH(CT_Bands_1991_2022_Bills_Flat!CA$2,#REF!,0))-INDEX(#REF!,MATCH(CT_Bands_1991_2022_Bills_Flat!$B19,#REF!,0),MATCH(CT_Bands_1991_2022_Bills_Flat!CA$3,#REF!,0)),"N/A")</f>
        <v>N/A</v>
      </c>
      <c r="CB19" s="98" t="str">
        <f>IFERROR(INDEX(#REF!,MATCH(CT_Bands_1991_2022_Bills_Flat!$B19,#REF!,0),MATCH(CT_Bands_1991_2022_Bills_Flat!CB$2,#REF!,0))-INDEX(#REF!,MATCH(CT_Bands_1991_2022_Bills_Flat!$B19,#REF!,0),MATCH(CT_Bands_1991_2022_Bills_Flat!CB$3,#REF!,0)),"N/A")</f>
        <v>N/A</v>
      </c>
      <c r="CC19" s="98" t="str">
        <f>IFERROR(INDEX(#REF!,MATCH(CT_Bands_1991_2022_Bills_Flat!$B19,#REF!,0),MATCH(CT_Bands_1991_2022_Bills_Flat!CC$2,#REF!,0))-INDEX(#REF!,MATCH(CT_Bands_1991_2022_Bills_Flat!$B19,#REF!,0),MATCH(CT_Bands_1991_2022_Bills_Flat!CC$3,#REF!,0)),"N/A")</f>
        <v>N/A</v>
      </c>
      <c r="CD19" s="98" t="str">
        <f>IFERROR(INDEX(#REF!,MATCH(CT_Bands_1991_2022_Bills_Flat!$B19,#REF!,0),MATCH(CT_Bands_1991_2022_Bills_Flat!CD$2,#REF!,0))-INDEX(#REF!,MATCH(CT_Bands_1991_2022_Bills_Flat!$B19,#REF!,0),MATCH(CT_Bands_1991_2022_Bills_Flat!CD$3,#REF!,0)),"N/A")</f>
        <v>N/A</v>
      </c>
      <c r="CE19" s="98" t="str">
        <f>IFERROR(INDEX(#REF!,MATCH(CT_Bands_1991_2022_Bills_Flat!$B19,#REF!,0),MATCH(CT_Bands_1991_2022_Bills_Flat!CE$2,#REF!,0))-INDEX(#REF!,MATCH(CT_Bands_1991_2022_Bills_Flat!$B19,#REF!,0),MATCH(CT_Bands_1991_2022_Bills_Flat!CE$3,#REF!,0)),"N/A")</f>
        <v>N/A</v>
      </c>
      <c r="CF19" s="51"/>
    </row>
    <row r="20" spans="1:84" x14ac:dyDescent="0.25">
      <c r="A20" s="78" t="s">
        <v>651</v>
      </c>
      <c r="B20" s="84" t="s">
        <v>652</v>
      </c>
      <c r="C20" s="97" t="s">
        <v>2047</v>
      </c>
      <c r="D20" s="98" t="str">
        <f>IFERROR(INDEX(#REF!,MATCH(CT_Bands_1991_2022_Bills_Flat!$B20,#REF!,0),MATCH(CT_Bands_1991_2022_Bills_Flat!D$2,#REF!,0))-INDEX(#REF!,MATCH(CT_Bands_1991_2022_Bills_Flat!$B20,#REF!,0),MATCH(CT_Bands_1991_2022_Bills_Flat!D$3,#REF!,0)),"N/A")</f>
        <v>N/A</v>
      </c>
      <c r="E20" s="98" t="str">
        <f>IFERROR(INDEX(#REF!,MATCH(CT_Bands_1991_2022_Bills_Flat!$B20,#REF!,0),MATCH(CT_Bands_1991_2022_Bills_Flat!E$2,#REF!,0))-INDEX(#REF!,MATCH(CT_Bands_1991_2022_Bills_Flat!$B20,#REF!,0),MATCH(CT_Bands_1991_2022_Bills_Flat!E$3,#REF!,0)),"N/A")</f>
        <v>N/A</v>
      </c>
      <c r="F20" s="98" t="str">
        <f>IFERROR(INDEX(#REF!,MATCH(CT_Bands_1991_2022_Bills_Flat!$B20,#REF!,0),MATCH(CT_Bands_1991_2022_Bills_Flat!F$2,#REF!,0))-INDEX(#REF!,MATCH(CT_Bands_1991_2022_Bills_Flat!$B20,#REF!,0),MATCH(CT_Bands_1991_2022_Bills_Flat!F$3,#REF!,0)),"N/A")</f>
        <v>N/A</v>
      </c>
      <c r="G20" s="98" t="str">
        <f>IFERROR(INDEX(#REF!,MATCH(CT_Bands_1991_2022_Bills_Flat!$B20,#REF!,0),MATCH(CT_Bands_1991_2022_Bills_Flat!G$2,#REF!,0))-INDEX(#REF!,MATCH(CT_Bands_1991_2022_Bills_Flat!$B20,#REF!,0),MATCH(CT_Bands_1991_2022_Bills_Flat!G$3,#REF!,0)),"N/A")</f>
        <v>N/A</v>
      </c>
      <c r="H20" s="98" t="str">
        <f>IFERROR(INDEX(#REF!,MATCH(CT_Bands_1991_2022_Bills_Flat!$B20,#REF!,0),MATCH(CT_Bands_1991_2022_Bills_Flat!H$2,#REF!,0))-INDEX(#REF!,MATCH(CT_Bands_1991_2022_Bills_Flat!$B20,#REF!,0),MATCH(CT_Bands_1991_2022_Bills_Flat!H$3,#REF!,0)),"N/A")</f>
        <v>N/A</v>
      </c>
      <c r="I20" s="98" t="str">
        <f>IFERROR(INDEX(#REF!,MATCH(CT_Bands_1991_2022_Bills_Flat!$B20,#REF!,0),MATCH(CT_Bands_1991_2022_Bills_Flat!I$2,#REF!,0))-INDEX(#REF!,MATCH(CT_Bands_1991_2022_Bills_Flat!$B20,#REF!,0),MATCH(CT_Bands_1991_2022_Bills_Flat!I$3,#REF!,0)),"N/A")</f>
        <v>N/A</v>
      </c>
      <c r="J20" s="98" t="str">
        <f>IFERROR(INDEX(#REF!,MATCH(CT_Bands_1991_2022_Bills_Flat!$B20,#REF!,0),MATCH(CT_Bands_1991_2022_Bills_Flat!J$2,#REF!,0))-INDEX(#REF!,MATCH(CT_Bands_1991_2022_Bills_Flat!$B20,#REF!,0),MATCH(CT_Bands_1991_2022_Bills_Flat!J$3,#REF!,0)),"N/A")</f>
        <v>N/A</v>
      </c>
      <c r="K20" s="98" t="str">
        <f>IFERROR(INDEX(#REF!,MATCH(CT_Bands_1991_2022_Bills_Flat!$B20,#REF!,0),MATCH(CT_Bands_1991_2022_Bills_Flat!K$2,#REF!,0))-INDEX(#REF!,MATCH(CT_Bands_1991_2022_Bills_Flat!$B20,#REF!,0),MATCH(CT_Bands_1991_2022_Bills_Flat!K$3,#REF!,0)),"N/A")</f>
        <v>N/A</v>
      </c>
      <c r="L20" s="98" t="str">
        <f>IFERROR(INDEX(#REF!,MATCH(CT_Bands_1991_2022_Bills_Flat!$B20,#REF!,0),MATCH(CT_Bands_1991_2022_Bills_Flat!L$2,#REF!,0))-INDEX(#REF!,MATCH(CT_Bands_1991_2022_Bills_Flat!$B20,#REF!,0),MATCH(CT_Bands_1991_2022_Bills_Flat!L$3,#REF!,0)),"N/A")</f>
        <v>N/A</v>
      </c>
      <c r="M20" s="98" t="str">
        <f>IFERROR(INDEX(#REF!,MATCH(CT_Bands_1991_2022_Bills_Flat!$B20,#REF!,0),MATCH(CT_Bands_1991_2022_Bills_Flat!M$2,#REF!,0))-INDEX(#REF!,MATCH(CT_Bands_1991_2022_Bills_Flat!$B20,#REF!,0),MATCH(CT_Bands_1991_2022_Bills_Flat!M$3,#REF!,0)),"N/A")</f>
        <v>N/A</v>
      </c>
      <c r="N20" s="101" t="str">
        <f>IFERROR(INDEX(#REF!,MATCH(CT_Bands_1991_2022_Bills_Flat!$B20,#REF!,0),MATCH(CT_Bands_1991_2022_Bills_Flat!N$2,#REF!,0))-INDEX(#REF!,MATCH(CT_Bands_1991_2022_Bills_Flat!$B20,#REF!,0),MATCH(CT_Bands_1991_2022_Bills_Flat!N$3,#REF!,0)),"N/A")</f>
        <v>N/A</v>
      </c>
      <c r="O20" s="98" t="str">
        <f>IFERROR(INDEX(#REF!,MATCH(CT_Bands_1991_2022_Bills_Flat!$B20,#REF!,0),MATCH(CT_Bands_1991_2022_Bills_Flat!O$2,#REF!,0))-INDEX(#REF!,MATCH(CT_Bands_1991_2022_Bills_Flat!$B20,#REF!,0),MATCH(CT_Bands_1991_2022_Bills_Flat!O$3,#REF!,0)),"N/A")</f>
        <v>N/A</v>
      </c>
      <c r="P20" s="98" t="str">
        <f>IFERROR(INDEX(#REF!,MATCH(CT_Bands_1991_2022_Bills_Flat!$B20,#REF!,0),MATCH(CT_Bands_1991_2022_Bills_Flat!P$2,#REF!,0))-INDEX(#REF!,MATCH(CT_Bands_1991_2022_Bills_Flat!$B20,#REF!,0),MATCH(CT_Bands_1991_2022_Bills_Flat!P$3,#REF!,0)),"N/A")</f>
        <v>N/A</v>
      </c>
      <c r="Q20" s="98" t="str">
        <f>IFERROR(INDEX(#REF!,MATCH(CT_Bands_1991_2022_Bills_Flat!$B20,#REF!,0),MATCH(CT_Bands_1991_2022_Bills_Flat!Q$2,#REF!,0))-INDEX(#REF!,MATCH(CT_Bands_1991_2022_Bills_Flat!$B20,#REF!,0),MATCH(CT_Bands_1991_2022_Bills_Flat!Q$3,#REF!,0)),"N/A")</f>
        <v>N/A</v>
      </c>
      <c r="R20" s="98" t="str">
        <f>IFERROR(INDEX(#REF!,MATCH(CT_Bands_1991_2022_Bills_Flat!$B20,#REF!,0),MATCH(CT_Bands_1991_2022_Bills_Flat!R$2,#REF!,0))-INDEX(#REF!,MATCH(CT_Bands_1991_2022_Bills_Flat!$B20,#REF!,0),MATCH(CT_Bands_1991_2022_Bills_Flat!R$3,#REF!,0)),"N/A")</f>
        <v>N/A</v>
      </c>
      <c r="S20" s="98" t="str">
        <f>IFERROR(INDEX(#REF!,MATCH(CT_Bands_1991_2022_Bills_Flat!$B20,#REF!,0),MATCH(CT_Bands_1991_2022_Bills_Flat!S$2,#REF!,0))-INDEX(#REF!,MATCH(CT_Bands_1991_2022_Bills_Flat!$B20,#REF!,0),MATCH(CT_Bands_1991_2022_Bills_Flat!S$3,#REF!,0)),"N/A")</f>
        <v>N/A</v>
      </c>
      <c r="T20" s="98" t="str">
        <f>IFERROR(INDEX(#REF!,MATCH(CT_Bands_1991_2022_Bills_Flat!$B20,#REF!,0),MATCH(CT_Bands_1991_2022_Bills_Flat!T$2,#REF!,0))-INDEX(#REF!,MATCH(CT_Bands_1991_2022_Bills_Flat!$B20,#REF!,0),MATCH(CT_Bands_1991_2022_Bills_Flat!T$3,#REF!,0)),"N/A")</f>
        <v>N/A</v>
      </c>
      <c r="U20" s="98" t="str">
        <f>IFERROR(INDEX(#REF!,MATCH(CT_Bands_1991_2022_Bills_Flat!$B20,#REF!,0),MATCH(CT_Bands_1991_2022_Bills_Flat!U$2,#REF!,0))-INDEX(#REF!,MATCH(CT_Bands_1991_2022_Bills_Flat!$B20,#REF!,0),MATCH(CT_Bands_1991_2022_Bills_Flat!U$3,#REF!,0)),"N/A")</f>
        <v>N/A</v>
      </c>
      <c r="V20" s="98" t="str">
        <f>IFERROR(INDEX(#REF!,MATCH(CT_Bands_1991_2022_Bills_Flat!$B20,#REF!,0),MATCH(CT_Bands_1991_2022_Bills_Flat!V$2,#REF!,0))-INDEX(#REF!,MATCH(CT_Bands_1991_2022_Bills_Flat!$B20,#REF!,0),MATCH(CT_Bands_1991_2022_Bills_Flat!V$3,#REF!,0)),"N/A")</f>
        <v>N/A</v>
      </c>
      <c r="W20" s="98" t="str">
        <f>IFERROR(INDEX(#REF!,MATCH(CT_Bands_1991_2022_Bills_Flat!$B20,#REF!,0),MATCH(CT_Bands_1991_2022_Bills_Flat!W$2,#REF!,0))-INDEX(#REF!,MATCH(CT_Bands_1991_2022_Bills_Flat!$B20,#REF!,0),MATCH(CT_Bands_1991_2022_Bills_Flat!W$3,#REF!,0)),"N/A")</f>
        <v>N/A</v>
      </c>
      <c r="X20" s="101" t="str">
        <f>IFERROR(INDEX(#REF!,MATCH(CT_Bands_1991_2022_Bills_Flat!$B20,#REF!,0),MATCH(CT_Bands_1991_2022_Bills_Flat!X$2,#REF!,0))-INDEX(#REF!,MATCH(CT_Bands_1991_2022_Bills_Flat!$B20,#REF!,0),MATCH(CT_Bands_1991_2022_Bills_Flat!X$3,#REF!,0)),"N/A")</f>
        <v>N/A</v>
      </c>
      <c r="Y20" s="98" t="str">
        <f>IFERROR(INDEX(#REF!,MATCH(CT_Bands_1991_2022_Bills_Flat!$B20,#REF!,0),MATCH(CT_Bands_1991_2022_Bills_Flat!Y$2,#REF!,0))-INDEX(#REF!,MATCH(CT_Bands_1991_2022_Bills_Flat!$B20,#REF!,0),MATCH(CT_Bands_1991_2022_Bills_Flat!Y$3,#REF!,0)),"N/A")</f>
        <v>N/A</v>
      </c>
      <c r="Z20" s="98" t="str">
        <f>IFERROR(INDEX(#REF!,MATCH(CT_Bands_1991_2022_Bills_Flat!$B20,#REF!,0),MATCH(CT_Bands_1991_2022_Bills_Flat!Z$2,#REF!,0))-INDEX(#REF!,MATCH(CT_Bands_1991_2022_Bills_Flat!$B20,#REF!,0),MATCH(CT_Bands_1991_2022_Bills_Flat!Z$3,#REF!,0)),"N/A")</f>
        <v>N/A</v>
      </c>
      <c r="AA20" s="98" t="str">
        <f>IFERROR(INDEX(#REF!,MATCH(CT_Bands_1991_2022_Bills_Flat!$B20,#REF!,0),MATCH(CT_Bands_1991_2022_Bills_Flat!AA$2,#REF!,0))-INDEX(#REF!,MATCH(CT_Bands_1991_2022_Bills_Flat!$B20,#REF!,0),MATCH(CT_Bands_1991_2022_Bills_Flat!AA$3,#REF!,0)),"N/A")</f>
        <v>N/A</v>
      </c>
      <c r="AB20" s="98" t="str">
        <f>IFERROR(INDEX(#REF!,MATCH(CT_Bands_1991_2022_Bills_Flat!$B20,#REF!,0),MATCH(CT_Bands_1991_2022_Bills_Flat!AB$2,#REF!,0))-INDEX(#REF!,MATCH(CT_Bands_1991_2022_Bills_Flat!$B20,#REF!,0),MATCH(CT_Bands_1991_2022_Bills_Flat!AB$3,#REF!,0)),"N/A")</f>
        <v>N/A</v>
      </c>
      <c r="AC20" s="98" t="str">
        <f>IFERROR(INDEX(#REF!,MATCH(CT_Bands_1991_2022_Bills_Flat!$B20,#REF!,0),MATCH(CT_Bands_1991_2022_Bills_Flat!AC$2,#REF!,0))-INDEX(#REF!,MATCH(CT_Bands_1991_2022_Bills_Flat!$B20,#REF!,0),MATCH(CT_Bands_1991_2022_Bills_Flat!AC$3,#REF!,0)),"N/A")</f>
        <v>N/A</v>
      </c>
      <c r="AD20" s="98" t="str">
        <f>IFERROR(INDEX(#REF!,MATCH(CT_Bands_1991_2022_Bills_Flat!$B20,#REF!,0),MATCH(CT_Bands_1991_2022_Bills_Flat!AD$2,#REF!,0))-INDEX(#REF!,MATCH(CT_Bands_1991_2022_Bills_Flat!$B20,#REF!,0),MATCH(CT_Bands_1991_2022_Bills_Flat!AD$3,#REF!,0)),"N/A")</f>
        <v>N/A</v>
      </c>
      <c r="AE20" s="98" t="str">
        <f>IFERROR(INDEX(#REF!,MATCH(CT_Bands_1991_2022_Bills_Flat!$B20,#REF!,0),MATCH(CT_Bands_1991_2022_Bills_Flat!AE$2,#REF!,0))-INDEX(#REF!,MATCH(CT_Bands_1991_2022_Bills_Flat!$B20,#REF!,0),MATCH(CT_Bands_1991_2022_Bills_Flat!AE$3,#REF!,0)),"N/A")</f>
        <v>N/A</v>
      </c>
      <c r="AF20" s="98" t="str">
        <f>IFERROR(INDEX(#REF!,MATCH(CT_Bands_1991_2022_Bills_Flat!$B20,#REF!,0),MATCH(CT_Bands_1991_2022_Bills_Flat!AF$2,#REF!,0))-INDEX(#REF!,MATCH(CT_Bands_1991_2022_Bills_Flat!$B20,#REF!,0),MATCH(CT_Bands_1991_2022_Bills_Flat!AF$3,#REF!,0)),"N/A")</f>
        <v>N/A</v>
      </c>
      <c r="AG20" s="98" t="str">
        <f>IFERROR(INDEX(#REF!,MATCH(CT_Bands_1991_2022_Bills_Flat!$B20,#REF!,0),MATCH(CT_Bands_1991_2022_Bills_Flat!AG$2,#REF!,0))-INDEX(#REF!,MATCH(CT_Bands_1991_2022_Bills_Flat!$B20,#REF!,0),MATCH(CT_Bands_1991_2022_Bills_Flat!AG$3,#REF!,0)),"N/A")</f>
        <v>N/A</v>
      </c>
      <c r="AH20" s="101" t="str">
        <f>IFERROR(INDEX(#REF!,MATCH(CT_Bands_1991_2022_Bills_Flat!$B20,#REF!,0),MATCH(CT_Bands_1991_2022_Bills_Flat!AH$2,#REF!,0))-INDEX(#REF!,MATCH(CT_Bands_1991_2022_Bills_Flat!$B20,#REF!,0),MATCH(CT_Bands_1991_2022_Bills_Flat!AH$3,#REF!,0)),"N/A")</f>
        <v>N/A</v>
      </c>
      <c r="AI20" s="98" t="str">
        <f>IFERROR(INDEX(#REF!,MATCH(CT_Bands_1991_2022_Bills_Flat!$B20,#REF!,0),MATCH(CT_Bands_1991_2022_Bills_Flat!AI$2,#REF!,0))-INDEX(#REF!,MATCH(CT_Bands_1991_2022_Bills_Flat!$B20,#REF!,0),MATCH(CT_Bands_1991_2022_Bills_Flat!AI$3,#REF!,0)),"N/A")</f>
        <v>N/A</v>
      </c>
      <c r="AJ20" s="98" t="str">
        <f>IFERROR(INDEX(#REF!,MATCH(CT_Bands_1991_2022_Bills_Flat!$B20,#REF!,0),MATCH(CT_Bands_1991_2022_Bills_Flat!AJ$2,#REF!,0))-INDEX(#REF!,MATCH(CT_Bands_1991_2022_Bills_Flat!$B20,#REF!,0),MATCH(CT_Bands_1991_2022_Bills_Flat!AJ$3,#REF!,0)),"N/A")</f>
        <v>N/A</v>
      </c>
      <c r="AK20" s="98" t="str">
        <f>IFERROR(INDEX(#REF!,MATCH(CT_Bands_1991_2022_Bills_Flat!$B20,#REF!,0),MATCH(CT_Bands_1991_2022_Bills_Flat!AK$2,#REF!,0))-INDEX(#REF!,MATCH(CT_Bands_1991_2022_Bills_Flat!$B20,#REF!,0),MATCH(CT_Bands_1991_2022_Bills_Flat!AK$3,#REF!,0)),"N/A")</f>
        <v>N/A</v>
      </c>
      <c r="AL20" s="98" t="str">
        <f>IFERROR(INDEX(#REF!,MATCH(CT_Bands_1991_2022_Bills_Flat!$B20,#REF!,0),MATCH(CT_Bands_1991_2022_Bills_Flat!AL$2,#REF!,0))-INDEX(#REF!,MATCH(CT_Bands_1991_2022_Bills_Flat!$B20,#REF!,0),MATCH(CT_Bands_1991_2022_Bills_Flat!AL$3,#REF!,0)),"N/A")</f>
        <v>N/A</v>
      </c>
      <c r="AM20" s="98" t="str">
        <f>IFERROR(INDEX(#REF!,MATCH(CT_Bands_1991_2022_Bills_Flat!$B20,#REF!,0),MATCH(CT_Bands_1991_2022_Bills_Flat!AM$2,#REF!,0))-INDEX(#REF!,MATCH(CT_Bands_1991_2022_Bills_Flat!$B20,#REF!,0),MATCH(CT_Bands_1991_2022_Bills_Flat!AM$3,#REF!,0)),"N/A")</f>
        <v>N/A</v>
      </c>
      <c r="AN20" s="98" t="str">
        <f>IFERROR(INDEX(#REF!,MATCH(CT_Bands_1991_2022_Bills_Flat!$B20,#REF!,0),MATCH(CT_Bands_1991_2022_Bills_Flat!AN$2,#REF!,0))-INDEX(#REF!,MATCH(CT_Bands_1991_2022_Bills_Flat!$B20,#REF!,0),MATCH(CT_Bands_1991_2022_Bills_Flat!AN$3,#REF!,0)),"N/A")</f>
        <v>N/A</v>
      </c>
      <c r="AO20" s="98" t="str">
        <f>IFERROR(INDEX(#REF!,MATCH(CT_Bands_1991_2022_Bills_Flat!$B20,#REF!,0),MATCH(CT_Bands_1991_2022_Bills_Flat!AO$2,#REF!,0))-INDEX(#REF!,MATCH(CT_Bands_1991_2022_Bills_Flat!$B20,#REF!,0),MATCH(CT_Bands_1991_2022_Bills_Flat!AO$3,#REF!,0)),"N/A")</f>
        <v>N/A</v>
      </c>
      <c r="AP20" s="98" t="str">
        <f>IFERROR(INDEX(#REF!,MATCH(CT_Bands_1991_2022_Bills_Flat!$B20,#REF!,0),MATCH(CT_Bands_1991_2022_Bills_Flat!AP$2,#REF!,0))-INDEX(#REF!,MATCH(CT_Bands_1991_2022_Bills_Flat!$B20,#REF!,0),MATCH(CT_Bands_1991_2022_Bills_Flat!AP$3,#REF!,0)),"N/A")</f>
        <v>N/A</v>
      </c>
      <c r="AQ20" s="98" t="str">
        <f>IFERROR(INDEX(#REF!,MATCH(CT_Bands_1991_2022_Bills_Flat!$B20,#REF!,0),MATCH(CT_Bands_1991_2022_Bills_Flat!AQ$2,#REF!,0))-INDEX(#REF!,MATCH(CT_Bands_1991_2022_Bills_Flat!$B20,#REF!,0),MATCH(CT_Bands_1991_2022_Bills_Flat!AQ$3,#REF!,0)),"N/A")</f>
        <v>N/A</v>
      </c>
      <c r="AR20" s="101" t="str">
        <f>IFERROR(INDEX(#REF!,MATCH(CT_Bands_1991_2022_Bills_Flat!$B20,#REF!,0),MATCH(CT_Bands_1991_2022_Bills_Flat!AR$2,#REF!,0))-INDEX(#REF!,MATCH(CT_Bands_1991_2022_Bills_Flat!$B20,#REF!,0),MATCH(CT_Bands_1991_2022_Bills_Flat!AR$3,#REF!,0)),"N/A")</f>
        <v>N/A</v>
      </c>
      <c r="AS20" s="98" t="str">
        <f>IFERROR(INDEX(#REF!,MATCH(CT_Bands_1991_2022_Bills_Flat!$B20,#REF!,0),MATCH(CT_Bands_1991_2022_Bills_Flat!AS$2,#REF!,0))-INDEX(#REF!,MATCH(CT_Bands_1991_2022_Bills_Flat!$B20,#REF!,0),MATCH(CT_Bands_1991_2022_Bills_Flat!AS$3,#REF!,0)),"N/A")</f>
        <v>N/A</v>
      </c>
      <c r="AT20" s="98" t="str">
        <f>IFERROR(INDEX(#REF!,MATCH(CT_Bands_1991_2022_Bills_Flat!$B20,#REF!,0),MATCH(CT_Bands_1991_2022_Bills_Flat!AT$2,#REF!,0))-INDEX(#REF!,MATCH(CT_Bands_1991_2022_Bills_Flat!$B20,#REF!,0),MATCH(CT_Bands_1991_2022_Bills_Flat!AT$3,#REF!,0)),"N/A")</f>
        <v>N/A</v>
      </c>
      <c r="AU20" s="98" t="str">
        <f>IFERROR(INDEX(#REF!,MATCH(CT_Bands_1991_2022_Bills_Flat!$B20,#REF!,0),MATCH(CT_Bands_1991_2022_Bills_Flat!AU$2,#REF!,0))-INDEX(#REF!,MATCH(CT_Bands_1991_2022_Bills_Flat!$B20,#REF!,0),MATCH(CT_Bands_1991_2022_Bills_Flat!AU$3,#REF!,0)),"N/A")</f>
        <v>N/A</v>
      </c>
      <c r="AV20" s="98" t="str">
        <f>IFERROR(INDEX(#REF!,MATCH(CT_Bands_1991_2022_Bills_Flat!$B20,#REF!,0),MATCH(CT_Bands_1991_2022_Bills_Flat!AV$2,#REF!,0))-INDEX(#REF!,MATCH(CT_Bands_1991_2022_Bills_Flat!$B20,#REF!,0),MATCH(CT_Bands_1991_2022_Bills_Flat!AV$3,#REF!,0)),"N/A")</f>
        <v>N/A</v>
      </c>
      <c r="AW20" s="98" t="str">
        <f>IFERROR(INDEX(#REF!,MATCH(CT_Bands_1991_2022_Bills_Flat!$B20,#REF!,0),MATCH(CT_Bands_1991_2022_Bills_Flat!AW$2,#REF!,0))-INDEX(#REF!,MATCH(CT_Bands_1991_2022_Bills_Flat!$B20,#REF!,0),MATCH(CT_Bands_1991_2022_Bills_Flat!AW$3,#REF!,0)),"N/A")</f>
        <v>N/A</v>
      </c>
      <c r="AX20" s="98" t="str">
        <f>IFERROR(INDEX(#REF!,MATCH(CT_Bands_1991_2022_Bills_Flat!$B20,#REF!,0),MATCH(CT_Bands_1991_2022_Bills_Flat!AX$2,#REF!,0))-INDEX(#REF!,MATCH(CT_Bands_1991_2022_Bills_Flat!$B20,#REF!,0),MATCH(CT_Bands_1991_2022_Bills_Flat!AX$3,#REF!,0)),"N/A")</f>
        <v>N/A</v>
      </c>
      <c r="AY20" s="98" t="str">
        <f>IFERROR(INDEX(#REF!,MATCH(CT_Bands_1991_2022_Bills_Flat!$B20,#REF!,0),MATCH(CT_Bands_1991_2022_Bills_Flat!AY$2,#REF!,0))-INDEX(#REF!,MATCH(CT_Bands_1991_2022_Bills_Flat!$B20,#REF!,0),MATCH(CT_Bands_1991_2022_Bills_Flat!AY$3,#REF!,0)),"N/A")</f>
        <v>N/A</v>
      </c>
      <c r="AZ20" s="98" t="str">
        <f>IFERROR(INDEX(#REF!,MATCH(CT_Bands_1991_2022_Bills_Flat!$B20,#REF!,0),MATCH(CT_Bands_1991_2022_Bills_Flat!AZ$2,#REF!,0))-INDEX(#REF!,MATCH(CT_Bands_1991_2022_Bills_Flat!$B20,#REF!,0),MATCH(CT_Bands_1991_2022_Bills_Flat!AZ$3,#REF!,0)),"N/A")</f>
        <v>N/A</v>
      </c>
      <c r="BA20" s="98" t="str">
        <f>IFERROR(INDEX(#REF!,MATCH(CT_Bands_1991_2022_Bills_Flat!$B20,#REF!,0),MATCH(CT_Bands_1991_2022_Bills_Flat!BA$2,#REF!,0))-INDEX(#REF!,MATCH(CT_Bands_1991_2022_Bills_Flat!$B20,#REF!,0),MATCH(CT_Bands_1991_2022_Bills_Flat!BA$3,#REF!,0)),"N/A")</f>
        <v>N/A</v>
      </c>
      <c r="BB20" s="101" t="str">
        <f>IFERROR(INDEX(#REF!,MATCH(CT_Bands_1991_2022_Bills_Flat!$B20,#REF!,0),MATCH(CT_Bands_1991_2022_Bills_Flat!BB$2,#REF!,0))-INDEX(#REF!,MATCH(CT_Bands_1991_2022_Bills_Flat!$B20,#REF!,0),MATCH(CT_Bands_1991_2022_Bills_Flat!BB$3,#REF!,0)),"N/A")</f>
        <v>N/A</v>
      </c>
      <c r="BC20" s="98" t="str">
        <f>IFERROR(INDEX(#REF!,MATCH(CT_Bands_1991_2022_Bills_Flat!$B20,#REF!,0),MATCH(CT_Bands_1991_2022_Bills_Flat!BC$2,#REF!,0))-INDEX(#REF!,MATCH(CT_Bands_1991_2022_Bills_Flat!$B20,#REF!,0),MATCH(CT_Bands_1991_2022_Bills_Flat!BC$3,#REF!,0)),"N/A")</f>
        <v>N/A</v>
      </c>
      <c r="BD20" s="98" t="str">
        <f>IFERROR(INDEX(#REF!,MATCH(CT_Bands_1991_2022_Bills_Flat!$B20,#REF!,0),MATCH(CT_Bands_1991_2022_Bills_Flat!BD$2,#REF!,0))-INDEX(#REF!,MATCH(CT_Bands_1991_2022_Bills_Flat!$B20,#REF!,0),MATCH(CT_Bands_1991_2022_Bills_Flat!BD$3,#REF!,0)),"N/A")</f>
        <v>N/A</v>
      </c>
      <c r="BE20" s="98" t="str">
        <f>IFERROR(INDEX(#REF!,MATCH(CT_Bands_1991_2022_Bills_Flat!$B20,#REF!,0),MATCH(CT_Bands_1991_2022_Bills_Flat!BE$2,#REF!,0))-INDEX(#REF!,MATCH(CT_Bands_1991_2022_Bills_Flat!$B20,#REF!,0),MATCH(CT_Bands_1991_2022_Bills_Flat!BE$3,#REF!,0)),"N/A")</f>
        <v>N/A</v>
      </c>
      <c r="BF20" s="98" t="str">
        <f>IFERROR(INDEX(#REF!,MATCH(CT_Bands_1991_2022_Bills_Flat!$B20,#REF!,0),MATCH(CT_Bands_1991_2022_Bills_Flat!BF$2,#REF!,0))-INDEX(#REF!,MATCH(CT_Bands_1991_2022_Bills_Flat!$B20,#REF!,0),MATCH(CT_Bands_1991_2022_Bills_Flat!BF$3,#REF!,0)),"N/A")</f>
        <v>N/A</v>
      </c>
      <c r="BG20" s="98" t="str">
        <f>IFERROR(INDEX(#REF!,MATCH(CT_Bands_1991_2022_Bills_Flat!$B20,#REF!,0),MATCH(CT_Bands_1991_2022_Bills_Flat!BG$2,#REF!,0))-INDEX(#REF!,MATCH(CT_Bands_1991_2022_Bills_Flat!$B20,#REF!,0),MATCH(CT_Bands_1991_2022_Bills_Flat!BG$3,#REF!,0)),"N/A")</f>
        <v>N/A</v>
      </c>
      <c r="BH20" s="98" t="str">
        <f>IFERROR(INDEX(#REF!,MATCH(CT_Bands_1991_2022_Bills_Flat!$B20,#REF!,0),MATCH(CT_Bands_1991_2022_Bills_Flat!BH$2,#REF!,0))-INDEX(#REF!,MATCH(CT_Bands_1991_2022_Bills_Flat!$B20,#REF!,0),MATCH(CT_Bands_1991_2022_Bills_Flat!BH$3,#REF!,0)),"N/A")</f>
        <v>N/A</v>
      </c>
      <c r="BI20" s="98" t="str">
        <f>IFERROR(INDEX(#REF!,MATCH(CT_Bands_1991_2022_Bills_Flat!$B20,#REF!,0),MATCH(CT_Bands_1991_2022_Bills_Flat!BI$2,#REF!,0))-INDEX(#REF!,MATCH(CT_Bands_1991_2022_Bills_Flat!$B20,#REF!,0),MATCH(CT_Bands_1991_2022_Bills_Flat!BI$3,#REF!,0)),"N/A")</f>
        <v>N/A</v>
      </c>
      <c r="BJ20" s="98" t="str">
        <f>IFERROR(INDEX(#REF!,MATCH(CT_Bands_1991_2022_Bills_Flat!$B20,#REF!,0),MATCH(CT_Bands_1991_2022_Bills_Flat!BJ$2,#REF!,0))-INDEX(#REF!,MATCH(CT_Bands_1991_2022_Bills_Flat!$B20,#REF!,0),MATCH(CT_Bands_1991_2022_Bills_Flat!BJ$3,#REF!,0)),"N/A")</f>
        <v>N/A</v>
      </c>
      <c r="BK20" s="98" t="str">
        <f>IFERROR(INDEX(#REF!,MATCH(CT_Bands_1991_2022_Bills_Flat!$B20,#REF!,0),MATCH(CT_Bands_1991_2022_Bills_Flat!BK$2,#REF!,0))-INDEX(#REF!,MATCH(CT_Bands_1991_2022_Bills_Flat!$B20,#REF!,0),MATCH(CT_Bands_1991_2022_Bills_Flat!BK$3,#REF!,0)),"N/A")</f>
        <v>N/A</v>
      </c>
      <c r="BL20" s="101" t="str">
        <f>IFERROR(INDEX(#REF!,MATCH(CT_Bands_1991_2022_Bills_Flat!$B20,#REF!,0),MATCH(CT_Bands_1991_2022_Bills_Flat!BL$2,#REF!,0))-INDEX(#REF!,MATCH(CT_Bands_1991_2022_Bills_Flat!$B20,#REF!,0),MATCH(CT_Bands_1991_2022_Bills_Flat!BL$3,#REF!,0)),"N/A")</f>
        <v>N/A</v>
      </c>
      <c r="BM20" s="98" t="str">
        <f>IFERROR(INDEX(#REF!,MATCH(CT_Bands_1991_2022_Bills_Flat!$B20,#REF!,0),MATCH(CT_Bands_1991_2022_Bills_Flat!BM$2,#REF!,0))-INDEX(#REF!,MATCH(CT_Bands_1991_2022_Bills_Flat!$B20,#REF!,0),MATCH(CT_Bands_1991_2022_Bills_Flat!BM$3,#REF!,0)),"N/A")</f>
        <v>N/A</v>
      </c>
      <c r="BN20" s="98" t="str">
        <f>IFERROR(INDEX(#REF!,MATCH(CT_Bands_1991_2022_Bills_Flat!$B20,#REF!,0),MATCH(CT_Bands_1991_2022_Bills_Flat!BN$2,#REF!,0))-INDEX(#REF!,MATCH(CT_Bands_1991_2022_Bills_Flat!$B20,#REF!,0),MATCH(CT_Bands_1991_2022_Bills_Flat!BN$3,#REF!,0)),"N/A")</f>
        <v>N/A</v>
      </c>
      <c r="BO20" s="98" t="str">
        <f>IFERROR(INDEX(#REF!,MATCH(CT_Bands_1991_2022_Bills_Flat!$B20,#REF!,0),MATCH(CT_Bands_1991_2022_Bills_Flat!BO$2,#REF!,0))-INDEX(#REF!,MATCH(CT_Bands_1991_2022_Bills_Flat!$B20,#REF!,0),MATCH(CT_Bands_1991_2022_Bills_Flat!BO$3,#REF!,0)),"N/A")</f>
        <v>N/A</v>
      </c>
      <c r="BP20" s="98" t="str">
        <f>IFERROR(INDEX(#REF!,MATCH(CT_Bands_1991_2022_Bills_Flat!$B20,#REF!,0),MATCH(CT_Bands_1991_2022_Bills_Flat!BP$2,#REF!,0))-INDEX(#REF!,MATCH(CT_Bands_1991_2022_Bills_Flat!$B20,#REF!,0),MATCH(CT_Bands_1991_2022_Bills_Flat!BP$3,#REF!,0)),"N/A")</f>
        <v>N/A</v>
      </c>
      <c r="BQ20" s="98" t="str">
        <f>IFERROR(INDEX(#REF!,MATCH(CT_Bands_1991_2022_Bills_Flat!$B20,#REF!,0),MATCH(CT_Bands_1991_2022_Bills_Flat!BQ$2,#REF!,0))-INDEX(#REF!,MATCH(CT_Bands_1991_2022_Bills_Flat!$B20,#REF!,0),MATCH(CT_Bands_1991_2022_Bills_Flat!BQ$3,#REF!,0)),"N/A")</f>
        <v>N/A</v>
      </c>
      <c r="BR20" s="98" t="str">
        <f>IFERROR(INDEX(#REF!,MATCH(CT_Bands_1991_2022_Bills_Flat!$B20,#REF!,0),MATCH(CT_Bands_1991_2022_Bills_Flat!BR$2,#REF!,0))-INDEX(#REF!,MATCH(CT_Bands_1991_2022_Bills_Flat!$B20,#REF!,0),MATCH(CT_Bands_1991_2022_Bills_Flat!BR$3,#REF!,0)),"N/A")</f>
        <v>N/A</v>
      </c>
      <c r="BS20" s="98" t="str">
        <f>IFERROR(INDEX(#REF!,MATCH(CT_Bands_1991_2022_Bills_Flat!$B20,#REF!,0),MATCH(CT_Bands_1991_2022_Bills_Flat!BS$2,#REF!,0))-INDEX(#REF!,MATCH(CT_Bands_1991_2022_Bills_Flat!$B20,#REF!,0),MATCH(CT_Bands_1991_2022_Bills_Flat!BS$3,#REF!,0)),"N/A")</f>
        <v>N/A</v>
      </c>
      <c r="BT20" s="98" t="str">
        <f>IFERROR(INDEX(#REF!,MATCH(CT_Bands_1991_2022_Bills_Flat!$B20,#REF!,0),MATCH(CT_Bands_1991_2022_Bills_Flat!BT$2,#REF!,0))-INDEX(#REF!,MATCH(CT_Bands_1991_2022_Bills_Flat!$B20,#REF!,0),MATCH(CT_Bands_1991_2022_Bills_Flat!BT$3,#REF!,0)),"N/A")</f>
        <v>N/A</v>
      </c>
      <c r="BU20" s="98" t="str">
        <f>IFERROR(INDEX(#REF!,MATCH(CT_Bands_1991_2022_Bills_Flat!$B20,#REF!,0),MATCH(CT_Bands_1991_2022_Bills_Flat!BU$2,#REF!,0))-INDEX(#REF!,MATCH(CT_Bands_1991_2022_Bills_Flat!$B20,#REF!,0),MATCH(CT_Bands_1991_2022_Bills_Flat!BU$3,#REF!,0)),"N/A")</f>
        <v>N/A</v>
      </c>
      <c r="BV20" s="101" t="str">
        <f>IFERROR(INDEX(#REF!,MATCH(CT_Bands_1991_2022_Bills_Flat!$B20,#REF!,0),MATCH(CT_Bands_1991_2022_Bills_Flat!BV$2,#REF!,0))-INDEX(#REF!,MATCH(CT_Bands_1991_2022_Bills_Flat!$B20,#REF!,0),MATCH(CT_Bands_1991_2022_Bills_Flat!BV$3,#REF!,0)),"N/A")</f>
        <v>N/A</v>
      </c>
      <c r="BW20" s="98" t="str">
        <f>IFERROR(INDEX(#REF!,MATCH(CT_Bands_1991_2022_Bills_Flat!$B20,#REF!,0),MATCH(CT_Bands_1991_2022_Bills_Flat!BW$2,#REF!,0))-INDEX(#REF!,MATCH(CT_Bands_1991_2022_Bills_Flat!$B20,#REF!,0),MATCH(CT_Bands_1991_2022_Bills_Flat!BW$3,#REF!,0)),"N/A")</f>
        <v>N/A</v>
      </c>
      <c r="BX20" s="98" t="str">
        <f>IFERROR(INDEX(#REF!,MATCH(CT_Bands_1991_2022_Bills_Flat!$B20,#REF!,0),MATCH(CT_Bands_1991_2022_Bills_Flat!BX$2,#REF!,0))-INDEX(#REF!,MATCH(CT_Bands_1991_2022_Bills_Flat!$B20,#REF!,0),MATCH(CT_Bands_1991_2022_Bills_Flat!BX$3,#REF!,0)),"N/A")</f>
        <v>N/A</v>
      </c>
      <c r="BY20" s="98" t="str">
        <f>IFERROR(INDEX(#REF!,MATCH(CT_Bands_1991_2022_Bills_Flat!$B20,#REF!,0),MATCH(CT_Bands_1991_2022_Bills_Flat!BY$2,#REF!,0))-INDEX(#REF!,MATCH(CT_Bands_1991_2022_Bills_Flat!$B20,#REF!,0),MATCH(CT_Bands_1991_2022_Bills_Flat!BY$3,#REF!,0)),"N/A")</f>
        <v>N/A</v>
      </c>
      <c r="BZ20" s="98" t="str">
        <f>IFERROR(INDEX(#REF!,MATCH(CT_Bands_1991_2022_Bills_Flat!$B20,#REF!,0),MATCH(CT_Bands_1991_2022_Bills_Flat!BZ$2,#REF!,0))-INDEX(#REF!,MATCH(CT_Bands_1991_2022_Bills_Flat!$B20,#REF!,0),MATCH(CT_Bands_1991_2022_Bills_Flat!BZ$3,#REF!,0)),"N/A")</f>
        <v>N/A</v>
      </c>
      <c r="CA20" s="98" t="str">
        <f>IFERROR(INDEX(#REF!,MATCH(CT_Bands_1991_2022_Bills_Flat!$B20,#REF!,0),MATCH(CT_Bands_1991_2022_Bills_Flat!CA$2,#REF!,0))-INDEX(#REF!,MATCH(CT_Bands_1991_2022_Bills_Flat!$B20,#REF!,0),MATCH(CT_Bands_1991_2022_Bills_Flat!CA$3,#REF!,0)),"N/A")</f>
        <v>N/A</v>
      </c>
      <c r="CB20" s="98" t="str">
        <f>IFERROR(INDEX(#REF!,MATCH(CT_Bands_1991_2022_Bills_Flat!$B20,#REF!,0),MATCH(CT_Bands_1991_2022_Bills_Flat!CB$2,#REF!,0))-INDEX(#REF!,MATCH(CT_Bands_1991_2022_Bills_Flat!$B20,#REF!,0),MATCH(CT_Bands_1991_2022_Bills_Flat!CB$3,#REF!,0)),"N/A")</f>
        <v>N/A</v>
      </c>
      <c r="CC20" s="98" t="str">
        <f>IFERROR(INDEX(#REF!,MATCH(CT_Bands_1991_2022_Bills_Flat!$B20,#REF!,0),MATCH(CT_Bands_1991_2022_Bills_Flat!CC$2,#REF!,0))-INDEX(#REF!,MATCH(CT_Bands_1991_2022_Bills_Flat!$B20,#REF!,0),MATCH(CT_Bands_1991_2022_Bills_Flat!CC$3,#REF!,0)),"N/A")</f>
        <v>N/A</v>
      </c>
      <c r="CD20" s="98" t="str">
        <f>IFERROR(INDEX(#REF!,MATCH(CT_Bands_1991_2022_Bills_Flat!$B20,#REF!,0),MATCH(CT_Bands_1991_2022_Bills_Flat!CD$2,#REF!,0))-INDEX(#REF!,MATCH(CT_Bands_1991_2022_Bills_Flat!$B20,#REF!,0),MATCH(CT_Bands_1991_2022_Bills_Flat!CD$3,#REF!,0)),"N/A")</f>
        <v>N/A</v>
      </c>
      <c r="CE20" s="98" t="str">
        <f>IFERROR(INDEX(#REF!,MATCH(CT_Bands_1991_2022_Bills_Flat!$B20,#REF!,0),MATCH(CT_Bands_1991_2022_Bills_Flat!CE$2,#REF!,0))-INDEX(#REF!,MATCH(CT_Bands_1991_2022_Bills_Flat!$B20,#REF!,0),MATCH(CT_Bands_1991_2022_Bills_Flat!CE$3,#REF!,0)),"N/A")</f>
        <v>N/A</v>
      </c>
      <c r="CF20" s="51"/>
    </row>
    <row r="21" spans="1:84" x14ac:dyDescent="0.25">
      <c r="A21" s="78" t="s">
        <v>653</v>
      </c>
      <c r="B21" s="84" t="s">
        <v>654</v>
      </c>
      <c r="C21" s="97" t="s">
        <v>2047</v>
      </c>
      <c r="D21" s="98" t="str">
        <f>IFERROR(INDEX(#REF!,MATCH(CT_Bands_1991_2022_Bills_Flat!$B21,#REF!,0),MATCH(CT_Bands_1991_2022_Bills_Flat!D$2,#REF!,0))-INDEX(#REF!,MATCH(CT_Bands_1991_2022_Bills_Flat!$B21,#REF!,0),MATCH(CT_Bands_1991_2022_Bills_Flat!D$3,#REF!,0)),"N/A")</f>
        <v>N/A</v>
      </c>
      <c r="E21" s="98" t="str">
        <f>IFERROR(INDEX(#REF!,MATCH(CT_Bands_1991_2022_Bills_Flat!$B21,#REF!,0),MATCH(CT_Bands_1991_2022_Bills_Flat!E$2,#REF!,0))-INDEX(#REF!,MATCH(CT_Bands_1991_2022_Bills_Flat!$B21,#REF!,0),MATCH(CT_Bands_1991_2022_Bills_Flat!E$3,#REF!,0)),"N/A")</f>
        <v>N/A</v>
      </c>
      <c r="F21" s="98" t="str">
        <f>IFERROR(INDEX(#REF!,MATCH(CT_Bands_1991_2022_Bills_Flat!$B21,#REF!,0),MATCH(CT_Bands_1991_2022_Bills_Flat!F$2,#REF!,0))-INDEX(#REF!,MATCH(CT_Bands_1991_2022_Bills_Flat!$B21,#REF!,0),MATCH(CT_Bands_1991_2022_Bills_Flat!F$3,#REF!,0)),"N/A")</f>
        <v>N/A</v>
      </c>
      <c r="G21" s="98" t="str">
        <f>IFERROR(INDEX(#REF!,MATCH(CT_Bands_1991_2022_Bills_Flat!$B21,#REF!,0),MATCH(CT_Bands_1991_2022_Bills_Flat!G$2,#REF!,0))-INDEX(#REF!,MATCH(CT_Bands_1991_2022_Bills_Flat!$B21,#REF!,0),MATCH(CT_Bands_1991_2022_Bills_Flat!G$3,#REF!,0)),"N/A")</f>
        <v>N/A</v>
      </c>
      <c r="H21" s="98" t="str">
        <f>IFERROR(INDEX(#REF!,MATCH(CT_Bands_1991_2022_Bills_Flat!$B21,#REF!,0),MATCH(CT_Bands_1991_2022_Bills_Flat!H$2,#REF!,0))-INDEX(#REF!,MATCH(CT_Bands_1991_2022_Bills_Flat!$B21,#REF!,0),MATCH(CT_Bands_1991_2022_Bills_Flat!H$3,#REF!,0)),"N/A")</f>
        <v>N/A</v>
      </c>
      <c r="I21" s="98" t="str">
        <f>IFERROR(INDEX(#REF!,MATCH(CT_Bands_1991_2022_Bills_Flat!$B21,#REF!,0),MATCH(CT_Bands_1991_2022_Bills_Flat!I$2,#REF!,0))-INDEX(#REF!,MATCH(CT_Bands_1991_2022_Bills_Flat!$B21,#REF!,0),MATCH(CT_Bands_1991_2022_Bills_Flat!I$3,#REF!,0)),"N/A")</f>
        <v>N/A</v>
      </c>
      <c r="J21" s="98" t="str">
        <f>IFERROR(INDEX(#REF!,MATCH(CT_Bands_1991_2022_Bills_Flat!$B21,#REF!,0),MATCH(CT_Bands_1991_2022_Bills_Flat!J$2,#REF!,0))-INDEX(#REF!,MATCH(CT_Bands_1991_2022_Bills_Flat!$B21,#REF!,0),MATCH(CT_Bands_1991_2022_Bills_Flat!J$3,#REF!,0)),"N/A")</f>
        <v>N/A</v>
      </c>
      <c r="K21" s="98" t="str">
        <f>IFERROR(INDEX(#REF!,MATCH(CT_Bands_1991_2022_Bills_Flat!$B21,#REF!,0),MATCH(CT_Bands_1991_2022_Bills_Flat!K$2,#REF!,0))-INDEX(#REF!,MATCH(CT_Bands_1991_2022_Bills_Flat!$B21,#REF!,0),MATCH(CT_Bands_1991_2022_Bills_Flat!K$3,#REF!,0)),"N/A")</f>
        <v>N/A</v>
      </c>
      <c r="L21" s="98" t="str">
        <f>IFERROR(INDEX(#REF!,MATCH(CT_Bands_1991_2022_Bills_Flat!$B21,#REF!,0),MATCH(CT_Bands_1991_2022_Bills_Flat!L$2,#REF!,0))-INDEX(#REF!,MATCH(CT_Bands_1991_2022_Bills_Flat!$B21,#REF!,0),MATCH(CT_Bands_1991_2022_Bills_Flat!L$3,#REF!,0)),"N/A")</f>
        <v>N/A</v>
      </c>
      <c r="M21" s="98" t="str">
        <f>IFERROR(INDEX(#REF!,MATCH(CT_Bands_1991_2022_Bills_Flat!$B21,#REF!,0),MATCH(CT_Bands_1991_2022_Bills_Flat!M$2,#REF!,0))-INDEX(#REF!,MATCH(CT_Bands_1991_2022_Bills_Flat!$B21,#REF!,0),MATCH(CT_Bands_1991_2022_Bills_Flat!M$3,#REF!,0)),"N/A")</f>
        <v>N/A</v>
      </c>
      <c r="N21" s="101" t="str">
        <f>IFERROR(INDEX(#REF!,MATCH(CT_Bands_1991_2022_Bills_Flat!$B21,#REF!,0),MATCH(CT_Bands_1991_2022_Bills_Flat!N$2,#REF!,0))-INDEX(#REF!,MATCH(CT_Bands_1991_2022_Bills_Flat!$B21,#REF!,0),MATCH(CT_Bands_1991_2022_Bills_Flat!N$3,#REF!,0)),"N/A")</f>
        <v>N/A</v>
      </c>
      <c r="O21" s="98" t="str">
        <f>IFERROR(INDEX(#REF!,MATCH(CT_Bands_1991_2022_Bills_Flat!$B21,#REF!,0),MATCH(CT_Bands_1991_2022_Bills_Flat!O$2,#REF!,0))-INDEX(#REF!,MATCH(CT_Bands_1991_2022_Bills_Flat!$B21,#REF!,0),MATCH(CT_Bands_1991_2022_Bills_Flat!O$3,#REF!,0)),"N/A")</f>
        <v>N/A</v>
      </c>
      <c r="P21" s="98" t="str">
        <f>IFERROR(INDEX(#REF!,MATCH(CT_Bands_1991_2022_Bills_Flat!$B21,#REF!,0),MATCH(CT_Bands_1991_2022_Bills_Flat!P$2,#REF!,0))-INDEX(#REF!,MATCH(CT_Bands_1991_2022_Bills_Flat!$B21,#REF!,0),MATCH(CT_Bands_1991_2022_Bills_Flat!P$3,#REF!,0)),"N/A")</f>
        <v>N/A</v>
      </c>
      <c r="Q21" s="98" t="str">
        <f>IFERROR(INDEX(#REF!,MATCH(CT_Bands_1991_2022_Bills_Flat!$B21,#REF!,0),MATCH(CT_Bands_1991_2022_Bills_Flat!Q$2,#REF!,0))-INDEX(#REF!,MATCH(CT_Bands_1991_2022_Bills_Flat!$B21,#REF!,0),MATCH(CT_Bands_1991_2022_Bills_Flat!Q$3,#REF!,0)),"N/A")</f>
        <v>N/A</v>
      </c>
      <c r="R21" s="98" t="str">
        <f>IFERROR(INDEX(#REF!,MATCH(CT_Bands_1991_2022_Bills_Flat!$B21,#REF!,0),MATCH(CT_Bands_1991_2022_Bills_Flat!R$2,#REF!,0))-INDEX(#REF!,MATCH(CT_Bands_1991_2022_Bills_Flat!$B21,#REF!,0),MATCH(CT_Bands_1991_2022_Bills_Flat!R$3,#REF!,0)),"N/A")</f>
        <v>N/A</v>
      </c>
      <c r="S21" s="98" t="str">
        <f>IFERROR(INDEX(#REF!,MATCH(CT_Bands_1991_2022_Bills_Flat!$B21,#REF!,0),MATCH(CT_Bands_1991_2022_Bills_Flat!S$2,#REF!,0))-INDEX(#REF!,MATCH(CT_Bands_1991_2022_Bills_Flat!$B21,#REF!,0),MATCH(CT_Bands_1991_2022_Bills_Flat!S$3,#REF!,0)),"N/A")</f>
        <v>N/A</v>
      </c>
      <c r="T21" s="98" t="str">
        <f>IFERROR(INDEX(#REF!,MATCH(CT_Bands_1991_2022_Bills_Flat!$B21,#REF!,0),MATCH(CT_Bands_1991_2022_Bills_Flat!T$2,#REF!,0))-INDEX(#REF!,MATCH(CT_Bands_1991_2022_Bills_Flat!$B21,#REF!,0),MATCH(CT_Bands_1991_2022_Bills_Flat!T$3,#REF!,0)),"N/A")</f>
        <v>N/A</v>
      </c>
      <c r="U21" s="98" t="str">
        <f>IFERROR(INDEX(#REF!,MATCH(CT_Bands_1991_2022_Bills_Flat!$B21,#REF!,0),MATCH(CT_Bands_1991_2022_Bills_Flat!U$2,#REF!,0))-INDEX(#REF!,MATCH(CT_Bands_1991_2022_Bills_Flat!$B21,#REF!,0),MATCH(CT_Bands_1991_2022_Bills_Flat!U$3,#REF!,0)),"N/A")</f>
        <v>N/A</v>
      </c>
      <c r="V21" s="98" t="str">
        <f>IFERROR(INDEX(#REF!,MATCH(CT_Bands_1991_2022_Bills_Flat!$B21,#REF!,0),MATCH(CT_Bands_1991_2022_Bills_Flat!V$2,#REF!,0))-INDEX(#REF!,MATCH(CT_Bands_1991_2022_Bills_Flat!$B21,#REF!,0),MATCH(CT_Bands_1991_2022_Bills_Flat!V$3,#REF!,0)),"N/A")</f>
        <v>N/A</v>
      </c>
      <c r="W21" s="98" t="str">
        <f>IFERROR(INDEX(#REF!,MATCH(CT_Bands_1991_2022_Bills_Flat!$B21,#REF!,0),MATCH(CT_Bands_1991_2022_Bills_Flat!W$2,#REF!,0))-INDEX(#REF!,MATCH(CT_Bands_1991_2022_Bills_Flat!$B21,#REF!,0),MATCH(CT_Bands_1991_2022_Bills_Flat!W$3,#REF!,0)),"N/A")</f>
        <v>N/A</v>
      </c>
      <c r="X21" s="101" t="str">
        <f>IFERROR(INDEX(#REF!,MATCH(CT_Bands_1991_2022_Bills_Flat!$B21,#REF!,0),MATCH(CT_Bands_1991_2022_Bills_Flat!X$2,#REF!,0))-INDEX(#REF!,MATCH(CT_Bands_1991_2022_Bills_Flat!$B21,#REF!,0),MATCH(CT_Bands_1991_2022_Bills_Flat!X$3,#REF!,0)),"N/A")</f>
        <v>N/A</v>
      </c>
      <c r="Y21" s="98" t="str">
        <f>IFERROR(INDEX(#REF!,MATCH(CT_Bands_1991_2022_Bills_Flat!$B21,#REF!,0),MATCH(CT_Bands_1991_2022_Bills_Flat!Y$2,#REF!,0))-INDEX(#REF!,MATCH(CT_Bands_1991_2022_Bills_Flat!$B21,#REF!,0),MATCH(CT_Bands_1991_2022_Bills_Flat!Y$3,#REF!,0)),"N/A")</f>
        <v>N/A</v>
      </c>
      <c r="Z21" s="98" t="str">
        <f>IFERROR(INDEX(#REF!,MATCH(CT_Bands_1991_2022_Bills_Flat!$B21,#REF!,0),MATCH(CT_Bands_1991_2022_Bills_Flat!Z$2,#REF!,0))-INDEX(#REF!,MATCH(CT_Bands_1991_2022_Bills_Flat!$B21,#REF!,0),MATCH(CT_Bands_1991_2022_Bills_Flat!Z$3,#REF!,0)),"N/A")</f>
        <v>N/A</v>
      </c>
      <c r="AA21" s="98" t="str">
        <f>IFERROR(INDEX(#REF!,MATCH(CT_Bands_1991_2022_Bills_Flat!$B21,#REF!,0),MATCH(CT_Bands_1991_2022_Bills_Flat!AA$2,#REF!,0))-INDEX(#REF!,MATCH(CT_Bands_1991_2022_Bills_Flat!$B21,#REF!,0),MATCH(CT_Bands_1991_2022_Bills_Flat!AA$3,#REF!,0)),"N/A")</f>
        <v>N/A</v>
      </c>
      <c r="AB21" s="98" t="str">
        <f>IFERROR(INDEX(#REF!,MATCH(CT_Bands_1991_2022_Bills_Flat!$B21,#REF!,0),MATCH(CT_Bands_1991_2022_Bills_Flat!AB$2,#REF!,0))-INDEX(#REF!,MATCH(CT_Bands_1991_2022_Bills_Flat!$B21,#REF!,0),MATCH(CT_Bands_1991_2022_Bills_Flat!AB$3,#REF!,0)),"N/A")</f>
        <v>N/A</v>
      </c>
      <c r="AC21" s="98" t="str">
        <f>IFERROR(INDEX(#REF!,MATCH(CT_Bands_1991_2022_Bills_Flat!$B21,#REF!,0),MATCH(CT_Bands_1991_2022_Bills_Flat!AC$2,#REF!,0))-INDEX(#REF!,MATCH(CT_Bands_1991_2022_Bills_Flat!$B21,#REF!,0),MATCH(CT_Bands_1991_2022_Bills_Flat!AC$3,#REF!,0)),"N/A")</f>
        <v>N/A</v>
      </c>
      <c r="AD21" s="98" t="str">
        <f>IFERROR(INDEX(#REF!,MATCH(CT_Bands_1991_2022_Bills_Flat!$B21,#REF!,0),MATCH(CT_Bands_1991_2022_Bills_Flat!AD$2,#REF!,0))-INDEX(#REF!,MATCH(CT_Bands_1991_2022_Bills_Flat!$B21,#REF!,0),MATCH(CT_Bands_1991_2022_Bills_Flat!AD$3,#REF!,0)),"N/A")</f>
        <v>N/A</v>
      </c>
      <c r="AE21" s="98" t="str">
        <f>IFERROR(INDEX(#REF!,MATCH(CT_Bands_1991_2022_Bills_Flat!$B21,#REF!,0),MATCH(CT_Bands_1991_2022_Bills_Flat!AE$2,#REF!,0))-INDEX(#REF!,MATCH(CT_Bands_1991_2022_Bills_Flat!$B21,#REF!,0),MATCH(CT_Bands_1991_2022_Bills_Flat!AE$3,#REF!,0)),"N/A")</f>
        <v>N/A</v>
      </c>
      <c r="AF21" s="98" t="str">
        <f>IFERROR(INDEX(#REF!,MATCH(CT_Bands_1991_2022_Bills_Flat!$B21,#REF!,0),MATCH(CT_Bands_1991_2022_Bills_Flat!AF$2,#REF!,0))-INDEX(#REF!,MATCH(CT_Bands_1991_2022_Bills_Flat!$B21,#REF!,0),MATCH(CT_Bands_1991_2022_Bills_Flat!AF$3,#REF!,0)),"N/A")</f>
        <v>N/A</v>
      </c>
      <c r="AG21" s="98" t="str">
        <f>IFERROR(INDEX(#REF!,MATCH(CT_Bands_1991_2022_Bills_Flat!$B21,#REF!,0),MATCH(CT_Bands_1991_2022_Bills_Flat!AG$2,#REF!,0))-INDEX(#REF!,MATCH(CT_Bands_1991_2022_Bills_Flat!$B21,#REF!,0),MATCH(CT_Bands_1991_2022_Bills_Flat!AG$3,#REF!,0)),"N/A")</f>
        <v>N/A</v>
      </c>
      <c r="AH21" s="101" t="str">
        <f>IFERROR(INDEX(#REF!,MATCH(CT_Bands_1991_2022_Bills_Flat!$B21,#REF!,0),MATCH(CT_Bands_1991_2022_Bills_Flat!AH$2,#REF!,0))-INDEX(#REF!,MATCH(CT_Bands_1991_2022_Bills_Flat!$B21,#REF!,0),MATCH(CT_Bands_1991_2022_Bills_Flat!AH$3,#REF!,0)),"N/A")</f>
        <v>N/A</v>
      </c>
      <c r="AI21" s="98" t="str">
        <f>IFERROR(INDEX(#REF!,MATCH(CT_Bands_1991_2022_Bills_Flat!$B21,#REF!,0),MATCH(CT_Bands_1991_2022_Bills_Flat!AI$2,#REF!,0))-INDEX(#REF!,MATCH(CT_Bands_1991_2022_Bills_Flat!$B21,#REF!,0),MATCH(CT_Bands_1991_2022_Bills_Flat!AI$3,#REF!,0)),"N/A")</f>
        <v>N/A</v>
      </c>
      <c r="AJ21" s="98" t="str">
        <f>IFERROR(INDEX(#REF!,MATCH(CT_Bands_1991_2022_Bills_Flat!$B21,#REF!,0),MATCH(CT_Bands_1991_2022_Bills_Flat!AJ$2,#REF!,0))-INDEX(#REF!,MATCH(CT_Bands_1991_2022_Bills_Flat!$B21,#REF!,0),MATCH(CT_Bands_1991_2022_Bills_Flat!AJ$3,#REF!,0)),"N/A")</f>
        <v>N/A</v>
      </c>
      <c r="AK21" s="98" t="str">
        <f>IFERROR(INDEX(#REF!,MATCH(CT_Bands_1991_2022_Bills_Flat!$B21,#REF!,0),MATCH(CT_Bands_1991_2022_Bills_Flat!AK$2,#REF!,0))-INDEX(#REF!,MATCH(CT_Bands_1991_2022_Bills_Flat!$B21,#REF!,0),MATCH(CT_Bands_1991_2022_Bills_Flat!AK$3,#REF!,0)),"N/A")</f>
        <v>N/A</v>
      </c>
      <c r="AL21" s="98" t="str">
        <f>IFERROR(INDEX(#REF!,MATCH(CT_Bands_1991_2022_Bills_Flat!$B21,#REF!,0),MATCH(CT_Bands_1991_2022_Bills_Flat!AL$2,#REF!,0))-INDEX(#REF!,MATCH(CT_Bands_1991_2022_Bills_Flat!$B21,#REF!,0),MATCH(CT_Bands_1991_2022_Bills_Flat!AL$3,#REF!,0)),"N/A")</f>
        <v>N/A</v>
      </c>
      <c r="AM21" s="98" t="str">
        <f>IFERROR(INDEX(#REF!,MATCH(CT_Bands_1991_2022_Bills_Flat!$B21,#REF!,0),MATCH(CT_Bands_1991_2022_Bills_Flat!AM$2,#REF!,0))-INDEX(#REF!,MATCH(CT_Bands_1991_2022_Bills_Flat!$B21,#REF!,0),MATCH(CT_Bands_1991_2022_Bills_Flat!AM$3,#REF!,0)),"N/A")</f>
        <v>N/A</v>
      </c>
      <c r="AN21" s="98" t="str">
        <f>IFERROR(INDEX(#REF!,MATCH(CT_Bands_1991_2022_Bills_Flat!$B21,#REF!,0),MATCH(CT_Bands_1991_2022_Bills_Flat!AN$2,#REF!,0))-INDEX(#REF!,MATCH(CT_Bands_1991_2022_Bills_Flat!$B21,#REF!,0),MATCH(CT_Bands_1991_2022_Bills_Flat!AN$3,#REF!,0)),"N/A")</f>
        <v>N/A</v>
      </c>
      <c r="AO21" s="98" t="str">
        <f>IFERROR(INDEX(#REF!,MATCH(CT_Bands_1991_2022_Bills_Flat!$B21,#REF!,0),MATCH(CT_Bands_1991_2022_Bills_Flat!AO$2,#REF!,0))-INDEX(#REF!,MATCH(CT_Bands_1991_2022_Bills_Flat!$B21,#REF!,0),MATCH(CT_Bands_1991_2022_Bills_Flat!AO$3,#REF!,0)),"N/A")</f>
        <v>N/A</v>
      </c>
      <c r="AP21" s="98" t="str">
        <f>IFERROR(INDEX(#REF!,MATCH(CT_Bands_1991_2022_Bills_Flat!$B21,#REF!,0),MATCH(CT_Bands_1991_2022_Bills_Flat!AP$2,#REF!,0))-INDEX(#REF!,MATCH(CT_Bands_1991_2022_Bills_Flat!$B21,#REF!,0),MATCH(CT_Bands_1991_2022_Bills_Flat!AP$3,#REF!,0)),"N/A")</f>
        <v>N/A</v>
      </c>
      <c r="AQ21" s="98" t="str">
        <f>IFERROR(INDEX(#REF!,MATCH(CT_Bands_1991_2022_Bills_Flat!$B21,#REF!,0),MATCH(CT_Bands_1991_2022_Bills_Flat!AQ$2,#REF!,0))-INDEX(#REF!,MATCH(CT_Bands_1991_2022_Bills_Flat!$B21,#REF!,0),MATCH(CT_Bands_1991_2022_Bills_Flat!AQ$3,#REF!,0)),"N/A")</f>
        <v>N/A</v>
      </c>
      <c r="AR21" s="101" t="str">
        <f>IFERROR(INDEX(#REF!,MATCH(CT_Bands_1991_2022_Bills_Flat!$B21,#REF!,0),MATCH(CT_Bands_1991_2022_Bills_Flat!AR$2,#REF!,0))-INDEX(#REF!,MATCH(CT_Bands_1991_2022_Bills_Flat!$B21,#REF!,0),MATCH(CT_Bands_1991_2022_Bills_Flat!AR$3,#REF!,0)),"N/A")</f>
        <v>N/A</v>
      </c>
      <c r="AS21" s="98" t="str">
        <f>IFERROR(INDEX(#REF!,MATCH(CT_Bands_1991_2022_Bills_Flat!$B21,#REF!,0),MATCH(CT_Bands_1991_2022_Bills_Flat!AS$2,#REF!,0))-INDEX(#REF!,MATCH(CT_Bands_1991_2022_Bills_Flat!$B21,#REF!,0),MATCH(CT_Bands_1991_2022_Bills_Flat!AS$3,#REF!,0)),"N/A")</f>
        <v>N/A</v>
      </c>
      <c r="AT21" s="98" t="str">
        <f>IFERROR(INDEX(#REF!,MATCH(CT_Bands_1991_2022_Bills_Flat!$B21,#REF!,0),MATCH(CT_Bands_1991_2022_Bills_Flat!AT$2,#REF!,0))-INDEX(#REF!,MATCH(CT_Bands_1991_2022_Bills_Flat!$B21,#REF!,0),MATCH(CT_Bands_1991_2022_Bills_Flat!AT$3,#REF!,0)),"N/A")</f>
        <v>N/A</v>
      </c>
      <c r="AU21" s="98" t="str">
        <f>IFERROR(INDEX(#REF!,MATCH(CT_Bands_1991_2022_Bills_Flat!$B21,#REF!,0),MATCH(CT_Bands_1991_2022_Bills_Flat!AU$2,#REF!,0))-INDEX(#REF!,MATCH(CT_Bands_1991_2022_Bills_Flat!$B21,#REF!,0),MATCH(CT_Bands_1991_2022_Bills_Flat!AU$3,#REF!,0)),"N/A")</f>
        <v>N/A</v>
      </c>
      <c r="AV21" s="98" t="str">
        <f>IFERROR(INDEX(#REF!,MATCH(CT_Bands_1991_2022_Bills_Flat!$B21,#REF!,0),MATCH(CT_Bands_1991_2022_Bills_Flat!AV$2,#REF!,0))-INDEX(#REF!,MATCH(CT_Bands_1991_2022_Bills_Flat!$B21,#REF!,0),MATCH(CT_Bands_1991_2022_Bills_Flat!AV$3,#REF!,0)),"N/A")</f>
        <v>N/A</v>
      </c>
      <c r="AW21" s="98" t="str">
        <f>IFERROR(INDEX(#REF!,MATCH(CT_Bands_1991_2022_Bills_Flat!$B21,#REF!,0),MATCH(CT_Bands_1991_2022_Bills_Flat!AW$2,#REF!,0))-INDEX(#REF!,MATCH(CT_Bands_1991_2022_Bills_Flat!$B21,#REF!,0),MATCH(CT_Bands_1991_2022_Bills_Flat!AW$3,#REF!,0)),"N/A")</f>
        <v>N/A</v>
      </c>
      <c r="AX21" s="98" t="str">
        <f>IFERROR(INDEX(#REF!,MATCH(CT_Bands_1991_2022_Bills_Flat!$B21,#REF!,0),MATCH(CT_Bands_1991_2022_Bills_Flat!AX$2,#REF!,0))-INDEX(#REF!,MATCH(CT_Bands_1991_2022_Bills_Flat!$B21,#REF!,0),MATCH(CT_Bands_1991_2022_Bills_Flat!AX$3,#REF!,0)),"N/A")</f>
        <v>N/A</v>
      </c>
      <c r="AY21" s="98" t="str">
        <f>IFERROR(INDEX(#REF!,MATCH(CT_Bands_1991_2022_Bills_Flat!$B21,#REF!,0),MATCH(CT_Bands_1991_2022_Bills_Flat!AY$2,#REF!,0))-INDEX(#REF!,MATCH(CT_Bands_1991_2022_Bills_Flat!$B21,#REF!,0),MATCH(CT_Bands_1991_2022_Bills_Flat!AY$3,#REF!,0)),"N/A")</f>
        <v>N/A</v>
      </c>
      <c r="AZ21" s="98" t="str">
        <f>IFERROR(INDEX(#REF!,MATCH(CT_Bands_1991_2022_Bills_Flat!$B21,#REF!,0),MATCH(CT_Bands_1991_2022_Bills_Flat!AZ$2,#REF!,0))-INDEX(#REF!,MATCH(CT_Bands_1991_2022_Bills_Flat!$B21,#REF!,0),MATCH(CT_Bands_1991_2022_Bills_Flat!AZ$3,#REF!,0)),"N/A")</f>
        <v>N/A</v>
      </c>
      <c r="BA21" s="98" t="str">
        <f>IFERROR(INDEX(#REF!,MATCH(CT_Bands_1991_2022_Bills_Flat!$B21,#REF!,0),MATCH(CT_Bands_1991_2022_Bills_Flat!BA$2,#REF!,0))-INDEX(#REF!,MATCH(CT_Bands_1991_2022_Bills_Flat!$B21,#REF!,0),MATCH(CT_Bands_1991_2022_Bills_Flat!BA$3,#REF!,0)),"N/A")</f>
        <v>N/A</v>
      </c>
      <c r="BB21" s="101" t="str">
        <f>IFERROR(INDEX(#REF!,MATCH(CT_Bands_1991_2022_Bills_Flat!$B21,#REF!,0),MATCH(CT_Bands_1991_2022_Bills_Flat!BB$2,#REF!,0))-INDEX(#REF!,MATCH(CT_Bands_1991_2022_Bills_Flat!$B21,#REF!,0),MATCH(CT_Bands_1991_2022_Bills_Flat!BB$3,#REF!,0)),"N/A")</f>
        <v>N/A</v>
      </c>
      <c r="BC21" s="98" t="str">
        <f>IFERROR(INDEX(#REF!,MATCH(CT_Bands_1991_2022_Bills_Flat!$B21,#REF!,0),MATCH(CT_Bands_1991_2022_Bills_Flat!BC$2,#REF!,0))-INDEX(#REF!,MATCH(CT_Bands_1991_2022_Bills_Flat!$B21,#REF!,0),MATCH(CT_Bands_1991_2022_Bills_Flat!BC$3,#REF!,0)),"N/A")</f>
        <v>N/A</v>
      </c>
      <c r="BD21" s="98" t="str">
        <f>IFERROR(INDEX(#REF!,MATCH(CT_Bands_1991_2022_Bills_Flat!$B21,#REF!,0),MATCH(CT_Bands_1991_2022_Bills_Flat!BD$2,#REF!,0))-INDEX(#REF!,MATCH(CT_Bands_1991_2022_Bills_Flat!$B21,#REF!,0),MATCH(CT_Bands_1991_2022_Bills_Flat!BD$3,#REF!,0)),"N/A")</f>
        <v>N/A</v>
      </c>
      <c r="BE21" s="98" t="str">
        <f>IFERROR(INDEX(#REF!,MATCH(CT_Bands_1991_2022_Bills_Flat!$B21,#REF!,0),MATCH(CT_Bands_1991_2022_Bills_Flat!BE$2,#REF!,0))-INDEX(#REF!,MATCH(CT_Bands_1991_2022_Bills_Flat!$B21,#REF!,0),MATCH(CT_Bands_1991_2022_Bills_Flat!BE$3,#REF!,0)),"N/A")</f>
        <v>N/A</v>
      </c>
      <c r="BF21" s="98" t="str">
        <f>IFERROR(INDEX(#REF!,MATCH(CT_Bands_1991_2022_Bills_Flat!$B21,#REF!,0),MATCH(CT_Bands_1991_2022_Bills_Flat!BF$2,#REF!,0))-INDEX(#REF!,MATCH(CT_Bands_1991_2022_Bills_Flat!$B21,#REF!,0),MATCH(CT_Bands_1991_2022_Bills_Flat!BF$3,#REF!,0)),"N/A")</f>
        <v>N/A</v>
      </c>
      <c r="BG21" s="98" t="str">
        <f>IFERROR(INDEX(#REF!,MATCH(CT_Bands_1991_2022_Bills_Flat!$B21,#REF!,0),MATCH(CT_Bands_1991_2022_Bills_Flat!BG$2,#REF!,0))-INDEX(#REF!,MATCH(CT_Bands_1991_2022_Bills_Flat!$B21,#REF!,0),MATCH(CT_Bands_1991_2022_Bills_Flat!BG$3,#REF!,0)),"N/A")</f>
        <v>N/A</v>
      </c>
      <c r="BH21" s="98" t="str">
        <f>IFERROR(INDEX(#REF!,MATCH(CT_Bands_1991_2022_Bills_Flat!$B21,#REF!,0),MATCH(CT_Bands_1991_2022_Bills_Flat!BH$2,#REF!,0))-INDEX(#REF!,MATCH(CT_Bands_1991_2022_Bills_Flat!$B21,#REF!,0),MATCH(CT_Bands_1991_2022_Bills_Flat!BH$3,#REF!,0)),"N/A")</f>
        <v>N/A</v>
      </c>
      <c r="BI21" s="98" t="str">
        <f>IFERROR(INDEX(#REF!,MATCH(CT_Bands_1991_2022_Bills_Flat!$B21,#REF!,0),MATCH(CT_Bands_1991_2022_Bills_Flat!BI$2,#REF!,0))-INDEX(#REF!,MATCH(CT_Bands_1991_2022_Bills_Flat!$B21,#REF!,0),MATCH(CT_Bands_1991_2022_Bills_Flat!BI$3,#REF!,0)),"N/A")</f>
        <v>N/A</v>
      </c>
      <c r="BJ21" s="98" t="str">
        <f>IFERROR(INDEX(#REF!,MATCH(CT_Bands_1991_2022_Bills_Flat!$B21,#REF!,0),MATCH(CT_Bands_1991_2022_Bills_Flat!BJ$2,#REF!,0))-INDEX(#REF!,MATCH(CT_Bands_1991_2022_Bills_Flat!$B21,#REF!,0),MATCH(CT_Bands_1991_2022_Bills_Flat!BJ$3,#REF!,0)),"N/A")</f>
        <v>N/A</v>
      </c>
      <c r="BK21" s="98" t="str">
        <f>IFERROR(INDEX(#REF!,MATCH(CT_Bands_1991_2022_Bills_Flat!$B21,#REF!,0),MATCH(CT_Bands_1991_2022_Bills_Flat!BK$2,#REF!,0))-INDEX(#REF!,MATCH(CT_Bands_1991_2022_Bills_Flat!$B21,#REF!,0),MATCH(CT_Bands_1991_2022_Bills_Flat!BK$3,#REF!,0)),"N/A")</f>
        <v>N/A</v>
      </c>
      <c r="BL21" s="101" t="str">
        <f>IFERROR(INDEX(#REF!,MATCH(CT_Bands_1991_2022_Bills_Flat!$B21,#REF!,0),MATCH(CT_Bands_1991_2022_Bills_Flat!BL$2,#REF!,0))-INDEX(#REF!,MATCH(CT_Bands_1991_2022_Bills_Flat!$B21,#REF!,0),MATCH(CT_Bands_1991_2022_Bills_Flat!BL$3,#REF!,0)),"N/A")</f>
        <v>N/A</v>
      </c>
      <c r="BM21" s="98" t="str">
        <f>IFERROR(INDEX(#REF!,MATCH(CT_Bands_1991_2022_Bills_Flat!$B21,#REF!,0),MATCH(CT_Bands_1991_2022_Bills_Flat!BM$2,#REF!,0))-INDEX(#REF!,MATCH(CT_Bands_1991_2022_Bills_Flat!$B21,#REF!,0),MATCH(CT_Bands_1991_2022_Bills_Flat!BM$3,#REF!,0)),"N/A")</f>
        <v>N/A</v>
      </c>
      <c r="BN21" s="98" t="str">
        <f>IFERROR(INDEX(#REF!,MATCH(CT_Bands_1991_2022_Bills_Flat!$B21,#REF!,0),MATCH(CT_Bands_1991_2022_Bills_Flat!BN$2,#REF!,0))-INDEX(#REF!,MATCH(CT_Bands_1991_2022_Bills_Flat!$B21,#REF!,0),MATCH(CT_Bands_1991_2022_Bills_Flat!BN$3,#REF!,0)),"N/A")</f>
        <v>N/A</v>
      </c>
      <c r="BO21" s="98" t="str">
        <f>IFERROR(INDEX(#REF!,MATCH(CT_Bands_1991_2022_Bills_Flat!$B21,#REF!,0),MATCH(CT_Bands_1991_2022_Bills_Flat!BO$2,#REF!,0))-INDEX(#REF!,MATCH(CT_Bands_1991_2022_Bills_Flat!$B21,#REF!,0),MATCH(CT_Bands_1991_2022_Bills_Flat!BO$3,#REF!,0)),"N/A")</f>
        <v>N/A</v>
      </c>
      <c r="BP21" s="98" t="str">
        <f>IFERROR(INDEX(#REF!,MATCH(CT_Bands_1991_2022_Bills_Flat!$B21,#REF!,0),MATCH(CT_Bands_1991_2022_Bills_Flat!BP$2,#REF!,0))-INDEX(#REF!,MATCH(CT_Bands_1991_2022_Bills_Flat!$B21,#REF!,0),MATCH(CT_Bands_1991_2022_Bills_Flat!BP$3,#REF!,0)),"N/A")</f>
        <v>N/A</v>
      </c>
      <c r="BQ21" s="98" t="str">
        <f>IFERROR(INDEX(#REF!,MATCH(CT_Bands_1991_2022_Bills_Flat!$B21,#REF!,0),MATCH(CT_Bands_1991_2022_Bills_Flat!BQ$2,#REF!,0))-INDEX(#REF!,MATCH(CT_Bands_1991_2022_Bills_Flat!$B21,#REF!,0),MATCH(CT_Bands_1991_2022_Bills_Flat!BQ$3,#REF!,0)),"N/A")</f>
        <v>N/A</v>
      </c>
      <c r="BR21" s="98" t="str">
        <f>IFERROR(INDEX(#REF!,MATCH(CT_Bands_1991_2022_Bills_Flat!$B21,#REF!,0),MATCH(CT_Bands_1991_2022_Bills_Flat!BR$2,#REF!,0))-INDEX(#REF!,MATCH(CT_Bands_1991_2022_Bills_Flat!$B21,#REF!,0),MATCH(CT_Bands_1991_2022_Bills_Flat!BR$3,#REF!,0)),"N/A")</f>
        <v>N/A</v>
      </c>
      <c r="BS21" s="98" t="str">
        <f>IFERROR(INDEX(#REF!,MATCH(CT_Bands_1991_2022_Bills_Flat!$B21,#REF!,0),MATCH(CT_Bands_1991_2022_Bills_Flat!BS$2,#REF!,0))-INDEX(#REF!,MATCH(CT_Bands_1991_2022_Bills_Flat!$B21,#REF!,0),MATCH(CT_Bands_1991_2022_Bills_Flat!BS$3,#REF!,0)),"N/A")</f>
        <v>N/A</v>
      </c>
      <c r="BT21" s="98" t="str">
        <f>IFERROR(INDEX(#REF!,MATCH(CT_Bands_1991_2022_Bills_Flat!$B21,#REF!,0),MATCH(CT_Bands_1991_2022_Bills_Flat!BT$2,#REF!,0))-INDEX(#REF!,MATCH(CT_Bands_1991_2022_Bills_Flat!$B21,#REF!,0),MATCH(CT_Bands_1991_2022_Bills_Flat!BT$3,#REF!,0)),"N/A")</f>
        <v>N/A</v>
      </c>
      <c r="BU21" s="98" t="str">
        <f>IFERROR(INDEX(#REF!,MATCH(CT_Bands_1991_2022_Bills_Flat!$B21,#REF!,0),MATCH(CT_Bands_1991_2022_Bills_Flat!BU$2,#REF!,0))-INDEX(#REF!,MATCH(CT_Bands_1991_2022_Bills_Flat!$B21,#REF!,0),MATCH(CT_Bands_1991_2022_Bills_Flat!BU$3,#REF!,0)),"N/A")</f>
        <v>N/A</v>
      </c>
      <c r="BV21" s="101" t="str">
        <f>IFERROR(INDEX(#REF!,MATCH(CT_Bands_1991_2022_Bills_Flat!$B21,#REF!,0),MATCH(CT_Bands_1991_2022_Bills_Flat!BV$2,#REF!,0))-INDEX(#REF!,MATCH(CT_Bands_1991_2022_Bills_Flat!$B21,#REF!,0),MATCH(CT_Bands_1991_2022_Bills_Flat!BV$3,#REF!,0)),"N/A")</f>
        <v>N/A</v>
      </c>
      <c r="BW21" s="98" t="str">
        <f>IFERROR(INDEX(#REF!,MATCH(CT_Bands_1991_2022_Bills_Flat!$B21,#REF!,0),MATCH(CT_Bands_1991_2022_Bills_Flat!BW$2,#REF!,0))-INDEX(#REF!,MATCH(CT_Bands_1991_2022_Bills_Flat!$B21,#REF!,0),MATCH(CT_Bands_1991_2022_Bills_Flat!BW$3,#REF!,0)),"N/A")</f>
        <v>N/A</v>
      </c>
      <c r="BX21" s="98" t="str">
        <f>IFERROR(INDEX(#REF!,MATCH(CT_Bands_1991_2022_Bills_Flat!$B21,#REF!,0),MATCH(CT_Bands_1991_2022_Bills_Flat!BX$2,#REF!,0))-INDEX(#REF!,MATCH(CT_Bands_1991_2022_Bills_Flat!$B21,#REF!,0),MATCH(CT_Bands_1991_2022_Bills_Flat!BX$3,#REF!,0)),"N/A")</f>
        <v>N/A</v>
      </c>
      <c r="BY21" s="98" t="str">
        <f>IFERROR(INDEX(#REF!,MATCH(CT_Bands_1991_2022_Bills_Flat!$B21,#REF!,0),MATCH(CT_Bands_1991_2022_Bills_Flat!BY$2,#REF!,0))-INDEX(#REF!,MATCH(CT_Bands_1991_2022_Bills_Flat!$B21,#REF!,0),MATCH(CT_Bands_1991_2022_Bills_Flat!BY$3,#REF!,0)),"N/A")</f>
        <v>N/A</v>
      </c>
      <c r="BZ21" s="98" t="str">
        <f>IFERROR(INDEX(#REF!,MATCH(CT_Bands_1991_2022_Bills_Flat!$B21,#REF!,0),MATCH(CT_Bands_1991_2022_Bills_Flat!BZ$2,#REF!,0))-INDEX(#REF!,MATCH(CT_Bands_1991_2022_Bills_Flat!$B21,#REF!,0),MATCH(CT_Bands_1991_2022_Bills_Flat!BZ$3,#REF!,0)),"N/A")</f>
        <v>N/A</v>
      </c>
      <c r="CA21" s="98" t="str">
        <f>IFERROR(INDEX(#REF!,MATCH(CT_Bands_1991_2022_Bills_Flat!$B21,#REF!,0),MATCH(CT_Bands_1991_2022_Bills_Flat!CA$2,#REF!,0))-INDEX(#REF!,MATCH(CT_Bands_1991_2022_Bills_Flat!$B21,#REF!,0),MATCH(CT_Bands_1991_2022_Bills_Flat!CA$3,#REF!,0)),"N/A")</f>
        <v>N/A</v>
      </c>
      <c r="CB21" s="98" t="str">
        <f>IFERROR(INDEX(#REF!,MATCH(CT_Bands_1991_2022_Bills_Flat!$B21,#REF!,0),MATCH(CT_Bands_1991_2022_Bills_Flat!CB$2,#REF!,0))-INDEX(#REF!,MATCH(CT_Bands_1991_2022_Bills_Flat!$B21,#REF!,0),MATCH(CT_Bands_1991_2022_Bills_Flat!CB$3,#REF!,0)),"N/A")</f>
        <v>N/A</v>
      </c>
      <c r="CC21" s="98" t="str">
        <f>IFERROR(INDEX(#REF!,MATCH(CT_Bands_1991_2022_Bills_Flat!$B21,#REF!,0),MATCH(CT_Bands_1991_2022_Bills_Flat!CC$2,#REF!,0))-INDEX(#REF!,MATCH(CT_Bands_1991_2022_Bills_Flat!$B21,#REF!,0),MATCH(CT_Bands_1991_2022_Bills_Flat!CC$3,#REF!,0)),"N/A")</f>
        <v>N/A</v>
      </c>
      <c r="CD21" s="98" t="str">
        <f>IFERROR(INDEX(#REF!,MATCH(CT_Bands_1991_2022_Bills_Flat!$B21,#REF!,0),MATCH(CT_Bands_1991_2022_Bills_Flat!CD$2,#REF!,0))-INDEX(#REF!,MATCH(CT_Bands_1991_2022_Bills_Flat!$B21,#REF!,0),MATCH(CT_Bands_1991_2022_Bills_Flat!CD$3,#REF!,0)),"N/A")</f>
        <v>N/A</v>
      </c>
      <c r="CE21" s="98" t="str">
        <f>IFERROR(INDEX(#REF!,MATCH(CT_Bands_1991_2022_Bills_Flat!$B21,#REF!,0),MATCH(CT_Bands_1991_2022_Bills_Flat!CE$2,#REF!,0))-INDEX(#REF!,MATCH(CT_Bands_1991_2022_Bills_Flat!$B21,#REF!,0),MATCH(CT_Bands_1991_2022_Bills_Flat!CE$3,#REF!,0)),"N/A")</f>
        <v>N/A</v>
      </c>
      <c r="CF21" s="51"/>
    </row>
    <row r="22" spans="1:84" x14ac:dyDescent="0.25">
      <c r="A22" s="78" t="s">
        <v>655</v>
      </c>
      <c r="B22" s="84" t="s">
        <v>656</v>
      </c>
      <c r="C22" s="97" t="s">
        <v>2047</v>
      </c>
      <c r="D22" s="98" t="str">
        <f>IFERROR(INDEX(#REF!,MATCH(CT_Bands_1991_2022_Bills_Flat!$B22,#REF!,0),MATCH(CT_Bands_1991_2022_Bills_Flat!D$2,#REF!,0))-INDEX(#REF!,MATCH(CT_Bands_1991_2022_Bills_Flat!$B22,#REF!,0),MATCH(CT_Bands_1991_2022_Bills_Flat!D$3,#REF!,0)),"N/A")</f>
        <v>N/A</v>
      </c>
      <c r="E22" s="98" t="str">
        <f>IFERROR(INDEX(#REF!,MATCH(CT_Bands_1991_2022_Bills_Flat!$B22,#REF!,0),MATCH(CT_Bands_1991_2022_Bills_Flat!E$2,#REF!,0))-INDEX(#REF!,MATCH(CT_Bands_1991_2022_Bills_Flat!$B22,#REF!,0),MATCH(CT_Bands_1991_2022_Bills_Flat!E$3,#REF!,0)),"N/A")</f>
        <v>N/A</v>
      </c>
      <c r="F22" s="98" t="str">
        <f>IFERROR(INDEX(#REF!,MATCH(CT_Bands_1991_2022_Bills_Flat!$B22,#REF!,0),MATCH(CT_Bands_1991_2022_Bills_Flat!F$2,#REF!,0))-INDEX(#REF!,MATCH(CT_Bands_1991_2022_Bills_Flat!$B22,#REF!,0),MATCH(CT_Bands_1991_2022_Bills_Flat!F$3,#REF!,0)),"N/A")</f>
        <v>N/A</v>
      </c>
      <c r="G22" s="98" t="str">
        <f>IFERROR(INDEX(#REF!,MATCH(CT_Bands_1991_2022_Bills_Flat!$B22,#REF!,0),MATCH(CT_Bands_1991_2022_Bills_Flat!G$2,#REF!,0))-INDEX(#REF!,MATCH(CT_Bands_1991_2022_Bills_Flat!$B22,#REF!,0),MATCH(CT_Bands_1991_2022_Bills_Flat!G$3,#REF!,0)),"N/A")</f>
        <v>N/A</v>
      </c>
      <c r="H22" s="98" t="str">
        <f>IFERROR(INDEX(#REF!,MATCH(CT_Bands_1991_2022_Bills_Flat!$B22,#REF!,0),MATCH(CT_Bands_1991_2022_Bills_Flat!H$2,#REF!,0))-INDEX(#REF!,MATCH(CT_Bands_1991_2022_Bills_Flat!$B22,#REF!,0),MATCH(CT_Bands_1991_2022_Bills_Flat!H$3,#REF!,0)),"N/A")</f>
        <v>N/A</v>
      </c>
      <c r="I22" s="98" t="str">
        <f>IFERROR(INDEX(#REF!,MATCH(CT_Bands_1991_2022_Bills_Flat!$B22,#REF!,0),MATCH(CT_Bands_1991_2022_Bills_Flat!I$2,#REF!,0))-INDEX(#REF!,MATCH(CT_Bands_1991_2022_Bills_Flat!$B22,#REF!,0),MATCH(CT_Bands_1991_2022_Bills_Flat!I$3,#REF!,0)),"N/A")</f>
        <v>N/A</v>
      </c>
      <c r="J22" s="98" t="str">
        <f>IFERROR(INDEX(#REF!,MATCH(CT_Bands_1991_2022_Bills_Flat!$B22,#REF!,0),MATCH(CT_Bands_1991_2022_Bills_Flat!J$2,#REF!,0))-INDEX(#REF!,MATCH(CT_Bands_1991_2022_Bills_Flat!$B22,#REF!,0),MATCH(CT_Bands_1991_2022_Bills_Flat!J$3,#REF!,0)),"N/A")</f>
        <v>N/A</v>
      </c>
      <c r="K22" s="98" t="str">
        <f>IFERROR(INDEX(#REF!,MATCH(CT_Bands_1991_2022_Bills_Flat!$B22,#REF!,0),MATCH(CT_Bands_1991_2022_Bills_Flat!K$2,#REF!,0))-INDEX(#REF!,MATCH(CT_Bands_1991_2022_Bills_Flat!$B22,#REF!,0),MATCH(CT_Bands_1991_2022_Bills_Flat!K$3,#REF!,0)),"N/A")</f>
        <v>N/A</v>
      </c>
      <c r="L22" s="98" t="str">
        <f>IFERROR(INDEX(#REF!,MATCH(CT_Bands_1991_2022_Bills_Flat!$B22,#REF!,0),MATCH(CT_Bands_1991_2022_Bills_Flat!L$2,#REF!,0))-INDEX(#REF!,MATCH(CT_Bands_1991_2022_Bills_Flat!$B22,#REF!,0),MATCH(CT_Bands_1991_2022_Bills_Flat!L$3,#REF!,0)),"N/A")</f>
        <v>N/A</v>
      </c>
      <c r="M22" s="98" t="str">
        <f>IFERROR(INDEX(#REF!,MATCH(CT_Bands_1991_2022_Bills_Flat!$B22,#REF!,0),MATCH(CT_Bands_1991_2022_Bills_Flat!M$2,#REF!,0))-INDEX(#REF!,MATCH(CT_Bands_1991_2022_Bills_Flat!$B22,#REF!,0),MATCH(CT_Bands_1991_2022_Bills_Flat!M$3,#REF!,0)),"N/A")</f>
        <v>N/A</v>
      </c>
      <c r="N22" s="101" t="str">
        <f>IFERROR(INDEX(#REF!,MATCH(CT_Bands_1991_2022_Bills_Flat!$B22,#REF!,0),MATCH(CT_Bands_1991_2022_Bills_Flat!N$2,#REF!,0))-INDEX(#REF!,MATCH(CT_Bands_1991_2022_Bills_Flat!$B22,#REF!,0),MATCH(CT_Bands_1991_2022_Bills_Flat!N$3,#REF!,0)),"N/A")</f>
        <v>N/A</v>
      </c>
      <c r="O22" s="98" t="str">
        <f>IFERROR(INDEX(#REF!,MATCH(CT_Bands_1991_2022_Bills_Flat!$B22,#REF!,0),MATCH(CT_Bands_1991_2022_Bills_Flat!O$2,#REF!,0))-INDEX(#REF!,MATCH(CT_Bands_1991_2022_Bills_Flat!$B22,#REF!,0),MATCH(CT_Bands_1991_2022_Bills_Flat!O$3,#REF!,0)),"N/A")</f>
        <v>N/A</v>
      </c>
      <c r="P22" s="98" t="str">
        <f>IFERROR(INDEX(#REF!,MATCH(CT_Bands_1991_2022_Bills_Flat!$B22,#REF!,0),MATCH(CT_Bands_1991_2022_Bills_Flat!P$2,#REF!,0))-INDEX(#REF!,MATCH(CT_Bands_1991_2022_Bills_Flat!$B22,#REF!,0),MATCH(CT_Bands_1991_2022_Bills_Flat!P$3,#REF!,0)),"N/A")</f>
        <v>N/A</v>
      </c>
      <c r="Q22" s="98" t="str">
        <f>IFERROR(INDEX(#REF!,MATCH(CT_Bands_1991_2022_Bills_Flat!$B22,#REF!,0),MATCH(CT_Bands_1991_2022_Bills_Flat!Q$2,#REF!,0))-INDEX(#REF!,MATCH(CT_Bands_1991_2022_Bills_Flat!$B22,#REF!,0),MATCH(CT_Bands_1991_2022_Bills_Flat!Q$3,#REF!,0)),"N/A")</f>
        <v>N/A</v>
      </c>
      <c r="R22" s="98" t="str">
        <f>IFERROR(INDEX(#REF!,MATCH(CT_Bands_1991_2022_Bills_Flat!$B22,#REF!,0),MATCH(CT_Bands_1991_2022_Bills_Flat!R$2,#REF!,0))-INDEX(#REF!,MATCH(CT_Bands_1991_2022_Bills_Flat!$B22,#REF!,0),MATCH(CT_Bands_1991_2022_Bills_Flat!R$3,#REF!,0)),"N/A")</f>
        <v>N/A</v>
      </c>
      <c r="S22" s="98" t="str">
        <f>IFERROR(INDEX(#REF!,MATCH(CT_Bands_1991_2022_Bills_Flat!$B22,#REF!,0),MATCH(CT_Bands_1991_2022_Bills_Flat!S$2,#REF!,0))-INDEX(#REF!,MATCH(CT_Bands_1991_2022_Bills_Flat!$B22,#REF!,0),MATCH(CT_Bands_1991_2022_Bills_Flat!S$3,#REF!,0)),"N/A")</f>
        <v>N/A</v>
      </c>
      <c r="T22" s="98" t="str">
        <f>IFERROR(INDEX(#REF!,MATCH(CT_Bands_1991_2022_Bills_Flat!$B22,#REF!,0),MATCH(CT_Bands_1991_2022_Bills_Flat!T$2,#REF!,0))-INDEX(#REF!,MATCH(CT_Bands_1991_2022_Bills_Flat!$B22,#REF!,0),MATCH(CT_Bands_1991_2022_Bills_Flat!T$3,#REF!,0)),"N/A")</f>
        <v>N/A</v>
      </c>
      <c r="U22" s="98" t="str">
        <f>IFERROR(INDEX(#REF!,MATCH(CT_Bands_1991_2022_Bills_Flat!$B22,#REF!,0),MATCH(CT_Bands_1991_2022_Bills_Flat!U$2,#REF!,0))-INDEX(#REF!,MATCH(CT_Bands_1991_2022_Bills_Flat!$B22,#REF!,0),MATCH(CT_Bands_1991_2022_Bills_Flat!U$3,#REF!,0)),"N/A")</f>
        <v>N/A</v>
      </c>
      <c r="V22" s="98" t="str">
        <f>IFERROR(INDEX(#REF!,MATCH(CT_Bands_1991_2022_Bills_Flat!$B22,#REF!,0),MATCH(CT_Bands_1991_2022_Bills_Flat!V$2,#REF!,0))-INDEX(#REF!,MATCH(CT_Bands_1991_2022_Bills_Flat!$B22,#REF!,0),MATCH(CT_Bands_1991_2022_Bills_Flat!V$3,#REF!,0)),"N/A")</f>
        <v>N/A</v>
      </c>
      <c r="W22" s="98" t="str">
        <f>IFERROR(INDEX(#REF!,MATCH(CT_Bands_1991_2022_Bills_Flat!$B22,#REF!,0),MATCH(CT_Bands_1991_2022_Bills_Flat!W$2,#REF!,0))-INDEX(#REF!,MATCH(CT_Bands_1991_2022_Bills_Flat!$B22,#REF!,0),MATCH(CT_Bands_1991_2022_Bills_Flat!W$3,#REF!,0)),"N/A")</f>
        <v>N/A</v>
      </c>
      <c r="X22" s="101" t="str">
        <f>IFERROR(INDEX(#REF!,MATCH(CT_Bands_1991_2022_Bills_Flat!$B22,#REF!,0),MATCH(CT_Bands_1991_2022_Bills_Flat!X$2,#REF!,0))-INDEX(#REF!,MATCH(CT_Bands_1991_2022_Bills_Flat!$B22,#REF!,0),MATCH(CT_Bands_1991_2022_Bills_Flat!X$3,#REF!,0)),"N/A")</f>
        <v>N/A</v>
      </c>
      <c r="Y22" s="98" t="str">
        <f>IFERROR(INDEX(#REF!,MATCH(CT_Bands_1991_2022_Bills_Flat!$B22,#REF!,0),MATCH(CT_Bands_1991_2022_Bills_Flat!Y$2,#REF!,0))-INDEX(#REF!,MATCH(CT_Bands_1991_2022_Bills_Flat!$B22,#REF!,0),MATCH(CT_Bands_1991_2022_Bills_Flat!Y$3,#REF!,0)),"N/A")</f>
        <v>N/A</v>
      </c>
      <c r="Z22" s="98" t="str">
        <f>IFERROR(INDEX(#REF!,MATCH(CT_Bands_1991_2022_Bills_Flat!$B22,#REF!,0),MATCH(CT_Bands_1991_2022_Bills_Flat!Z$2,#REF!,0))-INDEX(#REF!,MATCH(CT_Bands_1991_2022_Bills_Flat!$B22,#REF!,0),MATCH(CT_Bands_1991_2022_Bills_Flat!Z$3,#REF!,0)),"N/A")</f>
        <v>N/A</v>
      </c>
      <c r="AA22" s="98" t="str">
        <f>IFERROR(INDEX(#REF!,MATCH(CT_Bands_1991_2022_Bills_Flat!$B22,#REF!,0),MATCH(CT_Bands_1991_2022_Bills_Flat!AA$2,#REF!,0))-INDEX(#REF!,MATCH(CT_Bands_1991_2022_Bills_Flat!$B22,#REF!,0),MATCH(CT_Bands_1991_2022_Bills_Flat!AA$3,#REF!,0)),"N/A")</f>
        <v>N/A</v>
      </c>
      <c r="AB22" s="98" t="str">
        <f>IFERROR(INDEX(#REF!,MATCH(CT_Bands_1991_2022_Bills_Flat!$B22,#REF!,0),MATCH(CT_Bands_1991_2022_Bills_Flat!AB$2,#REF!,0))-INDEX(#REF!,MATCH(CT_Bands_1991_2022_Bills_Flat!$B22,#REF!,0),MATCH(CT_Bands_1991_2022_Bills_Flat!AB$3,#REF!,0)),"N/A")</f>
        <v>N/A</v>
      </c>
      <c r="AC22" s="98" t="str">
        <f>IFERROR(INDEX(#REF!,MATCH(CT_Bands_1991_2022_Bills_Flat!$B22,#REF!,0),MATCH(CT_Bands_1991_2022_Bills_Flat!AC$2,#REF!,0))-INDEX(#REF!,MATCH(CT_Bands_1991_2022_Bills_Flat!$B22,#REF!,0),MATCH(CT_Bands_1991_2022_Bills_Flat!AC$3,#REF!,0)),"N/A")</f>
        <v>N/A</v>
      </c>
      <c r="AD22" s="98" t="str">
        <f>IFERROR(INDEX(#REF!,MATCH(CT_Bands_1991_2022_Bills_Flat!$B22,#REF!,0),MATCH(CT_Bands_1991_2022_Bills_Flat!AD$2,#REF!,0))-INDEX(#REF!,MATCH(CT_Bands_1991_2022_Bills_Flat!$B22,#REF!,0),MATCH(CT_Bands_1991_2022_Bills_Flat!AD$3,#REF!,0)),"N/A")</f>
        <v>N/A</v>
      </c>
      <c r="AE22" s="98" t="str">
        <f>IFERROR(INDEX(#REF!,MATCH(CT_Bands_1991_2022_Bills_Flat!$B22,#REF!,0),MATCH(CT_Bands_1991_2022_Bills_Flat!AE$2,#REF!,0))-INDEX(#REF!,MATCH(CT_Bands_1991_2022_Bills_Flat!$B22,#REF!,0),MATCH(CT_Bands_1991_2022_Bills_Flat!AE$3,#REF!,0)),"N/A")</f>
        <v>N/A</v>
      </c>
      <c r="AF22" s="98" t="str">
        <f>IFERROR(INDEX(#REF!,MATCH(CT_Bands_1991_2022_Bills_Flat!$B22,#REF!,0),MATCH(CT_Bands_1991_2022_Bills_Flat!AF$2,#REF!,0))-INDEX(#REF!,MATCH(CT_Bands_1991_2022_Bills_Flat!$B22,#REF!,0),MATCH(CT_Bands_1991_2022_Bills_Flat!AF$3,#REF!,0)),"N/A")</f>
        <v>N/A</v>
      </c>
      <c r="AG22" s="98" t="str">
        <f>IFERROR(INDEX(#REF!,MATCH(CT_Bands_1991_2022_Bills_Flat!$B22,#REF!,0),MATCH(CT_Bands_1991_2022_Bills_Flat!AG$2,#REF!,0))-INDEX(#REF!,MATCH(CT_Bands_1991_2022_Bills_Flat!$B22,#REF!,0),MATCH(CT_Bands_1991_2022_Bills_Flat!AG$3,#REF!,0)),"N/A")</f>
        <v>N/A</v>
      </c>
      <c r="AH22" s="101" t="str">
        <f>IFERROR(INDEX(#REF!,MATCH(CT_Bands_1991_2022_Bills_Flat!$B22,#REF!,0),MATCH(CT_Bands_1991_2022_Bills_Flat!AH$2,#REF!,0))-INDEX(#REF!,MATCH(CT_Bands_1991_2022_Bills_Flat!$B22,#REF!,0),MATCH(CT_Bands_1991_2022_Bills_Flat!AH$3,#REF!,0)),"N/A")</f>
        <v>N/A</v>
      </c>
      <c r="AI22" s="98" t="str">
        <f>IFERROR(INDEX(#REF!,MATCH(CT_Bands_1991_2022_Bills_Flat!$B22,#REF!,0),MATCH(CT_Bands_1991_2022_Bills_Flat!AI$2,#REF!,0))-INDEX(#REF!,MATCH(CT_Bands_1991_2022_Bills_Flat!$B22,#REF!,0),MATCH(CT_Bands_1991_2022_Bills_Flat!AI$3,#REF!,0)),"N/A")</f>
        <v>N/A</v>
      </c>
      <c r="AJ22" s="98" t="str">
        <f>IFERROR(INDEX(#REF!,MATCH(CT_Bands_1991_2022_Bills_Flat!$B22,#REF!,0),MATCH(CT_Bands_1991_2022_Bills_Flat!AJ$2,#REF!,0))-INDEX(#REF!,MATCH(CT_Bands_1991_2022_Bills_Flat!$B22,#REF!,0),MATCH(CT_Bands_1991_2022_Bills_Flat!AJ$3,#REF!,0)),"N/A")</f>
        <v>N/A</v>
      </c>
      <c r="AK22" s="98" t="str">
        <f>IFERROR(INDEX(#REF!,MATCH(CT_Bands_1991_2022_Bills_Flat!$B22,#REF!,0),MATCH(CT_Bands_1991_2022_Bills_Flat!AK$2,#REF!,0))-INDEX(#REF!,MATCH(CT_Bands_1991_2022_Bills_Flat!$B22,#REF!,0),MATCH(CT_Bands_1991_2022_Bills_Flat!AK$3,#REF!,0)),"N/A")</f>
        <v>N/A</v>
      </c>
      <c r="AL22" s="98" t="str">
        <f>IFERROR(INDEX(#REF!,MATCH(CT_Bands_1991_2022_Bills_Flat!$B22,#REF!,0),MATCH(CT_Bands_1991_2022_Bills_Flat!AL$2,#REF!,0))-INDEX(#REF!,MATCH(CT_Bands_1991_2022_Bills_Flat!$B22,#REF!,0),MATCH(CT_Bands_1991_2022_Bills_Flat!AL$3,#REF!,0)),"N/A")</f>
        <v>N/A</v>
      </c>
      <c r="AM22" s="98" t="str">
        <f>IFERROR(INDEX(#REF!,MATCH(CT_Bands_1991_2022_Bills_Flat!$B22,#REF!,0),MATCH(CT_Bands_1991_2022_Bills_Flat!AM$2,#REF!,0))-INDEX(#REF!,MATCH(CT_Bands_1991_2022_Bills_Flat!$B22,#REF!,0),MATCH(CT_Bands_1991_2022_Bills_Flat!AM$3,#REF!,0)),"N/A")</f>
        <v>N/A</v>
      </c>
      <c r="AN22" s="98" t="str">
        <f>IFERROR(INDEX(#REF!,MATCH(CT_Bands_1991_2022_Bills_Flat!$B22,#REF!,0),MATCH(CT_Bands_1991_2022_Bills_Flat!AN$2,#REF!,0))-INDEX(#REF!,MATCH(CT_Bands_1991_2022_Bills_Flat!$B22,#REF!,0),MATCH(CT_Bands_1991_2022_Bills_Flat!AN$3,#REF!,0)),"N/A")</f>
        <v>N/A</v>
      </c>
      <c r="AO22" s="98" t="str">
        <f>IFERROR(INDEX(#REF!,MATCH(CT_Bands_1991_2022_Bills_Flat!$B22,#REF!,0),MATCH(CT_Bands_1991_2022_Bills_Flat!AO$2,#REF!,0))-INDEX(#REF!,MATCH(CT_Bands_1991_2022_Bills_Flat!$B22,#REF!,0),MATCH(CT_Bands_1991_2022_Bills_Flat!AO$3,#REF!,0)),"N/A")</f>
        <v>N/A</v>
      </c>
      <c r="AP22" s="98" t="str">
        <f>IFERROR(INDEX(#REF!,MATCH(CT_Bands_1991_2022_Bills_Flat!$B22,#REF!,0),MATCH(CT_Bands_1991_2022_Bills_Flat!AP$2,#REF!,0))-INDEX(#REF!,MATCH(CT_Bands_1991_2022_Bills_Flat!$B22,#REF!,0),MATCH(CT_Bands_1991_2022_Bills_Flat!AP$3,#REF!,0)),"N/A")</f>
        <v>N/A</v>
      </c>
      <c r="AQ22" s="98" t="str">
        <f>IFERROR(INDEX(#REF!,MATCH(CT_Bands_1991_2022_Bills_Flat!$B22,#REF!,0),MATCH(CT_Bands_1991_2022_Bills_Flat!AQ$2,#REF!,0))-INDEX(#REF!,MATCH(CT_Bands_1991_2022_Bills_Flat!$B22,#REF!,0),MATCH(CT_Bands_1991_2022_Bills_Flat!AQ$3,#REF!,0)),"N/A")</f>
        <v>N/A</v>
      </c>
      <c r="AR22" s="101" t="str">
        <f>IFERROR(INDEX(#REF!,MATCH(CT_Bands_1991_2022_Bills_Flat!$B22,#REF!,0),MATCH(CT_Bands_1991_2022_Bills_Flat!AR$2,#REF!,0))-INDEX(#REF!,MATCH(CT_Bands_1991_2022_Bills_Flat!$B22,#REF!,0),MATCH(CT_Bands_1991_2022_Bills_Flat!AR$3,#REF!,0)),"N/A")</f>
        <v>N/A</v>
      </c>
      <c r="AS22" s="98" t="str">
        <f>IFERROR(INDEX(#REF!,MATCH(CT_Bands_1991_2022_Bills_Flat!$B22,#REF!,0),MATCH(CT_Bands_1991_2022_Bills_Flat!AS$2,#REF!,0))-INDEX(#REF!,MATCH(CT_Bands_1991_2022_Bills_Flat!$B22,#REF!,0),MATCH(CT_Bands_1991_2022_Bills_Flat!AS$3,#REF!,0)),"N/A")</f>
        <v>N/A</v>
      </c>
      <c r="AT22" s="98" t="str">
        <f>IFERROR(INDEX(#REF!,MATCH(CT_Bands_1991_2022_Bills_Flat!$B22,#REF!,0),MATCH(CT_Bands_1991_2022_Bills_Flat!AT$2,#REF!,0))-INDEX(#REF!,MATCH(CT_Bands_1991_2022_Bills_Flat!$B22,#REF!,0),MATCH(CT_Bands_1991_2022_Bills_Flat!AT$3,#REF!,0)),"N/A")</f>
        <v>N/A</v>
      </c>
      <c r="AU22" s="98" t="str">
        <f>IFERROR(INDEX(#REF!,MATCH(CT_Bands_1991_2022_Bills_Flat!$B22,#REF!,0),MATCH(CT_Bands_1991_2022_Bills_Flat!AU$2,#REF!,0))-INDEX(#REF!,MATCH(CT_Bands_1991_2022_Bills_Flat!$B22,#REF!,0),MATCH(CT_Bands_1991_2022_Bills_Flat!AU$3,#REF!,0)),"N/A")</f>
        <v>N/A</v>
      </c>
      <c r="AV22" s="98" t="str">
        <f>IFERROR(INDEX(#REF!,MATCH(CT_Bands_1991_2022_Bills_Flat!$B22,#REF!,0),MATCH(CT_Bands_1991_2022_Bills_Flat!AV$2,#REF!,0))-INDEX(#REF!,MATCH(CT_Bands_1991_2022_Bills_Flat!$B22,#REF!,0),MATCH(CT_Bands_1991_2022_Bills_Flat!AV$3,#REF!,0)),"N/A")</f>
        <v>N/A</v>
      </c>
      <c r="AW22" s="98" t="str">
        <f>IFERROR(INDEX(#REF!,MATCH(CT_Bands_1991_2022_Bills_Flat!$B22,#REF!,0),MATCH(CT_Bands_1991_2022_Bills_Flat!AW$2,#REF!,0))-INDEX(#REF!,MATCH(CT_Bands_1991_2022_Bills_Flat!$B22,#REF!,0),MATCH(CT_Bands_1991_2022_Bills_Flat!AW$3,#REF!,0)),"N/A")</f>
        <v>N/A</v>
      </c>
      <c r="AX22" s="98" t="str">
        <f>IFERROR(INDEX(#REF!,MATCH(CT_Bands_1991_2022_Bills_Flat!$B22,#REF!,0),MATCH(CT_Bands_1991_2022_Bills_Flat!AX$2,#REF!,0))-INDEX(#REF!,MATCH(CT_Bands_1991_2022_Bills_Flat!$B22,#REF!,0),MATCH(CT_Bands_1991_2022_Bills_Flat!AX$3,#REF!,0)),"N/A")</f>
        <v>N/A</v>
      </c>
      <c r="AY22" s="98" t="str">
        <f>IFERROR(INDEX(#REF!,MATCH(CT_Bands_1991_2022_Bills_Flat!$B22,#REF!,0),MATCH(CT_Bands_1991_2022_Bills_Flat!AY$2,#REF!,0))-INDEX(#REF!,MATCH(CT_Bands_1991_2022_Bills_Flat!$B22,#REF!,0),MATCH(CT_Bands_1991_2022_Bills_Flat!AY$3,#REF!,0)),"N/A")</f>
        <v>N/A</v>
      </c>
      <c r="AZ22" s="98" t="str">
        <f>IFERROR(INDEX(#REF!,MATCH(CT_Bands_1991_2022_Bills_Flat!$B22,#REF!,0),MATCH(CT_Bands_1991_2022_Bills_Flat!AZ$2,#REF!,0))-INDEX(#REF!,MATCH(CT_Bands_1991_2022_Bills_Flat!$B22,#REF!,0),MATCH(CT_Bands_1991_2022_Bills_Flat!AZ$3,#REF!,0)),"N/A")</f>
        <v>N/A</v>
      </c>
      <c r="BA22" s="98" t="str">
        <f>IFERROR(INDEX(#REF!,MATCH(CT_Bands_1991_2022_Bills_Flat!$B22,#REF!,0),MATCH(CT_Bands_1991_2022_Bills_Flat!BA$2,#REF!,0))-INDEX(#REF!,MATCH(CT_Bands_1991_2022_Bills_Flat!$B22,#REF!,0),MATCH(CT_Bands_1991_2022_Bills_Flat!BA$3,#REF!,0)),"N/A")</f>
        <v>N/A</v>
      </c>
      <c r="BB22" s="101" t="str">
        <f>IFERROR(INDEX(#REF!,MATCH(CT_Bands_1991_2022_Bills_Flat!$B22,#REF!,0),MATCH(CT_Bands_1991_2022_Bills_Flat!BB$2,#REF!,0))-INDEX(#REF!,MATCH(CT_Bands_1991_2022_Bills_Flat!$B22,#REF!,0),MATCH(CT_Bands_1991_2022_Bills_Flat!BB$3,#REF!,0)),"N/A")</f>
        <v>N/A</v>
      </c>
      <c r="BC22" s="98" t="str">
        <f>IFERROR(INDEX(#REF!,MATCH(CT_Bands_1991_2022_Bills_Flat!$B22,#REF!,0),MATCH(CT_Bands_1991_2022_Bills_Flat!BC$2,#REF!,0))-INDEX(#REF!,MATCH(CT_Bands_1991_2022_Bills_Flat!$B22,#REF!,0),MATCH(CT_Bands_1991_2022_Bills_Flat!BC$3,#REF!,0)),"N/A")</f>
        <v>N/A</v>
      </c>
      <c r="BD22" s="98" t="str">
        <f>IFERROR(INDEX(#REF!,MATCH(CT_Bands_1991_2022_Bills_Flat!$B22,#REF!,0),MATCH(CT_Bands_1991_2022_Bills_Flat!BD$2,#REF!,0))-INDEX(#REF!,MATCH(CT_Bands_1991_2022_Bills_Flat!$B22,#REF!,0),MATCH(CT_Bands_1991_2022_Bills_Flat!BD$3,#REF!,0)),"N/A")</f>
        <v>N/A</v>
      </c>
      <c r="BE22" s="98" t="str">
        <f>IFERROR(INDEX(#REF!,MATCH(CT_Bands_1991_2022_Bills_Flat!$B22,#REF!,0),MATCH(CT_Bands_1991_2022_Bills_Flat!BE$2,#REF!,0))-INDEX(#REF!,MATCH(CT_Bands_1991_2022_Bills_Flat!$B22,#REF!,0),MATCH(CT_Bands_1991_2022_Bills_Flat!BE$3,#REF!,0)),"N/A")</f>
        <v>N/A</v>
      </c>
      <c r="BF22" s="98" t="str">
        <f>IFERROR(INDEX(#REF!,MATCH(CT_Bands_1991_2022_Bills_Flat!$B22,#REF!,0),MATCH(CT_Bands_1991_2022_Bills_Flat!BF$2,#REF!,0))-INDEX(#REF!,MATCH(CT_Bands_1991_2022_Bills_Flat!$B22,#REF!,0),MATCH(CT_Bands_1991_2022_Bills_Flat!BF$3,#REF!,0)),"N/A")</f>
        <v>N/A</v>
      </c>
      <c r="BG22" s="98" t="str">
        <f>IFERROR(INDEX(#REF!,MATCH(CT_Bands_1991_2022_Bills_Flat!$B22,#REF!,0),MATCH(CT_Bands_1991_2022_Bills_Flat!BG$2,#REF!,0))-INDEX(#REF!,MATCH(CT_Bands_1991_2022_Bills_Flat!$B22,#REF!,0),MATCH(CT_Bands_1991_2022_Bills_Flat!BG$3,#REF!,0)),"N/A")</f>
        <v>N/A</v>
      </c>
      <c r="BH22" s="98" t="str">
        <f>IFERROR(INDEX(#REF!,MATCH(CT_Bands_1991_2022_Bills_Flat!$B22,#REF!,0),MATCH(CT_Bands_1991_2022_Bills_Flat!BH$2,#REF!,0))-INDEX(#REF!,MATCH(CT_Bands_1991_2022_Bills_Flat!$B22,#REF!,0),MATCH(CT_Bands_1991_2022_Bills_Flat!BH$3,#REF!,0)),"N/A")</f>
        <v>N/A</v>
      </c>
      <c r="BI22" s="98" t="str">
        <f>IFERROR(INDEX(#REF!,MATCH(CT_Bands_1991_2022_Bills_Flat!$B22,#REF!,0),MATCH(CT_Bands_1991_2022_Bills_Flat!BI$2,#REF!,0))-INDEX(#REF!,MATCH(CT_Bands_1991_2022_Bills_Flat!$B22,#REF!,0),MATCH(CT_Bands_1991_2022_Bills_Flat!BI$3,#REF!,0)),"N/A")</f>
        <v>N/A</v>
      </c>
      <c r="BJ22" s="98" t="str">
        <f>IFERROR(INDEX(#REF!,MATCH(CT_Bands_1991_2022_Bills_Flat!$B22,#REF!,0),MATCH(CT_Bands_1991_2022_Bills_Flat!BJ$2,#REF!,0))-INDEX(#REF!,MATCH(CT_Bands_1991_2022_Bills_Flat!$B22,#REF!,0),MATCH(CT_Bands_1991_2022_Bills_Flat!BJ$3,#REF!,0)),"N/A")</f>
        <v>N/A</v>
      </c>
      <c r="BK22" s="98" t="str">
        <f>IFERROR(INDEX(#REF!,MATCH(CT_Bands_1991_2022_Bills_Flat!$B22,#REF!,0),MATCH(CT_Bands_1991_2022_Bills_Flat!BK$2,#REF!,0))-INDEX(#REF!,MATCH(CT_Bands_1991_2022_Bills_Flat!$B22,#REF!,0),MATCH(CT_Bands_1991_2022_Bills_Flat!BK$3,#REF!,0)),"N/A")</f>
        <v>N/A</v>
      </c>
      <c r="BL22" s="101" t="str">
        <f>IFERROR(INDEX(#REF!,MATCH(CT_Bands_1991_2022_Bills_Flat!$B22,#REF!,0),MATCH(CT_Bands_1991_2022_Bills_Flat!BL$2,#REF!,0))-INDEX(#REF!,MATCH(CT_Bands_1991_2022_Bills_Flat!$B22,#REF!,0),MATCH(CT_Bands_1991_2022_Bills_Flat!BL$3,#REF!,0)),"N/A")</f>
        <v>N/A</v>
      </c>
      <c r="BM22" s="98" t="str">
        <f>IFERROR(INDEX(#REF!,MATCH(CT_Bands_1991_2022_Bills_Flat!$B22,#REF!,0),MATCH(CT_Bands_1991_2022_Bills_Flat!BM$2,#REF!,0))-INDEX(#REF!,MATCH(CT_Bands_1991_2022_Bills_Flat!$B22,#REF!,0),MATCH(CT_Bands_1991_2022_Bills_Flat!BM$3,#REF!,0)),"N/A")</f>
        <v>N/A</v>
      </c>
      <c r="BN22" s="98" t="str">
        <f>IFERROR(INDEX(#REF!,MATCH(CT_Bands_1991_2022_Bills_Flat!$B22,#REF!,0),MATCH(CT_Bands_1991_2022_Bills_Flat!BN$2,#REF!,0))-INDEX(#REF!,MATCH(CT_Bands_1991_2022_Bills_Flat!$B22,#REF!,0),MATCH(CT_Bands_1991_2022_Bills_Flat!BN$3,#REF!,0)),"N/A")</f>
        <v>N/A</v>
      </c>
      <c r="BO22" s="98" t="str">
        <f>IFERROR(INDEX(#REF!,MATCH(CT_Bands_1991_2022_Bills_Flat!$B22,#REF!,0),MATCH(CT_Bands_1991_2022_Bills_Flat!BO$2,#REF!,0))-INDEX(#REF!,MATCH(CT_Bands_1991_2022_Bills_Flat!$B22,#REF!,0),MATCH(CT_Bands_1991_2022_Bills_Flat!BO$3,#REF!,0)),"N/A")</f>
        <v>N/A</v>
      </c>
      <c r="BP22" s="98" t="str">
        <f>IFERROR(INDEX(#REF!,MATCH(CT_Bands_1991_2022_Bills_Flat!$B22,#REF!,0),MATCH(CT_Bands_1991_2022_Bills_Flat!BP$2,#REF!,0))-INDEX(#REF!,MATCH(CT_Bands_1991_2022_Bills_Flat!$B22,#REF!,0),MATCH(CT_Bands_1991_2022_Bills_Flat!BP$3,#REF!,0)),"N/A")</f>
        <v>N/A</v>
      </c>
      <c r="BQ22" s="98" t="str">
        <f>IFERROR(INDEX(#REF!,MATCH(CT_Bands_1991_2022_Bills_Flat!$B22,#REF!,0),MATCH(CT_Bands_1991_2022_Bills_Flat!BQ$2,#REF!,0))-INDEX(#REF!,MATCH(CT_Bands_1991_2022_Bills_Flat!$B22,#REF!,0),MATCH(CT_Bands_1991_2022_Bills_Flat!BQ$3,#REF!,0)),"N/A")</f>
        <v>N/A</v>
      </c>
      <c r="BR22" s="98" t="str">
        <f>IFERROR(INDEX(#REF!,MATCH(CT_Bands_1991_2022_Bills_Flat!$B22,#REF!,0),MATCH(CT_Bands_1991_2022_Bills_Flat!BR$2,#REF!,0))-INDEX(#REF!,MATCH(CT_Bands_1991_2022_Bills_Flat!$B22,#REF!,0),MATCH(CT_Bands_1991_2022_Bills_Flat!BR$3,#REF!,0)),"N/A")</f>
        <v>N/A</v>
      </c>
      <c r="BS22" s="98" t="str">
        <f>IFERROR(INDEX(#REF!,MATCH(CT_Bands_1991_2022_Bills_Flat!$B22,#REF!,0),MATCH(CT_Bands_1991_2022_Bills_Flat!BS$2,#REF!,0))-INDEX(#REF!,MATCH(CT_Bands_1991_2022_Bills_Flat!$B22,#REF!,0),MATCH(CT_Bands_1991_2022_Bills_Flat!BS$3,#REF!,0)),"N/A")</f>
        <v>N/A</v>
      </c>
      <c r="BT22" s="98" t="str">
        <f>IFERROR(INDEX(#REF!,MATCH(CT_Bands_1991_2022_Bills_Flat!$B22,#REF!,0),MATCH(CT_Bands_1991_2022_Bills_Flat!BT$2,#REF!,0))-INDEX(#REF!,MATCH(CT_Bands_1991_2022_Bills_Flat!$B22,#REF!,0),MATCH(CT_Bands_1991_2022_Bills_Flat!BT$3,#REF!,0)),"N/A")</f>
        <v>N/A</v>
      </c>
      <c r="BU22" s="98" t="str">
        <f>IFERROR(INDEX(#REF!,MATCH(CT_Bands_1991_2022_Bills_Flat!$B22,#REF!,0),MATCH(CT_Bands_1991_2022_Bills_Flat!BU$2,#REF!,0))-INDEX(#REF!,MATCH(CT_Bands_1991_2022_Bills_Flat!$B22,#REF!,0),MATCH(CT_Bands_1991_2022_Bills_Flat!BU$3,#REF!,0)),"N/A")</f>
        <v>N/A</v>
      </c>
      <c r="BV22" s="101" t="str">
        <f>IFERROR(INDEX(#REF!,MATCH(CT_Bands_1991_2022_Bills_Flat!$B22,#REF!,0),MATCH(CT_Bands_1991_2022_Bills_Flat!BV$2,#REF!,0))-INDEX(#REF!,MATCH(CT_Bands_1991_2022_Bills_Flat!$B22,#REF!,0),MATCH(CT_Bands_1991_2022_Bills_Flat!BV$3,#REF!,0)),"N/A")</f>
        <v>N/A</v>
      </c>
      <c r="BW22" s="98" t="str">
        <f>IFERROR(INDEX(#REF!,MATCH(CT_Bands_1991_2022_Bills_Flat!$B22,#REF!,0),MATCH(CT_Bands_1991_2022_Bills_Flat!BW$2,#REF!,0))-INDEX(#REF!,MATCH(CT_Bands_1991_2022_Bills_Flat!$B22,#REF!,0),MATCH(CT_Bands_1991_2022_Bills_Flat!BW$3,#REF!,0)),"N/A")</f>
        <v>N/A</v>
      </c>
      <c r="BX22" s="98" t="str">
        <f>IFERROR(INDEX(#REF!,MATCH(CT_Bands_1991_2022_Bills_Flat!$B22,#REF!,0),MATCH(CT_Bands_1991_2022_Bills_Flat!BX$2,#REF!,0))-INDEX(#REF!,MATCH(CT_Bands_1991_2022_Bills_Flat!$B22,#REF!,0),MATCH(CT_Bands_1991_2022_Bills_Flat!BX$3,#REF!,0)),"N/A")</f>
        <v>N/A</v>
      </c>
      <c r="BY22" s="98" t="str">
        <f>IFERROR(INDEX(#REF!,MATCH(CT_Bands_1991_2022_Bills_Flat!$B22,#REF!,0),MATCH(CT_Bands_1991_2022_Bills_Flat!BY$2,#REF!,0))-INDEX(#REF!,MATCH(CT_Bands_1991_2022_Bills_Flat!$B22,#REF!,0),MATCH(CT_Bands_1991_2022_Bills_Flat!BY$3,#REF!,0)),"N/A")</f>
        <v>N/A</v>
      </c>
      <c r="BZ22" s="98" t="str">
        <f>IFERROR(INDEX(#REF!,MATCH(CT_Bands_1991_2022_Bills_Flat!$B22,#REF!,0),MATCH(CT_Bands_1991_2022_Bills_Flat!BZ$2,#REF!,0))-INDEX(#REF!,MATCH(CT_Bands_1991_2022_Bills_Flat!$B22,#REF!,0),MATCH(CT_Bands_1991_2022_Bills_Flat!BZ$3,#REF!,0)),"N/A")</f>
        <v>N/A</v>
      </c>
      <c r="CA22" s="98" t="str">
        <f>IFERROR(INDEX(#REF!,MATCH(CT_Bands_1991_2022_Bills_Flat!$B22,#REF!,0),MATCH(CT_Bands_1991_2022_Bills_Flat!CA$2,#REF!,0))-INDEX(#REF!,MATCH(CT_Bands_1991_2022_Bills_Flat!$B22,#REF!,0),MATCH(CT_Bands_1991_2022_Bills_Flat!CA$3,#REF!,0)),"N/A")</f>
        <v>N/A</v>
      </c>
      <c r="CB22" s="98" t="str">
        <f>IFERROR(INDEX(#REF!,MATCH(CT_Bands_1991_2022_Bills_Flat!$B22,#REF!,0),MATCH(CT_Bands_1991_2022_Bills_Flat!CB$2,#REF!,0))-INDEX(#REF!,MATCH(CT_Bands_1991_2022_Bills_Flat!$B22,#REF!,0),MATCH(CT_Bands_1991_2022_Bills_Flat!CB$3,#REF!,0)),"N/A")</f>
        <v>N/A</v>
      </c>
      <c r="CC22" s="98" t="str">
        <f>IFERROR(INDEX(#REF!,MATCH(CT_Bands_1991_2022_Bills_Flat!$B22,#REF!,0),MATCH(CT_Bands_1991_2022_Bills_Flat!CC$2,#REF!,0))-INDEX(#REF!,MATCH(CT_Bands_1991_2022_Bills_Flat!$B22,#REF!,0),MATCH(CT_Bands_1991_2022_Bills_Flat!CC$3,#REF!,0)),"N/A")</f>
        <v>N/A</v>
      </c>
      <c r="CD22" s="98" t="str">
        <f>IFERROR(INDEX(#REF!,MATCH(CT_Bands_1991_2022_Bills_Flat!$B22,#REF!,0),MATCH(CT_Bands_1991_2022_Bills_Flat!CD$2,#REF!,0))-INDEX(#REF!,MATCH(CT_Bands_1991_2022_Bills_Flat!$B22,#REF!,0),MATCH(CT_Bands_1991_2022_Bills_Flat!CD$3,#REF!,0)),"N/A")</f>
        <v>N/A</v>
      </c>
      <c r="CE22" s="98" t="str">
        <f>IFERROR(INDEX(#REF!,MATCH(CT_Bands_1991_2022_Bills_Flat!$B22,#REF!,0),MATCH(CT_Bands_1991_2022_Bills_Flat!CE$2,#REF!,0))-INDEX(#REF!,MATCH(CT_Bands_1991_2022_Bills_Flat!$B22,#REF!,0),MATCH(CT_Bands_1991_2022_Bills_Flat!CE$3,#REF!,0)),"N/A")</f>
        <v>N/A</v>
      </c>
      <c r="CF22" s="51"/>
    </row>
    <row r="23" spans="1:84" x14ac:dyDescent="0.25">
      <c r="A23" s="78" t="s">
        <v>657</v>
      </c>
      <c r="B23" s="84" t="s">
        <v>658</v>
      </c>
      <c r="C23" s="97" t="s">
        <v>2047</v>
      </c>
      <c r="D23" s="98" t="str">
        <f>IFERROR(INDEX(#REF!,MATCH(CT_Bands_1991_2022_Bills_Flat!$B23,#REF!,0),MATCH(CT_Bands_1991_2022_Bills_Flat!D$2,#REF!,0))-INDEX(#REF!,MATCH(CT_Bands_1991_2022_Bills_Flat!$B23,#REF!,0),MATCH(CT_Bands_1991_2022_Bills_Flat!D$3,#REF!,0)),"N/A")</f>
        <v>N/A</v>
      </c>
      <c r="E23" s="98" t="str">
        <f>IFERROR(INDEX(#REF!,MATCH(CT_Bands_1991_2022_Bills_Flat!$B23,#REF!,0),MATCH(CT_Bands_1991_2022_Bills_Flat!E$2,#REF!,0))-INDEX(#REF!,MATCH(CT_Bands_1991_2022_Bills_Flat!$B23,#REF!,0),MATCH(CT_Bands_1991_2022_Bills_Flat!E$3,#REF!,0)),"N/A")</f>
        <v>N/A</v>
      </c>
      <c r="F23" s="98" t="str">
        <f>IFERROR(INDEX(#REF!,MATCH(CT_Bands_1991_2022_Bills_Flat!$B23,#REF!,0),MATCH(CT_Bands_1991_2022_Bills_Flat!F$2,#REF!,0))-INDEX(#REF!,MATCH(CT_Bands_1991_2022_Bills_Flat!$B23,#REF!,0),MATCH(CT_Bands_1991_2022_Bills_Flat!F$3,#REF!,0)),"N/A")</f>
        <v>N/A</v>
      </c>
      <c r="G23" s="98" t="str">
        <f>IFERROR(INDEX(#REF!,MATCH(CT_Bands_1991_2022_Bills_Flat!$B23,#REF!,0),MATCH(CT_Bands_1991_2022_Bills_Flat!G$2,#REF!,0))-INDEX(#REF!,MATCH(CT_Bands_1991_2022_Bills_Flat!$B23,#REF!,0),MATCH(CT_Bands_1991_2022_Bills_Flat!G$3,#REF!,0)),"N/A")</f>
        <v>N/A</v>
      </c>
      <c r="H23" s="98" t="str">
        <f>IFERROR(INDEX(#REF!,MATCH(CT_Bands_1991_2022_Bills_Flat!$B23,#REF!,0),MATCH(CT_Bands_1991_2022_Bills_Flat!H$2,#REF!,0))-INDEX(#REF!,MATCH(CT_Bands_1991_2022_Bills_Flat!$B23,#REF!,0),MATCH(CT_Bands_1991_2022_Bills_Flat!H$3,#REF!,0)),"N/A")</f>
        <v>N/A</v>
      </c>
      <c r="I23" s="98" t="str">
        <f>IFERROR(INDEX(#REF!,MATCH(CT_Bands_1991_2022_Bills_Flat!$B23,#REF!,0),MATCH(CT_Bands_1991_2022_Bills_Flat!I$2,#REF!,0))-INDEX(#REF!,MATCH(CT_Bands_1991_2022_Bills_Flat!$B23,#REF!,0),MATCH(CT_Bands_1991_2022_Bills_Flat!I$3,#REF!,0)),"N/A")</f>
        <v>N/A</v>
      </c>
      <c r="J23" s="98" t="str">
        <f>IFERROR(INDEX(#REF!,MATCH(CT_Bands_1991_2022_Bills_Flat!$B23,#REF!,0),MATCH(CT_Bands_1991_2022_Bills_Flat!J$2,#REF!,0))-INDEX(#REF!,MATCH(CT_Bands_1991_2022_Bills_Flat!$B23,#REF!,0),MATCH(CT_Bands_1991_2022_Bills_Flat!J$3,#REF!,0)),"N/A")</f>
        <v>N/A</v>
      </c>
      <c r="K23" s="98" t="str">
        <f>IFERROR(INDEX(#REF!,MATCH(CT_Bands_1991_2022_Bills_Flat!$B23,#REF!,0),MATCH(CT_Bands_1991_2022_Bills_Flat!K$2,#REF!,0))-INDEX(#REF!,MATCH(CT_Bands_1991_2022_Bills_Flat!$B23,#REF!,0),MATCH(CT_Bands_1991_2022_Bills_Flat!K$3,#REF!,0)),"N/A")</f>
        <v>N/A</v>
      </c>
      <c r="L23" s="98" t="str">
        <f>IFERROR(INDEX(#REF!,MATCH(CT_Bands_1991_2022_Bills_Flat!$B23,#REF!,0),MATCH(CT_Bands_1991_2022_Bills_Flat!L$2,#REF!,0))-INDEX(#REF!,MATCH(CT_Bands_1991_2022_Bills_Flat!$B23,#REF!,0),MATCH(CT_Bands_1991_2022_Bills_Flat!L$3,#REF!,0)),"N/A")</f>
        <v>N/A</v>
      </c>
      <c r="M23" s="98" t="str">
        <f>IFERROR(INDEX(#REF!,MATCH(CT_Bands_1991_2022_Bills_Flat!$B23,#REF!,0),MATCH(CT_Bands_1991_2022_Bills_Flat!M$2,#REF!,0))-INDEX(#REF!,MATCH(CT_Bands_1991_2022_Bills_Flat!$B23,#REF!,0),MATCH(CT_Bands_1991_2022_Bills_Flat!M$3,#REF!,0)),"N/A")</f>
        <v>N/A</v>
      </c>
      <c r="N23" s="101" t="str">
        <f>IFERROR(INDEX(#REF!,MATCH(CT_Bands_1991_2022_Bills_Flat!$B23,#REF!,0),MATCH(CT_Bands_1991_2022_Bills_Flat!N$2,#REF!,0))-INDEX(#REF!,MATCH(CT_Bands_1991_2022_Bills_Flat!$B23,#REF!,0),MATCH(CT_Bands_1991_2022_Bills_Flat!N$3,#REF!,0)),"N/A")</f>
        <v>N/A</v>
      </c>
      <c r="O23" s="98" t="str">
        <f>IFERROR(INDEX(#REF!,MATCH(CT_Bands_1991_2022_Bills_Flat!$B23,#REF!,0),MATCH(CT_Bands_1991_2022_Bills_Flat!O$2,#REF!,0))-INDEX(#REF!,MATCH(CT_Bands_1991_2022_Bills_Flat!$B23,#REF!,0),MATCH(CT_Bands_1991_2022_Bills_Flat!O$3,#REF!,0)),"N/A")</f>
        <v>N/A</v>
      </c>
      <c r="P23" s="98" t="str">
        <f>IFERROR(INDEX(#REF!,MATCH(CT_Bands_1991_2022_Bills_Flat!$B23,#REF!,0),MATCH(CT_Bands_1991_2022_Bills_Flat!P$2,#REF!,0))-INDEX(#REF!,MATCH(CT_Bands_1991_2022_Bills_Flat!$B23,#REF!,0),MATCH(CT_Bands_1991_2022_Bills_Flat!P$3,#REF!,0)),"N/A")</f>
        <v>N/A</v>
      </c>
      <c r="Q23" s="98" t="str">
        <f>IFERROR(INDEX(#REF!,MATCH(CT_Bands_1991_2022_Bills_Flat!$B23,#REF!,0),MATCH(CT_Bands_1991_2022_Bills_Flat!Q$2,#REF!,0))-INDEX(#REF!,MATCH(CT_Bands_1991_2022_Bills_Flat!$B23,#REF!,0),MATCH(CT_Bands_1991_2022_Bills_Flat!Q$3,#REF!,0)),"N/A")</f>
        <v>N/A</v>
      </c>
      <c r="R23" s="98" t="str">
        <f>IFERROR(INDEX(#REF!,MATCH(CT_Bands_1991_2022_Bills_Flat!$B23,#REF!,0),MATCH(CT_Bands_1991_2022_Bills_Flat!R$2,#REF!,0))-INDEX(#REF!,MATCH(CT_Bands_1991_2022_Bills_Flat!$B23,#REF!,0),MATCH(CT_Bands_1991_2022_Bills_Flat!R$3,#REF!,0)),"N/A")</f>
        <v>N/A</v>
      </c>
      <c r="S23" s="98" t="str">
        <f>IFERROR(INDEX(#REF!,MATCH(CT_Bands_1991_2022_Bills_Flat!$B23,#REF!,0),MATCH(CT_Bands_1991_2022_Bills_Flat!S$2,#REF!,0))-INDEX(#REF!,MATCH(CT_Bands_1991_2022_Bills_Flat!$B23,#REF!,0),MATCH(CT_Bands_1991_2022_Bills_Flat!S$3,#REF!,0)),"N/A")</f>
        <v>N/A</v>
      </c>
      <c r="T23" s="98" t="str">
        <f>IFERROR(INDEX(#REF!,MATCH(CT_Bands_1991_2022_Bills_Flat!$B23,#REF!,0),MATCH(CT_Bands_1991_2022_Bills_Flat!T$2,#REF!,0))-INDEX(#REF!,MATCH(CT_Bands_1991_2022_Bills_Flat!$B23,#REF!,0),MATCH(CT_Bands_1991_2022_Bills_Flat!T$3,#REF!,0)),"N/A")</f>
        <v>N/A</v>
      </c>
      <c r="U23" s="98" t="str">
        <f>IFERROR(INDEX(#REF!,MATCH(CT_Bands_1991_2022_Bills_Flat!$B23,#REF!,0),MATCH(CT_Bands_1991_2022_Bills_Flat!U$2,#REF!,0))-INDEX(#REF!,MATCH(CT_Bands_1991_2022_Bills_Flat!$B23,#REF!,0),MATCH(CT_Bands_1991_2022_Bills_Flat!U$3,#REF!,0)),"N/A")</f>
        <v>N/A</v>
      </c>
      <c r="V23" s="98" t="str">
        <f>IFERROR(INDEX(#REF!,MATCH(CT_Bands_1991_2022_Bills_Flat!$B23,#REF!,0),MATCH(CT_Bands_1991_2022_Bills_Flat!V$2,#REF!,0))-INDEX(#REF!,MATCH(CT_Bands_1991_2022_Bills_Flat!$B23,#REF!,0),MATCH(CT_Bands_1991_2022_Bills_Flat!V$3,#REF!,0)),"N/A")</f>
        <v>N/A</v>
      </c>
      <c r="W23" s="98" t="str">
        <f>IFERROR(INDEX(#REF!,MATCH(CT_Bands_1991_2022_Bills_Flat!$B23,#REF!,0),MATCH(CT_Bands_1991_2022_Bills_Flat!W$2,#REF!,0))-INDEX(#REF!,MATCH(CT_Bands_1991_2022_Bills_Flat!$B23,#REF!,0),MATCH(CT_Bands_1991_2022_Bills_Flat!W$3,#REF!,0)),"N/A")</f>
        <v>N/A</v>
      </c>
      <c r="X23" s="101" t="str">
        <f>IFERROR(INDEX(#REF!,MATCH(CT_Bands_1991_2022_Bills_Flat!$B23,#REF!,0),MATCH(CT_Bands_1991_2022_Bills_Flat!X$2,#REF!,0))-INDEX(#REF!,MATCH(CT_Bands_1991_2022_Bills_Flat!$B23,#REF!,0),MATCH(CT_Bands_1991_2022_Bills_Flat!X$3,#REF!,0)),"N/A")</f>
        <v>N/A</v>
      </c>
      <c r="Y23" s="98" t="str">
        <f>IFERROR(INDEX(#REF!,MATCH(CT_Bands_1991_2022_Bills_Flat!$B23,#REF!,0),MATCH(CT_Bands_1991_2022_Bills_Flat!Y$2,#REF!,0))-INDEX(#REF!,MATCH(CT_Bands_1991_2022_Bills_Flat!$B23,#REF!,0),MATCH(CT_Bands_1991_2022_Bills_Flat!Y$3,#REF!,0)),"N/A")</f>
        <v>N/A</v>
      </c>
      <c r="Z23" s="98" t="str">
        <f>IFERROR(INDEX(#REF!,MATCH(CT_Bands_1991_2022_Bills_Flat!$B23,#REF!,0),MATCH(CT_Bands_1991_2022_Bills_Flat!Z$2,#REF!,0))-INDEX(#REF!,MATCH(CT_Bands_1991_2022_Bills_Flat!$B23,#REF!,0),MATCH(CT_Bands_1991_2022_Bills_Flat!Z$3,#REF!,0)),"N/A")</f>
        <v>N/A</v>
      </c>
      <c r="AA23" s="98" t="str">
        <f>IFERROR(INDEX(#REF!,MATCH(CT_Bands_1991_2022_Bills_Flat!$B23,#REF!,0),MATCH(CT_Bands_1991_2022_Bills_Flat!AA$2,#REF!,0))-INDEX(#REF!,MATCH(CT_Bands_1991_2022_Bills_Flat!$B23,#REF!,0),MATCH(CT_Bands_1991_2022_Bills_Flat!AA$3,#REF!,0)),"N/A")</f>
        <v>N/A</v>
      </c>
      <c r="AB23" s="98" t="str">
        <f>IFERROR(INDEX(#REF!,MATCH(CT_Bands_1991_2022_Bills_Flat!$B23,#REF!,0),MATCH(CT_Bands_1991_2022_Bills_Flat!AB$2,#REF!,0))-INDEX(#REF!,MATCH(CT_Bands_1991_2022_Bills_Flat!$B23,#REF!,0),MATCH(CT_Bands_1991_2022_Bills_Flat!AB$3,#REF!,0)),"N/A")</f>
        <v>N/A</v>
      </c>
      <c r="AC23" s="98" t="str">
        <f>IFERROR(INDEX(#REF!,MATCH(CT_Bands_1991_2022_Bills_Flat!$B23,#REF!,0),MATCH(CT_Bands_1991_2022_Bills_Flat!AC$2,#REF!,0))-INDEX(#REF!,MATCH(CT_Bands_1991_2022_Bills_Flat!$B23,#REF!,0),MATCH(CT_Bands_1991_2022_Bills_Flat!AC$3,#REF!,0)),"N/A")</f>
        <v>N/A</v>
      </c>
      <c r="AD23" s="98" t="str">
        <f>IFERROR(INDEX(#REF!,MATCH(CT_Bands_1991_2022_Bills_Flat!$B23,#REF!,0),MATCH(CT_Bands_1991_2022_Bills_Flat!AD$2,#REF!,0))-INDEX(#REF!,MATCH(CT_Bands_1991_2022_Bills_Flat!$B23,#REF!,0),MATCH(CT_Bands_1991_2022_Bills_Flat!AD$3,#REF!,0)),"N/A")</f>
        <v>N/A</v>
      </c>
      <c r="AE23" s="98" t="str">
        <f>IFERROR(INDEX(#REF!,MATCH(CT_Bands_1991_2022_Bills_Flat!$B23,#REF!,0),MATCH(CT_Bands_1991_2022_Bills_Flat!AE$2,#REF!,0))-INDEX(#REF!,MATCH(CT_Bands_1991_2022_Bills_Flat!$B23,#REF!,0),MATCH(CT_Bands_1991_2022_Bills_Flat!AE$3,#REF!,0)),"N/A")</f>
        <v>N/A</v>
      </c>
      <c r="AF23" s="98" t="str">
        <f>IFERROR(INDEX(#REF!,MATCH(CT_Bands_1991_2022_Bills_Flat!$B23,#REF!,0),MATCH(CT_Bands_1991_2022_Bills_Flat!AF$2,#REF!,0))-INDEX(#REF!,MATCH(CT_Bands_1991_2022_Bills_Flat!$B23,#REF!,0),MATCH(CT_Bands_1991_2022_Bills_Flat!AF$3,#REF!,0)),"N/A")</f>
        <v>N/A</v>
      </c>
      <c r="AG23" s="98" t="str">
        <f>IFERROR(INDEX(#REF!,MATCH(CT_Bands_1991_2022_Bills_Flat!$B23,#REF!,0),MATCH(CT_Bands_1991_2022_Bills_Flat!AG$2,#REF!,0))-INDEX(#REF!,MATCH(CT_Bands_1991_2022_Bills_Flat!$B23,#REF!,0),MATCH(CT_Bands_1991_2022_Bills_Flat!AG$3,#REF!,0)),"N/A")</f>
        <v>N/A</v>
      </c>
      <c r="AH23" s="101" t="str">
        <f>IFERROR(INDEX(#REF!,MATCH(CT_Bands_1991_2022_Bills_Flat!$B23,#REF!,0),MATCH(CT_Bands_1991_2022_Bills_Flat!AH$2,#REF!,0))-INDEX(#REF!,MATCH(CT_Bands_1991_2022_Bills_Flat!$B23,#REF!,0),MATCH(CT_Bands_1991_2022_Bills_Flat!AH$3,#REF!,0)),"N/A")</f>
        <v>N/A</v>
      </c>
      <c r="AI23" s="98" t="str">
        <f>IFERROR(INDEX(#REF!,MATCH(CT_Bands_1991_2022_Bills_Flat!$B23,#REF!,0),MATCH(CT_Bands_1991_2022_Bills_Flat!AI$2,#REF!,0))-INDEX(#REF!,MATCH(CT_Bands_1991_2022_Bills_Flat!$B23,#REF!,0),MATCH(CT_Bands_1991_2022_Bills_Flat!AI$3,#REF!,0)),"N/A")</f>
        <v>N/A</v>
      </c>
      <c r="AJ23" s="98" t="str">
        <f>IFERROR(INDEX(#REF!,MATCH(CT_Bands_1991_2022_Bills_Flat!$B23,#REF!,0),MATCH(CT_Bands_1991_2022_Bills_Flat!AJ$2,#REF!,0))-INDEX(#REF!,MATCH(CT_Bands_1991_2022_Bills_Flat!$B23,#REF!,0),MATCH(CT_Bands_1991_2022_Bills_Flat!AJ$3,#REF!,0)),"N/A")</f>
        <v>N/A</v>
      </c>
      <c r="AK23" s="98" t="str">
        <f>IFERROR(INDEX(#REF!,MATCH(CT_Bands_1991_2022_Bills_Flat!$B23,#REF!,0),MATCH(CT_Bands_1991_2022_Bills_Flat!AK$2,#REF!,0))-INDEX(#REF!,MATCH(CT_Bands_1991_2022_Bills_Flat!$B23,#REF!,0),MATCH(CT_Bands_1991_2022_Bills_Flat!AK$3,#REF!,0)),"N/A")</f>
        <v>N/A</v>
      </c>
      <c r="AL23" s="98" t="str">
        <f>IFERROR(INDEX(#REF!,MATCH(CT_Bands_1991_2022_Bills_Flat!$B23,#REF!,0),MATCH(CT_Bands_1991_2022_Bills_Flat!AL$2,#REF!,0))-INDEX(#REF!,MATCH(CT_Bands_1991_2022_Bills_Flat!$B23,#REF!,0),MATCH(CT_Bands_1991_2022_Bills_Flat!AL$3,#REF!,0)),"N/A")</f>
        <v>N/A</v>
      </c>
      <c r="AM23" s="98" t="str">
        <f>IFERROR(INDEX(#REF!,MATCH(CT_Bands_1991_2022_Bills_Flat!$B23,#REF!,0),MATCH(CT_Bands_1991_2022_Bills_Flat!AM$2,#REF!,0))-INDEX(#REF!,MATCH(CT_Bands_1991_2022_Bills_Flat!$B23,#REF!,0),MATCH(CT_Bands_1991_2022_Bills_Flat!AM$3,#REF!,0)),"N/A")</f>
        <v>N/A</v>
      </c>
      <c r="AN23" s="98" t="str">
        <f>IFERROR(INDEX(#REF!,MATCH(CT_Bands_1991_2022_Bills_Flat!$B23,#REF!,0),MATCH(CT_Bands_1991_2022_Bills_Flat!AN$2,#REF!,0))-INDEX(#REF!,MATCH(CT_Bands_1991_2022_Bills_Flat!$B23,#REF!,0),MATCH(CT_Bands_1991_2022_Bills_Flat!AN$3,#REF!,0)),"N/A")</f>
        <v>N/A</v>
      </c>
      <c r="AO23" s="98" t="str">
        <f>IFERROR(INDEX(#REF!,MATCH(CT_Bands_1991_2022_Bills_Flat!$B23,#REF!,0),MATCH(CT_Bands_1991_2022_Bills_Flat!AO$2,#REF!,0))-INDEX(#REF!,MATCH(CT_Bands_1991_2022_Bills_Flat!$B23,#REF!,0),MATCH(CT_Bands_1991_2022_Bills_Flat!AO$3,#REF!,0)),"N/A")</f>
        <v>N/A</v>
      </c>
      <c r="AP23" s="98" t="str">
        <f>IFERROR(INDEX(#REF!,MATCH(CT_Bands_1991_2022_Bills_Flat!$B23,#REF!,0),MATCH(CT_Bands_1991_2022_Bills_Flat!AP$2,#REF!,0))-INDEX(#REF!,MATCH(CT_Bands_1991_2022_Bills_Flat!$B23,#REF!,0),MATCH(CT_Bands_1991_2022_Bills_Flat!AP$3,#REF!,0)),"N/A")</f>
        <v>N/A</v>
      </c>
      <c r="AQ23" s="98" t="str">
        <f>IFERROR(INDEX(#REF!,MATCH(CT_Bands_1991_2022_Bills_Flat!$B23,#REF!,0),MATCH(CT_Bands_1991_2022_Bills_Flat!AQ$2,#REF!,0))-INDEX(#REF!,MATCH(CT_Bands_1991_2022_Bills_Flat!$B23,#REF!,0),MATCH(CT_Bands_1991_2022_Bills_Flat!AQ$3,#REF!,0)),"N/A")</f>
        <v>N/A</v>
      </c>
      <c r="AR23" s="101" t="str">
        <f>IFERROR(INDEX(#REF!,MATCH(CT_Bands_1991_2022_Bills_Flat!$B23,#REF!,0),MATCH(CT_Bands_1991_2022_Bills_Flat!AR$2,#REF!,0))-INDEX(#REF!,MATCH(CT_Bands_1991_2022_Bills_Flat!$B23,#REF!,0),MATCH(CT_Bands_1991_2022_Bills_Flat!AR$3,#REF!,0)),"N/A")</f>
        <v>N/A</v>
      </c>
      <c r="AS23" s="98" t="str">
        <f>IFERROR(INDEX(#REF!,MATCH(CT_Bands_1991_2022_Bills_Flat!$B23,#REF!,0),MATCH(CT_Bands_1991_2022_Bills_Flat!AS$2,#REF!,0))-INDEX(#REF!,MATCH(CT_Bands_1991_2022_Bills_Flat!$B23,#REF!,0),MATCH(CT_Bands_1991_2022_Bills_Flat!AS$3,#REF!,0)),"N/A")</f>
        <v>N/A</v>
      </c>
      <c r="AT23" s="98" t="str">
        <f>IFERROR(INDEX(#REF!,MATCH(CT_Bands_1991_2022_Bills_Flat!$B23,#REF!,0),MATCH(CT_Bands_1991_2022_Bills_Flat!AT$2,#REF!,0))-INDEX(#REF!,MATCH(CT_Bands_1991_2022_Bills_Flat!$B23,#REF!,0),MATCH(CT_Bands_1991_2022_Bills_Flat!AT$3,#REF!,0)),"N/A")</f>
        <v>N/A</v>
      </c>
      <c r="AU23" s="98" t="str">
        <f>IFERROR(INDEX(#REF!,MATCH(CT_Bands_1991_2022_Bills_Flat!$B23,#REF!,0),MATCH(CT_Bands_1991_2022_Bills_Flat!AU$2,#REF!,0))-INDEX(#REF!,MATCH(CT_Bands_1991_2022_Bills_Flat!$B23,#REF!,0),MATCH(CT_Bands_1991_2022_Bills_Flat!AU$3,#REF!,0)),"N/A")</f>
        <v>N/A</v>
      </c>
      <c r="AV23" s="98" t="str">
        <f>IFERROR(INDEX(#REF!,MATCH(CT_Bands_1991_2022_Bills_Flat!$B23,#REF!,0),MATCH(CT_Bands_1991_2022_Bills_Flat!AV$2,#REF!,0))-INDEX(#REF!,MATCH(CT_Bands_1991_2022_Bills_Flat!$B23,#REF!,0),MATCH(CT_Bands_1991_2022_Bills_Flat!AV$3,#REF!,0)),"N/A")</f>
        <v>N/A</v>
      </c>
      <c r="AW23" s="98" t="str">
        <f>IFERROR(INDEX(#REF!,MATCH(CT_Bands_1991_2022_Bills_Flat!$B23,#REF!,0),MATCH(CT_Bands_1991_2022_Bills_Flat!AW$2,#REF!,0))-INDEX(#REF!,MATCH(CT_Bands_1991_2022_Bills_Flat!$B23,#REF!,0),MATCH(CT_Bands_1991_2022_Bills_Flat!AW$3,#REF!,0)),"N/A")</f>
        <v>N/A</v>
      </c>
      <c r="AX23" s="98" t="str">
        <f>IFERROR(INDEX(#REF!,MATCH(CT_Bands_1991_2022_Bills_Flat!$B23,#REF!,0),MATCH(CT_Bands_1991_2022_Bills_Flat!AX$2,#REF!,0))-INDEX(#REF!,MATCH(CT_Bands_1991_2022_Bills_Flat!$B23,#REF!,0),MATCH(CT_Bands_1991_2022_Bills_Flat!AX$3,#REF!,0)),"N/A")</f>
        <v>N/A</v>
      </c>
      <c r="AY23" s="98" t="str">
        <f>IFERROR(INDEX(#REF!,MATCH(CT_Bands_1991_2022_Bills_Flat!$B23,#REF!,0),MATCH(CT_Bands_1991_2022_Bills_Flat!AY$2,#REF!,0))-INDEX(#REF!,MATCH(CT_Bands_1991_2022_Bills_Flat!$B23,#REF!,0),MATCH(CT_Bands_1991_2022_Bills_Flat!AY$3,#REF!,0)),"N/A")</f>
        <v>N/A</v>
      </c>
      <c r="AZ23" s="98" t="str">
        <f>IFERROR(INDEX(#REF!,MATCH(CT_Bands_1991_2022_Bills_Flat!$B23,#REF!,0),MATCH(CT_Bands_1991_2022_Bills_Flat!AZ$2,#REF!,0))-INDEX(#REF!,MATCH(CT_Bands_1991_2022_Bills_Flat!$B23,#REF!,0),MATCH(CT_Bands_1991_2022_Bills_Flat!AZ$3,#REF!,0)),"N/A")</f>
        <v>N/A</v>
      </c>
      <c r="BA23" s="98" t="str">
        <f>IFERROR(INDEX(#REF!,MATCH(CT_Bands_1991_2022_Bills_Flat!$B23,#REF!,0),MATCH(CT_Bands_1991_2022_Bills_Flat!BA$2,#REF!,0))-INDEX(#REF!,MATCH(CT_Bands_1991_2022_Bills_Flat!$B23,#REF!,0),MATCH(CT_Bands_1991_2022_Bills_Flat!BA$3,#REF!,0)),"N/A")</f>
        <v>N/A</v>
      </c>
      <c r="BB23" s="101" t="str">
        <f>IFERROR(INDEX(#REF!,MATCH(CT_Bands_1991_2022_Bills_Flat!$B23,#REF!,0),MATCH(CT_Bands_1991_2022_Bills_Flat!BB$2,#REF!,0))-INDEX(#REF!,MATCH(CT_Bands_1991_2022_Bills_Flat!$B23,#REF!,0),MATCH(CT_Bands_1991_2022_Bills_Flat!BB$3,#REF!,0)),"N/A")</f>
        <v>N/A</v>
      </c>
      <c r="BC23" s="98" t="str">
        <f>IFERROR(INDEX(#REF!,MATCH(CT_Bands_1991_2022_Bills_Flat!$B23,#REF!,0),MATCH(CT_Bands_1991_2022_Bills_Flat!BC$2,#REF!,0))-INDEX(#REF!,MATCH(CT_Bands_1991_2022_Bills_Flat!$B23,#REF!,0),MATCH(CT_Bands_1991_2022_Bills_Flat!BC$3,#REF!,0)),"N/A")</f>
        <v>N/A</v>
      </c>
      <c r="BD23" s="98" t="str">
        <f>IFERROR(INDEX(#REF!,MATCH(CT_Bands_1991_2022_Bills_Flat!$B23,#REF!,0),MATCH(CT_Bands_1991_2022_Bills_Flat!BD$2,#REF!,0))-INDEX(#REF!,MATCH(CT_Bands_1991_2022_Bills_Flat!$B23,#REF!,0),MATCH(CT_Bands_1991_2022_Bills_Flat!BD$3,#REF!,0)),"N/A")</f>
        <v>N/A</v>
      </c>
      <c r="BE23" s="98" t="str">
        <f>IFERROR(INDEX(#REF!,MATCH(CT_Bands_1991_2022_Bills_Flat!$B23,#REF!,0),MATCH(CT_Bands_1991_2022_Bills_Flat!BE$2,#REF!,0))-INDEX(#REF!,MATCH(CT_Bands_1991_2022_Bills_Flat!$B23,#REF!,0),MATCH(CT_Bands_1991_2022_Bills_Flat!BE$3,#REF!,0)),"N/A")</f>
        <v>N/A</v>
      </c>
      <c r="BF23" s="98" t="str">
        <f>IFERROR(INDEX(#REF!,MATCH(CT_Bands_1991_2022_Bills_Flat!$B23,#REF!,0),MATCH(CT_Bands_1991_2022_Bills_Flat!BF$2,#REF!,0))-INDEX(#REF!,MATCH(CT_Bands_1991_2022_Bills_Flat!$B23,#REF!,0),MATCH(CT_Bands_1991_2022_Bills_Flat!BF$3,#REF!,0)),"N/A")</f>
        <v>N/A</v>
      </c>
      <c r="BG23" s="98" t="str">
        <f>IFERROR(INDEX(#REF!,MATCH(CT_Bands_1991_2022_Bills_Flat!$B23,#REF!,0),MATCH(CT_Bands_1991_2022_Bills_Flat!BG$2,#REF!,0))-INDEX(#REF!,MATCH(CT_Bands_1991_2022_Bills_Flat!$B23,#REF!,0),MATCH(CT_Bands_1991_2022_Bills_Flat!BG$3,#REF!,0)),"N/A")</f>
        <v>N/A</v>
      </c>
      <c r="BH23" s="98" t="str">
        <f>IFERROR(INDEX(#REF!,MATCH(CT_Bands_1991_2022_Bills_Flat!$B23,#REF!,0),MATCH(CT_Bands_1991_2022_Bills_Flat!BH$2,#REF!,0))-INDEX(#REF!,MATCH(CT_Bands_1991_2022_Bills_Flat!$B23,#REF!,0),MATCH(CT_Bands_1991_2022_Bills_Flat!BH$3,#REF!,0)),"N/A")</f>
        <v>N/A</v>
      </c>
      <c r="BI23" s="98" t="str">
        <f>IFERROR(INDEX(#REF!,MATCH(CT_Bands_1991_2022_Bills_Flat!$B23,#REF!,0),MATCH(CT_Bands_1991_2022_Bills_Flat!BI$2,#REF!,0))-INDEX(#REF!,MATCH(CT_Bands_1991_2022_Bills_Flat!$B23,#REF!,0),MATCH(CT_Bands_1991_2022_Bills_Flat!BI$3,#REF!,0)),"N/A")</f>
        <v>N/A</v>
      </c>
      <c r="BJ23" s="98" t="str">
        <f>IFERROR(INDEX(#REF!,MATCH(CT_Bands_1991_2022_Bills_Flat!$B23,#REF!,0),MATCH(CT_Bands_1991_2022_Bills_Flat!BJ$2,#REF!,0))-INDEX(#REF!,MATCH(CT_Bands_1991_2022_Bills_Flat!$B23,#REF!,0),MATCH(CT_Bands_1991_2022_Bills_Flat!BJ$3,#REF!,0)),"N/A")</f>
        <v>N/A</v>
      </c>
      <c r="BK23" s="98" t="str">
        <f>IFERROR(INDEX(#REF!,MATCH(CT_Bands_1991_2022_Bills_Flat!$B23,#REF!,0),MATCH(CT_Bands_1991_2022_Bills_Flat!BK$2,#REF!,0))-INDEX(#REF!,MATCH(CT_Bands_1991_2022_Bills_Flat!$B23,#REF!,0),MATCH(CT_Bands_1991_2022_Bills_Flat!BK$3,#REF!,0)),"N/A")</f>
        <v>N/A</v>
      </c>
      <c r="BL23" s="101" t="str">
        <f>IFERROR(INDEX(#REF!,MATCH(CT_Bands_1991_2022_Bills_Flat!$B23,#REF!,0),MATCH(CT_Bands_1991_2022_Bills_Flat!BL$2,#REF!,0))-INDEX(#REF!,MATCH(CT_Bands_1991_2022_Bills_Flat!$B23,#REF!,0),MATCH(CT_Bands_1991_2022_Bills_Flat!BL$3,#REF!,0)),"N/A")</f>
        <v>N/A</v>
      </c>
      <c r="BM23" s="98" t="str">
        <f>IFERROR(INDEX(#REF!,MATCH(CT_Bands_1991_2022_Bills_Flat!$B23,#REF!,0),MATCH(CT_Bands_1991_2022_Bills_Flat!BM$2,#REF!,0))-INDEX(#REF!,MATCH(CT_Bands_1991_2022_Bills_Flat!$B23,#REF!,0),MATCH(CT_Bands_1991_2022_Bills_Flat!BM$3,#REF!,0)),"N/A")</f>
        <v>N/A</v>
      </c>
      <c r="BN23" s="98" t="str">
        <f>IFERROR(INDEX(#REF!,MATCH(CT_Bands_1991_2022_Bills_Flat!$B23,#REF!,0),MATCH(CT_Bands_1991_2022_Bills_Flat!BN$2,#REF!,0))-INDEX(#REF!,MATCH(CT_Bands_1991_2022_Bills_Flat!$B23,#REF!,0),MATCH(CT_Bands_1991_2022_Bills_Flat!BN$3,#REF!,0)),"N/A")</f>
        <v>N/A</v>
      </c>
      <c r="BO23" s="98" t="str">
        <f>IFERROR(INDEX(#REF!,MATCH(CT_Bands_1991_2022_Bills_Flat!$B23,#REF!,0),MATCH(CT_Bands_1991_2022_Bills_Flat!BO$2,#REF!,0))-INDEX(#REF!,MATCH(CT_Bands_1991_2022_Bills_Flat!$B23,#REF!,0),MATCH(CT_Bands_1991_2022_Bills_Flat!BO$3,#REF!,0)),"N/A")</f>
        <v>N/A</v>
      </c>
      <c r="BP23" s="98" t="str">
        <f>IFERROR(INDEX(#REF!,MATCH(CT_Bands_1991_2022_Bills_Flat!$B23,#REF!,0),MATCH(CT_Bands_1991_2022_Bills_Flat!BP$2,#REF!,0))-INDEX(#REF!,MATCH(CT_Bands_1991_2022_Bills_Flat!$B23,#REF!,0),MATCH(CT_Bands_1991_2022_Bills_Flat!BP$3,#REF!,0)),"N/A")</f>
        <v>N/A</v>
      </c>
      <c r="BQ23" s="98" t="str">
        <f>IFERROR(INDEX(#REF!,MATCH(CT_Bands_1991_2022_Bills_Flat!$B23,#REF!,0),MATCH(CT_Bands_1991_2022_Bills_Flat!BQ$2,#REF!,0))-INDEX(#REF!,MATCH(CT_Bands_1991_2022_Bills_Flat!$B23,#REF!,0),MATCH(CT_Bands_1991_2022_Bills_Flat!BQ$3,#REF!,0)),"N/A")</f>
        <v>N/A</v>
      </c>
      <c r="BR23" s="98" t="str">
        <f>IFERROR(INDEX(#REF!,MATCH(CT_Bands_1991_2022_Bills_Flat!$B23,#REF!,0),MATCH(CT_Bands_1991_2022_Bills_Flat!BR$2,#REF!,0))-INDEX(#REF!,MATCH(CT_Bands_1991_2022_Bills_Flat!$B23,#REF!,0),MATCH(CT_Bands_1991_2022_Bills_Flat!BR$3,#REF!,0)),"N/A")</f>
        <v>N/A</v>
      </c>
      <c r="BS23" s="98" t="str">
        <f>IFERROR(INDEX(#REF!,MATCH(CT_Bands_1991_2022_Bills_Flat!$B23,#REF!,0),MATCH(CT_Bands_1991_2022_Bills_Flat!BS$2,#REF!,0))-INDEX(#REF!,MATCH(CT_Bands_1991_2022_Bills_Flat!$B23,#REF!,0),MATCH(CT_Bands_1991_2022_Bills_Flat!BS$3,#REF!,0)),"N/A")</f>
        <v>N/A</v>
      </c>
      <c r="BT23" s="98" t="str">
        <f>IFERROR(INDEX(#REF!,MATCH(CT_Bands_1991_2022_Bills_Flat!$B23,#REF!,0),MATCH(CT_Bands_1991_2022_Bills_Flat!BT$2,#REF!,0))-INDEX(#REF!,MATCH(CT_Bands_1991_2022_Bills_Flat!$B23,#REF!,0),MATCH(CT_Bands_1991_2022_Bills_Flat!BT$3,#REF!,0)),"N/A")</f>
        <v>N/A</v>
      </c>
      <c r="BU23" s="98" t="str">
        <f>IFERROR(INDEX(#REF!,MATCH(CT_Bands_1991_2022_Bills_Flat!$B23,#REF!,0),MATCH(CT_Bands_1991_2022_Bills_Flat!BU$2,#REF!,0))-INDEX(#REF!,MATCH(CT_Bands_1991_2022_Bills_Flat!$B23,#REF!,0),MATCH(CT_Bands_1991_2022_Bills_Flat!BU$3,#REF!,0)),"N/A")</f>
        <v>N/A</v>
      </c>
      <c r="BV23" s="101" t="str">
        <f>IFERROR(INDEX(#REF!,MATCH(CT_Bands_1991_2022_Bills_Flat!$B23,#REF!,0),MATCH(CT_Bands_1991_2022_Bills_Flat!BV$2,#REF!,0))-INDEX(#REF!,MATCH(CT_Bands_1991_2022_Bills_Flat!$B23,#REF!,0),MATCH(CT_Bands_1991_2022_Bills_Flat!BV$3,#REF!,0)),"N/A")</f>
        <v>N/A</v>
      </c>
      <c r="BW23" s="98" t="str">
        <f>IFERROR(INDEX(#REF!,MATCH(CT_Bands_1991_2022_Bills_Flat!$B23,#REF!,0),MATCH(CT_Bands_1991_2022_Bills_Flat!BW$2,#REF!,0))-INDEX(#REF!,MATCH(CT_Bands_1991_2022_Bills_Flat!$B23,#REF!,0),MATCH(CT_Bands_1991_2022_Bills_Flat!BW$3,#REF!,0)),"N/A")</f>
        <v>N/A</v>
      </c>
      <c r="BX23" s="98" t="str">
        <f>IFERROR(INDEX(#REF!,MATCH(CT_Bands_1991_2022_Bills_Flat!$B23,#REF!,0),MATCH(CT_Bands_1991_2022_Bills_Flat!BX$2,#REF!,0))-INDEX(#REF!,MATCH(CT_Bands_1991_2022_Bills_Flat!$B23,#REF!,0),MATCH(CT_Bands_1991_2022_Bills_Flat!BX$3,#REF!,0)),"N/A")</f>
        <v>N/A</v>
      </c>
      <c r="BY23" s="98" t="str">
        <f>IFERROR(INDEX(#REF!,MATCH(CT_Bands_1991_2022_Bills_Flat!$B23,#REF!,0),MATCH(CT_Bands_1991_2022_Bills_Flat!BY$2,#REF!,0))-INDEX(#REF!,MATCH(CT_Bands_1991_2022_Bills_Flat!$B23,#REF!,0),MATCH(CT_Bands_1991_2022_Bills_Flat!BY$3,#REF!,0)),"N/A")</f>
        <v>N/A</v>
      </c>
      <c r="BZ23" s="98" t="str">
        <f>IFERROR(INDEX(#REF!,MATCH(CT_Bands_1991_2022_Bills_Flat!$B23,#REF!,0),MATCH(CT_Bands_1991_2022_Bills_Flat!BZ$2,#REF!,0))-INDEX(#REF!,MATCH(CT_Bands_1991_2022_Bills_Flat!$B23,#REF!,0),MATCH(CT_Bands_1991_2022_Bills_Flat!BZ$3,#REF!,0)),"N/A")</f>
        <v>N/A</v>
      </c>
      <c r="CA23" s="98" t="str">
        <f>IFERROR(INDEX(#REF!,MATCH(CT_Bands_1991_2022_Bills_Flat!$B23,#REF!,0),MATCH(CT_Bands_1991_2022_Bills_Flat!CA$2,#REF!,0))-INDEX(#REF!,MATCH(CT_Bands_1991_2022_Bills_Flat!$B23,#REF!,0),MATCH(CT_Bands_1991_2022_Bills_Flat!CA$3,#REF!,0)),"N/A")</f>
        <v>N/A</v>
      </c>
      <c r="CB23" s="98" t="str">
        <f>IFERROR(INDEX(#REF!,MATCH(CT_Bands_1991_2022_Bills_Flat!$B23,#REF!,0),MATCH(CT_Bands_1991_2022_Bills_Flat!CB$2,#REF!,0))-INDEX(#REF!,MATCH(CT_Bands_1991_2022_Bills_Flat!$B23,#REF!,0),MATCH(CT_Bands_1991_2022_Bills_Flat!CB$3,#REF!,0)),"N/A")</f>
        <v>N/A</v>
      </c>
      <c r="CC23" s="98" t="str">
        <f>IFERROR(INDEX(#REF!,MATCH(CT_Bands_1991_2022_Bills_Flat!$B23,#REF!,0),MATCH(CT_Bands_1991_2022_Bills_Flat!CC$2,#REF!,0))-INDEX(#REF!,MATCH(CT_Bands_1991_2022_Bills_Flat!$B23,#REF!,0),MATCH(CT_Bands_1991_2022_Bills_Flat!CC$3,#REF!,0)),"N/A")</f>
        <v>N/A</v>
      </c>
      <c r="CD23" s="98" t="str">
        <f>IFERROR(INDEX(#REF!,MATCH(CT_Bands_1991_2022_Bills_Flat!$B23,#REF!,0),MATCH(CT_Bands_1991_2022_Bills_Flat!CD$2,#REF!,0))-INDEX(#REF!,MATCH(CT_Bands_1991_2022_Bills_Flat!$B23,#REF!,0),MATCH(CT_Bands_1991_2022_Bills_Flat!CD$3,#REF!,0)),"N/A")</f>
        <v>N/A</v>
      </c>
      <c r="CE23" s="98" t="str">
        <f>IFERROR(INDEX(#REF!,MATCH(CT_Bands_1991_2022_Bills_Flat!$B23,#REF!,0),MATCH(CT_Bands_1991_2022_Bills_Flat!CE$2,#REF!,0))-INDEX(#REF!,MATCH(CT_Bands_1991_2022_Bills_Flat!$B23,#REF!,0),MATCH(CT_Bands_1991_2022_Bills_Flat!CE$3,#REF!,0)),"N/A")</f>
        <v>N/A</v>
      </c>
      <c r="CF23" s="51"/>
    </row>
    <row r="24" spans="1:84" x14ac:dyDescent="0.25">
      <c r="A24" s="76" t="s">
        <v>781</v>
      </c>
      <c r="B24" s="85" t="s">
        <v>782</v>
      </c>
      <c r="C24" s="85" t="s">
        <v>1511</v>
      </c>
      <c r="D24" s="90" t="str">
        <f>IFERROR(INDEX(#REF!,MATCH(CT_Bands_1991_2022_Bills_Flat!$B24,#REF!,0),MATCH(CT_Bands_1991_2022_Bills_Flat!D$2,#REF!,0))-INDEX(#REF!,MATCH(CT_Bands_1991_2022_Bills_Flat!$B24,#REF!,0),MATCH(CT_Bands_1991_2022_Bills_Flat!D$3,#REF!,0)),"N/A")</f>
        <v>N/A</v>
      </c>
      <c r="E24" s="90" t="str">
        <f>IFERROR(INDEX(#REF!,MATCH(CT_Bands_1991_2022_Bills_Flat!$B24,#REF!,0),MATCH(CT_Bands_1991_2022_Bills_Flat!E$2,#REF!,0))-INDEX(#REF!,MATCH(CT_Bands_1991_2022_Bills_Flat!$B24,#REF!,0),MATCH(CT_Bands_1991_2022_Bills_Flat!E$3,#REF!,0)),"N/A")</f>
        <v>N/A</v>
      </c>
      <c r="F24" s="90" t="str">
        <f>IFERROR(INDEX(#REF!,MATCH(CT_Bands_1991_2022_Bills_Flat!$B24,#REF!,0),MATCH(CT_Bands_1991_2022_Bills_Flat!F$2,#REF!,0))-INDEX(#REF!,MATCH(CT_Bands_1991_2022_Bills_Flat!$B24,#REF!,0),MATCH(CT_Bands_1991_2022_Bills_Flat!F$3,#REF!,0)),"N/A")</f>
        <v>N/A</v>
      </c>
      <c r="G24" s="90" t="str">
        <f>IFERROR(INDEX(#REF!,MATCH(CT_Bands_1991_2022_Bills_Flat!$B24,#REF!,0),MATCH(CT_Bands_1991_2022_Bills_Flat!G$2,#REF!,0))-INDEX(#REF!,MATCH(CT_Bands_1991_2022_Bills_Flat!$B24,#REF!,0),MATCH(CT_Bands_1991_2022_Bills_Flat!G$3,#REF!,0)),"N/A")</f>
        <v>N/A</v>
      </c>
      <c r="H24" s="90" t="str">
        <f>IFERROR(INDEX(#REF!,MATCH(CT_Bands_1991_2022_Bills_Flat!$B24,#REF!,0),MATCH(CT_Bands_1991_2022_Bills_Flat!H$2,#REF!,0))-INDEX(#REF!,MATCH(CT_Bands_1991_2022_Bills_Flat!$B24,#REF!,0),MATCH(CT_Bands_1991_2022_Bills_Flat!H$3,#REF!,0)),"N/A")</f>
        <v>N/A</v>
      </c>
      <c r="I24" s="90" t="str">
        <f>IFERROR(INDEX(#REF!,MATCH(CT_Bands_1991_2022_Bills_Flat!$B24,#REF!,0),MATCH(CT_Bands_1991_2022_Bills_Flat!I$2,#REF!,0))-INDEX(#REF!,MATCH(CT_Bands_1991_2022_Bills_Flat!$B24,#REF!,0),MATCH(CT_Bands_1991_2022_Bills_Flat!I$3,#REF!,0)),"N/A")</f>
        <v>N/A</v>
      </c>
      <c r="J24" s="90" t="str">
        <f>IFERROR(INDEX(#REF!,MATCH(CT_Bands_1991_2022_Bills_Flat!$B24,#REF!,0),MATCH(CT_Bands_1991_2022_Bills_Flat!J$2,#REF!,0))-INDEX(#REF!,MATCH(CT_Bands_1991_2022_Bills_Flat!$B24,#REF!,0),MATCH(CT_Bands_1991_2022_Bills_Flat!J$3,#REF!,0)),"N/A")</f>
        <v>N/A</v>
      </c>
      <c r="K24" s="90" t="str">
        <f>IFERROR(INDEX(#REF!,MATCH(CT_Bands_1991_2022_Bills_Flat!$B24,#REF!,0),MATCH(CT_Bands_1991_2022_Bills_Flat!K$2,#REF!,0))-INDEX(#REF!,MATCH(CT_Bands_1991_2022_Bills_Flat!$B24,#REF!,0),MATCH(CT_Bands_1991_2022_Bills_Flat!K$3,#REF!,0)),"N/A")</f>
        <v>N/A</v>
      </c>
      <c r="L24" s="90" t="str">
        <f>IFERROR(INDEX(#REF!,MATCH(CT_Bands_1991_2022_Bills_Flat!$B24,#REF!,0),MATCH(CT_Bands_1991_2022_Bills_Flat!L$2,#REF!,0))-INDEX(#REF!,MATCH(CT_Bands_1991_2022_Bills_Flat!$B24,#REF!,0),MATCH(CT_Bands_1991_2022_Bills_Flat!L$3,#REF!,0)),"N/A")</f>
        <v>N/A</v>
      </c>
      <c r="M24" s="90" t="str">
        <f>IFERROR(INDEX(#REF!,MATCH(CT_Bands_1991_2022_Bills_Flat!$B24,#REF!,0),MATCH(CT_Bands_1991_2022_Bills_Flat!M$2,#REF!,0))-INDEX(#REF!,MATCH(CT_Bands_1991_2022_Bills_Flat!$B24,#REF!,0),MATCH(CT_Bands_1991_2022_Bills_Flat!M$3,#REF!,0)),"N/A")</f>
        <v>N/A</v>
      </c>
      <c r="N24" s="102" t="str">
        <f>IFERROR(INDEX(#REF!,MATCH(CT_Bands_1991_2022_Bills_Flat!$B24,#REF!,0),MATCH(CT_Bands_1991_2022_Bills_Flat!N$2,#REF!,0))-INDEX(#REF!,MATCH(CT_Bands_1991_2022_Bills_Flat!$B24,#REF!,0),MATCH(CT_Bands_1991_2022_Bills_Flat!N$3,#REF!,0)),"N/A")</f>
        <v>N/A</v>
      </c>
      <c r="O24" s="90" t="str">
        <f>IFERROR(INDEX(#REF!,MATCH(CT_Bands_1991_2022_Bills_Flat!$B24,#REF!,0),MATCH(CT_Bands_1991_2022_Bills_Flat!O$2,#REF!,0))-INDEX(#REF!,MATCH(CT_Bands_1991_2022_Bills_Flat!$B24,#REF!,0),MATCH(CT_Bands_1991_2022_Bills_Flat!O$3,#REF!,0)),"N/A")</f>
        <v>N/A</v>
      </c>
      <c r="P24" s="90" t="str">
        <f>IFERROR(INDEX(#REF!,MATCH(CT_Bands_1991_2022_Bills_Flat!$B24,#REF!,0),MATCH(CT_Bands_1991_2022_Bills_Flat!P$2,#REF!,0))-INDEX(#REF!,MATCH(CT_Bands_1991_2022_Bills_Flat!$B24,#REF!,0),MATCH(CT_Bands_1991_2022_Bills_Flat!P$3,#REF!,0)),"N/A")</f>
        <v>N/A</v>
      </c>
      <c r="Q24" s="90" t="str">
        <f>IFERROR(INDEX(#REF!,MATCH(CT_Bands_1991_2022_Bills_Flat!$B24,#REF!,0),MATCH(CT_Bands_1991_2022_Bills_Flat!Q$2,#REF!,0))-INDEX(#REF!,MATCH(CT_Bands_1991_2022_Bills_Flat!$B24,#REF!,0),MATCH(CT_Bands_1991_2022_Bills_Flat!Q$3,#REF!,0)),"N/A")</f>
        <v>N/A</v>
      </c>
      <c r="R24" s="90" t="str">
        <f>IFERROR(INDEX(#REF!,MATCH(CT_Bands_1991_2022_Bills_Flat!$B24,#REF!,0),MATCH(CT_Bands_1991_2022_Bills_Flat!R$2,#REF!,0))-INDEX(#REF!,MATCH(CT_Bands_1991_2022_Bills_Flat!$B24,#REF!,0),MATCH(CT_Bands_1991_2022_Bills_Flat!R$3,#REF!,0)),"N/A")</f>
        <v>N/A</v>
      </c>
      <c r="S24" s="90" t="str">
        <f>IFERROR(INDEX(#REF!,MATCH(CT_Bands_1991_2022_Bills_Flat!$B24,#REF!,0),MATCH(CT_Bands_1991_2022_Bills_Flat!S$2,#REF!,0))-INDEX(#REF!,MATCH(CT_Bands_1991_2022_Bills_Flat!$B24,#REF!,0),MATCH(CT_Bands_1991_2022_Bills_Flat!S$3,#REF!,0)),"N/A")</f>
        <v>N/A</v>
      </c>
      <c r="T24" s="90" t="str">
        <f>IFERROR(INDEX(#REF!,MATCH(CT_Bands_1991_2022_Bills_Flat!$B24,#REF!,0),MATCH(CT_Bands_1991_2022_Bills_Flat!T$2,#REF!,0))-INDEX(#REF!,MATCH(CT_Bands_1991_2022_Bills_Flat!$B24,#REF!,0),MATCH(CT_Bands_1991_2022_Bills_Flat!T$3,#REF!,0)),"N/A")</f>
        <v>N/A</v>
      </c>
      <c r="U24" s="90" t="str">
        <f>IFERROR(INDEX(#REF!,MATCH(CT_Bands_1991_2022_Bills_Flat!$B24,#REF!,0),MATCH(CT_Bands_1991_2022_Bills_Flat!U$2,#REF!,0))-INDEX(#REF!,MATCH(CT_Bands_1991_2022_Bills_Flat!$B24,#REF!,0),MATCH(CT_Bands_1991_2022_Bills_Flat!U$3,#REF!,0)),"N/A")</f>
        <v>N/A</v>
      </c>
      <c r="V24" s="90" t="str">
        <f>IFERROR(INDEX(#REF!,MATCH(CT_Bands_1991_2022_Bills_Flat!$B24,#REF!,0),MATCH(CT_Bands_1991_2022_Bills_Flat!V$2,#REF!,0))-INDEX(#REF!,MATCH(CT_Bands_1991_2022_Bills_Flat!$B24,#REF!,0),MATCH(CT_Bands_1991_2022_Bills_Flat!V$3,#REF!,0)),"N/A")</f>
        <v>N/A</v>
      </c>
      <c r="W24" s="90" t="str">
        <f>IFERROR(INDEX(#REF!,MATCH(CT_Bands_1991_2022_Bills_Flat!$B24,#REF!,0),MATCH(CT_Bands_1991_2022_Bills_Flat!W$2,#REF!,0))-INDEX(#REF!,MATCH(CT_Bands_1991_2022_Bills_Flat!$B24,#REF!,0),MATCH(CT_Bands_1991_2022_Bills_Flat!W$3,#REF!,0)),"N/A")</f>
        <v>N/A</v>
      </c>
      <c r="X24" s="102" t="str">
        <f>IFERROR(INDEX(#REF!,MATCH(CT_Bands_1991_2022_Bills_Flat!$B24,#REF!,0),MATCH(CT_Bands_1991_2022_Bills_Flat!X$2,#REF!,0))-INDEX(#REF!,MATCH(CT_Bands_1991_2022_Bills_Flat!$B24,#REF!,0),MATCH(CT_Bands_1991_2022_Bills_Flat!X$3,#REF!,0)),"N/A")</f>
        <v>N/A</v>
      </c>
      <c r="Y24" s="90" t="str">
        <f>IFERROR(INDEX(#REF!,MATCH(CT_Bands_1991_2022_Bills_Flat!$B24,#REF!,0),MATCH(CT_Bands_1991_2022_Bills_Flat!Y$2,#REF!,0))-INDEX(#REF!,MATCH(CT_Bands_1991_2022_Bills_Flat!$B24,#REF!,0),MATCH(CT_Bands_1991_2022_Bills_Flat!Y$3,#REF!,0)),"N/A")</f>
        <v>N/A</v>
      </c>
      <c r="Z24" s="90" t="str">
        <f>IFERROR(INDEX(#REF!,MATCH(CT_Bands_1991_2022_Bills_Flat!$B24,#REF!,0),MATCH(CT_Bands_1991_2022_Bills_Flat!Z$2,#REF!,0))-INDEX(#REF!,MATCH(CT_Bands_1991_2022_Bills_Flat!$B24,#REF!,0),MATCH(CT_Bands_1991_2022_Bills_Flat!Z$3,#REF!,0)),"N/A")</f>
        <v>N/A</v>
      </c>
      <c r="AA24" s="90" t="str">
        <f>IFERROR(INDEX(#REF!,MATCH(CT_Bands_1991_2022_Bills_Flat!$B24,#REF!,0),MATCH(CT_Bands_1991_2022_Bills_Flat!AA$2,#REF!,0))-INDEX(#REF!,MATCH(CT_Bands_1991_2022_Bills_Flat!$B24,#REF!,0),MATCH(CT_Bands_1991_2022_Bills_Flat!AA$3,#REF!,0)),"N/A")</f>
        <v>N/A</v>
      </c>
      <c r="AB24" s="90" t="str">
        <f>IFERROR(INDEX(#REF!,MATCH(CT_Bands_1991_2022_Bills_Flat!$B24,#REF!,0),MATCH(CT_Bands_1991_2022_Bills_Flat!AB$2,#REF!,0))-INDEX(#REF!,MATCH(CT_Bands_1991_2022_Bills_Flat!$B24,#REF!,0),MATCH(CT_Bands_1991_2022_Bills_Flat!AB$3,#REF!,0)),"N/A")</f>
        <v>N/A</v>
      </c>
      <c r="AC24" s="90" t="str">
        <f>IFERROR(INDEX(#REF!,MATCH(CT_Bands_1991_2022_Bills_Flat!$B24,#REF!,0),MATCH(CT_Bands_1991_2022_Bills_Flat!AC$2,#REF!,0))-INDEX(#REF!,MATCH(CT_Bands_1991_2022_Bills_Flat!$B24,#REF!,0),MATCH(CT_Bands_1991_2022_Bills_Flat!AC$3,#REF!,0)),"N/A")</f>
        <v>N/A</v>
      </c>
      <c r="AD24" s="90" t="str">
        <f>IFERROR(INDEX(#REF!,MATCH(CT_Bands_1991_2022_Bills_Flat!$B24,#REF!,0),MATCH(CT_Bands_1991_2022_Bills_Flat!AD$2,#REF!,0))-INDEX(#REF!,MATCH(CT_Bands_1991_2022_Bills_Flat!$B24,#REF!,0),MATCH(CT_Bands_1991_2022_Bills_Flat!AD$3,#REF!,0)),"N/A")</f>
        <v>N/A</v>
      </c>
      <c r="AE24" s="90" t="str">
        <f>IFERROR(INDEX(#REF!,MATCH(CT_Bands_1991_2022_Bills_Flat!$B24,#REF!,0),MATCH(CT_Bands_1991_2022_Bills_Flat!AE$2,#REF!,0))-INDEX(#REF!,MATCH(CT_Bands_1991_2022_Bills_Flat!$B24,#REF!,0),MATCH(CT_Bands_1991_2022_Bills_Flat!AE$3,#REF!,0)),"N/A")</f>
        <v>N/A</v>
      </c>
      <c r="AF24" s="90" t="str">
        <f>IFERROR(INDEX(#REF!,MATCH(CT_Bands_1991_2022_Bills_Flat!$B24,#REF!,0),MATCH(CT_Bands_1991_2022_Bills_Flat!AF$2,#REF!,0))-INDEX(#REF!,MATCH(CT_Bands_1991_2022_Bills_Flat!$B24,#REF!,0),MATCH(CT_Bands_1991_2022_Bills_Flat!AF$3,#REF!,0)),"N/A")</f>
        <v>N/A</v>
      </c>
      <c r="AG24" s="90" t="str">
        <f>IFERROR(INDEX(#REF!,MATCH(CT_Bands_1991_2022_Bills_Flat!$B24,#REF!,0),MATCH(CT_Bands_1991_2022_Bills_Flat!AG$2,#REF!,0))-INDEX(#REF!,MATCH(CT_Bands_1991_2022_Bills_Flat!$B24,#REF!,0),MATCH(CT_Bands_1991_2022_Bills_Flat!AG$3,#REF!,0)),"N/A")</f>
        <v>N/A</v>
      </c>
      <c r="AH24" s="102" t="str">
        <f>IFERROR(INDEX(#REF!,MATCH(CT_Bands_1991_2022_Bills_Flat!$B24,#REF!,0),MATCH(CT_Bands_1991_2022_Bills_Flat!AH$2,#REF!,0))-INDEX(#REF!,MATCH(CT_Bands_1991_2022_Bills_Flat!$B24,#REF!,0),MATCH(CT_Bands_1991_2022_Bills_Flat!AH$3,#REF!,0)),"N/A")</f>
        <v>N/A</v>
      </c>
      <c r="AI24" s="90" t="str">
        <f>IFERROR(INDEX(#REF!,MATCH(CT_Bands_1991_2022_Bills_Flat!$B24,#REF!,0),MATCH(CT_Bands_1991_2022_Bills_Flat!AI$2,#REF!,0))-INDEX(#REF!,MATCH(CT_Bands_1991_2022_Bills_Flat!$B24,#REF!,0),MATCH(CT_Bands_1991_2022_Bills_Flat!AI$3,#REF!,0)),"N/A")</f>
        <v>N/A</v>
      </c>
      <c r="AJ24" s="90" t="str">
        <f>IFERROR(INDEX(#REF!,MATCH(CT_Bands_1991_2022_Bills_Flat!$B24,#REF!,0),MATCH(CT_Bands_1991_2022_Bills_Flat!AJ$2,#REF!,0))-INDEX(#REF!,MATCH(CT_Bands_1991_2022_Bills_Flat!$B24,#REF!,0),MATCH(CT_Bands_1991_2022_Bills_Flat!AJ$3,#REF!,0)),"N/A")</f>
        <v>N/A</v>
      </c>
      <c r="AK24" s="90" t="str">
        <f>IFERROR(INDEX(#REF!,MATCH(CT_Bands_1991_2022_Bills_Flat!$B24,#REF!,0),MATCH(CT_Bands_1991_2022_Bills_Flat!AK$2,#REF!,0))-INDEX(#REF!,MATCH(CT_Bands_1991_2022_Bills_Flat!$B24,#REF!,0),MATCH(CT_Bands_1991_2022_Bills_Flat!AK$3,#REF!,0)),"N/A")</f>
        <v>N/A</v>
      </c>
      <c r="AL24" s="90" t="str">
        <f>IFERROR(INDEX(#REF!,MATCH(CT_Bands_1991_2022_Bills_Flat!$B24,#REF!,0),MATCH(CT_Bands_1991_2022_Bills_Flat!AL$2,#REF!,0))-INDEX(#REF!,MATCH(CT_Bands_1991_2022_Bills_Flat!$B24,#REF!,0),MATCH(CT_Bands_1991_2022_Bills_Flat!AL$3,#REF!,0)),"N/A")</f>
        <v>N/A</v>
      </c>
      <c r="AM24" s="90" t="str">
        <f>IFERROR(INDEX(#REF!,MATCH(CT_Bands_1991_2022_Bills_Flat!$B24,#REF!,0),MATCH(CT_Bands_1991_2022_Bills_Flat!AM$2,#REF!,0))-INDEX(#REF!,MATCH(CT_Bands_1991_2022_Bills_Flat!$B24,#REF!,0),MATCH(CT_Bands_1991_2022_Bills_Flat!AM$3,#REF!,0)),"N/A")</f>
        <v>N/A</v>
      </c>
      <c r="AN24" s="90" t="str">
        <f>IFERROR(INDEX(#REF!,MATCH(CT_Bands_1991_2022_Bills_Flat!$B24,#REF!,0),MATCH(CT_Bands_1991_2022_Bills_Flat!AN$2,#REF!,0))-INDEX(#REF!,MATCH(CT_Bands_1991_2022_Bills_Flat!$B24,#REF!,0),MATCH(CT_Bands_1991_2022_Bills_Flat!AN$3,#REF!,0)),"N/A")</f>
        <v>N/A</v>
      </c>
      <c r="AO24" s="90" t="str">
        <f>IFERROR(INDEX(#REF!,MATCH(CT_Bands_1991_2022_Bills_Flat!$B24,#REF!,0),MATCH(CT_Bands_1991_2022_Bills_Flat!AO$2,#REF!,0))-INDEX(#REF!,MATCH(CT_Bands_1991_2022_Bills_Flat!$B24,#REF!,0),MATCH(CT_Bands_1991_2022_Bills_Flat!AO$3,#REF!,0)),"N/A")</f>
        <v>N/A</v>
      </c>
      <c r="AP24" s="90" t="str">
        <f>IFERROR(INDEX(#REF!,MATCH(CT_Bands_1991_2022_Bills_Flat!$B24,#REF!,0),MATCH(CT_Bands_1991_2022_Bills_Flat!AP$2,#REF!,0))-INDEX(#REF!,MATCH(CT_Bands_1991_2022_Bills_Flat!$B24,#REF!,0),MATCH(CT_Bands_1991_2022_Bills_Flat!AP$3,#REF!,0)),"N/A")</f>
        <v>N/A</v>
      </c>
      <c r="AQ24" s="90" t="str">
        <f>IFERROR(INDEX(#REF!,MATCH(CT_Bands_1991_2022_Bills_Flat!$B24,#REF!,0),MATCH(CT_Bands_1991_2022_Bills_Flat!AQ$2,#REF!,0))-INDEX(#REF!,MATCH(CT_Bands_1991_2022_Bills_Flat!$B24,#REF!,0),MATCH(CT_Bands_1991_2022_Bills_Flat!AQ$3,#REF!,0)),"N/A")</f>
        <v>N/A</v>
      </c>
      <c r="AR24" s="102" t="str">
        <f>IFERROR(INDEX(#REF!,MATCH(CT_Bands_1991_2022_Bills_Flat!$B24,#REF!,0),MATCH(CT_Bands_1991_2022_Bills_Flat!AR$2,#REF!,0))-INDEX(#REF!,MATCH(CT_Bands_1991_2022_Bills_Flat!$B24,#REF!,0),MATCH(CT_Bands_1991_2022_Bills_Flat!AR$3,#REF!,0)),"N/A")</f>
        <v>N/A</v>
      </c>
      <c r="AS24" s="90" t="str">
        <f>IFERROR(INDEX(#REF!,MATCH(CT_Bands_1991_2022_Bills_Flat!$B24,#REF!,0),MATCH(CT_Bands_1991_2022_Bills_Flat!AS$2,#REF!,0))-INDEX(#REF!,MATCH(CT_Bands_1991_2022_Bills_Flat!$B24,#REF!,0),MATCH(CT_Bands_1991_2022_Bills_Flat!AS$3,#REF!,0)),"N/A")</f>
        <v>N/A</v>
      </c>
      <c r="AT24" s="90" t="str">
        <f>IFERROR(INDEX(#REF!,MATCH(CT_Bands_1991_2022_Bills_Flat!$B24,#REF!,0),MATCH(CT_Bands_1991_2022_Bills_Flat!AT$2,#REF!,0))-INDEX(#REF!,MATCH(CT_Bands_1991_2022_Bills_Flat!$B24,#REF!,0),MATCH(CT_Bands_1991_2022_Bills_Flat!AT$3,#REF!,0)),"N/A")</f>
        <v>N/A</v>
      </c>
      <c r="AU24" s="90" t="str">
        <f>IFERROR(INDEX(#REF!,MATCH(CT_Bands_1991_2022_Bills_Flat!$B24,#REF!,0),MATCH(CT_Bands_1991_2022_Bills_Flat!AU$2,#REF!,0))-INDEX(#REF!,MATCH(CT_Bands_1991_2022_Bills_Flat!$B24,#REF!,0),MATCH(CT_Bands_1991_2022_Bills_Flat!AU$3,#REF!,0)),"N/A")</f>
        <v>N/A</v>
      </c>
      <c r="AV24" s="90" t="str">
        <f>IFERROR(INDEX(#REF!,MATCH(CT_Bands_1991_2022_Bills_Flat!$B24,#REF!,0),MATCH(CT_Bands_1991_2022_Bills_Flat!AV$2,#REF!,0))-INDEX(#REF!,MATCH(CT_Bands_1991_2022_Bills_Flat!$B24,#REF!,0),MATCH(CT_Bands_1991_2022_Bills_Flat!AV$3,#REF!,0)),"N/A")</f>
        <v>N/A</v>
      </c>
      <c r="AW24" s="90" t="str">
        <f>IFERROR(INDEX(#REF!,MATCH(CT_Bands_1991_2022_Bills_Flat!$B24,#REF!,0),MATCH(CT_Bands_1991_2022_Bills_Flat!AW$2,#REF!,0))-INDEX(#REF!,MATCH(CT_Bands_1991_2022_Bills_Flat!$B24,#REF!,0),MATCH(CT_Bands_1991_2022_Bills_Flat!AW$3,#REF!,0)),"N/A")</f>
        <v>N/A</v>
      </c>
      <c r="AX24" s="90" t="str">
        <f>IFERROR(INDEX(#REF!,MATCH(CT_Bands_1991_2022_Bills_Flat!$B24,#REF!,0),MATCH(CT_Bands_1991_2022_Bills_Flat!AX$2,#REF!,0))-INDEX(#REF!,MATCH(CT_Bands_1991_2022_Bills_Flat!$B24,#REF!,0),MATCH(CT_Bands_1991_2022_Bills_Flat!AX$3,#REF!,0)),"N/A")</f>
        <v>N/A</v>
      </c>
      <c r="AY24" s="90" t="str">
        <f>IFERROR(INDEX(#REF!,MATCH(CT_Bands_1991_2022_Bills_Flat!$B24,#REF!,0),MATCH(CT_Bands_1991_2022_Bills_Flat!AY$2,#REF!,0))-INDEX(#REF!,MATCH(CT_Bands_1991_2022_Bills_Flat!$B24,#REF!,0),MATCH(CT_Bands_1991_2022_Bills_Flat!AY$3,#REF!,0)),"N/A")</f>
        <v>N/A</v>
      </c>
      <c r="AZ24" s="90" t="str">
        <f>IFERROR(INDEX(#REF!,MATCH(CT_Bands_1991_2022_Bills_Flat!$B24,#REF!,0),MATCH(CT_Bands_1991_2022_Bills_Flat!AZ$2,#REF!,0))-INDEX(#REF!,MATCH(CT_Bands_1991_2022_Bills_Flat!$B24,#REF!,0),MATCH(CT_Bands_1991_2022_Bills_Flat!AZ$3,#REF!,0)),"N/A")</f>
        <v>N/A</v>
      </c>
      <c r="BA24" s="90" t="str">
        <f>IFERROR(INDEX(#REF!,MATCH(CT_Bands_1991_2022_Bills_Flat!$B24,#REF!,0),MATCH(CT_Bands_1991_2022_Bills_Flat!BA$2,#REF!,0))-INDEX(#REF!,MATCH(CT_Bands_1991_2022_Bills_Flat!$B24,#REF!,0),MATCH(CT_Bands_1991_2022_Bills_Flat!BA$3,#REF!,0)),"N/A")</f>
        <v>N/A</v>
      </c>
      <c r="BB24" s="102" t="str">
        <f>IFERROR(INDEX(#REF!,MATCH(CT_Bands_1991_2022_Bills_Flat!$B24,#REF!,0),MATCH(CT_Bands_1991_2022_Bills_Flat!BB$2,#REF!,0))-INDEX(#REF!,MATCH(CT_Bands_1991_2022_Bills_Flat!$B24,#REF!,0),MATCH(CT_Bands_1991_2022_Bills_Flat!BB$3,#REF!,0)),"N/A")</f>
        <v>N/A</v>
      </c>
      <c r="BC24" s="90" t="str">
        <f>IFERROR(INDEX(#REF!,MATCH(CT_Bands_1991_2022_Bills_Flat!$B24,#REF!,0),MATCH(CT_Bands_1991_2022_Bills_Flat!BC$2,#REF!,0))-INDEX(#REF!,MATCH(CT_Bands_1991_2022_Bills_Flat!$B24,#REF!,0),MATCH(CT_Bands_1991_2022_Bills_Flat!BC$3,#REF!,0)),"N/A")</f>
        <v>N/A</v>
      </c>
      <c r="BD24" s="90" t="str">
        <f>IFERROR(INDEX(#REF!,MATCH(CT_Bands_1991_2022_Bills_Flat!$B24,#REF!,0),MATCH(CT_Bands_1991_2022_Bills_Flat!BD$2,#REF!,0))-INDEX(#REF!,MATCH(CT_Bands_1991_2022_Bills_Flat!$B24,#REF!,0),MATCH(CT_Bands_1991_2022_Bills_Flat!BD$3,#REF!,0)),"N/A")</f>
        <v>N/A</v>
      </c>
      <c r="BE24" s="90" t="str">
        <f>IFERROR(INDEX(#REF!,MATCH(CT_Bands_1991_2022_Bills_Flat!$B24,#REF!,0),MATCH(CT_Bands_1991_2022_Bills_Flat!BE$2,#REF!,0))-INDEX(#REF!,MATCH(CT_Bands_1991_2022_Bills_Flat!$B24,#REF!,0),MATCH(CT_Bands_1991_2022_Bills_Flat!BE$3,#REF!,0)),"N/A")</f>
        <v>N/A</v>
      </c>
      <c r="BF24" s="90" t="str">
        <f>IFERROR(INDEX(#REF!,MATCH(CT_Bands_1991_2022_Bills_Flat!$B24,#REF!,0),MATCH(CT_Bands_1991_2022_Bills_Flat!BF$2,#REF!,0))-INDEX(#REF!,MATCH(CT_Bands_1991_2022_Bills_Flat!$B24,#REF!,0),MATCH(CT_Bands_1991_2022_Bills_Flat!BF$3,#REF!,0)),"N/A")</f>
        <v>N/A</v>
      </c>
      <c r="BG24" s="90" t="str">
        <f>IFERROR(INDEX(#REF!,MATCH(CT_Bands_1991_2022_Bills_Flat!$B24,#REF!,0),MATCH(CT_Bands_1991_2022_Bills_Flat!BG$2,#REF!,0))-INDEX(#REF!,MATCH(CT_Bands_1991_2022_Bills_Flat!$B24,#REF!,0),MATCH(CT_Bands_1991_2022_Bills_Flat!BG$3,#REF!,0)),"N/A")</f>
        <v>N/A</v>
      </c>
      <c r="BH24" s="90" t="str">
        <f>IFERROR(INDEX(#REF!,MATCH(CT_Bands_1991_2022_Bills_Flat!$B24,#REF!,0),MATCH(CT_Bands_1991_2022_Bills_Flat!BH$2,#REF!,0))-INDEX(#REF!,MATCH(CT_Bands_1991_2022_Bills_Flat!$B24,#REF!,0),MATCH(CT_Bands_1991_2022_Bills_Flat!BH$3,#REF!,0)),"N/A")</f>
        <v>N/A</v>
      </c>
      <c r="BI24" s="90" t="str">
        <f>IFERROR(INDEX(#REF!,MATCH(CT_Bands_1991_2022_Bills_Flat!$B24,#REF!,0),MATCH(CT_Bands_1991_2022_Bills_Flat!BI$2,#REF!,0))-INDEX(#REF!,MATCH(CT_Bands_1991_2022_Bills_Flat!$B24,#REF!,0),MATCH(CT_Bands_1991_2022_Bills_Flat!BI$3,#REF!,0)),"N/A")</f>
        <v>N/A</v>
      </c>
      <c r="BJ24" s="90" t="str">
        <f>IFERROR(INDEX(#REF!,MATCH(CT_Bands_1991_2022_Bills_Flat!$B24,#REF!,0),MATCH(CT_Bands_1991_2022_Bills_Flat!BJ$2,#REF!,0))-INDEX(#REF!,MATCH(CT_Bands_1991_2022_Bills_Flat!$B24,#REF!,0),MATCH(CT_Bands_1991_2022_Bills_Flat!BJ$3,#REF!,0)),"N/A")</f>
        <v>N/A</v>
      </c>
      <c r="BK24" s="90" t="str">
        <f>IFERROR(INDEX(#REF!,MATCH(CT_Bands_1991_2022_Bills_Flat!$B24,#REF!,0),MATCH(CT_Bands_1991_2022_Bills_Flat!BK$2,#REF!,0))-INDEX(#REF!,MATCH(CT_Bands_1991_2022_Bills_Flat!$B24,#REF!,0),MATCH(CT_Bands_1991_2022_Bills_Flat!BK$3,#REF!,0)),"N/A")</f>
        <v>N/A</v>
      </c>
      <c r="BL24" s="102" t="str">
        <f>IFERROR(INDEX(#REF!,MATCH(CT_Bands_1991_2022_Bills_Flat!$B24,#REF!,0),MATCH(CT_Bands_1991_2022_Bills_Flat!BL$2,#REF!,0))-INDEX(#REF!,MATCH(CT_Bands_1991_2022_Bills_Flat!$B24,#REF!,0),MATCH(CT_Bands_1991_2022_Bills_Flat!BL$3,#REF!,0)),"N/A")</f>
        <v>N/A</v>
      </c>
      <c r="BM24" s="90" t="str">
        <f>IFERROR(INDEX(#REF!,MATCH(CT_Bands_1991_2022_Bills_Flat!$B24,#REF!,0),MATCH(CT_Bands_1991_2022_Bills_Flat!BM$2,#REF!,0))-INDEX(#REF!,MATCH(CT_Bands_1991_2022_Bills_Flat!$B24,#REF!,0),MATCH(CT_Bands_1991_2022_Bills_Flat!BM$3,#REF!,0)),"N/A")</f>
        <v>N/A</v>
      </c>
      <c r="BN24" s="90" t="str">
        <f>IFERROR(INDEX(#REF!,MATCH(CT_Bands_1991_2022_Bills_Flat!$B24,#REF!,0),MATCH(CT_Bands_1991_2022_Bills_Flat!BN$2,#REF!,0))-INDEX(#REF!,MATCH(CT_Bands_1991_2022_Bills_Flat!$B24,#REF!,0),MATCH(CT_Bands_1991_2022_Bills_Flat!BN$3,#REF!,0)),"N/A")</f>
        <v>N/A</v>
      </c>
      <c r="BO24" s="90" t="str">
        <f>IFERROR(INDEX(#REF!,MATCH(CT_Bands_1991_2022_Bills_Flat!$B24,#REF!,0),MATCH(CT_Bands_1991_2022_Bills_Flat!BO$2,#REF!,0))-INDEX(#REF!,MATCH(CT_Bands_1991_2022_Bills_Flat!$B24,#REF!,0),MATCH(CT_Bands_1991_2022_Bills_Flat!BO$3,#REF!,0)),"N/A")</f>
        <v>N/A</v>
      </c>
      <c r="BP24" s="90" t="str">
        <f>IFERROR(INDEX(#REF!,MATCH(CT_Bands_1991_2022_Bills_Flat!$B24,#REF!,0),MATCH(CT_Bands_1991_2022_Bills_Flat!BP$2,#REF!,0))-INDEX(#REF!,MATCH(CT_Bands_1991_2022_Bills_Flat!$B24,#REF!,0),MATCH(CT_Bands_1991_2022_Bills_Flat!BP$3,#REF!,0)),"N/A")</f>
        <v>N/A</v>
      </c>
      <c r="BQ24" s="90" t="str">
        <f>IFERROR(INDEX(#REF!,MATCH(CT_Bands_1991_2022_Bills_Flat!$B24,#REF!,0),MATCH(CT_Bands_1991_2022_Bills_Flat!BQ$2,#REF!,0))-INDEX(#REF!,MATCH(CT_Bands_1991_2022_Bills_Flat!$B24,#REF!,0),MATCH(CT_Bands_1991_2022_Bills_Flat!BQ$3,#REF!,0)),"N/A")</f>
        <v>N/A</v>
      </c>
      <c r="BR24" s="90" t="str">
        <f>IFERROR(INDEX(#REF!,MATCH(CT_Bands_1991_2022_Bills_Flat!$B24,#REF!,0),MATCH(CT_Bands_1991_2022_Bills_Flat!BR$2,#REF!,0))-INDEX(#REF!,MATCH(CT_Bands_1991_2022_Bills_Flat!$B24,#REF!,0),MATCH(CT_Bands_1991_2022_Bills_Flat!BR$3,#REF!,0)),"N/A")</f>
        <v>N/A</v>
      </c>
      <c r="BS24" s="90" t="str">
        <f>IFERROR(INDEX(#REF!,MATCH(CT_Bands_1991_2022_Bills_Flat!$B24,#REF!,0),MATCH(CT_Bands_1991_2022_Bills_Flat!BS$2,#REF!,0))-INDEX(#REF!,MATCH(CT_Bands_1991_2022_Bills_Flat!$B24,#REF!,0),MATCH(CT_Bands_1991_2022_Bills_Flat!BS$3,#REF!,0)),"N/A")</f>
        <v>N/A</v>
      </c>
      <c r="BT24" s="90" t="str">
        <f>IFERROR(INDEX(#REF!,MATCH(CT_Bands_1991_2022_Bills_Flat!$B24,#REF!,0),MATCH(CT_Bands_1991_2022_Bills_Flat!BT$2,#REF!,0))-INDEX(#REF!,MATCH(CT_Bands_1991_2022_Bills_Flat!$B24,#REF!,0),MATCH(CT_Bands_1991_2022_Bills_Flat!BT$3,#REF!,0)),"N/A")</f>
        <v>N/A</v>
      </c>
      <c r="BU24" s="90" t="str">
        <f>IFERROR(INDEX(#REF!,MATCH(CT_Bands_1991_2022_Bills_Flat!$B24,#REF!,0),MATCH(CT_Bands_1991_2022_Bills_Flat!BU$2,#REF!,0))-INDEX(#REF!,MATCH(CT_Bands_1991_2022_Bills_Flat!$B24,#REF!,0),MATCH(CT_Bands_1991_2022_Bills_Flat!BU$3,#REF!,0)),"N/A")</f>
        <v>N/A</v>
      </c>
      <c r="BV24" s="102" t="str">
        <f>IFERROR(INDEX(#REF!,MATCH(CT_Bands_1991_2022_Bills_Flat!$B24,#REF!,0),MATCH(CT_Bands_1991_2022_Bills_Flat!BV$2,#REF!,0))-INDEX(#REF!,MATCH(CT_Bands_1991_2022_Bills_Flat!$B24,#REF!,0),MATCH(CT_Bands_1991_2022_Bills_Flat!BV$3,#REF!,0)),"N/A")</f>
        <v>N/A</v>
      </c>
      <c r="BW24" s="90" t="str">
        <f>IFERROR(INDEX(#REF!,MATCH(CT_Bands_1991_2022_Bills_Flat!$B24,#REF!,0),MATCH(CT_Bands_1991_2022_Bills_Flat!BW$2,#REF!,0))-INDEX(#REF!,MATCH(CT_Bands_1991_2022_Bills_Flat!$B24,#REF!,0),MATCH(CT_Bands_1991_2022_Bills_Flat!BW$3,#REF!,0)),"N/A")</f>
        <v>N/A</v>
      </c>
      <c r="BX24" s="90" t="str">
        <f>IFERROR(INDEX(#REF!,MATCH(CT_Bands_1991_2022_Bills_Flat!$B24,#REF!,0),MATCH(CT_Bands_1991_2022_Bills_Flat!BX$2,#REF!,0))-INDEX(#REF!,MATCH(CT_Bands_1991_2022_Bills_Flat!$B24,#REF!,0),MATCH(CT_Bands_1991_2022_Bills_Flat!BX$3,#REF!,0)),"N/A")</f>
        <v>N/A</v>
      </c>
      <c r="BY24" s="90" t="str">
        <f>IFERROR(INDEX(#REF!,MATCH(CT_Bands_1991_2022_Bills_Flat!$B24,#REF!,0),MATCH(CT_Bands_1991_2022_Bills_Flat!BY$2,#REF!,0))-INDEX(#REF!,MATCH(CT_Bands_1991_2022_Bills_Flat!$B24,#REF!,0),MATCH(CT_Bands_1991_2022_Bills_Flat!BY$3,#REF!,0)),"N/A")</f>
        <v>N/A</v>
      </c>
      <c r="BZ24" s="90" t="str">
        <f>IFERROR(INDEX(#REF!,MATCH(CT_Bands_1991_2022_Bills_Flat!$B24,#REF!,0),MATCH(CT_Bands_1991_2022_Bills_Flat!BZ$2,#REF!,0))-INDEX(#REF!,MATCH(CT_Bands_1991_2022_Bills_Flat!$B24,#REF!,0),MATCH(CT_Bands_1991_2022_Bills_Flat!BZ$3,#REF!,0)),"N/A")</f>
        <v>N/A</v>
      </c>
      <c r="CA24" s="90" t="str">
        <f>IFERROR(INDEX(#REF!,MATCH(CT_Bands_1991_2022_Bills_Flat!$B24,#REF!,0),MATCH(CT_Bands_1991_2022_Bills_Flat!CA$2,#REF!,0))-INDEX(#REF!,MATCH(CT_Bands_1991_2022_Bills_Flat!$B24,#REF!,0),MATCH(CT_Bands_1991_2022_Bills_Flat!CA$3,#REF!,0)),"N/A")</f>
        <v>N/A</v>
      </c>
      <c r="CB24" s="90" t="str">
        <f>IFERROR(INDEX(#REF!,MATCH(CT_Bands_1991_2022_Bills_Flat!$B24,#REF!,0),MATCH(CT_Bands_1991_2022_Bills_Flat!CB$2,#REF!,0))-INDEX(#REF!,MATCH(CT_Bands_1991_2022_Bills_Flat!$B24,#REF!,0),MATCH(CT_Bands_1991_2022_Bills_Flat!CB$3,#REF!,0)),"N/A")</f>
        <v>N/A</v>
      </c>
      <c r="CC24" s="90" t="str">
        <f>IFERROR(INDEX(#REF!,MATCH(CT_Bands_1991_2022_Bills_Flat!$B24,#REF!,0),MATCH(CT_Bands_1991_2022_Bills_Flat!CC$2,#REF!,0))-INDEX(#REF!,MATCH(CT_Bands_1991_2022_Bills_Flat!$B24,#REF!,0),MATCH(CT_Bands_1991_2022_Bills_Flat!CC$3,#REF!,0)),"N/A")</f>
        <v>N/A</v>
      </c>
      <c r="CD24" s="90" t="str">
        <f>IFERROR(INDEX(#REF!,MATCH(CT_Bands_1991_2022_Bills_Flat!$B24,#REF!,0),MATCH(CT_Bands_1991_2022_Bills_Flat!CD$2,#REF!,0))-INDEX(#REF!,MATCH(CT_Bands_1991_2022_Bills_Flat!$B24,#REF!,0),MATCH(CT_Bands_1991_2022_Bills_Flat!CD$3,#REF!,0)),"N/A")</f>
        <v>N/A</v>
      </c>
      <c r="CE24" s="90" t="str">
        <f>IFERROR(INDEX(#REF!,MATCH(CT_Bands_1991_2022_Bills_Flat!$B24,#REF!,0),MATCH(CT_Bands_1991_2022_Bills_Flat!CE$2,#REF!,0))-INDEX(#REF!,MATCH(CT_Bands_1991_2022_Bills_Flat!$B24,#REF!,0),MATCH(CT_Bands_1991_2022_Bills_Flat!CE$3,#REF!,0)),"N/A")</f>
        <v>N/A</v>
      </c>
      <c r="CF24" s="51"/>
    </row>
    <row r="25" spans="1:84" x14ac:dyDescent="0.25">
      <c r="A25" s="76" t="s">
        <v>809</v>
      </c>
      <c r="B25" s="85" t="s">
        <v>810</v>
      </c>
      <c r="C25" s="85" t="s">
        <v>1511</v>
      </c>
      <c r="D25" s="90" t="str">
        <f>IFERROR(INDEX(#REF!,MATCH(CT_Bands_1991_2022_Bills_Flat!$B25,#REF!,0),MATCH(CT_Bands_1991_2022_Bills_Flat!D$2,#REF!,0))-INDEX(#REF!,MATCH(CT_Bands_1991_2022_Bills_Flat!$B25,#REF!,0),MATCH(CT_Bands_1991_2022_Bills_Flat!D$3,#REF!,0)),"N/A")</f>
        <v>N/A</v>
      </c>
      <c r="E25" s="90" t="str">
        <f>IFERROR(INDEX(#REF!,MATCH(CT_Bands_1991_2022_Bills_Flat!$B25,#REF!,0),MATCH(CT_Bands_1991_2022_Bills_Flat!E$2,#REF!,0))-INDEX(#REF!,MATCH(CT_Bands_1991_2022_Bills_Flat!$B25,#REF!,0),MATCH(CT_Bands_1991_2022_Bills_Flat!E$3,#REF!,0)),"N/A")</f>
        <v>N/A</v>
      </c>
      <c r="F25" s="90" t="str">
        <f>IFERROR(INDEX(#REF!,MATCH(CT_Bands_1991_2022_Bills_Flat!$B25,#REF!,0),MATCH(CT_Bands_1991_2022_Bills_Flat!F$2,#REF!,0))-INDEX(#REF!,MATCH(CT_Bands_1991_2022_Bills_Flat!$B25,#REF!,0),MATCH(CT_Bands_1991_2022_Bills_Flat!F$3,#REF!,0)),"N/A")</f>
        <v>N/A</v>
      </c>
      <c r="G25" s="90" t="str">
        <f>IFERROR(INDEX(#REF!,MATCH(CT_Bands_1991_2022_Bills_Flat!$B25,#REF!,0),MATCH(CT_Bands_1991_2022_Bills_Flat!G$2,#REF!,0))-INDEX(#REF!,MATCH(CT_Bands_1991_2022_Bills_Flat!$B25,#REF!,0),MATCH(CT_Bands_1991_2022_Bills_Flat!G$3,#REF!,0)),"N/A")</f>
        <v>N/A</v>
      </c>
      <c r="H25" s="90" t="str">
        <f>IFERROR(INDEX(#REF!,MATCH(CT_Bands_1991_2022_Bills_Flat!$B25,#REF!,0),MATCH(CT_Bands_1991_2022_Bills_Flat!H$2,#REF!,0))-INDEX(#REF!,MATCH(CT_Bands_1991_2022_Bills_Flat!$B25,#REF!,0),MATCH(CT_Bands_1991_2022_Bills_Flat!H$3,#REF!,0)),"N/A")</f>
        <v>N/A</v>
      </c>
      <c r="I25" s="90" t="str">
        <f>IFERROR(INDEX(#REF!,MATCH(CT_Bands_1991_2022_Bills_Flat!$B25,#REF!,0),MATCH(CT_Bands_1991_2022_Bills_Flat!I$2,#REF!,0))-INDEX(#REF!,MATCH(CT_Bands_1991_2022_Bills_Flat!$B25,#REF!,0),MATCH(CT_Bands_1991_2022_Bills_Flat!I$3,#REF!,0)),"N/A")</f>
        <v>N/A</v>
      </c>
      <c r="J25" s="90" t="str">
        <f>IFERROR(INDEX(#REF!,MATCH(CT_Bands_1991_2022_Bills_Flat!$B25,#REF!,0),MATCH(CT_Bands_1991_2022_Bills_Flat!J$2,#REF!,0))-INDEX(#REF!,MATCH(CT_Bands_1991_2022_Bills_Flat!$B25,#REF!,0),MATCH(CT_Bands_1991_2022_Bills_Flat!J$3,#REF!,0)),"N/A")</f>
        <v>N/A</v>
      </c>
      <c r="K25" s="90" t="str">
        <f>IFERROR(INDEX(#REF!,MATCH(CT_Bands_1991_2022_Bills_Flat!$B25,#REF!,0),MATCH(CT_Bands_1991_2022_Bills_Flat!K$2,#REF!,0))-INDEX(#REF!,MATCH(CT_Bands_1991_2022_Bills_Flat!$B25,#REF!,0),MATCH(CT_Bands_1991_2022_Bills_Flat!K$3,#REF!,0)),"N/A")</f>
        <v>N/A</v>
      </c>
      <c r="L25" s="90" t="str">
        <f>IFERROR(INDEX(#REF!,MATCH(CT_Bands_1991_2022_Bills_Flat!$B25,#REF!,0),MATCH(CT_Bands_1991_2022_Bills_Flat!L$2,#REF!,0))-INDEX(#REF!,MATCH(CT_Bands_1991_2022_Bills_Flat!$B25,#REF!,0),MATCH(CT_Bands_1991_2022_Bills_Flat!L$3,#REF!,0)),"N/A")</f>
        <v>N/A</v>
      </c>
      <c r="M25" s="90" t="str">
        <f>IFERROR(INDEX(#REF!,MATCH(CT_Bands_1991_2022_Bills_Flat!$B25,#REF!,0),MATCH(CT_Bands_1991_2022_Bills_Flat!M$2,#REF!,0))-INDEX(#REF!,MATCH(CT_Bands_1991_2022_Bills_Flat!$B25,#REF!,0),MATCH(CT_Bands_1991_2022_Bills_Flat!M$3,#REF!,0)),"N/A")</f>
        <v>N/A</v>
      </c>
      <c r="N25" s="102" t="str">
        <f>IFERROR(INDEX(#REF!,MATCH(CT_Bands_1991_2022_Bills_Flat!$B25,#REF!,0),MATCH(CT_Bands_1991_2022_Bills_Flat!N$2,#REF!,0))-INDEX(#REF!,MATCH(CT_Bands_1991_2022_Bills_Flat!$B25,#REF!,0),MATCH(CT_Bands_1991_2022_Bills_Flat!N$3,#REF!,0)),"N/A")</f>
        <v>N/A</v>
      </c>
      <c r="O25" s="90" t="str">
        <f>IFERROR(INDEX(#REF!,MATCH(CT_Bands_1991_2022_Bills_Flat!$B25,#REF!,0),MATCH(CT_Bands_1991_2022_Bills_Flat!O$2,#REF!,0))-INDEX(#REF!,MATCH(CT_Bands_1991_2022_Bills_Flat!$B25,#REF!,0),MATCH(CT_Bands_1991_2022_Bills_Flat!O$3,#REF!,0)),"N/A")</f>
        <v>N/A</v>
      </c>
      <c r="P25" s="90" t="str">
        <f>IFERROR(INDEX(#REF!,MATCH(CT_Bands_1991_2022_Bills_Flat!$B25,#REF!,0),MATCH(CT_Bands_1991_2022_Bills_Flat!P$2,#REF!,0))-INDEX(#REF!,MATCH(CT_Bands_1991_2022_Bills_Flat!$B25,#REF!,0),MATCH(CT_Bands_1991_2022_Bills_Flat!P$3,#REF!,0)),"N/A")</f>
        <v>N/A</v>
      </c>
      <c r="Q25" s="90" t="str">
        <f>IFERROR(INDEX(#REF!,MATCH(CT_Bands_1991_2022_Bills_Flat!$B25,#REF!,0),MATCH(CT_Bands_1991_2022_Bills_Flat!Q$2,#REF!,0))-INDEX(#REF!,MATCH(CT_Bands_1991_2022_Bills_Flat!$B25,#REF!,0),MATCH(CT_Bands_1991_2022_Bills_Flat!Q$3,#REF!,0)),"N/A")</f>
        <v>N/A</v>
      </c>
      <c r="R25" s="90" t="str">
        <f>IFERROR(INDEX(#REF!,MATCH(CT_Bands_1991_2022_Bills_Flat!$B25,#REF!,0),MATCH(CT_Bands_1991_2022_Bills_Flat!R$2,#REF!,0))-INDEX(#REF!,MATCH(CT_Bands_1991_2022_Bills_Flat!$B25,#REF!,0),MATCH(CT_Bands_1991_2022_Bills_Flat!R$3,#REF!,0)),"N/A")</f>
        <v>N/A</v>
      </c>
      <c r="S25" s="90" t="str">
        <f>IFERROR(INDEX(#REF!,MATCH(CT_Bands_1991_2022_Bills_Flat!$B25,#REF!,0),MATCH(CT_Bands_1991_2022_Bills_Flat!S$2,#REF!,0))-INDEX(#REF!,MATCH(CT_Bands_1991_2022_Bills_Flat!$B25,#REF!,0),MATCH(CT_Bands_1991_2022_Bills_Flat!S$3,#REF!,0)),"N/A")</f>
        <v>N/A</v>
      </c>
      <c r="T25" s="90" t="str">
        <f>IFERROR(INDEX(#REF!,MATCH(CT_Bands_1991_2022_Bills_Flat!$B25,#REF!,0),MATCH(CT_Bands_1991_2022_Bills_Flat!T$2,#REF!,0))-INDEX(#REF!,MATCH(CT_Bands_1991_2022_Bills_Flat!$B25,#REF!,0),MATCH(CT_Bands_1991_2022_Bills_Flat!T$3,#REF!,0)),"N/A")</f>
        <v>N/A</v>
      </c>
      <c r="U25" s="90" t="str">
        <f>IFERROR(INDEX(#REF!,MATCH(CT_Bands_1991_2022_Bills_Flat!$B25,#REF!,0),MATCH(CT_Bands_1991_2022_Bills_Flat!U$2,#REF!,0))-INDEX(#REF!,MATCH(CT_Bands_1991_2022_Bills_Flat!$B25,#REF!,0),MATCH(CT_Bands_1991_2022_Bills_Flat!U$3,#REF!,0)),"N/A")</f>
        <v>N/A</v>
      </c>
      <c r="V25" s="90" t="str">
        <f>IFERROR(INDEX(#REF!,MATCH(CT_Bands_1991_2022_Bills_Flat!$B25,#REF!,0),MATCH(CT_Bands_1991_2022_Bills_Flat!V$2,#REF!,0))-INDEX(#REF!,MATCH(CT_Bands_1991_2022_Bills_Flat!$B25,#REF!,0),MATCH(CT_Bands_1991_2022_Bills_Flat!V$3,#REF!,0)),"N/A")</f>
        <v>N/A</v>
      </c>
      <c r="W25" s="90" t="str">
        <f>IFERROR(INDEX(#REF!,MATCH(CT_Bands_1991_2022_Bills_Flat!$B25,#REF!,0),MATCH(CT_Bands_1991_2022_Bills_Flat!W$2,#REF!,0))-INDEX(#REF!,MATCH(CT_Bands_1991_2022_Bills_Flat!$B25,#REF!,0),MATCH(CT_Bands_1991_2022_Bills_Flat!W$3,#REF!,0)),"N/A")</f>
        <v>N/A</v>
      </c>
      <c r="X25" s="102" t="str">
        <f>IFERROR(INDEX(#REF!,MATCH(CT_Bands_1991_2022_Bills_Flat!$B25,#REF!,0),MATCH(CT_Bands_1991_2022_Bills_Flat!X$2,#REF!,0))-INDEX(#REF!,MATCH(CT_Bands_1991_2022_Bills_Flat!$B25,#REF!,0),MATCH(CT_Bands_1991_2022_Bills_Flat!X$3,#REF!,0)),"N/A")</f>
        <v>N/A</v>
      </c>
      <c r="Y25" s="90" t="str">
        <f>IFERROR(INDEX(#REF!,MATCH(CT_Bands_1991_2022_Bills_Flat!$B25,#REF!,0),MATCH(CT_Bands_1991_2022_Bills_Flat!Y$2,#REF!,0))-INDEX(#REF!,MATCH(CT_Bands_1991_2022_Bills_Flat!$B25,#REF!,0),MATCH(CT_Bands_1991_2022_Bills_Flat!Y$3,#REF!,0)),"N/A")</f>
        <v>N/A</v>
      </c>
      <c r="Z25" s="90" t="str">
        <f>IFERROR(INDEX(#REF!,MATCH(CT_Bands_1991_2022_Bills_Flat!$B25,#REF!,0),MATCH(CT_Bands_1991_2022_Bills_Flat!Z$2,#REF!,0))-INDEX(#REF!,MATCH(CT_Bands_1991_2022_Bills_Flat!$B25,#REF!,0),MATCH(CT_Bands_1991_2022_Bills_Flat!Z$3,#REF!,0)),"N/A")</f>
        <v>N/A</v>
      </c>
      <c r="AA25" s="90" t="str">
        <f>IFERROR(INDEX(#REF!,MATCH(CT_Bands_1991_2022_Bills_Flat!$B25,#REF!,0),MATCH(CT_Bands_1991_2022_Bills_Flat!AA$2,#REF!,0))-INDEX(#REF!,MATCH(CT_Bands_1991_2022_Bills_Flat!$B25,#REF!,0),MATCH(CT_Bands_1991_2022_Bills_Flat!AA$3,#REF!,0)),"N/A")</f>
        <v>N/A</v>
      </c>
      <c r="AB25" s="90" t="str">
        <f>IFERROR(INDEX(#REF!,MATCH(CT_Bands_1991_2022_Bills_Flat!$B25,#REF!,0),MATCH(CT_Bands_1991_2022_Bills_Flat!AB$2,#REF!,0))-INDEX(#REF!,MATCH(CT_Bands_1991_2022_Bills_Flat!$B25,#REF!,0),MATCH(CT_Bands_1991_2022_Bills_Flat!AB$3,#REF!,0)),"N/A")</f>
        <v>N/A</v>
      </c>
      <c r="AC25" s="90" t="str">
        <f>IFERROR(INDEX(#REF!,MATCH(CT_Bands_1991_2022_Bills_Flat!$B25,#REF!,0),MATCH(CT_Bands_1991_2022_Bills_Flat!AC$2,#REF!,0))-INDEX(#REF!,MATCH(CT_Bands_1991_2022_Bills_Flat!$B25,#REF!,0),MATCH(CT_Bands_1991_2022_Bills_Flat!AC$3,#REF!,0)),"N/A")</f>
        <v>N/A</v>
      </c>
      <c r="AD25" s="90" t="str">
        <f>IFERROR(INDEX(#REF!,MATCH(CT_Bands_1991_2022_Bills_Flat!$B25,#REF!,0),MATCH(CT_Bands_1991_2022_Bills_Flat!AD$2,#REF!,0))-INDEX(#REF!,MATCH(CT_Bands_1991_2022_Bills_Flat!$B25,#REF!,0),MATCH(CT_Bands_1991_2022_Bills_Flat!AD$3,#REF!,0)),"N/A")</f>
        <v>N/A</v>
      </c>
      <c r="AE25" s="90" t="str">
        <f>IFERROR(INDEX(#REF!,MATCH(CT_Bands_1991_2022_Bills_Flat!$B25,#REF!,0),MATCH(CT_Bands_1991_2022_Bills_Flat!AE$2,#REF!,0))-INDEX(#REF!,MATCH(CT_Bands_1991_2022_Bills_Flat!$B25,#REF!,0),MATCH(CT_Bands_1991_2022_Bills_Flat!AE$3,#REF!,0)),"N/A")</f>
        <v>N/A</v>
      </c>
      <c r="AF25" s="90" t="str">
        <f>IFERROR(INDEX(#REF!,MATCH(CT_Bands_1991_2022_Bills_Flat!$B25,#REF!,0),MATCH(CT_Bands_1991_2022_Bills_Flat!AF$2,#REF!,0))-INDEX(#REF!,MATCH(CT_Bands_1991_2022_Bills_Flat!$B25,#REF!,0),MATCH(CT_Bands_1991_2022_Bills_Flat!AF$3,#REF!,0)),"N/A")</f>
        <v>N/A</v>
      </c>
      <c r="AG25" s="90" t="str">
        <f>IFERROR(INDEX(#REF!,MATCH(CT_Bands_1991_2022_Bills_Flat!$B25,#REF!,0),MATCH(CT_Bands_1991_2022_Bills_Flat!AG$2,#REF!,0))-INDEX(#REF!,MATCH(CT_Bands_1991_2022_Bills_Flat!$B25,#REF!,0),MATCH(CT_Bands_1991_2022_Bills_Flat!AG$3,#REF!,0)),"N/A")</f>
        <v>N/A</v>
      </c>
      <c r="AH25" s="102" t="str">
        <f>IFERROR(INDEX(#REF!,MATCH(CT_Bands_1991_2022_Bills_Flat!$B25,#REF!,0),MATCH(CT_Bands_1991_2022_Bills_Flat!AH$2,#REF!,0))-INDEX(#REF!,MATCH(CT_Bands_1991_2022_Bills_Flat!$B25,#REF!,0),MATCH(CT_Bands_1991_2022_Bills_Flat!AH$3,#REF!,0)),"N/A")</f>
        <v>N/A</v>
      </c>
      <c r="AI25" s="90" t="str">
        <f>IFERROR(INDEX(#REF!,MATCH(CT_Bands_1991_2022_Bills_Flat!$B25,#REF!,0),MATCH(CT_Bands_1991_2022_Bills_Flat!AI$2,#REF!,0))-INDEX(#REF!,MATCH(CT_Bands_1991_2022_Bills_Flat!$B25,#REF!,0),MATCH(CT_Bands_1991_2022_Bills_Flat!AI$3,#REF!,0)),"N/A")</f>
        <v>N/A</v>
      </c>
      <c r="AJ25" s="90" t="str">
        <f>IFERROR(INDEX(#REF!,MATCH(CT_Bands_1991_2022_Bills_Flat!$B25,#REF!,0),MATCH(CT_Bands_1991_2022_Bills_Flat!AJ$2,#REF!,0))-INDEX(#REF!,MATCH(CT_Bands_1991_2022_Bills_Flat!$B25,#REF!,0),MATCH(CT_Bands_1991_2022_Bills_Flat!AJ$3,#REF!,0)),"N/A")</f>
        <v>N/A</v>
      </c>
      <c r="AK25" s="90" t="str">
        <f>IFERROR(INDEX(#REF!,MATCH(CT_Bands_1991_2022_Bills_Flat!$B25,#REF!,0),MATCH(CT_Bands_1991_2022_Bills_Flat!AK$2,#REF!,0))-INDEX(#REF!,MATCH(CT_Bands_1991_2022_Bills_Flat!$B25,#REF!,0),MATCH(CT_Bands_1991_2022_Bills_Flat!AK$3,#REF!,0)),"N/A")</f>
        <v>N/A</v>
      </c>
      <c r="AL25" s="90" t="str">
        <f>IFERROR(INDEX(#REF!,MATCH(CT_Bands_1991_2022_Bills_Flat!$B25,#REF!,0),MATCH(CT_Bands_1991_2022_Bills_Flat!AL$2,#REF!,0))-INDEX(#REF!,MATCH(CT_Bands_1991_2022_Bills_Flat!$B25,#REF!,0),MATCH(CT_Bands_1991_2022_Bills_Flat!AL$3,#REF!,0)),"N/A")</f>
        <v>N/A</v>
      </c>
      <c r="AM25" s="90" t="str">
        <f>IFERROR(INDEX(#REF!,MATCH(CT_Bands_1991_2022_Bills_Flat!$B25,#REF!,0),MATCH(CT_Bands_1991_2022_Bills_Flat!AM$2,#REF!,0))-INDEX(#REF!,MATCH(CT_Bands_1991_2022_Bills_Flat!$B25,#REF!,0),MATCH(CT_Bands_1991_2022_Bills_Flat!AM$3,#REF!,0)),"N/A")</f>
        <v>N/A</v>
      </c>
      <c r="AN25" s="90" t="str">
        <f>IFERROR(INDEX(#REF!,MATCH(CT_Bands_1991_2022_Bills_Flat!$B25,#REF!,0),MATCH(CT_Bands_1991_2022_Bills_Flat!AN$2,#REF!,0))-INDEX(#REF!,MATCH(CT_Bands_1991_2022_Bills_Flat!$B25,#REF!,0),MATCH(CT_Bands_1991_2022_Bills_Flat!AN$3,#REF!,0)),"N/A")</f>
        <v>N/A</v>
      </c>
      <c r="AO25" s="90" t="str">
        <f>IFERROR(INDEX(#REF!,MATCH(CT_Bands_1991_2022_Bills_Flat!$B25,#REF!,0),MATCH(CT_Bands_1991_2022_Bills_Flat!AO$2,#REF!,0))-INDEX(#REF!,MATCH(CT_Bands_1991_2022_Bills_Flat!$B25,#REF!,0),MATCH(CT_Bands_1991_2022_Bills_Flat!AO$3,#REF!,0)),"N/A")</f>
        <v>N/A</v>
      </c>
      <c r="AP25" s="90" t="str">
        <f>IFERROR(INDEX(#REF!,MATCH(CT_Bands_1991_2022_Bills_Flat!$B25,#REF!,0),MATCH(CT_Bands_1991_2022_Bills_Flat!AP$2,#REF!,0))-INDEX(#REF!,MATCH(CT_Bands_1991_2022_Bills_Flat!$B25,#REF!,0),MATCH(CT_Bands_1991_2022_Bills_Flat!AP$3,#REF!,0)),"N/A")</f>
        <v>N/A</v>
      </c>
      <c r="AQ25" s="90" t="str">
        <f>IFERROR(INDEX(#REF!,MATCH(CT_Bands_1991_2022_Bills_Flat!$B25,#REF!,0),MATCH(CT_Bands_1991_2022_Bills_Flat!AQ$2,#REF!,0))-INDEX(#REF!,MATCH(CT_Bands_1991_2022_Bills_Flat!$B25,#REF!,0),MATCH(CT_Bands_1991_2022_Bills_Flat!AQ$3,#REF!,0)),"N/A")</f>
        <v>N/A</v>
      </c>
      <c r="AR25" s="102" t="str">
        <f>IFERROR(INDEX(#REF!,MATCH(CT_Bands_1991_2022_Bills_Flat!$B25,#REF!,0),MATCH(CT_Bands_1991_2022_Bills_Flat!AR$2,#REF!,0))-INDEX(#REF!,MATCH(CT_Bands_1991_2022_Bills_Flat!$B25,#REF!,0),MATCH(CT_Bands_1991_2022_Bills_Flat!AR$3,#REF!,0)),"N/A")</f>
        <v>N/A</v>
      </c>
      <c r="AS25" s="90" t="str">
        <f>IFERROR(INDEX(#REF!,MATCH(CT_Bands_1991_2022_Bills_Flat!$B25,#REF!,0),MATCH(CT_Bands_1991_2022_Bills_Flat!AS$2,#REF!,0))-INDEX(#REF!,MATCH(CT_Bands_1991_2022_Bills_Flat!$B25,#REF!,0),MATCH(CT_Bands_1991_2022_Bills_Flat!AS$3,#REF!,0)),"N/A")</f>
        <v>N/A</v>
      </c>
      <c r="AT25" s="90" t="str">
        <f>IFERROR(INDEX(#REF!,MATCH(CT_Bands_1991_2022_Bills_Flat!$B25,#REF!,0),MATCH(CT_Bands_1991_2022_Bills_Flat!AT$2,#REF!,0))-INDEX(#REF!,MATCH(CT_Bands_1991_2022_Bills_Flat!$B25,#REF!,0),MATCH(CT_Bands_1991_2022_Bills_Flat!AT$3,#REF!,0)),"N/A")</f>
        <v>N/A</v>
      </c>
      <c r="AU25" s="90" t="str">
        <f>IFERROR(INDEX(#REF!,MATCH(CT_Bands_1991_2022_Bills_Flat!$B25,#REF!,0),MATCH(CT_Bands_1991_2022_Bills_Flat!AU$2,#REF!,0))-INDEX(#REF!,MATCH(CT_Bands_1991_2022_Bills_Flat!$B25,#REF!,0),MATCH(CT_Bands_1991_2022_Bills_Flat!AU$3,#REF!,0)),"N/A")</f>
        <v>N/A</v>
      </c>
      <c r="AV25" s="90" t="str">
        <f>IFERROR(INDEX(#REF!,MATCH(CT_Bands_1991_2022_Bills_Flat!$B25,#REF!,0),MATCH(CT_Bands_1991_2022_Bills_Flat!AV$2,#REF!,0))-INDEX(#REF!,MATCH(CT_Bands_1991_2022_Bills_Flat!$B25,#REF!,0),MATCH(CT_Bands_1991_2022_Bills_Flat!AV$3,#REF!,0)),"N/A")</f>
        <v>N/A</v>
      </c>
      <c r="AW25" s="90" t="str">
        <f>IFERROR(INDEX(#REF!,MATCH(CT_Bands_1991_2022_Bills_Flat!$B25,#REF!,0),MATCH(CT_Bands_1991_2022_Bills_Flat!AW$2,#REF!,0))-INDEX(#REF!,MATCH(CT_Bands_1991_2022_Bills_Flat!$B25,#REF!,0),MATCH(CT_Bands_1991_2022_Bills_Flat!AW$3,#REF!,0)),"N/A")</f>
        <v>N/A</v>
      </c>
      <c r="AX25" s="90" t="str">
        <f>IFERROR(INDEX(#REF!,MATCH(CT_Bands_1991_2022_Bills_Flat!$B25,#REF!,0),MATCH(CT_Bands_1991_2022_Bills_Flat!AX$2,#REF!,0))-INDEX(#REF!,MATCH(CT_Bands_1991_2022_Bills_Flat!$B25,#REF!,0),MATCH(CT_Bands_1991_2022_Bills_Flat!AX$3,#REF!,0)),"N/A")</f>
        <v>N/A</v>
      </c>
      <c r="AY25" s="90" t="str">
        <f>IFERROR(INDEX(#REF!,MATCH(CT_Bands_1991_2022_Bills_Flat!$B25,#REF!,0),MATCH(CT_Bands_1991_2022_Bills_Flat!AY$2,#REF!,0))-INDEX(#REF!,MATCH(CT_Bands_1991_2022_Bills_Flat!$B25,#REF!,0),MATCH(CT_Bands_1991_2022_Bills_Flat!AY$3,#REF!,0)),"N/A")</f>
        <v>N/A</v>
      </c>
      <c r="AZ25" s="90" t="str">
        <f>IFERROR(INDEX(#REF!,MATCH(CT_Bands_1991_2022_Bills_Flat!$B25,#REF!,0),MATCH(CT_Bands_1991_2022_Bills_Flat!AZ$2,#REF!,0))-INDEX(#REF!,MATCH(CT_Bands_1991_2022_Bills_Flat!$B25,#REF!,0),MATCH(CT_Bands_1991_2022_Bills_Flat!AZ$3,#REF!,0)),"N/A")</f>
        <v>N/A</v>
      </c>
      <c r="BA25" s="90" t="str">
        <f>IFERROR(INDEX(#REF!,MATCH(CT_Bands_1991_2022_Bills_Flat!$B25,#REF!,0),MATCH(CT_Bands_1991_2022_Bills_Flat!BA$2,#REF!,0))-INDEX(#REF!,MATCH(CT_Bands_1991_2022_Bills_Flat!$B25,#REF!,0),MATCH(CT_Bands_1991_2022_Bills_Flat!BA$3,#REF!,0)),"N/A")</f>
        <v>N/A</v>
      </c>
      <c r="BB25" s="102" t="str">
        <f>IFERROR(INDEX(#REF!,MATCH(CT_Bands_1991_2022_Bills_Flat!$B25,#REF!,0),MATCH(CT_Bands_1991_2022_Bills_Flat!BB$2,#REF!,0))-INDEX(#REF!,MATCH(CT_Bands_1991_2022_Bills_Flat!$B25,#REF!,0),MATCH(CT_Bands_1991_2022_Bills_Flat!BB$3,#REF!,0)),"N/A")</f>
        <v>N/A</v>
      </c>
      <c r="BC25" s="90" t="str">
        <f>IFERROR(INDEX(#REF!,MATCH(CT_Bands_1991_2022_Bills_Flat!$B25,#REF!,0),MATCH(CT_Bands_1991_2022_Bills_Flat!BC$2,#REF!,0))-INDEX(#REF!,MATCH(CT_Bands_1991_2022_Bills_Flat!$B25,#REF!,0),MATCH(CT_Bands_1991_2022_Bills_Flat!BC$3,#REF!,0)),"N/A")</f>
        <v>N/A</v>
      </c>
      <c r="BD25" s="90" t="str">
        <f>IFERROR(INDEX(#REF!,MATCH(CT_Bands_1991_2022_Bills_Flat!$B25,#REF!,0),MATCH(CT_Bands_1991_2022_Bills_Flat!BD$2,#REF!,0))-INDEX(#REF!,MATCH(CT_Bands_1991_2022_Bills_Flat!$B25,#REF!,0),MATCH(CT_Bands_1991_2022_Bills_Flat!BD$3,#REF!,0)),"N/A")</f>
        <v>N/A</v>
      </c>
      <c r="BE25" s="90" t="str">
        <f>IFERROR(INDEX(#REF!,MATCH(CT_Bands_1991_2022_Bills_Flat!$B25,#REF!,0),MATCH(CT_Bands_1991_2022_Bills_Flat!BE$2,#REF!,0))-INDEX(#REF!,MATCH(CT_Bands_1991_2022_Bills_Flat!$B25,#REF!,0),MATCH(CT_Bands_1991_2022_Bills_Flat!BE$3,#REF!,0)),"N/A")</f>
        <v>N/A</v>
      </c>
      <c r="BF25" s="90" t="str">
        <f>IFERROR(INDEX(#REF!,MATCH(CT_Bands_1991_2022_Bills_Flat!$B25,#REF!,0),MATCH(CT_Bands_1991_2022_Bills_Flat!BF$2,#REF!,0))-INDEX(#REF!,MATCH(CT_Bands_1991_2022_Bills_Flat!$B25,#REF!,0),MATCH(CT_Bands_1991_2022_Bills_Flat!BF$3,#REF!,0)),"N/A")</f>
        <v>N/A</v>
      </c>
      <c r="BG25" s="90" t="str">
        <f>IFERROR(INDEX(#REF!,MATCH(CT_Bands_1991_2022_Bills_Flat!$B25,#REF!,0),MATCH(CT_Bands_1991_2022_Bills_Flat!BG$2,#REF!,0))-INDEX(#REF!,MATCH(CT_Bands_1991_2022_Bills_Flat!$B25,#REF!,0),MATCH(CT_Bands_1991_2022_Bills_Flat!BG$3,#REF!,0)),"N/A")</f>
        <v>N/A</v>
      </c>
      <c r="BH25" s="90" t="str">
        <f>IFERROR(INDEX(#REF!,MATCH(CT_Bands_1991_2022_Bills_Flat!$B25,#REF!,0),MATCH(CT_Bands_1991_2022_Bills_Flat!BH$2,#REF!,0))-INDEX(#REF!,MATCH(CT_Bands_1991_2022_Bills_Flat!$B25,#REF!,0),MATCH(CT_Bands_1991_2022_Bills_Flat!BH$3,#REF!,0)),"N/A")</f>
        <v>N/A</v>
      </c>
      <c r="BI25" s="90" t="str">
        <f>IFERROR(INDEX(#REF!,MATCH(CT_Bands_1991_2022_Bills_Flat!$B25,#REF!,0),MATCH(CT_Bands_1991_2022_Bills_Flat!BI$2,#REF!,0))-INDEX(#REF!,MATCH(CT_Bands_1991_2022_Bills_Flat!$B25,#REF!,0),MATCH(CT_Bands_1991_2022_Bills_Flat!BI$3,#REF!,0)),"N/A")</f>
        <v>N/A</v>
      </c>
      <c r="BJ25" s="90" t="str">
        <f>IFERROR(INDEX(#REF!,MATCH(CT_Bands_1991_2022_Bills_Flat!$B25,#REF!,0),MATCH(CT_Bands_1991_2022_Bills_Flat!BJ$2,#REF!,0))-INDEX(#REF!,MATCH(CT_Bands_1991_2022_Bills_Flat!$B25,#REF!,0),MATCH(CT_Bands_1991_2022_Bills_Flat!BJ$3,#REF!,0)),"N/A")</f>
        <v>N/A</v>
      </c>
      <c r="BK25" s="90" t="str">
        <f>IFERROR(INDEX(#REF!,MATCH(CT_Bands_1991_2022_Bills_Flat!$B25,#REF!,0),MATCH(CT_Bands_1991_2022_Bills_Flat!BK$2,#REF!,0))-INDEX(#REF!,MATCH(CT_Bands_1991_2022_Bills_Flat!$B25,#REF!,0),MATCH(CT_Bands_1991_2022_Bills_Flat!BK$3,#REF!,0)),"N/A")</f>
        <v>N/A</v>
      </c>
      <c r="BL25" s="102" t="str">
        <f>IFERROR(INDEX(#REF!,MATCH(CT_Bands_1991_2022_Bills_Flat!$B25,#REF!,0),MATCH(CT_Bands_1991_2022_Bills_Flat!BL$2,#REF!,0))-INDEX(#REF!,MATCH(CT_Bands_1991_2022_Bills_Flat!$B25,#REF!,0),MATCH(CT_Bands_1991_2022_Bills_Flat!BL$3,#REF!,0)),"N/A")</f>
        <v>N/A</v>
      </c>
      <c r="BM25" s="90" t="str">
        <f>IFERROR(INDEX(#REF!,MATCH(CT_Bands_1991_2022_Bills_Flat!$B25,#REF!,0),MATCH(CT_Bands_1991_2022_Bills_Flat!BM$2,#REF!,0))-INDEX(#REF!,MATCH(CT_Bands_1991_2022_Bills_Flat!$B25,#REF!,0),MATCH(CT_Bands_1991_2022_Bills_Flat!BM$3,#REF!,0)),"N/A")</f>
        <v>N/A</v>
      </c>
      <c r="BN25" s="90" t="str">
        <f>IFERROR(INDEX(#REF!,MATCH(CT_Bands_1991_2022_Bills_Flat!$B25,#REF!,0),MATCH(CT_Bands_1991_2022_Bills_Flat!BN$2,#REF!,0))-INDEX(#REF!,MATCH(CT_Bands_1991_2022_Bills_Flat!$B25,#REF!,0),MATCH(CT_Bands_1991_2022_Bills_Flat!BN$3,#REF!,0)),"N/A")</f>
        <v>N/A</v>
      </c>
      <c r="BO25" s="90" t="str">
        <f>IFERROR(INDEX(#REF!,MATCH(CT_Bands_1991_2022_Bills_Flat!$B25,#REF!,0),MATCH(CT_Bands_1991_2022_Bills_Flat!BO$2,#REF!,0))-INDEX(#REF!,MATCH(CT_Bands_1991_2022_Bills_Flat!$B25,#REF!,0),MATCH(CT_Bands_1991_2022_Bills_Flat!BO$3,#REF!,0)),"N/A")</f>
        <v>N/A</v>
      </c>
      <c r="BP25" s="90" t="str">
        <f>IFERROR(INDEX(#REF!,MATCH(CT_Bands_1991_2022_Bills_Flat!$B25,#REF!,0),MATCH(CT_Bands_1991_2022_Bills_Flat!BP$2,#REF!,0))-INDEX(#REF!,MATCH(CT_Bands_1991_2022_Bills_Flat!$B25,#REF!,0),MATCH(CT_Bands_1991_2022_Bills_Flat!BP$3,#REF!,0)),"N/A")</f>
        <v>N/A</v>
      </c>
      <c r="BQ25" s="90" t="str">
        <f>IFERROR(INDEX(#REF!,MATCH(CT_Bands_1991_2022_Bills_Flat!$B25,#REF!,0),MATCH(CT_Bands_1991_2022_Bills_Flat!BQ$2,#REF!,0))-INDEX(#REF!,MATCH(CT_Bands_1991_2022_Bills_Flat!$B25,#REF!,0),MATCH(CT_Bands_1991_2022_Bills_Flat!BQ$3,#REF!,0)),"N/A")</f>
        <v>N/A</v>
      </c>
      <c r="BR25" s="90" t="str">
        <f>IFERROR(INDEX(#REF!,MATCH(CT_Bands_1991_2022_Bills_Flat!$B25,#REF!,0),MATCH(CT_Bands_1991_2022_Bills_Flat!BR$2,#REF!,0))-INDEX(#REF!,MATCH(CT_Bands_1991_2022_Bills_Flat!$B25,#REF!,0),MATCH(CT_Bands_1991_2022_Bills_Flat!BR$3,#REF!,0)),"N/A")</f>
        <v>N/A</v>
      </c>
      <c r="BS25" s="90" t="str">
        <f>IFERROR(INDEX(#REF!,MATCH(CT_Bands_1991_2022_Bills_Flat!$B25,#REF!,0),MATCH(CT_Bands_1991_2022_Bills_Flat!BS$2,#REF!,0))-INDEX(#REF!,MATCH(CT_Bands_1991_2022_Bills_Flat!$B25,#REF!,0),MATCH(CT_Bands_1991_2022_Bills_Flat!BS$3,#REF!,0)),"N/A")</f>
        <v>N/A</v>
      </c>
      <c r="BT25" s="90" t="str">
        <f>IFERROR(INDEX(#REF!,MATCH(CT_Bands_1991_2022_Bills_Flat!$B25,#REF!,0),MATCH(CT_Bands_1991_2022_Bills_Flat!BT$2,#REF!,0))-INDEX(#REF!,MATCH(CT_Bands_1991_2022_Bills_Flat!$B25,#REF!,0),MATCH(CT_Bands_1991_2022_Bills_Flat!BT$3,#REF!,0)),"N/A")</f>
        <v>N/A</v>
      </c>
      <c r="BU25" s="90" t="str">
        <f>IFERROR(INDEX(#REF!,MATCH(CT_Bands_1991_2022_Bills_Flat!$B25,#REF!,0),MATCH(CT_Bands_1991_2022_Bills_Flat!BU$2,#REF!,0))-INDEX(#REF!,MATCH(CT_Bands_1991_2022_Bills_Flat!$B25,#REF!,0),MATCH(CT_Bands_1991_2022_Bills_Flat!BU$3,#REF!,0)),"N/A")</f>
        <v>N/A</v>
      </c>
      <c r="BV25" s="102" t="str">
        <f>IFERROR(INDEX(#REF!,MATCH(CT_Bands_1991_2022_Bills_Flat!$B25,#REF!,0),MATCH(CT_Bands_1991_2022_Bills_Flat!BV$2,#REF!,0))-INDEX(#REF!,MATCH(CT_Bands_1991_2022_Bills_Flat!$B25,#REF!,0),MATCH(CT_Bands_1991_2022_Bills_Flat!BV$3,#REF!,0)),"N/A")</f>
        <v>N/A</v>
      </c>
      <c r="BW25" s="90" t="str">
        <f>IFERROR(INDEX(#REF!,MATCH(CT_Bands_1991_2022_Bills_Flat!$B25,#REF!,0),MATCH(CT_Bands_1991_2022_Bills_Flat!BW$2,#REF!,0))-INDEX(#REF!,MATCH(CT_Bands_1991_2022_Bills_Flat!$B25,#REF!,0),MATCH(CT_Bands_1991_2022_Bills_Flat!BW$3,#REF!,0)),"N/A")</f>
        <v>N/A</v>
      </c>
      <c r="BX25" s="90" t="str">
        <f>IFERROR(INDEX(#REF!,MATCH(CT_Bands_1991_2022_Bills_Flat!$B25,#REF!,0),MATCH(CT_Bands_1991_2022_Bills_Flat!BX$2,#REF!,0))-INDEX(#REF!,MATCH(CT_Bands_1991_2022_Bills_Flat!$B25,#REF!,0),MATCH(CT_Bands_1991_2022_Bills_Flat!BX$3,#REF!,0)),"N/A")</f>
        <v>N/A</v>
      </c>
      <c r="BY25" s="90" t="str">
        <f>IFERROR(INDEX(#REF!,MATCH(CT_Bands_1991_2022_Bills_Flat!$B25,#REF!,0),MATCH(CT_Bands_1991_2022_Bills_Flat!BY$2,#REF!,0))-INDEX(#REF!,MATCH(CT_Bands_1991_2022_Bills_Flat!$B25,#REF!,0),MATCH(CT_Bands_1991_2022_Bills_Flat!BY$3,#REF!,0)),"N/A")</f>
        <v>N/A</v>
      </c>
      <c r="BZ25" s="90" t="str">
        <f>IFERROR(INDEX(#REF!,MATCH(CT_Bands_1991_2022_Bills_Flat!$B25,#REF!,0),MATCH(CT_Bands_1991_2022_Bills_Flat!BZ$2,#REF!,0))-INDEX(#REF!,MATCH(CT_Bands_1991_2022_Bills_Flat!$B25,#REF!,0),MATCH(CT_Bands_1991_2022_Bills_Flat!BZ$3,#REF!,0)),"N/A")</f>
        <v>N/A</v>
      </c>
      <c r="CA25" s="90" t="str">
        <f>IFERROR(INDEX(#REF!,MATCH(CT_Bands_1991_2022_Bills_Flat!$B25,#REF!,0),MATCH(CT_Bands_1991_2022_Bills_Flat!CA$2,#REF!,0))-INDEX(#REF!,MATCH(CT_Bands_1991_2022_Bills_Flat!$B25,#REF!,0),MATCH(CT_Bands_1991_2022_Bills_Flat!CA$3,#REF!,0)),"N/A")</f>
        <v>N/A</v>
      </c>
      <c r="CB25" s="90" t="str">
        <f>IFERROR(INDEX(#REF!,MATCH(CT_Bands_1991_2022_Bills_Flat!$B25,#REF!,0),MATCH(CT_Bands_1991_2022_Bills_Flat!CB$2,#REF!,0))-INDEX(#REF!,MATCH(CT_Bands_1991_2022_Bills_Flat!$B25,#REF!,0),MATCH(CT_Bands_1991_2022_Bills_Flat!CB$3,#REF!,0)),"N/A")</f>
        <v>N/A</v>
      </c>
      <c r="CC25" s="90" t="str">
        <f>IFERROR(INDEX(#REF!,MATCH(CT_Bands_1991_2022_Bills_Flat!$B25,#REF!,0),MATCH(CT_Bands_1991_2022_Bills_Flat!CC$2,#REF!,0))-INDEX(#REF!,MATCH(CT_Bands_1991_2022_Bills_Flat!$B25,#REF!,0),MATCH(CT_Bands_1991_2022_Bills_Flat!CC$3,#REF!,0)),"N/A")</f>
        <v>N/A</v>
      </c>
      <c r="CD25" s="90" t="str">
        <f>IFERROR(INDEX(#REF!,MATCH(CT_Bands_1991_2022_Bills_Flat!$B25,#REF!,0),MATCH(CT_Bands_1991_2022_Bills_Flat!CD$2,#REF!,0))-INDEX(#REF!,MATCH(CT_Bands_1991_2022_Bills_Flat!$B25,#REF!,0),MATCH(CT_Bands_1991_2022_Bills_Flat!CD$3,#REF!,0)),"N/A")</f>
        <v>N/A</v>
      </c>
      <c r="CE25" s="90" t="str">
        <f>IFERROR(INDEX(#REF!,MATCH(CT_Bands_1991_2022_Bills_Flat!$B25,#REF!,0),MATCH(CT_Bands_1991_2022_Bills_Flat!CE$2,#REF!,0))-INDEX(#REF!,MATCH(CT_Bands_1991_2022_Bills_Flat!$B25,#REF!,0),MATCH(CT_Bands_1991_2022_Bills_Flat!CE$3,#REF!,0)),"N/A")</f>
        <v>N/A</v>
      </c>
      <c r="CF25" s="51"/>
    </row>
    <row r="26" spans="1:84" x14ac:dyDescent="0.25">
      <c r="A26" s="76" t="s">
        <v>811</v>
      </c>
      <c r="B26" s="85" t="s">
        <v>812</v>
      </c>
      <c r="C26" s="85" t="s">
        <v>1511</v>
      </c>
      <c r="D26" s="90" t="str">
        <f>IFERROR(INDEX(#REF!,MATCH(CT_Bands_1991_2022_Bills_Flat!$B26,#REF!,0),MATCH(CT_Bands_1991_2022_Bills_Flat!D$2,#REF!,0))-INDEX(#REF!,MATCH(CT_Bands_1991_2022_Bills_Flat!$B26,#REF!,0),MATCH(CT_Bands_1991_2022_Bills_Flat!D$3,#REF!,0)),"N/A")</f>
        <v>N/A</v>
      </c>
      <c r="E26" s="90" t="str">
        <f>IFERROR(INDEX(#REF!,MATCH(CT_Bands_1991_2022_Bills_Flat!$B26,#REF!,0),MATCH(CT_Bands_1991_2022_Bills_Flat!E$2,#REF!,0))-INDEX(#REF!,MATCH(CT_Bands_1991_2022_Bills_Flat!$B26,#REF!,0),MATCH(CT_Bands_1991_2022_Bills_Flat!E$3,#REF!,0)),"N/A")</f>
        <v>N/A</v>
      </c>
      <c r="F26" s="90" t="str">
        <f>IFERROR(INDEX(#REF!,MATCH(CT_Bands_1991_2022_Bills_Flat!$B26,#REF!,0),MATCH(CT_Bands_1991_2022_Bills_Flat!F$2,#REF!,0))-INDEX(#REF!,MATCH(CT_Bands_1991_2022_Bills_Flat!$B26,#REF!,0),MATCH(CT_Bands_1991_2022_Bills_Flat!F$3,#REF!,0)),"N/A")</f>
        <v>N/A</v>
      </c>
      <c r="G26" s="90" t="str">
        <f>IFERROR(INDEX(#REF!,MATCH(CT_Bands_1991_2022_Bills_Flat!$B26,#REF!,0),MATCH(CT_Bands_1991_2022_Bills_Flat!G$2,#REF!,0))-INDEX(#REF!,MATCH(CT_Bands_1991_2022_Bills_Flat!$B26,#REF!,0),MATCH(CT_Bands_1991_2022_Bills_Flat!G$3,#REF!,0)),"N/A")</f>
        <v>N/A</v>
      </c>
      <c r="H26" s="90" t="str">
        <f>IFERROR(INDEX(#REF!,MATCH(CT_Bands_1991_2022_Bills_Flat!$B26,#REF!,0),MATCH(CT_Bands_1991_2022_Bills_Flat!H$2,#REF!,0))-INDEX(#REF!,MATCH(CT_Bands_1991_2022_Bills_Flat!$B26,#REF!,0),MATCH(CT_Bands_1991_2022_Bills_Flat!H$3,#REF!,0)),"N/A")</f>
        <v>N/A</v>
      </c>
      <c r="I26" s="90" t="str">
        <f>IFERROR(INDEX(#REF!,MATCH(CT_Bands_1991_2022_Bills_Flat!$B26,#REF!,0),MATCH(CT_Bands_1991_2022_Bills_Flat!I$2,#REF!,0))-INDEX(#REF!,MATCH(CT_Bands_1991_2022_Bills_Flat!$B26,#REF!,0),MATCH(CT_Bands_1991_2022_Bills_Flat!I$3,#REF!,0)),"N/A")</f>
        <v>N/A</v>
      </c>
      <c r="J26" s="90" t="str">
        <f>IFERROR(INDEX(#REF!,MATCH(CT_Bands_1991_2022_Bills_Flat!$B26,#REF!,0),MATCH(CT_Bands_1991_2022_Bills_Flat!J$2,#REF!,0))-INDEX(#REF!,MATCH(CT_Bands_1991_2022_Bills_Flat!$B26,#REF!,0),MATCH(CT_Bands_1991_2022_Bills_Flat!J$3,#REF!,0)),"N/A")</f>
        <v>N/A</v>
      </c>
      <c r="K26" s="90" t="str">
        <f>IFERROR(INDEX(#REF!,MATCH(CT_Bands_1991_2022_Bills_Flat!$B26,#REF!,0),MATCH(CT_Bands_1991_2022_Bills_Flat!K$2,#REF!,0))-INDEX(#REF!,MATCH(CT_Bands_1991_2022_Bills_Flat!$B26,#REF!,0),MATCH(CT_Bands_1991_2022_Bills_Flat!K$3,#REF!,0)),"N/A")</f>
        <v>N/A</v>
      </c>
      <c r="L26" s="90" t="str">
        <f>IFERROR(INDEX(#REF!,MATCH(CT_Bands_1991_2022_Bills_Flat!$B26,#REF!,0),MATCH(CT_Bands_1991_2022_Bills_Flat!L$2,#REF!,0))-INDEX(#REF!,MATCH(CT_Bands_1991_2022_Bills_Flat!$B26,#REF!,0),MATCH(CT_Bands_1991_2022_Bills_Flat!L$3,#REF!,0)),"N/A")</f>
        <v>N/A</v>
      </c>
      <c r="M26" s="90" t="str">
        <f>IFERROR(INDEX(#REF!,MATCH(CT_Bands_1991_2022_Bills_Flat!$B26,#REF!,0),MATCH(CT_Bands_1991_2022_Bills_Flat!M$2,#REF!,0))-INDEX(#REF!,MATCH(CT_Bands_1991_2022_Bills_Flat!$B26,#REF!,0),MATCH(CT_Bands_1991_2022_Bills_Flat!M$3,#REF!,0)),"N/A")</f>
        <v>N/A</v>
      </c>
      <c r="N26" s="102" t="str">
        <f>IFERROR(INDEX(#REF!,MATCH(CT_Bands_1991_2022_Bills_Flat!$B26,#REF!,0),MATCH(CT_Bands_1991_2022_Bills_Flat!N$2,#REF!,0))-INDEX(#REF!,MATCH(CT_Bands_1991_2022_Bills_Flat!$B26,#REF!,0),MATCH(CT_Bands_1991_2022_Bills_Flat!N$3,#REF!,0)),"N/A")</f>
        <v>N/A</v>
      </c>
      <c r="O26" s="90" t="str">
        <f>IFERROR(INDEX(#REF!,MATCH(CT_Bands_1991_2022_Bills_Flat!$B26,#REF!,0),MATCH(CT_Bands_1991_2022_Bills_Flat!O$2,#REF!,0))-INDEX(#REF!,MATCH(CT_Bands_1991_2022_Bills_Flat!$B26,#REF!,0),MATCH(CT_Bands_1991_2022_Bills_Flat!O$3,#REF!,0)),"N/A")</f>
        <v>N/A</v>
      </c>
      <c r="P26" s="90" t="str">
        <f>IFERROR(INDEX(#REF!,MATCH(CT_Bands_1991_2022_Bills_Flat!$B26,#REF!,0),MATCH(CT_Bands_1991_2022_Bills_Flat!P$2,#REF!,0))-INDEX(#REF!,MATCH(CT_Bands_1991_2022_Bills_Flat!$B26,#REF!,0),MATCH(CT_Bands_1991_2022_Bills_Flat!P$3,#REF!,0)),"N/A")</f>
        <v>N/A</v>
      </c>
      <c r="Q26" s="90" t="str">
        <f>IFERROR(INDEX(#REF!,MATCH(CT_Bands_1991_2022_Bills_Flat!$B26,#REF!,0),MATCH(CT_Bands_1991_2022_Bills_Flat!Q$2,#REF!,0))-INDEX(#REF!,MATCH(CT_Bands_1991_2022_Bills_Flat!$B26,#REF!,0),MATCH(CT_Bands_1991_2022_Bills_Flat!Q$3,#REF!,0)),"N/A")</f>
        <v>N/A</v>
      </c>
      <c r="R26" s="90" t="str">
        <f>IFERROR(INDEX(#REF!,MATCH(CT_Bands_1991_2022_Bills_Flat!$B26,#REF!,0),MATCH(CT_Bands_1991_2022_Bills_Flat!R$2,#REF!,0))-INDEX(#REF!,MATCH(CT_Bands_1991_2022_Bills_Flat!$B26,#REF!,0),MATCH(CT_Bands_1991_2022_Bills_Flat!R$3,#REF!,0)),"N/A")</f>
        <v>N/A</v>
      </c>
      <c r="S26" s="90" t="str">
        <f>IFERROR(INDEX(#REF!,MATCH(CT_Bands_1991_2022_Bills_Flat!$B26,#REF!,0),MATCH(CT_Bands_1991_2022_Bills_Flat!S$2,#REF!,0))-INDEX(#REF!,MATCH(CT_Bands_1991_2022_Bills_Flat!$B26,#REF!,0),MATCH(CT_Bands_1991_2022_Bills_Flat!S$3,#REF!,0)),"N/A")</f>
        <v>N/A</v>
      </c>
      <c r="T26" s="90" t="str">
        <f>IFERROR(INDEX(#REF!,MATCH(CT_Bands_1991_2022_Bills_Flat!$B26,#REF!,0),MATCH(CT_Bands_1991_2022_Bills_Flat!T$2,#REF!,0))-INDEX(#REF!,MATCH(CT_Bands_1991_2022_Bills_Flat!$B26,#REF!,0),MATCH(CT_Bands_1991_2022_Bills_Flat!T$3,#REF!,0)),"N/A")</f>
        <v>N/A</v>
      </c>
      <c r="U26" s="90" t="str">
        <f>IFERROR(INDEX(#REF!,MATCH(CT_Bands_1991_2022_Bills_Flat!$B26,#REF!,0),MATCH(CT_Bands_1991_2022_Bills_Flat!U$2,#REF!,0))-INDEX(#REF!,MATCH(CT_Bands_1991_2022_Bills_Flat!$B26,#REF!,0),MATCH(CT_Bands_1991_2022_Bills_Flat!U$3,#REF!,0)),"N/A")</f>
        <v>N/A</v>
      </c>
      <c r="V26" s="90" t="str">
        <f>IFERROR(INDEX(#REF!,MATCH(CT_Bands_1991_2022_Bills_Flat!$B26,#REF!,0),MATCH(CT_Bands_1991_2022_Bills_Flat!V$2,#REF!,0))-INDEX(#REF!,MATCH(CT_Bands_1991_2022_Bills_Flat!$B26,#REF!,0),MATCH(CT_Bands_1991_2022_Bills_Flat!V$3,#REF!,0)),"N/A")</f>
        <v>N/A</v>
      </c>
      <c r="W26" s="90" t="str">
        <f>IFERROR(INDEX(#REF!,MATCH(CT_Bands_1991_2022_Bills_Flat!$B26,#REF!,0),MATCH(CT_Bands_1991_2022_Bills_Flat!W$2,#REF!,0))-INDEX(#REF!,MATCH(CT_Bands_1991_2022_Bills_Flat!$B26,#REF!,0),MATCH(CT_Bands_1991_2022_Bills_Flat!W$3,#REF!,0)),"N/A")</f>
        <v>N/A</v>
      </c>
      <c r="X26" s="102" t="str">
        <f>IFERROR(INDEX(#REF!,MATCH(CT_Bands_1991_2022_Bills_Flat!$B26,#REF!,0),MATCH(CT_Bands_1991_2022_Bills_Flat!X$2,#REF!,0))-INDEX(#REF!,MATCH(CT_Bands_1991_2022_Bills_Flat!$B26,#REF!,0),MATCH(CT_Bands_1991_2022_Bills_Flat!X$3,#REF!,0)),"N/A")</f>
        <v>N/A</v>
      </c>
      <c r="Y26" s="90" t="str">
        <f>IFERROR(INDEX(#REF!,MATCH(CT_Bands_1991_2022_Bills_Flat!$B26,#REF!,0),MATCH(CT_Bands_1991_2022_Bills_Flat!Y$2,#REF!,0))-INDEX(#REF!,MATCH(CT_Bands_1991_2022_Bills_Flat!$B26,#REF!,0),MATCH(CT_Bands_1991_2022_Bills_Flat!Y$3,#REF!,0)),"N/A")</f>
        <v>N/A</v>
      </c>
      <c r="Z26" s="90" t="str">
        <f>IFERROR(INDEX(#REF!,MATCH(CT_Bands_1991_2022_Bills_Flat!$B26,#REF!,0),MATCH(CT_Bands_1991_2022_Bills_Flat!Z$2,#REF!,0))-INDEX(#REF!,MATCH(CT_Bands_1991_2022_Bills_Flat!$B26,#REF!,0),MATCH(CT_Bands_1991_2022_Bills_Flat!Z$3,#REF!,0)),"N/A")</f>
        <v>N/A</v>
      </c>
      <c r="AA26" s="90" t="str">
        <f>IFERROR(INDEX(#REF!,MATCH(CT_Bands_1991_2022_Bills_Flat!$B26,#REF!,0),MATCH(CT_Bands_1991_2022_Bills_Flat!AA$2,#REF!,0))-INDEX(#REF!,MATCH(CT_Bands_1991_2022_Bills_Flat!$B26,#REF!,0),MATCH(CT_Bands_1991_2022_Bills_Flat!AA$3,#REF!,0)),"N/A")</f>
        <v>N/A</v>
      </c>
      <c r="AB26" s="90" t="str">
        <f>IFERROR(INDEX(#REF!,MATCH(CT_Bands_1991_2022_Bills_Flat!$B26,#REF!,0),MATCH(CT_Bands_1991_2022_Bills_Flat!AB$2,#REF!,0))-INDEX(#REF!,MATCH(CT_Bands_1991_2022_Bills_Flat!$B26,#REF!,0),MATCH(CT_Bands_1991_2022_Bills_Flat!AB$3,#REF!,0)),"N/A")</f>
        <v>N/A</v>
      </c>
      <c r="AC26" s="90" t="str">
        <f>IFERROR(INDEX(#REF!,MATCH(CT_Bands_1991_2022_Bills_Flat!$B26,#REF!,0),MATCH(CT_Bands_1991_2022_Bills_Flat!AC$2,#REF!,0))-INDEX(#REF!,MATCH(CT_Bands_1991_2022_Bills_Flat!$B26,#REF!,0),MATCH(CT_Bands_1991_2022_Bills_Flat!AC$3,#REF!,0)),"N/A")</f>
        <v>N/A</v>
      </c>
      <c r="AD26" s="90" t="str">
        <f>IFERROR(INDEX(#REF!,MATCH(CT_Bands_1991_2022_Bills_Flat!$B26,#REF!,0),MATCH(CT_Bands_1991_2022_Bills_Flat!AD$2,#REF!,0))-INDEX(#REF!,MATCH(CT_Bands_1991_2022_Bills_Flat!$B26,#REF!,0),MATCH(CT_Bands_1991_2022_Bills_Flat!AD$3,#REF!,0)),"N/A")</f>
        <v>N/A</v>
      </c>
      <c r="AE26" s="90" t="str">
        <f>IFERROR(INDEX(#REF!,MATCH(CT_Bands_1991_2022_Bills_Flat!$B26,#REF!,0),MATCH(CT_Bands_1991_2022_Bills_Flat!AE$2,#REF!,0))-INDEX(#REF!,MATCH(CT_Bands_1991_2022_Bills_Flat!$B26,#REF!,0),MATCH(CT_Bands_1991_2022_Bills_Flat!AE$3,#REF!,0)),"N/A")</f>
        <v>N/A</v>
      </c>
      <c r="AF26" s="90" t="str">
        <f>IFERROR(INDEX(#REF!,MATCH(CT_Bands_1991_2022_Bills_Flat!$B26,#REF!,0),MATCH(CT_Bands_1991_2022_Bills_Flat!AF$2,#REF!,0))-INDEX(#REF!,MATCH(CT_Bands_1991_2022_Bills_Flat!$B26,#REF!,0),MATCH(CT_Bands_1991_2022_Bills_Flat!AF$3,#REF!,0)),"N/A")</f>
        <v>N/A</v>
      </c>
      <c r="AG26" s="90" t="str">
        <f>IFERROR(INDEX(#REF!,MATCH(CT_Bands_1991_2022_Bills_Flat!$B26,#REF!,0),MATCH(CT_Bands_1991_2022_Bills_Flat!AG$2,#REF!,0))-INDEX(#REF!,MATCH(CT_Bands_1991_2022_Bills_Flat!$B26,#REF!,0),MATCH(CT_Bands_1991_2022_Bills_Flat!AG$3,#REF!,0)),"N/A")</f>
        <v>N/A</v>
      </c>
      <c r="AH26" s="102" t="str">
        <f>IFERROR(INDEX(#REF!,MATCH(CT_Bands_1991_2022_Bills_Flat!$B26,#REF!,0),MATCH(CT_Bands_1991_2022_Bills_Flat!AH$2,#REF!,0))-INDEX(#REF!,MATCH(CT_Bands_1991_2022_Bills_Flat!$B26,#REF!,0),MATCH(CT_Bands_1991_2022_Bills_Flat!AH$3,#REF!,0)),"N/A")</f>
        <v>N/A</v>
      </c>
      <c r="AI26" s="90" t="str">
        <f>IFERROR(INDEX(#REF!,MATCH(CT_Bands_1991_2022_Bills_Flat!$B26,#REF!,0),MATCH(CT_Bands_1991_2022_Bills_Flat!AI$2,#REF!,0))-INDEX(#REF!,MATCH(CT_Bands_1991_2022_Bills_Flat!$B26,#REF!,0),MATCH(CT_Bands_1991_2022_Bills_Flat!AI$3,#REF!,0)),"N/A")</f>
        <v>N/A</v>
      </c>
      <c r="AJ26" s="90" t="str">
        <f>IFERROR(INDEX(#REF!,MATCH(CT_Bands_1991_2022_Bills_Flat!$B26,#REF!,0),MATCH(CT_Bands_1991_2022_Bills_Flat!AJ$2,#REF!,0))-INDEX(#REF!,MATCH(CT_Bands_1991_2022_Bills_Flat!$B26,#REF!,0),MATCH(CT_Bands_1991_2022_Bills_Flat!AJ$3,#REF!,0)),"N/A")</f>
        <v>N/A</v>
      </c>
      <c r="AK26" s="90" t="str">
        <f>IFERROR(INDEX(#REF!,MATCH(CT_Bands_1991_2022_Bills_Flat!$B26,#REF!,0),MATCH(CT_Bands_1991_2022_Bills_Flat!AK$2,#REF!,0))-INDEX(#REF!,MATCH(CT_Bands_1991_2022_Bills_Flat!$B26,#REF!,0),MATCH(CT_Bands_1991_2022_Bills_Flat!AK$3,#REF!,0)),"N/A")</f>
        <v>N/A</v>
      </c>
      <c r="AL26" s="90" t="str">
        <f>IFERROR(INDEX(#REF!,MATCH(CT_Bands_1991_2022_Bills_Flat!$B26,#REF!,0),MATCH(CT_Bands_1991_2022_Bills_Flat!AL$2,#REF!,0))-INDEX(#REF!,MATCH(CT_Bands_1991_2022_Bills_Flat!$B26,#REF!,0),MATCH(CT_Bands_1991_2022_Bills_Flat!AL$3,#REF!,0)),"N/A")</f>
        <v>N/A</v>
      </c>
      <c r="AM26" s="90" t="str">
        <f>IFERROR(INDEX(#REF!,MATCH(CT_Bands_1991_2022_Bills_Flat!$B26,#REF!,0),MATCH(CT_Bands_1991_2022_Bills_Flat!AM$2,#REF!,0))-INDEX(#REF!,MATCH(CT_Bands_1991_2022_Bills_Flat!$B26,#REF!,0),MATCH(CT_Bands_1991_2022_Bills_Flat!AM$3,#REF!,0)),"N/A")</f>
        <v>N/A</v>
      </c>
      <c r="AN26" s="90" t="str">
        <f>IFERROR(INDEX(#REF!,MATCH(CT_Bands_1991_2022_Bills_Flat!$B26,#REF!,0),MATCH(CT_Bands_1991_2022_Bills_Flat!AN$2,#REF!,0))-INDEX(#REF!,MATCH(CT_Bands_1991_2022_Bills_Flat!$B26,#REF!,0),MATCH(CT_Bands_1991_2022_Bills_Flat!AN$3,#REF!,0)),"N/A")</f>
        <v>N/A</v>
      </c>
      <c r="AO26" s="90" t="str">
        <f>IFERROR(INDEX(#REF!,MATCH(CT_Bands_1991_2022_Bills_Flat!$B26,#REF!,0),MATCH(CT_Bands_1991_2022_Bills_Flat!AO$2,#REF!,0))-INDEX(#REF!,MATCH(CT_Bands_1991_2022_Bills_Flat!$B26,#REF!,0),MATCH(CT_Bands_1991_2022_Bills_Flat!AO$3,#REF!,0)),"N/A")</f>
        <v>N/A</v>
      </c>
      <c r="AP26" s="90" t="str">
        <f>IFERROR(INDEX(#REF!,MATCH(CT_Bands_1991_2022_Bills_Flat!$B26,#REF!,0),MATCH(CT_Bands_1991_2022_Bills_Flat!AP$2,#REF!,0))-INDEX(#REF!,MATCH(CT_Bands_1991_2022_Bills_Flat!$B26,#REF!,0),MATCH(CT_Bands_1991_2022_Bills_Flat!AP$3,#REF!,0)),"N/A")</f>
        <v>N/A</v>
      </c>
      <c r="AQ26" s="90" t="str">
        <f>IFERROR(INDEX(#REF!,MATCH(CT_Bands_1991_2022_Bills_Flat!$B26,#REF!,0),MATCH(CT_Bands_1991_2022_Bills_Flat!AQ$2,#REF!,0))-INDEX(#REF!,MATCH(CT_Bands_1991_2022_Bills_Flat!$B26,#REF!,0),MATCH(CT_Bands_1991_2022_Bills_Flat!AQ$3,#REF!,0)),"N/A")</f>
        <v>N/A</v>
      </c>
      <c r="AR26" s="102" t="str">
        <f>IFERROR(INDEX(#REF!,MATCH(CT_Bands_1991_2022_Bills_Flat!$B26,#REF!,0),MATCH(CT_Bands_1991_2022_Bills_Flat!AR$2,#REF!,0))-INDEX(#REF!,MATCH(CT_Bands_1991_2022_Bills_Flat!$B26,#REF!,0),MATCH(CT_Bands_1991_2022_Bills_Flat!AR$3,#REF!,0)),"N/A")</f>
        <v>N/A</v>
      </c>
      <c r="AS26" s="90" t="str">
        <f>IFERROR(INDEX(#REF!,MATCH(CT_Bands_1991_2022_Bills_Flat!$B26,#REF!,0),MATCH(CT_Bands_1991_2022_Bills_Flat!AS$2,#REF!,0))-INDEX(#REF!,MATCH(CT_Bands_1991_2022_Bills_Flat!$B26,#REF!,0),MATCH(CT_Bands_1991_2022_Bills_Flat!AS$3,#REF!,0)),"N/A")</f>
        <v>N/A</v>
      </c>
      <c r="AT26" s="90" t="str">
        <f>IFERROR(INDEX(#REF!,MATCH(CT_Bands_1991_2022_Bills_Flat!$B26,#REF!,0),MATCH(CT_Bands_1991_2022_Bills_Flat!AT$2,#REF!,0))-INDEX(#REF!,MATCH(CT_Bands_1991_2022_Bills_Flat!$B26,#REF!,0),MATCH(CT_Bands_1991_2022_Bills_Flat!AT$3,#REF!,0)),"N/A")</f>
        <v>N/A</v>
      </c>
      <c r="AU26" s="90" t="str">
        <f>IFERROR(INDEX(#REF!,MATCH(CT_Bands_1991_2022_Bills_Flat!$B26,#REF!,0),MATCH(CT_Bands_1991_2022_Bills_Flat!AU$2,#REF!,0))-INDEX(#REF!,MATCH(CT_Bands_1991_2022_Bills_Flat!$B26,#REF!,0),MATCH(CT_Bands_1991_2022_Bills_Flat!AU$3,#REF!,0)),"N/A")</f>
        <v>N/A</v>
      </c>
      <c r="AV26" s="90" t="str">
        <f>IFERROR(INDEX(#REF!,MATCH(CT_Bands_1991_2022_Bills_Flat!$B26,#REF!,0),MATCH(CT_Bands_1991_2022_Bills_Flat!AV$2,#REF!,0))-INDEX(#REF!,MATCH(CT_Bands_1991_2022_Bills_Flat!$B26,#REF!,0),MATCH(CT_Bands_1991_2022_Bills_Flat!AV$3,#REF!,0)),"N/A")</f>
        <v>N/A</v>
      </c>
      <c r="AW26" s="90" t="str">
        <f>IFERROR(INDEX(#REF!,MATCH(CT_Bands_1991_2022_Bills_Flat!$B26,#REF!,0),MATCH(CT_Bands_1991_2022_Bills_Flat!AW$2,#REF!,0))-INDEX(#REF!,MATCH(CT_Bands_1991_2022_Bills_Flat!$B26,#REF!,0),MATCH(CT_Bands_1991_2022_Bills_Flat!AW$3,#REF!,0)),"N/A")</f>
        <v>N/A</v>
      </c>
      <c r="AX26" s="90" t="str">
        <f>IFERROR(INDEX(#REF!,MATCH(CT_Bands_1991_2022_Bills_Flat!$B26,#REF!,0),MATCH(CT_Bands_1991_2022_Bills_Flat!AX$2,#REF!,0))-INDEX(#REF!,MATCH(CT_Bands_1991_2022_Bills_Flat!$B26,#REF!,0),MATCH(CT_Bands_1991_2022_Bills_Flat!AX$3,#REF!,0)),"N/A")</f>
        <v>N/A</v>
      </c>
      <c r="AY26" s="90" t="str">
        <f>IFERROR(INDEX(#REF!,MATCH(CT_Bands_1991_2022_Bills_Flat!$B26,#REF!,0),MATCH(CT_Bands_1991_2022_Bills_Flat!AY$2,#REF!,0))-INDEX(#REF!,MATCH(CT_Bands_1991_2022_Bills_Flat!$B26,#REF!,0),MATCH(CT_Bands_1991_2022_Bills_Flat!AY$3,#REF!,0)),"N/A")</f>
        <v>N/A</v>
      </c>
      <c r="AZ26" s="90" t="str">
        <f>IFERROR(INDEX(#REF!,MATCH(CT_Bands_1991_2022_Bills_Flat!$B26,#REF!,0),MATCH(CT_Bands_1991_2022_Bills_Flat!AZ$2,#REF!,0))-INDEX(#REF!,MATCH(CT_Bands_1991_2022_Bills_Flat!$B26,#REF!,0),MATCH(CT_Bands_1991_2022_Bills_Flat!AZ$3,#REF!,0)),"N/A")</f>
        <v>N/A</v>
      </c>
      <c r="BA26" s="90" t="str">
        <f>IFERROR(INDEX(#REF!,MATCH(CT_Bands_1991_2022_Bills_Flat!$B26,#REF!,0),MATCH(CT_Bands_1991_2022_Bills_Flat!BA$2,#REF!,0))-INDEX(#REF!,MATCH(CT_Bands_1991_2022_Bills_Flat!$B26,#REF!,0),MATCH(CT_Bands_1991_2022_Bills_Flat!BA$3,#REF!,0)),"N/A")</f>
        <v>N/A</v>
      </c>
      <c r="BB26" s="102" t="str">
        <f>IFERROR(INDEX(#REF!,MATCH(CT_Bands_1991_2022_Bills_Flat!$B26,#REF!,0),MATCH(CT_Bands_1991_2022_Bills_Flat!BB$2,#REF!,0))-INDEX(#REF!,MATCH(CT_Bands_1991_2022_Bills_Flat!$B26,#REF!,0),MATCH(CT_Bands_1991_2022_Bills_Flat!BB$3,#REF!,0)),"N/A")</f>
        <v>N/A</v>
      </c>
      <c r="BC26" s="90" t="str">
        <f>IFERROR(INDEX(#REF!,MATCH(CT_Bands_1991_2022_Bills_Flat!$B26,#REF!,0),MATCH(CT_Bands_1991_2022_Bills_Flat!BC$2,#REF!,0))-INDEX(#REF!,MATCH(CT_Bands_1991_2022_Bills_Flat!$B26,#REF!,0),MATCH(CT_Bands_1991_2022_Bills_Flat!BC$3,#REF!,0)),"N/A")</f>
        <v>N/A</v>
      </c>
      <c r="BD26" s="90" t="str">
        <f>IFERROR(INDEX(#REF!,MATCH(CT_Bands_1991_2022_Bills_Flat!$B26,#REF!,0),MATCH(CT_Bands_1991_2022_Bills_Flat!BD$2,#REF!,0))-INDEX(#REF!,MATCH(CT_Bands_1991_2022_Bills_Flat!$B26,#REF!,0),MATCH(CT_Bands_1991_2022_Bills_Flat!BD$3,#REF!,0)),"N/A")</f>
        <v>N/A</v>
      </c>
      <c r="BE26" s="90" t="str">
        <f>IFERROR(INDEX(#REF!,MATCH(CT_Bands_1991_2022_Bills_Flat!$B26,#REF!,0),MATCH(CT_Bands_1991_2022_Bills_Flat!BE$2,#REF!,0))-INDEX(#REF!,MATCH(CT_Bands_1991_2022_Bills_Flat!$B26,#REF!,0),MATCH(CT_Bands_1991_2022_Bills_Flat!BE$3,#REF!,0)),"N/A")</f>
        <v>N/A</v>
      </c>
      <c r="BF26" s="90" t="str">
        <f>IFERROR(INDEX(#REF!,MATCH(CT_Bands_1991_2022_Bills_Flat!$B26,#REF!,0),MATCH(CT_Bands_1991_2022_Bills_Flat!BF$2,#REF!,0))-INDEX(#REF!,MATCH(CT_Bands_1991_2022_Bills_Flat!$B26,#REF!,0),MATCH(CT_Bands_1991_2022_Bills_Flat!BF$3,#REF!,0)),"N/A")</f>
        <v>N/A</v>
      </c>
      <c r="BG26" s="90" t="str">
        <f>IFERROR(INDEX(#REF!,MATCH(CT_Bands_1991_2022_Bills_Flat!$B26,#REF!,0),MATCH(CT_Bands_1991_2022_Bills_Flat!BG$2,#REF!,0))-INDEX(#REF!,MATCH(CT_Bands_1991_2022_Bills_Flat!$B26,#REF!,0),MATCH(CT_Bands_1991_2022_Bills_Flat!BG$3,#REF!,0)),"N/A")</f>
        <v>N/A</v>
      </c>
      <c r="BH26" s="90" t="str">
        <f>IFERROR(INDEX(#REF!,MATCH(CT_Bands_1991_2022_Bills_Flat!$B26,#REF!,0),MATCH(CT_Bands_1991_2022_Bills_Flat!BH$2,#REF!,0))-INDEX(#REF!,MATCH(CT_Bands_1991_2022_Bills_Flat!$B26,#REF!,0),MATCH(CT_Bands_1991_2022_Bills_Flat!BH$3,#REF!,0)),"N/A")</f>
        <v>N/A</v>
      </c>
      <c r="BI26" s="90" t="str">
        <f>IFERROR(INDEX(#REF!,MATCH(CT_Bands_1991_2022_Bills_Flat!$B26,#REF!,0),MATCH(CT_Bands_1991_2022_Bills_Flat!BI$2,#REF!,0))-INDEX(#REF!,MATCH(CT_Bands_1991_2022_Bills_Flat!$B26,#REF!,0),MATCH(CT_Bands_1991_2022_Bills_Flat!BI$3,#REF!,0)),"N/A")</f>
        <v>N/A</v>
      </c>
      <c r="BJ26" s="90" t="str">
        <f>IFERROR(INDEX(#REF!,MATCH(CT_Bands_1991_2022_Bills_Flat!$B26,#REF!,0),MATCH(CT_Bands_1991_2022_Bills_Flat!BJ$2,#REF!,0))-INDEX(#REF!,MATCH(CT_Bands_1991_2022_Bills_Flat!$B26,#REF!,0),MATCH(CT_Bands_1991_2022_Bills_Flat!BJ$3,#REF!,0)),"N/A")</f>
        <v>N/A</v>
      </c>
      <c r="BK26" s="90" t="str">
        <f>IFERROR(INDEX(#REF!,MATCH(CT_Bands_1991_2022_Bills_Flat!$B26,#REF!,0),MATCH(CT_Bands_1991_2022_Bills_Flat!BK$2,#REF!,0))-INDEX(#REF!,MATCH(CT_Bands_1991_2022_Bills_Flat!$B26,#REF!,0),MATCH(CT_Bands_1991_2022_Bills_Flat!BK$3,#REF!,0)),"N/A")</f>
        <v>N/A</v>
      </c>
      <c r="BL26" s="102" t="str">
        <f>IFERROR(INDEX(#REF!,MATCH(CT_Bands_1991_2022_Bills_Flat!$B26,#REF!,0),MATCH(CT_Bands_1991_2022_Bills_Flat!BL$2,#REF!,0))-INDEX(#REF!,MATCH(CT_Bands_1991_2022_Bills_Flat!$B26,#REF!,0),MATCH(CT_Bands_1991_2022_Bills_Flat!BL$3,#REF!,0)),"N/A")</f>
        <v>N/A</v>
      </c>
      <c r="BM26" s="90" t="str">
        <f>IFERROR(INDEX(#REF!,MATCH(CT_Bands_1991_2022_Bills_Flat!$B26,#REF!,0),MATCH(CT_Bands_1991_2022_Bills_Flat!BM$2,#REF!,0))-INDEX(#REF!,MATCH(CT_Bands_1991_2022_Bills_Flat!$B26,#REF!,0),MATCH(CT_Bands_1991_2022_Bills_Flat!BM$3,#REF!,0)),"N/A")</f>
        <v>N/A</v>
      </c>
      <c r="BN26" s="90" t="str">
        <f>IFERROR(INDEX(#REF!,MATCH(CT_Bands_1991_2022_Bills_Flat!$B26,#REF!,0),MATCH(CT_Bands_1991_2022_Bills_Flat!BN$2,#REF!,0))-INDEX(#REF!,MATCH(CT_Bands_1991_2022_Bills_Flat!$B26,#REF!,0),MATCH(CT_Bands_1991_2022_Bills_Flat!BN$3,#REF!,0)),"N/A")</f>
        <v>N/A</v>
      </c>
      <c r="BO26" s="90" t="str">
        <f>IFERROR(INDEX(#REF!,MATCH(CT_Bands_1991_2022_Bills_Flat!$B26,#REF!,0),MATCH(CT_Bands_1991_2022_Bills_Flat!BO$2,#REF!,0))-INDEX(#REF!,MATCH(CT_Bands_1991_2022_Bills_Flat!$B26,#REF!,0),MATCH(CT_Bands_1991_2022_Bills_Flat!BO$3,#REF!,0)),"N/A")</f>
        <v>N/A</v>
      </c>
      <c r="BP26" s="90" t="str">
        <f>IFERROR(INDEX(#REF!,MATCH(CT_Bands_1991_2022_Bills_Flat!$B26,#REF!,0),MATCH(CT_Bands_1991_2022_Bills_Flat!BP$2,#REF!,0))-INDEX(#REF!,MATCH(CT_Bands_1991_2022_Bills_Flat!$B26,#REF!,0),MATCH(CT_Bands_1991_2022_Bills_Flat!BP$3,#REF!,0)),"N/A")</f>
        <v>N/A</v>
      </c>
      <c r="BQ26" s="90" t="str">
        <f>IFERROR(INDEX(#REF!,MATCH(CT_Bands_1991_2022_Bills_Flat!$B26,#REF!,0),MATCH(CT_Bands_1991_2022_Bills_Flat!BQ$2,#REF!,0))-INDEX(#REF!,MATCH(CT_Bands_1991_2022_Bills_Flat!$B26,#REF!,0),MATCH(CT_Bands_1991_2022_Bills_Flat!BQ$3,#REF!,0)),"N/A")</f>
        <v>N/A</v>
      </c>
      <c r="BR26" s="90" t="str">
        <f>IFERROR(INDEX(#REF!,MATCH(CT_Bands_1991_2022_Bills_Flat!$B26,#REF!,0),MATCH(CT_Bands_1991_2022_Bills_Flat!BR$2,#REF!,0))-INDEX(#REF!,MATCH(CT_Bands_1991_2022_Bills_Flat!$B26,#REF!,0),MATCH(CT_Bands_1991_2022_Bills_Flat!BR$3,#REF!,0)),"N/A")</f>
        <v>N/A</v>
      </c>
      <c r="BS26" s="90" t="str">
        <f>IFERROR(INDEX(#REF!,MATCH(CT_Bands_1991_2022_Bills_Flat!$B26,#REF!,0),MATCH(CT_Bands_1991_2022_Bills_Flat!BS$2,#REF!,0))-INDEX(#REF!,MATCH(CT_Bands_1991_2022_Bills_Flat!$B26,#REF!,0),MATCH(CT_Bands_1991_2022_Bills_Flat!BS$3,#REF!,0)),"N/A")</f>
        <v>N/A</v>
      </c>
      <c r="BT26" s="90" t="str">
        <f>IFERROR(INDEX(#REF!,MATCH(CT_Bands_1991_2022_Bills_Flat!$B26,#REF!,0),MATCH(CT_Bands_1991_2022_Bills_Flat!BT$2,#REF!,0))-INDEX(#REF!,MATCH(CT_Bands_1991_2022_Bills_Flat!$B26,#REF!,0),MATCH(CT_Bands_1991_2022_Bills_Flat!BT$3,#REF!,0)),"N/A")</f>
        <v>N/A</v>
      </c>
      <c r="BU26" s="90" t="str">
        <f>IFERROR(INDEX(#REF!,MATCH(CT_Bands_1991_2022_Bills_Flat!$B26,#REF!,0),MATCH(CT_Bands_1991_2022_Bills_Flat!BU$2,#REF!,0))-INDEX(#REF!,MATCH(CT_Bands_1991_2022_Bills_Flat!$B26,#REF!,0),MATCH(CT_Bands_1991_2022_Bills_Flat!BU$3,#REF!,0)),"N/A")</f>
        <v>N/A</v>
      </c>
      <c r="BV26" s="102" t="str">
        <f>IFERROR(INDEX(#REF!,MATCH(CT_Bands_1991_2022_Bills_Flat!$B26,#REF!,0),MATCH(CT_Bands_1991_2022_Bills_Flat!BV$2,#REF!,0))-INDEX(#REF!,MATCH(CT_Bands_1991_2022_Bills_Flat!$B26,#REF!,0),MATCH(CT_Bands_1991_2022_Bills_Flat!BV$3,#REF!,0)),"N/A")</f>
        <v>N/A</v>
      </c>
      <c r="BW26" s="90" t="str">
        <f>IFERROR(INDEX(#REF!,MATCH(CT_Bands_1991_2022_Bills_Flat!$B26,#REF!,0),MATCH(CT_Bands_1991_2022_Bills_Flat!BW$2,#REF!,0))-INDEX(#REF!,MATCH(CT_Bands_1991_2022_Bills_Flat!$B26,#REF!,0),MATCH(CT_Bands_1991_2022_Bills_Flat!BW$3,#REF!,0)),"N/A")</f>
        <v>N/A</v>
      </c>
      <c r="BX26" s="90" t="str">
        <f>IFERROR(INDEX(#REF!,MATCH(CT_Bands_1991_2022_Bills_Flat!$B26,#REF!,0),MATCH(CT_Bands_1991_2022_Bills_Flat!BX$2,#REF!,0))-INDEX(#REF!,MATCH(CT_Bands_1991_2022_Bills_Flat!$B26,#REF!,0),MATCH(CT_Bands_1991_2022_Bills_Flat!BX$3,#REF!,0)),"N/A")</f>
        <v>N/A</v>
      </c>
      <c r="BY26" s="90" t="str">
        <f>IFERROR(INDEX(#REF!,MATCH(CT_Bands_1991_2022_Bills_Flat!$B26,#REF!,0),MATCH(CT_Bands_1991_2022_Bills_Flat!BY$2,#REF!,0))-INDEX(#REF!,MATCH(CT_Bands_1991_2022_Bills_Flat!$B26,#REF!,0),MATCH(CT_Bands_1991_2022_Bills_Flat!BY$3,#REF!,0)),"N/A")</f>
        <v>N/A</v>
      </c>
      <c r="BZ26" s="90" t="str">
        <f>IFERROR(INDEX(#REF!,MATCH(CT_Bands_1991_2022_Bills_Flat!$B26,#REF!,0),MATCH(CT_Bands_1991_2022_Bills_Flat!BZ$2,#REF!,0))-INDEX(#REF!,MATCH(CT_Bands_1991_2022_Bills_Flat!$B26,#REF!,0),MATCH(CT_Bands_1991_2022_Bills_Flat!BZ$3,#REF!,0)),"N/A")</f>
        <v>N/A</v>
      </c>
      <c r="CA26" s="90" t="str">
        <f>IFERROR(INDEX(#REF!,MATCH(CT_Bands_1991_2022_Bills_Flat!$B26,#REF!,0),MATCH(CT_Bands_1991_2022_Bills_Flat!CA$2,#REF!,0))-INDEX(#REF!,MATCH(CT_Bands_1991_2022_Bills_Flat!$B26,#REF!,0),MATCH(CT_Bands_1991_2022_Bills_Flat!CA$3,#REF!,0)),"N/A")</f>
        <v>N/A</v>
      </c>
      <c r="CB26" s="90" t="str">
        <f>IFERROR(INDEX(#REF!,MATCH(CT_Bands_1991_2022_Bills_Flat!$B26,#REF!,0),MATCH(CT_Bands_1991_2022_Bills_Flat!CB$2,#REF!,0))-INDEX(#REF!,MATCH(CT_Bands_1991_2022_Bills_Flat!$B26,#REF!,0),MATCH(CT_Bands_1991_2022_Bills_Flat!CB$3,#REF!,0)),"N/A")</f>
        <v>N/A</v>
      </c>
      <c r="CC26" s="90" t="str">
        <f>IFERROR(INDEX(#REF!,MATCH(CT_Bands_1991_2022_Bills_Flat!$B26,#REF!,0),MATCH(CT_Bands_1991_2022_Bills_Flat!CC$2,#REF!,0))-INDEX(#REF!,MATCH(CT_Bands_1991_2022_Bills_Flat!$B26,#REF!,0),MATCH(CT_Bands_1991_2022_Bills_Flat!CC$3,#REF!,0)),"N/A")</f>
        <v>N/A</v>
      </c>
      <c r="CD26" s="90" t="str">
        <f>IFERROR(INDEX(#REF!,MATCH(CT_Bands_1991_2022_Bills_Flat!$B26,#REF!,0),MATCH(CT_Bands_1991_2022_Bills_Flat!CD$2,#REF!,0))-INDEX(#REF!,MATCH(CT_Bands_1991_2022_Bills_Flat!$B26,#REF!,0),MATCH(CT_Bands_1991_2022_Bills_Flat!CD$3,#REF!,0)),"N/A")</f>
        <v>N/A</v>
      </c>
      <c r="CE26" s="90" t="str">
        <f>IFERROR(INDEX(#REF!,MATCH(CT_Bands_1991_2022_Bills_Flat!$B26,#REF!,0),MATCH(CT_Bands_1991_2022_Bills_Flat!CE$2,#REF!,0))-INDEX(#REF!,MATCH(CT_Bands_1991_2022_Bills_Flat!$B26,#REF!,0),MATCH(CT_Bands_1991_2022_Bills_Flat!CE$3,#REF!,0)),"N/A")</f>
        <v>N/A</v>
      </c>
      <c r="CF26" s="51"/>
    </row>
    <row r="27" spans="1:84" x14ac:dyDescent="0.25">
      <c r="A27" s="76" t="s">
        <v>813</v>
      </c>
      <c r="B27" s="85" t="s">
        <v>814</v>
      </c>
      <c r="C27" s="85" t="s">
        <v>1511</v>
      </c>
      <c r="D27" s="90" t="str">
        <f>IFERROR(INDEX(#REF!,MATCH(CT_Bands_1991_2022_Bills_Flat!$B27,#REF!,0),MATCH(CT_Bands_1991_2022_Bills_Flat!D$2,#REF!,0))-INDEX(#REF!,MATCH(CT_Bands_1991_2022_Bills_Flat!$B27,#REF!,0),MATCH(CT_Bands_1991_2022_Bills_Flat!D$3,#REF!,0)),"N/A")</f>
        <v>N/A</v>
      </c>
      <c r="E27" s="90" t="str">
        <f>IFERROR(INDEX(#REF!,MATCH(CT_Bands_1991_2022_Bills_Flat!$B27,#REF!,0),MATCH(CT_Bands_1991_2022_Bills_Flat!E$2,#REF!,0))-INDEX(#REF!,MATCH(CT_Bands_1991_2022_Bills_Flat!$B27,#REF!,0),MATCH(CT_Bands_1991_2022_Bills_Flat!E$3,#REF!,0)),"N/A")</f>
        <v>N/A</v>
      </c>
      <c r="F27" s="90" t="str">
        <f>IFERROR(INDEX(#REF!,MATCH(CT_Bands_1991_2022_Bills_Flat!$B27,#REF!,0),MATCH(CT_Bands_1991_2022_Bills_Flat!F$2,#REF!,0))-INDEX(#REF!,MATCH(CT_Bands_1991_2022_Bills_Flat!$B27,#REF!,0),MATCH(CT_Bands_1991_2022_Bills_Flat!F$3,#REF!,0)),"N/A")</f>
        <v>N/A</v>
      </c>
      <c r="G27" s="90" t="str">
        <f>IFERROR(INDEX(#REF!,MATCH(CT_Bands_1991_2022_Bills_Flat!$B27,#REF!,0),MATCH(CT_Bands_1991_2022_Bills_Flat!G$2,#REF!,0))-INDEX(#REF!,MATCH(CT_Bands_1991_2022_Bills_Flat!$B27,#REF!,0),MATCH(CT_Bands_1991_2022_Bills_Flat!G$3,#REF!,0)),"N/A")</f>
        <v>N/A</v>
      </c>
      <c r="H27" s="90" t="str">
        <f>IFERROR(INDEX(#REF!,MATCH(CT_Bands_1991_2022_Bills_Flat!$B27,#REF!,0),MATCH(CT_Bands_1991_2022_Bills_Flat!H$2,#REF!,0))-INDEX(#REF!,MATCH(CT_Bands_1991_2022_Bills_Flat!$B27,#REF!,0),MATCH(CT_Bands_1991_2022_Bills_Flat!H$3,#REF!,0)),"N/A")</f>
        <v>N/A</v>
      </c>
      <c r="I27" s="90" t="str">
        <f>IFERROR(INDEX(#REF!,MATCH(CT_Bands_1991_2022_Bills_Flat!$B27,#REF!,0),MATCH(CT_Bands_1991_2022_Bills_Flat!I$2,#REF!,0))-INDEX(#REF!,MATCH(CT_Bands_1991_2022_Bills_Flat!$B27,#REF!,0),MATCH(CT_Bands_1991_2022_Bills_Flat!I$3,#REF!,0)),"N/A")</f>
        <v>N/A</v>
      </c>
      <c r="J27" s="90" t="str">
        <f>IFERROR(INDEX(#REF!,MATCH(CT_Bands_1991_2022_Bills_Flat!$B27,#REF!,0),MATCH(CT_Bands_1991_2022_Bills_Flat!J$2,#REF!,0))-INDEX(#REF!,MATCH(CT_Bands_1991_2022_Bills_Flat!$B27,#REF!,0),MATCH(CT_Bands_1991_2022_Bills_Flat!J$3,#REF!,0)),"N/A")</f>
        <v>N/A</v>
      </c>
      <c r="K27" s="90" t="str">
        <f>IFERROR(INDEX(#REF!,MATCH(CT_Bands_1991_2022_Bills_Flat!$B27,#REF!,0),MATCH(CT_Bands_1991_2022_Bills_Flat!K$2,#REF!,0))-INDEX(#REF!,MATCH(CT_Bands_1991_2022_Bills_Flat!$B27,#REF!,0),MATCH(CT_Bands_1991_2022_Bills_Flat!K$3,#REF!,0)),"N/A")</f>
        <v>N/A</v>
      </c>
      <c r="L27" s="90" t="str">
        <f>IFERROR(INDEX(#REF!,MATCH(CT_Bands_1991_2022_Bills_Flat!$B27,#REF!,0),MATCH(CT_Bands_1991_2022_Bills_Flat!L$2,#REF!,0))-INDEX(#REF!,MATCH(CT_Bands_1991_2022_Bills_Flat!$B27,#REF!,0),MATCH(CT_Bands_1991_2022_Bills_Flat!L$3,#REF!,0)),"N/A")</f>
        <v>N/A</v>
      </c>
      <c r="M27" s="90" t="str">
        <f>IFERROR(INDEX(#REF!,MATCH(CT_Bands_1991_2022_Bills_Flat!$B27,#REF!,0),MATCH(CT_Bands_1991_2022_Bills_Flat!M$2,#REF!,0))-INDEX(#REF!,MATCH(CT_Bands_1991_2022_Bills_Flat!$B27,#REF!,0),MATCH(CT_Bands_1991_2022_Bills_Flat!M$3,#REF!,0)),"N/A")</f>
        <v>N/A</v>
      </c>
      <c r="N27" s="102" t="str">
        <f>IFERROR(INDEX(#REF!,MATCH(CT_Bands_1991_2022_Bills_Flat!$B27,#REF!,0),MATCH(CT_Bands_1991_2022_Bills_Flat!N$2,#REF!,0))-INDEX(#REF!,MATCH(CT_Bands_1991_2022_Bills_Flat!$B27,#REF!,0),MATCH(CT_Bands_1991_2022_Bills_Flat!N$3,#REF!,0)),"N/A")</f>
        <v>N/A</v>
      </c>
      <c r="O27" s="90" t="str">
        <f>IFERROR(INDEX(#REF!,MATCH(CT_Bands_1991_2022_Bills_Flat!$B27,#REF!,0),MATCH(CT_Bands_1991_2022_Bills_Flat!O$2,#REF!,0))-INDEX(#REF!,MATCH(CT_Bands_1991_2022_Bills_Flat!$B27,#REF!,0),MATCH(CT_Bands_1991_2022_Bills_Flat!O$3,#REF!,0)),"N/A")</f>
        <v>N/A</v>
      </c>
      <c r="P27" s="90" t="str">
        <f>IFERROR(INDEX(#REF!,MATCH(CT_Bands_1991_2022_Bills_Flat!$B27,#REF!,0),MATCH(CT_Bands_1991_2022_Bills_Flat!P$2,#REF!,0))-INDEX(#REF!,MATCH(CT_Bands_1991_2022_Bills_Flat!$B27,#REF!,0),MATCH(CT_Bands_1991_2022_Bills_Flat!P$3,#REF!,0)),"N/A")</f>
        <v>N/A</v>
      </c>
      <c r="Q27" s="90" t="str">
        <f>IFERROR(INDEX(#REF!,MATCH(CT_Bands_1991_2022_Bills_Flat!$B27,#REF!,0),MATCH(CT_Bands_1991_2022_Bills_Flat!Q$2,#REF!,0))-INDEX(#REF!,MATCH(CT_Bands_1991_2022_Bills_Flat!$B27,#REF!,0),MATCH(CT_Bands_1991_2022_Bills_Flat!Q$3,#REF!,0)),"N/A")</f>
        <v>N/A</v>
      </c>
      <c r="R27" s="90" t="str">
        <f>IFERROR(INDEX(#REF!,MATCH(CT_Bands_1991_2022_Bills_Flat!$B27,#REF!,0),MATCH(CT_Bands_1991_2022_Bills_Flat!R$2,#REF!,0))-INDEX(#REF!,MATCH(CT_Bands_1991_2022_Bills_Flat!$B27,#REF!,0),MATCH(CT_Bands_1991_2022_Bills_Flat!R$3,#REF!,0)),"N/A")</f>
        <v>N/A</v>
      </c>
      <c r="S27" s="90" t="str">
        <f>IFERROR(INDEX(#REF!,MATCH(CT_Bands_1991_2022_Bills_Flat!$B27,#REF!,0),MATCH(CT_Bands_1991_2022_Bills_Flat!S$2,#REF!,0))-INDEX(#REF!,MATCH(CT_Bands_1991_2022_Bills_Flat!$B27,#REF!,0),MATCH(CT_Bands_1991_2022_Bills_Flat!S$3,#REF!,0)),"N/A")</f>
        <v>N/A</v>
      </c>
      <c r="T27" s="90" t="str">
        <f>IFERROR(INDEX(#REF!,MATCH(CT_Bands_1991_2022_Bills_Flat!$B27,#REF!,0),MATCH(CT_Bands_1991_2022_Bills_Flat!T$2,#REF!,0))-INDEX(#REF!,MATCH(CT_Bands_1991_2022_Bills_Flat!$B27,#REF!,0),MATCH(CT_Bands_1991_2022_Bills_Flat!T$3,#REF!,0)),"N/A")</f>
        <v>N/A</v>
      </c>
      <c r="U27" s="90" t="str">
        <f>IFERROR(INDEX(#REF!,MATCH(CT_Bands_1991_2022_Bills_Flat!$B27,#REF!,0),MATCH(CT_Bands_1991_2022_Bills_Flat!U$2,#REF!,0))-INDEX(#REF!,MATCH(CT_Bands_1991_2022_Bills_Flat!$B27,#REF!,0),MATCH(CT_Bands_1991_2022_Bills_Flat!U$3,#REF!,0)),"N/A")</f>
        <v>N/A</v>
      </c>
      <c r="V27" s="90" t="str">
        <f>IFERROR(INDEX(#REF!,MATCH(CT_Bands_1991_2022_Bills_Flat!$B27,#REF!,0),MATCH(CT_Bands_1991_2022_Bills_Flat!V$2,#REF!,0))-INDEX(#REF!,MATCH(CT_Bands_1991_2022_Bills_Flat!$B27,#REF!,0),MATCH(CT_Bands_1991_2022_Bills_Flat!V$3,#REF!,0)),"N/A")</f>
        <v>N/A</v>
      </c>
      <c r="W27" s="90" t="str">
        <f>IFERROR(INDEX(#REF!,MATCH(CT_Bands_1991_2022_Bills_Flat!$B27,#REF!,0),MATCH(CT_Bands_1991_2022_Bills_Flat!W$2,#REF!,0))-INDEX(#REF!,MATCH(CT_Bands_1991_2022_Bills_Flat!$B27,#REF!,0),MATCH(CT_Bands_1991_2022_Bills_Flat!W$3,#REF!,0)),"N/A")</f>
        <v>N/A</v>
      </c>
      <c r="X27" s="102" t="str">
        <f>IFERROR(INDEX(#REF!,MATCH(CT_Bands_1991_2022_Bills_Flat!$B27,#REF!,0),MATCH(CT_Bands_1991_2022_Bills_Flat!X$2,#REF!,0))-INDEX(#REF!,MATCH(CT_Bands_1991_2022_Bills_Flat!$B27,#REF!,0),MATCH(CT_Bands_1991_2022_Bills_Flat!X$3,#REF!,0)),"N/A")</f>
        <v>N/A</v>
      </c>
      <c r="Y27" s="90" t="str">
        <f>IFERROR(INDEX(#REF!,MATCH(CT_Bands_1991_2022_Bills_Flat!$B27,#REF!,0),MATCH(CT_Bands_1991_2022_Bills_Flat!Y$2,#REF!,0))-INDEX(#REF!,MATCH(CT_Bands_1991_2022_Bills_Flat!$B27,#REF!,0),MATCH(CT_Bands_1991_2022_Bills_Flat!Y$3,#REF!,0)),"N/A")</f>
        <v>N/A</v>
      </c>
      <c r="Z27" s="90" t="str">
        <f>IFERROR(INDEX(#REF!,MATCH(CT_Bands_1991_2022_Bills_Flat!$B27,#REF!,0),MATCH(CT_Bands_1991_2022_Bills_Flat!Z$2,#REF!,0))-INDEX(#REF!,MATCH(CT_Bands_1991_2022_Bills_Flat!$B27,#REF!,0),MATCH(CT_Bands_1991_2022_Bills_Flat!Z$3,#REF!,0)),"N/A")</f>
        <v>N/A</v>
      </c>
      <c r="AA27" s="90" t="str">
        <f>IFERROR(INDEX(#REF!,MATCH(CT_Bands_1991_2022_Bills_Flat!$B27,#REF!,0),MATCH(CT_Bands_1991_2022_Bills_Flat!AA$2,#REF!,0))-INDEX(#REF!,MATCH(CT_Bands_1991_2022_Bills_Flat!$B27,#REF!,0),MATCH(CT_Bands_1991_2022_Bills_Flat!AA$3,#REF!,0)),"N/A")</f>
        <v>N/A</v>
      </c>
      <c r="AB27" s="90" t="str">
        <f>IFERROR(INDEX(#REF!,MATCH(CT_Bands_1991_2022_Bills_Flat!$B27,#REF!,0),MATCH(CT_Bands_1991_2022_Bills_Flat!AB$2,#REF!,0))-INDEX(#REF!,MATCH(CT_Bands_1991_2022_Bills_Flat!$B27,#REF!,0),MATCH(CT_Bands_1991_2022_Bills_Flat!AB$3,#REF!,0)),"N/A")</f>
        <v>N/A</v>
      </c>
      <c r="AC27" s="90" t="str">
        <f>IFERROR(INDEX(#REF!,MATCH(CT_Bands_1991_2022_Bills_Flat!$B27,#REF!,0),MATCH(CT_Bands_1991_2022_Bills_Flat!AC$2,#REF!,0))-INDEX(#REF!,MATCH(CT_Bands_1991_2022_Bills_Flat!$B27,#REF!,0),MATCH(CT_Bands_1991_2022_Bills_Flat!AC$3,#REF!,0)),"N/A")</f>
        <v>N/A</v>
      </c>
      <c r="AD27" s="90" t="str">
        <f>IFERROR(INDEX(#REF!,MATCH(CT_Bands_1991_2022_Bills_Flat!$B27,#REF!,0),MATCH(CT_Bands_1991_2022_Bills_Flat!AD$2,#REF!,0))-INDEX(#REF!,MATCH(CT_Bands_1991_2022_Bills_Flat!$B27,#REF!,0),MATCH(CT_Bands_1991_2022_Bills_Flat!AD$3,#REF!,0)),"N/A")</f>
        <v>N/A</v>
      </c>
      <c r="AE27" s="90" t="str">
        <f>IFERROR(INDEX(#REF!,MATCH(CT_Bands_1991_2022_Bills_Flat!$B27,#REF!,0),MATCH(CT_Bands_1991_2022_Bills_Flat!AE$2,#REF!,0))-INDEX(#REF!,MATCH(CT_Bands_1991_2022_Bills_Flat!$B27,#REF!,0),MATCH(CT_Bands_1991_2022_Bills_Flat!AE$3,#REF!,0)),"N/A")</f>
        <v>N/A</v>
      </c>
      <c r="AF27" s="90" t="str">
        <f>IFERROR(INDEX(#REF!,MATCH(CT_Bands_1991_2022_Bills_Flat!$B27,#REF!,0),MATCH(CT_Bands_1991_2022_Bills_Flat!AF$2,#REF!,0))-INDEX(#REF!,MATCH(CT_Bands_1991_2022_Bills_Flat!$B27,#REF!,0),MATCH(CT_Bands_1991_2022_Bills_Flat!AF$3,#REF!,0)),"N/A")</f>
        <v>N/A</v>
      </c>
      <c r="AG27" s="90" t="str">
        <f>IFERROR(INDEX(#REF!,MATCH(CT_Bands_1991_2022_Bills_Flat!$B27,#REF!,0),MATCH(CT_Bands_1991_2022_Bills_Flat!AG$2,#REF!,0))-INDEX(#REF!,MATCH(CT_Bands_1991_2022_Bills_Flat!$B27,#REF!,0),MATCH(CT_Bands_1991_2022_Bills_Flat!AG$3,#REF!,0)),"N/A")</f>
        <v>N/A</v>
      </c>
      <c r="AH27" s="102" t="str">
        <f>IFERROR(INDEX(#REF!,MATCH(CT_Bands_1991_2022_Bills_Flat!$B27,#REF!,0),MATCH(CT_Bands_1991_2022_Bills_Flat!AH$2,#REF!,0))-INDEX(#REF!,MATCH(CT_Bands_1991_2022_Bills_Flat!$B27,#REF!,0),MATCH(CT_Bands_1991_2022_Bills_Flat!AH$3,#REF!,0)),"N/A")</f>
        <v>N/A</v>
      </c>
      <c r="AI27" s="90" t="str">
        <f>IFERROR(INDEX(#REF!,MATCH(CT_Bands_1991_2022_Bills_Flat!$B27,#REF!,0),MATCH(CT_Bands_1991_2022_Bills_Flat!AI$2,#REF!,0))-INDEX(#REF!,MATCH(CT_Bands_1991_2022_Bills_Flat!$B27,#REF!,0),MATCH(CT_Bands_1991_2022_Bills_Flat!AI$3,#REF!,0)),"N/A")</f>
        <v>N/A</v>
      </c>
      <c r="AJ27" s="90" t="str">
        <f>IFERROR(INDEX(#REF!,MATCH(CT_Bands_1991_2022_Bills_Flat!$B27,#REF!,0),MATCH(CT_Bands_1991_2022_Bills_Flat!AJ$2,#REF!,0))-INDEX(#REF!,MATCH(CT_Bands_1991_2022_Bills_Flat!$B27,#REF!,0),MATCH(CT_Bands_1991_2022_Bills_Flat!AJ$3,#REF!,0)),"N/A")</f>
        <v>N/A</v>
      </c>
      <c r="AK27" s="90" t="str">
        <f>IFERROR(INDEX(#REF!,MATCH(CT_Bands_1991_2022_Bills_Flat!$B27,#REF!,0),MATCH(CT_Bands_1991_2022_Bills_Flat!AK$2,#REF!,0))-INDEX(#REF!,MATCH(CT_Bands_1991_2022_Bills_Flat!$B27,#REF!,0),MATCH(CT_Bands_1991_2022_Bills_Flat!AK$3,#REF!,0)),"N/A")</f>
        <v>N/A</v>
      </c>
      <c r="AL27" s="90" t="str">
        <f>IFERROR(INDEX(#REF!,MATCH(CT_Bands_1991_2022_Bills_Flat!$B27,#REF!,0),MATCH(CT_Bands_1991_2022_Bills_Flat!AL$2,#REF!,0))-INDEX(#REF!,MATCH(CT_Bands_1991_2022_Bills_Flat!$B27,#REF!,0),MATCH(CT_Bands_1991_2022_Bills_Flat!AL$3,#REF!,0)),"N/A")</f>
        <v>N/A</v>
      </c>
      <c r="AM27" s="90" t="str">
        <f>IFERROR(INDEX(#REF!,MATCH(CT_Bands_1991_2022_Bills_Flat!$B27,#REF!,0),MATCH(CT_Bands_1991_2022_Bills_Flat!AM$2,#REF!,0))-INDEX(#REF!,MATCH(CT_Bands_1991_2022_Bills_Flat!$B27,#REF!,0),MATCH(CT_Bands_1991_2022_Bills_Flat!AM$3,#REF!,0)),"N/A")</f>
        <v>N/A</v>
      </c>
      <c r="AN27" s="90" t="str">
        <f>IFERROR(INDEX(#REF!,MATCH(CT_Bands_1991_2022_Bills_Flat!$B27,#REF!,0),MATCH(CT_Bands_1991_2022_Bills_Flat!AN$2,#REF!,0))-INDEX(#REF!,MATCH(CT_Bands_1991_2022_Bills_Flat!$B27,#REF!,0),MATCH(CT_Bands_1991_2022_Bills_Flat!AN$3,#REF!,0)),"N/A")</f>
        <v>N/A</v>
      </c>
      <c r="AO27" s="90" t="str">
        <f>IFERROR(INDEX(#REF!,MATCH(CT_Bands_1991_2022_Bills_Flat!$B27,#REF!,0),MATCH(CT_Bands_1991_2022_Bills_Flat!AO$2,#REF!,0))-INDEX(#REF!,MATCH(CT_Bands_1991_2022_Bills_Flat!$B27,#REF!,0),MATCH(CT_Bands_1991_2022_Bills_Flat!AO$3,#REF!,0)),"N/A")</f>
        <v>N/A</v>
      </c>
      <c r="AP27" s="90" t="str">
        <f>IFERROR(INDEX(#REF!,MATCH(CT_Bands_1991_2022_Bills_Flat!$B27,#REF!,0),MATCH(CT_Bands_1991_2022_Bills_Flat!AP$2,#REF!,0))-INDEX(#REF!,MATCH(CT_Bands_1991_2022_Bills_Flat!$B27,#REF!,0),MATCH(CT_Bands_1991_2022_Bills_Flat!AP$3,#REF!,0)),"N/A")</f>
        <v>N/A</v>
      </c>
      <c r="AQ27" s="90" t="str">
        <f>IFERROR(INDEX(#REF!,MATCH(CT_Bands_1991_2022_Bills_Flat!$B27,#REF!,0),MATCH(CT_Bands_1991_2022_Bills_Flat!AQ$2,#REF!,0))-INDEX(#REF!,MATCH(CT_Bands_1991_2022_Bills_Flat!$B27,#REF!,0),MATCH(CT_Bands_1991_2022_Bills_Flat!AQ$3,#REF!,0)),"N/A")</f>
        <v>N/A</v>
      </c>
      <c r="AR27" s="102" t="str">
        <f>IFERROR(INDEX(#REF!,MATCH(CT_Bands_1991_2022_Bills_Flat!$B27,#REF!,0),MATCH(CT_Bands_1991_2022_Bills_Flat!AR$2,#REF!,0))-INDEX(#REF!,MATCH(CT_Bands_1991_2022_Bills_Flat!$B27,#REF!,0),MATCH(CT_Bands_1991_2022_Bills_Flat!AR$3,#REF!,0)),"N/A")</f>
        <v>N/A</v>
      </c>
      <c r="AS27" s="90" t="str">
        <f>IFERROR(INDEX(#REF!,MATCH(CT_Bands_1991_2022_Bills_Flat!$B27,#REF!,0),MATCH(CT_Bands_1991_2022_Bills_Flat!AS$2,#REF!,0))-INDEX(#REF!,MATCH(CT_Bands_1991_2022_Bills_Flat!$B27,#REF!,0),MATCH(CT_Bands_1991_2022_Bills_Flat!AS$3,#REF!,0)),"N/A")</f>
        <v>N/A</v>
      </c>
      <c r="AT27" s="90" t="str">
        <f>IFERROR(INDEX(#REF!,MATCH(CT_Bands_1991_2022_Bills_Flat!$B27,#REF!,0),MATCH(CT_Bands_1991_2022_Bills_Flat!AT$2,#REF!,0))-INDEX(#REF!,MATCH(CT_Bands_1991_2022_Bills_Flat!$B27,#REF!,0),MATCH(CT_Bands_1991_2022_Bills_Flat!AT$3,#REF!,0)),"N/A")</f>
        <v>N/A</v>
      </c>
      <c r="AU27" s="90" t="str">
        <f>IFERROR(INDEX(#REF!,MATCH(CT_Bands_1991_2022_Bills_Flat!$B27,#REF!,0),MATCH(CT_Bands_1991_2022_Bills_Flat!AU$2,#REF!,0))-INDEX(#REF!,MATCH(CT_Bands_1991_2022_Bills_Flat!$B27,#REF!,0),MATCH(CT_Bands_1991_2022_Bills_Flat!AU$3,#REF!,0)),"N/A")</f>
        <v>N/A</v>
      </c>
      <c r="AV27" s="90" t="str">
        <f>IFERROR(INDEX(#REF!,MATCH(CT_Bands_1991_2022_Bills_Flat!$B27,#REF!,0),MATCH(CT_Bands_1991_2022_Bills_Flat!AV$2,#REF!,0))-INDEX(#REF!,MATCH(CT_Bands_1991_2022_Bills_Flat!$B27,#REF!,0),MATCH(CT_Bands_1991_2022_Bills_Flat!AV$3,#REF!,0)),"N/A")</f>
        <v>N/A</v>
      </c>
      <c r="AW27" s="90" t="str">
        <f>IFERROR(INDEX(#REF!,MATCH(CT_Bands_1991_2022_Bills_Flat!$B27,#REF!,0),MATCH(CT_Bands_1991_2022_Bills_Flat!AW$2,#REF!,0))-INDEX(#REF!,MATCH(CT_Bands_1991_2022_Bills_Flat!$B27,#REF!,0),MATCH(CT_Bands_1991_2022_Bills_Flat!AW$3,#REF!,0)),"N/A")</f>
        <v>N/A</v>
      </c>
      <c r="AX27" s="90" t="str">
        <f>IFERROR(INDEX(#REF!,MATCH(CT_Bands_1991_2022_Bills_Flat!$B27,#REF!,0),MATCH(CT_Bands_1991_2022_Bills_Flat!AX$2,#REF!,0))-INDEX(#REF!,MATCH(CT_Bands_1991_2022_Bills_Flat!$B27,#REF!,0),MATCH(CT_Bands_1991_2022_Bills_Flat!AX$3,#REF!,0)),"N/A")</f>
        <v>N/A</v>
      </c>
      <c r="AY27" s="90" t="str">
        <f>IFERROR(INDEX(#REF!,MATCH(CT_Bands_1991_2022_Bills_Flat!$B27,#REF!,0),MATCH(CT_Bands_1991_2022_Bills_Flat!AY$2,#REF!,0))-INDEX(#REF!,MATCH(CT_Bands_1991_2022_Bills_Flat!$B27,#REF!,0),MATCH(CT_Bands_1991_2022_Bills_Flat!AY$3,#REF!,0)),"N/A")</f>
        <v>N/A</v>
      </c>
      <c r="AZ27" s="90" t="str">
        <f>IFERROR(INDEX(#REF!,MATCH(CT_Bands_1991_2022_Bills_Flat!$B27,#REF!,0),MATCH(CT_Bands_1991_2022_Bills_Flat!AZ$2,#REF!,0))-INDEX(#REF!,MATCH(CT_Bands_1991_2022_Bills_Flat!$B27,#REF!,0),MATCH(CT_Bands_1991_2022_Bills_Flat!AZ$3,#REF!,0)),"N/A")</f>
        <v>N/A</v>
      </c>
      <c r="BA27" s="90" t="str">
        <f>IFERROR(INDEX(#REF!,MATCH(CT_Bands_1991_2022_Bills_Flat!$B27,#REF!,0),MATCH(CT_Bands_1991_2022_Bills_Flat!BA$2,#REF!,0))-INDEX(#REF!,MATCH(CT_Bands_1991_2022_Bills_Flat!$B27,#REF!,0),MATCH(CT_Bands_1991_2022_Bills_Flat!BA$3,#REF!,0)),"N/A")</f>
        <v>N/A</v>
      </c>
      <c r="BB27" s="102" t="str">
        <f>IFERROR(INDEX(#REF!,MATCH(CT_Bands_1991_2022_Bills_Flat!$B27,#REF!,0),MATCH(CT_Bands_1991_2022_Bills_Flat!BB$2,#REF!,0))-INDEX(#REF!,MATCH(CT_Bands_1991_2022_Bills_Flat!$B27,#REF!,0),MATCH(CT_Bands_1991_2022_Bills_Flat!BB$3,#REF!,0)),"N/A")</f>
        <v>N/A</v>
      </c>
      <c r="BC27" s="90" t="str">
        <f>IFERROR(INDEX(#REF!,MATCH(CT_Bands_1991_2022_Bills_Flat!$B27,#REF!,0),MATCH(CT_Bands_1991_2022_Bills_Flat!BC$2,#REF!,0))-INDEX(#REF!,MATCH(CT_Bands_1991_2022_Bills_Flat!$B27,#REF!,0),MATCH(CT_Bands_1991_2022_Bills_Flat!BC$3,#REF!,0)),"N/A")</f>
        <v>N/A</v>
      </c>
      <c r="BD27" s="90" t="str">
        <f>IFERROR(INDEX(#REF!,MATCH(CT_Bands_1991_2022_Bills_Flat!$B27,#REF!,0),MATCH(CT_Bands_1991_2022_Bills_Flat!BD$2,#REF!,0))-INDEX(#REF!,MATCH(CT_Bands_1991_2022_Bills_Flat!$B27,#REF!,0),MATCH(CT_Bands_1991_2022_Bills_Flat!BD$3,#REF!,0)),"N/A")</f>
        <v>N/A</v>
      </c>
      <c r="BE27" s="90" t="str">
        <f>IFERROR(INDEX(#REF!,MATCH(CT_Bands_1991_2022_Bills_Flat!$B27,#REF!,0),MATCH(CT_Bands_1991_2022_Bills_Flat!BE$2,#REF!,0))-INDEX(#REF!,MATCH(CT_Bands_1991_2022_Bills_Flat!$B27,#REF!,0),MATCH(CT_Bands_1991_2022_Bills_Flat!BE$3,#REF!,0)),"N/A")</f>
        <v>N/A</v>
      </c>
      <c r="BF27" s="90" t="str">
        <f>IFERROR(INDEX(#REF!,MATCH(CT_Bands_1991_2022_Bills_Flat!$B27,#REF!,0),MATCH(CT_Bands_1991_2022_Bills_Flat!BF$2,#REF!,0))-INDEX(#REF!,MATCH(CT_Bands_1991_2022_Bills_Flat!$B27,#REF!,0),MATCH(CT_Bands_1991_2022_Bills_Flat!BF$3,#REF!,0)),"N/A")</f>
        <v>N/A</v>
      </c>
      <c r="BG27" s="90" t="str">
        <f>IFERROR(INDEX(#REF!,MATCH(CT_Bands_1991_2022_Bills_Flat!$B27,#REF!,0),MATCH(CT_Bands_1991_2022_Bills_Flat!BG$2,#REF!,0))-INDEX(#REF!,MATCH(CT_Bands_1991_2022_Bills_Flat!$B27,#REF!,0),MATCH(CT_Bands_1991_2022_Bills_Flat!BG$3,#REF!,0)),"N/A")</f>
        <v>N/A</v>
      </c>
      <c r="BH27" s="90" t="str">
        <f>IFERROR(INDEX(#REF!,MATCH(CT_Bands_1991_2022_Bills_Flat!$B27,#REF!,0),MATCH(CT_Bands_1991_2022_Bills_Flat!BH$2,#REF!,0))-INDEX(#REF!,MATCH(CT_Bands_1991_2022_Bills_Flat!$B27,#REF!,0),MATCH(CT_Bands_1991_2022_Bills_Flat!BH$3,#REF!,0)),"N/A")</f>
        <v>N/A</v>
      </c>
      <c r="BI27" s="90" t="str">
        <f>IFERROR(INDEX(#REF!,MATCH(CT_Bands_1991_2022_Bills_Flat!$B27,#REF!,0),MATCH(CT_Bands_1991_2022_Bills_Flat!BI$2,#REF!,0))-INDEX(#REF!,MATCH(CT_Bands_1991_2022_Bills_Flat!$B27,#REF!,0),MATCH(CT_Bands_1991_2022_Bills_Flat!BI$3,#REF!,0)),"N/A")</f>
        <v>N/A</v>
      </c>
      <c r="BJ27" s="90" t="str">
        <f>IFERROR(INDEX(#REF!,MATCH(CT_Bands_1991_2022_Bills_Flat!$B27,#REF!,0),MATCH(CT_Bands_1991_2022_Bills_Flat!BJ$2,#REF!,0))-INDEX(#REF!,MATCH(CT_Bands_1991_2022_Bills_Flat!$B27,#REF!,0),MATCH(CT_Bands_1991_2022_Bills_Flat!BJ$3,#REF!,0)),"N/A")</f>
        <v>N/A</v>
      </c>
      <c r="BK27" s="90" t="str">
        <f>IFERROR(INDEX(#REF!,MATCH(CT_Bands_1991_2022_Bills_Flat!$B27,#REF!,0),MATCH(CT_Bands_1991_2022_Bills_Flat!BK$2,#REF!,0))-INDEX(#REF!,MATCH(CT_Bands_1991_2022_Bills_Flat!$B27,#REF!,0),MATCH(CT_Bands_1991_2022_Bills_Flat!BK$3,#REF!,0)),"N/A")</f>
        <v>N/A</v>
      </c>
      <c r="BL27" s="102" t="str">
        <f>IFERROR(INDEX(#REF!,MATCH(CT_Bands_1991_2022_Bills_Flat!$B27,#REF!,0),MATCH(CT_Bands_1991_2022_Bills_Flat!BL$2,#REF!,0))-INDEX(#REF!,MATCH(CT_Bands_1991_2022_Bills_Flat!$B27,#REF!,0),MATCH(CT_Bands_1991_2022_Bills_Flat!BL$3,#REF!,0)),"N/A")</f>
        <v>N/A</v>
      </c>
      <c r="BM27" s="90" t="str">
        <f>IFERROR(INDEX(#REF!,MATCH(CT_Bands_1991_2022_Bills_Flat!$B27,#REF!,0),MATCH(CT_Bands_1991_2022_Bills_Flat!BM$2,#REF!,0))-INDEX(#REF!,MATCH(CT_Bands_1991_2022_Bills_Flat!$B27,#REF!,0),MATCH(CT_Bands_1991_2022_Bills_Flat!BM$3,#REF!,0)),"N/A")</f>
        <v>N/A</v>
      </c>
      <c r="BN27" s="90" t="str">
        <f>IFERROR(INDEX(#REF!,MATCH(CT_Bands_1991_2022_Bills_Flat!$B27,#REF!,0),MATCH(CT_Bands_1991_2022_Bills_Flat!BN$2,#REF!,0))-INDEX(#REF!,MATCH(CT_Bands_1991_2022_Bills_Flat!$B27,#REF!,0),MATCH(CT_Bands_1991_2022_Bills_Flat!BN$3,#REF!,0)),"N/A")</f>
        <v>N/A</v>
      </c>
      <c r="BO27" s="90" t="str">
        <f>IFERROR(INDEX(#REF!,MATCH(CT_Bands_1991_2022_Bills_Flat!$B27,#REF!,0),MATCH(CT_Bands_1991_2022_Bills_Flat!BO$2,#REF!,0))-INDEX(#REF!,MATCH(CT_Bands_1991_2022_Bills_Flat!$B27,#REF!,0),MATCH(CT_Bands_1991_2022_Bills_Flat!BO$3,#REF!,0)),"N/A")</f>
        <v>N/A</v>
      </c>
      <c r="BP27" s="90" t="str">
        <f>IFERROR(INDEX(#REF!,MATCH(CT_Bands_1991_2022_Bills_Flat!$B27,#REF!,0),MATCH(CT_Bands_1991_2022_Bills_Flat!BP$2,#REF!,0))-INDEX(#REF!,MATCH(CT_Bands_1991_2022_Bills_Flat!$B27,#REF!,0),MATCH(CT_Bands_1991_2022_Bills_Flat!BP$3,#REF!,0)),"N/A")</f>
        <v>N/A</v>
      </c>
      <c r="BQ27" s="90" t="str">
        <f>IFERROR(INDEX(#REF!,MATCH(CT_Bands_1991_2022_Bills_Flat!$B27,#REF!,0),MATCH(CT_Bands_1991_2022_Bills_Flat!BQ$2,#REF!,0))-INDEX(#REF!,MATCH(CT_Bands_1991_2022_Bills_Flat!$B27,#REF!,0),MATCH(CT_Bands_1991_2022_Bills_Flat!BQ$3,#REF!,0)),"N/A")</f>
        <v>N/A</v>
      </c>
      <c r="BR27" s="90" t="str">
        <f>IFERROR(INDEX(#REF!,MATCH(CT_Bands_1991_2022_Bills_Flat!$B27,#REF!,0),MATCH(CT_Bands_1991_2022_Bills_Flat!BR$2,#REF!,0))-INDEX(#REF!,MATCH(CT_Bands_1991_2022_Bills_Flat!$B27,#REF!,0),MATCH(CT_Bands_1991_2022_Bills_Flat!BR$3,#REF!,0)),"N/A")</f>
        <v>N/A</v>
      </c>
      <c r="BS27" s="90" t="str">
        <f>IFERROR(INDEX(#REF!,MATCH(CT_Bands_1991_2022_Bills_Flat!$B27,#REF!,0),MATCH(CT_Bands_1991_2022_Bills_Flat!BS$2,#REF!,0))-INDEX(#REF!,MATCH(CT_Bands_1991_2022_Bills_Flat!$B27,#REF!,0),MATCH(CT_Bands_1991_2022_Bills_Flat!BS$3,#REF!,0)),"N/A")</f>
        <v>N/A</v>
      </c>
      <c r="BT27" s="90" t="str">
        <f>IFERROR(INDEX(#REF!,MATCH(CT_Bands_1991_2022_Bills_Flat!$B27,#REF!,0),MATCH(CT_Bands_1991_2022_Bills_Flat!BT$2,#REF!,0))-INDEX(#REF!,MATCH(CT_Bands_1991_2022_Bills_Flat!$B27,#REF!,0),MATCH(CT_Bands_1991_2022_Bills_Flat!BT$3,#REF!,0)),"N/A")</f>
        <v>N/A</v>
      </c>
      <c r="BU27" s="90" t="str">
        <f>IFERROR(INDEX(#REF!,MATCH(CT_Bands_1991_2022_Bills_Flat!$B27,#REF!,0),MATCH(CT_Bands_1991_2022_Bills_Flat!BU$2,#REF!,0))-INDEX(#REF!,MATCH(CT_Bands_1991_2022_Bills_Flat!$B27,#REF!,0),MATCH(CT_Bands_1991_2022_Bills_Flat!BU$3,#REF!,0)),"N/A")</f>
        <v>N/A</v>
      </c>
      <c r="BV27" s="102" t="str">
        <f>IFERROR(INDEX(#REF!,MATCH(CT_Bands_1991_2022_Bills_Flat!$B27,#REF!,0),MATCH(CT_Bands_1991_2022_Bills_Flat!BV$2,#REF!,0))-INDEX(#REF!,MATCH(CT_Bands_1991_2022_Bills_Flat!$B27,#REF!,0),MATCH(CT_Bands_1991_2022_Bills_Flat!BV$3,#REF!,0)),"N/A")</f>
        <v>N/A</v>
      </c>
      <c r="BW27" s="90" t="str">
        <f>IFERROR(INDEX(#REF!,MATCH(CT_Bands_1991_2022_Bills_Flat!$B27,#REF!,0),MATCH(CT_Bands_1991_2022_Bills_Flat!BW$2,#REF!,0))-INDEX(#REF!,MATCH(CT_Bands_1991_2022_Bills_Flat!$B27,#REF!,0),MATCH(CT_Bands_1991_2022_Bills_Flat!BW$3,#REF!,0)),"N/A")</f>
        <v>N/A</v>
      </c>
      <c r="BX27" s="90" t="str">
        <f>IFERROR(INDEX(#REF!,MATCH(CT_Bands_1991_2022_Bills_Flat!$B27,#REF!,0),MATCH(CT_Bands_1991_2022_Bills_Flat!BX$2,#REF!,0))-INDEX(#REF!,MATCH(CT_Bands_1991_2022_Bills_Flat!$B27,#REF!,0),MATCH(CT_Bands_1991_2022_Bills_Flat!BX$3,#REF!,0)),"N/A")</f>
        <v>N/A</v>
      </c>
      <c r="BY27" s="90" t="str">
        <f>IFERROR(INDEX(#REF!,MATCH(CT_Bands_1991_2022_Bills_Flat!$B27,#REF!,0),MATCH(CT_Bands_1991_2022_Bills_Flat!BY$2,#REF!,0))-INDEX(#REF!,MATCH(CT_Bands_1991_2022_Bills_Flat!$B27,#REF!,0),MATCH(CT_Bands_1991_2022_Bills_Flat!BY$3,#REF!,0)),"N/A")</f>
        <v>N/A</v>
      </c>
      <c r="BZ27" s="90" t="str">
        <f>IFERROR(INDEX(#REF!,MATCH(CT_Bands_1991_2022_Bills_Flat!$B27,#REF!,0),MATCH(CT_Bands_1991_2022_Bills_Flat!BZ$2,#REF!,0))-INDEX(#REF!,MATCH(CT_Bands_1991_2022_Bills_Flat!$B27,#REF!,0),MATCH(CT_Bands_1991_2022_Bills_Flat!BZ$3,#REF!,0)),"N/A")</f>
        <v>N/A</v>
      </c>
      <c r="CA27" s="90" t="str">
        <f>IFERROR(INDEX(#REF!,MATCH(CT_Bands_1991_2022_Bills_Flat!$B27,#REF!,0),MATCH(CT_Bands_1991_2022_Bills_Flat!CA$2,#REF!,0))-INDEX(#REF!,MATCH(CT_Bands_1991_2022_Bills_Flat!$B27,#REF!,0),MATCH(CT_Bands_1991_2022_Bills_Flat!CA$3,#REF!,0)),"N/A")</f>
        <v>N/A</v>
      </c>
      <c r="CB27" s="90" t="str">
        <f>IFERROR(INDEX(#REF!,MATCH(CT_Bands_1991_2022_Bills_Flat!$B27,#REF!,0),MATCH(CT_Bands_1991_2022_Bills_Flat!CB$2,#REF!,0))-INDEX(#REF!,MATCH(CT_Bands_1991_2022_Bills_Flat!$B27,#REF!,0),MATCH(CT_Bands_1991_2022_Bills_Flat!CB$3,#REF!,0)),"N/A")</f>
        <v>N/A</v>
      </c>
      <c r="CC27" s="90" t="str">
        <f>IFERROR(INDEX(#REF!,MATCH(CT_Bands_1991_2022_Bills_Flat!$B27,#REF!,0),MATCH(CT_Bands_1991_2022_Bills_Flat!CC$2,#REF!,0))-INDEX(#REF!,MATCH(CT_Bands_1991_2022_Bills_Flat!$B27,#REF!,0),MATCH(CT_Bands_1991_2022_Bills_Flat!CC$3,#REF!,0)),"N/A")</f>
        <v>N/A</v>
      </c>
      <c r="CD27" s="90" t="str">
        <f>IFERROR(INDEX(#REF!,MATCH(CT_Bands_1991_2022_Bills_Flat!$B27,#REF!,0),MATCH(CT_Bands_1991_2022_Bills_Flat!CD$2,#REF!,0))-INDEX(#REF!,MATCH(CT_Bands_1991_2022_Bills_Flat!$B27,#REF!,0),MATCH(CT_Bands_1991_2022_Bills_Flat!CD$3,#REF!,0)),"N/A")</f>
        <v>N/A</v>
      </c>
      <c r="CE27" s="90" t="str">
        <f>IFERROR(INDEX(#REF!,MATCH(CT_Bands_1991_2022_Bills_Flat!$B27,#REF!,0),MATCH(CT_Bands_1991_2022_Bills_Flat!CE$2,#REF!,0))-INDEX(#REF!,MATCH(CT_Bands_1991_2022_Bills_Flat!$B27,#REF!,0),MATCH(CT_Bands_1991_2022_Bills_Flat!CE$3,#REF!,0)),"N/A")</f>
        <v>N/A</v>
      </c>
      <c r="CF27" s="51"/>
    </row>
    <row r="28" spans="1:84" x14ac:dyDescent="0.25">
      <c r="A28" s="76" t="s">
        <v>815</v>
      </c>
      <c r="B28" s="85" t="s">
        <v>816</v>
      </c>
      <c r="C28" s="85" t="s">
        <v>1511</v>
      </c>
      <c r="D28" s="90" t="str">
        <f>IFERROR(INDEX(#REF!,MATCH(CT_Bands_1991_2022_Bills_Flat!$B28,#REF!,0),MATCH(CT_Bands_1991_2022_Bills_Flat!D$2,#REF!,0))-INDEX(#REF!,MATCH(CT_Bands_1991_2022_Bills_Flat!$B28,#REF!,0),MATCH(CT_Bands_1991_2022_Bills_Flat!D$3,#REF!,0)),"N/A")</f>
        <v>N/A</v>
      </c>
      <c r="E28" s="90" t="str">
        <f>IFERROR(INDEX(#REF!,MATCH(CT_Bands_1991_2022_Bills_Flat!$B28,#REF!,0),MATCH(CT_Bands_1991_2022_Bills_Flat!E$2,#REF!,0))-INDEX(#REF!,MATCH(CT_Bands_1991_2022_Bills_Flat!$B28,#REF!,0),MATCH(CT_Bands_1991_2022_Bills_Flat!E$3,#REF!,0)),"N/A")</f>
        <v>N/A</v>
      </c>
      <c r="F28" s="90" t="str">
        <f>IFERROR(INDEX(#REF!,MATCH(CT_Bands_1991_2022_Bills_Flat!$B28,#REF!,0),MATCH(CT_Bands_1991_2022_Bills_Flat!F$2,#REF!,0))-INDEX(#REF!,MATCH(CT_Bands_1991_2022_Bills_Flat!$B28,#REF!,0),MATCH(CT_Bands_1991_2022_Bills_Flat!F$3,#REF!,0)),"N/A")</f>
        <v>N/A</v>
      </c>
      <c r="G28" s="90" t="str">
        <f>IFERROR(INDEX(#REF!,MATCH(CT_Bands_1991_2022_Bills_Flat!$B28,#REF!,0),MATCH(CT_Bands_1991_2022_Bills_Flat!G$2,#REF!,0))-INDEX(#REF!,MATCH(CT_Bands_1991_2022_Bills_Flat!$B28,#REF!,0),MATCH(CT_Bands_1991_2022_Bills_Flat!G$3,#REF!,0)),"N/A")</f>
        <v>N/A</v>
      </c>
      <c r="H28" s="90" t="str">
        <f>IFERROR(INDEX(#REF!,MATCH(CT_Bands_1991_2022_Bills_Flat!$B28,#REF!,0),MATCH(CT_Bands_1991_2022_Bills_Flat!H$2,#REF!,0))-INDEX(#REF!,MATCH(CT_Bands_1991_2022_Bills_Flat!$B28,#REF!,0),MATCH(CT_Bands_1991_2022_Bills_Flat!H$3,#REF!,0)),"N/A")</f>
        <v>N/A</v>
      </c>
      <c r="I28" s="90" t="str">
        <f>IFERROR(INDEX(#REF!,MATCH(CT_Bands_1991_2022_Bills_Flat!$B28,#REF!,0),MATCH(CT_Bands_1991_2022_Bills_Flat!I$2,#REF!,0))-INDEX(#REF!,MATCH(CT_Bands_1991_2022_Bills_Flat!$B28,#REF!,0),MATCH(CT_Bands_1991_2022_Bills_Flat!I$3,#REF!,0)),"N/A")</f>
        <v>N/A</v>
      </c>
      <c r="J28" s="90" t="str">
        <f>IFERROR(INDEX(#REF!,MATCH(CT_Bands_1991_2022_Bills_Flat!$B28,#REF!,0),MATCH(CT_Bands_1991_2022_Bills_Flat!J$2,#REF!,0))-INDEX(#REF!,MATCH(CT_Bands_1991_2022_Bills_Flat!$B28,#REF!,0),MATCH(CT_Bands_1991_2022_Bills_Flat!J$3,#REF!,0)),"N/A")</f>
        <v>N/A</v>
      </c>
      <c r="K28" s="90" t="str">
        <f>IFERROR(INDEX(#REF!,MATCH(CT_Bands_1991_2022_Bills_Flat!$B28,#REF!,0),MATCH(CT_Bands_1991_2022_Bills_Flat!K$2,#REF!,0))-INDEX(#REF!,MATCH(CT_Bands_1991_2022_Bills_Flat!$B28,#REF!,0),MATCH(CT_Bands_1991_2022_Bills_Flat!K$3,#REF!,0)),"N/A")</f>
        <v>N/A</v>
      </c>
      <c r="L28" s="90" t="str">
        <f>IFERROR(INDEX(#REF!,MATCH(CT_Bands_1991_2022_Bills_Flat!$B28,#REF!,0),MATCH(CT_Bands_1991_2022_Bills_Flat!L$2,#REF!,0))-INDEX(#REF!,MATCH(CT_Bands_1991_2022_Bills_Flat!$B28,#REF!,0),MATCH(CT_Bands_1991_2022_Bills_Flat!L$3,#REF!,0)),"N/A")</f>
        <v>N/A</v>
      </c>
      <c r="M28" s="90" t="str">
        <f>IFERROR(INDEX(#REF!,MATCH(CT_Bands_1991_2022_Bills_Flat!$B28,#REF!,0),MATCH(CT_Bands_1991_2022_Bills_Flat!M$2,#REF!,0))-INDEX(#REF!,MATCH(CT_Bands_1991_2022_Bills_Flat!$B28,#REF!,0),MATCH(CT_Bands_1991_2022_Bills_Flat!M$3,#REF!,0)),"N/A")</f>
        <v>N/A</v>
      </c>
      <c r="N28" s="102" t="str">
        <f>IFERROR(INDEX(#REF!,MATCH(CT_Bands_1991_2022_Bills_Flat!$B28,#REF!,0),MATCH(CT_Bands_1991_2022_Bills_Flat!N$2,#REF!,0))-INDEX(#REF!,MATCH(CT_Bands_1991_2022_Bills_Flat!$B28,#REF!,0),MATCH(CT_Bands_1991_2022_Bills_Flat!N$3,#REF!,0)),"N/A")</f>
        <v>N/A</v>
      </c>
      <c r="O28" s="90" t="str">
        <f>IFERROR(INDEX(#REF!,MATCH(CT_Bands_1991_2022_Bills_Flat!$B28,#REF!,0),MATCH(CT_Bands_1991_2022_Bills_Flat!O$2,#REF!,0))-INDEX(#REF!,MATCH(CT_Bands_1991_2022_Bills_Flat!$B28,#REF!,0),MATCH(CT_Bands_1991_2022_Bills_Flat!O$3,#REF!,0)),"N/A")</f>
        <v>N/A</v>
      </c>
      <c r="P28" s="90" t="str">
        <f>IFERROR(INDEX(#REF!,MATCH(CT_Bands_1991_2022_Bills_Flat!$B28,#REF!,0),MATCH(CT_Bands_1991_2022_Bills_Flat!P$2,#REF!,0))-INDEX(#REF!,MATCH(CT_Bands_1991_2022_Bills_Flat!$B28,#REF!,0),MATCH(CT_Bands_1991_2022_Bills_Flat!P$3,#REF!,0)),"N/A")</f>
        <v>N/A</v>
      </c>
      <c r="Q28" s="90" t="str">
        <f>IFERROR(INDEX(#REF!,MATCH(CT_Bands_1991_2022_Bills_Flat!$B28,#REF!,0),MATCH(CT_Bands_1991_2022_Bills_Flat!Q$2,#REF!,0))-INDEX(#REF!,MATCH(CT_Bands_1991_2022_Bills_Flat!$B28,#REF!,0),MATCH(CT_Bands_1991_2022_Bills_Flat!Q$3,#REF!,0)),"N/A")</f>
        <v>N/A</v>
      </c>
      <c r="R28" s="90" t="str">
        <f>IFERROR(INDEX(#REF!,MATCH(CT_Bands_1991_2022_Bills_Flat!$B28,#REF!,0),MATCH(CT_Bands_1991_2022_Bills_Flat!R$2,#REF!,0))-INDEX(#REF!,MATCH(CT_Bands_1991_2022_Bills_Flat!$B28,#REF!,0),MATCH(CT_Bands_1991_2022_Bills_Flat!R$3,#REF!,0)),"N/A")</f>
        <v>N/A</v>
      </c>
      <c r="S28" s="90" t="str">
        <f>IFERROR(INDEX(#REF!,MATCH(CT_Bands_1991_2022_Bills_Flat!$B28,#REF!,0),MATCH(CT_Bands_1991_2022_Bills_Flat!S$2,#REF!,0))-INDEX(#REF!,MATCH(CT_Bands_1991_2022_Bills_Flat!$B28,#REF!,0),MATCH(CT_Bands_1991_2022_Bills_Flat!S$3,#REF!,0)),"N/A")</f>
        <v>N/A</v>
      </c>
      <c r="T28" s="90" t="str">
        <f>IFERROR(INDEX(#REF!,MATCH(CT_Bands_1991_2022_Bills_Flat!$B28,#REF!,0),MATCH(CT_Bands_1991_2022_Bills_Flat!T$2,#REF!,0))-INDEX(#REF!,MATCH(CT_Bands_1991_2022_Bills_Flat!$B28,#REF!,0),MATCH(CT_Bands_1991_2022_Bills_Flat!T$3,#REF!,0)),"N/A")</f>
        <v>N/A</v>
      </c>
      <c r="U28" s="90" t="str">
        <f>IFERROR(INDEX(#REF!,MATCH(CT_Bands_1991_2022_Bills_Flat!$B28,#REF!,0),MATCH(CT_Bands_1991_2022_Bills_Flat!U$2,#REF!,0))-INDEX(#REF!,MATCH(CT_Bands_1991_2022_Bills_Flat!$B28,#REF!,0),MATCH(CT_Bands_1991_2022_Bills_Flat!U$3,#REF!,0)),"N/A")</f>
        <v>N/A</v>
      </c>
      <c r="V28" s="90" t="str">
        <f>IFERROR(INDEX(#REF!,MATCH(CT_Bands_1991_2022_Bills_Flat!$B28,#REF!,0),MATCH(CT_Bands_1991_2022_Bills_Flat!V$2,#REF!,0))-INDEX(#REF!,MATCH(CT_Bands_1991_2022_Bills_Flat!$B28,#REF!,0),MATCH(CT_Bands_1991_2022_Bills_Flat!V$3,#REF!,0)),"N/A")</f>
        <v>N/A</v>
      </c>
      <c r="W28" s="90" t="str">
        <f>IFERROR(INDEX(#REF!,MATCH(CT_Bands_1991_2022_Bills_Flat!$B28,#REF!,0),MATCH(CT_Bands_1991_2022_Bills_Flat!W$2,#REF!,0))-INDEX(#REF!,MATCH(CT_Bands_1991_2022_Bills_Flat!$B28,#REF!,0),MATCH(CT_Bands_1991_2022_Bills_Flat!W$3,#REF!,0)),"N/A")</f>
        <v>N/A</v>
      </c>
      <c r="X28" s="102" t="str">
        <f>IFERROR(INDEX(#REF!,MATCH(CT_Bands_1991_2022_Bills_Flat!$B28,#REF!,0),MATCH(CT_Bands_1991_2022_Bills_Flat!X$2,#REF!,0))-INDEX(#REF!,MATCH(CT_Bands_1991_2022_Bills_Flat!$B28,#REF!,0),MATCH(CT_Bands_1991_2022_Bills_Flat!X$3,#REF!,0)),"N/A")</f>
        <v>N/A</v>
      </c>
      <c r="Y28" s="90" t="str">
        <f>IFERROR(INDEX(#REF!,MATCH(CT_Bands_1991_2022_Bills_Flat!$B28,#REF!,0),MATCH(CT_Bands_1991_2022_Bills_Flat!Y$2,#REF!,0))-INDEX(#REF!,MATCH(CT_Bands_1991_2022_Bills_Flat!$B28,#REF!,0),MATCH(CT_Bands_1991_2022_Bills_Flat!Y$3,#REF!,0)),"N/A")</f>
        <v>N/A</v>
      </c>
      <c r="Z28" s="90" t="str">
        <f>IFERROR(INDEX(#REF!,MATCH(CT_Bands_1991_2022_Bills_Flat!$B28,#REF!,0),MATCH(CT_Bands_1991_2022_Bills_Flat!Z$2,#REF!,0))-INDEX(#REF!,MATCH(CT_Bands_1991_2022_Bills_Flat!$B28,#REF!,0),MATCH(CT_Bands_1991_2022_Bills_Flat!Z$3,#REF!,0)),"N/A")</f>
        <v>N/A</v>
      </c>
      <c r="AA28" s="90" t="str">
        <f>IFERROR(INDEX(#REF!,MATCH(CT_Bands_1991_2022_Bills_Flat!$B28,#REF!,0),MATCH(CT_Bands_1991_2022_Bills_Flat!AA$2,#REF!,0))-INDEX(#REF!,MATCH(CT_Bands_1991_2022_Bills_Flat!$B28,#REF!,0),MATCH(CT_Bands_1991_2022_Bills_Flat!AA$3,#REF!,0)),"N/A")</f>
        <v>N/A</v>
      </c>
      <c r="AB28" s="90" t="str">
        <f>IFERROR(INDEX(#REF!,MATCH(CT_Bands_1991_2022_Bills_Flat!$B28,#REF!,0),MATCH(CT_Bands_1991_2022_Bills_Flat!AB$2,#REF!,0))-INDEX(#REF!,MATCH(CT_Bands_1991_2022_Bills_Flat!$B28,#REF!,0),MATCH(CT_Bands_1991_2022_Bills_Flat!AB$3,#REF!,0)),"N/A")</f>
        <v>N/A</v>
      </c>
      <c r="AC28" s="90" t="str">
        <f>IFERROR(INDEX(#REF!,MATCH(CT_Bands_1991_2022_Bills_Flat!$B28,#REF!,0),MATCH(CT_Bands_1991_2022_Bills_Flat!AC$2,#REF!,0))-INDEX(#REF!,MATCH(CT_Bands_1991_2022_Bills_Flat!$B28,#REF!,0),MATCH(CT_Bands_1991_2022_Bills_Flat!AC$3,#REF!,0)),"N/A")</f>
        <v>N/A</v>
      </c>
      <c r="AD28" s="90" t="str">
        <f>IFERROR(INDEX(#REF!,MATCH(CT_Bands_1991_2022_Bills_Flat!$B28,#REF!,0),MATCH(CT_Bands_1991_2022_Bills_Flat!AD$2,#REF!,0))-INDEX(#REF!,MATCH(CT_Bands_1991_2022_Bills_Flat!$B28,#REF!,0),MATCH(CT_Bands_1991_2022_Bills_Flat!AD$3,#REF!,0)),"N/A")</f>
        <v>N/A</v>
      </c>
      <c r="AE28" s="90" t="str">
        <f>IFERROR(INDEX(#REF!,MATCH(CT_Bands_1991_2022_Bills_Flat!$B28,#REF!,0),MATCH(CT_Bands_1991_2022_Bills_Flat!AE$2,#REF!,0))-INDEX(#REF!,MATCH(CT_Bands_1991_2022_Bills_Flat!$B28,#REF!,0),MATCH(CT_Bands_1991_2022_Bills_Flat!AE$3,#REF!,0)),"N/A")</f>
        <v>N/A</v>
      </c>
      <c r="AF28" s="90" t="str">
        <f>IFERROR(INDEX(#REF!,MATCH(CT_Bands_1991_2022_Bills_Flat!$B28,#REF!,0),MATCH(CT_Bands_1991_2022_Bills_Flat!AF$2,#REF!,0))-INDEX(#REF!,MATCH(CT_Bands_1991_2022_Bills_Flat!$B28,#REF!,0),MATCH(CT_Bands_1991_2022_Bills_Flat!AF$3,#REF!,0)),"N/A")</f>
        <v>N/A</v>
      </c>
      <c r="AG28" s="90" t="str">
        <f>IFERROR(INDEX(#REF!,MATCH(CT_Bands_1991_2022_Bills_Flat!$B28,#REF!,0),MATCH(CT_Bands_1991_2022_Bills_Flat!AG$2,#REF!,0))-INDEX(#REF!,MATCH(CT_Bands_1991_2022_Bills_Flat!$B28,#REF!,0),MATCH(CT_Bands_1991_2022_Bills_Flat!AG$3,#REF!,0)),"N/A")</f>
        <v>N/A</v>
      </c>
      <c r="AH28" s="102" t="str">
        <f>IFERROR(INDEX(#REF!,MATCH(CT_Bands_1991_2022_Bills_Flat!$B28,#REF!,0),MATCH(CT_Bands_1991_2022_Bills_Flat!AH$2,#REF!,0))-INDEX(#REF!,MATCH(CT_Bands_1991_2022_Bills_Flat!$B28,#REF!,0),MATCH(CT_Bands_1991_2022_Bills_Flat!AH$3,#REF!,0)),"N/A")</f>
        <v>N/A</v>
      </c>
      <c r="AI28" s="90" t="str">
        <f>IFERROR(INDEX(#REF!,MATCH(CT_Bands_1991_2022_Bills_Flat!$B28,#REF!,0),MATCH(CT_Bands_1991_2022_Bills_Flat!AI$2,#REF!,0))-INDEX(#REF!,MATCH(CT_Bands_1991_2022_Bills_Flat!$B28,#REF!,0),MATCH(CT_Bands_1991_2022_Bills_Flat!AI$3,#REF!,0)),"N/A")</f>
        <v>N/A</v>
      </c>
      <c r="AJ28" s="90" t="str">
        <f>IFERROR(INDEX(#REF!,MATCH(CT_Bands_1991_2022_Bills_Flat!$B28,#REF!,0),MATCH(CT_Bands_1991_2022_Bills_Flat!AJ$2,#REF!,0))-INDEX(#REF!,MATCH(CT_Bands_1991_2022_Bills_Flat!$B28,#REF!,0),MATCH(CT_Bands_1991_2022_Bills_Flat!AJ$3,#REF!,0)),"N/A")</f>
        <v>N/A</v>
      </c>
      <c r="AK28" s="90" t="str">
        <f>IFERROR(INDEX(#REF!,MATCH(CT_Bands_1991_2022_Bills_Flat!$B28,#REF!,0),MATCH(CT_Bands_1991_2022_Bills_Flat!AK$2,#REF!,0))-INDEX(#REF!,MATCH(CT_Bands_1991_2022_Bills_Flat!$B28,#REF!,0),MATCH(CT_Bands_1991_2022_Bills_Flat!AK$3,#REF!,0)),"N/A")</f>
        <v>N/A</v>
      </c>
      <c r="AL28" s="90" t="str">
        <f>IFERROR(INDEX(#REF!,MATCH(CT_Bands_1991_2022_Bills_Flat!$B28,#REF!,0),MATCH(CT_Bands_1991_2022_Bills_Flat!AL$2,#REF!,0))-INDEX(#REF!,MATCH(CT_Bands_1991_2022_Bills_Flat!$B28,#REF!,0),MATCH(CT_Bands_1991_2022_Bills_Flat!AL$3,#REF!,0)),"N/A")</f>
        <v>N/A</v>
      </c>
      <c r="AM28" s="90" t="str">
        <f>IFERROR(INDEX(#REF!,MATCH(CT_Bands_1991_2022_Bills_Flat!$B28,#REF!,0),MATCH(CT_Bands_1991_2022_Bills_Flat!AM$2,#REF!,0))-INDEX(#REF!,MATCH(CT_Bands_1991_2022_Bills_Flat!$B28,#REF!,0),MATCH(CT_Bands_1991_2022_Bills_Flat!AM$3,#REF!,0)),"N/A")</f>
        <v>N/A</v>
      </c>
      <c r="AN28" s="90" t="str">
        <f>IFERROR(INDEX(#REF!,MATCH(CT_Bands_1991_2022_Bills_Flat!$B28,#REF!,0),MATCH(CT_Bands_1991_2022_Bills_Flat!AN$2,#REF!,0))-INDEX(#REF!,MATCH(CT_Bands_1991_2022_Bills_Flat!$B28,#REF!,0),MATCH(CT_Bands_1991_2022_Bills_Flat!AN$3,#REF!,0)),"N/A")</f>
        <v>N/A</v>
      </c>
      <c r="AO28" s="90" t="str">
        <f>IFERROR(INDEX(#REF!,MATCH(CT_Bands_1991_2022_Bills_Flat!$B28,#REF!,0),MATCH(CT_Bands_1991_2022_Bills_Flat!AO$2,#REF!,0))-INDEX(#REF!,MATCH(CT_Bands_1991_2022_Bills_Flat!$B28,#REF!,0),MATCH(CT_Bands_1991_2022_Bills_Flat!AO$3,#REF!,0)),"N/A")</f>
        <v>N/A</v>
      </c>
      <c r="AP28" s="90" t="str">
        <f>IFERROR(INDEX(#REF!,MATCH(CT_Bands_1991_2022_Bills_Flat!$B28,#REF!,0),MATCH(CT_Bands_1991_2022_Bills_Flat!AP$2,#REF!,0))-INDEX(#REF!,MATCH(CT_Bands_1991_2022_Bills_Flat!$B28,#REF!,0),MATCH(CT_Bands_1991_2022_Bills_Flat!AP$3,#REF!,0)),"N/A")</f>
        <v>N/A</v>
      </c>
      <c r="AQ28" s="90" t="str">
        <f>IFERROR(INDEX(#REF!,MATCH(CT_Bands_1991_2022_Bills_Flat!$B28,#REF!,0),MATCH(CT_Bands_1991_2022_Bills_Flat!AQ$2,#REF!,0))-INDEX(#REF!,MATCH(CT_Bands_1991_2022_Bills_Flat!$B28,#REF!,0),MATCH(CT_Bands_1991_2022_Bills_Flat!AQ$3,#REF!,0)),"N/A")</f>
        <v>N/A</v>
      </c>
      <c r="AR28" s="102" t="str">
        <f>IFERROR(INDEX(#REF!,MATCH(CT_Bands_1991_2022_Bills_Flat!$B28,#REF!,0),MATCH(CT_Bands_1991_2022_Bills_Flat!AR$2,#REF!,0))-INDEX(#REF!,MATCH(CT_Bands_1991_2022_Bills_Flat!$B28,#REF!,0),MATCH(CT_Bands_1991_2022_Bills_Flat!AR$3,#REF!,0)),"N/A")</f>
        <v>N/A</v>
      </c>
      <c r="AS28" s="90" t="str">
        <f>IFERROR(INDEX(#REF!,MATCH(CT_Bands_1991_2022_Bills_Flat!$B28,#REF!,0),MATCH(CT_Bands_1991_2022_Bills_Flat!AS$2,#REF!,0))-INDEX(#REF!,MATCH(CT_Bands_1991_2022_Bills_Flat!$B28,#REF!,0),MATCH(CT_Bands_1991_2022_Bills_Flat!AS$3,#REF!,0)),"N/A")</f>
        <v>N/A</v>
      </c>
      <c r="AT28" s="90" t="str">
        <f>IFERROR(INDEX(#REF!,MATCH(CT_Bands_1991_2022_Bills_Flat!$B28,#REF!,0),MATCH(CT_Bands_1991_2022_Bills_Flat!AT$2,#REF!,0))-INDEX(#REF!,MATCH(CT_Bands_1991_2022_Bills_Flat!$B28,#REF!,0),MATCH(CT_Bands_1991_2022_Bills_Flat!AT$3,#REF!,0)),"N/A")</f>
        <v>N/A</v>
      </c>
      <c r="AU28" s="90" t="str">
        <f>IFERROR(INDEX(#REF!,MATCH(CT_Bands_1991_2022_Bills_Flat!$B28,#REF!,0),MATCH(CT_Bands_1991_2022_Bills_Flat!AU$2,#REF!,0))-INDEX(#REF!,MATCH(CT_Bands_1991_2022_Bills_Flat!$B28,#REF!,0),MATCH(CT_Bands_1991_2022_Bills_Flat!AU$3,#REF!,0)),"N/A")</f>
        <v>N/A</v>
      </c>
      <c r="AV28" s="90" t="str">
        <f>IFERROR(INDEX(#REF!,MATCH(CT_Bands_1991_2022_Bills_Flat!$B28,#REF!,0),MATCH(CT_Bands_1991_2022_Bills_Flat!AV$2,#REF!,0))-INDEX(#REF!,MATCH(CT_Bands_1991_2022_Bills_Flat!$B28,#REF!,0),MATCH(CT_Bands_1991_2022_Bills_Flat!AV$3,#REF!,0)),"N/A")</f>
        <v>N/A</v>
      </c>
      <c r="AW28" s="90" t="str">
        <f>IFERROR(INDEX(#REF!,MATCH(CT_Bands_1991_2022_Bills_Flat!$B28,#REF!,0),MATCH(CT_Bands_1991_2022_Bills_Flat!AW$2,#REF!,0))-INDEX(#REF!,MATCH(CT_Bands_1991_2022_Bills_Flat!$B28,#REF!,0),MATCH(CT_Bands_1991_2022_Bills_Flat!AW$3,#REF!,0)),"N/A")</f>
        <v>N/A</v>
      </c>
      <c r="AX28" s="90" t="str">
        <f>IFERROR(INDEX(#REF!,MATCH(CT_Bands_1991_2022_Bills_Flat!$B28,#REF!,0),MATCH(CT_Bands_1991_2022_Bills_Flat!AX$2,#REF!,0))-INDEX(#REF!,MATCH(CT_Bands_1991_2022_Bills_Flat!$B28,#REF!,0),MATCH(CT_Bands_1991_2022_Bills_Flat!AX$3,#REF!,0)),"N/A")</f>
        <v>N/A</v>
      </c>
      <c r="AY28" s="90" t="str">
        <f>IFERROR(INDEX(#REF!,MATCH(CT_Bands_1991_2022_Bills_Flat!$B28,#REF!,0),MATCH(CT_Bands_1991_2022_Bills_Flat!AY$2,#REF!,0))-INDEX(#REF!,MATCH(CT_Bands_1991_2022_Bills_Flat!$B28,#REF!,0),MATCH(CT_Bands_1991_2022_Bills_Flat!AY$3,#REF!,0)),"N/A")</f>
        <v>N/A</v>
      </c>
      <c r="AZ28" s="90" t="str">
        <f>IFERROR(INDEX(#REF!,MATCH(CT_Bands_1991_2022_Bills_Flat!$B28,#REF!,0),MATCH(CT_Bands_1991_2022_Bills_Flat!AZ$2,#REF!,0))-INDEX(#REF!,MATCH(CT_Bands_1991_2022_Bills_Flat!$B28,#REF!,0),MATCH(CT_Bands_1991_2022_Bills_Flat!AZ$3,#REF!,0)),"N/A")</f>
        <v>N/A</v>
      </c>
      <c r="BA28" s="90" t="str">
        <f>IFERROR(INDEX(#REF!,MATCH(CT_Bands_1991_2022_Bills_Flat!$B28,#REF!,0),MATCH(CT_Bands_1991_2022_Bills_Flat!BA$2,#REF!,0))-INDEX(#REF!,MATCH(CT_Bands_1991_2022_Bills_Flat!$B28,#REF!,0),MATCH(CT_Bands_1991_2022_Bills_Flat!BA$3,#REF!,0)),"N/A")</f>
        <v>N/A</v>
      </c>
      <c r="BB28" s="102" t="str">
        <f>IFERROR(INDEX(#REF!,MATCH(CT_Bands_1991_2022_Bills_Flat!$B28,#REF!,0),MATCH(CT_Bands_1991_2022_Bills_Flat!BB$2,#REF!,0))-INDEX(#REF!,MATCH(CT_Bands_1991_2022_Bills_Flat!$B28,#REF!,0),MATCH(CT_Bands_1991_2022_Bills_Flat!BB$3,#REF!,0)),"N/A")</f>
        <v>N/A</v>
      </c>
      <c r="BC28" s="90" t="str">
        <f>IFERROR(INDEX(#REF!,MATCH(CT_Bands_1991_2022_Bills_Flat!$B28,#REF!,0),MATCH(CT_Bands_1991_2022_Bills_Flat!BC$2,#REF!,0))-INDEX(#REF!,MATCH(CT_Bands_1991_2022_Bills_Flat!$B28,#REF!,0),MATCH(CT_Bands_1991_2022_Bills_Flat!BC$3,#REF!,0)),"N/A")</f>
        <v>N/A</v>
      </c>
      <c r="BD28" s="90" t="str">
        <f>IFERROR(INDEX(#REF!,MATCH(CT_Bands_1991_2022_Bills_Flat!$B28,#REF!,0),MATCH(CT_Bands_1991_2022_Bills_Flat!BD$2,#REF!,0))-INDEX(#REF!,MATCH(CT_Bands_1991_2022_Bills_Flat!$B28,#REF!,0),MATCH(CT_Bands_1991_2022_Bills_Flat!BD$3,#REF!,0)),"N/A")</f>
        <v>N/A</v>
      </c>
      <c r="BE28" s="90" t="str">
        <f>IFERROR(INDEX(#REF!,MATCH(CT_Bands_1991_2022_Bills_Flat!$B28,#REF!,0),MATCH(CT_Bands_1991_2022_Bills_Flat!BE$2,#REF!,0))-INDEX(#REF!,MATCH(CT_Bands_1991_2022_Bills_Flat!$B28,#REF!,0),MATCH(CT_Bands_1991_2022_Bills_Flat!BE$3,#REF!,0)),"N/A")</f>
        <v>N/A</v>
      </c>
      <c r="BF28" s="90" t="str">
        <f>IFERROR(INDEX(#REF!,MATCH(CT_Bands_1991_2022_Bills_Flat!$B28,#REF!,0),MATCH(CT_Bands_1991_2022_Bills_Flat!BF$2,#REF!,0))-INDEX(#REF!,MATCH(CT_Bands_1991_2022_Bills_Flat!$B28,#REF!,0),MATCH(CT_Bands_1991_2022_Bills_Flat!BF$3,#REF!,0)),"N/A")</f>
        <v>N/A</v>
      </c>
      <c r="BG28" s="90" t="str">
        <f>IFERROR(INDEX(#REF!,MATCH(CT_Bands_1991_2022_Bills_Flat!$B28,#REF!,0),MATCH(CT_Bands_1991_2022_Bills_Flat!BG$2,#REF!,0))-INDEX(#REF!,MATCH(CT_Bands_1991_2022_Bills_Flat!$B28,#REF!,0),MATCH(CT_Bands_1991_2022_Bills_Flat!BG$3,#REF!,0)),"N/A")</f>
        <v>N/A</v>
      </c>
      <c r="BH28" s="90" t="str">
        <f>IFERROR(INDEX(#REF!,MATCH(CT_Bands_1991_2022_Bills_Flat!$B28,#REF!,0),MATCH(CT_Bands_1991_2022_Bills_Flat!BH$2,#REF!,0))-INDEX(#REF!,MATCH(CT_Bands_1991_2022_Bills_Flat!$B28,#REF!,0),MATCH(CT_Bands_1991_2022_Bills_Flat!BH$3,#REF!,0)),"N/A")</f>
        <v>N/A</v>
      </c>
      <c r="BI28" s="90" t="str">
        <f>IFERROR(INDEX(#REF!,MATCH(CT_Bands_1991_2022_Bills_Flat!$B28,#REF!,0),MATCH(CT_Bands_1991_2022_Bills_Flat!BI$2,#REF!,0))-INDEX(#REF!,MATCH(CT_Bands_1991_2022_Bills_Flat!$B28,#REF!,0),MATCH(CT_Bands_1991_2022_Bills_Flat!BI$3,#REF!,0)),"N/A")</f>
        <v>N/A</v>
      </c>
      <c r="BJ28" s="90" t="str">
        <f>IFERROR(INDEX(#REF!,MATCH(CT_Bands_1991_2022_Bills_Flat!$B28,#REF!,0),MATCH(CT_Bands_1991_2022_Bills_Flat!BJ$2,#REF!,0))-INDEX(#REF!,MATCH(CT_Bands_1991_2022_Bills_Flat!$B28,#REF!,0),MATCH(CT_Bands_1991_2022_Bills_Flat!BJ$3,#REF!,0)),"N/A")</f>
        <v>N/A</v>
      </c>
      <c r="BK28" s="90" t="str">
        <f>IFERROR(INDEX(#REF!,MATCH(CT_Bands_1991_2022_Bills_Flat!$B28,#REF!,0),MATCH(CT_Bands_1991_2022_Bills_Flat!BK$2,#REF!,0))-INDEX(#REF!,MATCH(CT_Bands_1991_2022_Bills_Flat!$B28,#REF!,0),MATCH(CT_Bands_1991_2022_Bills_Flat!BK$3,#REF!,0)),"N/A")</f>
        <v>N/A</v>
      </c>
      <c r="BL28" s="102" t="str">
        <f>IFERROR(INDEX(#REF!,MATCH(CT_Bands_1991_2022_Bills_Flat!$B28,#REF!,0),MATCH(CT_Bands_1991_2022_Bills_Flat!BL$2,#REF!,0))-INDEX(#REF!,MATCH(CT_Bands_1991_2022_Bills_Flat!$B28,#REF!,0),MATCH(CT_Bands_1991_2022_Bills_Flat!BL$3,#REF!,0)),"N/A")</f>
        <v>N/A</v>
      </c>
      <c r="BM28" s="90" t="str">
        <f>IFERROR(INDEX(#REF!,MATCH(CT_Bands_1991_2022_Bills_Flat!$B28,#REF!,0),MATCH(CT_Bands_1991_2022_Bills_Flat!BM$2,#REF!,0))-INDEX(#REF!,MATCH(CT_Bands_1991_2022_Bills_Flat!$B28,#REF!,0),MATCH(CT_Bands_1991_2022_Bills_Flat!BM$3,#REF!,0)),"N/A")</f>
        <v>N/A</v>
      </c>
      <c r="BN28" s="90" t="str">
        <f>IFERROR(INDEX(#REF!,MATCH(CT_Bands_1991_2022_Bills_Flat!$B28,#REF!,0),MATCH(CT_Bands_1991_2022_Bills_Flat!BN$2,#REF!,0))-INDEX(#REF!,MATCH(CT_Bands_1991_2022_Bills_Flat!$B28,#REF!,0),MATCH(CT_Bands_1991_2022_Bills_Flat!BN$3,#REF!,0)),"N/A")</f>
        <v>N/A</v>
      </c>
      <c r="BO28" s="90" t="str">
        <f>IFERROR(INDEX(#REF!,MATCH(CT_Bands_1991_2022_Bills_Flat!$B28,#REF!,0),MATCH(CT_Bands_1991_2022_Bills_Flat!BO$2,#REF!,0))-INDEX(#REF!,MATCH(CT_Bands_1991_2022_Bills_Flat!$B28,#REF!,0),MATCH(CT_Bands_1991_2022_Bills_Flat!BO$3,#REF!,0)),"N/A")</f>
        <v>N/A</v>
      </c>
      <c r="BP28" s="90" t="str">
        <f>IFERROR(INDEX(#REF!,MATCH(CT_Bands_1991_2022_Bills_Flat!$B28,#REF!,0),MATCH(CT_Bands_1991_2022_Bills_Flat!BP$2,#REF!,0))-INDEX(#REF!,MATCH(CT_Bands_1991_2022_Bills_Flat!$B28,#REF!,0),MATCH(CT_Bands_1991_2022_Bills_Flat!BP$3,#REF!,0)),"N/A")</f>
        <v>N/A</v>
      </c>
      <c r="BQ28" s="90" t="str">
        <f>IFERROR(INDEX(#REF!,MATCH(CT_Bands_1991_2022_Bills_Flat!$B28,#REF!,0),MATCH(CT_Bands_1991_2022_Bills_Flat!BQ$2,#REF!,0))-INDEX(#REF!,MATCH(CT_Bands_1991_2022_Bills_Flat!$B28,#REF!,0),MATCH(CT_Bands_1991_2022_Bills_Flat!BQ$3,#REF!,0)),"N/A")</f>
        <v>N/A</v>
      </c>
      <c r="BR28" s="90" t="str">
        <f>IFERROR(INDEX(#REF!,MATCH(CT_Bands_1991_2022_Bills_Flat!$B28,#REF!,0),MATCH(CT_Bands_1991_2022_Bills_Flat!BR$2,#REF!,0))-INDEX(#REF!,MATCH(CT_Bands_1991_2022_Bills_Flat!$B28,#REF!,0),MATCH(CT_Bands_1991_2022_Bills_Flat!BR$3,#REF!,0)),"N/A")</f>
        <v>N/A</v>
      </c>
      <c r="BS28" s="90" t="str">
        <f>IFERROR(INDEX(#REF!,MATCH(CT_Bands_1991_2022_Bills_Flat!$B28,#REF!,0),MATCH(CT_Bands_1991_2022_Bills_Flat!BS$2,#REF!,0))-INDEX(#REF!,MATCH(CT_Bands_1991_2022_Bills_Flat!$B28,#REF!,0),MATCH(CT_Bands_1991_2022_Bills_Flat!BS$3,#REF!,0)),"N/A")</f>
        <v>N/A</v>
      </c>
      <c r="BT28" s="90" t="str">
        <f>IFERROR(INDEX(#REF!,MATCH(CT_Bands_1991_2022_Bills_Flat!$B28,#REF!,0),MATCH(CT_Bands_1991_2022_Bills_Flat!BT$2,#REF!,0))-INDEX(#REF!,MATCH(CT_Bands_1991_2022_Bills_Flat!$B28,#REF!,0),MATCH(CT_Bands_1991_2022_Bills_Flat!BT$3,#REF!,0)),"N/A")</f>
        <v>N/A</v>
      </c>
      <c r="BU28" s="90" t="str">
        <f>IFERROR(INDEX(#REF!,MATCH(CT_Bands_1991_2022_Bills_Flat!$B28,#REF!,0),MATCH(CT_Bands_1991_2022_Bills_Flat!BU$2,#REF!,0))-INDEX(#REF!,MATCH(CT_Bands_1991_2022_Bills_Flat!$B28,#REF!,0),MATCH(CT_Bands_1991_2022_Bills_Flat!BU$3,#REF!,0)),"N/A")</f>
        <v>N/A</v>
      </c>
      <c r="BV28" s="102" t="str">
        <f>IFERROR(INDEX(#REF!,MATCH(CT_Bands_1991_2022_Bills_Flat!$B28,#REF!,0),MATCH(CT_Bands_1991_2022_Bills_Flat!BV$2,#REF!,0))-INDEX(#REF!,MATCH(CT_Bands_1991_2022_Bills_Flat!$B28,#REF!,0),MATCH(CT_Bands_1991_2022_Bills_Flat!BV$3,#REF!,0)),"N/A")</f>
        <v>N/A</v>
      </c>
      <c r="BW28" s="90" t="str">
        <f>IFERROR(INDEX(#REF!,MATCH(CT_Bands_1991_2022_Bills_Flat!$B28,#REF!,0),MATCH(CT_Bands_1991_2022_Bills_Flat!BW$2,#REF!,0))-INDEX(#REF!,MATCH(CT_Bands_1991_2022_Bills_Flat!$B28,#REF!,0),MATCH(CT_Bands_1991_2022_Bills_Flat!BW$3,#REF!,0)),"N/A")</f>
        <v>N/A</v>
      </c>
      <c r="BX28" s="90" t="str">
        <f>IFERROR(INDEX(#REF!,MATCH(CT_Bands_1991_2022_Bills_Flat!$B28,#REF!,0),MATCH(CT_Bands_1991_2022_Bills_Flat!BX$2,#REF!,0))-INDEX(#REF!,MATCH(CT_Bands_1991_2022_Bills_Flat!$B28,#REF!,0),MATCH(CT_Bands_1991_2022_Bills_Flat!BX$3,#REF!,0)),"N/A")</f>
        <v>N/A</v>
      </c>
      <c r="BY28" s="90" t="str">
        <f>IFERROR(INDEX(#REF!,MATCH(CT_Bands_1991_2022_Bills_Flat!$B28,#REF!,0),MATCH(CT_Bands_1991_2022_Bills_Flat!BY$2,#REF!,0))-INDEX(#REF!,MATCH(CT_Bands_1991_2022_Bills_Flat!$B28,#REF!,0),MATCH(CT_Bands_1991_2022_Bills_Flat!BY$3,#REF!,0)),"N/A")</f>
        <v>N/A</v>
      </c>
      <c r="BZ28" s="90" t="str">
        <f>IFERROR(INDEX(#REF!,MATCH(CT_Bands_1991_2022_Bills_Flat!$B28,#REF!,0),MATCH(CT_Bands_1991_2022_Bills_Flat!BZ$2,#REF!,0))-INDEX(#REF!,MATCH(CT_Bands_1991_2022_Bills_Flat!$B28,#REF!,0),MATCH(CT_Bands_1991_2022_Bills_Flat!BZ$3,#REF!,0)),"N/A")</f>
        <v>N/A</v>
      </c>
      <c r="CA28" s="90" t="str">
        <f>IFERROR(INDEX(#REF!,MATCH(CT_Bands_1991_2022_Bills_Flat!$B28,#REF!,0),MATCH(CT_Bands_1991_2022_Bills_Flat!CA$2,#REF!,0))-INDEX(#REF!,MATCH(CT_Bands_1991_2022_Bills_Flat!$B28,#REF!,0),MATCH(CT_Bands_1991_2022_Bills_Flat!CA$3,#REF!,0)),"N/A")</f>
        <v>N/A</v>
      </c>
      <c r="CB28" s="90" t="str">
        <f>IFERROR(INDEX(#REF!,MATCH(CT_Bands_1991_2022_Bills_Flat!$B28,#REF!,0),MATCH(CT_Bands_1991_2022_Bills_Flat!CB$2,#REF!,0))-INDEX(#REF!,MATCH(CT_Bands_1991_2022_Bills_Flat!$B28,#REF!,0),MATCH(CT_Bands_1991_2022_Bills_Flat!CB$3,#REF!,0)),"N/A")</f>
        <v>N/A</v>
      </c>
      <c r="CC28" s="90" t="str">
        <f>IFERROR(INDEX(#REF!,MATCH(CT_Bands_1991_2022_Bills_Flat!$B28,#REF!,0),MATCH(CT_Bands_1991_2022_Bills_Flat!CC$2,#REF!,0))-INDEX(#REF!,MATCH(CT_Bands_1991_2022_Bills_Flat!$B28,#REF!,0),MATCH(CT_Bands_1991_2022_Bills_Flat!CC$3,#REF!,0)),"N/A")</f>
        <v>N/A</v>
      </c>
      <c r="CD28" s="90" t="str">
        <f>IFERROR(INDEX(#REF!,MATCH(CT_Bands_1991_2022_Bills_Flat!$B28,#REF!,0),MATCH(CT_Bands_1991_2022_Bills_Flat!CD$2,#REF!,0))-INDEX(#REF!,MATCH(CT_Bands_1991_2022_Bills_Flat!$B28,#REF!,0),MATCH(CT_Bands_1991_2022_Bills_Flat!CD$3,#REF!,0)),"N/A")</f>
        <v>N/A</v>
      </c>
      <c r="CE28" s="90" t="str">
        <f>IFERROR(INDEX(#REF!,MATCH(CT_Bands_1991_2022_Bills_Flat!$B28,#REF!,0),MATCH(CT_Bands_1991_2022_Bills_Flat!CE$2,#REF!,0))-INDEX(#REF!,MATCH(CT_Bands_1991_2022_Bills_Flat!$B28,#REF!,0),MATCH(CT_Bands_1991_2022_Bills_Flat!CE$3,#REF!,0)),"N/A")</f>
        <v>N/A</v>
      </c>
      <c r="CF28" s="51"/>
    </row>
    <row r="29" spans="1:84" x14ac:dyDescent="0.25">
      <c r="A29" s="76" t="s">
        <v>817</v>
      </c>
      <c r="B29" s="85" t="s">
        <v>818</v>
      </c>
      <c r="C29" s="85" t="s">
        <v>1511</v>
      </c>
      <c r="D29" s="90" t="str">
        <f>IFERROR(INDEX(#REF!,MATCH(CT_Bands_1991_2022_Bills_Flat!$B29,#REF!,0),MATCH(CT_Bands_1991_2022_Bills_Flat!D$2,#REF!,0))-INDEX(#REF!,MATCH(CT_Bands_1991_2022_Bills_Flat!$B29,#REF!,0),MATCH(CT_Bands_1991_2022_Bills_Flat!D$3,#REF!,0)),"N/A")</f>
        <v>N/A</v>
      </c>
      <c r="E29" s="90" t="str">
        <f>IFERROR(INDEX(#REF!,MATCH(CT_Bands_1991_2022_Bills_Flat!$B29,#REF!,0),MATCH(CT_Bands_1991_2022_Bills_Flat!E$2,#REF!,0))-INDEX(#REF!,MATCH(CT_Bands_1991_2022_Bills_Flat!$B29,#REF!,0),MATCH(CT_Bands_1991_2022_Bills_Flat!E$3,#REF!,0)),"N/A")</f>
        <v>N/A</v>
      </c>
      <c r="F29" s="90" t="str">
        <f>IFERROR(INDEX(#REF!,MATCH(CT_Bands_1991_2022_Bills_Flat!$B29,#REF!,0),MATCH(CT_Bands_1991_2022_Bills_Flat!F$2,#REF!,0))-INDEX(#REF!,MATCH(CT_Bands_1991_2022_Bills_Flat!$B29,#REF!,0),MATCH(CT_Bands_1991_2022_Bills_Flat!F$3,#REF!,0)),"N/A")</f>
        <v>N/A</v>
      </c>
      <c r="G29" s="90" t="str">
        <f>IFERROR(INDEX(#REF!,MATCH(CT_Bands_1991_2022_Bills_Flat!$B29,#REF!,0),MATCH(CT_Bands_1991_2022_Bills_Flat!G$2,#REF!,0))-INDEX(#REF!,MATCH(CT_Bands_1991_2022_Bills_Flat!$B29,#REF!,0),MATCH(CT_Bands_1991_2022_Bills_Flat!G$3,#REF!,0)),"N/A")</f>
        <v>N/A</v>
      </c>
      <c r="H29" s="90" t="str">
        <f>IFERROR(INDEX(#REF!,MATCH(CT_Bands_1991_2022_Bills_Flat!$B29,#REF!,0),MATCH(CT_Bands_1991_2022_Bills_Flat!H$2,#REF!,0))-INDEX(#REF!,MATCH(CT_Bands_1991_2022_Bills_Flat!$B29,#REF!,0),MATCH(CT_Bands_1991_2022_Bills_Flat!H$3,#REF!,0)),"N/A")</f>
        <v>N/A</v>
      </c>
      <c r="I29" s="90" t="str">
        <f>IFERROR(INDEX(#REF!,MATCH(CT_Bands_1991_2022_Bills_Flat!$B29,#REF!,0),MATCH(CT_Bands_1991_2022_Bills_Flat!I$2,#REF!,0))-INDEX(#REF!,MATCH(CT_Bands_1991_2022_Bills_Flat!$B29,#REF!,0),MATCH(CT_Bands_1991_2022_Bills_Flat!I$3,#REF!,0)),"N/A")</f>
        <v>N/A</v>
      </c>
      <c r="J29" s="90" t="str">
        <f>IFERROR(INDEX(#REF!,MATCH(CT_Bands_1991_2022_Bills_Flat!$B29,#REF!,0),MATCH(CT_Bands_1991_2022_Bills_Flat!J$2,#REF!,0))-INDEX(#REF!,MATCH(CT_Bands_1991_2022_Bills_Flat!$B29,#REF!,0),MATCH(CT_Bands_1991_2022_Bills_Flat!J$3,#REF!,0)),"N/A")</f>
        <v>N/A</v>
      </c>
      <c r="K29" s="90" t="str">
        <f>IFERROR(INDEX(#REF!,MATCH(CT_Bands_1991_2022_Bills_Flat!$B29,#REF!,0),MATCH(CT_Bands_1991_2022_Bills_Flat!K$2,#REF!,0))-INDEX(#REF!,MATCH(CT_Bands_1991_2022_Bills_Flat!$B29,#REF!,0),MATCH(CT_Bands_1991_2022_Bills_Flat!K$3,#REF!,0)),"N/A")</f>
        <v>N/A</v>
      </c>
      <c r="L29" s="90" t="str">
        <f>IFERROR(INDEX(#REF!,MATCH(CT_Bands_1991_2022_Bills_Flat!$B29,#REF!,0),MATCH(CT_Bands_1991_2022_Bills_Flat!L$2,#REF!,0))-INDEX(#REF!,MATCH(CT_Bands_1991_2022_Bills_Flat!$B29,#REF!,0),MATCH(CT_Bands_1991_2022_Bills_Flat!L$3,#REF!,0)),"N/A")</f>
        <v>N/A</v>
      </c>
      <c r="M29" s="90" t="str">
        <f>IFERROR(INDEX(#REF!,MATCH(CT_Bands_1991_2022_Bills_Flat!$B29,#REF!,0),MATCH(CT_Bands_1991_2022_Bills_Flat!M$2,#REF!,0))-INDEX(#REF!,MATCH(CT_Bands_1991_2022_Bills_Flat!$B29,#REF!,0),MATCH(CT_Bands_1991_2022_Bills_Flat!M$3,#REF!,0)),"N/A")</f>
        <v>N/A</v>
      </c>
      <c r="N29" s="102" t="str">
        <f>IFERROR(INDEX(#REF!,MATCH(CT_Bands_1991_2022_Bills_Flat!$B29,#REF!,0),MATCH(CT_Bands_1991_2022_Bills_Flat!N$2,#REF!,0))-INDEX(#REF!,MATCH(CT_Bands_1991_2022_Bills_Flat!$B29,#REF!,0),MATCH(CT_Bands_1991_2022_Bills_Flat!N$3,#REF!,0)),"N/A")</f>
        <v>N/A</v>
      </c>
      <c r="O29" s="90" t="str">
        <f>IFERROR(INDEX(#REF!,MATCH(CT_Bands_1991_2022_Bills_Flat!$B29,#REF!,0),MATCH(CT_Bands_1991_2022_Bills_Flat!O$2,#REF!,0))-INDEX(#REF!,MATCH(CT_Bands_1991_2022_Bills_Flat!$B29,#REF!,0),MATCH(CT_Bands_1991_2022_Bills_Flat!O$3,#REF!,0)),"N/A")</f>
        <v>N/A</v>
      </c>
      <c r="P29" s="90" t="str">
        <f>IFERROR(INDEX(#REF!,MATCH(CT_Bands_1991_2022_Bills_Flat!$B29,#REF!,0),MATCH(CT_Bands_1991_2022_Bills_Flat!P$2,#REF!,0))-INDEX(#REF!,MATCH(CT_Bands_1991_2022_Bills_Flat!$B29,#REF!,0),MATCH(CT_Bands_1991_2022_Bills_Flat!P$3,#REF!,0)),"N/A")</f>
        <v>N/A</v>
      </c>
      <c r="Q29" s="90" t="str">
        <f>IFERROR(INDEX(#REF!,MATCH(CT_Bands_1991_2022_Bills_Flat!$B29,#REF!,0),MATCH(CT_Bands_1991_2022_Bills_Flat!Q$2,#REF!,0))-INDEX(#REF!,MATCH(CT_Bands_1991_2022_Bills_Flat!$B29,#REF!,0),MATCH(CT_Bands_1991_2022_Bills_Flat!Q$3,#REF!,0)),"N/A")</f>
        <v>N/A</v>
      </c>
      <c r="R29" s="90" t="str">
        <f>IFERROR(INDEX(#REF!,MATCH(CT_Bands_1991_2022_Bills_Flat!$B29,#REF!,0),MATCH(CT_Bands_1991_2022_Bills_Flat!R$2,#REF!,0))-INDEX(#REF!,MATCH(CT_Bands_1991_2022_Bills_Flat!$B29,#REF!,0),MATCH(CT_Bands_1991_2022_Bills_Flat!R$3,#REF!,0)),"N/A")</f>
        <v>N/A</v>
      </c>
      <c r="S29" s="90" t="str">
        <f>IFERROR(INDEX(#REF!,MATCH(CT_Bands_1991_2022_Bills_Flat!$B29,#REF!,0),MATCH(CT_Bands_1991_2022_Bills_Flat!S$2,#REF!,0))-INDEX(#REF!,MATCH(CT_Bands_1991_2022_Bills_Flat!$B29,#REF!,0),MATCH(CT_Bands_1991_2022_Bills_Flat!S$3,#REF!,0)),"N/A")</f>
        <v>N/A</v>
      </c>
      <c r="T29" s="90" t="str">
        <f>IFERROR(INDEX(#REF!,MATCH(CT_Bands_1991_2022_Bills_Flat!$B29,#REF!,0),MATCH(CT_Bands_1991_2022_Bills_Flat!T$2,#REF!,0))-INDEX(#REF!,MATCH(CT_Bands_1991_2022_Bills_Flat!$B29,#REF!,0),MATCH(CT_Bands_1991_2022_Bills_Flat!T$3,#REF!,0)),"N/A")</f>
        <v>N/A</v>
      </c>
      <c r="U29" s="90" t="str">
        <f>IFERROR(INDEX(#REF!,MATCH(CT_Bands_1991_2022_Bills_Flat!$B29,#REF!,0),MATCH(CT_Bands_1991_2022_Bills_Flat!U$2,#REF!,0))-INDEX(#REF!,MATCH(CT_Bands_1991_2022_Bills_Flat!$B29,#REF!,0),MATCH(CT_Bands_1991_2022_Bills_Flat!U$3,#REF!,0)),"N/A")</f>
        <v>N/A</v>
      </c>
      <c r="V29" s="90" t="str">
        <f>IFERROR(INDEX(#REF!,MATCH(CT_Bands_1991_2022_Bills_Flat!$B29,#REF!,0),MATCH(CT_Bands_1991_2022_Bills_Flat!V$2,#REF!,0))-INDEX(#REF!,MATCH(CT_Bands_1991_2022_Bills_Flat!$B29,#REF!,0),MATCH(CT_Bands_1991_2022_Bills_Flat!V$3,#REF!,0)),"N/A")</f>
        <v>N/A</v>
      </c>
      <c r="W29" s="90" t="str">
        <f>IFERROR(INDEX(#REF!,MATCH(CT_Bands_1991_2022_Bills_Flat!$B29,#REF!,0),MATCH(CT_Bands_1991_2022_Bills_Flat!W$2,#REF!,0))-INDEX(#REF!,MATCH(CT_Bands_1991_2022_Bills_Flat!$B29,#REF!,0),MATCH(CT_Bands_1991_2022_Bills_Flat!W$3,#REF!,0)),"N/A")</f>
        <v>N/A</v>
      </c>
      <c r="X29" s="102" t="str">
        <f>IFERROR(INDEX(#REF!,MATCH(CT_Bands_1991_2022_Bills_Flat!$B29,#REF!,0),MATCH(CT_Bands_1991_2022_Bills_Flat!X$2,#REF!,0))-INDEX(#REF!,MATCH(CT_Bands_1991_2022_Bills_Flat!$B29,#REF!,0),MATCH(CT_Bands_1991_2022_Bills_Flat!X$3,#REF!,0)),"N/A")</f>
        <v>N/A</v>
      </c>
      <c r="Y29" s="90" t="str">
        <f>IFERROR(INDEX(#REF!,MATCH(CT_Bands_1991_2022_Bills_Flat!$B29,#REF!,0),MATCH(CT_Bands_1991_2022_Bills_Flat!Y$2,#REF!,0))-INDEX(#REF!,MATCH(CT_Bands_1991_2022_Bills_Flat!$B29,#REF!,0),MATCH(CT_Bands_1991_2022_Bills_Flat!Y$3,#REF!,0)),"N/A")</f>
        <v>N/A</v>
      </c>
      <c r="Z29" s="90" t="str">
        <f>IFERROR(INDEX(#REF!,MATCH(CT_Bands_1991_2022_Bills_Flat!$B29,#REF!,0),MATCH(CT_Bands_1991_2022_Bills_Flat!Z$2,#REF!,0))-INDEX(#REF!,MATCH(CT_Bands_1991_2022_Bills_Flat!$B29,#REF!,0),MATCH(CT_Bands_1991_2022_Bills_Flat!Z$3,#REF!,0)),"N/A")</f>
        <v>N/A</v>
      </c>
      <c r="AA29" s="90" t="str">
        <f>IFERROR(INDEX(#REF!,MATCH(CT_Bands_1991_2022_Bills_Flat!$B29,#REF!,0),MATCH(CT_Bands_1991_2022_Bills_Flat!AA$2,#REF!,0))-INDEX(#REF!,MATCH(CT_Bands_1991_2022_Bills_Flat!$B29,#REF!,0),MATCH(CT_Bands_1991_2022_Bills_Flat!AA$3,#REF!,0)),"N/A")</f>
        <v>N/A</v>
      </c>
      <c r="AB29" s="90" t="str">
        <f>IFERROR(INDEX(#REF!,MATCH(CT_Bands_1991_2022_Bills_Flat!$B29,#REF!,0),MATCH(CT_Bands_1991_2022_Bills_Flat!AB$2,#REF!,0))-INDEX(#REF!,MATCH(CT_Bands_1991_2022_Bills_Flat!$B29,#REF!,0),MATCH(CT_Bands_1991_2022_Bills_Flat!AB$3,#REF!,0)),"N/A")</f>
        <v>N/A</v>
      </c>
      <c r="AC29" s="90" t="str">
        <f>IFERROR(INDEX(#REF!,MATCH(CT_Bands_1991_2022_Bills_Flat!$B29,#REF!,0),MATCH(CT_Bands_1991_2022_Bills_Flat!AC$2,#REF!,0))-INDEX(#REF!,MATCH(CT_Bands_1991_2022_Bills_Flat!$B29,#REF!,0),MATCH(CT_Bands_1991_2022_Bills_Flat!AC$3,#REF!,0)),"N/A")</f>
        <v>N/A</v>
      </c>
      <c r="AD29" s="90" t="str">
        <f>IFERROR(INDEX(#REF!,MATCH(CT_Bands_1991_2022_Bills_Flat!$B29,#REF!,0),MATCH(CT_Bands_1991_2022_Bills_Flat!AD$2,#REF!,0))-INDEX(#REF!,MATCH(CT_Bands_1991_2022_Bills_Flat!$B29,#REF!,0),MATCH(CT_Bands_1991_2022_Bills_Flat!AD$3,#REF!,0)),"N/A")</f>
        <v>N/A</v>
      </c>
      <c r="AE29" s="90" t="str">
        <f>IFERROR(INDEX(#REF!,MATCH(CT_Bands_1991_2022_Bills_Flat!$B29,#REF!,0),MATCH(CT_Bands_1991_2022_Bills_Flat!AE$2,#REF!,0))-INDEX(#REF!,MATCH(CT_Bands_1991_2022_Bills_Flat!$B29,#REF!,0),MATCH(CT_Bands_1991_2022_Bills_Flat!AE$3,#REF!,0)),"N/A")</f>
        <v>N/A</v>
      </c>
      <c r="AF29" s="90" t="str">
        <f>IFERROR(INDEX(#REF!,MATCH(CT_Bands_1991_2022_Bills_Flat!$B29,#REF!,0),MATCH(CT_Bands_1991_2022_Bills_Flat!AF$2,#REF!,0))-INDEX(#REF!,MATCH(CT_Bands_1991_2022_Bills_Flat!$B29,#REF!,0),MATCH(CT_Bands_1991_2022_Bills_Flat!AF$3,#REF!,0)),"N/A")</f>
        <v>N/A</v>
      </c>
      <c r="AG29" s="90" t="str">
        <f>IFERROR(INDEX(#REF!,MATCH(CT_Bands_1991_2022_Bills_Flat!$B29,#REF!,0),MATCH(CT_Bands_1991_2022_Bills_Flat!AG$2,#REF!,0))-INDEX(#REF!,MATCH(CT_Bands_1991_2022_Bills_Flat!$B29,#REF!,0),MATCH(CT_Bands_1991_2022_Bills_Flat!AG$3,#REF!,0)),"N/A")</f>
        <v>N/A</v>
      </c>
      <c r="AH29" s="102" t="str">
        <f>IFERROR(INDEX(#REF!,MATCH(CT_Bands_1991_2022_Bills_Flat!$B29,#REF!,0),MATCH(CT_Bands_1991_2022_Bills_Flat!AH$2,#REF!,0))-INDEX(#REF!,MATCH(CT_Bands_1991_2022_Bills_Flat!$B29,#REF!,0),MATCH(CT_Bands_1991_2022_Bills_Flat!AH$3,#REF!,0)),"N/A")</f>
        <v>N/A</v>
      </c>
      <c r="AI29" s="90" t="str">
        <f>IFERROR(INDEX(#REF!,MATCH(CT_Bands_1991_2022_Bills_Flat!$B29,#REF!,0),MATCH(CT_Bands_1991_2022_Bills_Flat!AI$2,#REF!,0))-INDEX(#REF!,MATCH(CT_Bands_1991_2022_Bills_Flat!$B29,#REF!,0),MATCH(CT_Bands_1991_2022_Bills_Flat!AI$3,#REF!,0)),"N/A")</f>
        <v>N/A</v>
      </c>
      <c r="AJ29" s="90" t="str">
        <f>IFERROR(INDEX(#REF!,MATCH(CT_Bands_1991_2022_Bills_Flat!$B29,#REF!,0),MATCH(CT_Bands_1991_2022_Bills_Flat!AJ$2,#REF!,0))-INDEX(#REF!,MATCH(CT_Bands_1991_2022_Bills_Flat!$B29,#REF!,0),MATCH(CT_Bands_1991_2022_Bills_Flat!AJ$3,#REF!,0)),"N/A")</f>
        <v>N/A</v>
      </c>
      <c r="AK29" s="90" t="str">
        <f>IFERROR(INDEX(#REF!,MATCH(CT_Bands_1991_2022_Bills_Flat!$B29,#REF!,0),MATCH(CT_Bands_1991_2022_Bills_Flat!AK$2,#REF!,0))-INDEX(#REF!,MATCH(CT_Bands_1991_2022_Bills_Flat!$B29,#REF!,0),MATCH(CT_Bands_1991_2022_Bills_Flat!AK$3,#REF!,0)),"N/A")</f>
        <v>N/A</v>
      </c>
      <c r="AL29" s="90" t="str">
        <f>IFERROR(INDEX(#REF!,MATCH(CT_Bands_1991_2022_Bills_Flat!$B29,#REF!,0),MATCH(CT_Bands_1991_2022_Bills_Flat!AL$2,#REF!,0))-INDEX(#REF!,MATCH(CT_Bands_1991_2022_Bills_Flat!$B29,#REF!,0),MATCH(CT_Bands_1991_2022_Bills_Flat!AL$3,#REF!,0)),"N/A")</f>
        <v>N/A</v>
      </c>
      <c r="AM29" s="90" t="str">
        <f>IFERROR(INDEX(#REF!,MATCH(CT_Bands_1991_2022_Bills_Flat!$B29,#REF!,0),MATCH(CT_Bands_1991_2022_Bills_Flat!AM$2,#REF!,0))-INDEX(#REF!,MATCH(CT_Bands_1991_2022_Bills_Flat!$B29,#REF!,0),MATCH(CT_Bands_1991_2022_Bills_Flat!AM$3,#REF!,0)),"N/A")</f>
        <v>N/A</v>
      </c>
      <c r="AN29" s="90" t="str">
        <f>IFERROR(INDEX(#REF!,MATCH(CT_Bands_1991_2022_Bills_Flat!$B29,#REF!,0),MATCH(CT_Bands_1991_2022_Bills_Flat!AN$2,#REF!,0))-INDEX(#REF!,MATCH(CT_Bands_1991_2022_Bills_Flat!$B29,#REF!,0),MATCH(CT_Bands_1991_2022_Bills_Flat!AN$3,#REF!,0)),"N/A")</f>
        <v>N/A</v>
      </c>
      <c r="AO29" s="90" t="str">
        <f>IFERROR(INDEX(#REF!,MATCH(CT_Bands_1991_2022_Bills_Flat!$B29,#REF!,0),MATCH(CT_Bands_1991_2022_Bills_Flat!AO$2,#REF!,0))-INDEX(#REF!,MATCH(CT_Bands_1991_2022_Bills_Flat!$B29,#REF!,0),MATCH(CT_Bands_1991_2022_Bills_Flat!AO$3,#REF!,0)),"N/A")</f>
        <v>N/A</v>
      </c>
      <c r="AP29" s="90" t="str">
        <f>IFERROR(INDEX(#REF!,MATCH(CT_Bands_1991_2022_Bills_Flat!$B29,#REF!,0),MATCH(CT_Bands_1991_2022_Bills_Flat!AP$2,#REF!,0))-INDEX(#REF!,MATCH(CT_Bands_1991_2022_Bills_Flat!$B29,#REF!,0),MATCH(CT_Bands_1991_2022_Bills_Flat!AP$3,#REF!,0)),"N/A")</f>
        <v>N/A</v>
      </c>
      <c r="AQ29" s="90" t="str">
        <f>IFERROR(INDEX(#REF!,MATCH(CT_Bands_1991_2022_Bills_Flat!$B29,#REF!,0),MATCH(CT_Bands_1991_2022_Bills_Flat!AQ$2,#REF!,0))-INDEX(#REF!,MATCH(CT_Bands_1991_2022_Bills_Flat!$B29,#REF!,0),MATCH(CT_Bands_1991_2022_Bills_Flat!AQ$3,#REF!,0)),"N/A")</f>
        <v>N/A</v>
      </c>
      <c r="AR29" s="102" t="str">
        <f>IFERROR(INDEX(#REF!,MATCH(CT_Bands_1991_2022_Bills_Flat!$B29,#REF!,0),MATCH(CT_Bands_1991_2022_Bills_Flat!AR$2,#REF!,0))-INDEX(#REF!,MATCH(CT_Bands_1991_2022_Bills_Flat!$B29,#REF!,0),MATCH(CT_Bands_1991_2022_Bills_Flat!AR$3,#REF!,0)),"N/A")</f>
        <v>N/A</v>
      </c>
      <c r="AS29" s="90" t="str">
        <f>IFERROR(INDEX(#REF!,MATCH(CT_Bands_1991_2022_Bills_Flat!$B29,#REF!,0),MATCH(CT_Bands_1991_2022_Bills_Flat!AS$2,#REF!,0))-INDEX(#REF!,MATCH(CT_Bands_1991_2022_Bills_Flat!$B29,#REF!,0),MATCH(CT_Bands_1991_2022_Bills_Flat!AS$3,#REF!,0)),"N/A")</f>
        <v>N/A</v>
      </c>
      <c r="AT29" s="90" t="str">
        <f>IFERROR(INDEX(#REF!,MATCH(CT_Bands_1991_2022_Bills_Flat!$B29,#REF!,0),MATCH(CT_Bands_1991_2022_Bills_Flat!AT$2,#REF!,0))-INDEX(#REF!,MATCH(CT_Bands_1991_2022_Bills_Flat!$B29,#REF!,0),MATCH(CT_Bands_1991_2022_Bills_Flat!AT$3,#REF!,0)),"N/A")</f>
        <v>N/A</v>
      </c>
      <c r="AU29" s="90" t="str">
        <f>IFERROR(INDEX(#REF!,MATCH(CT_Bands_1991_2022_Bills_Flat!$B29,#REF!,0),MATCH(CT_Bands_1991_2022_Bills_Flat!AU$2,#REF!,0))-INDEX(#REF!,MATCH(CT_Bands_1991_2022_Bills_Flat!$B29,#REF!,0),MATCH(CT_Bands_1991_2022_Bills_Flat!AU$3,#REF!,0)),"N/A")</f>
        <v>N/A</v>
      </c>
      <c r="AV29" s="90" t="str">
        <f>IFERROR(INDEX(#REF!,MATCH(CT_Bands_1991_2022_Bills_Flat!$B29,#REF!,0),MATCH(CT_Bands_1991_2022_Bills_Flat!AV$2,#REF!,0))-INDEX(#REF!,MATCH(CT_Bands_1991_2022_Bills_Flat!$B29,#REF!,0),MATCH(CT_Bands_1991_2022_Bills_Flat!AV$3,#REF!,0)),"N/A")</f>
        <v>N/A</v>
      </c>
      <c r="AW29" s="90" t="str">
        <f>IFERROR(INDEX(#REF!,MATCH(CT_Bands_1991_2022_Bills_Flat!$B29,#REF!,0),MATCH(CT_Bands_1991_2022_Bills_Flat!AW$2,#REF!,0))-INDEX(#REF!,MATCH(CT_Bands_1991_2022_Bills_Flat!$B29,#REF!,0),MATCH(CT_Bands_1991_2022_Bills_Flat!AW$3,#REF!,0)),"N/A")</f>
        <v>N/A</v>
      </c>
      <c r="AX29" s="90" t="str">
        <f>IFERROR(INDEX(#REF!,MATCH(CT_Bands_1991_2022_Bills_Flat!$B29,#REF!,0),MATCH(CT_Bands_1991_2022_Bills_Flat!AX$2,#REF!,0))-INDEX(#REF!,MATCH(CT_Bands_1991_2022_Bills_Flat!$B29,#REF!,0),MATCH(CT_Bands_1991_2022_Bills_Flat!AX$3,#REF!,0)),"N/A")</f>
        <v>N/A</v>
      </c>
      <c r="AY29" s="90" t="str">
        <f>IFERROR(INDEX(#REF!,MATCH(CT_Bands_1991_2022_Bills_Flat!$B29,#REF!,0),MATCH(CT_Bands_1991_2022_Bills_Flat!AY$2,#REF!,0))-INDEX(#REF!,MATCH(CT_Bands_1991_2022_Bills_Flat!$B29,#REF!,0),MATCH(CT_Bands_1991_2022_Bills_Flat!AY$3,#REF!,0)),"N/A")</f>
        <v>N/A</v>
      </c>
      <c r="AZ29" s="90" t="str">
        <f>IFERROR(INDEX(#REF!,MATCH(CT_Bands_1991_2022_Bills_Flat!$B29,#REF!,0),MATCH(CT_Bands_1991_2022_Bills_Flat!AZ$2,#REF!,0))-INDEX(#REF!,MATCH(CT_Bands_1991_2022_Bills_Flat!$B29,#REF!,0),MATCH(CT_Bands_1991_2022_Bills_Flat!AZ$3,#REF!,0)),"N/A")</f>
        <v>N/A</v>
      </c>
      <c r="BA29" s="90" t="str">
        <f>IFERROR(INDEX(#REF!,MATCH(CT_Bands_1991_2022_Bills_Flat!$B29,#REF!,0),MATCH(CT_Bands_1991_2022_Bills_Flat!BA$2,#REF!,0))-INDEX(#REF!,MATCH(CT_Bands_1991_2022_Bills_Flat!$B29,#REF!,0),MATCH(CT_Bands_1991_2022_Bills_Flat!BA$3,#REF!,0)),"N/A")</f>
        <v>N/A</v>
      </c>
      <c r="BB29" s="102" t="str">
        <f>IFERROR(INDEX(#REF!,MATCH(CT_Bands_1991_2022_Bills_Flat!$B29,#REF!,0),MATCH(CT_Bands_1991_2022_Bills_Flat!BB$2,#REF!,0))-INDEX(#REF!,MATCH(CT_Bands_1991_2022_Bills_Flat!$B29,#REF!,0),MATCH(CT_Bands_1991_2022_Bills_Flat!BB$3,#REF!,0)),"N/A")</f>
        <v>N/A</v>
      </c>
      <c r="BC29" s="90" t="str">
        <f>IFERROR(INDEX(#REF!,MATCH(CT_Bands_1991_2022_Bills_Flat!$B29,#REF!,0),MATCH(CT_Bands_1991_2022_Bills_Flat!BC$2,#REF!,0))-INDEX(#REF!,MATCH(CT_Bands_1991_2022_Bills_Flat!$B29,#REF!,0),MATCH(CT_Bands_1991_2022_Bills_Flat!BC$3,#REF!,0)),"N/A")</f>
        <v>N/A</v>
      </c>
      <c r="BD29" s="90" t="str">
        <f>IFERROR(INDEX(#REF!,MATCH(CT_Bands_1991_2022_Bills_Flat!$B29,#REF!,0),MATCH(CT_Bands_1991_2022_Bills_Flat!BD$2,#REF!,0))-INDEX(#REF!,MATCH(CT_Bands_1991_2022_Bills_Flat!$B29,#REF!,0),MATCH(CT_Bands_1991_2022_Bills_Flat!BD$3,#REF!,0)),"N/A")</f>
        <v>N/A</v>
      </c>
      <c r="BE29" s="90" t="str">
        <f>IFERROR(INDEX(#REF!,MATCH(CT_Bands_1991_2022_Bills_Flat!$B29,#REF!,0),MATCH(CT_Bands_1991_2022_Bills_Flat!BE$2,#REF!,0))-INDEX(#REF!,MATCH(CT_Bands_1991_2022_Bills_Flat!$B29,#REF!,0),MATCH(CT_Bands_1991_2022_Bills_Flat!BE$3,#REF!,0)),"N/A")</f>
        <v>N/A</v>
      </c>
      <c r="BF29" s="90" t="str">
        <f>IFERROR(INDEX(#REF!,MATCH(CT_Bands_1991_2022_Bills_Flat!$B29,#REF!,0),MATCH(CT_Bands_1991_2022_Bills_Flat!BF$2,#REF!,0))-INDEX(#REF!,MATCH(CT_Bands_1991_2022_Bills_Flat!$B29,#REF!,0),MATCH(CT_Bands_1991_2022_Bills_Flat!BF$3,#REF!,0)),"N/A")</f>
        <v>N/A</v>
      </c>
      <c r="BG29" s="90" t="str">
        <f>IFERROR(INDEX(#REF!,MATCH(CT_Bands_1991_2022_Bills_Flat!$B29,#REF!,0),MATCH(CT_Bands_1991_2022_Bills_Flat!BG$2,#REF!,0))-INDEX(#REF!,MATCH(CT_Bands_1991_2022_Bills_Flat!$B29,#REF!,0),MATCH(CT_Bands_1991_2022_Bills_Flat!BG$3,#REF!,0)),"N/A")</f>
        <v>N/A</v>
      </c>
      <c r="BH29" s="90" t="str">
        <f>IFERROR(INDEX(#REF!,MATCH(CT_Bands_1991_2022_Bills_Flat!$B29,#REF!,0),MATCH(CT_Bands_1991_2022_Bills_Flat!BH$2,#REF!,0))-INDEX(#REF!,MATCH(CT_Bands_1991_2022_Bills_Flat!$B29,#REF!,0),MATCH(CT_Bands_1991_2022_Bills_Flat!BH$3,#REF!,0)),"N/A")</f>
        <v>N/A</v>
      </c>
      <c r="BI29" s="90" t="str">
        <f>IFERROR(INDEX(#REF!,MATCH(CT_Bands_1991_2022_Bills_Flat!$B29,#REF!,0),MATCH(CT_Bands_1991_2022_Bills_Flat!BI$2,#REF!,0))-INDEX(#REF!,MATCH(CT_Bands_1991_2022_Bills_Flat!$B29,#REF!,0),MATCH(CT_Bands_1991_2022_Bills_Flat!BI$3,#REF!,0)),"N/A")</f>
        <v>N/A</v>
      </c>
      <c r="BJ29" s="90" t="str">
        <f>IFERROR(INDEX(#REF!,MATCH(CT_Bands_1991_2022_Bills_Flat!$B29,#REF!,0),MATCH(CT_Bands_1991_2022_Bills_Flat!BJ$2,#REF!,0))-INDEX(#REF!,MATCH(CT_Bands_1991_2022_Bills_Flat!$B29,#REF!,0),MATCH(CT_Bands_1991_2022_Bills_Flat!BJ$3,#REF!,0)),"N/A")</f>
        <v>N/A</v>
      </c>
      <c r="BK29" s="90" t="str">
        <f>IFERROR(INDEX(#REF!,MATCH(CT_Bands_1991_2022_Bills_Flat!$B29,#REF!,0),MATCH(CT_Bands_1991_2022_Bills_Flat!BK$2,#REF!,0))-INDEX(#REF!,MATCH(CT_Bands_1991_2022_Bills_Flat!$B29,#REF!,0),MATCH(CT_Bands_1991_2022_Bills_Flat!BK$3,#REF!,0)),"N/A")</f>
        <v>N/A</v>
      </c>
      <c r="BL29" s="102" t="str">
        <f>IFERROR(INDEX(#REF!,MATCH(CT_Bands_1991_2022_Bills_Flat!$B29,#REF!,0),MATCH(CT_Bands_1991_2022_Bills_Flat!BL$2,#REF!,0))-INDEX(#REF!,MATCH(CT_Bands_1991_2022_Bills_Flat!$B29,#REF!,0),MATCH(CT_Bands_1991_2022_Bills_Flat!BL$3,#REF!,0)),"N/A")</f>
        <v>N/A</v>
      </c>
      <c r="BM29" s="90" t="str">
        <f>IFERROR(INDEX(#REF!,MATCH(CT_Bands_1991_2022_Bills_Flat!$B29,#REF!,0),MATCH(CT_Bands_1991_2022_Bills_Flat!BM$2,#REF!,0))-INDEX(#REF!,MATCH(CT_Bands_1991_2022_Bills_Flat!$B29,#REF!,0),MATCH(CT_Bands_1991_2022_Bills_Flat!BM$3,#REF!,0)),"N/A")</f>
        <v>N/A</v>
      </c>
      <c r="BN29" s="90" t="str">
        <f>IFERROR(INDEX(#REF!,MATCH(CT_Bands_1991_2022_Bills_Flat!$B29,#REF!,0),MATCH(CT_Bands_1991_2022_Bills_Flat!BN$2,#REF!,0))-INDEX(#REF!,MATCH(CT_Bands_1991_2022_Bills_Flat!$B29,#REF!,0),MATCH(CT_Bands_1991_2022_Bills_Flat!BN$3,#REF!,0)),"N/A")</f>
        <v>N/A</v>
      </c>
      <c r="BO29" s="90" t="str">
        <f>IFERROR(INDEX(#REF!,MATCH(CT_Bands_1991_2022_Bills_Flat!$B29,#REF!,0),MATCH(CT_Bands_1991_2022_Bills_Flat!BO$2,#REF!,0))-INDEX(#REF!,MATCH(CT_Bands_1991_2022_Bills_Flat!$B29,#REF!,0),MATCH(CT_Bands_1991_2022_Bills_Flat!BO$3,#REF!,0)),"N/A")</f>
        <v>N/A</v>
      </c>
      <c r="BP29" s="90" t="str">
        <f>IFERROR(INDEX(#REF!,MATCH(CT_Bands_1991_2022_Bills_Flat!$B29,#REF!,0),MATCH(CT_Bands_1991_2022_Bills_Flat!BP$2,#REF!,0))-INDEX(#REF!,MATCH(CT_Bands_1991_2022_Bills_Flat!$B29,#REF!,0),MATCH(CT_Bands_1991_2022_Bills_Flat!BP$3,#REF!,0)),"N/A")</f>
        <v>N/A</v>
      </c>
      <c r="BQ29" s="90" t="str">
        <f>IFERROR(INDEX(#REF!,MATCH(CT_Bands_1991_2022_Bills_Flat!$B29,#REF!,0),MATCH(CT_Bands_1991_2022_Bills_Flat!BQ$2,#REF!,0))-INDEX(#REF!,MATCH(CT_Bands_1991_2022_Bills_Flat!$B29,#REF!,0),MATCH(CT_Bands_1991_2022_Bills_Flat!BQ$3,#REF!,0)),"N/A")</f>
        <v>N/A</v>
      </c>
      <c r="BR29" s="90" t="str">
        <f>IFERROR(INDEX(#REF!,MATCH(CT_Bands_1991_2022_Bills_Flat!$B29,#REF!,0),MATCH(CT_Bands_1991_2022_Bills_Flat!BR$2,#REF!,0))-INDEX(#REF!,MATCH(CT_Bands_1991_2022_Bills_Flat!$B29,#REF!,0),MATCH(CT_Bands_1991_2022_Bills_Flat!BR$3,#REF!,0)),"N/A")</f>
        <v>N/A</v>
      </c>
      <c r="BS29" s="90" t="str">
        <f>IFERROR(INDEX(#REF!,MATCH(CT_Bands_1991_2022_Bills_Flat!$B29,#REF!,0),MATCH(CT_Bands_1991_2022_Bills_Flat!BS$2,#REF!,0))-INDEX(#REF!,MATCH(CT_Bands_1991_2022_Bills_Flat!$B29,#REF!,0),MATCH(CT_Bands_1991_2022_Bills_Flat!BS$3,#REF!,0)),"N/A")</f>
        <v>N/A</v>
      </c>
      <c r="BT29" s="90" t="str">
        <f>IFERROR(INDEX(#REF!,MATCH(CT_Bands_1991_2022_Bills_Flat!$B29,#REF!,0),MATCH(CT_Bands_1991_2022_Bills_Flat!BT$2,#REF!,0))-INDEX(#REF!,MATCH(CT_Bands_1991_2022_Bills_Flat!$B29,#REF!,0),MATCH(CT_Bands_1991_2022_Bills_Flat!BT$3,#REF!,0)),"N/A")</f>
        <v>N/A</v>
      </c>
      <c r="BU29" s="90" t="str">
        <f>IFERROR(INDEX(#REF!,MATCH(CT_Bands_1991_2022_Bills_Flat!$B29,#REF!,0),MATCH(CT_Bands_1991_2022_Bills_Flat!BU$2,#REF!,0))-INDEX(#REF!,MATCH(CT_Bands_1991_2022_Bills_Flat!$B29,#REF!,0),MATCH(CT_Bands_1991_2022_Bills_Flat!BU$3,#REF!,0)),"N/A")</f>
        <v>N/A</v>
      </c>
      <c r="BV29" s="102" t="str">
        <f>IFERROR(INDEX(#REF!,MATCH(CT_Bands_1991_2022_Bills_Flat!$B29,#REF!,0),MATCH(CT_Bands_1991_2022_Bills_Flat!BV$2,#REF!,0))-INDEX(#REF!,MATCH(CT_Bands_1991_2022_Bills_Flat!$B29,#REF!,0),MATCH(CT_Bands_1991_2022_Bills_Flat!BV$3,#REF!,0)),"N/A")</f>
        <v>N/A</v>
      </c>
      <c r="BW29" s="90" t="str">
        <f>IFERROR(INDEX(#REF!,MATCH(CT_Bands_1991_2022_Bills_Flat!$B29,#REF!,0),MATCH(CT_Bands_1991_2022_Bills_Flat!BW$2,#REF!,0))-INDEX(#REF!,MATCH(CT_Bands_1991_2022_Bills_Flat!$B29,#REF!,0),MATCH(CT_Bands_1991_2022_Bills_Flat!BW$3,#REF!,0)),"N/A")</f>
        <v>N/A</v>
      </c>
      <c r="BX29" s="90" t="str">
        <f>IFERROR(INDEX(#REF!,MATCH(CT_Bands_1991_2022_Bills_Flat!$B29,#REF!,0),MATCH(CT_Bands_1991_2022_Bills_Flat!BX$2,#REF!,0))-INDEX(#REF!,MATCH(CT_Bands_1991_2022_Bills_Flat!$B29,#REF!,0),MATCH(CT_Bands_1991_2022_Bills_Flat!BX$3,#REF!,0)),"N/A")</f>
        <v>N/A</v>
      </c>
      <c r="BY29" s="90" t="str">
        <f>IFERROR(INDEX(#REF!,MATCH(CT_Bands_1991_2022_Bills_Flat!$B29,#REF!,0),MATCH(CT_Bands_1991_2022_Bills_Flat!BY$2,#REF!,0))-INDEX(#REF!,MATCH(CT_Bands_1991_2022_Bills_Flat!$B29,#REF!,0),MATCH(CT_Bands_1991_2022_Bills_Flat!BY$3,#REF!,0)),"N/A")</f>
        <v>N/A</v>
      </c>
      <c r="BZ29" s="90" t="str">
        <f>IFERROR(INDEX(#REF!,MATCH(CT_Bands_1991_2022_Bills_Flat!$B29,#REF!,0),MATCH(CT_Bands_1991_2022_Bills_Flat!BZ$2,#REF!,0))-INDEX(#REF!,MATCH(CT_Bands_1991_2022_Bills_Flat!$B29,#REF!,0),MATCH(CT_Bands_1991_2022_Bills_Flat!BZ$3,#REF!,0)),"N/A")</f>
        <v>N/A</v>
      </c>
      <c r="CA29" s="90" t="str">
        <f>IFERROR(INDEX(#REF!,MATCH(CT_Bands_1991_2022_Bills_Flat!$B29,#REF!,0),MATCH(CT_Bands_1991_2022_Bills_Flat!CA$2,#REF!,0))-INDEX(#REF!,MATCH(CT_Bands_1991_2022_Bills_Flat!$B29,#REF!,0),MATCH(CT_Bands_1991_2022_Bills_Flat!CA$3,#REF!,0)),"N/A")</f>
        <v>N/A</v>
      </c>
      <c r="CB29" s="90" t="str">
        <f>IFERROR(INDEX(#REF!,MATCH(CT_Bands_1991_2022_Bills_Flat!$B29,#REF!,0),MATCH(CT_Bands_1991_2022_Bills_Flat!CB$2,#REF!,0))-INDEX(#REF!,MATCH(CT_Bands_1991_2022_Bills_Flat!$B29,#REF!,0),MATCH(CT_Bands_1991_2022_Bills_Flat!CB$3,#REF!,0)),"N/A")</f>
        <v>N/A</v>
      </c>
      <c r="CC29" s="90" t="str">
        <f>IFERROR(INDEX(#REF!,MATCH(CT_Bands_1991_2022_Bills_Flat!$B29,#REF!,0),MATCH(CT_Bands_1991_2022_Bills_Flat!CC$2,#REF!,0))-INDEX(#REF!,MATCH(CT_Bands_1991_2022_Bills_Flat!$B29,#REF!,0),MATCH(CT_Bands_1991_2022_Bills_Flat!CC$3,#REF!,0)),"N/A")</f>
        <v>N/A</v>
      </c>
      <c r="CD29" s="90" t="str">
        <f>IFERROR(INDEX(#REF!,MATCH(CT_Bands_1991_2022_Bills_Flat!$B29,#REF!,0),MATCH(CT_Bands_1991_2022_Bills_Flat!CD$2,#REF!,0))-INDEX(#REF!,MATCH(CT_Bands_1991_2022_Bills_Flat!$B29,#REF!,0),MATCH(CT_Bands_1991_2022_Bills_Flat!CD$3,#REF!,0)),"N/A")</f>
        <v>N/A</v>
      </c>
      <c r="CE29" s="90" t="str">
        <f>IFERROR(INDEX(#REF!,MATCH(CT_Bands_1991_2022_Bills_Flat!$B29,#REF!,0),MATCH(CT_Bands_1991_2022_Bills_Flat!CE$2,#REF!,0))-INDEX(#REF!,MATCH(CT_Bands_1991_2022_Bills_Flat!$B29,#REF!,0),MATCH(CT_Bands_1991_2022_Bills_Flat!CE$3,#REF!,0)),"N/A")</f>
        <v>N/A</v>
      </c>
      <c r="CF29" s="51"/>
    </row>
    <row r="30" spans="1:84" x14ac:dyDescent="0.25">
      <c r="A30" s="76" t="s">
        <v>779</v>
      </c>
      <c r="B30" s="85" t="s">
        <v>780</v>
      </c>
      <c r="C30" s="85" t="s">
        <v>1511</v>
      </c>
      <c r="D30" s="90" t="str">
        <f>IFERROR(INDEX(#REF!,MATCH(CT_Bands_1991_2022_Bills_Flat!$B30,#REF!,0),MATCH(CT_Bands_1991_2022_Bills_Flat!D$2,#REF!,0))-INDEX(#REF!,MATCH(CT_Bands_1991_2022_Bills_Flat!$B30,#REF!,0),MATCH(CT_Bands_1991_2022_Bills_Flat!D$3,#REF!,0)),"N/A")</f>
        <v>N/A</v>
      </c>
      <c r="E30" s="90" t="str">
        <f>IFERROR(INDEX(#REF!,MATCH(CT_Bands_1991_2022_Bills_Flat!$B30,#REF!,0),MATCH(CT_Bands_1991_2022_Bills_Flat!E$2,#REF!,0))-INDEX(#REF!,MATCH(CT_Bands_1991_2022_Bills_Flat!$B30,#REF!,0),MATCH(CT_Bands_1991_2022_Bills_Flat!E$3,#REF!,0)),"N/A")</f>
        <v>N/A</v>
      </c>
      <c r="F30" s="90" t="str">
        <f>IFERROR(INDEX(#REF!,MATCH(CT_Bands_1991_2022_Bills_Flat!$B30,#REF!,0),MATCH(CT_Bands_1991_2022_Bills_Flat!F$2,#REF!,0))-INDEX(#REF!,MATCH(CT_Bands_1991_2022_Bills_Flat!$B30,#REF!,0),MATCH(CT_Bands_1991_2022_Bills_Flat!F$3,#REF!,0)),"N/A")</f>
        <v>N/A</v>
      </c>
      <c r="G30" s="90" t="str">
        <f>IFERROR(INDEX(#REF!,MATCH(CT_Bands_1991_2022_Bills_Flat!$B30,#REF!,0),MATCH(CT_Bands_1991_2022_Bills_Flat!G$2,#REF!,0))-INDEX(#REF!,MATCH(CT_Bands_1991_2022_Bills_Flat!$B30,#REF!,0),MATCH(CT_Bands_1991_2022_Bills_Flat!G$3,#REF!,0)),"N/A")</f>
        <v>N/A</v>
      </c>
      <c r="H30" s="90" t="str">
        <f>IFERROR(INDEX(#REF!,MATCH(CT_Bands_1991_2022_Bills_Flat!$B30,#REF!,0),MATCH(CT_Bands_1991_2022_Bills_Flat!H$2,#REF!,0))-INDEX(#REF!,MATCH(CT_Bands_1991_2022_Bills_Flat!$B30,#REF!,0),MATCH(CT_Bands_1991_2022_Bills_Flat!H$3,#REF!,0)),"N/A")</f>
        <v>N/A</v>
      </c>
      <c r="I30" s="90" t="str">
        <f>IFERROR(INDEX(#REF!,MATCH(CT_Bands_1991_2022_Bills_Flat!$B30,#REF!,0),MATCH(CT_Bands_1991_2022_Bills_Flat!I$2,#REF!,0))-INDEX(#REF!,MATCH(CT_Bands_1991_2022_Bills_Flat!$B30,#REF!,0),MATCH(CT_Bands_1991_2022_Bills_Flat!I$3,#REF!,0)),"N/A")</f>
        <v>N/A</v>
      </c>
      <c r="J30" s="90" t="str">
        <f>IFERROR(INDEX(#REF!,MATCH(CT_Bands_1991_2022_Bills_Flat!$B30,#REF!,0),MATCH(CT_Bands_1991_2022_Bills_Flat!J$2,#REF!,0))-INDEX(#REF!,MATCH(CT_Bands_1991_2022_Bills_Flat!$B30,#REF!,0),MATCH(CT_Bands_1991_2022_Bills_Flat!J$3,#REF!,0)),"N/A")</f>
        <v>N/A</v>
      </c>
      <c r="K30" s="90" t="str">
        <f>IFERROR(INDEX(#REF!,MATCH(CT_Bands_1991_2022_Bills_Flat!$B30,#REF!,0),MATCH(CT_Bands_1991_2022_Bills_Flat!K$2,#REF!,0))-INDEX(#REF!,MATCH(CT_Bands_1991_2022_Bills_Flat!$B30,#REF!,0),MATCH(CT_Bands_1991_2022_Bills_Flat!K$3,#REF!,0)),"N/A")</f>
        <v>N/A</v>
      </c>
      <c r="L30" s="90" t="str">
        <f>IFERROR(INDEX(#REF!,MATCH(CT_Bands_1991_2022_Bills_Flat!$B30,#REF!,0),MATCH(CT_Bands_1991_2022_Bills_Flat!L$2,#REF!,0))-INDEX(#REF!,MATCH(CT_Bands_1991_2022_Bills_Flat!$B30,#REF!,0),MATCH(CT_Bands_1991_2022_Bills_Flat!L$3,#REF!,0)),"N/A")</f>
        <v>N/A</v>
      </c>
      <c r="M30" s="90" t="str">
        <f>IFERROR(INDEX(#REF!,MATCH(CT_Bands_1991_2022_Bills_Flat!$B30,#REF!,0),MATCH(CT_Bands_1991_2022_Bills_Flat!M$2,#REF!,0))-INDEX(#REF!,MATCH(CT_Bands_1991_2022_Bills_Flat!$B30,#REF!,0),MATCH(CT_Bands_1991_2022_Bills_Flat!M$3,#REF!,0)),"N/A")</f>
        <v>N/A</v>
      </c>
      <c r="N30" s="102" t="str">
        <f>IFERROR(INDEX(#REF!,MATCH(CT_Bands_1991_2022_Bills_Flat!$B30,#REF!,0),MATCH(CT_Bands_1991_2022_Bills_Flat!N$2,#REF!,0))-INDEX(#REF!,MATCH(CT_Bands_1991_2022_Bills_Flat!$B30,#REF!,0),MATCH(CT_Bands_1991_2022_Bills_Flat!N$3,#REF!,0)),"N/A")</f>
        <v>N/A</v>
      </c>
      <c r="O30" s="90" t="str">
        <f>IFERROR(INDEX(#REF!,MATCH(CT_Bands_1991_2022_Bills_Flat!$B30,#REF!,0),MATCH(CT_Bands_1991_2022_Bills_Flat!O$2,#REF!,0))-INDEX(#REF!,MATCH(CT_Bands_1991_2022_Bills_Flat!$B30,#REF!,0),MATCH(CT_Bands_1991_2022_Bills_Flat!O$3,#REF!,0)),"N/A")</f>
        <v>N/A</v>
      </c>
      <c r="P30" s="90" t="str">
        <f>IFERROR(INDEX(#REF!,MATCH(CT_Bands_1991_2022_Bills_Flat!$B30,#REF!,0),MATCH(CT_Bands_1991_2022_Bills_Flat!P$2,#REF!,0))-INDEX(#REF!,MATCH(CT_Bands_1991_2022_Bills_Flat!$B30,#REF!,0),MATCH(CT_Bands_1991_2022_Bills_Flat!P$3,#REF!,0)),"N/A")</f>
        <v>N/A</v>
      </c>
      <c r="Q30" s="90" t="str">
        <f>IFERROR(INDEX(#REF!,MATCH(CT_Bands_1991_2022_Bills_Flat!$B30,#REF!,0),MATCH(CT_Bands_1991_2022_Bills_Flat!Q$2,#REF!,0))-INDEX(#REF!,MATCH(CT_Bands_1991_2022_Bills_Flat!$B30,#REF!,0),MATCH(CT_Bands_1991_2022_Bills_Flat!Q$3,#REF!,0)),"N/A")</f>
        <v>N/A</v>
      </c>
      <c r="R30" s="90" t="str">
        <f>IFERROR(INDEX(#REF!,MATCH(CT_Bands_1991_2022_Bills_Flat!$B30,#REF!,0),MATCH(CT_Bands_1991_2022_Bills_Flat!R$2,#REF!,0))-INDEX(#REF!,MATCH(CT_Bands_1991_2022_Bills_Flat!$B30,#REF!,0),MATCH(CT_Bands_1991_2022_Bills_Flat!R$3,#REF!,0)),"N/A")</f>
        <v>N/A</v>
      </c>
      <c r="S30" s="90" t="str">
        <f>IFERROR(INDEX(#REF!,MATCH(CT_Bands_1991_2022_Bills_Flat!$B30,#REF!,0),MATCH(CT_Bands_1991_2022_Bills_Flat!S$2,#REF!,0))-INDEX(#REF!,MATCH(CT_Bands_1991_2022_Bills_Flat!$B30,#REF!,0),MATCH(CT_Bands_1991_2022_Bills_Flat!S$3,#REF!,0)),"N/A")</f>
        <v>N/A</v>
      </c>
      <c r="T30" s="90" t="str">
        <f>IFERROR(INDEX(#REF!,MATCH(CT_Bands_1991_2022_Bills_Flat!$B30,#REF!,0),MATCH(CT_Bands_1991_2022_Bills_Flat!T$2,#REF!,0))-INDEX(#REF!,MATCH(CT_Bands_1991_2022_Bills_Flat!$B30,#REF!,0),MATCH(CT_Bands_1991_2022_Bills_Flat!T$3,#REF!,0)),"N/A")</f>
        <v>N/A</v>
      </c>
      <c r="U30" s="90" t="str">
        <f>IFERROR(INDEX(#REF!,MATCH(CT_Bands_1991_2022_Bills_Flat!$B30,#REF!,0),MATCH(CT_Bands_1991_2022_Bills_Flat!U$2,#REF!,0))-INDEX(#REF!,MATCH(CT_Bands_1991_2022_Bills_Flat!$B30,#REF!,0),MATCH(CT_Bands_1991_2022_Bills_Flat!U$3,#REF!,0)),"N/A")</f>
        <v>N/A</v>
      </c>
      <c r="V30" s="90" t="str">
        <f>IFERROR(INDEX(#REF!,MATCH(CT_Bands_1991_2022_Bills_Flat!$B30,#REF!,0),MATCH(CT_Bands_1991_2022_Bills_Flat!V$2,#REF!,0))-INDEX(#REF!,MATCH(CT_Bands_1991_2022_Bills_Flat!$B30,#REF!,0),MATCH(CT_Bands_1991_2022_Bills_Flat!V$3,#REF!,0)),"N/A")</f>
        <v>N/A</v>
      </c>
      <c r="W30" s="90" t="str">
        <f>IFERROR(INDEX(#REF!,MATCH(CT_Bands_1991_2022_Bills_Flat!$B30,#REF!,0),MATCH(CT_Bands_1991_2022_Bills_Flat!W$2,#REF!,0))-INDEX(#REF!,MATCH(CT_Bands_1991_2022_Bills_Flat!$B30,#REF!,0),MATCH(CT_Bands_1991_2022_Bills_Flat!W$3,#REF!,0)),"N/A")</f>
        <v>N/A</v>
      </c>
      <c r="X30" s="102" t="str">
        <f>IFERROR(INDEX(#REF!,MATCH(CT_Bands_1991_2022_Bills_Flat!$B30,#REF!,0),MATCH(CT_Bands_1991_2022_Bills_Flat!X$2,#REF!,0))-INDEX(#REF!,MATCH(CT_Bands_1991_2022_Bills_Flat!$B30,#REF!,0),MATCH(CT_Bands_1991_2022_Bills_Flat!X$3,#REF!,0)),"N/A")</f>
        <v>N/A</v>
      </c>
      <c r="Y30" s="90" t="str">
        <f>IFERROR(INDEX(#REF!,MATCH(CT_Bands_1991_2022_Bills_Flat!$B30,#REF!,0),MATCH(CT_Bands_1991_2022_Bills_Flat!Y$2,#REF!,0))-INDEX(#REF!,MATCH(CT_Bands_1991_2022_Bills_Flat!$B30,#REF!,0),MATCH(CT_Bands_1991_2022_Bills_Flat!Y$3,#REF!,0)),"N/A")</f>
        <v>N/A</v>
      </c>
      <c r="Z30" s="90" t="str">
        <f>IFERROR(INDEX(#REF!,MATCH(CT_Bands_1991_2022_Bills_Flat!$B30,#REF!,0),MATCH(CT_Bands_1991_2022_Bills_Flat!Z$2,#REF!,0))-INDEX(#REF!,MATCH(CT_Bands_1991_2022_Bills_Flat!$B30,#REF!,0),MATCH(CT_Bands_1991_2022_Bills_Flat!Z$3,#REF!,0)),"N/A")</f>
        <v>N/A</v>
      </c>
      <c r="AA30" s="90" t="str">
        <f>IFERROR(INDEX(#REF!,MATCH(CT_Bands_1991_2022_Bills_Flat!$B30,#REF!,0),MATCH(CT_Bands_1991_2022_Bills_Flat!AA$2,#REF!,0))-INDEX(#REF!,MATCH(CT_Bands_1991_2022_Bills_Flat!$B30,#REF!,0),MATCH(CT_Bands_1991_2022_Bills_Flat!AA$3,#REF!,0)),"N/A")</f>
        <v>N/A</v>
      </c>
      <c r="AB30" s="90" t="str">
        <f>IFERROR(INDEX(#REF!,MATCH(CT_Bands_1991_2022_Bills_Flat!$B30,#REF!,0),MATCH(CT_Bands_1991_2022_Bills_Flat!AB$2,#REF!,0))-INDEX(#REF!,MATCH(CT_Bands_1991_2022_Bills_Flat!$B30,#REF!,0),MATCH(CT_Bands_1991_2022_Bills_Flat!AB$3,#REF!,0)),"N/A")</f>
        <v>N/A</v>
      </c>
      <c r="AC30" s="90" t="str">
        <f>IFERROR(INDEX(#REF!,MATCH(CT_Bands_1991_2022_Bills_Flat!$B30,#REF!,0),MATCH(CT_Bands_1991_2022_Bills_Flat!AC$2,#REF!,0))-INDEX(#REF!,MATCH(CT_Bands_1991_2022_Bills_Flat!$B30,#REF!,0),MATCH(CT_Bands_1991_2022_Bills_Flat!AC$3,#REF!,0)),"N/A")</f>
        <v>N/A</v>
      </c>
      <c r="AD30" s="90" t="str">
        <f>IFERROR(INDEX(#REF!,MATCH(CT_Bands_1991_2022_Bills_Flat!$B30,#REF!,0),MATCH(CT_Bands_1991_2022_Bills_Flat!AD$2,#REF!,0))-INDEX(#REF!,MATCH(CT_Bands_1991_2022_Bills_Flat!$B30,#REF!,0),MATCH(CT_Bands_1991_2022_Bills_Flat!AD$3,#REF!,0)),"N/A")</f>
        <v>N/A</v>
      </c>
      <c r="AE30" s="90" t="str">
        <f>IFERROR(INDEX(#REF!,MATCH(CT_Bands_1991_2022_Bills_Flat!$B30,#REF!,0),MATCH(CT_Bands_1991_2022_Bills_Flat!AE$2,#REF!,0))-INDEX(#REF!,MATCH(CT_Bands_1991_2022_Bills_Flat!$B30,#REF!,0),MATCH(CT_Bands_1991_2022_Bills_Flat!AE$3,#REF!,0)),"N/A")</f>
        <v>N/A</v>
      </c>
      <c r="AF30" s="90" t="str">
        <f>IFERROR(INDEX(#REF!,MATCH(CT_Bands_1991_2022_Bills_Flat!$B30,#REF!,0),MATCH(CT_Bands_1991_2022_Bills_Flat!AF$2,#REF!,0))-INDEX(#REF!,MATCH(CT_Bands_1991_2022_Bills_Flat!$B30,#REF!,0),MATCH(CT_Bands_1991_2022_Bills_Flat!AF$3,#REF!,0)),"N/A")</f>
        <v>N/A</v>
      </c>
      <c r="AG30" s="90" t="str">
        <f>IFERROR(INDEX(#REF!,MATCH(CT_Bands_1991_2022_Bills_Flat!$B30,#REF!,0),MATCH(CT_Bands_1991_2022_Bills_Flat!AG$2,#REF!,0))-INDEX(#REF!,MATCH(CT_Bands_1991_2022_Bills_Flat!$B30,#REF!,0),MATCH(CT_Bands_1991_2022_Bills_Flat!AG$3,#REF!,0)),"N/A")</f>
        <v>N/A</v>
      </c>
      <c r="AH30" s="102" t="str">
        <f>IFERROR(INDEX(#REF!,MATCH(CT_Bands_1991_2022_Bills_Flat!$B30,#REF!,0),MATCH(CT_Bands_1991_2022_Bills_Flat!AH$2,#REF!,0))-INDEX(#REF!,MATCH(CT_Bands_1991_2022_Bills_Flat!$B30,#REF!,0),MATCH(CT_Bands_1991_2022_Bills_Flat!AH$3,#REF!,0)),"N/A")</f>
        <v>N/A</v>
      </c>
      <c r="AI30" s="90" t="str">
        <f>IFERROR(INDEX(#REF!,MATCH(CT_Bands_1991_2022_Bills_Flat!$B30,#REF!,0),MATCH(CT_Bands_1991_2022_Bills_Flat!AI$2,#REF!,0))-INDEX(#REF!,MATCH(CT_Bands_1991_2022_Bills_Flat!$B30,#REF!,0),MATCH(CT_Bands_1991_2022_Bills_Flat!AI$3,#REF!,0)),"N/A")</f>
        <v>N/A</v>
      </c>
      <c r="AJ30" s="90" t="str">
        <f>IFERROR(INDEX(#REF!,MATCH(CT_Bands_1991_2022_Bills_Flat!$B30,#REF!,0),MATCH(CT_Bands_1991_2022_Bills_Flat!AJ$2,#REF!,0))-INDEX(#REF!,MATCH(CT_Bands_1991_2022_Bills_Flat!$B30,#REF!,0),MATCH(CT_Bands_1991_2022_Bills_Flat!AJ$3,#REF!,0)),"N/A")</f>
        <v>N/A</v>
      </c>
      <c r="AK30" s="90" t="str">
        <f>IFERROR(INDEX(#REF!,MATCH(CT_Bands_1991_2022_Bills_Flat!$B30,#REF!,0),MATCH(CT_Bands_1991_2022_Bills_Flat!AK$2,#REF!,0))-INDEX(#REF!,MATCH(CT_Bands_1991_2022_Bills_Flat!$B30,#REF!,0),MATCH(CT_Bands_1991_2022_Bills_Flat!AK$3,#REF!,0)),"N/A")</f>
        <v>N/A</v>
      </c>
      <c r="AL30" s="90" t="str">
        <f>IFERROR(INDEX(#REF!,MATCH(CT_Bands_1991_2022_Bills_Flat!$B30,#REF!,0),MATCH(CT_Bands_1991_2022_Bills_Flat!AL$2,#REF!,0))-INDEX(#REF!,MATCH(CT_Bands_1991_2022_Bills_Flat!$B30,#REF!,0),MATCH(CT_Bands_1991_2022_Bills_Flat!AL$3,#REF!,0)),"N/A")</f>
        <v>N/A</v>
      </c>
      <c r="AM30" s="90" t="str">
        <f>IFERROR(INDEX(#REF!,MATCH(CT_Bands_1991_2022_Bills_Flat!$B30,#REF!,0),MATCH(CT_Bands_1991_2022_Bills_Flat!AM$2,#REF!,0))-INDEX(#REF!,MATCH(CT_Bands_1991_2022_Bills_Flat!$B30,#REF!,0),MATCH(CT_Bands_1991_2022_Bills_Flat!AM$3,#REF!,0)),"N/A")</f>
        <v>N/A</v>
      </c>
      <c r="AN30" s="90" t="str">
        <f>IFERROR(INDEX(#REF!,MATCH(CT_Bands_1991_2022_Bills_Flat!$B30,#REF!,0),MATCH(CT_Bands_1991_2022_Bills_Flat!AN$2,#REF!,0))-INDEX(#REF!,MATCH(CT_Bands_1991_2022_Bills_Flat!$B30,#REF!,0),MATCH(CT_Bands_1991_2022_Bills_Flat!AN$3,#REF!,0)),"N/A")</f>
        <v>N/A</v>
      </c>
      <c r="AO30" s="90" t="str">
        <f>IFERROR(INDEX(#REF!,MATCH(CT_Bands_1991_2022_Bills_Flat!$B30,#REF!,0),MATCH(CT_Bands_1991_2022_Bills_Flat!AO$2,#REF!,0))-INDEX(#REF!,MATCH(CT_Bands_1991_2022_Bills_Flat!$B30,#REF!,0),MATCH(CT_Bands_1991_2022_Bills_Flat!AO$3,#REF!,0)),"N/A")</f>
        <v>N/A</v>
      </c>
      <c r="AP30" s="90" t="str">
        <f>IFERROR(INDEX(#REF!,MATCH(CT_Bands_1991_2022_Bills_Flat!$B30,#REF!,0),MATCH(CT_Bands_1991_2022_Bills_Flat!AP$2,#REF!,0))-INDEX(#REF!,MATCH(CT_Bands_1991_2022_Bills_Flat!$B30,#REF!,0),MATCH(CT_Bands_1991_2022_Bills_Flat!AP$3,#REF!,0)),"N/A")</f>
        <v>N/A</v>
      </c>
      <c r="AQ30" s="90" t="str">
        <f>IFERROR(INDEX(#REF!,MATCH(CT_Bands_1991_2022_Bills_Flat!$B30,#REF!,0),MATCH(CT_Bands_1991_2022_Bills_Flat!AQ$2,#REF!,0))-INDEX(#REF!,MATCH(CT_Bands_1991_2022_Bills_Flat!$B30,#REF!,0),MATCH(CT_Bands_1991_2022_Bills_Flat!AQ$3,#REF!,0)),"N/A")</f>
        <v>N/A</v>
      </c>
      <c r="AR30" s="102" t="str">
        <f>IFERROR(INDEX(#REF!,MATCH(CT_Bands_1991_2022_Bills_Flat!$B30,#REF!,0),MATCH(CT_Bands_1991_2022_Bills_Flat!AR$2,#REF!,0))-INDEX(#REF!,MATCH(CT_Bands_1991_2022_Bills_Flat!$B30,#REF!,0),MATCH(CT_Bands_1991_2022_Bills_Flat!AR$3,#REF!,0)),"N/A")</f>
        <v>N/A</v>
      </c>
      <c r="AS30" s="90" t="str">
        <f>IFERROR(INDEX(#REF!,MATCH(CT_Bands_1991_2022_Bills_Flat!$B30,#REF!,0),MATCH(CT_Bands_1991_2022_Bills_Flat!AS$2,#REF!,0))-INDEX(#REF!,MATCH(CT_Bands_1991_2022_Bills_Flat!$B30,#REF!,0),MATCH(CT_Bands_1991_2022_Bills_Flat!AS$3,#REF!,0)),"N/A")</f>
        <v>N/A</v>
      </c>
      <c r="AT30" s="90" t="str">
        <f>IFERROR(INDEX(#REF!,MATCH(CT_Bands_1991_2022_Bills_Flat!$B30,#REF!,0),MATCH(CT_Bands_1991_2022_Bills_Flat!AT$2,#REF!,0))-INDEX(#REF!,MATCH(CT_Bands_1991_2022_Bills_Flat!$B30,#REF!,0),MATCH(CT_Bands_1991_2022_Bills_Flat!AT$3,#REF!,0)),"N/A")</f>
        <v>N/A</v>
      </c>
      <c r="AU30" s="90" t="str">
        <f>IFERROR(INDEX(#REF!,MATCH(CT_Bands_1991_2022_Bills_Flat!$B30,#REF!,0),MATCH(CT_Bands_1991_2022_Bills_Flat!AU$2,#REF!,0))-INDEX(#REF!,MATCH(CT_Bands_1991_2022_Bills_Flat!$B30,#REF!,0),MATCH(CT_Bands_1991_2022_Bills_Flat!AU$3,#REF!,0)),"N/A")</f>
        <v>N/A</v>
      </c>
      <c r="AV30" s="90" t="str">
        <f>IFERROR(INDEX(#REF!,MATCH(CT_Bands_1991_2022_Bills_Flat!$B30,#REF!,0),MATCH(CT_Bands_1991_2022_Bills_Flat!AV$2,#REF!,0))-INDEX(#REF!,MATCH(CT_Bands_1991_2022_Bills_Flat!$B30,#REF!,0),MATCH(CT_Bands_1991_2022_Bills_Flat!AV$3,#REF!,0)),"N/A")</f>
        <v>N/A</v>
      </c>
      <c r="AW30" s="90" t="str">
        <f>IFERROR(INDEX(#REF!,MATCH(CT_Bands_1991_2022_Bills_Flat!$B30,#REF!,0),MATCH(CT_Bands_1991_2022_Bills_Flat!AW$2,#REF!,0))-INDEX(#REF!,MATCH(CT_Bands_1991_2022_Bills_Flat!$B30,#REF!,0),MATCH(CT_Bands_1991_2022_Bills_Flat!AW$3,#REF!,0)),"N/A")</f>
        <v>N/A</v>
      </c>
      <c r="AX30" s="90" t="str">
        <f>IFERROR(INDEX(#REF!,MATCH(CT_Bands_1991_2022_Bills_Flat!$B30,#REF!,0),MATCH(CT_Bands_1991_2022_Bills_Flat!AX$2,#REF!,0))-INDEX(#REF!,MATCH(CT_Bands_1991_2022_Bills_Flat!$B30,#REF!,0),MATCH(CT_Bands_1991_2022_Bills_Flat!AX$3,#REF!,0)),"N/A")</f>
        <v>N/A</v>
      </c>
      <c r="AY30" s="90" t="str">
        <f>IFERROR(INDEX(#REF!,MATCH(CT_Bands_1991_2022_Bills_Flat!$B30,#REF!,0),MATCH(CT_Bands_1991_2022_Bills_Flat!AY$2,#REF!,0))-INDEX(#REF!,MATCH(CT_Bands_1991_2022_Bills_Flat!$B30,#REF!,0),MATCH(CT_Bands_1991_2022_Bills_Flat!AY$3,#REF!,0)),"N/A")</f>
        <v>N/A</v>
      </c>
      <c r="AZ30" s="90" t="str">
        <f>IFERROR(INDEX(#REF!,MATCH(CT_Bands_1991_2022_Bills_Flat!$B30,#REF!,0),MATCH(CT_Bands_1991_2022_Bills_Flat!AZ$2,#REF!,0))-INDEX(#REF!,MATCH(CT_Bands_1991_2022_Bills_Flat!$B30,#REF!,0),MATCH(CT_Bands_1991_2022_Bills_Flat!AZ$3,#REF!,0)),"N/A")</f>
        <v>N/A</v>
      </c>
      <c r="BA30" s="90" t="str">
        <f>IFERROR(INDEX(#REF!,MATCH(CT_Bands_1991_2022_Bills_Flat!$B30,#REF!,0),MATCH(CT_Bands_1991_2022_Bills_Flat!BA$2,#REF!,0))-INDEX(#REF!,MATCH(CT_Bands_1991_2022_Bills_Flat!$B30,#REF!,0),MATCH(CT_Bands_1991_2022_Bills_Flat!BA$3,#REF!,0)),"N/A")</f>
        <v>N/A</v>
      </c>
      <c r="BB30" s="102" t="str">
        <f>IFERROR(INDEX(#REF!,MATCH(CT_Bands_1991_2022_Bills_Flat!$B30,#REF!,0),MATCH(CT_Bands_1991_2022_Bills_Flat!BB$2,#REF!,0))-INDEX(#REF!,MATCH(CT_Bands_1991_2022_Bills_Flat!$B30,#REF!,0),MATCH(CT_Bands_1991_2022_Bills_Flat!BB$3,#REF!,0)),"N/A")</f>
        <v>N/A</v>
      </c>
      <c r="BC30" s="90" t="str">
        <f>IFERROR(INDEX(#REF!,MATCH(CT_Bands_1991_2022_Bills_Flat!$B30,#REF!,0),MATCH(CT_Bands_1991_2022_Bills_Flat!BC$2,#REF!,0))-INDEX(#REF!,MATCH(CT_Bands_1991_2022_Bills_Flat!$B30,#REF!,0),MATCH(CT_Bands_1991_2022_Bills_Flat!BC$3,#REF!,0)),"N/A")</f>
        <v>N/A</v>
      </c>
      <c r="BD30" s="90" t="str">
        <f>IFERROR(INDEX(#REF!,MATCH(CT_Bands_1991_2022_Bills_Flat!$B30,#REF!,0),MATCH(CT_Bands_1991_2022_Bills_Flat!BD$2,#REF!,0))-INDEX(#REF!,MATCH(CT_Bands_1991_2022_Bills_Flat!$B30,#REF!,0),MATCH(CT_Bands_1991_2022_Bills_Flat!BD$3,#REF!,0)),"N/A")</f>
        <v>N/A</v>
      </c>
      <c r="BE30" s="90" t="str">
        <f>IFERROR(INDEX(#REF!,MATCH(CT_Bands_1991_2022_Bills_Flat!$B30,#REF!,0),MATCH(CT_Bands_1991_2022_Bills_Flat!BE$2,#REF!,0))-INDEX(#REF!,MATCH(CT_Bands_1991_2022_Bills_Flat!$B30,#REF!,0),MATCH(CT_Bands_1991_2022_Bills_Flat!BE$3,#REF!,0)),"N/A")</f>
        <v>N/A</v>
      </c>
      <c r="BF30" s="90" t="str">
        <f>IFERROR(INDEX(#REF!,MATCH(CT_Bands_1991_2022_Bills_Flat!$B30,#REF!,0),MATCH(CT_Bands_1991_2022_Bills_Flat!BF$2,#REF!,0))-INDEX(#REF!,MATCH(CT_Bands_1991_2022_Bills_Flat!$B30,#REF!,0),MATCH(CT_Bands_1991_2022_Bills_Flat!BF$3,#REF!,0)),"N/A")</f>
        <v>N/A</v>
      </c>
      <c r="BG30" s="90" t="str">
        <f>IFERROR(INDEX(#REF!,MATCH(CT_Bands_1991_2022_Bills_Flat!$B30,#REF!,0),MATCH(CT_Bands_1991_2022_Bills_Flat!BG$2,#REF!,0))-INDEX(#REF!,MATCH(CT_Bands_1991_2022_Bills_Flat!$B30,#REF!,0),MATCH(CT_Bands_1991_2022_Bills_Flat!BG$3,#REF!,0)),"N/A")</f>
        <v>N/A</v>
      </c>
      <c r="BH30" s="90" t="str">
        <f>IFERROR(INDEX(#REF!,MATCH(CT_Bands_1991_2022_Bills_Flat!$B30,#REF!,0),MATCH(CT_Bands_1991_2022_Bills_Flat!BH$2,#REF!,0))-INDEX(#REF!,MATCH(CT_Bands_1991_2022_Bills_Flat!$B30,#REF!,0),MATCH(CT_Bands_1991_2022_Bills_Flat!BH$3,#REF!,0)),"N/A")</f>
        <v>N/A</v>
      </c>
      <c r="BI30" s="90" t="str">
        <f>IFERROR(INDEX(#REF!,MATCH(CT_Bands_1991_2022_Bills_Flat!$B30,#REF!,0),MATCH(CT_Bands_1991_2022_Bills_Flat!BI$2,#REF!,0))-INDEX(#REF!,MATCH(CT_Bands_1991_2022_Bills_Flat!$B30,#REF!,0),MATCH(CT_Bands_1991_2022_Bills_Flat!BI$3,#REF!,0)),"N/A")</f>
        <v>N/A</v>
      </c>
      <c r="BJ30" s="90" t="str">
        <f>IFERROR(INDEX(#REF!,MATCH(CT_Bands_1991_2022_Bills_Flat!$B30,#REF!,0),MATCH(CT_Bands_1991_2022_Bills_Flat!BJ$2,#REF!,0))-INDEX(#REF!,MATCH(CT_Bands_1991_2022_Bills_Flat!$B30,#REF!,0),MATCH(CT_Bands_1991_2022_Bills_Flat!BJ$3,#REF!,0)),"N/A")</f>
        <v>N/A</v>
      </c>
      <c r="BK30" s="90" t="str">
        <f>IFERROR(INDEX(#REF!,MATCH(CT_Bands_1991_2022_Bills_Flat!$B30,#REF!,0),MATCH(CT_Bands_1991_2022_Bills_Flat!BK$2,#REF!,0))-INDEX(#REF!,MATCH(CT_Bands_1991_2022_Bills_Flat!$B30,#REF!,0),MATCH(CT_Bands_1991_2022_Bills_Flat!BK$3,#REF!,0)),"N/A")</f>
        <v>N/A</v>
      </c>
      <c r="BL30" s="102" t="str">
        <f>IFERROR(INDEX(#REF!,MATCH(CT_Bands_1991_2022_Bills_Flat!$B30,#REF!,0),MATCH(CT_Bands_1991_2022_Bills_Flat!BL$2,#REF!,0))-INDEX(#REF!,MATCH(CT_Bands_1991_2022_Bills_Flat!$B30,#REF!,0),MATCH(CT_Bands_1991_2022_Bills_Flat!BL$3,#REF!,0)),"N/A")</f>
        <v>N/A</v>
      </c>
      <c r="BM30" s="90" t="str">
        <f>IFERROR(INDEX(#REF!,MATCH(CT_Bands_1991_2022_Bills_Flat!$B30,#REF!,0),MATCH(CT_Bands_1991_2022_Bills_Flat!BM$2,#REF!,0))-INDEX(#REF!,MATCH(CT_Bands_1991_2022_Bills_Flat!$B30,#REF!,0),MATCH(CT_Bands_1991_2022_Bills_Flat!BM$3,#REF!,0)),"N/A")</f>
        <v>N/A</v>
      </c>
      <c r="BN30" s="90" t="str">
        <f>IFERROR(INDEX(#REF!,MATCH(CT_Bands_1991_2022_Bills_Flat!$B30,#REF!,0),MATCH(CT_Bands_1991_2022_Bills_Flat!BN$2,#REF!,0))-INDEX(#REF!,MATCH(CT_Bands_1991_2022_Bills_Flat!$B30,#REF!,0),MATCH(CT_Bands_1991_2022_Bills_Flat!BN$3,#REF!,0)),"N/A")</f>
        <v>N/A</v>
      </c>
      <c r="BO30" s="90" t="str">
        <f>IFERROR(INDEX(#REF!,MATCH(CT_Bands_1991_2022_Bills_Flat!$B30,#REF!,0),MATCH(CT_Bands_1991_2022_Bills_Flat!BO$2,#REF!,0))-INDEX(#REF!,MATCH(CT_Bands_1991_2022_Bills_Flat!$B30,#REF!,0),MATCH(CT_Bands_1991_2022_Bills_Flat!BO$3,#REF!,0)),"N/A")</f>
        <v>N/A</v>
      </c>
      <c r="BP30" s="90" t="str">
        <f>IFERROR(INDEX(#REF!,MATCH(CT_Bands_1991_2022_Bills_Flat!$B30,#REF!,0),MATCH(CT_Bands_1991_2022_Bills_Flat!BP$2,#REF!,0))-INDEX(#REF!,MATCH(CT_Bands_1991_2022_Bills_Flat!$B30,#REF!,0),MATCH(CT_Bands_1991_2022_Bills_Flat!BP$3,#REF!,0)),"N/A")</f>
        <v>N/A</v>
      </c>
      <c r="BQ30" s="90" t="str">
        <f>IFERROR(INDEX(#REF!,MATCH(CT_Bands_1991_2022_Bills_Flat!$B30,#REF!,0),MATCH(CT_Bands_1991_2022_Bills_Flat!BQ$2,#REF!,0))-INDEX(#REF!,MATCH(CT_Bands_1991_2022_Bills_Flat!$B30,#REF!,0),MATCH(CT_Bands_1991_2022_Bills_Flat!BQ$3,#REF!,0)),"N/A")</f>
        <v>N/A</v>
      </c>
      <c r="BR30" s="90" t="str">
        <f>IFERROR(INDEX(#REF!,MATCH(CT_Bands_1991_2022_Bills_Flat!$B30,#REF!,0),MATCH(CT_Bands_1991_2022_Bills_Flat!BR$2,#REF!,0))-INDEX(#REF!,MATCH(CT_Bands_1991_2022_Bills_Flat!$B30,#REF!,0),MATCH(CT_Bands_1991_2022_Bills_Flat!BR$3,#REF!,0)),"N/A")</f>
        <v>N/A</v>
      </c>
      <c r="BS30" s="90" t="str">
        <f>IFERROR(INDEX(#REF!,MATCH(CT_Bands_1991_2022_Bills_Flat!$B30,#REF!,0),MATCH(CT_Bands_1991_2022_Bills_Flat!BS$2,#REF!,0))-INDEX(#REF!,MATCH(CT_Bands_1991_2022_Bills_Flat!$B30,#REF!,0),MATCH(CT_Bands_1991_2022_Bills_Flat!BS$3,#REF!,0)),"N/A")</f>
        <v>N/A</v>
      </c>
      <c r="BT30" s="90" t="str">
        <f>IFERROR(INDEX(#REF!,MATCH(CT_Bands_1991_2022_Bills_Flat!$B30,#REF!,0),MATCH(CT_Bands_1991_2022_Bills_Flat!BT$2,#REF!,0))-INDEX(#REF!,MATCH(CT_Bands_1991_2022_Bills_Flat!$B30,#REF!,0),MATCH(CT_Bands_1991_2022_Bills_Flat!BT$3,#REF!,0)),"N/A")</f>
        <v>N/A</v>
      </c>
      <c r="BU30" s="90" t="str">
        <f>IFERROR(INDEX(#REF!,MATCH(CT_Bands_1991_2022_Bills_Flat!$B30,#REF!,0),MATCH(CT_Bands_1991_2022_Bills_Flat!BU$2,#REF!,0))-INDEX(#REF!,MATCH(CT_Bands_1991_2022_Bills_Flat!$B30,#REF!,0),MATCH(CT_Bands_1991_2022_Bills_Flat!BU$3,#REF!,0)),"N/A")</f>
        <v>N/A</v>
      </c>
      <c r="BV30" s="102" t="str">
        <f>IFERROR(INDEX(#REF!,MATCH(CT_Bands_1991_2022_Bills_Flat!$B30,#REF!,0),MATCH(CT_Bands_1991_2022_Bills_Flat!BV$2,#REF!,0))-INDEX(#REF!,MATCH(CT_Bands_1991_2022_Bills_Flat!$B30,#REF!,0),MATCH(CT_Bands_1991_2022_Bills_Flat!BV$3,#REF!,0)),"N/A")</f>
        <v>N/A</v>
      </c>
      <c r="BW30" s="90" t="str">
        <f>IFERROR(INDEX(#REF!,MATCH(CT_Bands_1991_2022_Bills_Flat!$B30,#REF!,0),MATCH(CT_Bands_1991_2022_Bills_Flat!BW$2,#REF!,0))-INDEX(#REF!,MATCH(CT_Bands_1991_2022_Bills_Flat!$B30,#REF!,0),MATCH(CT_Bands_1991_2022_Bills_Flat!BW$3,#REF!,0)),"N/A")</f>
        <v>N/A</v>
      </c>
      <c r="BX30" s="90" t="str">
        <f>IFERROR(INDEX(#REF!,MATCH(CT_Bands_1991_2022_Bills_Flat!$B30,#REF!,0),MATCH(CT_Bands_1991_2022_Bills_Flat!BX$2,#REF!,0))-INDEX(#REF!,MATCH(CT_Bands_1991_2022_Bills_Flat!$B30,#REF!,0),MATCH(CT_Bands_1991_2022_Bills_Flat!BX$3,#REF!,0)),"N/A")</f>
        <v>N/A</v>
      </c>
      <c r="BY30" s="90" t="str">
        <f>IFERROR(INDEX(#REF!,MATCH(CT_Bands_1991_2022_Bills_Flat!$B30,#REF!,0),MATCH(CT_Bands_1991_2022_Bills_Flat!BY$2,#REF!,0))-INDEX(#REF!,MATCH(CT_Bands_1991_2022_Bills_Flat!$B30,#REF!,0),MATCH(CT_Bands_1991_2022_Bills_Flat!BY$3,#REF!,0)),"N/A")</f>
        <v>N/A</v>
      </c>
      <c r="BZ30" s="90" t="str">
        <f>IFERROR(INDEX(#REF!,MATCH(CT_Bands_1991_2022_Bills_Flat!$B30,#REF!,0),MATCH(CT_Bands_1991_2022_Bills_Flat!BZ$2,#REF!,0))-INDEX(#REF!,MATCH(CT_Bands_1991_2022_Bills_Flat!$B30,#REF!,0),MATCH(CT_Bands_1991_2022_Bills_Flat!BZ$3,#REF!,0)),"N/A")</f>
        <v>N/A</v>
      </c>
      <c r="CA30" s="90" t="str">
        <f>IFERROR(INDEX(#REF!,MATCH(CT_Bands_1991_2022_Bills_Flat!$B30,#REF!,0),MATCH(CT_Bands_1991_2022_Bills_Flat!CA$2,#REF!,0))-INDEX(#REF!,MATCH(CT_Bands_1991_2022_Bills_Flat!$B30,#REF!,0),MATCH(CT_Bands_1991_2022_Bills_Flat!CA$3,#REF!,0)),"N/A")</f>
        <v>N/A</v>
      </c>
      <c r="CB30" s="90" t="str">
        <f>IFERROR(INDEX(#REF!,MATCH(CT_Bands_1991_2022_Bills_Flat!$B30,#REF!,0),MATCH(CT_Bands_1991_2022_Bills_Flat!CB$2,#REF!,0))-INDEX(#REF!,MATCH(CT_Bands_1991_2022_Bills_Flat!$B30,#REF!,0),MATCH(CT_Bands_1991_2022_Bills_Flat!CB$3,#REF!,0)),"N/A")</f>
        <v>N/A</v>
      </c>
      <c r="CC30" s="90" t="str">
        <f>IFERROR(INDEX(#REF!,MATCH(CT_Bands_1991_2022_Bills_Flat!$B30,#REF!,0),MATCH(CT_Bands_1991_2022_Bills_Flat!CC$2,#REF!,0))-INDEX(#REF!,MATCH(CT_Bands_1991_2022_Bills_Flat!$B30,#REF!,0),MATCH(CT_Bands_1991_2022_Bills_Flat!CC$3,#REF!,0)),"N/A")</f>
        <v>N/A</v>
      </c>
      <c r="CD30" s="90" t="str">
        <f>IFERROR(INDEX(#REF!,MATCH(CT_Bands_1991_2022_Bills_Flat!$B30,#REF!,0),MATCH(CT_Bands_1991_2022_Bills_Flat!CD$2,#REF!,0))-INDEX(#REF!,MATCH(CT_Bands_1991_2022_Bills_Flat!$B30,#REF!,0),MATCH(CT_Bands_1991_2022_Bills_Flat!CD$3,#REF!,0)),"N/A")</f>
        <v>N/A</v>
      </c>
      <c r="CE30" s="90" t="str">
        <f>IFERROR(INDEX(#REF!,MATCH(CT_Bands_1991_2022_Bills_Flat!$B30,#REF!,0),MATCH(CT_Bands_1991_2022_Bills_Flat!CE$2,#REF!,0))-INDEX(#REF!,MATCH(CT_Bands_1991_2022_Bills_Flat!$B30,#REF!,0),MATCH(CT_Bands_1991_2022_Bills_Flat!CE$3,#REF!,0)),"N/A")</f>
        <v>N/A</v>
      </c>
      <c r="CF30" s="51"/>
    </row>
    <row r="31" spans="1:84" x14ac:dyDescent="0.25">
      <c r="A31" s="76" t="s">
        <v>819</v>
      </c>
      <c r="B31" s="85" t="s">
        <v>820</v>
      </c>
      <c r="C31" s="85" t="s">
        <v>1511</v>
      </c>
      <c r="D31" s="90" t="str">
        <f>IFERROR(INDEX(#REF!,MATCH(CT_Bands_1991_2022_Bills_Flat!$B31,#REF!,0),MATCH(CT_Bands_1991_2022_Bills_Flat!D$2,#REF!,0))-INDEX(#REF!,MATCH(CT_Bands_1991_2022_Bills_Flat!$B31,#REF!,0),MATCH(CT_Bands_1991_2022_Bills_Flat!D$3,#REF!,0)),"N/A")</f>
        <v>N/A</v>
      </c>
      <c r="E31" s="90" t="str">
        <f>IFERROR(INDEX(#REF!,MATCH(CT_Bands_1991_2022_Bills_Flat!$B31,#REF!,0),MATCH(CT_Bands_1991_2022_Bills_Flat!E$2,#REF!,0))-INDEX(#REF!,MATCH(CT_Bands_1991_2022_Bills_Flat!$B31,#REF!,0),MATCH(CT_Bands_1991_2022_Bills_Flat!E$3,#REF!,0)),"N/A")</f>
        <v>N/A</v>
      </c>
      <c r="F31" s="90" t="str">
        <f>IFERROR(INDEX(#REF!,MATCH(CT_Bands_1991_2022_Bills_Flat!$B31,#REF!,0),MATCH(CT_Bands_1991_2022_Bills_Flat!F$2,#REF!,0))-INDEX(#REF!,MATCH(CT_Bands_1991_2022_Bills_Flat!$B31,#REF!,0),MATCH(CT_Bands_1991_2022_Bills_Flat!F$3,#REF!,0)),"N/A")</f>
        <v>N/A</v>
      </c>
      <c r="G31" s="90" t="str">
        <f>IFERROR(INDEX(#REF!,MATCH(CT_Bands_1991_2022_Bills_Flat!$B31,#REF!,0),MATCH(CT_Bands_1991_2022_Bills_Flat!G$2,#REF!,0))-INDEX(#REF!,MATCH(CT_Bands_1991_2022_Bills_Flat!$B31,#REF!,0),MATCH(CT_Bands_1991_2022_Bills_Flat!G$3,#REF!,0)),"N/A")</f>
        <v>N/A</v>
      </c>
      <c r="H31" s="90" t="str">
        <f>IFERROR(INDEX(#REF!,MATCH(CT_Bands_1991_2022_Bills_Flat!$B31,#REF!,0),MATCH(CT_Bands_1991_2022_Bills_Flat!H$2,#REF!,0))-INDEX(#REF!,MATCH(CT_Bands_1991_2022_Bills_Flat!$B31,#REF!,0),MATCH(CT_Bands_1991_2022_Bills_Flat!H$3,#REF!,0)),"N/A")</f>
        <v>N/A</v>
      </c>
      <c r="I31" s="90" t="str">
        <f>IFERROR(INDEX(#REF!,MATCH(CT_Bands_1991_2022_Bills_Flat!$B31,#REF!,0),MATCH(CT_Bands_1991_2022_Bills_Flat!I$2,#REF!,0))-INDEX(#REF!,MATCH(CT_Bands_1991_2022_Bills_Flat!$B31,#REF!,0),MATCH(CT_Bands_1991_2022_Bills_Flat!I$3,#REF!,0)),"N/A")</f>
        <v>N/A</v>
      </c>
      <c r="J31" s="90" t="str">
        <f>IFERROR(INDEX(#REF!,MATCH(CT_Bands_1991_2022_Bills_Flat!$B31,#REF!,0),MATCH(CT_Bands_1991_2022_Bills_Flat!J$2,#REF!,0))-INDEX(#REF!,MATCH(CT_Bands_1991_2022_Bills_Flat!$B31,#REF!,0),MATCH(CT_Bands_1991_2022_Bills_Flat!J$3,#REF!,0)),"N/A")</f>
        <v>N/A</v>
      </c>
      <c r="K31" s="90" t="str">
        <f>IFERROR(INDEX(#REF!,MATCH(CT_Bands_1991_2022_Bills_Flat!$B31,#REF!,0),MATCH(CT_Bands_1991_2022_Bills_Flat!K$2,#REF!,0))-INDEX(#REF!,MATCH(CT_Bands_1991_2022_Bills_Flat!$B31,#REF!,0),MATCH(CT_Bands_1991_2022_Bills_Flat!K$3,#REF!,0)),"N/A")</f>
        <v>N/A</v>
      </c>
      <c r="L31" s="90" t="str">
        <f>IFERROR(INDEX(#REF!,MATCH(CT_Bands_1991_2022_Bills_Flat!$B31,#REF!,0),MATCH(CT_Bands_1991_2022_Bills_Flat!L$2,#REF!,0))-INDEX(#REF!,MATCH(CT_Bands_1991_2022_Bills_Flat!$B31,#REF!,0),MATCH(CT_Bands_1991_2022_Bills_Flat!L$3,#REF!,0)),"N/A")</f>
        <v>N/A</v>
      </c>
      <c r="M31" s="90" t="str">
        <f>IFERROR(INDEX(#REF!,MATCH(CT_Bands_1991_2022_Bills_Flat!$B31,#REF!,0),MATCH(CT_Bands_1991_2022_Bills_Flat!M$2,#REF!,0))-INDEX(#REF!,MATCH(CT_Bands_1991_2022_Bills_Flat!$B31,#REF!,0),MATCH(CT_Bands_1991_2022_Bills_Flat!M$3,#REF!,0)),"N/A")</f>
        <v>N/A</v>
      </c>
      <c r="N31" s="102" t="str">
        <f>IFERROR(INDEX(#REF!,MATCH(CT_Bands_1991_2022_Bills_Flat!$B31,#REF!,0),MATCH(CT_Bands_1991_2022_Bills_Flat!N$2,#REF!,0))-INDEX(#REF!,MATCH(CT_Bands_1991_2022_Bills_Flat!$B31,#REF!,0),MATCH(CT_Bands_1991_2022_Bills_Flat!N$3,#REF!,0)),"N/A")</f>
        <v>N/A</v>
      </c>
      <c r="O31" s="90" t="str">
        <f>IFERROR(INDEX(#REF!,MATCH(CT_Bands_1991_2022_Bills_Flat!$B31,#REF!,0),MATCH(CT_Bands_1991_2022_Bills_Flat!O$2,#REF!,0))-INDEX(#REF!,MATCH(CT_Bands_1991_2022_Bills_Flat!$B31,#REF!,0),MATCH(CT_Bands_1991_2022_Bills_Flat!O$3,#REF!,0)),"N/A")</f>
        <v>N/A</v>
      </c>
      <c r="P31" s="90" t="str">
        <f>IFERROR(INDEX(#REF!,MATCH(CT_Bands_1991_2022_Bills_Flat!$B31,#REF!,0),MATCH(CT_Bands_1991_2022_Bills_Flat!P$2,#REF!,0))-INDEX(#REF!,MATCH(CT_Bands_1991_2022_Bills_Flat!$B31,#REF!,0),MATCH(CT_Bands_1991_2022_Bills_Flat!P$3,#REF!,0)),"N/A")</f>
        <v>N/A</v>
      </c>
      <c r="Q31" s="90" t="str">
        <f>IFERROR(INDEX(#REF!,MATCH(CT_Bands_1991_2022_Bills_Flat!$B31,#REF!,0),MATCH(CT_Bands_1991_2022_Bills_Flat!Q$2,#REF!,0))-INDEX(#REF!,MATCH(CT_Bands_1991_2022_Bills_Flat!$B31,#REF!,0),MATCH(CT_Bands_1991_2022_Bills_Flat!Q$3,#REF!,0)),"N/A")</f>
        <v>N/A</v>
      </c>
      <c r="R31" s="90" t="str">
        <f>IFERROR(INDEX(#REF!,MATCH(CT_Bands_1991_2022_Bills_Flat!$B31,#REF!,0),MATCH(CT_Bands_1991_2022_Bills_Flat!R$2,#REF!,0))-INDEX(#REF!,MATCH(CT_Bands_1991_2022_Bills_Flat!$B31,#REF!,0),MATCH(CT_Bands_1991_2022_Bills_Flat!R$3,#REF!,0)),"N/A")</f>
        <v>N/A</v>
      </c>
      <c r="S31" s="90" t="str">
        <f>IFERROR(INDEX(#REF!,MATCH(CT_Bands_1991_2022_Bills_Flat!$B31,#REF!,0),MATCH(CT_Bands_1991_2022_Bills_Flat!S$2,#REF!,0))-INDEX(#REF!,MATCH(CT_Bands_1991_2022_Bills_Flat!$B31,#REF!,0),MATCH(CT_Bands_1991_2022_Bills_Flat!S$3,#REF!,0)),"N/A")</f>
        <v>N/A</v>
      </c>
      <c r="T31" s="90" t="str">
        <f>IFERROR(INDEX(#REF!,MATCH(CT_Bands_1991_2022_Bills_Flat!$B31,#REF!,0),MATCH(CT_Bands_1991_2022_Bills_Flat!T$2,#REF!,0))-INDEX(#REF!,MATCH(CT_Bands_1991_2022_Bills_Flat!$B31,#REF!,0),MATCH(CT_Bands_1991_2022_Bills_Flat!T$3,#REF!,0)),"N/A")</f>
        <v>N/A</v>
      </c>
      <c r="U31" s="90" t="str">
        <f>IFERROR(INDEX(#REF!,MATCH(CT_Bands_1991_2022_Bills_Flat!$B31,#REF!,0),MATCH(CT_Bands_1991_2022_Bills_Flat!U$2,#REF!,0))-INDEX(#REF!,MATCH(CT_Bands_1991_2022_Bills_Flat!$B31,#REF!,0),MATCH(CT_Bands_1991_2022_Bills_Flat!U$3,#REF!,0)),"N/A")</f>
        <v>N/A</v>
      </c>
      <c r="V31" s="90" t="str">
        <f>IFERROR(INDEX(#REF!,MATCH(CT_Bands_1991_2022_Bills_Flat!$B31,#REF!,0),MATCH(CT_Bands_1991_2022_Bills_Flat!V$2,#REF!,0))-INDEX(#REF!,MATCH(CT_Bands_1991_2022_Bills_Flat!$B31,#REF!,0),MATCH(CT_Bands_1991_2022_Bills_Flat!V$3,#REF!,0)),"N/A")</f>
        <v>N/A</v>
      </c>
      <c r="W31" s="90" t="str">
        <f>IFERROR(INDEX(#REF!,MATCH(CT_Bands_1991_2022_Bills_Flat!$B31,#REF!,0),MATCH(CT_Bands_1991_2022_Bills_Flat!W$2,#REF!,0))-INDEX(#REF!,MATCH(CT_Bands_1991_2022_Bills_Flat!$B31,#REF!,0),MATCH(CT_Bands_1991_2022_Bills_Flat!W$3,#REF!,0)),"N/A")</f>
        <v>N/A</v>
      </c>
      <c r="X31" s="102" t="str">
        <f>IFERROR(INDEX(#REF!,MATCH(CT_Bands_1991_2022_Bills_Flat!$B31,#REF!,0),MATCH(CT_Bands_1991_2022_Bills_Flat!X$2,#REF!,0))-INDEX(#REF!,MATCH(CT_Bands_1991_2022_Bills_Flat!$B31,#REF!,0),MATCH(CT_Bands_1991_2022_Bills_Flat!X$3,#REF!,0)),"N/A")</f>
        <v>N/A</v>
      </c>
      <c r="Y31" s="90" t="str">
        <f>IFERROR(INDEX(#REF!,MATCH(CT_Bands_1991_2022_Bills_Flat!$B31,#REF!,0),MATCH(CT_Bands_1991_2022_Bills_Flat!Y$2,#REF!,0))-INDEX(#REF!,MATCH(CT_Bands_1991_2022_Bills_Flat!$B31,#REF!,0),MATCH(CT_Bands_1991_2022_Bills_Flat!Y$3,#REF!,0)),"N/A")</f>
        <v>N/A</v>
      </c>
      <c r="Z31" s="90" t="str">
        <f>IFERROR(INDEX(#REF!,MATCH(CT_Bands_1991_2022_Bills_Flat!$B31,#REF!,0),MATCH(CT_Bands_1991_2022_Bills_Flat!Z$2,#REF!,0))-INDEX(#REF!,MATCH(CT_Bands_1991_2022_Bills_Flat!$B31,#REF!,0),MATCH(CT_Bands_1991_2022_Bills_Flat!Z$3,#REF!,0)),"N/A")</f>
        <v>N/A</v>
      </c>
      <c r="AA31" s="90" t="str">
        <f>IFERROR(INDEX(#REF!,MATCH(CT_Bands_1991_2022_Bills_Flat!$B31,#REF!,0),MATCH(CT_Bands_1991_2022_Bills_Flat!AA$2,#REF!,0))-INDEX(#REF!,MATCH(CT_Bands_1991_2022_Bills_Flat!$B31,#REF!,0),MATCH(CT_Bands_1991_2022_Bills_Flat!AA$3,#REF!,0)),"N/A")</f>
        <v>N/A</v>
      </c>
      <c r="AB31" s="90" t="str">
        <f>IFERROR(INDEX(#REF!,MATCH(CT_Bands_1991_2022_Bills_Flat!$B31,#REF!,0),MATCH(CT_Bands_1991_2022_Bills_Flat!AB$2,#REF!,0))-INDEX(#REF!,MATCH(CT_Bands_1991_2022_Bills_Flat!$B31,#REF!,0),MATCH(CT_Bands_1991_2022_Bills_Flat!AB$3,#REF!,0)),"N/A")</f>
        <v>N/A</v>
      </c>
      <c r="AC31" s="90" t="str">
        <f>IFERROR(INDEX(#REF!,MATCH(CT_Bands_1991_2022_Bills_Flat!$B31,#REF!,0),MATCH(CT_Bands_1991_2022_Bills_Flat!AC$2,#REF!,0))-INDEX(#REF!,MATCH(CT_Bands_1991_2022_Bills_Flat!$B31,#REF!,0),MATCH(CT_Bands_1991_2022_Bills_Flat!AC$3,#REF!,0)),"N/A")</f>
        <v>N/A</v>
      </c>
      <c r="AD31" s="90" t="str">
        <f>IFERROR(INDEX(#REF!,MATCH(CT_Bands_1991_2022_Bills_Flat!$B31,#REF!,0),MATCH(CT_Bands_1991_2022_Bills_Flat!AD$2,#REF!,0))-INDEX(#REF!,MATCH(CT_Bands_1991_2022_Bills_Flat!$B31,#REF!,0),MATCH(CT_Bands_1991_2022_Bills_Flat!AD$3,#REF!,0)),"N/A")</f>
        <v>N/A</v>
      </c>
      <c r="AE31" s="90" t="str">
        <f>IFERROR(INDEX(#REF!,MATCH(CT_Bands_1991_2022_Bills_Flat!$B31,#REF!,0),MATCH(CT_Bands_1991_2022_Bills_Flat!AE$2,#REF!,0))-INDEX(#REF!,MATCH(CT_Bands_1991_2022_Bills_Flat!$B31,#REF!,0),MATCH(CT_Bands_1991_2022_Bills_Flat!AE$3,#REF!,0)),"N/A")</f>
        <v>N/A</v>
      </c>
      <c r="AF31" s="90" t="str">
        <f>IFERROR(INDEX(#REF!,MATCH(CT_Bands_1991_2022_Bills_Flat!$B31,#REF!,0),MATCH(CT_Bands_1991_2022_Bills_Flat!AF$2,#REF!,0))-INDEX(#REF!,MATCH(CT_Bands_1991_2022_Bills_Flat!$B31,#REF!,0),MATCH(CT_Bands_1991_2022_Bills_Flat!AF$3,#REF!,0)),"N/A")</f>
        <v>N/A</v>
      </c>
      <c r="AG31" s="90" t="str">
        <f>IFERROR(INDEX(#REF!,MATCH(CT_Bands_1991_2022_Bills_Flat!$B31,#REF!,0),MATCH(CT_Bands_1991_2022_Bills_Flat!AG$2,#REF!,0))-INDEX(#REF!,MATCH(CT_Bands_1991_2022_Bills_Flat!$B31,#REF!,0),MATCH(CT_Bands_1991_2022_Bills_Flat!AG$3,#REF!,0)),"N/A")</f>
        <v>N/A</v>
      </c>
      <c r="AH31" s="102" t="str">
        <f>IFERROR(INDEX(#REF!,MATCH(CT_Bands_1991_2022_Bills_Flat!$B31,#REF!,0),MATCH(CT_Bands_1991_2022_Bills_Flat!AH$2,#REF!,0))-INDEX(#REF!,MATCH(CT_Bands_1991_2022_Bills_Flat!$B31,#REF!,0),MATCH(CT_Bands_1991_2022_Bills_Flat!AH$3,#REF!,0)),"N/A")</f>
        <v>N/A</v>
      </c>
      <c r="AI31" s="90" t="str">
        <f>IFERROR(INDEX(#REF!,MATCH(CT_Bands_1991_2022_Bills_Flat!$B31,#REF!,0),MATCH(CT_Bands_1991_2022_Bills_Flat!AI$2,#REF!,0))-INDEX(#REF!,MATCH(CT_Bands_1991_2022_Bills_Flat!$B31,#REF!,0),MATCH(CT_Bands_1991_2022_Bills_Flat!AI$3,#REF!,0)),"N/A")</f>
        <v>N/A</v>
      </c>
      <c r="AJ31" s="90" t="str">
        <f>IFERROR(INDEX(#REF!,MATCH(CT_Bands_1991_2022_Bills_Flat!$B31,#REF!,0),MATCH(CT_Bands_1991_2022_Bills_Flat!AJ$2,#REF!,0))-INDEX(#REF!,MATCH(CT_Bands_1991_2022_Bills_Flat!$B31,#REF!,0),MATCH(CT_Bands_1991_2022_Bills_Flat!AJ$3,#REF!,0)),"N/A")</f>
        <v>N/A</v>
      </c>
      <c r="AK31" s="90" t="str">
        <f>IFERROR(INDEX(#REF!,MATCH(CT_Bands_1991_2022_Bills_Flat!$B31,#REF!,0),MATCH(CT_Bands_1991_2022_Bills_Flat!AK$2,#REF!,0))-INDEX(#REF!,MATCH(CT_Bands_1991_2022_Bills_Flat!$B31,#REF!,0),MATCH(CT_Bands_1991_2022_Bills_Flat!AK$3,#REF!,0)),"N/A")</f>
        <v>N/A</v>
      </c>
      <c r="AL31" s="90" t="str">
        <f>IFERROR(INDEX(#REF!,MATCH(CT_Bands_1991_2022_Bills_Flat!$B31,#REF!,0),MATCH(CT_Bands_1991_2022_Bills_Flat!AL$2,#REF!,0))-INDEX(#REF!,MATCH(CT_Bands_1991_2022_Bills_Flat!$B31,#REF!,0),MATCH(CT_Bands_1991_2022_Bills_Flat!AL$3,#REF!,0)),"N/A")</f>
        <v>N/A</v>
      </c>
      <c r="AM31" s="90" t="str">
        <f>IFERROR(INDEX(#REF!,MATCH(CT_Bands_1991_2022_Bills_Flat!$B31,#REF!,0),MATCH(CT_Bands_1991_2022_Bills_Flat!AM$2,#REF!,0))-INDEX(#REF!,MATCH(CT_Bands_1991_2022_Bills_Flat!$B31,#REF!,0),MATCH(CT_Bands_1991_2022_Bills_Flat!AM$3,#REF!,0)),"N/A")</f>
        <v>N/A</v>
      </c>
      <c r="AN31" s="90" t="str">
        <f>IFERROR(INDEX(#REF!,MATCH(CT_Bands_1991_2022_Bills_Flat!$B31,#REF!,0),MATCH(CT_Bands_1991_2022_Bills_Flat!AN$2,#REF!,0))-INDEX(#REF!,MATCH(CT_Bands_1991_2022_Bills_Flat!$B31,#REF!,0),MATCH(CT_Bands_1991_2022_Bills_Flat!AN$3,#REF!,0)),"N/A")</f>
        <v>N/A</v>
      </c>
      <c r="AO31" s="90" t="str">
        <f>IFERROR(INDEX(#REF!,MATCH(CT_Bands_1991_2022_Bills_Flat!$B31,#REF!,0),MATCH(CT_Bands_1991_2022_Bills_Flat!AO$2,#REF!,0))-INDEX(#REF!,MATCH(CT_Bands_1991_2022_Bills_Flat!$B31,#REF!,0),MATCH(CT_Bands_1991_2022_Bills_Flat!AO$3,#REF!,0)),"N/A")</f>
        <v>N/A</v>
      </c>
      <c r="AP31" s="90" t="str">
        <f>IFERROR(INDEX(#REF!,MATCH(CT_Bands_1991_2022_Bills_Flat!$B31,#REF!,0),MATCH(CT_Bands_1991_2022_Bills_Flat!AP$2,#REF!,0))-INDEX(#REF!,MATCH(CT_Bands_1991_2022_Bills_Flat!$B31,#REF!,0),MATCH(CT_Bands_1991_2022_Bills_Flat!AP$3,#REF!,0)),"N/A")</f>
        <v>N/A</v>
      </c>
      <c r="AQ31" s="90" t="str">
        <f>IFERROR(INDEX(#REF!,MATCH(CT_Bands_1991_2022_Bills_Flat!$B31,#REF!,0),MATCH(CT_Bands_1991_2022_Bills_Flat!AQ$2,#REF!,0))-INDEX(#REF!,MATCH(CT_Bands_1991_2022_Bills_Flat!$B31,#REF!,0),MATCH(CT_Bands_1991_2022_Bills_Flat!AQ$3,#REF!,0)),"N/A")</f>
        <v>N/A</v>
      </c>
      <c r="AR31" s="102" t="str">
        <f>IFERROR(INDEX(#REF!,MATCH(CT_Bands_1991_2022_Bills_Flat!$B31,#REF!,0),MATCH(CT_Bands_1991_2022_Bills_Flat!AR$2,#REF!,0))-INDEX(#REF!,MATCH(CT_Bands_1991_2022_Bills_Flat!$B31,#REF!,0),MATCH(CT_Bands_1991_2022_Bills_Flat!AR$3,#REF!,0)),"N/A")</f>
        <v>N/A</v>
      </c>
      <c r="AS31" s="90" t="str">
        <f>IFERROR(INDEX(#REF!,MATCH(CT_Bands_1991_2022_Bills_Flat!$B31,#REF!,0),MATCH(CT_Bands_1991_2022_Bills_Flat!AS$2,#REF!,0))-INDEX(#REF!,MATCH(CT_Bands_1991_2022_Bills_Flat!$B31,#REF!,0),MATCH(CT_Bands_1991_2022_Bills_Flat!AS$3,#REF!,0)),"N/A")</f>
        <v>N/A</v>
      </c>
      <c r="AT31" s="90" t="str">
        <f>IFERROR(INDEX(#REF!,MATCH(CT_Bands_1991_2022_Bills_Flat!$B31,#REF!,0),MATCH(CT_Bands_1991_2022_Bills_Flat!AT$2,#REF!,0))-INDEX(#REF!,MATCH(CT_Bands_1991_2022_Bills_Flat!$B31,#REF!,0),MATCH(CT_Bands_1991_2022_Bills_Flat!AT$3,#REF!,0)),"N/A")</f>
        <v>N/A</v>
      </c>
      <c r="AU31" s="90" t="str">
        <f>IFERROR(INDEX(#REF!,MATCH(CT_Bands_1991_2022_Bills_Flat!$B31,#REF!,0),MATCH(CT_Bands_1991_2022_Bills_Flat!AU$2,#REF!,0))-INDEX(#REF!,MATCH(CT_Bands_1991_2022_Bills_Flat!$B31,#REF!,0),MATCH(CT_Bands_1991_2022_Bills_Flat!AU$3,#REF!,0)),"N/A")</f>
        <v>N/A</v>
      </c>
      <c r="AV31" s="90" t="str">
        <f>IFERROR(INDEX(#REF!,MATCH(CT_Bands_1991_2022_Bills_Flat!$B31,#REF!,0),MATCH(CT_Bands_1991_2022_Bills_Flat!AV$2,#REF!,0))-INDEX(#REF!,MATCH(CT_Bands_1991_2022_Bills_Flat!$B31,#REF!,0),MATCH(CT_Bands_1991_2022_Bills_Flat!AV$3,#REF!,0)),"N/A")</f>
        <v>N/A</v>
      </c>
      <c r="AW31" s="90" t="str">
        <f>IFERROR(INDEX(#REF!,MATCH(CT_Bands_1991_2022_Bills_Flat!$B31,#REF!,0),MATCH(CT_Bands_1991_2022_Bills_Flat!AW$2,#REF!,0))-INDEX(#REF!,MATCH(CT_Bands_1991_2022_Bills_Flat!$B31,#REF!,0),MATCH(CT_Bands_1991_2022_Bills_Flat!AW$3,#REF!,0)),"N/A")</f>
        <v>N/A</v>
      </c>
      <c r="AX31" s="90" t="str">
        <f>IFERROR(INDEX(#REF!,MATCH(CT_Bands_1991_2022_Bills_Flat!$B31,#REF!,0),MATCH(CT_Bands_1991_2022_Bills_Flat!AX$2,#REF!,0))-INDEX(#REF!,MATCH(CT_Bands_1991_2022_Bills_Flat!$B31,#REF!,0),MATCH(CT_Bands_1991_2022_Bills_Flat!AX$3,#REF!,0)),"N/A")</f>
        <v>N/A</v>
      </c>
      <c r="AY31" s="90" t="str">
        <f>IFERROR(INDEX(#REF!,MATCH(CT_Bands_1991_2022_Bills_Flat!$B31,#REF!,0),MATCH(CT_Bands_1991_2022_Bills_Flat!AY$2,#REF!,0))-INDEX(#REF!,MATCH(CT_Bands_1991_2022_Bills_Flat!$B31,#REF!,0),MATCH(CT_Bands_1991_2022_Bills_Flat!AY$3,#REF!,0)),"N/A")</f>
        <v>N/A</v>
      </c>
      <c r="AZ31" s="90" t="str">
        <f>IFERROR(INDEX(#REF!,MATCH(CT_Bands_1991_2022_Bills_Flat!$B31,#REF!,0),MATCH(CT_Bands_1991_2022_Bills_Flat!AZ$2,#REF!,0))-INDEX(#REF!,MATCH(CT_Bands_1991_2022_Bills_Flat!$B31,#REF!,0),MATCH(CT_Bands_1991_2022_Bills_Flat!AZ$3,#REF!,0)),"N/A")</f>
        <v>N/A</v>
      </c>
      <c r="BA31" s="90" t="str">
        <f>IFERROR(INDEX(#REF!,MATCH(CT_Bands_1991_2022_Bills_Flat!$B31,#REF!,0),MATCH(CT_Bands_1991_2022_Bills_Flat!BA$2,#REF!,0))-INDEX(#REF!,MATCH(CT_Bands_1991_2022_Bills_Flat!$B31,#REF!,0),MATCH(CT_Bands_1991_2022_Bills_Flat!BA$3,#REF!,0)),"N/A")</f>
        <v>N/A</v>
      </c>
      <c r="BB31" s="102" t="str">
        <f>IFERROR(INDEX(#REF!,MATCH(CT_Bands_1991_2022_Bills_Flat!$B31,#REF!,0),MATCH(CT_Bands_1991_2022_Bills_Flat!BB$2,#REF!,0))-INDEX(#REF!,MATCH(CT_Bands_1991_2022_Bills_Flat!$B31,#REF!,0),MATCH(CT_Bands_1991_2022_Bills_Flat!BB$3,#REF!,0)),"N/A")</f>
        <v>N/A</v>
      </c>
      <c r="BC31" s="90" t="str">
        <f>IFERROR(INDEX(#REF!,MATCH(CT_Bands_1991_2022_Bills_Flat!$B31,#REF!,0),MATCH(CT_Bands_1991_2022_Bills_Flat!BC$2,#REF!,0))-INDEX(#REF!,MATCH(CT_Bands_1991_2022_Bills_Flat!$B31,#REF!,0),MATCH(CT_Bands_1991_2022_Bills_Flat!BC$3,#REF!,0)),"N/A")</f>
        <v>N/A</v>
      </c>
      <c r="BD31" s="90" t="str">
        <f>IFERROR(INDEX(#REF!,MATCH(CT_Bands_1991_2022_Bills_Flat!$B31,#REF!,0),MATCH(CT_Bands_1991_2022_Bills_Flat!BD$2,#REF!,0))-INDEX(#REF!,MATCH(CT_Bands_1991_2022_Bills_Flat!$B31,#REF!,0),MATCH(CT_Bands_1991_2022_Bills_Flat!BD$3,#REF!,0)),"N/A")</f>
        <v>N/A</v>
      </c>
      <c r="BE31" s="90" t="str">
        <f>IFERROR(INDEX(#REF!,MATCH(CT_Bands_1991_2022_Bills_Flat!$B31,#REF!,0),MATCH(CT_Bands_1991_2022_Bills_Flat!BE$2,#REF!,0))-INDEX(#REF!,MATCH(CT_Bands_1991_2022_Bills_Flat!$B31,#REF!,0),MATCH(CT_Bands_1991_2022_Bills_Flat!BE$3,#REF!,0)),"N/A")</f>
        <v>N/A</v>
      </c>
      <c r="BF31" s="90" t="str">
        <f>IFERROR(INDEX(#REF!,MATCH(CT_Bands_1991_2022_Bills_Flat!$B31,#REF!,0),MATCH(CT_Bands_1991_2022_Bills_Flat!BF$2,#REF!,0))-INDEX(#REF!,MATCH(CT_Bands_1991_2022_Bills_Flat!$B31,#REF!,0),MATCH(CT_Bands_1991_2022_Bills_Flat!BF$3,#REF!,0)),"N/A")</f>
        <v>N/A</v>
      </c>
      <c r="BG31" s="90" t="str">
        <f>IFERROR(INDEX(#REF!,MATCH(CT_Bands_1991_2022_Bills_Flat!$B31,#REF!,0),MATCH(CT_Bands_1991_2022_Bills_Flat!BG$2,#REF!,0))-INDEX(#REF!,MATCH(CT_Bands_1991_2022_Bills_Flat!$B31,#REF!,0),MATCH(CT_Bands_1991_2022_Bills_Flat!BG$3,#REF!,0)),"N/A")</f>
        <v>N/A</v>
      </c>
      <c r="BH31" s="90" t="str">
        <f>IFERROR(INDEX(#REF!,MATCH(CT_Bands_1991_2022_Bills_Flat!$B31,#REF!,0),MATCH(CT_Bands_1991_2022_Bills_Flat!BH$2,#REF!,0))-INDEX(#REF!,MATCH(CT_Bands_1991_2022_Bills_Flat!$B31,#REF!,0),MATCH(CT_Bands_1991_2022_Bills_Flat!BH$3,#REF!,0)),"N/A")</f>
        <v>N/A</v>
      </c>
      <c r="BI31" s="90" t="str">
        <f>IFERROR(INDEX(#REF!,MATCH(CT_Bands_1991_2022_Bills_Flat!$B31,#REF!,0),MATCH(CT_Bands_1991_2022_Bills_Flat!BI$2,#REF!,0))-INDEX(#REF!,MATCH(CT_Bands_1991_2022_Bills_Flat!$B31,#REF!,0),MATCH(CT_Bands_1991_2022_Bills_Flat!BI$3,#REF!,0)),"N/A")</f>
        <v>N/A</v>
      </c>
      <c r="BJ31" s="90" t="str">
        <f>IFERROR(INDEX(#REF!,MATCH(CT_Bands_1991_2022_Bills_Flat!$B31,#REF!,0),MATCH(CT_Bands_1991_2022_Bills_Flat!BJ$2,#REF!,0))-INDEX(#REF!,MATCH(CT_Bands_1991_2022_Bills_Flat!$B31,#REF!,0),MATCH(CT_Bands_1991_2022_Bills_Flat!BJ$3,#REF!,0)),"N/A")</f>
        <v>N/A</v>
      </c>
      <c r="BK31" s="90" t="str">
        <f>IFERROR(INDEX(#REF!,MATCH(CT_Bands_1991_2022_Bills_Flat!$B31,#REF!,0),MATCH(CT_Bands_1991_2022_Bills_Flat!BK$2,#REF!,0))-INDEX(#REF!,MATCH(CT_Bands_1991_2022_Bills_Flat!$B31,#REF!,0),MATCH(CT_Bands_1991_2022_Bills_Flat!BK$3,#REF!,0)),"N/A")</f>
        <v>N/A</v>
      </c>
      <c r="BL31" s="102" t="str">
        <f>IFERROR(INDEX(#REF!,MATCH(CT_Bands_1991_2022_Bills_Flat!$B31,#REF!,0),MATCH(CT_Bands_1991_2022_Bills_Flat!BL$2,#REF!,0))-INDEX(#REF!,MATCH(CT_Bands_1991_2022_Bills_Flat!$B31,#REF!,0),MATCH(CT_Bands_1991_2022_Bills_Flat!BL$3,#REF!,0)),"N/A")</f>
        <v>N/A</v>
      </c>
      <c r="BM31" s="90" t="str">
        <f>IFERROR(INDEX(#REF!,MATCH(CT_Bands_1991_2022_Bills_Flat!$B31,#REF!,0),MATCH(CT_Bands_1991_2022_Bills_Flat!BM$2,#REF!,0))-INDEX(#REF!,MATCH(CT_Bands_1991_2022_Bills_Flat!$B31,#REF!,0),MATCH(CT_Bands_1991_2022_Bills_Flat!BM$3,#REF!,0)),"N/A")</f>
        <v>N/A</v>
      </c>
      <c r="BN31" s="90" t="str">
        <f>IFERROR(INDEX(#REF!,MATCH(CT_Bands_1991_2022_Bills_Flat!$B31,#REF!,0),MATCH(CT_Bands_1991_2022_Bills_Flat!BN$2,#REF!,0))-INDEX(#REF!,MATCH(CT_Bands_1991_2022_Bills_Flat!$B31,#REF!,0),MATCH(CT_Bands_1991_2022_Bills_Flat!BN$3,#REF!,0)),"N/A")</f>
        <v>N/A</v>
      </c>
      <c r="BO31" s="90" t="str">
        <f>IFERROR(INDEX(#REF!,MATCH(CT_Bands_1991_2022_Bills_Flat!$B31,#REF!,0),MATCH(CT_Bands_1991_2022_Bills_Flat!BO$2,#REF!,0))-INDEX(#REF!,MATCH(CT_Bands_1991_2022_Bills_Flat!$B31,#REF!,0),MATCH(CT_Bands_1991_2022_Bills_Flat!BO$3,#REF!,0)),"N/A")</f>
        <v>N/A</v>
      </c>
      <c r="BP31" s="90" t="str">
        <f>IFERROR(INDEX(#REF!,MATCH(CT_Bands_1991_2022_Bills_Flat!$B31,#REF!,0),MATCH(CT_Bands_1991_2022_Bills_Flat!BP$2,#REF!,0))-INDEX(#REF!,MATCH(CT_Bands_1991_2022_Bills_Flat!$B31,#REF!,0),MATCH(CT_Bands_1991_2022_Bills_Flat!BP$3,#REF!,0)),"N/A")</f>
        <v>N/A</v>
      </c>
      <c r="BQ31" s="90" t="str">
        <f>IFERROR(INDEX(#REF!,MATCH(CT_Bands_1991_2022_Bills_Flat!$B31,#REF!,0),MATCH(CT_Bands_1991_2022_Bills_Flat!BQ$2,#REF!,0))-INDEX(#REF!,MATCH(CT_Bands_1991_2022_Bills_Flat!$B31,#REF!,0),MATCH(CT_Bands_1991_2022_Bills_Flat!BQ$3,#REF!,0)),"N/A")</f>
        <v>N/A</v>
      </c>
      <c r="BR31" s="90" t="str">
        <f>IFERROR(INDEX(#REF!,MATCH(CT_Bands_1991_2022_Bills_Flat!$B31,#REF!,0),MATCH(CT_Bands_1991_2022_Bills_Flat!BR$2,#REF!,0))-INDEX(#REF!,MATCH(CT_Bands_1991_2022_Bills_Flat!$B31,#REF!,0),MATCH(CT_Bands_1991_2022_Bills_Flat!BR$3,#REF!,0)),"N/A")</f>
        <v>N/A</v>
      </c>
      <c r="BS31" s="90" t="str">
        <f>IFERROR(INDEX(#REF!,MATCH(CT_Bands_1991_2022_Bills_Flat!$B31,#REF!,0),MATCH(CT_Bands_1991_2022_Bills_Flat!BS$2,#REF!,0))-INDEX(#REF!,MATCH(CT_Bands_1991_2022_Bills_Flat!$B31,#REF!,0),MATCH(CT_Bands_1991_2022_Bills_Flat!BS$3,#REF!,0)),"N/A")</f>
        <v>N/A</v>
      </c>
      <c r="BT31" s="90" t="str">
        <f>IFERROR(INDEX(#REF!,MATCH(CT_Bands_1991_2022_Bills_Flat!$B31,#REF!,0),MATCH(CT_Bands_1991_2022_Bills_Flat!BT$2,#REF!,0))-INDEX(#REF!,MATCH(CT_Bands_1991_2022_Bills_Flat!$B31,#REF!,0),MATCH(CT_Bands_1991_2022_Bills_Flat!BT$3,#REF!,0)),"N/A")</f>
        <v>N/A</v>
      </c>
      <c r="BU31" s="90" t="str">
        <f>IFERROR(INDEX(#REF!,MATCH(CT_Bands_1991_2022_Bills_Flat!$B31,#REF!,0),MATCH(CT_Bands_1991_2022_Bills_Flat!BU$2,#REF!,0))-INDEX(#REF!,MATCH(CT_Bands_1991_2022_Bills_Flat!$B31,#REF!,0),MATCH(CT_Bands_1991_2022_Bills_Flat!BU$3,#REF!,0)),"N/A")</f>
        <v>N/A</v>
      </c>
      <c r="BV31" s="102" t="str">
        <f>IFERROR(INDEX(#REF!,MATCH(CT_Bands_1991_2022_Bills_Flat!$B31,#REF!,0),MATCH(CT_Bands_1991_2022_Bills_Flat!BV$2,#REF!,0))-INDEX(#REF!,MATCH(CT_Bands_1991_2022_Bills_Flat!$B31,#REF!,0),MATCH(CT_Bands_1991_2022_Bills_Flat!BV$3,#REF!,0)),"N/A")</f>
        <v>N/A</v>
      </c>
      <c r="BW31" s="90" t="str">
        <f>IFERROR(INDEX(#REF!,MATCH(CT_Bands_1991_2022_Bills_Flat!$B31,#REF!,0),MATCH(CT_Bands_1991_2022_Bills_Flat!BW$2,#REF!,0))-INDEX(#REF!,MATCH(CT_Bands_1991_2022_Bills_Flat!$B31,#REF!,0),MATCH(CT_Bands_1991_2022_Bills_Flat!BW$3,#REF!,0)),"N/A")</f>
        <v>N/A</v>
      </c>
      <c r="BX31" s="90" t="str">
        <f>IFERROR(INDEX(#REF!,MATCH(CT_Bands_1991_2022_Bills_Flat!$B31,#REF!,0),MATCH(CT_Bands_1991_2022_Bills_Flat!BX$2,#REF!,0))-INDEX(#REF!,MATCH(CT_Bands_1991_2022_Bills_Flat!$B31,#REF!,0),MATCH(CT_Bands_1991_2022_Bills_Flat!BX$3,#REF!,0)),"N/A")</f>
        <v>N/A</v>
      </c>
      <c r="BY31" s="90" t="str">
        <f>IFERROR(INDEX(#REF!,MATCH(CT_Bands_1991_2022_Bills_Flat!$B31,#REF!,0),MATCH(CT_Bands_1991_2022_Bills_Flat!BY$2,#REF!,0))-INDEX(#REF!,MATCH(CT_Bands_1991_2022_Bills_Flat!$B31,#REF!,0),MATCH(CT_Bands_1991_2022_Bills_Flat!BY$3,#REF!,0)),"N/A")</f>
        <v>N/A</v>
      </c>
      <c r="BZ31" s="90" t="str">
        <f>IFERROR(INDEX(#REF!,MATCH(CT_Bands_1991_2022_Bills_Flat!$B31,#REF!,0),MATCH(CT_Bands_1991_2022_Bills_Flat!BZ$2,#REF!,0))-INDEX(#REF!,MATCH(CT_Bands_1991_2022_Bills_Flat!$B31,#REF!,0),MATCH(CT_Bands_1991_2022_Bills_Flat!BZ$3,#REF!,0)),"N/A")</f>
        <v>N/A</v>
      </c>
      <c r="CA31" s="90" t="str">
        <f>IFERROR(INDEX(#REF!,MATCH(CT_Bands_1991_2022_Bills_Flat!$B31,#REF!,0),MATCH(CT_Bands_1991_2022_Bills_Flat!CA$2,#REF!,0))-INDEX(#REF!,MATCH(CT_Bands_1991_2022_Bills_Flat!$B31,#REF!,0),MATCH(CT_Bands_1991_2022_Bills_Flat!CA$3,#REF!,0)),"N/A")</f>
        <v>N/A</v>
      </c>
      <c r="CB31" s="90" t="str">
        <f>IFERROR(INDEX(#REF!,MATCH(CT_Bands_1991_2022_Bills_Flat!$B31,#REF!,0),MATCH(CT_Bands_1991_2022_Bills_Flat!CB$2,#REF!,0))-INDEX(#REF!,MATCH(CT_Bands_1991_2022_Bills_Flat!$B31,#REF!,0),MATCH(CT_Bands_1991_2022_Bills_Flat!CB$3,#REF!,0)),"N/A")</f>
        <v>N/A</v>
      </c>
      <c r="CC31" s="90" t="str">
        <f>IFERROR(INDEX(#REF!,MATCH(CT_Bands_1991_2022_Bills_Flat!$B31,#REF!,0),MATCH(CT_Bands_1991_2022_Bills_Flat!CC$2,#REF!,0))-INDEX(#REF!,MATCH(CT_Bands_1991_2022_Bills_Flat!$B31,#REF!,0),MATCH(CT_Bands_1991_2022_Bills_Flat!CC$3,#REF!,0)),"N/A")</f>
        <v>N/A</v>
      </c>
      <c r="CD31" s="90" t="str">
        <f>IFERROR(INDEX(#REF!,MATCH(CT_Bands_1991_2022_Bills_Flat!$B31,#REF!,0),MATCH(CT_Bands_1991_2022_Bills_Flat!CD$2,#REF!,0))-INDEX(#REF!,MATCH(CT_Bands_1991_2022_Bills_Flat!$B31,#REF!,0),MATCH(CT_Bands_1991_2022_Bills_Flat!CD$3,#REF!,0)),"N/A")</f>
        <v>N/A</v>
      </c>
      <c r="CE31" s="90" t="str">
        <f>IFERROR(INDEX(#REF!,MATCH(CT_Bands_1991_2022_Bills_Flat!$B31,#REF!,0),MATCH(CT_Bands_1991_2022_Bills_Flat!CE$2,#REF!,0))-INDEX(#REF!,MATCH(CT_Bands_1991_2022_Bills_Flat!$B31,#REF!,0),MATCH(CT_Bands_1991_2022_Bills_Flat!CE$3,#REF!,0)),"N/A")</f>
        <v>N/A</v>
      </c>
      <c r="CF31" s="51"/>
    </row>
    <row r="32" spans="1:84" x14ac:dyDescent="0.25">
      <c r="A32" s="76" t="s">
        <v>821</v>
      </c>
      <c r="B32" s="85" t="s">
        <v>822</v>
      </c>
      <c r="C32" s="85" t="s">
        <v>1511</v>
      </c>
      <c r="D32" s="90" t="str">
        <f>IFERROR(INDEX(#REF!,MATCH(CT_Bands_1991_2022_Bills_Flat!$B32,#REF!,0),MATCH(CT_Bands_1991_2022_Bills_Flat!D$2,#REF!,0))-INDEX(#REF!,MATCH(CT_Bands_1991_2022_Bills_Flat!$B32,#REF!,0),MATCH(CT_Bands_1991_2022_Bills_Flat!D$3,#REF!,0)),"N/A")</f>
        <v>N/A</v>
      </c>
      <c r="E32" s="90" t="str">
        <f>IFERROR(INDEX(#REF!,MATCH(CT_Bands_1991_2022_Bills_Flat!$B32,#REF!,0),MATCH(CT_Bands_1991_2022_Bills_Flat!E$2,#REF!,0))-INDEX(#REF!,MATCH(CT_Bands_1991_2022_Bills_Flat!$B32,#REF!,0),MATCH(CT_Bands_1991_2022_Bills_Flat!E$3,#REF!,0)),"N/A")</f>
        <v>N/A</v>
      </c>
      <c r="F32" s="90" t="str">
        <f>IFERROR(INDEX(#REF!,MATCH(CT_Bands_1991_2022_Bills_Flat!$B32,#REF!,0),MATCH(CT_Bands_1991_2022_Bills_Flat!F$2,#REF!,0))-INDEX(#REF!,MATCH(CT_Bands_1991_2022_Bills_Flat!$B32,#REF!,0),MATCH(CT_Bands_1991_2022_Bills_Flat!F$3,#REF!,0)),"N/A")</f>
        <v>N/A</v>
      </c>
      <c r="G32" s="90" t="str">
        <f>IFERROR(INDEX(#REF!,MATCH(CT_Bands_1991_2022_Bills_Flat!$B32,#REF!,0),MATCH(CT_Bands_1991_2022_Bills_Flat!G$2,#REF!,0))-INDEX(#REF!,MATCH(CT_Bands_1991_2022_Bills_Flat!$B32,#REF!,0),MATCH(CT_Bands_1991_2022_Bills_Flat!G$3,#REF!,0)),"N/A")</f>
        <v>N/A</v>
      </c>
      <c r="H32" s="90" t="str">
        <f>IFERROR(INDEX(#REF!,MATCH(CT_Bands_1991_2022_Bills_Flat!$B32,#REF!,0),MATCH(CT_Bands_1991_2022_Bills_Flat!H$2,#REF!,0))-INDEX(#REF!,MATCH(CT_Bands_1991_2022_Bills_Flat!$B32,#REF!,0),MATCH(CT_Bands_1991_2022_Bills_Flat!H$3,#REF!,0)),"N/A")</f>
        <v>N/A</v>
      </c>
      <c r="I32" s="90" t="str">
        <f>IFERROR(INDEX(#REF!,MATCH(CT_Bands_1991_2022_Bills_Flat!$B32,#REF!,0),MATCH(CT_Bands_1991_2022_Bills_Flat!I$2,#REF!,0))-INDEX(#REF!,MATCH(CT_Bands_1991_2022_Bills_Flat!$B32,#REF!,0),MATCH(CT_Bands_1991_2022_Bills_Flat!I$3,#REF!,0)),"N/A")</f>
        <v>N/A</v>
      </c>
      <c r="J32" s="90" t="str">
        <f>IFERROR(INDEX(#REF!,MATCH(CT_Bands_1991_2022_Bills_Flat!$B32,#REF!,0),MATCH(CT_Bands_1991_2022_Bills_Flat!J$2,#REF!,0))-INDEX(#REF!,MATCH(CT_Bands_1991_2022_Bills_Flat!$B32,#REF!,0),MATCH(CT_Bands_1991_2022_Bills_Flat!J$3,#REF!,0)),"N/A")</f>
        <v>N/A</v>
      </c>
      <c r="K32" s="90" t="str">
        <f>IFERROR(INDEX(#REF!,MATCH(CT_Bands_1991_2022_Bills_Flat!$B32,#REF!,0),MATCH(CT_Bands_1991_2022_Bills_Flat!K$2,#REF!,0))-INDEX(#REF!,MATCH(CT_Bands_1991_2022_Bills_Flat!$B32,#REF!,0),MATCH(CT_Bands_1991_2022_Bills_Flat!K$3,#REF!,0)),"N/A")</f>
        <v>N/A</v>
      </c>
      <c r="L32" s="90" t="str">
        <f>IFERROR(INDEX(#REF!,MATCH(CT_Bands_1991_2022_Bills_Flat!$B32,#REF!,0),MATCH(CT_Bands_1991_2022_Bills_Flat!L$2,#REF!,0))-INDEX(#REF!,MATCH(CT_Bands_1991_2022_Bills_Flat!$B32,#REF!,0),MATCH(CT_Bands_1991_2022_Bills_Flat!L$3,#REF!,0)),"N/A")</f>
        <v>N/A</v>
      </c>
      <c r="M32" s="90" t="str">
        <f>IFERROR(INDEX(#REF!,MATCH(CT_Bands_1991_2022_Bills_Flat!$B32,#REF!,0),MATCH(CT_Bands_1991_2022_Bills_Flat!M$2,#REF!,0))-INDEX(#REF!,MATCH(CT_Bands_1991_2022_Bills_Flat!$B32,#REF!,0),MATCH(CT_Bands_1991_2022_Bills_Flat!M$3,#REF!,0)),"N/A")</f>
        <v>N/A</v>
      </c>
      <c r="N32" s="102" t="str">
        <f>IFERROR(INDEX(#REF!,MATCH(CT_Bands_1991_2022_Bills_Flat!$B32,#REF!,0),MATCH(CT_Bands_1991_2022_Bills_Flat!N$2,#REF!,0))-INDEX(#REF!,MATCH(CT_Bands_1991_2022_Bills_Flat!$B32,#REF!,0),MATCH(CT_Bands_1991_2022_Bills_Flat!N$3,#REF!,0)),"N/A")</f>
        <v>N/A</v>
      </c>
      <c r="O32" s="90" t="str">
        <f>IFERROR(INDEX(#REF!,MATCH(CT_Bands_1991_2022_Bills_Flat!$B32,#REF!,0),MATCH(CT_Bands_1991_2022_Bills_Flat!O$2,#REF!,0))-INDEX(#REF!,MATCH(CT_Bands_1991_2022_Bills_Flat!$B32,#REF!,0),MATCH(CT_Bands_1991_2022_Bills_Flat!O$3,#REF!,0)),"N/A")</f>
        <v>N/A</v>
      </c>
      <c r="P32" s="90" t="str">
        <f>IFERROR(INDEX(#REF!,MATCH(CT_Bands_1991_2022_Bills_Flat!$B32,#REF!,0),MATCH(CT_Bands_1991_2022_Bills_Flat!P$2,#REF!,0))-INDEX(#REF!,MATCH(CT_Bands_1991_2022_Bills_Flat!$B32,#REF!,0),MATCH(CT_Bands_1991_2022_Bills_Flat!P$3,#REF!,0)),"N/A")</f>
        <v>N/A</v>
      </c>
      <c r="Q32" s="90" t="str">
        <f>IFERROR(INDEX(#REF!,MATCH(CT_Bands_1991_2022_Bills_Flat!$B32,#REF!,0),MATCH(CT_Bands_1991_2022_Bills_Flat!Q$2,#REF!,0))-INDEX(#REF!,MATCH(CT_Bands_1991_2022_Bills_Flat!$B32,#REF!,0),MATCH(CT_Bands_1991_2022_Bills_Flat!Q$3,#REF!,0)),"N/A")</f>
        <v>N/A</v>
      </c>
      <c r="R32" s="90" t="str">
        <f>IFERROR(INDEX(#REF!,MATCH(CT_Bands_1991_2022_Bills_Flat!$B32,#REF!,0),MATCH(CT_Bands_1991_2022_Bills_Flat!R$2,#REF!,0))-INDEX(#REF!,MATCH(CT_Bands_1991_2022_Bills_Flat!$B32,#REF!,0),MATCH(CT_Bands_1991_2022_Bills_Flat!R$3,#REF!,0)),"N/A")</f>
        <v>N/A</v>
      </c>
      <c r="S32" s="90" t="str">
        <f>IFERROR(INDEX(#REF!,MATCH(CT_Bands_1991_2022_Bills_Flat!$B32,#REF!,0),MATCH(CT_Bands_1991_2022_Bills_Flat!S$2,#REF!,0))-INDEX(#REF!,MATCH(CT_Bands_1991_2022_Bills_Flat!$B32,#REF!,0),MATCH(CT_Bands_1991_2022_Bills_Flat!S$3,#REF!,0)),"N/A")</f>
        <v>N/A</v>
      </c>
      <c r="T32" s="90" t="str">
        <f>IFERROR(INDEX(#REF!,MATCH(CT_Bands_1991_2022_Bills_Flat!$B32,#REF!,0),MATCH(CT_Bands_1991_2022_Bills_Flat!T$2,#REF!,0))-INDEX(#REF!,MATCH(CT_Bands_1991_2022_Bills_Flat!$B32,#REF!,0),MATCH(CT_Bands_1991_2022_Bills_Flat!T$3,#REF!,0)),"N/A")</f>
        <v>N/A</v>
      </c>
      <c r="U32" s="90" t="str">
        <f>IFERROR(INDEX(#REF!,MATCH(CT_Bands_1991_2022_Bills_Flat!$B32,#REF!,0),MATCH(CT_Bands_1991_2022_Bills_Flat!U$2,#REF!,0))-INDEX(#REF!,MATCH(CT_Bands_1991_2022_Bills_Flat!$B32,#REF!,0),MATCH(CT_Bands_1991_2022_Bills_Flat!U$3,#REF!,0)),"N/A")</f>
        <v>N/A</v>
      </c>
      <c r="V32" s="90" t="str">
        <f>IFERROR(INDEX(#REF!,MATCH(CT_Bands_1991_2022_Bills_Flat!$B32,#REF!,0),MATCH(CT_Bands_1991_2022_Bills_Flat!V$2,#REF!,0))-INDEX(#REF!,MATCH(CT_Bands_1991_2022_Bills_Flat!$B32,#REF!,0),MATCH(CT_Bands_1991_2022_Bills_Flat!V$3,#REF!,0)),"N/A")</f>
        <v>N/A</v>
      </c>
      <c r="W32" s="90" t="str">
        <f>IFERROR(INDEX(#REF!,MATCH(CT_Bands_1991_2022_Bills_Flat!$B32,#REF!,0),MATCH(CT_Bands_1991_2022_Bills_Flat!W$2,#REF!,0))-INDEX(#REF!,MATCH(CT_Bands_1991_2022_Bills_Flat!$B32,#REF!,0),MATCH(CT_Bands_1991_2022_Bills_Flat!W$3,#REF!,0)),"N/A")</f>
        <v>N/A</v>
      </c>
      <c r="X32" s="102" t="str">
        <f>IFERROR(INDEX(#REF!,MATCH(CT_Bands_1991_2022_Bills_Flat!$B32,#REF!,0),MATCH(CT_Bands_1991_2022_Bills_Flat!X$2,#REF!,0))-INDEX(#REF!,MATCH(CT_Bands_1991_2022_Bills_Flat!$B32,#REF!,0),MATCH(CT_Bands_1991_2022_Bills_Flat!X$3,#REF!,0)),"N/A")</f>
        <v>N/A</v>
      </c>
      <c r="Y32" s="90" t="str">
        <f>IFERROR(INDEX(#REF!,MATCH(CT_Bands_1991_2022_Bills_Flat!$B32,#REF!,0),MATCH(CT_Bands_1991_2022_Bills_Flat!Y$2,#REF!,0))-INDEX(#REF!,MATCH(CT_Bands_1991_2022_Bills_Flat!$B32,#REF!,0),MATCH(CT_Bands_1991_2022_Bills_Flat!Y$3,#REF!,0)),"N/A")</f>
        <v>N/A</v>
      </c>
      <c r="Z32" s="90" t="str">
        <f>IFERROR(INDEX(#REF!,MATCH(CT_Bands_1991_2022_Bills_Flat!$B32,#REF!,0),MATCH(CT_Bands_1991_2022_Bills_Flat!Z$2,#REF!,0))-INDEX(#REF!,MATCH(CT_Bands_1991_2022_Bills_Flat!$B32,#REF!,0),MATCH(CT_Bands_1991_2022_Bills_Flat!Z$3,#REF!,0)),"N/A")</f>
        <v>N/A</v>
      </c>
      <c r="AA32" s="90" t="str">
        <f>IFERROR(INDEX(#REF!,MATCH(CT_Bands_1991_2022_Bills_Flat!$B32,#REF!,0),MATCH(CT_Bands_1991_2022_Bills_Flat!AA$2,#REF!,0))-INDEX(#REF!,MATCH(CT_Bands_1991_2022_Bills_Flat!$B32,#REF!,0),MATCH(CT_Bands_1991_2022_Bills_Flat!AA$3,#REF!,0)),"N/A")</f>
        <v>N/A</v>
      </c>
      <c r="AB32" s="90" t="str">
        <f>IFERROR(INDEX(#REF!,MATCH(CT_Bands_1991_2022_Bills_Flat!$B32,#REF!,0),MATCH(CT_Bands_1991_2022_Bills_Flat!AB$2,#REF!,0))-INDEX(#REF!,MATCH(CT_Bands_1991_2022_Bills_Flat!$B32,#REF!,0),MATCH(CT_Bands_1991_2022_Bills_Flat!AB$3,#REF!,0)),"N/A")</f>
        <v>N/A</v>
      </c>
      <c r="AC32" s="90" t="str">
        <f>IFERROR(INDEX(#REF!,MATCH(CT_Bands_1991_2022_Bills_Flat!$B32,#REF!,0),MATCH(CT_Bands_1991_2022_Bills_Flat!AC$2,#REF!,0))-INDEX(#REF!,MATCH(CT_Bands_1991_2022_Bills_Flat!$B32,#REF!,0),MATCH(CT_Bands_1991_2022_Bills_Flat!AC$3,#REF!,0)),"N/A")</f>
        <v>N/A</v>
      </c>
      <c r="AD32" s="90" t="str">
        <f>IFERROR(INDEX(#REF!,MATCH(CT_Bands_1991_2022_Bills_Flat!$B32,#REF!,0),MATCH(CT_Bands_1991_2022_Bills_Flat!AD$2,#REF!,0))-INDEX(#REF!,MATCH(CT_Bands_1991_2022_Bills_Flat!$B32,#REF!,0),MATCH(CT_Bands_1991_2022_Bills_Flat!AD$3,#REF!,0)),"N/A")</f>
        <v>N/A</v>
      </c>
      <c r="AE32" s="90" t="str">
        <f>IFERROR(INDEX(#REF!,MATCH(CT_Bands_1991_2022_Bills_Flat!$B32,#REF!,0),MATCH(CT_Bands_1991_2022_Bills_Flat!AE$2,#REF!,0))-INDEX(#REF!,MATCH(CT_Bands_1991_2022_Bills_Flat!$B32,#REF!,0),MATCH(CT_Bands_1991_2022_Bills_Flat!AE$3,#REF!,0)),"N/A")</f>
        <v>N/A</v>
      </c>
      <c r="AF32" s="90" t="str">
        <f>IFERROR(INDEX(#REF!,MATCH(CT_Bands_1991_2022_Bills_Flat!$B32,#REF!,0),MATCH(CT_Bands_1991_2022_Bills_Flat!AF$2,#REF!,0))-INDEX(#REF!,MATCH(CT_Bands_1991_2022_Bills_Flat!$B32,#REF!,0),MATCH(CT_Bands_1991_2022_Bills_Flat!AF$3,#REF!,0)),"N/A")</f>
        <v>N/A</v>
      </c>
      <c r="AG32" s="90" t="str">
        <f>IFERROR(INDEX(#REF!,MATCH(CT_Bands_1991_2022_Bills_Flat!$B32,#REF!,0),MATCH(CT_Bands_1991_2022_Bills_Flat!AG$2,#REF!,0))-INDEX(#REF!,MATCH(CT_Bands_1991_2022_Bills_Flat!$B32,#REF!,0),MATCH(CT_Bands_1991_2022_Bills_Flat!AG$3,#REF!,0)),"N/A")</f>
        <v>N/A</v>
      </c>
      <c r="AH32" s="102" t="str">
        <f>IFERROR(INDEX(#REF!,MATCH(CT_Bands_1991_2022_Bills_Flat!$B32,#REF!,0),MATCH(CT_Bands_1991_2022_Bills_Flat!AH$2,#REF!,0))-INDEX(#REF!,MATCH(CT_Bands_1991_2022_Bills_Flat!$B32,#REF!,0),MATCH(CT_Bands_1991_2022_Bills_Flat!AH$3,#REF!,0)),"N/A")</f>
        <v>N/A</v>
      </c>
      <c r="AI32" s="90" t="str">
        <f>IFERROR(INDEX(#REF!,MATCH(CT_Bands_1991_2022_Bills_Flat!$B32,#REF!,0),MATCH(CT_Bands_1991_2022_Bills_Flat!AI$2,#REF!,0))-INDEX(#REF!,MATCH(CT_Bands_1991_2022_Bills_Flat!$B32,#REF!,0),MATCH(CT_Bands_1991_2022_Bills_Flat!AI$3,#REF!,0)),"N/A")</f>
        <v>N/A</v>
      </c>
      <c r="AJ32" s="90" t="str">
        <f>IFERROR(INDEX(#REF!,MATCH(CT_Bands_1991_2022_Bills_Flat!$B32,#REF!,0),MATCH(CT_Bands_1991_2022_Bills_Flat!AJ$2,#REF!,0))-INDEX(#REF!,MATCH(CT_Bands_1991_2022_Bills_Flat!$B32,#REF!,0),MATCH(CT_Bands_1991_2022_Bills_Flat!AJ$3,#REF!,0)),"N/A")</f>
        <v>N/A</v>
      </c>
      <c r="AK32" s="90" t="str">
        <f>IFERROR(INDEX(#REF!,MATCH(CT_Bands_1991_2022_Bills_Flat!$B32,#REF!,0),MATCH(CT_Bands_1991_2022_Bills_Flat!AK$2,#REF!,0))-INDEX(#REF!,MATCH(CT_Bands_1991_2022_Bills_Flat!$B32,#REF!,0),MATCH(CT_Bands_1991_2022_Bills_Flat!AK$3,#REF!,0)),"N/A")</f>
        <v>N/A</v>
      </c>
      <c r="AL32" s="90" t="str">
        <f>IFERROR(INDEX(#REF!,MATCH(CT_Bands_1991_2022_Bills_Flat!$B32,#REF!,0),MATCH(CT_Bands_1991_2022_Bills_Flat!AL$2,#REF!,0))-INDEX(#REF!,MATCH(CT_Bands_1991_2022_Bills_Flat!$B32,#REF!,0),MATCH(CT_Bands_1991_2022_Bills_Flat!AL$3,#REF!,0)),"N/A")</f>
        <v>N/A</v>
      </c>
      <c r="AM32" s="90" t="str">
        <f>IFERROR(INDEX(#REF!,MATCH(CT_Bands_1991_2022_Bills_Flat!$B32,#REF!,0),MATCH(CT_Bands_1991_2022_Bills_Flat!AM$2,#REF!,0))-INDEX(#REF!,MATCH(CT_Bands_1991_2022_Bills_Flat!$B32,#REF!,0),MATCH(CT_Bands_1991_2022_Bills_Flat!AM$3,#REF!,0)),"N/A")</f>
        <v>N/A</v>
      </c>
      <c r="AN32" s="90" t="str">
        <f>IFERROR(INDEX(#REF!,MATCH(CT_Bands_1991_2022_Bills_Flat!$B32,#REF!,0),MATCH(CT_Bands_1991_2022_Bills_Flat!AN$2,#REF!,0))-INDEX(#REF!,MATCH(CT_Bands_1991_2022_Bills_Flat!$B32,#REF!,0),MATCH(CT_Bands_1991_2022_Bills_Flat!AN$3,#REF!,0)),"N/A")</f>
        <v>N/A</v>
      </c>
      <c r="AO32" s="90" t="str">
        <f>IFERROR(INDEX(#REF!,MATCH(CT_Bands_1991_2022_Bills_Flat!$B32,#REF!,0),MATCH(CT_Bands_1991_2022_Bills_Flat!AO$2,#REF!,0))-INDEX(#REF!,MATCH(CT_Bands_1991_2022_Bills_Flat!$B32,#REF!,0),MATCH(CT_Bands_1991_2022_Bills_Flat!AO$3,#REF!,0)),"N/A")</f>
        <v>N/A</v>
      </c>
      <c r="AP32" s="90" t="str">
        <f>IFERROR(INDEX(#REF!,MATCH(CT_Bands_1991_2022_Bills_Flat!$B32,#REF!,0),MATCH(CT_Bands_1991_2022_Bills_Flat!AP$2,#REF!,0))-INDEX(#REF!,MATCH(CT_Bands_1991_2022_Bills_Flat!$B32,#REF!,0),MATCH(CT_Bands_1991_2022_Bills_Flat!AP$3,#REF!,0)),"N/A")</f>
        <v>N/A</v>
      </c>
      <c r="AQ32" s="90" t="str">
        <f>IFERROR(INDEX(#REF!,MATCH(CT_Bands_1991_2022_Bills_Flat!$B32,#REF!,0),MATCH(CT_Bands_1991_2022_Bills_Flat!AQ$2,#REF!,0))-INDEX(#REF!,MATCH(CT_Bands_1991_2022_Bills_Flat!$B32,#REF!,0),MATCH(CT_Bands_1991_2022_Bills_Flat!AQ$3,#REF!,0)),"N/A")</f>
        <v>N/A</v>
      </c>
      <c r="AR32" s="102" t="str">
        <f>IFERROR(INDEX(#REF!,MATCH(CT_Bands_1991_2022_Bills_Flat!$B32,#REF!,0),MATCH(CT_Bands_1991_2022_Bills_Flat!AR$2,#REF!,0))-INDEX(#REF!,MATCH(CT_Bands_1991_2022_Bills_Flat!$B32,#REF!,0),MATCH(CT_Bands_1991_2022_Bills_Flat!AR$3,#REF!,0)),"N/A")</f>
        <v>N/A</v>
      </c>
      <c r="AS32" s="90" t="str">
        <f>IFERROR(INDEX(#REF!,MATCH(CT_Bands_1991_2022_Bills_Flat!$B32,#REF!,0),MATCH(CT_Bands_1991_2022_Bills_Flat!AS$2,#REF!,0))-INDEX(#REF!,MATCH(CT_Bands_1991_2022_Bills_Flat!$B32,#REF!,0),MATCH(CT_Bands_1991_2022_Bills_Flat!AS$3,#REF!,0)),"N/A")</f>
        <v>N/A</v>
      </c>
      <c r="AT32" s="90" t="str">
        <f>IFERROR(INDEX(#REF!,MATCH(CT_Bands_1991_2022_Bills_Flat!$B32,#REF!,0),MATCH(CT_Bands_1991_2022_Bills_Flat!AT$2,#REF!,0))-INDEX(#REF!,MATCH(CT_Bands_1991_2022_Bills_Flat!$B32,#REF!,0),MATCH(CT_Bands_1991_2022_Bills_Flat!AT$3,#REF!,0)),"N/A")</f>
        <v>N/A</v>
      </c>
      <c r="AU32" s="90" t="str">
        <f>IFERROR(INDEX(#REF!,MATCH(CT_Bands_1991_2022_Bills_Flat!$B32,#REF!,0),MATCH(CT_Bands_1991_2022_Bills_Flat!AU$2,#REF!,0))-INDEX(#REF!,MATCH(CT_Bands_1991_2022_Bills_Flat!$B32,#REF!,0),MATCH(CT_Bands_1991_2022_Bills_Flat!AU$3,#REF!,0)),"N/A")</f>
        <v>N/A</v>
      </c>
      <c r="AV32" s="90" t="str">
        <f>IFERROR(INDEX(#REF!,MATCH(CT_Bands_1991_2022_Bills_Flat!$B32,#REF!,0),MATCH(CT_Bands_1991_2022_Bills_Flat!AV$2,#REF!,0))-INDEX(#REF!,MATCH(CT_Bands_1991_2022_Bills_Flat!$B32,#REF!,0),MATCH(CT_Bands_1991_2022_Bills_Flat!AV$3,#REF!,0)),"N/A")</f>
        <v>N/A</v>
      </c>
      <c r="AW32" s="90" t="str">
        <f>IFERROR(INDEX(#REF!,MATCH(CT_Bands_1991_2022_Bills_Flat!$B32,#REF!,0),MATCH(CT_Bands_1991_2022_Bills_Flat!AW$2,#REF!,0))-INDEX(#REF!,MATCH(CT_Bands_1991_2022_Bills_Flat!$B32,#REF!,0),MATCH(CT_Bands_1991_2022_Bills_Flat!AW$3,#REF!,0)),"N/A")</f>
        <v>N/A</v>
      </c>
      <c r="AX32" s="90" t="str">
        <f>IFERROR(INDEX(#REF!,MATCH(CT_Bands_1991_2022_Bills_Flat!$B32,#REF!,0),MATCH(CT_Bands_1991_2022_Bills_Flat!AX$2,#REF!,0))-INDEX(#REF!,MATCH(CT_Bands_1991_2022_Bills_Flat!$B32,#REF!,0),MATCH(CT_Bands_1991_2022_Bills_Flat!AX$3,#REF!,0)),"N/A")</f>
        <v>N/A</v>
      </c>
      <c r="AY32" s="90" t="str">
        <f>IFERROR(INDEX(#REF!,MATCH(CT_Bands_1991_2022_Bills_Flat!$B32,#REF!,0),MATCH(CT_Bands_1991_2022_Bills_Flat!AY$2,#REF!,0))-INDEX(#REF!,MATCH(CT_Bands_1991_2022_Bills_Flat!$B32,#REF!,0),MATCH(CT_Bands_1991_2022_Bills_Flat!AY$3,#REF!,0)),"N/A")</f>
        <v>N/A</v>
      </c>
      <c r="AZ32" s="90" t="str">
        <f>IFERROR(INDEX(#REF!,MATCH(CT_Bands_1991_2022_Bills_Flat!$B32,#REF!,0),MATCH(CT_Bands_1991_2022_Bills_Flat!AZ$2,#REF!,0))-INDEX(#REF!,MATCH(CT_Bands_1991_2022_Bills_Flat!$B32,#REF!,0),MATCH(CT_Bands_1991_2022_Bills_Flat!AZ$3,#REF!,0)),"N/A")</f>
        <v>N/A</v>
      </c>
      <c r="BA32" s="90" t="str">
        <f>IFERROR(INDEX(#REF!,MATCH(CT_Bands_1991_2022_Bills_Flat!$B32,#REF!,0),MATCH(CT_Bands_1991_2022_Bills_Flat!BA$2,#REF!,0))-INDEX(#REF!,MATCH(CT_Bands_1991_2022_Bills_Flat!$B32,#REF!,0),MATCH(CT_Bands_1991_2022_Bills_Flat!BA$3,#REF!,0)),"N/A")</f>
        <v>N/A</v>
      </c>
      <c r="BB32" s="102" t="str">
        <f>IFERROR(INDEX(#REF!,MATCH(CT_Bands_1991_2022_Bills_Flat!$B32,#REF!,0),MATCH(CT_Bands_1991_2022_Bills_Flat!BB$2,#REF!,0))-INDEX(#REF!,MATCH(CT_Bands_1991_2022_Bills_Flat!$B32,#REF!,0),MATCH(CT_Bands_1991_2022_Bills_Flat!BB$3,#REF!,0)),"N/A")</f>
        <v>N/A</v>
      </c>
      <c r="BC32" s="90" t="str">
        <f>IFERROR(INDEX(#REF!,MATCH(CT_Bands_1991_2022_Bills_Flat!$B32,#REF!,0),MATCH(CT_Bands_1991_2022_Bills_Flat!BC$2,#REF!,0))-INDEX(#REF!,MATCH(CT_Bands_1991_2022_Bills_Flat!$B32,#REF!,0),MATCH(CT_Bands_1991_2022_Bills_Flat!BC$3,#REF!,0)),"N/A")</f>
        <v>N/A</v>
      </c>
      <c r="BD32" s="90" t="str">
        <f>IFERROR(INDEX(#REF!,MATCH(CT_Bands_1991_2022_Bills_Flat!$B32,#REF!,0),MATCH(CT_Bands_1991_2022_Bills_Flat!BD$2,#REF!,0))-INDEX(#REF!,MATCH(CT_Bands_1991_2022_Bills_Flat!$B32,#REF!,0),MATCH(CT_Bands_1991_2022_Bills_Flat!BD$3,#REF!,0)),"N/A")</f>
        <v>N/A</v>
      </c>
      <c r="BE32" s="90" t="str">
        <f>IFERROR(INDEX(#REF!,MATCH(CT_Bands_1991_2022_Bills_Flat!$B32,#REF!,0),MATCH(CT_Bands_1991_2022_Bills_Flat!BE$2,#REF!,0))-INDEX(#REF!,MATCH(CT_Bands_1991_2022_Bills_Flat!$B32,#REF!,0),MATCH(CT_Bands_1991_2022_Bills_Flat!BE$3,#REF!,0)),"N/A")</f>
        <v>N/A</v>
      </c>
      <c r="BF32" s="90" t="str">
        <f>IFERROR(INDEX(#REF!,MATCH(CT_Bands_1991_2022_Bills_Flat!$B32,#REF!,0),MATCH(CT_Bands_1991_2022_Bills_Flat!BF$2,#REF!,0))-INDEX(#REF!,MATCH(CT_Bands_1991_2022_Bills_Flat!$B32,#REF!,0),MATCH(CT_Bands_1991_2022_Bills_Flat!BF$3,#REF!,0)),"N/A")</f>
        <v>N/A</v>
      </c>
      <c r="BG32" s="90" t="str">
        <f>IFERROR(INDEX(#REF!,MATCH(CT_Bands_1991_2022_Bills_Flat!$B32,#REF!,0),MATCH(CT_Bands_1991_2022_Bills_Flat!BG$2,#REF!,0))-INDEX(#REF!,MATCH(CT_Bands_1991_2022_Bills_Flat!$B32,#REF!,0),MATCH(CT_Bands_1991_2022_Bills_Flat!BG$3,#REF!,0)),"N/A")</f>
        <v>N/A</v>
      </c>
      <c r="BH32" s="90" t="str">
        <f>IFERROR(INDEX(#REF!,MATCH(CT_Bands_1991_2022_Bills_Flat!$B32,#REF!,0),MATCH(CT_Bands_1991_2022_Bills_Flat!BH$2,#REF!,0))-INDEX(#REF!,MATCH(CT_Bands_1991_2022_Bills_Flat!$B32,#REF!,0),MATCH(CT_Bands_1991_2022_Bills_Flat!BH$3,#REF!,0)),"N/A")</f>
        <v>N/A</v>
      </c>
      <c r="BI32" s="90" t="str">
        <f>IFERROR(INDEX(#REF!,MATCH(CT_Bands_1991_2022_Bills_Flat!$B32,#REF!,0),MATCH(CT_Bands_1991_2022_Bills_Flat!BI$2,#REF!,0))-INDEX(#REF!,MATCH(CT_Bands_1991_2022_Bills_Flat!$B32,#REF!,0),MATCH(CT_Bands_1991_2022_Bills_Flat!BI$3,#REF!,0)),"N/A")</f>
        <v>N/A</v>
      </c>
      <c r="BJ32" s="90" t="str">
        <f>IFERROR(INDEX(#REF!,MATCH(CT_Bands_1991_2022_Bills_Flat!$B32,#REF!,0),MATCH(CT_Bands_1991_2022_Bills_Flat!BJ$2,#REF!,0))-INDEX(#REF!,MATCH(CT_Bands_1991_2022_Bills_Flat!$B32,#REF!,0),MATCH(CT_Bands_1991_2022_Bills_Flat!BJ$3,#REF!,0)),"N/A")</f>
        <v>N/A</v>
      </c>
      <c r="BK32" s="90" t="str">
        <f>IFERROR(INDEX(#REF!,MATCH(CT_Bands_1991_2022_Bills_Flat!$B32,#REF!,0),MATCH(CT_Bands_1991_2022_Bills_Flat!BK$2,#REF!,0))-INDEX(#REF!,MATCH(CT_Bands_1991_2022_Bills_Flat!$B32,#REF!,0),MATCH(CT_Bands_1991_2022_Bills_Flat!BK$3,#REF!,0)),"N/A")</f>
        <v>N/A</v>
      </c>
      <c r="BL32" s="102" t="str">
        <f>IFERROR(INDEX(#REF!,MATCH(CT_Bands_1991_2022_Bills_Flat!$B32,#REF!,0),MATCH(CT_Bands_1991_2022_Bills_Flat!BL$2,#REF!,0))-INDEX(#REF!,MATCH(CT_Bands_1991_2022_Bills_Flat!$B32,#REF!,0),MATCH(CT_Bands_1991_2022_Bills_Flat!BL$3,#REF!,0)),"N/A")</f>
        <v>N/A</v>
      </c>
      <c r="BM32" s="90" t="str">
        <f>IFERROR(INDEX(#REF!,MATCH(CT_Bands_1991_2022_Bills_Flat!$B32,#REF!,0),MATCH(CT_Bands_1991_2022_Bills_Flat!BM$2,#REF!,0))-INDEX(#REF!,MATCH(CT_Bands_1991_2022_Bills_Flat!$B32,#REF!,0),MATCH(CT_Bands_1991_2022_Bills_Flat!BM$3,#REF!,0)),"N/A")</f>
        <v>N/A</v>
      </c>
      <c r="BN32" s="90" t="str">
        <f>IFERROR(INDEX(#REF!,MATCH(CT_Bands_1991_2022_Bills_Flat!$B32,#REF!,0),MATCH(CT_Bands_1991_2022_Bills_Flat!BN$2,#REF!,0))-INDEX(#REF!,MATCH(CT_Bands_1991_2022_Bills_Flat!$B32,#REF!,0),MATCH(CT_Bands_1991_2022_Bills_Flat!BN$3,#REF!,0)),"N/A")</f>
        <v>N/A</v>
      </c>
      <c r="BO32" s="90" t="str">
        <f>IFERROR(INDEX(#REF!,MATCH(CT_Bands_1991_2022_Bills_Flat!$B32,#REF!,0),MATCH(CT_Bands_1991_2022_Bills_Flat!BO$2,#REF!,0))-INDEX(#REF!,MATCH(CT_Bands_1991_2022_Bills_Flat!$B32,#REF!,0),MATCH(CT_Bands_1991_2022_Bills_Flat!BO$3,#REF!,0)),"N/A")</f>
        <v>N/A</v>
      </c>
      <c r="BP32" s="90" t="str">
        <f>IFERROR(INDEX(#REF!,MATCH(CT_Bands_1991_2022_Bills_Flat!$B32,#REF!,0),MATCH(CT_Bands_1991_2022_Bills_Flat!BP$2,#REF!,0))-INDEX(#REF!,MATCH(CT_Bands_1991_2022_Bills_Flat!$B32,#REF!,0),MATCH(CT_Bands_1991_2022_Bills_Flat!BP$3,#REF!,0)),"N/A")</f>
        <v>N/A</v>
      </c>
      <c r="BQ32" s="90" t="str">
        <f>IFERROR(INDEX(#REF!,MATCH(CT_Bands_1991_2022_Bills_Flat!$B32,#REF!,0),MATCH(CT_Bands_1991_2022_Bills_Flat!BQ$2,#REF!,0))-INDEX(#REF!,MATCH(CT_Bands_1991_2022_Bills_Flat!$B32,#REF!,0),MATCH(CT_Bands_1991_2022_Bills_Flat!BQ$3,#REF!,0)),"N/A")</f>
        <v>N/A</v>
      </c>
      <c r="BR32" s="90" t="str">
        <f>IFERROR(INDEX(#REF!,MATCH(CT_Bands_1991_2022_Bills_Flat!$B32,#REF!,0),MATCH(CT_Bands_1991_2022_Bills_Flat!BR$2,#REF!,0))-INDEX(#REF!,MATCH(CT_Bands_1991_2022_Bills_Flat!$B32,#REF!,0),MATCH(CT_Bands_1991_2022_Bills_Flat!BR$3,#REF!,0)),"N/A")</f>
        <v>N/A</v>
      </c>
      <c r="BS32" s="90" t="str">
        <f>IFERROR(INDEX(#REF!,MATCH(CT_Bands_1991_2022_Bills_Flat!$B32,#REF!,0),MATCH(CT_Bands_1991_2022_Bills_Flat!BS$2,#REF!,0))-INDEX(#REF!,MATCH(CT_Bands_1991_2022_Bills_Flat!$B32,#REF!,0),MATCH(CT_Bands_1991_2022_Bills_Flat!BS$3,#REF!,0)),"N/A")</f>
        <v>N/A</v>
      </c>
      <c r="BT32" s="90" t="str">
        <f>IFERROR(INDEX(#REF!,MATCH(CT_Bands_1991_2022_Bills_Flat!$B32,#REF!,0),MATCH(CT_Bands_1991_2022_Bills_Flat!BT$2,#REF!,0))-INDEX(#REF!,MATCH(CT_Bands_1991_2022_Bills_Flat!$B32,#REF!,0),MATCH(CT_Bands_1991_2022_Bills_Flat!BT$3,#REF!,0)),"N/A")</f>
        <v>N/A</v>
      </c>
      <c r="BU32" s="90" t="str">
        <f>IFERROR(INDEX(#REF!,MATCH(CT_Bands_1991_2022_Bills_Flat!$B32,#REF!,0),MATCH(CT_Bands_1991_2022_Bills_Flat!BU$2,#REF!,0))-INDEX(#REF!,MATCH(CT_Bands_1991_2022_Bills_Flat!$B32,#REF!,0),MATCH(CT_Bands_1991_2022_Bills_Flat!BU$3,#REF!,0)),"N/A")</f>
        <v>N/A</v>
      </c>
      <c r="BV32" s="102" t="str">
        <f>IFERROR(INDEX(#REF!,MATCH(CT_Bands_1991_2022_Bills_Flat!$B32,#REF!,0),MATCH(CT_Bands_1991_2022_Bills_Flat!BV$2,#REF!,0))-INDEX(#REF!,MATCH(CT_Bands_1991_2022_Bills_Flat!$B32,#REF!,0),MATCH(CT_Bands_1991_2022_Bills_Flat!BV$3,#REF!,0)),"N/A")</f>
        <v>N/A</v>
      </c>
      <c r="BW32" s="90" t="str">
        <f>IFERROR(INDEX(#REF!,MATCH(CT_Bands_1991_2022_Bills_Flat!$B32,#REF!,0),MATCH(CT_Bands_1991_2022_Bills_Flat!BW$2,#REF!,0))-INDEX(#REF!,MATCH(CT_Bands_1991_2022_Bills_Flat!$B32,#REF!,0),MATCH(CT_Bands_1991_2022_Bills_Flat!BW$3,#REF!,0)),"N/A")</f>
        <v>N/A</v>
      </c>
      <c r="BX32" s="90" t="str">
        <f>IFERROR(INDEX(#REF!,MATCH(CT_Bands_1991_2022_Bills_Flat!$B32,#REF!,0),MATCH(CT_Bands_1991_2022_Bills_Flat!BX$2,#REF!,0))-INDEX(#REF!,MATCH(CT_Bands_1991_2022_Bills_Flat!$B32,#REF!,0),MATCH(CT_Bands_1991_2022_Bills_Flat!BX$3,#REF!,0)),"N/A")</f>
        <v>N/A</v>
      </c>
      <c r="BY32" s="90" t="str">
        <f>IFERROR(INDEX(#REF!,MATCH(CT_Bands_1991_2022_Bills_Flat!$B32,#REF!,0),MATCH(CT_Bands_1991_2022_Bills_Flat!BY$2,#REF!,0))-INDEX(#REF!,MATCH(CT_Bands_1991_2022_Bills_Flat!$B32,#REF!,0),MATCH(CT_Bands_1991_2022_Bills_Flat!BY$3,#REF!,0)),"N/A")</f>
        <v>N/A</v>
      </c>
      <c r="BZ32" s="90" t="str">
        <f>IFERROR(INDEX(#REF!,MATCH(CT_Bands_1991_2022_Bills_Flat!$B32,#REF!,0),MATCH(CT_Bands_1991_2022_Bills_Flat!BZ$2,#REF!,0))-INDEX(#REF!,MATCH(CT_Bands_1991_2022_Bills_Flat!$B32,#REF!,0),MATCH(CT_Bands_1991_2022_Bills_Flat!BZ$3,#REF!,0)),"N/A")</f>
        <v>N/A</v>
      </c>
      <c r="CA32" s="90" t="str">
        <f>IFERROR(INDEX(#REF!,MATCH(CT_Bands_1991_2022_Bills_Flat!$B32,#REF!,0),MATCH(CT_Bands_1991_2022_Bills_Flat!CA$2,#REF!,0))-INDEX(#REF!,MATCH(CT_Bands_1991_2022_Bills_Flat!$B32,#REF!,0),MATCH(CT_Bands_1991_2022_Bills_Flat!CA$3,#REF!,0)),"N/A")</f>
        <v>N/A</v>
      </c>
      <c r="CB32" s="90" t="str">
        <f>IFERROR(INDEX(#REF!,MATCH(CT_Bands_1991_2022_Bills_Flat!$B32,#REF!,0),MATCH(CT_Bands_1991_2022_Bills_Flat!CB$2,#REF!,0))-INDEX(#REF!,MATCH(CT_Bands_1991_2022_Bills_Flat!$B32,#REF!,0),MATCH(CT_Bands_1991_2022_Bills_Flat!CB$3,#REF!,0)),"N/A")</f>
        <v>N/A</v>
      </c>
      <c r="CC32" s="90" t="str">
        <f>IFERROR(INDEX(#REF!,MATCH(CT_Bands_1991_2022_Bills_Flat!$B32,#REF!,0),MATCH(CT_Bands_1991_2022_Bills_Flat!CC$2,#REF!,0))-INDEX(#REF!,MATCH(CT_Bands_1991_2022_Bills_Flat!$B32,#REF!,0),MATCH(CT_Bands_1991_2022_Bills_Flat!CC$3,#REF!,0)),"N/A")</f>
        <v>N/A</v>
      </c>
      <c r="CD32" s="90" t="str">
        <f>IFERROR(INDEX(#REF!,MATCH(CT_Bands_1991_2022_Bills_Flat!$B32,#REF!,0),MATCH(CT_Bands_1991_2022_Bills_Flat!CD$2,#REF!,0))-INDEX(#REF!,MATCH(CT_Bands_1991_2022_Bills_Flat!$B32,#REF!,0),MATCH(CT_Bands_1991_2022_Bills_Flat!CD$3,#REF!,0)),"N/A")</f>
        <v>N/A</v>
      </c>
      <c r="CE32" s="90" t="str">
        <f>IFERROR(INDEX(#REF!,MATCH(CT_Bands_1991_2022_Bills_Flat!$B32,#REF!,0),MATCH(CT_Bands_1991_2022_Bills_Flat!CE$2,#REF!,0))-INDEX(#REF!,MATCH(CT_Bands_1991_2022_Bills_Flat!$B32,#REF!,0),MATCH(CT_Bands_1991_2022_Bills_Flat!CE$3,#REF!,0)),"N/A")</f>
        <v>N/A</v>
      </c>
      <c r="CF32" s="51"/>
    </row>
    <row r="33" spans="1:84" x14ac:dyDescent="0.25">
      <c r="A33" s="76" t="s">
        <v>823</v>
      </c>
      <c r="B33" s="85" t="s">
        <v>824</v>
      </c>
      <c r="C33" s="85" t="s">
        <v>1511</v>
      </c>
      <c r="D33" s="90" t="str">
        <f>IFERROR(INDEX(#REF!,MATCH(CT_Bands_1991_2022_Bills_Flat!$B33,#REF!,0),MATCH(CT_Bands_1991_2022_Bills_Flat!D$2,#REF!,0))-INDEX(#REF!,MATCH(CT_Bands_1991_2022_Bills_Flat!$B33,#REF!,0),MATCH(CT_Bands_1991_2022_Bills_Flat!D$3,#REF!,0)),"N/A")</f>
        <v>N/A</v>
      </c>
      <c r="E33" s="90" t="str">
        <f>IFERROR(INDEX(#REF!,MATCH(CT_Bands_1991_2022_Bills_Flat!$B33,#REF!,0),MATCH(CT_Bands_1991_2022_Bills_Flat!E$2,#REF!,0))-INDEX(#REF!,MATCH(CT_Bands_1991_2022_Bills_Flat!$B33,#REF!,0),MATCH(CT_Bands_1991_2022_Bills_Flat!E$3,#REF!,0)),"N/A")</f>
        <v>N/A</v>
      </c>
      <c r="F33" s="90" t="str">
        <f>IFERROR(INDEX(#REF!,MATCH(CT_Bands_1991_2022_Bills_Flat!$B33,#REF!,0),MATCH(CT_Bands_1991_2022_Bills_Flat!F$2,#REF!,0))-INDEX(#REF!,MATCH(CT_Bands_1991_2022_Bills_Flat!$B33,#REF!,0),MATCH(CT_Bands_1991_2022_Bills_Flat!F$3,#REF!,0)),"N/A")</f>
        <v>N/A</v>
      </c>
      <c r="G33" s="90" t="str">
        <f>IFERROR(INDEX(#REF!,MATCH(CT_Bands_1991_2022_Bills_Flat!$B33,#REF!,0),MATCH(CT_Bands_1991_2022_Bills_Flat!G$2,#REF!,0))-INDEX(#REF!,MATCH(CT_Bands_1991_2022_Bills_Flat!$B33,#REF!,0),MATCH(CT_Bands_1991_2022_Bills_Flat!G$3,#REF!,0)),"N/A")</f>
        <v>N/A</v>
      </c>
      <c r="H33" s="90" t="str">
        <f>IFERROR(INDEX(#REF!,MATCH(CT_Bands_1991_2022_Bills_Flat!$B33,#REF!,0),MATCH(CT_Bands_1991_2022_Bills_Flat!H$2,#REF!,0))-INDEX(#REF!,MATCH(CT_Bands_1991_2022_Bills_Flat!$B33,#REF!,0),MATCH(CT_Bands_1991_2022_Bills_Flat!H$3,#REF!,0)),"N/A")</f>
        <v>N/A</v>
      </c>
      <c r="I33" s="90" t="str">
        <f>IFERROR(INDEX(#REF!,MATCH(CT_Bands_1991_2022_Bills_Flat!$B33,#REF!,0),MATCH(CT_Bands_1991_2022_Bills_Flat!I$2,#REF!,0))-INDEX(#REF!,MATCH(CT_Bands_1991_2022_Bills_Flat!$B33,#REF!,0),MATCH(CT_Bands_1991_2022_Bills_Flat!I$3,#REF!,0)),"N/A")</f>
        <v>N/A</v>
      </c>
      <c r="J33" s="90" t="str">
        <f>IFERROR(INDEX(#REF!,MATCH(CT_Bands_1991_2022_Bills_Flat!$B33,#REF!,0),MATCH(CT_Bands_1991_2022_Bills_Flat!J$2,#REF!,0))-INDEX(#REF!,MATCH(CT_Bands_1991_2022_Bills_Flat!$B33,#REF!,0),MATCH(CT_Bands_1991_2022_Bills_Flat!J$3,#REF!,0)),"N/A")</f>
        <v>N/A</v>
      </c>
      <c r="K33" s="90" t="str">
        <f>IFERROR(INDEX(#REF!,MATCH(CT_Bands_1991_2022_Bills_Flat!$B33,#REF!,0),MATCH(CT_Bands_1991_2022_Bills_Flat!K$2,#REF!,0))-INDEX(#REF!,MATCH(CT_Bands_1991_2022_Bills_Flat!$B33,#REF!,0),MATCH(CT_Bands_1991_2022_Bills_Flat!K$3,#REF!,0)),"N/A")</f>
        <v>N/A</v>
      </c>
      <c r="L33" s="90" t="str">
        <f>IFERROR(INDEX(#REF!,MATCH(CT_Bands_1991_2022_Bills_Flat!$B33,#REF!,0),MATCH(CT_Bands_1991_2022_Bills_Flat!L$2,#REF!,0))-INDEX(#REF!,MATCH(CT_Bands_1991_2022_Bills_Flat!$B33,#REF!,0),MATCH(CT_Bands_1991_2022_Bills_Flat!L$3,#REF!,0)),"N/A")</f>
        <v>N/A</v>
      </c>
      <c r="M33" s="90" t="str">
        <f>IFERROR(INDEX(#REF!,MATCH(CT_Bands_1991_2022_Bills_Flat!$B33,#REF!,0),MATCH(CT_Bands_1991_2022_Bills_Flat!M$2,#REF!,0))-INDEX(#REF!,MATCH(CT_Bands_1991_2022_Bills_Flat!$B33,#REF!,0),MATCH(CT_Bands_1991_2022_Bills_Flat!M$3,#REF!,0)),"N/A")</f>
        <v>N/A</v>
      </c>
      <c r="N33" s="102" t="str">
        <f>IFERROR(INDEX(#REF!,MATCH(CT_Bands_1991_2022_Bills_Flat!$B33,#REF!,0),MATCH(CT_Bands_1991_2022_Bills_Flat!N$2,#REF!,0))-INDEX(#REF!,MATCH(CT_Bands_1991_2022_Bills_Flat!$B33,#REF!,0),MATCH(CT_Bands_1991_2022_Bills_Flat!N$3,#REF!,0)),"N/A")</f>
        <v>N/A</v>
      </c>
      <c r="O33" s="90" t="str">
        <f>IFERROR(INDEX(#REF!,MATCH(CT_Bands_1991_2022_Bills_Flat!$B33,#REF!,0),MATCH(CT_Bands_1991_2022_Bills_Flat!O$2,#REF!,0))-INDEX(#REF!,MATCH(CT_Bands_1991_2022_Bills_Flat!$B33,#REF!,0),MATCH(CT_Bands_1991_2022_Bills_Flat!O$3,#REF!,0)),"N/A")</f>
        <v>N/A</v>
      </c>
      <c r="P33" s="90" t="str">
        <f>IFERROR(INDEX(#REF!,MATCH(CT_Bands_1991_2022_Bills_Flat!$B33,#REF!,0),MATCH(CT_Bands_1991_2022_Bills_Flat!P$2,#REF!,0))-INDEX(#REF!,MATCH(CT_Bands_1991_2022_Bills_Flat!$B33,#REF!,0),MATCH(CT_Bands_1991_2022_Bills_Flat!P$3,#REF!,0)),"N/A")</f>
        <v>N/A</v>
      </c>
      <c r="Q33" s="90" t="str">
        <f>IFERROR(INDEX(#REF!,MATCH(CT_Bands_1991_2022_Bills_Flat!$B33,#REF!,0),MATCH(CT_Bands_1991_2022_Bills_Flat!Q$2,#REF!,0))-INDEX(#REF!,MATCH(CT_Bands_1991_2022_Bills_Flat!$B33,#REF!,0),MATCH(CT_Bands_1991_2022_Bills_Flat!Q$3,#REF!,0)),"N/A")</f>
        <v>N/A</v>
      </c>
      <c r="R33" s="90" t="str">
        <f>IFERROR(INDEX(#REF!,MATCH(CT_Bands_1991_2022_Bills_Flat!$B33,#REF!,0),MATCH(CT_Bands_1991_2022_Bills_Flat!R$2,#REF!,0))-INDEX(#REF!,MATCH(CT_Bands_1991_2022_Bills_Flat!$B33,#REF!,0),MATCH(CT_Bands_1991_2022_Bills_Flat!R$3,#REF!,0)),"N/A")</f>
        <v>N/A</v>
      </c>
      <c r="S33" s="90" t="str">
        <f>IFERROR(INDEX(#REF!,MATCH(CT_Bands_1991_2022_Bills_Flat!$B33,#REF!,0),MATCH(CT_Bands_1991_2022_Bills_Flat!S$2,#REF!,0))-INDEX(#REF!,MATCH(CT_Bands_1991_2022_Bills_Flat!$B33,#REF!,0),MATCH(CT_Bands_1991_2022_Bills_Flat!S$3,#REF!,0)),"N/A")</f>
        <v>N/A</v>
      </c>
      <c r="T33" s="90" t="str">
        <f>IFERROR(INDEX(#REF!,MATCH(CT_Bands_1991_2022_Bills_Flat!$B33,#REF!,0),MATCH(CT_Bands_1991_2022_Bills_Flat!T$2,#REF!,0))-INDEX(#REF!,MATCH(CT_Bands_1991_2022_Bills_Flat!$B33,#REF!,0),MATCH(CT_Bands_1991_2022_Bills_Flat!T$3,#REF!,0)),"N/A")</f>
        <v>N/A</v>
      </c>
      <c r="U33" s="90" t="str">
        <f>IFERROR(INDEX(#REF!,MATCH(CT_Bands_1991_2022_Bills_Flat!$B33,#REF!,0),MATCH(CT_Bands_1991_2022_Bills_Flat!U$2,#REF!,0))-INDEX(#REF!,MATCH(CT_Bands_1991_2022_Bills_Flat!$B33,#REF!,0),MATCH(CT_Bands_1991_2022_Bills_Flat!U$3,#REF!,0)),"N/A")</f>
        <v>N/A</v>
      </c>
      <c r="V33" s="90" t="str">
        <f>IFERROR(INDEX(#REF!,MATCH(CT_Bands_1991_2022_Bills_Flat!$B33,#REF!,0),MATCH(CT_Bands_1991_2022_Bills_Flat!V$2,#REF!,0))-INDEX(#REF!,MATCH(CT_Bands_1991_2022_Bills_Flat!$B33,#REF!,0),MATCH(CT_Bands_1991_2022_Bills_Flat!V$3,#REF!,0)),"N/A")</f>
        <v>N/A</v>
      </c>
      <c r="W33" s="90" t="str">
        <f>IFERROR(INDEX(#REF!,MATCH(CT_Bands_1991_2022_Bills_Flat!$B33,#REF!,0),MATCH(CT_Bands_1991_2022_Bills_Flat!W$2,#REF!,0))-INDEX(#REF!,MATCH(CT_Bands_1991_2022_Bills_Flat!$B33,#REF!,0),MATCH(CT_Bands_1991_2022_Bills_Flat!W$3,#REF!,0)),"N/A")</f>
        <v>N/A</v>
      </c>
      <c r="X33" s="102" t="str">
        <f>IFERROR(INDEX(#REF!,MATCH(CT_Bands_1991_2022_Bills_Flat!$B33,#REF!,0),MATCH(CT_Bands_1991_2022_Bills_Flat!X$2,#REF!,0))-INDEX(#REF!,MATCH(CT_Bands_1991_2022_Bills_Flat!$B33,#REF!,0),MATCH(CT_Bands_1991_2022_Bills_Flat!X$3,#REF!,0)),"N/A")</f>
        <v>N/A</v>
      </c>
      <c r="Y33" s="90" t="str">
        <f>IFERROR(INDEX(#REF!,MATCH(CT_Bands_1991_2022_Bills_Flat!$B33,#REF!,0),MATCH(CT_Bands_1991_2022_Bills_Flat!Y$2,#REF!,0))-INDEX(#REF!,MATCH(CT_Bands_1991_2022_Bills_Flat!$B33,#REF!,0),MATCH(CT_Bands_1991_2022_Bills_Flat!Y$3,#REF!,0)),"N/A")</f>
        <v>N/A</v>
      </c>
      <c r="Z33" s="90" t="str">
        <f>IFERROR(INDEX(#REF!,MATCH(CT_Bands_1991_2022_Bills_Flat!$B33,#REF!,0),MATCH(CT_Bands_1991_2022_Bills_Flat!Z$2,#REF!,0))-INDEX(#REF!,MATCH(CT_Bands_1991_2022_Bills_Flat!$B33,#REF!,0),MATCH(CT_Bands_1991_2022_Bills_Flat!Z$3,#REF!,0)),"N/A")</f>
        <v>N/A</v>
      </c>
      <c r="AA33" s="90" t="str">
        <f>IFERROR(INDEX(#REF!,MATCH(CT_Bands_1991_2022_Bills_Flat!$B33,#REF!,0),MATCH(CT_Bands_1991_2022_Bills_Flat!AA$2,#REF!,0))-INDEX(#REF!,MATCH(CT_Bands_1991_2022_Bills_Flat!$B33,#REF!,0),MATCH(CT_Bands_1991_2022_Bills_Flat!AA$3,#REF!,0)),"N/A")</f>
        <v>N/A</v>
      </c>
      <c r="AB33" s="90" t="str">
        <f>IFERROR(INDEX(#REF!,MATCH(CT_Bands_1991_2022_Bills_Flat!$B33,#REF!,0),MATCH(CT_Bands_1991_2022_Bills_Flat!AB$2,#REF!,0))-INDEX(#REF!,MATCH(CT_Bands_1991_2022_Bills_Flat!$B33,#REF!,0),MATCH(CT_Bands_1991_2022_Bills_Flat!AB$3,#REF!,0)),"N/A")</f>
        <v>N/A</v>
      </c>
      <c r="AC33" s="90" t="str">
        <f>IFERROR(INDEX(#REF!,MATCH(CT_Bands_1991_2022_Bills_Flat!$B33,#REF!,0),MATCH(CT_Bands_1991_2022_Bills_Flat!AC$2,#REF!,0))-INDEX(#REF!,MATCH(CT_Bands_1991_2022_Bills_Flat!$B33,#REF!,0),MATCH(CT_Bands_1991_2022_Bills_Flat!AC$3,#REF!,0)),"N/A")</f>
        <v>N/A</v>
      </c>
      <c r="AD33" s="90" t="str">
        <f>IFERROR(INDEX(#REF!,MATCH(CT_Bands_1991_2022_Bills_Flat!$B33,#REF!,0),MATCH(CT_Bands_1991_2022_Bills_Flat!AD$2,#REF!,0))-INDEX(#REF!,MATCH(CT_Bands_1991_2022_Bills_Flat!$B33,#REF!,0),MATCH(CT_Bands_1991_2022_Bills_Flat!AD$3,#REF!,0)),"N/A")</f>
        <v>N/A</v>
      </c>
      <c r="AE33" s="90" t="str">
        <f>IFERROR(INDEX(#REF!,MATCH(CT_Bands_1991_2022_Bills_Flat!$B33,#REF!,0),MATCH(CT_Bands_1991_2022_Bills_Flat!AE$2,#REF!,0))-INDEX(#REF!,MATCH(CT_Bands_1991_2022_Bills_Flat!$B33,#REF!,0),MATCH(CT_Bands_1991_2022_Bills_Flat!AE$3,#REF!,0)),"N/A")</f>
        <v>N/A</v>
      </c>
      <c r="AF33" s="90" t="str">
        <f>IFERROR(INDEX(#REF!,MATCH(CT_Bands_1991_2022_Bills_Flat!$B33,#REF!,0),MATCH(CT_Bands_1991_2022_Bills_Flat!AF$2,#REF!,0))-INDEX(#REF!,MATCH(CT_Bands_1991_2022_Bills_Flat!$B33,#REF!,0),MATCH(CT_Bands_1991_2022_Bills_Flat!AF$3,#REF!,0)),"N/A")</f>
        <v>N/A</v>
      </c>
      <c r="AG33" s="90" t="str">
        <f>IFERROR(INDEX(#REF!,MATCH(CT_Bands_1991_2022_Bills_Flat!$B33,#REF!,0),MATCH(CT_Bands_1991_2022_Bills_Flat!AG$2,#REF!,0))-INDEX(#REF!,MATCH(CT_Bands_1991_2022_Bills_Flat!$B33,#REF!,0),MATCH(CT_Bands_1991_2022_Bills_Flat!AG$3,#REF!,0)),"N/A")</f>
        <v>N/A</v>
      </c>
      <c r="AH33" s="102" t="str">
        <f>IFERROR(INDEX(#REF!,MATCH(CT_Bands_1991_2022_Bills_Flat!$B33,#REF!,0),MATCH(CT_Bands_1991_2022_Bills_Flat!AH$2,#REF!,0))-INDEX(#REF!,MATCH(CT_Bands_1991_2022_Bills_Flat!$B33,#REF!,0),MATCH(CT_Bands_1991_2022_Bills_Flat!AH$3,#REF!,0)),"N/A")</f>
        <v>N/A</v>
      </c>
      <c r="AI33" s="90" t="str">
        <f>IFERROR(INDEX(#REF!,MATCH(CT_Bands_1991_2022_Bills_Flat!$B33,#REF!,0),MATCH(CT_Bands_1991_2022_Bills_Flat!AI$2,#REF!,0))-INDEX(#REF!,MATCH(CT_Bands_1991_2022_Bills_Flat!$B33,#REF!,0),MATCH(CT_Bands_1991_2022_Bills_Flat!AI$3,#REF!,0)),"N/A")</f>
        <v>N/A</v>
      </c>
      <c r="AJ33" s="90" t="str">
        <f>IFERROR(INDEX(#REF!,MATCH(CT_Bands_1991_2022_Bills_Flat!$B33,#REF!,0),MATCH(CT_Bands_1991_2022_Bills_Flat!AJ$2,#REF!,0))-INDEX(#REF!,MATCH(CT_Bands_1991_2022_Bills_Flat!$B33,#REF!,0),MATCH(CT_Bands_1991_2022_Bills_Flat!AJ$3,#REF!,0)),"N/A")</f>
        <v>N/A</v>
      </c>
      <c r="AK33" s="90" t="str">
        <f>IFERROR(INDEX(#REF!,MATCH(CT_Bands_1991_2022_Bills_Flat!$B33,#REF!,0),MATCH(CT_Bands_1991_2022_Bills_Flat!AK$2,#REF!,0))-INDEX(#REF!,MATCH(CT_Bands_1991_2022_Bills_Flat!$B33,#REF!,0),MATCH(CT_Bands_1991_2022_Bills_Flat!AK$3,#REF!,0)),"N/A")</f>
        <v>N/A</v>
      </c>
      <c r="AL33" s="90" t="str">
        <f>IFERROR(INDEX(#REF!,MATCH(CT_Bands_1991_2022_Bills_Flat!$B33,#REF!,0),MATCH(CT_Bands_1991_2022_Bills_Flat!AL$2,#REF!,0))-INDEX(#REF!,MATCH(CT_Bands_1991_2022_Bills_Flat!$B33,#REF!,0),MATCH(CT_Bands_1991_2022_Bills_Flat!AL$3,#REF!,0)),"N/A")</f>
        <v>N/A</v>
      </c>
      <c r="AM33" s="90" t="str">
        <f>IFERROR(INDEX(#REF!,MATCH(CT_Bands_1991_2022_Bills_Flat!$B33,#REF!,0),MATCH(CT_Bands_1991_2022_Bills_Flat!AM$2,#REF!,0))-INDEX(#REF!,MATCH(CT_Bands_1991_2022_Bills_Flat!$B33,#REF!,0),MATCH(CT_Bands_1991_2022_Bills_Flat!AM$3,#REF!,0)),"N/A")</f>
        <v>N/A</v>
      </c>
      <c r="AN33" s="90" t="str">
        <f>IFERROR(INDEX(#REF!,MATCH(CT_Bands_1991_2022_Bills_Flat!$B33,#REF!,0),MATCH(CT_Bands_1991_2022_Bills_Flat!AN$2,#REF!,0))-INDEX(#REF!,MATCH(CT_Bands_1991_2022_Bills_Flat!$B33,#REF!,0),MATCH(CT_Bands_1991_2022_Bills_Flat!AN$3,#REF!,0)),"N/A")</f>
        <v>N/A</v>
      </c>
      <c r="AO33" s="90" t="str">
        <f>IFERROR(INDEX(#REF!,MATCH(CT_Bands_1991_2022_Bills_Flat!$B33,#REF!,0),MATCH(CT_Bands_1991_2022_Bills_Flat!AO$2,#REF!,0))-INDEX(#REF!,MATCH(CT_Bands_1991_2022_Bills_Flat!$B33,#REF!,0),MATCH(CT_Bands_1991_2022_Bills_Flat!AO$3,#REF!,0)),"N/A")</f>
        <v>N/A</v>
      </c>
      <c r="AP33" s="90" t="str">
        <f>IFERROR(INDEX(#REF!,MATCH(CT_Bands_1991_2022_Bills_Flat!$B33,#REF!,0),MATCH(CT_Bands_1991_2022_Bills_Flat!AP$2,#REF!,0))-INDEX(#REF!,MATCH(CT_Bands_1991_2022_Bills_Flat!$B33,#REF!,0),MATCH(CT_Bands_1991_2022_Bills_Flat!AP$3,#REF!,0)),"N/A")</f>
        <v>N/A</v>
      </c>
      <c r="AQ33" s="90" t="str">
        <f>IFERROR(INDEX(#REF!,MATCH(CT_Bands_1991_2022_Bills_Flat!$B33,#REF!,0),MATCH(CT_Bands_1991_2022_Bills_Flat!AQ$2,#REF!,0))-INDEX(#REF!,MATCH(CT_Bands_1991_2022_Bills_Flat!$B33,#REF!,0),MATCH(CT_Bands_1991_2022_Bills_Flat!AQ$3,#REF!,0)),"N/A")</f>
        <v>N/A</v>
      </c>
      <c r="AR33" s="102" t="str">
        <f>IFERROR(INDEX(#REF!,MATCH(CT_Bands_1991_2022_Bills_Flat!$B33,#REF!,0),MATCH(CT_Bands_1991_2022_Bills_Flat!AR$2,#REF!,0))-INDEX(#REF!,MATCH(CT_Bands_1991_2022_Bills_Flat!$B33,#REF!,0),MATCH(CT_Bands_1991_2022_Bills_Flat!AR$3,#REF!,0)),"N/A")</f>
        <v>N/A</v>
      </c>
      <c r="AS33" s="90" t="str">
        <f>IFERROR(INDEX(#REF!,MATCH(CT_Bands_1991_2022_Bills_Flat!$B33,#REF!,0),MATCH(CT_Bands_1991_2022_Bills_Flat!AS$2,#REF!,0))-INDEX(#REF!,MATCH(CT_Bands_1991_2022_Bills_Flat!$B33,#REF!,0),MATCH(CT_Bands_1991_2022_Bills_Flat!AS$3,#REF!,0)),"N/A")</f>
        <v>N/A</v>
      </c>
      <c r="AT33" s="90" t="str">
        <f>IFERROR(INDEX(#REF!,MATCH(CT_Bands_1991_2022_Bills_Flat!$B33,#REF!,0),MATCH(CT_Bands_1991_2022_Bills_Flat!AT$2,#REF!,0))-INDEX(#REF!,MATCH(CT_Bands_1991_2022_Bills_Flat!$B33,#REF!,0),MATCH(CT_Bands_1991_2022_Bills_Flat!AT$3,#REF!,0)),"N/A")</f>
        <v>N/A</v>
      </c>
      <c r="AU33" s="90" t="str">
        <f>IFERROR(INDEX(#REF!,MATCH(CT_Bands_1991_2022_Bills_Flat!$B33,#REF!,0),MATCH(CT_Bands_1991_2022_Bills_Flat!AU$2,#REF!,0))-INDEX(#REF!,MATCH(CT_Bands_1991_2022_Bills_Flat!$B33,#REF!,0),MATCH(CT_Bands_1991_2022_Bills_Flat!AU$3,#REF!,0)),"N/A")</f>
        <v>N/A</v>
      </c>
      <c r="AV33" s="90" t="str">
        <f>IFERROR(INDEX(#REF!,MATCH(CT_Bands_1991_2022_Bills_Flat!$B33,#REF!,0),MATCH(CT_Bands_1991_2022_Bills_Flat!AV$2,#REF!,0))-INDEX(#REF!,MATCH(CT_Bands_1991_2022_Bills_Flat!$B33,#REF!,0),MATCH(CT_Bands_1991_2022_Bills_Flat!AV$3,#REF!,0)),"N/A")</f>
        <v>N/A</v>
      </c>
      <c r="AW33" s="90" t="str">
        <f>IFERROR(INDEX(#REF!,MATCH(CT_Bands_1991_2022_Bills_Flat!$B33,#REF!,0),MATCH(CT_Bands_1991_2022_Bills_Flat!AW$2,#REF!,0))-INDEX(#REF!,MATCH(CT_Bands_1991_2022_Bills_Flat!$B33,#REF!,0),MATCH(CT_Bands_1991_2022_Bills_Flat!AW$3,#REF!,0)),"N/A")</f>
        <v>N/A</v>
      </c>
      <c r="AX33" s="90" t="str">
        <f>IFERROR(INDEX(#REF!,MATCH(CT_Bands_1991_2022_Bills_Flat!$B33,#REF!,0),MATCH(CT_Bands_1991_2022_Bills_Flat!AX$2,#REF!,0))-INDEX(#REF!,MATCH(CT_Bands_1991_2022_Bills_Flat!$B33,#REF!,0),MATCH(CT_Bands_1991_2022_Bills_Flat!AX$3,#REF!,0)),"N/A")</f>
        <v>N/A</v>
      </c>
      <c r="AY33" s="90" t="str">
        <f>IFERROR(INDEX(#REF!,MATCH(CT_Bands_1991_2022_Bills_Flat!$B33,#REF!,0),MATCH(CT_Bands_1991_2022_Bills_Flat!AY$2,#REF!,0))-INDEX(#REF!,MATCH(CT_Bands_1991_2022_Bills_Flat!$B33,#REF!,0),MATCH(CT_Bands_1991_2022_Bills_Flat!AY$3,#REF!,0)),"N/A")</f>
        <v>N/A</v>
      </c>
      <c r="AZ33" s="90" t="str">
        <f>IFERROR(INDEX(#REF!,MATCH(CT_Bands_1991_2022_Bills_Flat!$B33,#REF!,0),MATCH(CT_Bands_1991_2022_Bills_Flat!AZ$2,#REF!,0))-INDEX(#REF!,MATCH(CT_Bands_1991_2022_Bills_Flat!$B33,#REF!,0),MATCH(CT_Bands_1991_2022_Bills_Flat!AZ$3,#REF!,0)),"N/A")</f>
        <v>N/A</v>
      </c>
      <c r="BA33" s="90" t="str">
        <f>IFERROR(INDEX(#REF!,MATCH(CT_Bands_1991_2022_Bills_Flat!$B33,#REF!,0),MATCH(CT_Bands_1991_2022_Bills_Flat!BA$2,#REF!,0))-INDEX(#REF!,MATCH(CT_Bands_1991_2022_Bills_Flat!$B33,#REF!,0),MATCH(CT_Bands_1991_2022_Bills_Flat!BA$3,#REF!,0)),"N/A")</f>
        <v>N/A</v>
      </c>
      <c r="BB33" s="102" t="str">
        <f>IFERROR(INDEX(#REF!,MATCH(CT_Bands_1991_2022_Bills_Flat!$B33,#REF!,0),MATCH(CT_Bands_1991_2022_Bills_Flat!BB$2,#REF!,0))-INDEX(#REF!,MATCH(CT_Bands_1991_2022_Bills_Flat!$B33,#REF!,0),MATCH(CT_Bands_1991_2022_Bills_Flat!BB$3,#REF!,0)),"N/A")</f>
        <v>N/A</v>
      </c>
      <c r="BC33" s="90" t="str">
        <f>IFERROR(INDEX(#REF!,MATCH(CT_Bands_1991_2022_Bills_Flat!$B33,#REF!,0),MATCH(CT_Bands_1991_2022_Bills_Flat!BC$2,#REF!,0))-INDEX(#REF!,MATCH(CT_Bands_1991_2022_Bills_Flat!$B33,#REF!,0),MATCH(CT_Bands_1991_2022_Bills_Flat!BC$3,#REF!,0)),"N/A")</f>
        <v>N/A</v>
      </c>
      <c r="BD33" s="90" t="str">
        <f>IFERROR(INDEX(#REF!,MATCH(CT_Bands_1991_2022_Bills_Flat!$B33,#REF!,0),MATCH(CT_Bands_1991_2022_Bills_Flat!BD$2,#REF!,0))-INDEX(#REF!,MATCH(CT_Bands_1991_2022_Bills_Flat!$B33,#REF!,0),MATCH(CT_Bands_1991_2022_Bills_Flat!BD$3,#REF!,0)),"N/A")</f>
        <v>N/A</v>
      </c>
      <c r="BE33" s="90" t="str">
        <f>IFERROR(INDEX(#REF!,MATCH(CT_Bands_1991_2022_Bills_Flat!$B33,#REF!,0),MATCH(CT_Bands_1991_2022_Bills_Flat!BE$2,#REF!,0))-INDEX(#REF!,MATCH(CT_Bands_1991_2022_Bills_Flat!$B33,#REF!,0),MATCH(CT_Bands_1991_2022_Bills_Flat!BE$3,#REF!,0)),"N/A")</f>
        <v>N/A</v>
      </c>
      <c r="BF33" s="90" t="str">
        <f>IFERROR(INDEX(#REF!,MATCH(CT_Bands_1991_2022_Bills_Flat!$B33,#REF!,0),MATCH(CT_Bands_1991_2022_Bills_Flat!BF$2,#REF!,0))-INDEX(#REF!,MATCH(CT_Bands_1991_2022_Bills_Flat!$B33,#REF!,0),MATCH(CT_Bands_1991_2022_Bills_Flat!BF$3,#REF!,0)),"N/A")</f>
        <v>N/A</v>
      </c>
      <c r="BG33" s="90" t="str">
        <f>IFERROR(INDEX(#REF!,MATCH(CT_Bands_1991_2022_Bills_Flat!$B33,#REF!,0),MATCH(CT_Bands_1991_2022_Bills_Flat!BG$2,#REF!,0))-INDEX(#REF!,MATCH(CT_Bands_1991_2022_Bills_Flat!$B33,#REF!,0),MATCH(CT_Bands_1991_2022_Bills_Flat!BG$3,#REF!,0)),"N/A")</f>
        <v>N/A</v>
      </c>
      <c r="BH33" s="90" t="str">
        <f>IFERROR(INDEX(#REF!,MATCH(CT_Bands_1991_2022_Bills_Flat!$B33,#REF!,0),MATCH(CT_Bands_1991_2022_Bills_Flat!BH$2,#REF!,0))-INDEX(#REF!,MATCH(CT_Bands_1991_2022_Bills_Flat!$B33,#REF!,0),MATCH(CT_Bands_1991_2022_Bills_Flat!BH$3,#REF!,0)),"N/A")</f>
        <v>N/A</v>
      </c>
      <c r="BI33" s="90" t="str">
        <f>IFERROR(INDEX(#REF!,MATCH(CT_Bands_1991_2022_Bills_Flat!$B33,#REF!,0),MATCH(CT_Bands_1991_2022_Bills_Flat!BI$2,#REF!,0))-INDEX(#REF!,MATCH(CT_Bands_1991_2022_Bills_Flat!$B33,#REF!,0),MATCH(CT_Bands_1991_2022_Bills_Flat!BI$3,#REF!,0)),"N/A")</f>
        <v>N/A</v>
      </c>
      <c r="BJ33" s="90" t="str">
        <f>IFERROR(INDEX(#REF!,MATCH(CT_Bands_1991_2022_Bills_Flat!$B33,#REF!,0),MATCH(CT_Bands_1991_2022_Bills_Flat!BJ$2,#REF!,0))-INDEX(#REF!,MATCH(CT_Bands_1991_2022_Bills_Flat!$B33,#REF!,0),MATCH(CT_Bands_1991_2022_Bills_Flat!BJ$3,#REF!,0)),"N/A")</f>
        <v>N/A</v>
      </c>
      <c r="BK33" s="90" t="str">
        <f>IFERROR(INDEX(#REF!,MATCH(CT_Bands_1991_2022_Bills_Flat!$B33,#REF!,0),MATCH(CT_Bands_1991_2022_Bills_Flat!BK$2,#REF!,0))-INDEX(#REF!,MATCH(CT_Bands_1991_2022_Bills_Flat!$B33,#REF!,0),MATCH(CT_Bands_1991_2022_Bills_Flat!BK$3,#REF!,0)),"N/A")</f>
        <v>N/A</v>
      </c>
      <c r="BL33" s="102" t="str">
        <f>IFERROR(INDEX(#REF!,MATCH(CT_Bands_1991_2022_Bills_Flat!$B33,#REF!,0),MATCH(CT_Bands_1991_2022_Bills_Flat!BL$2,#REF!,0))-INDEX(#REF!,MATCH(CT_Bands_1991_2022_Bills_Flat!$B33,#REF!,0),MATCH(CT_Bands_1991_2022_Bills_Flat!BL$3,#REF!,0)),"N/A")</f>
        <v>N/A</v>
      </c>
      <c r="BM33" s="90" t="str">
        <f>IFERROR(INDEX(#REF!,MATCH(CT_Bands_1991_2022_Bills_Flat!$B33,#REF!,0),MATCH(CT_Bands_1991_2022_Bills_Flat!BM$2,#REF!,0))-INDEX(#REF!,MATCH(CT_Bands_1991_2022_Bills_Flat!$B33,#REF!,0),MATCH(CT_Bands_1991_2022_Bills_Flat!BM$3,#REF!,0)),"N/A")</f>
        <v>N/A</v>
      </c>
      <c r="BN33" s="90" t="str">
        <f>IFERROR(INDEX(#REF!,MATCH(CT_Bands_1991_2022_Bills_Flat!$B33,#REF!,0),MATCH(CT_Bands_1991_2022_Bills_Flat!BN$2,#REF!,0))-INDEX(#REF!,MATCH(CT_Bands_1991_2022_Bills_Flat!$B33,#REF!,0),MATCH(CT_Bands_1991_2022_Bills_Flat!BN$3,#REF!,0)),"N/A")</f>
        <v>N/A</v>
      </c>
      <c r="BO33" s="90" t="str">
        <f>IFERROR(INDEX(#REF!,MATCH(CT_Bands_1991_2022_Bills_Flat!$B33,#REF!,0),MATCH(CT_Bands_1991_2022_Bills_Flat!BO$2,#REF!,0))-INDEX(#REF!,MATCH(CT_Bands_1991_2022_Bills_Flat!$B33,#REF!,0),MATCH(CT_Bands_1991_2022_Bills_Flat!BO$3,#REF!,0)),"N/A")</f>
        <v>N/A</v>
      </c>
      <c r="BP33" s="90" t="str">
        <f>IFERROR(INDEX(#REF!,MATCH(CT_Bands_1991_2022_Bills_Flat!$B33,#REF!,0),MATCH(CT_Bands_1991_2022_Bills_Flat!BP$2,#REF!,0))-INDEX(#REF!,MATCH(CT_Bands_1991_2022_Bills_Flat!$B33,#REF!,0),MATCH(CT_Bands_1991_2022_Bills_Flat!BP$3,#REF!,0)),"N/A")</f>
        <v>N/A</v>
      </c>
      <c r="BQ33" s="90" t="str">
        <f>IFERROR(INDEX(#REF!,MATCH(CT_Bands_1991_2022_Bills_Flat!$B33,#REF!,0),MATCH(CT_Bands_1991_2022_Bills_Flat!BQ$2,#REF!,0))-INDEX(#REF!,MATCH(CT_Bands_1991_2022_Bills_Flat!$B33,#REF!,0),MATCH(CT_Bands_1991_2022_Bills_Flat!BQ$3,#REF!,0)),"N/A")</f>
        <v>N/A</v>
      </c>
      <c r="BR33" s="90" t="str">
        <f>IFERROR(INDEX(#REF!,MATCH(CT_Bands_1991_2022_Bills_Flat!$B33,#REF!,0),MATCH(CT_Bands_1991_2022_Bills_Flat!BR$2,#REF!,0))-INDEX(#REF!,MATCH(CT_Bands_1991_2022_Bills_Flat!$B33,#REF!,0),MATCH(CT_Bands_1991_2022_Bills_Flat!BR$3,#REF!,0)),"N/A")</f>
        <v>N/A</v>
      </c>
      <c r="BS33" s="90" t="str">
        <f>IFERROR(INDEX(#REF!,MATCH(CT_Bands_1991_2022_Bills_Flat!$B33,#REF!,0),MATCH(CT_Bands_1991_2022_Bills_Flat!BS$2,#REF!,0))-INDEX(#REF!,MATCH(CT_Bands_1991_2022_Bills_Flat!$B33,#REF!,0),MATCH(CT_Bands_1991_2022_Bills_Flat!BS$3,#REF!,0)),"N/A")</f>
        <v>N/A</v>
      </c>
      <c r="BT33" s="90" t="str">
        <f>IFERROR(INDEX(#REF!,MATCH(CT_Bands_1991_2022_Bills_Flat!$B33,#REF!,0),MATCH(CT_Bands_1991_2022_Bills_Flat!BT$2,#REF!,0))-INDEX(#REF!,MATCH(CT_Bands_1991_2022_Bills_Flat!$B33,#REF!,0),MATCH(CT_Bands_1991_2022_Bills_Flat!BT$3,#REF!,0)),"N/A")</f>
        <v>N/A</v>
      </c>
      <c r="BU33" s="90" t="str">
        <f>IFERROR(INDEX(#REF!,MATCH(CT_Bands_1991_2022_Bills_Flat!$B33,#REF!,0),MATCH(CT_Bands_1991_2022_Bills_Flat!BU$2,#REF!,0))-INDEX(#REF!,MATCH(CT_Bands_1991_2022_Bills_Flat!$B33,#REF!,0),MATCH(CT_Bands_1991_2022_Bills_Flat!BU$3,#REF!,0)),"N/A")</f>
        <v>N/A</v>
      </c>
      <c r="BV33" s="102" t="str">
        <f>IFERROR(INDEX(#REF!,MATCH(CT_Bands_1991_2022_Bills_Flat!$B33,#REF!,0),MATCH(CT_Bands_1991_2022_Bills_Flat!BV$2,#REF!,0))-INDEX(#REF!,MATCH(CT_Bands_1991_2022_Bills_Flat!$B33,#REF!,0),MATCH(CT_Bands_1991_2022_Bills_Flat!BV$3,#REF!,0)),"N/A")</f>
        <v>N/A</v>
      </c>
      <c r="BW33" s="90" t="str">
        <f>IFERROR(INDEX(#REF!,MATCH(CT_Bands_1991_2022_Bills_Flat!$B33,#REF!,0),MATCH(CT_Bands_1991_2022_Bills_Flat!BW$2,#REF!,0))-INDEX(#REF!,MATCH(CT_Bands_1991_2022_Bills_Flat!$B33,#REF!,0),MATCH(CT_Bands_1991_2022_Bills_Flat!BW$3,#REF!,0)),"N/A")</f>
        <v>N/A</v>
      </c>
      <c r="BX33" s="90" t="str">
        <f>IFERROR(INDEX(#REF!,MATCH(CT_Bands_1991_2022_Bills_Flat!$B33,#REF!,0),MATCH(CT_Bands_1991_2022_Bills_Flat!BX$2,#REF!,0))-INDEX(#REF!,MATCH(CT_Bands_1991_2022_Bills_Flat!$B33,#REF!,0),MATCH(CT_Bands_1991_2022_Bills_Flat!BX$3,#REF!,0)),"N/A")</f>
        <v>N/A</v>
      </c>
      <c r="BY33" s="90" t="str">
        <f>IFERROR(INDEX(#REF!,MATCH(CT_Bands_1991_2022_Bills_Flat!$B33,#REF!,0),MATCH(CT_Bands_1991_2022_Bills_Flat!BY$2,#REF!,0))-INDEX(#REF!,MATCH(CT_Bands_1991_2022_Bills_Flat!$B33,#REF!,0),MATCH(CT_Bands_1991_2022_Bills_Flat!BY$3,#REF!,0)),"N/A")</f>
        <v>N/A</v>
      </c>
      <c r="BZ33" s="90" t="str">
        <f>IFERROR(INDEX(#REF!,MATCH(CT_Bands_1991_2022_Bills_Flat!$B33,#REF!,0),MATCH(CT_Bands_1991_2022_Bills_Flat!BZ$2,#REF!,0))-INDEX(#REF!,MATCH(CT_Bands_1991_2022_Bills_Flat!$B33,#REF!,0),MATCH(CT_Bands_1991_2022_Bills_Flat!BZ$3,#REF!,0)),"N/A")</f>
        <v>N/A</v>
      </c>
      <c r="CA33" s="90" t="str">
        <f>IFERROR(INDEX(#REF!,MATCH(CT_Bands_1991_2022_Bills_Flat!$B33,#REF!,0),MATCH(CT_Bands_1991_2022_Bills_Flat!CA$2,#REF!,0))-INDEX(#REF!,MATCH(CT_Bands_1991_2022_Bills_Flat!$B33,#REF!,0),MATCH(CT_Bands_1991_2022_Bills_Flat!CA$3,#REF!,0)),"N/A")</f>
        <v>N/A</v>
      </c>
      <c r="CB33" s="90" t="str">
        <f>IFERROR(INDEX(#REF!,MATCH(CT_Bands_1991_2022_Bills_Flat!$B33,#REF!,0),MATCH(CT_Bands_1991_2022_Bills_Flat!CB$2,#REF!,0))-INDEX(#REF!,MATCH(CT_Bands_1991_2022_Bills_Flat!$B33,#REF!,0),MATCH(CT_Bands_1991_2022_Bills_Flat!CB$3,#REF!,0)),"N/A")</f>
        <v>N/A</v>
      </c>
      <c r="CC33" s="90" t="str">
        <f>IFERROR(INDEX(#REF!,MATCH(CT_Bands_1991_2022_Bills_Flat!$B33,#REF!,0),MATCH(CT_Bands_1991_2022_Bills_Flat!CC$2,#REF!,0))-INDEX(#REF!,MATCH(CT_Bands_1991_2022_Bills_Flat!$B33,#REF!,0),MATCH(CT_Bands_1991_2022_Bills_Flat!CC$3,#REF!,0)),"N/A")</f>
        <v>N/A</v>
      </c>
      <c r="CD33" s="90" t="str">
        <f>IFERROR(INDEX(#REF!,MATCH(CT_Bands_1991_2022_Bills_Flat!$B33,#REF!,0),MATCH(CT_Bands_1991_2022_Bills_Flat!CD$2,#REF!,0))-INDEX(#REF!,MATCH(CT_Bands_1991_2022_Bills_Flat!$B33,#REF!,0),MATCH(CT_Bands_1991_2022_Bills_Flat!CD$3,#REF!,0)),"N/A")</f>
        <v>N/A</v>
      </c>
      <c r="CE33" s="90" t="str">
        <f>IFERROR(INDEX(#REF!,MATCH(CT_Bands_1991_2022_Bills_Flat!$B33,#REF!,0),MATCH(CT_Bands_1991_2022_Bills_Flat!CE$2,#REF!,0))-INDEX(#REF!,MATCH(CT_Bands_1991_2022_Bills_Flat!$B33,#REF!,0),MATCH(CT_Bands_1991_2022_Bills_Flat!CE$3,#REF!,0)),"N/A")</f>
        <v>N/A</v>
      </c>
      <c r="CF33" s="51"/>
    </row>
    <row r="34" spans="1:84" x14ac:dyDescent="0.25">
      <c r="A34" s="76" t="s">
        <v>825</v>
      </c>
      <c r="B34" s="85" t="s">
        <v>826</v>
      </c>
      <c r="C34" s="85" t="s">
        <v>1511</v>
      </c>
      <c r="D34" s="90" t="str">
        <f>IFERROR(INDEX(#REF!,MATCH(CT_Bands_1991_2022_Bills_Flat!$B34,#REF!,0),MATCH(CT_Bands_1991_2022_Bills_Flat!D$2,#REF!,0))-INDEX(#REF!,MATCH(CT_Bands_1991_2022_Bills_Flat!$B34,#REF!,0),MATCH(CT_Bands_1991_2022_Bills_Flat!D$3,#REF!,0)),"N/A")</f>
        <v>N/A</v>
      </c>
      <c r="E34" s="90" t="str">
        <f>IFERROR(INDEX(#REF!,MATCH(CT_Bands_1991_2022_Bills_Flat!$B34,#REF!,0),MATCH(CT_Bands_1991_2022_Bills_Flat!E$2,#REF!,0))-INDEX(#REF!,MATCH(CT_Bands_1991_2022_Bills_Flat!$B34,#REF!,0),MATCH(CT_Bands_1991_2022_Bills_Flat!E$3,#REF!,0)),"N/A")</f>
        <v>N/A</v>
      </c>
      <c r="F34" s="90" t="str">
        <f>IFERROR(INDEX(#REF!,MATCH(CT_Bands_1991_2022_Bills_Flat!$B34,#REF!,0),MATCH(CT_Bands_1991_2022_Bills_Flat!F$2,#REF!,0))-INDEX(#REF!,MATCH(CT_Bands_1991_2022_Bills_Flat!$B34,#REF!,0),MATCH(CT_Bands_1991_2022_Bills_Flat!F$3,#REF!,0)),"N/A")</f>
        <v>N/A</v>
      </c>
      <c r="G34" s="90" t="str">
        <f>IFERROR(INDEX(#REF!,MATCH(CT_Bands_1991_2022_Bills_Flat!$B34,#REF!,0),MATCH(CT_Bands_1991_2022_Bills_Flat!G$2,#REF!,0))-INDEX(#REF!,MATCH(CT_Bands_1991_2022_Bills_Flat!$B34,#REF!,0),MATCH(CT_Bands_1991_2022_Bills_Flat!G$3,#REF!,0)),"N/A")</f>
        <v>N/A</v>
      </c>
      <c r="H34" s="90" t="str">
        <f>IFERROR(INDEX(#REF!,MATCH(CT_Bands_1991_2022_Bills_Flat!$B34,#REF!,0),MATCH(CT_Bands_1991_2022_Bills_Flat!H$2,#REF!,0))-INDEX(#REF!,MATCH(CT_Bands_1991_2022_Bills_Flat!$B34,#REF!,0),MATCH(CT_Bands_1991_2022_Bills_Flat!H$3,#REF!,0)),"N/A")</f>
        <v>N/A</v>
      </c>
      <c r="I34" s="90" t="str">
        <f>IFERROR(INDEX(#REF!,MATCH(CT_Bands_1991_2022_Bills_Flat!$B34,#REF!,0),MATCH(CT_Bands_1991_2022_Bills_Flat!I$2,#REF!,0))-INDEX(#REF!,MATCH(CT_Bands_1991_2022_Bills_Flat!$B34,#REF!,0),MATCH(CT_Bands_1991_2022_Bills_Flat!I$3,#REF!,0)),"N/A")</f>
        <v>N/A</v>
      </c>
      <c r="J34" s="90" t="str">
        <f>IFERROR(INDEX(#REF!,MATCH(CT_Bands_1991_2022_Bills_Flat!$B34,#REF!,0),MATCH(CT_Bands_1991_2022_Bills_Flat!J$2,#REF!,0))-INDEX(#REF!,MATCH(CT_Bands_1991_2022_Bills_Flat!$B34,#REF!,0),MATCH(CT_Bands_1991_2022_Bills_Flat!J$3,#REF!,0)),"N/A")</f>
        <v>N/A</v>
      </c>
      <c r="K34" s="90" t="str">
        <f>IFERROR(INDEX(#REF!,MATCH(CT_Bands_1991_2022_Bills_Flat!$B34,#REF!,0),MATCH(CT_Bands_1991_2022_Bills_Flat!K$2,#REF!,0))-INDEX(#REF!,MATCH(CT_Bands_1991_2022_Bills_Flat!$B34,#REF!,0),MATCH(CT_Bands_1991_2022_Bills_Flat!K$3,#REF!,0)),"N/A")</f>
        <v>N/A</v>
      </c>
      <c r="L34" s="90" t="str">
        <f>IFERROR(INDEX(#REF!,MATCH(CT_Bands_1991_2022_Bills_Flat!$B34,#REF!,0),MATCH(CT_Bands_1991_2022_Bills_Flat!L$2,#REF!,0))-INDEX(#REF!,MATCH(CT_Bands_1991_2022_Bills_Flat!$B34,#REF!,0),MATCH(CT_Bands_1991_2022_Bills_Flat!L$3,#REF!,0)),"N/A")</f>
        <v>N/A</v>
      </c>
      <c r="M34" s="90" t="str">
        <f>IFERROR(INDEX(#REF!,MATCH(CT_Bands_1991_2022_Bills_Flat!$B34,#REF!,0),MATCH(CT_Bands_1991_2022_Bills_Flat!M$2,#REF!,0))-INDEX(#REF!,MATCH(CT_Bands_1991_2022_Bills_Flat!$B34,#REF!,0),MATCH(CT_Bands_1991_2022_Bills_Flat!M$3,#REF!,0)),"N/A")</f>
        <v>N/A</v>
      </c>
      <c r="N34" s="102" t="str">
        <f>IFERROR(INDEX(#REF!,MATCH(CT_Bands_1991_2022_Bills_Flat!$B34,#REF!,0),MATCH(CT_Bands_1991_2022_Bills_Flat!N$2,#REF!,0))-INDEX(#REF!,MATCH(CT_Bands_1991_2022_Bills_Flat!$B34,#REF!,0),MATCH(CT_Bands_1991_2022_Bills_Flat!N$3,#REF!,0)),"N/A")</f>
        <v>N/A</v>
      </c>
      <c r="O34" s="90" t="str">
        <f>IFERROR(INDEX(#REF!,MATCH(CT_Bands_1991_2022_Bills_Flat!$B34,#REF!,0),MATCH(CT_Bands_1991_2022_Bills_Flat!O$2,#REF!,0))-INDEX(#REF!,MATCH(CT_Bands_1991_2022_Bills_Flat!$B34,#REF!,0),MATCH(CT_Bands_1991_2022_Bills_Flat!O$3,#REF!,0)),"N/A")</f>
        <v>N/A</v>
      </c>
      <c r="P34" s="90" t="str">
        <f>IFERROR(INDEX(#REF!,MATCH(CT_Bands_1991_2022_Bills_Flat!$B34,#REF!,0),MATCH(CT_Bands_1991_2022_Bills_Flat!P$2,#REF!,0))-INDEX(#REF!,MATCH(CT_Bands_1991_2022_Bills_Flat!$B34,#REF!,0),MATCH(CT_Bands_1991_2022_Bills_Flat!P$3,#REF!,0)),"N/A")</f>
        <v>N/A</v>
      </c>
      <c r="Q34" s="90" t="str">
        <f>IFERROR(INDEX(#REF!,MATCH(CT_Bands_1991_2022_Bills_Flat!$B34,#REF!,0),MATCH(CT_Bands_1991_2022_Bills_Flat!Q$2,#REF!,0))-INDEX(#REF!,MATCH(CT_Bands_1991_2022_Bills_Flat!$B34,#REF!,0),MATCH(CT_Bands_1991_2022_Bills_Flat!Q$3,#REF!,0)),"N/A")</f>
        <v>N/A</v>
      </c>
      <c r="R34" s="90" t="str">
        <f>IFERROR(INDEX(#REF!,MATCH(CT_Bands_1991_2022_Bills_Flat!$B34,#REF!,0),MATCH(CT_Bands_1991_2022_Bills_Flat!R$2,#REF!,0))-INDEX(#REF!,MATCH(CT_Bands_1991_2022_Bills_Flat!$B34,#REF!,0),MATCH(CT_Bands_1991_2022_Bills_Flat!R$3,#REF!,0)),"N/A")</f>
        <v>N/A</v>
      </c>
      <c r="S34" s="90" t="str">
        <f>IFERROR(INDEX(#REF!,MATCH(CT_Bands_1991_2022_Bills_Flat!$B34,#REF!,0),MATCH(CT_Bands_1991_2022_Bills_Flat!S$2,#REF!,0))-INDEX(#REF!,MATCH(CT_Bands_1991_2022_Bills_Flat!$B34,#REF!,0),MATCH(CT_Bands_1991_2022_Bills_Flat!S$3,#REF!,0)),"N/A")</f>
        <v>N/A</v>
      </c>
      <c r="T34" s="90" t="str">
        <f>IFERROR(INDEX(#REF!,MATCH(CT_Bands_1991_2022_Bills_Flat!$B34,#REF!,0),MATCH(CT_Bands_1991_2022_Bills_Flat!T$2,#REF!,0))-INDEX(#REF!,MATCH(CT_Bands_1991_2022_Bills_Flat!$B34,#REF!,0),MATCH(CT_Bands_1991_2022_Bills_Flat!T$3,#REF!,0)),"N/A")</f>
        <v>N/A</v>
      </c>
      <c r="U34" s="90" t="str">
        <f>IFERROR(INDEX(#REF!,MATCH(CT_Bands_1991_2022_Bills_Flat!$B34,#REF!,0),MATCH(CT_Bands_1991_2022_Bills_Flat!U$2,#REF!,0))-INDEX(#REF!,MATCH(CT_Bands_1991_2022_Bills_Flat!$B34,#REF!,0),MATCH(CT_Bands_1991_2022_Bills_Flat!U$3,#REF!,0)),"N/A")</f>
        <v>N/A</v>
      </c>
      <c r="V34" s="90" t="str">
        <f>IFERROR(INDEX(#REF!,MATCH(CT_Bands_1991_2022_Bills_Flat!$B34,#REF!,0),MATCH(CT_Bands_1991_2022_Bills_Flat!V$2,#REF!,0))-INDEX(#REF!,MATCH(CT_Bands_1991_2022_Bills_Flat!$B34,#REF!,0),MATCH(CT_Bands_1991_2022_Bills_Flat!V$3,#REF!,0)),"N/A")</f>
        <v>N/A</v>
      </c>
      <c r="W34" s="90" t="str">
        <f>IFERROR(INDEX(#REF!,MATCH(CT_Bands_1991_2022_Bills_Flat!$B34,#REF!,0),MATCH(CT_Bands_1991_2022_Bills_Flat!W$2,#REF!,0))-INDEX(#REF!,MATCH(CT_Bands_1991_2022_Bills_Flat!$B34,#REF!,0),MATCH(CT_Bands_1991_2022_Bills_Flat!W$3,#REF!,0)),"N/A")</f>
        <v>N/A</v>
      </c>
      <c r="X34" s="102" t="str">
        <f>IFERROR(INDEX(#REF!,MATCH(CT_Bands_1991_2022_Bills_Flat!$B34,#REF!,0),MATCH(CT_Bands_1991_2022_Bills_Flat!X$2,#REF!,0))-INDEX(#REF!,MATCH(CT_Bands_1991_2022_Bills_Flat!$B34,#REF!,0),MATCH(CT_Bands_1991_2022_Bills_Flat!X$3,#REF!,0)),"N/A")</f>
        <v>N/A</v>
      </c>
      <c r="Y34" s="90" t="str">
        <f>IFERROR(INDEX(#REF!,MATCH(CT_Bands_1991_2022_Bills_Flat!$B34,#REF!,0),MATCH(CT_Bands_1991_2022_Bills_Flat!Y$2,#REF!,0))-INDEX(#REF!,MATCH(CT_Bands_1991_2022_Bills_Flat!$B34,#REF!,0),MATCH(CT_Bands_1991_2022_Bills_Flat!Y$3,#REF!,0)),"N/A")</f>
        <v>N/A</v>
      </c>
      <c r="Z34" s="90" t="str">
        <f>IFERROR(INDEX(#REF!,MATCH(CT_Bands_1991_2022_Bills_Flat!$B34,#REF!,0),MATCH(CT_Bands_1991_2022_Bills_Flat!Z$2,#REF!,0))-INDEX(#REF!,MATCH(CT_Bands_1991_2022_Bills_Flat!$B34,#REF!,0),MATCH(CT_Bands_1991_2022_Bills_Flat!Z$3,#REF!,0)),"N/A")</f>
        <v>N/A</v>
      </c>
      <c r="AA34" s="90" t="str">
        <f>IFERROR(INDEX(#REF!,MATCH(CT_Bands_1991_2022_Bills_Flat!$B34,#REF!,0),MATCH(CT_Bands_1991_2022_Bills_Flat!AA$2,#REF!,0))-INDEX(#REF!,MATCH(CT_Bands_1991_2022_Bills_Flat!$B34,#REF!,0),MATCH(CT_Bands_1991_2022_Bills_Flat!AA$3,#REF!,0)),"N/A")</f>
        <v>N/A</v>
      </c>
      <c r="AB34" s="90" t="str">
        <f>IFERROR(INDEX(#REF!,MATCH(CT_Bands_1991_2022_Bills_Flat!$B34,#REF!,0),MATCH(CT_Bands_1991_2022_Bills_Flat!AB$2,#REF!,0))-INDEX(#REF!,MATCH(CT_Bands_1991_2022_Bills_Flat!$B34,#REF!,0),MATCH(CT_Bands_1991_2022_Bills_Flat!AB$3,#REF!,0)),"N/A")</f>
        <v>N/A</v>
      </c>
      <c r="AC34" s="90" t="str">
        <f>IFERROR(INDEX(#REF!,MATCH(CT_Bands_1991_2022_Bills_Flat!$B34,#REF!,0),MATCH(CT_Bands_1991_2022_Bills_Flat!AC$2,#REF!,0))-INDEX(#REF!,MATCH(CT_Bands_1991_2022_Bills_Flat!$B34,#REF!,0),MATCH(CT_Bands_1991_2022_Bills_Flat!AC$3,#REF!,0)),"N/A")</f>
        <v>N/A</v>
      </c>
      <c r="AD34" s="90" t="str">
        <f>IFERROR(INDEX(#REF!,MATCH(CT_Bands_1991_2022_Bills_Flat!$B34,#REF!,0),MATCH(CT_Bands_1991_2022_Bills_Flat!AD$2,#REF!,0))-INDEX(#REF!,MATCH(CT_Bands_1991_2022_Bills_Flat!$B34,#REF!,0),MATCH(CT_Bands_1991_2022_Bills_Flat!AD$3,#REF!,0)),"N/A")</f>
        <v>N/A</v>
      </c>
      <c r="AE34" s="90" t="str">
        <f>IFERROR(INDEX(#REF!,MATCH(CT_Bands_1991_2022_Bills_Flat!$B34,#REF!,0),MATCH(CT_Bands_1991_2022_Bills_Flat!AE$2,#REF!,0))-INDEX(#REF!,MATCH(CT_Bands_1991_2022_Bills_Flat!$B34,#REF!,0),MATCH(CT_Bands_1991_2022_Bills_Flat!AE$3,#REF!,0)),"N/A")</f>
        <v>N/A</v>
      </c>
      <c r="AF34" s="90" t="str">
        <f>IFERROR(INDEX(#REF!,MATCH(CT_Bands_1991_2022_Bills_Flat!$B34,#REF!,0),MATCH(CT_Bands_1991_2022_Bills_Flat!AF$2,#REF!,0))-INDEX(#REF!,MATCH(CT_Bands_1991_2022_Bills_Flat!$B34,#REF!,0),MATCH(CT_Bands_1991_2022_Bills_Flat!AF$3,#REF!,0)),"N/A")</f>
        <v>N/A</v>
      </c>
      <c r="AG34" s="90" t="str">
        <f>IFERROR(INDEX(#REF!,MATCH(CT_Bands_1991_2022_Bills_Flat!$B34,#REF!,0),MATCH(CT_Bands_1991_2022_Bills_Flat!AG$2,#REF!,0))-INDEX(#REF!,MATCH(CT_Bands_1991_2022_Bills_Flat!$B34,#REF!,0),MATCH(CT_Bands_1991_2022_Bills_Flat!AG$3,#REF!,0)),"N/A")</f>
        <v>N/A</v>
      </c>
      <c r="AH34" s="102" t="str">
        <f>IFERROR(INDEX(#REF!,MATCH(CT_Bands_1991_2022_Bills_Flat!$B34,#REF!,0),MATCH(CT_Bands_1991_2022_Bills_Flat!AH$2,#REF!,0))-INDEX(#REF!,MATCH(CT_Bands_1991_2022_Bills_Flat!$B34,#REF!,0),MATCH(CT_Bands_1991_2022_Bills_Flat!AH$3,#REF!,0)),"N/A")</f>
        <v>N/A</v>
      </c>
      <c r="AI34" s="90" t="str">
        <f>IFERROR(INDEX(#REF!,MATCH(CT_Bands_1991_2022_Bills_Flat!$B34,#REF!,0),MATCH(CT_Bands_1991_2022_Bills_Flat!AI$2,#REF!,0))-INDEX(#REF!,MATCH(CT_Bands_1991_2022_Bills_Flat!$B34,#REF!,0),MATCH(CT_Bands_1991_2022_Bills_Flat!AI$3,#REF!,0)),"N/A")</f>
        <v>N/A</v>
      </c>
      <c r="AJ34" s="90" t="str">
        <f>IFERROR(INDEX(#REF!,MATCH(CT_Bands_1991_2022_Bills_Flat!$B34,#REF!,0),MATCH(CT_Bands_1991_2022_Bills_Flat!AJ$2,#REF!,0))-INDEX(#REF!,MATCH(CT_Bands_1991_2022_Bills_Flat!$B34,#REF!,0),MATCH(CT_Bands_1991_2022_Bills_Flat!AJ$3,#REF!,0)),"N/A")</f>
        <v>N/A</v>
      </c>
      <c r="AK34" s="90" t="str">
        <f>IFERROR(INDEX(#REF!,MATCH(CT_Bands_1991_2022_Bills_Flat!$B34,#REF!,0),MATCH(CT_Bands_1991_2022_Bills_Flat!AK$2,#REF!,0))-INDEX(#REF!,MATCH(CT_Bands_1991_2022_Bills_Flat!$B34,#REF!,0),MATCH(CT_Bands_1991_2022_Bills_Flat!AK$3,#REF!,0)),"N/A")</f>
        <v>N/A</v>
      </c>
      <c r="AL34" s="90" t="str">
        <f>IFERROR(INDEX(#REF!,MATCH(CT_Bands_1991_2022_Bills_Flat!$B34,#REF!,0),MATCH(CT_Bands_1991_2022_Bills_Flat!AL$2,#REF!,0))-INDEX(#REF!,MATCH(CT_Bands_1991_2022_Bills_Flat!$B34,#REF!,0),MATCH(CT_Bands_1991_2022_Bills_Flat!AL$3,#REF!,0)),"N/A")</f>
        <v>N/A</v>
      </c>
      <c r="AM34" s="90" t="str">
        <f>IFERROR(INDEX(#REF!,MATCH(CT_Bands_1991_2022_Bills_Flat!$B34,#REF!,0),MATCH(CT_Bands_1991_2022_Bills_Flat!AM$2,#REF!,0))-INDEX(#REF!,MATCH(CT_Bands_1991_2022_Bills_Flat!$B34,#REF!,0),MATCH(CT_Bands_1991_2022_Bills_Flat!AM$3,#REF!,0)),"N/A")</f>
        <v>N/A</v>
      </c>
      <c r="AN34" s="90" t="str">
        <f>IFERROR(INDEX(#REF!,MATCH(CT_Bands_1991_2022_Bills_Flat!$B34,#REF!,0),MATCH(CT_Bands_1991_2022_Bills_Flat!AN$2,#REF!,0))-INDEX(#REF!,MATCH(CT_Bands_1991_2022_Bills_Flat!$B34,#REF!,0),MATCH(CT_Bands_1991_2022_Bills_Flat!AN$3,#REF!,0)),"N/A")</f>
        <v>N/A</v>
      </c>
      <c r="AO34" s="90" t="str">
        <f>IFERROR(INDEX(#REF!,MATCH(CT_Bands_1991_2022_Bills_Flat!$B34,#REF!,0),MATCH(CT_Bands_1991_2022_Bills_Flat!AO$2,#REF!,0))-INDEX(#REF!,MATCH(CT_Bands_1991_2022_Bills_Flat!$B34,#REF!,0),MATCH(CT_Bands_1991_2022_Bills_Flat!AO$3,#REF!,0)),"N/A")</f>
        <v>N/A</v>
      </c>
      <c r="AP34" s="90" t="str">
        <f>IFERROR(INDEX(#REF!,MATCH(CT_Bands_1991_2022_Bills_Flat!$B34,#REF!,0),MATCH(CT_Bands_1991_2022_Bills_Flat!AP$2,#REF!,0))-INDEX(#REF!,MATCH(CT_Bands_1991_2022_Bills_Flat!$B34,#REF!,0),MATCH(CT_Bands_1991_2022_Bills_Flat!AP$3,#REF!,0)),"N/A")</f>
        <v>N/A</v>
      </c>
      <c r="AQ34" s="90" t="str">
        <f>IFERROR(INDEX(#REF!,MATCH(CT_Bands_1991_2022_Bills_Flat!$B34,#REF!,0),MATCH(CT_Bands_1991_2022_Bills_Flat!AQ$2,#REF!,0))-INDEX(#REF!,MATCH(CT_Bands_1991_2022_Bills_Flat!$B34,#REF!,0),MATCH(CT_Bands_1991_2022_Bills_Flat!AQ$3,#REF!,0)),"N/A")</f>
        <v>N/A</v>
      </c>
      <c r="AR34" s="102" t="str">
        <f>IFERROR(INDEX(#REF!,MATCH(CT_Bands_1991_2022_Bills_Flat!$B34,#REF!,0),MATCH(CT_Bands_1991_2022_Bills_Flat!AR$2,#REF!,0))-INDEX(#REF!,MATCH(CT_Bands_1991_2022_Bills_Flat!$B34,#REF!,0),MATCH(CT_Bands_1991_2022_Bills_Flat!AR$3,#REF!,0)),"N/A")</f>
        <v>N/A</v>
      </c>
      <c r="AS34" s="90" t="str">
        <f>IFERROR(INDEX(#REF!,MATCH(CT_Bands_1991_2022_Bills_Flat!$B34,#REF!,0),MATCH(CT_Bands_1991_2022_Bills_Flat!AS$2,#REF!,0))-INDEX(#REF!,MATCH(CT_Bands_1991_2022_Bills_Flat!$B34,#REF!,0),MATCH(CT_Bands_1991_2022_Bills_Flat!AS$3,#REF!,0)),"N/A")</f>
        <v>N/A</v>
      </c>
      <c r="AT34" s="90" t="str">
        <f>IFERROR(INDEX(#REF!,MATCH(CT_Bands_1991_2022_Bills_Flat!$B34,#REF!,0),MATCH(CT_Bands_1991_2022_Bills_Flat!AT$2,#REF!,0))-INDEX(#REF!,MATCH(CT_Bands_1991_2022_Bills_Flat!$B34,#REF!,0),MATCH(CT_Bands_1991_2022_Bills_Flat!AT$3,#REF!,0)),"N/A")</f>
        <v>N/A</v>
      </c>
      <c r="AU34" s="90" t="str">
        <f>IFERROR(INDEX(#REF!,MATCH(CT_Bands_1991_2022_Bills_Flat!$B34,#REF!,0),MATCH(CT_Bands_1991_2022_Bills_Flat!AU$2,#REF!,0))-INDEX(#REF!,MATCH(CT_Bands_1991_2022_Bills_Flat!$B34,#REF!,0),MATCH(CT_Bands_1991_2022_Bills_Flat!AU$3,#REF!,0)),"N/A")</f>
        <v>N/A</v>
      </c>
      <c r="AV34" s="90" t="str">
        <f>IFERROR(INDEX(#REF!,MATCH(CT_Bands_1991_2022_Bills_Flat!$B34,#REF!,0),MATCH(CT_Bands_1991_2022_Bills_Flat!AV$2,#REF!,0))-INDEX(#REF!,MATCH(CT_Bands_1991_2022_Bills_Flat!$B34,#REF!,0),MATCH(CT_Bands_1991_2022_Bills_Flat!AV$3,#REF!,0)),"N/A")</f>
        <v>N/A</v>
      </c>
      <c r="AW34" s="90" t="str">
        <f>IFERROR(INDEX(#REF!,MATCH(CT_Bands_1991_2022_Bills_Flat!$B34,#REF!,0),MATCH(CT_Bands_1991_2022_Bills_Flat!AW$2,#REF!,0))-INDEX(#REF!,MATCH(CT_Bands_1991_2022_Bills_Flat!$B34,#REF!,0),MATCH(CT_Bands_1991_2022_Bills_Flat!AW$3,#REF!,0)),"N/A")</f>
        <v>N/A</v>
      </c>
      <c r="AX34" s="90" t="str">
        <f>IFERROR(INDEX(#REF!,MATCH(CT_Bands_1991_2022_Bills_Flat!$B34,#REF!,0),MATCH(CT_Bands_1991_2022_Bills_Flat!AX$2,#REF!,0))-INDEX(#REF!,MATCH(CT_Bands_1991_2022_Bills_Flat!$B34,#REF!,0),MATCH(CT_Bands_1991_2022_Bills_Flat!AX$3,#REF!,0)),"N/A")</f>
        <v>N/A</v>
      </c>
      <c r="AY34" s="90" t="str">
        <f>IFERROR(INDEX(#REF!,MATCH(CT_Bands_1991_2022_Bills_Flat!$B34,#REF!,0),MATCH(CT_Bands_1991_2022_Bills_Flat!AY$2,#REF!,0))-INDEX(#REF!,MATCH(CT_Bands_1991_2022_Bills_Flat!$B34,#REF!,0),MATCH(CT_Bands_1991_2022_Bills_Flat!AY$3,#REF!,0)),"N/A")</f>
        <v>N/A</v>
      </c>
      <c r="AZ34" s="90" t="str">
        <f>IFERROR(INDEX(#REF!,MATCH(CT_Bands_1991_2022_Bills_Flat!$B34,#REF!,0),MATCH(CT_Bands_1991_2022_Bills_Flat!AZ$2,#REF!,0))-INDEX(#REF!,MATCH(CT_Bands_1991_2022_Bills_Flat!$B34,#REF!,0),MATCH(CT_Bands_1991_2022_Bills_Flat!AZ$3,#REF!,0)),"N/A")</f>
        <v>N/A</v>
      </c>
      <c r="BA34" s="90" t="str">
        <f>IFERROR(INDEX(#REF!,MATCH(CT_Bands_1991_2022_Bills_Flat!$B34,#REF!,0),MATCH(CT_Bands_1991_2022_Bills_Flat!BA$2,#REF!,0))-INDEX(#REF!,MATCH(CT_Bands_1991_2022_Bills_Flat!$B34,#REF!,0),MATCH(CT_Bands_1991_2022_Bills_Flat!BA$3,#REF!,0)),"N/A")</f>
        <v>N/A</v>
      </c>
      <c r="BB34" s="102" t="str">
        <f>IFERROR(INDEX(#REF!,MATCH(CT_Bands_1991_2022_Bills_Flat!$B34,#REF!,0),MATCH(CT_Bands_1991_2022_Bills_Flat!BB$2,#REF!,0))-INDEX(#REF!,MATCH(CT_Bands_1991_2022_Bills_Flat!$B34,#REF!,0),MATCH(CT_Bands_1991_2022_Bills_Flat!BB$3,#REF!,0)),"N/A")</f>
        <v>N/A</v>
      </c>
      <c r="BC34" s="90" t="str">
        <f>IFERROR(INDEX(#REF!,MATCH(CT_Bands_1991_2022_Bills_Flat!$B34,#REF!,0),MATCH(CT_Bands_1991_2022_Bills_Flat!BC$2,#REF!,0))-INDEX(#REF!,MATCH(CT_Bands_1991_2022_Bills_Flat!$B34,#REF!,0),MATCH(CT_Bands_1991_2022_Bills_Flat!BC$3,#REF!,0)),"N/A")</f>
        <v>N/A</v>
      </c>
      <c r="BD34" s="90" t="str">
        <f>IFERROR(INDEX(#REF!,MATCH(CT_Bands_1991_2022_Bills_Flat!$B34,#REF!,0),MATCH(CT_Bands_1991_2022_Bills_Flat!BD$2,#REF!,0))-INDEX(#REF!,MATCH(CT_Bands_1991_2022_Bills_Flat!$B34,#REF!,0),MATCH(CT_Bands_1991_2022_Bills_Flat!BD$3,#REF!,0)),"N/A")</f>
        <v>N/A</v>
      </c>
      <c r="BE34" s="90" t="str">
        <f>IFERROR(INDEX(#REF!,MATCH(CT_Bands_1991_2022_Bills_Flat!$B34,#REF!,0),MATCH(CT_Bands_1991_2022_Bills_Flat!BE$2,#REF!,0))-INDEX(#REF!,MATCH(CT_Bands_1991_2022_Bills_Flat!$B34,#REF!,0),MATCH(CT_Bands_1991_2022_Bills_Flat!BE$3,#REF!,0)),"N/A")</f>
        <v>N/A</v>
      </c>
      <c r="BF34" s="90" t="str">
        <f>IFERROR(INDEX(#REF!,MATCH(CT_Bands_1991_2022_Bills_Flat!$B34,#REF!,0),MATCH(CT_Bands_1991_2022_Bills_Flat!BF$2,#REF!,0))-INDEX(#REF!,MATCH(CT_Bands_1991_2022_Bills_Flat!$B34,#REF!,0),MATCH(CT_Bands_1991_2022_Bills_Flat!BF$3,#REF!,0)),"N/A")</f>
        <v>N/A</v>
      </c>
      <c r="BG34" s="90" t="str">
        <f>IFERROR(INDEX(#REF!,MATCH(CT_Bands_1991_2022_Bills_Flat!$B34,#REF!,0),MATCH(CT_Bands_1991_2022_Bills_Flat!BG$2,#REF!,0))-INDEX(#REF!,MATCH(CT_Bands_1991_2022_Bills_Flat!$B34,#REF!,0),MATCH(CT_Bands_1991_2022_Bills_Flat!BG$3,#REF!,0)),"N/A")</f>
        <v>N/A</v>
      </c>
      <c r="BH34" s="90" t="str">
        <f>IFERROR(INDEX(#REF!,MATCH(CT_Bands_1991_2022_Bills_Flat!$B34,#REF!,0),MATCH(CT_Bands_1991_2022_Bills_Flat!BH$2,#REF!,0))-INDEX(#REF!,MATCH(CT_Bands_1991_2022_Bills_Flat!$B34,#REF!,0),MATCH(CT_Bands_1991_2022_Bills_Flat!BH$3,#REF!,0)),"N/A")</f>
        <v>N/A</v>
      </c>
      <c r="BI34" s="90" t="str">
        <f>IFERROR(INDEX(#REF!,MATCH(CT_Bands_1991_2022_Bills_Flat!$B34,#REF!,0),MATCH(CT_Bands_1991_2022_Bills_Flat!BI$2,#REF!,0))-INDEX(#REF!,MATCH(CT_Bands_1991_2022_Bills_Flat!$B34,#REF!,0),MATCH(CT_Bands_1991_2022_Bills_Flat!BI$3,#REF!,0)),"N/A")</f>
        <v>N/A</v>
      </c>
      <c r="BJ34" s="90" t="str">
        <f>IFERROR(INDEX(#REF!,MATCH(CT_Bands_1991_2022_Bills_Flat!$B34,#REF!,0),MATCH(CT_Bands_1991_2022_Bills_Flat!BJ$2,#REF!,0))-INDEX(#REF!,MATCH(CT_Bands_1991_2022_Bills_Flat!$B34,#REF!,0),MATCH(CT_Bands_1991_2022_Bills_Flat!BJ$3,#REF!,0)),"N/A")</f>
        <v>N/A</v>
      </c>
      <c r="BK34" s="90" t="str">
        <f>IFERROR(INDEX(#REF!,MATCH(CT_Bands_1991_2022_Bills_Flat!$B34,#REF!,0),MATCH(CT_Bands_1991_2022_Bills_Flat!BK$2,#REF!,0))-INDEX(#REF!,MATCH(CT_Bands_1991_2022_Bills_Flat!$B34,#REF!,0),MATCH(CT_Bands_1991_2022_Bills_Flat!BK$3,#REF!,0)),"N/A")</f>
        <v>N/A</v>
      </c>
      <c r="BL34" s="102" t="str">
        <f>IFERROR(INDEX(#REF!,MATCH(CT_Bands_1991_2022_Bills_Flat!$B34,#REF!,0),MATCH(CT_Bands_1991_2022_Bills_Flat!BL$2,#REF!,0))-INDEX(#REF!,MATCH(CT_Bands_1991_2022_Bills_Flat!$B34,#REF!,0),MATCH(CT_Bands_1991_2022_Bills_Flat!BL$3,#REF!,0)),"N/A")</f>
        <v>N/A</v>
      </c>
      <c r="BM34" s="90" t="str">
        <f>IFERROR(INDEX(#REF!,MATCH(CT_Bands_1991_2022_Bills_Flat!$B34,#REF!,0),MATCH(CT_Bands_1991_2022_Bills_Flat!BM$2,#REF!,0))-INDEX(#REF!,MATCH(CT_Bands_1991_2022_Bills_Flat!$B34,#REF!,0),MATCH(CT_Bands_1991_2022_Bills_Flat!BM$3,#REF!,0)),"N/A")</f>
        <v>N/A</v>
      </c>
      <c r="BN34" s="90" t="str">
        <f>IFERROR(INDEX(#REF!,MATCH(CT_Bands_1991_2022_Bills_Flat!$B34,#REF!,0),MATCH(CT_Bands_1991_2022_Bills_Flat!BN$2,#REF!,0))-INDEX(#REF!,MATCH(CT_Bands_1991_2022_Bills_Flat!$B34,#REF!,0),MATCH(CT_Bands_1991_2022_Bills_Flat!BN$3,#REF!,0)),"N/A")</f>
        <v>N/A</v>
      </c>
      <c r="BO34" s="90" t="str">
        <f>IFERROR(INDEX(#REF!,MATCH(CT_Bands_1991_2022_Bills_Flat!$B34,#REF!,0),MATCH(CT_Bands_1991_2022_Bills_Flat!BO$2,#REF!,0))-INDEX(#REF!,MATCH(CT_Bands_1991_2022_Bills_Flat!$B34,#REF!,0),MATCH(CT_Bands_1991_2022_Bills_Flat!BO$3,#REF!,0)),"N/A")</f>
        <v>N/A</v>
      </c>
      <c r="BP34" s="90" t="str">
        <f>IFERROR(INDEX(#REF!,MATCH(CT_Bands_1991_2022_Bills_Flat!$B34,#REF!,0),MATCH(CT_Bands_1991_2022_Bills_Flat!BP$2,#REF!,0))-INDEX(#REF!,MATCH(CT_Bands_1991_2022_Bills_Flat!$B34,#REF!,0),MATCH(CT_Bands_1991_2022_Bills_Flat!BP$3,#REF!,0)),"N/A")</f>
        <v>N/A</v>
      </c>
      <c r="BQ34" s="90" t="str">
        <f>IFERROR(INDEX(#REF!,MATCH(CT_Bands_1991_2022_Bills_Flat!$B34,#REF!,0),MATCH(CT_Bands_1991_2022_Bills_Flat!BQ$2,#REF!,0))-INDEX(#REF!,MATCH(CT_Bands_1991_2022_Bills_Flat!$B34,#REF!,0),MATCH(CT_Bands_1991_2022_Bills_Flat!BQ$3,#REF!,0)),"N/A")</f>
        <v>N/A</v>
      </c>
      <c r="BR34" s="90" t="str">
        <f>IFERROR(INDEX(#REF!,MATCH(CT_Bands_1991_2022_Bills_Flat!$B34,#REF!,0),MATCH(CT_Bands_1991_2022_Bills_Flat!BR$2,#REF!,0))-INDEX(#REF!,MATCH(CT_Bands_1991_2022_Bills_Flat!$B34,#REF!,0),MATCH(CT_Bands_1991_2022_Bills_Flat!BR$3,#REF!,0)),"N/A")</f>
        <v>N/A</v>
      </c>
      <c r="BS34" s="90" t="str">
        <f>IFERROR(INDEX(#REF!,MATCH(CT_Bands_1991_2022_Bills_Flat!$B34,#REF!,0),MATCH(CT_Bands_1991_2022_Bills_Flat!BS$2,#REF!,0))-INDEX(#REF!,MATCH(CT_Bands_1991_2022_Bills_Flat!$B34,#REF!,0),MATCH(CT_Bands_1991_2022_Bills_Flat!BS$3,#REF!,0)),"N/A")</f>
        <v>N/A</v>
      </c>
      <c r="BT34" s="90" t="str">
        <f>IFERROR(INDEX(#REF!,MATCH(CT_Bands_1991_2022_Bills_Flat!$B34,#REF!,0),MATCH(CT_Bands_1991_2022_Bills_Flat!BT$2,#REF!,0))-INDEX(#REF!,MATCH(CT_Bands_1991_2022_Bills_Flat!$B34,#REF!,0),MATCH(CT_Bands_1991_2022_Bills_Flat!BT$3,#REF!,0)),"N/A")</f>
        <v>N/A</v>
      </c>
      <c r="BU34" s="90" t="str">
        <f>IFERROR(INDEX(#REF!,MATCH(CT_Bands_1991_2022_Bills_Flat!$B34,#REF!,0),MATCH(CT_Bands_1991_2022_Bills_Flat!BU$2,#REF!,0))-INDEX(#REF!,MATCH(CT_Bands_1991_2022_Bills_Flat!$B34,#REF!,0),MATCH(CT_Bands_1991_2022_Bills_Flat!BU$3,#REF!,0)),"N/A")</f>
        <v>N/A</v>
      </c>
      <c r="BV34" s="102" t="str">
        <f>IFERROR(INDEX(#REF!,MATCH(CT_Bands_1991_2022_Bills_Flat!$B34,#REF!,0),MATCH(CT_Bands_1991_2022_Bills_Flat!BV$2,#REF!,0))-INDEX(#REF!,MATCH(CT_Bands_1991_2022_Bills_Flat!$B34,#REF!,0),MATCH(CT_Bands_1991_2022_Bills_Flat!BV$3,#REF!,0)),"N/A")</f>
        <v>N/A</v>
      </c>
      <c r="BW34" s="90" t="str">
        <f>IFERROR(INDEX(#REF!,MATCH(CT_Bands_1991_2022_Bills_Flat!$B34,#REF!,0),MATCH(CT_Bands_1991_2022_Bills_Flat!BW$2,#REF!,0))-INDEX(#REF!,MATCH(CT_Bands_1991_2022_Bills_Flat!$B34,#REF!,0),MATCH(CT_Bands_1991_2022_Bills_Flat!BW$3,#REF!,0)),"N/A")</f>
        <v>N/A</v>
      </c>
      <c r="BX34" s="90" t="str">
        <f>IFERROR(INDEX(#REF!,MATCH(CT_Bands_1991_2022_Bills_Flat!$B34,#REF!,0),MATCH(CT_Bands_1991_2022_Bills_Flat!BX$2,#REF!,0))-INDEX(#REF!,MATCH(CT_Bands_1991_2022_Bills_Flat!$B34,#REF!,0),MATCH(CT_Bands_1991_2022_Bills_Flat!BX$3,#REF!,0)),"N/A")</f>
        <v>N/A</v>
      </c>
      <c r="BY34" s="90" t="str">
        <f>IFERROR(INDEX(#REF!,MATCH(CT_Bands_1991_2022_Bills_Flat!$B34,#REF!,0),MATCH(CT_Bands_1991_2022_Bills_Flat!BY$2,#REF!,0))-INDEX(#REF!,MATCH(CT_Bands_1991_2022_Bills_Flat!$B34,#REF!,0),MATCH(CT_Bands_1991_2022_Bills_Flat!BY$3,#REF!,0)),"N/A")</f>
        <v>N/A</v>
      </c>
      <c r="BZ34" s="90" t="str">
        <f>IFERROR(INDEX(#REF!,MATCH(CT_Bands_1991_2022_Bills_Flat!$B34,#REF!,0),MATCH(CT_Bands_1991_2022_Bills_Flat!BZ$2,#REF!,0))-INDEX(#REF!,MATCH(CT_Bands_1991_2022_Bills_Flat!$B34,#REF!,0),MATCH(CT_Bands_1991_2022_Bills_Flat!BZ$3,#REF!,0)),"N/A")</f>
        <v>N/A</v>
      </c>
      <c r="CA34" s="90" t="str">
        <f>IFERROR(INDEX(#REF!,MATCH(CT_Bands_1991_2022_Bills_Flat!$B34,#REF!,0),MATCH(CT_Bands_1991_2022_Bills_Flat!CA$2,#REF!,0))-INDEX(#REF!,MATCH(CT_Bands_1991_2022_Bills_Flat!$B34,#REF!,0),MATCH(CT_Bands_1991_2022_Bills_Flat!CA$3,#REF!,0)),"N/A")</f>
        <v>N/A</v>
      </c>
      <c r="CB34" s="90" t="str">
        <f>IFERROR(INDEX(#REF!,MATCH(CT_Bands_1991_2022_Bills_Flat!$B34,#REF!,0),MATCH(CT_Bands_1991_2022_Bills_Flat!CB$2,#REF!,0))-INDEX(#REF!,MATCH(CT_Bands_1991_2022_Bills_Flat!$B34,#REF!,0),MATCH(CT_Bands_1991_2022_Bills_Flat!CB$3,#REF!,0)),"N/A")</f>
        <v>N/A</v>
      </c>
      <c r="CC34" s="90" t="str">
        <f>IFERROR(INDEX(#REF!,MATCH(CT_Bands_1991_2022_Bills_Flat!$B34,#REF!,0),MATCH(CT_Bands_1991_2022_Bills_Flat!CC$2,#REF!,0))-INDEX(#REF!,MATCH(CT_Bands_1991_2022_Bills_Flat!$B34,#REF!,0),MATCH(CT_Bands_1991_2022_Bills_Flat!CC$3,#REF!,0)),"N/A")</f>
        <v>N/A</v>
      </c>
      <c r="CD34" s="90" t="str">
        <f>IFERROR(INDEX(#REF!,MATCH(CT_Bands_1991_2022_Bills_Flat!$B34,#REF!,0),MATCH(CT_Bands_1991_2022_Bills_Flat!CD$2,#REF!,0))-INDEX(#REF!,MATCH(CT_Bands_1991_2022_Bills_Flat!$B34,#REF!,0),MATCH(CT_Bands_1991_2022_Bills_Flat!CD$3,#REF!,0)),"N/A")</f>
        <v>N/A</v>
      </c>
      <c r="CE34" s="90" t="str">
        <f>IFERROR(INDEX(#REF!,MATCH(CT_Bands_1991_2022_Bills_Flat!$B34,#REF!,0),MATCH(CT_Bands_1991_2022_Bills_Flat!CE$2,#REF!,0))-INDEX(#REF!,MATCH(CT_Bands_1991_2022_Bills_Flat!$B34,#REF!,0),MATCH(CT_Bands_1991_2022_Bills_Flat!CE$3,#REF!,0)),"N/A")</f>
        <v>N/A</v>
      </c>
      <c r="CF34" s="51"/>
    </row>
    <row r="35" spans="1:84" x14ac:dyDescent="0.25">
      <c r="A35" s="76" t="s">
        <v>783</v>
      </c>
      <c r="B35" s="85" t="s">
        <v>784</v>
      </c>
      <c r="C35" s="85" t="s">
        <v>1511</v>
      </c>
      <c r="D35" s="90" t="str">
        <f>IFERROR(INDEX(#REF!,MATCH(CT_Bands_1991_2022_Bills_Flat!$B35,#REF!,0),MATCH(CT_Bands_1991_2022_Bills_Flat!D$2,#REF!,0))-INDEX(#REF!,MATCH(CT_Bands_1991_2022_Bills_Flat!$B35,#REF!,0),MATCH(CT_Bands_1991_2022_Bills_Flat!D$3,#REF!,0)),"N/A")</f>
        <v>N/A</v>
      </c>
      <c r="E35" s="90" t="str">
        <f>IFERROR(INDEX(#REF!,MATCH(CT_Bands_1991_2022_Bills_Flat!$B35,#REF!,0),MATCH(CT_Bands_1991_2022_Bills_Flat!E$2,#REF!,0))-INDEX(#REF!,MATCH(CT_Bands_1991_2022_Bills_Flat!$B35,#REF!,0),MATCH(CT_Bands_1991_2022_Bills_Flat!E$3,#REF!,0)),"N/A")</f>
        <v>N/A</v>
      </c>
      <c r="F35" s="90" t="str">
        <f>IFERROR(INDEX(#REF!,MATCH(CT_Bands_1991_2022_Bills_Flat!$B35,#REF!,0),MATCH(CT_Bands_1991_2022_Bills_Flat!F$2,#REF!,0))-INDEX(#REF!,MATCH(CT_Bands_1991_2022_Bills_Flat!$B35,#REF!,0),MATCH(CT_Bands_1991_2022_Bills_Flat!F$3,#REF!,0)),"N/A")</f>
        <v>N/A</v>
      </c>
      <c r="G35" s="90" t="str">
        <f>IFERROR(INDEX(#REF!,MATCH(CT_Bands_1991_2022_Bills_Flat!$B35,#REF!,0),MATCH(CT_Bands_1991_2022_Bills_Flat!G$2,#REF!,0))-INDEX(#REF!,MATCH(CT_Bands_1991_2022_Bills_Flat!$B35,#REF!,0),MATCH(CT_Bands_1991_2022_Bills_Flat!G$3,#REF!,0)),"N/A")</f>
        <v>N/A</v>
      </c>
      <c r="H35" s="90" t="str">
        <f>IFERROR(INDEX(#REF!,MATCH(CT_Bands_1991_2022_Bills_Flat!$B35,#REF!,0),MATCH(CT_Bands_1991_2022_Bills_Flat!H$2,#REF!,0))-INDEX(#REF!,MATCH(CT_Bands_1991_2022_Bills_Flat!$B35,#REF!,0),MATCH(CT_Bands_1991_2022_Bills_Flat!H$3,#REF!,0)),"N/A")</f>
        <v>N/A</v>
      </c>
      <c r="I35" s="90" t="str">
        <f>IFERROR(INDEX(#REF!,MATCH(CT_Bands_1991_2022_Bills_Flat!$B35,#REF!,0),MATCH(CT_Bands_1991_2022_Bills_Flat!I$2,#REF!,0))-INDEX(#REF!,MATCH(CT_Bands_1991_2022_Bills_Flat!$B35,#REF!,0),MATCH(CT_Bands_1991_2022_Bills_Flat!I$3,#REF!,0)),"N/A")</f>
        <v>N/A</v>
      </c>
      <c r="J35" s="90" t="str">
        <f>IFERROR(INDEX(#REF!,MATCH(CT_Bands_1991_2022_Bills_Flat!$B35,#REF!,0),MATCH(CT_Bands_1991_2022_Bills_Flat!J$2,#REF!,0))-INDEX(#REF!,MATCH(CT_Bands_1991_2022_Bills_Flat!$B35,#REF!,0),MATCH(CT_Bands_1991_2022_Bills_Flat!J$3,#REF!,0)),"N/A")</f>
        <v>N/A</v>
      </c>
      <c r="K35" s="90" t="str">
        <f>IFERROR(INDEX(#REF!,MATCH(CT_Bands_1991_2022_Bills_Flat!$B35,#REF!,0),MATCH(CT_Bands_1991_2022_Bills_Flat!K$2,#REF!,0))-INDEX(#REF!,MATCH(CT_Bands_1991_2022_Bills_Flat!$B35,#REF!,0),MATCH(CT_Bands_1991_2022_Bills_Flat!K$3,#REF!,0)),"N/A")</f>
        <v>N/A</v>
      </c>
      <c r="L35" s="90" t="str">
        <f>IFERROR(INDEX(#REF!,MATCH(CT_Bands_1991_2022_Bills_Flat!$B35,#REF!,0),MATCH(CT_Bands_1991_2022_Bills_Flat!L$2,#REF!,0))-INDEX(#REF!,MATCH(CT_Bands_1991_2022_Bills_Flat!$B35,#REF!,0),MATCH(CT_Bands_1991_2022_Bills_Flat!L$3,#REF!,0)),"N/A")</f>
        <v>N/A</v>
      </c>
      <c r="M35" s="90" t="str">
        <f>IFERROR(INDEX(#REF!,MATCH(CT_Bands_1991_2022_Bills_Flat!$B35,#REF!,0),MATCH(CT_Bands_1991_2022_Bills_Flat!M$2,#REF!,0))-INDEX(#REF!,MATCH(CT_Bands_1991_2022_Bills_Flat!$B35,#REF!,0),MATCH(CT_Bands_1991_2022_Bills_Flat!M$3,#REF!,0)),"N/A")</f>
        <v>N/A</v>
      </c>
      <c r="N35" s="102" t="str">
        <f>IFERROR(INDEX(#REF!,MATCH(CT_Bands_1991_2022_Bills_Flat!$B35,#REF!,0),MATCH(CT_Bands_1991_2022_Bills_Flat!N$2,#REF!,0))-INDEX(#REF!,MATCH(CT_Bands_1991_2022_Bills_Flat!$B35,#REF!,0),MATCH(CT_Bands_1991_2022_Bills_Flat!N$3,#REF!,0)),"N/A")</f>
        <v>N/A</v>
      </c>
      <c r="O35" s="90" t="str">
        <f>IFERROR(INDEX(#REF!,MATCH(CT_Bands_1991_2022_Bills_Flat!$B35,#REF!,0),MATCH(CT_Bands_1991_2022_Bills_Flat!O$2,#REF!,0))-INDEX(#REF!,MATCH(CT_Bands_1991_2022_Bills_Flat!$B35,#REF!,0),MATCH(CT_Bands_1991_2022_Bills_Flat!O$3,#REF!,0)),"N/A")</f>
        <v>N/A</v>
      </c>
      <c r="P35" s="90" t="str">
        <f>IFERROR(INDEX(#REF!,MATCH(CT_Bands_1991_2022_Bills_Flat!$B35,#REF!,0),MATCH(CT_Bands_1991_2022_Bills_Flat!P$2,#REF!,0))-INDEX(#REF!,MATCH(CT_Bands_1991_2022_Bills_Flat!$B35,#REF!,0),MATCH(CT_Bands_1991_2022_Bills_Flat!P$3,#REF!,0)),"N/A")</f>
        <v>N/A</v>
      </c>
      <c r="Q35" s="90" t="str">
        <f>IFERROR(INDEX(#REF!,MATCH(CT_Bands_1991_2022_Bills_Flat!$B35,#REF!,0),MATCH(CT_Bands_1991_2022_Bills_Flat!Q$2,#REF!,0))-INDEX(#REF!,MATCH(CT_Bands_1991_2022_Bills_Flat!$B35,#REF!,0),MATCH(CT_Bands_1991_2022_Bills_Flat!Q$3,#REF!,0)),"N/A")</f>
        <v>N/A</v>
      </c>
      <c r="R35" s="90" t="str">
        <f>IFERROR(INDEX(#REF!,MATCH(CT_Bands_1991_2022_Bills_Flat!$B35,#REF!,0),MATCH(CT_Bands_1991_2022_Bills_Flat!R$2,#REF!,0))-INDEX(#REF!,MATCH(CT_Bands_1991_2022_Bills_Flat!$B35,#REF!,0),MATCH(CT_Bands_1991_2022_Bills_Flat!R$3,#REF!,0)),"N/A")</f>
        <v>N/A</v>
      </c>
      <c r="S35" s="90" t="str">
        <f>IFERROR(INDEX(#REF!,MATCH(CT_Bands_1991_2022_Bills_Flat!$B35,#REF!,0),MATCH(CT_Bands_1991_2022_Bills_Flat!S$2,#REF!,0))-INDEX(#REF!,MATCH(CT_Bands_1991_2022_Bills_Flat!$B35,#REF!,0),MATCH(CT_Bands_1991_2022_Bills_Flat!S$3,#REF!,0)),"N/A")</f>
        <v>N/A</v>
      </c>
      <c r="T35" s="90" t="str">
        <f>IFERROR(INDEX(#REF!,MATCH(CT_Bands_1991_2022_Bills_Flat!$B35,#REF!,0),MATCH(CT_Bands_1991_2022_Bills_Flat!T$2,#REF!,0))-INDEX(#REF!,MATCH(CT_Bands_1991_2022_Bills_Flat!$B35,#REF!,0),MATCH(CT_Bands_1991_2022_Bills_Flat!T$3,#REF!,0)),"N/A")</f>
        <v>N/A</v>
      </c>
      <c r="U35" s="90" t="str">
        <f>IFERROR(INDEX(#REF!,MATCH(CT_Bands_1991_2022_Bills_Flat!$B35,#REF!,0),MATCH(CT_Bands_1991_2022_Bills_Flat!U$2,#REF!,0))-INDEX(#REF!,MATCH(CT_Bands_1991_2022_Bills_Flat!$B35,#REF!,0),MATCH(CT_Bands_1991_2022_Bills_Flat!U$3,#REF!,0)),"N/A")</f>
        <v>N/A</v>
      </c>
      <c r="V35" s="90" t="str">
        <f>IFERROR(INDEX(#REF!,MATCH(CT_Bands_1991_2022_Bills_Flat!$B35,#REF!,0),MATCH(CT_Bands_1991_2022_Bills_Flat!V$2,#REF!,0))-INDEX(#REF!,MATCH(CT_Bands_1991_2022_Bills_Flat!$B35,#REF!,0),MATCH(CT_Bands_1991_2022_Bills_Flat!V$3,#REF!,0)),"N/A")</f>
        <v>N/A</v>
      </c>
      <c r="W35" s="90" t="str">
        <f>IFERROR(INDEX(#REF!,MATCH(CT_Bands_1991_2022_Bills_Flat!$B35,#REF!,0),MATCH(CT_Bands_1991_2022_Bills_Flat!W$2,#REF!,0))-INDEX(#REF!,MATCH(CT_Bands_1991_2022_Bills_Flat!$B35,#REF!,0),MATCH(CT_Bands_1991_2022_Bills_Flat!W$3,#REF!,0)),"N/A")</f>
        <v>N/A</v>
      </c>
      <c r="X35" s="102" t="str">
        <f>IFERROR(INDEX(#REF!,MATCH(CT_Bands_1991_2022_Bills_Flat!$B35,#REF!,0),MATCH(CT_Bands_1991_2022_Bills_Flat!X$2,#REF!,0))-INDEX(#REF!,MATCH(CT_Bands_1991_2022_Bills_Flat!$B35,#REF!,0),MATCH(CT_Bands_1991_2022_Bills_Flat!X$3,#REF!,0)),"N/A")</f>
        <v>N/A</v>
      </c>
      <c r="Y35" s="90" t="str">
        <f>IFERROR(INDEX(#REF!,MATCH(CT_Bands_1991_2022_Bills_Flat!$B35,#REF!,0),MATCH(CT_Bands_1991_2022_Bills_Flat!Y$2,#REF!,0))-INDEX(#REF!,MATCH(CT_Bands_1991_2022_Bills_Flat!$B35,#REF!,0),MATCH(CT_Bands_1991_2022_Bills_Flat!Y$3,#REF!,0)),"N/A")</f>
        <v>N/A</v>
      </c>
      <c r="Z35" s="90" t="str">
        <f>IFERROR(INDEX(#REF!,MATCH(CT_Bands_1991_2022_Bills_Flat!$B35,#REF!,0),MATCH(CT_Bands_1991_2022_Bills_Flat!Z$2,#REF!,0))-INDEX(#REF!,MATCH(CT_Bands_1991_2022_Bills_Flat!$B35,#REF!,0),MATCH(CT_Bands_1991_2022_Bills_Flat!Z$3,#REF!,0)),"N/A")</f>
        <v>N/A</v>
      </c>
      <c r="AA35" s="90" t="str">
        <f>IFERROR(INDEX(#REF!,MATCH(CT_Bands_1991_2022_Bills_Flat!$B35,#REF!,0),MATCH(CT_Bands_1991_2022_Bills_Flat!AA$2,#REF!,0))-INDEX(#REF!,MATCH(CT_Bands_1991_2022_Bills_Flat!$B35,#REF!,0),MATCH(CT_Bands_1991_2022_Bills_Flat!AA$3,#REF!,0)),"N/A")</f>
        <v>N/A</v>
      </c>
      <c r="AB35" s="90" t="str">
        <f>IFERROR(INDEX(#REF!,MATCH(CT_Bands_1991_2022_Bills_Flat!$B35,#REF!,0),MATCH(CT_Bands_1991_2022_Bills_Flat!AB$2,#REF!,0))-INDEX(#REF!,MATCH(CT_Bands_1991_2022_Bills_Flat!$B35,#REF!,0),MATCH(CT_Bands_1991_2022_Bills_Flat!AB$3,#REF!,0)),"N/A")</f>
        <v>N/A</v>
      </c>
      <c r="AC35" s="90" t="str">
        <f>IFERROR(INDEX(#REF!,MATCH(CT_Bands_1991_2022_Bills_Flat!$B35,#REF!,0),MATCH(CT_Bands_1991_2022_Bills_Flat!AC$2,#REF!,0))-INDEX(#REF!,MATCH(CT_Bands_1991_2022_Bills_Flat!$B35,#REF!,0),MATCH(CT_Bands_1991_2022_Bills_Flat!AC$3,#REF!,0)),"N/A")</f>
        <v>N/A</v>
      </c>
      <c r="AD35" s="90" t="str">
        <f>IFERROR(INDEX(#REF!,MATCH(CT_Bands_1991_2022_Bills_Flat!$B35,#REF!,0),MATCH(CT_Bands_1991_2022_Bills_Flat!AD$2,#REF!,0))-INDEX(#REF!,MATCH(CT_Bands_1991_2022_Bills_Flat!$B35,#REF!,0),MATCH(CT_Bands_1991_2022_Bills_Flat!AD$3,#REF!,0)),"N/A")</f>
        <v>N/A</v>
      </c>
      <c r="AE35" s="90" t="str">
        <f>IFERROR(INDEX(#REF!,MATCH(CT_Bands_1991_2022_Bills_Flat!$B35,#REF!,0),MATCH(CT_Bands_1991_2022_Bills_Flat!AE$2,#REF!,0))-INDEX(#REF!,MATCH(CT_Bands_1991_2022_Bills_Flat!$B35,#REF!,0),MATCH(CT_Bands_1991_2022_Bills_Flat!AE$3,#REF!,0)),"N/A")</f>
        <v>N/A</v>
      </c>
      <c r="AF35" s="90" t="str">
        <f>IFERROR(INDEX(#REF!,MATCH(CT_Bands_1991_2022_Bills_Flat!$B35,#REF!,0),MATCH(CT_Bands_1991_2022_Bills_Flat!AF$2,#REF!,0))-INDEX(#REF!,MATCH(CT_Bands_1991_2022_Bills_Flat!$B35,#REF!,0),MATCH(CT_Bands_1991_2022_Bills_Flat!AF$3,#REF!,0)),"N/A")</f>
        <v>N/A</v>
      </c>
      <c r="AG35" s="90" t="str">
        <f>IFERROR(INDEX(#REF!,MATCH(CT_Bands_1991_2022_Bills_Flat!$B35,#REF!,0),MATCH(CT_Bands_1991_2022_Bills_Flat!AG$2,#REF!,0))-INDEX(#REF!,MATCH(CT_Bands_1991_2022_Bills_Flat!$B35,#REF!,0),MATCH(CT_Bands_1991_2022_Bills_Flat!AG$3,#REF!,0)),"N/A")</f>
        <v>N/A</v>
      </c>
      <c r="AH35" s="102" t="str">
        <f>IFERROR(INDEX(#REF!,MATCH(CT_Bands_1991_2022_Bills_Flat!$B35,#REF!,0),MATCH(CT_Bands_1991_2022_Bills_Flat!AH$2,#REF!,0))-INDEX(#REF!,MATCH(CT_Bands_1991_2022_Bills_Flat!$B35,#REF!,0),MATCH(CT_Bands_1991_2022_Bills_Flat!AH$3,#REF!,0)),"N/A")</f>
        <v>N/A</v>
      </c>
      <c r="AI35" s="90" t="str">
        <f>IFERROR(INDEX(#REF!,MATCH(CT_Bands_1991_2022_Bills_Flat!$B35,#REF!,0),MATCH(CT_Bands_1991_2022_Bills_Flat!AI$2,#REF!,0))-INDEX(#REF!,MATCH(CT_Bands_1991_2022_Bills_Flat!$B35,#REF!,0),MATCH(CT_Bands_1991_2022_Bills_Flat!AI$3,#REF!,0)),"N/A")</f>
        <v>N/A</v>
      </c>
      <c r="AJ35" s="90" t="str">
        <f>IFERROR(INDEX(#REF!,MATCH(CT_Bands_1991_2022_Bills_Flat!$B35,#REF!,0),MATCH(CT_Bands_1991_2022_Bills_Flat!AJ$2,#REF!,0))-INDEX(#REF!,MATCH(CT_Bands_1991_2022_Bills_Flat!$B35,#REF!,0),MATCH(CT_Bands_1991_2022_Bills_Flat!AJ$3,#REF!,0)),"N/A")</f>
        <v>N/A</v>
      </c>
      <c r="AK35" s="90" t="str">
        <f>IFERROR(INDEX(#REF!,MATCH(CT_Bands_1991_2022_Bills_Flat!$B35,#REF!,0),MATCH(CT_Bands_1991_2022_Bills_Flat!AK$2,#REF!,0))-INDEX(#REF!,MATCH(CT_Bands_1991_2022_Bills_Flat!$B35,#REF!,0),MATCH(CT_Bands_1991_2022_Bills_Flat!AK$3,#REF!,0)),"N/A")</f>
        <v>N/A</v>
      </c>
      <c r="AL35" s="90" t="str">
        <f>IFERROR(INDEX(#REF!,MATCH(CT_Bands_1991_2022_Bills_Flat!$B35,#REF!,0),MATCH(CT_Bands_1991_2022_Bills_Flat!AL$2,#REF!,0))-INDEX(#REF!,MATCH(CT_Bands_1991_2022_Bills_Flat!$B35,#REF!,0),MATCH(CT_Bands_1991_2022_Bills_Flat!AL$3,#REF!,0)),"N/A")</f>
        <v>N/A</v>
      </c>
      <c r="AM35" s="90" t="str">
        <f>IFERROR(INDEX(#REF!,MATCH(CT_Bands_1991_2022_Bills_Flat!$B35,#REF!,0),MATCH(CT_Bands_1991_2022_Bills_Flat!AM$2,#REF!,0))-INDEX(#REF!,MATCH(CT_Bands_1991_2022_Bills_Flat!$B35,#REF!,0),MATCH(CT_Bands_1991_2022_Bills_Flat!AM$3,#REF!,0)),"N/A")</f>
        <v>N/A</v>
      </c>
      <c r="AN35" s="90" t="str">
        <f>IFERROR(INDEX(#REF!,MATCH(CT_Bands_1991_2022_Bills_Flat!$B35,#REF!,0),MATCH(CT_Bands_1991_2022_Bills_Flat!AN$2,#REF!,0))-INDEX(#REF!,MATCH(CT_Bands_1991_2022_Bills_Flat!$B35,#REF!,0),MATCH(CT_Bands_1991_2022_Bills_Flat!AN$3,#REF!,0)),"N/A")</f>
        <v>N/A</v>
      </c>
      <c r="AO35" s="90" t="str">
        <f>IFERROR(INDEX(#REF!,MATCH(CT_Bands_1991_2022_Bills_Flat!$B35,#REF!,0),MATCH(CT_Bands_1991_2022_Bills_Flat!AO$2,#REF!,0))-INDEX(#REF!,MATCH(CT_Bands_1991_2022_Bills_Flat!$B35,#REF!,0),MATCH(CT_Bands_1991_2022_Bills_Flat!AO$3,#REF!,0)),"N/A")</f>
        <v>N/A</v>
      </c>
      <c r="AP35" s="90" t="str">
        <f>IFERROR(INDEX(#REF!,MATCH(CT_Bands_1991_2022_Bills_Flat!$B35,#REF!,0),MATCH(CT_Bands_1991_2022_Bills_Flat!AP$2,#REF!,0))-INDEX(#REF!,MATCH(CT_Bands_1991_2022_Bills_Flat!$B35,#REF!,0),MATCH(CT_Bands_1991_2022_Bills_Flat!AP$3,#REF!,0)),"N/A")</f>
        <v>N/A</v>
      </c>
      <c r="AQ35" s="90" t="str">
        <f>IFERROR(INDEX(#REF!,MATCH(CT_Bands_1991_2022_Bills_Flat!$B35,#REF!,0),MATCH(CT_Bands_1991_2022_Bills_Flat!AQ$2,#REF!,0))-INDEX(#REF!,MATCH(CT_Bands_1991_2022_Bills_Flat!$B35,#REF!,0),MATCH(CT_Bands_1991_2022_Bills_Flat!AQ$3,#REF!,0)),"N/A")</f>
        <v>N/A</v>
      </c>
      <c r="AR35" s="102" t="str">
        <f>IFERROR(INDEX(#REF!,MATCH(CT_Bands_1991_2022_Bills_Flat!$B35,#REF!,0),MATCH(CT_Bands_1991_2022_Bills_Flat!AR$2,#REF!,0))-INDEX(#REF!,MATCH(CT_Bands_1991_2022_Bills_Flat!$B35,#REF!,0),MATCH(CT_Bands_1991_2022_Bills_Flat!AR$3,#REF!,0)),"N/A")</f>
        <v>N/A</v>
      </c>
      <c r="AS35" s="90" t="str">
        <f>IFERROR(INDEX(#REF!,MATCH(CT_Bands_1991_2022_Bills_Flat!$B35,#REF!,0),MATCH(CT_Bands_1991_2022_Bills_Flat!AS$2,#REF!,0))-INDEX(#REF!,MATCH(CT_Bands_1991_2022_Bills_Flat!$B35,#REF!,0),MATCH(CT_Bands_1991_2022_Bills_Flat!AS$3,#REF!,0)),"N/A")</f>
        <v>N/A</v>
      </c>
      <c r="AT35" s="90" t="str">
        <f>IFERROR(INDEX(#REF!,MATCH(CT_Bands_1991_2022_Bills_Flat!$B35,#REF!,0),MATCH(CT_Bands_1991_2022_Bills_Flat!AT$2,#REF!,0))-INDEX(#REF!,MATCH(CT_Bands_1991_2022_Bills_Flat!$B35,#REF!,0),MATCH(CT_Bands_1991_2022_Bills_Flat!AT$3,#REF!,0)),"N/A")</f>
        <v>N/A</v>
      </c>
      <c r="AU35" s="90" t="str">
        <f>IFERROR(INDEX(#REF!,MATCH(CT_Bands_1991_2022_Bills_Flat!$B35,#REF!,0),MATCH(CT_Bands_1991_2022_Bills_Flat!AU$2,#REF!,0))-INDEX(#REF!,MATCH(CT_Bands_1991_2022_Bills_Flat!$B35,#REF!,0),MATCH(CT_Bands_1991_2022_Bills_Flat!AU$3,#REF!,0)),"N/A")</f>
        <v>N/A</v>
      </c>
      <c r="AV35" s="90" t="str">
        <f>IFERROR(INDEX(#REF!,MATCH(CT_Bands_1991_2022_Bills_Flat!$B35,#REF!,0),MATCH(CT_Bands_1991_2022_Bills_Flat!AV$2,#REF!,0))-INDEX(#REF!,MATCH(CT_Bands_1991_2022_Bills_Flat!$B35,#REF!,0),MATCH(CT_Bands_1991_2022_Bills_Flat!AV$3,#REF!,0)),"N/A")</f>
        <v>N/A</v>
      </c>
      <c r="AW35" s="90" t="str">
        <f>IFERROR(INDEX(#REF!,MATCH(CT_Bands_1991_2022_Bills_Flat!$B35,#REF!,0),MATCH(CT_Bands_1991_2022_Bills_Flat!AW$2,#REF!,0))-INDEX(#REF!,MATCH(CT_Bands_1991_2022_Bills_Flat!$B35,#REF!,0),MATCH(CT_Bands_1991_2022_Bills_Flat!AW$3,#REF!,0)),"N/A")</f>
        <v>N/A</v>
      </c>
      <c r="AX35" s="90" t="str">
        <f>IFERROR(INDEX(#REF!,MATCH(CT_Bands_1991_2022_Bills_Flat!$B35,#REF!,0),MATCH(CT_Bands_1991_2022_Bills_Flat!AX$2,#REF!,0))-INDEX(#REF!,MATCH(CT_Bands_1991_2022_Bills_Flat!$B35,#REF!,0),MATCH(CT_Bands_1991_2022_Bills_Flat!AX$3,#REF!,0)),"N/A")</f>
        <v>N/A</v>
      </c>
      <c r="AY35" s="90" t="str">
        <f>IFERROR(INDEX(#REF!,MATCH(CT_Bands_1991_2022_Bills_Flat!$B35,#REF!,0),MATCH(CT_Bands_1991_2022_Bills_Flat!AY$2,#REF!,0))-INDEX(#REF!,MATCH(CT_Bands_1991_2022_Bills_Flat!$B35,#REF!,0),MATCH(CT_Bands_1991_2022_Bills_Flat!AY$3,#REF!,0)),"N/A")</f>
        <v>N/A</v>
      </c>
      <c r="AZ35" s="90" t="str">
        <f>IFERROR(INDEX(#REF!,MATCH(CT_Bands_1991_2022_Bills_Flat!$B35,#REF!,0),MATCH(CT_Bands_1991_2022_Bills_Flat!AZ$2,#REF!,0))-INDEX(#REF!,MATCH(CT_Bands_1991_2022_Bills_Flat!$B35,#REF!,0),MATCH(CT_Bands_1991_2022_Bills_Flat!AZ$3,#REF!,0)),"N/A")</f>
        <v>N/A</v>
      </c>
      <c r="BA35" s="90" t="str">
        <f>IFERROR(INDEX(#REF!,MATCH(CT_Bands_1991_2022_Bills_Flat!$B35,#REF!,0),MATCH(CT_Bands_1991_2022_Bills_Flat!BA$2,#REF!,0))-INDEX(#REF!,MATCH(CT_Bands_1991_2022_Bills_Flat!$B35,#REF!,0),MATCH(CT_Bands_1991_2022_Bills_Flat!BA$3,#REF!,0)),"N/A")</f>
        <v>N/A</v>
      </c>
      <c r="BB35" s="102" t="str">
        <f>IFERROR(INDEX(#REF!,MATCH(CT_Bands_1991_2022_Bills_Flat!$B35,#REF!,0),MATCH(CT_Bands_1991_2022_Bills_Flat!BB$2,#REF!,0))-INDEX(#REF!,MATCH(CT_Bands_1991_2022_Bills_Flat!$B35,#REF!,0),MATCH(CT_Bands_1991_2022_Bills_Flat!BB$3,#REF!,0)),"N/A")</f>
        <v>N/A</v>
      </c>
      <c r="BC35" s="90" t="str">
        <f>IFERROR(INDEX(#REF!,MATCH(CT_Bands_1991_2022_Bills_Flat!$B35,#REF!,0),MATCH(CT_Bands_1991_2022_Bills_Flat!BC$2,#REF!,0))-INDEX(#REF!,MATCH(CT_Bands_1991_2022_Bills_Flat!$B35,#REF!,0),MATCH(CT_Bands_1991_2022_Bills_Flat!BC$3,#REF!,0)),"N/A")</f>
        <v>N/A</v>
      </c>
      <c r="BD35" s="90" t="str">
        <f>IFERROR(INDEX(#REF!,MATCH(CT_Bands_1991_2022_Bills_Flat!$B35,#REF!,0),MATCH(CT_Bands_1991_2022_Bills_Flat!BD$2,#REF!,0))-INDEX(#REF!,MATCH(CT_Bands_1991_2022_Bills_Flat!$B35,#REF!,0),MATCH(CT_Bands_1991_2022_Bills_Flat!BD$3,#REF!,0)),"N/A")</f>
        <v>N/A</v>
      </c>
      <c r="BE35" s="90" t="str">
        <f>IFERROR(INDEX(#REF!,MATCH(CT_Bands_1991_2022_Bills_Flat!$B35,#REF!,0),MATCH(CT_Bands_1991_2022_Bills_Flat!BE$2,#REF!,0))-INDEX(#REF!,MATCH(CT_Bands_1991_2022_Bills_Flat!$B35,#REF!,0),MATCH(CT_Bands_1991_2022_Bills_Flat!BE$3,#REF!,0)),"N/A")</f>
        <v>N/A</v>
      </c>
      <c r="BF35" s="90" t="str">
        <f>IFERROR(INDEX(#REF!,MATCH(CT_Bands_1991_2022_Bills_Flat!$B35,#REF!,0),MATCH(CT_Bands_1991_2022_Bills_Flat!BF$2,#REF!,0))-INDEX(#REF!,MATCH(CT_Bands_1991_2022_Bills_Flat!$B35,#REF!,0),MATCH(CT_Bands_1991_2022_Bills_Flat!BF$3,#REF!,0)),"N/A")</f>
        <v>N/A</v>
      </c>
      <c r="BG35" s="90" t="str">
        <f>IFERROR(INDEX(#REF!,MATCH(CT_Bands_1991_2022_Bills_Flat!$B35,#REF!,0),MATCH(CT_Bands_1991_2022_Bills_Flat!BG$2,#REF!,0))-INDEX(#REF!,MATCH(CT_Bands_1991_2022_Bills_Flat!$B35,#REF!,0),MATCH(CT_Bands_1991_2022_Bills_Flat!BG$3,#REF!,0)),"N/A")</f>
        <v>N/A</v>
      </c>
      <c r="BH35" s="90" t="str">
        <f>IFERROR(INDEX(#REF!,MATCH(CT_Bands_1991_2022_Bills_Flat!$B35,#REF!,0),MATCH(CT_Bands_1991_2022_Bills_Flat!BH$2,#REF!,0))-INDEX(#REF!,MATCH(CT_Bands_1991_2022_Bills_Flat!$B35,#REF!,0),MATCH(CT_Bands_1991_2022_Bills_Flat!BH$3,#REF!,0)),"N/A")</f>
        <v>N/A</v>
      </c>
      <c r="BI35" s="90" t="str">
        <f>IFERROR(INDEX(#REF!,MATCH(CT_Bands_1991_2022_Bills_Flat!$B35,#REF!,0),MATCH(CT_Bands_1991_2022_Bills_Flat!BI$2,#REF!,0))-INDEX(#REF!,MATCH(CT_Bands_1991_2022_Bills_Flat!$B35,#REF!,0),MATCH(CT_Bands_1991_2022_Bills_Flat!BI$3,#REF!,0)),"N/A")</f>
        <v>N/A</v>
      </c>
      <c r="BJ35" s="90" t="str">
        <f>IFERROR(INDEX(#REF!,MATCH(CT_Bands_1991_2022_Bills_Flat!$B35,#REF!,0),MATCH(CT_Bands_1991_2022_Bills_Flat!BJ$2,#REF!,0))-INDEX(#REF!,MATCH(CT_Bands_1991_2022_Bills_Flat!$B35,#REF!,0),MATCH(CT_Bands_1991_2022_Bills_Flat!BJ$3,#REF!,0)),"N/A")</f>
        <v>N/A</v>
      </c>
      <c r="BK35" s="90" t="str">
        <f>IFERROR(INDEX(#REF!,MATCH(CT_Bands_1991_2022_Bills_Flat!$B35,#REF!,0),MATCH(CT_Bands_1991_2022_Bills_Flat!BK$2,#REF!,0))-INDEX(#REF!,MATCH(CT_Bands_1991_2022_Bills_Flat!$B35,#REF!,0),MATCH(CT_Bands_1991_2022_Bills_Flat!BK$3,#REF!,0)),"N/A")</f>
        <v>N/A</v>
      </c>
      <c r="BL35" s="102" t="str">
        <f>IFERROR(INDEX(#REF!,MATCH(CT_Bands_1991_2022_Bills_Flat!$B35,#REF!,0),MATCH(CT_Bands_1991_2022_Bills_Flat!BL$2,#REF!,0))-INDEX(#REF!,MATCH(CT_Bands_1991_2022_Bills_Flat!$B35,#REF!,0),MATCH(CT_Bands_1991_2022_Bills_Flat!BL$3,#REF!,0)),"N/A")</f>
        <v>N/A</v>
      </c>
      <c r="BM35" s="90" t="str">
        <f>IFERROR(INDEX(#REF!,MATCH(CT_Bands_1991_2022_Bills_Flat!$B35,#REF!,0),MATCH(CT_Bands_1991_2022_Bills_Flat!BM$2,#REF!,0))-INDEX(#REF!,MATCH(CT_Bands_1991_2022_Bills_Flat!$B35,#REF!,0),MATCH(CT_Bands_1991_2022_Bills_Flat!BM$3,#REF!,0)),"N/A")</f>
        <v>N/A</v>
      </c>
      <c r="BN35" s="90" t="str">
        <f>IFERROR(INDEX(#REF!,MATCH(CT_Bands_1991_2022_Bills_Flat!$B35,#REF!,0),MATCH(CT_Bands_1991_2022_Bills_Flat!BN$2,#REF!,0))-INDEX(#REF!,MATCH(CT_Bands_1991_2022_Bills_Flat!$B35,#REF!,0),MATCH(CT_Bands_1991_2022_Bills_Flat!BN$3,#REF!,0)),"N/A")</f>
        <v>N/A</v>
      </c>
      <c r="BO35" s="90" t="str">
        <f>IFERROR(INDEX(#REF!,MATCH(CT_Bands_1991_2022_Bills_Flat!$B35,#REF!,0),MATCH(CT_Bands_1991_2022_Bills_Flat!BO$2,#REF!,0))-INDEX(#REF!,MATCH(CT_Bands_1991_2022_Bills_Flat!$B35,#REF!,0),MATCH(CT_Bands_1991_2022_Bills_Flat!BO$3,#REF!,0)),"N/A")</f>
        <v>N/A</v>
      </c>
      <c r="BP35" s="90" t="str">
        <f>IFERROR(INDEX(#REF!,MATCH(CT_Bands_1991_2022_Bills_Flat!$B35,#REF!,0),MATCH(CT_Bands_1991_2022_Bills_Flat!BP$2,#REF!,0))-INDEX(#REF!,MATCH(CT_Bands_1991_2022_Bills_Flat!$B35,#REF!,0),MATCH(CT_Bands_1991_2022_Bills_Flat!BP$3,#REF!,0)),"N/A")</f>
        <v>N/A</v>
      </c>
      <c r="BQ35" s="90" t="str">
        <f>IFERROR(INDEX(#REF!,MATCH(CT_Bands_1991_2022_Bills_Flat!$B35,#REF!,0),MATCH(CT_Bands_1991_2022_Bills_Flat!BQ$2,#REF!,0))-INDEX(#REF!,MATCH(CT_Bands_1991_2022_Bills_Flat!$B35,#REF!,0),MATCH(CT_Bands_1991_2022_Bills_Flat!BQ$3,#REF!,0)),"N/A")</f>
        <v>N/A</v>
      </c>
      <c r="BR35" s="90" t="str">
        <f>IFERROR(INDEX(#REF!,MATCH(CT_Bands_1991_2022_Bills_Flat!$B35,#REF!,0),MATCH(CT_Bands_1991_2022_Bills_Flat!BR$2,#REF!,0))-INDEX(#REF!,MATCH(CT_Bands_1991_2022_Bills_Flat!$B35,#REF!,0),MATCH(CT_Bands_1991_2022_Bills_Flat!BR$3,#REF!,0)),"N/A")</f>
        <v>N/A</v>
      </c>
      <c r="BS35" s="90" t="str">
        <f>IFERROR(INDEX(#REF!,MATCH(CT_Bands_1991_2022_Bills_Flat!$B35,#REF!,0),MATCH(CT_Bands_1991_2022_Bills_Flat!BS$2,#REF!,0))-INDEX(#REF!,MATCH(CT_Bands_1991_2022_Bills_Flat!$B35,#REF!,0),MATCH(CT_Bands_1991_2022_Bills_Flat!BS$3,#REF!,0)),"N/A")</f>
        <v>N/A</v>
      </c>
      <c r="BT35" s="90" t="str">
        <f>IFERROR(INDEX(#REF!,MATCH(CT_Bands_1991_2022_Bills_Flat!$B35,#REF!,0),MATCH(CT_Bands_1991_2022_Bills_Flat!BT$2,#REF!,0))-INDEX(#REF!,MATCH(CT_Bands_1991_2022_Bills_Flat!$B35,#REF!,0),MATCH(CT_Bands_1991_2022_Bills_Flat!BT$3,#REF!,0)),"N/A")</f>
        <v>N/A</v>
      </c>
      <c r="BU35" s="90" t="str">
        <f>IFERROR(INDEX(#REF!,MATCH(CT_Bands_1991_2022_Bills_Flat!$B35,#REF!,0),MATCH(CT_Bands_1991_2022_Bills_Flat!BU$2,#REF!,0))-INDEX(#REF!,MATCH(CT_Bands_1991_2022_Bills_Flat!$B35,#REF!,0),MATCH(CT_Bands_1991_2022_Bills_Flat!BU$3,#REF!,0)),"N/A")</f>
        <v>N/A</v>
      </c>
      <c r="BV35" s="102" t="str">
        <f>IFERROR(INDEX(#REF!,MATCH(CT_Bands_1991_2022_Bills_Flat!$B35,#REF!,0),MATCH(CT_Bands_1991_2022_Bills_Flat!BV$2,#REF!,0))-INDEX(#REF!,MATCH(CT_Bands_1991_2022_Bills_Flat!$B35,#REF!,0),MATCH(CT_Bands_1991_2022_Bills_Flat!BV$3,#REF!,0)),"N/A")</f>
        <v>N/A</v>
      </c>
      <c r="BW35" s="90" t="str">
        <f>IFERROR(INDEX(#REF!,MATCH(CT_Bands_1991_2022_Bills_Flat!$B35,#REF!,0),MATCH(CT_Bands_1991_2022_Bills_Flat!BW$2,#REF!,0))-INDEX(#REF!,MATCH(CT_Bands_1991_2022_Bills_Flat!$B35,#REF!,0),MATCH(CT_Bands_1991_2022_Bills_Flat!BW$3,#REF!,0)),"N/A")</f>
        <v>N/A</v>
      </c>
      <c r="BX35" s="90" t="str">
        <f>IFERROR(INDEX(#REF!,MATCH(CT_Bands_1991_2022_Bills_Flat!$B35,#REF!,0),MATCH(CT_Bands_1991_2022_Bills_Flat!BX$2,#REF!,0))-INDEX(#REF!,MATCH(CT_Bands_1991_2022_Bills_Flat!$B35,#REF!,0),MATCH(CT_Bands_1991_2022_Bills_Flat!BX$3,#REF!,0)),"N/A")</f>
        <v>N/A</v>
      </c>
      <c r="BY35" s="90" t="str">
        <f>IFERROR(INDEX(#REF!,MATCH(CT_Bands_1991_2022_Bills_Flat!$B35,#REF!,0),MATCH(CT_Bands_1991_2022_Bills_Flat!BY$2,#REF!,0))-INDEX(#REF!,MATCH(CT_Bands_1991_2022_Bills_Flat!$B35,#REF!,0),MATCH(CT_Bands_1991_2022_Bills_Flat!BY$3,#REF!,0)),"N/A")</f>
        <v>N/A</v>
      </c>
      <c r="BZ35" s="90" t="str">
        <f>IFERROR(INDEX(#REF!,MATCH(CT_Bands_1991_2022_Bills_Flat!$B35,#REF!,0),MATCH(CT_Bands_1991_2022_Bills_Flat!BZ$2,#REF!,0))-INDEX(#REF!,MATCH(CT_Bands_1991_2022_Bills_Flat!$B35,#REF!,0),MATCH(CT_Bands_1991_2022_Bills_Flat!BZ$3,#REF!,0)),"N/A")</f>
        <v>N/A</v>
      </c>
      <c r="CA35" s="90" t="str">
        <f>IFERROR(INDEX(#REF!,MATCH(CT_Bands_1991_2022_Bills_Flat!$B35,#REF!,0),MATCH(CT_Bands_1991_2022_Bills_Flat!CA$2,#REF!,0))-INDEX(#REF!,MATCH(CT_Bands_1991_2022_Bills_Flat!$B35,#REF!,0),MATCH(CT_Bands_1991_2022_Bills_Flat!CA$3,#REF!,0)),"N/A")</f>
        <v>N/A</v>
      </c>
      <c r="CB35" s="90" t="str">
        <f>IFERROR(INDEX(#REF!,MATCH(CT_Bands_1991_2022_Bills_Flat!$B35,#REF!,0),MATCH(CT_Bands_1991_2022_Bills_Flat!CB$2,#REF!,0))-INDEX(#REF!,MATCH(CT_Bands_1991_2022_Bills_Flat!$B35,#REF!,0),MATCH(CT_Bands_1991_2022_Bills_Flat!CB$3,#REF!,0)),"N/A")</f>
        <v>N/A</v>
      </c>
      <c r="CC35" s="90" t="str">
        <f>IFERROR(INDEX(#REF!,MATCH(CT_Bands_1991_2022_Bills_Flat!$B35,#REF!,0),MATCH(CT_Bands_1991_2022_Bills_Flat!CC$2,#REF!,0))-INDEX(#REF!,MATCH(CT_Bands_1991_2022_Bills_Flat!$B35,#REF!,0),MATCH(CT_Bands_1991_2022_Bills_Flat!CC$3,#REF!,0)),"N/A")</f>
        <v>N/A</v>
      </c>
      <c r="CD35" s="90" t="str">
        <f>IFERROR(INDEX(#REF!,MATCH(CT_Bands_1991_2022_Bills_Flat!$B35,#REF!,0),MATCH(CT_Bands_1991_2022_Bills_Flat!CD$2,#REF!,0))-INDEX(#REF!,MATCH(CT_Bands_1991_2022_Bills_Flat!$B35,#REF!,0),MATCH(CT_Bands_1991_2022_Bills_Flat!CD$3,#REF!,0)),"N/A")</f>
        <v>N/A</v>
      </c>
      <c r="CE35" s="90" t="str">
        <f>IFERROR(INDEX(#REF!,MATCH(CT_Bands_1991_2022_Bills_Flat!$B35,#REF!,0),MATCH(CT_Bands_1991_2022_Bills_Flat!CE$2,#REF!,0))-INDEX(#REF!,MATCH(CT_Bands_1991_2022_Bills_Flat!$B35,#REF!,0),MATCH(CT_Bands_1991_2022_Bills_Flat!CE$3,#REF!,0)),"N/A")</f>
        <v>N/A</v>
      </c>
      <c r="CF35" s="51"/>
    </row>
    <row r="36" spans="1:84" x14ac:dyDescent="0.25">
      <c r="A36" s="76" t="s">
        <v>785</v>
      </c>
      <c r="B36" s="85" t="s">
        <v>786</v>
      </c>
      <c r="C36" s="85" t="s">
        <v>1511</v>
      </c>
      <c r="D36" s="90" t="str">
        <f>IFERROR(INDEX(#REF!,MATCH(CT_Bands_1991_2022_Bills_Flat!$B36,#REF!,0),MATCH(CT_Bands_1991_2022_Bills_Flat!D$2,#REF!,0))-INDEX(#REF!,MATCH(CT_Bands_1991_2022_Bills_Flat!$B36,#REF!,0),MATCH(CT_Bands_1991_2022_Bills_Flat!D$3,#REF!,0)),"N/A")</f>
        <v>N/A</v>
      </c>
      <c r="E36" s="90" t="str">
        <f>IFERROR(INDEX(#REF!,MATCH(CT_Bands_1991_2022_Bills_Flat!$B36,#REF!,0),MATCH(CT_Bands_1991_2022_Bills_Flat!E$2,#REF!,0))-INDEX(#REF!,MATCH(CT_Bands_1991_2022_Bills_Flat!$B36,#REF!,0),MATCH(CT_Bands_1991_2022_Bills_Flat!E$3,#REF!,0)),"N/A")</f>
        <v>N/A</v>
      </c>
      <c r="F36" s="90" t="str">
        <f>IFERROR(INDEX(#REF!,MATCH(CT_Bands_1991_2022_Bills_Flat!$B36,#REF!,0),MATCH(CT_Bands_1991_2022_Bills_Flat!F$2,#REF!,0))-INDEX(#REF!,MATCH(CT_Bands_1991_2022_Bills_Flat!$B36,#REF!,0),MATCH(CT_Bands_1991_2022_Bills_Flat!F$3,#REF!,0)),"N/A")</f>
        <v>N/A</v>
      </c>
      <c r="G36" s="90" t="str">
        <f>IFERROR(INDEX(#REF!,MATCH(CT_Bands_1991_2022_Bills_Flat!$B36,#REF!,0),MATCH(CT_Bands_1991_2022_Bills_Flat!G$2,#REF!,0))-INDEX(#REF!,MATCH(CT_Bands_1991_2022_Bills_Flat!$B36,#REF!,0),MATCH(CT_Bands_1991_2022_Bills_Flat!G$3,#REF!,0)),"N/A")</f>
        <v>N/A</v>
      </c>
      <c r="H36" s="90" t="str">
        <f>IFERROR(INDEX(#REF!,MATCH(CT_Bands_1991_2022_Bills_Flat!$B36,#REF!,0),MATCH(CT_Bands_1991_2022_Bills_Flat!H$2,#REF!,0))-INDEX(#REF!,MATCH(CT_Bands_1991_2022_Bills_Flat!$B36,#REF!,0),MATCH(CT_Bands_1991_2022_Bills_Flat!H$3,#REF!,0)),"N/A")</f>
        <v>N/A</v>
      </c>
      <c r="I36" s="90" t="str">
        <f>IFERROR(INDEX(#REF!,MATCH(CT_Bands_1991_2022_Bills_Flat!$B36,#REF!,0),MATCH(CT_Bands_1991_2022_Bills_Flat!I$2,#REF!,0))-INDEX(#REF!,MATCH(CT_Bands_1991_2022_Bills_Flat!$B36,#REF!,0),MATCH(CT_Bands_1991_2022_Bills_Flat!I$3,#REF!,0)),"N/A")</f>
        <v>N/A</v>
      </c>
      <c r="J36" s="90" t="str">
        <f>IFERROR(INDEX(#REF!,MATCH(CT_Bands_1991_2022_Bills_Flat!$B36,#REF!,0),MATCH(CT_Bands_1991_2022_Bills_Flat!J$2,#REF!,0))-INDEX(#REF!,MATCH(CT_Bands_1991_2022_Bills_Flat!$B36,#REF!,0),MATCH(CT_Bands_1991_2022_Bills_Flat!J$3,#REF!,0)),"N/A")</f>
        <v>N/A</v>
      </c>
      <c r="K36" s="90" t="str">
        <f>IFERROR(INDEX(#REF!,MATCH(CT_Bands_1991_2022_Bills_Flat!$B36,#REF!,0),MATCH(CT_Bands_1991_2022_Bills_Flat!K$2,#REF!,0))-INDEX(#REF!,MATCH(CT_Bands_1991_2022_Bills_Flat!$B36,#REF!,0),MATCH(CT_Bands_1991_2022_Bills_Flat!K$3,#REF!,0)),"N/A")</f>
        <v>N/A</v>
      </c>
      <c r="L36" s="90" t="str">
        <f>IFERROR(INDEX(#REF!,MATCH(CT_Bands_1991_2022_Bills_Flat!$B36,#REF!,0),MATCH(CT_Bands_1991_2022_Bills_Flat!L$2,#REF!,0))-INDEX(#REF!,MATCH(CT_Bands_1991_2022_Bills_Flat!$B36,#REF!,0),MATCH(CT_Bands_1991_2022_Bills_Flat!L$3,#REF!,0)),"N/A")</f>
        <v>N/A</v>
      </c>
      <c r="M36" s="90" t="str">
        <f>IFERROR(INDEX(#REF!,MATCH(CT_Bands_1991_2022_Bills_Flat!$B36,#REF!,0),MATCH(CT_Bands_1991_2022_Bills_Flat!M$2,#REF!,0))-INDEX(#REF!,MATCH(CT_Bands_1991_2022_Bills_Flat!$B36,#REF!,0),MATCH(CT_Bands_1991_2022_Bills_Flat!M$3,#REF!,0)),"N/A")</f>
        <v>N/A</v>
      </c>
      <c r="N36" s="102" t="str">
        <f>IFERROR(INDEX(#REF!,MATCH(CT_Bands_1991_2022_Bills_Flat!$B36,#REF!,0),MATCH(CT_Bands_1991_2022_Bills_Flat!N$2,#REF!,0))-INDEX(#REF!,MATCH(CT_Bands_1991_2022_Bills_Flat!$B36,#REF!,0),MATCH(CT_Bands_1991_2022_Bills_Flat!N$3,#REF!,0)),"N/A")</f>
        <v>N/A</v>
      </c>
      <c r="O36" s="90" t="str">
        <f>IFERROR(INDEX(#REF!,MATCH(CT_Bands_1991_2022_Bills_Flat!$B36,#REF!,0),MATCH(CT_Bands_1991_2022_Bills_Flat!O$2,#REF!,0))-INDEX(#REF!,MATCH(CT_Bands_1991_2022_Bills_Flat!$B36,#REF!,0),MATCH(CT_Bands_1991_2022_Bills_Flat!O$3,#REF!,0)),"N/A")</f>
        <v>N/A</v>
      </c>
      <c r="P36" s="90" t="str">
        <f>IFERROR(INDEX(#REF!,MATCH(CT_Bands_1991_2022_Bills_Flat!$B36,#REF!,0),MATCH(CT_Bands_1991_2022_Bills_Flat!P$2,#REF!,0))-INDEX(#REF!,MATCH(CT_Bands_1991_2022_Bills_Flat!$B36,#REF!,0),MATCH(CT_Bands_1991_2022_Bills_Flat!P$3,#REF!,0)),"N/A")</f>
        <v>N/A</v>
      </c>
      <c r="Q36" s="90" t="str">
        <f>IFERROR(INDEX(#REF!,MATCH(CT_Bands_1991_2022_Bills_Flat!$B36,#REF!,0),MATCH(CT_Bands_1991_2022_Bills_Flat!Q$2,#REF!,0))-INDEX(#REF!,MATCH(CT_Bands_1991_2022_Bills_Flat!$B36,#REF!,0),MATCH(CT_Bands_1991_2022_Bills_Flat!Q$3,#REF!,0)),"N/A")</f>
        <v>N/A</v>
      </c>
      <c r="R36" s="90" t="str">
        <f>IFERROR(INDEX(#REF!,MATCH(CT_Bands_1991_2022_Bills_Flat!$B36,#REF!,0),MATCH(CT_Bands_1991_2022_Bills_Flat!R$2,#REF!,0))-INDEX(#REF!,MATCH(CT_Bands_1991_2022_Bills_Flat!$B36,#REF!,0),MATCH(CT_Bands_1991_2022_Bills_Flat!R$3,#REF!,0)),"N/A")</f>
        <v>N/A</v>
      </c>
      <c r="S36" s="90" t="str">
        <f>IFERROR(INDEX(#REF!,MATCH(CT_Bands_1991_2022_Bills_Flat!$B36,#REF!,0),MATCH(CT_Bands_1991_2022_Bills_Flat!S$2,#REF!,0))-INDEX(#REF!,MATCH(CT_Bands_1991_2022_Bills_Flat!$B36,#REF!,0),MATCH(CT_Bands_1991_2022_Bills_Flat!S$3,#REF!,0)),"N/A")</f>
        <v>N/A</v>
      </c>
      <c r="T36" s="90" t="str">
        <f>IFERROR(INDEX(#REF!,MATCH(CT_Bands_1991_2022_Bills_Flat!$B36,#REF!,0),MATCH(CT_Bands_1991_2022_Bills_Flat!T$2,#REF!,0))-INDEX(#REF!,MATCH(CT_Bands_1991_2022_Bills_Flat!$B36,#REF!,0),MATCH(CT_Bands_1991_2022_Bills_Flat!T$3,#REF!,0)),"N/A")</f>
        <v>N/A</v>
      </c>
      <c r="U36" s="90" t="str">
        <f>IFERROR(INDEX(#REF!,MATCH(CT_Bands_1991_2022_Bills_Flat!$B36,#REF!,0),MATCH(CT_Bands_1991_2022_Bills_Flat!U$2,#REF!,0))-INDEX(#REF!,MATCH(CT_Bands_1991_2022_Bills_Flat!$B36,#REF!,0),MATCH(CT_Bands_1991_2022_Bills_Flat!U$3,#REF!,0)),"N/A")</f>
        <v>N/A</v>
      </c>
      <c r="V36" s="90" t="str">
        <f>IFERROR(INDEX(#REF!,MATCH(CT_Bands_1991_2022_Bills_Flat!$B36,#REF!,0),MATCH(CT_Bands_1991_2022_Bills_Flat!V$2,#REF!,0))-INDEX(#REF!,MATCH(CT_Bands_1991_2022_Bills_Flat!$B36,#REF!,0),MATCH(CT_Bands_1991_2022_Bills_Flat!V$3,#REF!,0)),"N/A")</f>
        <v>N/A</v>
      </c>
      <c r="W36" s="90" t="str">
        <f>IFERROR(INDEX(#REF!,MATCH(CT_Bands_1991_2022_Bills_Flat!$B36,#REF!,0),MATCH(CT_Bands_1991_2022_Bills_Flat!W$2,#REF!,0))-INDEX(#REF!,MATCH(CT_Bands_1991_2022_Bills_Flat!$B36,#REF!,0),MATCH(CT_Bands_1991_2022_Bills_Flat!W$3,#REF!,0)),"N/A")</f>
        <v>N/A</v>
      </c>
      <c r="X36" s="102" t="str">
        <f>IFERROR(INDEX(#REF!,MATCH(CT_Bands_1991_2022_Bills_Flat!$B36,#REF!,0),MATCH(CT_Bands_1991_2022_Bills_Flat!X$2,#REF!,0))-INDEX(#REF!,MATCH(CT_Bands_1991_2022_Bills_Flat!$B36,#REF!,0),MATCH(CT_Bands_1991_2022_Bills_Flat!X$3,#REF!,0)),"N/A")</f>
        <v>N/A</v>
      </c>
      <c r="Y36" s="90" t="str">
        <f>IFERROR(INDEX(#REF!,MATCH(CT_Bands_1991_2022_Bills_Flat!$B36,#REF!,0),MATCH(CT_Bands_1991_2022_Bills_Flat!Y$2,#REF!,0))-INDEX(#REF!,MATCH(CT_Bands_1991_2022_Bills_Flat!$B36,#REF!,0),MATCH(CT_Bands_1991_2022_Bills_Flat!Y$3,#REF!,0)),"N/A")</f>
        <v>N/A</v>
      </c>
      <c r="Z36" s="90" t="str">
        <f>IFERROR(INDEX(#REF!,MATCH(CT_Bands_1991_2022_Bills_Flat!$B36,#REF!,0),MATCH(CT_Bands_1991_2022_Bills_Flat!Z$2,#REF!,0))-INDEX(#REF!,MATCH(CT_Bands_1991_2022_Bills_Flat!$B36,#REF!,0),MATCH(CT_Bands_1991_2022_Bills_Flat!Z$3,#REF!,0)),"N/A")</f>
        <v>N/A</v>
      </c>
      <c r="AA36" s="90" t="str">
        <f>IFERROR(INDEX(#REF!,MATCH(CT_Bands_1991_2022_Bills_Flat!$B36,#REF!,0),MATCH(CT_Bands_1991_2022_Bills_Flat!AA$2,#REF!,0))-INDEX(#REF!,MATCH(CT_Bands_1991_2022_Bills_Flat!$B36,#REF!,0),MATCH(CT_Bands_1991_2022_Bills_Flat!AA$3,#REF!,0)),"N/A")</f>
        <v>N/A</v>
      </c>
      <c r="AB36" s="90" t="str">
        <f>IFERROR(INDEX(#REF!,MATCH(CT_Bands_1991_2022_Bills_Flat!$B36,#REF!,0),MATCH(CT_Bands_1991_2022_Bills_Flat!AB$2,#REF!,0))-INDEX(#REF!,MATCH(CT_Bands_1991_2022_Bills_Flat!$B36,#REF!,0),MATCH(CT_Bands_1991_2022_Bills_Flat!AB$3,#REF!,0)),"N/A")</f>
        <v>N/A</v>
      </c>
      <c r="AC36" s="90" t="str">
        <f>IFERROR(INDEX(#REF!,MATCH(CT_Bands_1991_2022_Bills_Flat!$B36,#REF!,0),MATCH(CT_Bands_1991_2022_Bills_Flat!AC$2,#REF!,0))-INDEX(#REF!,MATCH(CT_Bands_1991_2022_Bills_Flat!$B36,#REF!,0),MATCH(CT_Bands_1991_2022_Bills_Flat!AC$3,#REF!,0)),"N/A")</f>
        <v>N/A</v>
      </c>
      <c r="AD36" s="90" t="str">
        <f>IFERROR(INDEX(#REF!,MATCH(CT_Bands_1991_2022_Bills_Flat!$B36,#REF!,0),MATCH(CT_Bands_1991_2022_Bills_Flat!AD$2,#REF!,0))-INDEX(#REF!,MATCH(CT_Bands_1991_2022_Bills_Flat!$B36,#REF!,0),MATCH(CT_Bands_1991_2022_Bills_Flat!AD$3,#REF!,0)),"N/A")</f>
        <v>N/A</v>
      </c>
      <c r="AE36" s="90" t="str">
        <f>IFERROR(INDEX(#REF!,MATCH(CT_Bands_1991_2022_Bills_Flat!$B36,#REF!,0),MATCH(CT_Bands_1991_2022_Bills_Flat!AE$2,#REF!,0))-INDEX(#REF!,MATCH(CT_Bands_1991_2022_Bills_Flat!$B36,#REF!,0),MATCH(CT_Bands_1991_2022_Bills_Flat!AE$3,#REF!,0)),"N/A")</f>
        <v>N/A</v>
      </c>
      <c r="AF36" s="90" t="str">
        <f>IFERROR(INDEX(#REF!,MATCH(CT_Bands_1991_2022_Bills_Flat!$B36,#REF!,0),MATCH(CT_Bands_1991_2022_Bills_Flat!AF$2,#REF!,0))-INDEX(#REF!,MATCH(CT_Bands_1991_2022_Bills_Flat!$B36,#REF!,0),MATCH(CT_Bands_1991_2022_Bills_Flat!AF$3,#REF!,0)),"N/A")</f>
        <v>N/A</v>
      </c>
      <c r="AG36" s="90" t="str">
        <f>IFERROR(INDEX(#REF!,MATCH(CT_Bands_1991_2022_Bills_Flat!$B36,#REF!,0),MATCH(CT_Bands_1991_2022_Bills_Flat!AG$2,#REF!,0))-INDEX(#REF!,MATCH(CT_Bands_1991_2022_Bills_Flat!$B36,#REF!,0),MATCH(CT_Bands_1991_2022_Bills_Flat!AG$3,#REF!,0)),"N/A")</f>
        <v>N/A</v>
      </c>
      <c r="AH36" s="102" t="str">
        <f>IFERROR(INDEX(#REF!,MATCH(CT_Bands_1991_2022_Bills_Flat!$B36,#REF!,0),MATCH(CT_Bands_1991_2022_Bills_Flat!AH$2,#REF!,0))-INDEX(#REF!,MATCH(CT_Bands_1991_2022_Bills_Flat!$B36,#REF!,0),MATCH(CT_Bands_1991_2022_Bills_Flat!AH$3,#REF!,0)),"N/A")</f>
        <v>N/A</v>
      </c>
      <c r="AI36" s="90" t="str">
        <f>IFERROR(INDEX(#REF!,MATCH(CT_Bands_1991_2022_Bills_Flat!$B36,#REF!,0),MATCH(CT_Bands_1991_2022_Bills_Flat!AI$2,#REF!,0))-INDEX(#REF!,MATCH(CT_Bands_1991_2022_Bills_Flat!$B36,#REF!,0),MATCH(CT_Bands_1991_2022_Bills_Flat!AI$3,#REF!,0)),"N/A")</f>
        <v>N/A</v>
      </c>
      <c r="AJ36" s="90" t="str">
        <f>IFERROR(INDEX(#REF!,MATCH(CT_Bands_1991_2022_Bills_Flat!$B36,#REF!,0),MATCH(CT_Bands_1991_2022_Bills_Flat!AJ$2,#REF!,0))-INDEX(#REF!,MATCH(CT_Bands_1991_2022_Bills_Flat!$B36,#REF!,0),MATCH(CT_Bands_1991_2022_Bills_Flat!AJ$3,#REF!,0)),"N/A")</f>
        <v>N/A</v>
      </c>
      <c r="AK36" s="90" t="str">
        <f>IFERROR(INDEX(#REF!,MATCH(CT_Bands_1991_2022_Bills_Flat!$B36,#REF!,0),MATCH(CT_Bands_1991_2022_Bills_Flat!AK$2,#REF!,0))-INDEX(#REF!,MATCH(CT_Bands_1991_2022_Bills_Flat!$B36,#REF!,0),MATCH(CT_Bands_1991_2022_Bills_Flat!AK$3,#REF!,0)),"N/A")</f>
        <v>N/A</v>
      </c>
      <c r="AL36" s="90" t="str">
        <f>IFERROR(INDEX(#REF!,MATCH(CT_Bands_1991_2022_Bills_Flat!$B36,#REF!,0),MATCH(CT_Bands_1991_2022_Bills_Flat!AL$2,#REF!,0))-INDEX(#REF!,MATCH(CT_Bands_1991_2022_Bills_Flat!$B36,#REF!,0),MATCH(CT_Bands_1991_2022_Bills_Flat!AL$3,#REF!,0)),"N/A")</f>
        <v>N/A</v>
      </c>
      <c r="AM36" s="90" t="str">
        <f>IFERROR(INDEX(#REF!,MATCH(CT_Bands_1991_2022_Bills_Flat!$B36,#REF!,0),MATCH(CT_Bands_1991_2022_Bills_Flat!AM$2,#REF!,0))-INDEX(#REF!,MATCH(CT_Bands_1991_2022_Bills_Flat!$B36,#REF!,0),MATCH(CT_Bands_1991_2022_Bills_Flat!AM$3,#REF!,0)),"N/A")</f>
        <v>N/A</v>
      </c>
      <c r="AN36" s="90" t="str">
        <f>IFERROR(INDEX(#REF!,MATCH(CT_Bands_1991_2022_Bills_Flat!$B36,#REF!,0),MATCH(CT_Bands_1991_2022_Bills_Flat!AN$2,#REF!,0))-INDEX(#REF!,MATCH(CT_Bands_1991_2022_Bills_Flat!$B36,#REF!,0),MATCH(CT_Bands_1991_2022_Bills_Flat!AN$3,#REF!,0)),"N/A")</f>
        <v>N/A</v>
      </c>
      <c r="AO36" s="90" t="str">
        <f>IFERROR(INDEX(#REF!,MATCH(CT_Bands_1991_2022_Bills_Flat!$B36,#REF!,0),MATCH(CT_Bands_1991_2022_Bills_Flat!AO$2,#REF!,0))-INDEX(#REF!,MATCH(CT_Bands_1991_2022_Bills_Flat!$B36,#REF!,0),MATCH(CT_Bands_1991_2022_Bills_Flat!AO$3,#REF!,0)),"N/A")</f>
        <v>N/A</v>
      </c>
      <c r="AP36" s="90" t="str">
        <f>IFERROR(INDEX(#REF!,MATCH(CT_Bands_1991_2022_Bills_Flat!$B36,#REF!,0),MATCH(CT_Bands_1991_2022_Bills_Flat!AP$2,#REF!,0))-INDEX(#REF!,MATCH(CT_Bands_1991_2022_Bills_Flat!$B36,#REF!,0),MATCH(CT_Bands_1991_2022_Bills_Flat!AP$3,#REF!,0)),"N/A")</f>
        <v>N/A</v>
      </c>
      <c r="AQ36" s="90" t="str">
        <f>IFERROR(INDEX(#REF!,MATCH(CT_Bands_1991_2022_Bills_Flat!$B36,#REF!,0),MATCH(CT_Bands_1991_2022_Bills_Flat!AQ$2,#REF!,0))-INDEX(#REF!,MATCH(CT_Bands_1991_2022_Bills_Flat!$B36,#REF!,0),MATCH(CT_Bands_1991_2022_Bills_Flat!AQ$3,#REF!,0)),"N/A")</f>
        <v>N/A</v>
      </c>
      <c r="AR36" s="102" t="str">
        <f>IFERROR(INDEX(#REF!,MATCH(CT_Bands_1991_2022_Bills_Flat!$B36,#REF!,0),MATCH(CT_Bands_1991_2022_Bills_Flat!AR$2,#REF!,0))-INDEX(#REF!,MATCH(CT_Bands_1991_2022_Bills_Flat!$B36,#REF!,0),MATCH(CT_Bands_1991_2022_Bills_Flat!AR$3,#REF!,0)),"N/A")</f>
        <v>N/A</v>
      </c>
      <c r="AS36" s="90" t="str">
        <f>IFERROR(INDEX(#REF!,MATCH(CT_Bands_1991_2022_Bills_Flat!$B36,#REF!,0),MATCH(CT_Bands_1991_2022_Bills_Flat!AS$2,#REF!,0))-INDEX(#REF!,MATCH(CT_Bands_1991_2022_Bills_Flat!$B36,#REF!,0),MATCH(CT_Bands_1991_2022_Bills_Flat!AS$3,#REF!,0)),"N/A")</f>
        <v>N/A</v>
      </c>
      <c r="AT36" s="90" t="str">
        <f>IFERROR(INDEX(#REF!,MATCH(CT_Bands_1991_2022_Bills_Flat!$B36,#REF!,0),MATCH(CT_Bands_1991_2022_Bills_Flat!AT$2,#REF!,0))-INDEX(#REF!,MATCH(CT_Bands_1991_2022_Bills_Flat!$B36,#REF!,0),MATCH(CT_Bands_1991_2022_Bills_Flat!AT$3,#REF!,0)),"N/A")</f>
        <v>N/A</v>
      </c>
      <c r="AU36" s="90" t="str">
        <f>IFERROR(INDEX(#REF!,MATCH(CT_Bands_1991_2022_Bills_Flat!$B36,#REF!,0),MATCH(CT_Bands_1991_2022_Bills_Flat!AU$2,#REF!,0))-INDEX(#REF!,MATCH(CT_Bands_1991_2022_Bills_Flat!$B36,#REF!,0),MATCH(CT_Bands_1991_2022_Bills_Flat!AU$3,#REF!,0)),"N/A")</f>
        <v>N/A</v>
      </c>
      <c r="AV36" s="90" t="str">
        <f>IFERROR(INDEX(#REF!,MATCH(CT_Bands_1991_2022_Bills_Flat!$B36,#REF!,0),MATCH(CT_Bands_1991_2022_Bills_Flat!AV$2,#REF!,0))-INDEX(#REF!,MATCH(CT_Bands_1991_2022_Bills_Flat!$B36,#REF!,0),MATCH(CT_Bands_1991_2022_Bills_Flat!AV$3,#REF!,0)),"N/A")</f>
        <v>N/A</v>
      </c>
      <c r="AW36" s="90" t="str">
        <f>IFERROR(INDEX(#REF!,MATCH(CT_Bands_1991_2022_Bills_Flat!$B36,#REF!,0),MATCH(CT_Bands_1991_2022_Bills_Flat!AW$2,#REF!,0))-INDEX(#REF!,MATCH(CT_Bands_1991_2022_Bills_Flat!$B36,#REF!,0),MATCH(CT_Bands_1991_2022_Bills_Flat!AW$3,#REF!,0)),"N/A")</f>
        <v>N/A</v>
      </c>
      <c r="AX36" s="90" t="str">
        <f>IFERROR(INDEX(#REF!,MATCH(CT_Bands_1991_2022_Bills_Flat!$B36,#REF!,0),MATCH(CT_Bands_1991_2022_Bills_Flat!AX$2,#REF!,0))-INDEX(#REF!,MATCH(CT_Bands_1991_2022_Bills_Flat!$B36,#REF!,0),MATCH(CT_Bands_1991_2022_Bills_Flat!AX$3,#REF!,0)),"N/A")</f>
        <v>N/A</v>
      </c>
      <c r="AY36" s="90" t="str">
        <f>IFERROR(INDEX(#REF!,MATCH(CT_Bands_1991_2022_Bills_Flat!$B36,#REF!,0),MATCH(CT_Bands_1991_2022_Bills_Flat!AY$2,#REF!,0))-INDEX(#REF!,MATCH(CT_Bands_1991_2022_Bills_Flat!$B36,#REF!,0),MATCH(CT_Bands_1991_2022_Bills_Flat!AY$3,#REF!,0)),"N/A")</f>
        <v>N/A</v>
      </c>
      <c r="AZ36" s="90" t="str">
        <f>IFERROR(INDEX(#REF!,MATCH(CT_Bands_1991_2022_Bills_Flat!$B36,#REF!,0),MATCH(CT_Bands_1991_2022_Bills_Flat!AZ$2,#REF!,0))-INDEX(#REF!,MATCH(CT_Bands_1991_2022_Bills_Flat!$B36,#REF!,0),MATCH(CT_Bands_1991_2022_Bills_Flat!AZ$3,#REF!,0)),"N/A")</f>
        <v>N/A</v>
      </c>
      <c r="BA36" s="90" t="str">
        <f>IFERROR(INDEX(#REF!,MATCH(CT_Bands_1991_2022_Bills_Flat!$B36,#REF!,0),MATCH(CT_Bands_1991_2022_Bills_Flat!BA$2,#REF!,0))-INDEX(#REF!,MATCH(CT_Bands_1991_2022_Bills_Flat!$B36,#REF!,0),MATCH(CT_Bands_1991_2022_Bills_Flat!BA$3,#REF!,0)),"N/A")</f>
        <v>N/A</v>
      </c>
      <c r="BB36" s="102" t="str">
        <f>IFERROR(INDEX(#REF!,MATCH(CT_Bands_1991_2022_Bills_Flat!$B36,#REF!,0),MATCH(CT_Bands_1991_2022_Bills_Flat!BB$2,#REF!,0))-INDEX(#REF!,MATCH(CT_Bands_1991_2022_Bills_Flat!$B36,#REF!,0),MATCH(CT_Bands_1991_2022_Bills_Flat!BB$3,#REF!,0)),"N/A")</f>
        <v>N/A</v>
      </c>
      <c r="BC36" s="90" t="str">
        <f>IFERROR(INDEX(#REF!,MATCH(CT_Bands_1991_2022_Bills_Flat!$B36,#REF!,0),MATCH(CT_Bands_1991_2022_Bills_Flat!BC$2,#REF!,0))-INDEX(#REF!,MATCH(CT_Bands_1991_2022_Bills_Flat!$B36,#REF!,0),MATCH(CT_Bands_1991_2022_Bills_Flat!BC$3,#REF!,0)),"N/A")</f>
        <v>N/A</v>
      </c>
      <c r="BD36" s="90" t="str">
        <f>IFERROR(INDEX(#REF!,MATCH(CT_Bands_1991_2022_Bills_Flat!$B36,#REF!,0),MATCH(CT_Bands_1991_2022_Bills_Flat!BD$2,#REF!,0))-INDEX(#REF!,MATCH(CT_Bands_1991_2022_Bills_Flat!$B36,#REF!,0),MATCH(CT_Bands_1991_2022_Bills_Flat!BD$3,#REF!,0)),"N/A")</f>
        <v>N/A</v>
      </c>
      <c r="BE36" s="90" t="str">
        <f>IFERROR(INDEX(#REF!,MATCH(CT_Bands_1991_2022_Bills_Flat!$B36,#REF!,0),MATCH(CT_Bands_1991_2022_Bills_Flat!BE$2,#REF!,0))-INDEX(#REF!,MATCH(CT_Bands_1991_2022_Bills_Flat!$B36,#REF!,0),MATCH(CT_Bands_1991_2022_Bills_Flat!BE$3,#REF!,0)),"N/A")</f>
        <v>N/A</v>
      </c>
      <c r="BF36" s="90" t="str">
        <f>IFERROR(INDEX(#REF!,MATCH(CT_Bands_1991_2022_Bills_Flat!$B36,#REF!,0),MATCH(CT_Bands_1991_2022_Bills_Flat!BF$2,#REF!,0))-INDEX(#REF!,MATCH(CT_Bands_1991_2022_Bills_Flat!$B36,#REF!,0),MATCH(CT_Bands_1991_2022_Bills_Flat!BF$3,#REF!,0)),"N/A")</f>
        <v>N/A</v>
      </c>
      <c r="BG36" s="90" t="str">
        <f>IFERROR(INDEX(#REF!,MATCH(CT_Bands_1991_2022_Bills_Flat!$B36,#REF!,0),MATCH(CT_Bands_1991_2022_Bills_Flat!BG$2,#REF!,0))-INDEX(#REF!,MATCH(CT_Bands_1991_2022_Bills_Flat!$B36,#REF!,0),MATCH(CT_Bands_1991_2022_Bills_Flat!BG$3,#REF!,0)),"N/A")</f>
        <v>N/A</v>
      </c>
      <c r="BH36" s="90" t="str">
        <f>IFERROR(INDEX(#REF!,MATCH(CT_Bands_1991_2022_Bills_Flat!$B36,#REF!,0),MATCH(CT_Bands_1991_2022_Bills_Flat!BH$2,#REF!,0))-INDEX(#REF!,MATCH(CT_Bands_1991_2022_Bills_Flat!$B36,#REF!,0),MATCH(CT_Bands_1991_2022_Bills_Flat!BH$3,#REF!,0)),"N/A")</f>
        <v>N/A</v>
      </c>
      <c r="BI36" s="90" t="str">
        <f>IFERROR(INDEX(#REF!,MATCH(CT_Bands_1991_2022_Bills_Flat!$B36,#REF!,0),MATCH(CT_Bands_1991_2022_Bills_Flat!BI$2,#REF!,0))-INDEX(#REF!,MATCH(CT_Bands_1991_2022_Bills_Flat!$B36,#REF!,0),MATCH(CT_Bands_1991_2022_Bills_Flat!BI$3,#REF!,0)),"N/A")</f>
        <v>N/A</v>
      </c>
      <c r="BJ36" s="90" t="str">
        <f>IFERROR(INDEX(#REF!,MATCH(CT_Bands_1991_2022_Bills_Flat!$B36,#REF!,0),MATCH(CT_Bands_1991_2022_Bills_Flat!BJ$2,#REF!,0))-INDEX(#REF!,MATCH(CT_Bands_1991_2022_Bills_Flat!$B36,#REF!,0),MATCH(CT_Bands_1991_2022_Bills_Flat!BJ$3,#REF!,0)),"N/A")</f>
        <v>N/A</v>
      </c>
      <c r="BK36" s="90" t="str">
        <f>IFERROR(INDEX(#REF!,MATCH(CT_Bands_1991_2022_Bills_Flat!$B36,#REF!,0),MATCH(CT_Bands_1991_2022_Bills_Flat!BK$2,#REF!,0))-INDEX(#REF!,MATCH(CT_Bands_1991_2022_Bills_Flat!$B36,#REF!,0),MATCH(CT_Bands_1991_2022_Bills_Flat!BK$3,#REF!,0)),"N/A")</f>
        <v>N/A</v>
      </c>
      <c r="BL36" s="102" t="str">
        <f>IFERROR(INDEX(#REF!,MATCH(CT_Bands_1991_2022_Bills_Flat!$B36,#REF!,0),MATCH(CT_Bands_1991_2022_Bills_Flat!BL$2,#REF!,0))-INDEX(#REF!,MATCH(CT_Bands_1991_2022_Bills_Flat!$B36,#REF!,0),MATCH(CT_Bands_1991_2022_Bills_Flat!BL$3,#REF!,0)),"N/A")</f>
        <v>N/A</v>
      </c>
      <c r="BM36" s="90" t="str">
        <f>IFERROR(INDEX(#REF!,MATCH(CT_Bands_1991_2022_Bills_Flat!$B36,#REF!,0),MATCH(CT_Bands_1991_2022_Bills_Flat!BM$2,#REF!,0))-INDEX(#REF!,MATCH(CT_Bands_1991_2022_Bills_Flat!$B36,#REF!,0),MATCH(CT_Bands_1991_2022_Bills_Flat!BM$3,#REF!,0)),"N/A")</f>
        <v>N/A</v>
      </c>
      <c r="BN36" s="90" t="str">
        <f>IFERROR(INDEX(#REF!,MATCH(CT_Bands_1991_2022_Bills_Flat!$B36,#REF!,0),MATCH(CT_Bands_1991_2022_Bills_Flat!BN$2,#REF!,0))-INDEX(#REF!,MATCH(CT_Bands_1991_2022_Bills_Flat!$B36,#REF!,0),MATCH(CT_Bands_1991_2022_Bills_Flat!BN$3,#REF!,0)),"N/A")</f>
        <v>N/A</v>
      </c>
      <c r="BO36" s="90" t="str">
        <f>IFERROR(INDEX(#REF!,MATCH(CT_Bands_1991_2022_Bills_Flat!$B36,#REF!,0),MATCH(CT_Bands_1991_2022_Bills_Flat!BO$2,#REF!,0))-INDEX(#REF!,MATCH(CT_Bands_1991_2022_Bills_Flat!$B36,#REF!,0),MATCH(CT_Bands_1991_2022_Bills_Flat!BO$3,#REF!,0)),"N/A")</f>
        <v>N/A</v>
      </c>
      <c r="BP36" s="90" t="str">
        <f>IFERROR(INDEX(#REF!,MATCH(CT_Bands_1991_2022_Bills_Flat!$B36,#REF!,0),MATCH(CT_Bands_1991_2022_Bills_Flat!BP$2,#REF!,0))-INDEX(#REF!,MATCH(CT_Bands_1991_2022_Bills_Flat!$B36,#REF!,0),MATCH(CT_Bands_1991_2022_Bills_Flat!BP$3,#REF!,0)),"N/A")</f>
        <v>N/A</v>
      </c>
      <c r="BQ36" s="90" t="str">
        <f>IFERROR(INDEX(#REF!,MATCH(CT_Bands_1991_2022_Bills_Flat!$B36,#REF!,0),MATCH(CT_Bands_1991_2022_Bills_Flat!BQ$2,#REF!,0))-INDEX(#REF!,MATCH(CT_Bands_1991_2022_Bills_Flat!$B36,#REF!,0),MATCH(CT_Bands_1991_2022_Bills_Flat!BQ$3,#REF!,0)),"N/A")</f>
        <v>N/A</v>
      </c>
      <c r="BR36" s="90" t="str">
        <f>IFERROR(INDEX(#REF!,MATCH(CT_Bands_1991_2022_Bills_Flat!$B36,#REF!,0),MATCH(CT_Bands_1991_2022_Bills_Flat!BR$2,#REF!,0))-INDEX(#REF!,MATCH(CT_Bands_1991_2022_Bills_Flat!$B36,#REF!,0),MATCH(CT_Bands_1991_2022_Bills_Flat!BR$3,#REF!,0)),"N/A")</f>
        <v>N/A</v>
      </c>
      <c r="BS36" s="90" t="str">
        <f>IFERROR(INDEX(#REF!,MATCH(CT_Bands_1991_2022_Bills_Flat!$B36,#REF!,0),MATCH(CT_Bands_1991_2022_Bills_Flat!BS$2,#REF!,0))-INDEX(#REF!,MATCH(CT_Bands_1991_2022_Bills_Flat!$B36,#REF!,0),MATCH(CT_Bands_1991_2022_Bills_Flat!BS$3,#REF!,0)),"N/A")</f>
        <v>N/A</v>
      </c>
      <c r="BT36" s="90" t="str">
        <f>IFERROR(INDEX(#REF!,MATCH(CT_Bands_1991_2022_Bills_Flat!$B36,#REF!,0),MATCH(CT_Bands_1991_2022_Bills_Flat!BT$2,#REF!,0))-INDEX(#REF!,MATCH(CT_Bands_1991_2022_Bills_Flat!$B36,#REF!,0),MATCH(CT_Bands_1991_2022_Bills_Flat!BT$3,#REF!,0)),"N/A")</f>
        <v>N/A</v>
      </c>
      <c r="BU36" s="90" t="str">
        <f>IFERROR(INDEX(#REF!,MATCH(CT_Bands_1991_2022_Bills_Flat!$B36,#REF!,0),MATCH(CT_Bands_1991_2022_Bills_Flat!BU$2,#REF!,0))-INDEX(#REF!,MATCH(CT_Bands_1991_2022_Bills_Flat!$B36,#REF!,0),MATCH(CT_Bands_1991_2022_Bills_Flat!BU$3,#REF!,0)),"N/A")</f>
        <v>N/A</v>
      </c>
      <c r="BV36" s="102" t="str">
        <f>IFERROR(INDEX(#REF!,MATCH(CT_Bands_1991_2022_Bills_Flat!$B36,#REF!,0),MATCH(CT_Bands_1991_2022_Bills_Flat!BV$2,#REF!,0))-INDEX(#REF!,MATCH(CT_Bands_1991_2022_Bills_Flat!$B36,#REF!,0),MATCH(CT_Bands_1991_2022_Bills_Flat!BV$3,#REF!,0)),"N/A")</f>
        <v>N/A</v>
      </c>
      <c r="BW36" s="90" t="str">
        <f>IFERROR(INDEX(#REF!,MATCH(CT_Bands_1991_2022_Bills_Flat!$B36,#REF!,0),MATCH(CT_Bands_1991_2022_Bills_Flat!BW$2,#REF!,0))-INDEX(#REF!,MATCH(CT_Bands_1991_2022_Bills_Flat!$B36,#REF!,0),MATCH(CT_Bands_1991_2022_Bills_Flat!BW$3,#REF!,0)),"N/A")</f>
        <v>N/A</v>
      </c>
      <c r="BX36" s="90" t="str">
        <f>IFERROR(INDEX(#REF!,MATCH(CT_Bands_1991_2022_Bills_Flat!$B36,#REF!,0),MATCH(CT_Bands_1991_2022_Bills_Flat!BX$2,#REF!,0))-INDEX(#REF!,MATCH(CT_Bands_1991_2022_Bills_Flat!$B36,#REF!,0),MATCH(CT_Bands_1991_2022_Bills_Flat!BX$3,#REF!,0)),"N/A")</f>
        <v>N/A</v>
      </c>
      <c r="BY36" s="90" t="str">
        <f>IFERROR(INDEX(#REF!,MATCH(CT_Bands_1991_2022_Bills_Flat!$B36,#REF!,0),MATCH(CT_Bands_1991_2022_Bills_Flat!BY$2,#REF!,0))-INDEX(#REF!,MATCH(CT_Bands_1991_2022_Bills_Flat!$B36,#REF!,0),MATCH(CT_Bands_1991_2022_Bills_Flat!BY$3,#REF!,0)),"N/A")</f>
        <v>N/A</v>
      </c>
      <c r="BZ36" s="90" t="str">
        <f>IFERROR(INDEX(#REF!,MATCH(CT_Bands_1991_2022_Bills_Flat!$B36,#REF!,0),MATCH(CT_Bands_1991_2022_Bills_Flat!BZ$2,#REF!,0))-INDEX(#REF!,MATCH(CT_Bands_1991_2022_Bills_Flat!$B36,#REF!,0),MATCH(CT_Bands_1991_2022_Bills_Flat!BZ$3,#REF!,0)),"N/A")</f>
        <v>N/A</v>
      </c>
      <c r="CA36" s="90" t="str">
        <f>IFERROR(INDEX(#REF!,MATCH(CT_Bands_1991_2022_Bills_Flat!$B36,#REF!,0),MATCH(CT_Bands_1991_2022_Bills_Flat!CA$2,#REF!,0))-INDEX(#REF!,MATCH(CT_Bands_1991_2022_Bills_Flat!$B36,#REF!,0),MATCH(CT_Bands_1991_2022_Bills_Flat!CA$3,#REF!,0)),"N/A")</f>
        <v>N/A</v>
      </c>
      <c r="CB36" s="90" t="str">
        <f>IFERROR(INDEX(#REF!,MATCH(CT_Bands_1991_2022_Bills_Flat!$B36,#REF!,0),MATCH(CT_Bands_1991_2022_Bills_Flat!CB$2,#REF!,0))-INDEX(#REF!,MATCH(CT_Bands_1991_2022_Bills_Flat!$B36,#REF!,0),MATCH(CT_Bands_1991_2022_Bills_Flat!CB$3,#REF!,0)),"N/A")</f>
        <v>N/A</v>
      </c>
      <c r="CC36" s="90" t="str">
        <f>IFERROR(INDEX(#REF!,MATCH(CT_Bands_1991_2022_Bills_Flat!$B36,#REF!,0),MATCH(CT_Bands_1991_2022_Bills_Flat!CC$2,#REF!,0))-INDEX(#REF!,MATCH(CT_Bands_1991_2022_Bills_Flat!$B36,#REF!,0),MATCH(CT_Bands_1991_2022_Bills_Flat!CC$3,#REF!,0)),"N/A")</f>
        <v>N/A</v>
      </c>
      <c r="CD36" s="90" t="str">
        <f>IFERROR(INDEX(#REF!,MATCH(CT_Bands_1991_2022_Bills_Flat!$B36,#REF!,0),MATCH(CT_Bands_1991_2022_Bills_Flat!CD$2,#REF!,0))-INDEX(#REF!,MATCH(CT_Bands_1991_2022_Bills_Flat!$B36,#REF!,0),MATCH(CT_Bands_1991_2022_Bills_Flat!CD$3,#REF!,0)),"N/A")</f>
        <v>N/A</v>
      </c>
      <c r="CE36" s="90" t="str">
        <f>IFERROR(INDEX(#REF!,MATCH(CT_Bands_1991_2022_Bills_Flat!$B36,#REF!,0),MATCH(CT_Bands_1991_2022_Bills_Flat!CE$2,#REF!,0))-INDEX(#REF!,MATCH(CT_Bands_1991_2022_Bills_Flat!$B36,#REF!,0),MATCH(CT_Bands_1991_2022_Bills_Flat!CE$3,#REF!,0)),"N/A")</f>
        <v>N/A</v>
      </c>
      <c r="CF36" s="51"/>
    </row>
    <row r="37" spans="1:84" x14ac:dyDescent="0.25">
      <c r="A37" s="76" t="s">
        <v>787</v>
      </c>
      <c r="B37" s="85" t="s">
        <v>788</v>
      </c>
      <c r="C37" s="85" t="s">
        <v>1511</v>
      </c>
      <c r="D37" s="90" t="str">
        <f>IFERROR(INDEX(#REF!,MATCH(CT_Bands_1991_2022_Bills_Flat!$B37,#REF!,0),MATCH(CT_Bands_1991_2022_Bills_Flat!D$2,#REF!,0))-INDEX(#REF!,MATCH(CT_Bands_1991_2022_Bills_Flat!$B37,#REF!,0),MATCH(CT_Bands_1991_2022_Bills_Flat!D$3,#REF!,0)),"N/A")</f>
        <v>N/A</v>
      </c>
      <c r="E37" s="90" t="str">
        <f>IFERROR(INDEX(#REF!,MATCH(CT_Bands_1991_2022_Bills_Flat!$B37,#REF!,0),MATCH(CT_Bands_1991_2022_Bills_Flat!E$2,#REF!,0))-INDEX(#REF!,MATCH(CT_Bands_1991_2022_Bills_Flat!$B37,#REF!,0),MATCH(CT_Bands_1991_2022_Bills_Flat!E$3,#REF!,0)),"N/A")</f>
        <v>N/A</v>
      </c>
      <c r="F37" s="90" t="str">
        <f>IFERROR(INDEX(#REF!,MATCH(CT_Bands_1991_2022_Bills_Flat!$B37,#REF!,0),MATCH(CT_Bands_1991_2022_Bills_Flat!F$2,#REF!,0))-INDEX(#REF!,MATCH(CT_Bands_1991_2022_Bills_Flat!$B37,#REF!,0),MATCH(CT_Bands_1991_2022_Bills_Flat!F$3,#REF!,0)),"N/A")</f>
        <v>N/A</v>
      </c>
      <c r="G37" s="90" t="str">
        <f>IFERROR(INDEX(#REF!,MATCH(CT_Bands_1991_2022_Bills_Flat!$B37,#REF!,0),MATCH(CT_Bands_1991_2022_Bills_Flat!G$2,#REF!,0))-INDEX(#REF!,MATCH(CT_Bands_1991_2022_Bills_Flat!$B37,#REF!,0),MATCH(CT_Bands_1991_2022_Bills_Flat!G$3,#REF!,0)),"N/A")</f>
        <v>N/A</v>
      </c>
      <c r="H37" s="90" t="str">
        <f>IFERROR(INDEX(#REF!,MATCH(CT_Bands_1991_2022_Bills_Flat!$B37,#REF!,0),MATCH(CT_Bands_1991_2022_Bills_Flat!H$2,#REF!,0))-INDEX(#REF!,MATCH(CT_Bands_1991_2022_Bills_Flat!$B37,#REF!,0),MATCH(CT_Bands_1991_2022_Bills_Flat!H$3,#REF!,0)),"N/A")</f>
        <v>N/A</v>
      </c>
      <c r="I37" s="90" t="str">
        <f>IFERROR(INDEX(#REF!,MATCH(CT_Bands_1991_2022_Bills_Flat!$B37,#REF!,0),MATCH(CT_Bands_1991_2022_Bills_Flat!I$2,#REF!,0))-INDEX(#REF!,MATCH(CT_Bands_1991_2022_Bills_Flat!$B37,#REF!,0),MATCH(CT_Bands_1991_2022_Bills_Flat!I$3,#REF!,0)),"N/A")</f>
        <v>N/A</v>
      </c>
      <c r="J37" s="90" t="str">
        <f>IFERROR(INDEX(#REF!,MATCH(CT_Bands_1991_2022_Bills_Flat!$B37,#REF!,0),MATCH(CT_Bands_1991_2022_Bills_Flat!J$2,#REF!,0))-INDEX(#REF!,MATCH(CT_Bands_1991_2022_Bills_Flat!$B37,#REF!,0),MATCH(CT_Bands_1991_2022_Bills_Flat!J$3,#REF!,0)),"N/A")</f>
        <v>N/A</v>
      </c>
      <c r="K37" s="90" t="str">
        <f>IFERROR(INDEX(#REF!,MATCH(CT_Bands_1991_2022_Bills_Flat!$B37,#REF!,0),MATCH(CT_Bands_1991_2022_Bills_Flat!K$2,#REF!,0))-INDEX(#REF!,MATCH(CT_Bands_1991_2022_Bills_Flat!$B37,#REF!,0),MATCH(CT_Bands_1991_2022_Bills_Flat!K$3,#REF!,0)),"N/A")</f>
        <v>N/A</v>
      </c>
      <c r="L37" s="90" t="str">
        <f>IFERROR(INDEX(#REF!,MATCH(CT_Bands_1991_2022_Bills_Flat!$B37,#REF!,0),MATCH(CT_Bands_1991_2022_Bills_Flat!L$2,#REF!,0))-INDEX(#REF!,MATCH(CT_Bands_1991_2022_Bills_Flat!$B37,#REF!,0),MATCH(CT_Bands_1991_2022_Bills_Flat!L$3,#REF!,0)),"N/A")</f>
        <v>N/A</v>
      </c>
      <c r="M37" s="90" t="str">
        <f>IFERROR(INDEX(#REF!,MATCH(CT_Bands_1991_2022_Bills_Flat!$B37,#REF!,0),MATCH(CT_Bands_1991_2022_Bills_Flat!M$2,#REF!,0))-INDEX(#REF!,MATCH(CT_Bands_1991_2022_Bills_Flat!$B37,#REF!,0),MATCH(CT_Bands_1991_2022_Bills_Flat!M$3,#REF!,0)),"N/A")</f>
        <v>N/A</v>
      </c>
      <c r="N37" s="102" t="str">
        <f>IFERROR(INDEX(#REF!,MATCH(CT_Bands_1991_2022_Bills_Flat!$B37,#REF!,0),MATCH(CT_Bands_1991_2022_Bills_Flat!N$2,#REF!,0))-INDEX(#REF!,MATCH(CT_Bands_1991_2022_Bills_Flat!$B37,#REF!,0),MATCH(CT_Bands_1991_2022_Bills_Flat!N$3,#REF!,0)),"N/A")</f>
        <v>N/A</v>
      </c>
      <c r="O37" s="90" t="str">
        <f>IFERROR(INDEX(#REF!,MATCH(CT_Bands_1991_2022_Bills_Flat!$B37,#REF!,0),MATCH(CT_Bands_1991_2022_Bills_Flat!O$2,#REF!,0))-INDEX(#REF!,MATCH(CT_Bands_1991_2022_Bills_Flat!$B37,#REF!,0),MATCH(CT_Bands_1991_2022_Bills_Flat!O$3,#REF!,0)),"N/A")</f>
        <v>N/A</v>
      </c>
      <c r="P37" s="90" t="str">
        <f>IFERROR(INDEX(#REF!,MATCH(CT_Bands_1991_2022_Bills_Flat!$B37,#REF!,0),MATCH(CT_Bands_1991_2022_Bills_Flat!P$2,#REF!,0))-INDEX(#REF!,MATCH(CT_Bands_1991_2022_Bills_Flat!$B37,#REF!,0),MATCH(CT_Bands_1991_2022_Bills_Flat!P$3,#REF!,0)),"N/A")</f>
        <v>N/A</v>
      </c>
      <c r="Q37" s="90" t="str">
        <f>IFERROR(INDEX(#REF!,MATCH(CT_Bands_1991_2022_Bills_Flat!$B37,#REF!,0),MATCH(CT_Bands_1991_2022_Bills_Flat!Q$2,#REF!,0))-INDEX(#REF!,MATCH(CT_Bands_1991_2022_Bills_Flat!$B37,#REF!,0),MATCH(CT_Bands_1991_2022_Bills_Flat!Q$3,#REF!,0)),"N/A")</f>
        <v>N/A</v>
      </c>
      <c r="R37" s="90" t="str">
        <f>IFERROR(INDEX(#REF!,MATCH(CT_Bands_1991_2022_Bills_Flat!$B37,#REF!,0),MATCH(CT_Bands_1991_2022_Bills_Flat!R$2,#REF!,0))-INDEX(#REF!,MATCH(CT_Bands_1991_2022_Bills_Flat!$B37,#REF!,0),MATCH(CT_Bands_1991_2022_Bills_Flat!R$3,#REF!,0)),"N/A")</f>
        <v>N/A</v>
      </c>
      <c r="S37" s="90" t="str">
        <f>IFERROR(INDEX(#REF!,MATCH(CT_Bands_1991_2022_Bills_Flat!$B37,#REF!,0),MATCH(CT_Bands_1991_2022_Bills_Flat!S$2,#REF!,0))-INDEX(#REF!,MATCH(CT_Bands_1991_2022_Bills_Flat!$B37,#REF!,0),MATCH(CT_Bands_1991_2022_Bills_Flat!S$3,#REF!,0)),"N/A")</f>
        <v>N/A</v>
      </c>
      <c r="T37" s="90" t="str">
        <f>IFERROR(INDEX(#REF!,MATCH(CT_Bands_1991_2022_Bills_Flat!$B37,#REF!,0),MATCH(CT_Bands_1991_2022_Bills_Flat!T$2,#REF!,0))-INDEX(#REF!,MATCH(CT_Bands_1991_2022_Bills_Flat!$B37,#REF!,0),MATCH(CT_Bands_1991_2022_Bills_Flat!T$3,#REF!,0)),"N/A")</f>
        <v>N/A</v>
      </c>
      <c r="U37" s="90" t="str">
        <f>IFERROR(INDEX(#REF!,MATCH(CT_Bands_1991_2022_Bills_Flat!$B37,#REF!,0),MATCH(CT_Bands_1991_2022_Bills_Flat!U$2,#REF!,0))-INDEX(#REF!,MATCH(CT_Bands_1991_2022_Bills_Flat!$B37,#REF!,0),MATCH(CT_Bands_1991_2022_Bills_Flat!U$3,#REF!,0)),"N/A")</f>
        <v>N/A</v>
      </c>
      <c r="V37" s="90" t="str">
        <f>IFERROR(INDEX(#REF!,MATCH(CT_Bands_1991_2022_Bills_Flat!$B37,#REF!,0),MATCH(CT_Bands_1991_2022_Bills_Flat!V$2,#REF!,0))-INDEX(#REF!,MATCH(CT_Bands_1991_2022_Bills_Flat!$B37,#REF!,0),MATCH(CT_Bands_1991_2022_Bills_Flat!V$3,#REF!,0)),"N/A")</f>
        <v>N/A</v>
      </c>
      <c r="W37" s="90" t="str">
        <f>IFERROR(INDEX(#REF!,MATCH(CT_Bands_1991_2022_Bills_Flat!$B37,#REF!,0),MATCH(CT_Bands_1991_2022_Bills_Flat!W$2,#REF!,0))-INDEX(#REF!,MATCH(CT_Bands_1991_2022_Bills_Flat!$B37,#REF!,0),MATCH(CT_Bands_1991_2022_Bills_Flat!W$3,#REF!,0)),"N/A")</f>
        <v>N/A</v>
      </c>
      <c r="X37" s="102" t="str">
        <f>IFERROR(INDEX(#REF!,MATCH(CT_Bands_1991_2022_Bills_Flat!$B37,#REF!,0),MATCH(CT_Bands_1991_2022_Bills_Flat!X$2,#REF!,0))-INDEX(#REF!,MATCH(CT_Bands_1991_2022_Bills_Flat!$B37,#REF!,0),MATCH(CT_Bands_1991_2022_Bills_Flat!X$3,#REF!,0)),"N/A")</f>
        <v>N/A</v>
      </c>
      <c r="Y37" s="90" t="str">
        <f>IFERROR(INDEX(#REF!,MATCH(CT_Bands_1991_2022_Bills_Flat!$B37,#REF!,0),MATCH(CT_Bands_1991_2022_Bills_Flat!Y$2,#REF!,0))-INDEX(#REF!,MATCH(CT_Bands_1991_2022_Bills_Flat!$B37,#REF!,0),MATCH(CT_Bands_1991_2022_Bills_Flat!Y$3,#REF!,0)),"N/A")</f>
        <v>N/A</v>
      </c>
      <c r="Z37" s="90" t="str">
        <f>IFERROR(INDEX(#REF!,MATCH(CT_Bands_1991_2022_Bills_Flat!$B37,#REF!,0),MATCH(CT_Bands_1991_2022_Bills_Flat!Z$2,#REF!,0))-INDEX(#REF!,MATCH(CT_Bands_1991_2022_Bills_Flat!$B37,#REF!,0),MATCH(CT_Bands_1991_2022_Bills_Flat!Z$3,#REF!,0)),"N/A")</f>
        <v>N/A</v>
      </c>
      <c r="AA37" s="90" t="str">
        <f>IFERROR(INDEX(#REF!,MATCH(CT_Bands_1991_2022_Bills_Flat!$B37,#REF!,0),MATCH(CT_Bands_1991_2022_Bills_Flat!AA$2,#REF!,0))-INDEX(#REF!,MATCH(CT_Bands_1991_2022_Bills_Flat!$B37,#REF!,0),MATCH(CT_Bands_1991_2022_Bills_Flat!AA$3,#REF!,0)),"N/A")</f>
        <v>N/A</v>
      </c>
      <c r="AB37" s="90" t="str">
        <f>IFERROR(INDEX(#REF!,MATCH(CT_Bands_1991_2022_Bills_Flat!$B37,#REF!,0),MATCH(CT_Bands_1991_2022_Bills_Flat!AB$2,#REF!,0))-INDEX(#REF!,MATCH(CT_Bands_1991_2022_Bills_Flat!$B37,#REF!,0),MATCH(CT_Bands_1991_2022_Bills_Flat!AB$3,#REF!,0)),"N/A")</f>
        <v>N/A</v>
      </c>
      <c r="AC37" s="90" t="str">
        <f>IFERROR(INDEX(#REF!,MATCH(CT_Bands_1991_2022_Bills_Flat!$B37,#REF!,0),MATCH(CT_Bands_1991_2022_Bills_Flat!AC$2,#REF!,0))-INDEX(#REF!,MATCH(CT_Bands_1991_2022_Bills_Flat!$B37,#REF!,0),MATCH(CT_Bands_1991_2022_Bills_Flat!AC$3,#REF!,0)),"N/A")</f>
        <v>N/A</v>
      </c>
      <c r="AD37" s="90" t="str">
        <f>IFERROR(INDEX(#REF!,MATCH(CT_Bands_1991_2022_Bills_Flat!$B37,#REF!,0),MATCH(CT_Bands_1991_2022_Bills_Flat!AD$2,#REF!,0))-INDEX(#REF!,MATCH(CT_Bands_1991_2022_Bills_Flat!$B37,#REF!,0),MATCH(CT_Bands_1991_2022_Bills_Flat!AD$3,#REF!,0)),"N/A")</f>
        <v>N/A</v>
      </c>
      <c r="AE37" s="90" t="str">
        <f>IFERROR(INDEX(#REF!,MATCH(CT_Bands_1991_2022_Bills_Flat!$B37,#REF!,0),MATCH(CT_Bands_1991_2022_Bills_Flat!AE$2,#REF!,0))-INDEX(#REF!,MATCH(CT_Bands_1991_2022_Bills_Flat!$B37,#REF!,0),MATCH(CT_Bands_1991_2022_Bills_Flat!AE$3,#REF!,0)),"N/A")</f>
        <v>N/A</v>
      </c>
      <c r="AF37" s="90" t="str">
        <f>IFERROR(INDEX(#REF!,MATCH(CT_Bands_1991_2022_Bills_Flat!$B37,#REF!,0),MATCH(CT_Bands_1991_2022_Bills_Flat!AF$2,#REF!,0))-INDEX(#REF!,MATCH(CT_Bands_1991_2022_Bills_Flat!$B37,#REF!,0),MATCH(CT_Bands_1991_2022_Bills_Flat!AF$3,#REF!,0)),"N/A")</f>
        <v>N/A</v>
      </c>
      <c r="AG37" s="90" t="str">
        <f>IFERROR(INDEX(#REF!,MATCH(CT_Bands_1991_2022_Bills_Flat!$B37,#REF!,0),MATCH(CT_Bands_1991_2022_Bills_Flat!AG$2,#REF!,0))-INDEX(#REF!,MATCH(CT_Bands_1991_2022_Bills_Flat!$B37,#REF!,0),MATCH(CT_Bands_1991_2022_Bills_Flat!AG$3,#REF!,0)),"N/A")</f>
        <v>N/A</v>
      </c>
      <c r="AH37" s="102" t="str">
        <f>IFERROR(INDEX(#REF!,MATCH(CT_Bands_1991_2022_Bills_Flat!$B37,#REF!,0),MATCH(CT_Bands_1991_2022_Bills_Flat!AH$2,#REF!,0))-INDEX(#REF!,MATCH(CT_Bands_1991_2022_Bills_Flat!$B37,#REF!,0),MATCH(CT_Bands_1991_2022_Bills_Flat!AH$3,#REF!,0)),"N/A")</f>
        <v>N/A</v>
      </c>
      <c r="AI37" s="90" t="str">
        <f>IFERROR(INDEX(#REF!,MATCH(CT_Bands_1991_2022_Bills_Flat!$B37,#REF!,0),MATCH(CT_Bands_1991_2022_Bills_Flat!AI$2,#REF!,0))-INDEX(#REF!,MATCH(CT_Bands_1991_2022_Bills_Flat!$B37,#REF!,0),MATCH(CT_Bands_1991_2022_Bills_Flat!AI$3,#REF!,0)),"N/A")</f>
        <v>N/A</v>
      </c>
      <c r="AJ37" s="90" t="str">
        <f>IFERROR(INDEX(#REF!,MATCH(CT_Bands_1991_2022_Bills_Flat!$B37,#REF!,0),MATCH(CT_Bands_1991_2022_Bills_Flat!AJ$2,#REF!,0))-INDEX(#REF!,MATCH(CT_Bands_1991_2022_Bills_Flat!$B37,#REF!,0),MATCH(CT_Bands_1991_2022_Bills_Flat!AJ$3,#REF!,0)),"N/A")</f>
        <v>N/A</v>
      </c>
      <c r="AK37" s="90" t="str">
        <f>IFERROR(INDEX(#REF!,MATCH(CT_Bands_1991_2022_Bills_Flat!$B37,#REF!,0),MATCH(CT_Bands_1991_2022_Bills_Flat!AK$2,#REF!,0))-INDEX(#REF!,MATCH(CT_Bands_1991_2022_Bills_Flat!$B37,#REF!,0),MATCH(CT_Bands_1991_2022_Bills_Flat!AK$3,#REF!,0)),"N/A")</f>
        <v>N/A</v>
      </c>
      <c r="AL37" s="90" t="str">
        <f>IFERROR(INDEX(#REF!,MATCH(CT_Bands_1991_2022_Bills_Flat!$B37,#REF!,0),MATCH(CT_Bands_1991_2022_Bills_Flat!AL$2,#REF!,0))-INDEX(#REF!,MATCH(CT_Bands_1991_2022_Bills_Flat!$B37,#REF!,0),MATCH(CT_Bands_1991_2022_Bills_Flat!AL$3,#REF!,0)),"N/A")</f>
        <v>N/A</v>
      </c>
      <c r="AM37" s="90" t="str">
        <f>IFERROR(INDEX(#REF!,MATCH(CT_Bands_1991_2022_Bills_Flat!$B37,#REF!,0),MATCH(CT_Bands_1991_2022_Bills_Flat!AM$2,#REF!,0))-INDEX(#REF!,MATCH(CT_Bands_1991_2022_Bills_Flat!$B37,#REF!,0),MATCH(CT_Bands_1991_2022_Bills_Flat!AM$3,#REF!,0)),"N/A")</f>
        <v>N/A</v>
      </c>
      <c r="AN37" s="90" t="str">
        <f>IFERROR(INDEX(#REF!,MATCH(CT_Bands_1991_2022_Bills_Flat!$B37,#REF!,0),MATCH(CT_Bands_1991_2022_Bills_Flat!AN$2,#REF!,0))-INDEX(#REF!,MATCH(CT_Bands_1991_2022_Bills_Flat!$B37,#REF!,0),MATCH(CT_Bands_1991_2022_Bills_Flat!AN$3,#REF!,0)),"N/A")</f>
        <v>N/A</v>
      </c>
      <c r="AO37" s="90" t="str">
        <f>IFERROR(INDEX(#REF!,MATCH(CT_Bands_1991_2022_Bills_Flat!$B37,#REF!,0),MATCH(CT_Bands_1991_2022_Bills_Flat!AO$2,#REF!,0))-INDEX(#REF!,MATCH(CT_Bands_1991_2022_Bills_Flat!$B37,#REF!,0),MATCH(CT_Bands_1991_2022_Bills_Flat!AO$3,#REF!,0)),"N/A")</f>
        <v>N/A</v>
      </c>
      <c r="AP37" s="90" t="str">
        <f>IFERROR(INDEX(#REF!,MATCH(CT_Bands_1991_2022_Bills_Flat!$B37,#REF!,0),MATCH(CT_Bands_1991_2022_Bills_Flat!AP$2,#REF!,0))-INDEX(#REF!,MATCH(CT_Bands_1991_2022_Bills_Flat!$B37,#REF!,0),MATCH(CT_Bands_1991_2022_Bills_Flat!AP$3,#REF!,0)),"N/A")</f>
        <v>N/A</v>
      </c>
      <c r="AQ37" s="90" t="str">
        <f>IFERROR(INDEX(#REF!,MATCH(CT_Bands_1991_2022_Bills_Flat!$B37,#REF!,0),MATCH(CT_Bands_1991_2022_Bills_Flat!AQ$2,#REF!,0))-INDEX(#REF!,MATCH(CT_Bands_1991_2022_Bills_Flat!$B37,#REF!,0),MATCH(CT_Bands_1991_2022_Bills_Flat!AQ$3,#REF!,0)),"N/A")</f>
        <v>N/A</v>
      </c>
      <c r="AR37" s="102" t="str">
        <f>IFERROR(INDEX(#REF!,MATCH(CT_Bands_1991_2022_Bills_Flat!$B37,#REF!,0),MATCH(CT_Bands_1991_2022_Bills_Flat!AR$2,#REF!,0))-INDEX(#REF!,MATCH(CT_Bands_1991_2022_Bills_Flat!$B37,#REF!,0),MATCH(CT_Bands_1991_2022_Bills_Flat!AR$3,#REF!,0)),"N/A")</f>
        <v>N/A</v>
      </c>
      <c r="AS37" s="90" t="str">
        <f>IFERROR(INDEX(#REF!,MATCH(CT_Bands_1991_2022_Bills_Flat!$B37,#REF!,0),MATCH(CT_Bands_1991_2022_Bills_Flat!AS$2,#REF!,0))-INDEX(#REF!,MATCH(CT_Bands_1991_2022_Bills_Flat!$B37,#REF!,0),MATCH(CT_Bands_1991_2022_Bills_Flat!AS$3,#REF!,0)),"N/A")</f>
        <v>N/A</v>
      </c>
      <c r="AT37" s="90" t="str">
        <f>IFERROR(INDEX(#REF!,MATCH(CT_Bands_1991_2022_Bills_Flat!$B37,#REF!,0),MATCH(CT_Bands_1991_2022_Bills_Flat!AT$2,#REF!,0))-INDEX(#REF!,MATCH(CT_Bands_1991_2022_Bills_Flat!$B37,#REF!,0),MATCH(CT_Bands_1991_2022_Bills_Flat!AT$3,#REF!,0)),"N/A")</f>
        <v>N/A</v>
      </c>
      <c r="AU37" s="90" t="str">
        <f>IFERROR(INDEX(#REF!,MATCH(CT_Bands_1991_2022_Bills_Flat!$B37,#REF!,0),MATCH(CT_Bands_1991_2022_Bills_Flat!AU$2,#REF!,0))-INDEX(#REF!,MATCH(CT_Bands_1991_2022_Bills_Flat!$B37,#REF!,0),MATCH(CT_Bands_1991_2022_Bills_Flat!AU$3,#REF!,0)),"N/A")</f>
        <v>N/A</v>
      </c>
      <c r="AV37" s="90" t="str">
        <f>IFERROR(INDEX(#REF!,MATCH(CT_Bands_1991_2022_Bills_Flat!$B37,#REF!,0),MATCH(CT_Bands_1991_2022_Bills_Flat!AV$2,#REF!,0))-INDEX(#REF!,MATCH(CT_Bands_1991_2022_Bills_Flat!$B37,#REF!,0),MATCH(CT_Bands_1991_2022_Bills_Flat!AV$3,#REF!,0)),"N/A")</f>
        <v>N/A</v>
      </c>
      <c r="AW37" s="90" t="str">
        <f>IFERROR(INDEX(#REF!,MATCH(CT_Bands_1991_2022_Bills_Flat!$B37,#REF!,0),MATCH(CT_Bands_1991_2022_Bills_Flat!AW$2,#REF!,0))-INDEX(#REF!,MATCH(CT_Bands_1991_2022_Bills_Flat!$B37,#REF!,0),MATCH(CT_Bands_1991_2022_Bills_Flat!AW$3,#REF!,0)),"N/A")</f>
        <v>N/A</v>
      </c>
      <c r="AX37" s="90" t="str">
        <f>IFERROR(INDEX(#REF!,MATCH(CT_Bands_1991_2022_Bills_Flat!$B37,#REF!,0),MATCH(CT_Bands_1991_2022_Bills_Flat!AX$2,#REF!,0))-INDEX(#REF!,MATCH(CT_Bands_1991_2022_Bills_Flat!$B37,#REF!,0),MATCH(CT_Bands_1991_2022_Bills_Flat!AX$3,#REF!,0)),"N/A")</f>
        <v>N/A</v>
      </c>
      <c r="AY37" s="90" t="str">
        <f>IFERROR(INDEX(#REF!,MATCH(CT_Bands_1991_2022_Bills_Flat!$B37,#REF!,0),MATCH(CT_Bands_1991_2022_Bills_Flat!AY$2,#REF!,0))-INDEX(#REF!,MATCH(CT_Bands_1991_2022_Bills_Flat!$B37,#REF!,0),MATCH(CT_Bands_1991_2022_Bills_Flat!AY$3,#REF!,0)),"N/A")</f>
        <v>N/A</v>
      </c>
      <c r="AZ37" s="90" t="str">
        <f>IFERROR(INDEX(#REF!,MATCH(CT_Bands_1991_2022_Bills_Flat!$B37,#REF!,0),MATCH(CT_Bands_1991_2022_Bills_Flat!AZ$2,#REF!,0))-INDEX(#REF!,MATCH(CT_Bands_1991_2022_Bills_Flat!$B37,#REF!,0),MATCH(CT_Bands_1991_2022_Bills_Flat!AZ$3,#REF!,0)),"N/A")</f>
        <v>N/A</v>
      </c>
      <c r="BA37" s="90" t="str">
        <f>IFERROR(INDEX(#REF!,MATCH(CT_Bands_1991_2022_Bills_Flat!$B37,#REF!,0),MATCH(CT_Bands_1991_2022_Bills_Flat!BA$2,#REF!,0))-INDEX(#REF!,MATCH(CT_Bands_1991_2022_Bills_Flat!$B37,#REF!,0),MATCH(CT_Bands_1991_2022_Bills_Flat!BA$3,#REF!,0)),"N/A")</f>
        <v>N/A</v>
      </c>
      <c r="BB37" s="102" t="str">
        <f>IFERROR(INDEX(#REF!,MATCH(CT_Bands_1991_2022_Bills_Flat!$B37,#REF!,0),MATCH(CT_Bands_1991_2022_Bills_Flat!BB$2,#REF!,0))-INDEX(#REF!,MATCH(CT_Bands_1991_2022_Bills_Flat!$B37,#REF!,0),MATCH(CT_Bands_1991_2022_Bills_Flat!BB$3,#REF!,0)),"N/A")</f>
        <v>N/A</v>
      </c>
      <c r="BC37" s="90" t="str">
        <f>IFERROR(INDEX(#REF!,MATCH(CT_Bands_1991_2022_Bills_Flat!$B37,#REF!,0),MATCH(CT_Bands_1991_2022_Bills_Flat!BC$2,#REF!,0))-INDEX(#REF!,MATCH(CT_Bands_1991_2022_Bills_Flat!$B37,#REF!,0),MATCH(CT_Bands_1991_2022_Bills_Flat!BC$3,#REF!,0)),"N/A")</f>
        <v>N/A</v>
      </c>
      <c r="BD37" s="90" t="str">
        <f>IFERROR(INDEX(#REF!,MATCH(CT_Bands_1991_2022_Bills_Flat!$B37,#REF!,0),MATCH(CT_Bands_1991_2022_Bills_Flat!BD$2,#REF!,0))-INDEX(#REF!,MATCH(CT_Bands_1991_2022_Bills_Flat!$B37,#REF!,0),MATCH(CT_Bands_1991_2022_Bills_Flat!BD$3,#REF!,0)),"N/A")</f>
        <v>N/A</v>
      </c>
      <c r="BE37" s="90" t="str">
        <f>IFERROR(INDEX(#REF!,MATCH(CT_Bands_1991_2022_Bills_Flat!$B37,#REF!,0),MATCH(CT_Bands_1991_2022_Bills_Flat!BE$2,#REF!,0))-INDEX(#REF!,MATCH(CT_Bands_1991_2022_Bills_Flat!$B37,#REF!,0),MATCH(CT_Bands_1991_2022_Bills_Flat!BE$3,#REF!,0)),"N/A")</f>
        <v>N/A</v>
      </c>
      <c r="BF37" s="90" t="str">
        <f>IFERROR(INDEX(#REF!,MATCH(CT_Bands_1991_2022_Bills_Flat!$B37,#REF!,0),MATCH(CT_Bands_1991_2022_Bills_Flat!BF$2,#REF!,0))-INDEX(#REF!,MATCH(CT_Bands_1991_2022_Bills_Flat!$B37,#REF!,0),MATCH(CT_Bands_1991_2022_Bills_Flat!BF$3,#REF!,0)),"N/A")</f>
        <v>N/A</v>
      </c>
      <c r="BG37" s="90" t="str">
        <f>IFERROR(INDEX(#REF!,MATCH(CT_Bands_1991_2022_Bills_Flat!$B37,#REF!,0),MATCH(CT_Bands_1991_2022_Bills_Flat!BG$2,#REF!,0))-INDEX(#REF!,MATCH(CT_Bands_1991_2022_Bills_Flat!$B37,#REF!,0),MATCH(CT_Bands_1991_2022_Bills_Flat!BG$3,#REF!,0)),"N/A")</f>
        <v>N/A</v>
      </c>
      <c r="BH37" s="90" t="str">
        <f>IFERROR(INDEX(#REF!,MATCH(CT_Bands_1991_2022_Bills_Flat!$B37,#REF!,0),MATCH(CT_Bands_1991_2022_Bills_Flat!BH$2,#REF!,0))-INDEX(#REF!,MATCH(CT_Bands_1991_2022_Bills_Flat!$B37,#REF!,0),MATCH(CT_Bands_1991_2022_Bills_Flat!BH$3,#REF!,0)),"N/A")</f>
        <v>N/A</v>
      </c>
      <c r="BI37" s="90" t="str">
        <f>IFERROR(INDEX(#REF!,MATCH(CT_Bands_1991_2022_Bills_Flat!$B37,#REF!,0),MATCH(CT_Bands_1991_2022_Bills_Flat!BI$2,#REF!,0))-INDEX(#REF!,MATCH(CT_Bands_1991_2022_Bills_Flat!$B37,#REF!,0),MATCH(CT_Bands_1991_2022_Bills_Flat!BI$3,#REF!,0)),"N/A")</f>
        <v>N/A</v>
      </c>
      <c r="BJ37" s="90" t="str">
        <f>IFERROR(INDEX(#REF!,MATCH(CT_Bands_1991_2022_Bills_Flat!$B37,#REF!,0),MATCH(CT_Bands_1991_2022_Bills_Flat!BJ$2,#REF!,0))-INDEX(#REF!,MATCH(CT_Bands_1991_2022_Bills_Flat!$B37,#REF!,0),MATCH(CT_Bands_1991_2022_Bills_Flat!BJ$3,#REF!,0)),"N/A")</f>
        <v>N/A</v>
      </c>
      <c r="BK37" s="90" t="str">
        <f>IFERROR(INDEX(#REF!,MATCH(CT_Bands_1991_2022_Bills_Flat!$B37,#REF!,0),MATCH(CT_Bands_1991_2022_Bills_Flat!BK$2,#REF!,0))-INDEX(#REF!,MATCH(CT_Bands_1991_2022_Bills_Flat!$B37,#REF!,0),MATCH(CT_Bands_1991_2022_Bills_Flat!BK$3,#REF!,0)),"N/A")</f>
        <v>N/A</v>
      </c>
      <c r="BL37" s="102" t="str">
        <f>IFERROR(INDEX(#REF!,MATCH(CT_Bands_1991_2022_Bills_Flat!$B37,#REF!,0),MATCH(CT_Bands_1991_2022_Bills_Flat!BL$2,#REF!,0))-INDEX(#REF!,MATCH(CT_Bands_1991_2022_Bills_Flat!$B37,#REF!,0),MATCH(CT_Bands_1991_2022_Bills_Flat!BL$3,#REF!,0)),"N/A")</f>
        <v>N/A</v>
      </c>
      <c r="BM37" s="90" t="str">
        <f>IFERROR(INDEX(#REF!,MATCH(CT_Bands_1991_2022_Bills_Flat!$B37,#REF!,0),MATCH(CT_Bands_1991_2022_Bills_Flat!BM$2,#REF!,0))-INDEX(#REF!,MATCH(CT_Bands_1991_2022_Bills_Flat!$B37,#REF!,0),MATCH(CT_Bands_1991_2022_Bills_Flat!BM$3,#REF!,0)),"N/A")</f>
        <v>N/A</v>
      </c>
      <c r="BN37" s="90" t="str">
        <f>IFERROR(INDEX(#REF!,MATCH(CT_Bands_1991_2022_Bills_Flat!$B37,#REF!,0),MATCH(CT_Bands_1991_2022_Bills_Flat!BN$2,#REF!,0))-INDEX(#REF!,MATCH(CT_Bands_1991_2022_Bills_Flat!$B37,#REF!,0),MATCH(CT_Bands_1991_2022_Bills_Flat!BN$3,#REF!,0)),"N/A")</f>
        <v>N/A</v>
      </c>
      <c r="BO37" s="90" t="str">
        <f>IFERROR(INDEX(#REF!,MATCH(CT_Bands_1991_2022_Bills_Flat!$B37,#REF!,0),MATCH(CT_Bands_1991_2022_Bills_Flat!BO$2,#REF!,0))-INDEX(#REF!,MATCH(CT_Bands_1991_2022_Bills_Flat!$B37,#REF!,0),MATCH(CT_Bands_1991_2022_Bills_Flat!BO$3,#REF!,0)),"N/A")</f>
        <v>N/A</v>
      </c>
      <c r="BP37" s="90" t="str">
        <f>IFERROR(INDEX(#REF!,MATCH(CT_Bands_1991_2022_Bills_Flat!$B37,#REF!,0),MATCH(CT_Bands_1991_2022_Bills_Flat!BP$2,#REF!,0))-INDEX(#REF!,MATCH(CT_Bands_1991_2022_Bills_Flat!$B37,#REF!,0),MATCH(CT_Bands_1991_2022_Bills_Flat!BP$3,#REF!,0)),"N/A")</f>
        <v>N/A</v>
      </c>
      <c r="BQ37" s="90" t="str">
        <f>IFERROR(INDEX(#REF!,MATCH(CT_Bands_1991_2022_Bills_Flat!$B37,#REF!,0),MATCH(CT_Bands_1991_2022_Bills_Flat!BQ$2,#REF!,0))-INDEX(#REF!,MATCH(CT_Bands_1991_2022_Bills_Flat!$B37,#REF!,0),MATCH(CT_Bands_1991_2022_Bills_Flat!BQ$3,#REF!,0)),"N/A")</f>
        <v>N/A</v>
      </c>
      <c r="BR37" s="90" t="str">
        <f>IFERROR(INDEX(#REF!,MATCH(CT_Bands_1991_2022_Bills_Flat!$B37,#REF!,0),MATCH(CT_Bands_1991_2022_Bills_Flat!BR$2,#REF!,0))-INDEX(#REF!,MATCH(CT_Bands_1991_2022_Bills_Flat!$B37,#REF!,0),MATCH(CT_Bands_1991_2022_Bills_Flat!BR$3,#REF!,0)),"N/A")</f>
        <v>N/A</v>
      </c>
      <c r="BS37" s="90" t="str">
        <f>IFERROR(INDEX(#REF!,MATCH(CT_Bands_1991_2022_Bills_Flat!$B37,#REF!,0),MATCH(CT_Bands_1991_2022_Bills_Flat!BS$2,#REF!,0))-INDEX(#REF!,MATCH(CT_Bands_1991_2022_Bills_Flat!$B37,#REF!,0),MATCH(CT_Bands_1991_2022_Bills_Flat!BS$3,#REF!,0)),"N/A")</f>
        <v>N/A</v>
      </c>
      <c r="BT37" s="90" t="str">
        <f>IFERROR(INDEX(#REF!,MATCH(CT_Bands_1991_2022_Bills_Flat!$B37,#REF!,0),MATCH(CT_Bands_1991_2022_Bills_Flat!BT$2,#REF!,0))-INDEX(#REF!,MATCH(CT_Bands_1991_2022_Bills_Flat!$B37,#REF!,0),MATCH(CT_Bands_1991_2022_Bills_Flat!BT$3,#REF!,0)),"N/A")</f>
        <v>N/A</v>
      </c>
      <c r="BU37" s="90" t="str">
        <f>IFERROR(INDEX(#REF!,MATCH(CT_Bands_1991_2022_Bills_Flat!$B37,#REF!,0),MATCH(CT_Bands_1991_2022_Bills_Flat!BU$2,#REF!,0))-INDEX(#REF!,MATCH(CT_Bands_1991_2022_Bills_Flat!$B37,#REF!,0),MATCH(CT_Bands_1991_2022_Bills_Flat!BU$3,#REF!,0)),"N/A")</f>
        <v>N/A</v>
      </c>
      <c r="BV37" s="102" t="str">
        <f>IFERROR(INDEX(#REF!,MATCH(CT_Bands_1991_2022_Bills_Flat!$B37,#REF!,0),MATCH(CT_Bands_1991_2022_Bills_Flat!BV$2,#REF!,0))-INDEX(#REF!,MATCH(CT_Bands_1991_2022_Bills_Flat!$B37,#REF!,0),MATCH(CT_Bands_1991_2022_Bills_Flat!BV$3,#REF!,0)),"N/A")</f>
        <v>N/A</v>
      </c>
      <c r="BW37" s="90" t="str">
        <f>IFERROR(INDEX(#REF!,MATCH(CT_Bands_1991_2022_Bills_Flat!$B37,#REF!,0),MATCH(CT_Bands_1991_2022_Bills_Flat!BW$2,#REF!,0))-INDEX(#REF!,MATCH(CT_Bands_1991_2022_Bills_Flat!$B37,#REF!,0),MATCH(CT_Bands_1991_2022_Bills_Flat!BW$3,#REF!,0)),"N/A")</f>
        <v>N/A</v>
      </c>
      <c r="BX37" s="90" t="str">
        <f>IFERROR(INDEX(#REF!,MATCH(CT_Bands_1991_2022_Bills_Flat!$B37,#REF!,0),MATCH(CT_Bands_1991_2022_Bills_Flat!BX$2,#REF!,0))-INDEX(#REF!,MATCH(CT_Bands_1991_2022_Bills_Flat!$B37,#REF!,0),MATCH(CT_Bands_1991_2022_Bills_Flat!BX$3,#REF!,0)),"N/A")</f>
        <v>N/A</v>
      </c>
      <c r="BY37" s="90" t="str">
        <f>IFERROR(INDEX(#REF!,MATCH(CT_Bands_1991_2022_Bills_Flat!$B37,#REF!,0),MATCH(CT_Bands_1991_2022_Bills_Flat!BY$2,#REF!,0))-INDEX(#REF!,MATCH(CT_Bands_1991_2022_Bills_Flat!$B37,#REF!,0),MATCH(CT_Bands_1991_2022_Bills_Flat!BY$3,#REF!,0)),"N/A")</f>
        <v>N/A</v>
      </c>
      <c r="BZ37" s="90" t="str">
        <f>IFERROR(INDEX(#REF!,MATCH(CT_Bands_1991_2022_Bills_Flat!$B37,#REF!,0),MATCH(CT_Bands_1991_2022_Bills_Flat!BZ$2,#REF!,0))-INDEX(#REF!,MATCH(CT_Bands_1991_2022_Bills_Flat!$B37,#REF!,0),MATCH(CT_Bands_1991_2022_Bills_Flat!BZ$3,#REF!,0)),"N/A")</f>
        <v>N/A</v>
      </c>
      <c r="CA37" s="90" t="str">
        <f>IFERROR(INDEX(#REF!,MATCH(CT_Bands_1991_2022_Bills_Flat!$B37,#REF!,0),MATCH(CT_Bands_1991_2022_Bills_Flat!CA$2,#REF!,0))-INDEX(#REF!,MATCH(CT_Bands_1991_2022_Bills_Flat!$B37,#REF!,0),MATCH(CT_Bands_1991_2022_Bills_Flat!CA$3,#REF!,0)),"N/A")</f>
        <v>N/A</v>
      </c>
      <c r="CB37" s="90" t="str">
        <f>IFERROR(INDEX(#REF!,MATCH(CT_Bands_1991_2022_Bills_Flat!$B37,#REF!,0),MATCH(CT_Bands_1991_2022_Bills_Flat!CB$2,#REF!,0))-INDEX(#REF!,MATCH(CT_Bands_1991_2022_Bills_Flat!$B37,#REF!,0),MATCH(CT_Bands_1991_2022_Bills_Flat!CB$3,#REF!,0)),"N/A")</f>
        <v>N/A</v>
      </c>
      <c r="CC37" s="90" t="str">
        <f>IFERROR(INDEX(#REF!,MATCH(CT_Bands_1991_2022_Bills_Flat!$B37,#REF!,0),MATCH(CT_Bands_1991_2022_Bills_Flat!CC$2,#REF!,0))-INDEX(#REF!,MATCH(CT_Bands_1991_2022_Bills_Flat!$B37,#REF!,0),MATCH(CT_Bands_1991_2022_Bills_Flat!CC$3,#REF!,0)),"N/A")</f>
        <v>N/A</v>
      </c>
      <c r="CD37" s="90" t="str">
        <f>IFERROR(INDEX(#REF!,MATCH(CT_Bands_1991_2022_Bills_Flat!$B37,#REF!,0),MATCH(CT_Bands_1991_2022_Bills_Flat!CD$2,#REF!,0))-INDEX(#REF!,MATCH(CT_Bands_1991_2022_Bills_Flat!$B37,#REF!,0),MATCH(CT_Bands_1991_2022_Bills_Flat!CD$3,#REF!,0)),"N/A")</f>
        <v>N/A</v>
      </c>
      <c r="CE37" s="90" t="str">
        <f>IFERROR(INDEX(#REF!,MATCH(CT_Bands_1991_2022_Bills_Flat!$B37,#REF!,0),MATCH(CT_Bands_1991_2022_Bills_Flat!CE$2,#REF!,0))-INDEX(#REF!,MATCH(CT_Bands_1991_2022_Bills_Flat!$B37,#REF!,0),MATCH(CT_Bands_1991_2022_Bills_Flat!CE$3,#REF!,0)),"N/A")</f>
        <v>N/A</v>
      </c>
      <c r="CF37" s="51"/>
    </row>
    <row r="38" spans="1:84" x14ac:dyDescent="0.25">
      <c r="A38" s="76" t="s">
        <v>827</v>
      </c>
      <c r="B38" s="85" t="s">
        <v>828</v>
      </c>
      <c r="C38" s="85" t="s">
        <v>1511</v>
      </c>
      <c r="D38" s="90" t="str">
        <f>IFERROR(INDEX(#REF!,MATCH(CT_Bands_1991_2022_Bills_Flat!$B38,#REF!,0),MATCH(CT_Bands_1991_2022_Bills_Flat!D$2,#REF!,0))-INDEX(#REF!,MATCH(CT_Bands_1991_2022_Bills_Flat!$B38,#REF!,0),MATCH(CT_Bands_1991_2022_Bills_Flat!D$3,#REF!,0)),"N/A")</f>
        <v>N/A</v>
      </c>
      <c r="E38" s="90" t="str">
        <f>IFERROR(INDEX(#REF!,MATCH(CT_Bands_1991_2022_Bills_Flat!$B38,#REF!,0),MATCH(CT_Bands_1991_2022_Bills_Flat!E$2,#REF!,0))-INDEX(#REF!,MATCH(CT_Bands_1991_2022_Bills_Flat!$B38,#REF!,0),MATCH(CT_Bands_1991_2022_Bills_Flat!E$3,#REF!,0)),"N/A")</f>
        <v>N/A</v>
      </c>
      <c r="F38" s="90" t="str">
        <f>IFERROR(INDEX(#REF!,MATCH(CT_Bands_1991_2022_Bills_Flat!$B38,#REF!,0),MATCH(CT_Bands_1991_2022_Bills_Flat!F$2,#REF!,0))-INDEX(#REF!,MATCH(CT_Bands_1991_2022_Bills_Flat!$B38,#REF!,0),MATCH(CT_Bands_1991_2022_Bills_Flat!F$3,#REF!,0)),"N/A")</f>
        <v>N/A</v>
      </c>
      <c r="G38" s="90" t="str">
        <f>IFERROR(INDEX(#REF!,MATCH(CT_Bands_1991_2022_Bills_Flat!$B38,#REF!,0),MATCH(CT_Bands_1991_2022_Bills_Flat!G$2,#REF!,0))-INDEX(#REF!,MATCH(CT_Bands_1991_2022_Bills_Flat!$B38,#REF!,0),MATCH(CT_Bands_1991_2022_Bills_Flat!G$3,#REF!,0)),"N/A")</f>
        <v>N/A</v>
      </c>
      <c r="H38" s="90" t="str">
        <f>IFERROR(INDEX(#REF!,MATCH(CT_Bands_1991_2022_Bills_Flat!$B38,#REF!,0),MATCH(CT_Bands_1991_2022_Bills_Flat!H$2,#REF!,0))-INDEX(#REF!,MATCH(CT_Bands_1991_2022_Bills_Flat!$B38,#REF!,0),MATCH(CT_Bands_1991_2022_Bills_Flat!H$3,#REF!,0)),"N/A")</f>
        <v>N/A</v>
      </c>
      <c r="I38" s="90" t="str">
        <f>IFERROR(INDEX(#REF!,MATCH(CT_Bands_1991_2022_Bills_Flat!$B38,#REF!,0),MATCH(CT_Bands_1991_2022_Bills_Flat!I$2,#REF!,0))-INDEX(#REF!,MATCH(CT_Bands_1991_2022_Bills_Flat!$B38,#REF!,0),MATCH(CT_Bands_1991_2022_Bills_Flat!I$3,#REF!,0)),"N/A")</f>
        <v>N/A</v>
      </c>
      <c r="J38" s="90" t="str">
        <f>IFERROR(INDEX(#REF!,MATCH(CT_Bands_1991_2022_Bills_Flat!$B38,#REF!,0),MATCH(CT_Bands_1991_2022_Bills_Flat!J$2,#REF!,0))-INDEX(#REF!,MATCH(CT_Bands_1991_2022_Bills_Flat!$B38,#REF!,0),MATCH(CT_Bands_1991_2022_Bills_Flat!J$3,#REF!,0)),"N/A")</f>
        <v>N/A</v>
      </c>
      <c r="K38" s="90" t="str">
        <f>IFERROR(INDEX(#REF!,MATCH(CT_Bands_1991_2022_Bills_Flat!$B38,#REF!,0),MATCH(CT_Bands_1991_2022_Bills_Flat!K$2,#REF!,0))-INDEX(#REF!,MATCH(CT_Bands_1991_2022_Bills_Flat!$B38,#REF!,0),MATCH(CT_Bands_1991_2022_Bills_Flat!K$3,#REF!,0)),"N/A")</f>
        <v>N/A</v>
      </c>
      <c r="L38" s="90" t="str">
        <f>IFERROR(INDEX(#REF!,MATCH(CT_Bands_1991_2022_Bills_Flat!$B38,#REF!,0),MATCH(CT_Bands_1991_2022_Bills_Flat!L$2,#REF!,0))-INDEX(#REF!,MATCH(CT_Bands_1991_2022_Bills_Flat!$B38,#REF!,0),MATCH(CT_Bands_1991_2022_Bills_Flat!L$3,#REF!,0)),"N/A")</f>
        <v>N/A</v>
      </c>
      <c r="M38" s="90" t="str">
        <f>IFERROR(INDEX(#REF!,MATCH(CT_Bands_1991_2022_Bills_Flat!$B38,#REF!,0),MATCH(CT_Bands_1991_2022_Bills_Flat!M$2,#REF!,0))-INDEX(#REF!,MATCH(CT_Bands_1991_2022_Bills_Flat!$B38,#REF!,0),MATCH(CT_Bands_1991_2022_Bills_Flat!M$3,#REF!,0)),"N/A")</f>
        <v>N/A</v>
      </c>
      <c r="N38" s="102" t="str">
        <f>IFERROR(INDEX(#REF!,MATCH(CT_Bands_1991_2022_Bills_Flat!$B38,#REF!,0),MATCH(CT_Bands_1991_2022_Bills_Flat!N$2,#REF!,0))-INDEX(#REF!,MATCH(CT_Bands_1991_2022_Bills_Flat!$B38,#REF!,0),MATCH(CT_Bands_1991_2022_Bills_Flat!N$3,#REF!,0)),"N/A")</f>
        <v>N/A</v>
      </c>
      <c r="O38" s="90" t="str">
        <f>IFERROR(INDEX(#REF!,MATCH(CT_Bands_1991_2022_Bills_Flat!$B38,#REF!,0),MATCH(CT_Bands_1991_2022_Bills_Flat!O$2,#REF!,0))-INDEX(#REF!,MATCH(CT_Bands_1991_2022_Bills_Flat!$B38,#REF!,0),MATCH(CT_Bands_1991_2022_Bills_Flat!O$3,#REF!,0)),"N/A")</f>
        <v>N/A</v>
      </c>
      <c r="P38" s="90" t="str">
        <f>IFERROR(INDEX(#REF!,MATCH(CT_Bands_1991_2022_Bills_Flat!$B38,#REF!,0),MATCH(CT_Bands_1991_2022_Bills_Flat!P$2,#REF!,0))-INDEX(#REF!,MATCH(CT_Bands_1991_2022_Bills_Flat!$B38,#REF!,0),MATCH(CT_Bands_1991_2022_Bills_Flat!P$3,#REF!,0)),"N/A")</f>
        <v>N/A</v>
      </c>
      <c r="Q38" s="90" t="str">
        <f>IFERROR(INDEX(#REF!,MATCH(CT_Bands_1991_2022_Bills_Flat!$B38,#REF!,0),MATCH(CT_Bands_1991_2022_Bills_Flat!Q$2,#REF!,0))-INDEX(#REF!,MATCH(CT_Bands_1991_2022_Bills_Flat!$B38,#REF!,0),MATCH(CT_Bands_1991_2022_Bills_Flat!Q$3,#REF!,0)),"N/A")</f>
        <v>N/A</v>
      </c>
      <c r="R38" s="90" t="str">
        <f>IFERROR(INDEX(#REF!,MATCH(CT_Bands_1991_2022_Bills_Flat!$B38,#REF!,0),MATCH(CT_Bands_1991_2022_Bills_Flat!R$2,#REF!,0))-INDEX(#REF!,MATCH(CT_Bands_1991_2022_Bills_Flat!$B38,#REF!,0),MATCH(CT_Bands_1991_2022_Bills_Flat!R$3,#REF!,0)),"N/A")</f>
        <v>N/A</v>
      </c>
      <c r="S38" s="90" t="str">
        <f>IFERROR(INDEX(#REF!,MATCH(CT_Bands_1991_2022_Bills_Flat!$B38,#REF!,0),MATCH(CT_Bands_1991_2022_Bills_Flat!S$2,#REF!,0))-INDEX(#REF!,MATCH(CT_Bands_1991_2022_Bills_Flat!$B38,#REF!,0),MATCH(CT_Bands_1991_2022_Bills_Flat!S$3,#REF!,0)),"N/A")</f>
        <v>N/A</v>
      </c>
      <c r="T38" s="90" t="str">
        <f>IFERROR(INDEX(#REF!,MATCH(CT_Bands_1991_2022_Bills_Flat!$B38,#REF!,0),MATCH(CT_Bands_1991_2022_Bills_Flat!T$2,#REF!,0))-INDEX(#REF!,MATCH(CT_Bands_1991_2022_Bills_Flat!$B38,#REF!,0),MATCH(CT_Bands_1991_2022_Bills_Flat!T$3,#REF!,0)),"N/A")</f>
        <v>N/A</v>
      </c>
      <c r="U38" s="90" t="str">
        <f>IFERROR(INDEX(#REF!,MATCH(CT_Bands_1991_2022_Bills_Flat!$B38,#REF!,0),MATCH(CT_Bands_1991_2022_Bills_Flat!U$2,#REF!,0))-INDEX(#REF!,MATCH(CT_Bands_1991_2022_Bills_Flat!$B38,#REF!,0),MATCH(CT_Bands_1991_2022_Bills_Flat!U$3,#REF!,0)),"N/A")</f>
        <v>N/A</v>
      </c>
      <c r="V38" s="90" t="str">
        <f>IFERROR(INDEX(#REF!,MATCH(CT_Bands_1991_2022_Bills_Flat!$B38,#REF!,0),MATCH(CT_Bands_1991_2022_Bills_Flat!V$2,#REF!,0))-INDEX(#REF!,MATCH(CT_Bands_1991_2022_Bills_Flat!$B38,#REF!,0),MATCH(CT_Bands_1991_2022_Bills_Flat!V$3,#REF!,0)),"N/A")</f>
        <v>N/A</v>
      </c>
      <c r="W38" s="90" t="str">
        <f>IFERROR(INDEX(#REF!,MATCH(CT_Bands_1991_2022_Bills_Flat!$B38,#REF!,0),MATCH(CT_Bands_1991_2022_Bills_Flat!W$2,#REF!,0))-INDEX(#REF!,MATCH(CT_Bands_1991_2022_Bills_Flat!$B38,#REF!,0),MATCH(CT_Bands_1991_2022_Bills_Flat!W$3,#REF!,0)),"N/A")</f>
        <v>N/A</v>
      </c>
      <c r="X38" s="102" t="str">
        <f>IFERROR(INDEX(#REF!,MATCH(CT_Bands_1991_2022_Bills_Flat!$B38,#REF!,0),MATCH(CT_Bands_1991_2022_Bills_Flat!X$2,#REF!,0))-INDEX(#REF!,MATCH(CT_Bands_1991_2022_Bills_Flat!$B38,#REF!,0),MATCH(CT_Bands_1991_2022_Bills_Flat!X$3,#REF!,0)),"N/A")</f>
        <v>N/A</v>
      </c>
      <c r="Y38" s="90" t="str">
        <f>IFERROR(INDEX(#REF!,MATCH(CT_Bands_1991_2022_Bills_Flat!$B38,#REF!,0),MATCH(CT_Bands_1991_2022_Bills_Flat!Y$2,#REF!,0))-INDEX(#REF!,MATCH(CT_Bands_1991_2022_Bills_Flat!$B38,#REF!,0),MATCH(CT_Bands_1991_2022_Bills_Flat!Y$3,#REF!,0)),"N/A")</f>
        <v>N/A</v>
      </c>
      <c r="Z38" s="90" t="str">
        <f>IFERROR(INDEX(#REF!,MATCH(CT_Bands_1991_2022_Bills_Flat!$B38,#REF!,0),MATCH(CT_Bands_1991_2022_Bills_Flat!Z$2,#REF!,0))-INDEX(#REF!,MATCH(CT_Bands_1991_2022_Bills_Flat!$B38,#REF!,0),MATCH(CT_Bands_1991_2022_Bills_Flat!Z$3,#REF!,0)),"N/A")</f>
        <v>N/A</v>
      </c>
      <c r="AA38" s="90" t="str">
        <f>IFERROR(INDEX(#REF!,MATCH(CT_Bands_1991_2022_Bills_Flat!$B38,#REF!,0),MATCH(CT_Bands_1991_2022_Bills_Flat!AA$2,#REF!,0))-INDEX(#REF!,MATCH(CT_Bands_1991_2022_Bills_Flat!$B38,#REF!,0),MATCH(CT_Bands_1991_2022_Bills_Flat!AA$3,#REF!,0)),"N/A")</f>
        <v>N/A</v>
      </c>
      <c r="AB38" s="90" t="str">
        <f>IFERROR(INDEX(#REF!,MATCH(CT_Bands_1991_2022_Bills_Flat!$B38,#REF!,0),MATCH(CT_Bands_1991_2022_Bills_Flat!AB$2,#REF!,0))-INDEX(#REF!,MATCH(CT_Bands_1991_2022_Bills_Flat!$B38,#REF!,0),MATCH(CT_Bands_1991_2022_Bills_Flat!AB$3,#REF!,0)),"N/A")</f>
        <v>N/A</v>
      </c>
      <c r="AC38" s="90" t="str">
        <f>IFERROR(INDEX(#REF!,MATCH(CT_Bands_1991_2022_Bills_Flat!$B38,#REF!,0),MATCH(CT_Bands_1991_2022_Bills_Flat!AC$2,#REF!,0))-INDEX(#REF!,MATCH(CT_Bands_1991_2022_Bills_Flat!$B38,#REF!,0),MATCH(CT_Bands_1991_2022_Bills_Flat!AC$3,#REF!,0)),"N/A")</f>
        <v>N/A</v>
      </c>
      <c r="AD38" s="90" t="str">
        <f>IFERROR(INDEX(#REF!,MATCH(CT_Bands_1991_2022_Bills_Flat!$B38,#REF!,0),MATCH(CT_Bands_1991_2022_Bills_Flat!AD$2,#REF!,0))-INDEX(#REF!,MATCH(CT_Bands_1991_2022_Bills_Flat!$B38,#REF!,0),MATCH(CT_Bands_1991_2022_Bills_Flat!AD$3,#REF!,0)),"N/A")</f>
        <v>N/A</v>
      </c>
      <c r="AE38" s="90" t="str">
        <f>IFERROR(INDEX(#REF!,MATCH(CT_Bands_1991_2022_Bills_Flat!$B38,#REF!,0),MATCH(CT_Bands_1991_2022_Bills_Flat!AE$2,#REF!,0))-INDEX(#REF!,MATCH(CT_Bands_1991_2022_Bills_Flat!$B38,#REF!,0),MATCH(CT_Bands_1991_2022_Bills_Flat!AE$3,#REF!,0)),"N/A")</f>
        <v>N/A</v>
      </c>
      <c r="AF38" s="90" t="str">
        <f>IFERROR(INDEX(#REF!,MATCH(CT_Bands_1991_2022_Bills_Flat!$B38,#REF!,0),MATCH(CT_Bands_1991_2022_Bills_Flat!AF$2,#REF!,0))-INDEX(#REF!,MATCH(CT_Bands_1991_2022_Bills_Flat!$B38,#REF!,0),MATCH(CT_Bands_1991_2022_Bills_Flat!AF$3,#REF!,0)),"N/A")</f>
        <v>N/A</v>
      </c>
      <c r="AG38" s="90" t="str">
        <f>IFERROR(INDEX(#REF!,MATCH(CT_Bands_1991_2022_Bills_Flat!$B38,#REF!,0),MATCH(CT_Bands_1991_2022_Bills_Flat!AG$2,#REF!,0))-INDEX(#REF!,MATCH(CT_Bands_1991_2022_Bills_Flat!$B38,#REF!,0),MATCH(CT_Bands_1991_2022_Bills_Flat!AG$3,#REF!,0)),"N/A")</f>
        <v>N/A</v>
      </c>
      <c r="AH38" s="102" t="str">
        <f>IFERROR(INDEX(#REF!,MATCH(CT_Bands_1991_2022_Bills_Flat!$B38,#REF!,0),MATCH(CT_Bands_1991_2022_Bills_Flat!AH$2,#REF!,0))-INDEX(#REF!,MATCH(CT_Bands_1991_2022_Bills_Flat!$B38,#REF!,0),MATCH(CT_Bands_1991_2022_Bills_Flat!AH$3,#REF!,0)),"N/A")</f>
        <v>N/A</v>
      </c>
      <c r="AI38" s="90" t="str">
        <f>IFERROR(INDEX(#REF!,MATCH(CT_Bands_1991_2022_Bills_Flat!$B38,#REF!,0),MATCH(CT_Bands_1991_2022_Bills_Flat!AI$2,#REF!,0))-INDEX(#REF!,MATCH(CT_Bands_1991_2022_Bills_Flat!$B38,#REF!,0),MATCH(CT_Bands_1991_2022_Bills_Flat!AI$3,#REF!,0)),"N/A")</f>
        <v>N/A</v>
      </c>
      <c r="AJ38" s="90" t="str">
        <f>IFERROR(INDEX(#REF!,MATCH(CT_Bands_1991_2022_Bills_Flat!$B38,#REF!,0),MATCH(CT_Bands_1991_2022_Bills_Flat!AJ$2,#REF!,0))-INDEX(#REF!,MATCH(CT_Bands_1991_2022_Bills_Flat!$B38,#REF!,0),MATCH(CT_Bands_1991_2022_Bills_Flat!AJ$3,#REF!,0)),"N/A")</f>
        <v>N/A</v>
      </c>
      <c r="AK38" s="90" t="str">
        <f>IFERROR(INDEX(#REF!,MATCH(CT_Bands_1991_2022_Bills_Flat!$B38,#REF!,0),MATCH(CT_Bands_1991_2022_Bills_Flat!AK$2,#REF!,0))-INDEX(#REF!,MATCH(CT_Bands_1991_2022_Bills_Flat!$B38,#REF!,0),MATCH(CT_Bands_1991_2022_Bills_Flat!AK$3,#REF!,0)),"N/A")</f>
        <v>N/A</v>
      </c>
      <c r="AL38" s="90" t="str">
        <f>IFERROR(INDEX(#REF!,MATCH(CT_Bands_1991_2022_Bills_Flat!$B38,#REF!,0),MATCH(CT_Bands_1991_2022_Bills_Flat!AL$2,#REF!,0))-INDEX(#REF!,MATCH(CT_Bands_1991_2022_Bills_Flat!$B38,#REF!,0),MATCH(CT_Bands_1991_2022_Bills_Flat!AL$3,#REF!,0)),"N/A")</f>
        <v>N/A</v>
      </c>
      <c r="AM38" s="90" t="str">
        <f>IFERROR(INDEX(#REF!,MATCH(CT_Bands_1991_2022_Bills_Flat!$B38,#REF!,0),MATCH(CT_Bands_1991_2022_Bills_Flat!AM$2,#REF!,0))-INDEX(#REF!,MATCH(CT_Bands_1991_2022_Bills_Flat!$B38,#REF!,0),MATCH(CT_Bands_1991_2022_Bills_Flat!AM$3,#REF!,0)),"N/A")</f>
        <v>N/A</v>
      </c>
      <c r="AN38" s="90" t="str">
        <f>IFERROR(INDEX(#REF!,MATCH(CT_Bands_1991_2022_Bills_Flat!$B38,#REF!,0),MATCH(CT_Bands_1991_2022_Bills_Flat!AN$2,#REF!,0))-INDEX(#REF!,MATCH(CT_Bands_1991_2022_Bills_Flat!$B38,#REF!,0),MATCH(CT_Bands_1991_2022_Bills_Flat!AN$3,#REF!,0)),"N/A")</f>
        <v>N/A</v>
      </c>
      <c r="AO38" s="90" t="str">
        <f>IFERROR(INDEX(#REF!,MATCH(CT_Bands_1991_2022_Bills_Flat!$B38,#REF!,0),MATCH(CT_Bands_1991_2022_Bills_Flat!AO$2,#REF!,0))-INDEX(#REF!,MATCH(CT_Bands_1991_2022_Bills_Flat!$B38,#REF!,0),MATCH(CT_Bands_1991_2022_Bills_Flat!AO$3,#REF!,0)),"N/A")</f>
        <v>N/A</v>
      </c>
      <c r="AP38" s="90" t="str">
        <f>IFERROR(INDEX(#REF!,MATCH(CT_Bands_1991_2022_Bills_Flat!$B38,#REF!,0),MATCH(CT_Bands_1991_2022_Bills_Flat!AP$2,#REF!,0))-INDEX(#REF!,MATCH(CT_Bands_1991_2022_Bills_Flat!$B38,#REF!,0),MATCH(CT_Bands_1991_2022_Bills_Flat!AP$3,#REF!,0)),"N/A")</f>
        <v>N/A</v>
      </c>
      <c r="AQ38" s="90" t="str">
        <f>IFERROR(INDEX(#REF!,MATCH(CT_Bands_1991_2022_Bills_Flat!$B38,#REF!,0),MATCH(CT_Bands_1991_2022_Bills_Flat!AQ$2,#REF!,0))-INDEX(#REF!,MATCH(CT_Bands_1991_2022_Bills_Flat!$B38,#REF!,0),MATCH(CT_Bands_1991_2022_Bills_Flat!AQ$3,#REF!,0)),"N/A")</f>
        <v>N/A</v>
      </c>
      <c r="AR38" s="102" t="str">
        <f>IFERROR(INDEX(#REF!,MATCH(CT_Bands_1991_2022_Bills_Flat!$B38,#REF!,0),MATCH(CT_Bands_1991_2022_Bills_Flat!AR$2,#REF!,0))-INDEX(#REF!,MATCH(CT_Bands_1991_2022_Bills_Flat!$B38,#REF!,0),MATCH(CT_Bands_1991_2022_Bills_Flat!AR$3,#REF!,0)),"N/A")</f>
        <v>N/A</v>
      </c>
      <c r="AS38" s="90" t="str">
        <f>IFERROR(INDEX(#REF!,MATCH(CT_Bands_1991_2022_Bills_Flat!$B38,#REF!,0),MATCH(CT_Bands_1991_2022_Bills_Flat!AS$2,#REF!,0))-INDEX(#REF!,MATCH(CT_Bands_1991_2022_Bills_Flat!$B38,#REF!,0),MATCH(CT_Bands_1991_2022_Bills_Flat!AS$3,#REF!,0)),"N/A")</f>
        <v>N/A</v>
      </c>
      <c r="AT38" s="90" t="str">
        <f>IFERROR(INDEX(#REF!,MATCH(CT_Bands_1991_2022_Bills_Flat!$B38,#REF!,0),MATCH(CT_Bands_1991_2022_Bills_Flat!AT$2,#REF!,0))-INDEX(#REF!,MATCH(CT_Bands_1991_2022_Bills_Flat!$B38,#REF!,0),MATCH(CT_Bands_1991_2022_Bills_Flat!AT$3,#REF!,0)),"N/A")</f>
        <v>N/A</v>
      </c>
      <c r="AU38" s="90" t="str">
        <f>IFERROR(INDEX(#REF!,MATCH(CT_Bands_1991_2022_Bills_Flat!$B38,#REF!,0),MATCH(CT_Bands_1991_2022_Bills_Flat!AU$2,#REF!,0))-INDEX(#REF!,MATCH(CT_Bands_1991_2022_Bills_Flat!$B38,#REF!,0),MATCH(CT_Bands_1991_2022_Bills_Flat!AU$3,#REF!,0)),"N/A")</f>
        <v>N/A</v>
      </c>
      <c r="AV38" s="90" t="str">
        <f>IFERROR(INDEX(#REF!,MATCH(CT_Bands_1991_2022_Bills_Flat!$B38,#REF!,0),MATCH(CT_Bands_1991_2022_Bills_Flat!AV$2,#REF!,0))-INDEX(#REF!,MATCH(CT_Bands_1991_2022_Bills_Flat!$B38,#REF!,0),MATCH(CT_Bands_1991_2022_Bills_Flat!AV$3,#REF!,0)),"N/A")</f>
        <v>N/A</v>
      </c>
      <c r="AW38" s="90" t="str">
        <f>IFERROR(INDEX(#REF!,MATCH(CT_Bands_1991_2022_Bills_Flat!$B38,#REF!,0),MATCH(CT_Bands_1991_2022_Bills_Flat!AW$2,#REF!,0))-INDEX(#REF!,MATCH(CT_Bands_1991_2022_Bills_Flat!$B38,#REF!,0),MATCH(CT_Bands_1991_2022_Bills_Flat!AW$3,#REF!,0)),"N/A")</f>
        <v>N/A</v>
      </c>
      <c r="AX38" s="90" t="str">
        <f>IFERROR(INDEX(#REF!,MATCH(CT_Bands_1991_2022_Bills_Flat!$B38,#REF!,0),MATCH(CT_Bands_1991_2022_Bills_Flat!AX$2,#REF!,0))-INDEX(#REF!,MATCH(CT_Bands_1991_2022_Bills_Flat!$B38,#REF!,0),MATCH(CT_Bands_1991_2022_Bills_Flat!AX$3,#REF!,0)),"N/A")</f>
        <v>N/A</v>
      </c>
      <c r="AY38" s="90" t="str">
        <f>IFERROR(INDEX(#REF!,MATCH(CT_Bands_1991_2022_Bills_Flat!$B38,#REF!,0),MATCH(CT_Bands_1991_2022_Bills_Flat!AY$2,#REF!,0))-INDEX(#REF!,MATCH(CT_Bands_1991_2022_Bills_Flat!$B38,#REF!,0),MATCH(CT_Bands_1991_2022_Bills_Flat!AY$3,#REF!,0)),"N/A")</f>
        <v>N/A</v>
      </c>
      <c r="AZ38" s="90" t="str">
        <f>IFERROR(INDEX(#REF!,MATCH(CT_Bands_1991_2022_Bills_Flat!$B38,#REF!,0),MATCH(CT_Bands_1991_2022_Bills_Flat!AZ$2,#REF!,0))-INDEX(#REF!,MATCH(CT_Bands_1991_2022_Bills_Flat!$B38,#REF!,0),MATCH(CT_Bands_1991_2022_Bills_Flat!AZ$3,#REF!,0)),"N/A")</f>
        <v>N/A</v>
      </c>
      <c r="BA38" s="90" t="str">
        <f>IFERROR(INDEX(#REF!,MATCH(CT_Bands_1991_2022_Bills_Flat!$B38,#REF!,0),MATCH(CT_Bands_1991_2022_Bills_Flat!BA$2,#REF!,0))-INDEX(#REF!,MATCH(CT_Bands_1991_2022_Bills_Flat!$B38,#REF!,0),MATCH(CT_Bands_1991_2022_Bills_Flat!BA$3,#REF!,0)),"N/A")</f>
        <v>N/A</v>
      </c>
      <c r="BB38" s="102" t="str">
        <f>IFERROR(INDEX(#REF!,MATCH(CT_Bands_1991_2022_Bills_Flat!$B38,#REF!,0),MATCH(CT_Bands_1991_2022_Bills_Flat!BB$2,#REF!,0))-INDEX(#REF!,MATCH(CT_Bands_1991_2022_Bills_Flat!$B38,#REF!,0),MATCH(CT_Bands_1991_2022_Bills_Flat!BB$3,#REF!,0)),"N/A")</f>
        <v>N/A</v>
      </c>
      <c r="BC38" s="90" t="str">
        <f>IFERROR(INDEX(#REF!,MATCH(CT_Bands_1991_2022_Bills_Flat!$B38,#REF!,0),MATCH(CT_Bands_1991_2022_Bills_Flat!BC$2,#REF!,0))-INDEX(#REF!,MATCH(CT_Bands_1991_2022_Bills_Flat!$B38,#REF!,0),MATCH(CT_Bands_1991_2022_Bills_Flat!BC$3,#REF!,0)),"N/A")</f>
        <v>N/A</v>
      </c>
      <c r="BD38" s="90" t="str">
        <f>IFERROR(INDEX(#REF!,MATCH(CT_Bands_1991_2022_Bills_Flat!$B38,#REF!,0),MATCH(CT_Bands_1991_2022_Bills_Flat!BD$2,#REF!,0))-INDEX(#REF!,MATCH(CT_Bands_1991_2022_Bills_Flat!$B38,#REF!,0),MATCH(CT_Bands_1991_2022_Bills_Flat!BD$3,#REF!,0)),"N/A")</f>
        <v>N/A</v>
      </c>
      <c r="BE38" s="90" t="str">
        <f>IFERROR(INDEX(#REF!,MATCH(CT_Bands_1991_2022_Bills_Flat!$B38,#REF!,0),MATCH(CT_Bands_1991_2022_Bills_Flat!BE$2,#REF!,0))-INDEX(#REF!,MATCH(CT_Bands_1991_2022_Bills_Flat!$B38,#REF!,0),MATCH(CT_Bands_1991_2022_Bills_Flat!BE$3,#REF!,0)),"N/A")</f>
        <v>N/A</v>
      </c>
      <c r="BF38" s="90" t="str">
        <f>IFERROR(INDEX(#REF!,MATCH(CT_Bands_1991_2022_Bills_Flat!$B38,#REF!,0),MATCH(CT_Bands_1991_2022_Bills_Flat!BF$2,#REF!,0))-INDEX(#REF!,MATCH(CT_Bands_1991_2022_Bills_Flat!$B38,#REF!,0),MATCH(CT_Bands_1991_2022_Bills_Flat!BF$3,#REF!,0)),"N/A")</f>
        <v>N/A</v>
      </c>
      <c r="BG38" s="90" t="str">
        <f>IFERROR(INDEX(#REF!,MATCH(CT_Bands_1991_2022_Bills_Flat!$B38,#REF!,0),MATCH(CT_Bands_1991_2022_Bills_Flat!BG$2,#REF!,0))-INDEX(#REF!,MATCH(CT_Bands_1991_2022_Bills_Flat!$B38,#REF!,0),MATCH(CT_Bands_1991_2022_Bills_Flat!BG$3,#REF!,0)),"N/A")</f>
        <v>N/A</v>
      </c>
      <c r="BH38" s="90" t="str">
        <f>IFERROR(INDEX(#REF!,MATCH(CT_Bands_1991_2022_Bills_Flat!$B38,#REF!,0),MATCH(CT_Bands_1991_2022_Bills_Flat!BH$2,#REF!,0))-INDEX(#REF!,MATCH(CT_Bands_1991_2022_Bills_Flat!$B38,#REF!,0),MATCH(CT_Bands_1991_2022_Bills_Flat!BH$3,#REF!,0)),"N/A")</f>
        <v>N/A</v>
      </c>
      <c r="BI38" s="90" t="str">
        <f>IFERROR(INDEX(#REF!,MATCH(CT_Bands_1991_2022_Bills_Flat!$B38,#REF!,0),MATCH(CT_Bands_1991_2022_Bills_Flat!BI$2,#REF!,0))-INDEX(#REF!,MATCH(CT_Bands_1991_2022_Bills_Flat!$B38,#REF!,0),MATCH(CT_Bands_1991_2022_Bills_Flat!BI$3,#REF!,0)),"N/A")</f>
        <v>N/A</v>
      </c>
      <c r="BJ38" s="90" t="str">
        <f>IFERROR(INDEX(#REF!,MATCH(CT_Bands_1991_2022_Bills_Flat!$B38,#REF!,0),MATCH(CT_Bands_1991_2022_Bills_Flat!BJ$2,#REF!,0))-INDEX(#REF!,MATCH(CT_Bands_1991_2022_Bills_Flat!$B38,#REF!,0),MATCH(CT_Bands_1991_2022_Bills_Flat!BJ$3,#REF!,0)),"N/A")</f>
        <v>N/A</v>
      </c>
      <c r="BK38" s="90" t="str">
        <f>IFERROR(INDEX(#REF!,MATCH(CT_Bands_1991_2022_Bills_Flat!$B38,#REF!,0),MATCH(CT_Bands_1991_2022_Bills_Flat!BK$2,#REF!,0))-INDEX(#REF!,MATCH(CT_Bands_1991_2022_Bills_Flat!$B38,#REF!,0),MATCH(CT_Bands_1991_2022_Bills_Flat!BK$3,#REF!,0)),"N/A")</f>
        <v>N/A</v>
      </c>
      <c r="BL38" s="102" t="str">
        <f>IFERROR(INDEX(#REF!,MATCH(CT_Bands_1991_2022_Bills_Flat!$B38,#REF!,0),MATCH(CT_Bands_1991_2022_Bills_Flat!BL$2,#REF!,0))-INDEX(#REF!,MATCH(CT_Bands_1991_2022_Bills_Flat!$B38,#REF!,0),MATCH(CT_Bands_1991_2022_Bills_Flat!BL$3,#REF!,0)),"N/A")</f>
        <v>N/A</v>
      </c>
      <c r="BM38" s="90" t="str">
        <f>IFERROR(INDEX(#REF!,MATCH(CT_Bands_1991_2022_Bills_Flat!$B38,#REF!,0),MATCH(CT_Bands_1991_2022_Bills_Flat!BM$2,#REF!,0))-INDEX(#REF!,MATCH(CT_Bands_1991_2022_Bills_Flat!$B38,#REF!,0),MATCH(CT_Bands_1991_2022_Bills_Flat!BM$3,#REF!,0)),"N/A")</f>
        <v>N/A</v>
      </c>
      <c r="BN38" s="90" t="str">
        <f>IFERROR(INDEX(#REF!,MATCH(CT_Bands_1991_2022_Bills_Flat!$B38,#REF!,0),MATCH(CT_Bands_1991_2022_Bills_Flat!BN$2,#REF!,0))-INDEX(#REF!,MATCH(CT_Bands_1991_2022_Bills_Flat!$B38,#REF!,0),MATCH(CT_Bands_1991_2022_Bills_Flat!BN$3,#REF!,0)),"N/A")</f>
        <v>N/A</v>
      </c>
      <c r="BO38" s="90" t="str">
        <f>IFERROR(INDEX(#REF!,MATCH(CT_Bands_1991_2022_Bills_Flat!$B38,#REF!,0),MATCH(CT_Bands_1991_2022_Bills_Flat!BO$2,#REF!,0))-INDEX(#REF!,MATCH(CT_Bands_1991_2022_Bills_Flat!$B38,#REF!,0),MATCH(CT_Bands_1991_2022_Bills_Flat!BO$3,#REF!,0)),"N/A")</f>
        <v>N/A</v>
      </c>
      <c r="BP38" s="90" t="str">
        <f>IFERROR(INDEX(#REF!,MATCH(CT_Bands_1991_2022_Bills_Flat!$B38,#REF!,0),MATCH(CT_Bands_1991_2022_Bills_Flat!BP$2,#REF!,0))-INDEX(#REF!,MATCH(CT_Bands_1991_2022_Bills_Flat!$B38,#REF!,0),MATCH(CT_Bands_1991_2022_Bills_Flat!BP$3,#REF!,0)),"N/A")</f>
        <v>N/A</v>
      </c>
      <c r="BQ38" s="90" t="str">
        <f>IFERROR(INDEX(#REF!,MATCH(CT_Bands_1991_2022_Bills_Flat!$B38,#REF!,0),MATCH(CT_Bands_1991_2022_Bills_Flat!BQ$2,#REF!,0))-INDEX(#REF!,MATCH(CT_Bands_1991_2022_Bills_Flat!$B38,#REF!,0),MATCH(CT_Bands_1991_2022_Bills_Flat!BQ$3,#REF!,0)),"N/A")</f>
        <v>N/A</v>
      </c>
      <c r="BR38" s="90" t="str">
        <f>IFERROR(INDEX(#REF!,MATCH(CT_Bands_1991_2022_Bills_Flat!$B38,#REF!,0),MATCH(CT_Bands_1991_2022_Bills_Flat!BR$2,#REF!,0))-INDEX(#REF!,MATCH(CT_Bands_1991_2022_Bills_Flat!$B38,#REF!,0),MATCH(CT_Bands_1991_2022_Bills_Flat!BR$3,#REF!,0)),"N/A")</f>
        <v>N/A</v>
      </c>
      <c r="BS38" s="90" t="str">
        <f>IFERROR(INDEX(#REF!,MATCH(CT_Bands_1991_2022_Bills_Flat!$B38,#REF!,0),MATCH(CT_Bands_1991_2022_Bills_Flat!BS$2,#REF!,0))-INDEX(#REF!,MATCH(CT_Bands_1991_2022_Bills_Flat!$B38,#REF!,0),MATCH(CT_Bands_1991_2022_Bills_Flat!BS$3,#REF!,0)),"N/A")</f>
        <v>N/A</v>
      </c>
      <c r="BT38" s="90" t="str">
        <f>IFERROR(INDEX(#REF!,MATCH(CT_Bands_1991_2022_Bills_Flat!$B38,#REF!,0),MATCH(CT_Bands_1991_2022_Bills_Flat!BT$2,#REF!,0))-INDEX(#REF!,MATCH(CT_Bands_1991_2022_Bills_Flat!$B38,#REF!,0),MATCH(CT_Bands_1991_2022_Bills_Flat!BT$3,#REF!,0)),"N/A")</f>
        <v>N/A</v>
      </c>
      <c r="BU38" s="90" t="str">
        <f>IFERROR(INDEX(#REF!,MATCH(CT_Bands_1991_2022_Bills_Flat!$B38,#REF!,0),MATCH(CT_Bands_1991_2022_Bills_Flat!BU$2,#REF!,0))-INDEX(#REF!,MATCH(CT_Bands_1991_2022_Bills_Flat!$B38,#REF!,0),MATCH(CT_Bands_1991_2022_Bills_Flat!BU$3,#REF!,0)),"N/A")</f>
        <v>N/A</v>
      </c>
      <c r="BV38" s="102" t="str">
        <f>IFERROR(INDEX(#REF!,MATCH(CT_Bands_1991_2022_Bills_Flat!$B38,#REF!,0),MATCH(CT_Bands_1991_2022_Bills_Flat!BV$2,#REF!,0))-INDEX(#REF!,MATCH(CT_Bands_1991_2022_Bills_Flat!$B38,#REF!,0),MATCH(CT_Bands_1991_2022_Bills_Flat!BV$3,#REF!,0)),"N/A")</f>
        <v>N/A</v>
      </c>
      <c r="BW38" s="90" t="str">
        <f>IFERROR(INDEX(#REF!,MATCH(CT_Bands_1991_2022_Bills_Flat!$B38,#REF!,0),MATCH(CT_Bands_1991_2022_Bills_Flat!BW$2,#REF!,0))-INDEX(#REF!,MATCH(CT_Bands_1991_2022_Bills_Flat!$B38,#REF!,0),MATCH(CT_Bands_1991_2022_Bills_Flat!BW$3,#REF!,0)),"N/A")</f>
        <v>N/A</v>
      </c>
      <c r="BX38" s="90" t="str">
        <f>IFERROR(INDEX(#REF!,MATCH(CT_Bands_1991_2022_Bills_Flat!$B38,#REF!,0),MATCH(CT_Bands_1991_2022_Bills_Flat!BX$2,#REF!,0))-INDEX(#REF!,MATCH(CT_Bands_1991_2022_Bills_Flat!$B38,#REF!,0),MATCH(CT_Bands_1991_2022_Bills_Flat!BX$3,#REF!,0)),"N/A")</f>
        <v>N/A</v>
      </c>
      <c r="BY38" s="90" t="str">
        <f>IFERROR(INDEX(#REF!,MATCH(CT_Bands_1991_2022_Bills_Flat!$B38,#REF!,0),MATCH(CT_Bands_1991_2022_Bills_Flat!BY$2,#REF!,0))-INDEX(#REF!,MATCH(CT_Bands_1991_2022_Bills_Flat!$B38,#REF!,0),MATCH(CT_Bands_1991_2022_Bills_Flat!BY$3,#REF!,0)),"N/A")</f>
        <v>N/A</v>
      </c>
      <c r="BZ38" s="90" t="str">
        <f>IFERROR(INDEX(#REF!,MATCH(CT_Bands_1991_2022_Bills_Flat!$B38,#REF!,0),MATCH(CT_Bands_1991_2022_Bills_Flat!BZ$2,#REF!,0))-INDEX(#REF!,MATCH(CT_Bands_1991_2022_Bills_Flat!$B38,#REF!,0),MATCH(CT_Bands_1991_2022_Bills_Flat!BZ$3,#REF!,0)),"N/A")</f>
        <v>N/A</v>
      </c>
      <c r="CA38" s="90" t="str">
        <f>IFERROR(INDEX(#REF!,MATCH(CT_Bands_1991_2022_Bills_Flat!$B38,#REF!,0),MATCH(CT_Bands_1991_2022_Bills_Flat!CA$2,#REF!,0))-INDEX(#REF!,MATCH(CT_Bands_1991_2022_Bills_Flat!$B38,#REF!,0),MATCH(CT_Bands_1991_2022_Bills_Flat!CA$3,#REF!,0)),"N/A")</f>
        <v>N/A</v>
      </c>
      <c r="CB38" s="90" t="str">
        <f>IFERROR(INDEX(#REF!,MATCH(CT_Bands_1991_2022_Bills_Flat!$B38,#REF!,0),MATCH(CT_Bands_1991_2022_Bills_Flat!CB$2,#REF!,0))-INDEX(#REF!,MATCH(CT_Bands_1991_2022_Bills_Flat!$B38,#REF!,0),MATCH(CT_Bands_1991_2022_Bills_Flat!CB$3,#REF!,0)),"N/A")</f>
        <v>N/A</v>
      </c>
      <c r="CC38" s="90" t="str">
        <f>IFERROR(INDEX(#REF!,MATCH(CT_Bands_1991_2022_Bills_Flat!$B38,#REF!,0),MATCH(CT_Bands_1991_2022_Bills_Flat!CC$2,#REF!,0))-INDEX(#REF!,MATCH(CT_Bands_1991_2022_Bills_Flat!$B38,#REF!,0),MATCH(CT_Bands_1991_2022_Bills_Flat!CC$3,#REF!,0)),"N/A")</f>
        <v>N/A</v>
      </c>
      <c r="CD38" s="90" t="str">
        <f>IFERROR(INDEX(#REF!,MATCH(CT_Bands_1991_2022_Bills_Flat!$B38,#REF!,0),MATCH(CT_Bands_1991_2022_Bills_Flat!CD$2,#REF!,0))-INDEX(#REF!,MATCH(CT_Bands_1991_2022_Bills_Flat!$B38,#REF!,0),MATCH(CT_Bands_1991_2022_Bills_Flat!CD$3,#REF!,0)),"N/A")</f>
        <v>N/A</v>
      </c>
      <c r="CE38" s="90" t="str">
        <f>IFERROR(INDEX(#REF!,MATCH(CT_Bands_1991_2022_Bills_Flat!$B38,#REF!,0),MATCH(CT_Bands_1991_2022_Bills_Flat!CE$2,#REF!,0))-INDEX(#REF!,MATCH(CT_Bands_1991_2022_Bills_Flat!$B38,#REF!,0),MATCH(CT_Bands_1991_2022_Bills_Flat!CE$3,#REF!,0)),"N/A")</f>
        <v>N/A</v>
      </c>
      <c r="CF38" s="51"/>
    </row>
    <row r="39" spans="1:84" x14ac:dyDescent="0.25">
      <c r="A39" s="76" t="s">
        <v>829</v>
      </c>
      <c r="B39" s="85" t="s">
        <v>830</v>
      </c>
      <c r="C39" s="85" t="s">
        <v>1511</v>
      </c>
      <c r="D39" s="90" t="str">
        <f>IFERROR(INDEX(#REF!,MATCH(CT_Bands_1991_2022_Bills_Flat!$B39,#REF!,0),MATCH(CT_Bands_1991_2022_Bills_Flat!D$2,#REF!,0))-INDEX(#REF!,MATCH(CT_Bands_1991_2022_Bills_Flat!$B39,#REF!,0),MATCH(CT_Bands_1991_2022_Bills_Flat!D$3,#REF!,0)),"N/A")</f>
        <v>N/A</v>
      </c>
      <c r="E39" s="90" t="str">
        <f>IFERROR(INDEX(#REF!,MATCH(CT_Bands_1991_2022_Bills_Flat!$B39,#REF!,0),MATCH(CT_Bands_1991_2022_Bills_Flat!E$2,#REF!,0))-INDEX(#REF!,MATCH(CT_Bands_1991_2022_Bills_Flat!$B39,#REF!,0),MATCH(CT_Bands_1991_2022_Bills_Flat!E$3,#REF!,0)),"N/A")</f>
        <v>N/A</v>
      </c>
      <c r="F39" s="90" t="str">
        <f>IFERROR(INDEX(#REF!,MATCH(CT_Bands_1991_2022_Bills_Flat!$B39,#REF!,0),MATCH(CT_Bands_1991_2022_Bills_Flat!F$2,#REF!,0))-INDEX(#REF!,MATCH(CT_Bands_1991_2022_Bills_Flat!$B39,#REF!,0),MATCH(CT_Bands_1991_2022_Bills_Flat!F$3,#REF!,0)),"N/A")</f>
        <v>N/A</v>
      </c>
      <c r="G39" s="90" t="str">
        <f>IFERROR(INDEX(#REF!,MATCH(CT_Bands_1991_2022_Bills_Flat!$B39,#REF!,0),MATCH(CT_Bands_1991_2022_Bills_Flat!G$2,#REF!,0))-INDEX(#REF!,MATCH(CT_Bands_1991_2022_Bills_Flat!$B39,#REF!,0),MATCH(CT_Bands_1991_2022_Bills_Flat!G$3,#REF!,0)),"N/A")</f>
        <v>N/A</v>
      </c>
      <c r="H39" s="90" t="str">
        <f>IFERROR(INDEX(#REF!,MATCH(CT_Bands_1991_2022_Bills_Flat!$B39,#REF!,0),MATCH(CT_Bands_1991_2022_Bills_Flat!H$2,#REF!,0))-INDEX(#REF!,MATCH(CT_Bands_1991_2022_Bills_Flat!$B39,#REF!,0),MATCH(CT_Bands_1991_2022_Bills_Flat!H$3,#REF!,0)),"N/A")</f>
        <v>N/A</v>
      </c>
      <c r="I39" s="90" t="str">
        <f>IFERROR(INDEX(#REF!,MATCH(CT_Bands_1991_2022_Bills_Flat!$B39,#REF!,0),MATCH(CT_Bands_1991_2022_Bills_Flat!I$2,#REF!,0))-INDEX(#REF!,MATCH(CT_Bands_1991_2022_Bills_Flat!$B39,#REF!,0),MATCH(CT_Bands_1991_2022_Bills_Flat!I$3,#REF!,0)),"N/A")</f>
        <v>N/A</v>
      </c>
      <c r="J39" s="90" t="str">
        <f>IFERROR(INDEX(#REF!,MATCH(CT_Bands_1991_2022_Bills_Flat!$B39,#REF!,0),MATCH(CT_Bands_1991_2022_Bills_Flat!J$2,#REF!,0))-INDEX(#REF!,MATCH(CT_Bands_1991_2022_Bills_Flat!$B39,#REF!,0),MATCH(CT_Bands_1991_2022_Bills_Flat!J$3,#REF!,0)),"N/A")</f>
        <v>N/A</v>
      </c>
      <c r="K39" s="90" t="str">
        <f>IFERROR(INDEX(#REF!,MATCH(CT_Bands_1991_2022_Bills_Flat!$B39,#REF!,0),MATCH(CT_Bands_1991_2022_Bills_Flat!K$2,#REF!,0))-INDEX(#REF!,MATCH(CT_Bands_1991_2022_Bills_Flat!$B39,#REF!,0),MATCH(CT_Bands_1991_2022_Bills_Flat!K$3,#REF!,0)),"N/A")</f>
        <v>N/A</v>
      </c>
      <c r="L39" s="90" t="str">
        <f>IFERROR(INDEX(#REF!,MATCH(CT_Bands_1991_2022_Bills_Flat!$B39,#REF!,0),MATCH(CT_Bands_1991_2022_Bills_Flat!L$2,#REF!,0))-INDEX(#REF!,MATCH(CT_Bands_1991_2022_Bills_Flat!$B39,#REF!,0),MATCH(CT_Bands_1991_2022_Bills_Flat!L$3,#REF!,0)),"N/A")</f>
        <v>N/A</v>
      </c>
      <c r="M39" s="90" t="str">
        <f>IFERROR(INDEX(#REF!,MATCH(CT_Bands_1991_2022_Bills_Flat!$B39,#REF!,0),MATCH(CT_Bands_1991_2022_Bills_Flat!M$2,#REF!,0))-INDEX(#REF!,MATCH(CT_Bands_1991_2022_Bills_Flat!$B39,#REF!,0),MATCH(CT_Bands_1991_2022_Bills_Flat!M$3,#REF!,0)),"N/A")</f>
        <v>N/A</v>
      </c>
      <c r="N39" s="102" t="str">
        <f>IFERROR(INDEX(#REF!,MATCH(CT_Bands_1991_2022_Bills_Flat!$B39,#REF!,0),MATCH(CT_Bands_1991_2022_Bills_Flat!N$2,#REF!,0))-INDEX(#REF!,MATCH(CT_Bands_1991_2022_Bills_Flat!$B39,#REF!,0),MATCH(CT_Bands_1991_2022_Bills_Flat!N$3,#REF!,0)),"N/A")</f>
        <v>N/A</v>
      </c>
      <c r="O39" s="90" t="str">
        <f>IFERROR(INDEX(#REF!,MATCH(CT_Bands_1991_2022_Bills_Flat!$B39,#REF!,0),MATCH(CT_Bands_1991_2022_Bills_Flat!O$2,#REF!,0))-INDEX(#REF!,MATCH(CT_Bands_1991_2022_Bills_Flat!$B39,#REF!,0),MATCH(CT_Bands_1991_2022_Bills_Flat!O$3,#REF!,0)),"N/A")</f>
        <v>N/A</v>
      </c>
      <c r="P39" s="90" t="str">
        <f>IFERROR(INDEX(#REF!,MATCH(CT_Bands_1991_2022_Bills_Flat!$B39,#REF!,0),MATCH(CT_Bands_1991_2022_Bills_Flat!P$2,#REF!,0))-INDEX(#REF!,MATCH(CT_Bands_1991_2022_Bills_Flat!$B39,#REF!,0),MATCH(CT_Bands_1991_2022_Bills_Flat!P$3,#REF!,0)),"N/A")</f>
        <v>N/A</v>
      </c>
      <c r="Q39" s="90" t="str">
        <f>IFERROR(INDEX(#REF!,MATCH(CT_Bands_1991_2022_Bills_Flat!$B39,#REF!,0),MATCH(CT_Bands_1991_2022_Bills_Flat!Q$2,#REF!,0))-INDEX(#REF!,MATCH(CT_Bands_1991_2022_Bills_Flat!$B39,#REF!,0),MATCH(CT_Bands_1991_2022_Bills_Flat!Q$3,#REF!,0)),"N/A")</f>
        <v>N/A</v>
      </c>
      <c r="R39" s="90" t="str">
        <f>IFERROR(INDEX(#REF!,MATCH(CT_Bands_1991_2022_Bills_Flat!$B39,#REF!,0),MATCH(CT_Bands_1991_2022_Bills_Flat!R$2,#REF!,0))-INDEX(#REF!,MATCH(CT_Bands_1991_2022_Bills_Flat!$B39,#REF!,0),MATCH(CT_Bands_1991_2022_Bills_Flat!R$3,#REF!,0)),"N/A")</f>
        <v>N/A</v>
      </c>
      <c r="S39" s="90" t="str">
        <f>IFERROR(INDEX(#REF!,MATCH(CT_Bands_1991_2022_Bills_Flat!$B39,#REF!,0),MATCH(CT_Bands_1991_2022_Bills_Flat!S$2,#REF!,0))-INDEX(#REF!,MATCH(CT_Bands_1991_2022_Bills_Flat!$B39,#REF!,0),MATCH(CT_Bands_1991_2022_Bills_Flat!S$3,#REF!,0)),"N/A")</f>
        <v>N/A</v>
      </c>
      <c r="T39" s="90" t="str">
        <f>IFERROR(INDEX(#REF!,MATCH(CT_Bands_1991_2022_Bills_Flat!$B39,#REF!,0),MATCH(CT_Bands_1991_2022_Bills_Flat!T$2,#REF!,0))-INDEX(#REF!,MATCH(CT_Bands_1991_2022_Bills_Flat!$B39,#REF!,0),MATCH(CT_Bands_1991_2022_Bills_Flat!T$3,#REF!,0)),"N/A")</f>
        <v>N/A</v>
      </c>
      <c r="U39" s="90" t="str">
        <f>IFERROR(INDEX(#REF!,MATCH(CT_Bands_1991_2022_Bills_Flat!$B39,#REF!,0),MATCH(CT_Bands_1991_2022_Bills_Flat!U$2,#REF!,0))-INDEX(#REF!,MATCH(CT_Bands_1991_2022_Bills_Flat!$B39,#REF!,0),MATCH(CT_Bands_1991_2022_Bills_Flat!U$3,#REF!,0)),"N/A")</f>
        <v>N/A</v>
      </c>
      <c r="V39" s="90" t="str">
        <f>IFERROR(INDEX(#REF!,MATCH(CT_Bands_1991_2022_Bills_Flat!$B39,#REF!,0),MATCH(CT_Bands_1991_2022_Bills_Flat!V$2,#REF!,0))-INDEX(#REF!,MATCH(CT_Bands_1991_2022_Bills_Flat!$B39,#REF!,0),MATCH(CT_Bands_1991_2022_Bills_Flat!V$3,#REF!,0)),"N/A")</f>
        <v>N/A</v>
      </c>
      <c r="W39" s="90" t="str">
        <f>IFERROR(INDEX(#REF!,MATCH(CT_Bands_1991_2022_Bills_Flat!$B39,#REF!,0),MATCH(CT_Bands_1991_2022_Bills_Flat!W$2,#REF!,0))-INDEX(#REF!,MATCH(CT_Bands_1991_2022_Bills_Flat!$B39,#REF!,0),MATCH(CT_Bands_1991_2022_Bills_Flat!W$3,#REF!,0)),"N/A")</f>
        <v>N/A</v>
      </c>
      <c r="X39" s="102" t="str">
        <f>IFERROR(INDEX(#REF!,MATCH(CT_Bands_1991_2022_Bills_Flat!$B39,#REF!,0),MATCH(CT_Bands_1991_2022_Bills_Flat!X$2,#REF!,0))-INDEX(#REF!,MATCH(CT_Bands_1991_2022_Bills_Flat!$B39,#REF!,0),MATCH(CT_Bands_1991_2022_Bills_Flat!X$3,#REF!,0)),"N/A")</f>
        <v>N/A</v>
      </c>
      <c r="Y39" s="90" t="str">
        <f>IFERROR(INDEX(#REF!,MATCH(CT_Bands_1991_2022_Bills_Flat!$B39,#REF!,0),MATCH(CT_Bands_1991_2022_Bills_Flat!Y$2,#REF!,0))-INDEX(#REF!,MATCH(CT_Bands_1991_2022_Bills_Flat!$B39,#REF!,0),MATCH(CT_Bands_1991_2022_Bills_Flat!Y$3,#REF!,0)),"N/A")</f>
        <v>N/A</v>
      </c>
      <c r="Z39" s="90" t="str">
        <f>IFERROR(INDEX(#REF!,MATCH(CT_Bands_1991_2022_Bills_Flat!$B39,#REF!,0),MATCH(CT_Bands_1991_2022_Bills_Flat!Z$2,#REF!,0))-INDEX(#REF!,MATCH(CT_Bands_1991_2022_Bills_Flat!$B39,#REF!,0),MATCH(CT_Bands_1991_2022_Bills_Flat!Z$3,#REF!,0)),"N/A")</f>
        <v>N/A</v>
      </c>
      <c r="AA39" s="90" t="str">
        <f>IFERROR(INDEX(#REF!,MATCH(CT_Bands_1991_2022_Bills_Flat!$B39,#REF!,0),MATCH(CT_Bands_1991_2022_Bills_Flat!AA$2,#REF!,0))-INDEX(#REF!,MATCH(CT_Bands_1991_2022_Bills_Flat!$B39,#REF!,0),MATCH(CT_Bands_1991_2022_Bills_Flat!AA$3,#REF!,0)),"N/A")</f>
        <v>N/A</v>
      </c>
      <c r="AB39" s="90" t="str">
        <f>IFERROR(INDEX(#REF!,MATCH(CT_Bands_1991_2022_Bills_Flat!$B39,#REF!,0),MATCH(CT_Bands_1991_2022_Bills_Flat!AB$2,#REF!,0))-INDEX(#REF!,MATCH(CT_Bands_1991_2022_Bills_Flat!$B39,#REF!,0),MATCH(CT_Bands_1991_2022_Bills_Flat!AB$3,#REF!,0)),"N/A")</f>
        <v>N/A</v>
      </c>
      <c r="AC39" s="90" t="str">
        <f>IFERROR(INDEX(#REF!,MATCH(CT_Bands_1991_2022_Bills_Flat!$B39,#REF!,0),MATCH(CT_Bands_1991_2022_Bills_Flat!AC$2,#REF!,0))-INDEX(#REF!,MATCH(CT_Bands_1991_2022_Bills_Flat!$B39,#REF!,0),MATCH(CT_Bands_1991_2022_Bills_Flat!AC$3,#REF!,0)),"N/A")</f>
        <v>N/A</v>
      </c>
      <c r="AD39" s="90" t="str">
        <f>IFERROR(INDEX(#REF!,MATCH(CT_Bands_1991_2022_Bills_Flat!$B39,#REF!,0),MATCH(CT_Bands_1991_2022_Bills_Flat!AD$2,#REF!,0))-INDEX(#REF!,MATCH(CT_Bands_1991_2022_Bills_Flat!$B39,#REF!,0),MATCH(CT_Bands_1991_2022_Bills_Flat!AD$3,#REF!,0)),"N/A")</f>
        <v>N/A</v>
      </c>
      <c r="AE39" s="90" t="str">
        <f>IFERROR(INDEX(#REF!,MATCH(CT_Bands_1991_2022_Bills_Flat!$B39,#REF!,0),MATCH(CT_Bands_1991_2022_Bills_Flat!AE$2,#REF!,0))-INDEX(#REF!,MATCH(CT_Bands_1991_2022_Bills_Flat!$B39,#REF!,0),MATCH(CT_Bands_1991_2022_Bills_Flat!AE$3,#REF!,0)),"N/A")</f>
        <v>N/A</v>
      </c>
      <c r="AF39" s="90" t="str">
        <f>IFERROR(INDEX(#REF!,MATCH(CT_Bands_1991_2022_Bills_Flat!$B39,#REF!,0),MATCH(CT_Bands_1991_2022_Bills_Flat!AF$2,#REF!,0))-INDEX(#REF!,MATCH(CT_Bands_1991_2022_Bills_Flat!$B39,#REF!,0),MATCH(CT_Bands_1991_2022_Bills_Flat!AF$3,#REF!,0)),"N/A")</f>
        <v>N/A</v>
      </c>
      <c r="AG39" s="90" t="str">
        <f>IFERROR(INDEX(#REF!,MATCH(CT_Bands_1991_2022_Bills_Flat!$B39,#REF!,0),MATCH(CT_Bands_1991_2022_Bills_Flat!AG$2,#REF!,0))-INDEX(#REF!,MATCH(CT_Bands_1991_2022_Bills_Flat!$B39,#REF!,0),MATCH(CT_Bands_1991_2022_Bills_Flat!AG$3,#REF!,0)),"N/A")</f>
        <v>N/A</v>
      </c>
      <c r="AH39" s="102" t="str">
        <f>IFERROR(INDEX(#REF!,MATCH(CT_Bands_1991_2022_Bills_Flat!$B39,#REF!,0),MATCH(CT_Bands_1991_2022_Bills_Flat!AH$2,#REF!,0))-INDEX(#REF!,MATCH(CT_Bands_1991_2022_Bills_Flat!$B39,#REF!,0),MATCH(CT_Bands_1991_2022_Bills_Flat!AH$3,#REF!,0)),"N/A")</f>
        <v>N/A</v>
      </c>
      <c r="AI39" s="90" t="str">
        <f>IFERROR(INDEX(#REF!,MATCH(CT_Bands_1991_2022_Bills_Flat!$B39,#REF!,0),MATCH(CT_Bands_1991_2022_Bills_Flat!AI$2,#REF!,0))-INDEX(#REF!,MATCH(CT_Bands_1991_2022_Bills_Flat!$B39,#REF!,0),MATCH(CT_Bands_1991_2022_Bills_Flat!AI$3,#REF!,0)),"N/A")</f>
        <v>N/A</v>
      </c>
      <c r="AJ39" s="90" t="str">
        <f>IFERROR(INDEX(#REF!,MATCH(CT_Bands_1991_2022_Bills_Flat!$B39,#REF!,0),MATCH(CT_Bands_1991_2022_Bills_Flat!AJ$2,#REF!,0))-INDEX(#REF!,MATCH(CT_Bands_1991_2022_Bills_Flat!$B39,#REF!,0),MATCH(CT_Bands_1991_2022_Bills_Flat!AJ$3,#REF!,0)),"N/A")</f>
        <v>N/A</v>
      </c>
      <c r="AK39" s="90" t="str">
        <f>IFERROR(INDEX(#REF!,MATCH(CT_Bands_1991_2022_Bills_Flat!$B39,#REF!,0),MATCH(CT_Bands_1991_2022_Bills_Flat!AK$2,#REF!,0))-INDEX(#REF!,MATCH(CT_Bands_1991_2022_Bills_Flat!$B39,#REF!,0),MATCH(CT_Bands_1991_2022_Bills_Flat!AK$3,#REF!,0)),"N/A")</f>
        <v>N/A</v>
      </c>
      <c r="AL39" s="90" t="str">
        <f>IFERROR(INDEX(#REF!,MATCH(CT_Bands_1991_2022_Bills_Flat!$B39,#REF!,0),MATCH(CT_Bands_1991_2022_Bills_Flat!AL$2,#REF!,0))-INDEX(#REF!,MATCH(CT_Bands_1991_2022_Bills_Flat!$B39,#REF!,0),MATCH(CT_Bands_1991_2022_Bills_Flat!AL$3,#REF!,0)),"N/A")</f>
        <v>N/A</v>
      </c>
      <c r="AM39" s="90" t="str">
        <f>IFERROR(INDEX(#REF!,MATCH(CT_Bands_1991_2022_Bills_Flat!$B39,#REF!,0),MATCH(CT_Bands_1991_2022_Bills_Flat!AM$2,#REF!,0))-INDEX(#REF!,MATCH(CT_Bands_1991_2022_Bills_Flat!$B39,#REF!,0),MATCH(CT_Bands_1991_2022_Bills_Flat!AM$3,#REF!,0)),"N/A")</f>
        <v>N/A</v>
      </c>
      <c r="AN39" s="90" t="str">
        <f>IFERROR(INDEX(#REF!,MATCH(CT_Bands_1991_2022_Bills_Flat!$B39,#REF!,0),MATCH(CT_Bands_1991_2022_Bills_Flat!AN$2,#REF!,0))-INDEX(#REF!,MATCH(CT_Bands_1991_2022_Bills_Flat!$B39,#REF!,0),MATCH(CT_Bands_1991_2022_Bills_Flat!AN$3,#REF!,0)),"N/A")</f>
        <v>N/A</v>
      </c>
      <c r="AO39" s="90" t="str">
        <f>IFERROR(INDEX(#REF!,MATCH(CT_Bands_1991_2022_Bills_Flat!$B39,#REF!,0),MATCH(CT_Bands_1991_2022_Bills_Flat!AO$2,#REF!,0))-INDEX(#REF!,MATCH(CT_Bands_1991_2022_Bills_Flat!$B39,#REF!,0),MATCH(CT_Bands_1991_2022_Bills_Flat!AO$3,#REF!,0)),"N/A")</f>
        <v>N/A</v>
      </c>
      <c r="AP39" s="90" t="str">
        <f>IFERROR(INDEX(#REF!,MATCH(CT_Bands_1991_2022_Bills_Flat!$B39,#REF!,0),MATCH(CT_Bands_1991_2022_Bills_Flat!AP$2,#REF!,0))-INDEX(#REF!,MATCH(CT_Bands_1991_2022_Bills_Flat!$B39,#REF!,0),MATCH(CT_Bands_1991_2022_Bills_Flat!AP$3,#REF!,0)),"N/A")</f>
        <v>N/A</v>
      </c>
      <c r="AQ39" s="90" t="str">
        <f>IFERROR(INDEX(#REF!,MATCH(CT_Bands_1991_2022_Bills_Flat!$B39,#REF!,0),MATCH(CT_Bands_1991_2022_Bills_Flat!AQ$2,#REF!,0))-INDEX(#REF!,MATCH(CT_Bands_1991_2022_Bills_Flat!$B39,#REF!,0),MATCH(CT_Bands_1991_2022_Bills_Flat!AQ$3,#REF!,0)),"N/A")</f>
        <v>N/A</v>
      </c>
      <c r="AR39" s="102" t="str">
        <f>IFERROR(INDEX(#REF!,MATCH(CT_Bands_1991_2022_Bills_Flat!$B39,#REF!,0),MATCH(CT_Bands_1991_2022_Bills_Flat!AR$2,#REF!,0))-INDEX(#REF!,MATCH(CT_Bands_1991_2022_Bills_Flat!$B39,#REF!,0),MATCH(CT_Bands_1991_2022_Bills_Flat!AR$3,#REF!,0)),"N/A")</f>
        <v>N/A</v>
      </c>
      <c r="AS39" s="90" t="str">
        <f>IFERROR(INDEX(#REF!,MATCH(CT_Bands_1991_2022_Bills_Flat!$B39,#REF!,0),MATCH(CT_Bands_1991_2022_Bills_Flat!AS$2,#REF!,0))-INDEX(#REF!,MATCH(CT_Bands_1991_2022_Bills_Flat!$B39,#REF!,0),MATCH(CT_Bands_1991_2022_Bills_Flat!AS$3,#REF!,0)),"N/A")</f>
        <v>N/A</v>
      </c>
      <c r="AT39" s="90" t="str">
        <f>IFERROR(INDEX(#REF!,MATCH(CT_Bands_1991_2022_Bills_Flat!$B39,#REF!,0),MATCH(CT_Bands_1991_2022_Bills_Flat!AT$2,#REF!,0))-INDEX(#REF!,MATCH(CT_Bands_1991_2022_Bills_Flat!$B39,#REF!,0),MATCH(CT_Bands_1991_2022_Bills_Flat!AT$3,#REF!,0)),"N/A")</f>
        <v>N/A</v>
      </c>
      <c r="AU39" s="90" t="str">
        <f>IFERROR(INDEX(#REF!,MATCH(CT_Bands_1991_2022_Bills_Flat!$B39,#REF!,0),MATCH(CT_Bands_1991_2022_Bills_Flat!AU$2,#REF!,0))-INDEX(#REF!,MATCH(CT_Bands_1991_2022_Bills_Flat!$B39,#REF!,0),MATCH(CT_Bands_1991_2022_Bills_Flat!AU$3,#REF!,0)),"N/A")</f>
        <v>N/A</v>
      </c>
      <c r="AV39" s="90" t="str">
        <f>IFERROR(INDEX(#REF!,MATCH(CT_Bands_1991_2022_Bills_Flat!$B39,#REF!,0),MATCH(CT_Bands_1991_2022_Bills_Flat!AV$2,#REF!,0))-INDEX(#REF!,MATCH(CT_Bands_1991_2022_Bills_Flat!$B39,#REF!,0),MATCH(CT_Bands_1991_2022_Bills_Flat!AV$3,#REF!,0)),"N/A")</f>
        <v>N/A</v>
      </c>
      <c r="AW39" s="90" t="str">
        <f>IFERROR(INDEX(#REF!,MATCH(CT_Bands_1991_2022_Bills_Flat!$B39,#REF!,0),MATCH(CT_Bands_1991_2022_Bills_Flat!AW$2,#REF!,0))-INDEX(#REF!,MATCH(CT_Bands_1991_2022_Bills_Flat!$B39,#REF!,0),MATCH(CT_Bands_1991_2022_Bills_Flat!AW$3,#REF!,0)),"N/A")</f>
        <v>N/A</v>
      </c>
      <c r="AX39" s="90" t="str">
        <f>IFERROR(INDEX(#REF!,MATCH(CT_Bands_1991_2022_Bills_Flat!$B39,#REF!,0),MATCH(CT_Bands_1991_2022_Bills_Flat!AX$2,#REF!,0))-INDEX(#REF!,MATCH(CT_Bands_1991_2022_Bills_Flat!$B39,#REF!,0),MATCH(CT_Bands_1991_2022_Bills_Flat!AX$3,#REF!,0)),"N/A")</f>
        <v>N/A</v>
      </c>
      <c r="AY39" s="90" t="str">
        <f>IFERROR(INDEX(#REF!,MATCH(CT_Bands_1991_2022_Bills_Flat!$B39,#REF!,0),MATCH(CT_Bands_1991_2022_Bills_Flat!AY$2,#REF!,0))-INDEX(#REF!,MATCH(CT_Bands_1991_2022_Bills_Flat!$B39,#REF!,0),MATCH(CT_Bands_1991_2022_Bills_Flat!AY$3,#REF!,0)),"N/A")</f>
        <v>N/A</v>
      </c>
      <c r="AZ39" s="90" t="str">
        <f>IFERROR(INDEX(#REF!,MATCH(CT_Bands_1991_2022_Bills_Flat!$B39,#REF!,0),MATCH(CT_Bands_1991_2022_Bills_Flat!AZ$2,#REF!,0))-INDEX(#REF!,MATCH(CT_Bands_1991_2022_Bills_Flat!$B39,#REF!,0),MATCH(CT_Bands_1991_2022_Bills_Flat!AZ$3,#REF!,0)),"N/A")</f>
        <v>N/A</v>
      </c>
      <c r="BA39" s="90" t="str">
        <f>IFERROR(INDEX(#REF!,MATCH(CT_Bands_1991_2022_Bills_Flat!$B39,#REF!,0),MATCH(CT_Bands_1991_2022_Bills_Flat!BA$2,#REF!,0))-INDEX(#REF!,MATCH(CT_Bands_1991_2022_Bills_Flat!$B39,#REF!,0),MATCH(CT_Bands_1991_2022_Bills_Flat!BA$3,#REF!,0)),"N/A")</f>
        <v>N/A</v>
      </c>
      <c r="BB39" s="102" t="str">
        <f>IFERROR(INDEX(#REF!,MATCH(CT_Bands_1991_2022_Bills_Flat!$B39,#REF!,0),MATCH(CT_Bands_1991_2022_Bills_Flat!BB$2,#REF!,0))-INDEX(#REF!,MATCH(CT_Bands_1991_2022_Bills_Flat!$B39,#REF!,0),MATCH(CT_Bands_1991_2022_Bills_Flat!BB$3,#REF!,0)),"N/A")</f>
        <v>N/A</v>
      </c>
      <c r="BC39" s="90" t="str">
        <f>IFERROR(INDEX(#REF!,MATCH(CT_Bands_1991_2022_Bills_Flat!$B39,#REF!,0),MATCH(CT_Bands_1991_2022_Bills_Flat!BC$2,#REF!,0))-INDEX(#REF!,MATCH(CT_Bands_1991_2022_Bills_Flat!$B39,#REF!,0),MATCH(CT_Bands_1991_2022_Bills_Flat!BC$3,#REF!,0)),"N/A")</f>
        <v>N/A</v>
      </c>
      <c r="BD39" s="90" t="str">
        <f>IFERROR(INDEX(#REF!,MATCH(CT_Bands_1991_2022_Bills_Flat!$B39,#REF!,0),MATCH(CT_Bands_1991_2022_Bills_Flat!BD$2,#REF!,0))-INDEX(#REF!,MATCH(CT_Bands_1991_2022_Bills_Flat!$B39,#REF!,0),MATCH(CT_Bands_1991_2022_Bills_Flat!BD$3,#REF!,0)),"N/A")</f>
        <v>N/A</v>
      </c>
      <c r="BE39" s="90" t="str">
        <f>IFERROR(INDEX(#REF!,MATCH(CT_Bands_1991_2022_Bills_Flat!$B39,#REF!,0),MATCH(CT_Bands_1991_2022_Bills_Flat!BE$2,#REF!,0))-INDEX(#REF!,MATCH(CT_Bands_1991_2022_Bills_Flat!$B39,#REF!,0),MATCH(CT_Bands_1991_2022_Bills_Flat!BE$3,#REF!,0)),"N/A")</f>
        <v>N/A</v>
      </c>
      <c r="BF39" s="90" t="str">
        <f>IFERROR(INDEX(#REF!,MATCH(CT_Bands_1991_2022_Bills_Flat!$B39,#REF!,0),MATCH(CT_Bands_1991_2022_Bills_Flat!BF$2,#REF!,0))-INDEX(#REF!,MATCH(CT_Bands_1991_2022_Bills_Flat!$B39,#REF!,0),MATCH(CT_Bands_1991_2022_Bills_Flat!BF$3,#REF!,0)),"N/A")</f>
        <v>N/A</v>
      </c>
      <c r="BG39" s="90" t="str">
        <f>IFERROR(INDEX(#REF!,MATCH(CT_Bands_1991_2022_Bills_Flat!$B39,#REF!,0),MATCH(CT_Bands_1991_2022_Bills_Flat!BG$2,#REF!,0))-INDEX(#REF!,MATCH(CT_Bands_1991_2022_Bills_Flat!$B39,#REF!,0),MATCH(CT_Bands_1991_2022_Bills_Flat!BG$3,#REF!,0)),"N/A")</f>
        <v>N/A</v>
      </c>
      <c r="BH39" s="90" t="str">
        <f>IFERROR(INDEX(#REF!,MATCH(CT_Bands_1991_2022_Bills_Flat!$B39,#REF!,0),MATCH(CT_Bands_1991_2022_Bills_Flat!BH$2,#REF!,0))-INDEX(#REF!,MATCH(CT_Bands_1991_2022_Bills_Flat!$B39,#REF!,0),MATCH(CT_Bands_1991_2022_Bills_Flat!BH$3,#REF!,0)),"N/A")</f>
        <v>N/A</v>
      </c>
      <c r="BI39" s="90" t="str">
        <f>IFERROR(INDEX(#REF!,MATCH(CT_Bands_1991_2022_Bills_Flat!$B39,#REF!,0),MATCH(CT_Bands_1991_2022_Bills_Flat!BI$2,#REF!,0))-INDEX(#REF!,MATCH(CT_Bands_1991_2022_Bills_Flat!$B39,#REF!,0),MATCH(CT_Bands_1991_2022_Bills_Flat!BI$3,#REF!,0)),"N/A")</f>
        <v>N/A</v>
      </c>
      <c r="BJ39" s="90" t="str">
        <f>IFERROR(INDEX(#REF!,MATCH(CT_Bands_1991_2022_Bills_Flat!$B39,#REF!,0),MATCH(CT_Bands_1991_2022_Bills_Flat!BJ$2,#REF!,0))-INDEX(#REF!,MATCH(CT_Bands_1991_2022_Bills_Flat!$B39,#REF!,0),MATCH(CT_Bands_1991_2022_Bills_Flat!BJ$3,#REF!,0)),"N/A")</f>
        <v>N/A</v>
      </c>
      <c r="BK39" s="90" t="str">
        <f>IFERROR(INDEX(#REF!,MATCH(CT_Bands_1991_2022_Bills_Flat!$B39,#REF!,0),MATCH(CT_Bands_1991_2022_Bills_Flat!BK$2,#REF!,0))-INDEX(#REF!,MATCH(CT_Bands_1991_2022_Bills_Flat!$B39,#REF!,0),MATCH(CT_Bands_1991_2022_Bills_Flat!BK$3,#REF!,0)),"N/A")</f>
        <v>N/A</v>
      </c>
      <c r="BL39" s="102" t="str">
        <f>IFERROR(INDEX(#REF!,MATCH(CT_Bands_1991_2022_Bills_Flat!$B39,#REF!,0),MATCH(CT_Bands_1991_2022_Bills_Flat!BL$2,#REF!,0))-INDEX(#REF!,MATCH(CT_Bands_1991_2022_Bills_Flat!$B39,#REF!,0),MATCH(CT_Bands_1991_2022_Bills_Flat!BL$3,#REF!,0)),"N/A")</f>
        <v>N/A</v>
      </c>
      <c r="BM39" s="90" t="str">
        <f>IFERROR(INDEX(#REF!,MATCH(CT_Bands_1991_2022_Bills_Flat!$B39,#REF!,0),MATCH(CT_Bands_1991_2022_Bills_Flat!BM$2,#REF!,0))-INDEX(#REF!,MATCH(CT_Bands_1991_2022_Bills_Flat!$B39,#REF!,0),MATCH(CT_Bands_1991_2022_Bills_Flat!BM$3,#REF!,0)),"N/A")</f>
        <v>N/A</v>
      </c>
      <c r="BN39" s="90" t="str">
        <f>IFERROR(INDEX(#REF!,MATCH(CT_Bands_1991_2022_Bills_Flat!$B39,#REF!,0),MATCH(CT_Bands_1991_2022_Bills_Flat!BN$2,#REF!,0))-INDEX(#REF!,MATCH(CT_Bands_1991_2022_Bills_Flat!$B39,#REF!,0),MATCH(CT_Bands_1991_2022_Bills_Flat!BN$3,#REF!,0)),"N/A")</f>
        <v>N/A</v>
      </c>
      <c r="BO39" s="90" t="str">
        <f>IFERROR(INDEX(#REF!,MATCH(CT_Bands_1991_2022_Bills_Flat!$B39,#REF!,0),MATCH(CT_Bands_1991_2022_Bills_Flat!BO$2,#REF!,0))-INDEX(#REF!,MATCH(CT_Bands_1991_2022_Bills_Flat!$B39,#REF!,0),MATCH(CT_Bands_1991_2022_Bills_Flat!BO$3,#REF!,0)),"N/A")</f>
        <v>N/A</v>
      </c>
      <c r="BP39" s="90" t="str">
        <f>IFERROR(INDEX(#REF!,MATCH(CT_Bands_1991_2022_Bills_Flat!$B39,#REF!,0),MATCH(CT_Bands_1991_2022_Bills_Flat!BP$2,#REF!,0))-INDEX(#REF!,MATCH(CT_Bands_1991_2022_Bills_Flat!$B39,#REF!,0),MATCH(CT_Bands_1991_2022_Bills_Flat!BP$3,#REF!,0)),"N/A")</f>
        <v>N/A</v>
      </c>
      <c r="BQ39" s="90" t="str">
        <f>IFERROR(INDEX(#REF!,MATCH(CT_Bands_1991_2022_Bills_Flat!$B39,#REF!,0),MATCH(CT_Bands_1991_2022_Bills_Flat!BQ$2,#REF!,0))-INDEX(#REF!,MATCH(CT_Bands_1991_2022_Bills_Flat!$B39,#REF!,0),MATCH(CT_Bands_1991_2022_Bills_Flat!BQ$3,#REF!,0)),"N/A")</f>
        <v>N/A</v>
      </c>
      <c r="BR39" s="90" t="str">
        <f>IFERROR(INDEX(#REF!,MATCH(CT_Bands_1991_2022_Bills_Flat!$B39,#REF!,0),MATCH(CT_Bands_1991_2022_Bills_Flat!BR$2,#REF!,0))-INDEX(#REF!,MATCH(CT_Bands_1991_2022_Bills_Flat!$B39,#REF!,0),MATCH(CT_Bands_1991_2022_Bills_Flat!BR$3,#REF!,0)),"N/A")</f>
        <v>N/A</v>
      </c>
      <c r="BS39" s="90" t="str">
        <f>IFERROR(INDEX(#REF!,MATCH(CT_Bands_1991_2022_Bills_Flat!$B39,#REF!,0),MATCH(CT_Bands_1991_2022_Bills_Flat!BS$2,#REF!,0))-INDEX(#REF!,MATCH(CT_Bands_1991_2022_Bills_Flat!$B39,#REF!,0),MATCH(CT_Bands_1991_2022_Bills_Flat!BS$3,#REF!,0)),"N/A")</f>
        <v>N/A</v>
      </c>
      <c r="BT39" s="90" t="str">
        <f>IFERROR(INDEX(#REF!,MATCH(CT_Bands_1991_2022_Bills_Flat!$B39,#REF!,0),MATCH(CT_Bands_1991_2022_Bills_Flat!BT$2,#REF!,0))-INDEX(#REF!,MATCH(CT_Bands_1991_2022_Bills_Flat!$B39,#REF!,0),MATCH(CT_Bands_1991_2022_Bills_Flat!BT$3,#REF!,0)),"N/A")</f>
        <v>N/A</v>
      </c>
      <c r="BU39" s="90" t="str">
        <f>IFERROR(INDEX(#REF!,MATCH(CT_Bands_1991_2022_Bills_Flat!$B39,#REF!,0),MATCH(CT_Bands_1991_2022_Bills_Flat!BU$2,#REF!,0))-INDEX(#REF!,MATCH(CT_Bands_1991_2022_Bills_Flat!$B39,#REF!,0),MATCH(CT_Bands_1991_2022_Bills_Flat!BU$3,#REF!,0)),"N/A")</f>
        <v>N/A</v>
      </c>
      <c r="BV39" s="102" t="str">
        <f>IFERROR(INDEX(#REF!,MATCH(CT_Bands_1991_2022_Bills_Flat!$B39,#REF!,0),MATCH(CT_Bands_1991_2022_Bills_Flat!BV$2,#REF!,0))-INDEX(#REF!,MATCH(CT_Bands_1991_2022_Bills_Flat!$B39,#REF!,0),MATCH(CT_Bands_1991_2022_Bills_Flat!BV$3,#REF!,0)),"N/A")</f>
        <v>N/A</v>
      </c>
      <c r="BW39" s="90" t="str">
        <f>IFERROR(INDEX(#REF!,MATCH(CT_Bands_1991_2022_Bills_Flat!$B39,#REF!,0),MATCH(CT_Bands_1991_2022_Bills_Flat!BW$2,#REF!,0))-INDEX(#REF!,MATCH(CT_Bands_1991_2022_Bills_Flat!$B39,#REF!,0),MATCH(CT_Bands_1991_2022_Bills_Flat!BW$3,#REF!,0)),"N/A")</f>
        <v>N/A</v>
      </c>
      <c r="BX39" s="90" t="str">
        <f>IFERROR(INDEX(#REF!,MATCH(CT_Bands_1991_2022_Bills_Flat!$B39,#REF!,0),MATCH(CT_Bands_1991_2022_Bills_Flat!BX$2,#REF!,0))-INDEX(#REF!,MATCH(CT_Bands_1991_2022_Bills_Flat!$B39,#REF!,0),MATCH(CT_Bands_1991_2022_Bills_Flat!BX$3,#REF!,0)),"N/A")</f>
        <v>N/A</v>
      </c>
      <c r="BY39" s="90" t="str">
        <f>IFERROR(INDEX(#REF!,MATCH(CT_Bands_1991_2022_Bills_Flat!$B39,#REF!,0),MATCH(CT_Bands_1991_2022_Bills_Flat!BY$2,#REF!,0))-INDEX(#REF!,MATCH(CT_Bands_1991_2022_Bills_Flat!$B39,#REF!,0),MATCH(CT_Bands_1991_2022_Bills_Flat!BY$3,#REF!,0)),"N/A")</f>
        <v>N/A</v>
      </c>
      <c r="BZ39" s="90" t="str">
        <f>IFERROR(INDEX(#REF!,MATCH(CT_Bands_1991_2022_Bills_Flat!$B39,#REF!,0),MATCH(CT_Bands_1991_2022_Bills_Flat!BZ$2,#REF!,0))-INDEX(#REF!,MATCH(CT_Bands_1991_2022_Bills_Flat!$B39,#REF!,0),MATCH(CT_Bands_1991_2022_Bills_Flat!BZ$3,#REF!,0)),"N/A")</f>
        <v>N/A</v>
      </c>
      <c r="CA39" s="90" t="str">
        <f>IFERROR(INDEX(#REF!,MATCH(CT_Bands_1991_2022_Bills_Flat!$B39,#REF!,0),MATCH(CT_Bands_1991_2022_Bills_Flat!CA$2,#REF!,0))-INDEX(#REF!,MATCH(CT_Bands_1991_2022_Bills_Flat!$B39,#REF!,0),MATCH(CT_Bands_1991_2022_Bills_Flat!CA$3,#REF!,0)),"N/A")</f>
        <v>N/A</v>
      </c>
      <c r="CB39" s="90" t="str">
        <f>IFERROR(INDEX(#REF!,MATCH(CT_Bands_1991_2022_Bills_Flat!$B39,#REF!,0),MATCH(CT_Bands_1991_2022_Bills_Flat!CB$2,#REF!,0))-INDEX(#REF!,MATCH(CT_Bands_1991_2022_Bills_Flat!$B39,#REF!,0),MATCH(CT_Bands_1991_2022_Bills_Flat!CB$3,#REF!,0)),"N/A")</f>
        <v>N/A</v>
      </c>
      <c r="CC39" s="90" t="str">
        <f>IFERROR(INDEX(#REF!,MATCH(CT_Bands_1991_2022_Bills_Flat!$B39,#REF!,0),MATCH(CT_Bands_1991_2022_Bills_Flat!CC$2,#REF!,0))-INDEX(#REF!,MATCH(CT_Bands_1991_2022_Bills_Flat!$B39,#REF!,0),MATCH(CT_Bands_1991_2022_Bills_Flat!CC$3,#REF!,0)),"N/A")</f>
        <v>N/A</v>
      </c>
      <c r="CD39" s="90" t="str">
        <f>IFERROR(INDEX(#REF!,MATCH(CT_Bands_1991_2022_Bills_Flat!$B39,#REF!,0),MATCH(CT_Bands_1991_2022_Bills_Flat!CD$2,#REF!,0))-INDEX(#REF!,MATCH(CT_Bands_1991_2022_Bills_Flat!$B39,#REF!,0),MATCH(CT_Bands_1991_2022_Bills_Flat!CD$3,#REF!,0)),"N/A")</f>
        <v>N/A</v>
      </c>
      <c r="CE39" s="90" t="str">
        <f>IFERROR(INDEX(#REF!,MATCH(CT_Bands_1991_2022_Bills_Flat!$B39,#REF!,0),MATCH(CT_Bands_1991_2022_Bills_Flat!CE$2,#REF!,0))-INDEX(#REF!,MATCH(CT_Bands_1991_2022_Bills_Flat!$B39,#REF!,0),MATCH(CT_Bands_1991_2022_Bills_Flat!CE$3,#REF!,0)),"N/A")</f>
        <v>N/A</v>
      </c>
      <c r="CF39" s="51"/>
    </row>
    <row r="40" spans="1:84" x14ac:dyDescent="0.25">
      <c r="A40" s="76" t="s">
        <v>831</v>
      </c>
      <c r="B40" s="85" t="s">
        <v>832</v>
      </c>
      <c r="C40" s="85" t="s">
        <v>1511</v>
      </c>
      <c r="D40" s="90" t="str">
        <f>IFERROR(INDEX(#REF!,MATCH(CT_Bands_1991_2022_Bills_Flat!$B40,#REF!,0),MATCH(CT_Bands_1991_2022_Bills_Flat!D$2,#REF!,0))-INDEX(#REF!,MATCH(CT_Bands_1991_2022_Bills_Flat!$B40,#REF!,0),MATCH(CT_Bands_1991_2022_Bills_Flat!D$3,#REF!,0)),"N/A")</f>
        <v>N/A</v>
      </c>
      <c r="E40" s="90" t="str">
        <f>IFERROR(INDEX(#REF!,MATCH(CT_Bands_1991_2022_Bills_Flat!$B40,#REF!,0),MATCH(CT_Bands_1991_2022_Bills_Flat!E$2,#REF!,0))-INDEX(#REF!,MATCH(CT_Bands_1991_2022_Bills_Flat!$B40,#REF!,0),MATCH(CT_Bands_1991_2022_Bills_Flat!E$3,#REF!,0)),"N/A")</f>
        <v>N/A</v>
      </c>
      <c r="F40" s="90" t="str">
        <f>IFERROR(INDEX(#REF!,MATCH(CT_Bands_1991_2022_Bills_Flat!$B40,#REF!,0),MATCH(CT_Bands_1991_2022_Bills_Flat!F$2,#REF!,0))-INDEX(#REF!,MATCH(CT_Bands_1991_2022_Bills_Flat!$B40,#REF!,0),MATCH(CT_Bands_1991_2022_Bills_Flat!F$3,#REF!,0)),"N/A")</f>
        <v>N/A</v>
      </c>
      <c r="G40" s="90" t="str">
        <f>IFERROR(INDEX(#REF!,MATCH(CT_Bands_1991_2022_Bills_Flat!$B40,#REF!,0),MATCH(CT_Bands_1991_2022_Bills_Flat!G$2,#REF!,0))-INDEX(#REF!,MATCH(CT_Bands_1991_2022_Bills_Flat!$B40,#REF!,0),MATCH(CT_Bands_1991_2022_Bills_Flat!G$3,#REF!,0)),"N/A")</f>
        <v>N/A</v>
      </c>
      <c r="H40" s="90" t="str">
        <f>IFERROR(INDEX(#REF!,MATCH(CT_Bands_1991_2022_Bills_Flat!$B40,#REF!,0),MATCH(CT_Bands_1991_2022_Bills_Flat!H$2,#REF!,0))-INDEX(#REF!,MATCH(CT_Bands_1991_2022_Bills_Flat!$B40,#REF!,0),MATCH(CT_Bands_1991_2022_Bills_Flat!H$3,#REF!,0)),"N/A")</f>
        <v>N/A</v>
      </c>
      <c r="I40" s="90" t="str">
        <f>IFERROR(INDEX(#REF!,MATCH(CT_Bands_1991_2022_Bills_Flat!$B40,#REF!,0),MATCH(CT_Bands_1991_2022_Bills_Flat!I$2,#REF!,0))-INDEX(#REF!,MATCH(CT_Bands_1991_2022_Bills_Flat!$B40,#REF!,0),MATCH(CT_Bands_1991_2022_Bills_Flat!I$3,#REF!,0)),"N/A")</f>
        <v>N/A</v>
      </c>
      <c r="J40" s="90" t="str">
        <f>IFERROR(INDEX(#REF!,MATCH(CT_Bands_1991_2022_Bills_Flat!$B40,#REF!,0),MATCH(CT_Bands_1991_2022_Bills_Flat!J$2,#REF!,0))-INDEX(#REF!,MATCH(CT_Bands_1991_2022_Bills_Flat!$B40,#REF!,0),MATCH(CT_Bands_1991_2022_Bills_Flat!J$3,#REF!,0)),"N/A")</f>
        <v>N/A</v>
      </c>
      <c r="K40" s="90" t="str">
        <f>IFERROR(INDEX(#REF!,MATCH(CT_Bands_1991_2022_Bills_Flat!$B40,#REF!,0),MATCH(CT_Bands_1991_2022_Bills_Flat!K$2,#REF!,0))-INDEX(#REF!,MATCH(CT_Bands_1991_2022_Bills_Flat!$B40,#REF!,0),MATCH(CT_Bands_1991_2022_Bills_Flat!K$3,#REF!,0)),"N/A")</f>
        <v>N/A</v>
      </c>
      <c r="L40" s="90" t="str">
        <f>IFERROR(INDEX(#REF!,MATCH(CT_Bands_1991_2022_Bills_Flat!$B40,#REF!,0),MATCH(CT_Bands_1991_2022_Bills_Flat!L$2,#REF!,0))-INDEX(#REF!,MATCH(CT_Bands_1991_2022_Bills_Flat!$B40,#REF!,0),MATCH(CT_Bands_1991_2022_Bills_Flat!L$3,#REF!,0)),"N/A")</f>
        <v>N/A</v>
      </c>
      <c r="M40" s="90" t="str">
        <f>IFERROR(INDEX(#REF!,MATCH(CT_Bands_1991_2022_Bills_Flat!$B40,#REF!,0),MATCH(CT_Bands_1991_2022_Bills_Flat!M$2,#REF!,0))-INDEX(#REF!,MATCH(CT_Bands_1991_2022_Bills_Flat!$B40,#REF!,0),MATCH(CT_Bands_1991_2022_Bills_Flat!M$3,#REF!,0)),"N/A")</f>
        <v>N/A</v>
      </c>
      <c r="N40" s="102" t="str">
        <f>IFERROR(INDEX(#REF!,MATCH(CT_Bands_1991_2022_Bills_Flat!$B40,#REF!,0),MATCH(CT_Bands_1991_2022_Bills_Flat!N$2,#REF!,0))-INDEX(#REF!,MATCH(CT_Bands_1991_2022_Bills_Flat!$B40,#REF!,0),MATCH(CT_Bands_1991_2022_Bills_Flat!N$3,#REF!,0)),"N/A")</f>
        <v>N/A</v>
      </c>
      <c r="O40" s="90" t="str">
        <f>IFERROR(INDEX(#REF!,MATCH(CT_Bands_1991_2022_Bills_Flat!$B40,#REF!,0),MATCH(CT_Bands_1991_2022_Bills_Flat!O$2,#REF!,0))-INDEX(#REF!,MATCH(CT_Bands_1991_2022_Bills_Flat!$B40,#REF!,0),MATCH(CT_Bands_1991_2022_Bills_Flat!O$3,#REF!,0)),"N/A")</f>
        <v>N/A</v>
      </c>
      <c r="P40" s="90" t="str">
        <f>IFERROR(INDEX(#REF!,MATCH(CT_Bands_1991_2022_Bills_Flat!$B40,#REF!,0),MATCH(CT_Bands_1991_2022_Bills_Flat!P$2,#REF!,0))-INDEX(#REF!,MATCH(CT_Bands_1991_2022_Bills_Flat!$B40,#REF!,0),MATCH(CT_Bands_1991_2022_Bills_Flat!P$3,#REF!,0)),"N/A")</f>
        <v>N/A</v>
      </c>
      <c r="Q40" s="90" t="str">
        <f>IFERROR(INDEX(#REF!,MATCH(CT_Bands_1991_2022_Bills_Flat!$B40,#REF!,0),MATCH(CT_Bands_1991_2022_Bills_Flat!Q$2,#REF!,0))-INDEX(#REF!,MATCH(CT_Bands_1991_2022_Bills_Flat!$B40,#REF!,0),MATCH(CT_Bands_1991_2022_Bills_Flat!Q$3,#REF!,0)),"N/A")</f>
        <v>N/A</v>
      </c>
      <c r="R40" s="90" t="str">
        <f>IFERROR(INDEX(#REF!,MATCH(CT_Bands_1991_2022_Bills_Flat!$B40,#REF!,0),MATCH(CT_Bands_1991_2022_Bills_Flat!R$2,#REF!,0))-INDEX(#REF!,MATCH(CT_Bands_1991_2022_Bills_Flat!$B40,#REF!,0),MATCH(CT_Bands_1991_2022_Bills_Flat!R$3,#REF!,0)),"N/A")</f>
        <v>N/A</v>
      </c>
      <c r="S40" s="90" t="str">
        <f>IFERROR(INDEX(#REF!,MATCH(CT_Bands_1991_2022_Bills_Flat!$B40,#REF!,0),MATCH(CT_Bands_1991_2022_Bills_Flat!S$2,#REF!,0))-INDEX(#REF!,MATCH(CT_Bands_1991_2022_Bills_Flat!$B40,#REF!,0),MATCH(CT_Bands_1991_2022_Bills_Flat!S$3,#REF!,0)),"N/A")</f>
        <v>N/A</v>
      </c>
      <c r="T40" s="90" t="str">
        <f>IFERROR(INDEX(#REF!,MATCH(CT_Bands_1991_2022_Bills_Flat!$B40,#REF!,0),MATCH(CT_Bands_1991_2022_Bills_Flat!T$2,#REF!,0))-INDEX(#REF!,MATCH(CT_Bands_1991_2022_Bills_Flat!$B40,#REF!,0),MATCH(CT_Bands_1991_2022_Bills_Flat!T$3,#REF!,0)),"N/A")</f>
        <v>N/A</v>
      </c>
      <c r="U40" s="90" t="str">
        <f>IFERROR(INDEX(#REF!,MATCH(CT_Bands_1991_2022_Bills_Flat!$B40,#REF!,0),MATCH(CT_Bands_1991_2022_Bills_Flat!U$2,#REF!,0))-INDEX(#REF!,MATCH(CT_Bands_1991_2022_Bills_Flat!$B40,#REF!,0),MATCH(CT_Bands_1991_2022_Bills_Flat!U$3,#REF!,0)),"N/A")</f>
        <v>N/A</v>
      </c>
      <c r="V40" s="90" t="str">
        <f>IFERROR(INDEX(#REF!,MATCH(CT_Bands_1991_2022_Bills_Flat!$B40,#REF!,0),MATCH(CT_Bands_1991_2022_Bills_Flat!V$2,#REF!,0))-INDEX(#REF!,MATCH(CT_Bands_1991_2022_Bills_Flat!$B40,#REF!,0),MATCH(CT_Bands_1991_2022_Bills_Flat!V$3,#REF!,0)),"N/A")</f>
        <v>N/A</v>
      </c>
      <c r="W40" s="90" t="str">
        <f>IFERROR(INDEX(#REF!,MATCH(CT_Bands_1991_2022_Bills_Flat!$B40,#REF!,0),MATCH(CT_Bands_1991_2022_Bills_Flat!W$2,#REF!,0))-INDEX(#REF!,MATCH(CT_Bands_1991_2022_Bills_Flat!$B40,#REF!,0),MATCH(CT_Bands_1991_2022_Bills_Flat!W$3,#REF!,0)),"N/A")</f>
        <v>N/A</v>
      </c>
      <c r="X40" s="102" t="str">
        <f>IFERROR(INDEX(#REF!,MATCH(CT_Bands_1991_2022_Bills_Flat!$B40,#REF!,0),MATCH(CT_Bands_1991_2022_Bills_Flat!X$2,#REF!,0))-INDEX(#REF!,MATCH(CT_Bands_1991_2022_Bills_Flat!$B40,#REF!,0),MATCH(CT_Bands_1991_2022_Bills_Flat!X$3,#REF!,0)),"N/A")</f>
        <v>N/A</v>
      </c>
      <c r="Y40" s="90" t="str">
        <f>IFERROR(INDEX(#REF!,MATCH(CT_Bands_1991_2022_Bills_Flat!$B40,#REF!,0),MATCH(CT_Bands_1991_2022_Bills_Flat!Y$2,#REF!,0))-INDEX(#REF!,MATCH(CT_Bands_1991_2022_Bills_Flat!$B40,#REF!,0),MATCH(CT_Bands_1991_2022_Bills_Flat!Y$3,#REF!,0)),"N/A")</f>
        <v>N/A</v>
      </c>
      <c r="Z40" s="90" t="str">
        <f>IFERROR(INDEX(#REF!,MATCH(CT_Bands_1991_2022_Bills_Flat!$B40,#REF!,0),MATCH(CT_Bands_1991_2022_Bills_Flat!Z$2,#REF!,0))-INDEX(#REF!,MATCH(CT_Bands_1991_2022_Bills_Flat!$B40,#REF!,0),MATCH(CT_Bands_1991_2022_Bills_Flat!Z$3,#REF!,0)),"N/A")</f>
        <v>N/A</v>
      </c>
      <c r="AA40" s="90" t="str">
        <f>IFERROR(INDEX(#REF!,MATCH(CT_Bands_1991_2022_Bills_Flat!$B40,#REF!,0),MATCH(CT_Bands_1991_2022_Bills_Flat!AA$2,#REF!,0))-INDEX(#REF!,MATCH(CT_Bands_1991_2022_Bills_Flat!$B40,#REF!,0),MATCH(CT_Bands_1991_2022_Bills_Flat!AA$3,#REF!,0)),"N/A")</f>
        <v>N/A</v>
      </c>
      <c r="AB40" s="90" t="str">
        <f>IFERROR(INDEX(#REF!,MATCH(CT_Bands_1991_2022_Bills_Flat!$B40,#REF!,0),MATCH(CT_Bands_1991_2022_Bills_Flat!AB$2,#REF!,0))-INDEX(#REF!,MATCH(CT_Bands_1991_2022_Bills_Flat!$B40,#REF!,0),MATCH(CT_Bands_1991_2022_Bills_Flat!AB$3,#REF!,0)),"N/A")</f>
        <v>N/A</v>
      </c>
      <c r="AC40" s="90" t="str">
        <f>IFERROR(INDEX(#REF!,MATCH(CT_Bands_1991_2022_Bills_Flat!$B40,#REF!,0),MATCH(CT_Bands_1991_2022_Bills_Flat!AC$2,#REF!,0))-INDEX(#REF!,MATCH(CT_Bands_1991_2022_Bills_Flat!$B40,#REF!,0),MATCH(CT_Bands_1991_2022_Bills_Flat!AC$3,#REF!,0)),"N/A")</f>
        <v>N/A</v>
      </c>
      <c r="AD40" s="90" t="str">
        <f>IFERROR(INDEX(#REF!,MATCH(CT_Bands_1991_2022_Bills_Flat!$B40,#REF!,0),MATCH(CT_Bands_1991_2022_Bills_Flat!AD$2,#REF!,0))-INDEX(#REF!,MATCH(CT_Bands_1991_2022_Bills_Flat!$B40,#REF!,0),MATCH(CT_Bands_1991_2022_Bills_Flat!AD$3,#REF!,0)),"N/A")</f>
        <v>N/A</v>
      </c>
      <c r="AE40" s="90" t="str">
        <f>IFERROR(INDEX(#REF!,MATCH(CT_Bands_1991_2022_Bills_Flat!$B40,#REF!,0),MATCH(CT_Bands_1991_2022_Bills_Flat!AE$2,#REF!,0))-INDEX(#REF!,MATCH(CT_Bands_1991_2022_Bills_Flat!$B40,#REF!,0),MATCH(CT_Bands_1991_2022_Bills_Flat!AE$3,#REF!,0)),"N/A")</f>
        <v>N/A</v>
      </c>
      <c r="AF40" s="90" t="str">
        <f>IFERROR(INDEX(#REF!,MATCH(CT_Bands_1991_2022_Bills_Flat!$B40,#REF!,0),MATCH(CT_Bands_1991_2022_Bills_Flat!AF$2,#REF!,0))-INDEX(#REF!,MATCH(CT_Bands_1991_2022_Bills_Flat!$B40,#REF!,0),MATCH(CT_Bands_1991_2022_Bills_Flat!AF$3,#REF!,0)),"N/A")</f>
        <v>N/A</v>
      </c>
      <c r="AG40" s="90" t="str">
        <f>IFERROR(INDEX(#REF!,MATCH(CT_Bands_1991_2022_Bills_Flat!$B40,#REF!,0),MATCH(CT_Bands_1991_2022_Bills_Flat!AG$2,#REF!,0))-INDEX(#REF!,MATCH(CT_Bands_1991_2022_Bills_Flat!$B40,#REF!,0),MATCH(CT_Bands_1991_2022_Bills_Flat!AG$3,#REF!,0)),"N/A")</f>
        <v>N/A</v>
      </c>
      <c r="AH40" s="102" t="str">
        <f>IFERROR(INDEX(#REF!,MATCH(CT_Bands_1991_2022_Bills_Flat!$B40,#REF!,0),MATCH(CT_Bands_1991_2022_Bills_Flat!AH$2,#REF!,0))-INDEX(#REF!,MATCH(CT_Bands_1991_2022_Bills_Flat!$B40,#REF!,0),MATCH(CT_Bands_1991_2022_Bills_Flat!AH$3,#REF!,0)),"N/A")</f>
        <v>N/A</v>
      </c>
      <c r="AI40" s="90" t="str">
        <f>IFERROR(INDEX(#REF!,MATCH(CT_Bands_1991_2022_Bills_Flat!$B40,#REF!,0),MATCH(CT_Bands_1991_2022_Bills_Flat!AI$2,#REF!,0))-INDEX(#REF!,MATCH(CT_Bands_1991_2022_Bills_Flat!$B40,#REF!,0),MATCH(CT_Bands_1991_2022_Bills_Flat!AI$3,#REF!,0)),"N/A")</f>
        <v>N/A</v>
      </c>
      <c r="AJ40" s="90" t="str">
        <f>IFERROR(INDEX(#REF!,MATCH(CT_Bands_1991_2022_Bills_Flat!$B40,#REF!,0),MATCH(CT_Bands_1991_2022_Bills_Flat!AJ$2,#REF!,0))-INDEX(#REF!,MATCH(CT_Bands_1991_2022_Bills_Flat!$B40,#REF!,0),MATCH(CT_Bands_1991_2022_Bills_Flat!AJ$3,#REF!,0)),"N/A")</f>
        <v>N/A</v>
      </c>
      <c r="AK40" s="90" t="str">
        <f>IFERROR(INDEX(#REF!,MATCH(CT_Bands_1991_2022_Bills_Flat!$B40,#REF!,0),MATCH(CT_Bands_1991_2022_Bills_Flat!AK$2,#REF!,0))-INDEX(#REF!,MATCH(CT_Bands_1991_2022_Bills_Flat!$B40,#REF!,0),MATCH(CT_Bands_1991_2022_Bills_Flat!AK$3,#REF!,0)),"N/A")</f>
        <v>N/A</v>
      </c>
      <c r="AL40" s="90" t="str">
        <f>IFERROR(INDEX(#REF!,MATCH(CT_Bands_1991_2022_Bills_Flat!$B40,#REF!,0),MATCH(CT_Bands_1991_2022_Bills_Flat!AL$2,#REF!,0))-INDEX(#REF!,MATCH(CT_Bands_1991_2022_Bills_Flat!$B40,#REF!,0),MATCH(CT_Bands_1991_2022_Bills_Flat!AL$3,#REF!,0)),"N/A")</f>
        <v>N/A</v>
      </c>
      <c r="AM40" s="90" t="str">
        <f>IFERROR(INDEX(#REF!,MATCH(CT_Bands_1991_2022_Bills_Flat!$B40,#REF!,0),MATCH(CT_Bands_1991_2022_Bills_Flat!AM$2,#REF!,0))-INDEX(#REF!,MATCH(CT_Bands_1991_2022_Bills_Flat!$B40,#REF!,0),MATCH(CT_Bands_1991_2022_Bills_Flat!AM$3,#REF!,0)),"N/A")</f>
        <v>N/A</v>
      </c>
      <c r="AN40" s="90" t="str">
        <f>IFERROR(INDEX(#REF!,MATCH(CT_Bands_1991_2022_Bills_Flat!$B40,#REF!,0),MATCH(CT_Bands_1991_2022_Bills_Flat!AN$2,#REF!,0))-INDEX(#REF!,MATCH(CT_Bands_1991_2022_Bills_Flat!$B40,#REF!,0),MATCH(CT_Bands_1991_2022_Bills_Flat!AN$3,#REF!,0)),"N/A")</f>
        <v>N/A</v>
      </c>
      <c r="AO40" s="90" t="str">
        <f>IFERROR(INDEX(#REF!,MATCH(CT_Bands_1991_2022_Bills_Flat!$B40,#REF!,0),MATCH(CT_Bands_1991_2022_Bills_Flat!AO$2,#REF!,0))-INDEX(#REF!,MATCH(CT_Bands_1991_2022_Bills_Flat!$B40,#REF!,0),MATCH(CT_Bands_1991_2022_Bills_Flat!AO$3,#REF!,0)),"N/A")</f>
        <v>N/A</v>
      </c>
      <c r="AP40" s="90" t="str">
        <f>IFERROR(INDEX(#REF!,MATCH(CT_Bands_1991_2022_Bills_Flat!$B40,#REF!,0),MATCH(CT_Bands_1991_2022_Bills_Flat!AP$2,#REF!,0))-INDEX(#REF!,MATCH(CT_Bands_1991_2022_Bills_Flat!$B40,#REF!,0),MATCH(CT_Bands_1991_2022_Bills_Flat!AP$3,#REF!,0)),"N/A")</f>
        <v>N/A</v>
      </c>
      <c r="AQ40" s="90" t="str">
        <f>IFERROR(INDEX(#REF!,MATCH(CT_Bands_1991_2022_Bills_Flat!$B40,#REF!,0),MATCH(CT_Bands_1991_2022_Bills_Flat!AQ$2,#REF!,0))-INDEX(#REF!,MATCH(CT_Bands_1991_2022_Bills_Flat!$B40,#REF!,0),MATCH(CT_Bands_1991_2022_Bills_Flat!AQ$3,#REF!,0)),"N/A")</f>
        <v>N/A</v>
      </c>
      <c r="AR40" s="102" t="str">
        <f>IFERROR(INDEX(#REF!,MATCH(CT_Bands_1991_2022_Bills_Flat!$B40,#REF!,0),MATCH(CT_Bands_1991_2022_Bills_Flat!AR$2,#REF!,0))-INDEX(#REF!,MATCH(CT_Bands_1991_2022_Bills_Flat!$B40,#REF!,0),MATCH(CT_Bands_1991_2022_Bills_Flat!AR$3,#REF!,0)),"N/A")</f>
        <v>N/A</v>
      </c>
      <c r="AS40" s="90" t="str">
        <f>IFERROR(INDEX(#REF!,MATCH(CT_Bands_1991_2022_Bills_Flat!$B40,#REF!,0),MATCH(CT_Bands_1991_2022_Bills_Flat!AS$2,#REF!,0))-INDEX(#REF!,MATCH(CT_Bands_1991_2022_Bills_Flat!$B40,#REF!,0),MATCH(CT_Bands_1991_2022_Bills_Flat!AS$3,#REF!,0)),"N/A")</f>
        <v>N/A</v>
      </c>
      <c r="AT40" s="90" t="str">
        <f>IFERROR(INDEX(#REF!,MATCH(CT_Bands_1991_2022_Bills_Flat!$B40,#REF!,0),MATCH(CT_Bands_1991_2022_Bills_Flat!AT$2,#REF!,0))-INDEX(#REF!,MATCH(CT_Bands_1991_2022_Bills_Flat!$B40,#REF!,0),MATCH(CT_Bands_1991_2022_Bills_Flat!AT$3,#REF!,0)),"N/A")</f>
        <v>N/A</v>
      </c>
      <c r="AU40" s="90" t="str">
        <f>IFERROR(INDEX(#REF!,MATCH(CT_Bands_1991_2022_Bills_Flat!$B40,#REF!,0),MATCH(CT_Bands_1991_2022_Bills_Flat!AU$2,#REF!,0))-INDEX(#REF!,MATCH(CT_Bands_1991_2022_Bills_Flat!$B40,#REF!,0),MATCH(CT_Bands_1991_2022_Bills_Flat!AU$3,#REF!,0)),"N/A")</f>
        <v>N/A</v>
      </c>
      <c r="AV40" s="90" t="str">
        <f>IFERROR(INDEX(#REF!,MATCH(CT_Bands_1991_2022_Bills_Flat!$B40,#REF!,0),MATCH(CT_Bands_1991_2022_Bills_Flat!AV$2,#REF!,0))-INDEX(#REF!,MATCH(CT_Bands_1991_2022_Bills_Flat!$B40,#REF!,0),MATCH(CT_Bands_1991_2022_Bills_Flat!AV$3,#REF!,0)),"N/A")</f>
        <v>N/A</v>
      </c>
      <c r="AW40" s="90" t="str">
        <f>IFERROR(INDEX(#REF!,MATCH(CT_Bands_1991_2022_Bills_Flat!$B40,#REF!,0),MATCH(CT_Bands_1991_2022_Bills_Flat!AW$2,#REF!,0))-INDEX(#REF!,MATCH(CT_Bands_1991_2022_Bills_Flat!$B40,#REF!,0),MATCH(CT_Bands_1991_2022_Bills_Flat!AW$3,#REF!,0)),"N/A")</f>
        <v>N/A</v>
      </c>
      <c r="AX40" s="90" t="str">
        <f>IFERROR(INDEX(#REF!,MATCH(CT_Bands_1991_2022_Bills_Flat!$B40,#REF!,0),MATCH(CT_Bands_1991_2022_Bills_Flat!AX$2,#REF!,0))-INDEX(#REF!,MATCH(CT_Bands_1991_2022_Bills_Flat!$B40,#REF!,0),MATCH(CT_Bands_1991_2022_Bills_Flat!AX$3,#REF!,0)),"N/A")</f>
        <v>N/A</v>
      </c>
      <c r="AY40" s="90" t="str">
        <f>IFERROR(INDEX(#REF!,MATCH(CT_Bands_1991_2022_Bills_Flat!$B40,#REF!,0),MATCH(CT_Bands_1991_2022_Bills_Flat!AY$2,#REF!,0))-INDEX(#REF!,MATCH(CT_Bands_1991_2022_Bills_Flat!$B40,#REF!,0),MATCH(CT_Bands_1991_2022_Bills_Flat!AY$3,#REF!,0)),"N/A")</f>
        <v>N/A</v>
      </c>
      <c r="AZ40" s="90" t="str">
        <f>IFERROR(INDEX(#REF!,MATCH(CT_Bands_1991_2022_Bills_Flat!$B40,#REF!,0),MATCH(CT_Bands_1991_2022_Bills_Flat!AZ$2,#REF!,0))-INDEX(#REF!,MATCH(CT_Bands_1991_2022_Bills_Flat!$B40,#REF!,0),MATCH(CT_Bands_1991_2022_Bills_Flat!AZ$3,#REF!,0)),"N/A")</f>
        <v>N/A</v>
      </c>
      <c r="BA40" s="90" t="str">
        <f>IFERROR(INDEX(#REF!,MATCH(CT_Bands_1991_2022_Bills_Flat!$B40,#REF!,0),MATCH(CT_Bands_1991_2022_Bills_Flat!BA$2,#REF!,0))-INDEX(#REF!,MATCH(CT_Bands_1991_2022_Bills_Flat!$B40,#REF!,0),MATCH(CT_Bands_1991_2022_Bills_Flat!BA$3,#REF!,0)),"N/A")</f>
        <v>N/A</v>
      </c>
      <c r="BB40" s="102" t="str">
        <f>IFERROR(INDEX(#REF!,MATCH(CT_Bands_1991_2022_Bills_Flat!$B40,#REF!,0),MATCH(CT_Bands_1991_2022_Bills_Flat!BB$2,#REF!,0))-INDEX(#REF!,MATCH(CT_Bands_1991_2022_Bills_Flat!$B40,#REF!,0),MATCH(CT_Bands_1991_2022_Bills_Flat!BB$3,#REF!,0)),"N/A")</f>
        <v>N/A</v>
      </c>
      <c r="BC40" s="90" t="str">
        <f>IFERROR(INDEX(#REF!,MATCH(CT_Bands_1991_2022_Bills_Flat!$B40,#REF!,0),MATCH(CT_Bands_1991_2022_Bills_Flat!BC$2,#REF!,0))-INDEX(#REF!,MATCH(CT_Bands_1991_2022_Bills_Flat!$B40,#REF!,0),MATCH(CT_Bands_1991_2022_Bills_Flat!BC$3,#REF!,0)),"N/A")</f>
        <v>N/A</v>
      </c>
      <c r="BD40" s="90" t="str">
        <f>IFERROR(INDEX(#REF!,MATCH(CT_Bands_1991_2022_Bills_Flat!$B40,#REF!,0),MATCH(CT_Bands_1991_2022_Bills_Flat!BD$2,#REF!,0))-INDEX(#REF!,MATCH(CT_Bands_1991_2022_Bills_Flat!$B40,#REF!,0),MATCH(CT_Bands_1991_2022_Bills_Flat!BD$3,#REF!,0)),"N/A")</f>
        <v>N/A</v>
      </c>
      <c r="BE40" s="90" t="str">
        <f>IFERROR(INDEX(#REF!,MATCH(CT_Bands_1991_2022_Bills_Flat!$B40,#REF!,0),MATCH(CT_Bands_1991_2022_Bills_Flat!BE$2,#REF!,0))-INDEX(#REF!,MATCH(CT_Bands_1991_2022_Bills_Flat!$B40,#REF!,0),MATCH(CT_Bands_1991_2022_Bills_Flat!BE$3,#REF!,0)),"N/A")</f>
        <v>N/A</v>
      </c>
      <c r="BF40" s="90" t="str">
        <f>IFERROR(INDEX(#REF!,MATCH(CT_Bands_1991_2022_Bills_Flat!$B40,#REF!,0),MATCH(CT_Bands_1991_2022_Bills_Flat!BF$2,#REF!,0))-INDEX(#REF!,MATCH(CT_Bands_1991_2022_Bills_Flat!$B40,#REF!,0),MATCH(CT_Bands_1991_2022_Bills_Flat!BF$3,#REF!,0)),"N/A")</f>
        <v>N/A</v>
      </c>
      <c r="BG40" s="90" t="str">
        <f>IFERROR(INDEX(#REF!,MATCH(CT_Bands_1991_2022_Bills_Flat!$B40,#REF!,0),MATCH(CT_Bands_1991_2022_Bills_Flat!BG$2,#REF!,0))-INDEX(#REF!,MATCH(CT_Bands_1991_2022_Bills_Flat!$B40,#REF!,0),MATCH(CT_Bands_1991_2022_Bills_Flat!BG$3,#REF!,0)),"N/A")</f>
        <v>N/A</v>
      </c>
      <c r="BH40" s="90" t="str">
        <f>IFERROR(INDEX(#REF!,MATCH(CT_Bands_1991_2022_Bills_Flat!$B40,#REF!,0),MATCH(CT_Bands_1991_2022_Bills_Flat!BH$2,#REF!,0))-INDEX(#REF!,MATCH(CT_Bands_1991_2022_Bills_Flat!$B40,#REF!,0),MATCH(CT_Bands_1991_2022_Bills_Flat!BH$3,#REF!,0)),"N/A")</f>
        <v>N/A</v>
      </c>
      <c r="BI40" s="90" t="str">
        <f>IFERROR(INDEX(#REF!,MATCH(CT_Bands_1991_2022_Bills_Flat!$B40,#REF!,0),MATCH(CT_Bands_1991_2022_Bills_Flat!BI$2,#REF!,0))-INDEX(#REF!,MATCH(CT_Bands_1991_2022_Bills_Flat!$B40,#REF!,0),MATCH(CT_Bands_1991_2022_Bills_Flat!BI$3,#REF!,0)),"N/A")</f>
        <v>N/A</v>
      </c>
      <c r="BJ40" s="90" t="str">
        <f>IFERROR(INDEX(#REF!,MATCH(CT_Bands_1991_2022_Bills_Flat!$B40,#REF!,0),MATCH(CT_Bands_1991_2022_Bills_Flat!BJ$2,#REF!,0))-INDEX(#REF!,MATCH(CT_Bands_1991_2022_Bills_Flat!$B40,#REF!,0),MATCH(CT_Bands_1991_2022_Bills_Flat!BJ$3,#REF!,0)),"N/A")</f>
        <v>N/A</v>
      </c>
      <c r="BK40" s="90" t="str">
        <f>IFERROR(INDEX(#REF!,MATCH(CT_Bands_1991_2022_Bills_Flat!$B40,#REF!,0),MATCH(CT_Bands_1991_2022_Bills_Flat!BK$2,#REF!,0))-INDEX(#REF!,MATCH(CT_Bands_1991_2022_Bills_Flat!$B40,#REF!,0),MATCH(CT_Bands_1991_2022_Bills_Flat!BK$3,#REF!,0)),"N/A")</f>
        <v>N/A</v>
      </c>
      <c r="BL40" s="102" t="str">
        <f>IFERROR(INDEX(#REF!,MATCH(CT_Bands_1991_2022_Bills_Flat!$B40,#REF!,0),MATCH(CT_Bands_1991_2022_Bills_Flat!BL$2,#REF!,0))-INDEX(#REF!,MATCH(CT_Bands_1991_2022_Bills_Flat!$B40,#REF!,0),MATCH(CT_Bands_1991_2022_Bills_Flat!BL$3,#REF!,0)),"N/A")</f>
        <v>N/A</v>
      </c>
      <c r="BM40" s="90" t="str">
        <f>IFERROR(INDEX(#REF!,MATCH(CT_Bands_1991_2022_Bills_Flat!$B40,#REF!,0),MATCH(CT_Bands_1991_2022_Bills_Flat!BM$2,#REF!,0))-INDEX(#REF!,MATCH(CT_Bands_1991_2022_Bills_Flat!$B40,#REF!,0),MATCH(CT_Bands_1991_2022_Bills_Flat!BM$3,#REF!,0)),"N/A")</f>
        <v>N/A</v>
      </c>
      <c r="BN40" s="90" t="str">
        <f>IFERROR(INDEX(#REF!,MATCH(CT_Bands_1991_2022_Bills_Flat!$B40,#REF!,0),MATCH(CT_Bands_1991_2022_Bills_Flat!BN$2,#REF!,0))-INDEX(#REF!,MATCH(CT_Bands_1991_2022_Bills_Flat!$B40,#REF!,0),MATCH(CT_Bands_1991_2022_Bills_Flat!BN$3,#REF!,0)),"N/A")</f>
        <v>N/A</v>
      </c>
      <c r="BO40" s="90" t="str">
        <f>IFERROR(INDEX(#REF!,MATCH(CT_Bands_1991_2022_Bills_Flat!$B40,#REF!,0),MATCH(CT_Bands_1991_2022_Bills_Flat!BO$2,#REF!,0))-INDEX(#REF!,MATCH(CT_Bands_1991_2022_Bills_Flat!$B40,#REF!,0),MATCH(CT_Bands_1991_2022_Bills_Flat!BO$3,#REF!,0)),"N/A")</f>
        <v>N/A</v>
      </c>
      <c r="BP40" s="90" t="str">
        <f>IFERROR(INDEX(#REF!,MATCH(CT_Bands_1991_2022_Bills_Flat!$B40,#REF!,0),MATCH(CT_Bands_1991_2022_Bills_Flat!BP$2,#REF!,0))-INDEX(#REF!,MATCH(CT_Bands_1991_2022_Bills_Flat!$B40,#REF!,0),MATCH(CT_Bands_1991_2022_Bills_Flat!BP$3,#REF!,0)),"N/A")</f>
        <v>N/A</v>
      </c>
      <c r="BQ40" s="90" t="str">
        <f>IFERROR(INDEX(#REF!,MATCH(CT_Bands_1991_2022_Bills_Flat!$B40,#REF!,0),MATCH(CT_Bands_1991_2022_Bills_Flat!BQ$2,#REF!,0))-INDEX(#REF!,MATCH(CT_Bands_1991_2022_Bills_Flat!$B40,#REF!,0),MATCH(CT_Bands_1991_2022_Bills_Flat!BQ$3,#REF!,0)),"N/A")</f>
        <v>N/A</v>
      </c>
      <c r="BR40" s="90" t="str">
        <f>IFERROR(INDEX(#REF!,MATCH(CT_Bands_1991_2022_Bills_Flat!$B40,#REF!,0),MATCH(CT_Bands_1991_2022_Bills_Flat!BR$2,#REF!,0))-INDEX(#REF!,MATCH(CT_Bands_1991_2022_Bills_Flat!$B40,#REF!,0),MATCH(CT_Bands_1991_2022_Bills_Flat!BR$3,#REF!,0)),"N/A")</f>
        <v>N/A</v>
      </c>
      <c r="BS40" s="90" t="str">
        <f>IFERROR(INDEX(#REF!,MATCH(CT_Bands_1991_2022_Bills_Flat!$B40,#REF!,0),MATCH(CT_Bands_1991_2022_Bills_Flat!BS$2,#REF!,0))-INDEX(#REF!,MATCH(CT_Bands_1991_2022_Bills_Flat!$B40,#REF!,0),MATCH(CT_Bands_1991_2022_Bills_Flat!BS$3,#REF!,0)),"N/A")</f>
        <v>N/A</v>
      </c>
      <c r="BT40" s="90" t="str">
        <f>IFERROR(INDEX(#REF!,MATCH(CT_Bands_1991_2022_Bills_Flat!$B40,#REF!,0),MATCH(CT_Bands_1991_2022_Bills_Flat!BT$2,#REF!,0))-INDEX(#REF!,MATCH(CT_Bands_1991_2022_Bills_Flat!$B40,#REF!,0),MATCH(CT_Bands_1991_2022_Bills_Flat!BT$3,#REF!,0)),"N/A")</f>
        <v>N/A</v>
      </c>
      <c r="BU40" s="90" t="str">
        <f>IFERROR(INDEX(#REF!,MATCH(CT_Bands_1991_2022_Bills_Flat!$B40,#REF!,0),MATCH(CT_Bands_1991_2022_Bills_Flat!BU$2,#REF!,0))-INDEX(#REF!,MATCH(CT_Bands_1991_2022_Bills_Flat!$B40,#REF!,0),MATCH(CT_Bands_1991_2022_Bills_Flat!BU$3,#REF!,0)),"N/A")</f>
        <v>N/A</v>
      </c>
      <c r="BV40" s="102" t="str">
        <f>IFERROR(INDEX(#REF!,MATCH(CT_Bands_1991_2022_Bills_Flat!$B40,#REF!,0),MATCH(CT_Bands_1991_2022_Bills_Flat!BV$2,#REF!,0))-INDEX(#REF!,MATCH(CT_Bands_1991_2022_Bills_Flat!$B40,#REF!,0),MATCH(CT_Bands_1991_2022_Bills_Flat!BV$3,#REF!,0)),"N/A")</f>
        <v>N/A</v>
      </c>
      <c r="BW40" s="90" t="str">
        <f>IFERROR(INDEX(#REF!,MATCH(CT_Bands_1991_2022_Bills_Flat!$B40,#REF!,0),MATCH(CT_Bands_1991_2022_Bills_Flat!BW$2,#REF!,0))-INDEX(#REF!,MATCH(CT_Bands_1991_2022_Bills_Flat!$B40,#REF!,0),MATCH(CT_Bands_1991_2022_Bills_Flat!BW$3,#REF!,0)),"N/A")</f>
        <v>N/A</v>
      </c>
      <c r="BX40" s="90" t="str">
        <f>IFERROR(INDEX(#REF!,MATCH(CT_Bands_1991_2022_Bills_Flat!$B40,#REF!,0),MATCH(CT_Bands_1991_2022_Bills_Flat!BX$2,#REF!,0))-INDEX(#REF!,MATCH(CT_Bands_1991_2022_Bills_Flat!$B40,#REF!,0),MATCH(CT_Bands_1991_2022_Bills_Flat!BX$3,#REF!,0)),"N/A")</f>
        <v>N/A</v>
      </c>
      <c r="BY40" s="90" t="str">
        <f>IFERROR(INDEX(#REF!,MATCH(CT_Bands_1991_2022_Bills_Flat!$B40,#REF!,0),MATCH(CT_Bands_1991_2022_Bills_Flat!BY$2,#REF!,0))-INDEX(#REF!,MATCH(CT_Bands_1991_2022_Bills_Flat!$B40,#REF!,0),MATCH(CT_Bands_1991_2022_Bills_Flat!BY$3,#REF!,0)),"N/A")</f>
        <v>N/A</v>
      </c>
      <c r="BZ40" s="90" t="str">
        <f>IFERROR(INDEX(#REF!,MATCH(CT_Bands_1991_2022_Bills_Flat!$B40,#REF!,0),MATCH(CT_Bands_1991_2022_Bills_Flat!BZ$2,#REF!,0))-INDEX(#REF!,MATCH(CT_Bands_1991_2022_Bills_Flat!$B40,#REF!,0),MATCH(CT_Bands_1991_2022_Bills_Flat!BZ$3,#REF!,0)),"N/A")</f>
        <v>N/A</v>
      </c>
      <c r="CA40" s="90" t="str">
        <f>IFERROR(INDEX(#REF!,MATCH(CT_Bands_1991_2022_Bills_Flat!$B40,#REF!,0),MATCH(CT_Bands_1991_2022_Bills_Flat!CA$2,#REF!,0))-INDEX(#REF!,MATCH(CT_Bands_1991_2022_Bills_Flat!$B40,#REF!,0),MATCH(CT_Bands_1991_2022_Bills_Flat!CA$3,#REF!,0)),"N/A")</f>
        <v>N/A</v>
      </c>
      <c r="CB40" s="90" t="str">
        <f>IFERROR(INDEX(#REF!,MATCH(CT_Bands_1991_2022_Bills_Flat!$B40,#REF!,0),MATCH(CT_Bands_1991_2022_Bills_Flat!CB$2,#REF!,0))-INDEX(#REF!,MATCH(CT_Bands_1991_2022_Bills_Flat!$B40,#REF!,0),MATCH(CT_Bands_1991_2022_Bills_Flat!CB$3,#REF!,0)),"N/A")</f>
        <v>N/A</v>
      </c>
      <c r="CC40" s="90" t="str">
        <f>IFERROR(INDEX(#REF!,MATCH(CT_Bands_1991_2022_Bills_Flat!$B40,#REF!,0),MATCH(CT_Bands_1991_2022_Bills_Flat!CC$2,#REF!,0))-INDEX(#REF!,MATCH(CT_Bands_1991_2022_Bills_Flat!$B40,#REF!,0),MATCH(CT_Bands_1991_2022_Bills_Flat!CC$3,#REF!,0)),"N/A")</f>
        <v>N/A</v>
      </c>
      <c r="CD40" s="90" t="str">
        <f>IFERROR(INDEX(#REF!,MATCH(CT_Bands_1991_2022_Bills_Flat!$B40,#REF!,0),MATCH(CT_Bands_1991_2022_Bills_Flat!CD$2,#REF!,0))-INDEX(#REF!,MATCH(CT_Bands_1991_2022_Bills_Flat!$B40,#REF!,0),MATCH(CT_Bands_1991_2022_Bills_Flat!CD$3,#REF!,0)),"N/A")</f>
        <v>N/A</v>
      </c>
      <c r="CE40" s="90" t="str">
        <f>IFERROR(INDEX(#REF!,MATCH(CT_Bands_1991_2022_Bills_Flat!$B40,#REF!,0),MATCH(CT_Bands_1991_2022_Bills_Flat!CE$2,#REF!,0))-INDEX(#REF!,MATCH(CT_Bands_1991_2022_Bills_Flat!$B40,#REF!,0),MATCH(CT_Bands_1991_2022_Bills_Flat!CE$3,#REF!,0)),"N/A")</f>
        <v>N/A</v>
      </c>
      <c r="CF40" s="51"/>
    </row>
    <row r="41" spans="1:84" x14ac:dyDescent="0.25">
      <c r="A41" s="76" t="s">
        <v>833</v>
      </c>
      <c r="B41" s="85" t="s">
        <v>834</v>
      </c>
      <c r="C41" s="85" t="s">
        <v>1511</v>
      </c>
      <c r="D41" s="90" t="str">
        <f>IFERROR(INDEX(#REF!,MATCH(CT_Bands_1991_2022_Bills_Flat!$B41,#REF!,0),MATCH(CT_Bands_1991_2022_Bills_Flat!D$2,#REF!,0))-INDEX(#REF!,MATCH(CT_Bands_1991_2022_Bills_Flat!$B41,#REF!,0),MATCH(CT_Bands_1991_2022_Bills_Flat!D$3,#REF!,0)),"N/A")</f>
        <v>N/A</v>
      </c>
      <c r="E41" s="90" t="str">
        <f>IFERROR(INDEX(#REF!,MATCH(CT_Bands_1991_2022_Bills_Flat!$B41,#REF!,0),MATCH(CT_Bands_1991_2022_Bills_Flat!E$2,#REF!,0))-INDEX(#REF!,MATCH(CT_Bands_1991_2022_Bills_Flat!$B41,#REF!,0),MATCH(CT_Bands_1991_2022_Bills_Flat!E$3,#REF!,0)),"N/A")</f>
        <v>N/A</v>
      </c>
      <c r="F41" s="90" t="str">
        <f>IFERROR(INDEX(#REF!,MATCH(CT_Bands_1991_2022_Bills_Flat!$B41,#REF!,0),MATCH(CT_Bands_1991_2022_Bills_Flat!F$2,#REF!,0))-INDEX(#REF!,MATCH(CT_Bands_1991_2022_Bills_Flat!$B41,#REF!,0),MATCH(CT_Bands_1991_2022_Bills_Flat!F$3,#REF!,0)),"N/A")</f>
        <v>N/A</v>
      </c>
      <c r="G41" s="90" t="str">
        <f>IFERROR(INDEX(#REF!,MATCH(CT_Bands_1991_2022_Bills_Flat!$B41,#REF!,0),MATCH(CT_Bands_1991_2022_Bills_Flat!G$2,#REF!,0))-INDEX(#REF!,MATCH(CT_Bands_1991_2022_Bills_Flat!$B41,#REF!,0),MATCH(CT_Bands_1991_2022_Bills_Flat!G$3,#REF!,0)),"N/A")</f>
        <v>N/A</v>
      </c>
      <c r="H41" s="90" t="str">
        <f>IFERROR(INDEX(#REF!,MATCH(CT_Bands_1991_2022_Bills_Flat!$B41,#REF!,0),MATCH(CT_Bands_1991_2022_Bills_Flat!H$2,#REF!,0))-INDEX(#REF!,MATCH(CT_Bands_1991_2022_Bills_Flat!$B41,#REF!,0),MATCH(CT_Bands_1991_2022_Bills_Flat!H$3,#REF!,0)),"N/A")</f>
        <v>N/A</v>
      </c>
      <c r="I41" s="90" t="str">
        <f>IFERROR(INDEX(#REF!,MATCH(CT_Bands_1991_2022_Bills_Flat!$B41,#REF!,0),MATCH(CT_Bands_1991_2022_Bills_Flat!I$2,#REF!,0))-INDEX(#REF!,MATCH(CT_Bands_1991_2022_Bills_Flat!$B41,#REF!,0),MATCH(CT_Bands_1991_2022_Bills_Flat!I$3,#REF!,0)),"N/A")</f>
        <v>N/A</v>
      </c>
      <c r="J41" s="90" t="str">
        <f>IFERROR(INDEX(#REF!,MATCH(CT_Bands_1991_2022_Bills_Flat!$B41,#REF!,0),MATCH(CT_Bands_1991_2022_Bills_Flat!J$2,#REF!,0))-INDEX(#REF!,MATCH(CT_Bands_1991_2022_Bills_Flat!$B41,#REF!,0),MATCH(CT_Bands_1991_2022_Bills_Flat!J$3,#REF!,0)),"N/A")</f>
        <v>N/A</v>
      </c>
      <c r="K41" s="90" t="str">
        <f>IFERROR(INDEX(#REF!,MATCH(CT_Bands_1991_2022_Bills_Flat!$B41,#REF!,0),MATCH(CT_Bands_1991_2022_Bills_Flat!K$2,#REF!,0))-INDEX(#REF!,MATCH(CT_Bands_1991_2022_Bills_Flat!$B41,#REF!,0),MATCH(CT_Bands_1991_2022_Bills_Flat!K$3,#REF!,0)),"N/A")</f>
        <v>N/A</v>
      </c>
      <c r="L41" s="90" t="str">
        <f>IFERROR(INDEX(#REF!,MATCH(CT_Bands_1991_2022_Bills_Flat!$B41,#REF!,0),MATCH(CT_Bands_1991_2022_Bills_Flat!L$2,#REF!,0))-INDEX(#REF!,MATCH(CT_Bands_1991_2022_Bills_Flat!$B41,#REF!,0),MATCH(CT_Bands_1991_2022_Bills_Flat!L$3,#REF!,0)),"N/A")</f>
        <v>N/A</v>
      </c>
      <c r="M41" s="90" t="str">
        <f>IFERROR(INDEX(#REF!,MATCH(CT_Bands_1991_2022_Bills_Flat!$B41,#REF!,0),MATCH(CT_Bands_1991_2022_Bills_Flat!M$2,#REF!,0))-INDEX(#REF!,MATCH(CT_Bands_1991_2022_Bills_Flat!$B41,#REF!,0),MATCH(CT_Bands_1991_2022_Bills_Flat!M$3,#REF!,0)),"N/A")</f>
        <v>N/A</v>
      </c>
      <c r="N41" s="102" t="str">
        <f>IFERROR(INDEX(#REF!,MATCH(CT_Bands_1991_2022_Bills_Flat!$B41,#REF!,0),MATCH(CT_Bands_1991_2022_Bills_Flat!N$2,#REF!,0))-INDEX(#REF!,MATCH(CT_Bands_1991_2022_Bills_Flat!$B41,#REF!,0),MATCH(CT_Bands_1991_2022_Bills_Flat!N$3,#REF!,0)),"N/A")</f>
        <v>N/A</v>
      </c>
      <c r="O41" s="90" t="str">
        <f>IFERROR(INDEX(#REF!,MATCH(CT_Bands_1991_2022_Bills_Flat!$B41,#REF!,0),MATCH(CT_Bands_1991_2022_Bills_Flat!O$2,#REF!,0))-INDEX(#REF!,MATCH(CT_Bands_1991_2022_Bills_Flat!$B41,#REF!,0),MATCH(CT_Bands_1991_2022_Bills_Flat!O$3,#REF!,0)),"N/A")</f>
        <v>N/A</v>
      </c>
      <c r="P41" s="90" t="str">
        <f>IFERROR(INDEX(#REF!,MATCH(CT_Bands_1991_2022_Bills_Flat!$B41,#REF!,0),MATCH(CT_Bands_1991_2022_Bills_Flat!P$2,#REF!,0))-INDEX(#REF!,MATCH(CT_Bands_1991_2022_Bills_Flat!$B41,#REF!,0),MATCH(CT_Bands_1991_2022_Bills_Flat!P$3,#REF!,0)),"N/A")</f>
        <v>N/A</v>
      </c>
      <c r="Q41" s="90" t="str">
        <f>IFERROR(INDEX(#REF!,MATCH(CT_Bands_1991_2022_Bills_Flat!$B41,#REF!,0),MATCH(CT_Bands_1991_2022_Bills_Flat!Q$2,#REF!,0))-INDEX(#REF!,MATCH(CT_Bands_1991_2022_Bills_Flat!$B41,#REF!,0),MATCH(CT_Bands_1991_2022_Bills_Flat!Q$3,#REF!,0)),"N/A")</f>
        <v>N/A</v>
      </c>
      <c r="R41" s="90" t="str">
        <f>IFERROR(INDEX(#REF!,MATCH(CT_Bands_1991_2022_Bills_Flat!$B41,#REF!,0),MATCH(CT_Bands_1991_2022_Bills_Flat!R$2,#REF!,0))-INDEX(#REF!,MATCH(CT_Bands_1991_2022_Bills_Flat!$B41,#REF!,0),MATCH(CT_Bands_1991_2022_Bills_Flat!R$3,#REF!,0)),"N/A")</f>
        <v>N/A</v>
      </c>
      <c r="S41" s="90" t="str">
        <f>IFERROR(INDEX(#REF!,MATCH(CT_Bands_1991_2022_Bills_Flat!$B41,#REF!,0),MATCH(CT_Bands_1991_2022_Bills_Flat!S$2,#REF!,0))-INDEX(#REF!,MATCH(CT_Bands_1991_2022_Bills_Flat!$B41,#REF!,0),MATCH(CT_Bands_1991_2022_Bills_Flat!S$3,#REF!,0)),"N/A")</f>
        <v>N/A</v>
      </c>
      <c r="T41" s="90" t="str">
        <f>IFERROR(INDEX(#REF!,MATCH(CT_Bands_1991_2022_Bills_Flat!$B41,#REF!,0),MATCH(CT_Bands_1991_2022_Bills_Flat!T$2,#REF!,0))-INDEX(#REF!,MATCH(CT_Bands_1991_2022_Bills_Flat!$B41,#REF!,0),MATCH(CT_Bands_1991_2022_Bills_Flat!T$3,#REF!,0)),"N/A")</f>
        <v>N/A</v>
      </c>
      <c r="U41" s="90" t="str">
        <f>IFERROR(INDEX(#REF!,MATCH(CT_Bands_1991_2022_Bills_Flat!$B41,#REF!,0),MATCH(CT_Bands_1991_2022_Bills_Flat!U$2,#REF!,0))-INDEX(#REF!,MATCH(CT_Bands_1991_2022_Bills_Flat!$B41,#REF!,0),MATCH(CT_Bands_1991_2022_Bills_Flat!U$3,#REF!,0)),"N/A")</f>
        <v>N/A</v>
      </c>
      <c r="V41" s="90" t="str">
        <f>IFERROR(INDEX(#REF!,MATCH(CT_Bands_1991_2022_Bills_Flat!$B41,#REF!,0),MATCH(CT_Bands_1991_2022_Bills_Flat!V$2,#REF!,0))-INDEX(#REF!,MATCH(CT_Bands_1991_2022_Bills_Flat!$B41,#REF!,0),MATCH(CT_Bands_1991_2022_Bills_Flat!V$3,#REF!,0)),"N/A")</f>
        <v>N/A</v>
      </c>
      <c r="W41" s="90" t="str">
        <f>IFERROR(INDEX(#REF!,MATCH(CT_Bands_1991_2022_Bills_Flat!$B41,#REF!,0),MATCH(CT_Bands_1991_2022_Bills_Flat!W$2,#REF!,0))-INDEX(#REF!,MATCH(CT_Bands_1991_2022_Bills_Flat!$B41,#REF!,0),MATCH(CT_Bands_1991_2022_Bills_Flat!W$3,#REF!,0)),"N/A")</f>
        <v>N/A</v>
      </c>
      <c r="X41" s="102" t="str">
        <f>IFERROR(INDEX(#REF!,MATCH(CT_Bands_1991_2022_Bills_Flat!$B41,#REF!,0),MATCH(CT_Bands_1991_2022_Bills_Flat!X$2,#REF!,0))-INDEX(#REF!,MATCH(CT_Bands_1991_2022_Bills_Flat!$B41,#REF!,0),MATCH(CT_Bands_1991_2022_Bills_Flat!X$3,#REF!,0)),"N/A")</f>
        <v>N/A</v>
      </c>
      <c r="Y41" s="90" t="str">
        <f>IFERROR(INDEX(#REF!,MATCH(CT_Bands_1991_2022_Bills_Flat!$B41,#REF!,0),MATCH(CT_Bands_1991_2022_Bills_Flat!Y$2,#REF!,0))-INDEX(#REF!,MATCH(CT_Bands_1991_2022_Bills_Flat!$B41,#REF!,0),MATCH(CT_Bands_1991_2022_Bills_Flat!Y$3,#REF!,0)),"N/A")</f>
        <v>N/A</v>
      </c>
      <c r="Z41" s="90" t="str">
        <f>IFERROR(INDEX(#REF!,MATCH(CT_Bands_1991_2022_Bills_Flat!$B41,#REF!,0),MATCH(CT_Bands_1991_2022_Bills_Flat!Z$2,#REF!,0))-INDEX(#REF!,MATCH(CT_Bands_1991_2022_Bills_Flat!$B41,#REF!,0),MATCH(CT_Bands_1991_2022_Bills_Flat!Z$3,#REF!,0)),"N/A")</f>
        <v>N/A</v>
      </c>
      <c r="AA41" s="90" t="str">
        <f>IFERROR(INDEX(#REF!,MATCH(CT_Bands_1991_2022_Bills_Flat!$B41,#REF!,0),MATCH(CT_Bands_1991_2022_Bills_Flat!AA$2,#REF!,0))-INDEX(#REF!,MATCH(CT_Bands_1991_2022_Bills_Flat!$B41,#REF!,0),MATCH(CT_Bands_1991_2022_Bills_Flat!AA$3,#REF!,0)),"N/A")</f>
        <v>N/A</v>
      </c>
      <c r="AB41" s="90" t="str">
        <f>IFERROR(INDEX(#REF!,MATCH(CT_Bands_1991_2022_Bills_Flat!$B41,#REF!,0),MATCH(CT_Bands_1991_2022_Bills_Flat!AB$2,#REF!,0))-INDEX(#REF!,MATCH(CT_Bands_1991_2022_Bills_Flat!$B41,#REF!,0),MATCH(CT_Bands_1991_2022_Bills_Flat!AB$3,#REF!,0)),"N/A")</f>
        <v>N/A</v>
      </c>
      <c r="AC41" s="90" t="str">
        <f>IFERROR(INDEX(#REF!,MATCH(CT_Bands_1991_2022_Bills_Flat!$B41,#REF!,0),MATCH(CT_Bands_1991_2022_Bills_Flat!AC$2,#REF!,0))-INDEX(#REF!,MATCH(CT_Bands_1991_2022_Bills_Flat!$B41,#REF!,0),MATCH(CT_Bands_1991_2022_Bills_Flat!AC$3,#REF!,0)),"N/A")</f>
        <v>N/A</v>
      </c>
      <c r="AD41" s="90" t="str">
        <f>IFERROR(INDEX(#REF!,MATCH(CT_Bands_1991_2022_Bills_Flat!$B41,#REF!,0),MATCH(CT_Bands_1991_2022_Bills_Flat!AD$2,#REF!,0))-INDEX(#REF!,MATCH(CT_Bands_1991_2022_Bills_Flat!$B41,#REF!,0),MATCH(CT_Bands_1991_2022_Bills_Flat!AD$3,#REF!,0)),"N/A")</f>
        <v>N/A</v>
      </c>
      <c r="AE41" s="90" t="str">
        <f>IFERROR(INDEX(#REF!,MATCH(CT_Bands_1991_2022_Bills_Flat!$B41,#REF!,0),MATCH(CT_Bands_1991_2022_Bills_Flat!AE$2,#REF!,0))-INDEX(#REF!,MATCH(CT_Bands_1991_2022_Bills_Flat!$B41,#REF!,0),MATCH(CT_Bands_1991_2022_Bills_Flat!AE$3,#REF!,0)),"N/A")</f>
        <v>N/A</v>
      </c>
      <c r="AF41" s="90" t="str">
        <f>IFERROR(INDEX(#REF!,MATCH(CT_Bands_1991_2022_Bills_Flat!$B41,#REF!,0),MATCH(CT_Bands_1991_2022_Bills_Flat!AF$2,#REF!,0))-INDEX(#REF!,MATCH(CT_Bands_1991_2022_Bills_Flat!$B41,#REF!,0),MATCH(CT_Bands_1991_2022_Bills_Flat!AF$3,#REF!,0)),"N/A")</f>
        <v>N/A</v>
      </c>
      <c r="AG41" s="90" t="str">
        <f>IFERROR(INDEX(#REF!,MATCH(CT_Bands_1991_2022_Bills_Flat!$B41,#REF!,0),MATCH(CT_Bands_1991_2022_Bills_Flat!AG$2,#REF!,0))-INDEX(#REF!,MATCH(CT_Bands_1991_2022_Bills_Flat!$B41,#REF!,0),MATCH(CT_Bands_1991_2022_Bills_Flat!AG$3,#REF!,0)),"N/A")</f>
        <v>N/A</v>
      </c>
      <c r="AH41" s="102" t="str">
        <f>IFERROR(INDEX(#REF!,MATCH(CT_Bands_1991_2022_Bills_Flat!$B41,#REF!,0),MATCH(CT_Bands_1991_2022_Bills_Flat!AH$2,#REF!,0))-INDEX(#REF!,MATCH(CT_Bands_1991_2022_Bills_Flat!$B41,#REF!,0),MATCH(CT_Bands_1991_2022_Bills_Flat!AH$3,#REF!,0)),"N/A")</f>
        <v>N/A</v>
      </c>
      <c r="AI41" s="90" t="str">
        <f>IFERROR(INDEX(#REF!,MATCH(CT_Bands_1991_2022_Bills_Flat!$B41,#REF!,0),MATCH(CT_Bands_1991_2022_Bills_Flat!AI$2,#REF!,0))-INDEX(#REF!,MATCH(CT_Bands_1991_2022_Bills_Flat!$B41,#REF!,0),MATCH(CT_Bands_1991_2022_Bills_Flat!AI$3,#REF!,0)),"N/A")</f>
        <v>N/A</v>
      </c>
      <c r="AJ41" s="90" t="str">
        <f>IFERROR(INDEX(#REF!,MATCH(CT_Bands_1991_2022_Bills_Flat!$B41,#REF!,0),MATCH(CT_Bands_1991_2022_Bills_Flat!AJ$2,#REF!,0))-INDEX(#REF!,MATCH(CT_Bands_1991_2022_Bills_Flat!$B41,#REF!,0),MATCH(CT_Bands_1991_2022_Bills_Flat!AJ$3,#REF!,0)),"N/A")</f>
        <v>N/A</v>
      </c>
      <c r="AK41" s="90" t="str">
        <f>IFERROR(INDEX(#REF!,MATCH(CT_Bands_1991_2022_Bills_Flat!$B41,#REF!,0),MATCH(CT_Bands_1991_2022_Bills_Flat!AK$2,#REF!,0))-INDEX(#REF!,MATCH(CT_Bands_1991_2022_Bills_Flat!$B41,#REF!,0),MATCH(CT_Bands_1991_2022_Bills_Flat!AK$3,#REF!,0)),"N/A")</f>
        <v>N/A</v>
      </c>
      <c r="AL41" s="90" t="str">
        <f>IFERROR(INDEX(#REF!,MATCH(CT_Bands_1991_2022_Bills_Flat!$B41,#REF!,0),MATCH(CT_Bands_1991_2022_Bills_Flat!AL$2,#REF!,0))-INDEX(#REF!,MATCH(CT_Bands_1991_2022_Bills_Flat!$B41,#REF!,0),MATCH(CT_Bands_1991_2022_Bills_Flat!AL$3,#REF!,0)),"N/A")</f>
        <v>N/A</v>
      </c>
      <c r="AM41" s="90" t="str">
        <f>IFERROR(INDEX(#REF!,MATCH(CT_Bands_1991_2022_Bills_Flat!$B41,#REF!,0),MATCH(CT_Bands_1991_2022_Bills_Flat!AM$2,#REF!,0))-INDEX(#REF!,MATCH(CT_Bands_1991_2022_Bills_Flat!$B41,#REF!,0),MATCH(CT_Bands_1991_2022_Bills_Flat!AM$3,#REF!,0)),"N/A")</f>
        <v>N/A</v>
      </c>
      <c r="AN41" s="90" t="str">
        <f>IFERROR(INDEX(#REF!,MATCH(CT_Bands_1991_2022_Bills_Flat!$B41,#REF!,0),MATCH(CT_Bands_1991_2022_Bills_Flat!AN$2,#REF!,0))-INDEX(#REF!,MATCH(CT_Bands_1991_2022_Bills_Flat!$B41,#REF!,0),MATCH(CT_Bands_1991_2022_Bills_Flat!AN$3,#REF!,0)),"N/A")</f>
        <v>N/A</v>
      </c>
      <c r="AO41" s="90" t="str">
        <f>IFERROR(INDEX(#REF!,MATCH(CT_Bands_1991_2022_Bills_Flat!$B41,#REF!,0),MATCH(CT_Bands_1991_2022_Bills_Flat!AO$2,#REF!,0))-INDEX(#REF!,MATCH(CT_Bands_1991_2022_Bills_Flat!$B41,#REF!,0),MATCH(CT_Bands_1991_2022_Bills_Flat!AO$3,#REF!,0)),"N/A")</f>
        <v>N/A</v>
      </c>
      <c r="AP41" s="90" t="str">
        <f>IFERROR(INDEX(#REF!,MATCH(CT_Bands_1991_2022_Bills_Flat!$B41,#REF!,0),MATCH(CT_Bands_1991_2022_Bills_Flat!AP$2,#REF!,0))-INDEX(#REF!,MATCH(CT_Bands_1991_2022_Bills_Flat!$B41,#REF!,0),MATCH(CT_Bands_1991_2022_Bills_Flat!AP$3,#REF!,0)),"N/A")</f>
        <v>N/A</v>
      </c>
      <c r="AQ41" s="90" t="str">
        <f>IFERROR(INDEX(#REF!,MATCH(CT_Bands_1991_2022_Bills_Flat!$B41,#REF!,0),MATCH(CT_Bands_1991_2022_Bills_Flat!AQ$2,#REF!,0))-INDEX(#REF!,MATCH(CT_Bands_1991_2022_Bills_Flat!$B41,#REF!,0),MATCH(CT_Bands_1991_2022_Bills_Flat!AQ$3,#REF!,0)),"N/A")</f>
        <v>N/A</v>
      </c>
      <c r="AR41" s="102" t="str">
        <f>IFERROR(INDEX(#REF!,MATCH(CT_Bands_1991_2022_Bills_Flat!$B41,#REF!,0),MATCH(CT_Bands_1991_2022_Bills_Flat!AR$2,#REF!,0))-INDEX(#REF!,MATCH(CT_Bands_1991_2022_Bills_Flat!$B41,#REF!,0),MATCH(CT_Bands_1991_2022_Bills_Flat!AR$3,#REF!,0)),"N/A")</f>
        <v>N/A</v>
      </c>
      <c r="AS41" s="90" t="str">
        <f>IFERROR(INDEX(#REF!,MATCH(CT_Bands_1991_2022_Bills_Flat!$B41,#REF!,0),MATCH(CT_Bands_1991_2022_Bills_Flat!AS$2,#REF!,0))-INDEX(#REF!,MATCH(CT_Bands_1991_2022_Bills_Flat!$B41,#REF!,0),MATCH(CT_Bands_1991_2022_Bills_Flat!AS$3,#REF!,0)),"N/A")</f>
        <v>N/A</v>
      </c>
      <c r="AT41" s="90" t="str">
        <f>IFERROR(INDEX(#REF!,MATCH(CT_Bands_1991_2022_Bills_Flat!$B41,#REF!,0),MATCH(CT_Bands_1991_2022_Bills_Flat!AT$2,#REF!,0))-INDEX(#REF!,MATCH(CT_Bands_1991_2022_Bills_Flat!$B41,#REF!,0),MATCH(CT_Bands_1991_2022_Bills_Flat!AT$3,#REF!,0)),"N/A")</f>
        <v>N/A</v>
      </c>
      <c r="AU41" s="90" t="str">
        <f>IFERROR(INDEX(#REF!,MATCH(CT_Bands_1991_2022_Bills_Flat!$B41,#REF!,0),MATCH(CT_Bands_1991_2022_Bills_Flat!AU$2,#REF!,0))-INDEX(#REF!,MATCH(CT_Bands_1991_2022_Bills_Flat!$B41,#REF!,0),MATCH(CT_Bands_1991_2022_Bills_Flat!AU$3,#REF!,0)),"N/A")</f>
        <v>N/A</v>
      </c>
      <c r="AV41" s="90" t="str">
        <f>IFERROR(INDEX(#REF!,MATCH(CT_Bands_1991_2022_Bills_Flat!$B41,#REF!,0),MATCH(CT_Bands_1991_2022_Bills_Flat!AV$2,#REF!,0))-INDEX(#REF!,MATCH(CT_Bands_1991_2022_Bills_Flat!$B41,#REF!,0),MATCH(CT_Bands_1991_2022_Bills_Flat!AV$3,#REF!,0)),"N/A")</f>
        <v>N/A</v>
      </c>
      <c r="AW41" s="90" t="str">
        <f>IFERROR(INDEX(#REF!,MATCH(CT_Bands_1991_2022_Bills_Flat!$B41,#REF!,0),MATCH(CT_Bands_1991_2022_Bills_Flat!AW$2,#REF!,0))-INDEX(#REF!,MATCH(CT_Bands_1991_2022_Bills_Flat!$B41,#REF!,0),MATCH(CT_Bands_1991_2022_Bills_Flat!AW$3,#REF!,0)),"N/A")</f>
        <v>N/A</v>
      </c>
      <c r="AX41" s="90" t="str">
        <f>IFERROR(INDEX(#REF!,MATCH(CT_Bands_1991_2022_Bills_Flat!$B41,#REF!,0),MATCH(CT_Bands_1991_2022_Bills_Flat!AX$2,#REF!,0))-INDEX(#REF!,MATCH(CT_Bands_1991_2022_Bills_Flat!$B41,#REF!,0),MATCH(CT_Bands_1991_2022_Bills_Flat!AX$3,#REF!,0)),"N/A")</f>
        <v>N/A</v>
      </c>
      <c r="AY41" s="90" t="str">
        <f>IFERROR(INDEX(#REF!,MATCH(CT_Bands_1991_2022_Bills_Flat!$B41,#REF!,0),MATCH(CT_Bands_1991_2022_Bills_Flat!AY$2,#REF!,0))-INDEX(#REF!,MATCH(CT_Bands_1991_2022_Bills_Flat!$B41,#REF!,0),MATCH(CT_Bands_1991_2022_Bills_Flat!AY$3,#REF!,0)),"N/A")</f>
        <v>N/A</v>
      </c>
      <c r="AZ41" s="90" t="str">
        <f>IFERROR(INDEX(#REF!,MATCH(CT_Bands_1991_2022_Bills_Flat!$B41,#REF!,0),MATCH(CT_Bands_1991_2022_Bills_Flat!AZ$2,#REF!,0))-INDEX(#REF!,MATCH(CT_Bands_1991_2022_Bills_Flat!$B41,#REF!,0),MATCH(CT_Bands_1991_2022_Bills_Flat!AZ$3,#REF!,0)),"N/A")</f>
        <v>N/A</v>
      </c>
      <c r="BA41" s="90" t="str">
        <f>IFERROR(INDEX(#REF!,MATCH(CT_Bands_1991_2022_Bills_Flat!$B41,#REF!,0),MATCH(CT_Bands_1991_2022_Bills_Flat!BA$2,#REF!,0))-INDEX(#REF!,MATCH(CT_Bands_1991_2022_Bills_Flat!$B41,#REF!,0),MATCH(CT_Bands_1991_2022_Bills_Flat!BA$3,#REF!,0)),"N/A")</f>
        <v>N/A</v>
      </c>
      <c r="BB41" s="102" t="str">
        <f>IFERROR(INDEX(#REF!,MATCH(CT_Bands_1991_2022_Bills_Flat!$B41,#REF!,0),MATCH(CT_Bands_1991_2022_Bills_Flat!BB$2,#REF!,0))-INDEX(#REF!,MATCH(CT_Bands_1991_2022_Bills_Flat!$B41,#REF!,0),MATCH(CT_Bands_1991_2022_Bills_Flat!BB$3,#REF!,0)),"N/A")</f>
        <v>N/A</v>
      </c>
      <c r="BC41" s="90" t="str">
        <f>IFERROR(INDEX(#REF!,MATCH(CT_Bands_1991_2022_Bills_Flat!$B41,#REF!,0),MATCH(CT_Bands_1991_2022_Bills_Flat!BC$2,#REF!,0))-INDEX(#REF!,MATCH(CT_Bands_1991_2022_Bills_Flat!$B41,#REF!,0),MATCH(CT_Bands_1991_2022_Bills_Flat!BC$3,#REF!,0)),"N/A")</f>
        <v>N/A</v>
      </c>
      <c r="BD41" s="90" t="str">
        <f>IFERROR(INDEX(#REF!,MATCH(CT_Bands_1991_2022_Bills_Flat!$B41,#REF!,0),MATCH(CT_Bands_1991_2022_Bills_Flat!BD$2,#REF!,0))-INDEX(#REF!,MATCH(CT_Bands_1991_2022_Bills_Flat!$B41,#REF!,0),MATCH(CT_Bands_1991_2022_Bills_Flat!BD$3,#REF!,0)),"N/A")</f>
        <v>N/A</v>
      </c>
      <c r="BE41" s="90" t="str">
        <f>IFERROR(INDEX(#REF!,MATCH(CT_Bands_1991_2022_Bills_Flat!$B41,#REF!,0),MATCH(CT_Bands_1991_2022_Bills_Flat!BE$2,#REF!,0))-INDEX(#REF!,MATCH(CT_Bands_1991_2022_Bills_Flat!$B41,#REF!,0),MATCH(CT_Bands_1991_2022_Bills_Flat!BE$3,#REF!,0)),"N/A")</f>
        <v>N/A</v>
      </c>
      <c r="BF41" s="90" t="str">
        <f>IFERROR(INDEX(#REF!,MATCH(CT_Bands_1991_2022_Bills_Flat!$B41,#REF!,0),MATCH(CT_Bands_1991_2022_Bills_Flat!BF$2,#REF!,0))-INDEX(#REF!,MATCH(CT_Bands_1991_2022_Bills_Flat!$B41,#REF!,0),MATCH(CT_Bands_1991_2022_Bills_Flat!BF$3,#REF!,0)),"N/A")</f>
        <v>N/A</v>
      </c>
      <c r="BG41" s="90" t="str">
        <f>IFERROR(INDEX(#REF!,MATCH(CT_Bands_1991_2022_Bills_Flat!$B41,#REF!,0),MATCH(CT_Bands_1991_2022_Bills_Flat!BG$2,#REF!,0))-INDEX(#REF!,MATCH(CT_Bands_1991_2022_Bills_Flat!$B41,#REF!,0),MATCH(CT_Bands_1991_2022_Bills_Flat!BG$3,#REF!,0)),"N/A")</f>
        <v>N/A</v>
      </c>
      <c r="BH41" s="90" t="str">
        <f>IFERROR(INDEX(#REF!,MATCH(CT_Bands_1991_2022_Bills_Flat!$B41,#REF!,0),MATCH(CT_Bands_1991_2022_Bills_Flat!BH$2,#REF!,0))-INDEX(#REF!,MATCH(CT_Bands_1991_2022_Bills_Flat!$B41,#REF!,0),MATCH(CT_Bands_1991_2022_Bills_Flat!BH$3,#REF!,0)),"N/A")</f>
        <v>N/A</v>
      </c>
      <c r="BI41" s="90" t="str">
        <f>IFERROR(INDEX(#REF!,MATCH(CT_Bands_1991_2022_Bills_Flat!$B41,#REF!,0),MATCH(CT_Bands_1991_2022_Bills_Flat!BI$2,#REF!,0))-INDEX(#REF!,MATCH(CT_Bands_1991_2022_Bills_Flat!$B41,#REF!,0),MATCH(CT_Bands_1991_2022_Bills_Flat!BI$3,#REF!,0)),"N/A")</f>
        <v>N/A</v>
      </c>
      <c r="BJ41" s="90" t="str">
        <f>IFERROR(INDEX(#REF!,MATCH(CT_Bands_1991_2022_Bills_Flat!$B41,#REF!,0),MATCH(CT_Bands_1991_2022_Bills_Flat!BJ$2,#REF!,0))-INDEX(#REF!,MATCH(CT_Bands_1991_2022_Bills_Flat!$B41,#REF!,0),MATCH(CT_Bands_1991_2022_Bills_Flat!BJ$3,#REF!,0)),"N/A")</f>
        <v>N/A</v>
      </c>
      <c r="BK41" s="90" t="str">
        <f>IFERROR(INDEX(#REF!,MATCH(CT_Bands_1991_2022_Bills_Flat!$B41,#REF!,0),MATCH(CT_Bands_1991_2022_Bills_Flat!BK$2,#REF!,0))-INDEX(#REF!,MATCH(CT_Bands_1991_2022_Bills_Flat!$B41,#REF!,0),MATCH(CT_Bands_1991_2022_Bills_Flat!BK$3,#REF!,0)),"N/A")</f>
        <v>N/A</v>
      </c>
      <c r="BL41" s="102" t="str">
        <f>IFERROR(INDEX(#REF!,MATCH(CT_Bands_1991_2022_Bills_Flat!$B41,#REF!,0),MATCH(CT_Bands_1991_2022_Bills_Flat!BL$2,#REF!,0))-INDEX(#REF!,MATCH(CT_Bands_1991_2022_Bills_Flat!$B41,#REF!,0),MATCH(CT_Bands_1991_2022_Bills_Flat!BL$3,#REF!,0)),"N/A")</f>
        <v>N/A</v>
      </c>
      <c r="BM41" s="90" t="str">
        <f>IFERROR(INDEX(#REF!,MATCH(CT_Bands_1991_2022_Bills_Flat!$B41,#REF!,0),MATCH(CT_Bands_1991_2022_Bills_Flat!BM$2,#REF!,0))-INDEX(#REF!,MATCH(CT_Bands_1991_2022_Bills_Flat!$B41,#REF!,0),MATCH(CT_Bands_1991_2022_Bills_Flat!BM$3,#REF!,0)),"N/A")</f>
        <v>N/A</v>
      </c>
      <c r="BN41" s="90" t="str">
        <f>IFERROR(INDEX(#REF!,MATCH(CT_Bands_1991_2022_Bills_Flat!$B41,#REF!,0),MATCH(CT_Bands_1991_2022_Bills_Flat!BN$2,#REF!,0))-INDEX(#REF!,MATCH(CT_Bands_1991_2022_Bills_Flat!$B41,#REF!,0),MATCH(CT_Bands_1991_2022_Bills_Flat!BN$3,#REF!,0)),"N/A")</f>
        <v>N/A</v>
      </c>
      <c r="BO41" s="90" t="str">
        <f>IFERROR(INDEX(#REF!,MATCH(CT_Bands_1991_2022_Bills_Flat!$B41,#REF!,0),MATCH(CT_Bands_1991_2022_Bills_Flat!BO$2,#REF!,0))-INDEX(#REF!,MATCH(CT_Bands_1991_2022_Bills_Flat!$B41,#REF!,0),MATCH(CT_Bands_1991_2022_Bills_Flat!BO$3,#REF!,0)),"N/A")</f>
        <v>N/A</v>
      </c>
      <c r="BP41" s="90" t="str">
        <f>IFERROR(INDEX(#REF!,MATCH(CT_Bands_1991_2022_Bills_Flat!$B41,#REF!,0),MATCH(CT_Bands_1991_2022_Bills_Flat!BP$2,#REF!,0))-INDEX(#REF!,MATCH(CT_Bands_1991_2022_Bills_Flat!$B41,#REF!,0),MATCH(CT_Bands_1991_2022_Bills_Flat!BP$3,#REF!,0)),"N/A")</f>
        <v>N/A</v>
      </c>
      <c r="BQ41" s="90" t="str">
        <f>IFERROR(INDEX(#REF!,MATCH(CT_Bands_1991_2022_Bills_Flat!$B41,#REF!,0),MATCH(CT_Bands_1991_2022_Bills_Flat!BQ$2,#REF!,0))-INDEX(#REF!,MATCH(CT_Bands_1991_2022_Bills_Flat!$B41,#REF!,0),MATCH(CT_Bands_1991_2022_Bills_Flat!BQ$3,#REF!,0)),"N/A")</f>
        <v>N/A</v>
      </c>
      <c r="BR41" s="90" t="str">
        <f>IFERROR(INDEX(#REF!,MATCH(CT_Bands_1991_2022_Bills_Flat!$B41,#REF!,0),MATCH(CT_Bands_1991_2022_Bills_Flat!BR$2,#REF!,0))-INDEX(#REF!,MATCH(CT_Bands_1991_2022_Bills_Flat!$B41,#REF!,0),MATCH(CT_Bands_1991_2022_Bills_Flat!BR$3,#REF!,0)),"N/A")</f>
        <v>N/A</v>
      </c>
      <c r="BS41" s="90" t="str">
        <f>IFERROR(INDEX(#REF!,MATCH(CT_Bands_1991_2022_Bills_Flat!$B41,#REF!,0),MATCH(CT_Bands_1991_2022_Bills_Flat!BS$2,#REF!,0))-INDEX(#REF!,MATCH(CT_Bands_1991_2022_Bills_Flat!$B41,#REF!,0),MATCH(CT_Bands_1991_2022_Bills_Flat!BS$3,#REF!,0)),"N/A")</f>
        <v>N/A</v>
      </c>
      <c r="BT41" s="90" t="str">
        <f>IFERROR(INDEX(#REF!,MATCH(CT_Bands_1991_2022_Bills_Flat!$B41,#REF!,0),MATCH(CT_Bands_1991_2022_Bills_Flat!BT$2,#REF!,0))-INDEX(#REF!,MATCH(CT_Bands_1991_2022_Bills_Flat!$B41,#REF!,0),MATCH(CT_Bands_1991_2022_Bills_Flat!BT$3,#REF!,0)),"N/A")</f>
        <v>N/A</v>
      </c>
      <c r="BU41" s="90" t="str">
        <f>IFERROR(INDEX(#REF!,MATCH(CT_Bands_1991_2022_Bills_Flat!$B41,#REF!,0),MATCH(CT_Bands_1991_2022_Bills_Flat!BU$2,#REF!,0))-INDEX(#REF!,MATCH(CT_Bands_1991_2022_Bills_Flat!$B41,#REF!,0),MATCH(CT_Bands_1991_2022_Bills_Flat!BU$3,#REF!,0)),"N/A")</f>
        <v>N/A</v>
      </c>
      <c r="BV41" s="102" t="str">
        <f>IFERROR(INDEX(#REF!,MATCH(CT_Bands_1991_2022_Bills_Flat!$B41,#REF!,0),MATCH(CT_Bands_1991_2022_Bills_Flat!BV$2,#REF!,0))-INDEX(#REF!,MATCH(CT_Bands_1991_2022_Bills_Flat!$B41,#REF!,0),MATCH(CT_Bands_1991_2022_Bills_Flat!BV$3,#REF!,0)),"N/A")</f>
        <v>N/A</v>
      </c>
      <c r="BW41" s="90" t="str">
        <f>IFERROR(INDEX(#REF!,MATCH(CT_Bands_1991_2022_Bills_Flat!$B41,#REF!,0),MATCH(CT_Bands_1991_2022_Bills_Flat!BW$2,#REF!,0))-INDEX(#REF!,MATCH(CT_Bands_1991_2022_Bills_Flat!$B41,#REF!,0),MATCH(CT_Bands_1991_2022_Bills_Flat!BW$3,#REF!,0)),"N/A")</f>
        <v>N/A</v>
      </c>
      <c r="BX41" s="90" t="str">
        <f>IFERROR(INDEX(#REF!,MATCH(CT_Bands_1991_2022_Bills_Flat!$B41,#REF!,0),MATCH(CT_Bands_1991_2022_Bills_Flat!BX$2,#REF!,0))-INDEX(#REF!,MATCH(CT_Bands_1991_2022_Bills_Flat!$B41,#REF!,0),MATCH(CT_Bands_1991_2022_Bills_Flat!BX$3,#REF!,0)),"N/A")</f>
        <v>N/A</v>
      </c>
      <c r="BY41" s="90" t="str">
        <f>IFERROR(INDEX(#REF!,MATCH(CT_Bands_1991_2022_Bills_Flat!$B41,#REF!,0),MATCH(CT_Bands_1991_2022_Bills_Flat!BY$2,#REF!,0))-INDEX(#REF!,MATCH(CT_Bands_1991_2022_Bills_Flat!$B41,#REF!,0),MATCH(CT_Bands_1991_2022_Bills_Flat!BY$3,#REF!,0)),"N/A")</f>
        <v>N/A</v>
      </c>
      <c r="BZ41" s="90" t="str">
        <f>IFERROR(INDEX(#REF!,MATCH(CT_Bands_1991_2022_Bills_Flat!$B41,#REF!,0),MATCH(CT_Bands_1991_2022_Bills_Flat!BZ$2,#REF!,0))-INDEX(#REF!,MATCH(CT_Bands_1991_2022_Bills_Flat!$B41,#REF!,0),MATCH(CT_Bands_1991_2022_Bills_Flat!BZ$3,#REF!,0)),"N/A")</f>
        <v>N/A</v>
      </c>
      <c r="CA41" s="90" t="str">
        <f>IFERROR(INDEX(#REF!,MATCH(CT_Bands_1991_2022_Bills_Flat!$B41,#REF!,0),MATCH(CT_Bands_1991_2022_Bills_Flat!CA$2,#REF!,0))-INDEX(#REF!,MATCH(CT_Bands_1991_2022_Bills_Flat!$B41,#REF!,0),MATCH(CT_Bands_1991_2022_Bills_Flat!CA$3,#REF!,0)),"N/A")</f>
        <v>N/A</v>
      </c>
      <c r="CB41" s="90" t="str">
        <f>IFERROR(INDEX(#REF!,MATCH(CT_Bands_1991_2022_Bills_Flat!$B41,#REF!,0),MATCH(CT_Bands_1991_2022_Bills_Flat!CB$2,#REF!,0))-INDEX(#REF!,MATCH(CT_Bands_1991_2022_Bills_Flat!$B41,#REF!,0),MATCH(CT_Bands_1991_2022_Bills_Flat!CB$3,#REF!,0)),"N/A")</f>
        <v>N/A</v>
      </c>
      <c r="CC41" s="90" t="str">
        <f>IFERROR(INDEX(#REF!,MATCH(CT_Bands_1991_2022_Bills_Flat!$B41,#REF!,0),MATCH(CT_Bands_1991_2022_Bills_Flat!CC$2,#REF!,0))-INDEX(#REF!,MATCH(CT_Bands_1991_2022_Bills_Flat!$B41,#REF!,0),MATCH(CT_Bands_1991_2022_Bills_Flat!CC$3,#REF!,0)),"N/A")</f>
        <v>N/A</v>
      </c>
      <c r="CD41" s="90" t="str">
        <f>IFERROR(INDEX(#REF!,MATCH(CT_Bands_1991_2022_Bills_Flat!$B41,#REF!,0),MATCH(CT_Bands_1991_2022_Bills_Flat!CD$2,#REF!,0))-INDEX(#REF!,MATCH(CT_Bands_1991_2022_Bills_Flat!$B41,#REF!,0),MATCH(CT_Bands_1991_2022_Bills_Flat!CD$3,#REF!,0)),"N/A")</f>
        <v>N/A</v>
      </c>
      <c r="CE41" s="90" t="str">
        <f>IFERROR(INDEX(#REF!,MATCH(CT_Bands_1991_2022_Bills_Flat!$B41,#REF!,0),MATCH(CT_Bands_1991_2022_Bills_Flat!CE$2,#REF!,0))-INDEX(#REF!,MATCH(CT_Bands_1991_2022_Bills_Flat!$B41,#REF!,0),MATCH(CT_Bands_1991_2022_Bills_Flat!CE$3,#REF!,0)),"N/A")</f>
        <v>N/A</v>
      </c>
      <c r="CF41" s="51"/>
    </row>
    <row r="42" spans="1:84" x14ac:dyDescent="0.25">
      <c r="A42" s="76" t="s">
        <v>789</v>
      </c>
      <c r="B42" s="85" t="s">
        <v>790</v>
      </c>
      <c r="C42" s="85" t="s">
        <v>1511</v>
      </c>
      <c r="D42" s="90" t="str">
        <f>IFERROR(INDEX(#REF!,MATCH(CT_Bands_1991_2022_Bills_Flat!$B42,#REF!,0),MATCH(CT_Bands_1991_2022_Bills_Flat!D$2,#REF!,0))-INDEX(#REF!,MATCH(CT_Bands_1991_2022_Bills_Flat!$B42,#REF!,0),MATCH(CT_Bands_1991_2022_Bills_Flat!D$3,#REF!,0)),"N/A")</f>
        <v>N/A</v>
      </c>
      <c r="E42" s="90" t="str">
        <f>IFERROR(INDEX(#REF!,MATCH(CT_Bands_1991_2022_Bills_Flat!$B42,#REF!,0),MATCH(CT_Bands_1991_2022_Bills_Flat!E$2,#REF!,0))-INDEX(#REF!,MATCH(CT_Bands_1991_2022_Bills_Flat!$B42,#REF!,0),MATCH(CT_Bands_1991_2022_Bills_Flat!E$3,#REF!,0)),"N/A")</f>
        <v>N/A</v>
      </c>
      <c r="F42" s="90" t="str">
        <f>IFERROR(INDEX(#REF!,MATCH(CT_Bands_1991_2022_Bills_Flat!$B42,#REF!,0),MATCH(CT_Bands_1991_2022_Bills_Flat!F$2,#REF!,0))-INDEX(#REF!,MATCH(CT_Bands_1991_2022_Bills_Flat!$B42,#REF!,0),MATCH(CT_Bands_1991_2022_Bills_Flat!F$3,#REF!,0)),"N/A")</f>
        <v>N/A</v>
      </c>
      <c r="G42" s="90" t="str">
        <f>IFERROR(INDEX(#REF!,MATCH(CT_Bands_1991_2022_Bills_Flat!$B42,#REF!,0),MATCH(CT_Bands_1991_2022_Bills_Flat!G$2,#REF!,0))-INDEX(#REF!,MATCH(CT_Bands_1991_2022_Bills_Flat!$B42,#REF!,0),MATCH(CT_Bands_1991_2022_Bills_Flat!G$3,#REF!,0)),"N/A")</f>
        <v>N/A</v>
      </c>
      <c r="H42" s="90" t="str">
        <f>IFERROR(INDEX(#REF!,MATCH(CT_Bands_1991_2022_Bills_Flat!$B42,#REF!,0),MATCH(CT_Bands_1991_2022_Bills_Flat!H$2,#REF!,0))-INDEX(#REF!,MATCH(CT_Bands_1991_2022_Bills_Flat!$B42,#REF!,0),MATCH(CT_Bands_1991_2022_Bills_Flat!H$3,#REF!,0)),"N/A")</f>
        <v>N/A</v>
      </c>
      <c r="I42" s="90" t="str">
        <f>IFERROR(INDEX(#REF!,MATCH(CT_Bands_1991_2022_Bills_Flat!$B42,#REF!,0),MATCH(CT_Bands_1991_2022_Bills_Flat!I$2,#REF!,0))-INDEX(#REF!,MATCH(CT_Bands_1991_2022_Bills_Flat!$B42,#REF!,0),MATCH(CT_Bands_1991_2022_Bills_Flat!I$3,#REF!,0)),"N/A")</f>
        <v>N/A</v>
      </c>
      <c r="J42" s="90" t="str">
        <f>IFERROR(INDEX(#REF!,MATCH(CT_Bands_1991_2022_Bills_Flat!$B42,#REF!,0),MATCH(CT_Bands_1991_2022_Bills_Flat!J$2,#REF!,0))-INDEX(#REF!,MATCH(CT_Bands_1991_2022_Bills_Flat!$B42,#REF!,0),MATCH(CT_Bands_1991_2022_Bills_Flat!J$3,#REF!,0)),"N/A")</f>
        <v>N/A</v>
      </c>
      <c r="K42" s="90" t="str">
        <f>IFERROR(INDEX(#REF!,MATCH(CT_Bands_1991_2022_Bills_Flat!$B42,#REF!,0),MATCH(CT_Bands_1991_2022_Bills_Flat!K$2,#REF!,0))-INDEX(#REF!,MATCH(CT_Bands_1991_2022_Bills_Flat!$B42,#REF!,0),MATCH(CT_Bands_1991_2022_Bills_Flat!K$3,#REF!,0)),"N/A")</f>
        <v>N/A</v>
      </c>
      <c r="L42" s="90" t="str">
        <f>IFERROR(INDEX(#REF!,MATCH(CT_Bands_1991_2022_Bills_Flat!$B42,#REF!,0),MATCH(CT_Bands_1991_2022_Bills_Flat!L$2,#REF!,0))-INDEX(#REF!,MATCH(CT_Bands_1991_2022_Bills_Flat!$B42,#REF!,0),MATCH(CT_Bands_1991_2022_Bills_Flat!L$3,#REF!,0)),"N/A")</f>
        <v>N/A</v>
      </c>
      <c r="M42" s="90" t="str">
        <f>IFERROR(INDEX(#REF!,MATCH(CT_Bands_1991_2022_Bills_Flat!$B42,#REF!,0),MATCH(CT_Bands_1991_2022_Bills_Flat!M$2,#REF!,0))-INDEX(#REF!,MATCH(CT_Bands_1991_2022_Bills_Flat!$B42,#REF!,0),MATCH(CT_Bands_1991_2022_Bills_Flat!M$3,#REF!,0)),"N/A")</f>
        <v>N/A</v>
      </c>
      <c r="N42" s="102" t="str">
        <f>IFERROR(INDEX(#REF!,MATCH(CT_Bands_1991_2022_Bills_Flat!$B42,#REF!,0),MATCH(CT_Bands_1991_2022_Bills_Flat!N$2,#REF!,0))-INDEX(#REF!,MATCH(CT_Bands_1991_2022_Bills_Flat!$B42,#REF!,0),MATCH(CT_Bands_1991_2022_Bills_Flat!N$3,#REF!,0)),"N/A")</f>
        <v>N/A</v>
      </c>
      <c r="O42" s="90" t="str">
        <f>IFERROR(INDEX(#REF!,MATCH(CT_Bands_1991_2022_Bills_Flat!$B42,#REF!,0),MATCH(CT_Bands_1991_2022_Bills_Flat!O$2,#REF!,0))-INDEX(#REF!,MATCH(CT_Bands_1991_2022_Bills_Flat!$B42,#REF!,0),MATCH(CT_Bands_1991_2022_Bills_Flat!O$3,#REF!,0)),"N/A")</f>
        <v>N/A</v>
      </c>
      <c r="P42" s="90" t="str">
        <f>IFERROR(INDEX(#REF!,MATCH(CT_Bands_1991_2022_Bills_Flat!$B42,#REF!,0),MATCH(CT_Bands_1991_2022_Bills_Flat!P$2,#REF!,0))-INDEX(#REF!,MATCH(CT_Bands_1991_2022_Bills_Flat!$B42,#REF!,0),MATCH(CT_Bands_1991_2022_Bills_Flat!P$3,#REF!,0)),"N/A")</f>
        <v>N/A</v>
      </c>
      <c r="Q42" s="90" t="str">
        <f>IFERROR(INDEX(#REF!,MATCH(CT_Bands_1991_2022_Bills_Flat!$B42,#REF!,0),MATCH(CT_Bands_1991_2022_Bills_Flat!Q$2,#REF!,0))-INDEX(#REF!,MATCH(CT_Bands_1991_2022_Bills_Flat!$B42,#REF!,0),MATCH(CT_Bands_1991_2022_Bills_Flat!Q$3,#REF!,0)),"N/A")</f>
        <v>N/A</v>
      </c>
      <c r="R42" s="90" t="str">
        <f>IFERROR(INDEX(#REF!,MATCH(CT_Bands_1991_2022_Bills_Flat!$B42,#REF!,0),MATCH(CT_Bands_1991_2022_Bills_Flat!R$2,#REF!,0))-INDEX(#REF!,MATCH(CT_Bands_1991_2022_Bills_Flat!$B42,#REF!,0),MATCH(CT_Bands_1991_2022_Bills_Flat!R$3,#REF!,0)),"N/A")</f>
        <v>N/A</v>
      </c>
      <c r="S42" s="90" t="str">
        <f>IFERROR(INDEX(#REF!,MATCH(CT_Bands_1991_2022_Bills_Flat!$B42,#REF!,0),MATCH(CT_Bands_1991_2022_Bills_Flat!S$2,#REF!,0))-INDEX(#REF!,MATCH(CT_Bands_1991_2022_Bills_Flat!$B42,#REF!,0),MATCH(CT_Bands_1991_2022_Bills_Flat!S$3,#REF!,0)),"N/A")</f>
        <v>N/A</v>
      </c>
      <c r="T42" s="90" t="str">
        <f>IFERROR(INDEX(#REF!,MATCH(CT_Bands_1991_2022_Bills_Flat!$B42,#REF!,0),MATCH(CT_Bands_1991_2022_Bills_Flat!T$2,#REF!,0))-INDEX(#REF!,MATCH(CT_Bands_1991_2022_Bills_Flat!$B42,#REF!,0),MATCH(CT_Bands_1991_2022_Bills_Flat!T$3,#REF!,0)),"N/A")</f>
        <v>N/A</v>
      </c>
      <c r="U42" s="90" t="str">
        <f>IFERROR(INDEX(#REF!,MATCH(CT_Bands_1991_2022_Bills_Flat!$B42,#REF!,0),MATCH(CT_Bands_1991_2022_Bills_Flat!U$2,#REF!,0))-INDEX(#REF!,MATCH(CT_Bands_1991_2022_Bills_Flat!$B42,#REF!,0),MATCH(CT_Bands_1991_2022_Bills_Flat!U$3,#REF!,0)),"N/A")</f>
        <v>N/A</v>
      </c>
      <c r="V42" s="90" t="str">
        <f>IFERROR(INDEX(#REF!,MATCH(CT_Bands_1991_2022_Bills_Flat!$B42,#REF!,0),MATCH(CT_Bands_1991_2022_Bills_Flat!V$2,#REF!,0))-INDEX(#REF!,MATCH(CT_Bands_1991_2022_Bills_Flat!$B42,#REF!,0),MATCH(CT_Bands_1991_2022_Bills_Flat!V$3,#REF!,0)),"N/A")</f>
        <v>N/A</v>
      </c>
      <c r="W42" s="90" t="str">
        <f>IFERROR(INDEX(#REF!,MATCH(CT_Bands_1991_2022_Bills_Flat!$B42,#REF!,0),MATCH(CT_Bands_1991_2022_Bills_Flat!W$2,#REF!,0))-INDEX(#REF!,MATCH(CT_Bands_1991_2022_Bills_Flat!$B42,#REF!,0),MATCH(CT_Bands_1991_2022_Bills_Flat!W$3,#REF!,0)),"N/A")</f>
        <v>N/A</v>
      </c>
      <c r="X42" s="102" t="str">
        <f>IFERROR(INDEX(#REF!,MATCH(CT_Bands_1991_2022_Bills_Flat!$B42,#REF!,0),MATCH(CT_Bands_1991_2022_Bills_Flat!X$2,#REF!,0))-INDEX(#REF!,MATCH(CT_Bands_1991_2022_Bills_Flat!$B42,#REF!,0),MATCH(CT_Bands_1991_2022_Bills_Flat!X$3,#REF!,0)),"N/A")</f>
        <v>N/A</v>
      </c>
      <c r="Y42" s="90" t="str">
        <f>IFERROR(INDEX(#REF!,MATCH(CT_Bands_1991_2022_Bills_Flat!$B42,#REF!,0),MATCH(CT_Bands_1991_2022_Bills_Flat!Y$2,#REF!,0))-INDEX(#REF!,MATCH(CT_Bands_1991_2022_Bills_Flat!$B42,#REF!,0),MATCH(CT_Bands_1991_2022_Bills_Flat!Y$3,#REF!,0)),"N/A")</f>
        <v>N/A</v>
      </c>
      <c r="Z42" s="90" t="str">
        <f>IFERROR(INDEX(#REF!,MATCH(CT_Bands_1991_2022_Bills_Flat!$B42,#REF!,0),MATCH(CT_Bands_1991_2022_Bills_Flat!Z$2,#REF!,0))-INDEX(#REF!,MATCH(CT_Bands_1991_2022_Bills_Flat!$B42,#REF!,0),MATCH(CT_Bands_1991_2022_Bills_Flat!Z$3,#REF!,0)),"N/A")</f>
        <v>N/A</v>
      </c>
      <c r="AA42" s="90" t="str">
        <f>IFERROR(INDEX(#REF!,MATCH(CT_Bands_1991_2022_Bills_Flat!$B42,#REF!,0),MATCH(CT_Bands_1991_2022_Bills_Flat!AA$2,#REF!,0))-INDEX(#REF!,MATCH(CT_Bands_1991_2022_Bills_Flat!$B42,#REF!,0),MATCH(CT_Bands_1991_2022_Bills_Flat!AA$3,#REF!,0)),"N/A")</f>
        <v>N/A</v>
      </c>
      <c r="AB42" s="90" t="str">
        <f>IFERROR(INDEX(#REF!,MATCH(CT_Bands_1991_2022_Bills_Flat!$B42,#REF!,0),MATCH(CT_Bands_1991_2022_Bills_Flat!AB$2,#REF!,0))-INDEX(#REF!,MATCH(CT_Bands_1991_2022_Bills_Flat!$B42,#REF!,0),MATCH(CT_Bands_1991_2022_Bills_Flat!AB$3,#REF!,0)),"N/A")</f>
        <v>N/A</v>
      </c>
      <c r="AC42" s="90" t="str">
        <f>IFERROR(INDEX(#REF!,MATCH(CT_Bands_1991_2022_Bills_Flat!$B42,#REF!,0),MATCH(CT_Bands_1991_2022_Bills_Flat!AC$2,#REF!,0))-INDEX(#REF!,MATCH(CT_Bands_1991_2022_Bills_Flat!$B42,#REF!,0),MATCH(CT_Bands_1991_2022_Bills_Flat!AC$3,#REF!,0)),"N/A")</f>
        <v>N/A</v>
      </c>
      <c r="AD42" s="90" t="str">
        <f>IFERROR(INDEX(#REF!,MATCH(CT_Bands_1991_2022_Bills_Flat!$B42,#REF!,0),MATCH(CT_Bands_1991_2022_Bills_Flat!AD$2,#REF!,0))-INDEX(#REF!,MATCH(CT_Bands_1991_2022_Bills_Flat!$B42,#REF!,0),MATCH(CT_Bands_1991_2022_Bills_Flat!AD$3,#REF!,0)),"N/A")</f>
        <v>N/A</v>
      </c>
      <c r="AE42" s="90" t="str">
        <f>IFERROR(INDEX(#REF!,MATCH(CT_Bands_1991_2022_Bills_Flat!$B42,#REF!,0),MATCH(CT_Bands_1991_2022_Bills_Flat!AE$2,#REF!,0))-INDEX(#REF!,MATCH(CT_Bands_1991_2022_Bills_Flat!$B42,#REF!,0),MATCH(CT_Bands_1991_2022_Bills_Flat!AE$3,#REF!,0)),"N/A")</f>
        <v>N/A</v>
      </c>
      <c r="AF42" s="90" t="str">
        <f>IFERROR(INDEX(#REF!,MATCH(CT_Bands_1991_2022_Bills_Flat!$B42,#REF!,0),MATCH(CT_Bands_1991_2022_Bills_Flat!AF$2,#REF!,0))-INDEX(#REF!,MATCH(CT_Bands_1991_2022_Bills_Flat!$B42,#REF!,0),MATCH(CT_Bands_1991_2022_Bills_Flat!AF$3,#REF!,0)),"N/A")</f>
        <v>N/A</v>
      </c>
      <c r="AG42" s="90" t="str">
        <f>IFERROR(INDEX(#REF!,MATCH(CT_Bands_1991_2022_Bills_Flat!$B42,#REF!,0),MATCH(CT_Bands_1991_2022_Bills_Flat!AG$2,#REF!,0))-INDEX(#REF!,MATCH(CT_Bands_1991_2022_Bills_Flat!$B42,#REF!,0),MATCH(CT_Bands_1991_2022_Bills_Flat!AG$3,#REF!,0)),"N/A")</f>
        <v>N/A</v>
      </c>
      <c r="AH42" s="102" t="str">
        <f>IFERROR(INDEX(#REF!,MATCH(CT_Bands_1991_2022_Bills_Flat!$B42,#REF!,0),MATCH(CT_Bands_1991_2022_Bills_Flat!AH$2,#REF!,0))-INDEX(#REF!,MATCH(CT_Bands_1991_2022_Bills_Flat!$B42,#REF!,0),MATCH(CT_Bands_1991_2022_Bills_Flat!AH$3,#REF!,0)),"N/A")</f>
        <v>N/A</v>
      </c>
      <c r="AI42" s="90" t="str">
        <f>IFERROR(INDEX(#REF!,MATCH(CT_Bands_1991_2022_Bills_Flat!$B42,#REF!,0),MATCH(CT_Bands_1991_2022_Bills_Flat!AI$2,#REF!,0))-INDEX(#REF!,MATCH(CT_Bands_1991_2022_Bills_Flat!$B42,#REF!,0),MATCH(CT_Bands_1991_2022_Bills_Flat!AI$3,#REF!,0)),"N/A")</f>
        <v>N/A</v>
      </c>
      <c r="AJ42" s="90" t="str">
        <f>IFERROR(INDEX(#REF!,MATCH(CT_Bands_1991_2022_Bills_Flat!$B42,#REF!,0),MATCH(CT_Bands_1991_2022_Bills_Flat!AJ$2,#REF!,0))-INDEX(#REF!,MATCH(CT_Bands_1991_2022_Bills_Flat!$B42,#REF!,0),MATCH(CT_Bands_1991_2022_Bills_Flat!AJ$3,#REF!,0)),"N/A")</f>
        <v>N/A</v>
      </c>
      <c r="AK42" s="90" t="str">
        <f>IFERROR(INDEX(#REF!,MATCH(CT_Bands_1991_2022_Bills_Flat!$B42,#REF!,0),MATCH(CT_Bands_1991_2022_Bills_Flat!AK$2,#REF!,0))-INDEX(#REF!,MATCH(CT_Bands_1991_2022_Bills_Flat!$B42,#REF!,0),MATCH(CT_Bands_1991_2022_Bills_Flat!AK$3,#REF!,0)),"N/A")</f>
        <v>N/A</v>
      </c>
      <c r="AL42" s="90" t="str">
        <f>IFERROR(INDEX(#REF!,MATCH(CT_Bands_1991_2022_Bills_Flat!$B42,#REF!,0),MATCH(CT_Bands_1991_2022_Bills_Flat!AL$2,#REF!,0))-INDEX(#REF!,MATCH(CT_Bands_1991_2022_Bills_Flat!$B42,#REF!,0),MATCH(CT_Bands_1991_2022_Bills_Flat!AL$3,#REF!,0)),"N/A")</f>
        <v>N/A</v>
      </c>
      <c r="AM42" s="90" t="str">
        <f>IFERROR(INDEX(#REF!,MATCH(CT_Bands_1991_2022_Bills_Flat!$B42,#REF!,0),MATCH(CT_Bands_1991_2022_Bills_Flat!AM$2,#REF!,0))-INDEX(#REF!,MATCH(CT_Bands_1991_2022_Bills_Flat!$B42,#REF!,0),MATCH(CT_Bands_1991_2022_Bills_Flat!AM$3,#REF!,0)),"N/A")</f>
        <v>N/A</v>
      </c>
      <c r="AN42" s="90" t="str">
        <f>IFERROR(INDEX(#REF!,MATCH(CT_Bands_1991_2022_Bills_Flat!$B42,#REF!,0),MATCH(CT_Bands_1991_2022_Bills_Flat!AN$2,#REF!,0))-INDEX(#REF!,MATCH(CT_Bands_1991_2022_Bills_Flat!$B42,#REF!,0),MATCH(CT_Bands_1991_2022_Bills_Flat!AN$3,#REF!,0)),"N/A")</f>
        <v>N/A</v>
      </c>
      <c r="AO42" s="90" t="str">
        <f>IFERROR(INDEX(#REF!,MATCH(CT_Bands_1991_2022_Bills_Flat!$B42,#REF!,0),MATCH(CT_Bands_1991_2022_Bills_Flat!AO$2,#REF!,0))-INDEX(#REF!,MATCH(CT_Bands_1991_2022_Bills_Flat!$B42,#REF!,0),MATCH(CT_Bands_1991_2022_Bills_Flat!AO$3,#REF!,0)),"N/A")</f>
        <v>N/A</v>
      </c>
      <c r="AP42" s="90" t="str">
        <f>IFERROR(INDEX(#REF!,MATCH(CT_Bands_1991_2022_Bills_Flat!$B42,#REF!,0),MATCH(CT_Bands_1991_2022_Bills_Flat!AP$2,#REF!,0))-INDEX(#REF!,MATCH(CT_Bands_1991_2022_Bills_Flat!$B42,#REF!,0),MATCH(CT_Bands_1991_2022_Bills_Flat!AP$3,#REF!,0)),"N/A")</f>
        <v>N/A</v>
      </c>
      <c r="AQ42" s="90" t="str">
        <f>IFERROR(INDEX(#REF!,MATCH(CT_Bands_1991_2022_Bills_Flat!$B42,#REF!,0),MATCH(CT_Bands_1991_2022_Bills_Flat!AQ$2,#REF!,0))-INDEX(#REF!,MATCH(CT_Bands_1991_2022_Bills_Flat!$B42,#REF!,0),MATCH(CT_Bands_1991_2022_Bills_Flat!AQ$3,#REF!,0)),"N/A")</f>
        <v>N/A</v>
      </c>
      <c r="AR42" s="102" t="str">
        <f>IFERROR(INDEX(#REF!,MATCH(CT_Bands_1991_2022_Bills_Flat!$B42,#REF!,0),MATCH(CT_Bands_1991_2022_Bills_Flat!AR$2,#REF!,0))-INDEX(#REF!,MATCH(CT_Bands_1991_2022_Bills_Flat!$B42,#REF!,0),MATCH(CT_Bands_1991_2022_Bills_Flat!AR$3,#REF!,0)),"N/A")</f>
        <v>N/A</v>
      </c>
      <c r="AS42" s="90" t="str">
        <f>IFERROR(INDEX(#REF!,MATCH(CT_Bands_1991_2022_Bills_Flat!$B42,#REF!,0),MATCH(CT_Bands_1991_2022_Bills_Flat!AS$2,#REF!,0))-INDEX(#REF!,MATCH(CT_Bands_1991_2022_Bills_Flat!$B42,#REF!,0),MATCH(CT_Bands_1991_2022_Bills_Flat!AS$3,#REF!,0)),"N/A")</f>
        <v>N/A</v>
      </c>
      <c r="AT42" s="90" t="str">
        <f>IFERROR(INDEX(#REF!,MATCH(CT_Bands_1991_2022_Bills_Flat!$B42,#REF!,0),MATCH(CT_Bands_1991_2022_Bills_Flat!AT$2,#REF!,0))-INDEX(#REF!,MATCH(CT_Bands_1991_2022_Bills_Flat!$B42,#REF!,0),MATCH(CT_Bands_1991_2022_Bills_Flat!AT$3,#REF!,0)),"N/A")</f>
        <v>N/A</v>
      </c>
      <c r="AU42" s="90" t="str">
        <f>IFERROR(INDEX(#REF!,MATCH(CT_Bands_1991_2022_Bills_Flat!$B42,#REF!,0),MATCH(CT_Bands_1991_2022_Bills_Flat!AU$2,#REF!,0))-INDEX(#REF!,MATCH(CT_Bands_1991_2022_Bills_Flat!$B42,#REF!,0),MATCH(CT_Bands_1991_2022_Bills_Flat!AU$3,#REF!,0)),"N/A")</f>
        <v>N/A</v>
      </c>
      <c r="AV42" s="90" t="str">
        <f>IFERROR(INDEX(#REF!,MATCH(CT_Bands_1991_2022_Bills_Flat!$B42,#REF!,0),MATCH(CT_Bands_1991_2022_Bills_Flat!AV$2,#REF!,0))-INDEX(#REF!,MATCH(CT_Bands_1991_2022_Bills_Flat!$B42,#REF!,0),MATCH(CT_Bands_1991_2022_Bills_Flat!AV$3,#REF!,0)),"N/A")</f>
        <v>N/A</v>
      </c>
      <c r="AW42" s="90" t="str">
        <f>IFERROR(INDEX(#REF!,MATCH(CT_Bands_1991_2022_Bills_Flat!$B42,#REF!,0),MATCH(CT_Bands_1991_2022_Bills_Flat!AW$2,#REF!,0))-INDEX(#REF!,MATCH(CT_Bands_1991_2022_Bills_Flat!$B42,#REF!,0),MATCH(CT_Bands_1991_2022_Bills_Flat!AW$3,#REF!,0)),"N/A")</f>
        <v>N/A</v>
      </c>
      <c r="AX42" s="90" t="str">
        <f>IFERROR(INDEX(#REF!,MATCH(CT_Bands_1991_2022_Bills_Flat!$B42,#REF!,0),MATCH(CT_Bands_1991_2022_Bills_Flat!AX$2,#REF!,0))-INDEX(#REF!,MATCH(CT_Bands_1991_2022_Bills_Flat!$B42,#REF!,0),MATCH(CT_Bands_1991_2022_Bills_Flat!AX$3,#REF!,0)),"N/A")</f>
        <v>N/A</v>
      </c>
      <c r="AY42" s="90" t="str">
        <f>IFERROR(INDEX(#REF!,MATCH(CT_Bands_1991_2022_Bills_Flat!$B42,#REF!,0),MATCH(CT_Bands_1991_2022_Bills_Flat!AY$2,#REF!,0))-INDEX(#REF!,MATCH(CT_Bands_1991_2022_Bills_Flat!$B42,#REF!,0),MATCH(CT_Bands_1991_2022_Bills_Flat!AY$3,#REF!,0)),"N/A")</f>
        <v>N/A</v>
      </c>
      <c r="AZ42" s="90" t="str">
        <f>IFERROR(INDEX(#REF!,MATCH(CT_Bands_1991_2022_Bills_Flat!$B42,#REF!,0),MATCH(CT_Bands_1991_2022_Bills_Flat!AZ$2,#REF!,0))-INDEX(#REF!,MATCH(CT_Bands_1991_2022_Bills_Flat!$B42,#REF!,0),MATCH(CT_Bands_1991_2022_Bills_Flat!AZ$3,#REF!,0)),"N/A")</f>
        <v>N/A</v>
      </c>
      <c r="BA42" s="90" t="str">
        <f>IFERROR(INDEX(#REF!,MATCH(CT_Bands_1991_2022_Bills_Flat!$B42,#REF!,0),MATCH(CT_Bands_1991_2022_Bills_Flat!BA$2,#REF!,0))-INDEX(#REF!,MATCH(CT_Bands_1991_2022_Bills_Flat!$B42,#REF!,0),MATCH(CT_Bands_1991_2022_Bills_Flat!BA$3,#REF!,0)),"N/A")</f>
        <v>N/A</v>
      </c>
      <c r="BB42" s="102" t="str">
        <f>IFERROR(INDEX(#REF!,MATCH(CT_Bands_1991_2022_Bills_Flat!$B42,#REF!,0),MATCH(CT_Bands_1991_2022_Bills_Flat!BB$2,#REF!,0))-INDEX(#REF!,MATCH(CT_Bands_1991_2022_Bills_Flat!$B42,#REF!,0),MATCH(CT_Bands_1991_2022_Bills_Flat!BB$3,#REF!,0)),"N/A")</f>
        <v>N/A</v>
      </c>
      <c r="BC42" s="90" t="str">
        <f>IFERROR(INDEX(#REF!,MATCH(CT_Bands_1991_2022_Bills_Flat!$B42,#REF!,0),MATCH(CT_Bands_1991_2022_Bills_Flat!BC$2,#REF!,0))-INDEX(#REF!,MATCH(CT_Bands_1991_2022_Bills_Flat!$B42,#REF!,0),MATCH(CT_Bands_1991_2022_Bills_Flat!BC$3,#REF!,0)),"N/A")</f>
        <v>N/A</v>
      </c>
      <c r="BD42" s="90" t="str">
        <f>IFERROR(INDEX(#REF!,MATCH(CT_Bands_1991_2022_Bills_Flat!$B42,#REF!,0),MATCH(CT_Bands_1991_2022_Bills_Flat!BD$2,#REF!,0))-INDEX(#REF!,MATCH(CT_Bands_1991_2022_Bills_Flat!$B42,#REF!,0),MATCH(CT_Bands_1991_2022_Bills_Flat!BD$3,#REF!,0)),"N/A")</f>
        <v>N/A</v>
      </c>
      <c r="BE42" s="90" t="str">
        <f>IFERROR(INDEX(#REF!,MATCH(CT_Bands_1991_2022_Bills_Flat!$B42,#REF!,0),MATCH(CT_Bands_1991_2022_Bills_Flat!BE$2,#REF!,0))-INDEX(#REF!,MATCH(CT_Bands_1991_2022_Bills_Flat!$B42,#REF!,0),MATCH(CT_Bands_1991_2022_Bills_Flat!BE$3,#REF!,0)),"N/A")</f>
        <v>N/A</v>
      </c>
      <c r="BF42" s="90" t="str">
        <f>IFERROR(INDEX(#REF!,MATCH(CT_Bands_1991_2022_Bills_Flat!$B42,#REF!,0),MATCH(CT_Bands_1991_2022_Bills_Flat!BF$2,#REF!,0))-INDEX(#REF!,MATCH(CT_Bands_1991_2022_Bills_Flat!$B42,#REF!,0),MATCH(CT_Bands_1991_2022_Bills_Flat!BF$3,#REF!,0)),"N/A")</f>
        <v>N/A</v>
      </c>
      <c r="BG42" s="90" t="str">
        <f>IFERROR(INDEX(#REF!,MATCH(CT_Bands_1991_2022_Bills_Flat!$B42,#REF!,0),MATCH(CT_Bands_1991_2022_Bills_Flat!BG$2,#REF!,0))-INDEX(#REF!,MATCH(CT_Bands_1991_2022_Bills_Flat!$B42,#REF!,0),MATCH(CT_Bands_1991_2022_Bills_Flat!BG$3,#REF!,0)),"N/A")</f>
        <v>N/A</v>
      </c>
      <c r="BH42" s="90" t="str">
        <f>IFERROR(INDEX(#REF!,MATCH(CT_Bands_1991_2022_Bills_Flat!$B42,#REF!,0),MATCH(CT_Bands_1991_2022_Bills_Flat!BH$2,#REF!,0))-INDEX(#REF!,MATCH(CT_Bands_1991_2022_Bills_Flat!$B42,#REF!,0),MATCH(CT_Bands_1991_2022_Bills_Flat!BH$3,#REF!,0)),"N/A")</f>
        <v>N/A</v>
      </c>
      <c r="BI42" s="90" t="str">
        <f>IFERROR(INDEX(#REF!,MATCH(CT_Bands_1991_2022_Bills_Flat!$B42,#REF!,0),MATCH(CT_Bands_1991_2022_Bills_Flat!BI$2,#REF!,0))-INDEX(#REF!,MATCH(CT_Bands_1991_2022_Bills_Flat!$B42,#REF!,0),MATCH(CT_Bands_1991_2022_Bills_Flat!BI$3,#REF!,0)),"N/A")</f>
        <v>N/A</v>
      </c>
      <c r="BJ42" s="90" t="str">
        <f>IFERROR(INDEX(#REF!,MATCH(CT_Bands_1991_2022_Bills_Flat!$B42,#REF!,0),MATCH(CT_Bands_1991_2022_Bills_Flat!BJ$2,#REF!,0))-INDEX(#REF!,MATCH(CT_Bands_1991_2022_Bills_Flat!$B42,#REF!,0),MATCH(CT_Bands_1991_2022_Bills_Flat!BJ$3,#REF!,0)),"N/A")</f>
        <v>N/A</v>
      </c>
      <c r="BK42" s="90" t="str">
        <f>IFERROR(INDEX(#REF!,MATCH(CT_Bands_1991_2022_Bills_Flat!$B42,#REF!,0),MATCH(CT_Bands_1991_2022_Bills_Flat!BK$2,#REF!,0))-INDEX(#REF!,MATCH(CT_Bands_1991_2022_Bills_Flat!$B42,#REF!,0),MATCH(CT_Bands_1991_2022_Bills_Flat!BK$3,#REF!,0)),"N/A")</f>
        <v>N/A</v>
      </c>
      <c r="BL42" s="102" t="str">
        <f>IFERROR(INDEX(#REF!,MATCH(CT_Bands_1991_2022_Bills_Flat!$B42,#REF!,0),MATCH(CT_Bands_1991_2022_Bills_Flat!BL$2,#REF!,0))-INDEX(#REF!,MATCH(CT_Bands_1991_2022_Bills_Flat!$B42,#REF!,0),MATCH(CT_Bands_1991_2022_Bills_Flat!BL$3,#REF!,0)),"N/A")</f>
        <v>N/A</v>
      </c>
      <c r="BM42" s="90" t="str">
        <f>IFERROR(INDEX(#REF!,MATCH(CT_Bands_1991_2022_Bills_Flat!$B42,#REF!,0),MATCH(CT_Bands_1991_2022_Bills_Flat!BM$2,#REF!,0))-INDEX(#REF!,MATCH(CT_Bands_1991_2022_Bills_Flat!$B42,#REF!,0),MATCH(CT_Bands_1991_2022_Bills_Flat!BM$3,#REF!,0)),"N/A")</f>
        <v>N/A</v>
      </c>
      <c r="BN42" s="90" t="str">
        <f>IFERROR(INDEX(#REF!,MATCH(CT_Bands_1991_2022_Bills_Flat!$B42,#REF!,0),MATCH(CT_Bands_1991_2022_Bills_Flat!BN$2,#REF!,0))-INDEX(#REF!,MATCH(CT_Bands_1991_2022_Bills_Flat!$B42,#REF!,0),MATCH(CT_Bands_1991_2022_Bills_Flat!BN$3,#REF!,0)),"N/A")</f>
        <v>N/A</v>
      </c>
      <c r="BO42" s="90" t="str">
        <f>IFERROR(INDEX(#REF!,MATCH(CT_Bands_1991_2022_Bills_Flat!$B42,#REF!,0),MATCH(CT_Bands_1991_2022_Bills_Flat!BO$2,#REF!,0))-INDEX(#REF!,MATCH(CT_Bands_1991_2022_Bills_Flat!$B42,#REF!,0),MATCH(CT_Bands_1991_2022_Bills_Flat!BO$3,#REF!,0)),"N/A")</f>
        <v>N/A</v>
      </c>
      <c r="BP42" s="90" t="str">
        <f>IFERROR(INDEX(#REF!,MATCH(CT_Bands_1991_2022_Bills_Flat!$B42,#REF!,0),MATCH(CT_Bands_1991_2022_Bills_Flat!BP$2,#REF!,0))-INDEX(#REF!,MATCH(CT_Bands_1991_2022_Bills_Flat!$B42,#REF!,0),MATCH(CT_Bands_1991_2022_Bills_Flat!BP$3,#REF!,0)),"N/A")</f>
        <v>N/A</v>
      </c>
      <c r="BQ42" s="90" t="str">
        <f>IFERROR(INDEX(#REF!,MATCH(CT_Bands_1991_2022_Bills_Flat!$B42,#REF!,0),MATCH(CT_Bands_1991_2022_Bills_Flat!BQ$2,#REF!,0))-INDEX(#REF!,MATCH(CT_Bands_1991_2022_Bills_Flat!$B42,#REF!,0),MATCH(CT_Bands_1991_2022_Bills_Flat!BQ$3,#REF!,0)),"N/A")</f>
        <v>N/A</v>
      </c>
      <c r="BR42" s="90" t="str">
        <f>IFERROR(INDEX(#REF!,MATCH(CT_Bands_1991_2022_Bills_Flat!$B42,#REF!,0),MATCH(CT_Bands_1991_2022_Bills_Flat!BR$2,#REF!,0))-INDEX(#REF!,MATCH(CT_Bands_1991_2022_Bills_Flat!$B42,#REF!,0),MATCH(CT_Bands_1991_2022_Bills_Flat!BR$3,#REF!,0)),"N/A")</f>
        <v>N/A</v>
      </c>
      <c r="BS42" s="90" t="str">
        <f>IFERROR(INDEX(#REF!,MATCH(CT_Bands_1991_2022_Bills_Flat!$B42,#REF!,0),MATCH(CT_Bands_1991_2022_Bills_Flat!BS$2,#REF!,0))-INDEX(#REF!,MATCH(CT_Bands_1991_2022_Bills_Flat!$B42,#REF!,0),MATCH(CT_Bands_1991_2022_Bills_Flat!BS$3,#REF!,0)),"N/A")</f>
        <v>N/A</v>
      </c>
      <c r="BT42" s="90" t="str">
        <f>IFERROR(INDEX(#REF!,MATCH(CT_Bands_1991_2022_Bills_Flat!$B42,#REF!,0),MATCH(CT_Bands_1991_2022_Bills_Flat!BT$2,#REF!,0))-INDEX(#REF!,MATCH(CT_Bands_1991_2022_Bills_Flat!$B42,#REF!,0),MATCH(CT_Bands_1991_2022_Bills_Flat!BT$3,#REF!,0)),"N/A")</f>
        <v>N/A</v>
      </c>
      <c r="BU42" s="90" t="str">
        <f>IFERROR(INDEX(#REF!,MATCH(CT_Bands_1991_2022_Bills_Flat!$B42,#REF!,0),MATCH(CT_Bands_1991_2022_Bills_Flat!BU$2,#REF!,0))-INDEX(#REF!,MATCH(CT_Bands_1991_2022_Bills_Flat!$B42,#REF!,0),MATCH(CT_Bands_1991_2022_Bills_Flat!BU$3,#REF!,0)),"N/A")</f>
        <v>N/A</v>
      </c>
      <c r="BV42" s="102" t="str">
        <f>IFERROR(INDEX(#REF!,MATCH(CT_Bands_1991_2022_Bills_Flat!$B42,#REF!,0),MATCH(CT_Bands_1991_2022_Bills_Flat!BV$2,#REF!,0))-INDEX(#REF!,MATCH(CT_Bands_1991_2022_Bills_Flat!$B42,#REF!,0),MATCH(CT_Bands_1991_2022_Bills_Flat!BV$3,#REF!,0)),"N/A")</f>
        <v>N/A</v>
      </c>
      <c r="BW42" s="90" t="str">
        <f>IFERROR(INDEX(#REF!,MATCH(CT_Bands_1991_2022_Bills_Flat!$B42,#REF!,0),MATCH(CT_Bands_1991_2022_Bills_Flat!BW$2,#REF!,0))-INDEX(#REF!,MATCH(CT_Bands_1991_2022_Bills_Flat!$B42,#REF!,0),MATCH(CT_Bands_1991_2022_Bills_Flat!BW$3,#REF!,0)),"N/A")</f>
        <v>N/A</v>
      </c>
      <c r="BX42" s="90" t="str">
        <f>IFERROR(INDEX(#REF!,MATCH(CT_Bands_1991_2022_Bills_Flat!$B42,#REF!,0),MATCH(CT_Bands_1991_2022_Bills_Flat!BX$2,#REF!,0))-INDEX(#REF!,MATCH(CT_Bands_1991_2022_Bills_Flat!$B42,#REF!,0),MATCH(CT_Bands_1991_2022_Bills_Flat!BX$3,#REF!,0)),"N/A")</f>
        <v>N/A</v>
      </c>
      <c r="BY42" s="90" t="str">
        <f>IFERROR(INDEX(#REF!,MATCH(CT_Bands_1991_2022_Bills_Flat!$B42,#REF!,0),MATCH(CT_Bands_1991_2022_Bills_Flat!BY$2,#REF!,0))-INDEX(#REF!,MATCH(CT_Bands_1991_2022_Bills_Flat!$B42,#REF!,0),MATCH(CT_Bands_1991_2022_Bills_Flat!BY$3,#REF!,0)),"N/A")</f>
        <v>N/A</v>
      </c>
      <c r="BZ42" s="90" t="str">
        <f>IFERROR(INDEX(#REF!,MATCH(CT_Bands_1991_2022_Bills_Flat!$B42,#REF!,0),MATCH(CT_Bands_1991_2022_Bills_Flat!BZ$2,#REF!,0))-INDEX(#REF!,MATCH(CT_Bands_1991_2022_Bills_Flat!$B42,#REF!,0),MATCH(CT_Bands_1991_2022_Bills_Flat!BZ$3,#REF!,0)),"N/A")</f>
        <v>N/A</v>
      </c>
      <c r="CA42" s="90" t="str">
        <f>IFERROR(INDEX(#REF!,MATCH(CT_Bands_1991_2022_Bills_Flat!$B42,#REF!,0),MATCH(CT_Bands_1991_2022_Bills_Flat!CA$2,#REF!,0))-INDEX(#REF!,MATCH(CT_Bands_1991_2022_Bills_Flat!$B42,#REF!,0),MATCH(CT_Bands_1991_2022_Bills_Flat!CA$3,#REF!,0)),"N/A")</f>
        <v>N/A</v>
      </c>
      <c r="CB42" s="90" t="str">
        <f>IFERROR(INDEX(#REF!,MATCH(CT_Bands_1991_2022_Bills_Flat!$B42,#REF!,0),MATCH(CT_Bands_1991_2022_Bills_Flat!CB$2,#REF!,0))-INDEX(#REF!,MATCH(CT_Bands_1991_2022_Bills_Flat!$B42,#REF!,0),MATCH(CT_Bands_1991_2022_Bills_Flat!CB$3,#REF!,0)),"N/A")</f>
        <v>N/A</v>
      </c>
      <c r="CC42" s="90" t="str">
        <f>IFERROR(INDEX(#REF!,MATCH(CT_Bands_1991_2022_Bills_Flat!$B42,#REF!,0),MATCH(CT_Bands_1991_2022_Bills_Flat!CC$2,#REF!,0))-INDEX(#REF!,MATCH(CT_Bands_1991_2022_Bills_Flat!$B42,#REF!,0),MATCH(CT_Bands_1991_2022_Bills_Flat!CC$3,#REF!,0)),"N/A")</f>
        <v>N/A</v>
      </c>
      <c r="CD42" s="90" t="str">
        <f>IFERROR(INDEX(#REF!,MATCH(CT_Bands_1991_2022_Bills_Flat!$B42,#REF!,0),MATCH(CT_Bands_1991_2022_Bills_Flat!CD$2,#REF!,0))-INDEX(#REF!,MATCH(CT_Bands_1991_2022_Bills_Flat!$B42,#REF!,0),MATCH(CT_Bands_1991_2022_Bills_Flat!CD$3,#REF!,0)),"N/A")</f>
        <v>N/A</v>
      </c>
      <c r="CE42" s="90" t="str">
        <f>IFERROR(INDEX(#REF!,MATCH(CT_Bands_1991_2022_Bills_Flat!$B42,#REF!,0),MATCH(CT_Bands_1991_2022_Bills_Flat!CE$2,#REF!,0))-INDEX(#REF!,MATCH(CT_Bands_1991_2022_Bills_Flat!$B42,#REF!,0),MATCH(CT_Bands_1991_2022_Bills_Flat!CE$3,#REF!,0)),"N/A")</f>
        <v>N/A</v>
      </c>
      <c r="CF42" s="51"/>
    </row>
    <row r="43" spans="1:84" x14ac:dyDescent="0.25">
      <c r="A43" s="76" t="s">
        <v>791</v>
      </c>
      <c r="B43" s="85" t="s">
        <v>792</v>
      </c>
      <c r="C43" s="85" t="s">
        <v>1511</v>
      </c>
      <c r="D43" s="90" t="str">
        <f>IFERROR(INDEX(#REF!,MATCH(CT_Bands_1991_2022_Bills_Flat!$B43,#REF!,0),MATCH(CT_Bands_1991_2022_Bills_Flat!D$2,#REF!,0))-INDEX(#REF!,MATCH(CT_Bands_1991_2022_Bills_Flat!$B43,#REF!,0),MATCH(CT_Bands_1991_2022_Bills_Flat!D$3,#REF!,0)),"N/A")</f>
        <v>N/A</v>
      </c>
      <c r="E43" s="90" t="str">
        <f>IFERROR(INDEX(#REF!,MATCH(CT_Bands_1991_2022_Bills_Flat!$B43,#REF!,0),MATCH(CT_Bands_1991_2022_Bills_Flat!E$2,#REF!,0))-INDEX(#REF!,MATCH(CT_Bands_1991_2022_Bills_Flat!$B43,#REF!,0),MATCH(CT_Bands_1991_2022_Bills_Flat!E$3,#REF!,0)),"N/A")</f>
        <v>N/A</v>
      </c>
      <c r="F43" s="90" t="str">
        <f>IFERROR(INDEX(#REF!,MATCH(CT_Bands_1991_2022_Bills_Flat!$B43,#REF!,0),MATCH(CT_Bands_1991_2022_Bills_Flat!F$2,#REF!,0))-INDEX(#REF!,MATCH(CT_Bands_1991_2022_Bills_Flat!$B43,#REF!,0),MATCH(CT_Bands_1991_2022_Bills_Flat!F$3,#REF!,0)),"N/A")</f>
        <v>N/A</v>
      </c>
      <c r="G43" s="90" t="str">
        <f>IFERROR(INDEX(#REF!,MATCH(CT_Bands_1991_2022_Bills_Flat!$B43,#REF!,0),MATCH(CT_Bands_1991_2022_Bills_Flat!G$2,#REF!,0))-INDEX(#REF!,MATCH(CT_Bands_1991_2022_Bills_Flat!$B43,#REF!,0),MATCH(CT_Bands_1991_2022_Bills_Flat!G$3,#REF!,0)),"N/A")</f>
        <v>N/A</v>
      </c>
      <c r="H43" s="90" t="str">
        <f>IFERROR(INDEX(#REF!,MATCH(CT_Bands_1991_2022_Bills_Flat!$B43,#REF!,0),MATCH(CT_Bands_1991_2022_Bills_Flat!H$2,#REF!,0))-INDEX(#REF!,MATCH(CT_Bands_1991_2022_Bills_Flat!$B43,#REF!,0),MATCH(CT_Bands_1991_2022_Bills_Flat!H$3,#REF!,0)),"N/A")</f>
        <v>N/A</v>
      </c>
      <c r="I43" s="90" t="str">
        <f>IFERROR(INDEX(#REF!,MATCH(CT_Bands_1991_2022_Bills_Flat!$B43,#REF!,0),MATCH(CT_Bands_1991_2022_Bills_Flat!I$2,#REF!,0))-INDEX(#REF!,MATCH(CT_Bands_1991_2022_Bills_Flat!$B43,#REF!,0),MATCH(CT_Bands_1991_2022_Bills_Flat!I$3,#REF!,0)),"N/A")</f>
        <v>N/A</v>
      </c>
      <c r="J43" s="90" t="str">
        <f>IFERROR(INDEX(#REF!,MATCH(CT_Bands_1991_2022_Bills_Flat!$B43,#REF!,0),MATCH(CT_Bands_1991_2022_Bills_Flat!J$2,#REF!,0))-INDEX(#REF!,MATCH(CT_Bands_1991_2022_Bills_Flat!$B43,#REF!,0),MATCH(CT_Bands_1991_2022_Bills_Flat!J$3,#REF!,0)),"N/A")</f>
        <v>N/A</v>
      </c>
      <c r="K43" s="90" t="str">
        <f>IFERROR(INDEX(#REF!,MATCH(CT_Bands_1991_2022_Bills_Flat!$B43,#REF!,0),MATCH(CT_Bands_1991_2022_Bills_Flat!K$2,#REF!,0))-INDEX(#REF!,MATCH(CT_Bands_1991_2022_Bills_Flat!$B43,#REF!,0),MATCH(CT_Bands_1991_2022_Bills_Flat!K$3,#REF!,0)),"N/A")</f>
        <v>N/A</v>
      </c>
      <c r="L43" s="90" t="str">
        <f>IFERROR(INDEX(#REF!,MATCH(CT_Bands_1991_2022_Bills_Flat!$B43,#REF!,0),MATCH(CT_Bands_1991_2022_Bills_Flat!L$2,#REF!,0))-INDEX(#REF!,MATCH(CT_Bands_1991_2022_Bills_Flat!$B43,#REF!,0),MATCH(CT_Bands_1991_2022_Bills_Flat!L$3,#REF!,0)),"N/A")</f>
        <v>N/A</v>
      </c>
      <c r="M43" s="90" t="str">
        <f>IFERROR(INDEX(#REF!,MATCH(CT_Bands_1991_2022_Bills_Flat!$B43,#REF!,0),MATCH(CT_Bands_1991_2022_Bills_Flat!M$2,#REF!,0))-INDEX(#REF!,MATCH(CT_Bands_1991_2022_Bills_Flat!$B43,#REF!,0),MATCH(CT_Bands_1991_2022_Bills_Flat!M$3,#REF!,0)),"N/A")</f>
        <v>N/A</v>
      </c>
      <c r="N43" s="102" t="str">
        <f>IFERROR(INDEX(#REF!,MATCH(CT_Bands_1991_2022_Bills_Flat!$B43,#REF!,0),MATCH(CT_Bands_1991_2022_Bills_Flat!N$2,#REF!,0))-INDEX(#REF!,MATCH(CT_Bands_1991_2022_Bills_Flat!$B43,#REF!,0),MATCH(CT_Bands_1991_2022_Bills_Flat!N$3,#REF!,0)),"N/A")</f>
        <v>N/A</v>
      </c>
      <c r="O43" s="90" t="str">
        <f>IFERROR(INDEX(#REF!,MATCH(CT_Bands_1991_2022_Bills_Flat!$B43,#REF!,0),MATCH(CT_Bands_1991_2022_Bills_Flat!O$2,#REF!,0))-INDEX(#REF!,MATCH(CT_Bands_1991_2022_Bills_Flat!$B43,#REF!,0),MATCH(CT_Bands_1991_2022_Bills_Flat!O$3,#REF!,0)),"N/A")</f>
        <v>N/A</v>
      </c>
      <c r="P43" s="90" t="str">
        <f>IFERROR(INDEX(#REF!,MATCH(CT_Bands_1991_2022_Bills_Flat!$B43,#REF!,0),MATCH(CT_Bands_1991_2022_Bills_Flat!P$2,#REF!,0))-INDEX(#REF!,MATCH(CT_Bands_1991_2022_Bills_Flat!$B43,#REF!,0),MATCH(CT_Bands_1991_2022_Bills_Flat!P$3,#REF!,0)),"N/A")</f>
        <v>N/A</v>
      </c>
      <c r="Q43" s="90" t="str">
        <f>IFERROR(INDEX(#REF!,MATCH(CT_Bands_1991_2022_Bills_Flat!$B43,#REF!,0),MATCH(CT_Bands_1991_2022_Bills_Flat!Q$2,#REF!,0))-INDEX(#REF!,MATCH(CT_Bands_1991_2022_Bills_Flat!$B43,#REF!,0),MATCH(CT_Bands_1991_2022_Bills_Flat!Q$3,#REF!,0)),"N/A")</f>
        <v>N/A</v>
      </c>
      <c r="R43" s="90" t="str">
        <f>IFERROR(INDEX(#REF!,MATCH(CT_Bands_1991_2022_Bills_Flat!$B43,#REF!,0),MATCH(CT_Bands_1991_2022_Bills_Flat!R$2,#REF!,0))-INDEX(#REF!,MATCH(CT_Bands_1991_2022_Bills_Flat!$B43,#REF!,0),MATCH(CT_Bands_1991_2022_Bills_Flat!R$3,#REF!,0)),"N/A")</f>
        <v>N/A</v>
      </c>
      <c r="S43" s="90" t="str">
        <f>IFERROR(INDEX(#REF!,MATCH(CT_Bands_1991_2022_Bills_Flat!$B43,#REF!,0),MATCH(CT_Bands_1991_2022_Bills_Flat!S$2,#REF!,0))-INDEX(#REF!,MATCH(CT_Bands_1991_2022_Bills_Flat!$B43,#REF!,0),MATCH(CT_Bands_1991_2022_Bills_Flat!S$3,#REF!,0)),"N/A")</f>
        <v>N/A</v>
      </c>
      <c r="T43" s="90" t="str">
        <f>IFERROR(INDEX(#REF!,MATCH(CT_Bands_1991_2022_Bills_Flat!$B43,#REF!,0),MATCH(CT_Bands_1991_2022_Bills_Flat!T$2,#REF!,0))-INDEX(#REF!,MATCH(CT_Bands_1991_2022_Bills_Flat!$B43,#REF!,0),MATCH(CT_Bands_1991_2022_Bills_Flat!T$3,#REF!,0)),"N/A")</f>
        <v>N/A</v>
      </c>
      <c r="U43" s="90" t="str">
        <f>IFERROR(INDEX(#REF!,MATCH(CT_Bands_1991_2022_Bills_Flat!$B43,#REF!,0),MATCH(CT_Bands_1991_2022_Bills_Flat!U$2,#REF!,0))-INDEX(#REF!,MATCH(CT_Bands_1991_2022_Bills_Flat!$B43,#REF!,0),MATCH(CT_Bands_1991_2022_Bills_Flat!U$3,#REF!,0)),"N/A")</f>
        <v>N/A</v>
      </c>
      <c r="V43" s="90" t="str">
        <f>IFERROR(INDEX(#REF!,MATCH(CT_Bands_1991_2022_Bills_Flat!$B43,#REF!,0),MATCH(CT_Bands_1991_2022_Bills_Flat!V$2,#REF!,0))-INDEX(#REF!,MATCH(CT_Bands_1991_2022_Bills_Flat!$B43,#REF!,0),MATCH(CT_Bands_1991_2022_Bills_Flat!V$3,#REF!,0)),"N/A")</f>
        <v>N/A</v>
      </c>
      <c r="W43" s="90" t="str">
        <f>IFERROR(INDEX(#REF!,MATCH(CT_Bands_1991_2022_Bills_Flat!$B43,#REF!,0),MATCH(CT_Bands_1991_2022_Bills_Flat!W$2,#REF!,0))-INDEX(#REF!,MATCH(CT_Bands_1991_2022_Bills_Flat!$B43,#REF!,0),MATCH(CT_Bands_1991_2022_Bills_Flat!W$3,#REF!,0)),"N/A")</f>
        <v>N/A</v>
      </c>
      <c r="X43" s="102" t="str">
        <f>IFERROR(INDEX(#REF!,MATCH(CT_Bands_1991_2022_Bills_Flat!$B43,#REF!,0),MATCH(CT_Bands_1991_2022_Bills_Flat!X$2,#REF!,0))-INDEX(#REF!,MATCH(CT_Bands_1991_2022_Bills_Flat!$B43,#REF!,0),MATCH(CT_Bands_1991_2022_Bills_Flat!X$3,#REF!,0)),"N/A")</f>
        <v>N/A</v>
      </c>
      <c r="Y43" s="90" t="str">
        <f>IFERROR(INDEX(#REF!,MATCH(CT_Bands_1991_2022_Bills_Flat!$B43,#REF!,0),MATCH(CT_Bands_1991_2022_Bills_Flat!Y$2,#REF!,0))-INDEX(#REF!,MATCH(CT_Bands_1991_2022_Bills_Flat!$B43,#REF!,0),MATCH(CT_Bands_1991_2022_Bills_Flat!Y$3,#REF!,0)),"N/A")</f>
        <v>N/A</v>
      </c>
      <c r="Z43" s="90" t="str">
        <f>IFERROR(INDEX(#REF!,MATCH(CT_Bands_1991_2022_Bills_Flat!$B43,#REF!,0),MATCH(CT_Bands_1991_2022_Bills_Flat!Z$2,#REF!,0))-INDEX(#REF!,MATCH(CT_Bands_1991_2022_Bills_Flat!$B43,#REF!,0),MATCH(CT_Bands_1991_2022_Bills_Flat!Z$3,#REF!,0)),"N/A")</f>
        <v>N/A</v>
      </c>
      <c r="AA43" s="90" t="str">
        <f>IFERROR(INDEX(#REF!,MATCH(CT_Bands_1991_2022_Bills_Flat!$B43,#REF!,0),MATCH(CT_Bands_1991_2022_Bills_Flat!AA$2,#REF!,0))-INDEX(#REF!,MATCH(CT_Bands_1991_2022_Bills_Flat!$B43,#REF!,0),MATCH(CT_Bands_1991_2022_Bills_Flat!AA$3,#REF!,0)),"N/A")</f>
        <v>N/A</v>
      </c>
      <c r="AB43" s="90" t="str">
        <f>IFERROR(INDEX(#REF!,MATCH(CT_Bands_1991_2022_Bills_Flat!$B43,#REF!,0),MATCH(CT_Bands_1991_2022_Bills_Flat!AB$2,#REF!,0))-INDEX(#REF!,MATCH(CT_Bands_1991_2022_Bills_Flat!$B43,#REF!,0),MATCH(CT_Bands_1991_2022_Bills_Flat!AB$3,#REF!,0)),"N/A")</f>
        <v>N/A</v>
      </c>
      <c r="AC43" s="90" t="str">
        <f>IFERROR(INDEX(#REF!,MATCH(CT_Bands_1991_2022_Bills_Flat!$B43,#REF!,0),MATCH(CT_Bands_1991_2022_Bills_Flat!AC$2,#REF!,0))-INDEX(#REF!,MATCH(CT_Bands_1991_2022_Bills_Flat!$B43,#REF!,0),MATCH(CT_Bands_1991_2022_Bills_Flat!AC$3,#REF!,0)),"N/A")</f>
        <v>N/A</v>
      </c>
      <c r="AD43" s="90" t="str">
        <f>IFERROR(INDEX(#REF!,MATCH(CT_Bands_1991_2022_Bills_Flat!$B43,#REF!,0),MATCH(CT_Bands_1991_2022_Bills_Flat!AD$2,#REF!,0))-INDEX(#REF!,MATCH(CT_Bands_1991_2022_Bills_Flat!$B43,#REF!,0),MATCH(CT_Bands_1991_2022_Bills_Flat!AD$3,#REF!,0)),"N/A")</f>
        <v>N/A</v>
      </c>
      <c r="AE43" s="90" t="str">
        <f>IFERROR(INDEX(#REF!,MATCH(CT_Bands_1991_2022_Bills_Flat!$B43,#REF!,0),MATCH(CT_Bands_1991_2022_Bills_Flat!AE$2,#REF!,0))-INDEX(#REF!,MATCH(CT_Bands_1991_2022_Bills_Flat!$B43,#REF!,0),MATCH(CT_Bands_1991_2022_Bills_Flat!AE$3,#REF!,0)),"N/A")</f>
        <v>N/A</v>
      </c>
      <c r="AF43" s="90" t="str">
        <f>IFERROR(INDEX(#REF!,MATCH(CT_Bands_1991_2022_Bills_Flat!$B43,#REF!,0),MATCH(CT_Bands_1991_2022_Bills_Flat!AF$2,#REF!,0))-INDEX(#REF!,MATCH(CT_Bands_1991_2022_Bills_Flat!$B43,#REF!,0),MATCH(CT_Bands_1991_2022_Bills_Flat!AF$3,#REF!,0)),"N/A")</f>
        <v>N/A</v>
      </c>
      <c r="AG43" s="90" t="str">
        <f>IFERROR(INDEX(#REF!,MATCH(CT_Bands_1991_2022_Bills_Flat!$B43,#REF!,0),MATCH(CT_Bands_1991_2022_Bills_Flat!AG$2,#REF!,0))-INDEX(#REF!,MATCH(CT_Bands_1991_2022_Bills_Flat!$B43,#REF!,0),MATCH(CT_Bands_1991_2022_Bills_Flat!AG$3,#REF!,0)),"N/A")</f>
        <v>N/A</v>
      </c>
      <c r="AH43" s="102" t="str">
        <f>IFERROR(INDEX(#REF!,MATCH(CT_Bands_1991_2022_Bills_Flat!$B43,#REF!,0),MATCH(CT_Bands_1991_2022_Bills_Flat!AH$2,#REF!,0))-INDEX(#REF!,MATCH(CT_Bands_1991_2022_Bills_Flat!$B43,#REF!,0),MATCH(CT_Bands_1991_2022_Bills_Flat!AH$3,#REF!,0)),"N/A")</f>
        <v>N/A</v>
      </c>
      <c r="AI43" s="90" t="str">
        <f>IFERROR(INDEX(#REF!,MATCH(CT_Bands_1991_2022_Bills_Flat!$B43,#REF!,0),MATCH(CT_Bands_1991_2022_Bills_Flat!AI$2,#REF!,0))-INDEX(#REF!,MATCH(CT_Bands_1991_2022_Bills_Flat!$B43,#REF!,0),MATCH(CT_Bands_1991_2022_Bills_Flat!AI$3,#REF!,0)),"N/A")</f>
        <v>N/A</v>
      </c>
      <c r="AJ43" s="90" t="str">
        <f>IFERROR(INDEX(#REF!,MATCH(CT_Bands_1991_2022_Bills_Flat!$B43,#REF!,0),MATCH(CT_Bands_1991_2022_Bills_Flat!AJ$2,#REF!,0))-INDEX(#REF!,MATCH(CT_Bands_1991_2022_Bills_Flat!$B43,#REF!,0),MATCH(CT_Bands_1991_2022_Bills_Flat!AJ$3,#REF!,0)),"N/A")</f>
        <v>N/A</v>
      </c>
      <c r="AK43" s="90" t="str">
        <f>IFERROR(INDEX(#REF!,MATCH(CT_Bands_1991_2022_Bills_Flat!$B43,#REF!,0),MATCH(CT_Bands_1991_2022_Bills_Flat!AK$2,#REF!,0))-INDEX(#REF!,MATCH(CT_Bands_1991_2022_Bills_Flat!$B43,#REF!,0),MATCH(CT_Bands_1991_2022_Bills_Flat!AK$3,#REF!,0)),"N/A")</f>
        <v>N/A</v>
      </c>
      <c r="AL43" s="90" t="str">
        <f>IFERROR(INDEX(#REF!,MATCH(CT_Bands_1991_2022_Bills_Flat!$B43,#REF!,0),MATCH(CT_Bands_1991_2022_Bills_Flat!AL$2,#REF!,0))-INDEX(#REF!,MATCH(CT_Bands_1991_2022_Bills_Flat!$B43,#REF!,0),MATCH(CT_Bands_1991_2022_Bills_Flat!AL$3,#REF!,0)),"N/A")</f>
        <v>N/A</v>
      </c>
      <c r="AM43" s="90" t="str">
        <f>IFERROR(INDEX(#REF!,MATCH(CT_Bands_1991_2022_Bills_Flat!$B43,#REF!,0),MATCH(CT_Bands_1991_2022_Bills_Flat!AM$2,#REF!,0))-INDEX(#REF!,MATCH(CT_Bands_1991_2022_Bills_Flat!$B43,#REF!,0),MATCH(CT_Bands_1991_2022_Bills_Flat!AM$3,#REF!,0)),"N/A")</f>
        <v>N/A</v>
      </c>
      <c r="AN43" s="90" t="str">
        <f>IFERROR(INDEX(#REF!,MATCH(CT_Bands_1991_2022_Bills_Flat!$B43,#REF!,0),MATCH(CT_Bands_1991_2022_Bills_Flat!AN$2,#REF!,0))-INDEX(#REF!,MATCH(CT_Bands_1991_2022_Bills_Flat!$B43,#REF!,0),MATCH(CT_Bands_1991_2022_Bills_Flat!AN$3,#REF!,0)),"N/A")</f>
        <v>N/A</v>
      </c>
      <c r="AO43" s="90" t="str">
        <f>IFERROR(INDEX(#REF!,MATCH(CT_Bands_1991_2022_Bills_Flat!$B43,#REF!,0),MATCH(CT_Bands_1991_2022_Bills_Flat!AO$2,#REF!,0))-INDEX(#REF!,MATCH(CT_Bands_1991_2022_Bills_Flat!$B43,#REF!,0),MATCH(CT_Bands_1991_2022_Bills_Flat!AO$3,#REF!,0)),"N/A")</f>
        <v>N/A</v>
      </c>
      <c r="AP43" s="90" t="str">
        <f>IFERROR(INDEX(#REF!,MATCH(CT_Bands_1991_2022_Bills_Flat!$B43,#REF!,0),MATCH(CT_Bands_1991_2022_Bills_Flat!AP$2,#REF!,0))-INDEX(#REF!,MATCH(CT_Bands_1991_2022_Bills_Flat!$B43,#REF!,0),MATCH(CT_Bands_1991_2022_Bills_Flat!AP$3,#REF!,0)),"N/A")</f>
        <v>N/A</v>
      </c>
      <c r="AQ43" s="90" t="str">
        <f>IFERROR(INDEX(#REF!,MATCH(CT_Bands_1991_2022_Bills_Flat!$B43,#REF!,0),MATCH(CT_Bands_1991_2022_Bills_Flat!AQ$2,#REF!,0))-INDEX(#REF!,MATCH(CT_Bands_1991_2022_Bills_Flat!$B43,#REF!,0),MATCH(CT_Bands_1991_2022_Bills_Flat!AQ$3,#REF!,0)),"N/A")</f>
        <v>N/A</v>
      </c>
      <c r="AR43" s="102" t="str">
        <f>IFERROR(INDEX(#REF!,MATCH(CT_Bands_1991_2022_Bills_Flat!$B43,#REF!,0),MATCH(CT_Bands_1991_2022_Bills_Flat!AR$2,#REF!,0))-INDEX(#REF!,MATCH(CT_Bands_1991_2022_Bills_Flat!$B43,#REF!,0),MATCH(CT_Bands_1991_2022_Bills_Flat!AR$3,#REF!,0)),"N/A")</f>
        <v>N/A</v>
      </c>
      <c r="AS43" s="90" t="str">
        <f>IFERROR(INDEX(#REF!,MATCH(CT_Bands_1991_2022_Bills_Flat!$B43,#REF!,0),MATCH(CT_Bands_1991_2022_Bills_Flat!AS$2,#REF!,0))-INDEX(#REF!,MATCH(CT_Bands_1991_2022_Bills_Flat!$B43,#REF!,0),MATCH(CT_Bands_1991_2022_Bills_Flat!AS$3,#REF!,0)),"N/A")</f>
        <v>N/A</v>
      </c>
      <c r="AT43" s="90" t="str">
        <f>IFERROR(INDEX(#REF!,MATCH(CT_Bands_1991_2022_Bills_Flat!$B43,#REF!,0),MATCH(CT_Bands_1991_2022_Bills_Flat!AT$2,#REF!,0))-INDEX(#REF!,MATCH(CT_Bands_1991_2022_Bills_Flat!$B43,#REF!,0),MATCH(CT_Bands_1991_2022_Bills_Flat!AT$3,#REF!,0)),"N/A")</f>
        <v>N/A</v>
      </c>
      <c r="AU43" s="90" t="str">
        <f>IFERROR(INDEX(#REF!,MATCH(CT_Bands_1991_2022_Bills_Flat!$B43,#REF!,0),MATCH(CT_Bands_1991_2022_Bills_Flat!AU$2,#REF!,0))-INDEX(#REF!,MATCH(CT_Bands_1991_2022_Bills_Flat!$B43,#REF!,0),MATCH(CT_Bands_1991_2022_Bills_Flat!AU$3,#REF!,0)),"N/A")</f>
        <v>N/A</v>
      </c>
      <c r="AV43" s="90" t="str">
        <f>IFERROR(INDEX(#REF!,MATCH(CT_Bands_1991_2022_Bills_Flat!$B43,#REF!,0),MATCH(CT_Bands_1991_2022_Bills_Flat!AV$2,#REF!,0))-INDEX(#REF!,MATCH(CT_Bands_1991_2022_Bills_Flat!$B43,#REF!,0),MATCH(CT_Bands_1991_2022_Bills_Flat!AV$3,#REF!,0)),"N/A")</f>
        <v>N/A</v>
      </c>
      <c r="AW43" s="90" t="str">
        <f>IFERROR(INDEX(#REF!,MATCH(CT_Bands_1991_2022_Bills_Flat!$B43,#REF!,0),MATCH(CT_Bands_1991_2022_Bills_Flat!AW$2,#REF!,0))-INDEX(#REF!,MATCH(CT_Bands_1991_2022_Bills_Flat!$B43,#REF!,0),MATCH(CT_Bands_1991_2022_Bills_Flat!AW$3,#REF!,0)),"N/A")</f>
        <v>N/A</v>
      </c>
      <c r="AX43" s="90" t="str">
        <f>IFERROR(INDEX(#REF!,MATCH(CT_Bands_1991_2022_Bills_Flat!$B43,#REF!,0),MATCH(CT_Bands_1991_2022_Bills_Flat!AX$2,#REF!,0))-INDEX(#REF!,MATCH(CT_Bands_1991_2022_Bills_Flat!$B43,#REF!,0),MATCH(CT_Bands_1991_2022_Bills_Flat!AX$3,#REF!,0)),"N/A")</f>
        <v>N/A</v>
      </c>
      <c r="AY43" s="90" t="str">
        <f>IFERROR(INDEX(#REF!,MATCH(CT_Bands_1991_2022_Bills_Flat!$B43,#REF!,0),MATCH(CT_Bands_1991_2022_Bills_Flat!AY$2,#REF!,0))-INDEX(#REF!,MATCH(CT_Bands_1991_2022_Bills_Flat!$B43,#REF!,0),MATCH(CT_Bands_1991_2022_Bills_Flat!AY$3,#REF!,0)),"N/A")</f>
        <v>N/A</v>
      </c>
      <c r="AZ43" s="90" t="str">
        <f>IFERROR(INDEX(#REF!,MATCH(CT_Bands_1991_2022_Bills_Flat!$B43,#REF!,0),MATCH(CT_Bands_1991_2022_Bills_Flat!AZ$2,#REF!,0))-INDEX(#REF!,MATCH(CT_Bands_1991_2022_Bills_Flat!$B43,#REF!,0),MATCH(CT_Bands_1991_2022_Bills_Flat!AZ$3,#REF!,0)),"N/A")</f>
        <v>N/A</v>
      </c>
      <c r="BA43" s="90" t="str">
        <f>IFERROR(INDEX(#REF!,MATCH(CT_Bands_1991_2022_Bills_Flat!$B43,#REF!,0),MATCH(CT_Bands_1991_2022_Bills_Flat!BA$2,#REF!,0))-INDEX(#REF!,MATCH(CT_Bands_1991_2022_Bills_Flat!$B43,#REF!,0),MATCH(CT_Bands_1991_2022_Bills_Flat!BA$3,#REF!,0)),"N/A")</f>
        <v>N/A</v>
      </c>
      <c r="BB43" s="102" t="str">
        <f>IFERROR(INDEX(#REF!,MATCH(CT_Bands_1991_2022_Bills_Flat!$B43,#REF!,0),MATCH(CT_Bands_1991_2022_Bills_Flat!BB$2,#REF!,0))-INDEX(#REF!,MATCH(CT_Bands_1991_2022_Bills_Flat!$B43,#REF!,0),MATCH(CT_Bands_1991_2022_Bills_Flat!BB$3,#REF!,0)),"N/A")</f>
        <v>N/A</v>
      </c>
      <c r="BC43" s="90" t="str">
        <f>IFERROR(INDEX(#REF!,MATCH(CT_Bands_1991_2022_Bills_Flat!$B43,#REF!,0),MATCH(CT_Bands_1991_2022_Bills_Flat!BC$2,#REF!,0))-INDEX(#REF!,MATCH(CT_Bands_1991_2022_Bills_Flat!$B43,#REF!,0),MATCH(CT_Bands_1991_2022_Bills_Flat!BC$3,#REF!,0)),"N/A")</f>
        <v>N/A</v>
      </c>
      <c r="BD43" s="90" t="str">
        <f>IFERROR(INDEX(#REF!,MATCH(CT_Bands_1991_2022_Bills_Flat!$B43,#REF!,0),MATCH(CT_Bands_1991_2022_Bills_Flat!BD$2,#REF!,0))-INDEX(#REF!,MATCH(CT_Bands_1991_2022_Bills_Flat!$B43,#REF!,0),MATCH(CT_Bands_1991_2022_Bills_Flat!BD$3,#REF!,0)),"N/A")</f>
        <v>N/A</v>
      </c>
      <c r="BE43" s="90" t="str">
        <f>IFERROR(INDEX(#REF!,MATCH(CT_Bands_1991_2022_Bills_Flat!$B43,#REF!,0),MATCH(CT_Bands_1991_2022_Bills_Flat!BE$2,#REF!,0))-INDEX(#REF!,MATCH(CT_Bands_1991_2022_Bills_Flat!$B43,#REF!,0),MATCH(CT_Bands_1991_2022_Bills_Flat!BE$3,#REF!,0)),"N/A")</f>
        <v>N/A</v>
      </c>
      <c r="BF43" s="90" t="str">
        <f>IFERROR(INDEX(#REF!,MATCH(CT_Bands_1991_2022_Bills_Flat!$B43,#REF!,0),MATCH(CT_Bands_1991_2022_Bills_Flat!BF$2,#REF!,0))-INDEX(#REF!,MATCH(CT_Bands_1991_2022_Bills_Flat!$B43,#REF!,0),MATCH(CT_Bands_1991_2022_Bills_Flat!BF$3,#REF!,0)),"N/A")</f>
        <v>N/A</v>
      </c>
      <c r="BG43" s="90" t="str">
        <f>IFERROR(INDEX(#REF!,MATCH(CT_Bands_1991_2022_Bills_Flat!$B43,#REF!,0),MATCH(CT_Bands_1991_2022_Bills_Flat!BG$2,#REF!,0))-INDEX(#REF!,MATCH(CT_Bands_1991_2022_Bills_Flat!$B43,#REF!,0),MATCH(CT_Bands_1991_2022_Bills_Flat!BG$3,#REF!,0)),"N/A")</f>
        <v>N/A</v>
      </c>
      <c r="BH43" s="90" t="str">
        <f>IFERROR(INDEX(#REF!,MATCH(CT_Bands_1991_2022_Bills_Flat!$B43,#REF!,0),MATCH(CT_Bands_1991_2022_Bills_Flat!BH$2,#REF!,0))-INDEX(#REF!,MATCH(CT_Bands_1991_2022_Bills_Flat!$B43,#REF!,0),MATCH(CT_Bands_1991_2022_Bills_Flat!BH$3,#REF!,0)),"N/A")</f>
        <v>N/A</v>
      </c>
      <c r="BI43" s="90" t="str">
        <f>IFERROR(INDEX(#REF!,MATCH(CT_Bands_1991_2022_Bills_Flat!$B43,#REF!,0),MATCH(CT_Bands_1991_2022_Bills_Flat!BI$2,#REF!,0))-INDEX(#REF!,MATCH(CT_Bands_1991_2022_Bills_Flat!$B43,#REF!,0),MATCH(CT_Bands_1991_2022_Bills_Flat!BI$3,#REF!,0)),"N/A")</f>
        <v>N/A</v>
      </c>
      <c r="BJ43" s="90" t="str">
        <f>IFERROR(INDEX(#REF!,MATCH(CT_Bands_1991_2022_Bills_Flat!$B43,#REF!,0),MATCH(CT_Bands_1991_2022_Bills_Flat!BJ$2,#REF!,0))-INDEX(#REF!,MATCH(CT_Bands_1991_2022_Bills_Flat!$B43,#REF!,0),MATCH(CT_Bands_1991_2022_Bills_Flat!BJ$3,#REF!,0)),"N/A")</f>
        <v>N/A</v>
      </c>
      <c r="BK43" s="90" t="str">
        <f>IFERROR(INDEX(#REF!,MATCH(CT_Bands_1991_2022_Bills_Flat!$B43,#REF!,0),MATCH(CT_Bands_1991_2022_Bills_Flat!BK$2,#REF!,0))-INDEX(#REF!,MATCH(CT_Bands_1991_2022_Bills_Flat!$B43,#REF!,0),MATCH(CT_Bands_1991_2022_Bills_Flat!BK$3,#REF!,0)),"N/A")</f>
        <v>N/A</v>
      </c>
      <c r="BL43" s="102" t="str">
        <f>IFERROR(INDEX(#REF!,MATCH(CT_Bands_1991_2022_Bills_Flat!$B43,#REF!,0),MATCH(CT_Bands_1991_2022_Bills_Flat!BL$2,#REF!,0))-INDEX(#REF!,MATCH(CT_Bands_1991_2022_Bills_Flat!$B43,#REF!,0),MATCH(CT_Bands_1991_2022_Bills_Flat!BL$3,#REF!,0)),"N/A")</f>
        <v>N/A</v>
      </c>
      <c r="BM43" s="90" t="str">
        <f>IFERROR(INDEX(#REF!,MATCH(CT_Bands_1991_2022_Bills_Flat!$B43,#REF!,0),MATCH(CT_Bands_1991_2022_Bills_Flat!BM$2,#REF!,0))-INDEX(#REF!,MATCH(CT_Bands_1991_2022_Bills_Flat!$B43,#REF!,0),MATCH(CT_Bands_1991_2022_Bills_Flat!BM$3,#REF!,0)),"N/A")</f>
        <v>N/A</v>
      </c>
      <c r="BN43" s="90" t="str">
        <f>IFERROR(INDEX(#REF!,MATCH(CT_Bands_1991_2022_Bills_Flat!$B43,#REF!,0),MATCH(CT_Bands_1991_2022_Bills_Flat!BN$2,#REF!,0))-INDEX(#REF!,MATCH(CT_Bands_1991_2022_Bills_Flat!$B43,#REF!,0),MATCH(CT_Bands_1991_2022_Bills_Flat!BN$3,#REF!,0)),"N/A")</f>
        <v>N/A</v>
      </c>
      <c r="BO43" s="90" t="str">
        <f>IFERROR(INDEX(#REF!,MATCH(CT_Bands_1991_2022_Bills_Flat!$B43,#REF!,0),MATCH(CT_Bands_1991_2022_Bills_Flat!BO$2,#REF!,0))-INDEX(#REF!,MATCH(CT_Bands_1991_2022_Bills_Flat!$B43,#REF!,0),MATCH(CT_Bands_1991_2022_Bills_Flat!BO$3,#REF!,0)),"N/A")</f>
        <v>N/A</v>
      </c>
      <c r="BP43" s="90" t="str">
        <f>IFERROR(INDEX(#REF!,MATCH(CT_Bands_1991_2022_Bills_Flat!$B43,#REF!,0),MATCH(CT_Bands_1991_2022_Bills_Flat!BP$2,#REF!,0))-INDEX(#REF!,MATCH(CT_Bands_1991_2022_Bills_Flat!$B43,#REF!,0),MATCH(CT_Bands_1991_2022_Bills_Flat!BP$3,#REF!,0)),"N/A")</f>
        <v>N/A</v>
      </c>
      <c r="BQ43" s="90" t="str">
        <f>IFERROR(INDEX(#REF!,MATCH(CT_Bands_1991_2022_Bills_Flat!$B43,#REF!,0),MATCH(CT_Bands_1991_2022_Bills_Flat!BQ$2,#REF!,0))-INDEX(#REF!,MATCH(CT_Bands_1991_2022_Bills_Flat!$B43,#REF!,0),MATCH(CT_Bands_1991_2022_Bills_Flat!BQ$3,#REF!,0)),"N/A")</f>
        <v>N/A</v>
      </c>
      <c r="BR43" s="90" t="str">
        <f>IFERROR(INDEX(#REF!,MATCH(CT_Bands_1991_2022_Bills_Flat!$B43,#REF!,0),MATCH(CT_Bands_1991_2022_Bills_Flat!BR$2,#REF!,0))-INDEX(#REF!,MATCH(CT_Bands_1991_2022_Bills_Flat!$B43,#REF!,0),MATCH(CT_Bands_1991_2022_Bills_Flat!BR$3,#REF!,0)),"N/A")</f>
        <v>N/A</v>
      </c>
      <c r="BS43" s="90" t="str">
        <f>IFERROR(INDEX(#REF!,MATCH(CT_Bands_1991_2022_Bills_Flat!$B43,#REF!,0),MATCH(CT_Bands_1991_2022_Bills_Flat!BS$2,#REF!,0))-INDEX(#REF!,MATCH(CT_Bands_1991_2022_Bills_Flat!$B43,#REF!,0),MATCH(CT_Bands_1991_2022_Bills_Flat!BS$3,#REF!,0)),"N/A")</f>
        <v>N/A</v>
      </c>
      <c r="BT43" s="90" t="str">
        <f>IFERROR(INDEX(#REF!,MATCH(CT_Bands_1991_2022_Bills_Flat!$B43,#REF!,0),MATCH(CT_Bands_1991_2022_Bills_Flat!BT$2,#REF!,0))-INDEX(#REF!,MATCH(CT_Bands_1991_2022_Bills_Flat!$B43,#REF!,0),MATCH(CT_Bands_1991_2022_Bills_Flat!BT$3,#REF!,0)),"N/A")</f>
        <v>N/A</v>
      </c>
      <c r="BU43" s="90" t="str">
        <f>IFERROR(INDEX(#REF!,MATCH(CT_Bands_1991_2022_Bills_Flat!$B43,#REF!,0),MATCH(CT_Bands_1991_2022_Bills_Flat!BU$2,#REF!,0))-INDEX(#REF!,MATCH(CT_Bands_1991_2022_Bills_Flat!$B43,#REF!,0),MATCH(CT_Bands_1991_2022_Bills_Flat!BU$3,#REF!,0)),"N/A")</f>
        <v>N/A</v>
      </c>
      <c r="BV43" s="102" t="str">
        <f>IFERROR(INDEX(#REF!,MATCH(CT_Bands_1991_2022_Bills_Flat!$B43,#REF!,0),MATCH(CT_Bands_1991_2022_Bills_Flat!BV$2,#REF!,0))-INDEX(#REF!,MATCH(CT_Bands_1991_2022_Bills_Flat!$B43,#REF!,0),MATCH(CT_Bands_1991_2022_Bills_Flat!BV$3,#REF!,0)),"N/A")</f>
        <v>N/A</v>
      </c>
      <c r="BW43" s="90" t="str">
        <f>IFERROR(INDEX(#REF!,MATCH(CT_Bands_1991_2022_Bills_Flat!$B43,#REF!,0),MATCH(CT_Bands_1991_2022_Bills_Flat!BW$2,#REF!,0))-INDEX(#REF!,MATCH(CT_Bands_1991_2022_Bills_Flat!$B43,#REF!,0),MATCH(CT_Bands_1991_2022_Bills_Flat!BW$3,#REF!,0)),"N/A")</f>
        <v>N/A</v>
      </c>
      <c r="BX43" s="90" t="str">
        <f>IFERROR(INDEX(#REF!,MATCH(CT_Bands_1991_2022_Bills_Flat!$B43,#REF!,0),MATCH(CT_Bands_1991_2022_Bills_Flat!BX$2,#REF!,0))-INDEX(#REF!,MATCH(CT_Bands_1991_2022_Bills_Flat!$B43,#REF!,0),MATCH(CT_Bands_1991_2022_Bills_Flat!BX$3,#REF!,0)),"N/A")</f>
        <v>N/A</v>
      </c>
      <c r="BY43" s="90" t="str">
        <f>IFERROR(INDEX(#REF!,MATCH(CT_Bands_1991_2022_Bills_Flat!$B43,#REF!,0),MATCH(CT_Bands_1991_2022_Bills_Flat!BY$2,#REF!,0))-INDEX(#REF!,MATCH(CT_Bands_1991_2022_Bills_Flat!$B43,#REF!,0),MATCH(CT_Bands_1991_2022_Bills_Flat!BY$3,#REF!,0)),"N/A")</f>
        <v>N/A</v>
      </c>
      <c r="BZ43" s="90" t="str">
        <f>IFERROR(INDEX(#REF!,MATCH(CT_Bands_1991_2022_Bills_Flat!$B43,#REF!,0),MATCH(CT_Bands_1991_2022_Bills_Flat!BZ$2,#REF!,0))-INDEX(#REF!,MATCH(CT_Bands_1991_2022_Bills_Flat!$B43,#REF!,0),MATCH(CT_Bands_1991_2022_Bills_Flat!BZ$3,#REF!,0)),"N/A")</f>
        <v>N/A</v>
      </c>
      <c r="CA43" s="90" t="str">
        <f>IFERROR(INDEX(#REF!,MATCH(CT_Bands_1991_2022_Bills_Flat!$B43,#REF!,0),MATCH(CT_Bands_1991_2022_Bills_Flat!CA$2,#REF!,0))-INDEX(#REF!,MATCH(CT_Bands_1991_2022_Bills_Flat!$B43,#REF!,0),MATCH(CT_Bands_1991_2022_Bills_Flat!CA$3,#REF!,0)),"N/A")</f>
        <v>N/A</v>
      </c>
      <c r="CB43" s="90" t="str">
        <f>IFERROR(INDEX(#REF!,MATCH(CT_Bands_1991_2022_Bills_Flat!$B43,#REF!,0),MATCH(CT_Bands_1991_2022_Bills_Flat!CB$2,#REF!,0))-INDEX(#REF!,MATCH(CT_Bands_1991_2022_Bills_Flat!$B43,#REF!,0),MATCH(CT_Bands_1991_2022_Bills_Flat!CB$3,#REF!,0)),"N/A")</f>
        <v>N/A</v>
      </c>
      <c r="CC43" s="90" t="str">
        <f>IFERROR(INDEX(#REF!,MATCH(CT_Bands_1991_2022_Bills_Flat!$B43,#REF!,0),MATCH(CT_Bands_1991_2022_Bills_Flat!CC$2,#REF!,0))-INDEX(#REF!,MATCH(CT_Bands_1991_2022_Bills_Flat!$B43,#REF!,0),MATCH(CT_Bands_1991_2022_Bills_Flat!CC$3,#REF!,0)),"N/A")</f>
        <v>N/A</v>
      </c>
      <c r="CD43" s="90" t="str">
        <f>IFERROR(INDEX(#REF!,MATCH(CT_Bands_1991_2022_Bills_Flat!$B43,#REF!,0),MATCH(CT_Bands_1991_2022_Bills_Flat!CD$2,#REF!,0))-INDEX(#REF!,MATCH(CT_Bands_1991_2022_Bills_Flat!$B43,#REF!,0),MATCH(CT_Bands_1991_2022_Bills_Flat!CD$3,#REF!,0)),"N/A")</f>
        <v>N/A</v>
      </c>
      <c r="CE43" s="90" t="str">
        <f>IFERROR(INDEX(#REF!,MATCH(CT_Bands_1991_2022_Bills_Flat!$B43,#REF!,0),MATCH(CT_Bands_1991_2022_Bills_Flat!CE$2,#REF!,0))-INDEX(#REF!,MATCH(CT_Bands_1991_2022_Bills_Flat!$B43,#REF!,0),MATCH(CT_Bands_1991_2022_Bills_Flat!CE$3,#REF!,0)),"N/A")</f>
        <v>N/A</v>
      </c>
      <c r="CF43" s="51"/>
    </row>
    <row r="44" spans="1:84" x14ac:dyDescent="0.25">
      <c r="A44" s="76" t="s">
        <v>835</v>
      </c>
      <c r="B44" s="85" t="s">
        <v>836</v>
      </c>
      <c r="C44" s="85" t="s">
        <v>1511</v>
      </c>
      <c r="D44" s="90" t="str">
        <f>IFERROR(INDEX(#REF!,MATCH(CT_Bands_1991_2022_Bills_Flat!$B44,#REF!,0),MATCH(CT_Bands_1991_2022_Bills_Flat!D$2,#REF!,0))-INDEX(#REF!,MATCH(CT_Bands_1991_2022_Bills_Flat!$B44,#REF!,0),MATCH(CT_Bands_1991_2022_Bills_Flat!D$3,#REF!,0)),"N/A")</f>
        <v>N/A</v>
      </c>
      <c r="E44" s="90" t="str">
        <f>IFERROR(INDEX(#REF!,MATCH(CT_Bands_1991_2022_Bills_Flat!$B44,#REF!,0),MATCH(CT_Bands_1991_2022_Bills_Flat!E$2,#REF!,0))-INDEX(#REF!,MATCH(CT_Bands_1991_2022_Bills_Flat!$B44,#REF!,0),MATCH(CT_Bands_1991_2022_Bills_Flat!E$3,#REF!,0)),"N/A")</f>
        <v>N/A</v>
      </c>
      <c r="F44" s="90" t="str">
        <f>IFERROR(INDEX(#REF!,MATCH(CT_Bands_1991_2022_Bills_Flat!$B44,#REF!,0),MATCH(CT_Bands_1991_2022_Bills_Flat!F$2,#REF!,0))-INDEX(#REF!,MATCH(CT_Bands_1991_2022_Bills_Flat!$B44,#REF!,0),MATCH(CT_Bands_1991_2022_Bills_Flat!F$3,#REF!,0)),"N/A")</f>
        <v>N/A</v>
      </c>
      <c r="G44" s="90" t="str">
        <f>IFERROR(INDEX(#REF!,MATCH(CT_Bands_1991_2022_Bills_Flat!$B44,#REF!,0),MATCH(CT_Bands_1991_2022_Bills_Flat!G$2,#REF!,0))-INDEX(#REF!,MATCH(CT_Bands_1991_2022_Bills_Flat!$B44,#REF!,0),MATCH(CT_Bands_1991_2022_Bills_Flat!G$3,#REF!,0)),"N/A")</f>
        <v>N/A</v>
      </c>
      <c r="H44" s="90" t="str">
        <f>IFERROR(INDEX(#REF!,MATCH(CT_Bands_1991_2022_Bills_Flat!$B44,#REF!,0),MATCH(CT_Bands_1991_2022_Bills_Flat!H$2,#REF!,0))-INDEX(#REF!,MATCH(CT_Bands_1991_2022_Bills_Flat!$B44,#REF!,0),MATCH(CT_Bands_1991_2022_Bills_Flat!H$3,#REF!,0)),"N/A")</f>
        <v>N/A</v>
      </c>
      <c r="I44" s="90" t="str">
        <f>IFERROR(INDEX(#REF!,MATCH(CT_Bands_1991_2022_Bills_Flat!$B44,#REF!,0),MATCH(CT_Bands_1991_2022_Bills_Flat!I$2,#REF!,0))-INDEX(#REF!,MATCH(CT_Bands_1991_2022_Bills_Flat!$B44,#REF!,0),MATCH(CT_Bands_1991_2022_Bills_Flat!I$3,#REF!,0)),"N/A")</f>
        <v>N/A</v>
      </c>
      <c r="J44" s="90" t="str">
        <f>IFERROR(INDEX(#REF!,MATCH(CT_Bands_1991_2022_Bills_Flat!$B44,#REF!,0),MATCH(CT_Bands_1991_2022_Bills_Flat!J$2,#REF!,0))-INDEX(#REF!,MATCH(CT_Bands_1991_2022_Bills_Flat!$B44,#REF!,0),MATCH(CT_Bands_1991_2022_Bills_Flat!J$3,#REF!,0)),"N/A")</f>
        <v>N/A</v>
      </c>
      <c r="K44" s="90" t="str">
        <f>IFERROR(INDEX(#REF!,MATCH(CT_Bands_1991_2022_Bills_Flat!$B44,#REF!,0),MATCH(CT_Bands_1991_2022_Bills_Flat!K$2,#REF!,0))-INDEX(#REF!,MATCH(CT_Bands_1991_2022_Bills_Flat!$B44,#REF!,0),MATCH(CT_Bands_1991_2022_Bills_Flat!K$3,#REF!,0)),"N/A")</f>
        <v>N/A</v>
      </c>
      <c r="L44" s="90" t="str">
        <f>IFERROR(INDEX(#REF!,MATCH(CT_Bands_1991_2022_Bills_Flat!$B44,#REF!,0),MATCH(CT_Bands_1991_2022_Bills_Flat!L$2,#REF!,0))-INDEX(#REF!,MATCH(CT_Bands_1991_2022_Bills_Flat!$B44,#REF!,0),MATCH(CT_Bands_1991_2022_Bills_Flat!L$3,#REF!,0)),"N/A")</f>
        <v>N/A</v>
      </c>
      <c r="M44" s="90" t="str">
        <f>IFERROR(INDEX(#REF!,MATCH(CT_Bands_1991_2022_Bills_Flat!$B44,#REF!,0),MATCH(CT_Bands_1991_2022_Bills_Flat!M$2,#REF!,0))-INDEX(#REF!,MATCH(CT_Bands_1991_2022_Bills_Flat!$B44,#REF!,0),MATCH(CT_Bands_1991_2022_Bills_Flat!M$3,#REF!,0)),"N/A")</f>
        <v>N/A</v>
      </c>
      <c r="N44" s="102" t="str">
        <f>IFERROR(INDEX(#REF!,MATCH(CT_Bands_1991_2022_Bills_Flat!$B44,#REF!,0),MATCH(CT_Bands_1991_2022_Bills_Flat!N$2,#REF!,0))-INDEX(#REF!,MATCH(CT_Bands_1991_2022_Bills_Flat!$B44,#REF!,0),MATCH(CT_Bands_1991_2022_Bills_Flat!N$3,#REF!,0)),"N/A")</f>
        <v>N/A</v>
      </c>
      <c r="O44" s="90" t="str">
        <f>IFERROR(INDEX(#REF!,MATCH(CT_Bands_1991_2022_Bills_Flat!$B44,#REF!,0),MATCH(CT_Bands_1991_2022_Bills_Flat!O$2,#REF!,0))-INDEX(#REF!,MATCH(CT_Bands_1991_2022_Bills_Flat!$B44,#REF!,0),MATCH(CT_Bands_1991_2022_Bills_Flat!O$3,#REF!,0)),"N/A")</f>
        <v>N/A</v>
      </c>
      <c r="P44" s="90" t="str">
        <f>IFERROR(INDEX(#REF!,MATCH(CT_Bands_1991_2022_Bills_Flat!$B44,#REF!,0),MATCH(CT_Bands_1991_2022_Bills_Flat!P$2,#REF!,0))-INDEX(#REF!,MATCH(CT_Bands_1991_2022_Bills_Flat!$B44,#REF!,0),MATCH(CT_Bands_1991_2022_Bills_Flat!P$3,#REF!,0)),"N/A")</f>
        <v>N/A</v>
      </c>
      <c r="Q44" s="90" t="str">
        <f>IFERROR(INDEX(#REF!,MATCH(CT_Bands_1991_2022_Bills_Flat!$B44,#REF!,0),MATCH(CT_Bands_1991_2022_Bills_Flat!Q$2,#REF!,0))-INDEX(#REF!,MATCH(CT_Bands_1991_2022_Bills_Flat!$B44,#REF!,0),MATCH(CT_Bands_1991_2022_Bills_Flat!Q$3,#REF!,0)),"N/A")</f>
        <v>N/A</v>
      </c>
      <c r="R44" s="90" t="str">
        <f>IFERROR(INDEX(#REF!,MATCH(CT_Bands_1991_2022_Bills_Flat!$B44,#REF!,0),MATCH(CT_Bands_1991_2022_Bills_Flat!R$2,#REF!,0))-INDEX(#REF!,MATCH(CT_Bands_1991_2022_Bills_Flat!$B44,#REF!,0),MATCH(CT_Bands_1991_2022_Bills_Flat!R$3,#REF!,0)),"N/A")</f>
        <v>N/A</v>
      </c>
      <c r="S44" s="90" t="str">
        <f>IFERROR(INDEX(#REF!,MATCH(CT_Bands_1991_2022_Bills_Flat!$B44,#REF!,0),MATCH(CT_Bands_1991_2022_Bills_Flat!S$2,#REF!,0))-INDEX(#REF!,MATCH(CT_Bands_1991_2022_Bills_Flat!$B44,#REF!,0),MATCH(CT_Bands_1991_2022_Bills_Flat!S$3,#REF!,0)),"N/A")</f>
        <v>N/A</v>
      </c>
      <c r="T44" s="90" t="str">
        <f>IFERROR(INDEX(#REF!,MATCH(CT_Bands_1991_2022_Bills_Flat!$B44,#REF!,0),MATCH(CT_Bands_1991_2022_Bills_Flat!T$2,#REF!,0))-INDEX(#REF!,MATCH(CT_Bands_1991_2022_Bills_Flat!$B44,#REF!,0),MATCH(CT_Bands_1991_2022_Bills_Flat!T$3,#REF!,0)),"N/A")</f>
        <v>N/A</v>
      </c>
      <c r="U44" s="90" t="str">
        <f>IFERROR(INDEX(#REF!,MATCH(CT_Bands_1991_2022_Bills_Flat!$B44,#REF!,0),MATCH(CT_Bands_1991_2022_Bills_Flat!U$2,#REF!,0))-INDEX(#REF!,MATCH(CT_Bands_1991_2022_Bills_Flat!$B44,#REF!,0),MATCH(CT_Bands_1991_2022_Bills_Flat!U$3,#REF!,0)),"N/A")</f>
        <v>N/A</v>
      </c>
      <c r="V44" s="90" t="str">
        <f>IFERROR(INDEX(#REF!,MATCH(CT_Bands_1991_2022_Bills_Flat!$B44,#REF!,0),MATCH(CT_Bands_1991_2022_Bills_Flat!V$2,#REF!,0))-INDEX(#REF!,MATCH(CT_Bands_1991_2022_Bills_Flat!$B44,#REF!,0),MATCH(CT_Bands_1991_2022_Bills_Flat!V$3,#REF!,0)),"N/A")</f>
        <v>N/A</v>
      </c>
      <c r="W44" s="90" t="str">
        <f>IFERROR(INDEX(#REF!,MATCH(CT_Bands_1991_2022_Bills_Flat!$B44,#REF!,0),MATCH(CT_Bands_1991_2022_Bills_Flat!W$2,#REF!,0))-INDEX(#REF!,MATCH(CT_Bands_1991_2022_Bills_Flat!$B44,#REF!,0),MATCH(CT_Bands_1991_2022_Bills_Flat!W$3,#REF!,0)),"N/A")</f>
        <v>N/A</v>
      </c>
      <c r="X44" s="102" t="str">
        <f>IFERROR(INDEX(#REF!,MATCH(CT_Bands_1991_2022_Bills_Flat!$B44,#REF!,0),MATCH(CT_Bands_1991_2022_Bills_Flat!X$2,#REF!,0))-INDEX(#REF!,MATCH(CT_Bands_1991_2022_Bills_Flat!$B44,#REF!,0),MATCH(CT_Bands_1991_2022_Bills_Flat!X$3,#REF!,0)),"N/A")</f>
        <v>N/A</v>
      </c>
      <c r="Y44" s="90" t="str">
        <f>IFERROR(INDEX(#REF!,MATCH(CT_Bands_1991_2022_Bills_Flat!$B44,#REF!,0),MATCH(CT_Bands_1991_2022_Bills_Flat!Y$2,#REF!,0))-INDEX(#REF!,MATCH(CT_Bands_1991_2022_Bills_Flat!$B44,#REF!,0),MATCH(CT_Bands_1991_2022_Bills_Flat!Y$3,#REF!,0)),"N/A")</f>
        <v>N/A</v>
      </c>
      <c r="Z44" s="90" t="str">
        <f>IFERROR(INDEX(#REF!,MATCH(CT_Bands_1991_2022_Bills_Flat!$B44,#REF!,0),MATCH(CT_Bands_1991_2022_Bills_Flat!Z$2,#REF!,0))-INDEX(#REF!,MATCH(CT_Bands_1991_2022_Bills_Flat!$B44,#REF!,0),MATCH(CT_Bands_1991_2022_Bills_Flat!Z$3,#REF!,0)),"N/A")</f>
        <v>N/A</v>
      </c>
      <c r="AA44" s="90" t="str">
        <f>IFERROR(INDEX(#REF!,MATCH(CT_Bands_1991_2022_Bills_Flat!$B44,#REF!,0),MATCH(CT_Bands_1991_2022_Bills_Flat!AA$2,#REF!,0))-INDEX(#REF!,MATCH(CT_Bands_1991_2022_Bills_Flat!$B44,#REF!,0),MATCH(CT_Bands_1991_2022_Bills_Flat!AA$3,#REF!,0)),"N/A")</f>
        <v>N/A</v>
      </c>
      <c r="AB44" s="90" t="str">
        <f>IFERROR(INDEX(#REF!,MATCH(CT_Bands_1991_2022_Bills_Flat!$B44,#REF!,0),MATCH(CT_Bands_1991_2022_Bills_Flat!AB$2,#REF!,0))-INDEX(#REF!,MATCH(CT_Bands_1991_2022_Bills_Flat!$B44,#REF!,0),MATCH(CT_Bands_1991_2022_Bills_Flat!AB$3,#REF!,0)),"N/A")</f>
        <v>N/A</v>
      </c>
      <c r="AC44" s="90" t="str">
        <f>IFERROR(INDEX(#REF!,MATCH(CT_Bands_1991_2022_Bills_Flat!$B44,#REF!,0),MATCH(CT_Bands_1991_2022_Bills_Flat!AC$2,#REF!,0))-INDEX(#REF!,MATCH(CT_Bands_1991_2022_Bills_Flat!$B44,#REF!,0),MATCH(CT_Bands_1991_2022_Bills_Flat!AC$3,#REF!,0)),"N/A")</f>
        <v>N/A</v>
      </c>
      <c r="AD44" s="90" t="str">
        <f>IFERROR(INDEX(#REF!,MATCH(CT_Bands_1991_2022_Bills_Flat!$B44,#REF!,0),MATCH(CT_Bands_1991_2022_Bills_Flat!AD$2,#REF!,0))-INDEX(#REF!,MATCH(CT_Bands_1991_2022_Bills_Flat!$B44,#REF!,0),MATCH(CT_Bands_1991_2022_Bills_Flat!AD$3,#REF!,0)),"N/A")</f>
        <v>N/A</v>
      </c>
      <c r="AE44" s="90" t="str">
        <f>IFERROR(INDEX(#REF!,MATCH(CT_Bands_1991_2022_Bills_Flat!$B44,#REF!,0),MATCH(CT_Bands_1991_2022_Bills_Flat!AE$2,#REF!,0))-INDEX(#REF!,MATCH(CT_Bands_1991_2022_Bills_Flat!$B44,#REF!,0),MATCH(CT_Bands_1991_2022_Bills_Flat!AE$3,#REF!,0)),"N/A")</f>
        <v>N/A</v>
      </c>
      <c r="AF44" s="90" t="str">
        <f>IFERROR(INDEX(#REF!,MATCH(CT_Bands_1991_2022_Bills_Flat!$B44,#REF!,0),MATCH(CT_Bands_1991_2022_Bills_Flat!AF$2,#REF!,0))-INDEX(#REF!,MATCH(CT_Bands_1991_2022_Bills_Flat!$B44,#REF!,0),MATCH(CT_Bands_1991_2022_Bills_Flat!AF$3,#REF!,0)),"N/A")</f>
        <v>N/A</v>
      </c>
      <c r="AG44" s="90" t="str">
        <f>IFERROR(INDEX(#REF!,MATCH(CT_Bands_1991_2022_Bills_Flat!$B44,#REF!,0),MATCH(CT_Bands_1991_2022_Bills_Flat!AG$2,#REF!,0))-INDEX(#REF!,MATCH(CT_Bands_1991_2022_Bills_Flat!$B44,#REF!,0),MATCH(CT_Bands_1991_2022_Bills_Flat!AG$3,#REF!,0)),"N/A")</f>
        <v>N/A</v>
      </c>
      <c r="AH44" s="102" t="str">
        <f>IFERROR(INDEX(#REF!,MATCH(CT_Bands_1991_2022_Bills_Flat!$B44,#REF!,0),MATCH(CT_Bands_1991_2022_Bills_Flat!AH$2,#REF!,0))-INDEX(#REF!,MATCH(CT_Bands_1991_2022_Bills_Flat!$B44,#REF!,0),MATCH(CT_Bands_1991_2022_Bills_Flat!AH$3,#REF!,0)),"N/A")</f>
        <v>N/A</v>
      </c>
      <c r="AI44" s="90" t="str">
        <f>IFERROR(INDEX(#REF!,MATCH(CT_Bands_1991_2022_Bills_Flat!$B44,#REF!,0),MATCH(CT_Bands_1991_2022_Bills_Flat!AI$2,#REF!,0))-INDEX(#REF!,MATCH(CT_Bands_1991_2022_Bills_Flat!$B44,#REF!,0),MATCH(CT_Bands_1991_2022_Bills_Flat!AI$3,#REF!,0)),"N/A")</f>
        <v>N/A</v>
      </c>
      <c r="AJ44" s="90" t="str">
        <f>IFERROR(INDEX(#REF!,MATCH(CT_Bands_1991_2022_Bills_Flat!$B44,#REF!,0),MATCH(CT_Bands_1991_2022_Bills_Flat!AJ$2,#REF!,0))-INDEX(#REF!,MATCH(CT_Bands_1991_2022_Bills_Flat!$B44,#REF!,0),MATCH(CT_Bands_1991_2022_Bills_Flat!AJ$3,#REF!,0)),"N/A")</f>
        <v>N/A</v>
      </c>
      <c r="AK44" s="90" t="str">
        <f>IFERROR(INDEX(#REF!,MATCH(CT_Bands_1991_2022_Bills_Flat!$B44,#REF!,0),MATCH(CT_Bands_1991_2022_Bills_Flat!AK$2,#REF!,0))-INDEX(#REF!,MATCH(CT_Bands_1991_2022_Bills_Flat!$B44,#REF!,0),MATCH(CT_Bands_1991_2022_Bills_Flat!AK$3,#REF!,0)),"N/A")</f>
        <v>N/A</v>
      </c>
      <c r="AL44" s="90" t="str">
        <f>IFERROR(INDEX(#REF!,MATCH(CT_Bands_1991_2022_Bills_Flat!$B44,#REF!,0),MATCH(CT_Bands_1991_2022_Bills_Flat!AL$2,#REF!,0))-INDEX(#REF!,MATCH(CT_Bands_1991_2022_Bills_Flat!$B44,#REF!,0),MATCH(CT_Bands_1991_2022_Bills_Flat!AL$3,#REF!,0)),"N/A")</f>
        <v>N/A</v>
      </c>
      <c r="AM44" s="90" t="str">
        <f>IFERROR(INDEX(#REF!,MATCH(CT_Bands_1991_2022_Bills_Flat!$B44,#REF!,0),MATCH(CT_Bands_1991_2022_Bills_Flat!AM$2,#REF!,0))-INDEX(#REF!,MATCH(CT_Bands_1991_2022_Bills_Flat!$B44,#REF!,0),MATCH(CT_Bands_1991_2022_Bills_Flat!AM$3,#REF!,0)),"N/A")</f>
        <v>N/A</v>
      </c>
      <c r="AN44" s="90" t="str">
        <f>IFERROR(INDEX(#REF!,MATCH(CT_Bands_1991_2022_Bills_Flat!$B44,#REF!,0),MATCH(CT_Bands_1991_2022_Bills_Flat!AN$2,#REF!,0))-INDEX(#REF!,MATCH(CT_Bands_1991_2022_Bills_Flat!$B44,#REF!,0),MATCH(CT_Bands_1991_2022_Bills_Flat!AN$3,#REF!,0)),"N/A")</f>
        <v>N/A</v>
      </c>
      <c r="AO44" s="90" t="str">
        <f>IFERROR(INDEX(#REF!,MATCH(CT_Bands_1991_2022_Bills_Flat!$B44,#REF!,0),MATCH(CT_Bands_1991_2022_Bills_Flat!AO$2,#REF!,0))-INDEX(#REF!,MATCH(CT_Bands_1991_2022_Bills_Flat!$B44,#REF!,0),MATCH(CT_Bands_1991_2022_Bills_Flat!AO$3,#REF!,0)),"N/A")</f>
        <v>N/A</v>
      </c>
      <c r="AP44" s="90" t="str">
        <f>IFERROR(INDEX(#REF!,MATCH(CT_Bands_1991_2022_Bills_Flat!$B44,#REF!,0),MATCH(CT_Bands_1991_2022_Bills_Flat!AP$2,#REF!,0))-INDEX(#REF!,MATCH(CT_Bands_1991_2022_Bills_Flat!$B44,#REF!,0),MATCH(CT_Bands_1991_2022_Bills_Flat!AP$3,#REF!,0)),"N/A")</f>
        <v>N/A</v>
      </c>
      <c r="AQ44" s="90" t="str">
        <f>IFERROR(INDEX(#REF!,MATCH(CT_Bands_1991_2022_Bills_Flat!$B44,#REF!,0),MATCH(CT_Bands_1991_2022_Bills_Flat!AQ$2,#REF!,0))-INDEX(#REF!,MATCH(CT_Bands_1991_2022_Bills_Flat!$B44,#REF!,0),MATCH(CT_Bands_1991_2022_Bills_Flat!AQ$3,#REF!,0)),"N/A")</f>
        <v>N/A</v>
      </c>
      <c r="AR44" s="102" t="str">
        <f>IFERROR(INDEX(#REF!,MATCH(CT_Bands_1991_2022_Bills_Flat!$B44,#REF!,0),MATCH(CT_Bands_1991_2022_Bills_Flat!AR$2,#REF!,0))-INDEX(#REF!,MATCH(CT_Bands_1991_2022_Bills_Flat!$B44,#REF!,0),MATCH(CT_Bands_1991_2022_Bills_Flat!AR$3,#REF!,0)),"N/A")</f>
        <v>N/A</v>
      </c>
      <c r="AS44" s="90" t="str">
        <f>IFERROR(INDEX(#REF!,MATCH(CT_Bands_1991_2022_Bills_Flat!$B44,#REF!,0),MATCH(CT_Bands_1991_2022_Bills_Flat!AS$2,#REF!,0))-INDEX(#REF!,MATCH(CT_Bands_1991_2022_Bills_Flat!$B44,#REF!,0),MATCH(CT_Bands_1991_2022_Bills_Flat!AS$3,#REF!,0)),"N/A")</f>
        <v>N/A</v>
      </c>
      <c r="AT44" s="90" t="str">
        <f>IFERROR(INDEX(#REF!,MATCH(CT_Bands_1991_2022_Bills_Flat!$B44,#REF!,0),MATCH(CT_Bands_1991_2022_Bills_Flat!AT$2,#REF!,0))-INDEX(#REF!,MATCH(CT_Bands_1991_2022_Bills_Flat!$B44,#REF!,0),MATCH(CT_Bands_1991_2022_Bills_Flat!AT$3,#REF!,0)),"N/A")</f>
        <v>N/A</v>
      </c>
      <c r="AU44" s="90" t="str">
        <f>IFERROR(INDEX(#REF!,MATCH(CT_Bands_1991_2022_Bills_Flat!$B44,#REF!,0),MATCH(CT_Bands_1991_2022_Bills_Flat!AU$2,#REF!,0))-INDEX(#REF!,MATCH(CT_Bands_1991_2022_Bills_Flat!$B44,#REF!,0),MATCH(CT_Bands_1991_2022_Bills_Flat!AU$3,#REF!,0)),"N/A")</f>
        <v>N/A</v>
      </c>
      <c r="AV44" s="90" t="str">
        <f>IFERROR(INDEX(#REF!,MATCH(CT_Bands_1991_2022_Bills_Flat!$B44,#REF!,0),MATCH(CT_Bands_1991_2022_Bills_Flat!AV$2,#REF!,0))-INDEX(#REF!,MATCH(CT_Bands_1991_2022_Bills_Flat!$B44,#REF!,0),MATCH(CT_Bands_1991_2022_Bills_Flat!AV$3,#REF!,0)),"N/A")</f>
        <v>N/A</v>
      </c>
      <c r="AW44" s="90" t="str">
        <f>IFERROR(INDEX(#REF!,MATCH(CT_Bands_1991_2022_Bills_Flat!$B44,#REF!,0),MATCH(CT_Bands_1991_2022_Bills_Flat!AW$2,#REF!,0))-INDEX(#REF!,MATCH(CT_Bands_1991_2022_Bills_Flat!$B44,#REF!,0),MATCH(CT_Bands_1991_2022_Bills_Flat!AW$3,#REF!,0)),"N/A")</f>
        <v>N/A</v>
      </c>
      <c r="AX44" s="90" t="str">
        <f>IFERROR(INDEX(#REF!,MATCH(CT_Bands_1991_2022_Bills_Flat!$B44,#REF!,0),MATCH(CT_Bands_1991_2022_Bills_Flat!AX$2,#REF!,0))-INDEX(#REF!,MATCH(CT_Bands_1991_2022_Bills_Flat!$B44,#REF!,0),MATCH(CT_Bands_1991_2022_Bills_Flat!AX$3,#REF!,0)),"N/A")</f>
        <v>N/A</v>
      </c>
      <c r="AY44" s="90" t="str">
        <f>IFERROR(INDEX(#REF!,MATCH(CT_Bands_1991_2022_Bills_Flat!$B44,#REF!,0),MATCH(CT_Bands_1991_2022_Bills_Flat!AY$2,#REF!,0))-INDEX(#REF!,MATCH(CT_Bands_1991_2022_Bills_Flat!$B44,#REF!,0),MATCH(CT_Bands_1991_2022_Bills_Flat!AY$3,#REF!,0)),"N/A")</f>
        <v>N/A</v>
      </c>
      <c r="AZ44" s="90" t="str">
        <f>IFERROR(INDEX(#REF!,MATCH(CT_Bands_1991_2022_Bills_Flat!$B44,#REF!,0),MATCH(CT_Bands_1991_2022_Bills_Flat!AZ$2,#REF!,0))-INDEX(#REF!,MATCH(CT_Bands_1991_2022_Bills_Flat!$B44,#REF!,0),MATCH(CT_Bands_1991_2022_Bills_Flat!AZ$3,#REF!,0)),"N/A")</f>
        <v>N/A</v>
      </c>
      <c r="BA44" s="90" t="str">
        <f>IFERROR(INDEX(#REF!,MATCH(CT_Bands_1991_2022_Bills_Flat!$B44,#REF!,0),MATCH(CT_Bands_1991_2022_Bills_Flat!BA$2,#REF!,0))-INDEX(#REF!,MATCH(CT_Bands_1991_2022_Bills_Flat!$B44,#REF!,0),MATCH(CT_Bands_1991_2022_Bills_Flat!BA$3,#REF!,0)),"N/A")</f>
        <v>N/A</v>
      </c>
      <c r="BB44" s="102" t="str">
        <f>IFERROR(INDEX(#REF!,MATCH(CT_Bands_1991_2022_Bills_Flat!$B44,#REF!,0),MATCH(CT_Bands_1991_2022_Bills_Flat!BB$2,#REF!,0))-INDEX(#REF!,MATCH(CT_Bands_1991_2022_Bills_Flat!$B44,#REF!,0),MATCH(CT_Bands_1991_2022_Bills_Flat!BB$3,#REF!,0)),"N/A")</f>
        <v>N/A</v>
      </c>
      <c r="BC44" s="90" t="str">
        <f>IFERROR(INDEX(#REF!,MATCH(CT_Bands_1991_2022_Bills_Flat!$B44,#REF!,0),MATCH(CT_Bands_1991_2022_Bills_Flat!BC$2,#REF!,0))-INDEX(#REF!,MATCH(CT_Bands_1991_2022_Bills_Flat!$B44,#REF!,0),MATCH(CT_Bands_1991_2022_Bills_Flat!BC$3,#REF!,0)),"N/A")</f>
        <v>N/A</v>
      </c>
      <c r="BD44" s="90" t="str">
        <f>IFERROR(INDEX(#REF!,MATCH(CT_Bands_1991_2022_Bills_Flat!$B44,#REF!,0),MATCH(CT_Bands_1991_2022_Bills_Flat!BD$2,#REF!,0))-INDEX(#REF!,MATCH(CT_Bands_1991_2022_Bills_Flat!$B44,#REF!,0),MATCH(CT_Bands_1991_2022_Bills_Flat!BD$3,#REF!,0)),"N/A")</f>
        <v>N/A</v>
      </c>
      <c r="BE44" s="90" t="str">
        <f>IFERROR(INDEX(#REF!,MATCH(CT_Bands_1991_2022_Bills_Flat!$B44,#REF!,0),MATCH(CT_Bands_1991_2022_Bills_Flat!BE$2,#REF!,0))-INDEX(#REF!,MATCH(CT_Bands_1991_2022_Bills_Flat!$B44,#REF!,0),MATCH(CT_Bands_1991_2022_Bills_Flat!BE$3,#REF!,0)),"N/A")</f>
        <v>N/A</v>
      </c>
      <c r="BF44" s="90" t="str">
        <f>IFERROR(INDEX(#REF!,MATCH(CT_Bands_1991_2022_Bills_Flat!$B44,#REF!,0),MATCH(CT_Bands_1991_2022_Bills_Flat!BF$2,#REF!,0))-INDEX(#REF!,MATCH(CT_Bands_1991_2022_Bills_Flat!$B44,#REF!,0),MATCH(CT_Bands_1991_2022_Bills_Flat!BF$3,#REF!,0)),"N/A")</f>
        <v>N/A</v>
      </c>
      <c r="BG44" s="90" t="str">
        <f>IFERROR(INDEX(#REF!,MATCH(CT_Bands_1991_2022_Bills_Flat!$B44,#REF!,0),MATCH(CT_Bands_1991_2022_Bills_Flat!BG$2,#REF!,0))-INDEX(#REF!,MATCH(CT_Bands_1991_2022_Bills_Flat!$B44,#REF!,0),MATCH(CT_Bands_1991_2022_Bills_Flat!BG$3,#REF!,0)),"N/A")</f>
        <v>N/A</v>
      </c>
      <c r="BH44" s="90" t="str">
        <f>IFERROR(INDEX(#REF!,MATCH(CT_Bands_1991_2022_Bills_Flat!$B44,#REF!,0),MATCH(CT_Bands_1991_2022_Bills_Flat!BH$2,#REF!,0))-INDEX(#REF!,MATCH(CT_Bands_1991_2022_Bills_Flat!$B44,#REF!,0),MATCH(CT_Bands_1991_2022_Bills_Flat!BH$3,#REF!,0)),"N/A")</f>
        <v>N/A</v>
      </c>
      <c r="BI44" s="90" t="str">
        <f>IFERROR(INDEX(#REF!,MATCH(CT_Bands_1991_2022_Bills_Flat!$B44,#REF!,0),MATCH(CT_Bands_1991_2022_Bills_Flat!BI$2,#REF!,0))-INDEX(#REF!,MATCH(CT_Bands_1991_2022_Bills_Flat!$B44,#REF!,0),MATCH(CT_Bands_1991_2022_Bills_Flat!BI$3,#REF!,0)),"N/A")</f>
        <v>N/A</v>
      </c>
      <c r="BJ44" s="90" t="str">
        <f>IFERROR(INDEX(#REF!,MATCH(CT_Bands_1991_2022_Bills_Flat!$B44,#REF!,0),MATCH(CT_Bands_1991_2022_Bills_Flat!BJ$2,#REF!,0))-INDEX(#REF!,MATCH(CT_Bands_1991_2022_Bills_Flat!$B44,#REF!,0),MATCH(CT_Bands_1991_2022_Bills_Flat!BJ$3,#REF!,0)),"N/A")</f>
        <v>N/A</v>
      </c>
      <c r="BK44" s="90" t="str">
        <f>IFERROR(INDEX(#REF!,MATCH(CT_Bands_1991_2022_Bills_Flat!$B44,#REF!,0),MATCH(CT_Bands_1991_2022_Bills_Flat!BK$2,#REF!,0))-INDEX(#REF!,MATCH(CT_Bands_1991_2022_Bills_Flat!$B44,#REF!,0),MATCH(CT_Bands_1991_2022_Bills_Flat!BK$3,#REF!,0)),"N/A")</f>
        <v>N/A</v>
      </c>
      <c r="BL44" s="102" t="str">
        <f>IFERROR(INDEX(#REF!,MATCH(CT_Bands_1991_2022_Bills_Flat!$B44,#REF!,0),MATCH(CT_Bands_1991_2022_Bills_Flat!BL$2,#REF!,0))-INDEX(#REF!,MATCH(CT_Bands_1991_2022_Bills_Flat!$B44,#REF!,0),MATCH(CT_Bands_1991_2022_Bills_Flat!BL$3,#REF!,0)),"N/A")</f>
        <v>N/A</v>
      </c>
      <c r="BM44" s="90" t="str">
        <f>IFERROR(INDEX(#REF!,MATCH(CT_Bands_1991_2022_Bills_Flat!$B44,#REF!,0),MATCH(CT_Bands_1991_2022_Bills_Flat!BM$2,#REF!,0))-INDEX(#REF!,MATCH(CT_Bands_1991_2022_Bills_Flat!$B44,#REF!,0),MATCH(CT_Bands_1991_2022_Bills_Flat!BM$3,#REF!,0)),"N/A")</f>
        <v>N/A</v>
      </c>
      <c r="BN44" s="90" t="str">
        <f>IFERROR(INDEX(#REF!,MATCH(CT_Bands_1991_2022_Bills_Flat!$B44,#REF!,0),MATCH(CT_Bands_1991_2022_Bills_Flat!BN$2,#REF!,0))-INDEX(#REF!,MATCH(CT_Bands_1991_2022_Bills_Flat!$B44,#REF!,0),MATCH(CT_Bands_1991_2022_Bills_Flat!BN$3,#REF!,0)),"N/A")</f>
        <v>N/A</v>
      </c>
      <c r="BO44" s="90" t="str">
        <f>IFERROR(INDEX(#REF!,MATCH(CT_Bands_1991_2022_Bills_Flat!$B44,#REF!,0),MATCH(CT_Bands_1991_2022_Bills_Flat!BO$2,#REF!,0))-INDEX(#REF!,MATCH(CT_Bands_1991_2022_Bills_Flat!$B44,#REF!,0),MATCH(CT_Bands_1991_2022_Bills_Flat!BO$3,#REF!,0)),"N/A")</f>
        <v>N/A</v>
      </c>
      <c r="BP44" s="90" t="str">
        <f>IFERROR(INDEX(#REF!,MATCH(CT_Bands_1991_2022_Bills_Flat!$B44,#REF!,0),MATCH(CT_Bands_1991_2022_Bills_Flat!BP$2,#REF!,0))-INDEX(#REF!,MATCH(CT_Bands_1991_2022_Bills_Flat!$B44,#REF!,0),MATCH(CT_Bands_1991_2022_Bills_Flat!BP$3,#REF!,0)),"N/A")</f>
        <v>N/A</v>
      </c>
      <c r="BQ44" s="90" t="str">
        <f>IFERROR(INDEX(#REF!,MATCH(CT_Bands_1991_2022_Bills_Flat!$B44,#REF!,0),MATCH(CT_Bands_1991_2022_Bills_Flat!BQ$2,#REF!,0))-INDEX(#REF!,MATCH(CT_Bands_1991_2022_Bills_Flat!$B44,#REF!,0),MATCH(CT_Bands_1991_2022_Bills_Flat!BQ$3,#REF!,0)),"N/A")</f>
        <v>N/A</v>
      </c>
      <c r="BR44" s="90" t="str">
        <f>IFERROR(INDEX(#REF!,MATCH(CT_Bands_1991_2022_Bills_Flat!$B44,#REF!,0),MATCH(CT_Bands_1991_2022_Bills_Flat!BR$2,#REF!,0))-INDEX(#REF!,MATCH(CT_Bands_1991_2022_Bills_Flat!$B44,#REF!,0),MATCH(CT_Bands_1991_2022_Bills_Flat!BR$3,#REF!,0)),"N/A")</f>
        <v>N/A</v>
      </c>
      <c r="BS44" s="90" t="str">
        <f>IFERROR(INDEX(#REF!,MATCH(CT_Bands_1991_2022_Bills_Flat!$B44,#REF!,0),MATCH(CT_Bands_1991_2022_Bills_Flat!BS$2,#REF!,0))-INDEX(#REF!,MATCH(CT_Bands_1991_2022_Bills_Flat!$B44,#REF!,0),MATCH(CT_Bands_1991_2022_Bills_Flat!BS$3,#REF!,0)),"N/A")</f>
        <v>N/A</v>
      </c>
      <c r="BT44" s="90" t="str">
        <f>IFERROR(INDEX(#REF!,MATCH(CT_Bands_1991_2022_Bills_Flat!$B44,#REF!,0),MATCH(CT_Bands_1991_2022_Bills_Flat!BT$2,#REF!,0))-INDEX(#REF!,MATCH(CT_Bands_1991_2022_Bills_Flat!$B44,#REF!,0),MATCH(CT_Bands_1991_2022_Bills_Flat!BT$3,#REF!,0)),"N/A")</f>
        <v>N/A</v>
      </c>
      <c r="BU44" s="90" t="str">
        <f>IFERROR(INDEX(#REF!,MATCH(CT_Bands_1991_2022_Bills_Flat!$B44,#REF!,0),MATCH(CT_Bands_1991_2022_Bills_Flat!BU$2,#REF!,0))-INDEX(#REF!,MATCH(CT_Bands_1991_2022_Bills_Flat!$B44,#REF!,0),MATCH(CT_Bands_1991_2022_Bills_Flat!BU$3,#REF!,0)),"N/A")</f>
        <v>N/A</v>
      </c>
      <c r="BV44" s="102" t="str">
        <f>IFERROR(INDEX(#REF!,MATCH(CT_Bands_1991_2022_Bills_Flat!$B44,#REF!,0),MATCH(CT_Bands_1991_2022_Bills_Flat!BV$2,#REF!,0))-INDEX(#REF!,MATCH(CT_Bands_1991_2022_Bills_Flat!$B44,#REF!,0),MATCH(CT_Bands_1991_2022_Bills_Flat!BV$3,#REF!,0)),"N/A")</f>
        <v>N/A</v>
      </c>
      <c r="BW44" s="90" t="str">
        <f>IFERROR(INDEX(#REF!,MATCH(CT_Bands_1991_2022_Bills_Flat!$B44,#REF!,0),MATCH(CT_Bands_1991_2022_Bills_Flat!BW$2,#REF!,0))-INDEX(#REF!,MATCH(CT_Bands_1991_2022_Bills_Flat!$B44,#REF!,0),MATCH(CT_Bands_1991_2022_Bills_Flat!BW$3,#REF!,0)),"N/A")</f>
        <v>N/A</v>
      </c>
      <c r="BX44" s="90" t="str">
        <f>IFERROR(INDEX(#REF!,MATCH(CT_Bands_1991_2022_Bills_Flat!$B44,#REF!,0),MATCH(CT_Bands_1991_2022_Bills_Flat!BX$2,#REF!,0))-INDEX(#REF!,MATCH(CT_Bands_1991_2022_Bills_Flat!$B44,#REF!,0),MATCH(CT_Bands_1991_2022_Bills_Flat!BX$3,#REF!,0)),"N/A")</f>
        <v>N/A</v>
      </c>
      <c r="BY44" s="90" t="str">
        <f>IFERROR(INDEX(#REF!,MATCH(CT_Bands_1991_2022_Bills_Flat!$B44,#REF!,0),MATCH(CT_Bands_1991_2022_Bills_Flat!BY$2,#REF!,0))-INDEX(#REF!,MATCH(CT_Bands_1991_2022_Bills_Flat!$B44,#REF!,0),MATCH(CT_Bands_1991_2022_Bills_Flat!BY$3,#REF!,0)),"N/A")</f>
        <v>N/A</v>
      </c>
      <c r="BZ44" s="90" t="str">
        <f>IFERROR(INDEX(#REF!,MATCH(CT_Bands_1991_2022_Bills_Flat!$B44,#REF!,0),MATCH(CT_Bands_1991_2022_Bills_Flat!BZ$2,#REF!,0))-INDEX(#REF!,MATCH(CT_Bands_1991_2022_Bills_Flat!$B44,#REF!,0),MATCH(CT_Bands_1991_2022_Bills_Flat!BZ$3,#REF!,0)),"N/A")</f>
        <v>N/A</v>
      </c>
      <c r="CA44" s="90" t="str">
        <f>IFERROR(INDEX(#REF!,MATCH(CT_Bands_1991_2022_Bills_Flat!$B44,#REF!,0),MATCH(CT_Bands_1991_2022_Bills_Flat!CA$2,#REF!,0))-INDEX(#REF!,MATCH(CT_Bands_1991_2022_Bills_Flat!$B44,#REF!,0),MATCH(CT_Bands_1991_2022_Bills_Flat!CA$3,#REF!,0)),"N/A")</f>
        <v>N/A</v>
      </c>
      <c r="CB44" s="90" t="str">
        <f>IFERROR(INDEX(#REF!,MATCH(CT_Bands_1991_2022_Bills_Flat!$B44,#REF!,0),MATCH(CT_Bands_1991_2022_Bills_Flat!CB$2,#REF!,0))-INDEX(#REF!,MATCH(CT_Bands_1991_2022_Bills_Flat!$B44,#REF!,0),MATCH(CT_Bands_1991_2022_Bills_Flat!CB$3,#REF!,0)),"N/A")</f>
        <v>N/A</v>
      </c>
      <c r="CC44" s="90" t="str">
        <f>IFERROR(INDEX(#REF!,MATCH(CT_Bands_1991_2022_Bills_Flat!$B44,#REF!,0),MATCH(CT_Bands_1991_2022_Bills_Flat!CC$2,#REF!,0))-INDEX(#REF!,MATCH(CT_Bands_1991_2022_Bills_Flat!$B44,#REF!,0),MATCH(CT_Bands_1991_2022_Bills_Flat!CC$3,#REF!,0)),"N/A")</f>
        <v>N/A</v>
      </c>
      <c r="CD44" s="90" t="str">
        <f>IFERROR(INDEX(#REF!,MATCH(CT_Bands_1991_2022_Bills_Flat!$B44,#REF!,0),MATCH(CT_Bands_1991_2022_Bills_Flat!CD$2,#REF!,0))-INDEX(#REF!,MATCH(CT_Bands_1991_2022_Bills_Flat!$B44,#REF!,0),MATCH(CT_Bands_1991_2022_Bills_Flat!CD$3,#REF!,0)),"N/A")</f>
        <v>N/A</v>
      </c>
      <c r="CE44" s="90" t="str">
        <f>IFERROR(INDEX(#REF!,MATCH(CT_Bands_1991_2022_Bills_Flat!$B44,#REF!,0),MATCH(CT_Bands_1991_2022_Bills_Flat!CE$2,#REF!,0))-INDEX(#REF!,MATCH(CT_Bands_1991_2022_Bills_Flat!$B44,#REF!,0),MATCH(CT_Bands_1991_2022_Bills_Flat!CE$3,#REF!,0)),"N/A")</f>
        <v>N/A</v>
      </c>
      <c r="CF44" s="51"/>
    </row>
    <row r="45" spans="1:84" x14ac:dyDescent="0.25">
      <c r="A45" s="76" t="s">
        <v>793</v>
      </c>
      <c r="B45" s="85" t="s">
        <v>794</v>
      </c>
      <c r="C45" s="85" t="s">
        <v>1511</v>
      </c>
      <c r="D45" s="90" t="str">
        <f>IFERROR(INDEX(#REF!,MATCH(CT_Bands_1991_2022_Bills_Flat!$B45,#REF!,0),MATCH(CT_Bands_1991_2022_Bills_Flat!D$2,#REF!,0))-INDEX(#REF!,MATCH(CT_Bands_1991_2022_Bills_Flat!$B45,#REF!,0),MATCH(CT_Bands_1991_2022_Bills_Flat!D$3,#REF!,0)),"N/A")</f>
        <v>N/A</v>
      </c>
      <c r="E45" s="90" t="str">
        <f>IFERROR(INDEX(#REF!,MATCH(CT_Bands_1991_2022_Bills_Flat!$B45,#REF!,0),MATCH(CT_Bands_1991_2022_Bills_Flat!E$2,#REF!,0))-INDEX(#REF!,MATCH(CT_Bands_1991_2022_Bills_Flat!$B45,#REF!,0),MATCH(CT_Bands_1991_2022_Bills_Flat!E$3,#REF!,0)),"N/A")</f>
        <v>N/A</v>
      </c>
      <c r="F45" s="90" t="str">
        <f>IFERROR(INDEX(#REF!,MATCH(CT_Bands_1991_2022_Bills_Flat!$B45,#REF!,0),MATCH(CT_Bands_1991_2022_Bills_Flat!F$2,#REF!,0))-INDEX(#REF!,MATCH(CT_Bands_1991_2022_Bills_Flat!$B45,#REF!,0),MATCH(CT_Bands_1991_2022_Bills_Flat!F$3,#REF!,0)),"N/A")</f>
        <v>N/A</v>
      </c>
      <c r="G45" s="90" t="str">
        <f>IFERROR(INDEX(#REF!,MATCH(CT_Bands_1991_2022_Bills_Flat!$B45,#REF!,0),MATCH(CT_Bands_1991_2022_Bills_Flat!G$2,#REF!,0))-INDEX(#REF!,MATCH(CT_Bands_1991_2022_Bills_Flat!$B45,#REF!,0),MATCH(CT_Bands_1991_2022_Bills_Flat!G$3,#REF!,0)),"N/A")</f>
        <v>N/A</v>
      </c>
      <c r="H45" s="90" t="str">
        <f>IFERROR(INDEX(#REF!,MATCH(CT_Bands_1991_2022_Bills_Flat!$B45,#REF!,0),MATCH(CT_Bands_1991_2022_Bills_Flat!H$2,#REF!,0))-INDEX(#REF!,MATCH(CT_Bands_1991_2022_Bills_Flat!$B45,#REF!,0),MATCH(CT_Bands_1991_2022_Bills_Flat!H$3,#REF!,0)),"N/A")</f>
        <v>N/A</v>
      </c>
      <c r="I45" s="90" t="str">
        <f>IFERROR(INDEX(#REF!,MATCH(CT_Bands_1991_2022_Bills_Flat!$B45,#REF!,0),MATCH(CT_Bands_1991_2022_Bills_Flat!I$2,#REF!,0))-INDEX(#REF!,MATCH(CT_Bands_1991_2022_Bills_Flat!$B45,#REF!,0),MATCH(CT_Bands_1991_2022_Bills_Flat!I$3,#REF!,0)),"N/A")</f>
        <v>N/A</v>
      </c>
      <c r="J45" s="90" t="str">
        <f>IFERROR(INDEX(#REF!,MATCH(CT_Bands_1991_2022_Bills_Flat!$B45,#REF!,0),MATCH(CT_Bands_1991_2022_Bills_Flat!J$2,#REF!,0))-INDEX(#REF!,MATCH(CT_Bands_1991_2022_Bills_Flat!$B45,#REF!,0),MATCH(CT_Bands_1991_2022_Bills_Flat!J$3,#REF!,0)),"N/A")</f>
        <v>N/A</v>
      </c>
      <c r="K45" s="90" t="str">
        <f>IFERROR(INDEX(#REF!,MATCH(CT_Bands_1991_2022_Bills_Flat!$B45,#REF!,0),MATCH(CT_Bands_1991_2022_Bills_Flat!K$2,#REF!,0))-INDEX(#REF!,MATCH(CT_Bands_1991_2022_Bills_Flat!$B45,#REF!,0),MATCH(CT_Bands_1991_2022_Bills_Flat!K$3,#REF!,0)),"N/A")</f>
        <v>N/A</v>
      </c>
      <c r="L45" s="90" t="str">
        <f>IFERROR(INDEX(#REF!,MATCH(CT_Bands_1991_2022_Bills_Flat!$B45,#REF!,0),MATCH(CT_Bands_1991_2022_Bills_Flat!L$2,#REF!,0))-INDEX(#REF!,MATCH(CT_Bands_1991_2022_Bills_Flat!$B45,#REF!,0),MATCH(CT_Bands_1991_2022_Bills_Flat!L$3,#REF!,0)),"N/A")</f>
        <v>N/A</v>
      </c>
      <c r="M45" s="90" t="str">
        <f>IFERROR(INDEX(#REF!,MATCH(CT_Bands_1991_2022_Bills_Flat!$B45,#REF!,0),MATCH(CT_Bands_1991_2022_Bills_Flat!M$2,#REF!,0))-INDEX(#REF!,MATCH(CT_Bands_1991_2022_Bills_Flat!$B45,#REF!,0),MATCH(CT_Bands_1991_2022_Bills_Flat!M$3,#REF!,0)),"N/A")</f>
        <v>N/A</v>
      </c>
      <c r="N45" s="102" t="str">
        <f>IFERROR(INDEX(#REF!,MATCH(CT_Bands_1991_2022_Bills_Flat!$B45,#REF!,0),MATCH(CT_Bands_1991_2022_Bills_Flat!N$2,#REF!,0))-INDEX(#REF!,MATCH(CT_Bands_1991_2022_Bills_Flat!$B45,#REF!,0),MATCH(CT_Bands_1991_2022_Bills_Flat!N$3,#REF!,0)),"N/A")</f>
        <v>N/A</v>
      </c>
      <c r="O45" s="90" t="str">
        <f>IFERROR(INDEX(#REF!,MATCH(CT_Bands_1991_2022_Bills_Flat!$B45,#REF!,0),MATCH(CT_Bands_1991_2022_Bills_Flat!O$2,#REF!,0))-INDEX(#REF!,MATCH(CT_Bands_1991_2022_Bills_Flat!$B45,#REF!,0),MATCH(CT_Bands_1991_2022_Bills_Flat!O$3,#REF!,0)),"N/A")</f>
        <v>N/A</v>
      </c>
      <c r="P45" s="90" t="str">
        <f>IFERROR(INDEX(#REF!,MATCH(CT_Bands_1991_2022_Bills_Flat!$B45,#REF!,0),MATCH(CT_Bands_1991_2022_Bills_Flat!P$2,#REF!,0))-INDEX(#REF!,MATCH(CT_Bands_1991_2022_Bills_Flat!$B45,#REF!,0),MATCH(CT_Bands_1991_2022_Bills_Flat!P$3,#REF!,0)),"N/A")</f>
        <v>N/A</v>
      </c>
      <c r="Q45" s="90" t="str">
        <f>IFERROR(INDEX(#REF!,MATCH(CT_Bands_1991_2022_Bills_Flat!$B45,#REF!,0),MATCH(CT_Bands_1991_2022_Bills_Flat!Q$2,#REF!,0))-INDEX(#REF!,MATCH(CT_Bands_1991_2022_Bills_Flat!$B45,#REF!,0),MATCH(CT_Bands_1991_2022_Bills_Flat!Q$3,#REF!,0)),"N/A")</f>
        <v>N/A</v>
      </c>
      <c r="R45" s="90" t="str">
        <f>IFERROR(INDEX(#REF!,MATCH(CT_Bands_1991_2022_Bills_Flat!$B45,#REF!,0),MATCH(CT_Bands_1991_2022_Bills_Flat!R$2,#REF!,0))-INDEX(#REF!,MATCH(CT_Bands_1991_2022_Bills_Flat!$B45,#REF!,0),MATCH(CT_Bands_1991_2022_Bills_Flat!R$3,#REF!,0)),"N/A")</f>
        <v>N/A</v>
      </c>
      <c r="S45" s="90" t="str">
        <f>IFERROR(INDEX(#REF!,MATCH(CT_Bands_1991_2022_Bills_Flat!$B45,#REF!,0),MATCH(CT_Bands_1991_2022_Bills_Flat!S$2,#REF!,0))-INDEX(#REF!,MATCH(CT_Bands_1991_2022_Bills_Flat!$B45,#REF!,0),MATCH(CT_Bands_1991_2022_Bills_Flat!S$3,#REF!,0)),"N/A")</f>
        <v>N/A</v>
      </c>
      <c r="T45" s="90" t="str">
        <f>IFERROR(INDEX(#REF!,MATCH(CT_Bands_1991_2022_Bills_Flat!$B45,#REF!,0),MATCH(CT_Bands_1991_2022_Bills_Flat!T$2,#REF!,0))-INDEX(#REF!,MATCH(CT_Bands_1991_2022_Bills_Flat!$B45,#REF!,0),MATCH(CT_Bands_1991_2022_Bills_Flat!T$3,#REF!,0)),"N/A")</f>
        <v>N/A</v>
      </c>
      <c r="U45" s="90" t="str">
        <f>IFERROR(INDEX(#REF!,MATCH(CT_Bands_1991_2022_Bills_Flat!$B45,#REF!,0),MATCH(CT_Bands_1991_2022_Bills_Flat!U$2,#REF!,0))-INDEX(#REF!,MATCH(CT_Bands_1991_2022_Bills_Flat!$B45,#REF!,0),MATCH(CT_Bands_1991_2022_Bills_Flat!U$3,#REF!,0)),"N/A")</f>
        <v>N/A</v>
      </c>
      <c r="V45" s="90" t="str">
        <f>IFERROR(INDEX(#REF!,MATCH(CT_Bands_1991_2022_Bills_Flat!$B45,#REF!,0),MATCH(CT_Bands_1991_2022_Bills_Flat!V$2,#REF!,0))-INDEX(#REF!,MATCH(CT_Bands_1991_2022_Bills_Flat!$B45,#REF!,0),MATCH(CT_Bands_1991_2022_Bills_Flat!V$3,#REF!,0)),"N/A")</f>
        <v>N/A</v>
      </c>
      <c r="W45" s="90" t="str">
        <f>IFERROR(INDEX(#REF!,MATCH(CT_Bands_1991_2022_Bills_Flat!$B45,#REF!,0),MATCH(CT_Bands_1991_2022_Bills_Flat!W$2,#REF!,0))-INDEX(#REF!,MATCH(CT_Bands_1991_2022_Bills_Flat!$B45,#REF!,0),MATCH(CT_Bands_1991_2022_Bills_Flat!W$3,#REF!,0)),"N/A")</f>
        <v>N/A</v>
      </c>
      <c r="X45" s="102" t="str">
        <f>IFERROR(INDEX(#REF!,MATCH(CT_Bands_1991_2022_Bills_Flat!$B45,#REF!,0),MATCH(CT_Bands_1991_2022_Bills_Flat!X$2,#REF!,0))-INDEX(#REF!,MATCH(CT_Bands_1991_2022_Bills_Flat!$B45,#REF!,0),MATCH(CT_Bands_1991_2022_Bills_Flat!X$3,#REF!,0)),"N/A")</f>
        <v>N/A</v>
      </c>
      <c r="Y45" s="90" t="str">
        <f>IFERROR(INDEX(#REF!,MATCH(CT_Bands_1991_2022_Bills_Flat!$B45,#REF!,0),MATCH(CT_Bands_1991_2022_Bills_Flat!Y$2,#REF!,0))-INDEX(#REF!,MATCH(CT_Bands_1991_2022_Bills_Flat!$B45,#REF!,0),MATCH(CT_Bands_1991_2022_Bills_Flat!Y$3,#REF!,0)),"N/A")</f>
        <v>N/A</v>
      </c>
      <c r="Z45" s="90" t="str">
        <f>IFERROR(INDEX(#REF!,MATCH(CT_Bands_1991_2022_Bills_Flat!$B45,#REF!,0),MATCH(CT_Bands_1991_2022_Bills_Flat!Z$2,#REF!,0))-INDEX(#REF!,MATCH(CT_Bands_1991_2022_Bills_Flat!$B45,#REF!,0),MATCH(CT_Bands_1991_2022_Bills_Flat!Z$3,#REF!,0)),"N/A")</f>
        <v>N/A</v>
      </c>
      <c r="AA45" s="90" t="str">
        <f>IFERROR(INDEX(#REF!,MATCH(CT_Bands_1991_2022_Bills_Flat!$B45,#REF!,0),MATCH(CT_Bands_1991_2022_Bills_Flat!AA$2,#REF!,0))-INDEX(#REF!,MATCH(CT_Bands_1991_2022_Bills_Flat!$B45,#REF!,0),MATCH(CT_Bands_1991_2022_Bills_Flat!AA$3,#REF!,0)),"N/A")</f>
        <v>N/A</v>
      </c>
      <c r="AB45" s="90" t="str">
        <f>IFERROR(INDEX(#REF!,MATCH(CT_Bands_1991_2022_Bills_Flat!$B45,#REF!,0),MATCH(CT_Bands_1991_2022_Bills_Flat!AB$2,#REF!,0))-INDEX(#REF!,MATCH(CT_Bands_1991_2022_Bills_Flat!$B45,#REF!,0),MATCH(CT_Bands_1991_2022_Bills_Flat!AB$3,#REF!,0)),"N/A")</f>
        <v>N/A</v>
      </c>
      <c r="AC45" s="90" t="str">
        <f>IFERROR(INDEX(#REF!,MATCH(CT_Bands_1991_2022_Bills_Flat!$B45,#REF!,0),MATCH(CT_Bands_1991_2022_Bills_Flat!AC$2,#REF!,0))-INDEX(#REF!,MATCH(CT_Bands_1991_2022_Bills_Flat!$B45,#REF!,0),MATCH(CT_Bands_1991_2022_Bills_Flat!AC$3,#REF!,0)),"N/A")</f>
        <v>N/A</v>
      </c>
      <c r="AD45" s="90" t="str">
        <f>IFERROR(INDEX(#REF!,MATCH(CT_Bands_1991_2022_Bills_Flat!$B45,#REF!,0),MATCH(CT_Bands_1991_2022_Bills_Flat!AD$2,#REF!,0))-INDEX(#REF!,MATCH(CT_Bands_1991_2022_Bills_Flat!$B45,#REF!,0),MATCH(CT_Bands_1991_2022_Bills_Flat!AD$3,#REF!,0)),"N/A")</f>
        <v>N/A</v>
      </c>
      <c r="AE45" s="90" t="str">
        <f>IFERROR(INDEX(#REF!,MATCH(CT_Bands_1991_2022_Bills_Flat!$B45,#REF!,0),MATCH(CT_Bands_1991_2022_Bills_Flat!AE$2,#REF!,0))-INDEX(#REF!,MATCH(CT_Bands_1991_2022_Bills_Flat!$B45,#REF!,0),MATCH(CT_Bands_1991_2022_Bills_Flat!AE$3,#REF!,0)),"N/A")</f>
        <v>N/A</v>
      </c>
      <c r="AF45" s="90" t="str">
        <f>IFERROR(INDEX(#REF!,MATCH(CT_Bands_1991_2022_Bills_Flat!$B45,#REF!,0),MATCH(CT_Bands_1991_2022_Bills_Flat!AF$2,#REF!,0))-INDEX(#REF!,MATCH(CT_Bands_1991_2022_Bills_Flat!$B45,#REF!,0),MATCH(CT_Bands_1991_2022_Bills_Flat!AF$3,#REF!,0)),"N/A")</f>
        <v>N/A</v>
      </c>
      <c r="AG45" s="90" t="str">
        <f>IFERROR(INDEX(#REF!,MATCH(CT_Bands_1991_2022_Bills_Flat!$B45,#REF!,0),MATCH(CT_Bands_1991_2022_Bills_Flat!AG$2,#REF!,0))-INDEX(#REF!,MATCH(CT_Bands_1991_2022_Bills_Flat!$B45,#REF!,0),MATCH(CT_Bands_1991_2022_Bills_Flat!AG$3,#REF!,0)),"N/A")</f>
        <v>N/A</v>
      </c>
      <c r="AH45" s="102" t="str">
        <f>IFERROR(INDEX(#REF!,MATCH(CT_Bands_1991_2022_Bills_Flat!$B45,#REF!,0),MATCH(CT_Bands_1991_2022_Bills_Flat!AH$2,#REF!,0))-INDEX(#REF!,MATCH(CT_Bands_1991_2022_Bills_Flat!$B45,#REF!,0),MATCH(CT_Bands_1991_2022_Bills_Flat!AH$3,#REF!,0)),"N/A")</f>
        <v>N/A</v>
      </c>
      <c r="AI45" s="90" t="str">
        <f>IFERROR(INDEX(#REF!,MATCH(CT_Bands_1991_2022_Bills_Flat!$B45,#REF!,0),MATCH(CT_Bands_1991_2022_Bills_Flat!AI$2,#REF!,0))-INDEX(#REF!,MATCH(CT_Bands_1991_2022_Bills_Flat!$B45,#REF!,0),MATCH(CT_Bands_1991_2022_Bills_Flat!AI$3,#REF!,0)),"N/A")</f>
        <v>N/A</v>
      </c>
      <c r="AJ45" s="90" t="str">
        <f>IFERROR(INDEX(#REF!,MATCH(CT_Bands_1991_2022_Bills_Flat!$B45,#REF!,0),MATCH(CT_Bands_1991_2022_Bills_Flat!AJ$2,#REF!,0))-INDEX(#REF!,MATCH(CT_Bands_1991_2022_Bills_Flat!$B45,#REF!,0),MATCH(CT_Bands_1991_2022_Bills_Flat!AJ$3,#REF!,0)),"N/A")</f>
        <v>N/A</v>
      </c>
      <c r="AK45" s="90" t="str">
        <f>IFERROR(INDEX(#REF!,MATCH(CT_Bands_1991_2022_Bills_Flat!$B45,#REF!,0),MATCH(CT_Bands_1991_2022_Bills_Flat!AK$2,#REF!,0))-INDEX(#REF!,MATCH(CT_Bands_1991_2022_Bills_Flat!$B45,#REF!,0),MATCH(CT_Bands_1991_2022_Bills_Flat!AK$3,#REF!,0)),"N/A")</f>
        <v>N/A</v>
      </c>
      <c r="AL45" s="90" t="str">
        <f>IFERROR(INDEX(#REF!,MATCH(CT_Bands_1991_2022_Bills_Flat!$B45,#REF!,0),MATCH(CT_Bands_1991_2022_Bills_Flat!AL$2,#REF!,0))-INDEX(#REF!,MATCH(CT_Bands_1991_2022_Bills_Flat!$B45,#REF!,0),MATCH(CT_Bands_1991_2022_Bills_Flat!AL$3,#REF!,0)),"N/A")</f>
        <v>N/A</v>
      </c>
      <c r="AM45" s="90" t="str">
        <f>IFERROR(INDEX(#REF!,MATCH(CT_Bands_1991_2022_Bills_Flat!$B45,#REF!,0),MATCH(CT_Bands_1991_2022_Bills_Flat!AM$2,#REF!,0))-INDEX(#REF!,MATCH(CT_Bands_1991_2022_Bills_Flat!$B45,#REF!,0),MATCH(CT_Bands_1991_2022_Bills_Flat!AM$3,#REF!,0)),"N/A")</f>
        <v>N/A</v>
      </c>
      <c r="AN45" s="90" t="str">
        <f>IFERROR(INDEX(#REF!,MATCH(CT_Bands_1991_2022_Bills_Flat!$B45,#REF!,0),MATCH(CT_Bands_1991_2022_Bills_Flat!AN$2,#REF!,0))-INDEX(#REF!,MATCH(CT_Bands_1991_2022_Bills_Flat!$B45,#REF!,0),MATCH(CT_Bands_1991_2022_Bills_Flat!AN$3,#REF!,0)),"N/A")</f>
        <v>N/A</v>
      </c>
      <c r="AO45" s="90" t="str">
        <f>IFERROR(INDEX(#REF!,MATCH(CT_Bands_1991_2022_Bills_Flat!$B45,#REF!,0),MATCH(CT_Bands_1991_2022_Bills_Flat!AO$2,#REF!,0))-INDEX(#REF!,MATCH(CT_Bands_1991_2022_Bills_Flat!$B45,#REF!,0),MATCH(CT_Bands_1991_2022_Bills_Flat!AO$3,#REF!,0)),"N/A")</f>
        <v>N/A</v>
      </c>
      <c r="AP45" s="90" t="str">
        <f>IFERROR(INDEX(#REF!,MATCH(CT_Bands_1991_2022_Bills_Flat!$B45,#REF!,0),MATCH(CT_Bands_1991_2022_Bills_Flat!AP$2,#REF!,0))-INDEX(#REF!,MATCH(CT_Bands_1991_2022_Bills_Flat!$B45,#REF!,0),MATCH(CT_Bands_1991_2022_Bills_Flat!AP$3,#REF!,0)),"N/A")</f>
        <v>N/A</v>
      </c>
      <c r="AQ45" s="90" t="str">
        <f>IFERROR(INDEX(#REF!,MATCH(CT_Bands_1991_2022_Bills_Flat!$B45,#REF!,0),MATCH(CT_Bands_1991_2022_Bills_Flat!AQ$2,#REF!,0))-INDEX(#REF!,MATCH(CT_Bands_1991_2022_Bills_Flat!$B45,#REF!,0),MATCH(CT_Bands_1991_2022_Bills_Flat!AQ$3,#REF!,0)),"N/A")</f>
        <v>N/A</v>
      </c>
      <c r="AR45" s="102" t="str">
        <f>IFERROR(INDEX(#REF!,MATCH(CT_Bands_1991_2022_Bills_Flat!$B45,#REF!,0),MATCH(CT_Bands_1991_2022_Bills_Flat!AR$2,#REF!,0))-INDEX(#REF!,MATCH(CT_Bands_1991_2022_Bills_Flat!$B45,#REF!,0),MATCH(CT_Bands_1991_2022_Bills_Flat!AR$3,#REF!,0)),"N/A")</f>
        <v>N/A</v>
      </c>
      <c r="AS45" s="90" t="str">
        <f>IFERROR(INDEX(#REF!,MATCH(CT_Bands_1991_2022_Bills_Flat!$B45,#REF!,0),MATCH(CT_Bands_1991_2022_Bills_Flat!AS$2,#REF!,0))-INDEX(#REF!,MATCH(CT_Bands_1991_2022_Bills_Flat!$B45,#REF!,0),MATCH(CT_Bands_1991_2022_Bills_Flat!AS$3,#REF!,0)),"N/A")</f>
        <v>N/A</v>
      </c>
      <c r="AT45" s="90" t="str">
        <f>IFERROR(INDEX(#REF!,MATCH(CT_Bands_1991_2022_Bills_Flat!$B45,#REF!,0),MATCH(CT_Bands_1991_2022_Bills_Flat!AT$2,#REF!,0))-INDEX(#REF!,MATCH(CT_Bands_1991_2022_Bills_Flat!$B45,#REF!,0),MATCH(CT_Bands_1991_2022_Bills_Flat!AT$3,#REF!,0)),"N/A")</f>
        <v>N/A</v>
      </c>
      <c r="AU45" s="90" t="str">
        <f>IFERROR(INDEX(#REF!,MATCH(CT_Bands_1991_2022_Bills_Flat!$B45,#REF!,0),MATCH(CT_Bands_1991_2022_Bills_Flat!AU$2,#REF!,0))-INDEX(#REF!,MATCH(CT_Bands_1991_2022_Bills_Flat!$B45,#REF!,0),MATCH(CT_Bands_1991_2022_Bills_Flat!AU$3,#REF!,0)),"N/A")</f>
        <v>N/A</v>
      </c>
      <c r="AV45" s="90" t="str">
        <f>IFERROR(INDEX(#REF!,MATCH(CT_Bands_1991_2022_Bills_Flat!$B45,#REF!,0),MATCH(CT_Bands_1991_2022_Bills_Flat!AV$2,#REF!,0))-INDEX(#REF!,MATCH(CT_Bands_1991_2022_Bills_Flat!$B45,#REF!,0),MATCH(CT_Bands_1991_2022_Bills_Flat!AV$3,#REF!,0)),"N/A")</f>
        <v>N/A</v>
      </c>
      <c r="AW45" s="90" t="str">
        <f>IFERROR(INDEX(#REF!,MATCH(CT_Bands_1991_2022_Bills_Flat!$B45,#REF!,0),MATCH(CT_Bands_1991_2022_Bills_Flat!AW$2,#REF!,0))-INDEX(#REF!,MATCH(CT_Bands_1991_2022_Bills_Flat!$B45,#REF!,0),MATCH(CT_Bands_1991_2022_Bills_Flat!AW$3,#REF!,0)),"N/A")</f>
        <v>N/A</v>
      </c>
      <c r="AX45" s="90" t="str">
        <f>IFERROR(INDEX(#REF!,MATCH(CT_Bands_1991_2022_Bills_Flat!$B45,#REF!,0),MATCH(CT_Bands_1991_2022_Bills_Flat!AX$2,#REF!,0))-INDEX(#REF!,MATCH(CT_Bands_1991_2022_Bills_Flat!$B45,#REF!,0),MATCH(CT_Bands_1991_2022_Bills_Flat!AX$3,#REF!,0)),"N/A")</f>
        <v>N/A</v>
      </c>
      <c r="AY45" s="90" t="str">
        <f>IFERROR(INDEX(#REF!,MATCH(CT_Bands_1991_2022_Bills_Flat!$B45,#REF!,0),MATCH(CT_Bands_1991_2022_Bills_Flat!AY$2,#REF!,0))-INDEX(#REF!,MATCH(CT_Bands_1991_2022_Bills_Flat!$B45,#REF!,0),MATCH(CT_Bands_1991_2022_Bills_Flat!AY$3,#REF!,0)),"N/A")</f>
        <v>N/A</v>
      </c>
      <c r="AZ45" s="90" t="str">
        <f>IFERROR(INDEX(#REF!,MATCH(CT_Bands_1991_2022_Bills_Flat!$B45,#REF!,0),MATCH(CT_Bands_1991_2022_Bills_Flat!AZ$2,#REF!,0))-INDEX(#REF!,MATCH(CT_Bands_1991_2022_Bills_Flat!$B45,#REF!,0),MATCH(CT_Bands_1991_2022_Bills_Flat!AZ$3,#REF!,0)),"N/A")</f>
        <v>N/A</v>
      </c>
      <c r="BA45" s="90" t="str">
        <f>IFERROR(INDEX(#REF!,MATCH(CT_Bands_1991_2022_Bills_Flat!$B45,#REF!,0),MATCH(CT_Bands_1991_2022_Bills_Flat!BA$2,#REF!,0))-INDEX(#REF!,MATCH(CT_Bands_1991_2022_Bills_Flat!$B45,#REF!,0),MATCH(CT_Bands_1991_2022_Bills_Flat!BA$3,#REF!,0)),"N/A")</f>
        <v>N/A</v>
      </c>
      <c r="BB45" s="102" t="str">
        <f>IFERROR(INDEX(#REF!,MATCH(CT_Bands_1991_2022_Bills_Flat!$B45,#REF!,0),MATCH(CT_Bands_1991_2022_Bills_Flat!BB$2,#REF!,0))-INDEX(#REF!,MATCH(CT_Bands_1991_2022_Bills_Flat!$B45,#REF!,0),MATCH(CT_Bands_1991_2022_Bills_Flat!BB$3,#REF!,0)),"N/A")</f>
        <v>N/A</v>
      </c>
      <c r="BC45" s="90" t="str">
        <f>IFERROR(INDEX(#REF!,MATCH(CT_Bands_1991_2022_Bills_Flat!$B45,#REF!,0),MATCH(CT_Bands_1991_2022_Bills_Flat!BC$2,#REF!,0))-INDEX(#REF!,MATCH(CT_Bands_1991_2022_Bills_Flat!$B45,#REF!,0),MATCH(CT_Bands_1991_2022_Bills_Flat!BC$3,#REF!,0)),"N/A")</f>
        <v>N/A</v>
      </c>
      <c r="BD45" s="90" t="str">
        <f>IFERROR(INDEX(#REF!,MATCH(CT_Bands_1991_2022_Bills_Flat!$B45,#REF!,0),MATCH(CT_Bands_1991_2022_Bills_Flat!BD$2,#REF!,0))-INDEX(#REF!,MATCH(CT_Bands_1991_2022_Bills_Flat!$B45,#REF!,0),MATCH(CT_Bands_1991_2022_Bills_Flat!BD$3,#REF!,0)),"N/A")</f>
        <v>N/A</v>
      </c>
      <c r="BE45" s="90" t="str">
        <f>IFERROR(INDEX(#REF!,MATCH(CT_Bands_1991_2022_Bills_Flat!$B45,#REF!,0),MATCH(CT_Bands_1991_2022_Bills_Flat!BE$2,#REF!,0))-INDEX(#REF!,MATCH(CT_Bands_1991_2022_Bills_Flat!$B45,#REF!,0),MATCH(CT_Bands_1991_2022_Bills_Flat!BE$3,#REF!,0)),"N/A")</f>
        <v>N/A</v>
      </c>
      <c r="BF45" s="90" t="str">
        <f>IFERROR(INDEX(#REF!,MATCH(CT_Bands_1991_2022_Bills_Flat!$B45,#REF!,0),MATCH(CT_Bands_1991_2022_Bills_Flat!BF$2,#REF!,0))-INDEX(#REF!,MATCH(CT_Bands_1991_2022_Bills_Flat!$B45,#REF!,0),MATCH(CT_Bands_1991_2022_Bills_Flat!BF$3,#REF!,0)),"N/A")</f>
        <v>N/A</v>
      </c>
      <c r="BG45" s="90" t="str">
        <f>IFERROR(INDEX(#REF!,MATCH(CT_Bands_1991_2022_Bills_Flat!$B45,#REF!,0),MATCH(CT_Bands_1991_2022_Bills_Flat!BG$2,#REF!,0))-INDEX(#REF!,MATCH(CT_Bands_1991_2022_Bills_Flat!$B45,#REF!,0),MATCH(CT_Bands_1991_2022_Bills_Flat!BG$3,#REF!,0)),"N/A")</f>
        <v>N/A</v>
      </c>
      <c r="BH45" s="90" t="str">
        <f>IFERROR(INDEX(#REF!,MATCH(CT_Bands_1991_2022_Bills_Flat!$B45,#REF!,0),MATCH(CT_Bands_1991_2022_Bills_Flat!BH$2,#REF!,0))-INDEX(#REF!,MATCH(CT_Bands_1991_2022_Bills_Flat!$B45,#REF!,0),MATCH(CT_Bands_1991_2022_Bills_Flat!BH$3,#REF!,0)),"N/A")</f>
        <v>N/A</v>
      </c>
      <c r="BI45" s="90" t="str">
        <f>IFERROR(INDEX(#REF!,MATCH(CT_Bands_1991_2022_Bills_Flat!$B45,#REF!,0),MATCH(CT_Bands_1991_2022_Bills_Flat!BI$2,#REF!,0))-INDEX(#REF!,MATCH(CT_Bands_1991_2022_Bills_Flat!$B45,#REF!,0),MATCH(CT_Bands_1991_2022_Bills_Flat!BI$3,#REF!,0)),"N/A")</f>
        <v>N/A</v>
      </c>
      <c r="BJ45" s="90" t="str">
        <f>IFERROR(INDEX(#REF!,MATCH(CT_Bands_1991_2022_Bills_Flat!$B45,#REF!,0),MATCH(CT_Bands_1991_2022_Bills_Flat!BJ$2,#REF!,0))-INDEX(#REF!,MATCH(CT_Bands_1991_2022_Bills_Flat!$B45,#REF!,0),MATCH(CT_Bands_1991_2022_Bills_Flat!BJ$3,#REF!,0)),"N/A")</f>
        <v>N/A</v>
      </c>
      <c r="BK45" s="90" t="str">
        <f>IFERROR(INDEX(#REF!,MATCH(CT_Bands_1991_2022_Bills_Flat!$B45,#REF!,0),MATCH(CT_Bands_1991_2022_Bills_Flat!BK$2,#REF!,0))-INDEX(#REF!,MATCH(CT_Bands_1991_2022_Bills_Flat!$B45,#REF!,0),MATCH(CT_Bands_1991_2022_Bills_Flat!BK$3,#REF!,0)),"N/A")</f>
        <v>N/A</v>
      </c>
      <c r="BL45" s="102" t="str">
        <f>IFERROR(INDEX(#REF!,MATCH(CT_Bands_1991_2022_Bills_Flat!$B45,#REF!,0),MATCH(CT_Bands_1991_2022_Bills_Flat!BL$2,#REF!,0))-INDEX(#REF!,MATCH(CT_Bands_1991_2022_Bills_Flat!$B45,#REF!,0),MATCH(CT_Bands_1991_2022_Bills_Flat!BL$3,#REF!,0)),"N/A")</f>
        <v>N/A</v>
      </c>
      <c r="BM45" s="90" t="str">
        <f>IFERROR(INDEX(#REF!,MATCH(CT_Bands_1991_2022_Bills_Flat!$B45,#REF!,0),MATCH(CT_Bands_1991_2022_Bills_Flat!BM$2,#REF!,0))-INDEX(#REF!,MATCH(CT_Bands_1991_2022_Bills_Flat!$B45,#REF!,0),MATCH(CT_Bands_1991_2022_Bills_Flat!BM$3,#REF!,0)),"N/A")</f>
        <v>N/A</v>
      </c>
      <c r="BN45" s="90" t="str">
        <f>IFERROR(INDEX(#REF!,MATCH(CT_Bands_1991_2022_Bills_Flat!$B45,#REF!,0),MATCH(CT_Bands_1991_2022_Bills_Flat!BN$2,#REF!,0))-INDEX(#REF!,MATCH(CT_Bands_1991_2022_Bills_Flat!$B45,#REF!,0),MATCH(CT_Bands_1991_2022_Bills_Flat!BN$3,#REF!,0)),"N/A")</f>
        <v>N/A</v>
      </c>
      <c r="BO45" s="90" t="str">
        <f>IFERROR(INDEX(#REF!,MATCH(CT_Bands_1991_2022_Bills_Flat!$B45,#REF!,0),MATCH(CT_Bands_1991_2022_Bills_Flat!BO$2,#REF!,0))-INDEX(#REF!,MATCH(CT_Bands_1991_2022_Bills_Flat!$B45,#REF!,0),MATCH(CT_Bands_1991_2022_Bills_Flat!BO$3,#REF!,0)),"N/A")</f>
        <v>N/A</v>
      </c>
      <c r="BP45" s="90" t="str">
        <f>IFERROR(INDEX(#REF!,MATCH(CT_Bands_1991_2022_Bills_Flat!$B45,#REF!,0),MATCH(CT_Bands_1991_2022_Bills_Flat!BP$2,#REF!,0))-INDEX(#REF!,MATCH(CT_Bands_1991_2022_Bills_Flat!$B45,#REF!,0),MATCH(CT_Bands_1991_2022_Bills_Flat!BP$3,#REF!,0)),"N/A")</f>
        <v>N/A</v>
      </c>
      <c r="BQ45" s="90" t="str">
        <f>IFERROR(INDEX(#REF!,MATCH(CT_Bands_1991_2022_Bills_Flat!$B45,#REF!,0),MATCH(CT_Bands_1991_2022_Bills_Flat!BQ$2,#REF!,0))-INDEX(#REF!,MATCH(CT_Bands_1991_2022_Bills_Flat!$B45,#REF!,0),MATCH(CT_Bands_1991_2022_Bills_Flat!BQ$3,#REF!,0)),"N/A")</f>
        <v>N/A</v>
      </c>
      <c r="BR45" s="90" t="str">
        <f>IFERROR(INDEX(#REF!,MATCH(CT_Bands_1991_2022_Bills_Flat!$B45,#REF!,0),MATCH(CT_Bands_1991_2022_Bills_Flat!BR$2,#REF!,0))-INDEX(#REF!,MATCH(CT_Bands_1991_2022_Bills_Flat!$B45,#REF!,0),MATCH(CT_Bands_1991_2022_Bills_Flat!BR$3,#REF!,0)),"N/A")</f>
        <v>N/A</v>
      </c>
      <c r="BS45" s="90" t="str">
        <f>IFERROR(INDEX(#REF!,MATCH(CT_Bands_1991_2022_Bills_Flat!$B45,#REF!,0),MATCH(CT_Bands_1991_2022_Bills_Flat!BS$2,#REF!,0))-INDEX(#REF!,MATCH(CT_Bands_1991_2022_Bills_Flat!$B45,#REF!,0),MATCH(CT_Bands_1991_2022_Bills_Flat!BS$3,#REF!,0)),"N/A")</f>
        <v>N/A</v>
      </c>
      <c r="BT45" s="90" t="str">
        <f>IFERROR(INDEX(#REF!,MATCH(CT_Bands_1991_2022_Bills_Flat!$B45,#REF!,0),MATCH(CT_Bands_1991_2022_Bills_Flat!BT$2,#REF!,0))-INDEX(#REF!,MATCH(CT_Bands_1991_2022_Bills_Flat!$B45,#REF!,0),MATCH(CT_Bands_1991_2022_Bills_Flat!BT$3,#REF!,0)),"N/A")</f>
        <v>N/A</v>
      </c>
      <c r="BU45" s="90" t="str">
        <f>IFERROR(INDEX(#REF!,MATCH(CT_Bands_1991_2022_Bills_Flat!$B45,#REF!,0),MATCH(CT_Bands_1991_2022_Bills_Flat!BU$2,#REF!,0))-INDEX(#REF!,MATCH(CT_Bands_1991_2022_Bills_Flat!$B45,#REF!,0),MATCH(CT_Bands_1991_2022_Bills_Flat!BU$3,#REF!,0)),"N/A")</f>
        <v>N/A</v>
      </c>
      <c r="BV45" s="102" t="str">
        <f>IFERROR(INDEX(#REF!,MATCH(CT_Bands_1991_2022_Bills_Flat!$B45,#REF!,0),MATCH(CT_Bands_1991_2022_Bills_Flat!BV$2,#REF!,0))-INDEX(#REF!,MATCH(CT_Bands_1991_2022_Bills_Flat!$B45,#REF!,0),MATCH(CT_Bands_1991_2022_Bills_Flat!BV$3,#REF!,0)),"N/A")</f>
        <v>N/A</v>
      </c>
      <c r="BW45" s="90" t="str">
        <f>IFERROR(INDEX(#REF!,MATCH(CT_Bands_1991_2022_Bills_Flat!$B45,#REF!,0),MATCH(CT_Bands_1991_2022_Bills_Flat!BW$2,#REF!,0))-INDEX(#REF!,MATCH(CT_Bands_1991_2022_Bills_Flat!$B45,#REF!,0),MATCH(CT_Bands_1991_2022_Bills_Flat!BW$3,#REF!,0)),"N/A")</f>
        <v>N/A</v>
      </c>
      <c r="BX45" s="90" t="str">
        <f>IFERROR(INDEX(#REF!,MATCH(CT_Bands_1991_2022_Bills_Flat!$B45,#REF!,0),MATCH(CT_Bands_1991_2022_Bills_Flat!BX$2,#REF!,0))-INDEX(#REF!,MATCH(CT_Bands_1991_2022_Bills_Flat!$B45,#REF!,0),MATCH(CT_Bands_1991_2022_Bills_Flat!BX$3,#REF!,0)),"N/A")</f>
        <v>N/A</v>
      </c>
      <c r="BY45" s="90" t="str">
        <f>IFERROR(INDEX(#REF!,MATCH(CT_Bands_1991_2022_Bills_Flat!$B45,#REF!,0),MATCH(CT_Bands_1991_2022_Bills_Flat!BY$2,#REF!,0))-INDEX(#REF!,MATCH(CT_Bands_1991_2022_Bills_Flat!$B45,#REF!,0),MATCH(CT_Bands_1991_2022_Bills_Flat!BY$3,#REF!,0)),"N/A")</f>
        <v>N/A</v>
      </c>
      <c r="BZ45" s="90" t="str">
        <f>IFERROR(INDEX(#REF!,MATCH(CT_Bands_1991_2022_Bills_Flat!$B45,#REF!,0),MATCH(CT_Bands_1991_2022_Bills_Flat!BZ$2,#REF!,0))-INDEX(#REF!,MATCH(CT_Bands_1991_2022_Bills_Flat!$B45,#REF!,0),MATCH(CT_Bands_1991_2022_Bills_Flat!BZ$3,#REF!,0)),"N/A")</f>
        <v>N/A</v>
      </c>
      <c r="CA45" s="90" t="str">
        <f>IFERROR(INDEX(#REF!,MATCH(CT_Bands_1991_2022_Bills_Flat!$B45,#REF!,0),MATCH(CT_Bands_1991_2022_Bills_Flat!CA$2,#REF!,0))-INDEX(#REF!,MATCH(CT_Bands_1991_2022_Bills_Flat!$B45,#REF!,0),MATCH(CT_Bands_1991_2022_Bills_Flat!CA$3,#REF!,0)),"N/A")</f>
        <v>N/A</v>
      </c>
      <c r="CB45" s="90" t="str">
        <f>IFERROR(INDEX(#REF!,MATCH(CT_Bands_1991_2022_Bills_Flat!$B45,#REF!,0),MATCH(CT_Bands_1991_2022_Bills_Flat!CB$2,#REF!,0))-INDEX(#REF!,MATCH(CT_Bands_1991_2022_Bills_Flat!$B45,#REF!,0),MATCH(CT_Bands_1991_2022_Bills_Flat!CB$3,#REF!,0)),"N/A")</f>
        <v>N/A</v>
      </c>
      <c r="CC45" s="90" t="str">
        <f>IFERROR(INDEX(#REF!,MATCH(CT_Bands_1991_2022_Bills_Flat!$B45,#REF!,0),MATCH(CT_Bands_1991_2022_Bills_Flat!CC$2,#REF!,0))-INDEX(#REF!,MATCH(CT_Bands_1991_2022_Bills_Flat!$B45,#REF!,0),MATCH(CT_Bands_1991_2022_Bills_Flat!CC$3,#REF!,0)),"N/A")</f>
        <v>N/A</v>
      </c>
      <c r="CD45" s="90" t="str">
        <f>IFERROR(INDEX(#REF!,MATCH(CT_Bands_1991_2022_Bills_Flat!$B45,#REF!,0),MATCH(CT_Bands_1991_2022_Bills_Flat!CD$2,#REF!,0))-INDEX(#REF!,MATCH(CT_Bands_1991_2022_Bills_Flat!$B45,#REF!,0),MATCH(CT_Bands_1991_2022_Bills_Flat!CD$3,#REF!,0)),"N/A")</f>
        <v>N/A</v>
      </c>
      <c r="CE45" s="90" t="str">
        <f>IFERROR(INDEX(#REF!,MATCH(CT_Bands_1991_2022_Bills_Flat!$B45,#REF!,0),MATCH(CT_Bands_1991_2022_Bills_Flat!CE$2,#REF!,0))-INDEX(#REF!,MATCH(CT_Bands_1991_2022_Bills_Flat!$B45,#REF!,0),MATCH(CT_Bands_1991_2022_Bills_Flat!CE$3,#REF!,0)),"N/A")</f>
        <v>N/A</v>
      </c>
      <c r="CF45" s="51"/>
    </row>
    <row r="46" spans="1:84" x14ac:dyDescent="0.25">
      <c r="A46" s="76" t="s">
        <v>795</v>
      </c>
      <c r="B46" s="85" t="s">
        <v>796</v>
      </c>
      <c r="C46" s="85" t="s">
        <v>1511</v>
      </c>
      <c r="D46" s="90" t="str">
        <f>IFERROR(INDEX(#REF!,MATCH(CT_Bands_1991_2022_Bills_Flat!$B46,#REF!,0),MATCH(CT_Bands_1991_2022_Bills_Flat!D$2,#REF!,0))-INDEX(#REF!,MATCH(CT_Bands_1991_2022_Bills_Flat!$B46,#REF!,0),MATCH(CT_Bands_1991_2022_Bills_Flat!D$3,#REF!,0)),"N/A")</f>
        <v>N/A</v>
      </c>
      <c r="E46" s="90" t="str">
        <f>IFERROR(INDEX(#REF!,MATCH(CT_Bands_1991_2022_Bills_Flat!$B46,#REF!,0),MATCH(CT_Bands_1991_2022_Bills_Flat!E$2,#REF!,0))-INDEX(#REF!,MATCH(CT_Bands_1991_2022_Bills_Flat!$B46,#REF!,0),MATCH(CT_Bands_1991_2022_Bills_Flat!E$3,#REF!,0)),"N/A")</f>
        <v>N/A</v>
      </c>
      <c r="F46" s="90" t="str">
        <f>IFERROR(INDEX(#REF!,MATCH(CT_Bands_1991_2022_Bills_Flat!$B46,#REF!,0),MATCH(CT_Bands_1991_2022_Bills_Flat!F$2,#REF!,0))-INDEX(#REF!,MATCH(CT_Bands_1991_2022_Bills_Flat!$B46,#REF!,0),MATCH(CT_Bands_1991_2022_Bills_Flat!F$3,#REF!,0)),"N/A")</f>
        <v>N/A</v>
      </c>
      <c r="G46" s="90" t="str">
        <f>IFERROR(INDEX(#REF!,MATCH(CT_Bands_1991_2022_Bills_Flat!$B46,#REF!,0),MATCH(CT_Bands_1991_2022_Bills_Flat!G$2,#REF!,0))-INDEX(#REF!,MATCH(CT_Bands_1991_2022_Bills_Flat!$B46,#REF!,0),MATCH(CT_Bands_1991_2022_Bills_Flat!G$3,#REF!,0)),"N/A")</f>
        <v>N/A</v>
      </c>
      <c r="H46" s="90" t="str">
        <f>IFERROR(INDEX(#REF!,MATCH(CT_Bands_1991_2022_Bills_Flat!$B46,#REF!,0),MATCH(CT_Bands_1991_2022_Bills_Flat!H$2,#REF!,0))-INDEX(#REF!,MATCH(CT_Bands_1991_2022_Bills_Flat!$B46,#REF!,0),MATCH(CT_Bands_1991_2022_Bills_Flat!H$3,#REF!,0)),"N/A")</f>
        <v>N/A</v>
      </c>
      <c r="I46" s="90" t="str">
        <f>IFERROR(INDEX(#REF!,MATCH(CT_Bands_1991_2022_Bills_Flat!$B46,#REF!,0),MATCH(CT_Bands_1991_2022_Bills_Flat!I$2,#REF!,0))-INDEX(#REF!,MATCH(CT_Bands_1991_2022_Bills_Flat!$B46,#REF!,0),MATCH(CT_Bands_1991_2022_Bills_Flat!I$3,#REF!,0)),"N/A")</f>
        <v>N/A</v>
      </c>
      <c r="J46" s="90" t="str">
        <f>IFERROR(INDEX(#REF!,MATCH(CT_Bands_1991_2022_Bills_Flat!$B46,#REF!,0),MATCH(CT_Bands_1991_2022_Bills_Flat!J$2,#REF!,0))-INDEX(#REF!,MATCH(CT_Bands_1991_2022_Bills_Flat!$B46,#REF!,0),MATCH(CT_Bands_1991_2022_Bills_Flat!J$3,#REF!,0)),"N/A")</f>
        <v>N/A</v>
      </c>
      <c r="K46" s="90" t="str">
        <f>IFERROR(INDEX(#REF!,MATCH(CT_Bands_1991_2022_Bills_Flat!$B46,#REF!,0),MATCH(CT_Bands_1991_2022_Bills_Flat!K$2,#REF!,0))-INDEX(#REF!,MATCH(CT_Bands_1991_2022_Bills_Flat!$B46,#REF!,0),MATCH(CT_Bands_1991_2022_Bills_Flat!K$3,#REF!,0)),"N/A")</f>
        <v>N/A</v>
      </c>
      <c r="L46" s="90" t="str">
        <f>IFERROR(INDEX(#REF!,MATCH(CT_Bands_1991_2022_Bills_Flat!$B46,#REF!,0),MATCH(CT_Bands_1991_2022_Bills_Flat!L$2,#REF!,0))-INDEX(#REF!,MATCH(CT_Bands_1991_2022_Bills_Flat!$B46,#REF!,0),MATCH(CT_Bands_1991_2022_Bills_Flat!L$3,#REF!,0)),"N/A")</f>
        <v>N/A</v>
      </c>
      <c r="M46" s="90" t="str">
        <f>IFERROR(INDEX(#REF!,MATCH(CT_Bands_1991_2022_Bills_Flat!$B46,#REF!,0),MATCH(CT_Bands_1991_2022_Bills_Flat!M$2,#REF!,0))-INDEX(#REF!,MATCH(CT_Bands_1991_2022_Bills_Flat!$B46,#REF!,0),MATCH(CT_Bands_1991_2022_Bills_Flat!M$3,#REF!,0)),"N/A")</f>
        <v>N/A</v>
      </c>
      <c r="N46" s="102" t="str">
        <f>IFERROR(INDEX(#REF!,MATCH(CT_Bands_1991_2022_Bills_Flat!$B46,#REF!,0),MATCH(CT_Bands_1991_2022_Bills_Flat!N$2,#REF!,0))-INDEX(#REF!,MATCH(CT_Bands_1991_2022_Bills_Flat!$B46,#REF!,0),MATCH(CT_Bands_1991_2022_Bills_Flat!N$3,#REF!,0)),"N/A")</f>
        <v>N/A</v>
      </c>
      <c r="O46" s="90" t="str">
        <f>IFERROR(INDEX(#REF!,MATCH(CT_Bands_1991_2022_Bills_Flat!$B46,#REF!,0),MATCH(CT_Bands_1991_2022_Bills_Flat!O$2,#REF!,0))-INDEX(#REF!,MATCH(CT_Bands_1991_2022_Bills_Flat!$B46,#REF!,0),MATCH(CT_Bands_1991_2022_Bills_Flat!O$3,#REF!,0)),"N/A")</f>
        <v>N/A</v>
      </c>
      <c r="P46" s="90" t="str">
        <f>IFERROR(INDEX(#REF!,MATCH(CT_Bands_1991_2022_Bills_Flat!$B46,#REF!,0),MATCH(CT_Bands_1991_2022_Bills_Flat!P$2,#REF!,0))-INDEX(#REF!,MATCH(CT_Bands_1991_2022_Bills_Flat!$B46,#REF!,0),MATCH(CT_Bands_1991_2022_Bills_Flat!P$3,#REF!,0)),"N/A")</f>
        <v>N/A</v>
      </c>
      <c r="Q46" s="90" t="str">
        <f>IFERROR(INDEX(#REF!,MATCH(CT_Bands_1991_2022_Bills_Flat!$B46,#REF!,0),MATCH(CT_Bands_1991_2022_Bills_Flat!Q$2,#REF!,0))-INDEX(#REF!,MATCH(CT_Bands_1991_2022_Bills_Flat!$B46,#REF!,0),MATCH(CT_Bands_1991_2022_Bills_Flat!Q$3,#REF!,0)),"N/A")</f>
        <v>N/A</v>
      </c>
      <c r="R46" s="90" t="str">
        <f>IFERROR(INDEX(#REF!,MATCH(CT_Bands_1991_2022_Bills_Flat!$B46,#REF!,0),MATCH(CT_Bands_1991_2022_Bills_Flat!R$2,#REF!,0))-INDEX(#REF!,MATCH(CT_Bands_1991_2022_Bills_Flat!$B46,#REF!,0),MATCH(CT_Bands_1991_2022_Bills_Flat!R$3,#REF!,0)),"N/A")</f>
        <v>N/A</v>
      </c>
      <c r="S46" s="90" t="str">
        <f>IFERROR(INDEX(#REF!,MATCH(CT_Bands_1991_2022_Bills_Flat!$B46,#REF!,0),MATCH(CT_Bands_1991_2022_Bills_Flat!S$2,#REF!,0))-INDEX(#REF!,MATCH(CT_Bands_1991_2022_Bills_Flat!$B46,#REF!,0),MATCH(CT_Bands_1991_2022_Bills_Flat!S$3,#REF!,0)),"N/A")</f>
        <v>N/A</v>
      </c>
      <c r="T46" s="90" t="str">
        <f>IFERROR(INDEX(#REF!,MATCH(CT_Bands_1991_2022_Bills_Flat!$B46,#REF!,0),MATCH(CT_Bands_1991_2022_Bills_Flat!T$2,#REF!,0))-INDEX(#REF!,MATCH(CT_Bands_1991_2022_Bills_Flat!$B46,#REF!,0),MATCH(CT_Bands_1991_2022_Bills_Flat!T$3,#REF!,0)),"N/A")</f>
        <v>N/A</v>
      </c>
      <c r="U46" s="90" t="str">
        <f>IFERROR(INDEX(#REF!,MATCH(CT_Bands_1991_2022_Bills_Flat!$B46,#REF!,0),MATCH(CT_Bands_1991_2022_Bills_Flat!U$2,#REF!,0))-INDEX(#REF!,MATCH(CT_Bands_1991_2022_Bills_Flat!$B46,#REF!,0),MATCH(CT_Bands_1991_2022_Bills_Flat!U$3,#REF!,0)),"N/A")</f>
        <v>N/A</v>
      </c>
      <c r="V46" s="90" t="str">
        <f>IFERROR(INDEX(#REF!,MATCH(CT_Bands_1991_2022_Bills_Flat!$B46,#REF!,0),MATCH(CT_Bands_1991_2022_Bills_Flat!V$2,#REF!,0))-INDEX(#REF!,MATCH(CT_Bands_1991_2022_Bills_Flat!$B46,#REF!,0),MATCH(CT_Bands_1991_2022_Bills_Flat!V$3,#REF!,0)),"N/A")</f>
        <v>N/A</v>
      </c>
      <c r="W46" s="90" t="str">
        <f>IFERROR(INDEX(#REF!,MATCH(CT_Bands_1991_2022_Bills_Flat!$B46,#REF!,0),MATCH(CT_Bands_1991_2022_Bills_Flat!W$2,#REF!,0))-INDEX(#REF!,MATCH(CT_Bands_1991_2022_Bills_Flat!$B46,#REF!,0),MATCH(CT_Bands_1991_2022_Bills_Flat!W$3,#REF!,0)),"N/A")</f>
        <v>N/A</v>
      </c>
      <c r="X46" s="102" t="str">
        <f>IFERROR(INDEX(#REF!,MATCH(CT_Bands_1991_2022_Bills_Flat!$B46,#REF!,0),MATCH(CT_Bands_1991_2022_Bills_Flat!X$2,#REF!,0))-INDEX(#REF!,MATCH(CT_Bands_1991_2022_Bills_Flat!$B46,#REF!,0),MATCH(CT_Bands_1991_2022_Bills_Flat!X$3,#REF!,0)),"N/A")</f>
        <v>N/A</v>
      </c>
      <c r="Y46" s="90" t="str">
        <f>IFERROR(INDEX(#REF!,MATCH(CT_Bands_1991_2022_Bills_Flat!$B46,#REF!,0),MATCH(CT_Bands_1991_2022_Bills_Flat!Y$2,#REF!,0))-INDEX(#REF!,MATCH(CT_Bands_1991_2022_Bills_Flat!$B46,#REF!,0),MATCH(CT_Bands_1991_2022_Bills_Flat!Y$3,#REF!,0)),"N/A")</f>
        <v>N/A</v>
      </c>
      <c r="Z46" s="90" t="str">
        <f>IFERROR(INDEX(#REF!,MATCH(CT_Bands_1991_2022_Bills_Flat!$B46,#REF!,0),MATCH(CT_Bands_1991_2022_Bills_Flat!Z$2,#REF!,0))-INDEX(#REF!,MATCH(CT_Bands_1991_2022_Bills_Flat!$B46,#REF!,0),MATCH(CT_Bands_1991_2022_Bills_Flat!Z$3,#REF!,0)),"N/A")</f>
        <v>N/A</v>
      </c>
      <c r="AA46" s="90" t="str">
        <f>IFERROR(INDEX(#REF!,MATCH(CT_Bands_1991_2022_Bills_Flat!$B46,#REF!,0),MATCH(CT_Bands_1991_2022_Bills_Flat!AA$2,#REF!,0))-INDEX(#REF!,MATCH(CT_Bands_1991_2022_Bills_Flat!$B46,#REF!,0),MATCH(CT_Bands_1991_2022_Bills_Flat!AA$3,#REF!,0)),"N/A")</f>
        <v>N/A</v>
      </c>
      <c r="AB46" s="90" t="str">
        <f>IFERROR(INDEX(#REF!,MATCH(CT_Bands_1991_2022_Bills_Flat!$B46,#REF!,0),MATCH(CT_Bands_1991_2022_Bills_Flat!AB$2,#REF!,0))-INDEX(#REF!,MATCH(CT_Bands_1991_2022_Bills_Flat!$B46,#REF!,0),MATCH(CT_Bands_1991_2022_Bills_Flat!AB$3,#REF!,0)),"N/A")</f>
        <v>N/A</v>
      </c>
      <c r="AC46" s="90" t="str">
        <f>IFERROR(INDEX(#REF!,MATCH(CT_Bands_1991_2022_Bills_Flat!$B46,#REF!,0),MATCH(CT_Bands_1991_2022_Bills_Flat!AC$2,#REF!,0))-INDEX(#REF!,MATCH(CT_Bands_1991_2022_Bills_Flat!$B46,#REF!,0),MATCH(CT_Bands_1991_2022_Bills_Flat!AC$3,#REF!,0)),"N/A")</f>
        <v>N/A</v>
      </c>
      <c r="AD46" s="90" t="str">
        <f>IFERROR(INDEX(#REF!,MATCH(CT_Bands_1991_2022_Bills_Flat!$B46,#REF!,0),MATCH(CT_Bands_1991_2022_Bills_Flat!AD$2,#REF!,0))-INDEX(#REF!,MATCH(CT_Bands_1991_2022_Bills_Flat!$B46,#REF!,0),MATCH(CT_Bands_1991_2022_Bills_Flat!AD$3,#REF!,0)),"N/A")</f>
        <v>N/A</v>
      </c>
      <c r="AE46" s="90" t="str">
        <f>IFERROR(INDEX(#REF!,MATCH(CT_Bands_1991_2022_Bills_Flat!$B46,#REF!,0),MATCH(CT_Bands_1991_2022_Bills_Flat!AE$2,#REF!,0))-INDEX(#REF!,MATCH(CT_Bands_1991_2022_Bills_Flat!$B46,#REF!,0),MATCH(CT_Bands_1991_2022_Bills_Flat!AE$3,#REF!,0)),"N/A")</f>
        <v>N/A</v>
      </c>
      <c r="AF46" s="90" t="str">
        <f>IFERROR(INDEX(#REF!,MATCH(CT_Bands_1991_2022_Bills_Flat!$B46,#REF!,0),MATCH(CT_Bands_1991_2022_Bills_Flat!AF$2,#REF!,0))-INDEX(#REF!,MATCH(CT_Bands_1991_2022_Bills_Flat!$B46,#REF!,0),MATCH(CT_Bands_1991_2022_Bills_Flat!AF$3,#REF!,0)),"N/A")</f>
        <v>N/A</v>
      </c>
      <c r="AG46" s="90" t="str">
        <f>IFERROR(INDEX(#REF!,MATCH(CT_Bands_1991_2022_Bills_Flat!$B46,#REF!,0),MATCH(CT_Bands_1991_2022_Bills_Flat!AG$2,#REF!,0))-INDEX(#REF!,MATCH(CT_Bands_1991_2022_Bills_Flat!$B46,#REF!,0),MATCH(CT_Bands_1991_2022_Bills_Flat!AG$3,#REF!,0)),"N/A")</f>
        <v>N/A</v>
      </c>
      <c r="AH46" s="102" t="str">
        <f>IFERROR(INDEX(#REF!,MATCH(CT_Bands_1991_2022_Bills_Flat!$B46,#REF!,0),MATCH(CT_Bands_1991_2022_Bills_Flat!AH$2,#REF!,0))-INDEX(#REF!,MATCH(CT_Bands_1991_2022_Bills_Flat!$B46,#REF!,0),MATCH(CT_Bands_1991_2022_Bills_Flat!AH$3,#REF!,0)),"N/A")</f>
        <v>N/A</v>
      </c>
      <c r="AI46" s="90" t="str">
        <f>IFERROR(INDEX(#REF!,MATCH(CT_Bands_1991_2022_Bills_Flat!$B46,#REF!,0),MATCH(CT_Bands_1991_2022_Bills_Flat!AI$2,#REF!,0))-INDEX(#REF!,MATCH(CT_Bands_1991_2022_Bills_Flat!$B46,#REF!,0),MATCH(CT_Bands_1991_2022_Bills_Flat!AI$3,#REF!,0)),"N/A")</f>
        <v>N/A</v>
      </c>
      <c r="AJ46" s="90" t="str">
        <f>IFERROR(INDEX(#REF!,MATCH(CT_Bands_1991_2022_Bills_Flat!$B46,#REF!,0),MATCH(CT_Bands_1991_2022_Bills_Flat!AJ$2,#REF!,0))-INDEX(#REF!,MATCH(CT_Bands_1991_2022_Bills_Flat!$B46,#REF!,0),MATCH(CT_Bands_1991_2022_Bills_Flat!AJ$3,#REF!,0)),"N/A")</f>
        <v>N/A</v>
      </c>
      <c r="AK46" s="90" t="str">
        <f>IFERROR(INDEX(#REF!,MATCH(CT_Bands_1991_2022_Bills_Flat!$B46,#REF!,0),MATCH(CT_Bands_1991_2022_Bills_Flat!AK$2,#REF!,0))-INDEX(#REF!,MATCH(CT_Bands_1991_2022_Bills_Flat!$B46,#REF!,0),MATCH(CT_Bands_1991_2022_Bills_Flat!AK$3,#REF!,0)),"N/A")</f>
        <v>N/A</v>
      </c>
      <c r="AL46" s="90" t="str">
        <f>IFERROR(INDEX(#REF!,MATCH(CT_Bands_1991_2022_Bills_Flat!$B46,#REF!,0),MATCH(CT_Bands_1991_2022_Bills_Flat!AL$2,#REF!,0))-INDEX(#REF!,MATCH(CT_Bands_1991_2022_Bills_Flat!$B46,#REF!,0),MATCH(CT_Bands_1991_2022_Bills_Flat!AL$3,#REF!,0)),"N/A")</f>
        <v>N/A</v>
      </c>
      <c r="AM46" s="90" t="str">
        <f>IFERROR(INDEX(#REF!,MATCH(CT_Bands_1991_2022_Bills_Flat!$B46,#REF!,0),MATCH(CT_Bands_1991_2022_Bills_Flat!AM$2,#REF!,0))-INDEX(#REF!,MATCH(CT_Bands_1991_2022_Bills_Flat!$B46,#REF!,0),MATCH(CT_Bands_1991_2022_Bills_Flat!AM$3,#REF!,0)),"N/A")</f>
        <v>N/A</v>
      </c>
      <c r="AN46" s="90" t="str">
        <f>IFERROR(INDEX(#REF!,MATCH(CT_Bands_1991_2022_Bills_Flat!$B46,#REF!,0),MATCH(CT_Bands_1991_2022_Bills_Flat!AN$2,#REF!,0))-INDEX(#REF!,MATCH(CT_Bands_1991_2022_Bills_Flat!$B46,#REF!,0),MATCH(CT_Bands_1991_2022_Bills_Flat!AN$3,#REF!,0)),"N/A")</f>
        <v>N/A</v>
      </c>
      <c r="AO46" s="90" t="str">
        <f>IFERROR(INDEX(#REF!,MATCH(CT_Bands_1991_2022_Bills_Flat!$B46,#REF!,0),MATCH(CT_Bands_1991_2022_Bills_Flat!AO$2,#REF!,0))-INDEX(#REF!,MATCH(CT_Bands_1991_2022_Bills_Flat!$B46,#REF!,0),MATCH(CT_Bands_1991_2022_Bills_Flat!AO$3,#REF!,0)),"N/A")</f>
        <v>N/A</v>
      </c>
      <c r="AP46" s="90" t="str">
        <f>IFERROR(INDEX(#REF!,MATCH(CT_Bands_1991_2022_Bills_Flat!$B46,#REF!,0),MATCH(CT_Bands_1991_2022_Bills_Flat!AP$2,#REF!,0))-INDEX(#REF!,MATCH(CT_Bands_1991_2022_Bills_Flat!$B46,#REF!,0),MATCH(CT_Bands_1991_2022_Bills_Flat!AP$3,#REF!,0)),"N/A")</f>
        <v>N/A</v>
      </c>
      <c r="AQ46" s="90" t="str">
        <f>IFERROR(INDEX(#REF!,MATCH(CT_Bands_1991_2022_Bills_Flat!$B46,#REF!,0),MATCH(CT_Bands_1991_2022_Bills_Flat!AQ$2,#REF!,0))-INDEX(#REF!,MATCH(CT_Bands_1991_2022_Bills_Flat!$B46,#REF!,0),MATCH(CT_Bands_1991_2022_Bills_Flat!AQ$3,#REF!,0)),"N/A")</f>
        <v>N/A</v>
      </c>
      <c r="AR46" s="102" t="str">
        <f>IFERROR(INDEX(#REF!,MATCH(CT_Bands_1991_2022_Bills_Flat!$B46,#REF!,0),MATCH(CT_Bands_1991_2022_Bills_Flat!AR$2,#REF!,0))-INDEX(#REF!,MATCH(CT_Bands_1991_2022_Bills_Flat!$B46,#REF!,0),MATCH(CT_Bands_1991_2022_Bills_Flat!AR$3,#REF!,0)),"N/A")</f>
        <v>N/A</v>
      </c>
      <c r="AS46" s="90" t="str">
        <f>IFERROR(INDEX(#REF!,MATCH(CT_Bands_1991_2022_Bills_Flat!$B46,#REF!,0),MATCH(CT_Bands_1991_2022_Bills_Flat!AS$2,#REF!,0))-INDEX(#REF!,MATCH(CT_Bands_1991_2022_Bills_Flat!$B46,#REF!,0),MATCH(CT_Bands_1991_2022_Bills_Flat!AS$3,#REF!,0)),"N/A")</f>
        <v>N/A</v>
      </c>
      <c r="AT46" s="90" t="str">
        <f>IFERROR(INDEX(#REF!,MATCH(CT_Bands_1991_2022_Bills_Flat!$B46,#REF!,0),MATCH(CT_Bands_1991_2022_Bills_Flat!AT$2,#REF!,0))-INDEX(#REF!,MATCH(CT_Bands_1991_2022_Bills_Flat!$B46,#REF!,0),MATCH(CT_Bands_1991_2022_Bills_Flat!AT$3,#REF!,0)),"N/A")</f>
        <v>N/A</v>
      </c>
      <c r="AU46" s="90" t="str">
        <f>IFERROR(INDEX(#REF!,MATCH(CT_Bands_1991_2022_Bills_Flat!$B46,#REF!,0),MATCH(CT_Bands_1991_2022_Bills_Flat!AU$2,#REF!,0))-INDEX(#REF!,MATCH(CT_Bands_1991_2022_Bills_Flat!$B46,#REF!,0),MATCH(CT_Bands_1991_2022_Bills_Flat!AU$3,#REF!,0)),"N/A")</f>
        <v>N/A</v>
      </c>
      <c r="AV46" s="90" t="str">
        <f>IFERROR(INDEX(#REF!,MATCH(CT_Bands_1991_2022_Bills_Flat!$B46,#REF!,0),MATCH(CT_Bands_1991_2022_Bills_Flat!AV$2,#REF!,0))-INDEX(#REF!,MATCH(CT_Bands_1991_2022_Bills_Flat!$B46,#REF!,0),MATCH(CT_Bands_1991_2022_Bills_Flat!AV$3,#REF!,0)),"N/A")</f>
        <v>N/A</v>
      </c>
      <c r="AW46" s="90" t="str">
        <f>IFERROR(INDEX(#REF!,MATCH(CT_Bands_1991_2022_Bills_Flat!$B46,#REF!,0),MATCH(CT_Bands_1991_2022_Bills_Flat!AW$2,#REF!,0))-INDEX(#REF!,MATCH(CT_Bands_1991_2022_Bills_Flat!$B46,#REF!,0),MATCH(CT_Bands_1991_2022_Bills_Flat!AW$3,#REF!,0)),"N/A")</f>
        <v>N/A</v>
      </c>
      <c r="AX46" s="90" t="str">
        <f>IFERROR(INDEX(#REF!,MATCH(CT_Bands_1991_2022_Bills_Flat!$B46,#REF!,0),MATCH(CT_Bands_1991_2022_Bills_Flat!AX$2,#REF!,0))-INDEX(#REF!,MATCH(CT_Bands_1991_2022_Bills_Flat!$B46,#REF!,0),MATCH(CT_Bands_1991_2022_Bills_Flat!AX$3,#REF!,0)),"N/A")</f>
        <v>N/A</v>
      </c>
      <c r="AY46" s="90" t="str">
        <f>IFERROR(INDEX(#REF!,MATCH(CT_Bands_1991_2022_Bills_Flat!$B46,#REF!,0),MATCH(CT_Bands_1991_2022_Bills_Flat!AY$2,#REF!,0))-INDEX(#REF!,MATCH(CT_Bands_1991_2022_Bills_Flat!$B46,#REF!,0),MATCH(CT_Bands_1991_2022_Bills_Flat!AY$3,#REF!,0)),"N/A")</f>
        <v>N/A</v>
      </c>
      <c r="AZ46" s="90" t="str">
        <f>IFERROR(INDEX(#REF!,MATCH(CT_Bands_1991_2022_Bills_Flat!$B46,#REF!,0),MATCH(CT_Bands_1991_2022_Bills_Flat!AZ$2,#REF!,0))-INDEX(#REF!,MATCH(CT_Bands_1991_2022_Bills_Flat!$B46,#REF!,0),MATCH(CT_Bands_1991_2022_Bills_Flat!AZ$3,#REF!,0)),"N/A")</f>
        <v>N/A</v>
      </c>
      <c r="BA46" s="90" t="str">
        <f>IFERROR(INDEX(#REF!,MATCH(CT_Bands_1991_2022_Bills_Flat!$B46,#REF!,0),MATCH(CT_Bands_1991_2022_Bills_Flat!BA$2,#REF!,0))-INDEX(#REF!,MATCH(CT_Bands_1991_2022_Bills_Flat!$B46,#REF!,0),MATCH(CT_Bands_1991_2022_Bills_Flat!BA$3,#REF!,0)),"N/A")</f>
        <v>N/A</v>
      </c>
      <c r="BB46" s="102" t="str">
        <f>IFERROR(INDEX(#REF!,MATCH(CT_Bands_1991_2022_Bills_Flat!$B46,#REF!,0),MATCH(CT_Bands_1991_2022_Bills_Flat!BB$2,#REF!,0))-INDEX(#REF!,MATCH(CT_Bands_1991_2022_Bills_Flat!$B46,#REF!,0),MATCH(CT_Bands_1991_2022_Bills_Flat!BB$3,#REF!,0)),"N/A")</f>
        <v>N/A</v>
      </c>
      <c r="BC46" s="90" t="str">
        <f>IFERROR(INDEX(#REF!,MATCH(CT_Bands_1991_2022_Bills_Flat!$B46,#REF!,0),MATCH(CT_Bands_1991_2022_Bills_Flat!BC$2,#REF!,0))-INDEX(#REF!,MATCH(CT_Bands_1991_2022_Bills_Flat!$B46,#REF!,0),MATCH(CT_Bands_1991_2022_Bills_Flat!BC$3,#REF!,0)),"N/A")</f>
        <v>N/A</v>
      </c>
      <c r="BD46" s="90" t="str">
        <f>IFERROR(INDEX(#REF!,MATCH(CT_Bands_1991_2022_Bills_Flat!$B46,#REF!,0),MATCH(CT_Bands_1991_2022_Bills_Flat!BD$2,#REF!,0))-INDEX(#REF!,MATCH(CT_Bands_1991_2022_Bills_Flat!$B46,#REF!,0),MATCH(CT_Bands_1991_2022_Bills_Flat!BD$3,#REF!,0)),"N/A")</f>
        <v>N/A</v>
      </c>
      <c r="BE46" s="90" t="str">
        <f>IFERROR(INDEX(#REF!,MATCH(CT_Bands_1991_2022_Bills_Flat!$B46,#REF!,0),MATCH(CT_Bands_1991_2022_Bills_Flat!BE$2,#REF!,0))-INDEX(#REF!,MATCH(CT_Bands_1991_2022_Bills_Flat!$B46,#REF!,0),MATCH(CT_Bands_1991_2022_Bills_Flat!BE$3,#REF!,0)),"N/A")</f>
        <v>N/A</v>
      </c>
      <c r="BF46" s="90" t="str">
        <f>IFERROR(INDEX(#REF!,MATCH(CT_Bands_1991_2022_Bills_Flat!$B46,#REF!,0),MATCH(CT_Bands_1991_2022_Bills_Flat!BF$2,#REF!,0))-INDEX(#REF!,MATCH(CT_Bands_1991_2022_Bills_Flat!$B46,#REF!,0),MATCH(CT_Bands_1991_2022_Bills_Flat!BF$3,#REF!,0)),"N/A")</f>
        <v>N/A</v>
      </c>
      <c r="BG46" s="90" t="str">
        <f>IFERROR(INDEX(#REF!,MATCH(CT_Bands_1991_2022_Bills_Flat!$B46,#REF!,0),MATCH(CT_Bands_1991_2022_Bills_Flat!BG$2,#REF!,0))-INDEX(#REF!,MATCH(CT_Bands_1991_2022_Bills_Flat!$B46,#REF!,0),MATCH(CT_Bands_1991_2022_Bills_Flat!BG$3,#REF!,0)),"N/A")</f>
        <v>N/A</v>
      </c>
      <c r="BH46" s="90" t="str">
        <f>IFERROR(INDEX(#REF!,MATCH(CT_Bands_1991_2022_Bills_Flat!$B46,#REF!,0),MATCH(CT_Bands_1991_2022_Bills_Flat!BH$2,#REF!,0))-INDEX(#REF!,MATCH(CT_Bands_1991_2022_Bills_Flat!$B46,#REF!,0),MATCH(CT_Bands_1991_2022_Bills_Flat!BH$3,#REF!,0)),"N/A")</f>
        <v>N/A</v>
      </c>
      <c r="BI46" s="90" t="str">
        <f>IFERROR(INDEX(#REF!,MATCH(CT_Bands_1991_2022_Bills_Flat!$B46,#REF!,0),MATCH(CT_Bands_1991_2022_Bills_Flat!BI$2,#REF!,0))-INDEX(#REF!,MATCH(CT_Bands_1991_2022_Bills_Flat!$B46,#REF!,0),MATCH(CT_Bands_1991_2022_Bills_Flat!BI$3,#REF!,0)),"N/A")</f>
        <v>N/A</v>
      </c>
      <c r="BJ46" s="90" t="str">
        <f>IFERROR(INDEX(#REF!,MATCH(CT_Bands_1991_2022_Bills_Flat!$B46,#REF!,0),MATCH(CT_Bands_1991_2022_Bills_Flat!BJ$2,#REF!,0))-INDEX(#REF!,MATCH(CT_Bands_1991_2022_Bills_Flat!$B46,#REF!,0),MATCH(CT_Bands_1991_2022_Bills_Flat!BJ$3,#REF!,0)),"N/A")</f>
        <v>N/A</v>
      </c>
      <c r="BK46" s="90" t="str">
        <f>IFERROR(INDEX(#REF!,MATCH(CT_Bands_1991_2022_Bills_Flat!$B46,#REF!,0),MATCH(CT_Bands_1991_2022_Bills_Flat!BK$2,#REF!,0))-INDEX(#REF!,MATCH(CT_Bands_1991_2022_Bills_Flat!$B46,#REF!,0),MATCH(CT_Bands_1991_2022_Bills_Flat!BK$3,#REF!,0)),"N/A")</f>
        <v>N/A</v>
      </c>
      <c r="BL46" s="102" t="str">
        <f>IFERROR(INDEX(#REF!,MATCH(CT_Bands_1991_2022_Bills_Flat!$B46,#REF!,0),MATCH(CT_Bands_1991_2022_Bills_Flat!BL$2,#REF!,0))-INDEX(#REF!,MATCH(CT_Bands_1991_2022_Bills_Flat!$B46,#REF!,0),MATCH(CT_Bands_1991_2022_Bills_Flat!BL$3,#REF!,0)),"N/A")</f>
        <v>N/A</v>
      </c>
      <c r="BM46" s="90" t="str">
        <f>IFERROR(INDEX(#REF!,MATCH(CT_Bands_1991_2022_Bills_Flat!$B46,#REF!,0),MATCH(CT_Bands_1991_2022_Bills_Flat!BM$2,#REF!,0))-INDEX(#REF!,MATCH(CT_Bands_1991_2022_Bills_Flat!$B46,#REF!,0),MATCH(CT_Bands_1991_2022_Bills_Flat!BM$3,#REF!,0)),"N/A")</f>
        <v>N/A</v>
      </c>
      <c r="BN46" s="90" t="str">
        <f>IFERROR(INDEX(#REF!,MATCH(CT_Bands_1991_2022_Bills_Flat!$B46,#REF!,0),MATCH(CT_Bands_1991_2022_Bills_Flat!BN$2,#REF!,0))-INDEX(#REF!,MATCH(CT_Bands_1991_2022_Bills_Flat!$B46,#REF!,0),MATCH(CT_Bands_1991_2022_Bills_Flat!BN$3,#REF!,0)),"N/A")</f>
        <v>N/A</v>
      </c>
      <c r="BO46" s="90" t="str">
        <f>IFERROR(INDEX(#REF!,MATCH(CT_Bands_1991_2022_Bills_Flat!$B46,#REF!,0),MATCH(CT_Bands_1991_2022_Bills_Flat!BO$2,#REF!,0))-INDEX(#REF!,MATCH(CT_Bands_1991_2022_Bills_Flat!$B46,#REF!,0),MATCH(CT_Bands_1991_2022_Bills_Flat!BO$3,#REF!,0)),"N/A")</f>
        <v>N/A</v>
      </c>
      <c r="BP46" s="90" t="str">
        <f>IFERROR(INDEX(#REF!,MATCH(CT_Bands_1991_2022_Bills_Flat!$B46,#REF!,0),MATCH(CT_Bands_1991_2022_Bills_Flat!BP$2,#REF!,0))-INDEX(#REF!,MATCH(CT_Bands_1991_2022_Bills_Flat!$B46,#REF!,0),MATCH(CT_Bands_1991_2022_Bills_Flat!BP$3,#REF!,0)),"N/A")</f>
        <v>N/A</v>
      </c>
      <c r="BQ46" s="90" t="str">
        <f>IFERROR(INDEX(#REF!,MATCH(CT_Bands_1991_2022_Bills_Flat!$B46,#REF!,0),MATCH(CT_Bands_1991_2022_Bills_Flat!BQ$2,#REF!,0))-INDEX(#REF!,MATCH(CT_Bands_1991_2022_Bills_Flat!$B46,#REF!,0),MATCH(CT_Bands_1991_2022_Bills_Flat!BQ$3,#REF!,0)),"N/A")</f>
        <v>N/A</v>
      </c>
      <c r="BR46" s="90" t="str">
        <f>IFERROR(INDEX(#REF!,MATCH(CT_Bands_1991_2022_Bills_Flat!$B46,#REF!,0),MATCH(CT_Bands_1991_2022_Bills_Flat!BR$2,#REF!,0))-INDEX(#REF!,MATCH(CT_Bands_1991_2022_Bills_Flat!$B46,#REF!,0),MATCH(CT_Bands_1991_2022_Bills_Flat!BR$3,#REF!,0)),"N/A")</f>
        <v>N/A</v>
      </c>
      <c r="BS46" s="90" t="str">
        <f>IFERROR(INDEX(#REF!,MATCH(CT_Bands_1991_2022_Bills_Flat!$B46,#REF!,0),MATCH(CT_Bands_1991_2022_Bills_Flat!BS$2,#REF!,0))-INDEX(#REF!,MATCH(CT_Bands_1991_2022_Bills_Flat!$B46,#REF!,0),MATCH(CT_Bands_1991_2022_Bills_Flat!BS$3,#REF!,0)),"N/A")</f>
        <v>N/A</v>
      </c>
      <c r="BT46" s="90" t="str">
        <f>IFERROR(INDEX(#REF!,MATCH(CT_Bands_1991_2022_Bills_Flat!$B46,#REF!,0),MATCH(CT_Bands_1991_2022_Bills_Flat!BT$2,#REF!,0))-INDEX(#REF!,MATCH(CT_Bands_1991_2022_Bills_Flat!$B46,#REF!,0),MATCH(CT_Bands_1991_2022_Bills_Flat!BT$3,#REF!,0)),"N/A")</f>
        <v>N/A</v>
      </c>
      <c r="BU46" s="90" t="str">
        <f>IFERROR(INDEX(#REF!,MATCH(CT_Bands_1991_2022_Bills_Flat!$B46,#REF!,0),MATCH(CT_Bands_1991_2022_Bills_Flat!BU$2,#REF!,0))-INDEX(#REF!,MATCH(CT_Bands_1991_2022_Bills_Flat!$B46,#REF!,0),MATCH(CT_Bands_1991_2022_Bills_Flat!BU$3,#REF!,0)),"N/A")</f>
        <v>N/A</v>
      </c>
      <c r="BV46" s="102" t="str">
        <f>IFERROR(INDEX(#REF!,MATCH(CT_Bands_1991_2022_Bills_Flat!$B46,#REF!,0),MATCH(CT_Bands_1991_2022_Bills_Flat!BV$2,#REF!,0))-INDEX(#REF!,MATCH(CT_Bands_1991_2022_Bills_Flat!$B46,#REF!,0),MATCH(CT_Bands_1991_2022_Bills_Flat!BV$3,#REF!,0)),"N/A")</f>
        <v>N/A</v>
      </c>
      <c r="BW46" s="90" t="str">
        <f>IFERROR(INDEX(#REF!,MATCH(CT_Bands_1991_2022_Bills_Flat!$B46,#REF!,0),MATCH(CT_Bands_1991_2022_Bills_Flat!BW$2,#REF!,0))-INDEX(#REF!,MATCH(CT_Bands_1991_2022_Bills_Flat!$B46,#REF!,0),MATCH(CT_Bands_1991_2022_Bills_Flat!BW$3,#REF!,0)),"N/A")</f>
        <v>N/A</v>
      </c>
      <c r="BX46" s="90" t="str">
        <f>IFERROR(INDEX(#REF!,MATCH(CT_Bands_1991_2022_Bills_Flat!$B46,#REF!,0),MATCH(CT_Bands_1991_2022_Bills_Flat!BX$2,#REF!,0))-INDEX(#REF!,MATCH(CT_Bands_1991_2022_Bills_Flat!$B46,#REF!,0),MATCH(CT_Bands_1991_2022_Bills_Flat!BX$3,#REF!,0)),"N/A")</f>
        <v>N/A</v>
      </c>
      <c r="BY46" s="90" t="str">
        <f>IFERROR(INDEX(#REF!,MATCH(CT_Bands_1991_2022_Bills_Flat!$B46,#REF!,0),MATCH(CT_Bands_1991_2022_Bills_Flat!BY$2,#REF!,0))-INDEX(#REF!,MATCH(CT_Bands_1991_2022_Bills_Flat!$B46,#REF!,0),MATCH(CT_Bands_1991_2022_Bills_Flat!BY$3,#REF!,0)),"N/A")</f>
        <v>N/A</v>
      </c>
      <c r="BZ46" s="90" t="str">
        <f>IFERROR(INDEX(#REF!,MATCH(CT_Bands_1991_2022_Bills_Flat!$B46,#REF!,0),MATCH(CT_Bands_1991_2022_Bills_Flat!BZ$2,#REF!,0))-INDEX(#REF!,MATCH(CT_Bands_1991_2022_Bills_Flat!$B46,#REF!,0),MATCH(CT_Bands_1991_2022_Bills_Flat!BZ$3,#REF!,0)),"N/A")</f>
        <v>N/A</v>
      </c>
      <c r="CA46" s="90" t="str">
        <f>IFERROR(INDEX(#REF!,MATCH(CT_Bands_1991_2022_Bills_Flat!$B46,#REF!,0),MATCH(CT_Bands_1991_2022_Bills_Flat!CA$2,#REF!,0))-INDEX(#REF!,MATCH(CT_Bands_1991_2022_Bills_Flat!$B46,#REF!,0),MATCH(CT_Bands_1991_2022_Bills_Flat!CA$3,#REF!,0)),"N/A")</f>
        <v>N/A</v>
      </c>
      <c r="CB46" s="90" t="str">
        <f>IFERROR(INDEX(#REF!,MATCH(CT_Bands_1991_2022_Bills_Flat!$B46,#REF!,0),MATCH(CT_Bands_1991_2022_Bills_Flat!CB$2,#REF!,0))-INDEX(#REF!,MATCH(CT_Bands_1991_2022_Bills_Flat!$B46,#REF!,0),MATCH(CT_Bands_1991_2022_Bills_Flat!CB$3,#REF!,0)),"N/A")</f>
        <v>N/A</v>
      </c>
      <c r="CC46" s="90" t="str">
        <f>IFERROR(INDEX(#REF!,MATCH(CT_Bands_1991_2022_Bills_Flat!$B46,#REF!,0),MATCH(CT_Bands_1991_2022_Bills_Flat!CC$2,#REF!,0))-INDEX(#REF!,MATCH(CT_Bands_1991_2022_Bills_Flat!$B46,#REF!,0),MATCH(CT_Bands_1991_2022_Bills_Flat!CC$3,#REF!,0)),"N/A")</f>
        <v>N/A</v>
      </c>
      <c r="CD46" s="90" t="str">
        <f>IFERROR(INDEX(#REF!,MATCH(CT_Bands_1991_2022_Bills_Flat!$B46,#REF!,0),MATCH(CT_Bands_1991_2022_Bills_Flat!CD$2,#REF!,0))-INDEX(#REF!,MATCH(CT_Bands_1991_2022_Bills_Flat!$B46,#REF!,0),MATCH(CT_Bands_1991_2022_Bills_Flat!CD$3,#REF!,0)),"N/A")</f>
        <v>N/A</v>
      </c>
      <c r="CE46" s="90" t="str">
        <f>IFERROR(INDEX(#REF!,MATCH(CT_Bands_1991_2022_Bills_Flat!$B46,#REF!,0),MATCH(CT_Bands_1991_2022_Bills_Flat!CE$2,#REF!,0))-INDEX(#REF!,MATCH(CT_Bands_1991_2022_Bills_Flat!$B46,#REF!,0),MATCH(CT_Bands_1991_2022_Bills_Flat!CE$3,#REF!,0)),"N/A")</f>
        <v>N/A</v>
      </c>
      <c r="CF46" s="51"/>
    </row>
    <row r="47" spans="1:84" x14ac:dyDescent="0.25">
      <c r="A47" s="76" t="s">
        <v>837</v>
      </c>
      <c r="B47" s="85" t="s">
        <v>838</v>
      </c>
      <c r="C47" s="85" t="s">
        <v>1511</v>
      </c>
      <c r="D47" s="90" t="str">
        <f>IFERROR(INDEX(#REF!,MATCH(CT_Bands_1991_2022_Bills_Flat!$B47,#REF!,0),MATCH(CT_Bands_1991_2022_Bills_Flat!D$2,#REF!,0))-INDEX(#REF!,MATCH(CT_Bands_1991_2022_Bills_Flat!$B47,#REF!,0),MATCH(CT_Bands_1991_2022_Bills_Flat!D$3,#REF!,0)),"N/A")</f>
        <v>N/A</v>
      </c>
      <c r="E47" s="90" t="str">
        <f>IFERROR(INDEX(#REF!,MATCH(CT_Bands_1991_2022_Bills_Flat!$B47,#REF!,0),MATCH(CT_Bands_1991_2022_Bills_Flat!E$2,#REF!,0))-INDEX(#REF!,MATCH(CT_Bands_1991_2022_Bills_Flat!$B47,#REF!,0),MATCH(CT_Bands_1991_2022_Bills_Flat!E$3,#REF!,0)),"N/A")</f>
        <v>N/A</v>
      </c>
      <c r="F47" s="90" t="str">
        <f>IFERROR(INDEX(#REF!,MATCH(CT_Bands_1991_2022_Bills_Flat!$B47,#REF!,0),MATCH(CT_Bands_1991_2022_Bills_Flat!F$2,#REF!,0))-INDEX(#REF!,MATCH(CT_Bands_1991_2022_Bills_Flat!$B47,#REF!,0),MATCH(CT_Bands_1991_2022_Bills_Flat!F$3,#REF!,0)),"N/A")</f>
        <v>N/A</v>
      </c>
      <c r="G47" s="90" t="str">
        <f>IFERROR(INDEX(#REF!,MATCH(CT_Bands_1991_2022_Bills_Flat!$B47,#REF!,0),MATCH(CT_Bands_1991_2022_Bills_Flat!G$2,#REF!,0))-INDEX(#REF!,MATCH(CT_Bands_1991_2022_Bills_Flat!$B47,#REF!,0),MATCH(CT_Bands_1991_2022_Bills_Flat!G$3,#REF!,0)),"N/A")</f>
        <v>N/A</v>
      </c>
      <c r="H47" s="90" t="str">
        <f>IFERROR(INDEX(#REF!,MATCH(CT_Bands_1991_2022_Bills_Flat!$B47,#REF!,0),MATCH(CT_Bands_1991_2022_Bills_Flat!H$2,#REF!,0))-INDEX(#REF!,MATCH(CT_Bands_1991_2022_Bills_Flat!$B47,#REF!,0),MATCH(CT_Bands_1991_2022_Bills_Flat!H$3,#REF!,0)),"N/A")</f>
        <v>N/A</v>
      </c>
      <c r="I47" s="90" t="str">
        <f>IFERROR(INDEX(#REF!,MATCH(CT_Bands_1991_2022_Bills_Flat!$B47,#REF!,0),MATCH(CT_Bands_1991_2022_Bills_Flat!I$2,#REF!,0))-INDEX(#REF!,MATCH(CT_Bands_1991_2022_Bills_Flat!$B47,#REF!,0),MATCH(CT_Bands_1991_2022_Bills_Flat!I$3,#REF!,0)),"N/A")</f>
        <v>N/A</v>
      </c>
      <c r="J47" s="90" t="str">
        <f>IFERROR(INDEX(#REF!,MATCH(CT_Bands_1991_2022_Bills_Flat!$B47,#REF!,0),MATCH(CT_Bands_1991_2022_Bills_Flat!J$2,#REF!,0))-INDEX(#REF!,MATCH(CT_Bands_1991_2022_Bills_Flat!$B47,#REF!,0),MATCH(CT_Bands_1991_2022_Bills_Flat!J$3,#REF!,0)),"N/A")</f>
        <v>N/A</v>
      </c>
      <c r="K47" s="90" t="str">
        <f>IFERROR(INDEX(#REF!,MATCH(CT_Bands_1991_2022_Bills_Flat!$B47,#REF!,0),MATCH(CT_Bands_1991_2022_Bills_Flat!K$2,#REF!,0))-INDEX(#REF!,MATCH(CT_Bands_1991_2022_Bills_Flat!$B47,#REF!,0),MATCH(CT_Bands_1991_2022_Bills_Flat!K$3,#REF!,0)),"N/A")</f>
        <v>N/A</v>
      </c>
      <c r="L47" s="90" t="str">
        <f>IFERROR(INDEX(#REF!,MATCH(CT_Bands_1991_2022_Bills_Flat!$B47,#REF!,0),MATCH(CT_Bands_1991_2022_Bills_Flat!L$2,#REF!,0))-INDEX(#REF!,MATCH(CT_Bands_1991_2022_Bills_Flat!$B47,#REF!,0),MATCH(CT_Bands_1991_2022_Bills_Flat!L$3,#REF!,0)),"N/A")</f>
        <v>N/A</v>
      </c>
      <c r="M47" s="90" t="str">
        <f>IFERROR(INDEX(#REF!,MATCH(CT_Bands_1991_2022_Bills_Flat!$B47,#REF!,0),MATCH(CT_Bands_1991_2022_Bills_Flat!M$2,#REF!,0))-INDEX(#REF!,MATCH(CT_Bands_1991_2022_Bills_Flat!$B47,#REF!,0),MATCH(CT_Bands_1991_2022_Bills_Flat!M$3,#REF!,0)),"N/A")</f>
        <v>N/A</v>
      </c>
      <c r="N47" s="102" t="str">
        <f>IFERROR(INDEX(#REF!,MATCH(CT_Bands_1991_2022_Bills_Flat!$B47,#REF!,0),MATCH(CT_Bands_1991_2022_Bills_Flat!N$2,#REF!,0))-INDEX(#REF!,MATCH(CT_Bands_1991_2022_Bills_Flat!$B47,#REF!,0),MATCH(CT_Bands_1991_2022_Bills_Flat!N$3,#REF!,0)),"N/A")</f>
        <v>N/A</v>
      </c>
      <c r="O47" s="90" t="str">
        <f>IFERROR(INDEX(#REF!,MATCH(CT_Bands_1991_2022_Bills_Flat!$B47,#REF!,0),MATCH(CT_Bands_1991_2022_Bills_Flat!O$2,#REF!,0))-INDEX(#REF!,MATCH(CT_Bands_1991_2022_Bills_Flat!$B47,#REF!,0),MATCH(CT_Bands_1991_2022_Bills_Flat!O$3,#REF!,0)),"N/A")</f>
        <v>N/A</v>
      </c>
      <c r="P47" s="90" t="str">
        <f>IFERROR(INDEX(#REF!,MATCH(CT_Bands_1991_2022_Bills_Flat!$B47,#REF!,0),MATCH(CT_Bands_1991_2022_Bills_Flat!P$2,#REF!,0))-INDEX(#REF!,MATCH(CT_Bands_1991_2022_Bills_Flat!$B47,#REF!,0),MATCH(CT_Bands_1991_2022_Bills_Flat!P$3,#REF!,0)),"N/A")</f>
        <v>N/A</v>
      </c>
      <c r="Q47" s="90" t="str">
        <f>IFERROR(INDEX(#REF!,MATCH(CT_Bands_1991_2022_Bills_Flat!$B47,#REF!,0),MATCH(CT_Bands_1991_2022_Bills_Flat!Q$2,#REF!,0))-INDEX(#REF!,MATCH(CT_Bands_1991_2022_Bills_Flat!$B47,#REF!,0),MATCH(CT_Bands_1991_2022_Bills_Flat!Q$3,#REF!,0)),"N/A")</f>
        <v>N/A</v>
      </c>
      <c r="R47" s="90" t="str">
        <f>IFERROR(INDEX(#REF!,MATCH(CT_Bands_1991_2022_Bills_Flat!$B47,#REF!,0),MATCH(CT_Bands_1991_2022_Bills_Flat!R$2,#REF!,0))-INDEX(#REF!,MATCH(CT_Bands_1991_2022_Bills_Flat!$B47,#REF!,0),MATCH(CT_Bands_1991_2022_Bills_Flat!R$3,#REF!,0)),"N/A")</f>
        <v>N/A</v>
      </c>
      <c r="S47" s="90" t="str">
        <f>IFERROR(INDEX(#REF!,MATCH(CT_Bands_1991_2022_Bills_Flat!$B47,#REF!,0),MATCH(CT_Bands_1991_2022_Bills_Flat!S$2,#REF!,0))-INDEX(#REF!,MATCH(CT_Bands_1991_2022_Bills_Flat!$B47,#REF!,0),MATCH(CT_Bands_1991_2022_Bills_Flat!S$3,#REF!,0)),"N/A")</f>
        <v>N/A</v>
      </c>
      <c r="T47" s="90" t="str">
        <f>IFERROR(INDEX(#REF!,MATCH(CT_Bands_1991_2022_Bills_Flat!$B47,#REF!,0),MATCH(CT_Bands_1991_2022_Bills_Flat!T$2,#REF!,0))-INDEX(#REF!,MATCH(CT_Bands_1991_2022_Bills_Flat!$B47,#REF!,0),MATCH(CT_Bands_1991_2022_Bills_Flat!T$3,#REF!,0)),"N/A")</f>
        <v>N/A</v>
      </c>
      <c r="U47" s="90" t="str">
        <f>IFERROR(INDEX(#REF!,MATCH(CT_Bands_1991_2022_Bills_Flat!$B47,#REF!,0),MATCH(CT_Bands_1991_2022_Bills_Flat!U$2,#REF!,0))-INDEX(#REF!,MATCH(CT_Bands_1991_2022_Bills_Flat!$B47,#REF!,0),MATCH(CT_Bands_1991_2022_Bills_Flat!U$3,#REF!,0)),"N/A")</f>
        <v>N/A</v>
      </c>
      <c r="V47" s="90" t="str">
        <f>IFERROR(INDEX(#REF!,MATCH(CT_Bands_1991_2022_Bills_Flat!$B47,#REF!,0),MATCH(CT_Bands_1991_2022_Bills_Flat!V$2,#REF!,0))-INDEX(#REF!,MATCH(CT_Bands_1991_2022_Bills_Flat!$B47,#REF!,0),MATCH(CT_Bands_1991_2022_Bills_Flat!V$3,#REF!,0)),"N/A")</f>
        <v>N/A</v>
      </c>
      <c r="W47" s="90" t="str">
        <f>IFERROR(INDEX(#REF!,MATCH(CT_Bands_1991_2022_Bills_Flat!$B47,#REF!,0),MATCH(CT_Bands_1991_2022_Bills_Flat!W$2,#REF!,0))-INDEX(#REF!,MATCH(CT_Bands_1991_2022_Bills_Flat!$B47,#REF!,0),MATCH(CT_Bands_1991_2022_Bills_Flat!W$3,#REF!,0)),"N/A")</f>
        <v>N/A</v>
      </c>
      <c r="X47" s="102" t="str">
        <f>IFERROR(INDEX(#REF!,MATCH(CT_Bands_1991_2022_Bills_Flat!$B47,#REF!,0),MATCH(CT_Bands_1991_2022_Bills_Flat!X$2,#REF!,0))-INDEX(#REF!,MATCH(CT_Bands_1991_2022_Bills_Flat!$B47,#REF!,0),MATCH(CT_Bands_1991_2022_Bills_Flat!X$3,#REF!,0)),"N/A")</f>
        <v>N/A</v>
      </c>
      <c r="Y47" s="90" t="str">
        <f>IFERROR(INDEX(#REF!,MATCH(CT_Bands_1991_2022_Bills_Flat!$B47,#REF!,0),MATCH(CT_Bands_1991_2022_Bills_Flat!Y$2,#REF!,0))-INDEX(#REF!,MATCH(CT_Bands_1991_2022_Bills_Flat!$B47,#REF!,0),MATCH(CT_Bands_1991_2022_Bills_Flat!Y$3,#REF!,0)),"N/A")</f>
        <v>N/A</v>
      </c>
      <c r="Z47" s="90" t="str">
        <f>IFERROR(INDEX(#REF!,MATCH(CT_Bands_1991_2022_Bills_Flat!$B47,#REF!,0),MATCH(CT_Bands_1991_2022_Bills_Flat!Z$2,#REF!,0))-INDEX(#REF!,MATCH(CT_Bands_1991_2022_Bills_Flat!$B47,#REF!,0),MATCH(CT_Bands_1991_2022_Bills_Flat!Z$3,#REF!,0)),"N/A")</f>
        <v>N/A</v>
      </c>
      <c r="AA47" s="90" t="str">
        <f>IFERROR(INDEX(#REF!,MATCH(CT_Bands_1991_2022_Bills_Flat!$B47,#REF!,0),MATCH(CT_Bands_1991_2022_Bills_Flat!AA$2,#REF!,0))-INDEX(#REF!,MATCH(CT_Bands_1991_2022_Bills_Flat!$B47,#REF!,0),MATCH(CT_Bands_1991_2022_Bills_Flat!AA$3,#REF!,0)),"N/A")</f>
        <v>N/A</v>
      </c>
      <c r="AB47" s="90" t="str">
        <f>IFERROR(INDEX(#REF!,MATCH(CT_Bands_1991_2022_Bills_Flat!$B47,#REF!,0),MATCH(CT_Bands_1991_2022_Bills_Flat!AB$2,#REF!,0))-INDEX(#REF!,MATCH(CT_Bands_1991_2022_Bills_Flat!$B47,#REF!,0),MATCH(CT_Bands_1991_2022_Bills_Flat!AB$3,#REF!,0)),"N/A")</f>
        <v>N/A</v>
      </c>
      <c r="AC47" s="90" t="str">
        <f>IFERROR(INDEX(#REF!,MATCH(CT_Bands_1991_2022_Bills_Flat!$B47,#REF!,0),MATCH(CT_Bands_1991_2022_Bills_Flat!AC$2,#REF!,0))-INDEX(#REF!,MATCH(CT_Bands_1991_2022_Bills_Flat!$B47,#REF!,0),MATCH(CT_Bands_1991_2022_Bills_Flat!AC$3,#REF!,0)),"N/A")</f>
        <v>N/A</v>
      </c>
      <c r="AD47" s="90" t="str">
        <f>IFERROR(INDEX(#REF!,MATCH(CT_Bands_1991_2022_Bills_Flat!$B47,#REF!,0),MATCH(CT_Bands_1991_2022_Bills_Flat!AD$2,#REF!,0))-INDEX(#REF!,MATCH(CT_Bands_1991_2022_Bills_Flat!$B47,#REF!,0),MATCH(CT_Bands_1991_2022_Bills_Flat!AD$3,#REF!,0)),"N/A")</f>
        <v>N/A</v>
      </c>
      <c r="AE47" s="90" t="str">
        <f>IFERROR(INDEX(#REF!,MATCH(CT_Bands_1991_2022_Bills_Flat!$B47,#REF!,0),MATCH(CT_Bands_1991_2022_Bills_Flat!AE$2,#REF!,0))-INDEX(#REF!,MATCH(CT_Bands_1991_2022_Bills_Flat!$B47,#REF!,0),MATCH(CT_Bands_1991_2022_Bills_Flat!AE$3,#REF!,0)),"N/A")</f>
        <v>N/A</v>
      </c>
      <c r="AF47" s="90" t="str">
        <f>IFERROR(INDEX(#REF!,MATCH(CT_Bands_1991_2022_Bills_Flat!$B47,#REF!,0),MATCH(CT_Bands_1991_2022_Bills_Flat!AF$2,#REF!,0))-INDEX(#REF!,MATCH(CT_Bands_1991_2022_Bills_Flat!$B47,#REF!,0),MATCH(CT_Bands_1991_2022_Bills_Flat!AF$3,#REF!,0)),"N/A")</f>
        <v>N/A</v>
      </c>
      <c r="AG47" s="90" t="str">
        <f>IFERROR(INDEX(#REF!,MATCH(CT_Bands_1991_2022_Bills_Flat!$B47,#REF!,0),MATCH(CT_Bands_1991_2022_Bills_Flat!AG$2,#REF!,0))-INDEX(#REF!,MATCH(CT_Bands_1991_2022_Bills_Flat!$B47,#REF!,0),MATCH(CT_Bands_1991_2022_Bills_Flat!AG$3,#REF!,0)),"N/A")</f>
        <v>N/A</v>
      </c>
      <c r="AH47" s="102" t="str">
        <f>IFERROR(INDEX(#REF!,MATCH(CT_Bands_1991_2022_Bills_Flat!$B47,#REF!,0),MATCH(CT_Bands_1991_2022_Bills_Flat!AH$2,#REF!,0))-INDEX(#REF!,MATCH(CT_Bands_1991_2022_Bills_Flat!$B47,#REF!,0),MATCH(CT_Bands_1991_2022_Bills_Flat!AH$3,#REF!,0)),"N/A")</f>
        <v>N/A</v>
      </c>
      <c r="AI47" s="90" t="str">
        <f>IFERROR(INDEX(#REF!,MATCH(CT_Bands_1991_2022_Bills_Flat!$B47,#REF!,0),MATCH(CT_Bands_1991_2022_Bills_Flat!AI$2,#REF!,0))-INDEX(#REF!,MATCH(CT_Bands_1991_2022_Bills_Flat!$B47,#REF!,0),MATCH(CT_Bands_1991_2022_Bills_Flat!AI$3,#REF!,0)),"N/A")</f>
        <v>N/A</v>
      </c>
      <c r="AJ47" s="90" t="str">
        <f>IFERROR(INDEX(#REF!,MATCH(CT_Bands_1991_2022_Bills_Flat!$B47,#REF!,0),MATCH(CT_Bands_1991_2022_Bills_Flat!AJ$2,#REF!,0))-INDEX(#REF!,MATCH(CT_Bands_1991_2022_Bills_Flat!$B47,#REF!,0),MATCH(CT_Bands_1991_2022_Bills_Flat!AJ$3,#REF!,0)),"N/A")</f>
        <v>N/A</v>
      </c>
      <c r="AK47" s="90" t="str">
        <f>IFERROR(INDEX(#REF!,MATCH(CT_Bands_1991_2022_Bills_Flat!$B47,#REF!,0),MATCH(CT_Bands_1991_2022_Bills_Flat!AK$2,#REF!,0))-INDEX(#REF!,MATCH(CT_Bands_1991_2022_Bills_Flat!$B47,#REF!,0),MATCH(CT_Bands_1991_2022_Bills_Flat!AK$3,#REF!,0)),"N/A")</f>
        <v>N/A</v>
      </c>
      <c r="AL47" s="90" t="str">
        <f>IFERROR(INDEX(#REF!,MATCH(CT_Bands_1991_2022_Bills_Flat!$B47,#REF!,0),MATCH(CT_Bands_1991_2022_Bills_Flat!AL$2,#REF!,0))-INDEX(#REF!,MATCH(CT_Bands_1991_2022_Bills_Flat!$B47,#REF!,0),MATCH(CT_Bands_1991_2022_Bills_Flat!AL$3,#REF!,0)),"N/A")</f>
        <v>N/A</v>
      </c>
      <c r="AM47" s="90" t="str">
        <f>IFERROR(INDEX(#REF!,MATCH(CT_Bands_1991_2022_Bills_Flat!$B47,#REF!,0),MATCH(CT_Bands_1991_2022_Bills_Flat!AM$2,#REF!,0))-INDEX(#REF!,MATCH(CT_Bands_1991_2022_Bills_Flat!$B47,#REF!,0),MATCH(CT_Bands_1991_2022_Bills_Flat!AM$3,#REF!,0)),"N/A")</f>
        <v>N/A</v>
      </c>
      <c r="AN47" s="90" t="str">
        <f>IFERROR(INDEX(#REF!,MATCH(CT_Bands_1991_2022_Bills_Flat!$B47,#REF!,0),MATCH(CT_Bands_1991_2022_Bills_Flat!AN$2,#REF!,0))-INDEX(#REF!,MATCH(CT_Bands_1991_2022_Bills_Flat!$B47,#REF!,0),MATCH(CT_Bands_1991_2022_Bills_Flat!AN$3,#REF!,0)),"N/A")</f>
        <v>N/A</v>
      </c>
      <c r="AO47" s="90" t="str">
        <f>IFERROR(INDEX(#REF!,MATCH(CT_Bands_1991_2022_Bills_Flat!$B47,#REF!,0),MATCH(CT_Bands_1991_2022_Bills_Flat!AO$2,#REF!,0))-INDEX(#REF!,MATCH(CT_Bands_1991_2022_Bills_Flat!$B47,#REF!,0),MATCH(CT_Bands_1991_2022_Bills_Flat!AO$3,#REF!,0)),"N/A")</f>
        <v>N/A</v>
      </c>
      <c r="AP47" s="90" t="str">
        <f>IFERROR(INDEX(#REF!,MATCH(CT_Bands_1991_2022_Bills_Flat!$B47,#REF!,0),MATCH(CT_Bands_1991_2022_Bills_Flat!AP$2,#REF!,0))-INDEX(#REF!,MATCH(CT_Bands_1991_2022_Bills_Flat!$B47,#REF!,0),MATCH(CT_Bands_1991_2022_Bills_Flat!AP$3,#REF!,0)),"N/A")</f>
        <v>N/A</v>
      </c>
      <c r="AQ47" s="90" t="str">
        <f>IFERROR(INDEX(#REF!,MATCH(CT_Bands_1991_2022_Bills_Flat!$B47,#REF!,0),MATCH(CT_Bands_1991_2022_Bills_Flat!AQ$2,#REF!,0))-INDEX(#REF!,MATCH(CT_Bands_1991_2022_Bills_Flat!$B47,#REF!,0),MATCH(CT_Bands_1991_2022_Bills_Flat!AQ$3,#REF!,0)),"N/A")</f>
        <v>N/A</v>
      </c>
      <c r="AR47" s="102" t="str">
        <f>IFERROR(INDEX(#REF!,MATCH(CT_Bands_1991_2022_Bills_Flat!$B47,#REF!,0),MATCH(CT_Bands_1991_2022_Bills_Flat!AR$2,#REF!,0))-INDEX(#REF!,MATCH(CT_Bands_1991_2022_Bills_Flat!$B47,#REF!,0),MATCH(CT_Bands_1991_2022_Bills_Flat!AR$3,#REF!,0)),"N/A")</f>
        <v>N/A</v>
      </c>
      <c r="AS47" s="90" t="str">
        <f>IFERROR(INDEX(#REF!,MATCH(CT_Bands_1991_2022_Bills_Flat!$B47,#REF!,0),MATCH(CT_Bands_1991_2022_Bills_Flat!AS$2,#REF!,0))-INDEX(#REF!,MATCH(CT_Bands_1991_2022_Bills_Flat!$B47,#REF!,0),MATCH(CT_Bands_1991_2022_Bills_Flat!AS$3,#REF!,0)),"N/A")</f>
        <v>N/A</v>
      </c>
      <c r="AT47" s="90" t="str">
        <f>IFERROR(INDEX(#REF!,MATCH(CT_Bands_1991_2022_Bills_Flat!$B47,#REF!,0),MATCH(CT_Bands_1991_2022_Bills_Flat!AT$2,#REF!,0))-INDEX(#REF!,MATCH(CT_Bands_1991_2022_Bills_Flat!$B47,#REF!,0),MATCH(CT_Bands_1991_2022_Bills_Flat!AT$3,#REF!,0)),"N/A")</f>
        <v>N/A</v>
      </c>
      <c r="AU47" s="90" t="str">
        <f>IFERROR(INDEX(#REF!,MATCH(CT_Bands_1991_2022_Bills_Flat!$B47,#REF!,0),MATCH(CT_Bands_1991_2022_Bills_Flat!AU$2,#REF!,0))-INDEX(#REF!,MATCH(CT_Bands_1991_2022_Bills_Flat!$B47,#REF!,0),MATCH(CT_Bands_1991_2022_Bills_Flat!AU$3,#REF!,0)),"N/A")</f>
        <v>N/A</v>
      </c>
      <c r="AV47" s="90" t="str">
        <f>IFERROR(INDEX(#REF!,MATCH(CT_Bands_1991_2022_Bills_Flat!$B47,#REF!,0),MATCH(CT_Bands_1991_2022_Bills_Flat!AV$2,#REF!,0))-INDEX(#REF!,MATCH(CT_Bands_1991_2022_Bills_Flat!$B47,#REF!,0),MATCH(CT_Bands_1991_2022_Bills_Flat!AV$3,#REF!,0)),"N/A")</f>
        <v>N/A</v>
      </c>
      <c r="AW47" s="90" t="str">
        <f>IFERROR(INDEX(#REF!,MATCH(CT_Bands_1991_2022_Bills_Flat!$B47,#REF!,0),MATCH(CT_Bands_1991_2022_Bills_Flat!AW$2,#REF!,0))-INDEX(#REF!,MATCH(CT_Bands_1991_2022_Bills_Flat!$B47,#REF!,0),MATCH(CT_Bands_1991_2022_Bills_Flat!AW$3,#REF!,0)),"N/A")</f>
        <v>N/A</v>
      </c>
      <c r="AX47" s="90" t="str">
        <f>IFERROR(INDEX(#REF!,MATCH(CT_Bands_1991_2022_Bills_Flat!$B47,#REF!,0),MATCH(CT_Bands_1991_2022_Bills_Flat!AX$2,#REF!,0))-INDEX(#REF!,MATCH(CT_Bands_1991_2022_Bills_Flat!$B47,#REF!,0),MATCH(CT_Bands_1991_2022_Bills_Flat!AX$3,#REF!,0)),"N/A")</f>
        <v>N/A</v>
      </c>
      <c r="AY47" s="90" t="str">
        <f>IFERROR(INDEX(#REF!,MATCH(CT_Bands_1991_2022_Bills_Flat!$B47,#REF!,0),MATCH(CT_Bands_1991_2022_Bills_Flat!AY$2,#REF!,0))-INDEX(#REF!,MATCH(CT_Bands_1991_2022_Bills_Flat!$B47,#REF!,0),MATCH(CT_Bands_1991_2022_Bills_Flat!AY$3,#REF!,0)),"N/A")</f>
        <v>N/A</v>
      </c>
      <c r="AZ47" s="90" t="str">
        <f>IFERROR(INDEX(#REF!,MATCH(CT_Bands_1991_2022_Bills_Flat!$B47,#REF!,0),MATCH(CT_Bands_1991_2022_Bills_Flat!AZ$2,#REF!,0))-INDEX(#REF!,MATCH(CT_Bands_1991_2022_Bills_Flat!$B47,#REF!,0),MATCH(CT_Bands_1991_2022_Bills_Flat!AZ$3,#REF!,0)),"N/A")</f>
        <v>N/A</v>
      </c>
      <c r="BA47" s="90" t="str">
        <f>IFERROR(INDEX(#REF!,MATCH(CT_Bands_1991_2022_Bills_Flat!$B47,#REF!,0),MATCH(CT_Bands_1991_2022_Bills_Flat!BA$2,#REF!,0))-INDEX(#REF!,MATCH(CT_Bands_1991_2022_Bills_Flat!$B47,#REF!,0),MATCH(CT_Bands_1991_2022_Bills_Flat!BA$3,#REF!,0)),"N/A")</f>
        <v>N/A</v>
      </c>
      <c r="BB47" s="102" t="str">
        <f>IFERROR(INDEX(#REF!,MATCH(CT_Bands_1991_2022_Bills_Flat!$B47,#REF!,0),MATCH(CT_Bands_1991_2022_Bills_Flat!BB$2,#REF!,0))-INDEX(#REF!,MATCH(CT_Bands_1991_2022_Bills_Flat!$B47,#REF!,0),MATCH(CT_Bands_1991_2022_Bills_Flat!BB$3,#REF!,0)),"N/A")</f>
        <v>N/A</v>
      </c>
      <c r="BC47" s="90" t="str">
        <f>IFERROR(INDEX(#REF!,MATCH(CT_Bands_1991_2022_Bills_Flat!$B47,#REF!,0),MATCH(CT_Bands_1991_2022_Bills_Flat!BC$2,#REF!,0))-INDEX(#REF!,MATCH(CT_Bands_1991_2022_Bills_Flat!$B47,#REF!,0),MATCH(CT_Bands_1991_2022_Bills_Flat!BC$3,#REF!,0)),"N/A")</f>
        <v>N/A</v>
      </c>
      <c r="BD47" s="90" t="str">
        <f>IFERROR(INDEX(#REF!,MATCH(CT_Bands_1991_2022_Bills_Flat!$B47,#REF!,0),MATCH(CT_Bands_1991_2022_Bills_Flat!BD$2,#REF!,0))-INDEX(#REF!,MATCH(CT_Bands_1991_2022_Bills_Flat!$B47,#REF!,0),MATCH(CT_Bands_1991_2022_Bills_Flat!BD$3,#REF!,0)),"N/A")</f>
        <v>N/A</v>
      </c>
      <c r="BE47" s="90" t="str">
        <f>IFERROR(INDEX(#REF!,MATCH(CT_Bands_1991_2022_Bills_Flat!$B47,#REF!,0),MATCH(CT_Bands_1991_2022_Bills_Flat!BE$2,#REF!,0))-INDEX(#REF!,MATCH(CT_Bands_1991_2022_Bills_Flat!$B47,#REF!,0),MATCH(CT_Bands_1991_2022_Bills_Flat!BE$3,#REF!,0)),"N/A")</f>
        <v>N/A</v>
      </c>
      <c r="BF47" s="90" t="str">
        <f>IFERROR(INDEX(#REF!,MATCH(CT_Bands_1991_2022_Bills_Flat!$B47,#REF!,0),MATCH(CT_Bands_1991_2022_Bills_Flat!BF$2,#REF!,0))-INDEX(#REF!,MATCH(CT_Bands_1991_2022_Bills_Flat!$B47,#REF!,0),MATCH(CT_Bands_1991_2022_Bills_Flat!BF$3,#REF!,0)),"N/A")</f>
        <v>N/A</v>
      </c>
      <c r="BG47" s="90" t="str">
        <f>IFERROR(INDEX(#REF!,MATCH(CT_Bands_1991_2022_Bills_Flat!$B47,#REF!,0),MATCH(CT_Bands_1991_2022_Bills_Flat!BG$2,#REF!,0))-INDEX(#REF!,MATCH(CT_Bands_1991_2022_Bills_Flat!$B47,#REF!,0),MATCH(CT_Bands_1991_2022_Bills_Flat!BG$3,#REF!,0)),"N/A")</f>
        <v>N/A</v>
      </c>
      <c r="BH47" s="90" t="str">
        <f>IFERROR(INDEX(#REF!,MATCH(CT_Bands_1991_2022_Bills_Flat!$B47,#REF!,0),MATCH(CT_Bands_1991_2022_Bills_Flat!BH$2,#REF!,0))-INDEX(#REF!,MATCH(CT_Bands_1991_2022_Bills_Flat!$B47,#REF!,0),MATCH(CT_Bands_1991_2022_Bills_Flat!BH$3,#REF!,0)),"N/A")</f>
        <v>N/A</v>
      </c>
      <c r="BI47" s="90" t="str">
        <f>IFERROR(INDEX(#REF!,MATCH(CT_Bands_1991_2022_Bills_Flat!$B47,#REF!,0),MATCH(CT_Bands_1991_2022_Bills_Flat!BI$2,#REF!,0))-INDEX(#REF!,MATCH(CT_Bands_1991_2022_Bills_Flat!$B47,#REF!,0),MATCH(CT_Bands_1991_2022_Bills_Flat!BI$3,#REF!,0)),"N/A")</f>
        <v>N/A</v>
      </c>
      <c r="BJ47" s="90" t="str">
        <f>IFERROR(INDEX(#REF!,MATCH(CT_Bands_1991_2022_Bills_Flat!$B47,#REF!,0),MATCH(CT_Bands_1991_2022_Bills_Flat!BJ$2,#REF!,0))-INDEX(#REF!,MATCH(CT_Bands_1991_2022_Bills_Flat!$B47,#REF!,0),MATCH(CT_Bands_1991_2022_Bills_Flat!BJ$3,#REF!,0)),"N/A")</f>
        <v>N/A</v>
      </c>
      <c r="BK47" s="90" t="str">
        <f>IFERROR(INDEX(#REF!,MATCH(CT_Bands_1991_2022_Bills_Flat!$B47,#REF!,0),MATCH(CT_Bands_1991_2022_Bills_Flat!BK$2,#REF!,0))-INDEX(#REF!,MATCH(CT_Bands_1991_2022_Bills_Flat!$B47,#REF!,0),MATCH(CT_Bands_1991_2022_Bills_Flat!BK$3,#REF!,0)),"N/A")</f>
        <v>N/A</v>
      </c>
      <c r="BL47" s="102" t="str">
        <f>IFERROR(INDEX(#REF!,MATCH(CT_Bands_1991_2022_Bills_Flat!$B47,#REF!,0),MATCH(CT_Bands_1991_2022_Bills_Flat!BL$2,#REF!,0))-INDEX(#REF!,MATCH(CT_Bands_1991_2022_Bills_Flat!$B47,#REF!,0),MATCH(CT_Bands_1991_2022_Bills_Flat!BL$3,#REF!,0)),"N/A")</f>
        <v>N/A</v>
      </c>
      <c r="BM47" s="90" t="str">
        <f>IFERROR(INDEX(#REF!,MATCH(CT_Bands_1991_2022_Bills_Flat!$B47,#REF!,0),MATCH(CT_Bands_1991_2022_Bills_Flat!BM$2,#REF!,0))-INDEX(#REF!,MATCH(CT_Bands_1991_2022_Bills_Flat!$B47,#REF!,0),MATCH(CT_Bands_1991_2022_Bills_Flat!BM$3,#REF!,0)),"N/A")</f>
        <v>N/A</v>
      </c>
      <c r="BN47" s="90" t="str">
        <f>IFERROR(INDEX(#REF!,MATCH(CT_Bands_1991_2022_Bills_Flat!$B47,#REF!,0),MATCH(CT_Bands_1991_2022_Bills_Flat!BN$2,#REF!,0))-INDEX(#REF!,MATCH(CT_Bands_1991_2022_Bills_Flat!$B47,#REF!,0),MATCH(CT_Bands_1991_2022_Bills_Flat!BN$3,#REF!,0)),"N/A")</f>
        <v>N/A</v>
      </c>
      <c r="BO47" s="90" t="str">
        <f>IFERROR(INDEX(#REF!,MATCH(CT_Bands_1991_2022_Bills_Flat!$B47,#REF!,0),MATCH(CT_Bands_1991_2022_Bills_Flat!BO$2,#REF!,0))-INDEX(#REF!,MATCH(CT_Bands_1991_2022_Bills_Flat!$B47,#REF!,0),MATCH(CT_Bands_1991_2022_Bills_Flat!BO$3,#REF!,0)),"N/A")</f>
        <v>N/A</v>
      </c>
      <c r="BP47" s="90" t="str">
        <f>IFERROR(INDEX(#REF!,MATCH(CT_Bands_1991_2022_Bills_Flat!$B47,#REF!,0),MATCH(CT_Bands_1991_2022_Bills_Flat!BP$2,#REF!,0))-INDEX(#REF!,MATCH(CT_Bands_1991_2022_Bills_Flat!$B47,#REF!,0),MATCH(CT_Bands_1991_2022_Bills_Flat!BP$3,#REF!,0)),"N/A")</f>
        <v>N/A</v>
      </c>
      <c r="BQ47" s="90" t="str">
        <f>IFERROR(INDEX(#REF!,MATCH(CT_Bands_1991_2022_Bills_Flat!$B47,#REF!,0),MATCH(CT_Bands_1991_2022_Bills_Flat!BQ$2,#REF!,0))-INDEX(#REF!,MATCH(CT_Bands_1991_2022_Bills_Flat!$B47,#REF!,0),MATCH(CT_Bands_1991_2022_Bills_Flat!BQ$3,#REF!,0)),"N/A")</f>
        <v>N/A</v>
      </c>
      <c r="BR47" s="90" t="str">
        <f>IFERROR(INDEX(#REF!,MATCH(CT_Bands_1991_2022_Bills_Flat!$B47,#REF!,0),MATCH(CT_Bands_1991_2022_Bills_Flat!BR$2,#REF!,0))-INDEX(#REF!,MATCH(CT_Bands_1991_2022_Bills_Flat!$B47,#REF!,0),MATCH(CT_Bands_1991_2022_Bills_Flat!BR$3,#REF!,0)),"N/A")</f>
        <v>N/A</v>
      </c>
      <c r="BS47" s="90" t="str">
        <f>IFERROR(INDEX(#REF!,MATCH(CT_Bands_1991_2022_Bills_Flat!$B47,#REF!,0),MATCH(CT_Bands_1991_2022_Bills_Flat!BS$2,#REF!,0))-INDEX(#REF!,MATCH(CT_Bands_1991_2022_Bills_Flat!$B47,#REF!,0),MATCH(CT_Bands_1991_2022_Bills_Flat!BS$3,#REF!,0)),"N/A")</f>
        <v>N/A</v>
      </c>
      <c r="BT47" s="90" t="str">
        <f>IFERROR(INDEX(#REF!,MATCH(CT_Bands_1991_2022_Bills_Flat!$B47,#REF!,0),MATCH(CT_Bands_1991_2022_Bills_Flat!BT$2,#REF!,0))-INDEX(#REF!,MATCH(CT_Bands_1991_2022_Bills_Flat!$B47,#REF!,0),MATCH(CT_Bands_1991_2022_Bills_Flat!BT$3,#REF!,0)),"N/A")</f>
        <v>N/A</v>
      </c>
      <c r="BU47" s="90" t="str">
        <f>IFERROR(INDEX(#REF!,MATCH(CT_Bands_1991_2022_Bills_Flat!$B47,#REF!,0),MATCH(CT_Bands_1991_2022_Bills_Flat!BU$2,#REF!,0))-INDEX(#REF!,MATCH(CT_Bands_1991_2022_Bills_Flat!$B47,#REF!,0),MATCH(CT_Bands_1991_2022_Bills_Flat!BU$3,#REF!,0)),"N/A")</f>
        <v>N/A</v>
      </c>
      <c r="BV47" s="102" t="str">
        <f>IFERROR(INDEX(#REF!,MATCH(CT_Bands_1991_2022_Bills_Flat!$B47,#REF!,0),MATCH(CT_Bands_1991_2022_Bills_Flat!BV$2,#REF!,0))-INDEX(#REF!,MATCH(CT_Bands_1991_2022_Bills_Flat!$B47,#REF!,0),MATCH(CT_Bands_1991_2022_Bills_Flat!BV$3,#REF!,0)),"N/A")</f>
        <v>N/A</v>
      </c>
      <c r="BW47" s="90" t="str">
        <f>IFERROR(INDEX(#REF!,MATCH(CT_Bands_1991_2022_Bills_Flat!$B47,#REF!,0),MATCH(CT_Bands_1991_2022_Bills_Flat!BW$2,#REF!,0))-INDEX(#REF!,MATCH(CT_Bands_1991_2022_Bills_Flat!$B47,#REF!,0),MATCH(CT_Bands_1991_2022_Bills_Flat!BW$3,#REF!,0)),"N/A")</f>
        <v>N/A</v>
      </c>
      <c r="BX47" s="90" t="str">
        <f>IFERROR(INDEX(#REF!,MATCH(CT_Bands_1991_2022_Bills_Flat!$B47,#REF!,0),MATCH(CT_Bands_1991_2022_Bills_Flat!BX$2,#REF!,0))-INDEX(#REF!,MATCH(CT_Bands_1991_2022_Bills_Flat!$B47,#REF!,0),MATCH(CT_Bands_1991_2022_Bills_Flat!BX$3,#REF!,0)),"N/A")</f>
        <v>N/A</v>
      </c>
      <c r="BY47" s="90" t="str">
        <f>IFERROR(INDEX(#REF!,MATCH(CT_Bands_1991_2022_Bills_Flat!$B47,#REF!,0),MATCH(CT_Bands_1991_2022_Bills_Flat!BY$2,#REF!,0))-INDEX(#REF!,MATCH(CT_Bands_1991_2022_Bills_Flat!$B47,#REF!,0),MATCH(CT_Bands_1991_2022_Bills_Flat!BY$3,#REF!,0)),"N/A")</f>
        <v>N/A</v>
      </c>
      <c r="BZ47" s="90" t="str">
        <f>IFERROR(INDEX(#REF!,MATCH(CT_Bands_1991_2022_Bills_Flat!$B47,#REF!,0),MATCH(CT_Bands_1991_2022_Bills_Flat!BZ$2,#REF!,0))-INDEX(#REF!,MATCH(CT_Bands_1991_2022_Bills_Flat!$B47,#REF!,0),MATCH(CT_Bands_1991_2022_Bills_Flat!BZ$3,#REF!,0)),"N/A")</f>
        <v>N/A</v>
      </c>
      <c r="CA47" s="90" t="str">
        <f>IFERROR(INDEX(#REF!,MATCH(CT_Bands_1991_2022_Bills_Flat!$B47,#REF!,0),MATCH(CT_Bands_1991_2022_Bills_Flat!CA$2,#REF!,0))-INDEX(#REF!,MATCH(CT_Bands_1991_2022_Bills_Flat!$B47,#REF!,0),MATCH(CT_Bands_1991_2022_Bills_Flat!CA$3,#REF!,0)),"N/A")</f>
        <v>N/A</v>
      </c>
      <c r="CB47" s="90" t="str">
        <f>IFERROR(INDEX(#REF!,MATCH(CT_Bands_1991_2022_Bills_Flat!$B47,#REF!,0),MATCH(CT_Bands_1991_2022_Bills_Flat!CB$2,#REF!,0))-INDEX(#REF!,MATCH(CT_Bands_1991_2022_Bills_Flat!$B47,#REF!,0),MATCH(CT_Bands_1991_2022_Bills_Flat!CB$3,#REF!,0)),"N/A")</f>
        <v>N/A</v>
      </c>
      <c r="CC47" s="90" t="str">
        <f>IFERROR(INDEX(#REF!,MATCH(CT_Bands_1991_2022_Bills_Flat!$B47,#REF!,0),MATCH(CT_Bands_1991_2022_Bills_Flat!CC$2,#REF!,0))-INDEX(#REF!,MATCH(CT_Bands_1991_2022_Bills_Flat!$B47,#REF!,0),MATCH(CT_Bands_1991_2022_Bills_Flat!CC$3,#REF!,0)),"N/A")</f>
        <v>N/A</v>
      </c>
      <c r="CD47" s="90" t="str">
        <f>IFERROR(INDEX(#REF!,MATCH(CT_Bands_1991_2022_Bills_Flat!$B47,#REF!,0),MATCH(CT_Bands_1991_2022_Bills_Flat!CD$2,#REF!,0))-INDEX(#REF!,MATCH(CT_Bands_1991_2022_Bills_Flat!$B47,#REF!,0),MATCH(CT_Bands_1991_2022_Bills_Flat!CD$3,#REF!,0)),"N/A")</f>
        <v>N/A</v>
      </c>
      <c r="CE47" s="90" t="str">
        <f>IFERROR(INDEX(#REF!,MATCH(CT_Bands_1991_2022_Bills_Flat!$B47,#REF!,0),MATCH(CT_Bands_1991_2022_Bills_Flat!CE$2,#REF!,0))-INDEX(#REF!,MATCH(CT_Bands_1991_2022_Bills_Flat!$B47,#REF!,0),MATCH(CT_Bands_1991_2022_Bills_Flat!CE$3,#REF!,0)),"N/A")</f>
        <v>N/A</v>
      </c>
      <c r="CF47" s="51"/>
    </row>
    <row r="48" spans="1:84" x14ac:dyDescent="0.25">
      <c r="A48" s="76" t="s">
        <v>797</v>
      </c>
      <c r="B48" s="85" t="s">
        <v>798</v>
      </c>
      <c r="C48" s="85" t="s">
        <v>1511</v>
      </c>
      <c r="D48" s="90" t="str">
        <f>IFERROR(INDEX(#REF!,MATCH(CT_Bands_1991_2022_Bills_Flat!$B48,#REF!,0),MATCH(CT_Bands_1991_2022_Bills_Flat!D$2,#REF!,0))-INDEX(#REF!,MATCH(CT_Bands_1991_2022_Bills_Flat!$B48,#REF!,0),MATCH(CT_Bands_1991_2022_Bills_Flat!D$3,#REF!,0)),"N/A")</f>
        <v>N/A</v>
      </c>
      <c r="E48" s="90" t="str">
        <f>IFERROR(INDEX(#REF!,MATCH(CT_Bands_1991_2022_Bills_Flat!$B48,#REF!,0),MATCH(CT_Bands_1991_2022_Bills_Flat!E$2,#REF!,0))-INDEX(#REF!,MATCH(CT_Bands_1991_2022_Bills_Flat!$B48,#REF!,0),MATCH(CT_Bands_1991_2022_Bills_Flat!E$3,#REF!,0)),"N/A")</f>
        <v>N/A</v>
      </c>
      <c r="F48" s="90" t="str">
        <f>IFERROR(INDEX(#REF!,MATCH(CT_Bands_1991_2022_Bills_Flat!$B48,#REF!,0),MATCH(CT_Bands_1991_2022_Bills_Flat!F$2,#REF!,0))-INDEX(#REF!,MATCH(CT_Bands_1991_2022_Bills_Flat!$B48,#REF!,0),MATCH(CT_Bands_1991_2022_Bills_Flat!F$3,#REF!,0)),"N/A")</f>
        <v>N/A</v>
      </c>
      <c r="G48" s="90" t="str">
        <f>IFERROR(INDEX(#REF!,MATCH(CT_Bands_1991_2022_Bills_Flat!$B48,#REF!,0),MATCH(CT_Bands_1991_2022_Bills_Flat!G$2,#REF!,0))-INDEX(#REF!,MATCH(CT_Bands_1991_2022_Bills_Flat!$B48,#REF!,0),MATCH(CT_Bands_1991_2022_Bills_Flat!G$3,#REF!,0)),"N/A")</f>
        <v>N/A</v>
      </c>
      <c r="H48" s="90" t="str">
        <f>IFERROR(INDEX(#REF!,MATCH(CT_Bands_1991_2022_Bills_Flat!$B48,#REF!,0),MATCH(CT_Bands_1991_2022_Bills_Flat!H$2,#REF!,0))-INDEX(#REF!,MATCH(CT_Bands_1991_2022_Bills_Flat!$B48,#REF!,0),MATCH(CT_Bands_1991_2022_Bills_Flat!H$3,#REF!,0)),"N/A")</f>
        <v>N/A</v>
      </c>
      <c r="I48" s="90" t="str">
        <f>IFERROR(INDEX(#REF!,MATCH(CT_Bands_1991_2022_Bills_Flat!$B48,#REF!,0),MATCH(CT_Bands_1991_2022_Bills_Flat!I$2,#REF!,0))-INDEX(#REF!,MATCH(CT_Bands_1991_2022_Bills_Flat!$B48,#REF!,0),MATCH(CT_Bands_1991_2022_Bills_Flat!I$3,#REF!,0)),"N/A")</f>
        <v>N/A</v>
      </c>
      <c r="J48" s="90" t="str">
        <f>IFERROR(INDEX(#REF!,MATCH(CT_Bands_1991_2022_Bills_Flat!$B48,#REF!,0),MATCH(CT_Bands_1991_2022_Bills_Flat!J$2,#REF!,0))-INDEX(#REF!,MATCH(CT_Bands_1991_2022_Bills_Flat!$B48,#REF!,0),MATCH(CT_Bands_1991_2022_Bills_Flat!J$3,#REF!,0)),"N/A")</f>
        <v>N/A</v>
      </c>
      <c r="K48" s="90" t="str">
        <f>IFERROR(INDEX(#REF!,MATCH(CT_Bands_1991_2022_Bills_Flat!$B48,#REF!,0),MATCH(CT_Bands_1991_2022_Bills_Flat!K$2,#REF!,0))-INDEX(#REF!,MATCH(CT_Bands_1991_2022_Bills_Flat!$B48,#REF!,0),MATCH(CT_Bands_1991_2022_Bills_Flat!K$3,#REF!,0)),"N/A")</f>
        <v>N/A</v>
      </c>
      <c r="L48" s="90" t="str">
        <f>IFERROR(INDEX(#REF!,MATCH(CT_Bands_1991_2022_Bills_Flat!$B48,#REF!,0),MATCH(CT_Bands_1991_2022_Bills_Flat!L$2,#REF!,0))-INDEX(#REF!,MATCH(CT_Bands_1991_2022_Bills_Flat!$B48,#REF!,0),MATCH(CT_Bands_1991_2022_Bills_Flat!L$3,#REF!,0)),"N/A")</f>
        <v>N/A</v>
      </c>
      <c r="M48" s="90" t="str">
        <f>IFERROR(INDEX(#REF!,MATCH(CT_Bands_1991_2022_Bills_Flat!$B48,#REF!,0),MATCH(CT_Bands_1991_2022_Bills_Flat!M$2,#REF!,0))-INDEX(#REF!,MATCH(CT_Bands_1991_2022_Bills_Flat!$B48,#REF!,0),MATCH(CT_Bands_1991_2022_Bills_Flat!M$3,#REF!,0)),"N/A")</f>
        <v>N/A</v>
      </c>
      <c r="N48" s="102" t="str">
        <f>IFERROR(INDEX(#REF!,MATCH(CT_Bands_1991_2022_Bills_Flat!$B48,#REF!,0),MATCH(CT_Bands_1991_2022_Bills_Flat!N$2,#REF!,0))-INDEX(#REF!,MATCH(CT_Bands_1991_2022_Bills_Flat!$B48,#REF!,0),MATCH(CT_Bands_1991_2022_Bills_Flat!N$3,#REF!,0)),"N/A")</f>
        <v>N/A</v>
      </c>
      <c r="O48" s="90" t="str">
        <f>IFERROR(INDEX(#REF!,MATCH(CT_Bands_1991_2022_Bills_Flat!$B48,#REF!,0),MATCH(CT_Bands_1991_2022_Bills_Flat!O$2,#REF!,0))-INDEX(#REF!,MATCH(CT_Bands_1991_2022_Bills_Flat!$B48,#REF!,0),MATCH(CT_Bands_1991_2022_Bills_Flat!O$3,#REF!,0)),"N/A")</f>
        <v>N/A</v>
      </c>
      <c r="P48" s="90" t="str">
        <f>IFERROR(INDEX(#REF!,MATCH(CT_Bands_1991_2022_Bills_Flat!$B48,#REF!,0),MATCH(CT_Bands_1991_2022_Bills_Flat!P$2,#REF!,0))-INDEX(#REF!,MATCH(CT_Bands_1991_2022_Bills_Flat!$B48,#REF!,0),MATCH(CT_Bands_1991_2022_Bills_Flat!P$3,#REF!,0)),"N/A")</f>
        <v>N/A</v>
      </c>
      <c r="Q48" s="90" t="str">
        <f>IFERROR(INDEX(#REF!,MATCH(CT_Bands_1991_2022_Bills_Flat!$B48,#REF!,0),MATCH(CT_Bands_1991_2022_Bills_Flat!Q$2,#REF!,0))-INDEX(#REF!,MATCH(CT_Bands_1991_2022_Bills_Flat!$B48,#REF!,0),MATCH(CT_Bands_1991_2022_Bills_Flat!Q$3,#REF!,0)),"N/A")</f>
        <v>N/A</v>
      </c>
      <c r="R48" s="90" t="str">
        <f>IFERROR(INDEX(#REF!,MATCH(CT_Bands_1991_2022_Bills_Flat!$B48,#REF!,0),MATCH(CT_Bands_1991_2022_Bills_Flat!R$2,#REF!,0))-INDEX(#REF!,MATCH(CT_Bands_1991_2022_Bills_Flat!$B48,#REF!,0),MATCH(CT_Bands_1991_2022_Bills_Flat!R$3,#REF!,0)),"N/A")</f>
        <v>N/A</v>
      </c>
      <c r="S48" s="90" t="str">
        <f>IFERROR(INDEX(#REF!,MATCH(CT_Bands_1991_2022_Bills_Flat!$B48,#REF!,0),MATCH(CT_Bands_1991_2022_Bills_Flat!S$2,#REF!,0))-INDEX(#REF!,MATCH(CT_Bands_1991_2022_Bills_Flat!$B48,#REF!,0),MATCH(CT_Bands_1991_2022_Bills_Flat!S$3,#REF!,0)),"N/A")</f>
        <v>N/A</v>
      </c>
      <c r="T48" s="90" t="str">
        <f>IFERROR(INDEX(#REF!,MATCH(CT_Bands_1991_2022_Bills_Flat!$B48,#REF!,0),MATCH(CT_Bands_1991_2022_Bills_Flat!T$2,#REF!,0))-INDEX(#REF!,MATCH(CT_Bands_1991_2022_Bills_Flat!$B48,#REF!,0),MATCH(CT_Bands_1991_2022_Bills_Flat!T$3,#REF!,0)),"N/A")</f>
        <v>N/A</v>
      </c>
      <c r="U48" s="90" t="str">
        <f>IFERROR(INDEX(#REF!,MATCH(CT_Bands_1991_2022_Bills_Flat!$B48,#REF!,0),MATCH(CT_Bands_1991_2022_Bills_Flat!U$2,#REF!,0))-INDEX(#REF!,MATCH(CT_Bands_1991_2022_Bills_Flat!$B48,#REF!,0),MATCH(CT_Bands_1991_2022_Bills_Flat!U$3,#REF!,0)),"N/A")</f>
        <v>N/A</v>
      </c>
      <c r="V48" s="90" t="str">
        <f>IFERROR(INDEX(#REF!,MATCH(CT_Bands_1991_2022_Bills_Flat!$B48,#REF!,0),MATCH(CT_Bands_1991_2022_Bills_Flat!V$2,#REF!,0))-INDEX(#REF!,MATCH(CT_Bands_1991_2022_Bills_Flat!$B48,#REF!,0),MATCH(CT_Bands_1991_2022_Bills_Flat!V$3,#REF!,0)),"N/A")</f>
        <v>N/A</v>
      </c>
      <c r="W48" s="90" t="str">
        <f>IFERROR(INDEX(#REF!,MATCH(CT_Bands_1991_2022_Bills_Flat!$B48,#REF!,0),MATCH(CT_Bands_1991_2022_Bills_Flat!W$2,#REF!,0))-INDEX(#REF!,MATCH(CT_Bands_1991_2022_Bills_Flat!$B48,#REF!,0),MATCH(CT_Bands_1991_2022_Bills_Flat!W$3,#REF!,0)),"N/A")</f>
        <v>N/A</v>
      </c>
      <c r="X48" s="102" t="str">
        <f>IFERROR(INDEX(#REF!,MATCH(CT_Bands_1991_2022_Bills_Flat!$B48,#REF!,0),MATCH(CT_Bands_1991_2022_Bills_Flat!X$2,#REF!,0))-INDEX(#REF!,MATCH(CT_Bands_1991_2022_Bills_Flat!$B48,#REF!,0),MATCH(CT_Bands_1991_2022_Bills_Flat!X$3,#REF!,0)),"N/A")</f>
        <v>N/A</v>
      </c>
      <c r="Y48" s="90" t="str">
        <f>IFERROR(INDEX(#REF!,MATCH(CT_Bands_1991_2022_Bills_Flat!$B48,#REF!,0),MATCH(CT_Bands_1991_2022_Bills_Flat!Y$2,#REF!,0))-INDEX(#REF!,MATCH(CT_Bands_1991_2022_Bills_Flat!$B48,#REF!,0),MATCH(CT_Bands_1991_2022_Bills_Flat!Y$3,#REF!,0)),"N/A")</f>
        <v>N/A</v>
      </c>
      <c r="Z48" s="90" t="str">
        <f>IFERROR(INDEX(#REF!,MATCH(CT_Bands_1991_2022_Bills_Flat!$B48,#REF!,0),MATCH(CT_Bands_1991_2022_Bills_Flat!Z$2,#REF!,0))-INDEX(#REF!,MATCH(CT_Bands_1991_2022_Bills_Flat!$B48,#REF!,0),MATCH(CT_Bands_1991_2022_Bills_Flat!Z$3,#REF!,0)),"N/A")</f>
        <v>N/A</v>
      </c>
      <c r="AA48" s="90" t="str">
        <f>IFERROR(INDEX(#REF!,MATCH(CT_Bands_1991_2022_Bills_Flat!$B48,#REF!,0),MATCH(CT_Bands_1991_2022_Bills_Flat!AA$2,#REF!,0))-INDEX(#REF!,MATCH(CT_Bands_1991_2022_Bills_Flat!$B48,#REF!,0),MATCH(CT_Bands_1991_2022_Bills_Flat!AA$3,#REF!,0)),"N/A")</f>
        <v>N/A</v>
      </c>
      <c r="AB48" s="90" t="str">
        <f>IFERROR(INDEX(#REF!,MATCH(CT_Bands_1991_2022_Bills_Flat!$B48,#REF!,0),MATCH(CT_Bands_1991_2022_Bills_Flat!AB$2,#REF!,0))-INDEX(#REF!,MATCH(CT_Bands_1991_2022_Bills_Flat!$B48,#REF!,0),MATCH(CT_Bands_1991_2022_Bills_Flat!AB$3,#REF!,0)),"N/A")</f>
        <v>N/A</v>
      </c>
      <c r="AC48" s="90" t="str">
        <f>IFERROR(INDEX(#REF!,MATCH(CT_Bands_1991_2022_Bills_Flat!$B48,#REF!,0),MATCH(CT_Bands_1991_2022_Bills_Flat!AC$2,#REF!,0))-INDEX(#REF!,MATCH(CT_Bands_1991_2022_Bills_Flat!$B48,#REF!,0),MATCH(CT_Bands_1991_2022_Bills_Flat!AC$3,#REF!,0)),"N/A")</f>
        <v>N/A</v>
      </c>
      <c r="AD48" s="90" t="str">
        <f>IFERROR(INDEX(#REF!,MATCH(CT_Bands_1991_2022_Bills_Flat!$B48,#REF!,0),MATCH(CT_Bands_1991_2022_Bills_Flat!AD$2,#REF!,0))-INDEX(#REF!,MATCH(CT_Bands_1991_2022_Bills_Flat!$B48,#REF!,0),MATCH(CT_Bands_1991_2022_Bills_Flat!AD$3,#REF!,0)),"N/A")</f>
        <v>N/A</v>
      </c>
      <c r="AE48" s="90" t="str">
        <f>IFERROR(INDEX(#REF!,MATCH(CT_Bands_1991_2022_Bills_Flat!$B48,#REF!,0),MATCH(CT_Bands_1991_2022_Bills_Flat!AE$2,#REF!,0))-INDEX(#REF!,MATCH(CT_Bands_1991_2022_Bills_Flat!$B48,#REF!,0),MATCH(CT_Bands_1991_2022_Bills_Flat!AE$3,#REF!,0)),"N/A")</f>
        <v>N/A</v>
      </c>
      <c r="AF48" s="90" t="str">
        <f>IFERROR(INDEX(#REF!,MATCH(CT_Bands_1991_2022_Bills_Flat!$B48,#REF!,0),MATCH(CT_Bands_1991_2022_Bills_Flat!AF$2,#REF!,0))-INDEX(#REF!,MATCH(CT_Bands_1991_2022_Bills_Flat!$B48,#REF!,0),MATCH(CT_Bands_1991_2022_Bills_Flat!AF$3,#REF!,0)),"N/A")</f>
        <v>N/A</v>
      </c>
      <c r="AG48" s="90" t="str">
        <f>IFERROR(INDEX(#REF!,MATCH(CT_Bands_1991_2022_Bills_Flat!$B48,#REF!,0),MATCH(CT_Bands_1991_2022_Bills_Flat!AG$2,#REF!,0))-INDEX(#REF!,MATCH(CT_Bands_1991_2022_Bills_Flat!$B48,#REF!,0),MATCH(CT_Bands_1991_2022_Bills_Flat!AG$3,#REF!,0)),"N/A")</f>
        <v>N/A</v>
      </c>
      <c r="AH48" s="102" t="str">
        <f>IFERROR(INDEX(#REF!,MATCH(CT_Bands_1991_2022_Bills_Flat!$B48,#REF!,0),MATCH(CT_Bands_1991_2022_Bills_Flat!AH$2,#REF!,0))-INDEX(#REF!,MATCH(CT_Bands_1991_2022_Bills_Flat!$B48,#REF!,0),MATCH(CT_Bands_1991_2022_Bills_Flat!AH$3,#REF!,0)),"N/A")</f>
        <v>N/A</v>
      </c>
      <c r="AI48" s="90" t="str">
        <f>IFERROR(INDEX(#REF!,MATCH(CT_Bands_1991_2022_Bills_Flat!$B48,#REF!,0),MATCH(CT_Bands_1991_2022_Bills_Flat!AI$2,#REF!,0))-INDEX(#REF!,MATCH(CT_Bands_1991_2022_Bills_Flat!$B48,#REF!,0),MATCH(CT_Bands_1991_2022_Bills_Flat!AI$3,#REF!,0)),"N/A")</f>
        <v>N/A</v>
      </c>
      <c r="AJ48" s="90" t="str">
        <f>IFERROR(INDEX(#REF!,MATCH(CT_Bands_1991_2022_Bills_Flat!$B48,#REF!,0),MATCH(CT_Bands_1991_2022_Bills_Flat!AJ$2,#REF!,0))-INDEX(#REF!,MATCH(CT_Bands_1991_2022_Bills_Flat!$B48,#REF!,0),MATCH(CT_Bands_1991_2022_Bills_Flat!AJ$3,#REF!,0)),"N/A")</f>
        <v>N/A</v>
      </c>
      <c r="AK48" s="90" t="str">
        <f>IFERROR(INDEX(#REF!,MATCH(CT_Bands_1991_2022_Bills_Flat!$B48,#REF!,0),MATCH(CT_Bands_1991_2022_Bills_Flat!AK$2,#REF!,0))-INDEX(#REF!,MATCH(CT_Bands_1991_2022_Bills_Flat!$B48,#REF!,0),MATCH(CT_Bands_1991_2022_Bills_Flat!AK$3,#REF!,0)),"N/A")</f>
        <v>N/A</v>
      </c>
      <c r="AL48" s="90" t="str">
        <f>IFERROR(INDEX(#REF!,MATCH(CT_Bands_1991_2022_Bills_Flat!$B48,#REF!,0),MATCH(CT_Bands_1991_2022_Bills_Flat!AL$2,#REF!,0))-INDEX(#REF!,MATCH(CT_Bands_1991_2022_Bills_Flat!$B48,#REF!,0),MATCH(CT_Bands_1991_2022_Bills_Flat!AL$3,#REF!,0)),"N/A")</f>
        <v>N/A</v>
      </c>
      <c r="AM48" s="90" t="str">
        <f>IFERROR(INDEX(#REF!,MATCH(CT_Bands_1991_2022_Bills_Flat!$B48,#REF!,0),MATCH(CT_Bands_1991_2022_Bills_Flat!AM$2,#REF!,0))-INDEX(#REF!,MATCH(CT_Bands_1991_2022_Bills_Flat!$B48,#REF!,0),MATCH(CT_Bands_1991_2022_Bills_Flat!AM$3,#REF!,0)),"N/A")</f>
        <v>N/A</v>
      </c>
      <c r="AN48" s="90" t="str">
        <f>IFERROR(INDEX(#REF!,MATCH(CT_Bands_1991_2022_Bills_Flat!$B48,#REF!,0),MATCH(CT_Bands_1991_2022_Bills_Flat!AN$2,#REF!,0))-INDEX(#REF!,MATCH(CT_Bands_1991_2022_Bills_Flat!$B48,#REF!,0),MATCH(CT_Bands_1991_2022_Bills_Flat!AN$3,#REF!,0)),"N/A")</f>
        <v>N/A</v>
      </c>
      <c r="AO48" s="90" t="str">
        <f>IFERROR(INDEX(#REF!,MATCH(CT_Bands_1991_2022_Bills_Flat!$B48,#REF!,0),MATCH(CT_Bands_1991_2022_Bills_Flat!AO$2,#REF!,0))-INDEX(#REF!,MATCH(CT_Bands_1991_2022_Bills_Flat!$B48,#REF!,0),MATCH(CT_Bands_1991_2022_Bills_Flat!AO$3,#REF!,0)),"N/A")</f>
        <v>N/A</v>
      </c>
      <c r="AP48" s="90" t="str">
        <f>IFERROR(INDEX(#REF!,MATCH(CT_Bands_1991_2022_Bills_Flat!$B48,#REF!,0),MATCH(CT_Bands_1991_2022_Bills_Flat!AP$2,#REF!,0))-INDEX(#REF!,MATCH(CT_Bands_1991_2022_Bills_Flat!$B48,#REF!,0),MATCH(CT_Bands_1991_2022_Bills_Flat!AP$3,#REF!,0)),"N/A")</f>
        <v>N/A</v>
      </c>
      <c r="AQ48" s="90" t="str">
        <f>IFERROR(INDEX(#REF!,MATCH(CT_Bands_1991_2022_Bills_Flat!$B48,#REF!,0),MATCH(CT_Bands_1991_2022_Bills_Flat!AQ$2,#REF!,0))-INDEX(#REF!,MATCH(CT_Bands_1991_2022_Bills_Flat!$B48,#REF!,0),MATCH(CT_Bands_1991_2022_Bills_Flat!AQ$3,#REF!,0)),"N/A")</f>
        <v>N/A</v>
      </c>
      <c r="AR48" s="102" t="str">
        <f>IFERROR(INDEX(#REF!,MATCH(CT_Bands_1991_2022_Bills_Flat!$B48,#REF!,0),MATCH(CT_Bands_1991_2022_Bills_Flat!AR$2,#REF!,0))-INDEX(#REF!,MATCH(CT_Bands_1991_2022_Bills_Flat!$B48,#REF!,0),MATCH(CT_Bands_1991_2022_Bills_Flat!AR$3,#REF!,0)),"N/A")</f>
        <v>N/A</v>
      </c>
      <c r="AS48" s="90" t="str">
        <f>IFERROR(INDEX(#REF!,MATCH(CT_Bands_1991_2022_Bills_Flat!$B48,#REF!,0),MATCH(CT_Bands_1991_2022_Bills_Flat!AS$2,#REF!,0))-INDEX(#REF!,MATCH(CT_Bands_1991_2022_Bills_Flat!$B48,#REF!,0),MATCH(CT_Bands_1991_2022_Bills_Flat!AS$3,#REF!,0)),"N/A")</f>
        <v>N/A</v>
      </c>
      <c r="AT48" s="90" t="str">
        <f>IFERROR(INDEX(#REF!,MATCH(CT_Bands_1991_2022_Bills_Flat!$B48,#REF!,0),MATCH(CT_Bands_1991_2022_Bills_Flat!AT$2,#REF!,0))-INDEX(#REF!,MATCH(CT_Bands_1991_2022_Bills_Flat!$B48,#REF!,0),MATCH(CT_Bands_1991_2022_Bills_Flat!AT$3,#REF!,0)),"N/A")</f>
        <v>N/A</v>
      </c>
      <c r="AU48" s="90" t="str">
        <f>IFERROR(INDEX(#REF!,MATCH(CT_Bands_1991_2022_Bills_Flat!$B48,#REF!,0),MATCH(CT_Bands_1991_2022_Bills_Flat!AU$2,#REF!,0))-INDEX(#REF!,MATCH(CT_Bands_1991_2022_Bills_Flat!$B48,#REF!,0),MATCH(CT_Bands_1991_2022_Bills_Flat!AU$3,#REF!,0)),"N/A")</f>
        <v>N/A</v>
      </c>
      <c r="AV48" s="90" t="str">
        <f>IFERROR(INDEX(#REF!,MATCH(CT_Bands_1991_2022_Bills_Flat!$B48,#REF!,0),MATCH(CT_Bands_1991_2022_Bills_Flat!AV$2,#REF!,0))-INDEX(#REF!,MATCH(CT_Bands_1991_2022_Bills_Flat!$B48,#REF!,0),MATCH(CT_Bands_1991_2022_Bills_Flat!AV$3,#REF!,0)),"N/A")</f>
        <v>N/A</v>
      </c>
      <c r="AW48" s="90" t="str">
        <f>IFERROR(INDEX(#REF!,MATCH(CT_Bands_1991_2022_Bills_Flat!$B48,#REF!,0),MATCH(CT_Bands_1991_2022_Bills_Flat!AW$2,#REF!,0))-INDEX(#REF!,MATCH(CT_Bands_1991_2022_Bills_Flat!$B48,#REF!,0),MATCH(CT_Bands_1991_2022_Bills_Flat!AW$3,#REF!,0)),"N/A")</f>
        <v>N/A</v>
      </c>
      <c r="AX48" s="90" t="str">
        <f>IFERROR(INDEX(#REF!,MATCH(CT_Bands_1991_2022_Bills_Flat!$B48,#REF!,0),MATCH(CT_Bands_1991_2022_Bills_Flat!AX$2,#REF!,0))-INDEX(#REF!,MATCH(CT_Bands_1991_2022_Bills_Flat!$B48,#REF!,0),MATCH(CT_Bands_1991_2022_Bills_Flat!AX$3,#REF!,0)),"N/A")</f>
        <v>N/A</v>
      </c>
      <c r="AY48" s="90" t="str">
        <f>IFERROR(INDEX(#REF!,MATCH(CT_Bands_1991_2022_Bills_Flat!$B48,#REF!,0),MATCH(CT_Bands_1991_2022_Bills_Flat!AY$2,#REF!,0))-INDEX(#REF!,MATCH(CT_Bands_1991_2022_Bills_Flat!$B48,#REF!,0),MATCH(CT_Bands_1991_2022_Bills_Flat!AY$3,#REF!,0)),"N/A")</f>
        <v>N/A</v>
      </c>
      <c r="AZ48" s="90" t="str">
        <f>IFERROR(INDEX(#REF!,MATCH(CT_Bands_1991_2022_Bills_Flat!$B48,#REF!,0),MATCH(CT_Bands_1991_2022_Bills_Flat!AZ$2,#REF!,0))-INDEX(#REF!,MATCH(CT_Bands_1991_2022_Bills_Flat!$B48,#REF!,0),MATCH(CT_Bands_1991_2022_Bills_Flat!AZ$3,#REF!,0)),"N/A")</f>
        <v>N/A</v>
      </c>
      <c r="BA48" s="90" t="str">
        <f>IFERROR(INDEX(#REF!,MATCH(CT_Bands_1991_2022_Bills_Flat!$B48,#REF!,0),MATCH(CT_Bands_1991_2022_Bills_Flat!BA$2,#REF!,0))-INDEX(#REF!,MATCH(CT_Bands_1991_2022_Bills_Flat!$B48,#REF!,0),MATCH(CT_Bands_1991_2022_Bills_Flat!BA$3,#REF!,0)),"N/A")</f>
        <v>N/A</v>
      </c>
      <c r="BB48" s="102" t="str">
        <f>IFERROR(INDEX(#REF!,MATCH(CT_Bands_1991_2022_Bills_Flat!$B48,#REF!,0),MATCH(CT_Bands_1991_2022_Bills_Flat!BB$2,#REF!,0))-INDEX(#REF!,MATCH(CT_Bands_1991_2022_Bills_Flat!$B48,#REF!,0),MATCH(CT_Bands_1991_2022_Bills_Flat!BB$3,#REF!,0)),"N/A")</f>
        <v>N/A</v>
      </c>
      <c r="BC48" s="90" t="str">
        <f>IFERROR(INDEX(#REF!,MATCH(CT_Bands_1991_2022_Bills_Flat!$B48,#REF!,0),MATCH(CT_Bands_1991_2022_Bills_Flat!BC$2,#REF!,0))-INDEX(#REF!,MATCH(CT_Bands_1991_2022_Bills_Flat!$B48,#REF!,0),MATCH(CT_Bands_1991_2022_Bills_Flat!BC$3,#REF!,0)),"N/A")</f>
        <v>N/A</v>
      </c>
      <c r="BD48" s="90" t="str">
        <f>IFERROR(INDEX(#REF!,MATCH(CT_Bands_1991_2022_Bills_Flat!$B48,#REF!,0),MATCH(CT_Bands_1991_2022_Bills_Flat!BD$2,#REF!,0))-INDEX(#REF!,MATCH(CT_Bands_1991_2022_Bills_Flat!$B48,#REF!,0),MATCH(CT_Bands_1991_2022_Bills_Flat!BD$3,#REF!,0)),"N/A")</f>
        <v>N/A</v>
      </c>
      <c r="BE48" s="90" t="str">
        <f>IFERROR(INDEX(#REF!,MATCH(CT_Bands_1991_2022_Bills_Flat!$B48,#REF!,0),MATCH(CT_Bands_1991_2022_Bills_Flat!BE$2,#REF!,0))-INDEX(#REF!,MATCH(CT_Bands_1991_2022_Bills_Flat!$B48,#REF!,0),MATCH(CT_Bands_1991_2022_Bills_Flat!BE$3,#REF!,0)),"N/A")</f>
        <v>N/A</v>
      </c>
      <c r="BF48" s="90" t="str">
        <f>IFERROR(INDEX(#REF!,MATCH(CT_Bands_1991_2022_Bills_Flat!$B48,#REF!,0),MATCH(CT_Bands_1991_2022_Bills_Flat!BF$2,#REF!,0))-INDEX(#REF!,MATCH(CT_Bands_1991_2022_Bills_Flat!$B48,#REF!,0),MATCH(CT_Bands_1991_2022_Bills_Flat!BF$3,#REF!,0)),"N/A")</f>
        <v>N/A</v>
      </c>
      <c r="BG48" s="90" t="str">
        <f>IFERROR(INDEX(#REF!,MATCH(CT_Bands_1991_2022_Bills_Flat!$B48,#REF!,0),MATCH(CT_Bands_1991_2022_Bills_Flat!BG$2,#REF!,0))-INDEX(#REF!,MATCH(CT_Bands_1991_2022_Bills_Flat!$B48,#REF!,0),MATCH(CT_Bands_1991_2022_Bills_Flat!BG$3,#REF!,0)),"N/A")</f>
        <v>N/A</v>
      </c>
      <c r="BH48" s="90" t="str">
        <f>IFERROR(INDEX(#REF!,MATCH(CT_Bands_1991_2022_Bills_Flat!$B48,#REF!,0),MATCH(CT_Bands_1991_2022_Bills_Flat!BH$2,#REF!,0))-INDEX(#REF!,MATCH(CT_Bands_1991_2022_Bills_Flat!$B48,#REF!,0),MATCH(CT_Bands_1991_2022_Bills_Flat!BH$3,#REF!,0)),"N/A")</f>
        <v>N/A</v>
      </c>
      <c r="BI48" s="90" t="str">
        <f>IFERROR(INDEX(#REF!,MATCH(CT_Bands_1991_2022_Bills_Flat!$B48,#REF!,0),MATCH(CT_Bands_1991_2022_Bills_Flat!BI$2,#REF!,0))-INDEX(#REF!,MATCH(CT_Bands_1991_2022_Bills_Flat!$B48,#REF!,0),MATCH(CT_Bands_1991_2022_Bills_Flat!BI$3,#REF!,0)),"N/A")</f>
        <v>N/A</v>
      </c>
      <c r="BJ48" s="90" t="str">
        <f>IFERROR(INDEX(#REF!,MATCH(CT_Bands_1991_2022_Bills_Flat!$B48,#REF!,0),MATCH(CT_Bands_1991_2022_Bills_Flat!BJ$2,#REF!,0))-INDEX(#REF!,MATCH(CT_Bands_1991_2022_Bills_Flat!$B48,#REF!,0),MATCH(CT_Bands_1991_2022_Bills_Flat!BJ$3,#REF!,0)),"N/A")</f>
        <v>N/A</v>
      </c>
      <c r="BK48" s="90" t="str">
        <f>IFERROR(INDEX(#REF!,MATCH(CT_Bands_1991_2022_Bills_Flat!$B48,#REF!,0),MATCH(CT_Bands_1991_2022_Bills_Flat!BK$2,#REF!,0))-INDEX(#REF!,MATCH(CT_Bands_1991_2022_Bills_Flat!$B48,#REF!,0),MATCH(CT_Bands_1991_2022_Bills_Flat!BK$3,#REF!,0)),"N/A")</f>
        <v>N/A</v>
      </c>
      <c r="BL48" s="102" t="str">
        <f>IFERROR(INDEX(#REF!,MATCH(CT_Bands_1991_2022_Bills_Flat!$B48,#REF!,0),MATCH(CT_Bands_1991_2022_Bills_Flat!BL$2,#REF!,0))-INDEX(#REF!,MATCH(CT_Bands_1991_2022_Bills_Flat!$B48,#REF!,0),MATCH(CT_Bands_1991_2022_Bills_Flat!BL$3,#REF!,0)),"N/A")</f>
        <v>N/A</v>
      </c>
      <c r="BM48" s="90" t="str">
        <f>IFERROR(INDEX(#REF!,MATCH(CT_Bands_1991_2022_Bills_Flat!$B48,#REF!,0),MATCH(CT_Bands_1991_2022_Bills_Flat!BM$2,#REF!,0))-INDEX(#REF!,MATCH(CT_Bands_1991_2022_Bills_Flat!$B48,#REF!,0),MATCH(CT_Bands_1991_2022_Bills_Flat!BM$3,#REF!,0)),"N/A")</f>
        <v>N/A</v>
      </c>
      <c r="BN48" s="90" t="str">
        <f>IFERROR(INDEX(#REF!,MATCH(CT_Bands_1991_2022_Bills_Flat!$B48,#REF!,0),MATCH(CT_Bands_1991_2022_Bills_Flat!BN$2,#REF!,0))-INDEX(#REF!,MATCH(CT_Bands_1991_2022_Bills_Flat!$B48,#REF!,0),MATCH(CT_Bands_1991_2022_Bills_Flat!BN$3,#REF!,0)),"N/A")</f>
        <v>N/A</v>
      </c>
      <c r="BO48" s="90" t="str">
        <f>IFERROR(INDEX(#REF!,MATCH(CT_Bands_1991_2022_Bills_Flat!$B48,#REF!,0),MATCH(CT_Bands_1991_2022_Bills_Flat!BO$2,#REF!,0))-INDEX(#REF!,MATCH(CT_Bands_1991_2022_Bills_Flat!$B48,#REF!,0),MATCH(CT_Bands_1991_2022_Bills_Flat!BO$3,#REF!,0)),"N/A")</f>
        <v>N/A</v>
      </c>
      <c r="BP48" s="90" t="str">
        <f>IFERROR(INDEX(#REF!,MATCH(CT_Bands_1991_2022_Bills_Flat!$B48,#REF!,0),MATCH(CT_Bands_1991_2022_Bills_Flat!BP$2,#REF!,0))-INDEX(#REF!,MATCH(CT_Bands_1991_2022_Bills_Flat!$B48,#REF!,0),MATCH(CT_Bands_1991_2022_Bills_Flat!BP$3,#REF!,0)),"N/A")</f>
        <v>N/A</v>
      </c>
      <c r="BQ48" s="90" t="str">
        <f>IFERROR(INDEX(#REF!,MATCH(CT_Bands_1991_2022_Bills_Flat!$B48,#REF!,0),MATCH(CT_Bands_1991_2022_Bills_Flat!BQ$2,#REF!,0))-INDEX(#REF!,MATCH(CT_Bands_1991_2022_Bills_Flat!$B48,#REF!,0),MATCH(CT_Bands_1991_2022_Bills_Flat!BQ$3,#REF!,0)),"N/A")</f>
        <v>N/A</v>
      </c>
      <c r="BR48" s="90" t="str">
        <f>IFERROR(INDEX(#REF!,MATCH(CT_Bands_1991_2022_Bills_Flat!$B48,#REF!,0),MATCH(CT_Bands_1991_2022_Bills_Flat!BR$2,#REF!,0))-INDEX(#REF!,MATCH(CT_Bands_1991_2022_Bills_Flat!$B48,#REF!,0),MATCH(CT_Bands_1991_2022_Bills_Flat!BR$3,#REF!,0)),"N/A")</f>
        <v>N/A</v>
      </c>
      <c r="BS48" s="90" t="str">
        <f>IFERROR(INDEX(#REF!,MATCH(CT_Bands_1991_2022_Bills_Flat!$B48,#REF!,0),MATCH(CT_Bands_1991_2022_Bills_Flat!BS$2,#REF!,0))-INDEX(#REF!,MATCH(CT_Bands_1991_2022_Bills_Flat!$B48,#REF!,0),MATCH(CT_Bands_1991_2022_Bills_Flat!BS$3,#REF!,0)),"N/A")</f>
        <v>N/A</v>
      </c>
      <c r="BT48" s="90" t="str">
        <f>IFERROR(INDEX(#REF!,MATCH(CT_Bands_1991_2022_Bills_Flat!$B48,#REF!,0),MATCH(CT_Bands_1991_2022_Bills_Flat!BT$2,#REF!,0))-INDEX(#REF!,MATCH(CT_Bands_1991_2022_Bills_Flat!$B48,#REF!,0),MATCH(CT_Bands_1991_2022_Bills_Flat!BT$3,#REF!,0)),"N/A")</f>
        <v>N/A</v>
      </c>
      <c r="BU48" s="90" t="str">
        <f>IFERROR(INDEX(#REF!,MATCH(CT_Bands_1991_2022_Bills_Flat!$B48,#REF!,0),MATCH(CT_Bands_1991_2022_Bills_Flat!BU$2,#REF!,0))-INDEX(#REF!,MATCH(CT_Bands_1991_2022_Bills_Flat!$B48,#REF!,0),MATCH(CT_Bands_1991_2022_Bills_Flat!BU$3,#REF!,0)),"N/A")</f>
        <v>N/A</v>
      </c>
      <c r="BV48" s="102" t="str">
        <f>IFERROR(INDEX(#REF!,MATCH(CT_Bands_1991_2022_Bills_Flat!$B48,#REF!,0),MATCH(CT_Bands_1991_2022_Bills_Flat!BV$2,#REF!,0))-INDEX(#REF!,MATCH(CT_Bands_1991_2022_Bills_Flat!$B48,#REF!,0),MATCH(CT_Bands_1991_2022_Bills_Flat!BV$3,#REF!,0)),"N/A")</f>
        <v>N/A</v>
      </c>
      <c r="BW48" s="90" t="str">
        <f>IFERROR(INDEX(#REF!,MATCH(CT_Bands_1991_2022_Bills_Flat!$B48,#REF!,0),MATCH(CT_Bands_1991_2022_Bills_Flat!BW$2,#REF!,0))-INDEX(#REF!,MATCH(CT_Bands_1991_2022_Bills_Flat!$B48,#REF!,0),MATCH(CT_Bands_1991_2022_Bills_Flat!BW$3,#REF!,0)),"N/A")</f>
        <v>N/A</v>
      </c>
      <c r="BX48" s="90" t="str">
        <f>IFERROR(INDEX(#REF!,MATCH(CT_Bands_1991_2022_Bills_Flat!$B48,#REF!,0),MATCH(CT_Bands_1991_2022_Bills_Flat!BX$2,#REF!,0))-INDEX(#REF!,MATCH(CT_Bands_1991_2022_Bills_Flat!$B48,#REF!,0),MATCH(CT_Bands_1991_2022_Bills_Flat!BX$3,#REF!,0)),"N/A")</f>
        <v>N/A</v>
      </c>
      <c r="BY48" s="90" t="str">
        <f>IFERROR(INDEX(#REF!,MATCH(CT_Bands_1991_2022_Bills_Flat!$B48,#REF!,0),MATCH(CT_Bands_1991_2022_Bills_Flat!BY$2,#REF!,0))-INDEX(#REF!,MATCH(CT_Bands_1991_2022_Bills_Flat!$B48,#REF!,0),MATCH(CT_Bands_1991_2022_Bills_Flat!BY$3,#REF!,0)),"N/A")</f>
        <v>N/A</v>
      </c>
      <c r="BZ48" s="90" t="str">
        <f>IFERROR(INDEX(#REF!,MATCH(CT_Bands_1991_2022_Bills_Flat!$B48,#REF!,0),MATCH(CT_Bands_1991_2022_Bills_Flat!BZ$2,#REF!,0))-INDEX(#REF!,MATCH(CT_Bands_1991_2022_Bills_Flat!$B48,#REF!,0),MATCH(CT_Bands_1991_2022_Bills_Flat!BZ$3,#REF!,0)),"N/A")</f>
        <v>N/A</v>
      </c>
      <c r="CA48" s="90" t="str">
        <f>IFERROR(INDEX(#REF!,MATCH(CT_Bands_1991_2022_Bills_Flat!$B48,#REF!,0),MATCH(CT_Bands_1991_2022_Bills_Flat!CA$2,#REF!,0))-INDEX(#REF!,MATCH(CT_Bands_1991_2022_Bills_Flat!$B48,#REF!,0),MATCH(CT_Bands_1991_2022_Bills_Flat!CA$3,#REF!,0)),"N/A")</f>
        <v>N/A</v>
      </c>
      <c r="CB48" s="90" t="str">
        <f>IFERROR(INDEX(#REF!,MATCH(CT_Bands_1991_2022_Bills_Flat!$B48,#REF!,0),MATCH(CT_Bands_1991_2022_Bills_Flat!CB$2,#REF!,0))-INDEX(#REF!,MATCH(CT_Bands_1991_2022_Bills_Flat!$B48,#REF!,0),MATCH(CT_Bands_1991_2022_Bills_Flat!CB$3,#REF!,0)),"N/A")</f>
        <v>N/A</v>
      </c>
      <c r="CC48" s="90" t="str">
        <f>IFERROR(INDEX(#REF!,MATCH(CT_Bands_1991_2022_Bills_Flat!$B48,#REF!,0),MATCH(CT_Bands_1991_2022_Bills_Flat!CC$2,#REF!,0))-INDEX(#REF!,MATCH(CT_Bands_1991_2022_Bills_Flat!$B48,#REF!,0),MATCH(CT_Bands_1991_2022_Bills_Flat!CC$3,#REF!,0)),"N/A")</f>
        <v>N/A</v>
      </c>
      <c r="CD48" s="90" t="str">
        <f>IFERROR(INDEX(#REF!,MATCH(CT_Bands_1991_2022_Bills_Flat!$B48,#REF!,0),MATCH(CT_Bands_1991_2022_Bills_Flat!CD$2,#REF!,0))-INDEX(#REF!,MATCH(CT_Bands_1991_2022_Bills_Flat!$B48,#REF!,0),MATCH(CT_Bands_1991_2022_Bills_Flat!CD$3,#REF!,0)),"N/A")</f>
        <v>N/A</v>
      </c>
      <c r="CE48" s="90" t="str">
        <f>IFERROR(INDEX(#REF!,MATCH(CT_Bands_1991_2022_Bills_Flat!$B48,#REF!,0),MATCH(CT_Bands_1991_2022_Bills_Flat!CE$2,#REF!,0))-INDEX(#REF!,MATCH(CT_Bands_1991_2022_Bills_Flat!$B48,#REF!,0),MATCH(CT_Bands_1991_2022_Bills_Flat!CE$3,#REF!,0)),"N/A")</f>
        <v>N/A</v>
      </c>
      <c r="CF48" s="51"/>
    </row>
    <row r="49" spans="1:84" x14ac:dyDescent="0.25">
      <c r="A49" s="76" t="s">
        <v>839</v>
      </c>
      <c r="B49" s="85" t="s">
        <v>840</v>
      </c>
      <c r="C49" s="85" t="s">
        <v>1511</v>
      </c>
      <c r="D49" s="90" t="str">
        <f>IFERROR(INDEX(#REF!,MATCH(CT_Bands_1991_2022_Bills_Flat!$B49,#REF!,0),MATCH(CT_Bands_1991_2022_Bills_Flat!D$2,#REF!,0))-INDEX(#REF!,MATCH(CT_Bands_1991_2022_Bills_Flat!$B49,#REF!,0),MATCH(CT_Bands_1991_2022_Bills_Flat!D$3,#REF!,0)),"N/A")</f>
        <v>N/A</v>
      </c>
      <c r="E49" s="90" t="str">
        <f>IFERROR(INDEX(#REF!,MATCH(CT_Bands_1991_2022_Bills_Flat!$B49,#REF!,0),MATCH(CT_Bands_1991_2022_Bills_Flat!E$2,#REF!,0))-INDEX(#REF!,MATCH(CT_Bands_1991_2022_Bills_Flat!$B49,#REF!,0),MATCH(CT_Bands_1991_2022_Bills_Flat!E$3,#REF!,0)),"N/A")</f>
        <v>N/A</v>
      </c>
      <c r="F49" s="90" t="str">
        <f>IFERROR(INDEX(#REF!,MATCH(CT_Bands_1991_2022_Bills_Flat!$B49,#REF!,0),MATCH(CT_Bands_1991_2022_Bills_Flat!F$2,#REF!,0))-INDEX(#REF!,MATCH(CT_Bands_1991_2022_Bills_Flat!$B49,#REF!,0),MATCH(CT_Bands_1991_2022_Bills_Flat!F$3,#REF!,0)),"N/A")</f>
        <v>N/A</v>
      </c>
      <c r="G49" s="90" t="str">
        <f>IFERROR(INDEX(#REF!,MATCH(CT_Bands_1991_2022_Bills_Flat!$B49,#REF!,0),MATCH(CT_Bands_1991_2022_Bills_Flat!G$2,#REF!,0))-INDEX(#REF!,MATCH(CT_Bands_1991_2022_Bills_Flat!$B49,#REF!,0),MATCH(CT_Bands_1991_2022_Bills_Flat!G$3,#REF!,0)),"N/A")</f>
        <v>N/A</v>
      </c>
      <c r="H49" s="90" t="str">
        <f>IFERROR(INDEX(#REF!,MATCH(CT_Bands_1991_2022_Bills_Flat!$B49,#REF!,0),MATCH(CT_Bands_1991_2022_Bills_Flat!H$2,#REF!,0))-INDEX(#REF!,MATCH(CT_Bands_1991_2022_Bills_Flat!$B49,#REF!,0),MATCH(CT_Bands_1991_2022_Bills_Flat!H$3,#REF!,0)),"N/A")</f>
        <v>N/A</v>
      </c>
      <c r="I49" s="90" t="str">
        <f>IFERROR(INDEX(#REF!,MATCH(CT_Bands_1991_2022_Bills_Flat!$B49,#REF!,0),MATCH(CT_Bands_1991_2022_Bills_Flat!I$2,#REF!,0))-INDEX(#REF!,MATCH(CT_Bands_1991_2022_Bills_Flat!$B49,#REF!,0),MATCH(CT_Bands_1991_2022_Bills_Flat!I$3,#REF!,0)),"N/A")</f>
        <v>N/A</v>
      </c>
      <c r="J49" s="90" t="str">
        <f>IFERROR(INDEX(#REF!,MATCH(CT_Bands_1991_2022_Bills_Flat!$B49,#REF!,0),MATCH(CT_Bands_1991_2022_Bills_Flat!J$2,#REF!,0))-INDEX(#REF!,MATCH(CT_Bands_1991_2022_Bills_Flat!$B49,#REF!,0),MATCH(CT_Bands_1991_2022_Bills_Flat!J$3,#REF!,0)),"N/A")</f>
        <v>N/A</v>
      </c>
      <c r="K49" s="90" t="str">
        <f>IFERROR(INDEX(#REF!,MATCH(CT_Bands_1991_2022_Bills_Flat!$B49,#REF!,0),MATCH(CT_Bands_1991_2022_Bills_Flat!K$2,#REF!,0))-INDEX(#REF!,MATCH(CT_Bands_1991_2022_Bills_Flat!$B49,#REF!,0),MATCH(CT_Bands_1991_2022_Bills_Flat!K$3,#REF!,0)),"N/A")</f>
        <v>N/A</v>
      </c>
      <c r="L49" s="90" t="str">
        <f>IFERROR(INDEX(#REF!,MATCH(CT_Bands_1991_2022_Bills_Flat!$B49,#REF!,0),MATCH(CT_Bands_1991_2022_Bills_Flat!L$2,#REF!,0))-INDEX(#REF!,MATCH(CT_Bands_1991_2022_Bills_Flat!$B49,#REF!,0),MATCH(CT_Bands_1991_2022_Bills_Flat!L$3,#REF!,0)),"N/A")</f>
        <v>N/A</v>
      </c>
      <c r="M49" s="90" t="str">
        <f>IFERROR(INDEX(#REF!,MATCH(CT_Bands_1991_2022_Bills_Flat!$B49,#REF!,0),MATCH(CT_Bands_1991_2022_Bills_Flat!M$2,#REF!,0))-INDEX(#REF!,MATCH(CT_Bands_1991_2022_Bills_Flat!$B49,#REF!,0),MATCH(CT_Bands_1991_2022_Bills_Flat!M$3,#REF!,0)),"N/A")</f>
        <v>N/A</v>
      </c>
      <c r="N49" s="102" t="str">
        <f>IFERROR(INDEX(#REF!,MATCH(CT_Bands_1991_2022_Bills_Flat!$B49,#REF!,0),MATCH(CT_Bands_1991_2022_Bills_Flat!N$2,#REF!,0))-INDEX(#REF!,MATCH(CT_Bands_1991_2022_Bills_Flat!$B49,#REF!,0),MATCH(CT_Bands_1991_2022_Bills_Flat!N$3,#REF!,0)),"N/A")</f>
        <v>N/A</v>
      </c>
      <c r="O49" s="90" t="str">
        <f>IFERROR(INDEX(#REF!,MATCH(CT_Bands_1991_2022_Bills_Flat!$B49,#REF!,0),MATCH(CT_Bands_1991_2022_Bills_Flat!O$2,#REF!,0))-INDEX(#REF!,MATCH(CT_Bands_1991_2022_Bills_Flat!$B49,#REF!,0),MATCH(CT_Bands_1991_2022_Bills_Flat!O$3,#REF!,0)),"N/A")</f>
        <v>N/A</v>
      </c>
      <c r="P49" s="90" t="str">
        <f>IFERROR(INDEX(#REF!,MATCH(CT_Bands_1991_2022_Bills_Flat!$B49,#REF!,0),MATCH(CT_Bands_1991_2022_Bills_Flat!P$2,#REF!,0))-INDEX(#REF!,MATCH(CT_Bands_1991_2022_Bills_Flat!$B49,#REF!,0),MATCH(CT_Bands_1991_2022_Bills_Flat!P$3,#REF!,0)),"N/A")</f>
        <v>N/A</v>
      </c>
      <c r="Q49" s="90" t="str">
        <f>IFERROR(INDEX(#REF!,MATCH(CT_Bands_1991_2022_Bills_Flat!$B49,#REF!,0),MATCH(CT_Bands_1991_2022_Bills_Flat!Q$2,#REF!,0))-INDEX(#REF!,MATCH(CT_Bands_1991_2022_Bills_Flat!$B49,#REF!,0),MATCH(CT_Bands_1991_2022_Bills_Flat!Q$3,#REF!,0)),"N/A")</f>
        <v>N/A</v>
      </c>
      <c r="R49" s="90" t="str">
        <f>IFERROR(INDEX(#REF!,MATCH(CT_Bands_1991_2022_Bills_Flat!$B49,#REF!,0),MATCH(CT_Bands_1991_2022_Bills_Flat!R$2,#REF!,0))-INDEX(#REF!,MATCH(CT_Bands_1991_2022_Bills_Flat!$B49,#REF!,0),MATCH(CT_Bands_1991_2022_Bills_Flat!R$3,#REF!,0)),"N/A")</f>
        <v>N/A</v>
      </c>
      <c r="S49" s="90" t="str">
        <f>IFERROR(INDEX(#REF!,MATCH(CT_Bands_1991_2022_Bills_Flat!$B49,#REF!,0),MATCH(CT_Bands_1991_2022_Bills_Flat!S$2,#REF!,0))-INDEX(#REF!,MATCH(CT_Bands_1991_2022_Bills_Flat!$B49,#REF!,0),MATCH(CT_Bands_1991_2022_Bills_Flat!S$3,#REF!,0)),"N/A")</f>
        <v>N/A</v>
      </c>
      <c r="T49" s="90" t="str">
        <f>IFERROR(INDEX(#REF!,MATCH(CT_Bands_1991_2022_Bills_Flat!$B49,#REF!,0),MATCH(CT_Bands_1991_2022_Bills_Flat!T$2,#REF!,0))-INDEX(#REF!,MATCH(CT_Bands_1991_2022_Bills_Flat!$B49,#REF!,0),MATCH(CT_Bands_1991_2022_Bills_Flat!T$3,#REF!,0)),"N/A")</f>
        <v>N/A</v>
      </c>
      <c r="U49" s="90" t="str">
        <f>IFERROR(INDEX(#REF!,MATCH(CT_Bands_1991_2022_Bills_Flat!$B49,#REF!,0),MATCH(CT_Bands_1991_2022_Bills_Flat!U$2,#REF!,0))-INDEX(#REF!,MATCH(CT_Bands_1991_2022_Bills_Flat!$B49,#REF!,0),MATCH(CT_Bands_1991_2022_Bills_Flat!U$3,#REF!,0)),"N/A")</f>
        <v>N/A</v>
      </c>
      <c r="V49" s="90" t="str">
        <f>IFERROR(INDEX(#REF!,MATCH(CT_Bands_1991_2022_Bills_Flat!$B49,#REF!,0),MATCH(CT_Bands_1991_2022_Bills_Flat!V$2,#REF!,0))-INDEX(#REF!,MATCH(CT_Bands_1991_2022_Bills_Flat!$B49,#REF!,0),MATCH(CT_Bands_1991_2022_Bills_Flat!V$3,#REF!,0)),"N/A")</f>
        <v>N/A</v>
      </c>
      <c r="W49" s="90" t="str">
        <f>IFERROR(INDEX(#REF!,MATCH(CT_Bands_1991_2022_Bills_Flat!$B49,#REF!,0),MATCH(CT_Bands_1991_2022_Bills_Flat!W$2,#REF!,0))-INDEX(#REF!,MATCH(CT_Bands_1991_2022_Bills_Flat!$B49,#REF!,0),MATCH(CT_Bands_1991_2022_Bills_Flat!W$3,#REF!,0)),"N/A")</f>
        <v>N/A</v>
      </c>
      <c r="X49" s="102" t="str">
        <f>IFERROR(INDEX(#REF!,MATCH(CT_Bands_1991_2022_Bills_Flat!$B49,#REF!,0),MATCH(CT_Bands_1991_2022_Bills_Flat!X$2,#REF!,0))-INDEX(#REF!,MATCH(CT_Bands_1991_2022_Bills_Flat!$B49,#REF!,0),MATCH(CT_Bands_1991_2022_Bills_Flat!X$3,#REF!,0)),"N/A")</f>
        <v>N/A</v>
      </c>
      <c r="Y49" s="90" t="str">
        <f>IFERROR(INDEX(#REF!,MATCH(CT_Bands_1991_2022_Bills_Flat!$B49,#REF!,0),MATCH(CT_Bands_1991_2022_Bills_Flat!Y$2,#REF!,0))-INDEX(#REF!,MATCH(CT_Bands_1991_2022_Bills_Flat!$B49,#REF!,0),MATCH(CT_Bands_1991_2022_Bills_Flat!Y$3,#REF!,0)),"N/A")</f>
        <v>N/A</v>
      </c>
      <c r="Z49" s="90" t="str">
        <f>IFERROR(INDEX(#REF!,MATCH(CT_Bands_1991_2022_Bills_Flat!$B49,#REF!,0),MATCH(CT_Bands_1991_2022_Bills_Flat!Z$2,#REF!,0))-INDEX(#REF!,MATCH(CT_Bands_1991_2022_Bills_Flat!$B49,#REF!,0),MATCH(CT_Bands_1991_2022_Bills_Flat!Z$3,#REF!,0)),"N/A")</f>
        <v>N/A</v>
      </c>
      <c r="AA49" s="90" t="str">
        <f>IFERROR(INDEX(#REF!,MATCH(CT_Bands_1991_2022_Bills_Flat!$B49,#REF!,0),MATCH(CT_Bands_1991_2022_Bills_Flat!AA$2,#REF!,0))-INDEX(#REF!,MATCH(CT_Bands_1991_2022_Bills_Flat!$B49,#REF!,0),MATCH(CT_Bands_1991_2022_Bills_Flat!AA$3,#REF!,0)),"N/A")</f>
        <v>N/A</v>
      </c>
      <c r="AB49" s="90" t="str">
        <f>IFERROR(INDEX(#REF!,MATCH(CT_Bands_1991_2022_Bills_Flat!$B49,#REF!,0),MATCH(CT_Bands_1991_2022_Bills_Flat!AB$2,#REF!,0))-INDEX(#REF!,MATCH(CT_Bands_1991_2022_Bills_Flat!$B49,#REF!,0),MATCH(CT_Bands_1991_2022_Bills_Flat!AB$3,#REF!,0)),"N/A")</f>
        <v>N/A</v>
      </c>
      <c r="AC49" s="90" t="str">
        <f>IFERROR(INDEX(#REF!,MATCH(CT_Bands_1991_2022_Bills_Flat!$B49,#REF!,0),MATCH(CT_Bands_1991_2022_Bills_Flat!AC$2,#REF!,0))-INDEX(#REF!,MATCH(CT_Bands_1991_2022_Bills_Flat!$B49,#REF!,0),MATCH(CT_Bands_1991_2022_Bills_Flat!AC$3,#REF!,0)),"N/A")</f>
        <v>N/A</v>
      </c>
      <c r="AD49" s="90" t="str">
        <f>IFERROR(INDEX(#REF!,MATCH(CT_Bands_1991_2022_Bills_Flat!$B49,#REF!,0),MATCH(CT_Bands_1991_2022_Bills_Flat!AD$2,#REF!,0))-INDEX(#REF!,MATCH(CT_Bands_1991_2022_Bills_Flat!$B49,#REF!,0),MATCH(CT_Bands_1991_2022_Bills_Flat!AD$3,#REF!,0)),"N/A")</f>
        <v>N/A</v>
      </c>
      <c r="AE49" s="90" t="str">
        <f>IFERROR(INDEX(#REF!,MATCH(CT_Bands_1991_2022_Bills_Flat!$B49,#REF!,0),MATCH(CT_Bands_1991_2022_Bills_Flat!AE$2,#REF!,0))-INDEX(#REF!,MATCH(CT_Bands_1991_2022_Bills_Flat!$B49,#REF!,0),MATCH(CT_Bands_1991_2022_Bills_Flat!AE$3,#REF!,0)),"N/A")</f>
        <v>N/A</v>
      </c>
      <c r="AF49" s="90" t="str">
        <f>IFERROR(INDEX(#REF!,MATCH(CT_Bands_1991_2022_Bills_Flat!$B49,#REF!,0),MATCH(CT_Bands_1991_2022_Bills_Flat!AF$2,#REF!,0))-INDEX(#REF!,MATCH(CT_Bands_1991_2022_Bills_Flat!$B49,#REF!,0),MATCH(CT_Bands_1991_2022_Bills_Flat!AF$3,#REF!,0)),"N/A")</f>
        <v>N/A</v>
      </c>
      <c r="AG49" s="90" t="str">
        <f>IFERROR(INDEX(#REF!,MATCH(CT_Bands_1991_2022_Bills_Flat!$B49,#REF!,0),MATCH(CT_Bands_1991_2022_Bills_Flat!AG$2,#REF!,0))-INDEX(#REF!,MATCH(CT_Bands_1991_2022_Bills_Flat!$B49,#REF!,0),MATCH(CT_Bands_1991_2022_Bills_Flat!AG$3,#REF!,0)),"N/A")</f>
        <v>N/A</v>
      </c>
      <c r="AH49" s="102" t="str">
        <f>IFERROR(INDEX(#REF!,MATCH(CT_Bands_1991_2022_Bills_Flat!$B49,#REF!,0),MATCH(CT_Bands_1991_2022_Bills_Flat!AH$2,#REF!,0))-INDEX(#REF!,MATCH(CT_Bands_1991_2022_Bills_Flat!$B49,#REF!,0),MATCH(CT_Bands_1991_2022_Bills_Flat!AH$3,#REF!,0)),"N/A")</f>
        <v>N/A</v>
      </c>
      <c r="AI49" s="90" t="str">
        <f>IFERROR(INDEX(#REF!,MATCH(CT_Bands_1991_2022_Bills_Flat!$B49,#REF!,0),MATCH(CT_Bands_1991_2022_Bills_Flat!AI$2,#REF!,0))-INDEX(#REF!,MATCH(CT_Bands_1991_2022_Bills_Flat!$B49,#REF!,0),MATCH(CT_Bands_1991_2022_Bills_Flat!AI$3,#REF!,0)),"N/A")</f>
        <v>N/A</v>
      </c>
      <c r="AJ49" s="90" t="str">
        <f>IFERROR(INDEX(#REF!,MATCH(CT_Bands_1991_2022_Bills_Flat!$B49,#REF!,0),MATCH(CT_Bands_1991_2022_Bills_Flat!AJ$2,#REF!,0))-INDEX(#REF!,MATCH(CT_Bands_1991_2022_Bills_Flat!$B49,#REF!,0),MATCH(CT_Bands_1991_2022_Bills_Flat!AJ$3,#REF!,0)),"N/A")</f>
        <v>N/A</v>
      </c>
      <c r="AK49" s="90" t="str">
        <f>IFERROR(INDEX(#REF!,MATCH(CT_Bands_1991_2022_Bills_Flat!$B49,#REF!,0),MATCH(CT_Bands_1991_2022_Bills_Flat!AK$2,#REF!,0))-INDEX(#REF!,MATCH(CT_Bands_1991_2022_Bills_Flat!$B49,#REF!,0),MATCH(CT_Bands_1991_2022_Bills_Flat!AK$3,#REF!,0)),"N/A")</f>
        <v>N/A</v>
      </c>
      <c r="AL49" s="90" t="str">
        <f>IFERROR(INDEX(#REF!,MATCH(CT_Bands_1991_2022_Bills_Flat!$B49,#REF!,0),MATCH(CT_Bands_1991_2022_Bills_Flat!AL$2,#REF!,0))-INDEX(#REF!,MATCH(CT_Bands_1991_2022_Bills_Flat!$B49,#REF!,0),MATCH(CT_Bands_1991_2022_Bills_Flat!AL$3,#REF!,0)),"N/A")</f>
        <v>N/A</v>
      </c>
      <c r="AM49" s="90" t="str">
        <f>IFERROR(INDEX(#REF!,MATCH(CT_Bands_1991_2022_Bills_Flat!$B49,#REF!,0),MATCH(CT_Bands_1991_2022_Bills_Flat!AM$2,#REF!,0))-INDEX(#REF!,MATCH(CT_Bands_1991_2022_Bills_Flat!$B49,#REF!,0),MATCH(CT_Bands_1991_2022_Bills_Flat!AM$3,#REF!,0)),"N/A")</f>
        <v>N/A</v>
      </c>
      <c r="AN49" s="90" t="str">
        <f>IFERROR(INDEX(#REF!,MATCH(CT_Bands_1991_2022_Bills_Flat!$B49,#REF!,0),MATCH(CT_Bands_1991_2022_Bills_Flat!AN$2,#REF!,0))-INDEX(#REF!,MATCH(CT_Bands_1991_2022_Bills_Flat!$B49,#REF!,0),MATCH(CT_Bands_1991_2022_Bills_Flat!AN$3,#REF!,0)),"N/A")</f>
        <v>N/A</v>
      </c>
      <c r="AO49" s="90" t="str">
        <f>IFERROR(INDEX(#REF!,MATCH(CT_Bands_1991_2022_Bills_Flat!$B49,#REF!,0),MATCH(CT_Bands_1991_2022_Bills_Flat!AO$2,#REF!,0))-INDEX(#REF!,MATCH(CT_Bands_1991_2022_Bills_Flat!$B49,#REF!,0),MATCH(CT_Bands_1991_2022_Bills_Flat!AO$3,#REF!,0)),"N/A")</f>
        <v>N/A</v>
      </c>
      <c r="AP49" s="90" t="str">
        <f>IFERROR(INDEX(#REF!,MATCH(CT_Bands_1991_2022_Bills_Flat!$B49,#REF!,0),MATCH(CT_Bands_1991_2022_Bills_Flat!AP$2,#REF!,0))-INDEX(#REF!,MATCH(CT_Bands_1991_2022_Bills_Flat!$B49,#REF!,0),MATCH(CT_Bands_1991_2022_Bills_Flat!AP$3,#REF!,0)),"N/A")</f>
        <v>N/A</v>
      </c>
      <c r="AQ49" s="90" t="str">
        <f>IFERROR(INDEX(#REF!,MATCH(CT_Bands_1991_2022_Bills_Flat!$B49,#REF!,0),MATCH(CT_Bands_1991_2022_Bills_Flat!AQ$2,#REF!,0))-INDEX(#REF!,MATCH(CT_Bands_1991_2022_Bills_Flat!$B49,#REF!,0),MATCH(CT_Bands_1991_2022_Bills_Flat!AQ$3,#REF!,0)),"N/A")</f>
        <v>N/A</v>
      </c>
      <c r="AR49" s="102" t="str">
        <f>IFERROR(INDEX(#REF!,MATCH(CT_Bands_1991_2022_Bills_Flat!$B49,#REF!,0),MATCH(CT_Bands_1991_2022_Bills_Flat!AR$2,#REF!,0))-INDEX(#REF!,MATCH(CT_Bands_1991_2022_Bills_Flat!$B49,#REF!,0),MATCH(CT_Bands_1991_2022_Bills_Flat!AR$3,#REF!,0)),"N/A")</f>
        <v>N/A</v>
      </c>
      <c r="AS49" s="90" t="str">
        <f>IFERROR(INDEX(#REF!,MATCH(CT_Bands_1991_2022_Bills_Flat!$B49,#REF!,0),MATCH(CT_Bands_1991_2022_Bills_Flat!AS$2,#REF!,0))-INDEX(#REF!,MATCH(CT_Bands_1991_2022_Bills_Flat!$B49,#REF!,0),MATCH(CT_Bands_1991_2022_Bills_Flat!AS$3,#REF!,0)),"N/A")</f>
        <v>N/A</v>
      </c>
      <c r="AT49" s="90" t="str">
        <f>IFERROR(INDEX(#REF!,MATCH(CT_Bands_1991_2022_Bills_Flat!$B49,#REF!,0),MATCH(CT_Bands_1991_2022_Bills_Flat!AT$2,#REF!,0))-INDEX(#REF!,MATCH(CT_Bands_1991_2022_Bills_Flat!$B49,#REF!,0),MATCH(CT_Bands_1991_2022_Bills_Flat!AT$3,#REF!,0)),"N/A")</f>
        <v>N/A</v>
      </c>
      <c r="AU49" s="90" t="str">
        <f>IFERROR(INDEX(#REF!,MATCH(CT_Bands_1991_2022_Bills_Flat!$B49,#REF!,0),MATCH(CT_Bands_1991_2022_Bills_Flat!AU$2,#REF!,0))-INDEX(#REF!,MATCH(CT_Bands_1991_2022_Bills_Flat!$B49,#REF!,0),MATCH(CT_Bands_1991_2022_Bills_Flat!AU$3,#REF!,0)),"N/A")</f>
        <v>N/A</v>
      </c>
      <c r="AV49" s="90" t="str">
        <f>IFERROR(INDEX(#REF!,MATCH(CT_Bands_1991_2022_Bills_Flat!$B49,#REF!,0),MATCH(CT_Bands_1991_2022_Bills_Flat!AV$2,#REF!,0))-INDEX(#REF!,MATCH(CT_Bands_1991_2022_Bills_Flat!$B49,#REF!,0),MATCH(CT_Bands_1991_2022_Bills_Flat!AV$3,#REF!,0)),"N/A")</f>
        <v>N/A</v>
      </c>
      <c r="AW49" s="90" t="str">
        <f>IFERROR(INDEX(#REF!,MATCH(CT_Bands_1991_2022_Bills_Flat!$B49,#REF!,0),MATCH(CT_Bands_1991_2022_Bills_Flat!AW$2,#REF!,0))-INDEX(#REF!,MATCH(CT_Bands_1991_2022_Bills_Flat!$B49,#REF!,0),MATCH(CT_Bands_1991_2022_Bills_Flat!AW$3,#REF!,0)),"N/A")</f>
        <v>N/A</v>
      </c>
      <c r="AX49" s="90" t="str">
        <f>IFERROR(INDEX(#REF!,MATCH(CT_Bands_1991_2022_Bills_Flat!$B49,#REF!,0),MATCH(CT_Bands_1991_2022_Bills_Flat!AX$2,#REF!,0))-INDEX(#REF!,MATCH(CT_Bands_1991_2022_Bills_Flat!$B49,#REF!,0),MATCH(CT_Bands_1991_2022_Bills_Flat!AX$3,#REF!,0)),"N/A")</f>
        <v>N/A</v>
      </c>
      <c r="AY49" s="90" t="str">
        <f>IFERROR(INDEX(#REF!,MATCH(CT_Bands_1991_2022_Bills_Flat!$B49,#REF!,0),MATCH(CT_Bands_1991_2022_Bills_Flat!AY$2,#REF!,0))-INDEX(#REF!,MATCH(CT_Bands_1991_2022_Bills_Flat!$B49,#REF!,0),MATCH(CT_Bands_1991_2022_Bills_Flat!AY$3,#REF!,0)),"N/A")</f>
        <v>N/A</v>
      </c>
      <c r="AZ49" s="90" t="str">
        <f>IFERROR(INDEX(#REF!,MATCH(CT_Bands_1991_2022_Bills_Flat!$B49,#REF!,0),MATCH(CT_Bands_1991_2022_Bills_Flat!AZ$2,#REF!,0))-INDEX(#REF!,MATCH(CT_Bands_1991_2022_Bills_Flat!$B49,#REF!,0),MATCH(CT_Bands_1991_2022_Bills_Flat!AZ$3,#REF!,0)),"N/A")</f>
        <v>N/A</v>
      </c>
      <c r="BA49" s="90" t="str">
        <f>IFERROR(INDEX(#REF!,MATCH(CT_Bands_1991_2022_Bills_Flat!$B49,#REF!,0),MATCH(CT_Bands_1991_2022_Bills_Flat!BA$2,#REF!,0))-INDEX(#REF!,MATCH(CT_Bands_1991_2022_Bills_Flat!$B49,#REF!,0),MATCH(CT_Bands_1991_2022_Bills_Flat!BA$3,#REF!,0)),"N/A")</f>
        <v>N/A</v>
      </c>
      <c r="BB49" s="102" t="str">
        <f>IFERROR(INDEX(#REF!,MATCH(CT_Bands_1991_2022_Bills_Flat!$B49,#REF!,0),MATCH(CT_Bands_1991_2022_Bills_Flat!BB$2,#REF!,0))-INDEX(#REF!,MATCH(CT_Bands_1991_2022_Bills_Flat!$B49,#REF!,0),MATCH(CT_Bands_1991_2022_Bills_Flat!BB$3,#REF!,0)),"N/A")</f>
        <v>N/A</v>
      </c>
      <c r="BC49" s="90" t="str">
        <f>IFERROR(INDEX(#REF!,MATCH(CT_Bands_1991_2022_Bills_Flat!$B49,#REF!,0),MATCH(CT_Bands_1991_2022_Bills_Flat!BC$2,#REF!,0))-INDEX(#REF!,MATCH(CT_Bands_1991_2022_Bills_Flat!$B49,#REF!,0),MATCH(CT_Bands_1991_2022_Bills_Flat!BC$3,#REF!,0)),"N/A")</f>
        <v>N/A</v>
      </c>
      <c r="BD49" s="90" t="str">
        <f>IFERROR(INDEX(#REF!,MATCH(CT_Bands_1991_2022_Bills_Flat!$B49,#REF!,0),MATCH(CT_Bands_1991_2022_Bills_Flat!BD$2,#REF!,0))-INDEX(#REF!,MATCH(CT_Bands_1991_2022_Bills_Flat!$B49,#REF!,0),MATCH(CT_Bands_1991_2022_Bills_Flat!BD$3,#REF!,0)),"N/A")</f>
        <v>N/A</v>
      </c>
      <c r="BE49" s="90" t="str">
        <f>IFERROR(INDEX(#REF!,MATCH(CT_Bands_1991_2022_Bills_Flat!$B49,#REF!,0),MATCH(CT_Bands_1991_2022_Bills_Flat!BE$2,#REF!,0))-INDEX(#REF!,MATCH(CT_Bands_1991_2022_Bills_Flat!$B49,#REF!,0),MATCH(CT_Bands_1991_2022_Bills_Flat!BE$3,#REF!,0)),"N/A")</f>
        <v>N/A</v>
      </c>
      <c r="BF49" s="90" t="str">
        <f>IFERROR(INDEX(#REF!,MATCH(CT_Bands_1991_2022_Bills_Flat!$B49,#REF!,0),MATCH(CT_Bands_1991_2022_Bills_Flat!BF$2,#REF!,0))-INDEX(#REF!,MATCH(CT_Bands_1991_2022_Bills_Flat!$B49,#REF!,0),MATCH(CT_Bands_1991_2022_Bills_Flat!BF$3,#REF!,0)),"N/A")</f>
        <v>N/A</v>
      </c>
      <c r="BG49" s="90" t="str">
        <f>IFERROR(INDEX(#REF!,MATCH(CT_Bands_1991_2022_Bills_Flat!$B49,#REF!,0),MATCH(CT_Bands_1991_2022_Bills_Flat!BG$2,#REF!,0))-INDEX(#REF!,MATCH(CT_Bands_1991_2022_Bills_Flat!$B49,#REF!,0),MATCH(CT_Bands_1991_2022_Bills_Flat!BG$3,#REF!,0)),"N/A")</f>
        <v>N/A</v>
      </c>
      <c r="BH49" s="90" t="str">
        <f>IFERROR(INDEX(#REF!,MATCH(CT_Bands_1991_2022_Bills_Flat!$B49,#REF!,0),MATCH(CT_Bands_1991_2022_Bills_Flat!BH$2,#REF!,0))-INDEX(#REF!,MATCH(CT_Bands_1991_2022_Bills_Flat!$B49,#REF!,0),MATCH(CT_Bands_1991_2022_Bills_Flat!BH$3,#REF!,0)),"N/A")</f>
        <v>N/A</v>
      </c>
      <c r="BI49" s="90" t="str">
        <f>IFERROR(INDEX(#REF!,MATCH(CT_Bands_1991_2022_Bills_Flat!$B49,#REF!,0),MATCH(CT_Bands_1991_2022_Bills_Flat!BI$2,#REF!,0))-INDEX(#REF!,MATCH(CT_Bands_1991_2022_Bills_Flat!$B49,#REF!,0),MATCH(CT_Bands_1991_2022_Bills_Flat!BI$3,#REF!,0)),"N/A")</f>
        <v>N/A</v>
      </c>
      <c r="BJ49" s="90" t="str">
        <f>IFERROR(INDEX(#REF!,MATCH(CT_Bands_1991_2022_Bills_Flat!$B49,#REF!,0),MATCH(CT_Bands_1991_2022_Bills_Flat!BJ$2,#REF!,0))-INDEX(#REF!,MATCH(CT_Bands_1991_2022_Bills_Flat!$B49,#REF!,0),MATCH(CT_Bands_1991_2022_Bills_Flat!BJ$3,#REF!,0)),"N/A")</f>
        <v>N/A</v>
      </c>
      <c r="BK49" s="90" t="str">
        <f>IFERROR(INDEX(#REF!,MATCH(CT_Bands_1991_2022_Bills_Flat!$B49,#REF!,0),MATCH(CT_Bands_1991_2022_Bills_Flat!BK$2,#REF!,0))-INDEX(#REF!,MATCH(CT_Bands_1991_2022_Bills_Flat!$B49,#REF!,0),MATCH(CT_Bands_1991_2022_Bills_Flat!BK$3,#REF!,0)),"N/A")</f>
        <v>N/A</v>
      </c>
      <c r="BL49" s="102" t="str">
        <f>IFERROR(INDEX(#REF!,MATCH(CT_Bands_1991_2022_Bills_Flat!$B49,#REF!,0),MATCH(CT_Bands_1991_2022_Bills_Flat!BL$2,#REF!,0))-INDEX(#REF!,MATCH(CT_Bands_1991_2022_Bills_Flat!$B49,#REF!,0),MATCH(CT_Bands_1991_2022_Bills_Flat!BL$3,#REF!,0)),"N/A")</f>
        <v>N/A</v>
      </c>
      <c r="BM49" s="90" t="str">
        <f>IFERROR(INDEX(#REF!,MATCH(CT_Bands_1991_2022_Bills_Flat!$B49,#REF!,0),MATCH(CT_Bands_1991_2022_Bills_Flat!BM$2,#REF!,0))-INDEX(#REF!,MATCH(CT_Bands_1991_2022_Bills_Flat!$B49,#REF!,0),MATCH(CT_Bands_1991_2022_Bills_Flat!BM$3,#REF!,0)),"N/A")</f>
        <v>N/A</v>
      </c>
      <c r="BN49" s="90" t="str">
        <f>IFERROR(INDEX(#REF!,MATCH(CT_Bands_1991_2022_Bills_Flat!$B49,#REF!,0),MATCH(CT_Bands_1991_2022_Bills_Flat!BN$2,#REF!,0))-INDEX(#REF!,MATCH(CT_Bands_1991_2022_Bills_Flat!$B49,#REF!,0),MATCH(CT_Bands_1991_2022_Bills_Flat!BN$3,#REF!,0)),"N/A")</f>
        <v>N/A</v>
      </c>
      <c r="BO49" s="90" t="str">
        <f>IFERROR(INDEX(#REF!,MATCH(CT_Bands_1991_2022_Bills_Flat!$B49,#REF!,0),MATCH(CT_Bands_1991_2022_Bills_Flat!BO$2,#REF!,0))-INDEX(#REF!,MATCH(CT_Bands_1991_2022_Bills_Flat!$B49,#REF!,0),MATCH(CT_Bands_1991_2022_Bills_Flat!BO$3,#REF!,0)),"N/A")</f>
        <v>N/A</v>
      </c>
      <c r="BP49" s="90" t="str">
        <f>IFERROR(INDEX(#REF!,MATCH(CT_Bands_1991_2022_Bills_Flat!$B49,#REF!,0),MATCH(CT_Bands_1991_2022_Bills_Flat!BP$2,#REF!,0))-INDEX(#REF!,MATCH(CT_Bands_1991_2022_Bills_Flat!$B49,#REF!,0),MATCH(CT_Bands_1991_2022_Bills_Flat!BP$3,#REF!,0)),"N/A")</f>
        <v>N/A</v>
      </c>
      <c r="BQ49" s="90" t="str">
        <f>IFERROR(INDEX(#REF!,MATCH(CT_Bands_1991_2022_Bills_Flat!$B49,#REF!,0),MATCH(CT_Bands_1991_2022_Bills_Flat!BQ$2,#REF!,0))-INDEX(#REF!,MATCH(CT_Bands_1991_2022_Bills_Flat!$B49,#REF!,0),MATCH(CT_Bands_1991_2022_Bills_Flat!BQ$3,#REF!,0)),"N/A")</f>
        <v>N/A</v>
      </c>
      <c r="BR49" s="90" t="str">
        <f>IFERROR(INDEX(#REF!,MATCH(CT_Bands_1991_2022_Bills_Flat!$B49,#REF!,0),MATCH(CT_Bands_1991_2022_Bills_Flat!BR$2,#REF!,0))-INDEX(#REF!,MATCH(CT_Bands_1991_2022_Bills_Flat!$B49,#REF!,0),MATCH(CT_Bands_1991_2022_Bills_Flat!BR$3,#REF!,0)),"N/A")</f>
        <v>N/A</v>
      </c>
      <c r="BS49" s="90" t="str">
        <f>IFERROR(INDEX(#REF!,MATCH(CT_Bands_1991_2022_Bills_Flat!$B49,#REF!,0),MATCH(CT_Bands_1991_2022_Bills_Flat!BS$2,#REF!,0))-INDEX(#REF!,MATCH(CT_Bands_1991_2022_Bills_Flat!$B49,#REF!,0),MATCH(CT_Bands_1991_2022_Bills_Flat!BS$3,#REF!,0)),"N/A")</f>
        <v>N/A</v>
      </c>
      <c r="BT49" s="90" t="str">
        <f>IFERROR(INDEX(#REF!,MATCH(CT_Bands_1991_2022_Bills_Flat!$B49,#REF!,0),MATCH(CT_Bands_1991_2022_Bills_Flat!BT$2,#REF!,0))-INDEX(#REF!,MATCH(CT_Bands_1991_2022_Bills_Flat!$B49,#REF!,0),MATCH(CT_Bands_1991_2022_Bills_Flat!BT$3,#REF!,0)),"N/A")</f>
        <v>N/A</v>
      </c>
      <c r="BU49" s="90" t="str">
        <f>IFERROR(INDEX(#REF!,MATCH(CT_Bands_1991_2022_Bills_Flat!$B49,#REF!,0),MATCH(CT_Bands_1991_2022_Bills_Flat!BU$2,#REF!,0))-INDEX(#REF!,MATCH(CT_Bands_1991_2022_Bills_Flat!$B49,#REF!,0),MATCH(CT_Bands_1991_2022_Bills_Flat!BU$3,#REF!,0)),"N/A")</f>
        <v>N/A</v>
      </c>
      <c r="BV49" s="102" t="str">
        <f>IFERROR(INDEX(#REF!,MATCH(CT_Bands_1991_2022_Bills_Flat!$B49,#REF!,0),MATCH(CT_Bands_1991_2022_Bills_Flat!BV$2,#REF!,0))-INDEX(#REF!,MATCH(CT_Bands_1991_2022_Bills_Flat!$B49,#REF!,0),MATCH(CT_Bands_1991_2022_Bills_Flat!BV$3,#REF!,0)),"N/A")</f>
        <v>N/A</v>
      </c>
      <c r="BW49" s="90" t="str">
        <f>IFERROR(INDEX(#REF!,MATCH(CT_Bands_1991_2022_Bills_Flat!$B49,#REF!,0),MATCH(CT_Bands_1991_2022_Bills_Flat!BW$2,#REF!,0))-INDEX(#REF!,MATCH(CT_Bands_1991_2022_Bills_Flat!$B49,#REF!,0),MATCH(CT_Bands_1991_2022_Bills_Flat!BW$3,#REF!,0)),"N/A")</f>
        <v>N/A</v>
      </c>
      <c r="BX49" s="90" t="str">
        <f>IFERROR(INDEX(#REF!,MATCH(CT_Bands_1991_2022_Bills_Flat!$B49,#REF!,0),MATCH(CT_Bands_1991_2022_Bills_Flat!BX$2,#REF!,0))-INDEX(#REF!,MATCH(CT_Bands_1991_2022_Bills_Flat!$B49,#REF!,0),MATCH(CT_Bands_1991_2022_Bills_Flat!BX$3,#REF!,0)),"N/A")</f>
        <v>N/A</v>
      </c>
      <c r="BY49" s="90" t="str">
        <f>IFERROR(INDEX(#REF!,MATCH(CT_Bands_1991_2022_Bills_Flat!$B49,#REF!,0),MATCH(CT_Bands_1991_2022_Bills_Flat!BY$2,#REF!,0))-INDEX(#REF!,MATCH(CT_Bands_1991_2022_Bills_Flat!$B49,#REF!,0),MATCH(CT_Bands_1991_2022_Bills_Flat!BY$3,#REF!,0)),"N/A")</f>
        <v>N/A</v>
      </c>
      <c r="BZ49" s="90" t="str">
        <f>IFERROR(INDEX(#REF!,MATCH(CT_Bands_1991_2022_Bills_Flat!$B49,#REF!,0),MATCH(CT_Bands_1991_2022_Bills_Flat!BZ$2,#REF!,0))-INDEX(#REF!,MATCH(CT_Bands_1991_2022_Bills_Flat!$B49,#REF!,0),MATCH(CT_Bands_1991_2022_Bills_Flat!BZ$3,#REF!,0)),"N/A")</f>
        <v>N/A</v>
      </c>
      <c r="CA49" s="90" t="str">
        <f>IFERROR(INDEX(#REF!,MATCH(CT_Bands_1991_2022_Bills_Flat!$B49,#REF!,0),MATCH(CT_Bands_1991_2022_Bills_Flat!CA$2,#REF!,0))-INDEX(#REF!,MATCH(CT_Bands_1991_2022_Bills_Flat!$B49,#REF!,0),MATCH(CT_Bands_1991_2022_Bills_Flat!CA$3,#REF!,0)),"N/A")</f>
        <v>N/A</v>
      </c>
      <c r="CB49" s="90" t="str">
        <f>IFERROR(INDEX(#REF!,MATCH(CT_Bands_1991_2022_Bills_Flat!$B49,#REF!,0),MATCH(CT_Bands_1991_2022_Bills_Flat!CB$2,#REF!,0))-INDEX(#REF!,MATCH(CT_Bands_1991_2022_Bills_Flat!$B49,#REF!,0),MATCH(CT_Bands_1991_2022_Bills_Flat!CB$3,#REF!,0)),"N/A")</f>
        <v>N/A</v>
      </c>
      <c r="CC49" s="90" t="str">
        <f>IFERROR(INDEX(#REF!,MATCH(CT_Bands_1991_2022_Bills_Flat!$B49,#REF!,0),MATCH(CT_Bands_1991_2022_Bills_Flat!CC$2,#REF!,0))-INDEX(#REF!,MATCH(CT_Bands_1991_2022_Bills_Flat!$B49,#REF!,0),MATCH(CT_Bands_1991_2022_Bills_Flat!CC$3,#REF!,0)),"N/A")</f>
        <v>N/A</v>
      </c>
      <c r="CD49" s="90" t="str">
        <f>IFERROR(INDEX(#REF!,MATCH(CT_Bands_1991_2022_Bills_Flat!$B49,#REF!,0),MATCH(CT_Bands_1991_2022_Bills_Flat!CD$2,#REF!,0))-INDEX(#REF!,MATCH(CT_Bands_1991_2022_Bills_Flat!$B49,#REF!,0),MATCH(CT_Bands_1991_2022_Bills_Flat!CD$3,#REF!,0)),"N/A")</f>
        <v>N/A</v>
      </c>
      <c r="CE49" s="90" t="str">
        <f>IFERROR(INDEX(#REF!,MATCH(CT_Bands_1991_2022_Bills_Flat!$B49,#REF!,0),MATCH(CT_Bands_1991_2022_Bills_Flat!CE$2,#REF!,0))-INDEX(#REF!,MATCH(CT_Bands_1991_2022_Bills_Flat!$B49,#REF!,0),MATCH(CT_Bands_1991_2022_Bills_Flat!CE$3,#REF!,0)),"N/A")</f>
        <v>N/A</v>
      </c>
      <c r="CF49" s="51"/>
    </row>
    <row r="50" spans="1:84" x14ac:dyDescent="0.25">
      <c r="A50" s="76" t="s">
        <v>841</v>
      </c>
      <c r="B50" s="85" t="s">
        <v>842</v>
      </c>
      <c r="C50" s="85" t="s">
        <v>1511</v>
      </c>
      <c r="D50" s="90" t="str">
        <f>IFERROR(INDEX(#REF!,MATCH(CT_Bands_1991_2022_Bills_Flat!$B50,#REF!,0),MATCH(CT_Bands_1991_2022_Bills_Flat!D$2,#REF!,0))-INDEX(#REF!,MATCH(CT_Bands_1991_2022_Bills_Flat!$B50,#REF!,0),MATCH(CT_Bands_1991_2022_Bills_Flat!D$3,#REF!,0)),"N/A")</f>
        <v>N/A</v>
      </c>
      <c r="E50" s="90" t="str">
        <f>IFERROR(INDEX(#REF!,MATCH(CT_Bands_1991_2022_Bills_Flat!$B50,#REF!,0),MATCH(CT_Bands_1991_2022_Bills_Flat!E$2,#REF!,0))-INDEX(#REF!,MATCH(CT_Bands_1991_2022_Bills_Flat!$B50,#REF!,0),MATCH(CT_Bands_1991_2022_Bills_Flat!E$3,#REF!,0)),"N/A")</f>
        <v>N/A</v>
      </c>
      <c r="F50" s="90" t="str">
        <f>IFERROR(INDEX(#REF!,MATCH(CT_Bands_1991_2022_Bills_Flat!$B50,#REF!,0),MATCH(CT_Bands_1991_2022_Bills_Flat!F$2,#REF!,0))-INDEX(#REF!,MATCH(CT_Bands_1991_2022_Bills_Flat!$B50,#REF!,0),MATCH(CT_Bands_1991_2022_Bills_Flat!F$3,#REF!,0)),"N/A")</f>
        <v>N/A</v>
      </c>
      <c r="G50" s="90" t="str">
        <f>IFERROR(INDEX(#REF!,MATCH(CT_Bands_1991_2022_Bills_Flat!$B50,#REF!,0),MATCH(CT_Bands_1991_2022_Bills_Flat!G$2,#REF!,0))-INDEX(#REF!,MATCH(CT_Bands_1991_2022_Bills_Flat!$B50,#REF!,0),MATCH(CT_Bands_1991_2022_Bills_Flat!G$3,#REF!,0)),"N/A")</f>
        <v>N/A</v>
      </c>
      <c r="H50" s="90" t="str">
        <f>IFERROR(INDEX(#REF!,MATCH(CT_Bands_1991_2022_Bills_Flat!$B50,#REF!,0),MATCH(CT_Bands_1991_2022_Bills_Flat!H$2,#REF!,0))-INDEX(#REF!,MATCH(CT_Bands_1991_2022_Bills_Flat!$B50,#REF!,0),MATCH(CT_Bands_1991_2022_Bills_Flat!H$3,#REF!,0)),"N/A")</f>
        <v>N/A</v>
      </c>
      <c r="I50" s="90" t="str">
        <f>IFERROR(INDEX(#REF!,MATCH(CT_Bands_1991_2022_Bills_Flat!$B50,#REF!,0),MATCH(CT_Bands_1991_2022_Bills_Flat!I$2,#REF!,0))-INDEX(#REF!,MATCH(CT_Bands_1991_2022_Bills_Flat!$B50,#REF!,0),MATCH(CT_Bands_1991_2022_Bills_Flat!I$3,#REF!,0)),"N/A")</f>
        <v>N/A</v>
      </c>
      <c r="J50" s="90" t="str">
        <f>IFERROR(INDEX(#REF!,MATCH(CT_Bands_1991_2022_Bills_Flat!$B50,#REF!,0),MATCH(CT_Bands_1991_2022_Bills_Flat!J$2,#REF!,0))-INDEX(#REF!,MATCH(CT_Bands_1991_2022_Bills_Flat!$B50,#REF!,0),MATCH(CT_Bands_1991_2022_Bills_Flat!J$3,#REF!,0)),"N/A")</f>
        <v>N/A</v>
      </c>
      <c r="K50" s="90" t="str">
        <f>IFERROR(INDEX(#REF!,MATCH(CT_Bands_1991_2022_Bills_Flat!$B50,#REF!,0),MATCH(CT_Bands_1991_2022_Bills_Flat!K$2,#REF!,0))-INDEX(#REF!,MATCH(CT_Bands_1991_2022_Bills_Flat!$B50,#REF!,0),MATCH(CT_Bands_1991_2022_Bills_Flat!K$3,#REF!,0)),"N/A")</f>
        <v>N/A</v>
      </c>
      <c r="L50" s="90" t="str">
        <f>IFERROR(INDEX(#REF!,MATCH(CT_Bands_1991_2022_Bills_Flat!$B50,#REF!,0),MATCH(CT_Bands_1991_2022_Bills_Flat!L$2,#REF!,0))-INDEX(#REF!,MATCH(CT_Bands_1991_2022_Bills_Flat!$B50,#REF!,0),MATCH(CT_Bands_1991_2022_Bills_Flat!L$3,#REF!,0)),"N/A")</f>
        <v>N/A</v>
      </c>
      <c r="M50" s="90" t="str">
        <f>IFERROR(INDEX(#REF!,MATCH(CT_Bands_1991_2022_Bills_Flat!$B50,#REF!,0),MATCH(CT_Bands_1991_2022_Bills_Flat!M$2,#REF!,0))-INDEX(#REF!,MATCH(CT_Bands_1991_2022_Bills_Flat!$B50,#REF!,0),MATCH(CT_Bands_1991_2022_Bills_Flat!M$3,#REF!,0)),"N/A")</f>
        <v>N/A</v>
      </c>
      <c r="N50" s="102" t="str">
        <f>IFERROR(INDEX(#REF!,MATCH(CT_Bands_1991_2022_Bills_Flat!$B50,#REF!,0),MATCH(CT_Bands_1991_2022_Bills_Flat!N$2,#REF!,0))-INDEX(#REF!,MATCH(CT_Bands_1991_2022_Bills_Flat!$B50,#REF!,0),MATCH(CT_Bands_1991_2022_Bills_Flat!N$3,#REF!,0)),"N/A")</f>
        <v>N/A</v>
      </c>
      <c r="O50" s="90" t="str">
        <f>IFERROR(INDEX(#REF!,MATCH(CT_Bands_1991_2022_Bills_Flat!$B50,#REF!,0),MATCH(CT_Bands_1991_2022_Bills_Flat!O$2,#REF!,0))-INDEX(#REF!,MATCH(CT_Bands_1991_2022_Bills_Flat!$B50,#REF!,0),MATCH(CT_Bands_1991_2022_Bills_Flat!O$3,#REF!,0)),"N/A")</f>
        <v>N/A</v>
      </c>
      <c r="P50" s="90" t="str">
        <f>IFERROR(INDEX(#REF!,MATCH(CT_Bands_1991_2022_Bills_Flat!$B50,#REF!,0),MATCH(CT_Bands_1991_2022_Bills_Flat!P$2,#REF!,0))-INDEX(#REF!,MATCH(CT_Bands_1991_2022_Bills_Flat!$B50,#REF!,0),MATCH(CT_Bands_1991_2022_Bills_Flat!P$3,#REF!,0)),"N/A")</f>
        <v>N/A</v>
      </c>
      <c r="Q50" s="90" t="str">
        <f>IFERROR(INDEX(#REF!,MATCH(CT_Bands_1991_2022_Bills_Flat!$B50,#REF!,0),MATCH(CT_Bands_1991_2022_Bills_Flat!Q$2,#REF!,0))-INDEX(#REF!,MATCH(CT_Bands_1991_2022_Bills_Flat!$B50,#REF!,0),MATCH(CT_Bands_1991_2022_Bills_Flat!Q$3,#REF!,0)),"N/A")</f>
        <v>N/A</v>
      </c>
      <c r="R50" s="90" t="str">
        <f>IFERROR(INDEX(#REF!,MATCH(CT_Bands_1991_2022_Bills_Flat!$B50,#REF!,0),MATCH(CT_Bands_1991_2022_Bills_Flat!R$2,#REF!,0))-INDEX(#REF!,MATCH(CT_Bands_1991_2022_Bills_Flat!$B50,#REF!,0),MATCH(CT_Bands_1991_2022_Bills_Flat!R$3,#REF!,0)),"N/A")</f>
        <v>N/A</v>
      </c>
      <c r="S50" s="90" t="str">
        <f>IFERROR(INDEX(#REF!,MATCH(CT_Bands_1991_2022_Bills_Flat!$B50,#REF!,0),MATCH(CT_Bands_1991_2022_Bills_Flat!S$2,#REF!,0))-INDEX(#REF!,MATCH(CT_Bands_1991_2022_Bills_Flat!$B50,#REF!,0),MATCH(CT_Bands_1991_2022_Bills_Flat!S$3,#REF!,0)),"N/A")</f>
        <v>N/A</v>
      </c>
      <c r="T50" s="90" t="str">
        <f>IFERROR(INDEX(#REF!,MATCH(CT_Bands_1991_2022_Bills_Flat!$B50,#REF!,0),MATCH(CT_Bands_1991_2022_Bills_Flat!T$2,#REF!,0))-INDEX(#REF!,MATCH(CT_Bands_1991_2022_Bills_Flat!$B50,#REF!,0),MATCH(CT_Bands_1991_2022_Bills_Flat!T$3,#REF!,0)),"N/A")</f>
        <v>N/A</v>
      </c>
      <c r="U50" s="90" t="str">
        <f>IFERROR(INDEX(#REF!,MATCH(CT_Bands_1991_2022_Bills_Flat!$B50,#REF!,0),MATCH(CT_Bands_1991_2022_Bills_Flat!U$2,#REF!,0))-INDEX(#REF!,MATCH(CT_Bands_1991_2022_Bills_Flat!$B50,#REF!,0),MATCH(CT_Bands_1991_2022_Bills_Flat!U$3,#REF!,0)),"N/A")</f>
        <v>N/A</v>
      </c>
      <c r="V50" s="90" t="str">
        <f>IFERROR(INDEX(#REF!,MATCH(CT_Bands_1991_2022_Bills_Flat!$B50,#REF!,0),MATCH(CT_Bands_1991_2022_Bills_Flat!V$2,#REF!,0))-INDEX(#REF!,MATCH(CT_Bands_1991_2022_Bills_Flat!$B50,#REF!,0),MATCH(CT_Bands_1991_2022_Bills_Flat!V$3,#REF!,0)),"N/A")</f>
        <v>N/A</v>
      </c>
      <c r="W50" s="90" t="str">
        <f>IFERROR(INDEX(#REF!,MATCH(CT_Bands_1991_2022_Bills_Flat!$B50,#REF!,0),MATCH(CT_Bands_1991_2022_Bills_Flat!W$2,#REF!,0))-INDEX(#REF!,MATCH(CT_Bands_1991_2022_Bills_Flat!$B50,#REF!,0),MATCH(CT_Bands_1991_2022_Bills_Flat!W$3,#REF!,0)),"N/A")</f>
        <v>N/A</v>
      </c>
      <c r="X50" s="102" t="str">
        <f>IFERROR(INDEX(#REF!,MATCH(CT_Bands_1991_2022_Bills_Flat!$B50,#REF!,0),MATCH(CT_Bands_1991_2022_Bills_Flat!X$2,#REF!,0))-INDEX(#REF!,MATCH(CT_Bands_1991_2022_Bills_Flat!$B50,#REF!,0),MATCH(CT_Bands_1991_2022_Bills_Flat!X$3,#REF!,0)),"N/A")</f>
        <v>N/A</v>
      </c>
      <c r="Y50" s="90" t="str">
        <f>IFERROR(INDEX(#REF!,MATCH(CT_Bands_1991_2022_Bills_Flat!$B50,#REF!,0),MATCH(CT_Bands_1991_2022_Bills_Flat!Y$2,#REF!,0))-INDEX(#REF!,MATCH(CT_Bands_1991_2022_Bills_Flat!$B50,#REF!,0),MATCH(CT_Bands_1991_2022_Bills_Flat!Y$3,#REF!,0)),"N/A")</f>
        <v>N/A</v>
      </c>
      <c r="Z50" s="90" t="str">
        <f>IFERROR(INDEX(#REF!,MATCH(CT_Bands_1991_2022_Bills_Flat!$B50,#REF!,0),MATCH(CT_Bands_1991_2022_Bills_Flat!Z$2,#REF!,0))-INDEX(#REF!,MATCH(CT_Bands_1991_2022_Bills_Flat!$B50,#REF!,0),MATCH(CT_Bands_1991_2022_Bills_Flat!Z$3,#REF!,0)),"N/A")</f>
        <v>N/A</v>
      </c>
      <c r="AA50" s="90" t="str">
        <f>IFERROR(INDEX(#REF!,MATCH(CT_Bands_1991_2022_Bills_Flat!$B50,#REF!,0),MATCH(CT_Bands_1991_2022_Bills_Flat!AA$2,#REF!,0))-INDEX(#REF!,MATCH(CT_Bands_1991_2022_Bills_Flat!$B50,#REF!,0),MATCH(CT_Bands_1991_2022_Bills_Flat!AA$3,#REF!,0)),"N/A")</f>
        <v>N/A</v>
      </c>
      <c r="AB50" s="90" t="str">
        <f>IFERROR(INDEX(#REF!,MATCH(CT_Bands_1991_2022_Bills_Flat!$B50,#REF!,0),MATCH(CT_Bands_1991_2022_Bills_Flat!AB$2,#REF!,0))-INDEX(#REF!,MATCH(CT_Bands_1991_2022_Bills_Flat!$B50,#REF!,0),MATCH(CT_Bands_1991_2022_Bills_Flat!AB$3,#REF!,0)),"N/A")</f>
        <v>N/A</v>
      </c>
      <c r="AC50" s="90" t="str">
        <f>IFERROR(INDEX(#REF!,MATCH(CT_Bands_1991_2022_Bills_Flat!$B50,#REF!,0),MATCH(CT_Bands_1991_2022_Bills_Flat!AC$2,#REF!,0))-INDEX(#REF!,MATCH(CT_Bands_1991_2022_Bills_Flat!$B50,#REF!,0),MATCH(CT_Bands_1991_2022_Bills_Flat!AC$3,#REF!,0)),"N/A")</f>
        <v>N/A</v>
      </c>
      <c r="AD50" s="90" t="str">
        <f>IFERROR(INDEX(#REF!,MATCH(CT_Bands_1991_2022_Bills_Flat!$B50,#REF!,0),MATCH(CT_Bands_1991_2022_Bills_Flat!AD$2,#REF!,0))-INDEX(#REF!,MATCH(CT_Bands_1991_2022_Bills_Flat!$B50,#REF!,0),MATCH(CT_Bands_1991_2022_Bills_Flat!AD$3,#REF!,0)),"N/A")</f>
        <v>N/A</v>
      </c>
      <c r="AE50" s="90" t="str">
        <f>IFERROR(INDEX(#REF!,MATCH(CT_Bands_1991_2022_Bills_Flat!$B50,#REF!,0),MATCH(CT_Bands_1991_2022_Bills_Flat!AE$2,#REF!,0))-INDEX(#REF!,MATCH(CT_Bands_1991_2022_Bills_Flat!$B50,#REF!,0),MATCH(CT_Bands_1991_2022_Bills_Flat!AE$3,#REF!,0)),"N/A")</f>
        <v>N/A</v>
      </c>
      <c r="AF50" s="90" t="str">
        <f>IFERROR(INDEX(#REF!,MATCH(CT_Bands_1991_2022_Bills_Flat!$B50,#REF!,0),MATCH(CT_Bands_1991_2022_Bills_Flat!AF$2,#REF!,0))-INDEX(#REF!,MATCH(CT_Bands_1991_2022_Bills_Flat!$B50,#REF!,0),MATCH(CT_Bands_1991_2022_Bills_Flat!AF$3,#REF!,0)),"N/A")</f>
        <v>N/A</v>
      </c>
      <c r="AG50" s="90" t="str">
        <f>IFERROR(INDEX(#REF!,MATCH(CT_Bands_1991_2022_Bills_Flat!$B50,#REF!,0),MATCH(CT_Bands_1991_2022_Bills_Flat!AG$2,#REF!,0))-INDEX(#REF!,MATCH(CT_Bands_1991_2022_Bills_Flat!$B50,#REF!,0),MATCH(CT_Bands_1991_2022_Bills_Flat!AG$3,#REF!,0)),"N/A")</f>
        <v>N/A</v>
      </c>
      <c r="AH50" s="102" t="str">
        <f>IFERROR(INDEX(#REF!,MATCH(CT_Bands_1991_2022_Bills_Flat!$B50,#REF!,0),MATCH(CT_Bands_1991_2022_Bills_Flat!AH$2,#REF!,0))-INDEX(#REF!,MATCH(CT_Bands_1991_2022_Bills_Flat!$B50,#REF!,0),MATCH(CT_Bands_1991_2022_Bills_Flat!AH$3,#REF!,0)),"N/A")</f>
        <v>N/A</v>
      </c>
      <c r="AI50" s="90" t="str">
        <f>IFERROR(INDEX(#REF!,MATCH(CT_Bands_1991_2022_Bills_Flat!$B50,#REF!,0),MATCH(CT_Bands_1991_2022_Bills_Flat!AI$2,#REF!,0))-INDEX(#REF!,MATCH(CT_Bands_1991_2022_Bills_Flat!$B50,#REF!,0),MATCH(CT_Bands_1991_2022_Bills_Flat!AI$3,#REF!,0)),"N/A")</f>
        <v>N/A</v>
      </c>
      <c r="AJ50" s="90" t="str">
        <f>IFERROR(INDEX(#REF!,MATCH(CT_Bands_1991_2022_Bills_Flat!$B50,#REF!,0),MATCH(CT_Bands_1991_2022_Bills_Flat!AJ$2,#REF!,0))-INDEX(#REF!,MATCH(CT_Bands_1991_2022_Bills_Flat!$B50,#REF!,0),MATCH(CT_Bands_1991_2022_Bills_Flat!AJ$3,#REF!,0)),"N/A")</f>
        <v>N/A</v>
      </c>
      <c r="AK50" s="90" t="str">
        <f>IFERROR(INDEX(#REF!,MATCH(CT_Bands_1991_2022_Bills_Flat!$B50,#REF!,0),MATCH(CT_Bands_1991_2022_Bills_Flat!AK$2,#REF!,0))-INDEX(#REF!,MATCH(CT_Bands_1991_2022_Bills_Flat!$B50,#REF!,0),MATCH(CT_Bands_1991_2022_Bills_Flat!AK$3,#REF!,0)),"N/A")</f>
        <v>N/A</v>
      </c>
      <c r="AL50" s="90" t="str">
        <f>IFERROR(INDEX(#REF!,MATCH(CT_Bands_1991_2022_Bills_Flat!$B50,#REF!,0),MATCH(CT_Bands_1991_2022_Bills_Flat!AL$2,#REF!,0))-INDEX(#REF!,MATCH(CT_Bands_1991_2022_Bills_Flat!$B50,#REF!,0),MATCH(CT_Bands_1991_2022_Bills_Flat!AL$3,#REF!,0)),"N/A")</f>
        <v>N/A</v>
      </c>
      <c r="AM50" s="90" t="str">
        <f>IFERROR(INDEX(#REF!,MATCH(CT_Bands_1991_2022_Bills_Flat!$B50,#REF!,0),MATCH(CT_Bands_1991_2022_Bills_Flat!AM$2,#REF!,0))-INDEX(#REF!,MATCH(CT_Bands_1991_2022_Bills_Flat!$B50,#REF!,0),MATCH(CT_Bands_1991_2022_Bills_Flat!AM$3,#REF!,0)),"N/A")</f>
        <v>N/A</v>
      </c>
      <c r="AN50" s="90" t="str">
        <f>IFERROR(INDEX(#REF!,MATCH(CT_Bands_1991_2022_Bills_Flat!$B50,#REF!,0),MATCH(CT_Bands_1991_2022_Bills_Flat!AN$2,#REF!,0))-INDEX(#REF!,MATCH(CT_Bands_1991_2022_Bills_Flat!$B50,#REF!,0),MATCH(CT_Bands_1991_2022_Bills_Flat!AN$3,#REF!,0)),"N/A")</f>
        <v>N/A</v>
      </c>
      <c r="AO50" s="90" t="str">
        <f>IFERROR(INDEX(#REF!,MATCH(CT_Bands_1991_2022_Bills_Flat!$B50,#REF!,0),MATCH(CT_Bands_1991_2022_Bills_Flat!AO$2,#REF!,0))-INDEX(#REF!,MATCH(CT_Bands_1991_2022_Bills_Flat!$B50,#REF!,0),MATCH(CT_Bands_1991_2022_Bills_Flat!AO$3,#REF!,0)),"N/A")</f>
        <v>N/A</v>
      </c>
      <c r="AP50" s="90" t="str">
        <f>IFERROR(INDEX(#REF!,MATCH(CT_Bands_1991_2022_Bills_Flat!$B50,#REF!,0),MATCH(CT_Bands_1991_2022_Bills_Flat!AP$2,#REF!,0))-INDEX(#REF!,MATCH(CT_Bands_1991_2022_Bills_Flat!$B50,#REF!,0),MATCH(CT_Bands_1991_2022_Bills_Flat!AP$3,#REF!,0)),"N/A")</f>
        <v>N/A</v>
      </c>
      <c r="AQ50" s="90" t="str">
        <f>IFERROR(INDEX(#REF!,MATCH(CT_Bands_1991_2022_Bills_Flat!$B50,#REF!,0),MATCH(CT_Bands_1991_2022_Bills_Flat!AQ$2,#REF!,0))-INDEX(#REF!,MATCH(CT_Bands_1991_2022_Bills_Flat!$B50,#REF!,0),MATCH(CT_Bands_1991_2022_Bills_Flat!AQ$3,#REF!,0)),"N/A")</f>
        <v>N/A</v>
      </c>
      <c r="AR50" s="102" t="str">
        <f>IFERROR(INDEX(#REF!,MATCH(CT_Bands_1991_2022_Bills_Flat!$B50,#REF!,0),MATCH(CT_Bands_1991_2022_Bills_Flat!AR$2,#REF!,0))-INDEX(#REF!,MATCH(CT_Bands_1991_2022_Bills_Flat!$B50,#REF!,0),MATCH(CT_Bands_1991_2022_Bills_Flat!AR$3,#REF!,0)),"N/A")</f>
        <v>N/A</v>
      </c>
      <c r="AS50" s="90" t="str">
        <f>IFERROR(INDEX(#REF!,MATCH(CT_Bands_1991_2022_Bills_Flat!$B50,#REF!,0),MATCH(CT_Bands_1991_2022_Bills_Flat!AS$2,#REF!,0))-INDEX(#REF!,MATCH(CT_Bands_1991_2022_Bills_Flat!$B50,#REF!,0),MATCH(CT_Bands_1991_2022_Bills_Flat!AS$3,#REF!,0)),"N/A")</f>
        <v>N/A</v>
      </c>
      <c r="AT50" s="90" t="str">
        <f>IFERROR(INDEX(#REF!,MATCH(CT_Bands_1991_2022_Bills_Flat!$B50,#REF!,0),MATCH(CT_Bands_1991_2022_Bills_Flat!AT$2,#REF!,0))-INDEX(#REF!,MATCH(CT_Bands_1991_2022_Bills_Flat!$B50,#REF!,0),MATCH(CT_Bands_1991_2022_Bills_Flat!AT$3,#REF!,0)),"N/A")</f>
        <v>N/A</v>
      </c>
      <c r="AU50" s="90" t="str">
        <f>IFERROR(INDEX(#REF!,MATCH(CT_Bands_1991_2022_Bills_Flat!$B50,#REF!,0),MATCH(CT_Bands_1991_2022_Bills_Flat!AU$2,#REF!,0))-INDEX(#REF!,MATCH(CT_Bands_1991_2022_Bills_Flat!$B50,#REF!,0),MATCH(CT_Bands_1991_2022_Bills_Flat!AU$3,#REF!,0)),"N/A")</f>
        <v>N/A</v>
      </c>
      <c r="AV50" s="90" t="str">
        <f>IFERROR(INDEX(#REF!,MATCH(CT_Bands_1991_2022_Bills_Flat!$B50,#REF!,0),MATCH(CT_Bands_1991_2022_Bills_Flat!AV$2,#REF!,0))-INDEX(#REF!,MATCH(CT_Bands_1991_2022_Bills_Flat!$B50,#REF!,0),MATCH(CT_Bands_1991_2022_Bills_Flat!AV$3,#REF!,0)),"N/A")</f>
        <v>N/A</v>
      </c>
      <c r="AW50" s="90" t="str">
        <f>IFERROR(INDEX(#REF!,MATCH(CT_Bands_1991_2022_Bills_Flat!$B50,#REF!,0),MATCH(CT_Bands_1991_2022_Bills_Flat!AW$2,#REF!,0))-INDEX(#REF!,MATCH(CT_Bands_1991_2022_Bills_Flat!$B50,#REF!,0),MATCH(CT_Bands_1991_2022_Bills_Flat!AW$3,#REF!,0)),"N/A")</f>
        <v>N/A</v>
      </c>
      <c r="AX50" s="90" t="str">
        <f>IFERROR(INDEX(#REF!,MATCH(CT_Bands_1991_2022_Bills_Flat!$B50,#REF!,0),MATCH(CT_Bands_1991_2022_Bills_Flat!AX$2,#REF!,0))-INDEX(#REF!,MATCH(CT_Bands_1991_2022_Bills_Flat!$B50,#REF!,0),MATCH(CT_Bands_1991_2022_Bills_Flat!AX$3,#REF!,0)),"N/A")</f>
        <v>N/A</v>
      </c>
      <c r="AY50" s="90" t="str">
        <f>IFERROR(INDEX(#REF!,MATCH(CT_Bands_1991_2022_Bills_Flat!$B50,#REF!,0),MATCH(CT_Bands_1991_2022_Bills_Flat!AY$2,#REF!,0))-INDEX(#REF!,MATCH(CT_Bands_1991_2022_Bills_Flat!$B50,#REF!,0),MATCH(CT_Bands_1991_2022_Bills_Flat!AY$3,#REF!,0)),"N/A")</f>
        <v>N/A</v>
      </c>
      <c r="AZ50" s="90" t="str">
        <f>IFERROR(INDEX(#REF!,MATCH(CT_Bands_1991_2022_Bills_Flat!$B50,#REF!,0),MATCH(CT_Bands_1991_2022_Bills_Flat!AZ$2,#REF!,0))-INDEX(#REF!,MATCH(CT_Bands_1991_2022_Bills_Flat!$B50,#REF!,0),MATCH(CT_Bands_1991_2022_Bills_Flat!AZ$3,#REF!,0)),"N/A")</f>
        <v>N/A</v>
      </c>
      <c r="BA50" s="90" t="str">
        <f>IFERROR(INDEX(#REF!,MATCH(CT_Bands_1991_2022_Bills_Flat!$B50,#REF!,0),MATCH(CT_Bands_1991_2022_Bills_Flat!BA$2,#REF!,0))-INDEX(#REF!,MATCH(CT_Bands_1991_2022_Bills_Flat!$B50,#REF!,0),MATCH(CT_Bands_1991_2022_Bills_Flat!BA$3,#REF!,0)),"N/A")</f>
        <v>N/A</v>
      </c>
      <c r="BB50" s="102" t="str">
        <f>IFERROR(INDEX(#REF!,MATCH(CT_Bands_1991_2022_Bills_Flat!$B50,#REF!,0),MATCH(CT_Bands_1991_2022_Bills_Flat!BB$2,#REF!,0))-INDEX(#REF!,MATCH(CT_Bands_1991_2022_Bills_Flat!$B50,#REF!,0),MATCH(CT_Bands_1991_2022_Bills_Flat!BB$3,#REF!,0)),"N/A")</f>
        <v>N/A</v>
      </c>
      <c r="BC50" s="90" t="str">
        <f>IFERROR(INDEX(#REF!,MATCH(CT_Bands_1991_2022_Bills_Flat!$B50,#REF!,0),MATCH(CT_Bands_1991_2022_Bills_Flat!BC$2,#REF!,0))-INDEX(#REF!,MATCH(CT_Bands_1991_2022_Bills_Flat!$B50,#REF!,0),MATCH(CT_Bands_1991_2022_Bills_Flat!BC$3,#REF!,0)),"N/A")</f>
        <v>N/A</v>
      </c>
      <c r="BD50" s="90" t="str">
        <f>IFERROR(INDEX(#REF!,MATCH(CT_Bands_1991_2022_Bills_Flat!$B50,#REF!,0),MATCH(CT_Bands_1991_2022_Bills_Flat!BD$2,#REF!,0))-INDEX(#REF!,MATCH(CT_Bands_1991_2022_Bills_Flat!$B50,#REF!,0),MATCH(CT_Bands_1991_2022_Bills_Flat!BD$3,#REF!,0)),"N/A")</f>
        <v>N/A</v>
      </c>
      <c r="BE50" s="90" t="str">
        <f>IFERROR(INDEX(#REF!,MATCH(CT_Bands_1991_2022_Bills_Flat!$B50,#REF!,0),MATCH(CT_Bands_1991_2022_Bills_Flat!BE$2,#REF!,0))-INDEX(#REF!,MATCH(CT_Bands_1991_2022_Bills_Flat!$B50,#REF!,0),MATCH(CT_Bands_1991_2022_Bills_Flat!BE$3,#REF!,0)),"N/A")</f>
        <v>N/A</v>
      </c>
      <c r="BF50" s="90" t="str">
        <f>IFERROR(INDEX(#REF!,MATCH(CT_Bands_1991_2022_Bills_Flat!$B50,#REF!,0),MATCH(CT_Bands_1991_2022_Bills_Flat!BF$2,#REF!,0))-INDEX(#REF!,MATCH(CT_Bands_1991_2022_Bills_Flat!$B50,#REF!,0),MATCH(CT_Bands_1991_2022_Bills_Flat!BF$3,#REF!,0)),"N/A")</f>
        <v>N/A</v>
      </c>
      <c r="BG50" s="90" t="str">
        <f>IFERROR(INDEX(#REF!,MATCH(CT_Bands_1991_2022_Bills_Flat!$B50,#REF!,0),MATCH(CT_Bands_1991_2022_Bills_Flat!BG$2,#REF!,0))-INDEX(#REF!,MATCH(CT_Bands_1991_2022_Bills_Flat!$B50,#REF!,0),MATCH(CT_Bands_1991_2022_Bills_Flat!BG$3,#REF!,0)),"N/A")</f>
        <v>N/A</v>
      </c>
      <c r="BH50" s="90" t="str">
        <f>IFERROR(INDEX(#REF!,MATCH(CT_Bands_1991_2022_Bills_Flat!$B50,#REF!,0),MATCH(CT_Bands_1991_2022_Bills_Flat!BH$2,#REF!,0))-INDEX(#REF!,MATCH(CT_Bands_1991_2022_Bills_Flat!$B50,#REF!,0),MATCH(CT_Bands_1991_2022_Bills_Flat!BH$3,#REF!,0)),"N/A")</f>
        <v>N/A</v>
      </c>
      <c r="BI50" s="90" t="str">
        <f>IFERROR(INDEX(#REF!,MATCH(CT_Bands_1991_2022_Bills_Flat!$B50,#REF!,0),MATCH(CT_Bands_1991_2022_Bills_Flat!BI$2,#REF!,0))-INDEX(#REF!,MATCH(CT_Bands_1991_2022_Bills_Flat!$B50,#REF!,0),MATCH(CT_Bands_1991_2022_Bills_Flat!BI$3,#REF!,0)),"N/A")</f>
        <v>N/A</v>
      </c>
      <c r="BJ50" s="90" t="str">
        <f>IFERROR(INDEX(#REF!,MATCH(CT_Bands_1991_2022_Bills_Flat!$B50,#REF!,0),MATCH(CT_Bands_1991_2022_Bills_Flat!BJ$2,#REF!,0))-INDEX(#REF!,MATCH(CT_Bands_1991_2022_Bills_Flat!$B50,#REF!,0),MATCH(CT_Bands_1991_2022_Bills_Flat!BJ$3,#REF!,0)),"N/A")</f>
        <v>N/A</v>
      </c>
      <c r="BK50" s="90" t="str">
        <f>IFERROR(INDEX(#REF!,MATCH(CT_Bands_1991_2022_Bills_Flat!$B50,#REF!,0),MATCH(CT_Bands_1991_2022_Bills_Flat!BK$2,#REF!,0))-INDEX(#REF!,MATCH(CT_Bands_1991_2022_Bills_Flat!$B50,#REF!,0),MATCH(CT_Bands_1991_2022_Bills_Flat!BK$3,#REF!,0)),"N/A")</f>
        <v>N/A</v>
      </c>
      <c r="BL50" s="102" t="str">
        <f>IFERROR(INDEX(#REF!,MATCH(CT_Bands_1991_2022_Bills_Flat!$B50,#REF!,0),MATCH(CT_Bands_1991_2022_Bills_Flat!BL$2,#REF!,0))-INDEX(#REF!,MATCH(CT_Bands_1991_2022_Bills_Flat!$B50,#REF!,0),MATCH(CT_Bands_1991_2022_Bills_Flat!BL$3,#REF!,0)),"N/A")</f>
        <v>N/A</v>
      </c>
      <c r="BM50" s="90" t="str">
        <f>IFERROR(INDEX(#REF!,MATCH(CT_Bands_1991_2022_Bills_Flat!$B50,#REF!,0),MATCH(CT_Bands_1991_2022_Bills_Flat!BM$2,#REF!,0))-INDEX(#REF!,MATCH(CT_Bands_1991_2022_Bills_Flat!$B50,#REF!,0),MATCH(CT_Bands_1991_2022_Bills_Flat!BM$3,#REF!,0)),"N/A")</f>
        <v>N/A</v>
      </c>
      <c r="BN50" s="90" t="str">
        <f>IFERROR(INDEX(#REF!,MATCH(CT_Bands_1991_2022_Bills_Flat!$B50,#REF!,0),MATCH(CT_Bands_1991_2022_Bills_Flat!BN$2,#REF!,0))-INDEX(#REF!,MATCH(CT_Bands_1991_2022_Bills_Flat!$B50,#REF!,0),MATCH(CT_Bands_1991_2022_Bills_Flat!BN$3,#REF!,0)),"N/A")</f>
        <v>N/A</v>
      </c>
      <c r="BO50" s="90" t="str">
        <f>IFERROR(INDEX(#REF!,MATCH(CT_Bands_1991_2022_Bills_Flat!$B50,#REF!,0),MATCH(CT_Bands_1991_2022_Bills_Flat!BO$2,#REF!,0))-INDEX(#REF!,MATCH(CT_Bands_1991_2022_Bills_Flat!$B50,#REF!,0),MATCH(CT_Bands_1991_2022_Bills_Flat!BO$3,#REF!,0)),"N/A")</f>
        <v>N/A</v>
      </c>
      <c r="BP50" s="90" t="str">
        <f>IFERROR(INDEX(#REF!,MATCH(CT_Bands_1991_2022_Bills_Flat!$B50,#REF!,0),MATCH(CT_Bands_1991_2022_Bills_Flat!BP$2,#REF!,0))-INDEX(#REF!,MATCH(CT_Bands_1991_2022_Bills_Flat!$B50,#REF!,0),MATCH(CT_Bands_1991_2022_Bills_Flat!BP$3,#REF!,0)),"N/A")</f>
        <v>N/A</v>
      </c>
      <c r="BQ50" s="90" t="str">
        <f>IFERROR(INDEX(#REF!,MATCH(CT_Bands_1991_2022_Bills_Flat!$B50,#REF!,0),MATCH(CT_Bands_1991_2022_Bills_Flat!BQ$2,#REF!,0))-INDEX(#REF!,MATCH(CT_Bands_1991_2022_Bills_Flat!$B50,#REF!,0),MATCH(CT_Bands_1991_2022_Bills_Flat!BQ$3,#REF!,0)),"N/A")</f>
        <v>N/A</v>
      </c>
      <c r="BR50" s="90" t="str">
        <f>IFERROR(INDEX(#REF!,MATCH(CT_Bands_1991_2022_Bills_Flat!$B50,#REF!,0),MATCH(CT_Bands_1991_2022_Bills_Flat!BR$2,#REF!,0))-INDEX(#REF!,MATCH(CT_Bands_1991_2022_Bills_Flat!$B50,#REF!,0),MATCH(CT_Bands_1991_2022_Bills_Flat!BR$3,#REF!,0)),"N/A")</f>
        <v>N/A</v>
      </c>
      <c r="BS50" s="90" t="str">
        <f>IFERROR(INDEX(#REF!,MATCH(CT_Bands_1991_2022_Bills_Flat!$B50,#REF!,0),MATCH(CT_Bands_1991_2022_Bills_Flat!BS$2,#REF!,0))-INDEX(#REF!,MATCH(CT_Bands_1991_2022_Bills_Flat!$B50,#REF!,0),MATCH(CT_Bands_1991_2022_Bills_Flat!BS$3,#REF!,0)),"N/A")</f>
        <v>N/A</v>
      </c>
      <c r="BT50" s="90" t="str">
        <f>IFERROR(INDEX(#REF!,MATCH(CT_Bands_1991_2022_Bills_Flat!$B50,#REF!,0),MATCH(CT_Bands_1991_2022_Bills_Flat!BT$2,#REF!,0))-INDEX(#REF!,MATCH(CT_Bands_1991_2022_Bills_Flat!$B50,#REF!,0),MATCH(CT_Bands_1991_2022_Bills_Flat!BT$3,#REF!,0)),"N/A")</f>
        <v>N/A</v>
      </c>
      <c r="BU50" s="90" t="str">
        <f>IFERROR(INDEX(#REF!,MATCH(CT_Bands_1991_2022_Bills_Flat!$B50,#REF!,0),MATCH(CT_Bands_1991_2022_Bills_Flat!BU$2,#REF!,0))-INDEX(#REF!,MATCH(CT_Bands_1991_2022_Bills_Flat!$B50,#REF!,0),MATCH(CT_Bands_1991_2022_Bills_Flat!BU$3,#REF!,0)),"N/A")</f>
        <v>N/A</v>
      </c>
      <c r="BV50" s="102" t="str">
        <f>IFERROR(INDEX(#REF!,MATCH(CT_Bands_1991_2022_Bills_Flat!$B50,#REF!,0),MATCH(CT_Bands_1991_2022_Bills_Flat!BV$2,#REF!,0))-INDEX(#REF!,MATCH(CT_Bands_1991_2022_Bills_Flat!$B50,#REF!,0),MATCH(CT_Bands_1991_2022_Bills_Flat!BV$3,#REF!,0)),"N/A")</f>
        <v>N/A</v>
      </c>
      <c r="BW50" s="90" t="str">
        <f>IFERROR(INDEX(#REF!,MATCH(CT_Bands_1991_2022_Bills_Flat!$B50,#REF!,0),MATCH(CT_Bands_1991_2022_Bills_Flat!BW$2,#REF!,0))-INDEX(#REF!,MATCH(CT_Bands_1991_2022_Bills_Flat!$B50,#REF!,0),MATCH(CT_Bands_1991_2022_Bills_Flat!BW$3,#REF!,0)),"N/A")</f>
        <v>N/A</v>
      </c>
      <c r="BX50" s="90" t="str">
        <f>IFERROR(INDEX(#REF!,MATCH(CT_Bands_1991_2022_Bills_Flat!$B50,#REF!,0),MATCH(CT_Bands_1991_2022_Bills_Flat!BX$2,#REF!,0))-INDEX(#REF!,MATCH(CT_Bands_1991_2022_Bills_Flat!$B50,#REF!,0),MATCH(CT_Bands_1991_2022_Bills_Flat!BX$3,#REF!,0)),"N/A")</f>
        <v>N/A</v>
      </c>
      <c r="BY50" s="90" t="str">
        <f>IFERROR(INDEX(#REF!,MATCH(CT_Bands_1991_2022_Bills_Flat!$B50,#REF!,0),MATCH(CT_Bands_1991_2022_Bills_Flat!BY$2,#REF!,0))-INDEX(#REF!,MATCH(CT_Bands_1991_2022_Bills_Flat!$B50,#REF!,0),MATCH(CT_Bands_1991_2022_Bills_Flat!BY$3,#REF!,0)),"N/A")</f>
        <v>N/A</v>
      </c>
      <c r="BZ50" s="90" t="str">
        <f>IFERROR(INDEX(#REF!,MATCH(CT_Bands_1991_2022_Bills_Flat!$B50,#REF!,0),MATCH(CT_Bands_1991_2022_Bills_Flat!BZ$2,#REF!,0))-INDEX(#REF!,MATCH(CT_Bands_1991_2022_Bills_Flat!$B50,#REF!,0),MATCH(CT_Bands_1991_2022_Bills_Flat!BZ$3,#REF!,0)),"N/A")</f>
        <v>N/A</v>
      </c>
      <c r="CA50" s="90" t="str">
        <f>IFERROR(INDEX(#REF!,MATCH(CT_Bands_1991_2022_Bills_Flat!$B50,#REF!,0),MATCH(CT_Bands_1991_2022_Bills_Flat!CA$2,#REF!,0))-INDEX(#REF!,MATCH(CT_Bands_1991_2022_Bills_Flat!$B50,#REF!,0),MATCH(CT_Bands_1991_2022_Bills_Flat!CA$3,#REF!,0)),"N/A")</f>
        <v>N/A</v>
      </c>
      <c r="CB50" s="90" t="str">
        <f>IFERROR(INDEX(#REF!,MATCH(CT_Bands_1991_2022_Bills_Flat!$B50,#REF!,0),MATCH(CT_Bands_1991_2022_Bills_Flat!CB$2,#REF!,0))-INDEX(#REF!,MATCH(CT_Bands_1991_2022_Bills_Flat!$B50,#REF!,0),MATCH(CT_Bands_1991_2022_Bills_Flat!CB$3,#REF!,0)),"N/A")</f>
        <v>N/A</v>
      </c>
      <c r="CC50" s="90" t="str">
        <f>IFERROR(INDEX(#REF!,MATCH(CT_Bands_1991_2022_Bills_Flat!$B50,#REF!,0),MATCH(CT_Bands_1991_2022_Bills_Flat!CC$2,#REF!,0))-INDEX(#REF!,MATCH(CT_Bands_1991_2022_Bills_Flat!$B50,#REF!,0),MATCH(CT_Bands_1991_2022_Bills_Flat!CC$3,#REF!,0)),"N/A")</f>
        <v>N/A</v>
      </c>
      <c r="CD50" s="90" t="str">
        <f>IFERROR(INDEX(#REF!,MATCH(CT_Bands_1991_2022_Bills_Flat!$B50,#REF!,0),MATCH(CT_Bands_1991_2022_Bills_Flat!CD$2,#REF!,0))-INDEX(#REF!,MATCH(CT_Bands_1991_2022_Bills_Flat!$B50,#REF!,0),MATCH(CT_Bands_1991_2022_Bills_Flat!CD$3,#REF!,0)),"N/A")</f>
        <v>N/A</v>
      </c>
      <c r="CE50" s="90" t="str">
        <f>IFERROR(INDEX(#REF!,MATCH(CT_Bands_1991_2022_Bills_Flat!$B50,#REF!,0),MATCH(CT_Bands_1991_2022_Bills_Flat!CE$2,#REF!,0))-INDEX(#REF!,MATCH(CT_Bands_1991_2022_Bills_Flat!$B50,#REF!,0),MATCH(CT_Bands_1991_2022_Bills_Flat!CE$3,#REF!,0)),"N/A")</f>
        <v>N/A</v>
      </c>
      <c r="CF50" s="51"/>
    </row>
    <row r="51" spans="1:84" x14ac:dyDescent="0.25">
      <c r="A51" s="76" t="s">
        <v>799</v>
      </c>
      <c r="B51" s="85" t="s">
        <v>800</v>
      </c>
      <c r="C51" s="85" t="s">
        <v>1511</v>
      </c>
      <c r="D51" s="90" t="str">
        <f>IFERROR(INDEX(#REF!,MATCH(CT_Bands_1991_2022_Bills_Flat!$B51,#REF!,0),MATCH(CT_Bands_1991_2022_Bills_Flat!D$2,#REF!,0))-INDEX(#REF!,MATCH(CT_Bands_1991_2022_Bills_Flat!$B51,#REF!,0),MATCH(CT_Bands_1991_2022_Bills_Flat!D$3,#REF!,0)),"N/A")</f>
        <v>N/A</v>
      </c>
      <c r="E51" s="90" t="str">
        <f>IFERROR(INDEX(#REF!,MATCH(CT_Bands_1991_2022_Bills_Flat!$B51,#REF!,0),MATCH(CT_Bands_1991_2022_Bills_Flat!E$2,#REF!,0))-INDEX(#REF!,MATCH(CT_Bands_1991_2022_Bills_Flat!$B51,#REF!,0),MATCH(CT_Bands_1991_2022_Bills_Flat!E$3,#REF!,0)),"N/A")</f>
        <v>N/A</v>
      </c>
      <c r="F51" s="90" t="str">
        <f>IFERROR(INDEX(#REF!,MATCH(CT_Bands_1991_2022_Bills_Flat!$B51,#REF!,0),MATCH(CT_Bands_1991_2022_Bills_Flat!F$2,#REF!,0))-INDEX(#REF!,MATCH(CT_Bands_1991_2022_Bills_Flat!$B51,#REF!,0),MATCH(CT_Bands_1991_2022_Bills_Flat!F$3,#REF!,0)),"N/A")</f>
        <v>N/A</v>
      </c>
      <c r="G51" s="90" t="str">
        <f>IFERROR(INDEX(#REF!,MATCH(CT_Bands_1991_2022_Bills_Flat!$B51,#REF!,0),MATCH(CT_Bands_1991_2022_Bills_Flat!G$2,#REF!,0))-INDEX(#REF!,MATCH(CT_Bands_1991_2022_Bills_Flat!$B51,#REF!,0),MATCH(CT_Bands_1991_2022_Bills_Flat!G$3,#REF!,0)),"N/A")</f>
        <v>N/A</v>
      </c>
      <c r="H51" s="90" t="str">
        <f>IFERROR(INDEX(#REF!,MATCH(CT_Bands_1991_2022_Bills_Flat!$B51,#REF!,0),MATCH(CT_Bands_1991_2022_Bills_Flat!H$2,#REF!,0))-INDEX(#REF!,MATCH(CT_Bands_1991_2022_Bills_Flat!$B51,#REF!,0),MATCH(CT_Bands_1991_2022_Bills_Flat!H$3,#REF!,0)),"N/A")</f>
        <v>N/A</v>
      </c>
      <c r="I51" s="90" t="str">
        <f>IFERROR(INDEX(#REF!,MATCH(CT_Bands_1991_2022_Bills_Flat!$B51,#REF!,0),MATCH(CT_Bands_1991_2022_Bills_Flat!I$2,#REF!,0))-INDEX(#REF!,MATCH(CT_Bands_1991_2022_Bills_Flat!$B51,#REF!,0),MATCH(CT_Bands_1991_2022_Bills_Flat!I$3,#REF!,0)),"N/A")</f>
        <v>N/A</v>
      </c>
      <c r="J51" s="90" t="str">
        <f>IFERROR(INDEX(#REF!,MATCH(CT_Bands_1991_2022_Bills_Flat!$B51,#REF!,0),MATCH(CT_Bands_1991_2022_Bills_Flat!J$2,#REF!,0))-INDEX(#REF!,MATCH(CT_Bands_1991_2022_Bills_Flat!$B51,#REF!,0),MATCH(CT_Bands_1991_2022_Bills_Flat!J$3,#REF!,0)),"N/A")</f>
        <v>N/A</v>
      </c>
      <c r="K51" s="90" t="str">
        <f>IFERROR(INDEX(#REF!,MATCH(CT_Bands_1991_2022_Bills_Flat!$B51,#REF!,0),MATCH(CT_Bands_1991_2022_Bills_Flat!K$2,#REF!,0))-INDEX(#REF!,MATCH(CT_Bands_1991_2022_Bills_Flat!$B51,#REF!,0),MATCH(CT_Bands_1991_2022_Bills_Flat!K$3,#REF!,0)),"N/A")</f>
        <v>N/A</v>
      </c>
      <c r="L51" s="90" t="str">
        <f>IFERROR(INDEX(#REF!,MATCH(CT_Bands_1991_2022_Bills_Flat!$B51,#REF!,0),MATCH(CT_Bands_1991_2022_Bills_Flat!L$2,#REF!,0))-INDEX(#REF!,MATCH(CT_Bands_1991_2022_Bills_Flat!$B51,#REF!,0),MATCH(CT_Bands_1991_2022_Bills_Flat!L$3,#REF!,0)),"N/A")</f>
        <v>N/A</v>
      </c>
      <c r="M51" s="90" t="str">
        <f>IFERROR(INDEX(#REF!,MATCH(CT_Bands_1991_2022_Bills_Flat!$B51,#REF!,0),MATCH(CT_Bands_1991_2022_Bills_Flat!M$2,#REF!,0))-INDEX(#REF!,MATCH(CT_Bands_1991_2022_Bills_Flat!$B51,#REF!,0),MATCH(CT_Bands_1991_2022_Bills_Flat!M$3,#REF!,0)),"N/A")</f>
        <v>N/A</v>
      </c>
      <c r="N51" s="102" t="str">
        <f>IFERROR(INDEX(#REF!,MATCH(CT_Bands_1991_2022_Bills_Flat!$B51,#REF!,0),MATCH(CT_Bands_1991_2022_Bills_Flat!N$2,#REF!,0))-INDEX(#REF!,MATCH(CT_Bands_1991_2022_Bills_Flat!$B51,#REF!,0),MATCH(CT_Bands_1991_2022_Bills_Flat!N$3,#REF!,0)),"N/A")</f>
        <v>N/A</v>
      </c>
      <c r="O51" s="90" t="str">
        <f>IFERROR(INDEX(#REF!,MATCH(CT_Bands_1991_2022_Bills_Flat!$B51,#REF!,0),MATCH(CT_Bands_1991_2022_Bills_Flat!O$2,#REF!,0))-INDEX(#REF!,MATCH(CT_Bands_1991_2022_Bills_Flat!$B51,#REF!,0),MATCH(CT_Bands_1991_2022_Bills_Flat!O$3,#REF!,0)),"N/A")</f>
        <v>N/A</v>
      </c>
      <c r="P51" s="90" t="str">
        <f>IFERROR(INDEX(#REF!,MATCH(CT_Bands_1991_2022_Bills_Flat!$B51,#REF!,0),MATCH(CT_Bands_1991_2022_Bills_Flat!P$2,#REF!,0))-INDEX(#REF!,MATCH(CT_Bands_1991_2022_Bills_Flat!$B51,#REF!,0),MATCH(CT_Bands_1991_2022_Bills_Flat!P$3,#REF!,0)),"N/A")</f>
        <v>N/A</v>
      </c>
      <c r="Q51" s="90" t="str">
        <f>IFERROR(INDEX(#REF!,MATCH(CT_Bands_1991_2022_Bills_Flat!$B51,#REF!,0),MATCH(CT_Bands_1991_2022_Bills_Flat!Q$2,#REF!,0))-INDEX(#REF!,MATCH(CT_Bands_1991_2022_Bills_Flat!$B51,#REF!,0),MATCH(CT_Bands_1991_2022_Bills_Flat!Q$3,#REF!,0)),"N/A")</f>
        <v>N/A</v>
      </c>
      <c r="R51" s="90" t="str">
        <f>IFERROR(INDEX(#REF!,MATCH(CT_Bands_1991_2022_Bills_Flat!$B51,#REF!,0),MATCH(CT_Bands_1991_2022_Bills_Flat!R$2,#REF!,0))-INDEX(#REF!,MATCH(CT_Bands_1991_2022_Bills_Flat!$B51,#REF!,0),MATCH(CT_Bands_1991_2022_Bills_Flat!R$3,#REF!,0)),"N/A")</f>
        <v>N/A</v>
      </c>
      <c r="S51" s="90" t="str">
        <f>IFERROR(INDEX(#REF!,MATCH(CT_Bands_1991_2022_Bills_Flat!$B51,#REF!,0),MATCH(CT_Bands_1991_2022_Bills_Flat!S$2,#REF!,0))-INDEX(#REF!,MATCH(CT_Bands_1991_2022_Bills_Flat!$B51,#REF!,0),MATCH(CT_Bands_1991_2022_Bills_Flat!S$3,#REF!,0)),"N/A")</f>
        <v>N/A</v>
      </c>
      <c r="T51" s="90" t="str">
        <f>IFERROR(INDEX(#REF!,MATCH(CT_Bands_1991_2022_Bills_Flat!$B51,#REF!,0),MATCH(CT_Bands_1991_2022_Bills_Flat!T$2,#REF!,0))-INDEX(#REF!,MATCH(CT_Bands_1991_2022_Bills_Flat!$B51,#REF!,0),MATCH(CT_Bands_1991_2022_Bills_Flat!T$3,#REF!,0)),"N/A")</f>
        <v>N/A</v>
      </c>
      <c r="U51" s="90" t="str">
        <f>IFERROR(INDEX(#REF!,MATCH(CT_Bands_1991_2022_Bills_Flat!$B51,#REF!,0),MATCH(CT_Bands_1991_2022_Bills_Flat!U$2,#REF!,0))-INDEX(#REF!,MATCH(CT_Bands_1991_2022_Bills_Flat!$B51,#REF!,0),MATCH(CT_Bands_1991_2022_Bills_Flat!U$3,#REF!,0)),"N/A")</f>
        <v>N/A</v>
      </c>
      <c r="V51" s="90" t="str">
        <f>IFERROR(INDEX(#REF!,MATCH(CT_Bands_1991_2022_Bills_Flat!$B51,#REF!,0),MATCH(CT_Bands_1991_2022_Bills_Flat!V$2,#REF!,0))-INDEX(#REF!,MATCH(CT_Bands_1991_2022_Bills_Flat!$B51,#REF!,0),MATCH(CT_Bands_1991_2022_Bills_Flat!V$3,#REF!,0)),"N/A")</f>
        <v>N/A</v>
      </c>
      <c r="W51" s="90" t="str">
        <f>IFERROR(INDEX(#REF!,MATCH(CT_Bands_1991_2022_Bills_Flat!$B51,#REF!,0),MATCH(CT_Bands_1991_2022_Bills_Flat!W$2,#REF!,0))-INDEX(#REF!,MATCH(CT_Bands_1991_2022_Bills_Flat!$B51,#REF!,0),MATCH(CT_Bands_1991_2022_Bills_Flat!W$3,#REF!,0)),"N/A")</f>
        <v>N/A</v>
      </c>
      <c r="X51" s="102" t="str">
        <f>IFERROR(INDEX(#REF!,MATCH(CT_Bands_1991_2022_Bills_Flat!$B51,#REF!,0),MATCH(CT_Bands_1991_2022_Bills_Flat!X$2,#REF!,0))-INDEX(#REF!,MATCH(CT_Bands_1991_2022_Bills_Flat!$B51,#REF!,0),MATCH(CT_Bands_1991_2022_Bills_Flat!X$3,#REF!,0)),"N/A")</f>
        <v>N/A</v>
      </c>
      <c r="Y51" s="90" t="str">
        <f>IFERROR(INDEX(#REF!,MATCH(CT_Bands_1991_2022_Bills_Flat!$B51,#REF!,0),MATCH(CT_Bands_1991_2022_Bills_Flat!Y$2,#REF!,0))-INDEX(#REF!,MATCH(CT_Bands_1991_2022_Bills_Flat!$B51,#REF!,0),MATCH(CT_Bands_1991_2022_Bills_Flat!Y$3,#REF!,0)),"N/A")</f>
        <v>N/A</v>
      </c>
      <c r="Z51" s="90" t="str">
        <f>IFERROR(INDEX(#REF!,MATCH(CT_Bands_1991_2022_Bills_Flat!$B51,#REF!,0),MATCH(CT_Bands_1991_2022_Bills_Flat!Z$2,#REF!,0))-INDEX(#REF!,MATCH(CT_Bands_1991_2022_Bills_Flat!$B51,#REF!,0),MATCH(CT_Bands_1991_2022_Bills_Flat!Z$3,#REF!,0)),"N/A")</f>
        <v>N/A</v>
      </c>
      <c r="AA51" s="90" t="str">
        <f>IFERROR(INDEX(#REF!,MATCH(CT_Bands_1991_2022_Bills_Flat!$B51,#REF!,0),MATCH(CT_Bands_1991_2022_Bills_Flat!AA$2,#REF!,0))-INDEX(#REF!,MATCH(CT_Bands_1991_2022_Bills_Flat!$B51,#REF!,0),MATCH(CT_Bands_1991_2022_Bills_Flat!AA$3,#REF!,0)),"N/A")</f>
        <v>N/A</v>
      </c>
      <c r="AB51" s="90" t="str">
        <f>IFERROR(INDEX(#REF!,MATCH(CT_Bands_1991_2022_Bills_Flat!$B51,#REF!,0),MATCH(CT_Bands_1991_2022_Bills_Flat!AB$2,#REF!,0))-INDEX(#REF!,MATCH(CT_Bands_1991_2022_Bills_Flat!$B51,#REF!,0),MATCH(CT_Bands_1991_2022_Bills_Flat!AB$3,#REF!,0)),"N/A")</f>
        <v>N/A</v>
      </c>
      <c r="AC51" s="90" t="str">
        <f>IFERROR(INDEX(#REF!,MATCH(CT_Bands_1991_2022_Bills_Flat!$B51,#REF!,0),MATCH(CT_Bands_1991_2022_Bills_Flat!AC$2,#REF!,0))-INDEX(#REF!,MATCH(CT_Bands_1991_2022_Bills_Flat!$B51,#REF!,0),MATCH(CT_Bands_1991_2022_Bills_Flat!AC$3,#REF!,0)),"N/A")</f>
        <v>N/A</v>
      </c>
      <c r="AD51" s="90" t="str">
        <f>IFERROR(INDEX(#REF!,MATCH(CT_Bands_1991_2022_Bills_Flat!$B51,#REF!,0),MATCH(CT_Bands_1991_2022_Bills_Flat!AD$2,#REF!,0))-INDEX(#REF!,MATCH(CT_Bands_1991_2022_Bills_Flat!$B51,#REF!,0),MATCH(CT_Bands_1991_2022_Bills_Flat!AD$3,#REF!,0)),"N/A")</f>
        <v>N/A</v>
      </c>
      <c r="AE51" s="90" t="str">
        <f>IFERROR(INDEX(#REF!,MATCH(CT_Bands_1991_2022_Bills_Flat!$B51,#REF!,0),MATCH(CT_Bands_1991_2022_Bills_Flat!AE$2,#REF!,0))-INDEX(#REF!,MATCH(CT_Bands_1991_2022_Bills_Flat!$B51,#REF!,0),MATCH(CT_Bands_1991_2022_Bills_Flat!AE$3,#REF!,0)),"N/A")</f>
        <v>N/A</v>
      </c>
      <c r="AF51" s="90" t="str">
        <f>IFERROR(INDEX(#REF!,MATCH(CT_Bands_1991_2022_Bills_Flat!$B51,#REF!,0),MATCH(CT_Bands_1991_2022_Bills_Flat!AF$2,#REF!,0))-INDEX(#REF!,MATCH(CT_Bands_1991_2022_Bills_Flat!$B51,#REF!,0),MATCH(CT_Bands_1991_2022_Bills_Flat!AF$3,#REF!,0)),"N/A")</f>
        <v>N/A</v>
      </c>
      <c r="AG51" s="90" t="str">
        <f>IFERROR(INDEX(#REF!,MATCH(CT_Bands_1991_2022_Bills_Flat!$B51,#REF!,0),MATCH(CT_Bands_1991_2022_Bills_Flat!AG$2,#REF!,0))-INDEX(#REF!,MATCH(CT_Bands_1991_2022_Bills_Flat!$B51,#REF!,0),MATCH(CT_Bands_1991_2022_Bills_Flat!AG$3,#REF!,0)),"N/A")</f>
        <v>N/A</v>
      </c>
      <c r="AH51" s="102" t="str">
        <f>IFERROR(INDEX(#REF!,MATCH(CT_Bands_1991_2022_Bills_Flat!$B51,#REF!,0),MATCH(CT_Bands_1991_2022_Bills_Flat!AH$2,#REF!,0))-INDEX(#REF!,MATCH(CT_Bands_1991_2022_Bills_Flat!$B51,#REF!,0),MATCH(CT_Bands_1991_2022_Bills_Flat!AH$3,#REF!,0)),"N/A")</f>
        <v>N/A</v>
      </c>
      <c r="AI51" s="90" t="str">
        <f>IFERROR(INDEX(#REF!,MATCH(CT_Bands_1991_2022_Bills_Flat!$B51,#REF!,0),MATCH(CT_Bands_1991_2022_Bills_Flat!AI$2,#REF!,0))-INDEX(#REF!,MATCH(CT_Bands_1991_2022_Bills_Flat!$B51,#REF!,0),MATCH(CT_Bands_1991_2022_Bills_Flat!AI$3,#REF!,0)),"N/A")</f>
        <v>N/A</v>
      </c>
      <c r="AJ51" s="90" t="str">
        <f>IFERROR(INDEX(#REF!,MATCH(CT_Bands_1991_2022_Bills_Flat!$B51,#REF!,0),MATCH(CT_Bands_1991_2022_Bills_Flat!AJ$2,#REF!,0))-INDEX(#REF!,MATCH(CT_Bands_1991_2022_Bills_Flat!$B51,#REF!,0),MATCH(CT_Bands_1991_2022_Bills_Flat!AJ$3,#REF!,0)),"N/A")</f>
        <v>N/A</v>
      </c>
      <c r="AK51" s="90" t="str">
        <f>IFERROR(INDEX(#REF!,MATCH(CT_Bands_1991_2022_Bills_Flat!$B51,#REF!,0),MATCH(CT_Bands_1991_2022_Bills_Flat!AK$2,#REF!,0))-INDEX(#REF!,MATCH(CT_Bands_1991_2022_Bills_Flat!$B51,#REF!,0),MATCH(CT_Bands_1991_2022_Bills_Flat!AK$3,#REF!,0)),"N/A")</f>
        <v>N/A</v>
      </c>
      <c r="AL51" s="90" t="str">
        <f>IFERROR(INDEX(#REF!,MATCH(CT_Bands_1991_2022_Bills_Flat!$B51,#REF!,0),MATCH(CT_Bands_1991_2022_Bills_Flat!AL$2,#REF!,0))-INDEX(#REF!,MATCH(CT_Bands_1991_2022_Bills_Flat!$B51,#REF!,0),MATCH(CT_Bands_1991_2022_Bills_Flat!AL$3,#REF!,0)),"N/A")</f>
        <v>N/A</v>
      </c>
      <c r="AM51" s="90" t="str">
        <f>IFERROR(INDEX(#REF!,MATCH(CT_Bands_1991_2022_Bills_Flat!$B51,#REF!,0),MATCH(CT_Bands_1991_2022_Bills_Flat!AM$2,#REF!,0))-INDEX(#REF!,MATCH(CT_Bands_1991_2022_Bills_Flat!$B51,#REF!,0),MATCH(CT_Bands_1991_2022_Bills_Flat!AM$3,#REF!,0)),"N/A")</f>
        <v>N/A</v>
      </c>
      <c r="AN51" s="90" t="str">
        <f>IFERROR(INDEX(#REF!,MATCH(CT_Bands_1991_2022_Bills_Flat!$B51,#REF!,0),MATCH(CT_Bands_1991_2022_Bills_Flat!AN$2,#REF!,0))-INDEX(#REF!,MATCH(CT_Bands_1991_2022_Bills_Flat!$B51,#REF!,0),MATCH(CT_Bands_1991_2022_Bills_Flat!AN$3,#REF!,0)),"N/A")</f>
        <v>N/A</v>
      </c>
      <c r="AO51" s="90" t="str">
        <f>IFERROR(INDEX(#REF!,MATCH(CT_Bands_1991_2022_Bills_Flat!$B51,#REF!,0),MATCH(CT_Bands_1991_2022_Bills_Flat!AO$2,#REF!,0))-INDEX(#REF!,MATCH(CT_Bands_1991_2022_Bills_Flat!$B51,#REF!,0),MATCH(CT_Bands_1991_2022_Bills_Flat!AO$3,#REF!,0)),"N/A")</f>
        <v>N/A</v>
      </c>
      <c r="AP51" s="90" t="str">
        <f>IFERROR(INDEX(#REF!,MATCH(CT_Bands_1991_2022_Bills_Flat!$B51,#REF!,0),MATCH(CT_Bands_1991_2022_Bills_Flat!AP$2,#REF!,0))-INDEX(#REF!,MATCH(CT_Bands_1991_2022_Bills_Flat!$B51,#REF!,0),MATCH(CT_Bands_1991_2022_Bills_Flat!AP$3,#REF!,0)),"N/A")</f>
        <v>N/A</v>
      </c>
      <c r="AQ51" s="90" t="str">
        <f>IFERROR(INDEX(#REF!,MATCH(CT_Bands_1991_2022_Bills_Flat!$B51,#REF!,0),MATCH(CT_Bands_1991_2022_Bills_Flat!AQ$2,#REF!,0))-INDEX(#REF!,MATCH(CT_Bands_1991_2022_Bills_Flat!$B51,#REF!,0),MATCH(CT_Bands_1991_2022_Bills_Flat!AQ$3,#REF!,0)),"N/A")</f>
        <v>N/A</v>
      </c>
      <c r="AR51" s="102" t="str">
        <f>IFERROR(INDEX(#REF!,MATCH(CT_Bands_1991_2022_Bills_Flat!$B51,#REF!,0),MATCH(CT_Bands_1991_2022_Bills_Flat!AR$2,#REF!,0))-INDEX(#REF!,MATCH(CT_Bands_1991_2022_Bills_Flat!$B51,#REF!,0),MATCH(CT_Bands_1991_2022_Bills_Flat!AR$3,#REF!,0)),"N/A")</f>
        <v>N/A</v>
      </c>
      <c r="AS51" s="90" t="str">
        <f>IFERROR(INDEX(#REF!,MATCH(CT_Bands_1991_2022_Bills_Flat!$B51,#REF!,0),MATCH(CT_Bands_1991_2022_Bills_Flat!AS$2,#REF!,0))-INDEX(#REF!,MATCH(CT_Bands_1991_2022_Bills_Flat!$B51,#REF!,0),MATCH(CT_Bands_1991_2022_Bills_Flat!AS$3,#REF!,0)),"N/A")</f>
        <v>N/A</v>
      </c>
      <c r="AT51" s="90" t="str">
        <f>IFERROR(INDEX(#REF!,MATCH(CT_Bands_1991_2022_Bills_Flat!$B51,#REF!,0),MATCH(CT_Bands_1991_2022_Bills_Flat!AT$2,#REF!,0))-INDEX(#REF!,MATCH(CT_Bands_1991_2022_Bills_Flat!$B51,#REF!,0),MATCH(CT_Bands_1991_2022_Bills_Flat!AT$3,#REF!,0)),"N/A")</f>
        <v>N/A</v>
      </c>
      <c r="AU51" s="90" t="str">
        <f>IFERROR(INDEX(#REF!,MATCH(CT_Bands_1991_2022_Bills_Flat!$B51,#REF!,0),MATCH(CT_Bands_1991_2022_Bills_Flat!AU$2,#REF!,0))-INDEX(#REF!,MATCH(CT_Bands_1991_2022_Bills_Flat!$B51,#REF!,0),MATCH(CT_Bands_1991_2022_Bills_Flat!AU$3,#REF!,0)),"N/A")</f>
        <v>N/A</v>
      </c>
      <c r="AV51" s="90" t="str">
        <f>IFERROR(INDEX(#REF!,MATCH(CT_Bands_1991_2022_Bills_Flat!$B51,#REF!,0),MATCH(CT_Bands_1991_2022_Bills_Flat!AV$2,#REF!,0))-INDEX(#REF!,MATCH(CT_Bands_1991_2022_Bills_Flat!$B51,#REF!,0),MATCH(CT_Bands_1991_2022_Bills_Flat!AV$3,#REF!,0)),"N/A")</f>
        <v>N/A</v>
      </c>
      <c r="AW51" s="90" t="str">
        <f>IFERROR(INDEX(#REF!,MATCH(CT_Bands_1991_2022_Bills_Flat!$B51,#REF!,0),MATCH(CT_Bands_1991_2022_Bills_Flat!AW$2,#REF!,0))-INDEX(#REF!,MATCH(CT_Bands_1991_2022_Bills_Flat!$B51,#REF!,0),MATCH(CT_Bands_1991_2022_Bills_Flat!AW$3,#REF!,0)),"N/A")</f>
        <v>N/A</v>
      </c>
      <c r="AX51" s="90" t="str">
        <f>IFERROR(INDEX(#REF!,MATCH(CT_Bands_1991_2022_Bills_Flat!$B51,#REF!,0),MATCH(CT_Bands_1991_2022_Bills_Flat!AX$2,#REF!,0))-INDEX(#REF!,MATCH(CT_Bands_1991_2022_Bills_Flat!$B51,#REF!,0),MATCH(CT_Bands_1991_2022_Bills_Flat!AX$3,#REF!,0)),"N/A")</f>
        <v>N/A</v>
      </c>
      <c r="AY51" s="90" t="str">
        <f>IFERROR(INDEX(#REF!,MATCH(CT_Bands_1991_2022_Bills_Flat!$B51,#REF!,0),MATCH(CT_Bands_1991_2022_Bills_Flat!AY$2,#REF!,0))-INDEX(#REF!,MATCH(CT_Bands_1991_2022_Bills_Flat!$B51,#REF!,0),MATCH(CT_Bands_1991_2022_Bills_Flat!AY$3,#REF!,0)),"N/A")</f>
        <v>N/A</v>
      </c>
      <c r="AZ51" s="90" t="str">
        <f>IFERROR(INDEX(#REF!,MATCH(CT_Bands_1991_2022_Bills_Flat!$B51,#REF!,0),MATCH(CT_Bands_1991_2022_Bills_Flat!AZ$2,#REF!,0))-INDEX(#REF!,MATCH(CT_Bands_1991_2022_Bills_Flat!$B51,#REF!,0),MATCH(CT_Bands_1991_2022_Bills_Flat!AZ$3,#REF!,0)),"N/A")</f>
        <v>N/A</v>
      </c>
      <c r="BA51" s="90" t="str">
        <f>IFERROR(INDEX(#REF!,MATCH(CT_Bands_1991_2022_Bills_Flat!$B51,#REF!,0),MATCH(CT_Bands_1991_2022_Bills_Flat!BA$2,#REF!,0))-INDEX(#REF!,MATCH(CT_Bands_1991_2022_Bills_Flat!$B51,#REF!,0),MATCH(CT_Bands_1991_2022_Bills_Flat!BA$3,#REF!,0)),"N/A")</f>
        <v>N/A</v>
      </c>
      <c r="BB51" s="102" t="str">
        <f>IFERROR(INDEX(#REF!,MATCH(CT_Bands_1991_2022_Bills_Flat!$B51,#REF!,0),MATCH(CT_Bands_1991_2022_Bills_Flat!BB$2,#REF!,0))-INDEX(#REF!,MATCH(CT_Bands_1991_2022_Bills_Flat!$B51,#REF!,0),MATCH(CT_Bands_1991_2022_Bills_Flat!BB$3,#REF!,0)),"N/A")</f>
        <v>N/A</v>
      </c>
      <c r="BC51" s="90" t="str">
        <f>IFERROR(INDEX(#REF!,MATCH(CT_Bands_1991_2022_Bills_Flat!$B51,#REF!,0),MATCH(CT_Bands_1991_2022_Bills_Flat!BC$2,#REF!,0))-INDEX(#REF!,MATCH(CT_Bands_1991_2022_Bills_Flat!$B51,#REF!,0),MATCH(CT_Bands_1991_2022_Bills_Flat!BC$3,#REF!,0)),"N/A")</f>
        <v>N/A</v>
      </c>
      <c r="BD51" s="90" t="str">
        <f>IFERROR(INDEX(#REF!,MATCH(CT_Bands_1991_2022_Bills_Flat!$B51,#REF!,0),MATCH(CT_Bands_1991_2022_Bills_Flat!BD$2,#REF!,0))-INDEX(#REF!,MATCH(CT_Bands_1991_2022_Bills_Flat!$B51,#REF!,0),MATCH(CT_Bands_1991_2022_Bills_Flat!BD$3,#REF!,0)),"N/A")</f>
        <v>N/A</v>
      </c>
      <c r="BE51" s="90" t="str">
        <f>IFERROR(INDEX(#REF!,MATCH(CT_Bands_1991_2022_Bills_Flat!$B51,#REF!,0),MATCH(CT_Bands_1991_2022_Bills_Flat!BE$2,#REF!,0))-INDEX(#REF!,MATCH(CT_Bands_1991_2022_Bills_Flat!$B51,#REF!,0),MATCH(CT_Bands_1991_2022_Bills_Flat!BE$3,#REF!,0)),"N/A")</f>
        <v>N/A</v>
      </c>
      <c r="BF51" s="90" t="str">
        <f>IFERROR(INDEX(#REF!,MATCH(CT_Bands_1991_2022_Bills_Flat!$B51,#REF!,0),MATCH(CT_Bands_1991_2022_Bills_Flat!BF$2,#REF!,0))-INDEX(#REF!,MATCH(CT_Bands_1991_2022_Bills_Flat!$B51,#REF!,0),MATCH(CT_Bands_1991_2022_Bills_Flat!BF$3,#REF!,0)),"N/A")</f>
        <v>N/A</v>
      </c>
      <c r="BG51" s="90" t="str">
        <f>IFERROR(INDEX(#REF!,MATCH(CT_Bands_1991_2022_Bills_Flat!$B51,#REF!,0),MATCH(CT_Bands_1991_2022_Bills_Flat!BG$2,#REF!,0))-INDEX(#REF!,MATCH(CT_Bands_1991_2022_Bills_Flat!$B51,#REF!,0),MATCH(CT_Bands_1991_2022_Bills_Flat!BG$3,#REF!,0)),"N/A")</f>
        <v>N/A</v>
      </c>
      <c r="BH51" s="90" t="str">
        <f>IFERROR(INDEX(#REF!,MATCH(CT_Bands_1991_2022_Bills_Flat!$B51,#REF!,0),MATCH(CT_Bands_1991_2022_Bills_Flat!BH$2,#REF!,0))-INDEX(#REF!,MATCH(CT_Bands_1991_2022_Bills_Flat!$B51,#REF!,0),MATCH(CT_Bands_1991_2022_Bills_Flat!BH$3,#REF!,0)),"N/A")</f>
        <v>N/A</v>
      </c>
      <c r="BI51" s="90" t="str">
        <f>IFERROR(INDEX(#REF!,MATCH(CT_Bands_1991_2022_Bills_Flat!$B51,#REF!,0),MATCH(CT_Bands_1991_2022_Bills_Flat!BI$2,#REF!,0))-INDEX(#REF!,MATCH(CT_Bands_1991_2022_Bills_Flat!$B51,#REF!,0),MATCH(CT_Bands_1991_2022_Bills_Flat!BI$3,#REF!,0)),"N/A")</f>
        <v>N/A</v>
      </c>
      <c r="BJ51" s="90" t="str">
        <f>IFERROR(INDEX(#REF!,MATCH(CT_Bands_1991_2022_Bills_Flat!$B51,#REF!,0),MATCH(CT_Bands_1991_2022_Bills_Flat!BJ$2,#REF!,0))-INDEX(#REF!,MATCH(CT_Bands_1991_2022_Bills_Flat!$B51,#REF!,0),MATCH(CT_Bands_1991_2022_Bills_Flat!BJ$3,#REF!,0)),"N/A")</f>
        <v>N/A</v>
      </c>
      <c r="BK51" s="90" t="str">
        <f>IFERROR(INDEX(#REF!,MATCH(CT_Bands_1991_2022_Bills_Flat!$B51,#REF!,0),MATCH(CT_Bands_1991_2022_Bills_Flat!BK$2,#REF!,0))-INDEX(#REF!,MATCH(CT_Bands_1991_2022_Bills_Flat!$B51,#REF!,0),MATCH(CT_Bands_1991_2022_Bills_Flat!BK$3,#REF!,0)),"N/A")</f>
        <v>N/A</v>
      </c>
      <c r="BL51" s="102" t="str">
        <f>IFERROR(INDEX(#REF!,MATCH(CT_Bands_1991_2022_Bills_Flat!$B51,#REF!,0),MATCH(CT_Bands_1991_2022_Bills_Flat!BL$2,#REF!,0))-INDEX(#REF!,MATCH(CT_Bands_1991_2022_Bills_Flat!$B51,#REF!,0),MATCH(CT_Bands_1991_2022_Bills_Flat!BL$3,#REF!,0)),"N/A")</f>
        <v>N/A</v>
      </c>
      <c r="BM51" s="90" t="str">
        <f>IFERROR(INDEX(#REF!,MATCH(CT_Bands_1991_2022_Bills_Flat!$B51,#REF!,0),MATCH(CT_Bands_1991_2022_Bills_Flat!BM$2,#REF!,0))-INDEX(#REF!,MATCH(CT_Bands_1991_2022_Bills_Flat!$B51,#REF!,0),MATCH(CT_Bands_1991_2022_Bills_Flat!BM$3,#REF!,0)),"N/A")</f>
        <v>N/A</v>
      </c>
      <c r="BN51" s="90" t="str">
        <f>IFERROR(INDEX(#REF!,MATCH(CT_Bands_1991_2022_Bills_Flat!$B51,#REF!,0),MATCH(CT_Bands_1991_2022_Bills_Flat!BN$2,#REF!,0))-INDEX(#REF!,MATCH(CT_Bands_1991_2022_Bills_Flat!$B51,#REF!,0),MATCH(CT_Bands_1991_2022_Bills_Flat!BN$3,#REF!,0)),"N/A")</f>
        <v>N/A</v>
      </c>
      <c r="BO51" s="90" t="str">
        <f>IFERROR(INDEX(#REF!,MATCH(CT_Bands_1991_2022_Bills_Flat!$B51,#REF!,0),MATCH(CT_Bands_1991_2022_Bills_Flat!BO$2,#REF!,0))-INDEX(#REF!,MATCH(CT_Bands_1991_2022_Bills_Flat!$B51,#REF!,0),MATCH(CT_Bands_1991_2022_Bills_Flat!BO$3,#REF!,0)),"N/A")</f>
        <v>N/A</v>
      </c>
      <c r="BP51" s="90" t="str">
        <f>IFERROR(INDEX(#REF!,MATCH(CT_Bands_1991_2022_Bills_Flat!$B51,#REF!,0),MATCH(CT_Bands_1991_2022_Bills_Flat!BP$2,#REF!,0))-INDEX(#REF!,MATCH(CT_Bands_1991_2022_Bills_Flat!$B51,#REF!,0),MATCH(CT_Bands_1991_2022_Bills_Flat!BP$3,#REF!,0)),"N/A")</f>
        <v>N/A</v>
      </c>
      <c r="BQ51" s="90" t="str">
        <f>IFERROR(INDEX(#REF!,MATCH(CT_Bands_1991_2022_Bills_Flat!$B51,#REF!,0),MATCH(CT_Bands_1991_2022_Bills_Flat!BQ$2,#REF!,0))-INDEX(#REF!,MATCH(CT_Bands_1991_2022_Bills_Flat!$B51,#REF!,0),MATCH(CT_Bands_1991_2022_Bills_Flat!BQ$3,#REF!,0)),"N/A")</f>
        <v>N/A</v>
      </c>
      <c r="BR51" s="90" t="str">
        <f>IFERROR(INDEX(#REF!,MATCH(CT_Bands_1991_2022_Bills_Flat!$B51,#REF!,0),MATCH(CT_Bands_1991_2022_Bills_Flat!BR$2,#REF!,0))-INDEX(#REF!,MATCH(CT_Bands_1991_2022_Bills_Flat!$B51,#REF!,0),MATCH(CT_Bands_1991_2022_Bills_Flat!BR$3,#REF!,0)),"N/A")</f>
        <v>N/A</v>
      </c>
      <c r="BS51" s="90" t="str">
        <f>IFERROR(INDEX(#REF!,MATCH(CT_Bands_1991_2022_Bills_Flat!$B51,#REF!,0),MATCH(CT_Bands_1991_2022_Bills_Flat!BS$2,#REF!,0))-INDEX(#REF!,MATCH(CT_Bands_1991_2022_Bills_Flat!$B51,#REF!,0),MATCH(CT_Bands_1991_2022_Bills_Flat!BS$3,#REF!,0)),"N/A")</f>
        <v>N/A</v>
      </c>
      <c r="BT51" s="90" t="str">
        <f>IFERROR(INDEX(#REF!,MATCH(CT_Bands_1991_2022_Bills_Flat!$B51,#REF!,0),MATCH(CT_Bands_1991_2022_Bills_Flat!BT$2,#REF!,0))-INDEX(#REF!,MATCH(CT_Bands_1991_2022_Bills_Flat!$B51,#REF!,0),MATCH(CT_Bands_1991_2022_Bills_Flat!BT$3,#REF!,0)),"N/A")</f>
        <v>N/A</v>
      </c>
      <c r="BU51" s="90" t="str">
        <f>IFERROR(INDEX(#REF!,MATCH(CT_Bands_1991_2022_Bills_Flat!$B51,#REF!,0),MATCH(CT_Bands_1991_2022_Bills_Flat!BU$2,#REF!,0))-INDEX(#REF!,MATCH(CT_Bands_1991_2022_Bills_Flat!$B51,#REF!,0),MATCH(CT_Bands_1991_2022_Bills_Flat!BU$3,#REF!,0)),"N/A")</f>
        <v>N/A</v>
      </c>
      <c r="BV51" s="102" t="str">
        <f>IFERROR(INDEX(#REF!,MATCH(CT_Bands_1991_2022_Bills_Flat!$B51,#REF!,0),MATCH(CT_Bands_1991_2022_Bills_Flat!BV$2,#REF!,0))-INDEX(#REF!,MATCH(CT_Bands_1991_2022_Bills_Flat!$B51,#REF!,0),MATCH(CT_Bands_1991_2022_Bills_Flat!BV$3,#REF!,0)),"N/A")</f>
        <v>N/A</v>
      </c>
      <c r="BW51" s="90" t="str">
        <f>IFERROR(INDEX(#REF!,MATCH(CT_Bands_1991_2022_Bills_Flat!$B51,#REF!,0),MATCH(CT_Bands_1991_2022_Bills_Flat!BW$2,#REF!,0))-INDEX(#REF!,MATCH(CT_Bands_1991_2022_Bills_Flat!$B51,#REF!,0),MATCH(CT_Bands_1991_2022_Bills_Flat!BW$3,#REF!,0)),"N/A")</f>
        <v>N/A</v>
      </c>
      <c r="BX51" s="90" t="str">
        <f>IFERROR(INDEX(#REF!,MATCH(CT_Bands_1991_2022_Bills_Flat!$B51,#REF!,0),MATCH(CT_Bands_1991_2022_Bills_Flat!BX$2,#REF!,0))-INDEX(#REF!,MATCH(CT_Bands_1991_2022_Bills_Flat!$B51,#REF!,0),MATCH(CT_Bands_1991_2022_Bills_Flat!BX$3,#REF!,0)),"N/A")</f>
        <v>N/A</v>
      </c>
      <c r="BY51" s="90" t="str">
        <f>IFERROR(INDEX(#REF!,MATCH(CT_Bands_1991_2022_Bills_Flat!$B51,#REF!,0),MATCH(CT_Bands_1991_2022_Bills_Flat!BY$2,#REF!,0))-INDEX(#REF!,MATCH(CT_Bands_1991_2022_Bills_Flat!$B51,#REF!,0),MATCH(CT_Bands_1991_2022_Bills_Flat!BY$3,#REF!,0)),"N/A")</f>
        <v>N/A</v>
      </c>
      <c r="BZ51" s="90" t="str">
        <f>IFERROR(INDEX(#REF!,MATCH(CT_Bands_1991_2022_Bills_Flat!$B51,#REF!,0),MATCH(CT_Bands_1991_2022_Bills_Flat!BZ$2,#REF!,0))-INDEX(#REF!,MATCH(CT_Bands_1991_2022_Bills_Flat!$B51,#REF!,0),MATCH(CT_Bands_1991_2022_Bills_Flat!BZ$3,#REF!,0)),"N/A")</f>
        <v>N/A</v>
      </c>
      <c r="CA51" s="90" t="str">
        <f>IFERROR(INDEX(#REF!,MATCH(CT_Bands_1991_2022_Bills_Flat!$B51,#REF!,0),MATCH(CT_Bands_1991_2022_Bills_Flat!CA$2,#REF!,0))-INDEX(#REF!,MATCH(CT_Bands_1991_2022_Bills_Flat!$B51,#REF!,0),MATCH(CT_Bands_1991_2022_Bills_Flat!CA$3,#REF!,0)),"N/A")</f>
        <v>N/A</v>
      </c>
      <c r="CB51" s="90" t="str">
        <f>IFERROR(INDEX(#REF!,MATCH(CT_Bands_1991_2022_Bills_Flat!$B51,#REF!,0),MATCH(CT_Bands_1991_2022_Bills_Flat!CB$2,#REF!,0))-INDEX(#REF!,MATCH(CT_Bands_1991_2022_Bills_Flat!$B51,#REF!,0),MATCH(CT_Bands_1991_2022_Bills_Flat!CB$3,#REF!,0)),"N/A")</f>
        <v>N/A</v>
      </c>
      <c r="CC51" s="90" t="str">
        <f>IFERROR(INDEX(#REF!,MATCH(CT_Bands_1991_2022_Bills_Flat!$B51,#REF!,0),MATCH(CT_Bands_1991_2022_Bills_Flat!CC$2,#REF!,0))-INDEX(#REF!,MATCH(CT_Bands_1991_2022_Bills_Flat!$B51,#REF!,0),MATCH(CT_Bands_1991_2022_Bills_Flat!CC$3,#REF!,0)),"N/A")</f>
        <v>N/A</v>
      </c>
      <c r="CD51" s="90" t="str">
        <f>IFERROR(INDEX(#REF!,MATCH(CT_Bands_1991_2022_Bills_Flat!$B51,#REF!,0),MATCH(CT_Bands_1991_2022_Bills_Flat!CD$2,#REF!,0))-INDEX(#REF!,MATCH(CT_Bands_1991_2022_Bills_Flat!$B51,#REF!,0),MATCH(CT_Bands_1991_2022_Bills_Flat!CD$3,#REF!,0)),"N/A")</f>
        <v>N/A</v>
      </c>
      <c r="CE51" s="90" t="str">
        <f>IFERROR(INDEX(#REF!,MATCH(CT_Bands_1991_2022_Bills_Flat!$B51,#REF!,0),MATCH(CT_Bands_1991_2022_Bills_Flat!CE$2,#REF!,0))-INDEX(#REF!,MATCH(CT_Bands_1991_2022_Bills_Flat!$B51,#REF!,0),MATCH(CT_Bands_1991_2022_Bills_Flat!CE$3,#REF!,0)),"N/A")</f>
        <v>N/A</v>
      </c>
      <c r="CF51" s="51"/>
    </row>
    <row r="52" spans="1:84" x14ac:dyDescent="0.25">
      <c r="A52" s="76" t="s">
        <v>843</v>
      </c>
      <c r="B52" s="85" t="s">
        <v>844</v>
      </c>
      <c r="C52" s="85" t="s">
        <v>1511</v>
      </c>
      <c r="D52" s="90" t="str">
        <f>IFERROR(INDEX(#REF!,MATCH(CT_Bands_1991_2022_Bills_Flat!$B52,#REF!,0),MATCH(CT_Bands_1991_2022_Bills_Flat!D$2,#REF!,0))-INDEX(#REF!,MATCH(CT_Bands_1991_2022_Bills_Flat!$B52,#REF!,0),MATCH(CT_Bands_1991_2022_Bills_Flat!D$3,#REF!,0)),"N/A")</f>
        <v>N/A</v>
      </c>
      <c r="E52" s="90" t="str">
        <f>IFERROR(INDEX(#REF!,MATCH(CT_Bands_1991_2022_Bills_Flat!$B52,#REF!,0),MATCH(CT_Bands_1991_2022_Bills_Flat!E$2,#REF!,0))-INDEX(#REF!,MATCH(CT_Bands_1991_2022_Bills_Flat!$B52,#REF!,0),MATCH(CT_Bands_1991_2022_Bills_Flat!E$3,#REF!,0)),"N/A")</f>
        <v>N/A</v>
      </c>
      <c r="F52" s="90" t="str">
        <f>IFERROR(INDEX(#REF!,MATCH(CT_Bands_1991_2022_Bills_Flat!$B52,#REF!,0),MATCH(CT_Bands_1991_2022_Bills_Flat!F$2,#REF!,0))-INDEX(#REF!,MATCH(CT_Bands_1991_2022_Bills_Flat!$B52,#REF!,0),MATCH(CT_Bands_1991_2022_Bills_Flat!F$3,#REF!,0)),"N/A")</f>
        <v>N/A</v>
      </c>
      <c r="G52" s="90" t="str">
        <f>IFERROR(INDEX(#REF!,MATCH(CT_Bands_1991_2022_Bills_Flat!$B52,#REF!,0),MATCH(CT_Bands_1991_2022_Bills_Flat!G$2,#REF!,0))-INDEX(#REF!,MATCH(CT_Bands_1991_2022_Bills_Flat!$B52,#REF!,0),MATCH(CT_Bands_1991_2022_Bills_Flat!G$3,#REF!,0)),"N/A")</f>
        <v>N/A</v>
      </c>
      <c r="H52" s="90" t="str">
        <f>IFERROR(INDEX(#REF!,MATCH(CT_Bands_1991_2022_Bills_Flat!$B52,#REF!,0),MATCH(CT_Bands_1991_2022_Bills_Flat!H$2,#REF!,0))-INDEX(#REF!,MATCH(CT_Bands_1991_2022_Bills_Flat!$B52,#REF!,0),MATCH(CT_Bands_1991_2022_Bills_Flat!H$3,#REF!,0)),"N/A")</f>
        <v>N/A</v>
      </c>
      <c r="I52" s="90" t="str">
        <f>IFERROR(INDEX(#REF!,MATCH(CT_Bands_1991_2022_Bills_Flat!$B52,#REF!,0),MATCH(CT_Bands_1991_2022_Bills_Flat!I$2,#REF!,0))-INDEX(#REF!,MATCH(CT_Bands_1991_2022_Bills_Flat!$B52,#REF!,0),MATCH(CT_Bands_1991_2022_Bills_Flat!I$3,#REF!,0)),"N/A")</f>
        <v>N/A</v>
      </c>
      <c r="J52" s="90" t="str">
        <f>IFERROR(INDEX(#REF!,MATCH(CT_Bands_1991_2022_Bills_Flat!$B52,#REF!,0),MATCH(CT_Bands_1991_2022_Bills_Flat!J$2,#REF!,0))-INDEX(#REF!,MATCH(CT_Bands_1991_2022_Bills_Flat!$B52,#REF!,0),MATCH(CT_Bands_1991_2022_Bills_Flat!J$3,#REF!,0)),"N/A")</f>
        <v>N/A</v>
      </c>
      <c r="K52" s="90" t="str">
        <f>IFERROR(INDEX(#REF!,MATCH(CT_Bands_1991_2022_Bills_Flat!$B52,#REF!,0),MATCH(CT_Bands_1991_2022_Bills_Flat!K$2,#REF!,0))-INDEX(#REF!,MATCH(CT_Bands_1991_2022_Bills_Flat!$B52,#REF!,0),MATCH(CT_Bands_1991_2022_Bills_Flat!K$3,#REF!,0)),"N/A")</f>
        <v>N/A</v>
      </c>
      <c r="L52" s="90" t="str">
        <f>IFERROR(INDEX(#REF!,MATCH(CT_Bands_1991_2022_Bills_Flat!$B52,#REF!,0),MATCH(CT_Bands_1991_2022_Bills_Flat!L$2,#REF!,0))-INDEX(#REF!,MATCH(CT_Bands_1991_2022_Bills_Flat!$B52,#REF!,0),MATCH(CT_Bands_1991_2022_Bills_Flat!L$3,#REF!,0)),"N/A")</f>
        <v>N/A</v>
      </c>
      <c r="M52" s="90" t="str">
        <f>IFERROR(INDEX(#REF!,MATCH(CT_Bands_1991_2022_Bills_Flat!$B52,#REF!,0),MATCH(CT_Bands_1991_2022_Bills_Flat!M$2,#REF!,0))-INDEX(#REF!,MATCH(CT_Bands_1991_2022_Bills_Flat!$B52,#REF!,0),MATCH(CT_Bands_1991_2022_Bills_Flat!M$3,#REF!,0)),"N/A")</f>
        <v>N/A</v>
      </c>
      <c r="N52" s="102" t="str">
        <f>IFERROR(INDEX(#REF!,MATCH(CT_Bands_1991_2022_Bills_Flat!$B52,#REF!,0),MATCH(CT_Bands_1991_2022_Bills_Flat!N$2,#REF!,0))-INDEX(#REF!,MATCH(CT_Bands_1991_2022_Bills_Flat!$B52,#REF!,0),MATCH(CT_Bands_1991_2022_Bills_Flat!N$3,#REF!,0)),"N/A")</f>
        <v>N/A</v>
      </c>
      <c r="O52" s="90" t="str">
        <f>IFERROR(INDEX(#REF!,MATCH(CT_Bands_1991_2022_Bills_Flat!$B52,#REF!,0),MATCH(CT_Bands_1991_2022_Bills_Flat!O$2,#REF!,0))-INDEX(#REF!,MATCH(CT_Bands_1991_2022_Bills_Flat!$B52,#REF!,0),MATCH(CT_Bands_1991_2022_Bills_Flat!O$3,#REF!,0)),"N/A")</f>
        <v>N/A</v>
      </c>
      <c r="P52" s="90" t="str">
        <f>IFERROR(INDEX(#REF!,MATCH(CT_Bands_1991_2022_Bills_Flat!$B52,#REF!,0),MATCH(CT_Bands_1991_2022_Bills_Flat!P$2,#REF!,0))-INDEX(#REF!,MATCH(CT_Bands_1991_2022_Bills_Flat!$B52,#REF!,0),MATCH(CT_Bands_1991_2022_Bills_Flat!P$3,#REF!,0)),"N/A")</f>
        <v>N/A</v>
      </c>
      <c r="Q52" s="90" t="str">
        <f>IFERROR(INDEX(#REF!,MATCH(CT_Bands_1991_2022_Bills_Flat!$B52,#REF!,0),MATCH(CT_Bands_1991_2022_Bills_Flat!Q$2,#REF!,0))-INDEX(#REF!,MATCH(CT_Bands_1991_2022_Bills_Flat!$B52,#REF!,0),MATCH(CT_Bands_1991_2022_Bills_Flat!Q$3,#REF!,0)),"N/A")</f>
        <v>N/A</v>
      </c>
      <c r="R52" s="90" t="str">
        <f>IFERROR(INDEX(#REF!,MATCH(CT_Bands_1991_2022_Bills_Flat!$B52,#REF!,0),MATCH(CT_Bands_1991_2022_Bills_Flat!R$2,#REF!,0))-INDEX(#REF!,MATCH(CT_Bands_1991_2022_Bills_Flat!$B52,#REF!,0),MATCH(CT_Bands_1991_2022_Bills_Flat!R$3,#REF!,0)),"N/A")</f>
        <v>N/A</v>
      </c>
      <c r="S52" s="90" t="str">
        <f>IFERROR(INDEX(#REF!,MATCH(CT_Bands_1991_2022_Bills_Flat!$B52,#REF!,0),MATCH(CT_Bands_1991_2022_Bills_Flat!S$2,#REF!,0))-INDEX(#REF!,MATCH(CT_Bands_1991_2022_Bills_Flat!$B52,#REF!,0),MATCH(CT_Bands_1991_2022_Bills_Flat!S$3,#REF!,0)),"N/A")</f>
        <v>N/A</v>
      </c>
      <c r="T52" s="90" t="str">
        <f>IFERROR(INDEX(#REF!,MATCH(CT_Bands_1991_2022_Bills_Flat!$B52,#REF!,0),MATCH(CT_Bands_1991_2022_Bills_Flat!T$2,#REF!,0))-INDEX(#REF!,MATCH(CT_Bands_1991_2022_Bills_Flat!$B52,#REF!,0),MATCH(CT_Bands_1991_2022_Bills_Flat!T$3,#REF!,0)),"N/A")</f>
        <v>N/A</v>
      </c>
      <c r="U52" s="90" t="str">
        <f>IFERROR(INDEX(#REF!,MATCH(CT_Bands_1991_2022_Bills_Flat!$B52,#REF!,0),MATCH(CT_Bands_1991_2022_Bills_Flat!U$2,#REF!,0))-INDEX(#REF!,MATCH(CT_Bands_1991_2022_Bills_Flat!$B52,#REF!,0),MATCH(CT_Bands_1991_2022_Bills_Flat!U$3,#REF!,0)),"N/A")</f>
        <v>N/A</v>
      </c>
      <c r="V52" s="90" t="str">
        <f>IFERROR(INDEX(#REF!,MATCH(CT_Bands_1991_2022_Bills_Flat!$B52,#REF!,0),MATCH(CT_Bands_1991_2022_Bills_Flat!V$2,#REF!,0))-INDEX(#REF!,MATCH(CT_Bands_1991_2022_Bills_Flat!$B52,#REF!,0),MATCH(CT_Bands_1991_2022_Bills_Flat!V$3,#REF!,0)),"N/A")</f>
        <v>N/A</v>
      </c>
      <c r="W52" s="90" t="str">
        <f>IFERROR(INDEX(#REF!,MATCH(CT_Bands_1991_2022_Bills_Flat!$B52,#REF!,0),MATCH(CT_Bands_1991_2022_Bills_Flat!W$2,#REF!,0))-INDEX(#REF!,MATCH(CT_Bands_1991_2022_Bills_Flat!$B52,#REF!,0),MATCH(CT_Bands_1991_2022_Bills_Flat!W$3,#REF!,0)),"N/A")</f>
        <v>N/A</v>
      </c>
      <c r="X52" s="102" t="str">
        <f>IFERROR(INDEX(#REF!,MATCH(CT_Bands_1991_2022_Bills_Flat!$B52,#REF!,0),MATCH(CT_Bands_1991_2022_Bills_Flat!X$2,#REF!,0))-INDEX(#REF!,MATCH(CT_Bands_1991_2022_Bills_Flat!$B52,#REF!,0),MATCH(CT_Bands_1991_2022_Bills_Flat!X$3,#REF!,0)),"N/A")</f>
        <v>N/A</v>
      </c>
      <c r="Y52" s="90" t="str">
        <f>IFERROR(INDEX(#REF!,MATCH(CT_Bands_1991_2022_Bills_Flat!$B52,#REF!,0),MATCH(CT_Bands_1991_2022_Bills_Flat!Y$2,#REF!,0))-INDEX(#REF!,MATCH(CT_Bands_1991_2022_Bills_Flat!$B52,#REF!,0),MATCH(CT_Bands_1991_2022_Bills_Flat!Y$3,#REF!,0)),"N/A")</f>
        <v>N/A</v>
      </c>
      <c r="Z52" s="90" t="str">
        <f>IFERROR(INDEX(#REF!,MATCH(CT_Bands_1991_2022_Bills_Flat!$B52,#REF!,0),MATCH(CT_Bands_1991_2022_Bills_Flat!Z$2,#REF!,0))-INDEX(#REF!,MATCH(CT_Bands_1991_2022_Bills_Flat!$B52,#REF!,0),MATCH(CT_Bands_1991_2022_Bills_Flat!Z$3,#REF!,0)),"N/A")</f>
        <v>N/A</v>
      </c>
      <c r="AA52" s="90" t="str">
        <f>IFERROR(INDEX(#REF!,MATCH(CT_Bands_1991_2022_Bills_Flat!$B52,#REF!,0),MATCH(CT_Bands_1991_2022_Bills_Flat!AA$2,#REF!,0))-INDEX(#REF!,MATCH(CT_Bands_1991_2022_Bills_Flat!$B52,#REF!,0),MATCH(CT_Bands_1991_2022_Bills_Flat!AA$3,#REF!,0)),"N/A")</f>
        <v>N/A</v>
      </c>
      <c r="AB52" s="90" t="str">
        <f>IFERROR(INDEX(#REF!,MATCH(CT_Bands_1991_2022_Bills_Flat!$B52,#REF!,0),MATCH(CT_Bands_1991_2022_Bills_Flat!AB$2,#REF!,0))-INDEX(#REF!,MATCH(CT_Bands_1991_2022_Bills_Flat!$B52,#REF!,0),MATCH(CT_Bands_1991_2022_Bills_Flat!AB$3,#REF!,0)),"N/A")</f>
        <v>N/A</v>
      </c>
      <c r="AC52" s="90" t="str">
        <f>IFERROR(INDEX(#REF!,MATCH(CT_Bands_1991_2022_Bills_Flat!$B52,#REF!,0),MATCH(CT_Bands_1991_2022_Bills_Flat!AC$2,#REF!,0))-INDEX(#REF!,MATCH(CT_Bands_1991_2022_Bills_Flat!$B52,#REF!,0),MATCH(CT_Bands_1991_2022_Bills_Flat!AC$3,#REF!,0)),"N/A")</f>
        <v>N/A</v>
      </c>
      <c r="AD52" s="90" t="str">
        <f>IFERROR(INDEX(#REF!,MATCH(CT_Bands_1991_2022_Bills_Flat!$B52,#REF!,0),MATCH(CT_Bands_1991_2022_Bills_Flat!AD$2,#REF!,0))-INDEX(#REF!,MATCH(CT_Bands_1991_2022_Bills_Flat!$B52,#REF!,0),MATCH(CT_Bands_1991_2022_Bills_Flat!AD$3,#REF!,0)),"N/A")</f>
        <v>N/A</v>
      </c>
      <c r="AE52" s="90" t="str">
        <f>IFERROR(INDEX(#REF!,MATCH(CT_Bands_1991_2022_Bills_Flat!$B52,#REF!,0),MATCH(CT_Bands_1991_2022_Bills_Flat!AE$2,#REF!,0))-INDEX(#REF!,MATCH(CT_Bands_1991_2022_Bills_Flat!$B52,#REF!,0),MATCH(CT_Bands_1991_2022_Bills_Flat!AE$3,#REF!,0)),"N/A")</f>
        <v>N/A</v>
      </c>
      <c r="AF52" s="90" t="str">
        <f>IFERROR(INDEX(#REF!,MATCH(CT_Bands_1991_2022_Bills_Flat!$B52,#REF!,0),MATCH(CT_Bands_1991_2022_Bills_Flat!AF$2,#REF!,0))-INDEX(#REF!,MATCH(CT_Bands_1991_2022_Bills_Flat!$B52,#REF!,0),MATCH(CT_Bands_1991_2022_Bills_Flat!AF$3,#REF!,0)),"N/A")</f>
        <v>N/A</v>
      </c>
      <c r="AG52" s="90" t="str">
        <f>IFERROR(INDEX(#REF!,MATCH(CT_Bands_1991_2022_Bills_Flat!$B52,#REF!,0),MATCH(CT_Bands_1991_2022_Bills_Flat!AG$2,#REF!,0))-INDEX(#REF!,MATCH(CT_Bands_1991_2022_Bills_Flat!$B52,#REF!,0),MATCH(CT_Bands_1991_2022_Bills_Flat!AG$3,#REF!,0)),"N/A")</f>
        <v>N/A</v>
      </c>
      <c r="AH52" s="102" t="str">
        <f>IFERROR(INDEX(#REF!,MATCH(CT_Bands_1991_2022_Bills_Flat!$B52,#REF!,0),MATCH(CT_Bands_1991_2022_Bills_Flat!AH$2,#REF!,0))-INDEX(#REF!,MATCH(CT_Bands_1991_2022_Bills_Flat!$B52,#REF!,0),MATCH(CT_Bands_1991_2022_Bills_Flat!AH$3,#REF!,0)),"N/A")</f>
        <v>N/A</v>
      </c>
      <c r="AI52" s="90" t="str">
        <f>IFERROR(INDEX(#REF!,MATCH(CT_Bands_1991_2022_Bills_Flat!$B52,#REF!,0),MATCH(CT_Bands_1991_2022_Bills_Flat!AI$2,#REF!,0))-INDEX(#REF!,MATCH(CT_Bands_1991_2022_Bills_Flat!$B52,#REF!,0),MATCH(CT_Bands_1991_2022_Bills_Flat!AI$3,#REF!,0)),"N/A")</f>
        <v>N/A</v>
      </c>
      <c r="AJ52" s="90" t="str">
        <f>IFERROR(INDEX(#REF!,MATCH(CT_Bands_1991_2022_Bills_Flat!$B52,#REF!,0),MATCH(CT_Bands_1991_2022_Bills_Flat!AJ$2,#REF!,0))-INDEX(#REF!,MATCH(CT_Bands_1991_2022_Bills_Flat!$B52,#REF!,0),MATCH(CT_Bands_1991_2022_Bills_Flat!AJ$3,#REF!,0)),"N/A")</f>
        <v>N/A</v>
      </c>
      <c r="AK52" s="90" t="str">
        <f>IFERROR(INDEX(#REF!,MATCH(CT_Bands_1991_2022_Bills_Flat!$B52,#REF!,0),MATCH(CT_Bands_1991_2022_Bills_Flat!AK$2,#REF!,0))-INDEX(#REF!,MATCH(CT_Bands_1991_2022_Bills_Flat!$B52,#REF!,0),MATCH(CT_Bands_1991_2022_Bills_Flat!AK$3,#REF!,0)),"N/A")</f>
        <v>N/A</v>
      </c>
      <c r="AL52" s="90" t="str">
        <f>IFERROR(INDEX(#REF!,MATCH(CT_Bands_1991_2022_Bills_Flat!$B52,#REF!,0),MATCH(CT_Bands_1991_2022_Bills_Flat!AL$2,#REF!,0))-INDEX(#REF!,MATCH(CT_Bands_1991_2022_Bills_Flat!$B52,#REF!,0),MATCH(CT_Bands_1991_2022_Bills_Flat!AL$3,#REF!,0)),"N/A")</f>
        <v>N/A</v>
      </c>
      <c r="AM52" s="90" t="str">
        <f>IFERROR(INDEX(#REF!,MATCH(CT_Bands_1991_2022_Bills_Flat!$B52,#REF!,0),MATCH(CT_Bands_1991_2022_Bills_Flat!AM$2,#REF!,0))-INDEX(#REF!,MATCH(CT_Bands_1991_2022_Bills_Flat!$B52,#REF!,0),MATCH(CT_Bands_1991_2022_Bills_Flat!AM$3,#REF!,0)),"N/A")</f>
        <v>N/A</v>
      </c>
      <c r="AN52" s="90" t="str">
        <f>IFERROR(INDEX(#REF!,MATCH(CT_Bands_1991_2022_Bills_Flat!$B52,#REF!,0),MATCH(CT_Bands_1991_2022_Bills_Flat!AN$2,#REF!,0))-INDEX(#REF!,MATCH(CT_Bands_1991_2022_Bills_Flat!$B52,#REF!,0),MATCH(CT_Bands_1991_2022_Bills_Flat!AN$3,#REF!,0)),"N/A")</f>
        <v>N/A</v>
      </c>
      <c r="AO52" s="90" t="str">
        <f>IFERROR(INDEX(#REF!,MATCH(CT_Bands_1991_2022_Bills_Flat!$B52,#REF!,0),MATCH(CT_Bands_1991_2022_Bills_Flat!AO$2,#REF!,0))-INDEX(#REF!,MATCH(CT_Bands_1991_2022_Bills_Flat!$B52,#REF!,0),MATCH(CT_Bands_1991_2022_Bills_Flat!AO$3,#REF!,0)),"N/A")</f>
        <v>N/A</v>
      </c>
      <c r="AP52" s="90" t="str">
        <f>IFERROR(INDEX(#REF!,MATCH(CT_Bands_1991_2022_Bills_Flat!$B52,#REF!,0),MATCH(CT_Bands_1991_2022_Bills_Flat!AP$2,#REF!,0))-INDEX(#REF!,MATCH(CT_Bands_1991_2022_Bills_Flat!$B52,#REF!,0),MATCH(CT_Bands_1991_2022_Bills_Flat!AP$3,#REF!,0)),"N/A")</f>
        <v>N/A</v>
      </c>
      <c r="AQ52" s="90" t="str">
        <f>IFERROR(INDEX(#REF!,MATCH(CT_Bands_1991_2022_Bills_Flat!$B52,#REF!,0),MATCH(CT_Bands_1991_2022_Bills_Flat!AQ$2,#REF!,0))-INDEX(#REF!,MATCH(CT_Bands_1991_2022_Bills_Flat!$B52,#REF!,0),MATCH(CT_Bands_1991_2022_Bills_Flat!AQ$3,#REF!,0)),"N/A")</f>
        <v>N/A</v>
      </c>
      <c r="AR52" s="102" t="str">
        <f>IFERROR(INDEX(#REF!,MATCH(CT_Bands_1991_2022_Bills_Flat!$B52,#REF!,0),MATCH(CT_Bands_1991_2022_Bills_Flat!AR$2,#REF!,0))-INDEX(#REF!,MATCH(CT_Bands_1991_2022_Bills_Flat!$B52,#REF!,0),MATCH(CT_Bands_1991_2022_Bills_Flat!AR$3,#REF!,0)),"N/A")</f>
        <v>N/A</v>
      </c>
      <c r="AS52" s="90" t="str">
        <f>IFERROR(INDEX(#REF!,MATCH(CT_Bands_1991_2022_Bills_Flat!$B52,#REF!,0),MATCH(CT_Bands_1991_2022_Bills_Flat!AS$2,#REF!,0))-INDEX(#REF!,MATCH(CT_Bands_1991_2022_Bills_Flat!$B52,#REF!,0),MATCH(CT_Bands_1991_2022_Bills_Flat!AS$3,#REF!,0)),"N/A")</f>
        <v>N/A</v>
      </c>
      <c r="AT52" s="90" t="str">
        <f>IFERROR(INDEX(#REF!,MATCH(CT_Bands_1991_2022_Bills_Flat!$B52,#REF!,0),MATCH(CT_Bands_1991_2022_Bills_Flat!AT$2,#REF!,0))-INDEX(#REF!,MATCH(CT_Bands_1991_2022_Bills_Flat!$B52,#REF!,0),MATCH(CT_Bands_1991_2022_Bills_Flat!AT$3,#REF!,0)),"N/A")</f>
        <v>N/A</v>
      </c>
      <c r="AU52" s="90" t="str">
        <f>IFERROR(INDEX(#REF!,MATCH(CT_Bands_1991_2022_Bills_Flat!$B52,#REF!,0),MATCH(CT_Bands_1991_2022_Bills_Flat!AU$2,#REF!,0))-INDEX(#REF!,MATCH(CT_Bands_1991_2022_Bills_Flat!$B52,#REF!,0),MATCH(CT_Bands_1991_2022_Bills_Flat!AU$3,#REF!,0)),"N/A")</f>
        <v>N/A</v>
      </c>
      <c r="AV52" s="90" t="str">
        <f>IFERROR(INDEX(#REF!,MATCH(CT_Bands_1991_2022_Bills_Flat!$B52,#REF!,0),MATCH(CT_Bands_1991_2022_Bills_Flat!AV$2,#REF!,0))-INDEX(#REF!,MATCH(CT_Bands_1991_2022_Bills_Flat!$B52,#REF!,0),MATCH(CT_Bands_1991_2022_Bills_Flat!AV$3,#REF!,0)),"N/A")</f>
        <v>N/A</v>
      </c>
      <c r="AW52" s="90" t="str">
        <f>IFERROR(INDEX(#REF!,MATCH(CT_Bands_1991_2022_Bills_Flat!$B52,#REF!,0),MATCH(CT_Bands_1991_2022_Bills_Flat!AW$2,#REF!,0))-INDEX(#REF!,MATCH(CT_Bands_1991_2022_Bills_Flat!$B52,#REF!,0),MATCH(CT_Bands_1991_2022_Bills_Flat!AW$3,#REF!,0)),"N/A")</f>
        <v>N/A</v>
      </c>
      <c r="AX52" s="90" t="str">
        <f>IFERROR(INDEX(#REF!,MATCH(CT_Bands_1991_2022_Bills_Flat!$B52,#REF!,0),MATCH(CT_Bands_1991_2022_Bills_Flat!AX$2,#REF!,0))-INDEX(#REF!,MATCH(CT_Bands_1991_2022_Bills_Flat!$B52,#REF!,0),MATCH(CT_Bands_1991_2022_Bills_Flat!AX$3,#REF!,0)),"N/A")</f>
        <v>N/A</v>
      </c>
      <c r="AY52" s="90" t="str">
        <f>IFERROR(INDEX(#REF!,MATCH(CT_Bands_1991_2022_Bills_Flat!$B52,#REF!,0),MATCH(CT_Bands_1991_2022_Bills_Flat!AY$2,#REF!,0))-INDEX(#REF!,MATCH(CT_Bands_1991_2022_Bills_Flat!$B52,#REF!,0),MATCH(CT_Bands_1991_2022_Bills_Flat!AY$3,#REF!,0)),"N/A")</f>
        <v>N/A</v>
      </c>
      <c r="AZ52" s="90" t="str">
        <f>IFERROR(INDEX(#REF!,MATCH(CT_Bands_1991_2022_Bills_Flat!$B52,#REF!,0),MATCH(CT_Bands_1991_2022_Bills_Flat!AZ$2,#REF!,0))-INDEX(#REF!,MATCH(CT_Bands_1991_2022_Bills_Flat!$B52,#REF!,0),MATCH(CT_Bands_1991_2022_Bills_Flat!AZ$3,#REF!,0)),"N/A")</f>
        <v>N/A</v>
      </c>
      <c r="BA52" s="90" t="str">
        <f>IFERROR(INDEX(#REF!,MATCH(CT_Bands_1991_2022_Bills_Flat!$B52,#REF!,0),MATCH(CT_Bands_1991_2022_Bills_Flat!BA$2,#REF!,0))-INDEX(#REF!,MATCH(CT_Bands_1991_2022_Bills_Flat!$B52,#REF!,0),MATCH(CT_Bands_1991_2022_Bills_Flat!BA$3,#REF!,0)),"N/A")</f>
        <v>N/A</v>
      </c>
      <c r="BB52" s="102" t="str">
        <f>IFERROR(INDEX(#REF!,MATCH(CT_Bands_1991_2022_Bills_Flat!$B52,#REF!,0),MATCH(CT_Bands_1991_2022_Bills_Flat!BB$2,#REF!,0))-INDEX(#REF!,MATCH(CT_Bands_1991_2022_Bills_Flat!$B52,#REF!,0),MATCH(CT_Bands_1991_2022_Bills_Flat!BB$3,#REF!,0)),"N/A")</f>
        <v>N/A</v>
      </c>
      <c r="BC52" s="90" t="str">
        <f>IFERROR(INDEX(#REF!,MATCH(CT_Bands_1991_2022_Bills_Flat!$B52,#REF!,0),MATCH(CT_Bands_1991_2022_Bills_Flat!BC$2,#REF!,0))-INDEX(#REF!,MATCH(CT_Bands_1991_2022_Bills_Flat!$B52,#REF!,0),MATCH(CT_Bands_1991_2022_Bills_Flat!BC$3,#REF!,0)),"N/A")</f>
        <v>N/A</v>
      </c>
      <c r="BD52" s="90" t="str">
        <f>IFERROR(INDEX(#REF!,MATCH(CT_Bands_1991_2022_Bills_Flat!$B52,#REF!,0),MATCH(CT_Bands_1991_2022_Bills_Flat!BD$2,#REF!,0))-INDEX(#REF!,MATCH(CT_Bands_1991_2022_Bills_Flat!$B52,#REF!,0),MATCH(CT_Bands_1991_2022_Bills_Flat!BD$3,#REF!,0)),"N/A")</f>
        <v>N/A</v>
      </c>
      <c r="BE52" s="90" t="str">
        <f>IFERROR(INDEX(#REF!,MATCH(CT_Bands_1991_2022_Bills_Flat!$B52,#REF!,0),MATCH(CT_Bands_1991_2022_Bills_Flat!BE$2,#REF!,0))-INDEX(#REF!,MATCH(CT_Bands_1991_2022_Bills_Flat!$B52,#REF!,0),MATCH(CT_Bands_1991_2022_Bills_Flat!BE$3,#REF!,0)),"N/A")</f>
        <v>N/A</v>
      </c>
      <c r="BF52" s="90" t="str">
        <f>IFERROR(INDEX(#REF!,MATCH(CT_Bands_1991_2022_Bills_Flat!$B52,#REF!,0),MATCH(CT_Bands_1991_2022_Bills_Flat!BF$2,#REF!,0))-INDEX(#REF!,MATCH(CT_Bands_1991_2022_Bills_Flat!$B52,#REF!,0),MATCH(CT_Bands_1991_2022_Bills_Flat!BF$3,#REF!,0)),"N/A")</f>
        <v>N/A</v>
      </c>
      <c r="BG52" s="90" t="str">
        <f>IFERROR(INDEX(#REF!,MATCH(CT_Bands_1991_2022_Bills_Flat!$B52,#REF!,0),MATCH(CT_Bands_1991_2022_Bills_Flat!BG$2,#REF!,0))-INDEX(#REF!,MATCH(CT_Bands_1991_2022_Bills_Flat!$B52,#REF!,0),MATCH(CT_Bands_1991_2022_Bills_Flat!BG$3,#REF!,0)),"N/A")</f>
        <v>N/A</v>
      </c>
      <c r="BH52" s="90" t="str">
        <f>IFERROR(INDEX(#REF!,MATCH(CT_Bands_1991_2022_Bills_Flat!$B52,#REF!,0),MATCH(CT_Bands_1991_2022_Bills_Flat!BH$2,#REF!,0))-INDEX(#REF!,MATCH(CT_Bands_1991_2022_Bills_Flat!$B52,#REF!,0),MATCH(CT_Bands_1991_2022_Bills_Flat!BH$3,#REF!,0)),"N/A")</f>
        <v>N/A</v>
      </c>
      <c r="BI52" s="90" t="str">
        <f>IFERROR(INDEX(#REF!,MATCH(CT_Bands_1991_2022_Bills_Flat!$B52,#REF!,0),MATCH(CT_Bands_1991_2022_Bills_Flat!BI$2,#REF!,0))-INDEX(#REF!,MATCH(CT_Bands_1991_2022_Bills_Flat!$B52,#REF!,0),MATCH(CT_Bands_1991_2022_Bills_Flat!BI$3,#REF!,0)),"N/A")</f>
        <v>N/A</v>
      </c>
      <c r="BJ52" s="90" t="str">
        <f>IFERROR(INDEX(#REF!,MATCH(CT_Bands_1991_2022_Bills_Flat!$B52,#REF!,0),MATCH(CT_Bands_1991_2022_Bills_Flat!BJ$2,#REF!,0))-INDEX(#REF!,MATCH(CT_Bands_1991_2022_Bills_Flat!$B52,#REF!,0),MATCH(CT_Bands_1991_2022_Bills_Flat!BJ$3,#REF!,0)),"N/A")</f>
        <v>N/A</v>
      </c>
      <c r="BK52" s="90" t="str">
        <f>IFERROR(INDEX(#REF!,MATCH(CT_Bands_1991_2022_Bills_Flat!$B52,#REF!,0),MATCH(CT_Bands_1991_2022_Bills_Flat!BK$2,#REF!,0))-INDEX(#REF!,MATCH(CT_Bands_1991_2022_Bills_Flat!$B52,#REF!,0),MATCH(CT_Bands_1991_2022_Bills_Flat!BK$3,#REF!,0)),"N/A")</f>
        <v>N/A</v>
      </c>
      <c r="BL52" s="102" t="str">
        <f>IFERROR(INDEX(#REF!,MATCH(CT_Bands_1991_2022_Bills_Flat!$B52,#REF!,0),MATCH(CT_Bands_1991_2022_Bills_Flat!BL$2,#REF!,0))-INDEX(#REF!,MATCH(CT_Bands_1991_2022_Bills_Flat!$B52,#REF!,0),MATCH(CT_Bands_1991_2022_Bills_Flat!BL$3,#REF!,0)),"N/A")</f>
        <v>N/A</v>
      </c>
      <c r="BM52" s="90" t="str">
        <f>IFERROR(INDEX(#REF!,MATCH(CT_Bands_1991_2022_Bills_Flat!$B52,#REF!,0),MATCH(CT_Bands_1991_2022_Bills_Flat!BM$2,#REF!,0))-INDEX(#REF!,MATCH(CT_Bands_1991_2022_Bills_Flat!$B52,#REF!,0),MATCH(CT_Bands_1991_2022_Bills_Flat!BM$3,#REF!,0)),"N/A")</f>
        <v>N/A</v>
      </c>
      <c r="BN52" s="90" t="str">
        <f>IFERROR(INDEX(#REF!,MATCH(CT_Bands_1991_2022_Bills_Flat!$B52,#REF!,0),MATCH(CT_Bands_1991_2022_Bills_Flat!BN$2,#REF!,0))-INDEX(#REF!,MATCH(CT_Bands_1991_2022_Bills_Flat!$B52,#REF!,0),MATCH(CT_Bands_1991_2022_Bills_Flat!BN$3,#REF!,0)),"N/A")</f>
        <v>N/A</v>
      </c>
      <c r="BO52" s="90" t="str">
        <f>IFERROR(INDEX(#REF!,MATCH(CT_Bands_1991_2022_Bills_Flat!$B52,#REF!,0),MATCH(CT_Bands_1991_2022_Bills_Flat!BO$2,#REF!,0))-INDEX(#REF!,MATCH(CT_Bands_1991_2022_Bills_Flat!$B52,#REF!,0),MATCH(CT_Bands_1991_2022_Bills_Flat!BO$3,#REF!,0)),"N/A")</f>
        <v>N/A</v>
      </c>
      <c r="BP52" s="90" t="str">
        <f>IFERROR(INDEX(#REF!,MATCH(CT_Bands_1991_2022_Bills_Flat!$B52,#REF!,0),MATCH(CT_Bands_1991_2022_Bills_Flat!BP$2,#REF!,0))-INDEX(#REF!,MATCH(CT_Bands_1991_2022_Bills_Flat!$B52,#REF!,0),MATCH(CT_Bands_1991_2022_Bills_Flat!BP$3,#REF!,0)),"N/A")</f>
        <v>N/A</v>
      </c>
      <c r="BQ52" s="90" t="str">
        <f>IFERROR(INDEX(#REF!,MATCH(CT_Bands_1991_2022_Bills_Flat!$B52,#REF!,0),MATCH(CT_Bands_1991_2022_Bills_Flat!BQ$2,#REF!,0))-INDEX(#REF!,MATCH(CT_Bands_1991_2022_Bills_Flat!$B52,#REF!,0),MATCH(CT_Bands_1991_2022_Bills_Flat!BQ$3,#REF!,0)),"N/A")</f>
        <v>N/A</v>
      </c>
      <c r="BR52" s="90" t="str">
        <f>IFERROR(INDEX(#REF!,MATCH(CT_Bands_1991_2022_Bills_Flat!$B52,#REF!,0),MATCH(CT_Bands_1991_2022_Bills_Flat!BR$2,#REF!,0))-INDEX(#REF!,MATCH(CT_Bands_1991_2022_Bills_Flat!$B52,#REF!,0),MATCH(CT_Bands_1991_2022_Bills_Flat!BR$3,#REF!,0)),"N/A")</f>
        <v>N/A</v>
      </c>
      <c r="BS52" s="90" t="str">
        <f>IFERROR(INDEX(#REF!,MATCH(CT_Bands_1991_2022_Bills_Flat!$B52,#REF!,0),MATCH(CT_Bands_1991_2022_Bills_Flat!BS$2,#REF!,0))-INDEX(#REF!,MATCH(CT_Bands_1991_2022_Bills_Flat!$B52,#REF!,0),MATCH(CT_Bands_1991_2022_Bills_Flat!BS$3,#REF!,0)),"N/A")</f>
        <v>N/A</v>
      </c>
      <c r="BT52" s="90" t="str">
        <f>IFERROR(INDEX(#REF!,MATCH(CT_Bands_1991_2022_Bills_Flat!$B52,#REF!,0),MATCH(CT_Bands_1991_2022_Bills_Flat!BT$2,#REF!,0))-INDEX(#REF!,MATCH(CT_Bands_1991_2022_Bills_Flat!$B52,#REF!,0),MATCH(CT_Bands_1991_2022_Bills_Flat!BT$3,#REF!,0)),"N/A")</f>
        <v>N/A</v>
      </c>
      <c r="BU52" s="90" t="str">
        <f>IFERROR(INDEX(#REF!,MATCH(CT_Bands_1991_2022_Bills_Flat!$B52,#REF!,0),MATCH(CT_Bands_1991_2022_Bills_Flat!BU$2,#REF!,0))-INDEX(#REF!,MATCH(CT_Bands_1991_2022_Bills_Flat!$B52,#REF!,0),MATCH(CT_Bands_1991_2022_Bills_Flat!BU$3,#REF!,0)),"N/A")</f>
        <v>N/A</v>
      </c>
      <c r="BV52" s="102" t="str">
        <f>IFERROR(INDEX(#REF!,MATCH(CT_Bands_1991_2022_Bills_Flat!$B52,#REF!,0),MATCH(CT_Bands_1991_2022_Bills_Flat!BV$2,#REF!,0))-INDEX(#REF!,MATCH(CT_Bands_1991_2022_Bills_Flat!$B52,#REF!,0),MATCH(CT_Bands_1991_2022_Bills_Flat!BV$3,#REF!,0)),"N/A")</f>
        <v>N/A</v>
      </c>
      <c r="BW52" s="90" t="str">
        <f>IFERROR(INDEX(#REF!,MATCH(CT_Bands_1991_2022_Bills_Flat!$B52,#REF!,0),MATCH(CT_Bands_1991_2022_Bills_Flat!BW$2,#REF!,0))-INDEX(#REF!,MATCH(CT_Bands_1991_2022_Bills_Flat!$B52,#REF!,0),MATCH(CT_Bands_1991_2022_Bills_Flat!BW$3,#REF!,0)),"N/A")</f>
        <v>N/A</v>
      </c>
      <c r="BX52" s="90" t="str">
        <f>IFERROR(INDEX(#REF!,MATCH(CT_Bands_1991_2022_Bills_Flat!$B52,#REF!,0),MATCH(CT_Bands_1991_2022_Bills_Flat!BX$2,#REF!,0))-INDEX(#REF!,MATCH(CT_Bands_1991_2022_Bills_Flat!$B52,#REF!,0),MATCH(CT_Bands_1991_2022_Bills_Flat!BX$3,#REF!,0)),"N/A")</f>
        <v>N/A</v>
      </c>
      <c r="BY52" s="90" t="str">
        <f>IFERROR(INDEX(#REF!,MATCH(CT_Bands_1991_2022_Bills_Flat!$B52,#REF!,0),MATCH(CT_Bands_1991_2022_Bills_Flat!BY$2,#REF!,0))-INDEX(#REF!,MATCH(CT_Bands_1991_2022_Bills_Flat!$B52,#REF!,0),MATCH(CT_Bands_1991_2022_Bills_Flat!BY$3,#REF!,0)),"N/A")</f>
        <v>N/A</v>
      </c>
      <c r="BZ52" s="90" t="str">
        <f>IFERROR(INDEX(#REF!,MATCH(CT_Bands_1991_2022_Bills_Flat!$B52,#REF!,0),MATCH(CT_Bands_1991_2022_Bills_Flat!BZ$2,#REF!,0))-INDEX(#REF!,MATCH(CT_Bands_1991_2022_Bills_Flat!$B52,#REF!,0),MATCH(CT_Bands_1991_2022_Bills_Flat!BZ$3,#REF!,0)),"N/A")</f>
        <v>N/A</v>
      </c>
      <c r="CA52" s="90" t="str">
        <f>IFERROR(INDEX(#REF!,MATCH(CT_Bands_1991_2022_Bills_Flat!$B52,#REF!,0),MATCH(CT_Bands_1991_2022_Bills_Flat!CA$2,#REF!,0))-INDEX(#REF!,MATCH(CT_Bands_1991_2022_Bills_Flat!$B52,#REF!,0),MATCH(CT_Bands_1991_2022_Bills_Flat!CA$3,#REF!,0)),"N/A")</f>
        <v>N/A</v>
      </c>
      <c r="CB52" s="90" t="str">
        <f>IFERROR(INDEX(#REF!,MATCH(CT_Bands_1991_2022_Bills_Flat!$B52,#REF!,0),MATCH(CT_Bands_1991_2022_Bills_Flat!CB$2,#REF!,0))-INDEX(#REF!,MATCH(CT_Bands_1991_2022_Bills_Flat!$B52,#REF!,0),MATCH(CT_Bands_1991_2022_Bills_Flat!CB$3,#REF!,0)),"N/A")</f>
        <v>N/A</v>
      </c>
      <c r="CC52" s="90" t="str">
        <f>IFERROR(INDEX(#REF!,MATCH(CT_Bands_1991_2022_Bills_Flat!$B52,#REF!,0),MATCH(CT_Bands_1991_2022_Bills_Flat!CC$2,#REF!,0))-INDEX(#REF!,MATCH(CT_Bands_1991_2022_Bills_Flat!$B52,#REF!,0),MATCH(CT_Bands_1991_2022_Bills_Flat!CC$3,#REF!,0)),"N/A")</f>
        <v>N/A</v>
      </c>
      <c r="CD52" s="90" t="str">
        <f>IFERROR(INDEX(#REF!,MATCH(CT_Bands_1991_2022_Bills_Flat!$B52,#REF!,0),MATCH(CT_Bands_1991_2022_Bills_Flat!CD$2,#REF!,0))-INDEX(#REF!,MATCH(CT_Bands_1991_2022_Bills_Flat!$B52,#REF!,0),MATCH(CT_Bands_1991_2022_Bills_Flat!CD$3,#REF!,0)),"N/A")</f>
        <v>N/A</v>
      </c>
      <c r="CE52" s="90" t="str">
        <f>IFERROR(INDEX(#REF!,MATCH(CT_Bands_1991_2022_Bills_Flat!$B52,#REF!,0),MATCH(CT_Bands_1991_2022_Bills_Flat!CE$2,#REF!,0))-INDEX(#REF!,MATCH(CT_Bands_1991_2022_Bills_Flat!$B52,#REF!,0),MATCH(CT_Bands_1991_2022_Bills_Flat!CE$3,#REF!,0)),"N/A")</f>
        <v>N/A</v>
      </c>
      <c r="CF52" s="51"/>
    </row>
    <row r="53" spans="1:84" x14ac:dyDescent="0.25">
      <c r="A53" s="76" t="s">
        <v>801</v>
      </c>
      <c r="B53" s="85" t="s">
        <v>802</v>
      </c>
      <c r="C53" s="85" t="s">
        <v>1511</v>
      </c>
      <c r="D53" s="90" t="str">
        <f>IFERROR(INDEX(#REF!,MATCH(CT_Bands_1991_2022_Bills_Flat!$B53,#REF!,0),MATCH(CT_Bands_1991_2022_Bills_Flat!D$2,#REF!,0))-INDEX(#REF!,MATCH(CT_Bands_1991_2022_Bills_Flat!$B53,#REF!,0),MATCH(CT_Bands_1991_2022_Bills_Flat!D$3,#REF!,0)),"N/A")</f>
        <v>N/A</v>
      </c>
      <c r="E53" s="90" t="str">
        <f>IFERROR(INDEX(#REF!,MATCH(CT_Bands_1991_2022_Bills_Flat!$B53,#REF!,0),MATCH(CT_Bands_1991_2022_Bills_Flat!E$2,#REF!,0))-INDEX(#REF!,MATCH(CT_Bands_1991_2022_Bills_Flat!$B53,#REF!,0),MATCH(CT_Bands_1991_2022_Bills_Flat!E$3,#REF!,0)),"N/A")</f>
        <v>N/A</v>
      </c>
      <c r="F53" s="90" t="str">
        <f>IFERROR(INDEX(#REF!,MATCH(CT_Bands_1991_2022_Bills_Flat!$B53,#REF!,0),MATCH(CT_Bands_1991_2022_Bills_Flat!F$2,#REF!,0))-INDEX(#REF!,MATCH(CT_Bands_1991_2022_Bills_Flat!$B53,#REF!,0),MATCH(CT_Bands_1991_2022_Bills_Flat!F$3,#REF!,0)),"N/A")</f>
        <v>N/A</v>
      </c>
      <c r="G53" s="90" t="str">
        <f>IFERROR(INDEX(#REF!,MATCH(CT_Bands_1991_2022_Bills_Flat!$B53,#REF!,0),MATCH(CT_Bands_1991_2022_Bills_Flat!G$2,#REF!,0))-INDEX(#REF!,MATCH(CT_Bands_1991_2022_Bills_Flat!$B53,#REF!,0),MATCH(CT_Bands_1991_2022_Bills_Flat!G$3,#REF!,0)),"N/A")</f>
        <v>N/A</v>
      </c>
      <c r="H53" s="90" t="str">
        <f>IFERROR(INDEX(#REF!,MATCH(CT_Bands_1991_2022_Bills_Flat!$B53,#REF!,0),MATCH(CT_Bands_1991_2022_Bills_Flat!H$2,#REF!,0))-INDEX(#REF!,MATCH(CT_Bands_1991_2022_Bills_Flat!$B53,#REF!,0),MATCH(CT_Bands_1991_2022_Bills_Flat!H$3,#REF!,0)),"N/A")</f>
        <v>N/A</v>
      </c>
      <c r="I53" s="90" t="str">
        <f>IFERROR(INDEX(#REF!,MATCH(CT_Bands_1991_2022_Bills_Flat!$B53,#REF!,0),MATCH(CT_Bands_1991_2022_Bills_Flat!I$2,#REF!,0))-INDEX(#REF!,MATCH(CT_Bands_1991_2022_Bills_Flat!$B53,#REF!,0),MATCH(CT_Bands_1991_2022_Bills_Flat!I$3,#REF!,0)),"N/A")</f>
        <v>N/A</v>
      </c>
      <c r="J53" s="90" t="str">
        <f>IFERROR(INDEX(#REF!,MATCH(CT_Bands_1991_2022_Bills_Flat!$B53,#REF!,0),MATCH(CT_Bands_1991_2022_Bills_Flat!J$2,#REF!,0))-INDEX(#REF!,MATCH(CT_Bands_1991_2022_Bills_Flat!$B53,#REF!,0),MATCH(CT_Bands_1991_2022_Bills_Flat!J$3,#REF!,0)),"N/A")</f>
        <v>N/A</v>
      </c>
      <c r="K53" s="90" t="str">
        <f>IFERROR(INDEX(#REF!,MATCH(CT_Bands_1991_2022_Bills_Flat!$B53,#REF!,0),MATCH(CT_Bands_1991_2022_Bills_Flat!K$2,#REF!,0))-INDEX(#REF!,MATCH(CT_Bands_1991_2022_Bills_Flat!$B53,#REF!,0),MATCH(CT_Bands_1991_2022_Bills_Flat!K$3,#REF!,0)),"N/A")</f>
        <v>N/A</v>
      </c>
      <c r="L53" s="90" t="str">
        <f>IFERROR(INDEX(#REF!,MATCH(CT_Bands_1991_2022_Bills_Flat!$B53,#REF!,0),MATCH(CT_Bands_1991_2022_Bills_Flat!L$2,#REF!,0))-INDEX(#REF!,MATCH(CT_Bands_1991_2022_Bills_Flat!$B53,#REF!,0),MATCH(CT_Bands_1991_2022_Bills_Flat!L$3,#REF!,0)),"N/A")</f>
        <v>N/A</v>
      </c>
      <c r="M53" s="90" t="str">
        <f>IFERROR(INDEX(#REF!,MATCH(CT_Bands_1991_2022_Bills_Flat!$B53,#REF!,0),MATCH(CT_Bands_1991_2022_Bills_Flat!M$2,#REF!,0))-INDEX(#REF!,MATCH(CT_Bands_1991_2022_Bills_Flat!$B53,#REF!,0),MATCH(CT_Bands_1991_2022_Bills_Flat!M$3,#REF!,0)),"N/A")</f>
        <v>N/A</v>
      </c>
      <c r="N53" s="102" t="str">
        <f>IFERROR(INDEX(#REF!,MATCH(CT_Bands_1991_2022_Bills_Flat!$B53,#REF!,0),MATCH(CT_Bands_1991_2022_Bills_Flat!N$2,#REF!,0))-INDEX(#REF!,MATCH(CT_Bands_1991_2022_Bills_Flat!$B53,#REF!,0),MATCH(CT_Bands_1991_2022_Bills_Flat!N$3,#REF!,0)),"N/A")</f>
        <v>N/A</v>
      </c>
      <c r="O53" s="90" t="str">
        <f>IFERROR(INDEX(#REF!,MATCH(CT_Bands_1991_2022_Bills_Flat!$B53,#REF!,0),MATCH(CT_Bands_1991_2022_Bills_Flat!O$2,#REF!,0))-INDEX(#REF!,MATCH(CT_Bands_1991_2022_Bills_Flat!$B53,#REF!,0),MATCH(CT_Bands_1991_2022_Bills_Flat!O$3,#REF!,0)),"N/A")</f>
        <v>N/A</v>
      </c>
      <c r="P53" s="90" t="str">
        <f>IFERROR(INDEX(#REF!,MATCH(CT_Bands_1991_2022_Bills_Flat!$B53,#REF!,0),MATCH(CT_Bands_1991_2022_Bills_Flat!P$2,#REF!,0))-INDEX(#REF!,MATCH(CT_Bands_1991_2022_Bills_Flat!$B53,#REF!,0),MATCH(CT_Bands_1991_2022_Bills_Flat!P$3,#REF!,0)),"N/A")</f>
        <v>N/A</v>
      </c>
      <c r="Q53" s="90" t="str">
        <f>IFERROR(INDEX(#REF!,MATCH(CT_Bands_1991_2022_Bills_Flat!$B53,#REF!,0),MATCH(CT_Bands_1991_2022_Bills_Flat!Q$2,#REF!,0))-INDEX(#REF!,MATCH(CT_Bands_1991_2022_Bills_Flat!$B53,#REF!,0),MATCH(CT_Bands_1991_2022_Bills_Flat!Q$3,#REF!,0)),"N/A")</f>
        <v>N/A</v>
      </c>
      <c r="R53" s="90" t="str">
        <f>IFERROR(INDEX(#REF!,MATCH(CT_Bands_1991_2022_Bills_Flat!$B53,#REF!,0),MATCH(CT_Bands_1991_2022_Bills_Flat!R$2,#REF!,0))-INDEX(#REF!,MATCH(CT_Bands_1991_2022_Bills_Flat!$B53,#REF!,0),MATCH(CT_Bands_1991_2022_Bills_Flat!R$3,#REF!,0)),"N/A")</f>
        <v>N/A</v>
      </c>
      <c r="S53" s="90" t="str">
        <f>IFERROR(INDEX(#REF!,MATCH(CT_Bands_1991_2022_Bills_Flat!$B53,#REF!,0),MATCH(CT_Bands_1991_2022_Bills_Flat!S$2,#REF!,0))-INDEX(#REF!,MATCH(CT_Bands_1991_2022_Bills_Flat!$B53,#REF!,0),MATCH(CT_Bands_1991_2022_Bills_Flat!S$3,#REF!,0)),"N/A")</f>
        <v>N/A</v>
      </c>
      <c r="T53" s="90" t="str">
        <f>IFERROR(INDEX(#REF!,MATCH(CT_Bands_1991_2022_Bills_Flat!$B53,#REF!,0),MATCH(CT_Bands_1991_2022_Bills_Flat!T$2,#REF!,0))-INDEX(#REF!,MATCH(CT_Bands_1991_2022_Bills_Flat!$B53,#REF!,0),MATCH(CT_Bands_1991_2022_Bills_Flat!T$3,#REF!,0)),"N/A")</f>
        <v>N/A</v>
      </c>
      <c r="U53" s="90" t="str">
        <f>IFERROR(INDEX(#REF!,MATCH(CT_Bands_1991_2022_Bills_Flat!$B53,#REF!,0),MATCH(CT_Bands_1991_2022_Bills_Flat!U$2,#REF!,0))-INDEX(#REF!,MATCH(CT_Bands_1991_2022_Bills_Flat!$B53,#REF!,0),MATCH(CT_Bands_1991_2022_Bills_Flat!U$3,#REF!,0)),"N/A")</f>
        <v>N/A</v>
      </c>
      <c r="V53" s="90" t="str">
        <f>IFERROR(INDEX(#REF!,MATCH(CT_Bands_1991_2022_Bills_Flat!$B53,#REF!,0),MATCH(CT_Bands_1991_2022_Bills_Flat!V$2,#REF!,0))-INDEX(#REF!,MATCH(CT_Bands_1991_2022_Bills_Flat!$B53,#REF!,0),MATCH(CT_Bands_1991_2022_Bills_Flat!V$3,#REF!,0)),"N/A")</f>
        <v>N/A</v>
      </c>
      <c r="W53" s="90" t="str">
        <f>IFERROR(INDEX(#REF!,MATCH(CT_Bands_1991_2022_Bills_Flat!$B53,#REF!,0),MATCH(CT_Bands_1991_2022_Bills_Flat!W$2,#REF!,0))-INDEX(#REF!,MATCH(CT_Bands_1991_2022_Bills_Flat!$B53,#REF!,0),MATCH(CT_Bands_1991_2022_Bills_Flat!W$3,#REF!,0)),"N/A")</f>
        <v>N/A</v>
      </c>
      <c r="X53" s="102" t="str">
        <f>IFERROR(INDEX(#REF!,MATCH(CT_Bands_1991_2022_Bills_Flat!$B53,#REF!,0),MATCH(CT_Bands_1991_2022_Bills_Flat!X$2,#REF!,0))-INDEX(#REF!,MATCH(CT_Bands_1991_2022_Bills_Flat!$B53,#REF!,0),MATCH(CT_Bands_1991_2022_Bills_Flat!X$3,#REF!,0)),"N/A")</f>
        <v>N/A</v>
      </c>
      <c r="Y53" s="90" t="str">
        <f>IFERROR(INDEX(#REF!,MATCH(CT_Bands_1991_2022_Bills_Flat!$B53,#REF!,0),MATCH(CT_Bands_1991_2022_Bills_Flat!Y$2,#REF!,0))-INDEX(#REF!,MATCH(CT_Bands_1991_2022_Bills_Flat!$B53,#REF!,0),MATCH(CT_Bands_1991_2022_Bills_Flat!Y$3,#REF!,0)),"N/A")</f>
        <v>N/A</v>
      </c>
      <c r="Z53" s="90" t="str">
        <f>IFERROR(INDEX(#REF!,MATCH(CT_Bands_1991_2022_Bills_Flat!$B53,#REF!,0),MATCH(CT_Bands_1991_2022_Bills_Flat!Z$2,#REF!,0))-INDEX(#REF!,MATCH(CT_Bands_1991_2022_Bills_Flat!$B53,#REF!,0),MATCH(CT_Bands_1991_2022_Bills_Flat!Z$3,#REF!,0)),"N/A")</f>
        <v>N/A</v>
      </c>
      <c r="AA53" s="90" t="str">
        <f>IFERROR(INDEX(#REF!,MATCH(CT_Bands_1991_2022_Bills_Flat!$B53,#REF!,0),MATCH(CT_Bands_1991_2022_Bills_Flat!AA$2,#REF!,0))-INDEX(#REF!,MATCH(CT_Bands_1991_2022_Bills_Flat!$B53,#REF!,0),MATCH(CT_Bands_1991_2022_Bills_Flat!AA$3,#REF!,0)),"N/A")</f>
        <v>N/A</v>
      </c>
      <c r="AB53" s="90" t="str">
        <f>IFERROR(INDEX(#REF!,MATCH(CT_Bands_1991_2022_Bills_Flat!$B53,#REF!,0),MATCH(CT_Bands_1991_2022_Bills_Flat!AB$2,#REF!,0))-INDEX(#REF!,MATCH(CT_Bands_1991_2022_Bills_Flat!$B53,#REF!,0),MATCH(CT_Bands_1991_2022_Bills_Flat!AB$3,#REF!,0)),"N/A")</f>
        <v>N/A</v>
      </c>
      <c r="AC53" s="90" t="str">
        <f>IFERROR(INDEX(#REF!,MATCH(CT_Bands_1991_2022_Bills_Flat!$B53,#REF!,0),MATCH(CT_Bands_1991_2022_Bills_Flat!AC$2,#REF!,0))-INDEX(#REF!,MATCH(CT_Bands_1991_2022_Bills_Flat!$B53,#REF!,0),MATCH(CT_Bands_1991_2022_Bills_Flat!AC$3,#REF!,0)),"N/A")</f>
        <v>N/A</v>
      </c>
      <c r="AD53" s="90" t="str">
        <f>IFERROR(INDEX(#REF!,MATCH(CT_Bands_1991_2022_Bills_Flat!$B53,#REF!,0),MATCH(CT_Bands_1991_2022_Bills_Flat!AD$2,#REF!,0))-INDEX(#REF!,MATCH(CT_Bands_1991_2022_Bills_Flat!$B53,#REF!,0),MATCH(CT_Bands_1991_2022_Bills_Flat!AD$3,#REF!,0)),"N/A")</f>
        <v>N/A</v>
      </c>
      <c r="AE53" s="90" t="str">
        <f>IFERROR(INDEX(#REF!,MATCH(CT_Bands_1991_2022_Bills_Flat!$B53,#REF!,0),MATCH(CT_Bands_1991_2022_Bills_Flat!AE$2,#REF!,0))-INDEX(#REF!,MATCH(CT_Bands_1991_2022_Bills_Flat!$B53,#REF!,0),MATCH(CT_Bands_1991_2022_Bills_Flat!AE$3,#REF!,0)),"N/A")</f>
        <v>N/A</v>
      </c>
      <c r="AF53" s="90" t="str">
        <f>IFERROR(INDEX(#REF!,MATCH(CT_Bands_1991_2022_Bills_Flat!$B53,#REF!,0),MATCH(CT_Bands_1991_2022_Bills_Flat!AF$2,#REF!,0))-INDEX(#REF!,MATCH(CT_Bands_1991_2022_Bills_Flat!$B53,#REF!,0),MATCH(CT_Bands_1991_2022_Bills_Flat!AF$3,#REF!,0)),"N/A")</f>
        <v>N/A</v>
      </c>
      <c r="AG53" s="90" t="str">
        <f>IFERROR(INDEX(#REF!,MATCH(CT_Bands_1991_2022_Bills_Flat!$B53,#REF!,0),MATCH(CT_Bands_1991_2022_Bills_Flat!AG$2,#REF!,0))-INDEX(#REF!,MATCH(CT_Bands_1991_2022_Bills_Flat!$B53,#REF!,0),MATCH(CT_Bands_1991_2022_Bills_Flat!AG$3,#REF!,0)),"N/A")</f>
        <v>N/A</v>
      </c>
      <c r="AH53" s="102" t="str">
        <f>IFERROR(INDEX(#REF!,MATCH(CT_Bands_1991_2022_Bills_Flat!$B53,#REF!,0),MATCH(CT_Bands_1991_2022_Bills_Flat!AH$2,#REF!,0))-INDEX(#REF!,MATCH(CT_Bands_1991_2022_Bills_Flat!$B53,#REF!,0),MATCH(CT_Bands_1991_2022_Bills_Flat!AH$3,#REF!,0)),"N/A")</f>
        <v>N/A</v>
      </c>
      <c r="AI53" s="90" t="str">
        <f>IFERROR(INDEX(#REF!,MATCH(CT_Bands_1991_2022_Bills_Flat!$B53,#REF!,0),MATCH(CT_Bands_1991_2022_Bills_Flat!AI$2,#REF!,0))-INDEX(#REF!,MATCH(CT_Bands_1991_2022_Bills_Flat!$B53,#REF!,0),MATCH(CT_Bands_1991_2022_Bills_Flat!AI$3,#REF!,0)),"N/A")</f>
        <v>N/A</v>
      </c>
      <c r="AJ53" s="90" t="str">
        <f>IFERROR(INDEX(#REF!,MATCH(CT_Bands_1991_2022_Bills_Flat!$B53,#REF!,0),MATCH(CT_Bands_1991_2022_Bills_Flat!AJ$2,#REF!,0))-INDEX(#REF!,MATCH(CT_Bands_1991_2022_Bills_Flat!$B53,#REF!,0),MATCH(CT_Bands_1991_2022_Bills_Flat!AJ$3,#REF!,0)),"N/A")</f>
        <v>N/A</v>
      </c>
      <c r="AK53" s="90" t="str">
        <f>IFERROR(INDEX(#REF!,MATCH(CT_Bands_1991_2022_Bills_Flat!$B53,#REF!,0),MATCH(CT_Bands_1991_2022_Bills_Flat!AK$2,#REF!,0))-INDEX(#REF!,MATCH(CT_Bands_1991_2022_Bills_Flat!$B53,#REF!,0),MATCH(CT_Bands_1991_2022_Bills_Flat!AK$3,#REF!,0)),"N/A")</f>
        <v>N/A</v>
      </c>
      <c r="AL53" s="90" t="str">
        <f>IFERROR(INDEX(#REF!,MATCH(CT_Bands_1991_2022_Bills_Flat!$B53,#REF!,0),MATCH(CT_Bands_1991_2022_Bills_Flat!AL$2,#REF!,0))-INDEX(#REF!,MATCH(CT_Bands_1991_2022_Bills_Flat!$B53,#REF!,0),MATCH(CT_Bands_1991_2022_Bills_Flat!AL$3,#REF!,0)),"N/A")</f>
        <v>N/A</v>
      </c>
      <c r="AM53" s="90" t="str">
        <f>IFERROR(INDEX(#REF!,MATCH(CT_Bands_1991_2022_Bills_Flat!$B53,#REF!,0),MATCH(CT_Bands_1991_2022_Bills_Flat!AM$2,#REF!,0))-INDEX(#REF!,MATCH(CT_Bands_1991_2022_Bills_Flat!$B53,#REF!,0),MATCH(CT_Bands_1991_2022_Bills_Flat!AM$3,#REF!,0)),"N/A")</f>
        <v>N/A</v>
      </c>
      <c r="AN53" s="90" t="str">
        <f>IFERROR(INDEX(#REF!,MATCH(CT_Bands_1991_2022_Bills_Flat!$B53,#REF!,0),MATCH(CT_Bands_1991_2022_Bills_Flat!AN$2,#REF!,0))-INDEX(#REF!,MATCH(CT_Bands_1991_2022_Bills_Flat!$B53,#REF!,0),MATCH(CT_Bands_1991_2022_Bills_Flat!AN$3,#REF!,0)),"N/A")</f>
        <v>N/A</v>
      </c>
      <c r="AO53" s="90" t="str">
        <f>IFERROR(INDEX(#REF!,MATCH(CT_Bands_1991_2022_Bills_Flat!$B53,#REF!,0),MATCH(CT_Bands_1991_2022_Bills_Flat!AO$2,#REF!,0))-INDEX(#REF!,MATCH(CT_Bands_1991_2022_Bills_Flat!$B53,#REF!,0),MATCH(CT_Bands_1991_2022_Bills_Flat!AO$3,#REF!,0)),"N/A")</f>
        <v>N/A</v>
      </c>
      <c r="AP53" s="90" t="str">
        <f>IFERROR(INDEX(#REF!,MATCH(CT_Bands_1991_2022_Bills_Flat!$B53,#REF!,0),MATCH(CT_Bands_1991_2022_Bills_Flat!AP$2,#REF!,0))-INDEX(#REF!,MATCH(CT_Bands_1991_2022_Bills_Flat!$B53,#REF!,0),MATCH(CT_Bands_1991_2022_Bills_Flat!AP$3,#REF!,0)),"N/A")</f>
        <v>N/A</v>
      </c>
      <c r="AQ53" s="90" t="str">
        <f>IFERROR(INDEX(#REF!,MATCH(CT_Bands_1991_2022_Bills_Flat!$B53,#REF!,0),MATCH(CT_Bands_1991_2022_Bills_Flat!AQ$2,#REF!,0))-INDEX(#REF!,MATCH(CT_Bands_1991_2022_Bills_Flat!$B53,#REF!,0),MATCH(CT_Bands_1991_2022_Bills_Flat!AQ$3,#REF!,0)),"N/A")</f>
        <v>N/A</v>
      </c>
      <c r="AR53" s="102" t="str">
        <f>IFERROR(INDEX(#REF!,MATCH(CT_Bands_1991_2022_Bills_Flat!$B53,#REF!,0),MATCH(CT_Bands_1991_2022_Bills_Flat!AR$2,#REF!,0))-INDEX(#REF!,MATCH(CT_Bands_1991_2022_Bills_Flat!$B53,#REF!,0),MATCH(CT_Bands_1991_2022_Bills_Flat!AR$3,#REF!,0)),"N/A")</f>
        <v>N/A</v>
      </c>
      <c r="AS53" s="90" t="str">
        <f>IFERROR(INDEX(#REF!,MATCH(CT_Bands_1991_2022_Bills_Flat!$B53,#REF!,0),MATCH(CT_Bands_1991_2022_Bills_Flat!AS$2,#REF!,0))-INDEX(#REF!,MATCH(CT_Bands_1991_2022_Bills_Flat!$B53,#REF!,0),MATCH(CT_Bands_1991_2022_Bills_Flat!AS$3,#REF!,0)),"N/A")</f>
        <v>N/A</v>
      </c>
      <c r="AT53" s="90" t="str">
        <f>IFERROR(INDEX(#REF!,MATCH(CT_Bands_1991_2022_Bills_Flat!$B53,#REF!,0),MATCH(CT_Bands_1991_2022_Bills_Flat!AT$2,#REF!,0))-INDEX(#REF!,MATCH(CT_Bands_1991_2022_Bills_Flat!$B53,#REF!,0),MATCH(CT_Bands_1991_2022_Bills_Flat!AT$3,#REF!,0)),"N/A")</f>
        <v>N/A</v>
      </c>
      <c r="AU53" s="90" t="str">
        <f>IFERROR(INDEX(#REF!,MATCH(CT_Bands_1991_2022_Bills_Flat!$B53,#REF!,0),MATCH(CT_Bands_1991_2022_Bills_Flat!AU$2,#REF!,0))-INDEX(#REF!,MATCH(CT_Bands_1991_2022_Bills_Flat!$B53,#REF!,0),MATCH(CT_Bands_1991_2022_Bills_Flat!AU$3,#REF!,0)),"N/A")</f>
        <v>N/A</v>
      </c>
      <c r="AV53" s="90" t="str">
        <f>IFERROR(INDEX(#REF!,MATCH(CT_Bands_1991_2022_Bills_Flat!$B53,#REF!,0),MATCH(CT_Bands_1991_2022_Bills_Flat!AV$2,#REF!,0))-INDEX(#REF!,MATCH(CT_Bands_1991_2022_Bills_Flat!$B53,#REF!,0),MATCH(CT_Bands_1991_2022_Bills_Flat!AV$3,#REF!,0)),"N/A")</f>
        <v>N/A</v>
      </c>
      <c r="AW53" s="90" t="str">
        <f>IFERROR(INDEX(#REF!,MATCH(CT_Bands_1991_2022_Bills_Flat!$B53,#REF!,0),MATCH(CT_Bands_1991_2022_Bills_Flat!AW$2,#REF!,0))-INDEX(#REF!,MATCH(CT_Bands_1991_2022_Bills_Flat!$B53,#REF!,0),MATCH(CT_Bands_1991_2022_Bills_Flat!AW$3,#REF!,0)),"N/A")</f>
        <v>N/A</v>
      </c>
      <c r="AX53" s="90" t="str">
        <f>IFERROR(INDEX(#REF!,MATCH(CT_Bands_1991_2022_Bills_Flat!$B53,#REF!,0),MATCH(CT_Bands_1991_2022_Bills_Flat!AX$2,#REF!,0))-INDEX(#REF!,MATCH(CT_Bands_1991_2022_Bills_Flat!$B53,#REF!,0),MATCH(CT_Bands_1991_2022_Bills_Flat!AX$3,#REF!,0)),"N/A")</f>
        <v>N/A</v>
      </c>
      <c r="AY53" s="90" t="str">
        <f>IFERROR(INDEX(#REF!,MATCH(CT_Bands_1991_2022_Bills_Flat!$B53,#REF!,0),MATCH(CT_Bands_1991_2022_Bills_Flat!AY$2,#REF!,0))-INDEX(#REF!,MATCH(CT_Bands_1991_2022_Bills_Flat!$B53,#REF!,0),MATCH(CT_Bands_1991_2022_Bills_Flat!AY$3,#REF!,0)),"N/A")</f>
        <v>N/A</v>
      </c>
      <c r="AZ53" s="90" t="str">
        <f>IFERROR(INDEX(#REF!,MATCH(CT_Bands_1991_2022_Bills_Flat!$B53,#REF!,0),MATCH(CT_Bands_1991_2022_Bills_Flat!AZ$2,#REF!,0))-INDEX(#REF!,MATCH(CT_Bands_1991_2022_Bills_Flat!$B53,#REF!,0),MATCH(CT_Bands_1991_2022_Bills_Flat!AZ$3,#REF!,0)),"N/A")</f>
        <v>N/A</v>
      </c>
      <c r="BA53" s="90" t="str">
        <f>IFERROR(INDEX(#REF!,MATCH(CT_Bands_1991_2022_Bills_Flat!$B53,#REF!,0),MATCH(CT_Bands_1991_2022_Bills_Flat!BA$2,#REF!,0))-INDEX(#REF!,MATCH(CT_Bands_1991_2022_Bills_Flat!$B53,#REF!,0),MATCH(CT_Bands_1991_2022_Bills_Flat!BA$3,#REF!,0)),"N/A")</f>
        <v>N/A</v>
      </c>
      <c r="BB53" s="102" t="str">
        <f>IFERROR(INDEX(#REF!,MATCH(CT_Bands_1991_2022_Bills_Flat!$B53,#REF!,0),MATCH(CT_Bands_1991_2022_Bills_Flat!BB$2,#REF!,0))-INDEX(#REF!,MATCH(CT_Bands_1991_2022_Bills_Flat!$B53,#REF!,0),MATCH(CT_Bands_1991_2022_Bills_Flat!BB$3,#REF!,0)),"N/A")</f>
        <v>N/A</v>
      </c>
      <c r="BC53" s="90" t="str">
        <f>IFERROR(INDEX(#REF!,MATCH(CT_Bands_1991_2022_Bills_Flat!$B53,#REF!,0),MATCH(CT_Bands_1991_2022_Bills_Flat!BC$2,#REF!,0))-INDEX(#REF!,MATCH(CT_Bands_1991_2022_Bills_Flat!$B53,#REF!,0),MATCH(CT_Bands_1991_2022_Bills_Flat!BC$3,#REF!,0)),"N/A")</f>
        <v>N/A</v>
      </c>
      <c r="BD53" s="90" t="str">
        <f>IFERROR(INDEX(#REF!,MATCH(CT_Bands_1991_2022_Bills_Flat!$B53,#REF!,0),MATCH(CT_Bands_1991_2022_Bills_Flat!BD$2,#REF!,0))-INDEX(#REF!,MATCH(CT_Bands_1991_2022_Bills_Flat!$B53,#REF!,0),MATCH(CT_Bands_1991_2022_Bills_Flat!BD$3,#REF!,0)),"N/A")</f>
        <v>N/A</v>
      </c>
      <c r="BE53" s="90" t="str">
        <f>IFERROR(INDEX(#REF!,MATCH(CT_Bands_1991_2022_Bills_Flat!$B53,#REF!,0),MATCH(CT_Bands_1991_2022_Bills_Flat!BE$2,#REF!,0))-INDEX(#REF!,MATCH(CT_Bands_1991_2022_Bills_Flat!$B53,#REF!,0),MATCH(CT_Bands_1991_2022_Bills_Flat!BE$3,#REF!,0)),"N/A")</f>
        <v>N/A</v>
      </c>
      <c r="BF53" s="90" t="str">
        <f>IFERROR(INDEX(#REF!,MATCH(CT_Bands_1991_2022_Bills_Flat!$B53,#REF!,0),MATCH(CT_Bands_1991_2022_Bills_Flat!BF$2,#REF!,0))-INDEX(#REF!,MATCH(CT_Bands_1991_2022_Bills_Flat!$B53,#REF!,0),MATCH(CT_Bands_1991_2022_Bills_Flat!BF$3,#REF!,0)),"N/A")</f>
        <v>N/A</v>
      </c>
      <c r="BG53" s="90" t="str">
        <f>IFERROR(INDEX(#REF!,MATCH(CT_Bands_1991_2022_Bills_Flat!$B53,#REF!,0),MATCH(CT_Bands_1991_2022_Bills_Flat!BG$2,#REF!,0))-INDEX(#REF!,MATCH(CT_Bands_1991_2022_Bills_Flat!$B53,#REF!,0),MATCH(CT_Bands_1991_2022_Bills_Flat!BG$3,#REF!,0)),"N/A")</f>
        <v>N/A</v>
      </c>
      <c r="BH53" s="90" t="str">
        <f>IFERROR(INDEX(#REF!,MATCH(CT_Bands_1991_2022_Bills_Flat!$B53,#REF!,0),MATCH(CT_Bands_1991_2022_Bills_Flat!BH$2,#REF!,0))-INDEX(#REF!,MATCH(CT_Bands_1991_2022_Bills_Flat!$B53,#REF!,0),MATCH(CT_Bands_1991_2022_Bills_Flat!BH$3,#REF!,0)),"N/A")</f>
        <v>N/A</v>
      </c>
      <c r="BI53" s="90" t="str">
        <f>IFERROR(INDEX(#REF!,MATCH(CT_Bands_1991_2022_Bills_Flat!$B53,#REF!,0),MATCH(CT_Bands_1991_2022_Bills_Flat!BI$2,#REF!,0))-INDEX(#REF!,MATCH(CT_Bands_1991_2022_Bills_Flat!$B53,#REF!,0),MATCH(CT_Bands_1991_2022_Bills_Flat!BI$3,#REF!,0)),"N/A")</f>
        <v>N/A</v>
      </c>
      <c r="BJ53" s="90" t="str">
        <f>IFERROR(INDEX(#REF!,MATCH(CT_Bands_1991_2022_Bills_Flat!$B53,#REF!,0),MATCH(CT_Bands_1991_2022_Bills_Flat!BJ$2,#REF!,0))-INDEX(#REF!,MATCH(CT_Bands_1991_2022_Bills_Flat!$B53,#REF!,0),MATCH(CT_Bands_1991_2022_Bills_Flat!BJ$3,#REF!,0)),"N/A")</f>
        <v>N/A</v>
      </c>
      <c r="BK53" s="90" t="str">
        <f>IFERROR(INDEX(#REF!,MATCH(CT_Bands_1991_2022_Bills_Flat!$B53,#REF!,0),MATCH(CT_Bands_1991_2022_Bills_Flat!BK$2,#REF!,0))-INDEX(#REF!,MATCH(CT_Bands_1991_2022_Bills_Flat!$B53,#REF!,0),MATCH(CT_Bands_1991_2022_Bills_Flat!BK$3,#REF!,0)),"N/A")</f>
        <v>N/A</v>
      </c>
      <c r="BL53" s="102" t="str">
        <f>IFERROR(INDEX(#REF!,MATCH(CT_Bands_1991_2022_Bills_Flat!$B53,#REF!,0),MATCH(CT_Bands_1991_2022_Bills_Flat!BL$2,#REF!,0))-INDEX(#REF!,MATCH(CT_Bands_1991_2022_Bills_Flat!$B53,#REF!,0),MATCH(CT_Bands_1991_2022_Bills_Flat!BL$3,#REF!,0)),"N/A")</f>
        <v>N/A</v>
      </c>
      <c r="BM53" s="90" t="str">
        <f>IFERROR(INDEX(#REF!,MATCH(CT_Bands_1991_2022_Bills_Flat!$B53,#REF!,0),MATCH(CT_Bands_1991_2022_Bills_Flat!BM$2,#REF!,0))-INDEX(#REF!,MATCH(CT_Bands_1991_2022_Bills_Flat!$B53,#REF!,0),MATCH(CT_Bands_1991_2022_Bills_Flat!BM$3,#REF!,0)),"N/A")</f>
        <v>N/A</v>
      </c>
      <c r="BN53" s="90" t="str">
        <f>IFERROR(INDEX(#REF!,MATCH(CT_Bands_1991_2022_Bills_Flat!$B53,#REF!,0),MATCH(CT_Bands_1991_2022_Bills_Flat!BN$2,#REF!,0))-INDEX(#REF!,MATCH(CT_Bands_1991_2022_Bills_Flat!$B53,#REF!,0),MATCH(CT_Bands_1991_2022_Bills_Flat!BN$3,#REF!,0)),"N/A")</f>
        <v>N/A</v>
      </c>
      <c r="BO53" s="90" t="str">
        <f>IFERROR(INDEX(#REF!,MATCH(CT_Bands_1991_2022_Bills_Flat!$B53,#REF!,0),MATCH(CT_Bands_1991_2022_Bills_Flat!BO$2,#REF!,0))-INDEX(#REF!,MATCH(CT_Bands_1991_2022_Bills_Flat!$B53,#REF!,0),MATCH(CT_Bands_1991_2022_Bills_Flat!BO$3,#REF!,0)),"N/A")</f>
        <v>N/A</v>
      </c>
      <c r="BP53" s="90" t="str">
        <f>IFERROR(INDEX(#REF!,MATCH(CT_Bands_1991_2022_Bills_Flat!$B53,#REF!,0),MATCH(CT_Bands_1991_2022_Bills_Flat!BP$2,#REF!,0))-INDEX(#REF!,MATCH(CT_Bands_1991_2022_Bills_Flat!$B53,#REF!,0),MATCH(CT_Bands_1991_2022_Bills_Flat!BP$3,#REF!,0)),"N/A")</f>
        <v>N/A</v>
      </c>
      <c r="BQ53" s="90" t="str">
        <f>IFERROR(INDEX(#REF!,MATCH(CT_Bands_1991_2022_Bills_Flat!$B53,#REF!,0),MATCH(CT_Bands_1991_2022_Bills_Flat!BQ$2,#REF!,0))-INDEX(#REF!,MATCH(CT_Bands_1991_2022_Bills_Flat!$B53,#REF!,0),MATCH(CT_Bands_1991_2022_Bills_Flat!BQ$3,#REF!,0)),"N/A")</f>
        <v>N/A</v>
      </c>
      <c r="BR53" s="90" t="str">
        <f>IFERROR(INDEX(#REF!,MATCH(CT_Bands_1991_2022_Bills_Flat!$B53,#REF!,0),MATCH(CT_Bands_1991_2022_Bills_Flat!BR$2,#REF!,0))-INDEX(#REF!,MATCH(CT_Bands_1991_2022_Bills_Flat!$B53,#REF!,0),MATCH(CT_Bands_1991_2022_Bills_Flat!BR$3,#REF!,0)),"N/A")</f>
        <v>N/A</v>
      </c>
      <c r="BS53" s="90" t="str">
        <f>IFERROR(INDEX(#REF!,MATCH(CT_Bands_1991_2022_Bills_Flat!$B53,#REF!,0),MATCH(CT_Bands_1991_2022_Bills_Flat!BS$2,#REF!,0))-INDEX(#REF!,MATCH(CT_Bands_1991_2022_Bills_Flat!$B53,#REF!,0),MATCH(CT_Bands_1991_2022_Bills_Flat!BS$3,#REF!,0)),"N/A")</f>
        <v>N/A</v>
      </c>
      <c r="BT53" s="90" t="str">
        <f>IFERROR(INDEX(#REF!,MATCH(CT_Bands_1991_2022_Bills_Flat!$B53,#REF!,0),MATCH(CT_Bands_1991_2022_Bills_Flat!BT$2,#REF!,0))-INDEX(#REF!,MATCH(CT_Bands_1991_2022_Bills_Flat!$B53,#REF!,0),MATCH(CT_Bands_1991_2022_Bills_Flat!BT$3,#REF!,0)),"N/A")</f>
        <v>N/A</v>
      </c>
      <c r="BU53" s="90" t="str">
        <f>IFERROR(INDEX(#REF!,MATCH(CT_Bands_1991_2022_Bills_Flat!$B53,#REF!,0),MATCH(CT_Bands_1991_2022_Bills_Flat!BU$2,#REF!,0))-INDEX(#REF!,MATCH(CT_Bands_1991_2022_Bills_Flat!$B53,#REF!,0),MATCH(CT_Bands_1991_2022_Bills_Flat!BU$3,#REF!,0)),"N/A")</f>
        <v>N/A</v>
      </c>
      <c r="BV53" s="102" t="str">
        <f>IFERROR(INDEX(#REF!,MATCH(CT_Bands_1991_2022_Bills_Flat!$B53,#REF!,0),MATCH(CT_Bands_1991_2022_Bills_Flat!BV$2,#REF!,0))-INDEX(#REF!,MATCH(CT_Bands_1991_2022_Bills_Flat!$B53,#REF!,0),MATCH(CT_Bands_1991_2022_Bills_Flat!BV$3,#REF!,0)),"N/A")</f>
        <v>N/A</v>
      </c>
      <c r="BW53" s="90" t="str">
        <f>IFERROR(INDEX(#REF!,MATCH(CT_Bands_1991_2022_Bills_Flat!$B53,#REF!,0),MATCH(CT_Bands_1991_2022_Bills_Flat!BW$2,#REF!,0))-INDEX(#REF!,MATCH(CT_Bands_1991_2022_Bills_Flat!$B53,#REF!,0),MATCH(CT_Bands_1991_2022_Bills_Flat!BW$3,#REF!,0)),"N/A")</f>
        <v>N/A</v>
      </c>
      <c r="BX53" s="90" t="str">
        <f>IFERROR(INDEX(#REF!,MATCH(CT_Bands_1991_2022_Bills_Flat!$B53,#REF!,0),MATCH(CT_Bands_1991_2022_Bills_Flat!BX$2,#REF!,0))-INDEX(#REF!,MATCH(CT_Bands_1991_2022_Bills_Flat!$B53,#REF!,0),MATCH(CT_Bands_1991_2022_Bills_Flat!BX$3,#REF!,0)),"N/A")</f>
        <v>N/A</v>
      </c>
      <c r="BY53" s="90" t="str">
        <f>IFERROR(INDEX(#REF!,MATCH(CT_Bands_1991_2022_Bills_Flat!$B53,#REF!,0),MATCH(CT_Bands_1991_2022_Bills_Flat!BY$2,#REF!,0))-INDEX(#REF!,MATCH(CT_Bands_1991_2022_Bills_Flat!$B53,#REF!,0),MATCH(CT_Bands_1991_2022_Bills_Flat!BY$3,#REF!,0)),"N/A")</f>
        <v>N/A</v>
      </c>
      <c r="BZ53" s="90" t="str">
        <f>IFERROR(INDEX(#REF!,MATCH(CT_Bands_1991_2022_Bills_Flat!$B53,#REF!,0),MATCH(CT_Bands_1991_2022_Bills_Flat!BZ$2,#REF!,0))-INDEX(#REF!,MATCH(CT_Bands_1991_2022_Bills_Flat!$B53,#REF!,0),MATCH(CT_Bands_1991_2022_Bills_Flat!BZ$3,#REF!,0)),"N/A")</f>
        <v>N/A</v>
      </c>
      <c r="CA53" s="90" t="str">
        <f>IFERROR(INDEX(#REF!,MATCH(CT_Bands_1991_2022_Bills_Flat!$B53,#REF!,0),MATCH(CT_Bands_1991_2022_Bills_Flat!CA$2,#REF!,0))-INDEX(#REF!,MATCH(CT_Bands_1991_2022_Bills_Flat!$B53,#REF!,0),MATCH(CT_Bands_1991_2022_Bills_Flat!CA$3,#REF!,0)),"N/A")</f>
        <v>N/A</v>
      </c>
      <c r="CB53" s="90" t="str">
        <f>IFERROR(INDEX(#REF!,MATCH(CT_Bands_1991_2022_Bills_Flat!$B53,#REF!,0),MATCH(CT_Bands_1991_2022_Bills_Flat!CB$2,#REF!,0))-INDEX(#REF!,MATCH(CT_Bands_1991_2022_Bills_Flat!$B53,#REF!,0),MATCH(CT_Bands_1991_2022_Bills_Flat!CB$3,#REF!,0)),"N/A")</f>
        <v>N/A</v>
      </c>
      <c r="CC53" s="90" t="str">
        <f>IFERROR(INDEX(#REF!,MATCH(CT_Bands_1991_2022_Bills_Flat!$B53,#REF!,0),MATCH(CT_Bands_1991_2022_Bills_Flat!CC$2,#REF!,0))-INDEX(#REF!,MATCH(CT_Bands_1991_2022_Bills_Flat!$B53,#REF!,0),MATCH(CT_Bands_1991_2022_Bills_Flat!CC$3,#REF!,0)),"N/A")</f>
        <v>N/A</v>
      </c>
      <c r="CD53" s="90" t="str">
        <f>IFERROR(INDEX(#REF!,MATCH(CT_Bands_1991_2022_Bills_Flat!$B53,#REF!,0),MATCH(CT_Bands_1991_2022_Bills_Flat!CD$2,#REF!,0))-INDEX(#REF!,MATCH(CT_Bands_1991_2022_Bills_Flat!$B53,#REF!,0),MATCH(CT_Bands_1991_2022_Bills_Flat!CD$3,#REF!,0)),"N/A")</f>
        <v>N/A</v>
      </c>
      <c r="CE53" s="90" t="str">
        <f>IFERROR(INDEX(#REF!,MATCH(CT_Bands_1991_2022_Bills_Flat!$B53,#REF!,0),MATCH(CT_Bands_1991_2022_Bills_Flat!CE$2,#REF!,0))-INDEX(#REF!,MATCH(CT_Bands_1991_2022_Bills_Flat!$B53,#REF!,0),MATCH(CT_Bands_1991_2022_Bills_Flat!CE$3,#REF!,0)),"N/A")</f>
        <v>N/A</v>
      </c>
      <c r="CF53" s="51"/>
    </row>
    <row r="54" spans="1:84" x14ac:dyDescent="0.25">
      <c r="A54" s="76" t="s">
        <v>845</v>
      </c>
      <c r="B54" s="85" t="s">
        <v>846</v>
      </c>
      <c r="C54" s="85" t="s">
        <v>1511</v>
      </c>
      <c r="D54" s="90" t="str">
        <f>IFERROR(INDEX(#REF!,MATCH(CT_Bands_1991_2022_Bills_Flat!$B54,#REF!,0),MATCH(CT_Bands_1991_2022_Bills_Flat!D$2,#REF!,0))-INDEX(#REF!,MATCH(CT_Bands_1991_2022_Bills_Flat!$B54,#REF!,0),MATCH(CT_Bands_1991_2022_Bills_Flat!D$3,#REF!,0)),"N/A")</f>
        <v>N/A</v>
      </c>
      <c r="E54" s="90" t="str">
        <f>IFERROR(INDEX(#REF!,MATCH(CT_Bands_1991_2022_Bills_Flat!$B54,#REF!,0),MATCH(CT_Bands_1991_2022_Bills_Flat!E$2,#REF!,0))-INDEX(#REF!,MATCH(CT_Bands_1991_2022_Bills_Flat!$B54,#REF!,0),MATCH(CT_Bands_1991_2022_Bills_Flat!E$3,#REF!,0)),"N/A")</f>
        <v>N/A</v>
      </c>
      <c r="F54" s="90" t="str">
        <f>IFERROR(INDEX(#REF!,MATCH(CT_Bands_1991_2022_Bills_Flat!$B54,#REF!,0),MATCH(CT_Bands_1991_2022_Bills_Flat!F$2,#REF!,0))-INDEX(#REF!,MATCH(CT_Bands_1991_2022_Bills_Flat!$B54,#REF!,0),MATCH(CT_Bands_1991_2022_Bills_Flat!F$3,#REF!,0)),"N/A")</f>
        <v>N/A</v>
      </c>
      <c r="G54" s="90" t="str">
        <f>IFERROR(INDEX(#REF!,MATCH(CT_Bands_1991_2022_Bills_Flat!$B54,#REF!,0),MATCH(CT_Bands_1991_2022_Bills_Flat!G$2,#REF!,0))-INDEX(#REF!,MATCH(CT_Bands_1991_2022_Bills_Flat!$B54,#REF!,0),MATCH(CT_Bands_1991_2022_Bills_Flat!G$3,#REF!,0)),"N/A")</f>
        <v>N/A</v>
      </c>
      <c r="H54" s="90" t="str">
        <f>IFERROR(INDEX(#REF!,MATCH(CT_Bands_1991_2022_Bills_Flat!$B54,#REF!,0),MATCH(CT_Bands_1991_2022_Bills_Flat!H$2,#REF!,0))-INDEX(#REF!,MATCH(CT_Bands_1991_2022_Bills_Flat!$B54,#REF!,0),MATCH(CT_Bands_1991_2022_Bills_Flat!H$3,#REF!,0)),"N/A")</f>
        <v>N/A</v>
      </c>
      <c r="I54" s="90" t="str">
        <f>IFERROR(INDEX(#REF!,MATCH(CT_Bands_1991_2022_Bills_Flat!$B54,#REF!,0),MATCH(CT_Bands_1991_2022_Bills_Flat!I$2,#REF!,0))-INDEX(#REF!,MATCH(CT_Bands_1991_2022_Bills_Flat!$B54,#REF!,0),MATCH(CT_Bands_1991_2022_Bills_Flat!I$3,#REF!,0)),"N/A")</f>
        <v>N/A</v>
      </c>
      <c r="J54" s="90" t="str">
        <f>IFERROR(INDEX(#REF!,MATCH(CT_Bands_1991_2022_Bills_Flat!$B54,#REF!,0),MATCH(CT_Bands_1991_2022_Bills_Flat!J$2,#REF!,0))-INDEX(#REF!,MATCH(CT_Bands_1991_2022_Bills_Flat!$B54,#REF!,0),MATCH(CT_Bands_1991_2022_Bills_Flat!J$3,#REF!,0)),"N/A")</f>
        <v>N/A</v>
      </c>
      <c r="K54" s="90" t="str">
        <f>IFERROR(INDEX(#REF!,MATCH(CT_Bands_1991_2022_Bills_Flat!$B54,#REF!,0),MATCH(CT_Bands_1991_2022_Bills_Flat!K$2,#REF!,0))-INDEX(#REF!,MATCH(CT_Bands_1991_2022_Bills_Flat!$B54,#REF!,0),MATCH(CT_Bands_1991_2022_Bills_Flat!K$3,#REF!,0)),"N/A")</f>
        <v>N/A</v>
      </c>
      <c r="L54" s="90" t="str">
        <f>IFERROR(INDEX(#REF!,MATCH(CT_Bands_1991_2022_Bills_Flat!$B54,#REF!,0),MATCH(CT_Bands_1991_2022_Bills_Flat!L$2,#REF!,0))-INDEX(#REF!,MATCH(CT_Bands_1991_2022_Bills_Flat!$B54,#REF!,0),MATCH(CT_Bands_1991_2022_Bills_Flat!L$3,#REF!,0)),"N/A")</f>
        <v>N/A</v>
      </c>
      <c r="M54" s="90" t="str">
        <f>IFERROR(INDEX(#REF!,MATCH(CT_Bands_1991_2022_Bills_Flat!$B54,#REF!,0),MATCH(CT_Bands_1991_2022_Bills_Flat!M$2,#REF!,0))-INDEX(#REF!,MATCH(CT_Bands_1991_2022_Bills_Flat!$B54,#REF!,0),MATCH(CT_Bands_1991_2022_Bills_Flat!M$3,#REF!,0)),"N/A")</f>
        <v>N/A</v>
      </c>
      <c r="N54" s="102" t="str">
        <f>IFERROR(INDEX(#REF!,MATCH(CT_Bands_1991_2022_Bills_Flat!$B54,#REF!,0),MATCH(CT_Bands_1991_2022_Bills_Flat!N$2,#REF!,0))-INDEX(#REF!,MATCH(CT_Bands_1991_2022_Bills_Flat!$B54,#REF!,0),MATCH(CT_Bands_1991_2022_Bills_Flat!N$3,#REF!,0)),"N/A")</f>
        <v>N/A</v>
      </c>
      <c r="O54" s="90" t="str">
        <f>IFERROR(INDEX(#REF!,MATCH(CT_Bands_1991_2022_Bills_Flat!$B54,#REF!,0),MATCH(CT_Bands_1991_2022_Bills_Flat!O$2,#REF!,0))-INDEX(#REF!,MATCH(CT_Bands_1991_2022_Bills_Flat!$B54,#REF!,0),MATCH(CT_Bands_1991_2022_Bills_Flat!O$3,#REF!,0)),"N/A")</f>
        <v>N/A</v>
      </c>
      <c r="P54" s="90" t="str">
        <f>IFERROR(INDEX(#REF!,MATCH(CT_Bands_1991_2022_Bills_Flat!$B54,#REF!,0),MATCH(CT_Bands_1991_2022_Bills_Flat!P$2,#REF!,0))-INDEX(#REF!,MATCH(CT_Bands_1991_2022_Bills_Flat!$B54,#REF!,0),MATCH(CT_Bands_1991_2022_Bills_Flat!P$3,#REF!,0)),"N/A")</f>
        <v>N/A</v>
      </c>
      <c r="Q54" s="90" t="str">
        <f>IFERROR(INDEX(#REF!,MATCH(CT_Bands_1991_2022_Bills_Flat!$B54,#REF!,0),MATCH(CT_Bands_1991_2022_Bills_Flat!Q$2,#REF!,0))-INDEX(#REF!,MATCH(CT_Bands_1991_2022_Bills_Flat!$B54,#REF!,0),MATCH(CT_Bands_1991_2022_Bills_Flat!Q$3,#REF!,0)),"N/A")</f>
        <v>N/A</v>
      </c>
      <c r="R54" s="90" t="str">
        <f>IFERROR(INDEX(#REF!,MATCH(CT_Bands_1991_2022_Bills_Flat!$B54,#REF!,0),MATCH(CT_Bands_1991_2022_Bills_Flat!R$2,#REF!,0))-INDEX(#REF!,MATCH(CT_Bands_1991_2022_Bills_Flat!$B54,#REF!,0),MATCH(CT_Bands_1991_2022_Bills_Flat!R$3,#REF!,0)),"N/A")</f>
        <v>N/A</v>
      </c>
      <c r="S54" s="90" t="str">
        <f>IFERROR(INDEX(#REF!,MATCH(CT_Bands_1991_2022_Bills_Flat!$B54,#REF!,0),MATCH(CT_Bands_1991_2022_Bills_Flat!S$2,#REF!,0))-INDEX(#REF!,MATCH(CT_Bands_1991_2022_Bills_Flat!$B54,#REF!,0),MATCH(CT_Bands_1991_2022_Bills_Flat!S$3,#REF!,0)),"N/A")</f>
        <v>N/A</v>
      </c>
      <c r="T54" s="90" t="str">
        <f>IFERROR(INDEX(#REF!,MATCH(CT_Bands_1991_2022_Bills_Flat!$B54,#REF!,0),MATCH(CT_Bands_1991_2022_Bills_Flat!T$2,#REF!,0))-INDEX(#REF!,MATCH(CT_Bands_1991_2022_Bills_Flat!$B54,#REF!,0),MATCH(CT_Bands_1991_2022_Bills_Flat!T$3,#REF!,0)),"N/A")</f>
        <v>N/A</v>
      </c>
      <c r="U54" s="90" t="str">
        <f>IFERROR(INDEX(#REF!,MATCH(CT_Bands_1991_2022_Bills_Flat!$B54,#REF!,0),MATCH(CT_Bands_1991_2022_Bills_Flat!U$2,#REF!,0))-INDEX(#REF!,MATCH(CT_Bands_1991_2022_Bills_Flat!$B54,#REF!,0),MATCH(CT_Bands_1991_2022_Bills_Flat!U$3,#REF!,0)),"N/A")</f>
        <v>N/A</v>
      </c>
      <c r="V54" s="90" t="str">
        <f>IFERROR(INDEX(#REF!,MATCH(CT_Bands_1991_2022_Bills_Flat!$B54,#REF!,0),MATCH(CT_Bands_1991_2022_Bills_Flat!V$2,#REF!,0))-INDEX(#REF!,MATCH(CT_Bands_1991_2022_Bills_Flat!$B54,#REF!,0),MATCH(CT_Bands_1991_2022_Bills_Flat!V$3,#REF!,0)),"N/A")</f>
        <v>N/A</v>
      </c>
      <c r="W54" s="90" t="str">
        <f>IFERROR(INDEX(#REF!,MATCH(CT_Bands_1991_2022_Bills_Flat!$B54,#REF!,0),MATCH(CT_Bands_1991_2022_Bills_Flat!W$2,#REF!,0))-INDEX(#REF!,MATCH(CT_Bands_1991_2022_Bills_Flat!$B54,#REF!,0),MATCH(CT_Bands_1991_2022_Bills_Flat!W$3,#REF!,0)),"N/A")</f>
        <v>N/A</v>
      </c>
      <c r="X54" s="102" t="str">
        <f>IFERROR(INDEX(#REF!,MATCH(CT_Bands_1991_2022_Bills_Flat!$B54,#REF!,0),MATCH(CT_Bands_1991_2022_Bills_Flat!X$2,#REF!,0))-INDEX(#REF!,MATCH(CT_Bands_1991_2022_Bills_Flat!$B54,#REF!,0),MATCH(CT_Bands_1991_2022_Bills_Flat!X$3,#REF!,0)),"N/A")</f>
        <v>N/A</v>
      </c>
      <c r="Y54" s="90" t="str">
        <f>IFERROR(INDEX(#REF!,MATCH(CT_Bands_1991_2022_Bills_Flat!$B54,#REF!,0),MATCH(CT_Bands_1991_2022_Bills_Flat!Y$2,#REF!,0))-INDEX(#REF!,MATCH(CT_Bands_1991_2022_Bills_Flat!$B54,#REF!,0),MATCH(CT_Bands_1991_2022_Bills_Flat!Y$3,#REF!,0)),"N/A")</f>
        <v>N/A</v>
      </c>
      <c r="Z54" s="90" t="str">
        <f>IFERROR(INDEX(#REF!,MATCH(CT_Bands_1991_2022_Bills_Flat!$B54,#REF!,0),MATCH(CT_Bands_1991_2022_Bills_Flat!Z$2,#REF!,0))-INDEX(#REF!,MATCH(CT_Bands_1991_2022_Bills_Flat!$B54,#REF!,0),MATCH(CT_Bands_1991_2022_Bills_Flat!Z$3,#REF!,0)),"N/A")</f>
        <v>N/A</v>
      </c>
      <c r="AA54" s="90" t="str">
        <f>IFERROR(INDEX(#REF!,MATCH(CT_Bands_1991_2022_Bills_Flat!$B54,#REF!,0),MATCH(CT_Bands_1991_2022_Bills_Flat!AA$2,#REF!,0))-INDEX(#REF!,MATCH(CT_Bands_1991_2022_Bills_Flat!$B54,#REF!,0),MATCH(CT_Bands_1991_2022_Bills_Flat!AA$3,#REF!,0)),"N/A")</f>
        <v>N/A</v>
      </c>
      <c r="AB54" s="90" t="str">
        <f>IFERROR(INDEX(#REF!,MATCH(CT_Bands_1991_2022_Bills_Flat!$B54,#REF!,0),MATCH(CT_Bands_1991_2022_Bills_Flat!AB$2,#REF!,0))-INDEX(#REF!,MATCH(CT_Bands_1991_2022_Bills_Flat!$B54,#REF!,0),MATCH(CT_Bands_1991_2022_Bills_Flat!AB$3,#REF!,0)),"N/A")</f>
        <v>N/A</v>
      </c>
      <c r="AC54" s="90" t="str">
        <f>IFERROR(INDEX(#REF!,MATCH(CT_Bands_1991_2022_Bills_Flat!$B54,#REF!,0),MATCH(CT_Bands_1991_2022_Bills_Flat!AC$2,#REF!,0))-INDEX(#REF!,MATCH(CT_Bands_1991_2022_Bills_Flat!$B54,#REF!,0),MATCH(CT_Bands_1991_2022_Bills_Flat!AC$3,#REF!,0)),"N/A")</f>
        <v>N/A</v>
      </c>
      <c r="AD54" s="90" t="str">
        <f>IFERROR(INDEX(#REF!,MATCH(CT_Bands_1991_2022_Bills_Flat!$B54,#REF!,0),MATCH(CT_Bands_1991_2022_Bills_Flat!AD$2,#REF!,0))-INDEX(#REF!,MATCH(CT_Bands_1991_2022_Bills_Flat!$B54,#REF!,0),MATCH(CT_Bands_1991_2022_Bills_Flat!AD$3,#REF!,0)),"N/A")</f>
        <v>N/A</v>
      </c>
      <c r="AE54" s="90" t="str">
        <f>IFERROR(INDEX(#REF!,MATCH(CT_Bands_1991_2022_Bills_Flat!$B54,#REF!,0),MATCH(CT_Bands_1991_2022_Bills_Flat!AE$2,#REF!,0))-INDEX(#REF!,MATCH(CT_Bands_1991_2022_Bills_Flat!$B54,#REF!,0),MATCH(CT_Bands_1991_2022_Bills_Flat!AE$3,#REF!,0)),"N/A")</f>
        <v>N/A</v>
      </c>
      <c r="AF54" s="90" t="str">
        <f>IFERROR(INDEX(#REF!,MATCH(CT_Bands_1991_2022_Bills_Flat!$B54,#REF!,0),MATCH(CT_Bands_1991_2022_Bills_Flat!AF$2,#REF!,0))-INDEX(#REF!,MATCH(CT_Bands_1991_2022_Bills_Flat!$B54,#REF!,0),MATCH(CT_Bands_1991_2022_Bills_Flat!AF$3,#REF!,0)),"N/A")</f>
        <v>N/A</v>
      </c>
      <c r="AG54" s="90" t="str">
        <f>IFERROR(INDEX(#REF!,MATCH(CT_Bands_1991_2022_Bills_Flat!$B54,#REF!,0),MATCH(CT_Bands_1991_2022_Bills_Flat!AG$2,#REF!,0))-INDEX(#REF!,MATCH(CT_Bands_1991_2022_Bills_Flat!$B54,#REF!,0),MATCH(CT_Bands_1991_2022_Bills_Flat!AG$3,#REF!,0)),"N/A")</f>
        <v>N/A</v>
      </c>
      <c r="AH54" s="102" t="str">
        <f>IFERROR(INDEX(#REF!,MATCH(CT_Bands_1991_2022_Bills_Flat!$B54,#REF!,0),MATCH(CT_Bands_1991_2022_Bills_Flat!AH$2,#REF!,0))-INDEX(#REF!,MATCH(CT_Bands_1991_2022_Bills_Flat!$B54,#REF!,0),MATCH(CT_Bands_1991_2022_Bills_Flat!AH$3,#REF!,0)),"N/A")</f>
        <v>N/A</v>
      </c>
      <c r="AI54" s="90" t="str">
        <f>IFERROR(INDEX(#REF!,MATCH(CT_Bands_1991_2022_Bills_Flat!$B54,#REF!,0),MATCH(CT_Bands_1991_2022_Bills_Flat!AI$2,#REF!,0))-INDEX(#REF!,MATCH(CT_Bands_1991_2022_Bills_Flat!$B54,#REF!,0),MATCH(CT_Bands_1991_2022_Bills_Flat!AI$3,#REF!,0)),"N/A")</f>
        <v>N/A</v>
      </c>
      <c r="AJ54" s="90" t="str">
        <f>IFERROR(INDEX(#REF!,MATCH(CT_Bands_1991_2022_Bills_Flat!$B54,#REF!,0),MATCH(CT_Bands_1991_2022_Bills_Flat!AJ$2,#REF!,0))-INDEX(#REF!,MATCH(CT_Bands_1991_2022_Bills_Flat!$B54,#REF!,0),MATCH(CT_Bands_1991_2022_Bills_Flat!AJ$3,#REF!,0)),"N/A")</f>
        <v>N/A</v>
      </c>
      <c r="AK54" s="90" t="str">
        <f>IFERROR(INDEX(#REF!,MATCH(CT_Bands_1991_2022_Bills_Flat!$B54,#REF!,0),MATCH(CT_Bands_1991_2022_Bills_Flat!AK$2,#REF!,0))-INDEX(#REF!,MATCH(CT_Bands_1991_2022_Bills_Flat!$B54,#REF!,0),MATCH(CT_Bands_1991_2022_Bills_Flat!AK$3,#REF!,0)),"N/A")</f>
        <v>N/A</v>
      </c>
      <c r="AL54" s="90" t="str">
        <f>IFERROR(INDEX(#REF!,MATCH(CT_Bands_1991_2022_Bills_Flat!$B54,#REF!,0),MATCH(CT_Bands_1991_2022_Bills_Flat!AL$2,#REF!,0))-INDEX(#REF!,MATCH(CT_Bands_1991_2022_Bills_Flat!$B54,#REF!,0),MATCH(CT_Bands_1991_2022_Bills_Flat!AL$3,#REF!,0)),"N/A")</f>
        <v>N/A</v>
      </c>
      <c r="AM54" s="90" t="str">
        <f>IFERROR(INDEX(#REF!,MATCH(CT_Bands_1991_2022_Bills_Flat!$B54,#REF!,0),MATCH(CT_Bands_1991_2022_Bills_Flat!AM$2,#REF!,0))-INDEX(#REF!,MATCH(CT_Bands_1991_2022_Bills_Flat!$B54,#REF!,0),MATCH(CT_Bands_1991_2022_Bills_Flat!AM$3,#REF!,0)),"N/A")</f>
        <v>N/A</v>
      </c>
      <c r="AN54" s="90" t="str">
        <f>IFERROR(INDEX(#REF!,MATCH(CT_Bands_1991_2022_Bills_Flat!$B54,#REF!,0),MATCH(CT_Bands_1991_2022_Bills_Flat!AN$2,#REF!,0))-INDEX(#REF!,MATCH(CT_Bands_1991_2022_Bills_Flat!$B54,#REF!,0),MATCH(CT_Bands_1991_2022_Bills_Flat!AN$3,#REF!,0)),"N/A")</f>
        <v>N/A</v>
      </c>
      <c r="AO54" s="90" t="str">
        <f>IFERROR(INDEX(#REF!,MATCH(CT_Bands_1991_2022_Bills_Flat!$B54,#REF!,0),MATCH(CT_Bands_1991_2022_Bills_Flat!AO$2,#REF!,0))-INDEX(#REF!,MATCH(CT_Bands_1991_2022_Bills_Flat!$B54,#REF!,0),MATCH(CT_Bands_1991_2022_Bills_Flat!AO$3,#REF!,0)),"N/A")</f>
        <v>N/A</v>
      </c>
      <c r="AP54" s="90" t="str">
        <f>IFERROR(INDEX(#REF!,MATCH(CT_Bands_1991_2022_Bills_Flat!$B54,#REF!,0),MATCH(CT_Bands_1991_2022_Bills_Flat!AP$2,#REF!,0))-INDEX(#REF!,MATCH(CT_Bands_1991_2022_Bills_Flat!$B54,#REF!,0),MATCH(CT_Bands_1991_2022_Bills_Flat!AP$3,#REF!,0)),"N/A")</f>
        <v>N/A</v>
      </c>
      <c r="AQ54" s="90" t="str">
        <f>IFERROR(INDEX(#REF!,MATCH(CT_Bands_1991_2022_Bills_Flat!$B54,#REF!,0),MATCH(CT_Bands_1991_2022_Bills_Flat!AQ$2,#REF!,0))-INDEX(#REF!,MATCH(CT_Bands_1991_2022_Bills_Flat!$B54,#REF!,0),MATCH(CT_Bands_1991_2022_Bills_Flat!AQ$3,#REF!,0)),"N/A")</f>
        <v>N/A</v>
      </c>
      <c r="AR54" s="102" t="str">
        <f>IFERROR(INDEX(#REF!,MATCH(CT_Bands_1991_2022_Bills_Flat!$B54,#REF!,0),MATCH(CT_Bands_1991_2022_Bills_Flat!AR$2,#REF!,0))-INDEX(#REF!,MATCH(CT_Bands_1991_2022_Bills_Flat!$B54,#REF!,0),MATCH(CT_Bands_1991_2022_Bills_Flat!AR$3,#REF!,0)),"N/A")</f>
        <v>N/A</v>
      </c>
      <c r="AS54" s="90" t="str">
        <f>IFERROR(INDEX(#REF!,MATCH(CT_Bands_1991_2022_Bills_Flat!$B54,#REF!,0),MATCH(CT_Bands_1991_2022_Bills_Flat!AS$2,#REF!,0))-INDEX(#REF!,MATCH(CT_Bands_1991_2022_Bills_Flat!$B54,#REF!,0),MATCH(CT_Bands_1991_2022_Bills_Flat!AS$3,#REF!,0)),"N/A")</f>
        <v>N/A</v>
      </c>
      <c r="AT54" s="90" t="str">
        <f>IFERROR(INDEX(#REF!,MATCH(CT_Bands_1991_2022_Bills_Flat!$B54,#REF!,0),MATCH(CT_Bands_1991_2022_Bills_Flat!AT$2,#REF!,0))-INDEX(#REF!,MATCH(CT_Bands_1991_2022_Bills_Flat!$B54,#REF!,0),MATCH(CT_Bands_1991_2022_Bills_Flat!AT$3,#REF!,0)),"N/A")</f>
        <v>N/A</v>
      </c>
      <c r="AU54" s="90" t="str">
        <f>IFERROR(INDEX(#REF!,MATCH(CT_Bands_1991_2022_Bills_Flat!$B54,#REF!,0),MATCH(CT_Bands_1991_2022_Bills_Flat!AU$2,#REF!,0))-INDEX(#REF!,MATCH(CT_Bands_1991_2022_Bills_Flat!$B54,#REF!,0),MATCH(CT_Bands_1991_2022_Bills_Flat!AU$3,#REF!,0)),"N/A")</f>
        <v>N/A</v>
      </c>
      <c r="AV54" s="90" t="str">
        <f>IFERROR(INDEX(#REF!,MATCH(CT_Bands_1991_2022_Bills_Flat!$B54,#REF!,0),MATCH(CT_Bands_1991_2022_Bills_Flat!AV$2,#REF!,0))-INDEX(#REF!,MATCH(CT_Bands_1991_2022_Bills_Flat!$B54,#REF!,0),MATCH(CT_Bands_1991_2022_Bills_Flat!AV$3,#REF!,0)),"N/A")</f>
        <v>N/A</v>
      </c>
      <c r="AW54" s="90" t="str">
        <f>IFERROR(INDEX(#REF!,MATCH(CT_Bands_1991_2022_Bills_Flat!$B54,#REF!,0),MATCH(CT_Bands_1991_2022_Bills_Flat!AW$2,#REF!,0))-INDEX(#REF!,MATCH(CT_Bands_1991_2022_Bills_Flat!$B54,#REF!,0),MATCH(CT_Bands_1991_2022_Bills_Flat!AW$3,#REF!,0)),"N/A")</f>
        <v>N/A</v>
      </c>
      <c r="AX54" s="90" t="str">
        <f>IFERROR(INDEX(#REF!,MATCH(CT_Bands_1991_2022_Bills_Flat!$B54,#REF!,0),MATCH(CT_Bands_1991_2022_Bills_Flat!AX$2,#REF!,0))-INDEX(#REF!,MATCH(CT_Bands_1991_2022_Bills_Flat!$B54,#REF!,0),MATCH(CT_Bands_1991_2022_Bills_Flat!AX$3,#REF!,0)),"N/A")</f>
        <v>N/A</v>
      </c>
      <c r="AY54" s="90" t="str">
        <f>IFERROR(INDEX(#REF!,MATCH(CT_Bands_1991_2022_Bills_Flat!$B54,#REF!,0),MATCH(CT_Bands_1991_2022_Bills_Flat!AY$2,#REF!,0))-INDEX(#REF!,MATCH(CT_Bands_1991_2022_Bills_Flat!$B54,#REF!,0),MATCH(CT_Bands_1991_2022_Bills_Flat!AY$3,#REF!,0)),"N/A")</f>
        <v>N/A</v>
      </c>
      <c r="AZ54" s="90" t="str">
        <f>IFERROR(INDEX(#REF!,MATCH(CT_Bands_1991_2022_Bills_Flat!$B54,#REF!,0),MATCH(CT_Bands_1991_2022_Bills_Flat!AZ$2,#REF!,0))-INDEX(#REF!,MATCH(CT_Bands_1991_2022_Bills_Flat!$B54,#REF!,0),MATCH(CT_Bands_1991_2022_Bills_Flat!AZ$3,#REF!,0)),"N/A")</f>
        <v>N/A</v>
      </c>
      <c r="BA54" s="90" t="str">
        <f>IFERROR(INDEX(#REF!,MATCH(CT_Bands_1991_2022_Bills_Flat!$B54,#REF!,0),MATCH(CT_Bands_1991_2022_Bills_Flat!BA$2,#REF!,0))-INDEX(#REF!,MATCH(CT_Bands_1991_2022_Bills_Flat!$B54,#REF!,0),MATCH(CT_Bands_1991_2022_Bills_Flat!BA$3,#REF!,0)),"N/A")</f>
        <v>N/A</v>
      </c>
      <c r="BB54" s="102" t="str">
        <f>IFERROR(INDEX(#REF!,MATCH(CT_Bands_1991_2022_Bills_Flat!$B54,#REF!,0),MATCH(CT_Bands_1991_2022_Bills_Flat!BB$2,#REF!,0))-INDEX(#REF!,MATCH(CT_Bands_1991_2022_Bills_Flat!$B54,#REF!,0),MATCH(CT_Bands_1991_2022_Bills_Flat!BB$3,#REF!,0)),"N/A")</f>
        <v>N/A</v>
      </c>
      <c r="BC54" s="90" t="str">
        <f>IFERROR(INDEX(#REF!,MATCH(CT_Bands_1991_2022_Bills_Flat!$B54,#REF!,0),MATCH(CT_Bands_1991_2022_Bills_Flat!BC$2,#REF!,0))-INDEX(#REF!,MATCH(CT_Bands_1991_2022_Bills_Flat!$B54,#REF!,0),MATCH(CT_Bands_1991_2022_Bills_Flat!BC$3,#REF!,0)),"N/A")</f>
        <v>N/A</v>
      </c>
      <c r="BD54" s="90" t="str">
        <f>IFERROR(INDEX(#REF!,MATCH(CT_Bands_1991_2022_Bills_Flat!$B54,#REF!,0),MATCH(CT_Bands_1991_2022_Bills_Flat!BD$2,#REF!,0))-INDEX(#REF!,MATCH(CT_Bands_1991_2022_Bills_Flat!$B54,#REF!,0),MATCH(CT_Bands_1991_2022_Bills_Flat!BD$3,#REF!,0)),"N/A")</f>
        <v>N/A</v>
      </c>
      <c r="BE54" s="90" t="str">
        <f>IFERROR(INDEX(#REF!,MATCH(CT_Bands_1991_2022_Bills_Flat!$B54,#REF!,0),MATCH(CT_Bands_1991_2022_Bills_Flat!BE$2,#REF!,0))-INDEX(#REF!,MATCH(CT_Bands_1991_2022_Bills_Flat!$B54,#REF!,0),MATCH(CT_Bands_1991_2022_Bills_Flat!BE$3,#REF!,0)),"N/A")</f>
        <v>N/A</v>
      </c>
      <c r="BF54" s="90" t="str">
        <f>IFERROR(INDEX(#REF!,MATCH(CT_Bands_1991_2022_Bills_Flat!$B54,#REF!,0),MATCH(CT_Bands_1991_2022_Bills_Flat!BF$2,#REF!,0))-INDEX(#REF!,MATCH(CT_Bands_1991_2022_Bills_Flat!$B54,#REF!,0),MATCH(CT_Bands_1991_2022_Bills_Flat!BF$3,#REF!,0)),"N/A")</f>
        <v>N/A</v>
      </c>
      <c r="BG54" s="90" t="str">
        <f>IFERROR(INDEX(#REF!,MATCH(CT_Bands_1991_2022_Bills_Flat!$B54,#REF!,0),MATCH(CT_Bands_1991_2022_Bills_Flat!BG$2,#REF!,0))-INDEX(#REF!,MATCH(CT_Bands_1991_2022_Bills_Flat!$B54,#REF!,0),MATCH(CT_Bands_1991_2022_Bills_Flat!BG$3,#REF!,0)),"N/A")</f>
        <v>N/A</v>
      </c>
      <c r="BH54" s="90" t="str">
        <f>IFERROR(INDEX(#REF!,MATCH(CT_Bands_1991_2022_Bills_Flat!$B54,#REF!,0),MATCH(CT_Bands_1991_2022_Bills_Flat!BH$2,#REF!,0))-INDEX(#REF!,MATCH(CT_Bands_1991_2022_Bills_Flat!$B54,#REF!,0),MATCH(CT_Bands_1991_2022_Bills_Flat!BH$3,#REF!,0)),"N/A")</f>
        <v>N/A</v>
      </c>
      <c r="BI54" s="90" t="str">
        <f>IFERROR(INDEX(#REF!,MATCH(CT_Bands_1991_2022_Bills_Flat!$B54,#REF!,0),MATCH(CT_Bands_1991_2022_Bills_Flat!BI$2,#REF!,0))-INDEX(#REF!,MATCH(CT_Bands_1991_2022_Bills_Flat!$B54,#REF!,0),MATCH(CT_Bands_1991_2022_Bills_Flat!BI$3,#REF!,0)),"N/A")</f>
        <v>N/A</v>
      </c>
      <c r="BJ54" s="90" t="str">
        <f>IFERROR(INDEX(#REF!,MATCH(CT_Bands_1991_2022_Bills_Flat!$B54,#REF!,0),MATCH(CT_Bands_1991_2022_Bills_Flat!BJ$2,#REF!,0))-INDEX(#REF!,MATCH(CT_Bands_1991_2022_Bills_Flat!$B54,#REF!,0),MATCH(CT_Bands_1991_2022_Bills_Flat!BJ$3,#REF!,0)),"N/A")</f>
        <v>N/A</v>
      </c>
      <c r="BK54" s="90" t="str">
        <f>IFERROR(INDEX(#REF!,MATCH(CT_Bands_1991_2022_Bills_Flat!$B54,#REF!,0),MATCH(CT_Bands_1991_2022_Bills_Flat!BK$2,#REF!,0))-INDEX(#REF!,MATCH(CT_Bands_1991_2022_Bills_Flat!$B54,#REF!,0),MATCH(CT_Bands_1991_2022_Bills_Flat!BK$3,#REF!,0)),"N/A")</f>
        <v>N/A</v>
      </c>
      <c r="BL54" s="102" t="str">
        <f>IFERROR(INDEX(#REF!,MATCH(CT_Bands_1991_2022_Bills_Flat!$B54,#REF!,0),MATCH(CT_Bands_1991_2022_Bills_Flat!BL$2,#REF!,0))-INDEX(#REF!,MATCH(CT_Bands_1991_2022_Bills_Flat!$B54,#REF!,0),MATCH(CT_Bands_1991_2022_Bills_Flat!BL$3,#REF!,0)),"N/A")</f>
        <v>N/A</v>
      </c>
      <c r="BM54" s="90" t="str">
        <f>IFERROR(INDEX(#REF!,MATCH(CT_Bands_1991_2022_Bills_Flat!$B54,#REF!,0),MATCH(CT_Bands_1991_2022_Bills_Flat!BM$2,#REF!,0))-INDEX(#REF!,MATCH(CT_Bands_1991_2022_Bills_Flat!$B54,#REF!,0),MATCH(CT_Bands_1991_2022_Bills_Flat!BM$3,#REF!,0)),"N/A")</f>
        <v>N/A</v>
      </c>
      <c r="BN54" s="90" t="str">
        <f>IFERROR(INDEX(#REF!,MATCH(CT_Bands_1991_2022_Bills_Flat!$B54,#REF!,0),MATCH(CT_Bands_1991_2022_Bills_Flat!BN$2,#REF!,0))-INDEX(#REF!,MATCH(CT_Bands_1991_2022_Bills_Flat!$B54,#REF!,0),MATCH(CT_Bands_1991_2022_Bills_Flat!BN$3,#REF!,0)),"N/A")</f>
        <v>N/A</v>
      </c>
      <c r="BO54" s="90" t="str">
        <f>IFERROR(INDEX(#REF!,MATCH(CT_Bands_1991_2022_Bills_Flat!$B54,#REF!,0),MATCH(CT_Bands_1991_2022_Bills_Flat!BO$2,#REF!,0))-INDEX(#REF!,MATCH(CT_Bands_1991_2022_Bills_Flat!$B54,#REF!,0),MATCH(CT_Bands_1991_2022_Bills_Flat!BO$3,#REF!,0)),"N/A")</f>
        <v>N/A</v>
      </c>
      <c r="BP54" s="90" t="str">
        <f>IFERROR(INDEX(#REF!,MATCH(CT_Bands_1991_2022_Bills_Flat!$B54,#REF!,0),MATCH(CT_Bands_1991_2022_Bills_Flat!BP$2,#REF!,0))-INDEX(#REF!,MATCH(CT_Bands_1991_2022_Bills_Flat!$B54,#REF!,0),MATCH(CT_Bands_1991_2022_Bills_Flat!BP$3,#REF!,0)),"N/A")</f>
        <v>N/A</v>
      </c>
      <c r="BQ54" s="90" t="str">
        <f>IFERROR(INDEX(#REF!,MATCH(CT_Bands_1991_2022_Bills_Flat!$B54,#REF!,0),MATCH(CT_Bands_1991_2022_Bills_Flat!BQ$2,#REF!,0))-INDEX(#REF!,MATCH(CT_Bands_1991_2022_Bills_Flat!$B54,#REF!,0),MATCH(CT_Bands_1991_2022_Bills_Flat!BQ$3,#REF!,0)),"N/A")</f>
        <v>N/A</v>
      </c>
      <c r="BR54" s="90" t="str">
        <f>IFERROR(INDEX(#REF!,MATCH(CT_Bands_1991_2022_Bills_Flat!$B54,#REF!,0),MATCH(CT_Bands_1991_2022_Bills_Flat!BR$2,#REF!,0))-INDEX(#REF!,MATCH(CT_Bands_1991_2022_Bills_Flat!$B54,#REF!,0),MATCH(CT_Bands_1991_2022_Bills_Flat!BR$3,#REF!,0)),"N/A")</f>
        <v>N/A</v>
      </c>
      <c r="BS54" s="90" t="str">
        <f>IFERROR(INDEX(#REF!,MATCH(CT_Bands_1991_2022_Bills_Flat!$B54,#REF!,0),MATCH(CT_Bands_1991_2022_Bills_Flat!BS$2,#REF!,0))-INDEX(#REF!,MATCH(CT_Bands_1991_2022_Bills_Flat!$B54,#REF!,0),MATCH(CT_Bands_1991_2022_Bills_Flat!BS$3,#REF!,0)),"N/A")</f>
        <v>N/A</v>
      </c>
      <c r="BT54" s="90" t="str">
        <f>IFERROR(INDEX(#REF!,MATCH(CT_Bands_1991_2022_Bills_Flat!$B54,#REF!,0),MATCH(CT_Bands_1991_2022_Bills_Flat!BT$2,#REF!,0))-INDEX(#REF!,MATCH(CT_Bands_1991_2022_Bills_Flat!$B54,#REF!,0),MATCH(CT_Bands_1991_2022_Bills_Flat!BT$3,#REF!,0)),"N/A")</f>
        <v>N/A</v>
      </c>
      <c r="BU54" s="90" t="str">
        <f>IFERROR(INDEX(#REF!,MATCH(CT_Bands_1991_2022_Bills_Flat!$B54,#REF!,0),MATCH(CT_Bands_1991_2022_Bills_Flat!BU$2,#REF!,0))-INDEX(#REF!,MATCH(CT_Bands_1991_2022_Bills_Flat!$B54,#REF!,0),MATCH(CT_Bands_1991_2022_Bills_Flat!BU$3,#REF!,0)),"N/A")</f>
        <v>N/A</v>
      </c>
      <c r="BV54" s="102" t="str">
        <f>IFERROR(INDEX(#REF!,MATCH(CT_Bands_1991_2022_Bills_Flat!$B54,#REF!,0),MATCH(CT_Bands_1991_2022_Bills_Flat!BV$2,#REF!,0))-INDEX(#REF!,MATCH(CT_Bands_1991_2022_Bills_Flat!$B54,#REF!,0),MATCH(CT_Bands_1991_2022_Bills_Flat!BV$3,#REF!,0)),"N/A")</f>
        <v>N/A</v>
      </c>
      <c r="BW54" s="90" t="str">
        <f>IFERROR(INDEX(#REF!,MATCH(CT_Bands_1991_2022_Bills_Flat!$B54,#REF!,0),MATCH(CT_Bands_1991_2022_Bills_Flat!BW$2,#REF!,0))-INDEX(#REF!,MATCH(CT_Bands_1991_2022_Bills_Flat!$B54,#REF!,0),MATCH(CT_Bands_1991_2022_Bills_Flat!BW$3,#REF!,0)),"N/A")</f>
        <v>N/A</v>
      </c>
      <c r="BX54" s="90" t="str">
        <f>IFERROR(INDEX(#REF!,MATCH(CT_Bands_1991_2022_Bills_Flat!$B54,#REF!,0),MATCH(CT_Bands_1991_2022_Bills_Flat!BX$2,#REF!,0))-INDEX(#REF!,MATCH(CT_Bands_1991_2022_Bills_Flat!$B54,#REF!,0),MATCH(CT_Bands_1991_2022_Bills_Flat!BX$3,#REF!,0)),"N/A")</f>
        <v>N/A</v>
      </c>
      <c r="BY54" s="90" t="str">
        <f>IFERROR(INDEX(#REF!,MATCH(CT_Bands_1991_2022_Bills_Flat!$B54,#REF!,0),MATCH(CT_Bands_1991_2022_Bills_Flat!BY$2,#REF!,0))-INDEX(#REF!,MATCH(CT_Bands_1991_2022_Bills_Flat!$B54,#REF!,0),MATCH(CT_Bands_1991_2022_Bills_Flat!BY$3,#REF!,0)),"N/A")</f>
        <v>N/A</v>
      </c>
      <c r="BZ54" s="90" t="str">
        <f>IFERROR(INDEX(#REF!,MATCH(CT_Bands_1991_2022_Bills_Flat!$B54,#REF!,0),MATCH(CT_Bands_1991_2022_Bills_Flat!BZ$2,#REF!,0))-INDEX(#REF!,MATCH(CT_Bands_1991_2022_Bills_Flat!$B54,#REF!,0),MATCH(CT_Bands_1991_2022_Bills_Flat!BZ$3,#REF!,0)),"N/A")</f>
        <v>N/A</v>
      </c>
      <c r="CA54" s="90" t="str">
        <f>IFERROR(INDEX(#REF!,MATCH(CT_Bands_1991_2022_Bills_Flat!$B54,#REF!,0),MATCH(CT_Bands_1991_2022_Bills_Flat!CA$2,#REF!,0))-INDEX(#REF!,MATCH(CT_Bands_1991_2022_Bills_Flat!$B54,#REF!,0),MATCH(CT_Bands_1991_2022_Bills_Flat!CA$3,#REF!,0)),"N/A")</f>
        <v>N/A</v>
      </c>
      <c r="CB54" s="90" t="str">
        <f>IFERROR(INDEX(#REF!,MATCH(CT_Bands_1991_2022_Bills_Flat!$B54,#REF!,0),MATCH(CT_Bands_1991_2022_Bills_Flat!CB$2,#REF!,0))-INDEX(#REF!,MATCH(CT_Bands_1991_2022_Bills_Flat!$B54,#REF!,0),MATCH(CT_Bands_1991_2022_Bills_Flat!CB$3,#REF!,0)),"N/A")</f>
        <v>N/A</v>
      </c>
      <c r="CC54" s="90" t="str">
        <f>IFERROR(INDEX(#REF!,MATCH(CT_Bands_1991_2022_Bills_Flat!$B54,#REF!,0),MATCH(CT_Bands_1991_2022_Bills_Flat!CC$2,#REF!,0))-INDEX(#REF!,MATCH(CT_Bands_1991_2022_Bills_Flat!$B54,#REF!,0),MATCH(CT_Bands_1991_2022_Bills_Flat!CC$3,#REF!,0)),"N/A")</f>
        <v>N/A</v>
      </c>
      <c r="CD54" s="90" t="str">
        <f>IFERROR(INDEX(#REF!,MATCH(CT_Bands_1991_2022_Bills_Flat!$B54,#REF!,0),MATCH(CT_Bands_1991_2022_Bills_Flat!CD$2,#REF!,0))-INDEX(#REF!,MATCH(CT_Bands_1991_2022_Bills_Flat!$B54,#REF!,0),MATCH(CT_Bands_1991_2022_Bills_Flat!CD$3,#REF!,0)),"N/A")</f>
        <v>N/A</v>
      </c>
      <c r="CE54" s="90" t="str">
        <f>IFERROR(INDEX(#REF!,MATCH(CT_Bands_1991_2022_Bills_Flat!$B54,#REF!,0),MATCH(CT_Bands_1991_2022_Bills_Flat!CE$2,#REF!,0))-INDEX(#REF!,MATCH(CT_Bands_1991_2022_Bills_Flat!$B54,#REF!,0),MATCH(CT_Bands_1991_2022_Bills_Flat!CE$3,#REF!,0)),"N/A")</f>
        <v>N/A</v>
      </c>
      <c r="CF54" s="51"/>
    </row>
    <row r="55" spans="1:84" x14ac:dyDescent="0.25">
      <c r="A55" s="76" t="s">
        <v>803</v>
      </c>
      <c r="B55" s="85" t="s">
        <v>804</v>
      </c>
      <c r="C55" s="85" t="s">
        <v>1511</v>
      </c>
      <c r="D55" s="90" t="str">
        <f>IFERROR(INDEX(#REF!,MATCH(CT_Bands_1991_2022_Bills_Flat!$B55,#REF!,0),MATCH(CT_Bands_1991_2022_Bills_Flat!D$2,#REF!,0))-INDEX(#REF!,MATCH(CT_Bands_1991_2022_Bills_Flat!$B55,#REF!,0),MATCH(CT_Bands_1991_2022_Bills_Flat!D$3,#REF!,0)),"N/A")</f>
        <v>N/A</v>
      </c>
      <c r="E55" s="90" t="str">
        <f>IFERROR(INDEX(#REF!,MATCH(CT_Bands_1991_2022_Bills_Flat!$B55,#REF!,0),MATCH(CT_Bands_1991_2022_Bills_Flat!E$2,#REF!,0))-INDEX(#REF!,MATCH(CT_Bands_1991_2022_Bills_Flat!$B55,#REF!,0),MATCH(CT_Bands_1991_2022_Bills_Flat!E$3,#REF!,0)),"N/A")</f>
        <v>N/A</v>
      </c>
      <c r="F55" s="90" t="str">
        <f>IFERROR(INDEX(#REF!,MATCH(CT_Bands_1991_2022_Bills_Flat!$B55,#REF!,0),MATCH(CT_Bands_1991_2022_Bills_Flat!F$2,#REF!,0))-INDEX(#REF!,MATCH(CT_Bands_1991_2022_Bills_Flat!$B55,#REF!,0),MATCH(CT_Bands_1991_2022_Bills_Flat!F$3,#REF!,0)),"N/A")</f>
        <v>N/A</v>
      </c>
      <c r="G55" s="90" t="str">
        <f>IFERROR(INDEX(#REF!,MATCH(CT_Bands_1991_2022_Bills_Flat!$B55,#REF!,0),MATCH(CT_Bands_1991_2022_Bills_Flat!G$2,#REF!,0))-INDEX(#REF!,MATCH(CT_Bands_1991_2022_Bills_Flat!$B55,#REF!,0),MATCH(CT_Bands_1991_2022_Bills_Flat!G$3,#REF!,0)),"N/A")</f>
        <v>N/A</v>
      </c>
      <c r="H55" s="90" t="str">
        <f>IFERROR(INDEX(#REF!,MATCH(CT_Bands_1991_2022_Bills_Flat!$B55,#REF!,0),MATCH(CT_Bands_1991_2022_Bills_Flat!H$2,#REF!,0))-INDEX(#REF!,MATCH(CT_Bands_1991_2022_Bills_Flat!$B55,#REF!,0),MATCH(CT_Bands_1991_2022_Bills_Flat!H$3,#REF!,0)),"N/A")</f>
        <v>N/A</v>
      </c>
      <c r="I55" s="90" t="str">
        <f>IFERROR(INDEX(#REF!,MATCH(CT_Bands_1991_2022_Bills_Flat!$B55,#REF!,0),MATCH(CT_Bands_1991_2022_Bills_Flat!I$2,#REF!,0))-INDEX(#REF!,MATCH(CT_Bands_1991_2022_Bills_Flat!$B55,#REF!,0),MATCH(CT_Bands_1991_2022_Bills_Flat!I$3,#REF!,0)),"N/A")</f>
        <v>N/A</v>
      </c>
      <c r="J55" s="90" t="str">
        <f>IFERROR(INDEX(#REF!,MATCH(CT_Bands_1991_2022_Bills_Flat!$B55,#REF!,0),MATCH(CT_Bands_1991_2022_Bills_Flat!J$2,#REF!,0))-INDEX(#REF!,MATCH(CT_Bands_1991_2022_Bills_Flat!$B55,#REF!,0),MATCH(CT_Bands_1991_2022_Bills_Flat!J$3,#REF!,0)),"N/A")</f>
        <v>N/A</v>
      </c>
      <c r="K55" s="90" t="str">
        <f>IFERROR(INDEX(#REF!,MATCH(CT_Bands_1991_2022_Bills_Flat!$B55,#REF!,0),MATCH(CT_Bands_1991_2022_Bills_Flat!K$2,#REF!,0))-INDEX(#REF!,MATCH(CT_Bands_1991_2022_Bills_Flat!$B55,#REF!,0),MATCH(CT_Bands_1991_2022_Bills_Flat!K$3,#REF!,0)),"N/A")</f>
        <v>N/A</v>
      </c>
      <c r="L55" s="90" t="str">
        <f>IFERROR(INDEX(#REF!,MATCH(CT_Bands_1991_2022_Bills_Flat!$B55,#REF!,0),MATCH(CT_Bands_1991_2022_Bills_Flat!L$2,#REF!,0))-INDEX(#REF!,MATCH(CT_Bands_1991_2022_Bills_Flat!$B55,#REF!,0),MATCH(CT_Bands_1991_2022_Bills_Flat!L$3,#REF!,0)),"N/A")</f>
        <v>N/A</v>
      </c>
      <c r="M55" s="90" t="str">
        <f>IFERROR(INDEX(#REF!,MATCH(CT_Bands_1991_2022_Bills_Flat!$B55,#REF!,0),MATCH(CT_Bands_1991_2022_Bills_Flat!M$2,#REF!,0))-INDEX(#REF!,MATCH(CT_Bands_1991_2022_Bills_Flat!$B55,#REF!,0),MATCH(CT_Bands_1991_2022_Bills_Flat!M$3,#REF!,0)),"N/A")</f>
        <v>N/A</v>
      </c>
      <c r="N55" s="102" t="str">
        <f>IFERROR(INDEX(#REF!,MATCH(CT_Bands_1991_2022_Bills_Flat!$B55,#REF!,0),MATCH(CT_Bands_1991_2022_Bills_Flat!N$2,#REF!,0))-INDEX(#REF!,MATCH(CT_Bands_1991_2022_Bills_Flat!$B55,#REF!,0),MATCH(CT_Bands_1991_2022_Bills_Flat!N$3,#REF!,0)),"N/A")</f>
        <v>N/A</v>
      </c>
      <c r="O55" s="90" t="str">
        <f>IFERROR(INDEX(#REF!,MATCH(CT_Bands_1991_2022_Bills_Flat!$B55,#REF!,0),MATCH(CT_Bands_1991_2022_Bills_Flat!O$2,#REF!,0))-INDEX(#REF!,MATCH(CT_Bands_1991_2022_Bills_Flat!$B55,#REF!,0),MATCH(CT_Bands_1991_2022_Bills_Flat!O$3,#REF!,0)),"N/A")</f>
        <v>N/A</v>
      </c>
      <c r="P55" s="90" t="str">
        <f>IFERROR(INDEX(#REF!,MATCH(CT_Bands_1991_2022_Bills_Flat!$B55,#REF!,0),MATCH(CT_Bands_1991_2022_Bills_Flat!P$2,#REF!,0))-INDEX(#REF!,MATCH(CT_Bands_1991_2022_Bills_Flat!$B55,#REF!,0),MATCH(CT_Bands_1991_2022_Bills_Flat!P$3,#REF!,0)),"N/A")</f>
        <v>N/A</v>
      </c>
      <c r="Q55" s="90" t="str">
        <f>IFERROR(INDEX(#REF!,MATCH(CT_Bands_1991_2022_Bills_Flat!$B55,#REF!,0),MATCH(CT_Bands_1991_2022_Bills_Flat!Q$2,#REF!,0))-INDEX(#REF!,MATCH(CT_Bands_1991_2022_Bills_Flat!$B55,#REF!,0),MATCH(CT_Bands_1991_2022_Bills_Flat!Q$3,#REF!,0)),"N/A")</f>
        <v>N/A</v>
      </c>
      <c r="R55" s="90" t="str">
        <f>IFERROR(INDEX(#REF!,MATCH(CT_Bands_1991_2022_Bills_Flat!$B55,#REF!,0),MATCH(CT_Bands_1991_2022_Bills_Flat!R$2,#REF!,0))-INDEX(#REF!,MATCH(CT_Bands_1991_2022_Bills_Flat!$B55,#REF!,0),MATCH(CT_Bands_1991_2022_Bills_Flat!R$3,#REF!,0)),"N/A")</f>
        <v>N/A</v>
      </c>
      <c r="S55" s="90" t="str">
        <f>IFERROR(INDEX(#REF!,MATCH(CT_Bands_1991_2022_Bills_Flat!$B55,#REF!,0),MATCH(CT_Bands_1991_2022_Bills_Flat!S$2,#REF!,0))-INDEX(#REF!,MATCH(CT_Bands_1991_2022_Bills_Flat!$B55,#REF!,0),MATCH(CT_Bands_1991_2022_Bills_Flat!S$3,#REF!,0)),"N/A")</f>
        <v>N/A</v>
      </c>
      <c r="T55" s="90" t="str">
        <f>IFERROR(INDEX(#REF!,MATCH(CT_Bands_1991_2022_Bills_Flat!$B55,#REF!,0),MATCH(CT_Bands_1991_2022_Bills_Flat!T$2,#REF!,0))-INDEX(#REF!,MATCH(CT_Bands_1991_2022_Bills_Flat!$B55,#REF!,0),MATCH(CT_Bands_1991_2022_Bills_Flat!T$3,#REF!,0)),"N/A")</f>
        <v>N/A</v>
      </c>
      <c r="U55" s="90" t="str">
        <f>IFERROR(INDEX(#REF!,MATCH(CT_Bands_1991_2022_Bills_Flat!$B55,#REF!,0),MATCH(CT_Bands_1991_2022_Bills_Flat!U$2,#REF!,0))-INDEX(#REF!,MATCH(CT_Bands_1991_2022_Bills_Flat!$B55,#REF!,0),MATCH(CT_Bands_1991_2022_Bills_Flat!U$3,#REF!,0)),"N/A")</f>
        <v>N/A</v>
      </c>
      <c r="V55" s="90" t="str">
        <f>IFERROR(INDEX(#REF!,MATCH(CT_Bands_1991_2022_Bills_Flat!$B55,#REF!,0),MATCH(CT_Bands_1991_2022_Bills_Flat!V$2,#REF!,0))-INDEX(#REF!,MATCH(CT_Bands_1991_2022_Bills_Flat!$B55,#REF!,0),MATCH(CT_Bands_1991_2022_Bills_Flat!V$3,#REF!,0)),"N/A")</f>
        <v>N/A</v>
      </c>
      <c r="W55" s="90" t="str">
        <f>IFERROR(INDEX(#REF!,MATCH(CT_Bands_1991_2022_Bills_Flat!$B55,#REF!,0),MATCH(CT_Bands_1991_2022_Bills_Flat!W$2,#REF!,0))-INDEX(#REF!,MATCH(CT_Bands_1991_2022_Bills_Flat!$B55,#REF!,0),MATCH(CT_Bands_1991_2022_Bills_Flat!W$3,#REF!,0)),"N/A")</f>
        <v>N/A</v>
      </c>
      <c r="X55" s="102" t="str">
        <f>IFERROR(INDEX(#REF!,MATCH(CT_Bands_1991_2022_Bills_Flat!$B55,#REF!,0),MATCH(CT_Bands_1991_2022_Bills_Flat!X$2,#REF!,0))-INDEX(#REF!,MATCH(CT_Bands_1991_2022_Bills_Flat!$B55,#REF!,0),MATCH(CT_Bands_1991_2022_Bills_Flat!X$3,#REF!,0)),"N/A")</f>
        <v>N/A</v>
      </c>
      <c r="Y55" s="90" t="str">
        <f>IFERROR(INDEX(#REF!,MATCH(CT_Bands_1991_2022_Bills_Flat!$B55,#REF!,0),MATCH(CT_Bands_1991_2022_Bills_Flat!Y$2,#REF!,0))-INDEX(#REF!,MATCH(CT_Bands_1991_2022_Bills_Flat!$B55,#REF!,0),MATCH(CT_Bands_1991_2022_Bills_Flat!Y$3,#REF!,0)),"N/A")</f>
        <v>N/A</v>
      </c>
      <c r="Z55" s="90" t="str">
        <f>IFERROR(INDEX(#REF!,MATCH(CT_Bands_1991_2022_Bills_Flat!$B55,#REF!,0),MATCH(CT_Bands_1991_2022_Bills_Flat!Z$2,#REF!,0))-INDEX(#REF!,MATCH(CT_Bands_1991_2022_Bills_Flat!$B55,#REF!,0),MATCH(CT_Bands_1991_2022_Bills_Flat!Z$3,#REF!,0)),"N/A")</f>
        <v>N/A</v>
      </c>
      <c r="AA55" s="90" t="str">
        <f>IFERROR(INDEX(#REF!,MATCH(CT_Bands_1991_2022_Bills_Flat!$B55,#REF!,0),MATCH(CT_Bands_1991_2022_Bills_Flat!AA$2,#REF!,0))-INDEX(#REF!,MATCH(CT_Bands_1991_2022_Bills_Flat!$B55,#REF!,0),MATCH(CT_Bands_1991_2022_Bills_Flat!AA$3,#REF!,0)),"N/A")</f>
        <v>N/A</v>
      </c>
      <c r="AB55" s="90" t="str">
        <f>IFERROR(INDEX(#REF!,MATCH(CT_Bands_1991_2022_Bills_Flat!$B55,#REF!,0),MATCH(CT_Bands_1991_2022_Bills_Flat!AB$2,#REF!,0))-INDEX(#REF!,MATCH(CT_Bands_1991_2022_Bills_Flat!$B55,#REF!,0),MATCH(CT_Bands_1991_2022_Bills_Flat!AB$3,#REF!,0)),"N/A")</f>
        <v>N/A</v>
      </c>
      <c r="AC55" s="90" t="str">
        <f>IFERROR(INDEX(#REF!,MATCH(CT_Bands_1991_2022_Bills_Flat!$B55,#REF!,0),MATCH(CT_Bands_1991_2022_Bills_Flat!AC$2,#REF!,0))-INDEX(#REF!,MATCH(CT_Bands_1991_2022_Bills_Flat!$B55,#REF!,0),MATCH(CT_Bands_1991_2022_Bills_Flat!AC$3,#REF!,0)),"N/A")</f>
        <v>N/A</v>
      </c>
      <c r="AD55" s="90" t="str">
        <f>IFERROR(INDEX(#REF!,MATCH(CT_Bands_1991_2022_Bills_Flat!$B55,#REF!,0),MATCH(CT_Bands_1991_2022_Bills_Flat!AD$2,#REF!,0))-INDEX(#REF!,MATCH(CT_Bands_1991_2022_Bills_Flat!$B55,#REF!,0),MATCH(CT_Bands_1991_2022_Bills_Flat!AD$3,#REF!,0)),"N/A")</f>
        <v>N/A</v>
      </c>
      <c r="AE55" s="90" t="str">
        <f>IFERROR(INDEX(#REF!,MATCH(CT_Bands_1991_2022_Bills_Flat!$B55,#REF!,0),MATCH(CT_Bands_1991_2022_Bills_Flat!AE$2,#REF!,0))-INDEX(#REF!,MATCH(CT_Bands_1991_2022_Bills_Flat!$B55,#REF!,0),MATCH(CT_Bands_1991_2022_Bills_Flat!AE$3,#REF!,0)),"N/A")</f>
        <v>N/A</v>
      </c>
      <c r="AF55" s="90" t="str">
        <f>IFERROR(INDEX(#REF!,MATCH(CT_Bands_1991_2022_Bills_Flat!$B55,#REF!,0),MATCH(CT_Bands_1991_2022_Bills_Flat!AF$2,#REF!,0))-INDEX(#REF!,MATCH(CT_Bands_1991_2022_Bills_Flat!$B55,#REF!,0),MATCH(CT_Bands_1991_2022_Bills_Flat!AF$3,#REF!,0)),"N/A")</f>
        <v>N/A</v>
      </c>
      <c r="AG55" s="90" t="str">
        <f>IFERROR(INDEX(#REF!,MATCH(CT_Bands_1991_2022_Bills_Flat!$B55,#REF!,0),MATCH(CT_Bands_1991_2022_Bills_Flat!AG$2,#REF!,0))-INDEX(#REF!,MATCH(CT_Bands_1991_2022_Bills_Flat!$B55,#REF!,0),MATCH(CT_Bands_1991_2022_Bills_Flat!AG$3,#REF!,0)),"N/A")</f>
        <v>N/A</v>
      </c>
      <c r="AH55" s="102" t="str">
        <f>IFERROR(INDEX(#REF!,MATCH(CT_Bands_1991_2022_Bills_Flat!$B55,#REF!,0),MATCH(CT_Bands_1991_2022_Bills_Flat!AH$2,#REF!,0))-INDEX(#REF!,MATCH(CT_Bands_1991_2022_Bills_Flat!$B55,#REF!,0),MATCH(CT_Bands_1991_2022_Bills_Flat!AH$3,#REF!,0)),"N/A")</f>
        <v>N/A</v>
      </c>
      <c r="AI55" s="90" t="str">
        <f>IFERROR(INDEX(#REF!,MATCH(CT_Bands_1991_2022_Bills_Flat!$B55,#REF!,0),MATCH(CT_Bands_1991_2022_Bills_Flat!AI$2,#REF!,0))-INDEX(#REF!,MATCH(CT_Bands_1991_2022_Bills_Flat!$B55,#REF!,0),MATCH(CT_Bands_1991_2022_Bills_Flat!AI$3,#REF!,0)),"N/A")</f>
        <v>N/A</v>
      </c>
      <c r="AJ55" s="90" t="str">
        <f>IFERROR(INDEX(#REF!,MATCH(CT_Bands_1991_2022_Bills_Flat!$B55,#REF!,0),MATCH(CT_Bands_1991_2022_Bills_Flat!AJ$2,#REF!,0))-INDEX(#REF!,MATCH(CT_Bands_1991_2022_Bills_Flat!$B55,#REF!,0),MATCH(CT_Bands_1991_2022_Bills_Flat!AJ$3,#REF!,0)),"N/A")</f>
        <v>N/A</v>
      </c>
      <c r="AK55" s="90" t="str">
        <f>IFERROR(INDEX(#REF!,MATCH(CT_Bands_1991_2022_Bills_Flat!$B55,#REF!,0),MATCH(CT_Bands_1991_2022_Bills_Flat!AK$2,#REF!,0))-INDEX(#REF!,MATCH(CT_Bands_1991_2022_Bills_Flat!$B55,#REF!,0),MATCH(CT_Bands_1991_2022_Bills_Flat!AK$3,#REF!,0)),"N/A")</f>
        <v>N/A</v>
      </c>
      <c r="AL55" s="90" t="str">
        <f>IFERROR(INDEX(#REF!,MATCH(CT_Bands_1991_2022_Bills_Flat!$B55,#REF!,0),MATCH(CT_Bands_1991_2022_Bills_Flat!AL$2,#REF!,0))-INDEX(#REF!,MATCH(CT_Bands_1991_2022_Bills_Flat!$B55,#REF!,0),MATCH(CT_Bands_1991_2022_Bills_Flat!AL$3,#REF!,0)),"N/A")</f>
        <v>N/A</v>
      </c>
      <c r="AM55" s="90" t="str">
        <f>IFERROR(INDEX(#REF!,MATCH(CT_Bands_1991_2022_Bills_Flat!$B55,#REF!,0),MATCH(CT_Bands_1991_2022_Bills_Flat!AM$2,#REF!,0))-INDEX(#REF!,MATCH(CT_Bands_1991_2022_Bills_Flat!$B55,#REF!,0),MATCH(CT_Bands_1991_2022_Bills_Flat!AM$3,#REF!,0)),"N/A")</f>
        <v>N/A</v>
      </c>
      <c r="AN55" s="90" t="str">
        <f>IFERROR(INDEX(#REF!,MATCH(CT_Bands_1991_2022_Bills_Flat!$B55,#REF!,0),MATCH(CT_Bands_1991_2022_Bills_Flat!AN$2,#REF!,0))-INDEX(#REF!,MATCH(CT_Bands_1991_2022_Bills_Flat!$B55,#REF!,0),MATCH(CT_Bands_1991_2022_Bills_Flat!AN$3,#REF!,0)),"N/A")</f>
        <v>N/A</v>
      </c>
      <c r="AO55" s="90" t="str">
        <f>IFERROR(INDEX(#REF!,MATCH(CT_Bands_1991_2022_Bills_Flat!$B55,#REF!,0),MATCH(CT_Bands_1991_2022_Bills_Flat!AO$2,#REF!,0))-INDEX(#REF!,MATCH(CT_Bands_1991_2022_Bills_Flat!$B55,#REF!,0),MATCH(CT_Bands_1991_2022_Bills_Flat!AO$3,#REF!,0)),"N/A")</f>
        <v>N/A</v>
      </c>
      <c r="AP55" s="90" t="str">
        <f>IFERROR(INDEX(#REF!,MATCH(CT_Bands_1991_2022_Bills_Flat!$B55,#REF!,0),MATCH(CT_Bands_1991_2022_Bills_Flat!AP$2,#REF!,0))-INDEX(#REF!,MATCH(CT_Bands_1991_2022_Bills_Flat!$B55,#REF!,0),MATCH(CT_Bands_1991_2022_Bills_Flat!AP$3,#REF!,0)),"N/A")</f>
        <v>N/A</v>
      </c>
      <c r="AQ55" s="90" t="str">
        <f>IFERROR(INDEX(#REF!,MATCH(CT_Bands_1991_2022_Bills_Flat!$B55,#REF!,0),MATCH(CT_Bands_1991_2022_Bills_Flat!AQ$2,#REF!,0))-INDEX(#REF!,MATCH(CT_Bands_1991_2022_Bills_Flat!$B55,#REF!,0),MATCH(CT_Bands_1991_2022_Bills_Flat!AQ$3,#REF!,0)),"N/A")</f>
        <v>N/A</v>
      </c>
      <c r="AR55" s="102" t="str">
        <f>IFERROR(INDEX(#REF!,MATCH(CT_Bands_1991_2022_Bills_Flat!$B55,#REF!,0),MATCH(CT_Bands_1991_2022_Bills_Flat!AR$2,#REF!,0))-INDEX(#REF!,MATCH(CT_Bands_1991_2022_Bills_Flat!$B55,#REF!,0),MATCH(CT_Bands_1991_2022_Bills_Flat!AR$3,#REF!,0)),"N/A")</f>
        <v>N/A</v>
      </c>
      <c r="AS55" s="90" t="str">
        <f>IFERROR(INDEX(#REF!,MATCH(CT_Bands_1991_2022_Bills_Flat!$B55,#REF!,0),MATCH(CT_Bands_1991_2022_Bills_Flat!AS$2,#REF!,0))-INDEX(#REF!,MATCH(CT_Bands_1991_2022_Bills_Flat!$B55,#REF!,0),MATCH(CT_Bands_1991_2022_Bills_Flat!AS$3,#REF!,0)),"N/A")</f>
        <v>N/A</v>
      </c>
      <c r="AT55" s="90" t="str">
        <f>IFERROR(INDEX(#REF!,MATCH(CT_Bands_1991_2022_Bills_Flat!$B55,#REF!,0),MATCH(CT_Bands_1991_2022_Bills_Flat!AT$2,#REF!,0))-INDEX(#REF!,MATCH(CT_Bands_1991_2022_Bills_Flat!$B55,#REF!,0),MATCH(CT_Bands_1991_2022_Bills_Flat!AT$3,#REF!,0)),"N/A")</f>
        <v>N/A</v>
      </c>
      <c r="AU55" s="90" t="str">
        <f>IFERROR(INDEX(#REF!,MATCH(CT_Bands_1991_2022_Bills_Flat!$B55,#REF!,0),MATCH(CT_Bands_1991_2022_Bills_Flat!AU$2,#REF!,0))-INDEX(#REF!,MATCH(CT_Bands_1991_2022_Bills_Flat!$B55,#REF!,0),MATCH(CT_Bands_1991_2022_Bills_Flat!AU$3,#REF!,0)),"N/A")</f>
        <v>N/A</v>
      </c>
      <c r="AV55" s="90" t="str">
        <f>IFERROR(INDEX(#REF!,MATCH(CT_Bands_1991_2022_Bills_Flat!$B55,#REF!,0),MATCH(CT_Bands_1991_2022_Bills_Flat!AV$2,#REF!,0))-INDEX(#REF!,MATCH(CT_Bands_1991_2022_Bills_Flat!$B55,#REF!,0),MATCH(CT_Bands_1991_2022_Bills_Flat!AV$3,#REF!,0)),"N/A")</f>
        <v>N/A</v>
      </c>
      <c r="AW55" s="90" t="str">
        <f>IFERROR(INDEX(#REF!,MATCH(CT_Bands_1991_2022_Bills_Flat!$B55,#REF!,0),MATCH(CT_Bands_1991_2022_Bills_Flat!AW$2,#REF!,0))-INDEX(#REF!,MATCH(CT_Bands_1991_2022_Bills_Flat!$B55,#REF!,0),MATCH(CT_Bands_1991_2022_Bills_Flat!AW$3,#REF!,0)),"N/A")</f>
        <v>N/A</v>
      </c>
      <c r="AX55" s="90" t="str">
        <f>IFERROR(INDEX(#REF!,MATCH(CT_Bands_1991_2022_Bills_Flat!$B55,#REF!,0),MATCH(CT_Bands_1991_2022_Bills_Flat!AX$2,#REF!,0))-INDEX(#REF!,MATCH(CT_Bands_1991_2022_Bills_Flat!$B55,#REF!,0),MATCH(CT_Bands_1991_2022_Bills_Flat!AX$3,#REF!,0)),"N/A")</f>
        <v>N/A</v>
      </c>
      <c r="AY55" s="90" t="str">
        <f>IFERROR(INDEX(#REF!,MATCH(CT_Bands_1991_2022_Bills_Flat!$B55,#REF!,0),MATCH(CT_Bands_1991_2022_Bills_Flat!AY$2,#REF!,0))-INDEX(#REF!,MATCH(CT_Bands_1991_2022_Bills_Flat!$B55,#REF!,0),MATCH(CT_Bands_1991_2022_Bills_Flat!AY$3,#REF!,0)),"N/A")</f>
        <v>N/A</v>
      </c>
      <c r="AZ55" s="90" t="str">
        <f>IFERROR(INDEX(#REF!,MATCH(CT_Bands_1991_2022_Bills_Flat!$B55,#REF!,0),MATCH(CT_Bands_1991_2022_Bills_Flat!AZ$2,#REF!,0))-INDEX(#REF!,MATCH(CT_Bands_1991_2022_Bills_Flat!$B55,#REF!,0),MATCH(CT_Bands_1991_2022_Bills_Flat!AZ$3,#REF!,0)),"N/A")</f>
        <v>N/A</v>
      </c>
      <c r="BA55" s="90" t="str">
        <f>IFERROR(INDEX(#REF!,MATCH(CT_Bands_1991_2022_Bills_Flat!$B55,#REF!,0),MATCH(CT_Bands_1991_2022_Bills_Flat!BA$2,#REF!,0))-INDEX(#REF!,MATCH(CT_Bands_1991_2022_Bills_Flat!$B55,#REF!,0),MATCH(CT_Bands_1991_2022_Bills_Flat!BA$3,#REF!,0)),"N/A")</f>
        <v>N/A</v>
      </c>
      <c r="BB55" s="102" t="str">
        <f>IFERROR(INDEX(#REF!,MATCH(CT_Bands_1991_2022_Bills_Flat!$B55,#REF!,0),MATCH(CT_Bands_1991_2022_Bills_Flat!BB$2,#REF!,0))-INDEX(#REF!,MATCH(CT_Bands_1991_2022_Bills_Flat!$B55,#REF!,0),MATCH(CT_Bands_1991_2022_Bills_Flat!BB$3,#REF!,0)),"N/A")</f>
        <v>N/A</v>
      </c>
      <c r="BC55" s="90" t="str">
        <f>IFERROR(INDEX(#REF!,MATCH(CT_Bands_1991_2022_Bills_Flat!$B55,#REF!,0),MATCH(CT_Bands_1991_2022_Bills_Flat!BC$2,#REF!,0))-INDEX(#REF!,MATCH(CT_Bands_1991_2022_Bills_Flat!$B55,#REF!,0),MATCH(CT_Bands_1991_2022_Bills_Flat!BC$3,#REF!,0)),"N/A")</f>
        <v>N/A</v>
      </c>
      <c r="BD55" s="90" t="str">
        <f>IFERROR(INDEX(#REF!,MATCH(CT_Bands_1991_2022_Bills_Flat!$B55,#REF!,0),MATCH(CT_Bands_1991_2022_Bills_Flat!BD$2,#REF!,0))-INDEX(#REF!,MATCH(CT_Bands_1991_2022_Bills_Flat!$B55,#REF!,0),MATCH(CT_Bands_1991_2022_Bills_Flat!BD$3,#REF!,0)),"N/A")</f>
        <v>N/A</v>
      </c>
      <c r="BE55" s="90" t="str">
        <f>IFERROR(INDEX(#REF!,MATCH(CT_Bands_1991_2022_Bills_Flat!$B55,#REF!,0),MATCH(CT_Bands_1991_2022_Bills_Flat!BE$2,#REF!,0))-INDEX(#REF!,MATCH(CT_Bands_1991_2022_Bills_Flat!$B55,#REF!,0),MATCH(CT_Bands_1991_2022_Bills_Flat!BE$3,#REF!,0)),"N/A")</f>
        <v>N/A</v>
      </c>
      <c r="BF55" s="90" t="str">
        <f>IFERROR(INDEX(#REF!,MATCH(CT_Bands_1991_2022_Bills_Flat!$B55,#REF!,0),MATCH(CT_Bands_1991_2022_Bills_Flat!BF$2,#REF!,0))-INDEX(#REF!,MATCH(CT_Bands_1991_2022_Bills_Flat!$B55,#REF!,0),MATCH(CT_Bands_1991_2022_Bills_Flat!BF$3,#REF!,0)),"N/A")</f>
        <v>N/A</v>
      </c>
      <c r="BG55" s="90" t="str">
        <f>IFERROR(INDEX(#REF!,MATCH(CT_Bands_1991_2022_Bills_Flat!$B55,#REF!,0),MATCH(CT_Bands_1991_2022_Bills_Flat!BG$2,#REF!,0))-INDEX(#REF!,MATCH(CT_Bands_1991_2022_Bills_Flat!$B55,#REF!,0),MATCH(CT_Bands_1991_2022_Bills_Flat!BG$3,#REF!,0)),"N/A")</f>
        <v>N/A</v>
      </c>
      <c r="BH55" s="90" t="str">
        <f>IFERROR(INDEX(#REF!,MATCH(CT_Bands_1991_2022_Bills_Flat!$B55,#REF!,0),MATCH(CT_Bands_1991_2022_Bills_Flat!BH$2,#REF!,0))-INDEX(#REF!,MATCH(CT_Bands_1991_2022_Bills_Flat!$B55,#REF!,0),MATCH(CT_Bands_1991_2022_Bills_Flat!BH$3,#REF!,0)),"N/A")</f>
        <v>N/A</v>
      </c>
      <c r="BI55" s="90" t="str">
        <f>IFERROR(INDEX(#REF!,MATCH(CT_Bands_1991_2022_Bills_Flat!$B55,#REF!,0),MATCH(CT_Bands_1991_2022_Bills_Flat!BI$2,#REF!,0))-INDEX(#REF!,MATCH(CT_Bands_1991_2022_Bills_Flat!$B55,#REF!,0),MATCH(CT_Bands_1991_2022_Bills_Flat!BI$3,#REF!,0)),"N/A")</f>
        <v>N/A</v>
      </c>
      <c r="BJ55" s="90" t="str">
        <f>IFERROR(INDEX(#REF!,MATCH(CT_Bands_1991_2022_Bills_Flat!$B55,#REF!,0),MATCH(CT_Bands_1991_2022_Bills_Flat!BJ$2,#REF!,0))-INDEX(#REF!,MATCH(CT_Bands_1991_2022_Bills_Flat!$B55,#REF!,0),MATCH(CT_Bands_1991_2022_Bills_Flat!BJ$3,#REF!,0)),"N/A")</f>
        <v>N/A</v>
      </c>
      <c r="BK55" s="90" t="str">
        <f>IFERROR(INDEX(#REF!,MATCH(CT_Bands_1991_2022_Bills_Flat!$B55,#REF!,0),MATCH(CT_Bands_1991_2022_Bills_Flat!BK$2,#REF!,0))-INDEX(#REF!,MATCH(CT_Bands_1991_2022_Bills_Flat!$B55,#REF!,0),MATCH(CT_Bands_1991_2022_Bills_Flat!BK$3,#REF!,0)),"N/A")</f>
        <v>N/A</v>
      </c>
      <c r="BL55" s="102" t="str">
        <f>IFERROR(INDEX(#REF!,MATCH(CT_Bands_1991_2022_Bills_Flat!$B55,#REF!,0),MATCH(CT_Bands_1991_2022_Bills_Flat!BL$2,#REF!,0))-INDEX(#REF!,MATCH(CT_Bands_1991_2022_Bills_Flat!$B55,#REF!,0),MATCH(CT_Bands_1991_2022_Bills_Flat!BL$3,#REF!,0)),"N/A")</f>
        <v>N/A</v>
      </c>
      <c r="BM55" s="90" t="str">
        <f>IFERROR(INDEX(#REF!,MATCH(CT_Bands_1991_2022_Bills_Flat!$B55,#REF!,0),MATCH(CT_Bands_1991_2022_Bills_Flat!BM$2,#REF!,0))-INDEX(#REF!,MATCH(CT_Bands_1991_2022_Bills_Flat!$B55,#REF!,0),MATCH(CT_Bands_1991_2022_Bills_Flat!BM$3,#REF!,0)),"N/A")</f>
        <v>N/A</v>
      </c>
      <c r="BN55" s="90" t="str">
        <f>IFERROR(INDEX(#REF!,MATCH(CT_Bands_1991_2022_Bills_Flat!$B55,#REF!,0),MATCH(CT_Bands_1991_2022_Bills_Flat!BN$2,#REF!,0))-INDEX(#REF!,MATCH(CT_Bands_1991_2022_Bills_Flat!$B55,#REF!,0),MATCH(CT_Bands_1991_2022_Bills_Flat!BN$3,#REF!,0)),"N/A")</f>
        <v>N/A</v>
      </c>
      <c r="BO55" s="90" t="str">
        <f>IFERROR(INDEX(#REF!,MATCH(CT_Bands_1991_2022_Bills_Flat!$B55,#REF!,0),MATCH(CT_Bands_1991_2022_Bills_Flat!BO$2,#REF!,0))-INDEX(#REF!,MATCH(CT_Bands_1991_2022_Bills_Flat!$B55,#REF!,0),MATCH(CT_Bands_1991_2022_Bills_Flat!BO$3,#REF!,0)),"N/A")</f>
        <v>N/A</v>
      </c>
      <c r="BP55" s="90" t="str">
        <f>IFERROR(INDEX(#REF!,MATCH(CT_Bands_1991_2022_Bills_Flat!$B55,#REF!,0),MATCH(CT_Bands_1991_2022_Bills_Flat!BP$2,#REF!,0))-INDEX(#REF!,MATCH(CT_Bands_1991_2022_Bills_Flat!$B55,#REF!,0),MATCH(CT_Bands_1991_2022_Bills_Flat!BP$3,#REF!,0)),"N/A")</f>
        <v>N/A</v>
      </c>
      <c r="BQ55" s="90" t="str">
        <f>IFERROR(INDEX(#REF!,MATCH(CT_Bands_1991_2022_Bills_Flat!$B55,#REF!,0),MATCH(CT_Bands_1991_2022_Bills_Flat!BQ$2,#REF!,0))-INDEX(#REF!,MATCH(CT_Bands_1991_2022_Bills_Flat!$B55,#REF!,0),MATCH(CT_Bands_1991_2022_Bills_Flat!BQ$3,#REF!,0)),"N/A")</f>
        <v>N/A</v>
      </c>
      <c r="BR55" s="90" t="str">
        <f>IFERROR(INDEX(#REF!,MATCH(CT_Bands_1991_2022_Bills_Flat!$B55,#REF!,0),MATCH(CT_Bands_1991_2022_Bills_Flat!BR$2,#REF!,0))-INDEX(#REF!,MATCH(CT_Bands_1991_2022_Bills_Flat!$B55,#REF!,0),MATCH(CT_Bands_1991_2022_Bills_Flat!BR$3,#REF!,0)),"N/A")</f>
        <v>N/A</v>
      </c>
      <c r="BS55" s="90" t="str">
        <f>IFERROR(INDEX(#REF!,MATCH(CT_Bands_1991_2022_Bills_Flat!$B55,#REF!,0),MATCH(CT_Bands_1991_2022_Bills_Flat!BS$2,#REF!,0))-INDEX(#REF!,MATCH(CT_Bands_1991_2022_Bills_Flat!$B55,#REF!,0),MATCH(CT_Bands_1991_2022_Bills_Flat!BS$3,#REF!,0)),"N/A")</f>
        <v>N/A</v>
      </c>
      <c r="BT55" s="90" t="str">
        <f>IFERROR(INDEX(#REF!,MATCH(CT_Bands_1991_2022_Bills_Flat!$B55,#REF!,0),MATCH(CT_Bands_1991_2022_Bills_Flat!BT$2,#REF!,0))-INDEX(#REF!,MATCH(CT_Bands_1991_2022_Bills_Flat!$B55,#REF!,0),MATCH(CT_Bands_1991_2022_Bills_Flat!BT$3,#REF!,0)),"N/A")</f>
        <v>N/A</v>
      </c>
      <c r="BU55" s="90" t="str">
        <f>IFERROR(INDEX(#REF!,MATCH(CT_Bands_1991_2022_Bills_Flat!$B55,#REF!,0),MATCH(CT_Bands_1991_2022_Bills_Flat!BU$2,#REF!,0))-INDEX(#REF!,MATCH(CT_Bands_1991_2022_Bills_Flat!$B55,#REF!,0),MATCH(CT_Bands_1991_2022_Bills_Flat!BU$3,#REF!,0)),"N/A")</f>
        <v>N/A</v>
      </c>
      <c r="BV55" s="102" t="str">
        <f>IFERROR(INDEX(#REF!,MATCH(CT_Bands_1991_2022_Bills_Flat!$B55,#REF!,0),MATCH(CT_Bands_1991_2022_Bills_Flat!BV$2,#REF!,0))-INDEX(#REF!,MATCH(CT_Bands_1991_2022_Bills_Flat!$B55,#REF!,0),MATCH(CT_Bands_1991_2022_Bills_Flat!BV$3,#REF!,0)),"N/A")</f>
        <v>N/A</v>
      </c>
      <c r="BW55" s="90" t="str">
        <f>IFERROR(INDEX(#REF!,MATCH(CT_Bands_1991_2022_Bills_Flat!$B55,#REF!,0),MATCH(CT_Bands_1991_2022_Bills_Flat!BW$2,#REF!,0))-INDEX(#REF!,MATCH(CT_Bands_1991_2022_Bills_Flat!$B55,#REF!,0),MATCH(CT_Bands_1991_2022_Bills_Flat!BW$3,#REF!,0)),"N/A")</f>
        <v>N/A</v>
      </c>
      <c r="BX55" s="90" t="str">
        <f>IFERROR(INDEX(#REF!,MATCH(CT_Bands_1991_2022_Bills_Flat!$B55,#REF!,0),MATCH(CT_Bands_1991_2022_Bills_Flat!BX$2,#REF!,0))-INDEX(#REF!,MATCH(CT_Bands_1991_2022_Bills_Flat!$B55,#REF!,0),MATCH(CT_Bands_1991_2022_Bills_Flat!BX$3,#REF!,0)),"N/A")</f>
        <v>N/A</v>
      </c>
      <c r="BY55" s="90" t="str">
        <f>IFERROR(INDEX(#REF!,MATCH(CT_Bands_1991_2022_Bills_Flat!$B55,#REF!,0),MATCH(CT_Bands_1991_2022_Bills_Flat!BY$2,#REF!,0))-INDEX(#REF!,MATCH(CT_Bands_1991_2022_Bills_Flat!$B55,#REF!,0),MATCH(CT_Bands_1991_2022_Bills_Flat!BY$3,#REF!,0)),"N/A")</f>
        <v>N/A</v>
      </c>
      <c r="BZ55" s="90" t="str">
        <f>IFERROR(INDEX(#REF!,MATCH(CT_Bands_1991_2022_Bills_Flat!$B55,#REF!,0),MATCH(CT_Bands_1991_2022_Bills_Flat!BZ$2,#REF!,0))-INDEX(#REF!,MATCH(CT_Bands_1991_2022_Bills_Flat!$B55,#REF!,0),MATCH(CT_Bands_1991_2022_Bills_Flat!BZ$3,#REF!,0)),"N/A")</f>
        <v>N/A</v>
      </c>
      <c r="CA55" s="90" t="str">
        <f>IFERROR(INDEX(#REF!,MATCH(CT_Bands_1991_2022_Bills_Flat!$B55,#REF!,0),MATCH(CT_Bands_1991_2022_Bills_Flat!CA$2,#REF!,0))-INDEX(#REF!,MATCH(CT_Bands_1991_2022_Bills_Flat!$B55,#REF!,0),MATCH(CT_Bands_1991_2022_Bills_Flat!CA$3,#REF!,0)),"N/A")</f>
        <v>N/A</v>
      </c>
      <c r="CB55" s="90" t="str">
        <f>IFERROR(INDEX(#REF!,MATCH(CT_Bands_1991_2022_Bills_Flat!$B55,#REF!,0),MATCH(CT_Bands_1991_2022_Bills_Flat!CB$2,#REF!,0))-INDEX(#REF!,MATCH(CT_Bands_1991_2022_Bills_Flat!$B55,#REF!,0),MATCH(CT_Bands_1991_2022_Bills_Flat!CB$3,#REF!,0)),"N/A")</f>
        <v>N/A</v>
      </c>
      <c r="CC55" s="90" t="str">
        <f>IFERROR(INDEX(#REF!,MATCH(CT_Bands_1991_2022_Bills_Flat!$B55,#REF!,0),MATCH(CT_Bands_1991_2022_Bills_Flat!CC$2,#REF!,0))-INDEX(#REF!,MATCH(CT_Bands_1991_2022_Bills_Flat!$B55,#REF!,0),MATCH(CT_Bands_1991_2022_Bills_Flat!CC$3,#REF!,0)),"N/A")</f>
        <v>N/A</v>
      </c>
      <c r="CD55" s="90" t="str">
        <f>IFERROR(INDEX(#REF!,MATCH(CT_Bands_1991_2022_Bills_Flat!$B55,#REF!,0),MATCH(CT_Bands_1991_2022_Bills_Flat!CD$2,#REF!,0))-INDEX(#REF!,MATCH(CT_Bands_1991_2022_Bills_Flat!$B55,#REF!,0),MATCH(CT_Bands_1991_2022_Bills_Flat!CD$3,#REF!,0)),"N/A")</f>
        <v>N/A</v>
      </c>
      <c r="CE55" s="90" t="str">
        <f>IFERROR(INDEX(#REF!,MATCH(CT_Bands_1991_2022_Bills_Flat!$B55,#REF!,0),MATCH(CT_Bands_1991_2022_Bills_Flat!CE$2,#REF!,0))-INDEX(#REF!,MATCH(CT_Bands_1991_2022_Bills_Flat!$B55,#REF!,0),MATCH(CT_Bands_1991_2022_Bills_Flat!CE$3,#REF!,0)),"N/A")</f>
        <v>N/A</v>
      </c>
      <c r="CF55" s="51"/>
    </row>
    <row r="56" spans="1:84" x14ac:dyDescent="0.25">
      <c r="A56" s="76" t="s">
        <v>805</v>
      </c>
      <c r="B56" s="85" t="s">
        <v>806</v>
      </c>
      <c r="C56" s="85" t="s">
        <v>1511</v>
      </c>
      <c r="D56" s="90" t="str">
        <f>IFERROR(INDEX(#REF!,MATCH(CT_Bands_1991_2022_Bills_Flat!$B56,#REF!,0),MATCH(CT_Bands_1991_2022_Bills_Flat!D$2,#REF!,0))-INDEX(#REF!,MATCH(CT_Bands_1991_2022_Bills_Flat!$B56,#REF!,0),MATCH(CT_Bands_1991_2022_Bills_Flat!D$3,#REF!,0)),"N/A")</f>
        <v>N/A</v>
      </c>
      <c r="E56" s="90" t="str">
        <f>IFERROR(INDEX(#REF!,MATCH(CT_Bands_1991_2022_Bills_Flat!$B56,#REF!,0),MATCH(CT_Bands_1991_2022_Bills_Flat!E$2,#REF!,0))-INDEX(#REF!,MATCH(CT_Bands_1991_2022_Bills_Flat!$B56,#REF!,0),MATCH(CT_Bands_1991_2022_Bills_Flat!E$3,#REF!,0)),"N/A")</f>
        <v>N/A</v>
      </c>
      <c r="F56" s="90" t="str">
        <f>IFERROR(INDEX(#REF!,MATCH(CT_Bands_1991_2022_Bills_Flat!$B56,#REF!,0),MATCH(CT_Bands_1991_2022_Bills_Flat!F$2,#REF!,0))-INDEX(#REF!,MATCH(CT_Bands_1991_2022_Bills_Flat!$B56,#REF!,0),MATCH(CT_Bands_1991_2022_Bills_Flat!F$3,#REF!,0)),"N/A")</f>
        <v>N/A</v>
      </c>
      <c r="G56" s="90" t="str">
        <f>IFERROR(INDEX(#REF!,MATCH(CT_Bands_1991_2022_Bills_Flat!$B56,#REF!,0),MATCH(CT_Bands_1991_2022_Bills_Flat!G$2,#REF!,0))-INDEX(#REF!,MATCH(CT_Bands_1991_2022_Bills_Flat!$B56,#REF!,0),MATCH(CT_Bands_1991_2022_Bills_Flat!G$3,#REF!,0)),"N/A")</f>
        <v>N/A</v>
      </c>
      <c r="H56" s="90" t="str">
        <f>IFERROR(INDEX(#REF!,MATCH(CT_Bands_1991_2022_Bills_Flat!$B56,#REF!,0),MATCH(CT_Bands_1991_2022_Bills_Flat!H$2,#REF!,0))-INDEX(#REF!,MATCH(CT_Bands_1991_2022_Bills_Flat!$B56,#REF!,0),MATCH(CT_Bands_1991_2022_Bills_Flat!H$3,#REF!,0)),"N/A")</f>
        <v>N/A</v>
      </c>
      <c r="I56" s="90" t="str">
        <f>IFERROR(INDEX(#REF!,MATCH(CT_Bands_1991_2022_Bills_Flat!$B56,#REF!,0),MATCH(CT_Bands_1991_2022_Bills_Flat!I$2,#REF!,0))-INDEX(#REF!,MATCH(CT_Bands_1991_2022_Bills_Flat!$B56,#REF!,0),MATCH(CT_Bands_1991_2022_Bills_Flat!I$3,#REF!,0)),"N/A")</f>
        <v>N/A</v>
      </c>
      <c r="J56" s="90" t="str">
        <f>IFERROR(INDEX(#REF!,MATCH(CT_Bands_1991_2022_Bills_Flat!$B56,#REF!,0),MATCH(CT_Bands_1991_2022_Bills_Flat!J$2,#REF!,0))-INDEX(#REF!,MATCH(CT_Bands_1991_2022_Bills_Flat!$B56,#REF!,0),MATCH(CT_Bands_1991_2022_Bills_Flat!J$3,#REF!,0)),"N/A")</f>
        <v>N/A</v>
      </c>
      <c r="K56" s="90" t="str">
        <f>IFERROR(INDEX(#REF!,MATCH(CT_Bands_1991_2022_Bills_Flat!$B56,#REF!,0),MATCH(CT_Bands_1991_2022_Bills_Flat!K$2,#REF!,0))-INDEX(#REF!,MATCH(CT_Bands_1991_2022_Bills_Flat!$B56,#REF!,0),MATCH(CT_Bands_1991_2022_Bills_Flat!K$3,#REF!,0)),"N/A")</f>
        <v>N/A</v>
      </c>
      <c r="L56" s="90" t="str">
        <f>IFERROR(INDEX(#REF!,MATCH(CT_Bands_1991_2022_Bills_Flat!$B56,#REF!,0),MATCH(CT_Bands_1991_2022_Bills_Flat!L$2,#REF!,0))-INDEX(#REF!,MATCH(CT_Bands_1991_2022_Bills_Flat!$B56,#REF!,0),MATCH(CT_Bands_1991_2022_Bills_Flat!L$3,#REF!,0)),"N/A")</f>
        <v>N/A</v>
      </c>
      <c r="M56" s="90" t="str">
        <f>IFERROR(INDEX(#REF!,MATCH(CT_Bands_1991_2022_Bills_Flat!$B56,#REF!,0),MATCH(CT_Bands_1991_2022_Bills_Flat!M$2,#REF!,0))-INDEX(#REF!,MATCH(CT_Bands_1991_2022_Bills_Flat!$B56,#REF!,0),MATCH(CT_Bands_1991_2022_Bills_Flat!M$3,#REF!,0)),"N/A")</f>
        <v>N/A</v>
      </c>
      <c r="N56" s="102" t="str">
        <f>IFERROR(INDEX(#REF!,MATCH(CT_Bands_1991_2022_Bills_Flat!$B56,#REF!,0),MATCH(CT_Bands_1991_2022_Bills_Flat!N$2,#REF!,0))-INDEX(#REF!,MATCH(CT_Bands_1991_2022_Bills_Flat!$B56,#REF!,0),MATCH(CT_Bands_1991_2022_Bills_Flat!N$3,#REF!,0)),"N/A")</f>
        <v>N/A</v>
      </c>
      <c r="O56" s="90" t="str">
        <f>IFERROR(INDEX(#REF!,MATCH(CT_Bands_1991_2022_Bills_Flat!$B56,#REF!,0),MATCH(CT_Bands_1991_2022_Bills_Flat!O$2,#REF!,0))-INDEX(#REF!,MATCH(CT_Bands_1991_2022_Bills_Flat!$B56,#REF!,0),MATCH(CT_Bands_1991_2022_Bills_Flat!O$3,#REF!,0)),"N/A")</f>
        <v>N/A</v>
      </c>
      <c r="P56" s="90" t="str">
        <f>IFERROR(INDEX(#REF!,MATCH(CT_Bands_1991_2022_Bills_Flat!$B56,#REF!,0),MATCH(CT_Bands_1991_2022_Bills_Flat!P$2,#REF!,0))-INDEX(#REF!,MATCH(CT_Bands_1991_2022_Bills_Flat!$B56,#REF!,0),MATCH(CT_Bands_1991_2022_Bills_Flat!P$3,#REF!,0)),"N/A")</f>
        <v>N/A</v>
      </c>
      <c r="Q56" s="90" t="str">
        <f>IFERROR(INDEX(#REF!,MATCH(CT_Bands_1991_2022_Bills_Flat!$B56,#REF!,0),MATCH(CT_Bands_1991_2022_Bills_Flat!Q$2,#REF!,0))-INDEX(#REF!,MATCH(CT_Bands_1991_2022_Bills_Flat!$B56,#REF!,0),MATCH(CT_Bands_1991_2022_Bills_Flat!Q$3,#REF!,0)),"N/A")</f>
        <v>N/A</v>
      </c>
      <c r="R56" s="90" t="str">
        <f>IFERROR(INDEX(#REF!,MATCH(CT_Bands_1991_2022_Bills_Flat!$B56,#REF!,0),MATCH(CT_Bands_1991_2022_Bills_Flat!R$2,#REF!,0))-INDEX(#REF!,MATCH(CT_Bands_1991_2022_Bills_Flat!$B56,#REF!,0),MATCH(CT_Bands_1991_2022_Bills_Flat!R$3,#REF!,0)),"N/A")</f>
        <v>N/A</v>
      </c>
      <c r="S56" s="90" t="str">
        <f>IFERROR(INDEX(#REF!,MATCH(CT_Bands_1991_2022_Bills_Flat!$B56,#REF!,0),MATCH(CT_Bands_1991_2022_Bills_Flat!S$2,#REF!,0))-INDEX(#REF!,MATCH(CT_Bands_1991_2022_Bills_Flat!$B56,#REF!,0),MATCH(CT_Bands_1991_2022_Bills_Flat!S$3,#REF!,0)),"N/A")</f>
        <v>N/A</v>
      </c>
      <c r="T56" s="90" t="str">
        <f>IFERROR(INDEX(#REF!,MATCH(CT_Bands_1991_2022_Bills_Flat!$B56,#REF!,0),MATCH(CT_Bands_1991_2022_Bills_Flat!T$2,#REF!,0))-INDEX(#REF!,MATCH(CT_Bands_1991_2022_Bills_Flat!$B56,#REF!,0),MATCH(CT_Bands_1991_2022_Bills_Flat!T$3,#REF!,0)),"N/A")</f>
        <v>N/A</v>
      </c>
      <c r="U56" s="90" t="str">
        <f>IFERROR(INDEX(#REF!,MATCH(CT_Bands_1991_2022_Bills_Flat!$B56,#REF!,0),MATCH(CT_Bands_1991_2022_Bills_Flat!U$2,#REF!,0))-INDEX(#REF!,MATCH(CT_Bands_1991_2022_Bills_Flat!$B56,#REF!,0),MATCH(CT_Bands_1991_2022_Bills_Flat!U$3,#REF!,0)),"N/A")</f>
        <v>N/A</v>
      </c>
      <c r="V56" s="90" t="str">
        <f>IFERROR(INDEX(#REF!,MATCH(CT_Bands_1991_2022_Bills_Flat!$B56,#REF!,0),MATCH(CT_Bands_1991_2022_Bills_Flat!V$2,#REF!,0))-INDEX(#REF!,MATCH(CT_Bands_1991_2022_Bills_Flat!$B56,#REF!,0),MATCH(CT_Bands_1991_2022_Bills_Flat!V$3,#REF!,0)),"N/A")</f>
        <v>N/A</v>
      </c>
      <c r="W56" s="90" t="str">
        <f>IFERROR(INDEX(#REF!,MATCH(CT_Bands_1991_2022_Bills_Flat!$B56,#REF!,0),MATCH(CT_Bands_1991_2022_Bills_Flat!W$2,#REF!,0))-INDEX(#REF!,MATCH(CT_Bands_1991_2022_Bills_Flat!$B56,#REF!,0),MATCH(CT_Bands_1991_2022_Bills_Flat!W$3,#REF!,0)),"N/A")</f>
        <v>N/A</v>
      </c>
      <c r="X56" s="102" t="str">
        <f>IFERROR(INDEX(#REF!,MATCH(CT_Bands_1991_2022_Bills_Flat!$B56,#REF!,0),MATCH(CT_Bands_1991_2022_Bills_Flat!X$2,#REF!,0))-INDEX(#REF!,MATCH(CT_Bands_1991_2022_Bills_Flat!$B56,#REF!,0),MATCH(CT_Bands_1991_2022_Bills_Flat!X$3,#REF!,0)),"N/A")</f>
        <v>N/A</v>
      </c>
      <c r="Y56" s="90" t="str">
        <f>IFERROR(INDEX(#REF!,MATCH(CT_Bands_1991_2022_Bills_Flat!$B56,#REF!,0),MATCH(CT_Bands_1991_2022_Bills_Flat!Y$2,#REF!,0))-INDEX(#REF!,MATCH(CT_Bands_1991_2022_Bills_Flat!$B56,#REF!,0),MATCH(CT_Bands_1991_2022_Bills_Flat!Y$3,#REF!,0)),"N/A")</f>
        <v>N/A</v>
      </c>
      <c r="Z56" s="90" t="str">
        <f>IFERROR(INDEX(#REF!,MATCH(CT_Bands_1991_2022_Bills_Flat!$B56,#REF!,0),MATCH(CT_Bands_1991_2022_Bills_Flat!Z$2,#REF!,0))-INDEX(#REF!,MATCH(CT_Bands_1991_2022_Bills_Flat!$B56,#REF!,0),MATCH(CT_Bands_1991_2022_Bills_Flat!Z$3,#REF!,0)),"N/A")</f>
        <v>N/A</v>
      </c>
      <c r="AA56" s="90" t="str">
        <f>IFERROR(INDEX(#REF!,MATCH(CT_Bands_1991_2022_Bills_Flat!$B56,#REF!,0),MATCH(CT_Bands_1991_2022_Bills_Flat!AA$2,#REF!,0))-INDEX(#REF!,MATCH(CT_Bands_1991_2022_Bills_Flat!$B56,#REF!,0),MATCH(CT_Bands_1991_2022_Bills_Flat!AA$3,#REF!,0)),"N/A")</f>
        <v>N/A</v>
      </c>
      <c r="AB56" s="90" t="str">
        <f>IFERROR(INDEX(#REF!,MATCH(CT_Bands_1991_2022_Bills_Flat!$B56,#REF!,0),MATCH(CT_Bands_1991_2022_Bills_Flat!AB$2,#REF!,0))-INDEX(#REF!,MATCH(CT_Bands_1991_2022_Bills_Flat!$B56,#REF!,0),MATCH(CT_Bands_1991_2022_Bills_Flat!AB$3,#REF!,0)),"N/A")</f>
        <v>N/A</v>
      </c>
      <c r="AC56" s="90" t="str">
        <f>IFERROR(INDEX(#REF!,MATCH(CT_Bands_1991_2022_Bills_Flat!$B56,#REF!,0),MATCH(CT_Bands_1991_2022_Bills_Flat!AC$2,#REF!,0))-INDEX(#REF!,MATCH(CT_Bands_1991_2022_Bills_Flat!$B56,#REF!,0),MATCH(CT_Bands_1991_2022_Bills_Flat!AC$3,#REF!,0)),"N/A")</f>
        <v>N/A</v>
      </c>
      <c r="AD56" s="90" t="str">
        <f>IFERROR(INDEX(#REF!,MATCH(CT_Bands_1991_2022_Bills_Flat!$B56,#REF!,0),MATCH(CT_Bands_1991_2022_Bills_Flat!AD$2,#REF!,0))-INDEX(#REF!,MATCH(CT_Bands_1991_2022_Bills_Flat!$B56,#REF!,0),MATCH(CT_Bands_1991_2022_Bills_Flat!AD$3,#REF!,0)),"N/A")</f>
        <v>N/A</v>
      </c>
      <c r="AE56" s="90" t="str">
        <f>IFERROR(INDEX(#REF!,MATCH(CT_Bands_1991_2022_Bills_Flat!$B56,#REF!,0),MATCH(CT_Bands_1991_2022_Bills_Flat!AE$2,#REF!,0))-INDEX(#REF!,MATCH(CT_Bands_1991_2022_Bills_Flat!$B56,#REF!,0),MATCH(CT_Bands_1991_2022_Bills_Flat!AE$3,#REF!,0)),"N/A")</f>
        <v>N/A</v>
      </c>
      <c r="AF56" s="90" t="str">
        <f>IFERROR(INDEX(#REF!,MATCH(CT_Bands_1991_2022_Bills_Flat!$B56,#REF!,0),MATCH(CT_Bands_1991_2022_Bills_Flat!AF$2,#REF!,0))-INDEX(#REF!,MATCH(CT_Bands_1991_2022_Bills_Flat!$B56,#REF!,0),MATCH(CT_Bands_1991_2022_Bills_Flat!AF$3,#REF!,0)),"N/A")</f>
        <v>N/A</v>
      </c>
      <c r="AG56" s="90" t="str">
        <f>IFERROR(INDEX(#REF!,MATCH(CT_Bands_1991_2022_Bills_Flat!$B56,#REF!,0),MATCH(CT_Bands_1991_2022_Bills_Flat!AG$2,#REF!,0))-INDEX(#REF!,MATCH(CT_Bands_1991_2022_Bills_Flat!$B56,#REF!,0),MATCH(CT_Bands_1991_2022_Bills_Flat!AG$3,#REF!,0)),"N/A")</f>
        <v>N/A</v>
      </c>
      <c r="AH56" s="102" t="str">
        <f>IFERROR(INDEX(#REF!,MATCH(CT_Bands_1991_2022_Bills_Flat!$B56,#REF!,0),MATCH(CT_Bands_1991_2022_Bills_Flat!AH$2,#REF!,0))-INDEX(#REF!,MATCH(CT_Bands_1991_2022_Bills_Flat!$B56,#REF!,0),MATCH(CT_Bands_1991_2022_Bills_Flat!AH$3,#REF!,0)),"N/A")</f>
        <v>N/A</v>
      </c>
      <c r="AI56" s="90" t="str">
        <f>IFERROR(INDEX(#REF!,MATCH(CT_Bands_1991_2022_Bills_Flat!$B56,#REF!,0),MATCH(CT_Bands_1991_2022_Bills_Flat!AI$2,#REF!,0))-INDEX(#REF!,MATCH(CT_Bands_1991_2022_Bills_Flat!$B56,#REF!,0),MATCH(CT_Bands_1991_2022_Bills_Flat!AI$3,#REF!,0)),"N/A")</f>
        <v>N/A</v>
      </c>
      <c r="AJ56" s="90" t="str">
        <f>IFERROR(INDEX(#REF!,MATCH(CT_Bands_1991_2022_Bills_Flat!$B56,#REF!,0),MATCH(CT_Bands_1991_2022_Bills_Flat!AJ$2,#REF!,0))-INDEX(#REF!,MATCH(CT_Bands_1991_2022_Bills_Flat!$B56,#REF!,0),MATCH(CT_Bands_1991_2022_Bills_Flat!AJ$3,#REF!,0)),"N/A")</f>
        <v>N/A</v>
      </c>
      <c r="AK56" s="90" t="str">
        <f>IFERROR(INDEX(#REF!,MATCH(CT_Bands_1991_2022_Bills_Flat!$B56,#REF!,0),MATCH(CT_Bands_1991_2022_Bills_Flat!AK$2,#REF!,0))-INDEX(#REF!,MATCH(CT_Bands_1991_2022_Bills_Flat!$B56,#REF!,0),MATCH(CT_Bands_1991_2022_Bills_Flat!AK$3,#REF!,0)),"N/A")</f>
        <v>N/A</v>
      </c>
      <c r="AL56" s="90" t="str">
        <f>IFERROR(INDEX(#REF!,MATCH(CT_Bands_1991_2022_Bills_Flat!$B56,#REF!,0),MATCH(CT_Bands_1991_2022_Bills_Flat!AL$2,#REF!,0))-INDEX(#REF!,MATCH(CT_Bands_1991_2022_Bills_Flat!$B56,#REF!,0),MATCH(CT_Bands_1991_2022_Bills_Flat!AL$3,#REF!,0)),"N/A")</f>
        <v>N/A</v>
      </c>
      <c r="AM56" s="90" t="str">
        <f>IFERROR(INDEX(#REF!,MATCH(CT_Bands_1991_2022_Bills_Flat!$B56,#REF!,0),MATCH(CT_Bands_1991_2022_Bills_Flat!AM$2,#REF!,0))-INDEX(#REF!,MATCH(CT_Bands_1991_2022_Bills_Flat!$B56,#REF!,0),MATCH(CT_Bands_1991_2022_Bills_Flat!AM$3,#REF!,0)),"N/A")</f>
        <v>N/A</v>
      </c>
      <c r="AN56" s="90" t="str">
        <f>IFERROR(INDEX(#REF!,MATCH(CT_Bands_1991_2022_Bills_Flat!$B56,#REF!,0),MATCH(CT_Bands_1991_2022_Bills_Flat!AN$2,#REF!,0))-INDEX(#REF!,MATCH(CT_Bands_1991_2022_Bills_Flat!$B56,#REF!,0),MATCH(CT_Bands_1991_2022_Bills_Flat!AN$3,#REF!,0)),"N/A")</f>
        <v>N/A</v>
      </c>
      <c r="AO56" s="90" t="str">
        <f>IFERROR(INDEX(#REF!,MATCH(CT_Bands_1991_2022_Bills_Flat!$B56,#REF!,0),MATCH(CT_Bands_1991_2022_Bills_Flat!AO$2,#REF!,0))-INDEX(#REF!,MATCH(CT_Bands_1991_2022_Bills_Flat!$B56,#REF!,0),MATCH(CT_Bands_1991_2022_Bills_Flat!AO$3,#REF!,0)),"N/A")</f>
        <v>N/A</v>
      </c>
      <c r="AP56" s="90" t="str">
        <f>IFERROR(INDEX(#REF!,MATCH(CT_Bands_1991_2022_Bills_Flat!$B56,#REF!,0),MATCH(CT_Bands_1991_2022_Bills_Flat!AP$2,#REF!,0))-INDEX(#REF!,MATCH(CT_Bands_1991_2022_Bills_Flat!$B56,#REF!,0),MATCH(CT_Bands_1991_2022_Bills_Flat!AP$3,#REF!,0)),"N/A")</f>
        <v>N/A</v>
      </c>
      <c r="AQ56" s="90" t="str">
        <f>IFERROR(INDEX(#REF!,MATCH(CT_Bands_1991_2022_Bills_Flat!$B56,#REF!,0),MATCH(CT_Bands_1991_2022_Bills_Flat!AQ$2,#REF!,0))-INDEX(#REF!,MATCH(CT_Bands_1991_2022_Bills_Flat!$B56,#REF!,0),MATCH(CT_Bands_1991_2022_Bills_Flat!AQ$3,#REF!,0)),"N/A")</f>
        <v>N/A</v>
      </c>
      <c r="AR56" s="102" t="str">
        <f>IFERROR(INDEX(#REF!,MATCH(CT_Bands_1991_2022_Bills_Flat!$B56,#REF!,0),MATCH(CT_Bands_1991_2022_Bills_Flat!AR$2,#REF!,0))-INDEX(#REF!,MATCH(CT_Bands_1991_2022_Bills_Flat!$B56,#REF!,0),MATCH(CT_Bands_1991_2022_Bills_Flat!AR$3,#REF!,0)),"N/A")</f>
        <v>N/A</v>
      </c>
      <c r="AS56" s="90" t="str">
        <f>IFERROR(INDEX(#REF!,MATCH(CT_Bands_1991_2022_Bills_Flat!$B56,#REF!,0),MATCH(CT_Bands_1991_2022_Bills_Flat!AS$2,#REF!,0))-INDEX(#REF!,MATCH(CT_Bands_1991_2022_Bills_Flat!$B56,#REF!,0),MATCH(CT_Bands_1991_2022_Bills_Flat!AS$3,#REF!,0)),"N/A")</f>
        <v>N/A</v>
      </c>
      <c r="AT56" s="90" t="str">
        <f>IFERROR(INDEX(#REF!,MATCH(CT_Bands_1991_2022_Bills_Flat!$B56,#REF!,0),MATCH(CT_Bands_1991_2022_Bills_Flat!AT$2,#REF!,0))-INDEX(#REF!,MATCH(CT_Bands_1991_2022_Bills_Flat!$B56,#REF!,0),MATCH(CT_Bands_1991_2022_Bills_Flat!AT$3,#REF!,0)),"N/A")</f>
        <v>N/A</v>
      </c>
      <c r="AU56" s="90" t="str">
        <f>IFERROR(INDEX(#REF!,MATCH(CT_Bands_1991_2022_Bills_Flat!$B56,#REF!,0),MATCH(CT_Bands_1991_2022_Bills_Flat!AU$2,#REF!,0))-INDEX(#REF!,MATCH(CT_Bands_1991_2022_Bills_Flat!$B56,#REF!,0),MATCH(CT_Bands_1991_2022_Bills_Flat!AU$3,#REF!,0)),"N/A")</f>
        <v>N/A</v>
      </c>
      <c r="AV56" s="90" t="str">
        <f>IFERROR(INDEX(#REF!,MATCH(CT_Bands_1991_2022_Bills_Flat!$B56,#REF!,0),MATCH(CT_Bands_1991_2022_Bills_Flat!AV$2,#REF!,0))-INDEX(#REF!,MATCH(CT_Bands_1991_2022_Bills_Flat!$B56,#REF!,0),MATCH(CT_Bands_1991_2022_Bills_Flat!AV$3,#REF!,0)),"N/A")</f>
        <v>N/A</v>
      </c>
      <c r="AW56" s="90" t="str">
        <f>IFERROR(INDEX(#REF!,MATCH(CT_Bands_1991_2022_Bills_Flat!$B56,#REF!,0),MATCH(CT_Bands_1991_2022_Bills_Flat!AW$2,#REF!,0))-INDEX(#REF!,MATCH(CT_Bands_1991_2022_Bills_Flat!$B56,#REF!,0),MATCH(CT_Bands_1991_2022_Bills_Flat!AW$3,#REF!,0)),"N/A")</f>
        <v>N/A</v>
      </c>
      <c r="AX56" s="90" t="str">
        <f>IFERROR(INDEX(#REF!,MATCH(CT_Bands_1991_2022_Bills_Flat!$B56,#REF!,0),MATCH(CT_Bands_1991_2022_Bills_Flat!AX$2,#REF!,0))-INDEX(#REF!,MATCH(CT_Bands_1991_2022_Bills_Flat!$B56,#REF!,0),MATCH(CT_Bands_1991_2022_Bills_Flat!AX$3,#REF!,0)),"N/A")</f>
        <v>N/A</v>
      </c>
      <c r="AY56" s="90" t="str">
        <f>IFERROR(INDEX(#REF!,MATCH(CT_Bands_1991_2022_Bills_Flat!$B56,#REF!,0),MATCH(CT_Bands_1991_2022_Bills_Flat!AY$2,#REF!,0))-INDEX(#REF!,MATCH(CT_Bands_1991_2022_Bills_Flat!$B56,#REF!,0),MATCH(CT_Bands_1991_2022_Bills_Flat!AY$3,#REF!,0)),"N/A")</f>
        <v>N/A</v>
      </c>
      <c r="AZ56" s="90" t="str">
        <f>IFERROR(INDEX(#REF!,MATCH(CT_Bands_1991_2022_Bills_Flat!$B56,#REF!,0),MATCH(CT_Bands_1991_2022_Bills_Flat!AZ$2,#REF!,0))-INDEX(#REF!,MATCH(CT_Bands_1991_2022_Bills_Flat!$B56,#REF!,0),MATCH(CT_Bands_1991_2022_Bills_Flat!AZ$3,#REF!,0)),"N/A")</f>
        <v>N/A</v>
      </c>
      <c r="BA56" s="90" t="str">
        <f>IFERROR(INDEX(#REF!,MATCH(CT_Bands_1991_2022_Bills_Flat!$B56,#REF!,0),MATCH(CT_Bands_1991_2022_Bills_Flat!BA$2,#REF!,0))-INDEX(#REF!,MATCH(CT_Bands_1991_2022_Bills_Flat!$B56,#REF!,0),MATCH(CT_Bands_1991_2022_Bills_Flat!BA$3,#REF!,0)),"N/A")</f>
        <v>N/A</v>
      </c>
      <c r="BB56" s="102" t="str">
        <f>IFERROR(INDEX(#REF!,MATCH(CT_Bands_1991_2022_Bills_Flat!$B56,#REF!,0),MATCH(CT_Bands_1991_2022_Bills_Flat!BB$2,#REF!,0))-INDEX(#REF!,MATCH(CT_Bands_1991_2022_Bills_Flat!$B56,#REF!,0),MATCH(CT_Bands_1991_2022_Bills_Flat!BB$3,#REF!,0)),"N/A")</f>
        <v>N/A</v>
      </c>
      <c r="BC56" s="90" t="str">
        <f>IFERROR(INDEX(#REF!,MATCH(CT_Bands_1991_2022_Bills_Flat!$B56,#REF!,0),MATCH(CT_Bands_1991_2022_Bills_Flat!BC$2,#REF!,0))-INDEX(#REF!,MATCH(CT_Bands_1991_2022_Bills_Flat!$B56,#REF!,0),MATCH(CT_Bands_1991_2022_Bills_Flat!BC$3,#REF!,0)),"N/A")</f>
        <v>N/A</v>
      </c>
      <c r="BD56" s="90" t="str">
        <f>IFERROR(INDEX(#REF!,MATCH(CT_Bands_1991_2022_Bills_Flat!$B56,#REF!,0),MATCH(CT_Bands_1991_2022_Bills_Flat!BD$2,#REF!,0))-INDEX(#REF!,MATCH(CT_Bands_1991_2022_Bills_Flat!$B56,#REF!,0),MATCH(CT_Bands_1991_2022_Bills_Flat!BD$3,#REF!,0)),"N/A")</f>
        <v>N/A</v>
      </c>
      <c r="BE56" s="90" t="str">
        <f>IFERROR(INDEX(#REF!,MATCH(CT_Bands_1991_2022_Bills_Flat!$B56,#REF!,0),MATCH(CT_Bands_1991_2022_Bills_Flat!BE$2,#REF!,0))-INDEX(#REF!,MATCH(CT_Bands_1991_2022_Bills_Flat!$B56,#REF!,0),MATCH(CT_Bands_1991_2022_Bills_Flat!BE$3,#REF!,0)),"N/A")</f>
        <v>N/A</v>
      </c>
      <c r="BF56" s="90" t="str">
        <f>IFERROR(INDEX(#REF!,MATCH(CT_Bands_1991_2022_Bills_Flat!$B56,#REF!,0),MATCH(CT_Bands_1991_2022_Bills_Flat!BF$2,#REF!,0))-INDEX(#REF!,MATCH(CT_Bands_1991_2022_Bills_Flat!$B56,#REF!,0),MATCH(CT_Bands_1991_2022_Bills_Flat!BF$3,#REF!,0)),"N/A")</f>
        <v>N/A</v>
      </c>
      <c r="BG56" s="90" t="str">
        <f>IFERROR(INDEX(#REF!,MATCH(CT_Bands_1991_2022_Bills_Flat!$B56,#REF!,0),MATCH(CT_Bands_1991_2022_Bills_Flat!BG$2,#REF!,0))-INDEX(#REF!,MATCH(CT_Bands_1991_2022_Bills_Flat!$B56,#REF!,0),MATCH(CT_Bands_1991_2022_Bills_Flat!BG$3,#REF!,0)),"N/A")</f>
        <v>N/A</v>
      </c>
      <c r="BH56" s="90" t="str">
        <f>IFERROR(INDEX(#REF!,MATCH(CT_Bands_1991_2022_Bills_Flat!$B56,#REF!,0),MATCH(CT_Bands_1991_2022_Bills_Flat!BH$2,#REF!,0))-INDEX(#REF!,MATCH(CT_Bands_1991_2022_Bills_Flat!$B56,#REF!,0),MATCH(CT_Bands_1991_2022_Bills_Flat!BH$3,#REF!,0)),"N/A")</f>
        <v>N/A</v>
      </c>
      <c r="BI56" s="90" t="str">
        <f>IFERROR(INDEX(#REF!,MATCH(CT_Bands_1991_2022_Bills_Flat!$B56,#REF!,0),MATCH(CT_Bands_1991_2022_Bills_Flat!BI$2,#REF!,0))-INDEX(#REF!,MATCH(CT_Bands_1991_2022_Bills_Flat!$B56,#REF!,0),MATCH(CT_Bands_1991_2022_Bills_Flat!BI$3,#REF!,0)),"N/A")</f>
        <v>N/A</v>
      </c>
      <c r="BJ56" s="90" t="str">
        <f>IFERROR(INDEX(#REF!,MATCH(CT_Bands_1991_2022_Bills_Flat!$B56,#REF!,0),MATCH(CT_Bands_1991_2022_Bills_Flat!BJ$2,#REF!,0))-INDEX(#REF!,MATCH(CT_Bands_1991_2022_Bills_Flat!$B56,#REF!,0),MATCH(CT_Bands_1991_2022_Bills_Flat!BJ$3,#REF!,0)),"N/A")</f>
        <v>N/A</v>
      </c>
      <c r="BK56" s="90" t="str">
        <f>IFERROR(INDEX(#REF!,MATCH(CT_Bands_1991_2022_Bills_Flat!$B56,#REF!,0),MATCH(CT_Bands_1991_2022_Bills_Flat!BK$2,#REF!,0))-INDEX(#REF!,MATCH(CT_Bands_1991_2022_Bills_Flat!$B56,#REF!,0),MATCH(CT_Bands_1991_2022_Bills_Flat!BK$3,#REF!,0)),"N/A")</f>
        <v>N/A</v>
      </c>
      <c r="BL56" s="102" t="str">
        <f>IFERROR(INDEX(#REF!,MATCH(CT_Bands_1991_2022_Bills_Flat!$B56,#REF!,0),MATCH(CT_Bands_1991_2022_Bills_Flat!BL$2,#REF!,0))-INDEX(#REF!,MATCH(CT_Bands_1991_2022_Bills_Flat!$B56,#REF!,0),MATCH(CT_Bands_1991_2022_Bills_Flat!BL$3,#REF!,0)),"N/A")</f>
        <v>N/A</v>
      </c>
      <c r="BM56" s="90" t="str">
        <f>IFERROR(INDEX(#REF!,MATCH(CT_Bands_1991_2022_Bills_Flat!$B56,#REF!,0),MATCH(CT_Bands_1991_2022_Bills_Flat!BM$2,#REF!,0))-INDEX(#REF!,MATCH(CT_Bands_1991_2022_Bills_Flat!$B56,#REF!,0),MATCH(CT_Bands_1991_2022_Bills_Flat!BM$3,#REF!,0)),"N/A")</f>
        <v>N/A</v>
      </c>
      <c r="BN56" s="90" t="str">
        <f>IFERROR(INDEX(#REF!,MATCH(CT_Bands_1991_2022_Bills_Flat!$B56,#REF!,0),MATCH(CT_Bands_1991_2022_Bills_Flat!BN$2,#REF!,0))-INDEX(#REF!,MATCH(CT_Bands_1991_2022_Bills_Flat!$B56,#REF!,0),MATCH(CT_Bands_1991_2022_Bills_Flat!BN$3,#REF!,0)),"N/A")</f>
        <v>N/A</v>
      </c>
      <c r="BO56" s="90" t="str">
        <f>IFERROR(INDEX(#REF!,MATCH(CT_Bands_1991_2022_Bills_Flat!$B56,#REF!,0),MATCH(CT_Bands_1991_2022_Bills_Flat!BO$2,#REF!,0))-INDEX(#REF!,MATCH(CT_Bands_1991_2022_Bills_Flat!$B56,#REF!,0),MATCH(CT_Bands_1991_2022_Bills_Flat!BO$3,#REF!,0)),"N/A")</f>
        <v>N/A</v>
      </c>
      <c r="BP56" s="90" t="str">
        <f>IFERROR(INDEX(#REF!,MATCH(CT_Bands_1991_2022_Bills_Flat!$B56,#REF!,0),MATCH(CT_Bands_1991_2022_Bills_Flat!BP$2,#REF!,0))-INDEX(#REF!,MATCH(CT_Bands_1991_2022_Bills_Flat!$B56,#REF!,0),MATCH(CT_Bands_1991_2022_Bills_Flat!BP$3,#REF!,0)),"N/A")</f>
        <v>N/A</v>
      </c>
      <c r="BQ56" s="90" t="str">
        <f>IFERROR(INDEX(#REF!,MATCH(CT_Bands_1991_2022_Bills_Flat!$B56,#REF!,0),MATCH(CT_Bands_1991_2022_Bills_Flat!BQ$2,#REF!,0))-INDEX(#REF!,MATCH(CT_Bands_1991_2022_Bills_Flat!$B56,#REF!,0),MATCH(CT_Bands_1991_2022_Bills_Flat!BQ$3,#REF!,0)),"N/A")</f>
        <v>N/A</v>
      </c>
      <c r="BR56" s="90" t="str">
        <f>IFERROR(INDEX(#REF!,MATCH(CT_Bands_1991_2022_Bills_Flat!$B56,#REF!,0),MATCH(CT_Bands_1991_2022_Bills_Flat!BR$2,#REF!,0))-INDEX(#REF!,MATCH(CT_Bands_1991_2022_Bills_Flat!$B56,#REF!,0),MATCH(CT_Bands_1991_2022_Bills_Flat!BR$3,#REF!,0)),"N/A")</f>
        <v>N/A</v>
      </c>
      <c r="BS56" s="90" t="str">
        <f>IFERROR(INDEX(#REF!,MATCH(CT_Bands_1991_2022_Bills_Flat!$B56,#REF!,0),MATCH(CT_Bands_1991_2022_Bills_Flat!BS$2,#REF!,0))-INDEX(#REF!,MATCH(CT_Bands_1991_2022_Bills_Flat!$B56,#REF!,0),MATCH(CT_Bands_1991_2022_Bills_Flat!BS$3,#REF!,0)),"N/A")</f>
        <v>N/A</v>
      </c>
      <c r="BT56" s="90" t="str">
        <f>IFERROR(INDEX(#REF!,MATCH(CT_Bands_1991_2022_Bills_Flat!$B56,#REF!,0),MATCH(CT_Bands_1991_2022_Bills_Flat!BT$2,#REF!,0))-INDEX(#REF!,MATCH(CT_Bands_1991_2022_Bills_Flat!$B56,#REF!,0),MATCH(CT_Bands_1991_2022_Bills_Flat!BT$3,#REF!,0)),"N/A")</f>
        <v>N/A</v>
      </c>
      <c r="BU56" s="90" t="str">
        <f>IFERROR(INDEX(#REF!,MATCH(CT_Bands_1991_2022_Bills_Flat!$B56,#REF!,0),MATCH(CT_Bands_1991_2022_Bills_Flat!BU$2,#REF!,0))-INDEX(#REF!,MATCH(CT_Bands_1991_2022_Bills_Flat!$B56,#REF!,0),MATCH(CT_Bands_1991_2022_Bills_Flat!BU$3,#REF!,0)),"N/A")</f>
        <v>N/A</v>
      </c>
      <c r="BV56" s="102" t="str">
        <f>IFERROR(INDEX(#REF!,MATCH(CT_Bands_1991_2022_Bills_Flat!$B56,#REF!,0),MATCH(CT_Bands_1991_2022_Bills_Flat!BV$2,#REF!,0))-INDEX(#REF!,MATCH(CT_Bands_1991_2022_Bills_Flat!$B56,#REF!,0),MATCH(CT_Bands_1991_2022_Bills_Flat!BV$3,#REF!,0)),"N/A")</f>
        <v>N/A</v>
      </c>
      <c r="BW56" s="90" t="str">
        <f>IFERROR(INDEX(#REF!,MATCH(CT_Bands_1991_2022_Bills_Flat!$B56,#REF!,0),MATCH(CT_Bands_1991_2022_Bills_Flat!BW$2,#REF!,0))-INDEX(#REF!,MATCH(CT_Bands_1991_2022_Bills_Flat!$B56,#REF!,0),MATCH(CT_Bands_1991_2022_Bills_Flat!BW$3,#REF!,0)),"N/A")</f>
        <v>N/A</v>
      </c>
      <c r="BX56" s="90" t="str">
        <f>IFERROR(INDEX(#REF!,MATCH(CT_Bands_1991_2022_Bills_Flat!$B56,#REF!,0),MATCH(CT_Bands_1991_2022_Bills_Flat!BX$2,#REF!,0))-INDEX(#REF!,MATCH(CT_Bands_1991_2022_Bills_Flat!$B56,#REF!,0),MATCH(CT_Bands_1991_2022_Bills_Flat!BX$3,#REF!,0)),"N/A")</f>
        <v>N/A</v>
      </c>
      <c r="BY56" s="90" t="str">
        <f>IFERROR(INDEX(#REF!,MATCH(CT_Bands_1991_2022_Bills_Flat!$B56,#REF!,0),MATCH(CT_Bands_1991_2022_Bills_Flat!BY$2,#REF!,0))-INDEX(#REF!,MATCH(CT_Bands_1991_2022_Bills_Flat!$B56,#REF!,0),MATCH(CT_Bands_1991_2022_Bills_Flat!BY$3,#REF!,0)),"N/A")</f>
        <v>N/A</v>
      </c>
      <c r="BZ56" s="90" t="str">
        <f>IFERROR(INDEX(#REF!,MATCH(CT_Bands_1991_2022_Bills_Flat!$B56,#REF!,0),MATCH(CT_Bands_1991_2022_Bills_Flat!BZ$2,#REF!,0))-INDEX(#REF!,MATCH(CT_Bands_1991_2022_Bills_Flat!$B56,#REF!,0),MATCH(CT_Bands_1991_2022_Bills_Flat!BZ$3,#REF!,0)),"N/A")</f>
        <v>N/A</v>
      </c>
      <c r="CA56" s="90" t="str">
        <f>IFERROR(INDEX(#REF!,MATCH(CT_Bands_1991_2022_Bills_Flat!$B56,#REF!,0),MATCH(CT_Bands_1991_2022_Bills_Flat!CA$2,#REF!,0))-INDEX(#REF!,MATCH(CT_Bands_1991_2022_Bills_Flat!$B56,#REF!,0),MATCH(CT_Bands_1991_2022_Bills_Flat!CA$3,#REF!,0)),"N/A")</f>
        <v>N/A</v>
      </c>
      <c r="CB56" s="90" t="str">
        <f>IFERROR(INDEX(#REF!,MATCH(CT_Bands_1991_2022_Bills_Flat!$B56,#REF!,0),MATCH(CT_Bands_1991_2022_Bills_Flat!CB$2,#REF!,0))-INDEX(#REF!,MATCH(CT_Bands_1991_2022_Bills_Flat!$B56,#REF!,0),MATCH(CT_Bands_1991_2022_Bills_Flat!CB$3,#REF!,0)),"N/A")</f>
        <v>N/A</v>
      </c>
      <c r="CC56" s="90" t="str">
        <f>IFERROR(INDEX(#REF!,MATCH(CT_Bands_1991_2022_Bills_Flat!$B56,#REF!,0),MATCH(CT_Bands_1991_2022_Bills_Flat!CC$2,#REF!,0))-INDEX(#REF!,MATCH(CT_Bands_1991_2022_Bills_Flat!$B56,#REF!,0),MATCH(CT_Bands_1991_2022_Bills_Flat!CC$3,#REF!,0)),"N/A")</f>
        <v>N/A</v>
      </c>
      <c r="CD56" s="90" t="str">
        <f>IFERROR(INDEX(#REF!,MATCH(CT_Bands_1991_2022_Bills_Flat!$B56,#REF!,0),MATCH(CT_Bands_1991_2022_Bills_Flat!CD$2,#REF!,0))-INDEX(#REF!,MATCH(CT_Bands_1991_2022_Bills_Flat!$B56,#REF!,0),MATCH(CT_Bands_1991_2022_Bills_Flat!CD$3,#REF!,0)),"N/A")</f>
        <v>N/A</v>
      </c>
      <c r="CE56" s="90" t="str">
        <f>IFERROR(INDEX(#REF!,MATCH(CT_Bands_1991_2022_Bills_Flat!$B56,#REF!,0),MATCH(CT_Bands_1991_2022_Bills_Flat!CE$2,#REF!,0))-INDEX(#REF!,MATCH(CT_Bands_1991_2022_Bills_Flat!$B56,#REF!,0),MATCH(CT_Bands_1991_2022_Bills_Flat!CE$3,#REF!,0)),"N/A")</f>
        <v>N/A</v>
      </c>
      <c r="CF56" s="5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AAEDA-975D-4BDF-9765-69FD721D49B9}">
  <dimension ref="A2:CG29"/>
  <sheetViews>
    <sheetView zoomScale="70" zoomScaleNormal="70" workbookViewId="0">
      <pane xSplit="3" ySplit="3" topLeftCell="AK4" activePane="bottomRight" state="frozen"/>
      <selection pane="topRight" activeCell="W33" sqref="W33"/>
      <selection pane="bottomLeft" activeCell="W33" sqref="W33"/>
      <selection pane="bottomRight" activeCell="A18" sqref="A18:XFD18"/>
    </sheetView>
  </sheetViews>
  <sheetFormatPr defaultRowHeight="15" x14ac:dyDescent="0.25"/>
  <cols>
    <col min="2" max="2" width="18" customWidth="1"/>
    <col min="3" max="3" width="7.140625" customWidth="1"/>
    <col min="4" max="4" width="22.140625" customWidth="1"/>
    <col min="5" max="5" width="18.140625" bestFit="1" customWidth="1"/>
    <col min="6" max="6" width="11.85546875" customWidth="1"/>
    <col min="7" max="7" width="16.85546875" bestFit="1" customWidth="1"/>
    <col min="8" max="9" width="9.7109375" bestFit="1" customWidth="1"/>
    <col min="10" max="12" width="10.7109375" bestFit="1" customWidth="1"/>
    <col min="13" max="13" width="10.42578125" style="99" customWidth="1"/>
    <col min="14" max="14" width="14.140625" customWidth="1"/>
    <col min="15" max="15" width="18.7109375" customWidth="1"/>
    <col min="16" max="16" width="16.42578125" customWidth="1"/>
    <col min="17" max="17" width="17.7109375" bestFit="1" customWidth="1"/>
    <col min="18" max="18" width="9.7109375" bestFit="1" customWidth="1"/>
    <col min="19" max="21" width="10.7109375" bestFit="1" customWidth="1"/>
    <col min="22" max="22" width="9.7109375" style="99" bestFit="1" customWidth="1"/>
    <col min="23" max="23" width="9.7109375" bestFit="1" customWidth="1"/>
    <col min="24" max="24" width="17.7109375" bestFit="1" customWidth="1"/>
    <col min="25" max="25" width="18.85546875" bestFit="1" customWidth="1"/>
    <col min="26" max="26" width="10.7109375" customWidth="1"/>
    <col min="27" max="27" width="11" customWidth="1"/>
    <col min="28" max="28" width="15.42578125" bestFit="1" customWidth="1"/>
    <col min="29" max="30" width="10.7109375" bestFit="1" customWidth="1"/>
    <col min="31" max="31" width="9.7109375" style="99" bestFit="1" customWidth="1"/>
    <col min="32" max="32" width="9.7109375" bestFit="1" customWidth="1"/>
    <col min="33" max="33" width="14" bestFit="1" customWidth="1"/>
    <col min="34" max="34" width="17.7109375" bestFit="1" customWidth="1"/>
    <col min="35" max="35" width="18.140625" bestFit="1" customWidth="1"/>
    <col min="36" max="36" width="18.85546875" bestFit="1" customWidth="1"/>
    <col min="37" max="37" width="17.7109375" bestFit="1" customWidth="1"/>
    <col min="38" max="39" width="10.7109375" bestFit="1" customWidth="1"/>
    <col min="40" max="40" width="9.7109375" style="99" bestFit="1" customWidth="1"/>
    <col min="41" max="42" width="9.7109375" bestFit="1" customWidth="1"/>
    <col min="43" max="43" width="15.5703125" bestFit="1" customWidth="1"/>
    <col min="44" max="44" width="17" bestFit="1" customWidth="1"/>
    <col min="45" max="45" width="17.85546875" bestFit="1" customWidth="1"/>
    <col min="46" max="46" width="18.7109375" bestFit="1" customWidth="1"/>
    <col min="47" max="47" width="17.42578125" bestFit="1" customWidth="1"/>
    <col min="48" max="48" width="10.85546875" bestFit="1" customWidth="1"/>
    <col min="49" max="49" width="9.85546875" style="99" bestFit="1" customWidth="1"/>
    <col min="50" max="52" width="9.85546875" bestFit="1" customWidth="1"/>
    <col min="53" max="53" width="16.5703125" bestFit="1" customWidth="1"/>
    <col min="54" max="54" width="17.42578125" bestFit="1" customWidth="1"/>
    <col min="55" max="55" width="18.7109375" bestFit="1" customWidth="1"/>
    <col min="56" max="56" width="15.5703125" customWidth="1"/>
    <col min="57" max="57" width="10.85546875" bestFit="1" customWidth="1"/>
    <col min="58" max="58" width="9.85546875" style="99" bestFit="1" customWidth="1"/>
    <col min="59" max="62" width="9.85546875" bestFit="1" customWidth="1"/>
    <col min="63" max="63" width="16" bestFit="1" customWidth="1"/>
    <col min="64" max="64" width="18.28515625" bestFit="1" customWidth="1"/>
    <col min="65" max="65" width="15.42578125" customWidth="1"/>
    <col min="66" max="66" width="19" bestFit="1" customWidth="1"/>
    <col min="67" max="67" width="9.85546875" style="99" bestFit="1" customWidth="1"/>
    <col min="68" max="72" width="9.85546875" bestFit="1" customWidth="1"/>
    <col min="73" max="73" width="15" customWidth="1"/>
    <col min="74" max="74" width="14.28515625" customWidth="1"/>
    <col min="75" max="84" width="15.5703125" customWidth="1"/>
    <col min="85" max="85" width="21.28515625" customWidth="1"/>
  </cols>
  <sheetData>
    <row r="2" spans="1:85" x14ac:dyDescent="0.25">
      <c r="C2">
        <v>1991</v>
      </c>
      <c r="D2" t="s">
        <v>2117</v>
      </c>
      <c r="E2" t="s">
        <v>2117</v>
      </c>
      <c r="F2" t="s">
        <v>2117</v>
      </c>
      <c r="G2" t="s">
        <v>2117</v>
      </c>
      <c r="H2" t="s">
        <v>2117</v>
      </c>
      <c r="I2" t="s">
        <v>2117</v>
      </c>
      <c r="J2" t="s">
        <v>2117</v>
      </c>
      <c r="K2" t="s">
        <v>2117</v>
      </c>
      <c r="L2" t="s">
        <v>2117</v>
      </c>
      <c r="M2" t="s">
        <v>2118</v>
      </c>
      <c r="N2" t="s">
        <v>2118</v>
      </c>
      <c r="O2" t="s">
        <v>2118</v>
      </c>
      <c r="P2" t="s">
        <v>2118</v>
      </c>
      <c r="Q2" t="s">
        <v>2118</v>
      </c>
      <c r="R2" t="s">
        <v>2118</v>
      </c>
      <c r="S2" t="s">
        <v>2118</v>
      </c>
      <c r="T2" t="s">
        <v>2118</v>
      </c>
      <c r="U2" t="s">
        <v>2118</v>
      </c>
      <c r="V2" t="s">
        <v>2119</v>
      </c>
      <c r="W2" t="s">
        <v>2119</v>
      </c>
      <c r="X2" t="s">
        <v>2119</v>
      </c>
      <c r="Y2" t="s">
        <v>2119</v>
      </c>
      <c r="Z2" t="s">
        <v>2119</v>
      </c>
      <c r="AA2" t="s">
        <v>2119</v>
      </c>
      <c r="AB2" t="s">
        <v>2119</v>
      </c>
      <c r="AC2" t="s">
        <v>2119</v>
      </c>
      <c r="AD2" t="s">
        <v>2119</v>
      </c>
      <c r="AE2" t="s">
        <v>2120</v>
      </c>
      <c r="AF2" t="s">
        <v>2120</v>
      </c>
      <c r="AG2" t="s">
        <v>2120</v>
      </c>
      <c r="AH2" t="s">
        <v>2120</v>
      </c>
      <c r="AI2" t="s">
        <v>2120</v>
      </c>
      <c r="AJ2" t="s">
        <v>2120</v>
      </c>
      <c r="AK2" t="s">
        <v>2120</v>
      </c>
      <c r="AL2" t="s">
        <v>2120</v>
      </c>
      <c r="AM2" t="s">
        <v>2120</v>
      </c>
      <c r="AN2" t="s">
        <v>2121</v>
      </c>
      <c r="AO2" t="s">
        <v>2121</v>
      </c>
      <c r="AP2" t="s">
        <v>2121</v>
      </c>
      <c r="AQ2" t="s">
        <v>2121</v>
      </c>
      <c r="AR2" t="s">
        <v>2121</v>
      </c>
      <c r="AS2" t="s">
        <v>2121</v>
      </c>
      <c r="AT2" t="s">
        <v>2121</v>
      </c>
      <c r="AU2" t="s">
        <v>2121</v>
      </c>
      <c r="AV2" t="s">
        <v>2121</v>
      </c>
      <c r="AW2" t="s">
        <v>2122</v>
      </c>
      <c r="AX2" t="s">
        <v>2122</v>
      </c>
      <c r="AY2" t="s">
        <v>2122</v>
      </c>
      <c r="AZ2" t="s">
        <v>2122</v>
      </c>
      <c r="BA2" t="s">
        <v>2122</v>
      </c>
      <c r="BB2" t="s">
        <v>2122</v>
      </c>
      <c r="BC2" t="s">
        <v>2122</v>
      </c>
      <c r="BD2" t="s">
        <v>2122</v>
      </c>
      <c r="BE2" t="s">
        <v>2122</v>
      </c>
      <c r="BF2" t="s">
        <v>2123</v>
      </c>
      <c r="BG2" t="s">
        <v>2123</v>
      </c>
      <c r="BH2" t="s">
        <v>2123</v>
      </c>
      <c r="BI2" t="s">
        <v>2123</v>
      </c>
      <c r="BJ2" t="s">
        <v>2123</v>
      </c>
      <c r="BK2" t="s">
        <v>2123</v>
      </c>
      <c r="BL2" t="s">
        <v>2123</v>
      </c>
      <c r="BM2" t="s">
        <v>2123</v>
      </c>
      <c r="BN2" t="s">
        <v>2123</v>
      </c>
      <c r="BO2" t="s">
        <v>2124</v>
      </c>
      <c r="BP2" t="s">
        <v>2124</v>
      </c>
      <c r="BQ2" t="s">
        <v>2124</v>
      </c>
      <c r="BR2" t="s">
        <v>2124</v>
      </c>
      <c r="BS2" t="s">
        <v>2124</v>
      </c>
      <c r="BT2" t="s">
        <v>2124</v>
      </c>
      <c r="BU2" t="s">
        <v>2124</v>
      </c>
      <c r="BV2" t="s">
        <v>2124</v>
      </c>
      <c r="BW2" t="s">
        <v>2124</v>
      </c>
      <c r="BX2" t="s">
        <v>2359</v>
      </c>
      <c r="BY2" t="s">
        <v>2359</v>
      </c>
      <c r="BZ2" t="s">
        <v>2359</v>
      </c>
      <c r="CA2" t="s">
        <v>2359</v>
      </c>
      <c r="CB2" t="s">
        <v>2359</v>
      </c>
      <c r="CC2" t="s">
        <v>2359</v>
      </c>
      <c r="CD2" t="s">
        <v>2359</v>
      </c>
      <c r="CE2" t="s">
        <v>2359</v>
      </c>
      <c r="CF2" t="s">
        <v>2359</v>
      </c>
      <c r="CG2" t="s">
        <v>2125</v>
      </c>
    </row>
    <row r="3" spans="1:85" x14ac:dyDescent="0.25">
      <c r="C3">
        <v>2022</v>
      </c>
      <c r="D3" t="s">
        <v>7</v>
      </c>
      <c r="E3" t="s">
        <v>8</v>
      </c>
      <c r="F3" t="s">
        <v>9</v>
      </c>
      <c r="G3" t="s">
        <v>10</v>
      </c>
      <c r="H3" t="s">
        <v>11</v>
      </c>
      <c r="I3" t="s">
        <v>12</v>
      </c>
      <c r="J3" t="s">
        <v>13</v>
      </c>
      <c r="K3" t="s">
        <v>14</v>
      </c>
      <c r="L3" t="s">
        <v>15</v>
      </c>
      <c r="M3" t="s">
        <v>7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S3" t="s">
        <v>13</v>
      </c>
      <c r="T3" t="s">
        <v>14</v>
      </c>
      <c r="U3" t="s">
        <v>15</v>
      </c>
      <c r="V3" t="s">
        <v>7</v>
      </c>
      <c r="W3" t="s">
        <v>8</v>
      </c>
      <c r="X3" t="s">
        <v>9</v>
      </c>
      <c r="Y3" t="s">
        <v>10</v>
      </c>
      <c r="Z3" t="s">
        <v>11</v>
      </c>
      <c r="AA3" t="s">
        <v>12</v>
      </c>
      <c r="AB3" t="s">
        <v>13</v>
      </c>
      <c r="AC3" t="s">
        <v>14</v>
      </c>
      <c r="AD3" t="s">
        <v>15</v>
      </c>
      <c r="AE3" t="s">
        <v>7</v>
      </c>
      <c r="AF3" t="s">
        <v>8</v>
      </c>
      <c r="AG3" t="s">
        <v>9</v>
      </c>
      <c r="AH3" t="s">
        <v>10</v>
      </c>
      <c r="AI3" t="s">
        <v>11</v>
      </c>
      <c r="AJ3" t="s">
        <v>12</v>
      </c>
      <c r="AK3" t="s">
        <v>13</v>
      </c>
      <c r="AL3" t="s">
        <v>14</v>
      </c>
      <c r="AM3" t="s">
        <v>15</v>
      </c>
      <c r="AN3" t="s">
        <v>7</v>
      </c>
      <c r="AO3" t="s">
        <v>8</v>
      </c>
      <c r="AP3" t="s">
        <v>9</v>
      </c>
      <c r="AQ3" t="s">
        <v>10</v>
      </c>
      <c r="AR3" t="s">
        <v>11</v>
      </c>
      <c r="AS3" t="s">
        <v>12</v>
      </c>
      <c r="AT3" t="s">
        <v>13</v>
      </c>
      <c r="AU3" t="s">
        <v>14</v>
      </c>
      <c r="AV3" t="s">
        <v>15</v>
      </c>
      <c r="AW3" t="s">
        <v>7</v>
      </c>
      <c r="AX3" t="s">
        <v>8</v>
      </c>
      <c r="AY3" t="s">
        <v>9</v>
      </c>
      <c r="AZ3" t="s">
        <v>10</v>
      </c>
      <c r="BA3" t="s">
        <v>11</v>
      </c>
      <c r="BB3" t="s">
        <v>12</v>
      </c>
      <c r="BC3" t="s">
        <v>13</v>
      </c>
      <c r="BD3" t="s">
        <v>14</v>
      </c>
      <c r="BE3" t="s">
        <v>15</v>
      </c>
      <c r="BF3" t="s">
        <v>7</v>
      </c>
      <c r="BG3" t="s">
        <v>8</v>
      </c>
      <c r="BH3" t="s">
        <v>9</v>
      </c>
      <c r="BI3" t="s">
        <v>10</v>
      </c>
      <c r="BJ3" t="s">
        <v>11</v>
      </c>
      <c r="BK3" t="s">
        <v>12</v>
      </c>
      <c r="BL3" t="s">
        <v>13</v>
      </c>
      <c r="BM3" t="s">
        <v>14</v>
      </c>
      <c r="BN3" t="s">
        <v>15</v>
      </c>
      <c r="BO3" t="s">
        <v>7</v>
      </c>
      <c r="BP3" t="s">
        <v>8</v>
      </c>
      <c r="BQ3" t="s">
        <v>9</v>
      </c>
      <c r="BR3" t="s">
        <v>10</v>
      </c>
      <c r="BS3" t="s">
        <v>11</v>
      </c>
      <c r="BT3" t="s">
        <v>12</v>
      </c>
      <c r="BU3" t="s">
        <v>13</v>
      </c>
      <c r="BV3" t="s">
        <v>14</v>
      </c>
      <c r="BW3" t="s">
        <v>15</v>
      </c>
      <c r="BX3" t="s">
        <v>7</v>
      </c>
      <c r="BY3" t="s">
        <v>8</v>
      </c>
      <c r="BZ3" t="s">
        <v>9</v>
      </c>
      <c r="CA3" t="s">
        <v>10</v>
      </c>
      <c r="CB3" t="s">
        <v>11</v>
      </c>
      <c r="CC3" t="s">
        <v>12</v>
      </c>
      <c r="CD3" t="s">
        <v>13</v>
      </c>
      <c r="CE3" t="s">
        <v>14</v>
      </c>
      <c r="CF3" t="s">
        <v>15</v>
      </c>
    </row>
    <row r="4" spans="1:85" x14ac:dyDescent="0.25">
      <c r="A4" s="126" t="s">
        <v>1087</v>
      </c>
      <c r="B4" s="127" t="s">
        <v>1088</v>
      </c>
      <c r="C4" s="127" t="s">
        <v>2319</v>
      </c>
      <c r="D4" s="129">
        <f>IFERROR(CT_Bands_2003_2022_Count_Stock!D4*CT_Bands_2003_2022_Bills!D4,"0")</f>
        <v>1389210.5587980896</v>
      </c>
      <c r="E4" s="129">
        <f>IFERROR(CT_Bands_2003_2022_Count_Stock!E4*CT_Bands_2003_2022_Bills!E4,"0")</f>
        <v>2278149.6377849053</v>
      </c>
      <c r="F4" s="129">
        <f>IFERROR(CT_Bands_2003_2022_Count_Stock!F4*CT_Bands_2003_2022_Bills!F4,"0")</f>
        <v>0</v>
      </c>
      <c r="G4" s="129">
        <f>IFERROR(CT_Bands_2003_2022_Count_Stock!G4*CT_Bands_2003_2022_Bills!G4,"0")</f>
        <v>0</v>
      </c>
      <c r="H4" s="129">
        <f>IFERROR(CT_Bands_2003_2022_Count_Stock!H4*CT_Bands_2003_2022_Bills!H4,"0")</f>
        <v>0</v>
      </c>
      <c r="I4" s="129">
        <f>IFERROR(CT_Bands_2003_2022_Count_Stock!I4*CT_Bands_2003_2022_Bills!I4,"0")</f>
        <v>0</v>
      </c>
      <c r="J4" s="129">
        <f>IFERROR(CT_Bands_2003_2022_Count_Stock!J4*CT_Bands_2003_2022_Bills!J4,"0")</f>
        <v>0</v>
      </c>
      <c r="K4" s="129">
        <f>IFERROR(CT_Bands_2003_2022_Count_Stock!K4*CT_Bands_2003_2022_Bills!K4,"0")</f>
        <v>0</v>
      </c>
      <c r="L4" s="129">
        <f>IFERROR(CT_Bands_2003_2022_Count_Stock!L4*CT_Bands_2003_2022_Bills!L4,"0")</f>
        <v>0</v>
      </c>
      <c r="M4" s="143">
        <f>IFERROR(CT_Bands_2003_2022_Count_Stock!M4*CT_Bands_2003_2022_Bills!M4,"0")</f>
        <v>0</v>
      </c>
      <c r="N4" s="129">
        <f>IFERROR(CT_Bands_2003_2022_Count_Stock!N4*CT_Bands_2003_2022_Bills!N4,"0")</f>
        <v>1659167.4705582629</v>
      </c>
      <c r="O4" s="129">
        <f>IFERROR(CT_Bands_2003_2022_Count_Stock!O4*CT_Bands_2003_2022_Bills!O4,"0")</f>
        <v>2392565.7538871472</v>
      </c>
      <c r="P4" s="129">
        <f>IFERROR(CT_Bands_2003_2022_Count_Stock!P4*CT_Bands_2003_2022_Bills!P4,"0")</f>
        <v>0</v>
      </c>
      <c r="Q4" s="129">
        <f>IFERROR(CT_Bands_2003_2022_Count_Stock!Q4*CT_Bands_2003_2022_Bills!Q4,"0")</f>
        <v>0</v>
      </c>
      <c r="R4" s="129">
        <f>IFERROR(CT_Bands_2003_2022_Count_Stock!R4*CT_Bands_2003_2022_Bills!R4,"0")</f>
        <v>0</v>
      </c>
      <c r="S4" s="129">
        <f>IFERROR(CT_Bands_2003_2022_Count_Stock!S4*CT_Bands_2003_2022_Bills!S4,"0")</f>
        <v>0</v>
      </c>
      <c r="T4" s="129">
        <f>IFERROR(CT_Bands_2003_2022_Count_Stock!T4*CT_Bands_2003_2022_Bills!T4,"0")</f>
        <v>0</v>
      </c>
      <c r="U4" s="129">
        <f>IFERROR(CT_Bands_2003_2022_Count_Stock!U4*CT_Bands_2003_2022_Bills!U4,"0")</f>
        <v>0</v>
      </c>
      <c r="V4" s="143">
        <f>IFERROR(CT_Bands_2003_2022_Count_Stock!V4*CT_Bands_2003_2022_Bills!V4,"0")</f>
        <v>0</v>
      </c>
      <c r="W4" s="129">
        <f>IFERROR(CT_Bands_2003_2022_Count_Stock!W4*CT_Bands_2003_2022_Bills!W4,"0")</f>
        <v>0</v>
      </c>
      <c r="X4" s="129">
        <f>IFERROR(CT_Bands_2003_2022_Count_Stock!X4*CT_Bands_2003_2022_Bills!X4,"0")</f>
        <v>1746898.0444285437</v>
      </c>
      <c r="Y4" s="129">
        <f>IFERROR(CT_Bands_2003_2022_Count_Stock!Y4*CT_Bands_2003_2022_Bills!Y4,"0")</f>
        <v>386596.79385852074</v>
      </c>
      <c r="Z4" s="129">
        <f>IFERROR(CT_Bands_2003_2022_Count_Stock!Z4*CT_Bands_2003_2022_Bills!Z4,"0")</f>
        <v>0</v>
      </c>
      <c r="AA4" s="129">
        <f>IFERROR(CT_Bands_2003_2022_Count_Stock!AA4*CT_Bands_2003_2022_Bills!AA4,"0")</f>
        <v>0</v>
      </c>
      <c r="AB4" s="129">
        <f>IFERROR(CT_Bands_2003_2022_Count_Stock!AB4*CT_Bands_2003_2022_Bills!AB4,"0")</f>
        <v>0</v>
      </c>
      <c r="AC4" s="129">
        <f>IFERROR(CT_Bands_2003_2022_Count_Stock!AC4*CT_Bands_2003_2022_Bills!AC4,"0")</f>
        <v>0</v>
      </c>
      <c r="AD4" s="129">
        <f>IFERROR(CT_Bands_2003_2022_Count_Stock!AD4*CT_Bands_2003_2022_Bills!AD4,"0")</f>
        <v>0</v>
      </c>
      <c r="AE4" s="143">
        <f>IFERROR(CT_Bands_2003_2022_Count_Stock!AE4*CT_Bands_2003_2022_Bills!AE4,"0")</f>
        <v>0</v>
      </c>
      <c r="AF4" s="129">
        <f>IFERROR(CT_Bands_2003_2022_Count_Stock!AF4*CT_Bands_2003_2022_Bills!AF4,"0")</f>
        <v>0</v>
      </c>
      <c r="AG4" s="129">
        <f>IFERROR(CT_Bands_2003_2022_Count_Stock!AG4*CT_Bands_2003_2022_Bills!AG4,"0")</f>
        <v>0</v>
      </c>
      <c r="AH4" s="129">
        <f>IFERROR(CT_Bands_2003_2022_Count_Stock!AH4*CT_Bands_2003_2022_Bills!AH4,"0")</f>
        <v>742756.92753309698</v>
      </c>
      <c r="AI4" s="129">
        <f>IFERROR(CT_Bands_2003_2022_Count_Stock!AI4*CT_Bands_2003_2022_Bills!AI4,"0")</f>
        <v>-1511610.2913418051</v>
      </c>
      <c r="AJ4" s="129">
        <f>IFERROR(CT_Bands_2003_2022_Count_Stock!AJ4*CT_Bands_2003_2022_Bills!AJ4,"0")</f>
        <v>0</v>
      </c>
      <c r="AK4" s="129">
        <f>IFERROR(CT_Bands_2003_2022_Count_Stock!AK4*CT_Bands_2003_2022_Bills!AK4,"0")</f>
        <v>0</v>
      </c>
      <c r="AL4" s="129">
        <f>IFERROR(CT_Bands_2003_2022_Count_Stock!AL4*CT_Bands_2003_2022_Bills!AL4,"0")</f>
        <v>0</v>
      </c>
      <c r="AM4" s="129">
        <f>IFERROR(CT_Bands_2003_2022_Count_Stock!AM4*CT_Bands_2003_2022_Bills!AM4,"0")</f>
        <v>0</v>
      </c>
      <c r="AN4" s="143">
        <f>IFERROR(CT_Bands_2003_2022_Count_Stock!AN4*CT_Bands_2003_2022_Bills!AN4,"0")</f>
        <v>0</v>
      </c>
      <c r="AO4" s="129">
        <f>IFERROR(CT_Bands_2003_2022_Count_Stock!AO4*CT_Bands_2003_2022_Bills!AO4,"0")</f>
        <v>0</v>
      </c>
      <c r="AP4" s="129">
        <f>IFERROR(CT_Bands_2003_2022_Count_Stock!AP4*CT_Bands_2003_2022_Bills!AP4,"0")</f>
        <v>0</v>
      </c>
      <c r="AQ4" s="129">
        <f>IFERROR(CT_Bands_2003_2022_Count_Stock!AQ4*CT_Bands_2003_2022_Bills!AQ4,"0")</f>
        <v>0</v>
      </c>
      <c r="AR4" s="129">
        <f>IFERROR(CT_Bands_2003_2022_Count_Stock!AR4*CT_Bands_2003_2022_Bills!AR4,"0")</f>
        <v>92502.193465489807</v>
      </c>
      <c r="AS4" s="129">
        <f>IFERROR(CT_Bands_2003_2022_Count_Stock!AS4*CT_Bands_2003_2022_Bills!AS4,"0")</f>
        <v>-3260376.928882347</v>
      </c>
      <c r="AT4" s="129">
        <f>IFERROR(CT_Bands_2003_2022_Count_Stock!AT4*CT_Bands_2003_2022_Bills!AT4,"0")</f>
        <v>0</v>
      </c>
      <c r="AU4" s="129">
        <f>IFERROR(CT_Bands_2003_2022_Count_Stock!AU4*CT_Bands_2003_2022_Bills!AU4,"0")</f>
        <v>0</v>
      </c>
      <c r="AV4" s="129">
        <f>IFERROR(CT_Bands_2003_2022_Count_Stock!AV4*CT_Bands_2003_2022_Bills!AV4,"0")</f>
        <v>0</v>
      </c>
      <c r="AW4" s="143">
        <f>IFERROR(CT_Bands_2003_2022_Count_Stock!AW4*CT_Bands_2003_2022_Bills!AW4,"0")</f>
        <v>0</v>
      </c>
      <c r="AX4" s="129">
        <f>IFERROR(CT_Bands_2003_2022_Count_Stock!AX4*CT_Bands_2003_2022_Bills!AX4,"0")</f>
        <v>0</v>
      </c>
      <c r="AY4" s="129">
        <f>IFERROR(CT_Bands_2003_2022_Count_Stock!AY4*CT_Bands_2003_2022_Bills!AY4,"0")</f>
        <v>0</v>
      </c>
      <c r="AZ4" s="129">
        <f>IFERROR(CT_Bands_2003_2022_Count_Stock!AZ4*CT_Bands_2003_2022_Bills!AZ4,"0")</f>
        <v>0</v>
      </c>
      <c r="BA4" s="129">
        <f>IFERROR(CT_Bands_2003_2022_Count_Stock!BA4*CT_Bands_2003_2022_Bills!BA4,"0")</f>
        <v>0</v>
      </c>
      <c r="BB4" s="129">
        <f>IFERROR(CT_Bands_2003_2022_Count_Stock!BB4*CT_Bands_2003_2022_Bills!BB4,"0")</f>
        <v>-404165.90644530486</v>
      </c>
      <c r="BC4" s="129">
        <f>IFERROR(CT_Bands_2003_2022_Count_Stock!BC4*CT_Bands_2003_2022_Bills!BC4,"0")</f>
        <v>-3128886.9970664517</v>
      </c>
      <c r="BD4" s="129">
        <f>IFERROR(CT_Bands_2003_2022_Count_Stock!BD4*CT_Bands_2003_2022_Bills!BD4,"0")</f>
        <v>0</v>
      </c>
      <c r="BE4" s="129">
        <f>IFERROR(CT_Bands_2003_2022_Count_Stock!BE4*CT_Bands_2003_2022_Bills!BE4,"0")</f>
        <v>0</v>
      </c>
      <c r="BF4" s="143">
        <f>IFERROR(CT_Bands_2003_2022_Count_Stock!BF4*CT_Bands_2003_2022_Bills!BF4,"0")</f>
        <v>0</v>
      </c>
      <c r="BG4" s="129">
        <f>IFERROR(CT_Bands_2003_2022_Count_Stock!BG4*CT_Bands_2003_2022_Bills!BG4,"0")</f>
        <v>0</v>
      </c>
      <c r="BH4" s="129">
        <f>IFERROR(CT_Bands_2003_2022_Count_Stock!BH4*CT_Bands_2003_2022_Bills!BH4,"0")</f>
        <v>0</v>
      </c>
      <c r="BI4" s="129">
        <f>IFERROR(CT_Bands_2003_2022_Count_Stock!BI4*CT_Bands_2003_2022_Bills!BI4,"0")</f>
        <v>0</v>
      </c>
      <c r="BJ4" s="129">
        <f>IFERROR(CT_Bands_2003_2022_Count_Stock!BJ4*CT_Bands_2003_2022_Bills!BJ4,"0")</f>
        <v>0</v>
      </c>
      <c r="BK4" s="129">
        <f>IFERROR(CT_Bands_2003_2022_Count_Stock!BK4*CT_Bands_2003_2022_Bills!BK4,"0")</f>
        <v>0</v>
      </c>
      <c r="BL4" s="129">
        <f>IFERROR(CT_Bands_2003_2022_Count_Stock!BL4*CT_Bands_2003_2022_Bills!BL4,"0")</f>
        <v>-783924.39303181402</v>
      </c>
      <c r="BM4" s="129">
        <f>IFERROR(CT_Bands_2003_2022_Count_Stock!BM4*CT_Bands_2003_2022_Bills!BM4,"0")</f>
        <v>-1217755.1288175504</v>
      </c>
      <c r="BN4" s="129">
        <f>IFERROR(CT_Bands_2003_2022_Count_Stock!BN4*CT_Bands_2003_2022_Bills!BN4,"0")</f>
        <v>0</v>
      </c>
      <c r="BO4" s="143">
        <f>IFERROR(CT_Bands_2003_2022_Count_Stock!BO4*CT_Bands_2003_2022_Bills!BO4,"0")</f>
        <v>0</v>
      </c>
      <c r="BP4" s="129">
        <f>IFERROR(CT_Bands_2003_2022_Count_Stock!BP4*CT_Bands_2003_2022_Bills!BP4,"0")</f>
        <v>0</v>
      </c>
      <c r="BQ4" s="129">
        <f>IFERROR(CT_Bands_2003_2022_Count_Stock!BQ4*CT_Bands_2003_2022_Bills!BQ4,"0")</f>
        <v>0</v>
      </c>
      <c r="BR4" s="129">
        <f>IFERROR(CT_Bands_2003_2022_Count_Stock!BR4*CT_Bands_2003_2022_Bills!BR4,"0")</f>
        <v>0</v>
      </c>
      <c r="BS4" s="129">
        <f>IFERROR(CT_Bands_2003_2022_Count_Stock!BS4*CT_Bands_2003_2022_Bills!BS4,"0")</f>
        <v>0</v>
      </c>
      <c r="BT4" s="129">
        <f>IFERROR(CT_Bands_2003_2022_Count_Stock!BT4*CT_Bands_2003_2022_Bills!BT4,"0")</f>
        <v>0</v>
      </c>
      <c r="BU4" s="129">
        <f>IFERROR(CT_Bands_2003_2022_Count_Stock!BU4*CT_Bands_2003_2022_Bills!BU4,"0")</f>
        <v>0</v>
      </c>
      <c r="BV4" s="129">
        <f>IFERROR(CT_Bands_2003_2022_Count_Stock!BV4*CT_Bands_2003_2022_Bills!BV4,"0")</f>
        <v>0</v>
      </c>
      <c r="BW4" s="129">
        <f>IFERROR(CT_Bands_2003_2022_Count_Stock!BW4*CT_Bands_2003_2022_Bills!BW4,"0")</f>
        <v>-499820.73143851175</v>
      </c>
      <c r="BX4" s="129">
        <f>IFERROR(CT_Bands_2003_2022_Count_Stock!BX4*CT_Bands_2003_2022_Bills!BX4,"0")</f>
        <v>0</v>
      </c>
      <c r="BY4" s="129">
        <f>IFERROR(CT_Bands_2003_2022_Count_Stock!BY4*CT_Bands_2003_2022_Bills!BY4,"0")</f>
        <v>0</v>
      </c>
      <c r="BZ4" s="129">
        <f>IFERROR(CT_Bands_2003_2022_Count_Stock!BZ4*CT_Bands_2003_2022_Bills!BZ4,"0")</f>
        <v>0</v>
      </c>
      <c r="CA4" s="129">
        <f>IFERROR(CT_Bands_2003_2022_Count_Stock!CA4*CT_Bands_2003_2022_Bills!CA4,"0")</f>
        <v>0</v>
      </c>
      <c r="CB4" s="129">
        <f>IFERROR(CT_Bands_2003_2022_Count_Stock!CB4*CT_Bands_2003_2022_Bills!CB4,"0")</f>
        <v>0</v>
      </c>
      <c r="CC4" s="129">
        <f>IFERROR(CT_Bands_2003_2022_Count_Stock!CC4*CT_Bands_2003_2022_Bills!CC4,"0")</f>
        <v>0</v>
      </c>
      <c r="CD4" s="129">
        <f>IFERROR(CT_Bands_2003_2022_Count_Stock!CD4*CT_Bands_2003_2022_Bills!CD4,"0")</f>
        <v>0</v>
      </c>
      <c r="CE4" s="129">
        <f>IFERROR(CT_Bands_2003_2022_Count_Stock!CE4*CT_Bands_2003_2022_Bills!CE4,"0")</f>
        <v>0</v>
      </c>
      <c r="CF4" s="129">
        <f>IFERROR(CT_Bands_2003_2022_Count_Stock!CF4*CT_Bands_2003_2022_Bills!CF4,"0")</f>
        <v>-81481.705904644987</v>
      </c>
      <c r="CG4" s="94"/>
    </row>
    <row r="5" spans="1:85" x14ac:dyDescent="0.25">
      <c r="A5" s="126" t="s">
        <v>1089</v>
      </c>
      <c r="B5" s="127" t="s">
        <v>1090</v>
      </c>
      <c r="C5" s="127" t="s">
        <v>2320</v>
      </c>
      <c r="D5" s="129">
        <f>IFERROR(CT_Bands_2003_2022_Count_Stock!D5*CT_Bands_2003_2022_Bills!D5,"0")</f>
        <v>3881819.6422814801</v>
      </c>
      <c r="E5" s="129">
        <f>IFERROR(CT_Bands_2003_2022_Count_Stock!E5*CT_Bands_2003_2022_Bills!E5,"0")</f>
        <v>2382139.3422814799</v>
      </c>
      <c r="F5" s="129">
        <f>IFERROR(CT_Bands_2003_2022_Count_Stock!F5*CT_Bands_2003_2022_Bills!F5,"0")</f>
        <v>0</v>
      </c>
      <c r="G5" s="129">
        <f>IFERROR(CT_Bands_2003_2022_Count_Stock!G5*CT_Bands_2003_2022_Bills!G5,"0")</f>
        <v>0</v>
      </c>
      <c r="H5" s="129">
        <f>IFERROR(CT_Bands_2003_2022_Count_Stock!H5*CT_Bands_2003_2022_Bills!H5,"0")</f>
        <v>0</v>
      </c>
      <c r="I5" s="129">
        <f>IFERROR(CT_Bands_2003_2022_Count_Stock!I5*CT_Bands_2003_2022_Bills!I5,"0")</f>
        <v>0</v>
      </c>
      <c r="J5" s="129">
        <f>IFERROR(CT_Bands_2003_2022_Count_Stock!J5*CT_Bands_2003_2022_Bills!J5,"0")</f>
        <v>0</v>
      </c>
      <c r="K5" s="129">
        <f>IFERROR(CT_Bands_2003_2022_Count_Stock!K5*CT_Bands_2003_2022_Bills!K5,"0")</f>
        <v>0</v>
      </c>
      <c r="L5" s="129">
        <f>IFERROR(CT_Bands_2003_2022_Count_Stock!L5*CT_Bands_2003_2022_Bills!L5,"0")</f>
        <v>0</v>
      </c>
      <c r="M5" s="143">
        <f>IFERROR(CT_Bands_2003_2022_Count_Stock!M5*CT_Bands_2003_2022_Bills!M5,"0")</f>
        <v>0</v>
      </c>
      <c r="N5" s="129">
        <f>IFERROR(CT_Bands_2003_2022_Count_Stock!N5*CT_Bands_2003_2022_Bills!N5,"0")</f>
        <v>5724905.9500241447</v>
      </c>
      <c r="O5" s="129">
        <f>IFERROR(CT_Bands_2003_2022_Count_Stock!O5*CT_Bands_2003_2022_Bills!O5,"0")</f>
        <v>2605881.4759742375</v>
      </c>
      <c r="P5" s="129">
        <f>IFERROR(CT_Bands_2003_2022_Count_Stock!P5*CT_Bands_2003_2022_Bills!P5,"0")</f>
        <v>0</v>
      </c>
      <c r="Q5" s="129">
        <f>IFERROR(CT_Bands_2003_2022_Count_Stock!Q5*CT_Bands_2003_2022_Bills!Q5,"0")</f>
        <v>0</v>
      </c>
      <c r="R5" s="129">
        <f>IFERROR(CT_Bands_2003_2022_Count_Stock!R5*CT_Bands_2003_2022_Bills!R5,"0")</f>
        <v>0</v>
      </c>
      <c r="S5" s="129">
        <f>IFERROR(CT_Bands_2003_2022_Count_Stock!S5*CT_Bands_2003_2022_Bills!S5,"0")</f>
        <v>0</v>
      </c>
      <c r="T5" s="129">
        <f>IFERROR(CT_Bands_2003_2022_Count_Stock!T5*CT_Bands_2003_2022_Bills!T5,"0")</f>
        <v>0</v>
      </c>
      <c r="U5" s="129">
        <f>IFERROR(CT_Bands_2003_2022_Count_Stock!U5*CT_Bands_2003_2022_Bills!U5,"0")</f>
        <v>0</v>
      </c>
      <c r="V5" s="143">
        <f>IFERROR(CT_Bands_2003_2022_Count_Stock!V5*CT_Bands_2003_2022_Bills!V5,"0")</f>
        <v>0</v>
      </c>
      <c r="W5" s="129">
        <f>IFERROR(CT_Bands_2003_2022_Count_Stock!W5*CT_Bands_2003_2022_Bills!W5,"0")</f>
        <v>0</v>
      </c>
      <c r="X5" s="129">
        <f>IFERROR(CT_Bands_2003_2022_Count_Stock!X5*CT_Bands_2003_2022_Bills!X5,"0")</f>
        <v>4353167.8749184459</v>
      </c>
      <c r="Y5" s="129">
        <f>IFERROR(CT_Bands_2003_2022_Count_Stock!Y5*CT_Bands_2003_2022_Bills!Y5,"0")</f>
        <v>46541.660130791359</v>
      </c>
      <c r="Z5" s="129">
        <f>IFERROR(CT_Bands_2003_2022_Count_Stock!Z5*CT_Bands_2003_2022_Bills!Z5,"0")</f>
        <v>0</v>
      </c>
      <c r="AA5" s="129">
        <f>IFERROR(CT_Bands_2003_2022_Count_Stock!AA5*CT_Bands_2003_2022_Bills!AA5,"0")</f>
        <v>0</v>
      </c>
      <c r="AB5" s="129">
        <f>IFERROR(CT_Bands_2003_2022_Count_Stock!AB5*CT_Bands_2003_2022_Bills!AB5,"0")</f>
        <v>0</v>
      </c>
      <c r="AC5" s="129">
        <f>IFERROR(CT_Bands_2003_2022_Count_Stock!AC5*CT_Bands_2003_2022_Bills!AC5,"0")</f>
        <v>0</v>
      </c>
      <c r="AD5" s="129">
        <f>IFERROR(CT_Bands_2003_2022_Count_Stock!AD5*CT_Bands_2003_2022_Bills!AD5,"0")</f>
        <v>0</v>
      </c>
      <c r="AE5" s="143">
        <f>IFERROR(CT_Bands_2003_2022_Count_Stock!AE5*CT_Bands_2003_2022_Bills!AE5,"0")</f>
        <v>0</v>
      </c>
      <c r="AF5" s="129">
        <f>IFERROR(CT_Bands_2003_2022_Count_Stock!AF5*CT_Bands_2003_2022_Bills!AF5,"0")</f>
        <v>0</v>
      </c>
      <c r="AG5" s="129">
        <f>IFERROR(CT_Bands_2003_2022_Count_Stock!AG5*CT_Bands_2003_2022_Bills!AG5,"0")</f>
        <v>0</v>
      </c>
      <c r="AH5" s="129">
        <f>IFERROR(CT_Bands_2003_2022_Count_Stock!AH5*CT_Bands_2003_2022_Bills!AH5,"0")</f>
        <v>1308097.9458862746</v>
      </c>
      <c r="AI5" s="129">
        <f>IFERROR(CT_Bands_2003_2022_Count_Stock!AI5*CT_Bands_2003_2022_Bills!AI5,"0")</f>
        <v>-2800372.0476888893</v>
      </c>
      <c r="AJ5" s="129">
        <f>IFERROR(CT_Bands_2003_2022_Count_Stock!AJ5*CT_Bands_2003_2022_Bills!AJ5,"0")</f>
        <v>0</v>
      </c>
      <c r="AK5" s="129">
        <f>IFERROR(CT_Bands_2003_2022_Count_Stock!AK5*CT_Bands_2003_2022_Bills!AK5,"0")</f>
        <v>0</v>
      </c>
      <c r="AL5" s="129">
        <f>IFERROR(CT_Bands_2003_2022_Count_Stock!AL5*CT_Bands_2003_2022_Bills!AL5,"0")</f>
        <v>0</v>
      </c>
      <c r="AM5" s="129">
        <f>IFERROR(CT_Bands_2003_2022_Count_Stock!AM5*CT_Bands_2003_2022_Bills!AM5,"0")</f>
        <v>0</v>
      </c>
      <c r="AN5" s="143">
        <f>IFERROR(CT_Bands_2003_2022_Count_Stock!AN5*CT_Bands_2003_2022_Bills!AN5,"0")</f>
        <v>0</v>
      </c>
      <c r="AO5" s="129">
        <f>IFERROR(CT_Bands_2003_2022_Count_Stock!AO5*CT_Bands_2003_2022_Bills!AO5,"0")</f>
        <v>0</v>
      </c>
      <c r="AP5" s="129">
        <f>IFERROR(CT_Bands_2003_2022_Count_Stock!AP5*CT_Bands_2003_2022_Bills!AP5,"0")</f>
        <v>0</v>
      </c>
      <c r="AQ5" s="129">
        <f>IFERROR(CT_Bands_2003_2022_Count_Stock!AQ5*CT_Bands_2003_2022_Bills!AQ5,"0")</f>
        <v>0</v>
      </c>
      <c r="AR5" s="129">
        <f>IFERROR(CT_Bands_2003_2022_Count_Stock!AR5*CT_Bands_2003_2022_Bills!AR5,"0")</f>
        <v>-800380.05087683396</v>
      </c>
      <c r="AS5" s="129">
        <f>IFERROR(CT_Bands_2003_2022_Count_Stock!AS5*CT_Bands_2003_2022_Bills!AS5,"0")</f>
        <v>-5491579.5055791419</v>
      </c>
      <c r="AT5" s="129">
        <f>IFERROR(CT_Bands_2003_2022_Count_Stock!AT5*CT_Bands_2003_2022_Bills!AT5,"0")</f>
        <v>0</v>
      </c>
      <c r="AU5" s="129">
        <f>IFERROR(CT_Bands_2003_2022_Count_Stock!AU5*CT_Bands_2003_2022_Bills!AU5,"0")</f>
        <v>0</v>
      </c>
      <c r="AV5" s="129">
        <f>IFERROR(CT_Bands_2003_2022_Count_Stock!AV5*CT_Bands_2003_2022_Bills!AV5,"0")</f>
        <v>0</v>
      </c>
      <c r="AW5" s="143">
        <f>IFERROR(CT_Bands_2003_2022_Count_Stock!AW5*CT_Bands_2003_2022_Bills!AW5,"0")</f>
        <v>0</v>
      </c>
      <c r="AX5" s="129">
        <f>IFERROR(CT_Bands_2003_2022_Count_Stock!AX5*CT_Bands_2003_2022_Bills!AX5,"0")</f>
        <v>0</v>
      </c>
      <c r="AY5" s="129">
        <f>IFERROR(CT_Bands_2003_2022_Count_Stock!AY5*CT_Bands_2003_2022_Bills!AY5,"0")</f>
        <v>0</v>
      </c>
      <c r="AZ5" s="129">
        <f>IFERROR(CT_Bands_2003_2022_Count_Stock!AZ5*CT_Bands_2003_2022_Bills!AZ5,"0")</f>
        <v>0</v>
      </c>
      <c r="BA5" s="129">
        <f>IFERROR(CT_Bands_2003_2022_Count_Stock!BA5*CT_Bands_2003_2022_Bills!BA5,"0")</f>
        <v>0</v>
      </c>
      <c r="BB5" s="129">
        <f>IFERROR(CT_Bands_2003_2022_Count_Stock!BB5*CT_Bands_2003_2022_Bills!BB5,"0")</f>
        <v>-1617237.4876050854</v>
      </c>
      <c r="BC5" s="129">
        <f>IFERROR(CT_Bands_2003_2022_Count_Stock!BC5*CT_Bands_2003_2022_Bills!BC5,"0")</f>
        <v>-5925583.5120173562</v>
      </c>
      <c r="BD5" s="129">
        <f>IFERROR(CT_Bands_2003_2022_Count_Stock!BD5*CT_Bands_2003_2022_Bills!BD5,"0")</f>
        <v>0</v>
      </c>
      <c r="BE5" s="129">
        <f>IFERROR(CT_Bands_2003_2022_Count_Stock!BE5*CT_Bands_2003_2022_Bills!BE5,"0")</f>
        <v>0</v>
      </c>
      <c r="BF5" s="143">
        <f>IFERROR(CT_Bands_2003_2022_Count_Stock!BF5*CT_Bands_2003_2022_Bills!BF5,"0")</f>
        <v>0</v>
      </c>
      <c r="BG5" s="129">
        <f>IFERROR(CT_Bands_2003_2022_Count_Stock!BG5*CT_Bands_2003_2022_Bills!BG5,"0")</f>
        <v>0</v>
      </c>
      <c r="BH5" s="129">
        <f>IFERROR(CT_Bands_2003_2022_Count_Stock!BH5*CT_Bands_2003_2022_Bills!BH5,"0")</f>
        <v>0</v>
      </c>
      <c r="BI5" s="129">
        <f>IFERROR(CT_Bands_2003_2022_Count_Stock!BI5*CT_Bands_2003_2022_Bills!BI5,"0")</f>
        <v>0</v>
      </c>
      <c r="BJ5" s="129">
        <f>IFERROR(CT_Bands_2003_2022_Count_Stock!BJ5*CT_Bands_2003_2022_Bills!BJ5,"0")</f>
        <v>0</v>
      </c>
      <c r="BK5" s="129">
        <f>IFERROR(CT_Bands_2003_2022_Count_Stock!BK5*CT_Bands_2003_2022_Bills!BK5,"0")</f>
        <v>0</v>
      </c>
      <c r="BL5" s="129">
        <f>IFERROR(CT_Bands_2003_2022_Count_Stock!BL5*CT_Bands_2003_2022_Bills!BL5,"0")</f>
        <v>-971755.22653812624</v>
      </c>
      <c r="BM5" s="129">
        <f>IFERROR(CT_Bands_2003_2022_Count_Stock!BM5*CT_Bands_2003_2022_Bills!BM5,"0")</f>
        <v>-2382725.5847037034</v>
      </c>
      <c r="BN5" s="129">
        <f>IFERROR(CT_Bands_2003_2022_Count_Stock!BN5*CT_Bands_2003_2022_Bills!BN5,"0")</f>
        <v>0</v>
      </c>
      <c r="BO5" s="143">
        <f>IFERROR(CT_Bands_2003_2022_Count_Stock!BO5*CT_Bands_2003_2022_Bills!BO5,"0")</f>
        <v>0</v>
      </c>
      <c r="BP5" s="129">
        <f>IFERROR(CT_Bands_2003_2022_Count_Stock!BP5*CT_Bands_2003_2022_Bills!BP5,"0")</f>
        <v>0</v>
      </c>
      <c r="BQ5" s="129">
        <f>IFERROR(CT_Bands_2003_2022_Count_Stock!BQ5*CT_Bands_2003_2022_Bills!BQ5,"0")</f>
        <v>0</v>
      </c>
      <c r="BR5" s="129">
        <f>IFERROR(CT_Bands_2003_2022_Count_Stock!BR5*CT_Bands_2003_2022_Bills!BR5,"0")</f>
        <v>0</v>
      </c>
      <c r="BS5" s="129">
        <f>IFERROR(CT_Bands_2003_2022_Count_Stock!BS5*CT_Bands_2003_2022_Bills!BS5,"0")</f>
        <v>0</v>
      </c>
      <c r="BT5" s="129">
        <f>IFERROR(CT_Bands_2003_2022_Count_Stock!BT5*CT_Bands_2003_2022_Bills!BT5,"0")</f>
        <v>0</v>
      </c>
      <c r="BU5" s="129">
        <f>IFERROR(CT_Bands_2003_2022_Count_Stock!BU5*CT_Bands_2003_2022_Bills!BU5,"0")</f>
        <v>0</v>
      </c>
      <c r="BV5" s="129">
        <f>IFERROR(CT_Bands_2003_2022_Count_Stock!BV5*CT_Bands_2003_2022_Bills!BV5,"0")</f>
        <v>0</v>
      </c>
      <c r="BW5" s="129">
        <f>IFERROR(CT_Bands_2003_2022_Count_Stock!BW5*CT_Bands_2003_2022_Bills!BW5,"0")</f>
        <v>-1215622.4690091505</v>
      </c>
      <c r="BX5" s="129">
        <f>IFERROR(CT_Bands_2003_2022_Count_Stock!BX5*CT_Bands_2003_2022_Bills!BX5,"0")</f>
        <v>0</v>
      </c>
      <c r="BY5" s="129">
        <f>IFERROR(CT_Bands_2003_2022_Count_Stock!BY5*CT_Bands_2003_2022_Bills!BY5,"0")</f>
        <v>0</v>
      </c>
      <c r="BZ5" s="129">
        <f>IFERROR(CT_Bands_2003_2022_Count_Stock!BZ5*CT_Bands_2003_2022_Bills!BZ5,"0")</f>
        <v>0</v>
      </c>
      <c r="CA5" s="129">
        <f>IFERROR(CT_Bands_2003_2022_Count_Stock!CA5*CT_Bands_2003_2022_Bills!CA5,"0")</f>
        <v>0</v>
      </c>
      <c r="CB5" s="129">
        <f>IFERROR(CT_Bands_2003_2022_Count_Stock!CB5*CT_Bands_2003_2022_Bills!CB5,"0")</f>
        <v>0</v>
      </c>
      <c r="CC5" s="129">
        <f>IFERROR(CT_Bands_2003_2022_Count_Stock!CC5*CT_Bands_2003_2022_Bills!CC5,"0")</f>
        <v>0</v>
      </c>
      <c r="CD5" s="129">
        <f>IFERROR(CT_Bands_2003_2022_Count_Stock!CD5*CT_Bands_2003_2022_Bills!CD5,"0")</f>
        <v>0</v>
      </c>
      <c r="CE5" s="129">
        <f>IFERROR(CT_Bands_2003_2022_Count_Stock!CE5*CT_Bands_2003_2022_Bills!CE5,"0")</f>
        <v>0</v>
      </c>
      <c r="CF5" s="129">
        <f>IFERROR(CT_Bands_2003_2022_Count_Stock!CF5*CT_Bands_2003_2022_Bills!CF5,"0")</f>
        <v>-394248.28276503278</v>
      </c>
      <c r="CG5" s="51"/>
    </row>
    <row r="6" spans="1:85" x14ac:dyDescent="0.25">
      <c r="A6" s="126" t="s">
        <v>1091</v>
      </c>
      <c r="B6" s="127" t="s">
        <v>1092</v>
      </c>
      <c r="C6" s="127" t="s">
        <v>2321</v>
      </c>
      <c r="D6" s="129">
        <f>IFERROR(CT_Bands_2003_2022_Count_Stock!D6*CT_Bands_2003_2022_Bills!D6,"0")</f>
        <v>2533411.7075321665</v>
      </c>
      <c r="E6" s="129">
        <f>IFERROR(CT_Bands_2003_2022_Count_Stock!E6*CT_Bands_2003_2022_Bills!E6,"0")</f>
        <v>748192.1513742964</v>
      </c>
      <c r="F6" s="129">
        <f>IFERROR(CT_Bands_2003_2022_Count_Stock!F6*CT_Bands_2003_2022_Bills!F6,"0")</f>
        <v>0</v>
      </c>
      <c r="G6" s="129">
        <f>IFERROR(CT_Bands_2003_2022_Count_Stock!G6*CT_Bands_2003_2022_Bills!G6,"0")</f>
        <v>0</v>
      </c>
      <c r="H6" s="129">
        <f>IFERROR(CT_Bands_2003_2022_Count_Stock!H6*CT_Bands_2003_2022_Bills!H6,"0")</f>
        <v>0</v>
      </c>
      <c r="I6" s="129">
        <f>IFERROR(CT_Bands_2003_2022_Count_Stock!I6*CT_Bands_2003_2022_Bills!I6,"0")</f>
        <v>0</v>
      </c>
      <c r="J6" s="129">
        <f>IFERROR(CT_Bands_2003_2022_Count_Stock!J6*CT_Bands_2003_2022_Bills!J6,"0")</f>
        <v>0</v>
      </c>
      <c r="K6" s="129">
        <f>IFERROR(CT_Bands_2003_2022_Count_Stock!K6*CT_Bands_2003_2022_Bills!K6,"0")</f>
        <v>0</v>
      </c>
      <c r="L6" s="129">
        <f>IFERROR(CT_Bands_2003_2022_Count_Stock!L6*CT_Bands_2003_2022_Bills!L6,"0")</f>
        <v>0</v>
      </c>
      <c r="M6" s="143">
        <f>IFERROR(CT_Bands_2003_2022_Count_Stock!M6*CT_Bands_2003_2022_Bills!M6,"0")</f>
        <v>0</v>
      </c>
      <c r="N6" s="129">
        <f>IFERROR(CT_Bands_2003_2022_Count_Stock!N6*CT_Bands_2003_2022_Bills!N6,"0")</f>
        <v>4032721.5335212667</v>
      </c>
      <c r="O6" s="129">
        <f>IFERROR(CT_Bands_2003_2022_Count_Stock!O6*CT_Bands_2003_2022_Bills!O6,"0")</f>
        <v>312631.61812934064</v>
      </c>
      <c r="P6" s="129">
        <f>IFERROR(CT_Bands_2003_2022_Count_Stock!P6*CT_Bands_2003_2022_Bills!P6,"0")</f>
        <v>0</v>
      </c>
      <c r="Q6" s="129">
        <f>IFERROR(CT_Bands_2003_2022_Count_Stock!Q6*CT_Bands_2003_2022_Bills!Q6,"0")</f>
        <v>0</v>
      </c>
      <c r="R6" s="129">
        <f>IFERROR(CT_Bands_2003_2022_Count_Stock!R6*CT_Bands_2003_2022_Bills!R6,"0")</f>
        <v>0</v>
      </c>
      <c r="S6" s="129">
        <f>IFERROR(CT_Bands_2003_2022_Count_Stock!S6*CT_Bands_2003_2022_Bills!S6,"0")</f>
        <v>0</v>
      </c>
      <c r="T6" s="129">
        <f>IFERROR(CT_Bands_2003_2022_Count_Stock!T6*CT_Bands_2003_2022_Bills!T6,"0")</f>
        <v>0</v>
      </c>
      <c r="U6" s="129">
        <f>IFERROR(CT_Bands_2003_2022_Count_Stock!U6*CT_Bands_2003_2022_Bills!U6,"0")</f>
        <v>0</v>
      </c>
      <c r="V6" s="143">
        <f>IFERROR(CT_Bands_2003_2022_Count_Stock!V6*CT_Bands_2003_2022_Bills!V6,"0")</f>
        <v>0</v>
      </c>
      <c r="W6" s="129">
        <f>IFERROR(CT_Bands_2003_2022_Count_Stock!W6*CT_Bands_2003_2022_Bills!W6,"0")</f>
        <v>0</v>
      </c>
      <c r="X6" s="129">
        <f>IFERROR(CT_Bands_2003_2022_Count_Stock!X6*CT_Bands_2003_2022_Bills!X6,"0")</f>
        <v>5593619.589295309</v>
      </c>
      <c r="Y6" s="129">
        <f>IFERROR(CT_Bands_2003_2022_Count_Stock!Y6*CT_Bands_2003_2022_Bills!Y6,"0")</f>
        <v>-45473.855888441052</v>
      </c>
      <c r="Z6" s="129">
        <f>IFERROR(CT_Bands_2003_2022_Count_Stock!Z6*CT_Bands_2003_2022_Bills!Z6,"0")</f>
        <v>0</v>
      </c>
      <c r="AA6" s="129">
        <f>IFERROR(CT_Bands_2003_2022_Count_Stock!AA6*CT_Bands_2003_2022_Bills!AA6,"0")</f>
        <v>0</v>
      </c>
      <c r="AB6" s="129">
        <f>IFERROR(CT_Bands_2003_2022_Count_Stock!AB6*CT_Bands_2003_2022_Bills!AB6,"0")</f>
        <v>0</v>
      </c>
      <c r="AC6" s="129">
        <f>IFERROR(CT_Bands_2003_2022_Count_Stock!AC6*CT_Bands_2003_2022_Bills!AC6,"0")</f>
        <v>0</v>
      </c>
      <c r="AD6" s="129">
        <f>IFERROR(CT_Bands_2003_2022_Count_Stock!AD6*CT_Bands_2003_2022_Bills!AD6,"0")</f>
        <v>0</v>
      </c>
      <c r="AE6" s="143">
        <f>IFERROR(CT_Bands_2003_2022_Count_Stock!AE6*CT_Bands_2003_2022_Bills!AE6,"0")</f>
        <v>0</v>
      </c>
      <c r="AF6" s="129">
        <f>IFERROR(CT_Bands_2003_2022_Count_Stock!AF6*CT_Bands_2003_2022_Bills!AF6,"0")</f>
        <v>0</v>
      </c>
      <c r="AG6" s="129">
        <f>IFERROR(CT_Bands_2003_2022_Count_Stock!AG6*CT_Bands_2003_2022_Bills!AG6,"0")</f>
        <v>0</v>
      </c>
      <c r="AH6" s="129">
        <f>IFERROR(CT_Bands_2003_2022_Count_Stock!AH6*CT_Bands_2003_2022_Bills!AH6,"0")</f>
        <v>132683.16847197842</v>
      </c>
      <c r="AI6" s="129">
        <f>IFERROR(CT_Bands_2003_2022_Count_Stock!AI6*CT_Bands_2003_2022_Bills!AI6,"0")</f>
        <v>0</v>
      </c>
      <c r="AJ6" s="129">
        <f>IFERROR(CT_Bands_2003_2022_Count_Stock!AJ6*CT_Bands_2003_2022_Bills!AJ6,"0")</f>
        <v>0</v>
      </c>
      <c r="AK6" s="129">
        <f>IFERROR(CT_Bands_2003_2022_Count_Stock!AK6*CT_Bands_2003_2022_Bills!AK6,"0")</f>
        <v>0</v>
      </c>
      <c r="AL6" s="129">
        <f>IFERROR(CT_Bands_2003_2022_Count_Stock!AL6*CT_Bands_2003_2022_Bills!AL6,"0")</f>
        <v>0</v>
      </c>
      <c r="AM6" s="129">
        <f>IFERROR(CT_Bands_2003_2022_Count_Stock!AM6*CT_Bands_2003_2022_Bills!AM6,"0")</f>
        <v>0</v>
      </c>
      <c r="AN6" s="143">
        <f>IFERROR(CT_Bands_2003_2022_Count_Stock!AN6*CT_Bands_2003_2022_Bills!AN6,"0")</f>
        <v>0</v>
      </c>
      <c r="AO6" s="129">
        <f>IFERROR(CT_Bands_2003_2022_Count_Stock!AO6*CT_Bands_2003_2022_Bills!AO6,"0")</f>
        <v>0</v>
      </c>
      <c r="AP6" s="129">
        <f>IFERROR(CT_Bands_2003_2022_Count_Stock!AP6*CT_Bands_2003_2022_Bills!AP6,"0")</f>
        <v>0</v>
      </c>
      <c r="AQ6" s="129">
        <f>IFERROR(CT_Bands_2003_2022_Count_Stock!AQ6*CT_Bands_2003_2022_Bills!AQ6,"0")</f>
        <v>242634.70099013954</v>
      </c>
      <c r="AR6" s="129">
        <f>IFERROR(CT_Bands_2003_2022_Count_Stock!AR6*CT_Bands_2003_2022_Bills!AR6,"0")</f>
        <v>-2754269.030878101</v>
      </c>
      <c r="AS6" s="129">
        <f>IFERROR(CT_Bands_2003_2022_Count_Stock!AS6*CT_Bands_2003_2022_Bills!AS6,"0")</f>
        <v>0</v>
      </c>
      <c r="AT6" s="129">
        <f>IFERROR(CT_Bands_2003_2022_Count_Stock!AT6*CT_Bands_2003_2022_Bills!AT6,"0")</f>
        <v>0</v>
      </c>
      <c r="AU6" s="129">
        <f>IFERROR(CT_Bands_2003_2022_Count_Stock!AU6*CT_Bands_2003_2022_Bills!AU6,"0")</f>
        <v>0</v>
      </c>
      <c r="AV6" s="129">
        <f>IFERROR(CT_Bands_2003_2022_Count_Stock!AV6*CT_Bands_2003_2022_Bills!AV6,"0")</f>
        <v>0</v>
      </c>
      <c r="AW6" s="143">
        <f>IFERROR(CT_Bands_2003_2022_Count_Stock!AW6*CT_Bands_2003_2022_Bills!AW6,"0")</f>
        <v>0</v>
      </c>
      <c r="AX6" s="129">
        <f>IFERROR(CT_Bands_2003_2022_Count_Stock!AX6*CT_Bands_2003_2022_Bills!AX6,"0")</f>
        <v>0</v>
      </c>
      <c r="AY6" s="129">
        <f>IFERROR(CT_Bands_2003_2022_Count_Stock!AY6*CT_Bands_2003_2022_Bills!AY6,"0")</f>
        <v>0</v>
      </c>
      <c r="AZ6" s="129">
        <f>IFERROR(CT_Bands_2003_2022_Count_Stock!AZ6*CT_Bands_2003_2022_Bills!AZ6,"0")</f>
        <v>0</v>
      </c>
      <c r="BA6" s="129">
        <f>IFERROR(CT_Bands_2003_2022_Count_Stock!BA6*CT_Bands_2003_2022_Bills!BA6,"0")</f>
        <v>63853.090057958871</v>
      </c>
      <c r="BB6" s="129">
        <f>IFERROR(CT_Bands_2003_2022_Count_Stock!BB6*CT_Bands_2003_2022_Bills!BB6,"0")</f>
        <v>-4120236.1977720801</v>
      </c>
      <c r="BC6" s="129">
        <f>IFERROR(CT_Bands_2003_2022_Count_Stock!BC6*CT_Bands_2003_2022_Bills!BC6,"0")</f>
        <v>0</v>
      </c>
      <c r="BD6" s="129">
        <f>IFERROR(CT_Bands_2003_2022_Count_Stock!BD6*CT_Bands_2003_2022_Bills!BD6,"0")</f>
        <v>0</v>
      </c>
      <c r="BE6" s="129">
        <f>IFERROR(CT_Bands_2003_2022_Count_Stock!BE6*CT_Bands_2003_2022_Bills!BE6,"0")</f>
        <v>0</v>
      </c>
      <c r="BF6" s="143">
        <f>IFERROR(CT_Bands_2003_2022_Count_Stock!BF6*CT_Bands_2003_2022_Bills!BF6,"0")</f>
        <v>0</v>
      </c>
      <c r="BG6" s="129">
        <f>IFERROR(CT_Bands_2003_2022_Count_Stock!BG6*CT_Bands_2003_2022_Bills!BG6,"0")</f>
        <v>0</v>
      </c>
      <c r="BH6" s="129">
        <f>IFERROR(CT_Bands_2003_2022_Count_Stock!BH6*CT_Bands_2003_2022_Bills!BH6,"0")</f>
        <v>0</v>
      </c>
      <c r="BI6" s="129">
        <f>IFERROR(CT_Bands_2003_2022_Count_Stock!BI6*CT_Bands_2003_2022_Bills!BI6,"0")</f>
        <v>0</v>
      </c>
      <c r="BJ6" s="129">
        <f>IFERROR(CT_Bands_2003_2022_Count_Stock!BJ6*CT_Bands_2003_2022_Bills!BJ6,"0")</f>
        <v>0</v>
      </c>
      <c r="BK6" s="129">
        <f>IFERROR(CT_Bands_2003_2022_Count_Stock!BK6*CT_Bands_2003_2022_Bills!BK6,"0")</f>
        <v>-82826.659846958195</v>
      </c>
      <c r="BL6" s="129">
        <f>IFERROR(CT_Bands_2003_2022_Count_Stock!BL6*CT_Bands_2003_2022_Bills!BL6,"0")</f>
        <v>-3562361.4186041844</v>
      </c>
      <c r="BM6" s="129">
        <f>IFERROR(CT_Bands_2003_2022_Count_Stock!BM6*CT_Bands_2003_2022_Bills!BM6,"0")</f>
        <v>0</v>
      </c>
      <c r="BN6" s="129">
        <f>IFERROR(CT_Bands_2003_2022_Count_Stock!BN6*CT_Bands_2003_2022_Bills!BN6,"0")</f>
        <v>0</v>
      </c>
      <c r="BO6" s="143">
        <f>IFERROR(CT_Bands_2003_2022_Count_Stock!BO6*CT_Bands_2003_2022_Bills!BO6,"0")</f>
        <v>0</v>
      </c>
      <c r="BP6" s="129">
        <f>IFERROR(CT_Bands_2003_2022_Count_Stock!BP6*CT_Bands_2003_2022_Bills!BP6,"0")</f>
        <v>0</v>
      </c>
      <c r="BQ6" s="129">
        <f>IFERROR(CT_Bands_2003_2022_Count_Stock!BQ6*CT_Bands_2003_2022_Bills!BQ6,"0")</f>
        <v>0</v>
      </c>
      <c r="BR6" s="129">
        <f>IFERROR(CT_Bands_2003_2022_Count_Stock!BR6*CT_Bands_2003_2022_Bills!BR6,"0")</f>
        <v>0</v>
      </c>
      <c r="BS6" s="129">
        <f>IFERROR(CT_Bands_2003_2022_Count_Stock!BS6*CT_Bands_2003_2022_Bills!BS6,"0")</f>
        <v>0</v>
      </c>
      <c r="BT6" s="129">
        <f>IFERROR(CT_Bands_2003_2022_Count_Stock!BT6*CT_Bands_2003_2022_Bills!BT6,"0")</f>
        <v>0</v>
      </c>
      <c r="BU6" s="129">
        <f>IFERROR(CT_Bands_2003_2022_Count_Stock!BU6*CT_Bands_2003_2022_Bills!BU6,"0")</f>
        <v>-206879.70768136895</v>
      </c>
      <c r="BV6" s="129">
        <f>IFERROR(CT_Bands_2003_2022_Count_Stock!BV6*CT_Bands_2003_2022_Bills!BV6,"0")</f>
        <v>-921989.92867072264</v>
      </c>
      <c r="BW6" s="129">
        <f>IFERROR(CT_Bands_2003_2022_Count_Stock!BW6*CT_Bands_2003_2022_Bills!BW6,"0")</f>
        <v>0</v>
      </c>
      <c r="BX6" s="129">
        <f>IFERROR(CT_Bands_2003_2022_Count_Stock!BX6*CT_Bands_2003_2022_Bills!BX6,"0")</f>
        <v>0</v>
      </c>
      <c r="BY6" s="129">
        <f>IFERROR(CT_Bands_2003_2022_Count_Stock!BY6*CT_Bands_2003_2022_Bills!BY6,"0")</f>
        <v>0</v>
      </c>
      <c r="BZ6" s="129">
        <f>IFERROR(CT_Bands_2003_2022_Count_Stock!BZ6*CT_Bands_2003_2022_Bills!BZ6,"0")</f>
        <v>0</v>
      </c>
      <c r="CA6" s="129">
        <f>IFERROR(CT_Bands_2003_2022_Count_Stock!CA6*CT_Bands_2003_2022_Bills!CA6,"0")</f>
        <v>0</v>
      </c>
      <c r="CB6" s="129">
        <f>IFERROR(CT_Bands_2003_2022_Count_Stock!CB6*CT_Bands_2003_2022_Bills!CB6,"0")</f>
        <v>0</v>
      </c>
      <c r="CC6" s="129">
        <f>IFERROR(CT_Bands_2003_2022_Count_Stock!CC6*CT_Bands_2003_2022_Bills!CC6,"0")</f>
        <v>0</v>
      </c>
      <c r="CD6" s="129">
        <f>IFERROR(CT_Bands_2003_2022_Count_Stock!CD6*CT_Bands_2003_2022_Bills!CD6,"0")</f>
        <v>0</v>
      </c>
      <c r="CE6" s="129">
        <f>IFERROR(CT_Bands_2003_2022_Count_Stock!CE6*CT_Bands_2003_2022_Bills!CE6,"0")</f>
        <v>-152234.98433558943</v>
      </c>
      <c r="CF6" s="129">
        <f>IFERROR(CT_Bands_2003_2022_Count_Stock!CF6*CT_Bands_2003_2022_Bills!CF6,"0")</f>
        <v>-404948.19266357424</v>
      </c>
      <c r="CG6" s="51"/>
    </row>
    <row r="7" spans="1:85" x14ac:dyDescent="0.25">
      <c r="A7" s="130" t="s">
        <v>1093</v>
      </c>
      <c r="B7" s="127" t="s">
        <v>1094</v>
      </c>
      <c r="C7" s="127" t="s">
        <v>2322</v>
      </c>
      <c r="D7" s="129">
        <f>IFERROR(CT_Bands_2003_2022_Count_Stock!D7*CT_Bands_2003_2022_Bills!D7,"0")</f>
        <v>1676840.9164633101</v>
      </c>
      <c r="E7" s="129">
        <f>IFERROR(CT_Bands_2003_2022_Count_Stock!E7*CT_Bands_2003_2022_Bills!E7,"0")</f>
        <v>519555.26511797967</v>
      </c>
      <c r="F7" s="129">
        <f>IFERROR(CT_Bands_2003_2022_Count_Stock!F7*CT_Bands_2003_2022_Bills!F7,"0")</f>
        <v>0</v>
      </c>
      <c r="G7" s="129">
        <f>IFERROR(CT_Bands_2003_2022_Count_Stock!G7*CT_Bands_2003_2022_Bills!G7,"0")</f>
        <v>0</v>
      </c>
      <c r="H7" s="129">
        <f>IFERROR(CT_Bands_2003_2022_Count_Stock!H7*CT_Bands_2003_2022_Bills!H7,"0")</f>
        <v>0</v>
      </c>
      <c r="I7" s="129">
        <f>IFERROR(CT_Bands_2003_2022_Count_Stock!I7*CT_Bands_2003_2022_Bills!I7,"0")</f>
        <v>0</v>
      </c>
      <c r="J7" s="129">
        <f>IFERROR(CT_Bands_2003_2022_Count_Stock!J7*CT_Bands_2003_2022_Bills!J7,"0")</f>
        <v>0</v>
      </c>
      <c r="K7" s="129">
        <f>IFERROR(CT_Bands_2003_2022_Count_Stock!K7*CT_Bands_2003_2022_Bills!K7,"0")</f>
        <v>0</v>
      </c>
      <c r="L7" s="129">
        <f>IFERROR(CT_Bands_2003_2022_Count_Stock!L7*CT_Bands_2003_2022_Bills!L7,"0")</f>
        <v>0</v>
      </c>
      <c r="M7" s="143">
        <f>IFERROR(CT_Bands_2003_2022_Count_Stock!M7*CT_Bands_2003_2022_Bills!M7,"0")</f>
        <v>0</v>
      </c>
      <c r="N7" s="129">
        <f>IFERROR(CT_Bands_2003_2022_Count_Stock!N7*CT_Bands_2003_2022_Bills!N7,"0")</f>
        <v>3434210.7633165261</v>
      </c>
      <c r="O7" s="129">
        <f>IFERROR(CT_Bands_2003_2022_Count_Stock!O7*CT_Bands_2003_2022_Bills!O7,"0")</f>
        <v>24026.520107415727</v>
      </c>
      <c r="P7" s="129">
        <f>IFERROR(CT_Bands_2003_2022_Count_Stock!P7*CT_Bands_2003_2022_Bills!P7,"0")</f>
        <v>0</v>
      </c>
      <c r="Q7" s="129">
        <f>IFERROR(CT_Bands_2003_2022_Count_Stock!Q7*CT_Bands_2003_2022_Bills!Q7,"0")</f>
        <v>0</v>
      </c>
      <c r="R7" s="129">
        <f>IFERROR(CT_Bands_2003_2022_Count_Stock!R7*CT_Bands_2003_2022_Bills!R7,"0")</f>
        <v>0</v>
      </c>
      <c r="S7" s="129">
        <f>IFERROR(CT_Bands_2003_2022_Count_Stock!S7*CT_Bands_2003_2022_Bills!S7,"0")</f>
        <v>0</v>
      </c>
      <c r="T7" s="129">
        <f>IFERROR(CT_Bands_2003_2022_Count_Stock!T7*CT_Bands_2003_2022_Bills!T7,"0")</f>
        <v>0</v>
      </c>
      <c r="U7" s="129">
        <f>IFERROR(CT_Bands_2003_2022_Count_Stock!U7*CT_Bands_2003_2022_Bills!U7,"0")</f>
        <v>0</v>
      </c>
      <c r="V7" s="143">
        <f>IFERROR(CT_Bands_2003_2022_Count_Stock!V7*CT_Bands_2003_2022_Bills!V7,"0")</f>
        <v>0</v>
      </c>
      <c r="W7" s="129">
        <f>IFERROR(CT_Bands_2003_2022_Count_Stock!W7*CT_Bands_2003_2022_Bills!W7,"0")</f>
        <v>0</v>
      </c>
      <c r="X7" s="129">
        <f>IFERROR(CT_Bands_2003_2022_Count_Stock!X7*CT_Bands_2003_2022_Bills!X7,"0")</f>
        <v>3457429.4822567557</v>
      </c>
      <c r="Y7" s="129">
        <f>IFERROR(CT_Bands_2003_2022_Count_Stock!Y7*CT_Bands_2003_2022_Bills!Y7,"0")</f>
        <v>0</v>
      </c>
      <c r="Z7" s="129">
        <f>IFERROR(CT_Bands_2003_2022_Count_Stock!Z7*CT_Bands_2003_2022_Bills!Z7,"0")</f>
        <v>0</v>
      </c>
      <c r="AA7" s="129">
        <f>IFERROR(CT_Bands_2003_2022_Count_Stock!AA7*CT_Bands_2003_2022_Bills!AA7,"0")</f>
        <v>0</v>
      </c>
      <c r="AB7" s="129">
        <f>IFERROR(CT_Bands_2003_2022_Count_Stock!AB7*CT_Bands_2003_2022_Bills!AB7,"0")</f>
        <v>0</v>
      </c>
      <c r="AC7" s="129">
        <f>IFERROR(CT_Bands_2003_2022_Count_Stock!AC7*CT_Bands_2003_2022_Bills!AC7,"0")</f>
        <v>0</v>
      </c>
      <c r="AD7" s="129">
        <f>IFERROR(CT_Bands_2003_2022_Count_Stock!AD7*CT_Bands_2003_2022_Bills!AD7,"0")</f>
        <v>0</v>
      </c>
      <c r="AE7" s="143">
        <f>IFERROR(CT_Bands_2003_2022_Count_Stock!AE7*CT_Bands_2003_2022_Bills!AE7,"0")</f>
        <v>0</v>
      </c>
      <c r="AF7" s="129">
        <f>IFERROR(CT_Bands_2003_2022_Count_Stock!AF7*CT_Bands_2003_2022_Bills!AF7,"0")</f>
        <v>0</v>
      </c>
      <c r="AG7" s="129">
        <f>IFERROR(CT_Bands_2003_2022_Count_Stock!AG7*CT_Bands_2003_2022_Bills!AG7,"0")</f>
        <v>284193.93761314772</v>
      </c>
      <c r="AH7" s="129">
        <f>IFERROR(CT_Bands_2003_2022_Count_Stock!AH7*CT_Bands_2003_2022_Bills!AH7,"0")</f>
        <v>-475542.24286627135</v>
      </c>
      <c r="AI7" s="129">
        <f>IFERROR(CT_Bands_2003_2022_Count_Stock!AI7*CT_Bands_2003_2022_Bills!AI7,"0")</f>
        <v>0</v>
      </c>
      <c r="AJ7" s="129">
        <f>IFERROR(CT_Bands_2003_2022_Count_Stock!AJ7*CT_Bands_2003_2022_Bills!AJ7,"0")</f>
        <v>0</v>
      </c>
      <c r="AK7" s="129">
        <f>IFERROR(CT_Bands_2003_2022_Count_Stock!AK7*CT_Bands_2003_2022_Bills!AK7,"0")</f>
        <v>0</v>
      </c>
      <c r="AL7" s="129">
        <f>IFERROR(CT_Bands_2003_2022_Count_Stock!AL7*CT_Bands_2003_2022_Bills!AL7,"0")</f>
        <v>0</v>
      </c>
      <c r="AM7" s="129">
        <f>IFERROR(CT_Bands_2003_2022_Count_Stock!AM7*CT_Bands_2003_2022_Bills!AM7,"0")</f>
        <v>0</v>
      </c>
      <c r="AN7" s="143">
        <f>IFERROR(CT_Bands_2003_2022_Count_Stock!AN7*CT_Bands_2003_2022_Bills!AN7,"0")</f>
        <v>0</v>
      </c>
      <c r="AO7" s="129">
        <f>IFERROR(CT_Bands_2003_2022_Count_Stock!AO7*CT_Bands_2003_2022_Bills!AO7,"0")</f>
        <v>0</v>
      </c>
      <c r="AP7" s="129">
        <f>IFERROR(CT_Bands_2003_2022_Count_Stock!AP7*CT_Bands_2003_2022_Bills!AP7,"0")</f>
        <v>0</v>
      </c>
      <c r="AQ7" s="129">
        <f>IFERROR(CT_Bands_2003_2022_Count_Stock!AQ7*CT_Bands_2003_2022_Bills!AQ7,"0")</f>
        <v>503318.74633763928</v>
      </c>
      <c r="AR7" s="129">
        <f>IFERROR(CT_Bands_2003_2022_Count_Stock!AR7*CT_Bands_2003_2022_Bills!AR7,"0")</f>
        <v>-1613866.9950298956</v>
      </c>
      <c r="AS7" s="129">
        <f>IFERROR(CT_Bands_2003_2022_Count_Stock!AS7*CT_Bands_2003_2022_Bills!AS7,"0")</f>
        <v>0</v>
      </c>
      <c r="AT7" s="129">
        <f>IFERROR(CT_Bands_2003_2022_Count_Stock!AT7*CT_Bands_2003_2022_Bills!AT7,"0")</f>
        <v>0</v>
      </c>
      <c r="AU7" s="129">
        <f>IFERROR(CT_Bands_2003_2022_Count_Stock!AU7*CT_Bands_2003_2022_Bills!AU7,"0")</f>
        <v>0</v>
      </c>
      <c r="AV7" s="129">
        <f>IFERROR(CT_Bands_2003_2022_Count_Stock!AV7*CT_Bands_2003_2022_Bills!AV7,"0")</f>
        <v>0</v>
      </c>
      <c r="AW7" s="143">
        <f>IFERROR(CT_Bands_2003_2022_Count_Stock!AW7*CT_Bands_2003_2022_Bills!AW7,"0")</f>
        <v>0</v>
      </c>
      <c r="AX7" s="129">
        <f>IFERROR(CT_Bands_2003_2022_Count_Stock!AX7*CT_Bands_2003_2022_Bills!AX7,"0")</f>
        <v>0</v>
      </c>
      <c r="AY7" s="129">
        <f>IFERROR(CT_Bands_2003_2022_Count_Stock!AY7*CT_Bands_2003_2022_Bills!AY7,"0")</f>
        <v>0</v>
      </c>
      <c r="AZ7" s="129">
        <f>IFERROR(CT_Bands_2003_2022_Count_Stock!AZ7*CT_Bands_2003_2022_Bills!AZ7,"0")</f>
        <v>0</v>
      </c>
      <c r="BA7" s="129">
        <f>IFERROR(CT_Bands_2003_2022_Count_Stock!BA7*CT_Bands_2003_2022_Bills!BA7,"0")</f>
        <v>-33302.53398161212</v>
      </c>
      <c r="BB7" s="129">
        <f>IFERROR(CT_Bands_2003_2022_Count_Stock!BB7*CT_Bands_2003_2022_Bills!BB7,"0")</f>
        <v>-2392730.8388215993</v>
      </c>
      <c r="BC7" s="129">
        <f>IFERROR(CT_Bands_2003_2022_Count_Stock!BC7*CT_Bands_2003_2022_Bills!BC7,"0")</f>
        <v>0</v>
      </c>
      <c r="BD7" s="129">
        <f>IFERROR(CT_Bands_2003_2022_Count_Stock!BD7*CT_Bands_2003_2022_Bills!BD7,"0")</f>
        <v>0</v>
      </c>
      <c r="BE7" s="129">
        <f>IFERROR(CT_Bands_2003_2022_Count_Stock!BE7*CT_Bands_2003_2022_Bills!BE7,"0")</f>
        <v>0</v>
      </c>
      <c r="BF7" s="143">
        <f>IFERROR(CT_Bands_2003_2022_Count_Stock!BF7*CT_Bands_2003_2022_Bills!BF7,"0")</f>
        <v>0</v>
      </c>
      <c r="BG7" s="129">
        <f>IFERROR(CT_Bands_2003_2022_Count_Stock!BG7*CT_Bands_2003_2022_Bills!BG7,"0")</f>
        <v>0</v>
      </c>
      <c r="BH7" s="129">
        <f>IFERROR(CT_Bands_2003_2022_Count_Stock!BH7*CT_Bands_2003_2022_Bills!BH7,"0")</f>
        <v>0</v>
      </c>
      <c r="BI7" s="129">
        <f>IFERROR(CT_Bands_2003_2022_Count_Stock!BI7*CT_Bands_2003_2022_Bills!BI7,"0")</f>
        <v>0</v>
      </c>
      <c r="BJ7" s="129">
        <f>IFERROR(CT_Bands_2003_2022_Count_Stock!BJ7*CT_Bands_2003_2022_Bills!BJ7,"0")</f>
        <v>0</v>
      </c>
      <c r="BK7" s="129">
        <f>IFERROR(CT_Bands_2003_2022_Count_Stock!BK7*CT_Bands_2003_2022_Bills!BK7,"0")</f>
        <v>-546586.91559006344</v>
      </c>
      <c r="BL7" s="129">
        <f>IFERROR(CT_Bands_2003_2022_Count_Stock!BL7*CT_Bands_2003_2022_Bills!BL7,"0")</f>
        <v>-3020460.4670429593</v>
      </c>
      <c r="BM7" s="129">
        <f>IFERROR(CT_Bands_2003_2022_Count_Stock!BM7*CT_Bands_2003_2022_Bills!BM7,"0")</f>
        <v>0</v>
      </c>
      <c r="BN7" s="129">
        <f>IFERROR(CT_Bands_2003_2022_Count_Stock!BN7*CT_Bands_2003_2022_Bills!BN7,"0")</f>
        <v>0</v>
      </c>
      <c r="BO7" s="143">
        <f>IFERROR(CT_Bands_2003_2022_Count_Stock!BO7*CT_Bands_2003_2022_Bills!BO7,"0")</f>
        <v>0</v>
      </c>
      <c r="BP7" s="129">
        <f>IFERROR(CT_Bands_2003_2022_Count_Stock!BP7*CT_Bands_2003_2022_Bills!BP7,"0")</f>
        <v>0</v>
      </c>
      <c r="BQ7" s="129">
        <f>IFERROR(CT_Bands_2003_2022_Count_Stock!BQ7*CT_Bands_2003_2022_Bills!BQ7,"0")</f>
        <v>0</v>
      </c>
      <c r="BR7" s="129">
        <f>IFERROR(CT_Bands_2003_2022_Count_Stock!BR7*CT_Bands_2003_2022_Bills!BR7,"0")</f>
        <v>0</v>
      </c>
      <c r="BS7" s="129">
        <f>IFERROR(CT_Bands_2003_2022_Count_Stock!BS7*CT_Bands_2003_2022_Bills!BS7,"0")</f>
        <v>0</v>
      </c>
      <c r="BT7" s="129">
        <f>IFERROR(CT_Bands_2003_2022_Count_Stock!BT7*CT_Bands_2003_2022_Bills!BT7,"0")</f>
        <v>0</v>
      </c>
      <c r="BU7" s="129">
        <f>IFERROR(CT_Bands_2003_2022_Count_Stock!BU7*CT_Bands_2003_2022_Bills!BU7,"0")</f>
        <v>-340863.20655826828</v>
      </c>
      <c r="BV7" s="129">
        <f>IFERROR(CT_Bands_2003_2022_Count_Stock!BV7*CT_Bands_2003_2022_Bills!BV7,"0")</f>
        <v>-312526.20726337668</v>
      </c>
      <c r="BW7" s="129">
        <f>IFERROR(CT_Bands_2003_2022_Count_Stock!BW7*CT_Bands_2003_2022_Bills!BW7,"0")</f>
        <v>0</v>
      </c>
      <c r="BX7" s="129">
        <f>IFERROR(CT_Bands_2003_2022_Count_Stock!BX7*CT_Bands_2003_2022_Bills!BX7,"0")</f>
        <v>0</v>
      </c>
      <c r="BY7" s="129">
        <f>IFERROR(CT_Bands_2003_2022_Count_Stock!BY7*CT_Bands_2003_2022_Bills!BY7,"0")</f>
        <v>0</v>
      </c>
      <c r="BZ7" s="129">
        <f>IFERROR(CT_Bands_2003_2022_Count_Stock!BZ7*CT_Bands_2003_2022_Bills!BZ7,"0")</f>
        <v>0</v>
      </c>
      <c r="CA7" s="129">
        <f>IFERROR(CT_Bands_2003_2022_Count_Stock!CA7*CT_Bands_2003_2022_Bills!CA7,"0")</f>
        <v>0</v>
      </c>
      <c r="CB7" s="129">
        <f>IFERROR(CT_Bands_2003_2022_Count_Stock!CB7*CT_Bands_2003_2022_Bills!CB7,"0")</f>
        <v>0</v>
      </c>
      <c r="CC7" s="129">
        <f>IFERROR(CT_Bands_2003_2022_Count_Stock!CC7*CT_Bands_2003_2022_Bills!CC7,"0")</f>
        <v>0</v>
      </c>
      <c r="CD7" s="129">
        <f>IFERROR(CT_Bands_2003_2022_Count_Stock!CD7*CT_Bands_2003_2022_Bills!CD7,"0")</f>
        <v>0</v>
      </c>
      <c r="CE7" s="129">
        <f>IFERROR(CT_Bands_2003_2022_Count_Stock!CE7*CT_Bands_2003_2022_Bills!CE7,"0")</f>
        <v>-436039.81074506295</v>
      </c>
      <c r="CF7" s="129">
        <f>IFERROR(CT_Bands_2003_2022_Count_Stock!CF7*CT_Bands_2003_2022_Bills!CF7,"0")</f>
        <v>-229259.12928874875</v>
      </c>
      <c r="CG7" s="51"/>
    </row>
    <row r="8" spans="1:85" x14ac:dyDescent="0.25">
      <c r="A8" s="126" t="s">
        <v>1095</v>
      </c>
      <c r="B8" s="127" t="s">
        <v>1096</v>
      </c>
      <c r="C8" s="127" t="s">
        <v>2323</v>
      </c>
      <c r="D8" s="129">
        <f>IFERROR(CT_Bands_2003_2022_Count_Stock!D8*CT_Bands_2003_2022_Bills!D8,"0")</f>
        <v>2051789.1635700676</v>
      </c>
      <c r="E8" s="129">
        <f>IFERROR(CT_Bands_2003_2022_Count_Stock!E8*CT_Bands_2003_2022_Bills!E8,"0")</f>
        <v>742062.13419999962</v>
      </c>
      <c r="F8" s="129">
        <f>IFERROR(CT_Bands_2003_2022_Count_Stock!F8*CT_Bands_2003_2022_Bills!F8,"0")</f>
        <v>0</v>
      </c>
      <c r="G8" s="129">
        <f>IFERROR(CT_Bands_2003_2022_Count_Stock!G8*CT_Bands_2003_2022_Bills!G8,"0")</f>
        <v>0</v>
      </c>
      <c r="H8" s="129">
        <f>IFERROR(CT_Bands_2003_2022_Count_Stock!H8*CT_Bands_2003_2022_Bills!H8,"0")</f>
        <v>0</v>
      </c>
      <c r="I8" s="129">
        <f>IFERROR(CT_Bands_2003_2022_Count_Stock!I8*CT_Bands_2003_2022_Bills!I8,"0")</f>
        <v>0</v>
      </c>
      <c r="J8" s="129">
        <f>IFERROR(CT_Bands_2003_2022_Count_Stock!J8*CT_Bands_2003_2022_Bills!J8,"0")</f>
        <v>0</v>
      </c>
      <c r="K8" s="129">
        <f>IFERROR(CT_Bands_2003_2022_Count_Stock!K8*CT_Bands_2003_2022_Bills!K8,"0")</f>
        <v>0</v>
      </c>
      <c r="L8" s="129">
        <f>IFERROR(CT_Bands_2003_2022_Count_Stock!L8*CT_Bands_2003_2022_Bills!L8,"0")</f>
        <v>0</v>
      </c>
      <c r="M8" s="143">
        <f>IFERROR(CT_Bands_2003_2022_Count_Stock!M8*CT_Bands_2003_2022_Bills!M8,"0")</f>
        <v>0</v>
      </c>
      <c r="N8" s="129">
        <f>IFERROR(CT_Bands_2003_2022_Count_Stock!N8*CT_Bands_2003_2022_Bills!N8,"0")</f>
        <v>6451480.7528460296</v>
      </c>
      <c r="O8" s="129">
        <f>IFERROR(CT_Bands_2003_2022_Count_Stock!O8*CT_Bands_2003_2022_Bills!O8,"0")</f>
        <v>0</v>
      </c>
      <c r="P8" s="129">
        <f>IFERROR(CT_Bands_2003_2022_Count_Stock!P8*CT_Bands_2003_2022_Bills!P8,"0")</f>
        <v>0</v>
      </c>
      <c r="Q8" s="129">
        <f>IFERROR(CT_Bands_2003_2022_Count_Stock!Q8*CT_Bands_2003_2022_Bills!Q8,"0")</f>
        <v>0</v>
      </c>
      <c r="R8" s="129">
        <f>IFERROR(CT_Bands_2003_2022_Count_Stock!R8*CT_Bands_2003_2022_Bills!R8,"0")</f>
        <v>0</v>
      </c>
      <c r="S8" s="129">
        <f>IFERROR(CT_Bands_2003_2022_Count_Stock!S8*CT_Bands_2003_2022_Bills!S8,"0")</f>
        <v>0</v>
      </c>
      <c r="T8" s="129">
        <f>IFERROR(CT_Bands_2003_2022_Count_Stock!T8*CT_Bands_2003_2022_Bills!T8,"0")</f>
        <v>0</v>
      </c>
      <c r="U8" s="129">
        <f>IFERROR(CT_Bands_2003_2022_Count_Stock!U8*CT_Bands_2003_2022_Bills!U8,"0")</f>
        <v>0</v>
      </c>
      <c r="V8" s="143">
        <f>IFERROR(CT_Bands_2003_2022_Count_Stock!V8*CT_Bands_2003_2022_Bills!V8,"0")</f>
        <v>0</v>
      </c>
      <c r="W8" s="129">
        <f>IFERROR(CT_Bands_2003_2022_Count_Stock!W8*CT_Bands_2003_2022_Bills!W8,"0")</f>
        <v>1247528.5451428569</v>
      </c>
      <c r="X8" s="129">
        <f>IFERROR(CT_Bands_2003_2022_Count_Stock!X8*CT_Bands_2003_2022_Bills!X8,"0")</f>
        <v>7345049.5779346917</v>
      </c>
      <c r="Y8" s="129">
        <f>IFERROR(CT_Bands_2003_2022_Count_Stock!Y8*CT_Bands_2003_2022_Bills!Y8,"0")</f>
        <v>0</v>
      </c>
      <c r="Z8" s="129">
        <f>IFERROR(CT_Bands_2003_2022_Count_Stock!Z8*CT_Bands_2003_2022_Bills!Z8,"0")</f>
        <v>0</v>
      </c>
      <c r="AA8" s="129">
        <f>IFERROR(CT_Bands_2003_2022_Count_Stock!AA8*CT_Bands_2003_2022_Bills!AA8,"0")</f>
        <v>0</v>
      </c>
      <c r="AB8" s="129">
        <f>IFERROR(CT_Bands_2003_2022_Count_Stock!AB8*CT_Bands_2003_2022_Bills!AB8,"0")</f>
        <v>0</v>
      </c>
      <c r="AC8" s="129">
        <f>IFERROR(CT_Bands_2003_2022_Count_Stock!AC8*CT_Bands_2003_2022_Bills!AC8,"0")</f>
        <v>0</v>
      </c>
      <c r="AD8" s="129">
        <f>IFERROR(CT_Bands_2003_2022_Count_Stock!AD8*CT_Bands_2003_2022_Bills!AD8,"0")</f>
        <v>0</v>
      </c>
      <c r="AE8" s="143">
        <f>IFERROR(CT_Bands_2003_2022_Count_Stock!AE8*CT_Bands_2003_2022_Bills!AE8,"0")</f>
        <v>0</v>
      </c>
      <c r="AF8" s="129">
        <f>IFERROR(CT_Bands_2003_2022_Count_Stock!AF8*CT_Bands_2003_2022_Bills!AF8,"0")</f>
        <v>0</v>
      </c>
      <c r="AG8" s="129">
        <f>IFERROR(CT_Bands_2003_2022_Count_Stock!AG8*CT_Bands_2003_2022_Bills!AG8,"0")</f>
        <v>1588438.1250752832</v>
      </c>
      <c r="AH8" s="129">
        <f>IFERROR(CT_Bands_2003_2022_Count_Stock!AH8*CT_Bands_2003_2022_Bills!AH8,"0")</f>
        <v>-1499761.1357301576</v>
      </c>
      <c r="AI8" s="129">
        <f>IFERROR(CT_Bands_2003_2022_Count_Stock!AI8*CT_Bands_2003_2022_Bills!AI8,"0")</f>
        <v>0</v>
      </c>
      <c r="AJ8" s="129">
        <f>IFERROR(CT_Bands_2003_2022_Count_Stock!AJ8*CT_Bands_2003_2022_Bills!AJ8,"0")</f>
        <v>0</v>
      </c>
      <c r="AK8" s="129">
        <f>IFERROR(CT_Bands_2003_2022_Count_Stock!AK8*CT_Bands_2003_2022_Bills!AK8,"0")</f>
        <v>0</v>
      </c>
      <c r="AL8" s="129">
        <f>IFERROR(CT_Bands_2003_2022_Count_Stock!AL8*CT_Bands_2003_2022_Bills!AL8,"0")</f>
        <v>0</v>
      </c>
      <c r="AM8" s="129">
        <f>IFERROR(CT_Bands_2003_2022_Count_Stock!AM8*CT_Bands_2003_2022_Bills!AM8,"0")</f>
        <v>0</v>
      </c>
      <c r="AN8" s="143">
        <f>IFERROR(CT_Bands_2003_2022_Count_Stock!AN8*CT_Bands_2003_2022_Bills!AN8,"0")</f>
        <v>0</v>
      </c>
      <c r="AO8" s="129">
        <f>IFERROR(CT_Bands_2003_2022_Count_Stock!AO8*CT_Bands_2003_2022_Bills!AO8,"0")</f>
        <v>0</v>
      </c>
      <c r="AP8" s="129">
        <f>IFERROR(CT_Bands_2003_2022_Count_Stock!AP8*CT_Bands_2003_2022_Bills!AP8,"0")</f>
        <v>0</v>
      </c>
      <c r="AQ8" s="129">
        <f>IFERROR(CT_Bands_2003_2022_Count_Stock!AQ8*CT_Bands_2003_2022_Bills!AQ8,"0")</f>
        <v>1002965.1426040825</v>
      </c>
      <c r="AR8" s="129">
        <f>IFERROR(CT_Bands_2003_2022_Count_Stock!AR8*CT_Bands_2003_2022_Bills!AR8,"0")</f>
        <v>-3557485.3283185917</v>
      </c>
      <c r="AS8" s="129">
        <f>IFERROR(CT_Bands_2003_2022_Count_Stock!AS8*CT_Bands_2003_2022_Bills!AS8,"0")</f>
        <v>0</v>
      </c>
      <c r="AT8" s="129">
        <f>IFERROR(CT_Bands_2003_2022_Count_Stock!AT8*CT_Bands_2003_2022_Bills!AT8,"0")</f>
        <v>0</v>
      </c>
      <c r="AU8" s="129">
        <f>IFERROR(CT_Bands_2003_2022_Count_Stock!AU8*CT_Bands_2003_2022_Bills!AU8,"0")</f>
        <v>0</v>
      </c>
      <c r="AV8" s="129">
        <f>IFERROR(CT_Bands_2003_2022_Count_Stock!AV8*CT_Bands_2003_2022_Bills!AV8,"0")</f>
        <v>0</v>
      </c>
      <c r="AW8" s="143">
        <f>IFERROR(CT_Bands_2003_2022_Count_Stock!AW8*CT_Bands_2003_2022_Bills!AW8,"0")</f>
        <v>0</v>
      </c>
      <c r="AX8" s="129">
        <f>IFERROR(CT_Bands_2003_2022_Count_Stock!AX8*CT_Bands_2003_2022_Bills!AX8,"0")</f>
        <v>0</v>
      </c>
      <c r="AY8" s="129">
        <f>IFERROR(CT_Bands_2003_2022_Count_Stock!AY8*CT_Bands_2003_2022_Bills!AY8,"0")</f>
        <v>0</v>
      </c>
      <c r="AZ8" s="129">
        <f>IFERROR(CT_Bands_2003_2022_Count_Stock!AZ8*CT_Bands_2003_2022_Bills!AZ8,"0")</f>
        <v>0</v>
      </c>
      <c r="BA8" s="129">
        <f>IFERROR(CT_Bands_2003_2022_Count_Stock!BA8*CT_Bands_2003_2022_Bills!BA8,"0")</f>
        <v>-416609.76173809514</v>
      </c>
      <c r="BB8" s="129">
        <f>IFERROR(CT_Bands_2003_2022_Count_Stock!BB8*CT_Bands_2003_2022_Bills!BB8,"0")</f>
        <v>-5082322.2584113395</v>
      </c>
      <c r="BC8" s="129">
        <f>IFERROR(CT_Bands_2003_2022_Count_Stock!BC8*CT_Bands_2003_2022_Bills!BC8,"0")</f>
        <v>0</v>
      </c>
      <c r="BD8" s="129">
        <f>IFERROR(CT_Bands_2003_2022_Count_Stock!BD8*CT_Bands_2003_2022_Bills!BD8,"0")</f>
        <v>0</v>
      </c>
      <c r="BE8" s="129">
        <f>IFERROR(CT_Bands_2003_2022_Count_Stock!BE8*CT_Bands_2003_2022_Bills!BE8,"0")</f>
        <v>0</v>
      </c>
      <c r="BF8" s="143">
        <f>IFERROR(CT_Bands_2003_2022_Count_Stock!BF8*CT_Bands_2003_2022_Bills!BF8,"0")</f>
        <v>0</v>
      </c>
      <c r="BG8" s="129">
        <f>IFERROR(CT_Bands_2003_2022_Count_Stock!BG8*CT_Bands_2003_2022_Bills!BG8,"0")</f>
        <v>0</v>
      </c>
      <c r="BH8" s="129">
        <f>IFERROR(CT_Bands_2003_2022_Count_Stock!BH8*CT_Bands_2003_2022_Bills!BH8,"0")</f>
        <v>0</v>
      </c>
      <c r="BI8" s="129">
        <f>IFERROR(CT_Bands_2003_2022_Count_Stock!BI8*CT_Bands_2003_2022_Bills!BI8,"0")</f>
        <v>0</v>
      </c>
      <c r="BJ8" s="129">
        <f>IFERROR(CT_Bands_2003_2022_Count_Stock!BJ8*CT_Bands_2003_2022_Bills!BJ8,"0")</f>
        <v>0</v>
      </c>
      <c r="BK8" s="129">
        <f>IFERROR(CT_Bands_2003_2022_Count_Stock!BK8*CT_Bands_2003_2022_Bills!BK8,"0")</f>
        <v>-1546291.8472891161</v>
      </c>
      <c r="BL8" s="129">
        <f>IFERROR(CT_Bands_2003_2022_Count_Stock!BL8*CT_Bands_2003_2022_Bills!BL8,"0")</f>
        <v>-3504908.1997018144</v>
      </c>
      <c r="BM8" s="129">
        <f>IFERROR(CT_Bands_2003_2022_Count_Stock!BM8*CT_Bands_2003_2022_Bills!BM8,"0")</f>
        <v>0</v>
      </c>
      <c r="BN8" s="129">
        <f>IFERROR(CT_Bands_2003_2022_Count_Stock!BN8*CT_Bands_2003_2022_Bills!BN8,"0")</f>
        <v>0</v>
      </c>
      <c r="BO8" s="143">
        <f>IFERROR(CT_Bands_2003_2022_Count_Stock!BO8*CT_Bands_2003_2022_Bills!BO8,"0")</f>
        <v>0</v>
      </c>
      <c r="BP8" s="129">
        <f>IFERROR(CT_Bands_2003_2022_Count_Stock!BP8*CT_Bands_2003_2022_Bills!BP8,"0")</f>
        <v>0</v>
      </c>
      <c r="BQ8" s="129">
        <f>IFERROR(CT_Bands_2003_2022_Count_Stock!BQ8*CT_Bands_2003_2022_Bills!BQ8,"0")</f>
        <v>0</v>
      </c>
      <c r="BR8" s="129">
        <f>IFERROR(CT_Bands_2003_2022_Count_Stock!BR8*CT_Bands_2003_2022_Bills!BR8,"0")</f>
        <v>0</v>
      </c>
      <c r="BS8" s="129">
        <f>IFERROR(CT_Bands_2003_2022_Count_Stock!BS8*CT_Bands_2003_2022_Bills!BS8,"0")</f>
        <v>0</v>
      </c>
      <c r="BT8" s="129">
        <f>IFERROR(CT_Bands_2003_2022_Count_Stock!BT8*CT_Bands_2003_2022_Bills!BT8,"0")</f>
        <v>0</v>
      </c>
      <c r="BU8" s="129">
        <f>IFERROR(CT_Bands_2003_2022_Count_Stock!BU8*CT_Bands_2003_2022_Bills!BU8,"0")</f>
        <v>-531014.06108888891</v>
      </c>
      <c r="BV8" s="129">
        <f>IFERROR(CT_Bands_2003_2022_Count_Stock!BV8*CT_Bands_2003_2022_Bills!BV8,"0")</f>
        <v>-1455577.9103990931</v>
      </c>
      <c r="BW8" s="129">
        <f>IFERROR(CT_Bands_2003_2022_Count_Stock!BW8*CT_Bands_2003_2022_Bills!BW8,"0")</f>
        <v>0</v>
      </c>
      <c r="BX8" s="129">
        <f>IFERROR(CT_Bands_2003_2022_Count_Stock!BX8*CT_Bands_2003_2022_Bills!BX8,"0")</f>
        <v>0</v>
      </c>
      <c r="BY8" s="129">
        <f>IFERROR(CT_Bands_2003_2022_Count_Stock!BY8*CT_Bands_2003_2022_Bills!BY8,"0")</f>
        <v>0</v>
      </c>
      <c r="BZ8" s="129">
        <f>IFERROR(CT_Bands_2003_2022_Count_Stock!BZ8*CT_Bands_2003_2022_Bills!BZ8,"0")</f>
        <v>0</v>
      </c>
      <c r="CA8" s="129">
        <f>IFERROR(CT_Bands_2003_2022_Count_Stock!CA8*CT_Bands_2003_2022_Bills!CA8,"0")</f>
        <v>0</v>
      </c>
      <c r="CB8" s="129">
        <f>IFERROR(CT_Bands_2003_2022_Count_Stock!CB8*CT_Bands_2003_2022_Bills!CB8,"0")</f>
        <v>0</v>
      </c>
      <c r="CC8" s="129">
        <f>IFERROR(CT_Bands_2003_2022_Count_Stock!CC8*CT_Bands_2003_2022_Bills!CC8,"0")</f>
        <v>0</v>
      </c>
      <c r="CD8" s="129">
        <f>IFERROR(CT_Bands_2003_2022_Count_Stock!CD8*CT_Bands_2003_2022_Bills!CD8,"0")</f>
        <v>0</v>
      </c>
      <c r="CE8" s="129">
        <f>IFERROR(CT_Bands_2003_2022_Count_Stock!CE8*CT_Bands_2003_2022_Bills!CE8,"0")</f>
        <v>-380069.08195034019</v>
      </c>
      <c r="CF8" s="129">
        <f>IFERROR(CT_Bands_2003_2022_Count_Stock!CF8*CT_Bands_2003_2022_Bills!CF8,"0")</f>
        <v>-483415.82113401365</v>
      </c>
      <c r="CG8" s="51"/>
    </row>
    <row r="9" spans="1:85" x14ac:dyDescent="0.25">
      <c r="A9" s="126" t="s">
        <v>1097</v>
      </c>
      <c r="B9" s="127" t="s">
        <v>1098</v>
      </c>
      <c r="C9" s="127" t="s">
        <v>2324</v>
      </c>
      <c r="D9" s="129">
        <f>IFERROR(CT_Bands_2003_2022_Count_Stock!D9*CT_Bands_2003_2022_Bills!D9,"0")</f>
        <v>1964766.2561234974</v>
      </c>
      <c r="E9" s="129">
        <f>IFERROR(CT_Bands_2003_2022_Count_Stock!E9*CT_Bands_2003_2022_Bills!E9,"0")</f>
        <v>443316.32063986099</v>
      </c>
      <c r="F9" s="129">
        <f>IFERROR(CT_Bands_2003_2022_Count_Stock!F9*CT_Bands_2003_2022_Bills!F9,"0")</f>
        <v>0</v>
      </c>
      <c r="G9" s="129">
        <f>IFERROR(CT_Bands_2003_2022_Count_Stock!G9*CT_Bands_2003_2022_Bills!G9,"0")</f>
        <v>0</v>
      </c>
      <c r="H9" s="129">
        <f>IFERROR(CT_Bands_2003_2022_Count_Stock!H9*CT_Bands_2003_2022_Bills!H9,"0")</f>
        <v>0</v>
      </c>
      <c r="I9" s="129">
        <f>IFERROR(CT_Bands_2003_2022_Count_Stock!I9*CT_Bands_2003_2022_Bills!I9,"0")</f>
        <v>0</v>
      </c>
      <c r="J9" s="129">
        <f>IFERROR(CT_Bands_2003_2022_Count_Stock!J9*CT_Bands_2003_2022_Bills!J9,"0")</f>
        <v>0</v>
      </c>
      <c r="K9" s="129">
        <f>IFERROR(CT_Bands_2003_2022_Count_Stock!K9*CT_Bands_2003_2022_Bills!K9,"0")</f>
        <v>0</v>
      </c>
      <c r="L9" s="129">
        <f>IFERROR(CT_Bands_2003_2022_Count_Stock!L9*CT_Bands_2003_2022_Bills!L9,"0")</f>
        <v>0</v>
      </c>
      <c r="M9" s="143">
        <f>IFERROR(CT_Bands_2003_2022_Count_Stock!M9*CT_Bands_2003_2022_Bills!M9,"0")</f>
        <v>0</v>
      </c>
      <c r="N9" s="129">
        <f>IFERROR(CT_Bands_2003_2022_Count_Stock!N9*CT_Bands_2003_2022_Bills!N9,"0")</f>
        <v>6685856.7486268999</v>
      </c>
      <c r="O9" s="129">
        <f>IFERROR(CT_Bands_2003_2022_Count_Stock!O9*CT_Bands_2003_2022_Bills!O9,"0")</f>
        <v>15807.676962188747</v>
      </c>
      <c r="P9" s="129">
        <f>IFERROR(CT_Bands_2003_2022_Count_Stock!P9*CT_Bands_2003_2022_Bills!P9,"0")</f>
        <v>0</v>
      </c>
      <c r="Q9" s="129">
        <f>IFERROR(CT_Bands_2003_2022_Count_Stock!Q9*CT_Bands_2003_2022_Bills!Q9,"0")</f>
        <v>0</v>
      </c>
      <c r="R9" s="129">
        <f>IFERROR(CT_Bands_2003_2022_Count_Stock!R9*CT_Bands_2003_2022_Bills!R9,"0")</f>
        <v>0</v>
      </c>
      <c r="S9" s="129">
        <f>IFERROR(CT_Bands_2003_2022_Count_Stock!S9*CT_Bands_2003_2022_Bills!S9,"0")</f>
        <v>0</v>
      </c>
      <c r="T9" s="129">
        <f>IFERROR(CT_Bands_2003_2022_Count_Stock!T9*CT_Bands_2003_2022_Bills!T9,"0")</f>
        <v>0</v>
      </c>
      <c r="U9" s="129">
        <f>IFERROR(CT_Bands_2003_2022_Count_Stock!U9*CT_Bands_2003_2022_Bills!U9,"0")</f>
        <v>0</v>
      </c>
      <c r="V9" s="143">
        <f>IFERROR(CT_Bands_2003_2022_Count_Stock!V9*CT_Bands_2003_2022_Bills!V9,"0")</f>
        <v>0</v>
      </c>
      <c r="W9" s="129">
        <f>IFERROR(CT_Bands_2003_2022_Count_Stock!W9*CT_Bands_2003_2022_Bills!W9,"0")</f>
        <v>0</v>
      </c>
      <c r="X9" s="129">
        <f>IFERROR(CT_Bands_2003_2022_Count_Stock!X9*CT_Bands_2003_2022_Bills!X9,"0")</f>
        <v>4705713.4156044014</v>
      </c>
      <c r="Y9" s="129">
        <f>IFERROR(CT_Bands_2003_2022_Count_Stock!Y9*CT_Bands_2003_2022_Bills!Y9,"0")</f>
        <v>0</v>
      </c>
      <c r="Z9" s="129">
        <f>IFERROR(CT_Bands_2003_2022_Count_Stock!Z9*CT_Bands_2003_2022_Bills!Z9,"0")</f>
        <v>0</v>
      </c>
      <c r="AA9" s="129">
        <f>IFERROR(CT_Bands_2003_2022_Count_Stock!AA9*CT_Bands_2003_2022_Bills!AA9,"0")</f>
        <v>0</v>
      </c>
      <c r="AB9" s="129">
        <f>IFERROR(CT_Bands_2003_2022_Count_Stock!AB9*CT_Bands_2003_2022_Bills!AB9,"0")</f>
        <v>0</v>
      </c>
      <c r="AC9" s="129">
        <f>IFERROR(CT_Bands_2003_2022_Count_Stock!AC9*CT_Bands_2003_2022_Bills!AC9,"0")</f>
        <v>0</v>
      </c>
      <c r="AD9" s="129">
        <f>IFERROR(CT_Bands_2003_2022_Count_Stock!AD9*CT_Bands_2003_2022_Bills!AD9,"0")</f>
        <v>0</v>
      </c>
      <c r="AE9" s="143">
        <f>IFERROR(CT_Bands_2003_2022_Count_Stock!AE9*CT_Bands_2003_2022_Bills!AE9,"0")</f>
        <v>0</v>
      </c>
      <c r="AF9" s="129">
        <f>IFERROR(CT_Bands_2003_2022_Count_Stock!AF9*CT_Bands_2003_2022_Bills!AF9,"0")</f>
        <v>0</v>
      </c>
      <c r="AG9" s="129">
        <f>IFERROR(CT_Bands_2003_2022_Count_Stock!AG9*CT_Bands_2003_2022_Bills!AG9,"0")</f>
        <v>789388.98428386799</v>
      </c>
      <c r="AH9" s="129">
        <f>IFERROR(CT_Bands_2003_2022_Count_Stock!AH9*CT_Bands_2003_2022_Bills!AH9,"0")</f>
        <v>-900258.02759409382</v>
      </c>
      <c r="AI9" s="129">
        <f>IFERROR(CT_Bands_2003_2022_Count_Stock!AI9*CT_Bands_2003_2022_Bills!AI9,"0")</f>
        <v>0</v>
      </c>
      <c r="AJ9" s="129">
        <f>IFERROR(CT_Bands_2003_2022_Count_Stock!AJ9*CT_Bands_2003_2022_Bills!AJ9,"0")</f>
        <v>0</v>
      </c>
      <c r="AK9" s="129">
        <f>IFERROR(CT_Bands_2003_2022_Count_Stock!AK9*CT_Bands_2003_2022_Bills!AK9,"0")</f>
        <v>0</v>
      </c>
      <c r="AL9" s="129">
        <f>IFERROR(CT_Bands_2003_2022_Count_Stock!AL9*CT_Bands_2003_2022_Bills!AL9,"0")</f>
        <v>0</v>
      </c>
      <c r="AM9" s="129">
        <f>IFERROR(CT_Bands_2003_2022_Count_Stock!AM9*CT_Bands_2003_2022_Bills!AM9,"0")</f>
        <v>0</v>
      </c>
      <c r="AN9" s="143">
        <f>IFERROR(CT_Bands_2003_2022_Count_Stock!AN9*CT_Bands_2003_2022_Bills!AN9,"0")</f>
        <v>0</v>
      </c>
      <c r="AO9" s="129">
        <f>IFERROR(CT_Bands_2003_2022_Count_Stock!AO9*CT_Bands_2003_2022_Bills!AO9,"0")</f>
        <v>0</v>
      </c>
      <c r="AP9" s="129">
        <f>IFERROR(CT_Bands_2003_2022_Count_Stock!AP9*CT_Bands_2003_2022_Bills!AP9,"0")</f>
        <v>0</v>
      </c>
      <c r="AQ9" s="129">
        <f>IFERROR(CT_Bands_2003_2022_Count_Stock!AQ9*CT_Bands_2003_2022_Bills!AQ9,"0")</f>
        <v>474468.78048522241</v>
      </c>
      <c r="AR9" s="129">
        <f>IFERROR(CT_Bands_2003_2022_Count_Stock!AR9*CT_Bands_2003_2022_Bills!AR9,"0")</f>
        <v>-2803465.153464125</v>
      </c>
      <c r="AS9" s="129">
        <f>IFERROR(CT_Bands_2003_2022_Count_Stock!AS9*CT_Bands_2003_2022_Bills!AS9,"0")</f>
        <v>0</v>
      </c>
      <c r="AT9" s="129">
        <f>IFERROR(CT_Bands_2003_2022_Count_Stock!AT9*CT_Bands_2003_2022_Bills!AT9,"0")</f>
        <v>0</v>
      </c>
      <c r="AU9" s="129">
        <f>IFERROR(CT_Bands_2003_2022_Count_Stock!AU9*CT_Bands_2003_2022_Bills!AU9,"0")</f>
        <v>0</v>
      </c>
      <c r="AV9" s="129">
        <f>IFERROR(CT_Bands_2003_2022_Count_Stock!AV9*CT_Bands_2003_2022_Bills!AV9,"0")</f>
        <v>0</v>
      </c>
      <c r="AW9" s="143">
        <f>IFERROR(CT_Bands_2003_2022_Count_Stock!AW9*CT_Bands_2003_2022_Bills!AW9,"0")</f>
        <v>0</v>
      </c>
      <c r="AX9" s="129">
        <f>IFERROR(CT_Bands_2003_2022_Count_Stock!AX9*CT_Bands_2003_2022_Bills!AX9,"0")</f>
        <v>0</v>
      </c>
      <c r="AY9" s="129">
        <f>IFERROR(CT_Bands_2003_2022_Count_Stock!AY9*CT_Bands_2003_2022_Bills!AY9,"0")</f>
        <v>0</v>
      </c>
      <c r="AZ9" s="129">
        <f>IFERROR(CT_Bands_2003_2022_Count_Stock!AZ9*CT_Bands_2003_2022_Bills!AZ9,"0")</f>
        <v>0</v>
      </c>
      <c r="BA9" s="129">
        <f>IFERROR(CT_Bands_2003_2022_Count_Stock!BA9*CT_Bands_2003_2022_Bills!BA9,"0")</f>
        <v>-172335.01397571553</v>
      </c>
      <c r="BB9" s="129">
        <f>IFERROR(CT_Bands_2003_2022_Count_Stock!BB9*CT_Bands_2003_2022_Bills!BB9,"0")</f>
        <v>-3480433.8691682592</v>
      </c>
      <c r="BC9" s="129">
        <f>IFERROR(CT_Bands_2003_2022_Count_Stock!BC9*CT_Bands_2003_2022_Bills!BC9,"0")</f>
        <v>0</v>
      </c>
      <c r="BD9" s="129">
        <f>IFERROR(CT_Bands_2003_2022_Count_Stock!BD9*CT_Bands_2003_2022_Bills!BD9,"0")</f>
        <v>0</v>
      </c>
      <c r="BE9" s="129">
        <f>IFERROR(CT_Bands_2003_2022_Count_Stock!BE9*CT_Bands_2003_2022_Bills!BE9,"0")</f>
        <v>0</v>
      </c>
      <c r="BF9" s="143">
        <f>IFERROR(CT_Bands_2003_2022_Count_Stock!BF9*CT_Bands_2003_2022_Bills!BF9,"0")</f>
        <v>0</v>
      </c>
      <c r="BG9" s="129">
        <f>IFERROR(CT_Bands_2003_2022_Count_Stock!BG9*CT_Bands_2003_2022_Bills!BG9,"0")</f>
        <v>0</v>
      </c>
      <c r="BH9" s="129">
        <f>IFERROR(CT_Bands_2003_2022_Count_Stock!BH9*CT_Bands_2003_2022_Bills!BH9,"0")</f>
        <v>0</v>
      </c>
      <c r="BI9" s="129">
        <f>IFERROR(CT_Bands_2003_2022_Count_Stock!BI9*CT_Bands_2003_2022_Bills!BI9,"0")</f>
        <v>0</v>
      </c>
      <c r="BJ9" s="129">
        <f>IFERROR(CT_Bands_2003_2022_Count_Stock!BJ9*CT_Bands_2003_2022_Bills!BJ9,"0")</f>
        <v>0</v>
      </c>
      <c r="BK9" s="129">
        <f>IFERROR(CT_Bands_2003_2022_Count_Stock!BK9*CT_Bands_2003_2022_Bills!BK9,"0")</f>
        <v>-855069.3937639842</v>
      </c>
      <c r="BL9" s="129">
        <f>IFERROR(CT_Bands_2003_2022_Count_Stock!BL9*CT_Bands_2003_2022_Bills!BL9,"0")</f>
        <v>-2720053.6744179507</v>
      </c>
      <c r="BM9" s="129">
        <f>IFERROR(CT_Bands_2003_2022_Count_Stock!BM9*CT_Bands_2003_2022_Bills!BM9,"0")</f>
        <v>0</v>
      </c>
      <c r="BN9" s="129">
        <f>IFERROR(CT_Bands_2003_2022_Count_Stock!BN9*CT_Bands_2003_2022_Bills!BN9,"0")</f>
        <v>0</v>
      </c>
      <c r="BO9" s="143">
        <f>IFERROR(CT_Bands_2003_2022_Count_Stock!BO9*CT_Bands_2003_2022_Bills!BO9,"0")</f>
        <v>0</v>
      </c>
      <c r="BP9" s="129">
        <f>IFERROR(CT_Bands_2003_2022_Count_Stock!BP9*CT_Bands_2003_2022_Bills!BP9,"0")</f>
        <v>0</v>
      </c>
      <c r="BQ9" s="129">
        <f>IFERROR(CT_Bands_2003_2022_Count_Stock!BQ9*CT_Bands_2003_2022_Bills!BQ9,"0")</f>
        <v>0</v>
      </c>
      <c r="BR9" s="129">
        <f>IFERROR(CT_Bands_2003_2022_Count_Stock!BR9*CT_Bands_2003_2022_Bills!BR9,"0")</f>
        <v>0</v>
      </c>
      <c r="BS9" s="129">
        <f>IFERROR(CT_Bands_2003_2022_Count_Stock!BS9*CT_Bands_2003_2022_Bills!BS9,"0")</f>
        <v>0</v>
      </c>
      <c r="BT9" s="129">
        <f>IFERROR(CT_Bands_2003_2022_Count_Stock!BT9*CT_Bands_2003_2022_Bills!BT9,"0")</f>
        <v>0</v>
      </c>
      <c r="BU9" s="129">
        <f>IFERROR(CT_Bands_2003_2022_Count_Stock!BU9*CT_Bands_2003_2022_Bills!BU9,"0")</f>
        <v>-901132.13983705884</v>
      </c>
      <c r="BV9" s="129">
        <f>IFERROR(CT_Bands_2003_2022_Count_Stock!BV9*CT_Bands_2003_2022_Bills!BV9,"0")</f>
        <v>-757774.34985491587</v>
      </c>
      <c r="BW9" s="129">
        <f>IFERROR(CT_Bands_2003_2022_Count_Stock!BW9*CT_Bands_2003_2022_Bills!BW9,"0")</f>
        <v>0</v>
      </c>
      <c r="BX9" s="129">
        <f>IFERROR(CT_Bands_2003_2022_Count_Stock!BX9*CT_Bands_2003_2022_Bills!BX9,"0")</f>
        <v>0</v>
      </c>
      <c r="BY9" s="129">
        <f>IFERROR(CT_Bands_2003_2022_Count_Stock!BY9*CT_Bands_2003_2022_Bills!BY9,"0")</f>
        <v>0</v>
      </c>
      <c r="BZ9" s="129">
        <f>IFERROR(CT_Bands_2003_2022_Count_Stock!BZ9*CT_Bands_2003_2022_Bills!BZ9,"0")</f>
        <v>0</v>
      </c>
      <c r="CA9" s="129">
        <f>IFERROR(CT_Bands_2003_2022_Count_Stock!CA9*CT_Bands_2003_2022_Bills!CA9,"0")</f>
        <v>0</v>
      </c>
      <c r="CB9" s="129">
        <f>IFERROR(CT_Bands_2003_2022_Count_Stock!CB9*CT_Bands_2003_2022_Bills!CB9,"0")</f>
        <v>0</v>
      </c>
      <c r="CC9" s="129">
        <f>IFERROR(CT_Bands_2003_2022_Count_Stock!CC9*CT_Bands_2003_2022_Bills!CC9,"0")</f>
        <v>0</v>
      </c>
      <c r="CD9" s="129">
        <f>IFERROR(CT_Bands_2003_2022_Count_Stock!CD9*CT_Bands_2003_2022_Bills!CD9,"0")</f>
        <v>0</v>
      </c>
      <c r="CE9" s="129">
        <f>IFERROR(CT_Bands_2003_2022_Count_Stock!CE9*CT_Bands_2003_2022_Bills!CE9,"0")</f>
        <v>-638217.73383363045</v>
      </c>
      <c r="CF9" s="129">
        <f>IFERROR(CT_Bands_2003_2022_Count_Stock!CF9*CT_Bands_2003_2022_Bills!CF9,"0")</f>
        <v>-417297.96865740587</v>
      </c>
      <c r="CG9" s="51"/>
    </row>
    <row r="10" spans="1:85" x14ac:dyDescent="0.25">
      <c r="A10" s="126" t="s">
        <v>1099</v>
      </c>
      <c r="B10" s="127" t="s">
        <v>1100</v>
      </c>
      <c r="C10" s="127" t="s">
        <v>2336</v>
      </c>
      <c r="D10" s="129">
        <f>IFERROR(CT_Bands_2003_2022_Count_Stock!D10*CT_Bands_2003_2022_Bills!D10,"0")</f>
        <v>2468477.0378155494</v>
      </c>
      <c r="E10" s="129">
        <f>IFERROR(CT_Bands_2003_2022_Count_Stock!E10*CT_Bands_2003_2022_Bills!E10,"0")</f>
        <v>1407613.91835698</v>
      </c>
      <c r="F10" s="129">
        <f>IFERROR(CT_Bands_2003_2022_Count_Stock!F10*CT_Bands_2003_2022_Bills!F10,"0")</f>
        <v>0</v>
      </c>
      <c r="G10" s="129">
        <f>IFERROR(CT_Bands_2003_2022_Count_Stock!G10*CT_Bands_2003_2022_Bills!G10,"0")</f>
        <v>0</v>
      </c>
      <c r="H10" s="129">
        <f>IFERROR(CT_Bands_2003_2022_Count_Stock!H10*CT_Bands_2003_2022_Bills!H10,"0")</f>
        <v>0</v>
      </c>
      <c r="I10" s="129">
        <f>IFERROR(CT_Bands_2003_2022_Count_Stock!I10*CT_Bands_2003_2022_Bills!I10,"0")</f>
        <v>0</v>
      </c>
      <c r="J10" s="129">
        <f>IFERROR(CT_Bands_2003_2022_Count_Stock!J10*CT_Bands_2003_2022_Bills!J10,"0")</f>
        <v>0</v>
      </c>
      <c r="K10" s="129">
        <f>IFERROR(CT_Bands_2003_2022_Count_Stock!K10*CT_Bands_2003_2022_Bills!K10,"0")</f>
        <v>0</v>
      </c>
      <c r="L10" s="129">
        <f>IFERROR(CT_Bands_2003_2022_Count_Stock!L10*CT_Bands_2003_2022_Bills!L10,"0")</f>
        <v>0</v>
      </c>
      <c r="M10" s="143">
        <f>IFERROR(CT_Bands_2003_2022_Count_Stock!M10*CT_Bands_2003_2022_Bills!M10,"0")</f>
        <v>0</v>
      </c>
      <c r="N10" s="129">
        <f>IFERROR(CT_Bands_2003_2022_Count_Stock!N10*CT_Bands_2003_2022_Bills!N10,"0")</f>
        <v>3066276.4865553905</v>
      </c>
      <c r="O10" s="129">
        <f>IFERROR(CT_Bands_2003_2022_Count_Stock!O10*CT_Bands_2003_2022_Bills!O10,"0")</f>
        <v>1683203.5053810426</v>
      </c>
      <c r="P10" s="129">
        <f>IFERROR(CT_Bands_2003_2022_Count_Stock!P10*CT_Bands_2003_2022_Bills!P10,"0")</f>
        <v>0</v>
      </c>
      <c r="Q10" s="129">
        <f>IFERROR(CT_Bands_2003_2022_Count_Stock!Q10*CT_Bands_2003_2022_Bills!Q10,"0")</f>
        <v>0</v>
      </c>
      <c r="R10" s="129">
        <f>IFERROR(CT_Bands_2003_2022_Count_Stock!R10*CT_Bands_2003_2022_Bills!R10,"0")</f>
        <v>0</v>
      </c>
      <c r="S10" s="129">
        <f>IFERROR(CT_Bands_2003_2022_Count_Stock!S10*CT_Bands_2003_2022_Bills!S10,"0")</f>
        <v>0</v>
      </c>
      <c r="T10" s="129">
        <f>IFERROR(CT_Bands_2003_2022_Count_Stock!T10*CT_Bands_2003_2022_Bills!T10,"0")</f>
        <v>0</v>
      </c>
      <c r="U10" s="129">
        <f>IFERROR(CT_Bands_2003_2022_Count_Stock!U10*CT_Bands_2003_2022_Bills!U10,"0")</f>
        <v>0</v>
      </c>
      <c r="V10" s="143">
        <f>IFERROR(CT_Bands_2003_2022_Count_Stock!V10*CT_Bands_2003_2022_Bills!V10,"0")</f>
        <v>0</v>
      </c>
      <c r="W10" s="129">
        <f>IFERROR(CT_Bands_2003_2022_Count_Stock!W10*CT_Bands_2003_2022_Bills!W10,"0")</f>
        <v>0</v>
      </c>
      <c r="X10" s="129">
        <f>IFERROR(CT_Bands_2003_2022_Count_Stock!X10*CT_Bands_2003_2022_Bills!X10,"0")</f>
        <v>4958396.0889602704</v>
      </c>
      <c r="Y10" s="129">
        <f>IFERROR(CT_Bands_2003_2022_Count_Stock!Y10*CT_Bands_2003_2022_Bills!Y10,"0")</f>
        <v>50996.844818614147</v>
      </c>
      <c r="Z10" s="129">
        <f>IFERROR(CT_Bands_2003_2022_Count_Stock!Z10*CT_Bands_2003_2022_Bills!Z10,"0")</f>
        <v>0</v>
      </c>
      <c r="AA10" s="129">
        <f>IFERROR(CT_Bands_2003_2022_Count_Stock!AA10*CT_Bands_2003_2022_Bills!AA10,"0")</f>
        <v>0</v>
      </c>
      <c r="AB10" s="129">
        <f>IFERROR(CT_Bands_2003_2022_Count_Stock!AB10*CT_Bands_2003_2022_Bills!AB10,"0")</f>
        <v>0</v>
      </c>
      <c r="AC10" s="129">
        <f>IFERROR(CT_Bands_2003_2022_Count_Stock!AC10*CT_Bands_2003_2022_Bills!AC10,"0")</f>
        <v>0</v>
      </c>
      <c r="AD10" s="129">
        <f>IFERROR(CT_Bands_2003_2022_Count_Stock!AD10*CT_Bands_2003_2022_Bills!AD10,"0")</f>
        <v>0</v>
      </c>
      <c r="AE10" s="143">
        <f>IFERROR(CT_Bands_2003_2022_Count_Stock!AE10*CT_Bands_2003_2022_Bills!AE10,"0")</f>
        <v>0</v>
      </c>
      <c r="AF10" s="129">
        <f>IFERROR(CT_Bands_2003_2022_Count_Stock!AF10*CT_Bands_2003_2022_Bills!AF10,"0")</f>
        <v>0</v>
      </c>
      <c r="AG10" s="129">
        <f>IFERROR(CT_Bands_2003_2022_Count_Stock!AG10*CT_Bands_2003_2022_Bills!AG10,"0")</f>
        <v>0</v>
      </c>
      <c r="AH10" s="129">
        <f>IFERROR(CT_Bands_2003_2022_Count_Stock!AH10*CT_Bands_2003_2022_Bills!AH10,"0")</f>
        <v>1818332.320676218</v>
      </c>
      <c r="AI10" s="129">
        <f>IFERROR(CT_Bands_2003_2022_Count_Stock!AI10*CT_Bands_2003_2022_Bills!AI10,"0")</f>
        <v>-368142.16361782054</v>
      </c>
      <c r="AJ10" s="129">
        <f>IFERROR(CT_Bands_2003_2022_Count_Stock!AJ10*CT_Bands_2003_2022_Bills!AJ10,"0")</f>
        <v>0</v>
      </c>
      <c r="AK10" s="129">
        <f>IFERROR(CT_Bands_2003_2022_Count_Stock!AK10*CT_Bands_2003_2022_Bills!AK10,"0")</f>
        <v>0</v>
      </c>
      <c r="AL10" s="129">
        <f>IFERROR(CT_Bands_2003_2022_Count_Stock!AL10*CT_Bands_2003_2022_Bills!AL10,"0")</f>
        <v>0</v>
      </c>
      <c r="AM10" s="129">
        <f>IFERROR(CT_Bands_2003_2022_Count_Stock!AM10*CT_Bands_2003_2022_Bills!AM10,"0")</f>
        <v>0</v>
      </c>
      <c r="AN10" s="143">
        <f>IFERROR(CT_Bands_2003_2022_Count_Stock!AN10*CT_Bands_2003_2022_Bills!AN10,"0")</f>
        <v>0</v>
      </c>
      <c r="AO10" s="129">
        <f>IFERROR(CT_Bands_2003_2022_Count_Stock!AO10*CT_Bands_2003_2022_Bills!AO10,"0")</f>
        <v>0</v>
      </c>
      <c r="AP10" s="129">
        <f>IFERROR(CT_Bands_2003_2022_Count_Stock!AP10*CT_Bands_2003_2022_Bills!AP10,"0")</f>
        <v>0</v>
      </c>
      <c r="AQ10" s="129">
        <f>IFERROR(CT_Bands_2003_2022_Count_Stock!AQ10*CT_Bands_2003_2022_Bills!AQ10,"0")</f>
        <v>0</v>
      </c>
      <c r="AR10" s="129">
        <f>IFERROR(CT_Bands_2003_2022_Count_Stock!AR10*CT_Bands_2003_2022_Bills!AR10,"0")</f>
        <v>91884.323921341609</v>
      </c>
      <c r="AS10" s="129">
        <f>IFERROR(CT_Bands_2003_2022_Count_Stock!AS10*CT_Bands_2003_2022_Bills!AS10,"0")</f>
        <v>-32024.917015266732</v>
      </c>
      <c r="AT10" s="129">
        <f>IFERROR(CT_Bands_2003_2022_Count_Stock!AT10*CT_Bands_2003_2022_Bills!AT10,"0")</f>
        <v>0</v>
      </c>
      <c r="AU10" s="129">
        <f>IFERROR(CT_Bands_2003_2022_Count_Stock!AU10*CT_Bands_2003_2022_Bills!AU10,"0")</f>
        <v>0</v>
      </c>
      <c r="AV10" s="129">
        <f>IFERROR(CT_Bands_2003_2022_Count_Stock!AV10*CT_Bands_2003_2022_Bills!AV10,"0")</f>
        <v>0</v>
      </c>
      <c r="AW10" s="143">
        <f>IFERROR(CT_Bands_2003_2022_Count_Stock!AW10*CT_Bands_2003_2022_Bills!AW10,"0")</f>
        <v>0</v>
      </c>
      <c r="AX10" s="129">
        <f>IFERROR(CT_Bands_2003_2022_Count_Stock!AX10*CT_Bands_2003_2022_Bills!AX10,"0")</f>
        <v>0</v>
      </c>
      <c r="AY10" s="129">
        <f>IFERROR(CT_Bands_2003_2022_Count_Stock!AY10*CT_Bands_2003_2022_Bills!AY10,"0")</f>
        <v>0</v>
      </c>
      <c r="AZ10" s="129">
        <f>IFERROR(CT_Bands_2003_2022_Count_Stock!AZ10*CT_Bands_2003_2022_Bills!AZ10,"0")</f>
        <v>0</v>
      </c>
      <c r="BA10" s="129">
        <f>IFERROR(CT_Bands_2003_2022_Count_Stock!BA10*CT_Bands_2003_2022_Bills!BA10,"0")</f>
        <v>0</v>
      </c>
      <c r="BB10" s="129">
        <f>IFERROR(CT_Bands_2003_2022_Count_Stock!BB10*CT_Bands_2003_2022_Bills!BB10,"0")</f>
        <v>-4045815.0606589108</v>
      </c>
      <c r="BC10" s="129">
        <f>IFERROR(CT_Bands_2003_2022_Count_Stock!BC10*CT_Bands_2003_2022_Bills!BC10,"0")</f>
        <v>-1678880.8161646987</v>
      </c>
      <c r="BD10" s="129">
        <f>IFERROR(CT_Bands_2003_2022_Count_Stock!BD10*CT_Bands_2003_2022_Bills!BD10,"0")</f>
        <v>0</v>
      </c>
      <c r="BE10" s="129">
        <f>IFERROR(CT_Bands_2003_2022_Count_Stock!BE10*CT_Bands_2003_2022_Bills!BE10,"0")</f>
        <v>0</v>
      </c>
      <c r="BF10" s="143">
        <f>IFERROR(CT_Bands_2003_2022_Count_Stock!BF10*CT_Bands_2003_2022_Bills!BF10,"0")</f>
        <v>0</v>
      </c>
      <c r="BG10" s="129">
        <f>IFERROR(CT_Bands_2003_2022_Count_Stock!BG10*CT_Bands_2003_2022_Bills!BG10,"0")</f>
        <v>0</v>
      </c>
      <c r="BH10" s="129">
        <f>IFERROR(CT_Bands_2003_2022_Count_Stock!BH10*CT_Bands_2003_2022_Bills!BH10,"0")</f>
        <v>0</v>
      </c>
      <c r="BI10" s="129">
        <f>IFERROR(CT_Bands_2003_2022_Count_Stock!BI10*CT_Bands_2003_2022_Bills!BI10,"0")</f>
        <v>0</v>
      </c>
      <c r="BJ10" s="129">
        <f>IFERROR(CT_Bands_2003_2022_Count_Stock!BJ10*CT_Bands_2003_2022_Bills!BJ10,"0")</f>
        <v>0</v>
      </c>
      <c r="BK10" s="129">
        <f>IFERROR(CT_Bands_2003_2022_Count_Stock!BK10*CT_Bands_2003_2022_Bills!BK10,"0")</f>
        <v>0</v>
      </c>
      <c r="BL10" s="129">
        <f>IFERROR(CT_Bands_2003_2022_Count_Stock!BL10*CT_Bands_2003_2022_Bills!BL10,"0")</f>
        <v>-4813240.5438456284</v>
      </c>
      <c r="BM10" s="129">
        <f>IFERROR(CT_Bands_2003_2022_Count_Stock!BM10*CT_Bands_2003_2022_Bills!BM10,"0")</f>
        <v>-1627944.5443969923</v>
      </c>
      <c r="BN10" s="129">
        <f>IFERROR(CT_Bands_2003_2022_Count_Stock!BN10*CT_Bands_2003_2022_Bills!BN10,"0")</f>
        <v>0</v>
      </c>
      <c r="BO10" s="143">
        <f>IFERROR(CT_Bands_2003_2022_Count_Stock!BO10*CT_Bands_2003_2022_Bills!BO10,"0")</f>
        <v>0</v>
      </c>
      <c r="BP10" s="129">
        <f>IFERROR(CT_Bands_2003_2022_Count_Stock!BP10*CT_Bands_2003_2022_Bills!BP10,"0")</f>
        <v>0</v>
      </c>
      <c r="BQ10" s="129">
        <f>IFERROR(CT_Bands_2003_2022_Count_Stock!BQ10*CT_Bands_2003_2022_Bills!BQ10,"0")</f>
        <v>0</v>
      </c>
      <c r="BR10" s="129">
        <f>IFERROR(CT_Bands_2003_2022_Count_Stock!BR10*CT_Bands_2003_2022_Bills!BR10,"0")</f>
        <v>0</v>
      </c>
      <c r="BS10" s="129">
        <f>IFERROR(CT_Bands_2003_2022_Count_Stock!BS10*CT_Bands_2003_2022_Bills!BS10,"0")</f>
        <v>0</v>
      </c>
      <c r="BT10" s="129">
        <f>IFERROR(CT_Bands_2003_2022_Count_Stock!BT10*CT_Bands_2003_2022_Bills!BT10,"0")</f>
        <v>0</v>
      </c>
      <c r="BU10" s="129">
        <f>IFERROR(CT_Bands_2003_2022_Count_Stock!BU10*CT_Bands_2003_2022_Bills!BU10,"0")</f>
        <v>0</v>
      </c>
      <c r="BV10" s="129">
        <f>IFERROR(CT_Bands_2003_2022_Count_Stock!BV10*CT_Bands_2003_2022_Bills!BV10,"0")</f>
        <v>-868780.11165834288</v>
      </c>
      <c r="BW10" s="129">
        <f>IFERROR(CT_Bands_2003_2022_Count_Stock!BW10*CT_Bands_2003_2022_Bills!BW10,"0")</f>
        <v>-578692.08908683318</v>
      </c>
      <c r="BX10" s="129">
        <f>IFERROR(CT_Bands_2003_2022_Count_Stock!BX10*CT_Bands_2003_2022_Bills!BX10,"0")</f>
        <v>0</v>
      </c>
      <c r="BY10" s="129">
        <f>IFERROR(CT_Bands_2003_2022_Count_Stock!BY10*CT_Bands_2003_2022_Bills!BY10,"0")</f>
        <v>0</v>
      </c>
      <c r="BZ10" s="129">
        <f>IFERROR(CT_Bands_2003_2022_Count_Stock!BZ10*CT_Bands_2003_2022_Bills!BZ10,"0")</f>
        <v>0</v>
      </c>
      <c r="CA10" s="129">
        <f>IFERROR(CT_Bands_2003_2022_Count_Stock!CA10*CT_Bands_2003_2022_Bills!CA10,"0")</f>
        <v>0</v>
      </c>
      <c r="CB10" s="129">
        <f>IFERROR(CT_Bands_2003_2022_Count_Stock!CB10*CT_Bands_2003_2022_Bills!CB10,"0")</f>
        <v>0</v>
      </c>
      <c r="CC10" s="129">
        <f>IFERROR(CT_Bands_2003_2022_Count_Stock!CC10*CT_Bands_2003_2022_Bills!CC10,"0")</f>
        <v>0</v>
      </c>
      <c r="CD10" s="129">
        <f>IFERROR(CT_Bands_2003_2022_Count_Stock!CD10*CT_Bands_2003_2022_Bills!CD10,"0")</f>
        <v>0</v>
      </c>
      <c r="CE10" s="129">
        <f>IFERROR(CT_Bands_2003_2022_Count_Stock!CE10*CT_Bands_2003_2022_Bills!CE10,"0")</f>
        <v>0</v>
      </c>
      <c r="CF10" s="129">
        <f>IFERROR(CT_Bands_2003_2022_Count_Stock!CF10*CT_Bands_2003_2022_Bills!CF10,"0")</f>
        <v>-564520.7561404088</v>
      </c>
      <c r="CG10" s="51"/>
    </row>
    <row r="11" spans="1:85" x14ac:dyDescent="0.25">
      <c r="A11" s="126" t="s">
        <v>1101</v>
      </c>
      <c r="B11" s="127" t="s">
        <v>1102</v>
      </c>
      <c r="C11" s="127" t="s">
        <v>2325</v>
      </c>
      <c r="D11" s="129">
        <f>IFERROR(CT_Bands_2003_2022_Count_Stock!D11*CT_Bands_2003_2022_Bills!D11,"0")</f>
        <v>671152.79082492343</v>
      </c>
      <c r="E11" s="129">
        <f>IFERROR(CT_Bands_2003_2022_Count_Stock!E11*CT_Bands_2003_2022_Bills!E11,"0")</f>
        <v>717087.23011595488</v>
      </c>
      <c r="F11" s="129">
        <f>IFERROR(CT_Bands_2003_2022_Count_Stock!F11*CT_Bands_2003_2022_Bills!F11,"0")</f>
        <v>0</v>
      </c>
      <c r="G11" s="129">
        <f>IFERROR(CT_Bands_2003_2022_Count_Stock!G11*CT_Bands_2003_2022_Bills!G11,"0")</f>
        <v>0</v>
      </c>
      <c r="H11" s="129">
        <f>IFERROR(CT_Bands_2003_2022_Count_Stock!H11*CT_Bands_2003_2022_Bills!H11,"0")</f>
        <v>0</v>
      </c>
      <c r="I11" s="129">
        <f>IFERROR(CT_Bands_2003_2022_Count_Stock!I11*CT_Bands_2003_2022_Bills!I11,"0")</f>
        <v>0</v>
      </c>
      <c r="J11" s="129">
        <f>IFERROR(CT_Bands_2003_2022_Count_Stock!J11*CT_Bands_2003_2022_Bills!J11,"0")</f>
        <v>0</v>
      </c>
      <c r="K11" s="129">
        <f>IFERROR(CT_Bands_2003_2022_Count_Stock!K11*CT_Bands_2003_2022_Bills!K11,"0")</f>
        <v>0</v>
      </c>
      <c r="L11" s="129">
        <f>IFERROR(CT_Bands_2003_2022_Count_Stock!L11*CT_Bands_2003_2022_Bills!L11,"0")</f>
        <v>0</v>
      </c>
      <c r="M11" s="143">
        <f>IFERROR(CT_Bands_2003_2022_Count_Stock!M11*CT_Bands_2003_2022_Bills!M11,"0")</f>
        <v>0</v>
      </c>
      <c r="N11" s="129">
        <f>IFERROR(CT_Bands_2003_2022_Count_Stock!N11*CT_Bands_2003_2022_Bills!N11,"0")</f>
        <v>1747964.2689902619</v>
      </c>
      <c r="O11" s="129">
        <f>IFERROR(CT_Bands_2003_2022_Count_Stock!O11*CT_Bands_2003_2022_Bills!O11,"0")</f>
        <v>1484734.7901717674</v>
      </c>
      <c r="P11" s="129">
        <f>IFERROR(CT_Bands_2003_2022_Count_Stock!P11*CT_Bands_2003_2022_Bills!P11,"0")</f>
        <v>0</v>
      </c>
      <c r="Q11" s="129">
        <f>IFERROR(CT_Bands_2003_2022_Count_Stock!Q11*CT_Bands_2003_2022_Bills!Q11,"0")</f>
        <v>0</v>
      </c>
      <c r="R11" s="129">
        <f>IFERROR(CT_Bands_2003_2022_Count_Stock!R11*CT_Bands_2003_2022_Bills!R11,"0")</f>
        <v>0</v>
      </c>
      <c r="S11" s="129">
        <f>IFERROR(CT_Bands_2003_2022_Count_Stock!S11*CT_Bands_2003_2022_Bills!S11,"0")</f>
        <v>0</v>
      </c>
      <c r="T11" s="129">
        <f>IFERROR(CT_Bands_2003_2022_Count_Stock!T11*CT_Bands_2003_2022_Bills!T11,"0")</f>
        <v>0</v>
      </c>
      <c r="U11" s="129">
        <f>IFERROR(CT_Bands_2003_2022_Count_Stock!U11*CT_Bands_2003_2022_Bills!U11,"0")</f>
        <v>0</v>
      </c>
      <c r="V11" s="143">
        <f>IFERROR(CT_Bands_2003_2022_Count_Stock!V11*CT_Bands_2003_2022_Bills!V11,"0")</f>
        <v>0</v>
      </c>
      <c r="W11" s="129">
        <f>IFERROR(CT_Bands_2003_2022_Count_Stock!W11*CT_Bands_2003_2022_Bills!W11,"0")</f>
        <v>0</v>
      </c>
      <c r="X11" s="129">
        <f>IFERROR(CT_Bands_2003_2022_Count_Stock!X11*CT_Bands_2003_2022_Bills!X11,"0")</f>
        <v>3959916.7606364051</v>
      </c>
      <c r="Y11" s="129">
        <f>IFERROR(CT_Bands_2003_2022_Count_Stock!Y11*CT_Bands_2003_2022_Bills!Y11,"0")</f>
        <v>373237.97687561443</v>
      </c>
      <c r="Z11" s="129">
        <f>IFERROR(CT_Bands_2003_2022_Count_Stock!Z11*CT_Bands_2003_2022_Bills!Z11,"0")</f>
        <v>0</v>
      </c>
      <c r="AA11" s="129">
        <f>IFERROR(CT_Bands_2003_2022_Count_Stock!AA11*CT_Bands_2003_2022_Bills!AA11,"0")</f>
        <v>0</v>
      </c>
      <c r="AB11" s="129">
        <f>IFERROR(CT_Bands_2003_2022_Count_Stock!AB11*CT_Bands_2003_2022_Bills!AB11,"0")</f>
        <v>0</v>
      </c>
      <c r="AC11" s="129">
        <f>IFERROR(CT_Bands_2003_2022_Count_Stock!AC11*CT_Bands_2003_2022_Bills!AC11,"0")</f>
        <v>0</v>
      </c>
      <c r="AD11" s="129">
        <f>IFERROR(CT_Bands_2003_2022_Count_Stock!AD11*CT_Bands_2003_2022_Bills!AD11,"0")</f>
        <v>0</v>
      </c>
      <c r="AE11" s="143">
        <f>IFERROR(CT_Bands_2003_2022_Count_Stock!AE11*CT_Bands_2003_2022_Bills!AE11,"0")</f>
        <v>0</v>
      </c>
      <c r="AF11" s="129">
        <f>IFERROR(CT_Bands_2003_2022_Count_Stock!AF11*CT_Bands_2003_2022_Bills!AF11,"0")</f>
        <v>0</v>
      </c>
      <c r="AG11" s="129">
        <f>IFERROR(CT_Bands_2003_2022_Count_Stock!AG11*CT_Bands_2003_2022_Bills!AG11,"0")</f>
        <v>0</v>
      </c>
      <c r="AH11" s="129">
        <f>IFERROR(CT_Bands_2003_2022_Count_Stock!AH11*CT_Bands_2003_2022_Bills!AH11,"0")</f>
        <v>2381656.0316945454</v>
      </c>
      <c r="AI11" s="129">
        <f>IFERROR(CT_Bands_2003_2022_Count_Stock!AI11*CT_Bands_2003_2022_Bills!AI11,"0")</f>
        <v>-257840.40689846751</v>
      </c>
      <c r="AJ11" s="129">
        <f>IFERROR(CT_Bands_2003_2022_Count_Stock!AJ11*CT_Bands_2003_2022_Bills!AJ11,"0")</f>
        <v>0</v>
      </c>
      <c r="AK11" s="129">
        <f>IFERROR(CT_Bands_2003_2022_Count_Stock!AK11*CT_Bands_2003_2022_Bills!AK11,"0")</f>
        <v>0</v>
      </c>
      <c r="AL11" s="129">
        <f>IFERROR(CT_Bands_2003_2022_Count_Stock!AL11*CT_Bands_2003_2022_Bills!AL11,"0")</f>
        <v>0</v>
      </c>
      <c r="AM11" s="129">
        <f>IFERROR(CT_Bands_2003_2022_Count_Stock!AM11*CT_Bands_2003_2022_Bills!AM11,"0")</f>
        <v>0</v>
      </c>
      <c r="AN11" s="143">
        <f>IFERROR(CT_Bands_2003_2022_Count_Stock!AN11*CT_Bands_2003_2022_Bills!AN11,"0")</f>
        <v>0</v>
      </c>
      <c r="AO11" s="129">
        <f>IFERROR(CT_Bands_2003_2022_Count_Stock!AO11*CT_Bands_2003_2022_Bills!AO11,"0")</f>
        <v>0</v>
      </c>
      <c r="AP11" s="129">
        <f>IFERROR(CT_Bands_2003_2022_Count_Stock!AP11*CT_Bands_2003_2022_Bills!AP11,"0")</f>
        <v>0</v>
      </c>
      <c r="AQ11" s="129">
        <f>IFERROR(CT_Bands_2003_2022_Count_Stock!AQ11*CT_Bands_2003_2022_Bills!AQ11,"0")</f>
        <v>0</v>
      </c>
      <c r="AR11" s="129">
        <f>IFERROR(CT_Bands_2003_2022_Count_Stock!AR11*CT_Bands_2003_2022_Bills!AR11,"0")</f>
        <v>222532.57081536594</v>
      </c>
      <c r="AS11" s="129">
        <f>IFERROR(CT_Bands_2003_2022_Count_Stock!AS11*CT_Bands_2003_2022_Bills!AS11,"0")</f>
        <v>-2942573.4060279466</v>
      </c>
      <c r="AT11" s="129">
        <f>IFERROR(CT_Bands_2003_2022_Count_Stock!AT11*CT_Bands_2003_2022_Bills!AT11,"0")</f>
        <v>0</v>
      </c>
      <c r="AU11" s="129">
        <f>IFERROR(CT_Bands_2003_2022_Count_Stock!AU11*CT_Bands_2003_2022_Bills!AU11,"0")</f>
        <v>0</v>
      </c>
      <c r="AV11" s="129">
        <f>IFERROR(CT_Bands_2003_2022_Count_Stock!AV11*CT_Bands_2003_2022_Bills!AV11,"0")</f>
        <v>0</v>
      </c>
      <c r="AW11" s="143">
        <f>IFERROR(CT_Bands_2003_2022_Count_Stock!AW11*CT_Bands_2003_2022_Bills!AW11,"0")</f>
        <v>0</v>
      </c>
      <c r="AX11" s="129">
        <f>IFERROR(CT_Bands_2003_2022_Count_Stock!AX11*CT_Bands_2003_2022_Bills!AX11,"0")</f>
        <v>0</v>
      </c>
      <c r="AY11" s="129">
        <f>IFERROR(CT_Bands_2003_2022_Count_Stock!AY11*CT_Bands_2003_2022_Bills!AY11,"0")</f>
        <v>0</v>
      </c>
      <c r="AZ11" s="129">
        <f>IFERROR(CT_Bands_2003_2022_Count_Stock!AZ11*CT_Bands_2003_2022_Bills!AZ11,"0")</f>
        <v>0</v>
      </c>
      <c r="BA11" s="129">
        <f>IFERROR(CT_Bands_2003_2022_Count_Stock!BA11*CT_Bands_2003_2022_Bills!BA11,"0")</f>
        <v>0</v>
      </c>
      <c r="BB11" s="129">
        <f>IFERROR(CT_Bands_2003_2022_Count_Stock!BB11*CT_Bands_2003_2022_Bills!BB11,"0")</f>
        <v>-2314562.3032131013</v>
      </c>
      <c r="BC11" s="129">
        <f>IFERROR(CT_Bands_2003_2022_Count_Stock!BC11*CT_Bands_2003_2022_Bills!BC11,"0")</f>
        <v>-2890537.6170675927</v>
      </c>
      <c r="BD11" s="129">
        <f>IFERROR(CT_Bands_2003_2022_Count_Stock!BD11*CT_Bands_2003_2022_Bills!BD11,"0")</f>
        <v>0</v>
      </c>
      <c r="BE11" s="129">
        <f>IFERROR(CT_Bands_2003_2022_Count_Stock!BE11*CT_Bands_2003_2022_Bills!BE11,"0")</f>
        <v>0</v>
      </c>
      <c r="BF11" s="143">
        <f>IFERROR(CT_Bands_2003_2022_Count_Stock!BF11*CT_Bands_2003_2022_Bills!BF11,"0")</f>
        <v>0</v>
      </c>
      <c r="BG11" s="129">
        <f>IFERROR(CT_Bands_2003_2022_Count_Stock!BG11*CT_Bands_2003_2022_Bills!BG11,"0")</f>
        <v>0</v>
      </c>
      <c r="BH11" s="129">
        <f>IFERROR(CT_Bands_2003_2022_Count_Stock!BH11*CT_Bands_2003_2022_Bills!BH11,"0")</f>
        <v>0</v>
      </c>
      <c r="BI11" s="129">
        <f>IFERROR(CT_Bands_2003_2022_Count_Stock!BI11*CT_Bands_2003_2022_Bills!BI11,"0")</f>
        <v>0</v>
      </c>
      <c r="BJ11" s="129">
        <f>IFERROR(CT_Bands_2003_2022_Count_Stock!BJ11*CT_Bands_2003_2022_Bills!BJ11,"0")</f>
        <v>0</v>
      </c>
      <c r="BK11" s="129">
        <f>IFERROR(CT_Bands_2003_2022_Count_Stock!BK11*CT_Bands_2003_2022_Bills!BK11,"0")</f>
        <v>0</v>
      </c>
      <c r="BL11" s="129">
        <f>IFERROR(CT_Bands_2003_2022_Count_Stock!BL11*CT_Bands_2003_2022_Bills!BL11,"0")</f>
        <v>-1134524.271114198</v>
      </c>
      <c r="BM11" s="129">
        <f>IFERROR(CT_Bands_2003_2022_Count_Stock!BM11*CT_Bands_2003_2022_Bills!BM11,"0")</f>
        <v>-1360537.9350234934</v>
      </c>
      <c r="BN11" s="129">
        <f>IFERROR(CT_Bands_2003_2022_Count_Stock!BN11*CT_Bands_2003_2022_Bills!BN11,"0")</f>
        <v>0</v>
      </c>
      <c r="BO11" s="143">
        <f>IFERROR(CT_Bands_2003_2022_Count_Stock!BO11*CT_Bands_2003_2022_Bills!BO11,"0")</f>
        <v>0</v>
      </c>
      <c r="BP11" s="129">
        <f>IFERROR(CT_Bands_2003_2022_Count_Stock!BP11*CT_Bands_2003_2022_Bills!BP11,"0")</f>
        <v>0</v>
      </c>
      <c r="BQ11" s="129">
        <f>IFERROR(CT_Bands_2003_2022_Count_Stock!BQ11*CT_Bands_2003_2022_Bills!BQ11,"0")</f>
        <v>0</v>
      </c>
      <c r="BR11" s="129">
        <f>IFERROR(CT_Bands_2003_2022_Count_Stock!BR11*CT_Bands_2003_2022_Bills!BR11,"0")</f>
        <v>0</v>
      </c>
      <c r="BS11" s="129">
        <f>IFERROR(CT_Bands_2003_2022_Count_Stock!BS11*CT_Bands_2003_2022_Bills!BS11,"0")</f>
        <v>0</v>
      </c>
      <c r="BT11" s="129">
        <f>IFERROR(CT_Bands_2003_2022_Count_Stock!BT11*CT_Bands_2003_2022_Bills!BT11,"0")</f>
        <v>0</v>
      </c>
      <c r="BU11" s="129">
        <f>IFERROR(CT_Bands_2003_2022_Count_Stock!BU11*CT_Bands_2003_2022_Bills!BU11,"0")</f>
        <v>0</v>
      </c>
      <c r="BV11" s="129">
        <f>IFERROR(CT_Bands_2003_2022_Count_Stock!BV11*CT_Bands_2003_2022_Bills!BV11,"0")</f>
        <v>-229783.45103852911</v>
      </c>
      <c r="BW11" s="129">
        <f>IFERROR(CT_Bands_2003_2022_Count_Stock!BW11*CT_Bands_2003_2022_Bills!BW11,"0")</f>
        <v>-147090.48610762006</v>
      </c>
      <c r="BX11" s="129">
        <f>IFERROR(CT_Bands_2003_2022_Count_Stock!BX11*CT_Bands_2003_2022_Bills!BX11,"0")</f>
        <v>0</v>
      </c>
      <c r="BY11" s="129">
        <f>IFERROR(CT_Bands_2003_2022_Count_Stock!BY11*CT_Bands_2003_2022_Bills!BY11,"0")</f>
        <v>0</v>
      </c>
      <c r="BZ11" s="129">
        <f>IFERROR(CT_Bands_2003_2022_Count_Stock!BZ11*CT_Bands_2003_2022_Bills!BZ11,"0")</f>
        <v>0</v>
      </c>
      <c r="CA11" s="129">
        <f>IFERROR(CT_Bands_2003_2022_Count_Stock!CA11*CT_Bands_2003_2022_Bills!CA11,"0")</f>
        <v>0</v>
      </c>
      <c r="CB11" s="129">
        <f>IFERROR(CT_Bands_2003_2022_Count_Stock!CB11*CT_Bands_2003_2022_Bills!CB11,"0")</f>
        <v>0</v>
      </c>
      <c r="CC11" s="129">
        <f>IFERROR(CT_Bands_2003_2022_Count_Stock!CC11*CT_Bands_2003_2022_Bills!CC11,"0")</f>
        <v>0</v>
      </c>
      <c r="CD11" s="129">
        <f>IFERROR(CT_Bands_2003_2022_Count_Stock!CD11*CT_Bands_2003_2022_Bills!CD11,"0")</f>
        <v>0</v>
      </c>
      <c r="CE11" s="129">
        <f>IFERROR(CT_Bands_2003_2022_Count_Stock!CE11*CT_Bands_2003_2022_Bills!CE11,"0")</f>
        <v>0</v>
      </c>
      <c r="CF11" s="129">
        <f>IFERROR(CT_Bands_2003_2022_Count_Stock!CF11*CT_Bands_2003_2022_Bills!CF11,"0")</f>
        <v>-125928.41812453528</v>
      </c>
      <c r="CG11" s="51"/>
    </row>
    <row r="12" spans="1:85" x14ac:dyDescent="0.25">
      <c r="A12" s="126" t="s">
        <v>1103</v>
      </c>
      <c r="B12" s="127" t="s">
        <v>1104</v>
      </c>
      <c r="C12" s="127" t="s">
        <v>2326</v>
      </c>
      <c r="D12" s="129">
        <f>IFERROR(CT_Bands_2003_2022_Count_Stock!D12*CT_Bands_2003_2022_Bills!D12,"0")</f>
        <v>2708277.1590173361</v>
      </c>
      <c r="E12" s="129">
        <f>IFERROR(CT_Bands_2003_2022_Count_Stock!E12*CT_Bands_2003_2022_Bills!E12,"0")</f>
        <v>1122071.3928216738</v>
      </c>
      <c r="F12" s="129">
        <f>IFERROR(CT_Bands_2003_2022_Count_Stock!F12*CT_Bands_2003_2022_Bills!F12,"0")</f>
        <v>0</v>
      </c>
      <c r="G12" s="129">
        <f>IFERROR(CT_Bands_2003_2022_Count_Stock!G12*CT_Bands_2003_2022_Bills!G12,"0")</f>
        <v>0</v>
      </c>
      <c r="H12" s="129">
        <f>IFERROR(CT_Bands_2003_2022_Count_Stock!H12*CT_Bands_2003_2022_Bills!H12,"0")</f>
        <v>0</v>
      </c>
      <c r="I12" s="129">
        <f>IFERROR(CT_Bands_2003_2022_Count_Stock!I12*CT_Bands_2003_2022_Bills!I12,"0")</f>
        <v>0</v>
      </c>
      <c r="J12" s="129">
        <f>IFERROR(CT_Bands_2003_2022_Count_Stock!J12*CT_Bands_2003_2022_Bills!J12,"0")</f>
        <v>0</v>
      </c>
      <c r="K12" s="129">
        <f>IFERROR(CT_Bands_2003_2022_Count_Stock!K12*CT_Bands_2003_2022_Bills!K12,"0")</f>
        <v>0</v>
      </c>
      <c r="L12" s="129">
        <f>IFERROR(CT_Bands_2003_2022_Count_Stock!L12*CT_Bands_2003_2022_Bills!L12,"0")</f>
        <v>0</v>
      </c>
      <c r="M12" s="143">
        <f>IFERROR(CT_Bands_2003_2022_Count_Stock!M12*CT_Bands_2003_2022_Bills!M12,"0")</f>
        <v>0</v>
      </c>
      <c r="N12" s="129">
        <f>IFERROR(CT_Bands_2003_2022_Count_Stock!N12*CT_Bands_2003_2022_Bills!N12,"0")</f>
        <v>4074238.9812619193</v>
      </c>
      <c r="O12" s="129">
        <f>IFERROR(CT_Bands_2003_2022_Count_Stock!O12*CT_Bands_2003_2022_Bills!O12,"0")</f>
        <v>758864.75271666353</v>
      </c>
      <c r="P12" s="129">
        <f>IFERROR(CT_Bands_2003_2022_Count_Stock!P12*CT_Bands_2003_2022_Bills!P12,"0")</f>
        <v>0</v>
      </c>
      <c r="Q12" s="129">
        <f>IFERROR(CT_Bands_2003_2022_Count_Stock!Q12*CT_Bands_2003_2022_Bills!Q12,"0")</f>
        <v>0</v>
      </c>
      <c r="R12" s="129">
        <f>IFERROR(CT_Bands_2003_2022_Count_Stock!R12*CT_Bands_2003_2022_Bills!R12,"0")</f>
        <v>0</v>
      </c>
      <c r="S12" s="129">
        <f>IFERROR(CT_Bands_2003_2022_Count_Stock!S12*CT_Bands_2003_2022_Bills!S12,"0")</f>
        <v>0</v>
      </c>
      <c r="T12" s="129">
        <f>IFERROR(CT_Bands_2003_2022_Count_Stock!T12*CT_Bands_2003_2022_Bills!T12,"0")</f>
        <v>0</v>
      </c>
      <c r="U12" s="129">
        <f>IFERROR(CT_Bands_2003_2022_Count_Stock!U12*CT_Bands_2003_2022_Bills!U12,"0")</f>
        <v>0</v>
      </c>
      <c r="V12" s="143">
        <f>IFERROR(CT_Bands_2003_2022_Count_Stock!V12*CT_Bands_2003_2022_Bills!V12,"0")</f>
        <v>0</v>
      </c>
      <c r="W12" s="129">
        <f>IFERROR(CT_Bands_2003_2022_Count_Stock!W12*CT_Bands_2003_2022_Bills!W12,"0")</f>
        <v>0</v>
      </c>
      <c r="X12" s="129">
        <f>IFERROR(CT_Bands_2003_2022_Count_Stock!X12*CT_Bands_2003_2022_Bills!X12,"0")</f>
        <v>5571211.2208217075</v>
      </c>
      <c r="Y12" s="129">
        <f>IFERROR(CT_Bands_2003_2022_Count_Stock!Y12*CT_Bands_2003_2022_Bills!Y12,"0")</f>
        <v>-6302.8067178150059</v>
      </c>
      <c r="Z12" s="129">
        <f>IFERROR(CT_Bands_2003_2022_Count_Stock!Z12*CT_Bands_2003_2022_Bills!Z12,"0")</f>
        <v>0</v>
      </c>
      <c r="AA12" s="129">
        <f>IFERROR(CT_Bands_2003_2022_Count_Stock!AA12*CT_Bands_2003_2022_Bills!AA12,"0")</f>
        <v>0</v>
      </c>
      <c r="AB12" s="129">
        <f>IFERROR(CT_Bands_2003_2022_Count_Stock!AB12*CT_Bands_2003_2022_Bills!AB12,"0")</f>
        <v>0</v>
      </c>
      <c r="AC12" s="129">
        <f>IFERROR(CT_Bands_2003_2022_Count_Stock!AC12*CT_Bands_2003_2022_Bills!AC12,"0")</f>
        <v>0</v>
      </c>
      <c r="AD12" s="129">
        <f>IFERROR(CT_Bands_2003_2022_Count_Stock!AD12*CT_Bands_2003_2022_Bills!AD12,"0")</f>
        <v>0</v>
      </c>
      <c r="AE12" s="143">
        <f>IFERROR(CT_Bands_2003_2022_Count_Stock!AE12*CT_Bands_2003_2022_Bills!AE12,"0")</f>
        <v>0</v>
      </c>
      <c r="AF12" s="129">
        <f>IFERROR(CT_Bands_2003_2022_Count_Stock!AF12*CT_Bands_2003_2022_Bills!AF12,"0")</f>
        <v>0</v>
      </c>
      <c r="AG12" s="129">
        <f>IFERROR(CT_Bands_2003_2022_Count_Stock!AG12*CT_Bands_2003_2022_Bills!AG12,"0")</f>
        <v>0</v>
      </c>
      <c r="AH12" s="129">
        <f>IFERROR(CT_Bands_2003_2022_Count_Stock!AH12*CT_Bands_2003_2022_Bills!AH12,"0")</f>
        <v>1650109.5228455798</v>
      </c>
      <c r="AI12" s="129">
        <f>IFERROR(CT_Bands_2003_2022_Count_Stock!AI12*CT_Bands_2003_2022_Bills!AI12,"0")</f>
        <v>-712411.61766069883</v>
      </c>
      <c r="AJ12" s="129">
        <f>IFERROR(CT_Bands_2003_2022_Count_Stock!AJ12*CT_Bands_2003_2022_Bills!AJ12,"0")</f>
        <v>0</v>
      </c>
      <c r="AK12" s="129">
        <f>IFERROR(CT_Bands_2003_2022_Count_Stock!AK12*CT_Bands_2003_2022_Bills!AK12,"0")</f>
        <v>0</v>
      </c>
      <c r="AL12" s="129">
        <f>IFERROR(CT_Bands_2003_2022_Count_Stock!AL12*CT_Bands_2003_2022_Bills!AL12,"0")</f>
        <v>0</v>
      </c>
      <c r="AM12" s="129">
        <f>IFERROR(CT_Bands_2003_2022_Count_Stock!AM12*CT_Bands_2003_2022_Bills!AM12,"0")</f>
        <v>0</v>
      </c>
      <c r="AN12" s="143">
        <f>IFERROR(CT_Bands_2003_2022_Count_Stock!AN12*CT_Bands_2003_2022_Bills!AN12,"0")</f>
        <v>0</v>
      </c>
      <c r="AO12" s="129">
        <f>IFERROR(CT_Bands_2003_2022_Count_Stock!AO12*CT_Bands_2003_2022_Bills!AO12,"0")</f>
        <v>0</v>
      </c>
      <c r="AP12" s="129">
        <f>IFERROR(CT_Bands_2003_2022_Count_Stock!AP12*CT_Bands_2003_2022_Bills!AP12,"0")</f>
        <v>0</v>
      </c>
      <c r="AQ12" s="129">
        <f>IFERROR(CT_Bands_2003_2022_Count_Stock!AQ12*CT_Bands_2003_2022_Bills!AQ12,"0")</f>
        <v>0</v>
      </c>
      <c r="AR12" s="129">
        <f>IFERROR(CT_Bands_2003_2022_Count_Stock!AR12*CT_Bands_2003_2022_Bills!AR12,"0")</f>
        <v>-449942.97981902974</v>
      </c>
      <c r="AS12" s="129">
        <f>IFERROR(CT_Bands_2003_2022_Count_Stock!AS12*CT_Bands_2003_2022_Bills!AS12,"0")</f>
        <v>-3399778.963462539</v>
      </c>
      <c r="AT12" s="129">
        <f>IFERROR(CT_Bands_2003_2022_Count_Stock!AT12*CT_Bands_2003_2022_Bills!AT12,"0")</f>
        <v>0</v>
      </c>
      <c r="AU12" s="129">
        <f>IFERROR(CT_Bands_2003_2022_Count_Stock!AU12*CT_Bands_2003_2022_Bills!AU12,"0")</f>
        <v>0</v>
      </c>
      <c r="AV12" s="129">
        <f>IFERROR(CT_Bands_2003_2022_Count_Stock!AV12*CT_Bands_2003_2022_Bills!AV12,"0")</f>
        <v>0</v>
      </c>
      <c r="AW12" s="143">
        <f>IFERROR(CT_Bands_2003_2022_Count_Stock!AW12*CT_Bands_2003_2022_Bills!AW12,"0")</f>
        <v>0</v>
      </c>
      <c r="AX12" s="129">
        <f>IFERROR(CT_Bands_2003_2022_Count_Stock!AX12*CT_Bands_2003_2022_Bills!AX12,"0")</f>
        <v>0</v>
      </c>
      <c r="AY12" s="129">
        <f>IFERROR(CT_Bands_2003_2022_Count_Stock!AY12*CT_Bands_2003_2022_Bills!AY12,"0")</f>
        <v>0</v>
      </c>
      <c r="AZ12" s="129">
        <f>IFERROR(CT_Bands_2003_2022_Count_Stock!AZ12*CT_Bands_2003_2022_Bills!AZ12,"0")</f>
        <v>0</v>
      </c>
      <c r="BA12" s="129">
        <f>IFERROR(CT_Bands_2003_2022_Count_Stock!BA12*CT_Bands_2003_2022_Bills!BA12,"0")</f>
        <v>0</v>
      </c>
      <c r="BB12" s="129">
        <f>IFERROR(CT_Bands_2003_2022_Count_Stock!BB12*CT_Bands_2003_2022_Bills!BB12,"0")</f>
        <v>-2208510.8523793602</v>
      </c>
      <c r="BC12" s="129">
        <f>IFERROR(CT_Bands_2003_2022_Count_Stock!BC12*CT_Bands_2003_2022_Bills!BC12,"0")</f>
        <v>-3144869.5858706124</v>
      </c>
      <c r="BD12" s="129">
        <f>IFERROR(CT_Bands_2003_2022_Count_Stock!BD12*CT_Bands_2003_2022_Bills!BD12,"0")</f>
        <v>0</v>
      </c>
      <c r="BE12" s="129">
        <f>IFERROR(CT_Bands_2003_2022_Count_Stock!BE12*CT_Bands_2003_2022_Bills!BE12,"0")</f>
        <v>0</v>
      </c>
      <c r="BF12" s="143">
        <f>IFERROR(CT_Bands_2003_2022_Count_Stock!BF12*CT_Bands_2003_2022_Bills!BF12,"0")</f>
        <v>0</v>
      </c>
      <c r="BG12" s="129">
        <f>IFERROR(CT_Bands_2003_2022_Count_Stock!BG12*CT_Bands_2003_2022_Bills!BG12,"0")</f>
        <v>0</v>
      </c>
      <c r="BH12" s="129">
        <f>IFERROR(CT_Bands_2003_2022_Count_Stock!BH12*CT_Bands_2003_2022_Bills!BH12,"0")</f>
        <v>0</v>
      </c>
      <c r="BI12" s="129">
        <f>IFERROR(CT_Bands_2003_2022_Count_Stock!BI12*CT_Bands_2003_2022_Bills!BI12,"0")</f>
        <v>0</v>
      </c>
      <c r="BJ12" s="129">
        <f>IFERROR(CT_Bands_2003_2022_Count_Stock!BJ12*CT_Bands_2003_2022_Bills!BJ12,"0")</f>
        <v>0</v>
      </c>
      <c r="BK12" s="129">
        <f>IFERROR(CT_Bands_2003_2022_Count_Stock!BK12*CT_Bands_2003_2022_Bills!BK12,"0")</f>
        <v>0</v>
      </c>
      <c r="BL12" s="129">
        <f>IFERROR(CT_Bands_2003_2022_Count_Stock!BL12*CT_Bands_2003_2022_Bills!BL12,"0")</f>
        <v>-1849731.9600531543</v>
      </c>
      <c r="BM12" s="129">
        <f>IFERROR(CT_Bands_2003_2022_Count_Stock!BM12*CT_Bands_2003_2022_Bills!BM12,"0")</f>
        <v>-1875116.787550454</v>
      </c>
      <c r="BN12" s="129">
        <f>IFERROR(CT_Bands_2003_2022_Count_Stock!BN12*CT_Bands_2003_2022_Bills!BN12,"0")</f>
        <v>-394571.51333886315</v>
      </c>
      <c r="BO12" s="143">
        <f>IFERROR(CT_Bands_2003_2022_Count_Stock!BO12*CT_Bands_2003_2022_Bills!BO12,"0")</f>
        <v>0</v>
      </c>
      <c r="BP12" s="129">
        <f>IFERROR(CT_Bands_2003_2022_Count_Stock!BP12*CT_Bands_2003_2022_Bills!BP12,"0")</f>
        <v>0</v>
      </c>
      <c r="BQ12" s="129">
        <f>IFERROR(CT_Bands_2003_2022_Count_Stock!BQ12*CT_Bands_2003_2022_Bills!BQ12,"0")</f>
        <v>0</v>
      </c>
      <c r="BR12" s="129">
        <f>IFERROR(CT_Bands_2003_2022_Count_Stock!BR12*CT_Bands_2003_2022_Bills!BR12,"0")</f>
        <v>0</v>
      </c>
      <c r="BS12" s="129">
        <f>IFERROR(CT_Bands_2003_2022_Count_Stock!BS12*CT_Bands_2003_2022_Bills!BS12,"0")</f>
        <v>0</v>
      </c>
      <c r="BT12" s="129">
        <f>IFERROR(CT_Bands_2003_2022_Count_Stock!BT12*CT_Bands_2003_2022_Bills!BT12,"0")</f>
        <v>0</v>
      </c>
      <c r="BU12" s="129">
        <f>IFERROR(CT_Bands_2003_2022_Count_Stock!BU12*CT_Bands_2003_2022_Bills!BU12,"0")</f>
        <v>0</v>
      </c>
      <c r="BV12" s="129">
        <f>IFERROR(CT_Bands_2003_2022_Count_Stock!BV12*CT_Bands_2003_2022_Bills!BV12,"0")</f>
        <v>0</v>
      </c>
      <c r="BW12" s="129">
        <f>IFERROR(CT_Bands_2003_2022_Count_Stock!BW12*CT_Bands_2003_2022_Bills!BW12,"0")</f>
        <v>-1266315.773336574</v>
      </c>
      <c r="BX12" s="129">
        <f>IFERROR(CT_Bands_2003_2022_Count_Stock!BX12*CT_Bands_2003_2022_Bills!BX12,"0")</f>
        <v>0</v>
      </c>
      <c r="BY12" s="129">
        <f>IFERROR(CT_Bands_2003_2022_Count_Stock!BY12*CT_Bands_2003_2022_Bills!BY12,"0")</f>
        <v>0</v>
      </c>
      <c r="BZ12" s="129">
        <f>IFERROR(CT_Bands_2003_2022_Count_Stock!BZ12*CT_Bands_2003_2022_Bills!BZ12,"0")</f>
        <v>0</v>
      </c>
      <c r="CA12" s="129">
        <f>IFERROR(CT_Bands_2003_2022_Count_Stock!CA12*CT_Bands_2003_2022_Bills!CA12,"0")</f>
        <v>0</v>
      </c>
      <c r="CB12" s="129">
        <f>IFERROR(CT_Bands_2003_2022_Count_Stock!CB12*CT_Bands_2003_2022_Bills!CB12,"0")</f>
        <v>0</v>
      </c>
      <c r="CC12" s="129">
        <f>IFERROR(CT_Bands_2003_2022_Count_Stock!CC12*CT_Bands_2003_2022_Bills!CC12,"0")</f>
        <v>0</v>
      </c>
      <c r="CD12" s="129">
        <f>IFERROR(CT_Bands_2003_2022_Count_Stock!CD12*CT_Bands_2003_2022_Bills!CD12,"0")</f>
        <v>0</v>
      </c>
      <c r="CE12" s="129">
        <f>IFERROR(CT_Bands_2003_2022_Count_Stock!CE12*CT_Bands_2003_2022_Bills!CE12,"0")</f>
        <v>0</v>
      </c>
      <c r="CF12" s="129">
        <f>IFERROR(CT_Bands_2003_2022_Count_Stock!CF12*CT_Bands_2003_2022_Bills!CF12,"0")</f>
        <v>-98715.393736119688</v>
      </c>
      <c r="CG12" s="51"/>
    </row>
    <row r="13" spans="1:85" x14ac:dyDescent="0.25">
      <c r="A13" s="126" t="s">
        <v>1105</v>
      </c>
      <c r="B13" s="127" t="s">
        <v>1106</v>
      </c>
      <c r="C13" s="127" t="s">
        <v>2327</v>
      </c>
      <c r="D13" s="129">
        <f>IFERROR(CT_Bands_2003_2022_Count_Stock!D13*CT_Bands_2003_2022_Bills!D13,"0")</f>
        <v>5136537.5878577419</v>
      </c>
      <c r="E13" s="129">
        <f>IFERROR(CT_Bands_2003_2022_Count_Stock!E13*CT_Bands_2003_2022_Bills!E13,"0")</f>
        <v>714966.71416042675</v>
      </c>
      <c r="F13" s="129">
        <f>IFERROR(CT_Bands_2003_2022_Count_Stock!F13*CT_Bands_2003_2022_Bills!F13,"0")</f>
        <v>0</v>
      </c>
      <c r="G13" s="129">
        <f>IFERROR(CT_Bands_2003_2022_Count_Stock!G13*CT_Bands_2003_2022_Bills!G13,"0")</f>
        <v>0</v>
      </c>
      <c r="H13" s="129">
        <f>IFERROR(CT_Bands_2003_2022_Count_Stock!H13*CT_Bands_2003_2022_Bills!H13,"0")</f>
        <v>0</v>
      </c>
      <c r="I13" s="129">
        <f>IFERROR(CT_Bands_2003_2022_Count_Stock!I13*CT_Bands_2003_2022_Bills!I13,"0")</f>
        <v>0</v>
      </c>
      <c r="J13" s="129">
        <f>IFERROR(CT_Bands_2003_2022_Count_Stock!J13*CT_Bands_2003_2022_Bills!J13,"0")</f>
        <v>0</v>
      </c>
      <c r="K13" s="129">
        <f>IFERROR(CT_Bands_2003_2022_Count_Stock!K13*CT_Bands_2003_2022_Bills!K13,"0")</f>
        <v>0</v>
      </c>
      <c r="L13" s="129">
        <f>IFERROR(CT_Bands_2003_2022_Count_Stock!L13*CT_Bands_2003_2022_Bills!L13,"0")</f>
        <v>0</v>
      </c>
      <c r="M13" s="143">
        <f>IFERROR(CT_Bands_2003_2022_Count_Stock!M13*CT_Bands_2003_2022_Bills!M13,"0")</f>
        <v>0</v>
      </c>
      <c r="N13" s="129">
        <f>IFERROR(CT_Bands_2003_2022_Count_Stock!N13*CT_Bands_2003_2022_Bills!N13,"0")</f>
        <v>9630884.9786496088</v>
      </c>
      <c r="O13" s="129">
        <f>IFERROR(CT_Bands_2003_2022_Count_Stock!O13*CT_Bands_2003_2022_Bills!O13,"0")</f>
        <v>513509.27460200334</v>
      </c>
      <c r="P13" s="129">
        <f>IFERROR(CT_Bands_2003_2022_Count_Stock!P13*CT_Bands_2003_2022_Bills!P13,"0")</f>
        <v>0</v>
      </c>
      <c r="Q13" s="129">
        <f>IFERROR(CT_Bands_2003_2022_Count_Stock!Q13*CT_Bands_2003_2022_Bills!Q13,"0")</f>
        <v>0</v>
      </c>
      <c r="R13" s="129">
        <f>IFERROR(CT_Bands_2003_2022_Count_Stock!R13*CT_Bands_2003_2022_Bills!R13,"0")</f>
        <v>0</v>
      </c>
      <c r="S13" s="129">
        <f>IFERROR(CT_Bands_2003_2022_Count_Stock!S13*CT_Bands_2003_2022_Bills!S13,"0")</f>
        <v>0</v>
      </c>
      <c r="T13" s="129">
        <f>IFERROR(CT_Bands_2003_2022_Count_Stock!T13*CT_Bands_2003_2022_Bills!T13,"0")</f>
        <v>0</v>
      </c>
      <c r="U13" s="129">
        <f>IFERROR(CT_Bands_2003_2022_Count_Stock!U13*CT_Bands_2003_2022_Bills!U13,"0")</f>
        <v>0</v>
      </c>
      <c r="V13" s="143">
        <f>IFERROR(CT_Bands_2003_2022_Count_Stock!V13*CT_Bands_2003_2022_Bills!V13,"0")</f>
        <v>0</v>
      </c>
      <c r="W13" s="129">
        <f>IFERROR(CT_Bands_2003_2022_Count_Stock!W13*CT_Bands_2003_2022_Bills!W13,"0")</f>
        <v>0</v>
      </c>
      <c r="X13" s="129">
        <f>IFERROR(CT_Bands_2003_2022_Count_Stock!X13*CT_Bands_2003_2022_Bills!X13,"0")</f>
        <v>4958068.4133976866</v>
      </c>
      <c r="Y13" s="129">
        <f>IFERROR(CT_Bands_2003_2022_Count_Stock!Y13*CT_Bands_2003_2022_Bills!Y13,"0")</f>
        <v>0</v>
      </c>
      <c r="Z13" s="129">
        <f>IFERROR(CT_Bands_2003_2022_Count_Stock!Z13*CT_Bands_2003_2022_Bills!Z13,"0")</f>
        <v>0</v>
      </c>
      <c r="AA13" s="129">
        <f>IFERROR(CT_Bands_2003_2022_Count_Stock!AA13*CT_Bands_2003_2022_Bills!AA13,"0")</f>
        <v>0</v>
      </c>
      <c r="AB13" s="129">
        <f>IFERROR(CT_Bands_2003_2022_Count_Stock!AB13*CT_Bands_2003_2022_Bills!AB13,"0")</f>
        <v>0</v>
      </c>
      <c r="AC13" s="129">
        <f>IFERROR(CT_Bands_2003_2022_Count_Stock!AC13*CT_Bands_2003_2022_Bills!AC13,"0")</f>
        <v>0</v>
      </c>
      <c r="AD13" s="129">
        <f>IFERROR(CT_Bands_2003_2022_Count_Stock!AD13*CT_Bands_2003_2022_Bills!AD13,"0")</f>
        <v>0</v>
      </c>
      <c r="AE13" s="143">
        <f>IFERROR(CT_Bands_2003_2022_Count_Stock!AE13*CT_Bands_2003_2022_Bills!AE13,"0")</f>
        <v>0</v>
      </c>
      <c r="AF13" s="129">
        <f>IFERROR(CT_Bands_2003_2022_Count_Stock!AF13*CT_Bands_2003_2022_Bills!AF13,"0")</f>
        <v>0</v>
      </c>
      <c r="AG13" s="129">
        <f>IFERROR(CT_Bands_2003_2022_Count_Stock!AG13*CT_Bands_2003_2022_Bills!AG13,"0")</f>
        <v>873639.59017405706</v>
      </c>
      <c r="AH13" s="129">
        <f>IFERROR(CT_Bands_2003_2022_Count_Stock!AH13*CT_Bands_2003_2022_Bills!AH13,"0")</f>
        <v>-1318063.9305310396</v>
      </c>
      <c r="AI13" s="129">
        <f>IFERROR(CT_Bands_2003_2022_Count_Stock!AI13*CT_Bands_2003_2022_Bills!AI13,"0")</f>
        <v>0</v>
      </c>
      <c r="AJ13" s="129">
        <f>IFERROR(CT_Bands_2003_2022_Count_Stock!AJ13*CT_Bands_2003_2022_Bills!AJ13,"0")</f>
        <v>0</v>
      </c>
      <c r="AK13" s="129">
        <f>IFERROR(CT_Bands_2003_2022_Count_Stock!AK13*CT_Bands_2003_2022_Bills!AK13,"0")</f>
        <v>0</v>
      </c>
      <c r="AL13" s="129">
        <f>IFERROR(CT_Bands_2003_2022_Count_Stock!AL13*CT_Bands_2003_2022_Bills!AL13,"0")</f>
        <v>0</v>
      </c>
      <c r="AM13" s="129">
        <f>IFERROR(CT_Bands_2003_2022_Count_Stock!AM13*CT_Bands_2003_2022_Bills!AM13,"0")</f>
        <v>0</v>
      </c>
      <c r="AN13" s="143">
        <f>IFERROR(CT_Bands_2003_2022_Count_Stock!AN13*CT_Bands_2003_2022_Bills!AN13,"0")</f>
        <v>0</v>
      </c>
      <c r="AO13" s="129">
        <f>IFERROR(CT_Bands_2003_2022_Count_Stock!AO13*CT_Bands_2003_2022_Bills!AO13,"0")</f>
        <v>0</v>
      </c>
      <c r="AP13" s="129">
        <f>IFERROR(CT_Bands_2003_2022_Count_Stock!AP13*CT_Bands_2003_2022_Bills!AP13,"0")</f>
        <v>0</v>
      </c>
      <c r="AQ13" s="129">
        <f>IFERROR(CT_Bands_2003_2022_Count_Stock!AQ13*CT_Bands_2003_2022_Bills!AQ13,"0")</f>
        <v>412868.34820541792</v>
      </c>
      <c r="AR13" s="129">
        <f>IFERROR(CT_Bands_2003_2022_Count_Stock!AR13*CT_Bands_2003_2022_Bills!AR13,"0")</f>
        <v>-4115837.2991092866</v>
      </c>
      <c r="AS13" s="129">
        <f>IFERROR(CT_Bands_2003_2022_Count_Stock!AS13*CT_Bands_2003_2022_Bills!AS13,"0")</f>
        <v>-1958222.4089587834</v>
      </c>
      <c r="AT13" s="129">
        <f>IFERROR(CT_Bands_2003_2022_Count_Stock!AT13*CT_Bands_2003_2022_Bills!AT13,"0")</f>
        <v>0</v>
      </c>
      <c r="AU13" s="129">
        <f>IFERROR(CT_Bands_2003_2022_Count_Stock!AU13*CT_Bands_2003_2022_Bills!AU13,"0")</f>
        <v>0</v>
      </c>
      <c r="AV13" s="129">
        <f>IFERROR(CT_Bands_2003_2022_Count_Stock!AV13*CT_Bands_2003_2022_Bills!AV13,"0")</f>
        <v>0</v>
      </c>
      <c r="AW13" s="143">
        <f>IFERROR(CT_Bands_2003_2022_Count_Stock!AW13*CT_Bands_2003_2022_Bills!AW13,"0")</f>
        <v>0</v>
      </c>
      <c r="AX13" s="129">
        <f>IFERROR(CT_Bands_2003_2022_Count_Stock!AX13*CT_Bands_2003_2022_Bills!AX13,"0")</f>
        <v>0</v>
      </c>
      <c r="AY13" s="129">
        <f>IFERROR(CT_Bands_2003_2022_Count_Stock!AY13*CT_Bands_2003_2022_Bills!AY13,"0")</f>
        <v>0</v>
      </c>
      <c r="AZ13" s="129">
        <f>IFERROR(CT_Bands_2003_2022_Count_Stock!AZ13*CT_Bands_2003_2022_Bills!AZ13,"0")</f>
        <v>0</v>
      </c>
      <c r="BA13" s="129">
        <f>IFERROR(CT_Bands_2003_2022_Count_Stock!BA13*CT_Bands_2003_2022_Bills!BA13,"0")</f>
        <v>0</v>
      </c>
      <c r="BB13" s="129">
        <f>IFERROR(CT_Bands_2003_2022_Count_Stock!BB13*CT_Bands_2003_2022_Bills!BB13,"0")</f>
        <v>-5485547.7721153442</v>
      </c>
      <c r="BC13" s="129">
        <f>IFERROR(CT_Bands_2003_2022_Count_Stock!BC13*CT_Bands_2003_2022_Bills!BC13,"0")</f>
        <v>-2309439.7694170396</v>
      </c>
      <c r="BD13" s="129">
        <f>IFERROR(CT_Bands_2003_2022_Count_Stock!BD13*CT_Bands_2003_2022_Bills!BD13,"0")</f>
        <v>0</v>
      </c>
      <c r="BE13" s="129">
        <f>IFERROR(CT_Bands_2003_2022_Count_Stock!BE13*CT_Bands_2003_2022_Bills!BE13,"0")</f>
        <v>0</v>
      </c>
      <c r="BF13" s="143">
        <f>IFERROR(CT_Bands_2003_2022_Count_Stock!BF13*CT_Bands_2003_2022_Bills!BF13,"0")</f>
        <v>0</v>
      </c>
      <c r="BG13" s="129">
        <f>IFERROR(CT_Bands_2003_2022_Count_Stock!BG13*CT_Bands_2003_2022_Bills!BG13,"0")</f>
        <v>0</v>
      </c>
      <c r="BH13" s="129">
        <f>IFERROR(CT_Bands_2003_2022_Count_Stock!BH13*CT_Bands_2003_2022_Bills!BH13,"0")</f>
        <v>0</v>
      </c>
      <c r="BI13" s="129">
        <f>IFERROR(CT_Bands_2003_2022_Count_Stock!BI13*CT_Bands_2003_2022_Bills!BI13,"0")</f>
        <v>0</v>
      </c>
      <c r="BJ13" s="129">
        <f>IFERROR(CT_Bands_2003_2022_Count_Stock!BJ13*CT_Bands_2003_2022_Bills!BJ13,"0")</f>
        <v>0</v>
      </c>
      <c r="BK13" s="129">
        <f>IFERROR(CT_Bands_2003_2022_Count_Stock!BK13*CT_Bands_2003_2022_Bills!BK13,"0")</f>
        <v>0</v>
      </c>
      <c r="BL13" s="129">
        <f>IFERROR(CT_Bands_2003_2022_Count_Stock!BL13*CT_Bands_2003_2022_Bills!BL13,"0")</f>
        <v>-4386538.6957895132</v>
      </c>
      <c r="BM13" s="129">
        <f>IFERROR(CT_Bands_2003_2022_Count_Stock!BM13*CT_Bands_2003_2022_Bills!BM13,"0")</f>
        <v>-822559.08220483456</v>
      </c>
      <c r="BN13" s="129">
        <f>IFERROR(CT_Bands_2003_2022_Count_Stock!BN13*CT_Bands_2003_2022_Bills!BN13,"0")</f>
        <v>0</v>
      </c>
      <c r="BO13" s="143">
        <f>IFERROR(CT_Bands_2003_2022_Count_Stock!BO13*CT_Bands_2003_2022_Bills!BO13,"0")</f>
        <v>0</v>
      </c>
      <c r="BP13" s="129">
        <f>IFERROR(CT_Bands_2003_2022_Count_Stock!BP13*CT_Bands_2003_2022_Bills!BP13,"0")</f>
        <v>0</v>
      </c>
      <c r="BQ13" s="129">
        <f>IFERROR(CT_Bands_2003_2022_Count_Stock!BQ13*CT_Bands_2003_2022_Bills!BQ13,"0")</f>
        <v>0</v>
      </c>
      <c r="BR13" s="129">
        <f>IFERROR(CT_Bands_2003_2022_Count_Stock!BR13*CT_Bands_2003_2022_Bills!BR13,"0")</f>
        <v>0</v>
      </c>
      <c r="BS13" s="129">
        <f>IFERROR(CT_Bands_2003_2022_Count_Stock!BS13*CT_Bands_2003_2022_Bills!BS13,"0")</f>
        <v>0</v>
      </c>
      <c r="BT13" s="129">
        <f>IFERROR(CT_Bands_2003_2022_Count_Stock!BT13*CT_Bands_2003_2022_Bills!BT13,"0")</f>
        <v>0</v>
      </c>
      <c r="BU13" s="129">
        <f>IFERROR(CT_Bands_2003_2022_Count_Stock!BU13*CT_Bands_2003_2022_Bills!BU13,"0")</f>
        <v>0</v>
      </c>
      <c r="BV13" s="129">
        <f>IFERROR(CT_Bands_2003_2022_Count_Stock!BV13*CT_Bands_2003_2022_Bills!BV13,"0")</f>
        <v>-947635.50680122001</v>
      </c>
      <c r="BW13" s="129">
        <f>IFERROR(CT_Bands_2003_2022_Count_Stock!BW13*CT_Bands_2003_2022_Bills!BW13,"0")</f>
        <v>0</v>
      </c>
      <c r="BX13" s="129">
        <f>IFERROR(CT_Bands_2003_2022_Count_Stock!BX13*CT_Bands_2003_2022_Bills!BX13,"0")</f>
        <v>0</v>
      </c>
      <c r="BY13" s="129">
        <f>IFERROR(CT_Bands_2003_2022_Count_Stock!BY13*CT_Bands_2003_2022_Bills!BY13,"0")</f>
        <v>0</v>
      </c>
      <c r="BZ13" s="129">
        <f>IFERROR(CT_Bands_2003_2022_Count_Stock!BZ13*CT_Bands_2003_2022_Bills!BZ13,"0")</f>
        <v>0</v>
      </c>
      <c r="CA13" s="129">
        <f>IFERROR(CT_Bands_2003_2022_Count_Stock!CA13*CT_Bands_2003_2022_Bills!CA13,"0")</f>
        <v>0</v>
      </c>
      <c r="CB13" s="129">
        <f>IFERROR(CT_Bands_2003_2022_Count_Stock!CB13*CT_Bands_2003_2022_Bills!CB13,"0")</f>
        <v>0</v>
      </c>
      <c r="CC13" s="129">
        <f>IFERROR(CT_Bands_2003_2022_Count_Stock!CC13*CT_Bands_2003_2022_Bills!CC13,"0")</f>
        <v>0</v>
      </c>
      <c r="CD13" s="129">
        <f>IFERROR(CT_Bands_2003_2022_Count_Stock!CD13*CT_Bands_2003_2022_Bills!CD13,"0")</f>
        <v>0</v>
      </c>
      <c r="CE13" s="129">
        <f>IFERROR(CT_Bands_2003_2022_Count_Stock!CE13*CT_Bands_2003_2022_Bills!CE13,"0")</f>
        <v>-199631.3926656651</v>
      </c>
      <c r="CF13" s="129">
        <f>IFERROR(CT_Bands_2003_2022_Count_Stock!CF13*CT_Bands_2003_2022_Bills!CF13,"0")</f>
        <v>-136541.68229973473</v>
      </c>
      <c r="CG13" s="51"/>
    </row>
    <row r="14" spans="1:85" x14ac:dyDescent="0.25">
      <c r="A14" s="126" t="s">
        <v>1107</v>
      </c>
      <c r="B14" s="127" t="s">
        <v>1108</v>
      </c>
      <c r="C14" s="127" t="s">
        <v>2236</v>
      </c>
      <c r="D14" s="144">
        <f>IFERROR(CT_Bands_2003_2022_Count_Stock!D14*CT_Bands_2003_2022_Bills!D14,"0")</f>
        <v>7925371.4506133003</v>
      </c>
      <c r="E14" s="144">
        <f>IFERROR(CT_Bands_2003_2022_Count_Stock!E14*CT_Bands_2003_2022_Bills!E14,"0")</f>
        <v>2638642.3892074698</v>
      </c>
      <c r="F14" s="144">
        <f>IFERROR(CT_Bands_2003_2022_Count_Stock!F14*CT_Bands_2003_2022_Bills!F14,"0")</f>
        <v>0</v>
      </c>
      <c r="G14" s="144">
        <f>IFERROR(CT_Bands_2003_2022_Count_Stock!G14*CT_Bands_2003_2022_Bills!G14,"0")</f>
        <v>0</v>
      </c>
      <c r="H14" s="144">
        <f>IFERROR(CT_Bands_2003_2022_Count_Stock!H14*CT_Bands_2003_2022_Bills!H14,"0")</f>
        <v>0</v>
      </c>
      <c r="I14" s="144">
        <f>IFERROR(CT_Bands_2003_2022_Count_Stock!I14*CT_Bands_2003_2022_Bills!I14,"0")</f>
        <v>0</v>
      </c>
      <c r="J14" s="144">
        <f>IFERROR(CT_Bands_2003_2022_Count_Stock!J14*CT_Bands_2003_2022_Bills!J14,"0")</f>
        <v>0</v>
      </c>
      <c r="K14" s="144">
        <f>IFERROR(CT_Bands_2003_2022_Count_Stock!K14*CT_Bands_2003_2022_Bills!K14,"0")</f>
        <v>0</v>
      </c>
      <c r="L14" s="144">
        <f>IFERROR(CT_Bands_2003_2022_Count_Stock!L14*CT_Bands_2003_2022_Bills!L14,"0")</f>
        <v>0</v>
      </c>
      <c r="M14" s="145">
        <f>IFERROR(CT_Bands_2003_2022_Count_Stock!M14*CT_Bands_2003_2022_Bills!M14,"0")</f>
        <v>0</v>
      </c>
      <c r="N14" s="144">
        <f>IFERROR(CT_Bands_2003_2022_Count_Stock!N14*CT_Bands_2003_2022_Bills!N14,"0")</f>
        <v>11675963.07015302</v>
      </c>
      <c r="O14" s="144">
        <f>IFERROR(CT_Bands_2003_2022_Count_Stock!O14*CT_Bands_2003_2022_Bills!O14,"0")</f>
        <v>1306401.5628847971</v>
      </c>
      <c r="P14" s="144">
        <f>IFERROR(CT_Bands_2003_2022_Count_Stock!P14*CT_Bands_2003_2022_Bills!P14,"0")</f>
        <v>0</v>
      </c>
      <c r="Q14" s="144">
        <f>IFERROR(CT_Bands_2003_2022_Count_Stock!Q14*CT_Bands_2003_2022_Bills!Q14,"0")</f>
        <v>0</v>
      </c>
      <c r="R14" s="144">
        <f>IFERROR(CT_Bands_2003_2022_Count_Stock!R14*CT_Bands_2003_2022_Bills!R14,"0")</f>
        <v>0</v>
      </c>
      <c r="S14" s="144">
        <f>IFERROR(CT_Bands_2003_2022_Count_Stock!S14*CT_Bands_2003_2022_Bills!S14,"0")</f>
        <v>0</v>
      </c>
      <c r="T14" s="144">
        <f>IFERROR(CT_Bands_2003_2022_Count_Stock!T14*CT_Bands_2003_2022_Bills!T14,"0")</f>
        <v>0</v>
      </c>
      <c r="U14" s="144">
        <f>IFERROR(CT_Bands_2003_2022_Count_Stock!U14*CT_Bands_2003_2022_Bills!U14,"0")</f>
        <v>0</v>
      </c>
      <c r="V14" s="145">
        <f>IFERROR(CT_Bands_2003_2022_Count_Stock!V14*CT_Bands_2003_2022_Bills!V14,"0")</f>
        <v>0</v>
      </c>
      <c r="W14" s="144">
        <f>IFERROR(CT_Bands_2003_2022_Count_Stock!W14*CT_Bands_2003_2022_Bills!W14,"0")</f>
        <v>0</v>
      </c>
      <c r="X14" s="144">
        <f>IFERROR(CT_Bands_2003_2022_Count_Stock!X14*CT_Bands_2003_2022_Bills!X14,"0")</f>
        <v>8066486.897746251</v>
      </c>
      <c r="Y14" s="144">
        <f>IFERROR(CT_Bands_2003_2022_Count_Stock!Y14*CT_Bands_2003_2022_Bills!Y14,"0")</f>
        <v>-80066.859230101443</v>
      </c>
      <c r="Z14" s="144">
        <f>IFERROR(CT_Bands_2003_2022_Count_Stock!Z14*CT_Bands_2003_2022_Bills!Z14,"0")</f>
        <v>0</v>
      </c>
      <c r="AA14" s="144">
        <f>IFERROR(CT_Bands_2003_2022_Count_Stock!AA14*CT_Bands_2003_2022_Bills!AA14,"0")</f>
        <v>0</v>
      </c>
      <c r="AB14" s="144">
        <f>IFERROR(CT_Bands_2003_2022_Count_Stock!AB14*CT_Bands_2003_2022_Bills!AB14,"0")</f>
        <v>0</v>
      </c>
      <c r="AC14" s="144">
        <f>IFERROR(CT_Bands_2003_2022_Count_Stock!AC14*CT_Bands_2003_2022_Bills!AC14,"0")</f>
        <v>0</v>
      </c>
      <c r="AD14" s="144">
        <f>IFERROR(CT_Bands_2003_2022_Count_Stock!AD14*CT_Bands_2003_2022_Bills!AD14,"0")</f>
        <v>0</v>
      </c>
      <c r="AE14" s="145">
        <f>IFERROR(CT_Bands_2003_2022_Count_Stock!AE14*CT_Bands_2003_2022_Bills!AE14,"0")</f>
        <v>0</v>
      </c>
      <c r="AF14" s="144">
        <f>IFERROR(CT_Bands_2003_2022_Count_Stock!AF14*CT_Bands_2003_2022_Bills!AF14,"0")</f>
        <v>0</v>
      </c>
      <c r="AG14" s="144">
        <f>IFERROR(CT_Bands_2003_2022_Count_Stock!AG14*CT_Bands_2003_2022_Bills!AG14,"0")</f>
        <v>0</v>
      </c>
      <c r="AH14" s="144">
        <f>IFERROR(CT_Bands_2003_2022_Count_Stock!AH14*CT_Bands_2003_2022_Bills!AH14,"0")</f>
        <v>-413102.18625778321</v>
      </c>
      <c r="AI14" s="144">
        <f>IFERROR(CT_Bands_2003_2022_Count_Stock!AI14*CT_Bands_2003_2022_Bills!AI14,"0")</f>
        <v>-893610.28979256924</v>
      </c>
      <c r="AJ14" s="144">
        <f>IFERROR(CT_Bands_2003_2022_Count_Stock!AJ14*CT_Bands_2003_2022_Bills!AJ14,"0")</f>
        <v>0</v>
      </c>
      <c r="AK14" s="144">
        <f>IFERROR(CT_Bands_2003_2022_Count_Stock!AK14*CT_Bands_2003_2022_Bills!AK14,"0")</f>
        <v>0</v>
      </c>
      <c r="AL14" s="144">
        <f>IFERROR(CT_Bands_2003_2022_Count_Stock!AL14*CT_Bands_2003_2022_Bills!AL14,"0")</f>
        <v>0</v>
      </c>
      <c r="AM14" s="144">
        <f>IFERROR(CT_Bands_2003_2022_Count_Stock!AM14*CT_Bands_2003_2022_Bills!AM14,"0")</f>
        <v>0</v>
      </c>
      <c r="AN14" s="145">
        <f>IFERROR(CT_Bands_2003_2022_Count_Stock!AN14*CT_Bands_2003_2022_Bills!AN14,"0")</f>
        <v>0</v>
      </c>
      <c r="AO14" s="144">
        <f>IFERROR(CT_Bands_2003_2022_Count_Stock!AO14*CT_Bands_2003_2022_Bills!AO14,"0")</f>
        <v>0</v>
      </c>
      <c r="AP14" s="144">
        <f>IFERROR(CT_Bands_2003_2022_Count_Stock!AP14*CT_Bands_2003_2022_Bills!AP14,"0")</f>
        <v>0</v>
      </c>
      <c r="AQ14" s="144">
        <f>IFERROR(CT_Bands_2003_2022_Count_Stock!AQ14*CT_Bands_2003_2022_Bills!AQ14,"0")</f>
        <v>0</v>
      </c>
      <c r="AR14" s="144">
        <f>IFERROR(CT_Bands_2003_2022_Count_Stock!AR14*CT_Bands_2003_2022_Bills!AR14,"0")</f>
        <v>-4549333.8211143734</v>
      </c>
      <c r="AS14" s="144">
        <f>IFERROR(CT_Bands_2003_2022_Count_Stock!AS14*CT_Bands_2003_2022_Bills!AS14,"0")</f>
        <v>-833525.88425600925</v>
      </c>
      <c r="AT14" s="144">
        <f>IFERROR(CT_Bands_2003_2022_Count_Stock!AT14*CT_Bands_2003_2022_Bills!AT14,"0")</f>
        <v>0</v>
      </c>
      <c r="AU14" s="144">
        <f>IFERROR(CT_Bands_2003_2022_Count_Stock!AU14*CT_Bands_2003_2022_Bills!AU14,"0")</f>
        <v>0</v>
      </c>
      <c r="AV14" s="144">
        <f>IFERROR(CT_Bands_2003_2022_Count_Stock!AV14*CT_Bands_2003_2022_Bills!AV14,"0")</f>
        <v>0</v>
      </c>
      <c r="AW14" s="145">
        <f>IFERROR(CT_Bands_2003_2022_Count_Stock!AW14*CT_Bands_2003_2022_Bills!AW14,"0")</f>
        <v>0</v>
      </c>
      <c r="AX14" s="144">
        <f>IFERROR(CT_Bands_2003_2022_Count_Stock!AX14*CT_Bands_2003_2022_Bills!AX14,"0")</f>
        <v>0</v>
      </c>
      <c r="AY14" s="144">
        <f>IFERROR(CT_Bands_2003_2022_Count_Stock!AY14*CT_Bands_2003_2022_Bills!AY14,"0")</f>
        <v>0</v>
      </c>
      <c r="AZ14" s="144">
        <f>IFERROR(CT_Bands_2003_2022_Count_Stock!AZ14*CT_Bands_2003_2022_Bills!AZ14,"0")</f>
        <v>0</v>
      </c>
      <c r="BA14" s="144">
        <f>IFERROR(CT_Bands_2003_2022_Count_Stock!BA14*CT_Bands_2003_2022_Bills!BA14,"0")</f>
        <v>0</v>
      </c>
      <c r="BB14" s="144">
        <f>IFERROR(CT_Bands_2003_2022_Count_Stock!BB14*CT_Bands_2003_2022_Bills!BB14,"0")</f>
        <v>-8096452.8240196658</v>
      </c>
      <c r="BC14" s="144">
        <f>IFERROR(CT_Bands_2003_2022_Count_Stock!BC14*CT_Bands_2003_2022_Bills!BC14,"0")</f>
        <v>-662299.61284195748</v>
      </c>
      <c r="BD14" s="144">
        <f>IFERROR(CT_Bands_2003_2022_Count_Stock!BD14*CT_Bands_2003_2022_Bills!BD14,"0")</f>
        <v>0</v>
      </c>
      <c r="BE14" s="144">
        <f>IFERROR(CT_Bands_2003_2022_Count_Stock!BE14*CT_Bands_2003_2022_Bills!BE14,"0")</f>
        <v>0</v>
      </c>
      <c r="BF14" s="145">
        <f>IFERROR(CT_Bands_2003_2022_Count_Stock!BF14*CT_Bands_2003_2022_Bills!BF14,"0")</f>
        <v>0</v>
      </c>
      <c r="BG14" s="144">
        <f>IFERROR(CT_Bands_2003_2022_Count_Stock!BG14*CT_Bands_2003_2022_Bills!BG14,"0")</f>
        <v>0</v>
      </c>
      <c r="BH14" s="144">
        <f>IFERROR(CT_Bands_2003_2022_Count_Stock!BH14*CT_Bands_2003_2022_Bills!BH14,"0")</f>
        <v>0</v>
      </c>
      <c r="BI14" s="144">
        <f>IFERROR(CT_Bands_2003_2022_Count_Stock!BI14*CT_Bands_2003_2022_Bills!BI14,"0")</f>
        <v>0</v>
      </c>
      <c r="BJ14" s="144">
        <f>IFERROR(CT_Bands_2003_2022_Count_Stock!BJ14*CT_Bands_2003_2022_Bills!BJ14,"0")</f>
        <v>0</v>
      </c>
      <c r="BK14" s="144">
        <f>IFERROR(CT_Bands_2003_2022_Count_Stock!BK14*CT_Bands_2003_2022_Bills!BK14,"0")</f>
        <v>0</v>
      </c>
      <c r="BL14" s="144">
        <f>IFERROR(CT_Bands_2003_2022_Count_Stock!BL14*CT_Bands_2003_2022_Bills!BL14,"0")</f>
        <v>-8182614.3356466778</v>
      </c>
      <c r="BM14" s="144">
        <f>IFERROR(CT_Bands_2003_2022_Count_Stock!BM14*CT_Bands_2003_2022_Bills!BM14,"0")</f>
        <v>0</v>
      </c>
      <c r="BN14" s="144">
        <f>IFERROR(CT_Bands_2003_2022_Count_Stock!BN14*CT_Bands_2003_2022_Bills!BN14,"0")</f>
        <v>0</v>
      </c>
      <c r="BO14" s="145">
        <f>IFERROR(CT_Bands_2003_2022_Count_Stock!BO14*CT_Bands_2003_2022_Bills!BO14,"0")</f>
        <v>0</v>
      </c>
      <c r="BP14" s="144">
        <f>IFERROR(CT_Bands_2003_2022_Count_Stock!BP14*CT_Bands_2003_2022_Bills!BP14,"0")</f>
        <v>0</v>
      </c>
      <c r="BQ14" s="144">
        <f>IFERROR(CT_Bands_2003_2022_Count_Stock!BQ14*CT_Bands_2003_2022_Bills!BQ14,"0")</f>
        <v>0</v>
      </c>
      <c r="BR14" s="144">
        <f>IFERROR(CT_Bands_2003_2022_Count_Stock!BR14*CT_Bands_2003_2022_Bills!BR14,"0")</f>
        <v>0</v>
      </c>
      <c r="BS14" s="144">
        <f>IFERROR(CT_Bands_2003_2022_Count_Stock!BS14*CT_Bands_2003_2022_Bills!BS14,"0")</f>
        <v>0</v>
      </c>
      <c r="BT14" s="144">
        <f>IFERROR(CT_Bands_2003_2022_Count_Stock!BT14*CT_Bands_2003_2022_Bills!BT14,"0")</f>
        <v>0</v>
      </c>
      <c r="BU14" s="144">
        <f>IFERROR(CT_Bands_2003_2022_Count_Stock!BU14*CT_Bands_2003_2022_Bills!BU14,"0")</f>
        <v>-354627.0647587502</v>
      </c>
      <c r="BV14" s="144">
        <f>IFERROR(CT_Bands_2003_2022_Count_Stock!BV14*CT_Bands_2003_2022_Bills!BV14,"0")</f>
        <v>-3135228.2762368349</v>
      </c>
      <c r="BW14" s="144">
        <f>IFERROR(CT_Bands_2003_2022_Count_Stock!BW14*CT_Bands_2003_2022_Bills!BW14,"0")</f>
        <v>0</v>
      </c>
      <c r="BX14" s="144">
        <f>IFERROR(CT_Bands_2003_2022_Count_Stock!BX14*CT_Bands_2003_2022_Bills!BX14,"0")</f>
        <v>0</v>
      </c>
      <c r="BY14" s="144">
        <f>IFERROR(CT_Bands_2003_2022_Count_Stock!BY14*CT_Bands_2003_2022_Bills!BY14,"0")</f>
        <v>0</v>
      </c>
      <c r="BZ14" s="144">
        <f>IFERROR(CT_Bands_2003_2022_Count_Stock!BZ14*CT_Bands_2003_2022_Bills!BZ14,"0")</f>
        <v>0</v>
      </c>
      <c r="CA14" s="144">
        <f>IFERROR(CT_Bands_2003_2022_Count_Stock!CA14*CT_Bands_2003_2022_Bills!CA14,"0")</f>
        <v>0</v>
      </c>
      <c r="CB14" s="144">
        <f>IFERROR(CT_Bands_2003_2022_Count_Stock!CB14*CT_Bands_2003_2022_Bills!CB14,"0")</f>
        <v>0</v>
      </c>
      <c r="CC14" s="144">
        <f>IFERROR(CT_Bands_2003_2022_Count_Stock!CC14*CT_Bands_2003_2022_Bills!CC14,"0")</f>
        <v>0</v>
      </c>
      <c r="CD14" s="144">
        <f>IFERROR(CT_Bands_2003_2022_Count_Stock!CD14*CT_Bands_2003_2022_Bills!CD14,"0")</f>
        <v>0</v>
      </c>
      <c r="CE14" s="144">
        <f>IFERROR(CT_Bands_2003_2022_Count_Stock!CE14*CT_Bands_2003_2022_Bills!CE14,"0")</f>
        <v>-648876.01117243129</v>
      </c>
      <c r="CF14" s="144">
        <f>IFERROR(CT_Bands_2003_2022_Count_Stock!CF14*CT_Bands_2003_2022_Bills!CF14,"0")</f>
        <v>-1230000.6402778674</v>
      </c>
      <c r="CG14" s="51"/>
    </row>
    <row r="15" spans="1:85" x14ac:dyDescent="0.25">
      <c r="A15" s="126" t="s">
        <v>1109</v>
      </c>
      <c r="B15" s="127" t="s">
        <v>1110</v>
      </c>
      <c r="C15" s="127" t="s">
        <v>2328</v>
      </c>
      <c r="D15" s="144">
        <f>IFERROR(CT_Bands_2003_2022_Count_Stock!D15*CT_Bands_2003_2022_Bills!D15,"0")</f>
        <v>6789627.6151538892</v>
      </c>
      <c r="E15" s="144">
        <f>IFERROR(CT_Bands_2003_2022_Count_Stock!E15*CT_Bands_2003_2022_Bills!E15,"0")</f>
        <v>255179.7678960168</v>
      </c>
      <c r="F15" s="144">
        <f>IFERROR(CT_Bands_2003_2022_Count_Stock!F15*CT_Bands_2003_2022_Bills!F15,"0")</f>
        <v>0</v>
      </c>
      <c r="G15" s="144">
        <f>IFERROR(CT_Bands_2003_2022_Count_Stock!G15*CT_Bands_2003_2022_Bills!G15,"0")</f>
        <v>0</v>
      </c>
      <c r="H15" s="144">
        <f>IFERROR(CT_Bands_2003_2022_Count_Stock!H15*CT_Bands_2003_2022_Bills!H15,"0")</f>
        <v>0</v>
      </c>
      <c r="I15" s="144">
        <f>IFERROR(CT_Bands_2003_2022_Count_Stock!I15*CT_Bands_2003_2022_Bills!I15,"0")</f>
        <v>0</v>
      </c>
      <c r="J15" s="144">
        <f>IFERROR(CT_Bands_2003_2022_Count_Stock!J15*CT_Bands_2003_2022_Bills!J15,"0")</f>
        <v>0</v>
      </c>
      <c r="K15" s="144">
        <f>IFERROR(CT_Bands_2003_2022_Count_Stock!K15*CT_Bands_2003_2022_Bills!K15,"0")</f>
        <v>0</v>
      </c>
      <c r="L15" s="144">
        <f>IFERROR(CT_Bands_2003_2022_Count_Stock!L15*CT_Bands_2003_2022_Bills!L15,"0")</f>
        <v>0</v>
      </c>
      <c r="M15" s="145">
        <f>IFERROR(CT_Bands_2003_2022_Count_Stock!M15*CT_Bands_2003_2022_Bills!M15,"0")</f>
        <v>0</v>
      </c>
      <c r="N15" s="144">
        <f>IFERROR(CT_Bands_2003_2022_Count_Stock!N15*CT_Bands_2003_2022_Bills!N15,"0")</f>
        <v>6390324.0568613317</v>
      </c>
      <c r="O15" s="144">
        <f>IFERROR(CT_Bands_2003_2022_Count_Stock!O15*CT_Bands_2003_2022_Bills!O15,"0")</f>
        <v>-1735546.2783807009</v>
      </c>
      <c r="P15" s="144">
        <f>IFERROR(CT_Bands_2003_2022_Count_Stock!P15*CT_Bands_2003_2022_Bills!P15,"0")</f>
        <v>0</v>
      </c>
      <c r="Q15" s="144">
        <f>IFERROR(CT_Bands_2003_2022_Count_Stock!Q15*CT_Bands_2003_2022_Bills!Q15,"0")</f>
        <v>0</v>
      </c>
      <c r="R15" s="144">
        <f>IFERROR(CT_Bands_2003_2022_Count_Stock!R15*CT_Bands_2003_2022_Bills!R15,"0")</f>
        <v>0</v>
      </c>
      <c r="S15" s="144">
        <f>IFERROR(CT_Bands_2003_2022_Count_Stock!S15*CT_Bands_2003_2022_Bills!S15,"0")</f>
        <v>0</v>
      </c>
      <c r="T15" s="144">
        <f>IFERROR(CT_Bands_2003_2022_Count_Stock!T15*CT_Bands_2003_2022_Bills!T15,"0")</f>
        <v>0</v>
      </c>
      <c r="U15" s="144">
        <f>IFERROR(CT_Bands_2003_2022_Count_Stock!U15*CT_Bands_2003_2022_Bills!U15,"0")</f>
        <v>0</v>
      </c>
      <c r="V15" s="145">
        <f>IFERROR(CT_Bands_2003_2022_Count_Stock!V15*CT_Bands_2003_2022_Bills!V15,"0")</f>
        <v>0</v>
      </c>
      <c r="W15" s="144">
        <f>IFERROR(CT_Bands_2003_2022_Count_Stock!W15*CT_Bands_2003_2022_Bills!W15,"0")</f>
        <v>0</v>
      </c>
      <c r="X15" s="144">
        <f>IFERROR(CT_Bands_2003_2022_Count_Stock!X15*CT_Bands_2003_2022_Bills!X15,"0")</f>
        <v>107312.44860287741</v>
      </c>
      <c r="Y15" s="144">
        <f>IFERROR(CT_Bands_2003_2022_Count_Stock!Y15*CT_Bands_2003_2022_Bills!Y15,"0")</f>
        <v>-463146.28423799167</v>
      </c>
      <c r="Z15" s="144">
        <f>IFERROR(CT_Bands_2003_2022_Count_Stock!Z15*CT_Bands_2003_2022_Bills!Z15,"0")</f>
        <v>0</v>
      </c>
      <c r="AA15" s="144">
        <f>IFERROR(CT_Bands_2003_2022_Count_Stock!AA15*CT_Bands_2003_2022_Bills!AA15,"0")</f>
        <v>0</v>
      </c>
      <c r="AB15" s="144">
        <f>IFERROR(CT_Bands_2003_2022_Count_Stock!AB15*CT_Bands_2003_2022_Bills!AB15,"0")</f>
        <v>0</v>
      </c>
      <c r="AC15" s="144">
        <f>IFERROR(CT_Bands_2003_2022_Count_Stock!AC15*CT_Bands_2003_2022_Bills!AC15,"0")</f>
        <v>0</v>
      </c>
      <c r="AD15" s="144">
        <f>IFERROR(CT_Bands_2003_2022_Count_Stock!AD15*CT_Bands_2003_2022_Bills!AD15,"0")</f>
        <v>0</v>
      </c>
      <c r="AE15" s="145">
        <f>IFERROR(CT_Bands_2003_2022_Count_Stock!AE15*CT_Bands_2003_2022_Bills!AE15,"0")</f>
        <v>0</v>
      </c>
      <c r="AF15" s="144">
        <f>IFERROR(CT_Bands_2003_2022_Count_Stock!AF15*CT_Bands_2003_2022_Bills!AF15,"0")</f>
        <v>0</v>
      </c>
      <c r="AG15" s="144">
        <f>IFERROR(CT_Bands_2003_2022_Count_Stock!AG15*CT_Bands_2003_2022_Bills!AG15,"0")</f>
        <v>0</v>
      </c>
      <c r="AH15" s="144">
        <f>IFERROR(CT_Bands_2003_2022_Count_Stock!AH15*CT_Bands_2003_2022_Bills!AH15,"0")</f>
        <v>-3051565.7810568362</v>
      </c>
      <c r="AI15" s="144">
        <f>IFERROR(CT_Bands_2003_2022_Count_Stock!AI15*CT_Bands_2003_2022_Bills!AI15,"0")</f>
        <v>-519844.31592050323</v>
      </c>
      <c r="AJ15" s="144">
        <f>IFERROR(CT_Bands_2003_2022_Count_Stock!AJ15*CT_Bands_2003_2022_Bills!AJ15,"0")</f>
        <v>0</v>
      </c>
      <c r="AK15" s="144">
        <f>IFERROR(CT_Bands_2003_2022_Count_Stock!AK15*CT_Bands_2003_2022_Bills!AK15,"0")</f>
        <v>0</v>
      </c>
      <c r="AL15" s="144">
        <f>IFERROR(CT_Bands_2003_2022_Count_Stock!AL15*CT_Bands_2003_2022_Bills!AL15,"0")</f>
        <v>0</v>
      </c>
      <c r="AM15" s="144">
        <f>IFERROR(CT_Bands_2003_2022_Count_Stock!AM15*CT_Bands_2003_2022_Bills!AM15,"0")</f>
        <v>0</v>
      </c>
      <c r="AN15" s="145">
        <f>IFERROR(CT_Bands_2003_2022_Count_Stock!AN15*CT_Bands_2003_2022_Bills!AN15,"0")</f>
        <v>0</v>
      </c>
      <c r="AO15" s="144">
        <f>IFERROR(CT_Bands_2003_2022_Count_Stock!AO15*CT_Bands_2003_2022_Bills!AO15,"0")</f>
        <v>0</v>
      </c>
      <c r="AP15" s="144">
        <f>IFERROR(CT_Bands_2003_2022_Count_Stock!AP15*CT_Bands_2003_2022_Bills!AP15,"0")</f>
        <v>0</v>
      </c>
      <c r="AQ15" s="144">
        <f>IFERROR(CT_Bands_2003_2022_Count_Stock!AQ15*CT_Bands_2003_2022_Bills!AQ15,"0")</f>
        <v>0</v>
      </c>
      <c r="AR15" s="144">
        <f>IFERROR(CT_Bands_2003_2022_Count_Stock!AR15*CT_Bands_2003_2022_Bills!AR15,"0")</f>
        <v>-3364378.2878613556</v>
      </c>
      <c r="AS15" s="144">
        <f>IFERROR(CT_Bands_2003_2022_Count_Stock!AS15*CT_Bands_2003_2022_Bills!AS15,"0")</f>
        <v>-443776.89736186207</v>
      </c>
      <c r="AT15" s="144">
        <f>IFERROR(CT_Bands_2003_2022_Count_Stock!AT15*CT_Bands_2003_2022_Bills!AT15,"0")</f>
        <v>0</v>
      </c>
      <c r="AU15" s="144">
        <f>IFERROR(CT_Bands_2003_2022_Count_Stock!AU15*CT_Bands_2003_2022_Bills!AU15,"0")</f>
        <v>0</v>
      </c>
      <c r="AV15" s="144">
        <f>IFERROR(CT_Bands_2003_2022_Count_Stock!AV15*CT_Bands_2003_2022_Bills!AV15,"0")</f>
        <v>0</v>
      </c>
      <c r="AW15" s="145">
        <f>IFERROR(CT_Bands_2003_2022_Count_Stock!AW15*CT_Bands_2003_2022_Bills!AW15,"0")</f>
        <v>0</v>
      </c>
      <c r="AX15" s="144">
        <f>IFERROR(CT_Bands_2003_2022_Count_Stock!AX15*CT_Bands_2003_2022_Bills!AX15,"0")</f>
        <v>0</v>
      </c>
      <c r="AY15" s="144">
        <f>IFERROR(CT_Bands_2003_2022_Count_Stock!AY15*CT_Bands_2003_2022_Bills!AY15,"0")</f>
        <v>0</v>
      </c>
      <c r="AZ15" s="144">
        <f>IFERROR(CT_Bands_2003_2022_Count_Stock!AZ15*CT_Bands_2003_2022_Bills!AZ15,"0")</f>
        <v>0</v>
      </c>
      <c r="BA15" s="144">
        <f>IFERROR(CT_Bands_2003_2022_Count_Stock!BA15*CT_Bands_2003_2022_Bills!BA15,"0")</f>
        <v>0</v>
      </c>
      <c r="BB15" s="144">
        <f>IFERROR(CT_Bands_2003_2022_Count_Stock!BB15*CT_Bands_2003_2022_Bills!BB15,"0")</f>
        <v>-2168694.3654241748</v>
      </c>
      <c r="BC15" s="144">
        <f>IFERROR(CT_Bands_2003_2022_Count_Stock!BC15*CT_Bands_2003_2022_Bills!BC15,"0")</f>
        <v>-442607.19885946997</v>
      </c>
      <c r="BD15" s="144">
        <f>IFERROR(CT_Bands_2003_2022_Count_Stock!BD15*CT_Bands_2003_2022_Bills!BD15,"0")</f>
        <v>0</v>
      </c>
      <c r="BE15" s="144">
        <f>IFERROR(CT_Bands_2003_2022_Count_Stock!BE15*CT_Bands_2003_2022_Bills!BE15,"0")</f>
        <v>0</v>
      </c>
      <c r="BF15" s="145">
        <f>IFERROR(CT_Bands_2003_2022_Count_Stock!BF15*CT_Bands_2003_2022_Bills!BF15,"0")</f>
        <v>0</v>
      </c>
      <c r="BG15" s="144">
        <f>IFERROR(CT_Bands_2003_2022_Count_Stock!BG15*CT_Bands_2003_2022_Bills!BG15,"0")</f>
        <v>0</v>
      </c>
      <c r="BH15" s="144">
        <f>IFERROR(CT_Bands_2003_2022_Count_Stock!BH15*CT_Bands_2003_2022_Bills!BH15,"0")</f>
        <v>0</v>
      </c>
      <c r="BI15" s="144">
        <f>IFERROR(CT_Bands_2003_2022_Count_Stock!BI15*CT_Bands_2003_2022_Bills!BI15,"0")</f>
        <v>0</v>
      </c>
      <c r="BJ15" s="144">
        <f>IFERROR(CT_Bands_2003_2022_Count_Stock!BJ15*CT_Bands_2003_2022_Bills!BJ15,"0")</f>
        <v>0</v>
      </c>
      <c r="BK15" s="144">
        <f>IFERROR(CT_Bands_2003_2022_Count_Stock!BK15*CT_Bands_2003_2022_Bills!BK15,"0")</f>
        <v>0</v>
      </c>
      <c r="BL15" s="144">
        <f>IFERROR(CT_Bands_2003_2022_Count_Stock!BL15*CT_Bands_2003_2022_Bills!BL15,"0")</f>
        <v>-1544697.7343494275</v>
      </c>
      <c r="BM15" s="144">
        <f>IFERROR(CT_Bands_2003_2022_Count_Stock!BM15*CT_Bands_2003_2022_Bills!BM15,"0")</f>
        <v>0</v>
      </c>
      <c r="BN15" s="144">
        <f>IFERROR(CT_Bands_2003_2022_Count_Stock!BN15*CT_Bands_2003_2022_Bills!BN15,"0")</f>
        <v>0</v>
      </c>
      <c r="BO15" s="145">
        <f>IFERROR(CT_Bands_2003_2022_Count_Stock!BO15*CT_Bands_2003_2022_Bills!BO15,"0")</f>
        <v>0</v>
      </c>
      <c r="BP15" s="144">
        <f>IFERROR(CT_Bands_2003_2022_Count_Stock!BP15*CT_Bands_2003_2022_Bills!BP15,"0")</f>
        <v>0</v>
      </c>
      <c r="BQ15" s="144">
        <f>IFERROR(CT_Bands_2003_2022_Count_Stock!BQ15*CT_Bands_2003_2022_Bills!BQ15,"0")</f>
        <v>0</v>
      </c>
      <c r="BR15" s="144">
        <f>IFERROR(CT_Bands_2003_2022_Count_Stock!BR15*CT_Bands_2003_2022_Bills!BR15,"0")</f>
        <v>0</v>
      </c>
      <c r="BS15" s="144">
        <f>IFERROR(CT_Bands_2003_2022_Count_Stock!BS15*CT_Bands_2003_2022_Bills!BS15,"0")</f>
        <v>0</v>
      </c>
      <c r="BT15" s="144">
        <f>IFERROR(CT_Bands_2003_2022_Count_Stock!BT15*CT_Bands_2003_2022_Bills!BT15,"0")</f>
        <v>0</v>
      </c>
      <c r="BU15" s="144">
        <f>IFERROR(CT_Bands_2003_2022_Count_Stock!BU15*CT_Bands_2003_2022_Bills!BU15,"0")</f>
        <v>-75381.321419796805</v>
      </c>
      <c r="BV15" s="144">
        <f>IFERROR(CT_Bands_2003_2022_Count_Stock!BV15*CT_Bands_2003_2022_Bills!BV15,"0")</f>
        <v>-457772.99668899848</v>
      </c>
      <c r="BW15" s="144">
        <f>IFERROR(CT_Bands_2003_2022_Count_Stock!BW15*CT_Bands_2003_2022_Bills!BW15,"0")</f>
        <v>0</v>
      </c>
      <c r="BX15" s="144">
        <f>IFERROR(CT_Bands_2003_2022_Count_Stock!BX15*CT_Bands_2003_2022_Bills!BX15,"0")</f>
        <v>0</v>
      </c>
      <c r="BY15" s="144">
        <f>IFERROR(CT_Bands_2003_2022_Count_Stock!BY15*CT_Bands_2003_2022_Bills!BY15,"0")</f>
        <v>0</v>
      </c>
      <c r="BZ15" s="144">
        <f>IFERROR(CT_Bands_2003_2022_Count_Stock!BZ15*CT_Bands_2003_2022_Bills!BZ15,"0")</f>
        <v>0</v>
      </c>
      <c r="CA15" s="144">
        <f>IFERROR(CT_Bands_2003_2022_Count_Stock!CA15*CT_Bands_2003_2022_Bills!CA15,"0")</f>
        <v>0</v>
      </c>
      <c r="CB15" s="144">
        <f>IFERROR(CT_Bands_2003_2022_Count_Stock!CB15*CT_Bands_2003_2022_Bills!CB15,"0")</f>
        <v>0</v>
      </c>
      <c r="CC15" s="144">
        <f>IFERROR(CT_Bands_2003_2022_Count_Stock!CC15*CT_Bands_2003_2022_Bills!CC15,"0")</f>
        <v>0</v>
      </c>
      <c r="CD15" s="144">
        <f>IFERROR(CT_Bands_2003_2022_Count_Stock!CD15*CT_Bands_2003_2022_Bills!CD15,"0")</f>
        <v>0</v>
      </c>
      <c r="CE15" s="144">
        <f>IFERROR(CT_Bands_2003_2022_Count_Stock!CE15*CT_Bands_2003_2022_Bills!CE15,"0")</f>
        <v>0</v>
      </c>
      <c r="CF15" s="144">
        <f>IFERROR(CT_Bands_2003_2022_Count_Stock!CF15*CT_Bands_2003_2022_Bills!CF15,"0")</f>
        <v>0</v>
      </c>
      <c r="CG15" s="51"/>
    </row>
    <row r="16" spans="1:85" x14ac:dyDescent="0.25">
      <c r="A16" s="126" t="s">
        <v>1111</v>
      </c>
      <c r="B16" s="127" t="s">
        <v>1112</v>
      </c>
      <c r="C16" s="127" t="s">
        <v>2329</v>
      </c>
      <c r="D16" s="144">
        <f>IFERROR(CT_Bands_2003_2022_Count_Stock!D16*CT_Bands_2003_2022_Bills!D16,"0")</f>
        <v>5301854.434575865</v>
      </c>
      <c r="E16" s="144">
        <f>IFERROR(CT_Bands_2003_2022_Count_Stock!E16*CT_Bands_2003_2022_Bills!E16,"0")</f>
        <v>1761794.7027795368</v>
      </c>
      <c r="F16" s="144">
        <f>IFERROR(CT_Bands_2003_2022_Count_Stock!F16*CT_Bands_2003_2022_Bills!F16,"0")</f>
        <v>0</v>
      </c>
      <c r="G16" s="144">
        <f>IFERROR(CT_Bands_2003_2022_Count_Stock!G16*CT_Bands_2003_2022_Bills!G16,"0")</f>
        <v>0</v>
      </c>
      <c r="H16" s="144">
        <f>IFERROR(CT_Bands_2003_2022_Count_Stock!H16*CT_Bands_2003_2022_Bills!H16,"0")</f>
        <v>0</v>
      </c>
      <c r="I16" s="144">
        <f>IFERROR(CT_Bands_2003_2022_Count_Stock!I16*CT_Bands_2003_2022_Bills!I16,"0")</f>
        <v>0</v>
      </c>
      <c r="J16" s="144">
        <f>IFERROR(CT_Bands_2003_2022_Count_Stock!J16*CT_Bands_2003_2022_Bills!J16,"0")</f>
        <v>0</v>
      </c>
      <c r="K16" s="144">
        <f>IFERROR(CT_Bands_2003_2022_Count_Stock!K16*CT_Bands_2003_2022_Bills!K16,"0")</f>
        <v>0</v>
      </c>
      <c r="L16" s="144">
        <f>IFERROR(CT_Bands_2003_2022_Count_Stock!L16*CT_Bands_2003_2022_Bills!L16,"0")</f>
        <v>0</v>
      </c>
      <c r="M16" s="145">
        <f>IFERROR(CT_Bands_2003_2022_Count_Stock!M16*CT_Bands_2003_2022_Bills!M16,"0")</f>
        <v>0</v>
      </c>
      <c r="N16" s="144">
        <f>IFERROR(CT_Bands_2003_2022_Count_Stock!N16*CT_Bands_2003_2022_Bills!N16,"0")</f>
        <v>4586964.0114190793</v>
      </c>
      <c r="O16" s="144">
        <f>IFERROR(CT_Bands_2003_2022_Count_Stock!O16*CT_Bands_2003_2022_Bills!O16,"0")</f>
        <v>1760103.2177007643</v>
      </c>
      <c r="P16" s="144">
        <f>IFERROR(CT_Bands_2003_2022_Count_Stock!P16*CT_Bands_2003_2022_Bills!P16,"0")</f>
        <v>0</v>
      </c>
      <c r="Q16" s="144">
        <f>IFERROR(CT_Bands_2003_2022_Count_Stock!Q16*CT_Bands_2003_2022_Bills!Q16,"0")</f>
        <v>0</v>
      </c>
      <c r="R16" s="144">
        <f>IFERROR(CT_Bands_2003_2022_Count_Stock!R16*CT_Bands_2003_2022_Bills!R16,"0")</f>
        <v>0</v>
      </c>
      <c r="S16" s="144">
        <f>IFERROR(CT_Bands_2003_2022_Count_Stock!S16*CT_Bands_2003_2022_Bills!S16,"0")</f>
        <v>0</v>
      </c>
      <c r="T16" s="144">
        <f>IFERROR(CT_Bands_2003_2022_Count_Stock!T16*CT_Bands_2003_2022_Bills!T16,"0")</f>
        <v>0</v>
      </c>
      <c r="U16" s="144">
        <f>IFERROR(CT_Bands_2003_2022_Count_Stock!U16*CT_Bands_2003_2022_Bills!U16,"0")</f>
        <v>0</v>
      </c>
      <c r="V16" s="145">
        <f>IFERROR(CT_Bands_2003_2022_Count_Stock!V16*CT_Bands_2003_2022_Bills!V16,"0")</f>
        <v>0</v>
      </c>
      <c r="W16" s="144">
        <f>IFERROR(CT_Bands_2003_2022_Count_Stock!W16*CT_Bands_2003_2022_Bills!W16,"0")</f>
        <v>0</v>
      </c>
      <c r="X16" s="144">
        <f>IFERROR(CT_Bands_2003_2022_Count_Stock!X16*CT_Bands_2003_2022_Bills!X16,"0")</f>
        <v>4160490.6101175314</v>
      </c>
      <c r="Y16" s="144">
        <f>IFERROR(CT_Bands_2003_2022_Count_Stock!Y16*CT_Bands_2003_2022_Bills!Y16,"0")</f>
        <v>-833935.07216408162</v>
      </c>
      <c r="Z16" s="144">
        <f>IFERROR(CT_Bands_2003_2022_Count_Stock!Z16*CT_Bands_2003_2022_Bills!Z16,"0")</f>
        <v>0</v>
      </c>
      <c r="AA16" s="144">
        <f>IFERROR(CT_Bands_2003_2022_Count_Stock!AA16*CT_Bands_2003_2022_Bills!AA16,"0")</f>
        <v>0</v>
      </c>
      <c r="AB16" s="144">
        <f>IFERROR(CT_Bands_2003_2022_Count_Stock!AB16*CT_Bands_2003_2022_Bills!AB16,"0")</f>
        <v>0</v>
      </c>
      <c r="AC16" s="144">
        <f>IFERROR(CT_Bands_2003_2022_Count_Stock!AC16*CT_Bands_2003_2022_Bills!AC16,"0")</f>
        <v>0</v>
      </c>
      <c r="AD16" s="144">
        <f>IFERROR(CT_Bands_2003_2022_Count_Stock!AD16*CT_Bands_2003_2022_Bills!AD16,"0")</f>
        <v>0</v>
      </c>
      <c r="AE16" s="145">
        <f>IFERROR(CT_Bands_2003_2022_Count_Stock!AE16*CT_Bands_2003_2022_Bills!AE16,"0")</f>
        <v>0</v>
      </c>
      <c r="AF16" s="144">
        <f>IFERROR(CT_Bands_2003_2022_Count_Stock!AF16*CT_Bands_2003_2022_Bills!AF16,"0")</f>
        <v>0</v>
      </c>
      <c r="AG16" s="144">
        <f>IFERROR(CT_Bands_2003_2022_Count_Stock!AG16*CT_Bands_2003_2022_Bills!AG16,"0")</f>
        <v>0</v>
      </c>
      <c r="AH16" s="144">
        <f>IFERROR(CT_Bands_2003_2022_Count_Stock!AH16*CT_Bands_2003_2022_Bills!AH16,"0")</f>
        <v>338441.21722576657</v>
      </c>
      <c r="AI16" s="144">
        <f>IFERROR(CT_Bands_2003_2022_Count_Stock!AI16*CT_Bands_2003_2022_Bills!AI16,"0")</f>
        <v>-1404264.562567367</v>
      </c>
      <c r="AJ16" s="144">
        <f>IFERROR(CT_Bands_2003_2022_Count_Stock!AJ16*CT_Bands_2003_2022_Bills!AJ16,"0")</f>
        <v>0</v>
      </c>
      <c r="AK16" s="144">
        <f>IFERROR(CT_Bands_2003_2022_Count_Stock!AK16*CT_Bands_2003_2022_Bills!AK16,"0")</f>
        <v>0</v>
      </c>
      <c r="AL16" s="144">
        <f>IFERROR(CT_Bands_2003_2022_Count_Stock!AL16*CT_Bands_2003_2022_Bills!AL16,"0")</f>
        <v>0</v>
      </c>
      <c r="AM16" s="144">
        <f>IFERROR(CT_Bands_2003_2022_Count_Stock!AM16*CT_Bands_2003_2022_Bills!AM16,"0")</f>
        <v>0</v>
      </c>
      <c r="AN16" s="145">
        <f>IFERROR(CT_Bands_2003_2022_Count_Stock!AN16*CT_Bands_2003_2022_Bills!AN16,"0")</f>
        <v>0</v>
      </c>
      <c r="AO16" s="144">
        <f>IFERROR(CT_Bands_2003_2022_Count_Stock!AO16*CT_Bands_2003_2022_Bills!AO16,"0")</f>
        <v>0</v>
      </c>
      <c r="AP16" s="144">
        <f>IFERROR(CT_Bands_2003_2022_Count_Stock!AP16*CT_Bands_2003_2022_Bills!AP16,"0")</f>
        <v>0</v>
      </c>
      <c r="AQ16" s="144">
        <f>IFERROR(CT_Bands_2003_2022_Count_Stock!AQ16*CT_Bands_2003_2022_Bills!AQ16,"0")</f>
        <v>0</v>
      </c>
      <c r="AR16" s="144">
        <f>IFERROR(CT_Bands_2003_2022_Count_Stock!AR16*CT_Bands_2003_2022_Bills!AR16,"0")</f>
        <v>-3140500.1733406954</v>
      </c>
      <c r="AS16" s="144">
        <f>IFERROR(CT_Bands_2003_2022_Count_Stock!AS16*CT_Bands_2003_2022_Bills!AS16,"0")</f>
        <v>-1471941.1444082968</v>
      </c>
      <c r="AT16" s="144">
        <f>IFERROR(CT_Bands_2003_2022_Count_Stock!AT16*CT_Bands_2003_2022_Bills!AT16,"0")</f>
        <v>0</v>
      </c>
      <c r="AU16" s="144">
        <f>IFERROR(CT_Bands_2003_2022_Count_Stock!AU16*CT_Bands_2003_2022_Bills!AU16,"0")</f>
        <v>0</v>
      </c>
      <c r="AV16" s="144">
        <f>IFERROR(CT_Bands_2003_2022_Count_Stock!AV16*CT_Bands_2003_2022_Bills!AV16,"0")</f>
        <v>0</v>
      </c>
      <c r="AW16" s="145">
        <f>IFERROR(CT_Bands_2003_2022_Count_Stock!AW16*CT_Bands_2003_2022_Bills!AW16,"0")</f>
        <v>0</v>
      </c>
      <c r="AX16" s="144">
        <f>IFERROR(CT_Bands_2003_2022_Count_Stock!AX16*CT_Bands_2003_2022_Bills!AX16,"0")</f>
        <v>0</v>
      </c>
      <c r="AY16" s="144">
        <f>IFERROR(CT_Bands_2003_2022_Count_Stock!AY16*CT_Bands_2003_2022_Bills!AY16,"0")</f>
        <v>0</v>
      </c>
      <c r="AZ16" s="144">
        <f>IFERROR(CT_Bands_2003_2022_Count_Stock!AZ16*CT_Bands_2003_2022_Bills!AZ16,"0")</f>
        <v>0</v>
      </c>
      <c r="BA16" s="144">
        <f>IFERROR(CT_Bands_2003_2022_Count_Stock!BA16*CT_Bands_2003_2022_Bills!BA16,"0")</f>
        <v>0</v>
      </c>
      <c r="BB16" s="144">
        <f>IFERROR(CT_Bands_2003_2022_Count_Stock!BB16*CT_Bands_2003_2022_Bills!BB16,"0")</f>
        <v>-5307938.6127156299</v>
      </c>
      <c r="BC16" s="144">
        <f>IFERROR(CT_Bands_2003_2022_Count_Stock!BC16*CT_Bands_2003_2022_Bills!BC16,"0")</f>
        <v>0</v>
      </c>
      <c r="BD16" s="144">
        <f>IFERROR(CT_Bands_2003_2022_Count_Stock!BD16*CT_Bands_2003_2022_Bills!BD16,"0")</f>
        <v>0</v>
      </c>
      <c r="BE16" s="144">
        <f>IFERROR(CT_Bands_2003_2022_Count_Stock!BE16*CT_Bands_2003_2022_Bills!BE16,"0")</f>
        <v>0</v>
      </c>
      <c r="BF16" s="145">
        <f>IFERROR(CT_Bands_2003_2022_Count_Stock!BF16*CT_Bands_2003_2022_Bills!BF16,"0")</f>
        <v>0</v>
      </c>
      <c r="BG16" s="144">
        <f>IFERROR(CT_Bands_2003_2022_Count_Stock!BG16*CT_Bands_2003_2022_Bills!BG16,"0")</f>
        <v>0</v>
      </c>
      <c r="BH16" s="144">
        <f>IFERROR(CT_Bands_2003_2022_Count_Stock!BH16*CT_Bands_2003_2022_Bills!BH16,"0")</f>
        <v>0</v>
      </c>
      <c r="BI16" s="144">
        <f>IFERROR(CT_Bands_2003_2022_Count_Stock!BI16*CT_Bands_2003_2022_Bills!BI16,"0")</f>
        <v>0</v>
      </c>
      <c r="BJ16" s="144">
        <f>IFERROR(CT_Bands_2003_2022_Count_Stock!BJ16*CT_Bands_2003_2022_Bills!BJ16,"0")</f>
        <v>0</v>
      </c>
      <c r="BK16" s="144">
        <f>IFERROR(CT_Bands_2003_2022_Count_Stock!BK16*CT_Bands_2003_2022_Bills!BK16,"0")</f>
        <v>-132314.00563233896</v>
      </c>
      <c r="BL16" s="144">
        <f>IFERROR(CT_Bands_2003_2022_Count_Stock!BL16*CT_Bands_2003_2022_Bills!BL16,"0")</f>
        <v>-3184009.4085076801</v>
      </c>
      <c r="BM16" s="144">
        <f>IFERROR(CT_Bands_2003_2022_Count_Stock!BM16*CT_Bands_2003_2022_Bills!BM16,"0")</f>
        <v>0</v>
      </c>
      <c r="BN16" s="144">
        <f>IFERROR(CT_Bands_2003_2022_Count_Stock!BN16*CT_Bands_2003_2022_Bills!BN16,"0")</f>
        <v>0</v>
      </c>
      <c r="BO16" s="145">
        <f>IFERROR(CT_Bands_2003_2022_Count_Stock!BO16*CT_Bands_2003_2022_Bills!BO16,"0")</f>
        <v>0</v>
      </c>
      <c r="BP16" s="144">
        <f>IFERROR(CT_Bands_2003_2022_Count_Stock!BP16*CT_Bands_2003_2022_Bills!BP16,"0")</f>
        <v>0</v>
      </c>
      <c r="BQ16" s="144">
        <f>IFERROR(CT_Bands_2003_2022_Count_Stock!BQ16*CT_Bands_2003_2022_Bills!BQ16,"0")</f>
        <v>0</v>
      </c>
      <c r="BR16" s="144">
        <f>IFERROR(CT_Bands_2003_2022_Count_Stock!BR16*CT_Bands_2003_2022_Bills!BR16,"0")</f>
        <v>0</v>
      </c>
      <c r="BS16" s="144">
        <f>IFERROR(CT_Bands_2003_2022_Count_Stock!BS16*CT_Bands_2003_2022_Bills!BS16,"0")</f>
        <v>0</v>
      </c>
      <c r="BT16" s="144">
        <f>IFERROR(CT_Bands_2003_2022_Count_Stock!BT16*CT_Bands_2003_2022_Bills!BT16,"0")</f>
        <v>0</v>
      </c>
      <c r="BU16" s="144">
        <f>IFERROR(CT_Bands_2003_2022_Count_Stock!BU16*CT_Bands_2003_2022_Bills!BU16,"0")</f>
        <v>-153774.67790728915</v>
      </c>
      <c r="BV16" s="144">
        <f>IFERROR(CT_Bands_2003_2022_Count_Stock!BV16*CT_Bands_2003_2022_Bills!BV16,"0")</f>
        <v>-769145.35739975784</v>
      </c>
      <c r="BW16" s="144">
        <f>IFERROR(CT_Bands_2003_2022_Count_Stock!BW16*CT_Bands_2003_2022_Bills!BW16,"0")</f>
        <v>0</v>
      </c>
      <c r="BX16" s="144">
        <f>IFERROR(CT_Bands_2003_2022_Count_Stock!BX16*CT_Bands_2003_2022_Bills!BX16,"0")</f>
        <v>0</v>
      </c>
      <c r="BY16" s="144">
        <f>IFERROR(CT_Bands_2003_2022_Count_Stock!BY16*CT_Bands_2003_2022_Bills!BY16,"0")</f>
        <v>0</v>
      </c>
      <c r="BZ16" s="144">
        <f>IFERROR(CT_Bands_2003_2022_Count_Stock!BZ16*CT_Bands_2003_2022_Bills!BZ16,"0")</f>
        <v>0</v>
      </c>
      <c r="CA16" s="144">
        <f>IFERROR(CT_Bands_2003_2022_Count_Stock!CA16*CT_Bands_2003_2022_Bills!CA16,"0")</f>
        <v>0</v>
      </c>
      <c r="CB16" s="144">
        <f>IFERROR(CT_Bands_2003_2022_Count_Stock!CB16*CT_Bands_2003_2022_Bills!CB16,"0")</f>
        <v>0</v>
      </c>
      <c r="CC16" s="144">
        <f>IFERROR(CT_Bands_2003_2022_Count_Stock!CC16*CT_Bands_2003_2022_Bills!CC16,"0")</f>
        <v>0</v>
      </c>
      <c r="CD16" s="144">
        <f>IFERROR(CT_Bands_2003_2022_Count_Stock!CD16*CT_Bands_2003_2022_Bills!CD16,"0")</f>
        <v>0</v>
      </c>
      <c r="CE16" s="144">
        <f>IFERROR(CT_Bands_2003_2022_Count_Stock!CE16*CT_Bands_2003_2022_Bills!CE16,"0")</f>
        <v>-275755.61499581486</v>
      </c>
      <c r="CF16" s="144">
        <f>IFERROR(CT_Bands_2003_2022_Count_Stock!CF16*CT_Bands_2003_2022_Bills!CF16,"0")</f>
        <v>-120891.61947979823</v>
      </c>
      <c r="CG16" s="51"/>
    </row>
    <row r="17" spans="1:85" x14ac:dyDescent="0.25">
      <c r="A17" s="126" t="s">
        <v>1113</v>
      </c>
      <c r="B17" s="127" t="s">
        <v>1114</v>
      </c>
      <c r="C17" s="127" t="s">
        <v>2330</v>
      </c>
      <c r="D17" s="144">
        <f>IFERROR(CT_Bands_2003_2022_Count_Stock!D17*CT_Bands_2003_2022_Bills!D17,"0")</f>
        <v>747499.9839904313</v>
      </c>
      <c r="E17" s="144">
        <f>IFERROR(CT_Bands_2003_2022_Count_Stock!E17*CT_Bands_2003_2022_Bills!E17,"0")</f>
        <v>435835.08839621046</v>
      </c>
      <c r="F17" s="144">
        <f>IFERROR(CT_Bands_2003_2022_Count_Stock!F17*CT_Bands_2003_2022_Bills!F17,"0")</f>
        <v>0</v>
      </c>
      <c r="G17" s="144">
        <f>IFERROR(CT_Bands_2003_2022_Count_Stock!G17*CT_Bands_2003_2022_Bills!G17,"0")</f>
        <v>0</v>
      </c>
      <c r="H17" s="144">
        <f>IFERROR(CT_Bands_2003_2022_Count_Stock!H17*CT_Bands_2003_2022_Bills!H17,"0")</f>
        <v>0</v>
      </c>
      <c r="I17" s="144">
        <f>IFERROR(CT_Bands_2003_2022_Count_Stock!I17*CT_Bands_2003_2022_Bills!I17,"0")</f>
        <v>0</v>
      </c>
      <c r="J17" s="144">
        <f>IFERROR(CT_Bands_2003_2022_Count_Stock!J17*CT_Bands_2003_2022_Bills!J17,"0")</f>
        <v>0</v>
      </c>
      <c r="K17" s="144">
        <f>IFERROR(CT_Bands_2003_2022_Count_Stock!K17*CT_Bands_2003_2022_Bills!K17,"0")</f>
        <v>0</v>
      </c>
      <c r="L17" s="144">
        <f>IFERROR(CT_Bands_2003_2022_Count_Stock!L17*CT_Bands_2003_2022_Bills!L17,"0")</f>
        <v>0</v>
      </c>
      <c r="M17" s="145">
        <f>IFERROR(CT_Bands_2003_2022_Count_Stock!M17*CT_Bands_2003_2022_Bills!M17,"0")</f>
        <v>0</v>
      </c>
      <c r="N17" s="144">
        <f>IFERROR(CT_Bands_2003_2022_Count_Stock!N17*CT_Bands_2003_2022_Bills!N17,"0")</f>
        <v>3284077.4325155541</v>
      </c>
      <c r="O17" s="144">
        <f>IFERROR(CT_Bands_2003_2022_Count_Stock!O17*CT_Bands_2003_2022_Bills!O17,"0")</f>
        <v>1489748.4180440553</v>
      </c>
      <c r="P17" s="144">
        <f>IFERROR(CT_Bands_2003_2022_Count_Stock!P17*CT_Bands_2003_2022_Bills!P17,"0")</f>
        <v>0</v>
      </c>
      <c r="Q17" s="144">
        <f>IFERROR(CT_Bands_2003_2022_Count_Stock!Q17*CT_Bands_2003_2022_Bills!Q17,"0")</f>
        <v>0</v>
      </c>
      <c r="R17" s="144">
        <f>IFERROR(CT_Bands_2003_2022_Count_Stock!R17*CT_Bands_2003_2022_Bills!R17,"0")</f>
        <v>0</v>
      </c>
      <c r="S17" s="144">
        <f>IFERROR(CT_Bands_2003_2022_Count_Stock!S17*CT_Bands_2003_2022_Bills!S17,"0")</f>
        <v>0</v>
      </c>
      <c r="T17" s="144">
        <f>IFERROR(CT_Bands_2003_2022_Count_Stock!T17*CT_Bands_2003_2022_Bills!T17,"0")</f>
        <v>0</v>
      </c>
      <c r="U17" s="144">
        <f>IFERROR(CT_Bands_2003_2022_Count_Stock!U17*CT_Bands_2003_2022_Bills!U17,"0")</f>
        <v>0</v>
      </c>
      <c r="V17" s="145">
        <f>IFERROR(CT_Bands_2003_2022_Count_Stock!V17*CT_Bands_2003_2022_Bills!V17,"0")</f>
        <v>0</v>
      </c>
      <c r="W17" s="144">
        <f>IFERROR(CT_Bands_2003_2022_Count_Stock!W17*CT_Bands_2003_2022_Bills!W17,"0")</f>
        <v>0</v>
      </c>
      <c r="X17" s="144">
        <f>IFERROR(CT_Bands_2003_2022_Count_Stock!X17*CT_Bands_2003_2022_Bills!X17,"0")</f>
        <v>6359216.2451051967</v>
      </c>
      <c r="Y17" s="144">
        <f>IFERROR(CT_Bands_2003_2022_Count_Stock!Y17*CT_Bands_2003_2022_Bills!Y17,"0")</f>
        <v>2236830.0501551242</v>
      </c>
      <c r="Z17" s="144">
        <f>IFERROR(CT_Bands_2003_2022_Count_Stock!Z17*CT_Bands_2003_2022_Bills!Z17,"0")</f>
        <v>0</v>
      </c>
      <c r="AA17" s="144">
        <f>IFERROR(CT_Bands_2003_2022_Count_Stock!AA17*CT_Bands_2003_2022_Bills!AA17,"0")</f>
        <v>0</v>
      </c>
      <c r="AB17" s="144">
        <f>IFERROR(CT_Bands_2003_2022_Count_Stock!AB17*CT_Bands_2003_2022_Bills!AB17,"0")</f>
        <v>0</v>
      </c>
      <c r="AC17" s="144">
        <f>IFERROR(CT_Bands_2003_2022_Count_Stock!AC17*CT_Bands_2003_2022_Bills!AC17,"0")</f>
        <v>0</v>
      </c>
      <c r="AD17" s="144">
        <f>IFERROR(CT_Bands_2003_2022_Count_Stock!AD17*CT_Bands_2003_2022_Bills!AD17,"0")</f>
        <v>0</v>
      </c>
      <c r="AE17" s="145">
        <f>IFERROR(CT_Bands_2003_2022_Count_Stock!AE17*CT_Bands_2003_2022_Bills!AE17,"0")</f>
        <v>0</v>
      </c>
      <c r="AF17" s="144">
        <f>IFERROR(CT_Bands_2003_2022_Count_Stock!AF17*CT_Bands_2003_2022_Bills!AF17,"0")</f>
        <v>0</v>
      </c>
      <c r="AG17" s="144">
        <f>IFERROR(CT_Bands_2003_2022_Count_Stock!AG17*CT_Bands_2003_2022_Bills!AG17,"0")</f>
        <v>0</v>
      </c>
      <c r="AH17" s="144">
        <f>IFERROR(CT_Bands_2003_2022_Count_Stock!AH17*CT_Bands_2003_2022_Bills!AH17,"0")</f>
        <v>3111897.3338243961</v>
      </c>
      <c r="AI17" s="144">
        <f>IFERROR(CT_Bands_2003_2022_Count_Stock!AI17*CT_Bands_2003_2022_Bills!AI17,"0")</f>
        <v>-123775.97140094818</v>
      </c>
      <c r="AJ17" s="144">
        <f>IFERROR(CT_Bands_2003_2022_Count_Stock!AJ17*CT_Bands_2003_2022_Bills!AJ17,"0")</f>
        <v>0</v>
      </c>
      <c r="AK17" s="144">
        <f>IFERROR(CT_Bands_2003_2022_Count_Stock!AK17*CT_Bands_2003_2022_Bills!AK17,"0")</f>
        <v>0</v>
      </c>
      <c r="AL17" s="144">
        <f>IFERROR(CT_Bands_2003_2022_Count_Stock!AL17*CT_Bands_2003_2022_Bills!AL17,"0")</f>
        <v>0</v>
      </c>
      <c r="AM17" s="144">
        <f>IFERROR(CT_Bands_2003_2022_Count_Stock!AM17*CT_Bands_2003_2022_Bills!AM17,"0")</f>
        <v>0</v>
      </c>
      <c r="AN17" s="145">
        <f>IFERROR(CT_Bands_2003_2022_Count_Stock!AN17*CT_Bands_2003_2022_Bills!AN17,"0")</f>
        <v>0</v>
      </c>
      <c r="AO17" s="144">
        <f>IFERROR(CT_Bands_2003_2022_Count_Stock!AO17*CT_Bands_2003_2022_Bills!AO17,"0")</f>
        <v>0</v>
      </c>
      <c r="AP17" s="144">
        <f>IFERROR(CT_Bands_2003_2022_Count_Stock!AP17*CT_Bands_2003_2022_Bills!AP17,"0")</f>
        <v>0</v>
      </c>
      <c r="AQ17" s="144">
        <f>IFERROR(CT_Bands_2003_2022_Count_Stock!AQ17*CT_Bands_2003_2022_Bills!AQ17,"0")</f>
        <v>0</v>
      </c>
      <c r="AR17" s="144">
        <f>IFERROR(CT_Bands_2003_2022_Count_Stock!AR17*CT_Bands_2003_2022_Bills!AR17,"0")</f>
        <v>2341023.2072339952</v>
      </c>
      <c r="AS17" s="144">
        <f>IFERROR(CT_Bands_2003_2022_Count_Stock!AS17*CT_Bands_2003_2022_Bills!AS17,"0")</f>
        <v>-1996019.5214107234</v>
      </c>
      <c r="AT17" s="144">
        <f>IFERROR(CT_Bands_2003_2022_Count_Stock!AT17*CT_Bands_2003_2022_Bills!AT17,"0")</f>
        <v>0</v>
      </c>
      <c r="AU17" s="144">
        <f>IFERROR(CT_Bands_2003_2022_Count_Stock!AU17*CT_Bands_2003_2022_Bills!AU17,"0")</f>
        <v>0</v>
      </c>
      <c r="AV17" s="144">
        <f>IFERROR(CT_Bands_2003_2022_Count_Stock!AV17*CT_Bands_2003_2022_Bills!AV17,"0")</f>
        <v>0</v>
      </c>
      <c r="AW17" s="145">
        <f>IFERROR(CT_Bands_2003_2022_Count_Stock!AW17*CT_Bands_2003_2022_Bills!AW17,"0")</f>
        <v>0</v>
      </c>
      <c r="AX17" s="144">
        <f>IFERROR(CT_Bands_2003_2022_Count_Stock!AX17*CT_Bands_2003_2022_Bills!AX17,"0")</f>
        <v>0</v>
      </c>
      <c r="AY17" s="144">
        <f>IFERROR(CT_Bands_2003_2022_Count_Stock!AY17*CT_Bands_2003_2022_Bills!AY17,"0")</f>
        <v>0</v>
      </c>
      <c r="AZ17" s="144">
        <f>IFERROR(CT_Bands_2003_2022_Count_Stock!AZ17*CT_Bands_2003_2022_Bills!AZ17,"0")</f>
        <v>0</v>
      </c>
      <c r="BA17" s="144">
        <f>IFERROR(CT_Bands_2003_2022_Count_Stock!BA17*CT_Bands_2003_2022_Bills!BA17,"0")</f>
        <v>0</v>
      </c>
      <c r="BB17" s="144">
        <f>IFERROR(CT_Bands_2003_2022_Count_Stock!BB17*CT_Bands_2003_2022_Bills!BB17,"0")</f>
        <v>-881523.81872311712</v>
      </c>
      <c r="BC17" s="144">
        <f>IFERROR(CT_Bands_2003_2022_Count_Stock!BC17*CT_Bands_2003_2022_Bills!BC17,"0")</f>
        <v>-249698.4177145428</v>
      </c>
      <c r="BD17" s="144">
        <f>IFERROR(CT_Bands_2003_2022_Count_Stock!BD17*CT_Bands_2003_2022_Bills!BD17,"0")</f>
        <v>0</v>
      </c>
      <c r="BE17" s="144">
        <f>IFERROR(CT_Bands_2003_2022_Count_Stock!BE17*CT_Bands_2003_2022_Bills!BE17,"0")</f>
        <v>0</v>
      </c>
      <c r="BF17" s="145">
        <f>IFERROR(CT_Bands_2003_2022_Count_Stock!BF17*CT_Bands_2003_2022_Bills!BF17,"0")</f>
        <v>0</v>
      </c>
      <c r="BG17" s="144">
        <f>IFERROR(CT_Bands_2003_2022_Count_Stock!BG17*CT_Bands_2003_2022_Bills!BG17,"0")</f>
        <v>0</v>
      </c>
      <c r="BH17" s="144">
        <f>IFERROR(CT_Bands_2003_2022_Count_Stock!BH17*CT_Bands_2003_2022_Bills!BH17,"0")</f>
        <v>0</v>
      </c>
      <c r="BI17" s="144">
        <f>IFERROR(CT_Bands_2003_2022_Count_Stock!BI17*CT_Bands_2003_2022_Bills!BI17,"0")</f>
        <v>0</v>
      </c>
      <c r="BJ17" s="144">
        <f>IFERROR(CT_Bands_2003_2022_Count_Stock!BJ17*CT_Bands_2003_2022_Bills!BJ17,"0")</f>
        <v>0</v>
      </c>
      <c r="BK17" s="144">
        <f>IFERROR(CT_Bands_2003_2022_Count_Stock!BK17*CT_Bands_2003_2022_Bills!BK17,"0")</f>
        <v>0</v>
      </c>
      <c r="BL17" s="144">
        <f>IFERROR(CT_Bands_2003_2022_Count_Stock!BL17*CT_Bands_2003_2022_Bills!BL17,"0")</f>
        <v>-6173414.7928841757</v>
      </c>
      <c r="BM17" s="144">
        <f>IFERROR(CT_Bands_2003_2022_Count_Stock!BM17*CT_Bands_2003_2022_Bills!BM17,"0")</f>
        <v>0</v>
      </c>
      <c r="BN17" s="144">
        <f>IFERROR(CT_Bands_2003_2022_Count_Stock!BN17*CT_Bands_2003_2022_Bills!BN17,"0")</f>
        <v>0</v>
      </c>
      <c r="BO17" s="145">
        <f>IFERROR(CT_Bands_2003_2022_Count_Stock!BO17*CT_Bands_2003_2022_Bills!BO17,"0")</f>
        <v>0</v>
      </c>
      <c r="BP17" s="144">
        <f>IFERROR(CT_Bands_2003_2022_Count_Stock!BP17*CT_Bands_2003_2022_Bills!BP17,"0")</f>
        <v>0</v>
      </c>
      <c r="BQ17" s="144">
        <f>IFERROR(CT_Bands_2003_2022_Count_Stock!BQ17*CT_Bands_2003_2022_Bills!BQ17,"0")</f>
        <v>0</v>
      </c>
      <c r="BR17" s="144">
        <f>IFERROR(CT_Bands_2003_2022_Count_Stock!BR17*CT_Bands_2003_2022_Bills!BR17,"0")</f>
        <v>0</v>
      </c>
      <c r="BS17" s="144">
        <f>IFERROR(CT_Bands_2003_2022_Count_Stock!BS17*CT_Bands_2003_2022_Bills!BS17,"0")</f>
        <v>0</v>
      </c>
      <c r="BT17" s="144">
        <f>IFERROR(CT_Bands_2003_2022_Count_Stock!BT17*CT_Bands_2003_2022_Bills!BT17,"0")</f>
        <v>0</v>
      </c>
      <c r="BU17" s="144">
        <f>IFERROR(CT_Bands_2003_2022_Count_Stock!BU17*CT_Bands_2003_2022_Bills!BU17,"0")</f>
        <v>-114873.29321610605</v>
      </c>
      <c r="BV17" s="144">
        <f>IFERROR(CT_Bands_2003_2022_Count_Stock!BV17*CT_Bands_2003_2022_Bills!BV17,"0")</f>
        <v>-3907829.7571378495</v>
      </c>
      <c r="BW17" s="144">
        <f>IFERROR(CT_Bands_2003_2022_Count_Stock!BW17*CT_Bands_2003_2022_Bills!BW17,"0")</f>
        <v>0</v>
      </c>
      <c r="BX17" s="144">
        <f>IFERROR(CT_Bands_2003_2022_Count_Stock!BX17*CT_Bands_2003_2022_Bills!BX17,"0")</f>
        <v>0</v>
      </c>
      <c r="BY17" s="144">
        <f>IFERROR(CT_Bands_2003_2022_Count_Stock!BY17*CT_Bands_2003_2022_Bills!BY17,"0")</f>
        <v>0</v>
      </c>
      <c r="BZ17" s="144">
        <f>IFERROR(CT_Bands_2003_2022_Count_Stock!BZ17*CT_Bands_2003_2022_Bills!BZ17,"0")</f>
        <v>0</v>
      </c>
      <c r="CA17" s="144">
        <f>IFERROR(CT_Bands_2003_2022_Count_Stock!CA17*CT_Bands_2003_2022_Bills!CA17,"0")</f>
        <v>0</v>
      </c>
      <c r="CB17" s="144">
        <f>IFERROR(CT_Bands_2003_2022_Count_Stock!CB17*CT_Bands_2003_2022_Bills!CB17,"0")</f>
        <v>0</v>
      </c>
      <c r="CC17" s="144">
        <f>IFERROR(CT_Bands_2003_2022_Count_Stock!CC17*CT_Bands_2003_2022_Bills!CC17,"0")</f>
        <v>0</v>
      </c>
      <c r="CD17" s="144">
        <f>IFERROR(CT_Bands_2003_2022_Count_Stock!CD17*CT_Bands_2003_2022_Bills!CD17,"0")</f>
        <v>0</v>
      </c>
      <c r="CE17" s="144">
        <f>IFERROR(CT_Bands_2003_2022_Count_Stock!CE17*CT_Bands_2003_2022_Bills!CE17,"0")</f>
        <v>0</v>
      </c>
      <c r="CF17" s="144">
        <f>IFERROR(CT_Bands_2003_2022_Count_Stock!CF17*CT_Bands_2003_2022_Bills!CF17,"0")</f>
        <v>-2218781.3249934148</v>
      </c>
      <c r="CG17" s="51"/>
    </row>
    <row r="18" spans="1:85" x14ac:dyDescent="0.25">
      <c r="A18" s="126" t="s">
        <v>1115</v>
      </c>
      <c r="B18" s="127" t="s">
        <v>1116</v>
      </c>
      <c r="C18" s="127" t="s">
        <v>2220</v>
      </c>
      <c r="D18" s="144">
        <f>IFERROR(CT_Bands_2003_2022_Count_Stock!D18*CT_Bands_2003_2022_Bills!D18,"0")</f>
        <v>2387058.2914109309</v>
      </c>
      <c r="E18" s="144">
        <f>IFERROR(CT_Bands_2003_2022_Count_Stock!E18*CT_Bands_2003_2022_Bills!E18,"0")</f>
        <v>823186.79167700571</v>
      </c>
      <c r="F18" s="144">
        <f>IFERROR(CT_Bands_2003_2022_Count_Stock!F18*CT_Bands_2003_2022_Bills!F18,"0")</f>
        <v>0</v>
      </c>
      <c r="G18" s="144">
        <f>IFERROR(CT_Bands_2003_2022_Count_Stock!G18*CT_Bands_2003_2022_Bills!G18,"0")</f>
        <v>0</v>
      </c>
      <c r="H18" s="144">
        <f>IFERROR(CT_Bands_2003_2022_Count_Stock!H18*CT_Bands_2003_2022_Bills!H18,"0")</f>
        <v>0</v>
      </c>
      <c r="I18" s="144">
        <f>IFERROR(CT_Bands_2003_2022_Count_Stock!I18*CT_Bands_2003_2022_Bills!I18,"0")</f>
        <v>0</v>
      </c>
      <c r="J18" s="144">
        <f>IFERROR(CT_Bands_2003_2022_Count_Stock!J18*CT_Bands_2003_2022_Bills!J18,"0")</f>
        <v>0</v>
      </c>
      <c r="K18" s="144">
        <f>IFERROR(CT_Bands_2003_2022_Count_Stock!K18*CT_Bands_2003_2022_Bills!K18,"0")</f>
        <v>0</v>
      </c>
      <c r="L18" s="144">
        <f>IFERROR(CT_Bands_2003_2022_Count_Stock!L18*CT_Bands_2003_2022_Bills!L18,"0")</f>
        <v>0</v>
      </c>
      <c r="M18" s="145">
        <f>IFERROR(CT_Bands_2003_2022_Count_Stock!M18*CT_Bands_2003_2022_Bills!M18,"0")</f>
        <v>0</v>
      </c>
      <c r="N18" s="144">
        <f>IFERROR(CT_Bands_2003_2022_Count_Stock!N18*CT_Bands_2003_2022_Bills!N18,"0")</f>
        <v>8342042.2333867224</v>
      </c>
      <c r="O18" s="144">
        <f>IFERROR(CT_Bands_2003_2022_Count_Stock!O18*CT_Bands_2003_2022_Bills!O18,"0")</f>
        <v>3035957.6194480625</v>
      </c>
      <c r="P18" s="144">
        <f>IFERROR(CT_Bands_2003_2022_Count_Stock!P18*CT_Bands_2003_2022_Bills!P18,"0")</f>
        <v>0</v>
      </c>
      <c r="Q18" s="144">
        <f>IFERROR(CT_Bands_2003_2022_Count_Stock!Q18*CT_Bands_2003_2022_Bills!Q18,"0")</f>
        <v>0</v>
      </c>
      <c r="R18" s="144">
        <f>IFERROR(CT_Bands_2003_2022_Count_Stock!R18*CT_Bands_2003_2022_Bills!R18,"0")</f>
        <v>0</v>
      </c>
      <c r="S18" s="144">
        <f>IFERROR(CT_Bands_2003_2022_Count_Stock!S18*CT_Bands_2003_2022_Bills!S18,"0")</f>
        <v>0</v>
      </c>
      <c r="T18" s="144">
        <f>IFERROR(CT_Bands_2003_2022_Count_Stock!T18*CT_Bands_2003_2022_Bills!T18,"0")</f>
        <v>0</v>
      </c>
      <c r="U18" s="144">
        <f>IFERROR(CT_Bands_2003_2022_Count_Stock!U18*CT_Bands_2003_2022_Bills!U18,"0")</f>
        <v>0</v>
      </c>
      <c r="V18" s="145">
        <f>IFERROR(CT_Bands_2003_2022_Count_Stock!V18*CT_Bands_2003_2022_Bills!V18,"0")</f>
        <v>0</v>
      </c>
      <c r="W18" s="144">
        <f>IFERROR(CT_Bands_2003_2022_Count_Stock!W18*CT_Bands_2003_2022_Bills!W18,"0")</f>
        <v>0</v>
      </c>
      <c r="X18" s="144">
        <f>IFERROR(CT_Bands_2003_2022_Count_Stock!X18*CT_Bands_2003_2022_Bills!X18,"0")</f>
        <v>16502966.212111829</v>
      </c>
      <c r="Y18" s="144">
        <f>IFERROR(CT_Bands_2003_2022_Count_Stock!Y18*CT_Bands_2003_2022_Bills!Y18,"0")</f>
        <v>463756.20486497245</v>
      </c>
      <c r="Z18" s="144">
        <f>IFERROR(CT_Bands_2003_2022_Count_Stock!Z18*CT_Bands_2003_2022_Bills!Z18,"0")</f>
        <v>0</v>
      </c>
      <c r="AA18" s="144">
        <f>IFERROR(CT_Bands_2003_2022_Count_Stock!AA18*CT_Bands_2003_2022_Bills!AA18,"0")</f>
        <v>0</v>
      </c>
      <c r="AB18" s="144">
        <f>IFERROR(CT_Bands_2003_2022_Count_Stock!AB18*CT_Bands_2003_2022_Bills!AB18,"0")</f>
        <v>0</v>
      </c>
      <c r="AC18" s="144">
        <f>IFERROR(CT_Bands_2003_2022_Count_Stock!AC18*CT_Bands_2003_2022_Bills!AC18,"0")</f>
        <v>0</v>
      </c>
      <c r="AD18" s="144">
        <f>IFERROR(CT_Bands_2003_2022_Count_Stock!AD18*CT_Bands_2003_2022_Bills!AD18,"0")</f>
        <v>0</v>
      </c>
      <c r="AE18" s="145">
        <f>IFERROR(CT_Bands_2003_2022_Count_Stock!AE18*CT_Bands_2003_2022_Bills!AE18,"0")</f>
        <v>0</v>
      </c>
      <c r="AF18" s="144">
        <f>IFERROR(CT_Bands_2003_2022_Count_Stock!AF18*CT_Bands_2003_2022_Bills!AF18,"0")</f>
        <v>0</v>
      </c>
      <c r="AG18" s="144">
        <f>IFERROR(CT_Bands_2003_2022_Count_Stock!AG18*CT_Bands_2003_2022_Bills!AG18,"0")</f>
        <v>0</v>
      </c>
      <c r="AH18" s="144">
        <f>IFERROR(CT_Bands_2003_2022_Count_Stock!AH18*CT_Bands_2003_2022_Bills!AH18,"0")</f>
        <v>8573287.1989675723</v>
      </c>
      <c r="AI18" s="144">
        <f>IFERROR(CT_Bands_2003_2022_Count_Stock!AI18*CT_Bands_2003_2022_Bills!AI18,"0")</f>
        <v>-2258961.9735652185</v>
      </c>
      <c r="AJ18" s="144">
        <f>IFERROR(CT_Bands_2003_2022_Count_Stock!AJ18*CT_Bands_2003_2022_Bills!AJ18,"0")</f>
        <v>0</v>
      </c>
      <c r="AK18" s="144">
        <f>IFERROR(CT_Bands_2003_2022_Count_Stock!AK18*CT_Bands_2003_2022_Bills!AK18,"0")</f>
        <v>0</v>
      </c>
      <c r="AL18" s="144">
        <f>IFERROR(CT_Bands_2003_2022_Count_Stock!AL18*CT_Bands_2003_2022_Bills!AL18,"0")</f>
        <v>0</v>
      </c>
      <c r="AM18" s="144">
        <f>IFERROR(CT_Bands_2003_2022_Count_Stock!AM18*CT_Bands_2003_2022_Bills!AM18,"0")</f>
        <v>0</v>
      </c>
      <c r="AN18" s="145">
        <f>IFERROR(CT_Bands_2003_2022_Count_Stock!AN18*CT_Bands_2003_2022_Bills!AN18,"0")</f>
        <v>0</v>
      </c>
      <c r="AO18" s="144">
        <f>IFERROR(CT_Bands_2003_2022_Count_Stock!AO18*CT_Bands_2003_2022_Bills!AO18,"0")</f>
        <v>0</v>
      </c>
      <c r="AP18" s="144">
        <f>IFERROR(CT_Bands_2003_2022_Count_Stock!AP18*CT_Bands_2003_2022_Bills!AP18,"0")</f>
        <v>0</v>
      </c>
      <c r="AQ18" s="144">
        <f>IFERROR(CT_Bands_2003_2022_Count_Stock!AQ18*CT_Bands_2003_2022_Bills!AQ18,"0")</f>
        <v>0</v>
      </c>
      <c r="AR18" s="144">
        <f>IFERROR(CT_Bands_2003_2022_Count_Stock!AR18*CT_Bands_2003_2022_Bills!AR18,"0")</f>
        <v>1653642.7098451052</v>
      </c>
      <c r="AS18" s="144">
        <f>IFERROR(CT_Bands_2003_2022_Count_Stock!AS18*CT_Bands_2003_2022_Bills!AS18,"0")</f>
        <v>-2630451.3308637943</v>
      </c>
      <c r="AT18" s="144">
        <f>IFERROR(CT_Bands_2003_2022_Count_Stock!AT18*CT_Bands_2003_2022_Bills!AT18,"0")</f>
        <v>0</v>
      </c>
      <c r="AU18" s="144">
        <f>IFERROR(CT_Bands_2003_2022_Count_Stock!AU18*CT_Bands_2003_2022_Bills!AU18,"0")</f>
        <v>0</v>
      </c>
      <c r="AV18" s="144">
        <f>IFERROR(CT_Bands_2003_2022_Count_Stock!AV18*CT_Bands_2003_2022_Bills!AV18,"0")</f>
        <v>0</v>
      </c>
      <c r="AW18" s="145">
        <f>IFERROR(CT_Bands_2003_2022_Count_Stock!AW18*CT_Bands_2003_2022_Bills!AW18,"0")</f>
        <v>0</v>
      </c>
      <c r="AX18" s="144">
        <f>IFERROR(CT_Bands_2003_2022_Count_Stock!AX18*CT_Bands_2003_2022_Bills!AX18,"0")</f>
        <v>0</v>
      </c>
      <c r="AY18" s="144">
        <f>IFERROR(CT_Bands_2003_2022_Count_Stock!AY18*CT_Bands_2003_2022_Bills!AY18,"0")</f>
        <v>0</v>
      </c>
      <c r="AZ18" s="144">
        <f>IFERROR(CT_Bands_2003_2022_Count_Stock!AZ18*CT_Bands_2003_2022_Bills!AZ18,"0")</f>
        <v>0</v>
      </c>
      <c r="BA18" s="144">
        <f>IFERROR(CT_Bands_2003_2022_Count_Stock!BA18*CT_Bands_2003_2022_Bills!BA18,"0")</f>
        <v>0</v>
      </c>
      <c r="BB18" s="144">
        <f>IFERROR(CT_Bands_2003_2022_Count_Stock!BB18*CT_Bands_2003_2022_Bills!BB18,"0")</f>
        <v>-6722704.0801639967</v>
      </c>
      <c r="BC18" s="144">
        <f>IFERROR(CT_Bands_2003_2022_Count_Stock!BC18*CT_Bands_2003_2022_Bills!BC18,"0")</f>
        <v>-2121799.5487432885</v>
      </c>
      <c r="BD18" s="144">
        <f>IFERROR(CT_Bands_2003_2022_Count_Stock!BD18*CT_Bands_2003_2022_Bills!BD18,"0")</f>
        <v>0</v>
      </c>
      <c r="BE18" s="144">
        <f>IFERROR(CT_Bands_2003_2022_Count_Stock!BE18*CT_Bands_2003_2022_Bills!BE18,"0")</f>
        <v>0</v>
      </c>
      <c r="BF18" s="145">
        <f>IFERROR(CT_Bands_2003_2022_Count_Stock!BF18*CT_Bands_2003_2022_Bills!BF18,"0")</f>
        <v>0</v>
      </c>
      <c r="BG18" s="144">
        <f>IFERROR(CT_Bands_2003_2022_Count_Stock!BG18*CT_Bands_2003_2022_Bills!BG18,"0")</f>
        <v>0</v>
      </c>
      <c r="BH18" s="144">
        <f>IFERROR(CT_Bands_2003_2022_Count_Stock!BH18*CT_Bands_2003_2022_Bills!BH18,"0")</f>
        <v>0</v>
      </c>
      <c r="BI18" s="144">
        <f>IFERROR(CT_Bands_2003_2022_Count_Stock!BI18*CT_Bands_2003_2022_Bills!BI18,"0")</f>
        <v>0</v>
      </c>
      <c r="BJ18" s="144">
        <f>IFERROR(CT_Bands_2003_2022_Count_Stock!BJ18*CT_Bands_2003_2022_Bills!BJ18,"0")</f>
        <v>0</v>
      </c>
      <c r="BK18" s="144">
        <f>IFERROR(CT_Bands_2003_2022_Count_Stock!BK18*CT_Bands_2003_2022_Bills!BK18,"0")</f>
        <v>0</v>
      </c>
      <c r="BL18" s="144">
        <f>IFERROR(CT_Bands_2003_2022_Count_Stock!BL18*CT_Bands_2003_2022_Bills!BL18,"0")</f>
        <v>-12625501.036096476</v>
      </c>
      <c r="BM18" s="144">
        <f>IFERROR(CT_Bands_2003_2022_Count_Stock!BM18*CT_Bands_2003_2022_Bills!BM18,"0")</f>
        <v>0</v>
      </c>
      <c r="BN18" s="144">
        <f>IFERROR(CT_Bands_2003_2022_Count_Stock!BN18*CT_Bands_2003_2022_Bills!BN18,"0")</f>
        <v>0</v>
      </c>
      <c r="BO18" s="145">
        <f>IFERROR(CT_Bands_2003_2022_Count_Stock!BO18*CT_Bands_2003_2022_Bills!BO18,"0")</f>
        <v>0</v>
      </c>
      <c r="BP18" s="144">
        <f>IFERROR(CT_Bands_2003_2022_Count_Stock!BP18*CT_Bands_2003_2022_Bills!BP18,"0")</f>
        <v>0</v>
      </c>
      <c r="BQ18" s="144">
        <f>IFERROR(CT_Bands_2003_2022_Count_Stock!BQ18*CT_Bands_2003_2022_Bills!BQ18,"0")</f>
        <v>0</v>
      </c>
      <c r="BR18" s="144">
        <f>IFERROR(CT_Bands_2003_2022_Count_Stock!BR18*CT_Bands_2003_2022_Bills!BR18,"0")</f>
        <v>0</v>
      </c>
      <c r="BS18" s="144">
        <f>IFERROR(CT_Bands_2003_2022_Count_Stock!BS18*CT_Bands_2003_2022_Bills!BS18,"0")</f>
        <v>0</v>
      </c>
      <c r="BT18" s="144">
        <f>IFERROR(CT_Bands_2003_2022_Count_Stock!BT18*CT_Bands_2003_2022_Bills!BT18,"0")</f>
        <v>0</v>
      </c>
      <c r="BU18" s="144">
        <f>IFERROR(CT_Bands_2003_2022_Count_Stock!BU18*CT_Bands_2003_2022_Bills!BU18,"0")</f>
        <v>-236674.36089060156</v>
      </c>
      <c r="BV18" s="144">
        <f>IFERROR(CT_Bands_2003_2022_Count_Stock!BV18*CT_Bands_2003_2022_Bills!BV18,"0")</f>
        <v>-5537996.9748214688</v>
      </c>
      <c r="BW18" s="144">
        <f>IFERROR(CT_Bands_2003_2022_Count_Stock!BW18*CT_Bands_2003_2022_Bills!BW18,"0")</f>
        <v>0</v>
      </c>
      <c r="BX18" s="144">
        <f>IFERROR(CT_Bands_2003_2022_Count_Stock!BX18*CT_Bands_2003_2022_Bills!BX18,"0")</f>
        <v>0</v>
      </c>
      <c r="BY18" s="144">
        <f>IFERROR(CT_Bands_2003_2022_Count_Stock!BY18*CT_Bands_2003_2022_Bills!BY18,"0")</f>
        <v>0</v>
      </c>
      <c r="BZ18" s="144">
        <f>IFERROR(CT_Bands_2003_2022_Count_Stock!BZ18*CT_Bands_2003_2022_Bills!BZ18,"0")</f>
        <v>0</v>
      </c>
      <c r="CA18" s="144">
        <f>IFERROR(CT_Bands_2003_2022_Count_Stock!CA18*CT_Bands_2003_2022_Bills!CA18,"0")</f>
        <v>0</v>
      </c>
      <c r="CB18" s="144">
        <f>IFERROR(CT_Bands_2003_2022_Count_Stock!CB18*CT_Bands_2003_2022_Bills!CB18,"0")</f>
        <v>0</v>
      </c>
      <c r="CC18" s="144">
        <f>IFERROR(CT_Bands_2003_2022_Count_Stock!CC18*CT_Bands_2003_2022_Bills!CC18,"0")</f>
        <v>0</v>
      </c>
      <c r="CD18" s="144">
        <f>IFERROR(CT_Bands_2003_2022_Count_Stock!CD18*CT_Bands_2003_2022_Bills!CD18,"0")</f>
        <v>0</v>
      </c>
      <c r="CE18" s="144">
        <f>IFERROR(CT_Bands_2003_2022_Count_Stock!CE18*CT_Bands_2003_2022_Bills!CE18,"0")</f>
        <v>-101761.85374981018</v>
      </c>
      <c r="CF18" s="144">
        <f>IFERROR(CT_Bands_2003_2022_Count_Stock!CF18*CT_Bands_2003_2022_Bills!CF18,"0")</f>
        <v>-3778216.8444444099</v>
      </c>
      <c r="CG18" s="51"/>
    </row>
    <row r="19" spans="1:85" x14ac:dyDescent="0.25">
      <c r="A19" s="126" t="s">
        <v>1117</v>
      </c>
      <c r="B19" s="127" t="s">
        <v>1118</v>
      </c>
      <c r="C19" s="127" t="s">
        <v>2404</v>
      </c>
      <c r="D19" s="144">
        <f>IFERROR(CT_Bands_2003_2022_Count_Stock!D19*CT_Bands_2003_2022_Bills!D19,"0")</f>
        <v>17124427.50533868</v>
      </c>
      <c r="E19" s="144">
        <f>IFERROR(CT_Bands_2003_2022_Count_Stock!E19*CT_Bands_2003_2022_Bills!E19,"0")</f>
        <v>3776710.3707023957</v>
      </c>
      <c r="F19" s="144">
        <f>IFERROR(CT_Bands_2003_2022_Count_Stock!F19*CT_Bands_2003_2022_Bills!F19,"0")</f>
        <v>0</v>
      </c>
      <c r="G19" s="144">
        <f>IFERROR(CT_Bands_2003_2022_Count_Stock!G19*CT_Bands_2003_2022_Bills!G19,"0")</f>
        <v>0</v>
      </c>
      <c r="H19" s="144">
        <f>IFERROR(CT_Bands_2003_2022_Count_Stock!H19*CT_Bands_2003_2022_Bills!H19,"0")</f>
        <v>0</v>
      </c>
      <c r="I19" s="144">
        <f>IFERROR(CT_Bands_2003_2022_Count_Stock!I19*CT_Bands_2003_2022_Bills!I19,"0")</f>
        <v>0</v>
      </c>
      <c r="J19" s="144">
        <f>IFERROR(CT_Bands_2003_2022_Count_Stock!J19*CT_Bands_2003_2022_Bills!J19,"0")</f>
        <v>0</v>
      </c>
      <c r="K19" s="144">
        <f>IFERROR(CT_Bands_2003_2022_Count_Stock!K19*CT_Bands_2003_2022_Bills!K19,"0")</f>
        <v>0</v>
      </c>
      <c r="L19" s="144">
        <f>IFERROR(CT_Bands_2003_2022_Count_Stock!L19*CT_Bands_2003_2022_Bills!L19,"0")</f>
        <v>0</v>
      </c>
      <c r="M19" s="145">
        <f>IFERROR(CT_Bands_2003_2022_Count_Stock!M19*CT_Bands_2003_2022_Bills!M19,"0")</f>
        <v>0</v>
      </c>
      <c r="N19" s="144">
        <f>IFERROR(CT_Bands_2003_2022_Count_Stock!N19*CT_Bands_2003_2022_Bills!N19,"0")</f>
        <v>4759744.5577966124</v>
      </c>
      <c r="O19" s="144">
        <f>IFERROR(CT_Bands_2003_2022_Count_Stock!O19*CT_Bands_2003_2022_Bills!O19,"0")</f>
        <v>-1661511.9395973901</v>
      </c>
      <c r="P19" s="144">
        <f>IFERROR(CT_Bands_2003_2022_Count_Stock!P19*CT_Bands_2003_2022_Bills!P19,"0")</f>
        <v>0</v>
      </c>
      <c r="Q19" s="144">
        <f>IFERROR(CT_Bands_2003_2022_Count_Stock!Q19*CT_Bands_2003_2022_Bills!Q19,"0")</f>
        <v>0</v>
      </c>
      <c r="R19" s="144">
        <f>IFERROR(CT_Bands_2003_2022_Count_Stock!R19*CT_Bands_2003_2022_Bills!R19,"0")</f>
        <v>0</v>
      </c>
      <c r="S19" s="144">
        <f>IFERROR(CT_Bands_2003_2022_Count_Stock!S19*CT_Bands_2003_2022_Bills!S19,"0")</f>
        <v>0</v>
      </c>
      <c r="T19" s="144">
        <f>IFERROR(CT_Bands_2003_2022_Count_Stock!T19*CT_Bands_2003_2022_Bills!T19,"0")</f>
        <v>0</v>
      </c>
      <c r="U19" s="144">
        <f>IFERROR(CT_Bands_2003_2022_Count_Stock!U19*CT_Bands_2003_2022_Bills!U19,"0")</f>
        <v>0</v>
      </c>
      <c r="V19" s="145">
        <f>IFERROR(CT_Bands_2003_2022_Count_Stock!V19*CT_Bands_2003_2022_Bills!V19,"0")</f>
        <v>0</v>
      </c>
      <c r="W19" s="144">
        <f>IFERROR(CT_Bands_2003_2022_Count_Stock!W19*CT_Bands_2003_2022_Bills!W19,"0")</f>
        <v>0</v>
      </c>
      <c r="X19" s="144">
        <f>IFERROR(CT_Bands_2003_2022_Count_Stock!X19*CT_Bands_2003_2022_Bills!X19,"0")</f>
        <v>981661.35876265995</v>
      </c>
      <c r="Y19" s="144">
        <f>IFERROR(CT_Bands_2003_2022_Count_Stock!Y19*CT_Bands_2003_2022_Bills!Y19,"0")</f>
        <v>-3461985.9337692657</v>
      </c>
      <c r="Z19" s="144">
        <f>IFERROR(CT_Bands_2003_2022_Count_Stock!Z19*CT_Bands_2003_2022_Bills!Z19,"0")</f>
        <v>0</v>
      </c>
      <c r="AA19" s="144">
        <f>IFERROR(CT_Bands_2003_2022_Count_Stock!AA19*CT_Bands_2003_2022_Bills!AA19,"0")</f>
        <v>0</v>
      </c>
      <c r="AB19" s="144">
        <f>IFERROR(CT_Bands_2003_2022_Count_Stock!AB19*CT_Bands_2003_2022_Bills!AB19,"0")</f>
        <v>0</v>
      </c>
      <c r="AC19" s="144">
        <f>IFERROR(CT_Bands_2003_2022_Count_Stock!AC19*CT_Bands_2003_2022_Bills!AC19,"0")</f>
        <v>0</v>
      </c>
      <c r="AD19" s="144">
        <f>IFERROR(CT_Bands_2003_2022_Count_Stock!AD19*CT_Bands_2003_2022_Bills!AD19,"0")</f>
        <v>0</v>
      </c>
      <c r="AE19" s="145">
        <f>IFERROR(CT_Bands_2003_2022_Count_Stock!AE19*CT_Bands_2003_2022_Bills!AE19,"0")</f>
        <v>0</v>
      </c>
      <c r="AF19" s="144">
        <f>IFERROR(CT_Bands_2003_2022_Count_Stock!AF19*CT_Bands_2003_2022_Bills!AF19,"0")</f>
        <v>0</v>
      </c>
      <c r="AG19" s="144">
        <f>IFERROR(CT_Bands_2003_2022_Count_Stock!AG19*CT_Bands_2003_2022_Bills!AG19,"0")</f>
        <v>0</v>
      </c>
      <c r="AH19" s="144">
        <f>IFERROR(CT_Bands_2003_2022_Count_Stock!AH19*CT_Bands_2003_2022_Bills!AH19,"0")</f>
        <v>-2728957.7867647014</v>
      </c>
      <c r="AI19" s="144">
        <f>IFERROR(CT_Bands_2003_2022_Count_Stock!AI19*CT_Bands_2003_2022_Bills!AI19,"0")</f>
        <v>-2704435.2992637879</v>
      </c>
      <c r="AJ19" s="144">
        <f>IFERROR(CT_Bands_2003_2022_Count_Stock!AJ19*CT_Bands_2003_2022_Bills!AJ19,"0")</f>
        <v>0</v>
      </c>
      <c r="AK19" s="144">
        <f>IFERROR(CT_Bands_2003_2022_Count_Stock!AK19*CT_Bands_2003_2022_Bills!AK19,"0")</f>
        <v>0</v>
      </c>
      <c r="AL19" s="144">
        <f>IFERROR(CT_Bands_2003_2022_Count_Stock!AL19*CT_Bands_2003_2022_Bills!AL19,"0")</f>
        <v>0</v>
      </c>
      <c r="AM19" s="144">
        <f>IFERROR(CT_Bands_2003_2022_Count_Stock!AM19*CT_Bands_2003_2022_Bills!AM19,"0")</f>
        <v>0</v>
      </c>
      <c r="AN19" s="145">
        <f>IFERROR(CT_Bands_2003_2022_Count_Stock!AN19*CT_Bands_2003_2022_Bills!AN19,"0")</f>
        <v>0</v>
      </c>
      <c r="AO19" s="144">
        <f>IFERROR(CT_Bands_2003_2022_Count_Stock!AO19*CT_Bands_2003_2022_Bills!AO19,"0")</f>
        <v>0</v>
      </c>
      <c r="AP19" s="144">
        <f>IFERROR(CT_Bands_2003_2022_Count_Stock!AP19*CT_Bands_2003_2022_Bills!AP19,"0")</f>
        <v>0</v>
      </c>
      <c r="AQ19" s="144">
        <f>IFERROR(CT_Bands_2003_2022_Count_Stock!AQ19*CT_Bands_2003_2022_Bills!AQ19,"0")</f>
        <v>0</v>
      </c>
      <c r="AR19" s="144">
        <f>IFERROR(CT_Bands_2003_2022_Count_Stock!AR19*CT_Bands_2003_2022_Bills!AR19,"0")</f>
        <v>-5346601.1177513301</v>
      </c>
      <c r="AS19" s="144">
        <f>IFERROR(CT_Bands_2003_2022_Count_Stock!AS19*CT_Bands_2003_2022_Bills!AS19,"0")</f>
        <v>-481626.73141647683</v>
      </c>
      <c r="AT19" s="144">
        <f>IFERROR(CT_Bands_2003_2022_Count_Stock!AT19*CT_Bands_2003_2022_Bills!AT19,"0")</f>
        <v>0</v>
      </c>
      <c r="AU19" s="144">
        <f>IFERROR(CT_Bands_2003_2022_Count_Stock!AU19*CT_Bands_2003_2022_Bills!AU19,"0")</f>
        <v>0</v>
      </c>
      <c r="AV19" s="144">
        <f>IFERROR(CT_Bands_2003_2022_Count_Stock!AV19*CT_Bands_2003_2022_Bills!AV19,"0")</f>
        <v>0</v>
      </c>
      <c r="AW19" s="145">
        <f>IFERROR(CT_Bands_2003_2022_Count_Stock!AW19*CT_Bands_2003_2022_Bills!AW19,"0")</f>
        <v>0</v>
      </c>
      <c r="AX19" s="144">
        <f>IFERROR(CT_Bands_2003_2022_Count_Stock!AX19*CT_Bands_2003_2022_Bills!AX19,"0")</f>
        <v>0</v>
      </c>
      <c r="AY19" s="144">
        <f>IFERROR(CT_Bands_2003_2022_Count_Stock!AY19*CT_Bands_2003_2022_Bills!AY19,"0")</f>
        <v>0</v>
      </c>
      <c r="AZ19" s="144">
        <f>IFERROR(CT_Bands_2003_2022_Count_Stock!AZ19*CT_Bands_2003_2022_Bills!AZ19,"0")</f>
        <v>0</v>
      </c>
      <c r="BA19" s="144">
        <f>IFERROR(CT_Bands_2003_2022_Count_Stock!BA19*CT_Bands_2003_2022_Bills!BA19,"0")</f>
        <v>0</v>
      </c>
      <c r="BB19" s="144">
        <f>IFERROR(CT_Bands_2003_2022_Count_Stock!BB19*CT_Bands_2003_2022_Bills!BB19,"0")</f>
        <v>-5056422.9903712673</v>
      </c>
      <c r="BC19" s="144">
        <f>IFERROR(CT_Bands_2003_2022_Count_Stock!BC19*CT_Bands_2003_2022_Bills!BC19,"0")</f>
        <v>0</v>
      </c>
      <c r="BD19" s="144">
        <f>IFERROR(CT_Bands_2003_2022_Count_Stock!BD19*CT_Bands_2003_2022_Bills!BD19,"0")</f>
        <v>0</v>
      </c>
      <c r="BE19" s="144">
        <f>IFERROR(CT_Bands_2003_2022_Count_Stock!BE19*CT_Bands_2003_2022_Bills!BE19,"0")</f>
        <v>0</v>
      </c>
      <c r="BF19" s="145">
        <f>IFERROR(CT_Bands_2003_2022_Count_Stock!BF19*CT_Bands_2003_2022_Bills!BF19,"0")</f>
        <v>0</v>
      </c>
      <c r="BG19" s="144">
        <f>IFERROR(CT_Bands_2003_2022_Count_Stock!BG19*CT_Bands_2003_2022_Bills!BG19,"0")</f>
        <v>0</v>
      </c>
      <c r="BH19" s="144">
        <f>IFERROR(CT_Bands_2003_2022_Count_Stock!BH19*CT_Bands_2003_2022_Bills!BH19,"0")</f>
        <v>0</v>
      </c>
      <c r="BI19" s="144">
        <f>IFERROR(CT_Bands_2003_2022_Count_Stock!BI19*CT_Bands_2003_2022_Bills!BI19,"0")</f>
        <v>0</v>
      </c>
      <c r="BJ19" s="144">
        <f>IFERROR(CT_Bands_2003_2022_Count_Stock!BJ19*CT_Bands_2003_2022_Bills!BJ19,"0")</f>
        <v>0</v>
      </c>
      <c r="BK19" s="144">
        <f>IFERROR(CT_Bands_2003_2022_Count_Stock!BK19*CT_Bands_2003_2022_Bills!BK19,"0")</f>
        <v>-210442.1076924002</v>
      </c>
      <c r="BL19" s="144">
        <f>IFERROR(CT_Bands_2003_2022_Count_Stock!BL19*CT_Bands_2003_2022_Bills!BL19,"0")</f>
        <v>-2714011.6347750151</v>
      </c>
      <c r="BM19" s="144">
        <f>IFERROR(CT_Bands_2003_2022_Count_Stock!BM19*CT_Bands_2003_2022_Bills!BM19,"0")</f>
        <v>0</v>
      </c>
      <c r="BN19" s="144">
        <f>IFERROR(CT_Bands_2003_2022_Count_Stock!BN19*CT_Bands_2003_2022_Bills!BN19,"0")</f>
        <v>0</v>
      </c>
      <c r="BO19" s="145">
        <f>IFERROR(CT_Bands_2003_2022_Count_Stock!BO19*CT_Bands_2003_2022_Bills!BO19,"0")</f>
        <v>0</v>
      </c>
      <c r="BP19" s="144">
        <f>IFERROR(CT_Bands_2003_2022_Count_Stock!BP19*CT_Bands_2003_2022_Bills!BP19,"0")</f>
        <v>0</v>
      </c>
      <c r="BQ19" s="144">
        <f>IFERROR(CT_Bands_2003_2022_Count_Stock!BQ19*CT_Bands_2003_2022_Bills!BQ19,"0")</f>
        <v>0</v>
      </c>
      <c r="BR19" s="144">
        <f>IFERROR(CT_Bands_2003_2022_Count_Stock!BR19*CT_Bands_2003_2022_Bills!BR19,"0")</f>
        <v>0</v>
      </c>
      <c r="BS19" s="144">
        <f>IFERROR(CT_Bands_2003_2022_Count_Stock!BS19*CT_Bands_2003_2022_Bills!BS19,"0")</f>
        <v>0</v>
      </c>
      <c r="BT19" s="144">
        <f>IFERROR(CT_Bands_2003_2022_Count_Stock!BT19*CT_Bands_2003_2022_Bills!BT19,"0")</f>
        <v>0</v>
      </c>
      <c r="BU19" s="144">
        <f>IFERROR(CT_Bands_2003_2022_Count_Stock!BU19*CT_Bands_2003_2022_Bills!BU19,"0")</f>
        <v>-186707.03802295611</v>
      </c>
      <c r="BV19" s="144">
        <f>IFERROR(CT_Bands_2003_2022_Count_Stock!BV19*CT_Bands_2003_2022_Bills!BV19,"0")</f>
        <v>-124081.13738563508</v>
      </c>
      <c r="BW19" s="144">
        <f>IFERROR(CT_Bands_2003_2022_Count_Stock!BW19*CT_Bands_2003_2022_Bills!BW19,"0")</f>
        <v>0</v>
      </c>
      <c r="BX19" s="144">
        <f>IFERROR(CT_Bands_2003_2022_Count_Stock!BX19*CT_Bands_2003_2022_Bills!BX19,"0")</f>
        <v>0</v>
      </c>
      <c r="BY19" s="144">
        <f>IFERROR(CT_Bands_2003_2022_Count_Stock!BY19*CT_Bands_2003_2022_Bills!BY19,"0")</f>
        <v>0</v>
      </c>
      <c r="BZ19" s="144">
        <f>IFERROR(CT_Bands_2003_2022_Count_Stock!BZ19*CT_Bands_2003_2022_Bills!BZ19,"0")</f>
        <v>0</v>
      </c>
      <c r="CA19" s="144">
        <f>IFERROR(CT_Bands_2003_2022_Count_Stock!CA19*CT_Bands_2003_2022_Bills!CA19,"0")</f>
        <v>0</v>
      </c>
      <c r="CB19" s="144">
        <f>IFERROR(CT_Bands_2003_2022_Count_Stock!CB19*CT_Bands_2003_2022_Bills!CB19,"0")</f>
        <v>0</v>
      </c>
      <c r="CC19" s="144">
        <f>IFERROR(CT_Bands_2003_2022_Count_Stock!CC19*CT_Bands_2003_2022_Bills!CC19,"0")</f>
        <v>0</v>
      </c>
      <c r="CD19" s="144">
        <f>IFERROR(CT_Bands_2003_2022_Count_Stock!CD19*CT_Bands_2003_2022_Bills!CD19,"0")</f>
        <v>0</v>
      </c>
      <c r="CE19" s="144">
        <f>IFERROR(CT_Bands_2003_2022_Count_Stock!CE19*CT_Bands_2003_2022_Bills!CE19,"0")</f>
        <v>-212985.89023118123</v>
      </c>
      <c r="CF19" s="144">
        <f>IFERROR(CT_Bands_2003_2022_Count_Stock!CF19*CT_Bands_2003_2022_Bills!CF19,"0")</f>
        <v>-274120.76528891799</v>
      </c>
      <c r="CG19" s="51"/>
    </row>
    <row r="20" spans="1:85" x14ac:dyDescent="0.25">
      <c r="A20" s="126" t="s">
        <v>1119</v>
      </c>
      <c r="B20" s="127" t="s">
        <v>1120</v>
      </c>
      <c r="C20" s="127" t="s">
        <v>2337</v>
      </c>
      <c r="D20" s="144">
        <f>IFERROR(CT_Bands_2003_2022_Count_Stock!D20*CT_Bands_2003_2022_Bills!D20,"0")</f>
        <v>5159186.3624980487</v>
      </c>
      <c r="E20" s="144">
        <f>IFERROR(CT_Bands_2003_2022_Count_Stock!E20*CT_Bands_2003_2022_Bills!E20,"0")</f>
        <v>1806491.0862119447</v>
      </c>
      <c r="F20" s="144">
        <f>IFERROR(CT_Bands_2003_2022_Count_Stock!F20*CT_Bands_2003_2022_Bills!F20,"0")</f>
        <v>0</v>
      </c>
      <c r="G20" s="144">
        <f>IFERROR(CT_Bands_2003_2022_Count_Stock!G20*CT_Bands_2003_2022_Bills!G20,"0")</f>
        <v>0</v>
      </c>
      <c r="H20" s="144">
        <f>IFERROR(CT_Bands_2003_2022_Count_Stock!H20*CT_Bands_2003_2022_Bills!H20,"0")</f>
        <v>0</v>
      </c>
      <c r="I20" s="144">
        <f>IFERROR(CT_Bands_2003_2022_Count_Stock!I20*CT_Bands_2003_2022_Bills!I20,"0")</f>
        <v>0</v>
      </c>
      <c r="J20" s="144">
        <f>IFERROR(CT_Bands_2003_2022_Count_Stock!J20*CT_Bands_2003_2022_Bills!J20,"0")</f>
        <v>0</v>
      </c>
      <c r="K20" s="144">
        <f>IFERROR(CT_Bands_2003_2022_Count_Stock!K20*CT_Bands_2003_2022_Bills!K20,"0")</f>
        <v>0</v>
      </c>
      <c r="L20" s="144">
        <f>IFERROR(CT_Bands_2003_2022_Count_Stock!L20*CT_Bands_2003_2022_Bills!L20,"0")</f>
        <v>0</v>
      </c>
      <c r="M20" s="145">
        <f>IFERROR(CT_Bands_2003_2022_Count_Stock!M20*CT_Bands_2003_2022_Bills!M20,"0")</f>
        <v>0</v>
      </c>
      <c r="N20" s="144">
        <f>IFERROR(CT_Bands_2003_2022_Count_Stock!N20*CT_Bands_2003_2022_Bills!N20,"0")</f>
        <v>982900.44119698135</v>
      </c>
      <c r="O20" s="144">
        <f>IFERROR(CT_Bands_2003_2022_Count_Stock!O20*CT_Bands_2003_2022_Bills!O20,"0")</f>
        <v>-423090.34645394346</v>
      </c>
      <c r="P20" s="144">
        <f>IFERROR(CT_Bands_2003_2022_Count_Stock!P20*CT_Bands_2003_2022_Bills!P20,"0")</f>
        <v>0</v>
      </c>
      <c r="Q20" s="144">
        <f>IFERROR(CT_Bands_2003_2022_Count_Stock!Q20*CT_Bands_2003_2022_Bills!Q20,"0")</f>
        <v>0</v>
      </c>
      <c r="R20" s="144">
        <f>IFERROR(CT_Bands_2003_2022_Count_Stock!R20*CT_Bands_2003_2022_Bills!R20,"0")</f>
        <v>0</v>
      </c>
      <c r="S20" s="144">
        <f>IFERROR(CT_Bands_2003_2022_Count_Stock!S20*CT_Bands_2003_2022_Bills!S20,"0")</f>
        <v>0</v>
      </c>
      <c r="T20" s="144">
        <f>IFERROR(CT_Bands_2003_2022_Count_Stock!T20*CT_Bands_2003_2022_Bills!T20,"0")</f>
        <v>0</v>
      </c>
      <c r="U20" s="144">
        <f>IFERROR(CT_Bands_2003_2022_Count_Stock!U20*CT_Bands_2003_2022_Bills!U20,"0")</f>
        <v>0</v>
      </c>
      <c r="V20" s="145">
        <f>IFERROR(CT_Bands_2003_2022_Count_Stock!V20*CT_Bands_2003_2022_Bills!V20,"0")</f>
        <v>0</v>
      </c>
      <c r="W20" s="144">
        <f>IFERROR(CT_Bands_2003_2022_Count_Stock!W20*CT_Bands_2003_2022_Bills!W20,"0")</f>
        <v>0</v>
      </c>
      <c r="X20" s="144">
        <f>IFERROR(CT_Bands_2003_2022_Count_Stock!X20*CT_Bands_2003_2022_Bills!X20,"0")</f>
        <v>42781.323281290577</v>
      </c>
      <c r="Y20" s="144">
        <f>IFERROR(CT_Bands_2003_2022_Count_Stock!Y20*CT_Bands_2003_2022_Bills!Y20,"0")</f>
        <v>-1178825.2163108254</v>
      </c>
      <c r="Z20" s="144">
        <f>IFERROR(CT_Bands_2003_2022_Count_Stock!Z20*CT_Bands_2003_2022_Bills!Z20,"0")</f>
        <v>0</v>
      </c>
      <c r="AA20" s="144">
        <f>IFERROR(CT_Bands_2003_2022_Count_Stock!AA20*CT_Bands_2003_2022_Bills!AA20,"0")</f>
        <v>0</v>
      </c>
      <c r="AB20" s="144">
        <f>IFERROR(CT_Bands_2003_2022_Count_Stock!AB20*CT_Bands_2003_2022_Bills!AB20,"0")</f>
        <v>0</v>
      </c>
      <c r="AC20" s="144">
        <f>IFERROR(CT_Bands_2003_2022_Count_Stock!AC20*CT_Bands_2003_2022_Bills!AC20,"0")</f>
        <v>0</v>
      </c>
      <c r="AD20" s="144">
        <f>IFERROR(CT_Bands_2003_2022_Count_Stock!AD20*CT_Bands_2003_2022_Bills!AD20,"0")</f>
        <v>0</v>
      </c>
      <c r="AE20" s="145">
        <f>IFERROR(CT_Bands_2003_2022_Count_Stock!AE20*CT_Bands_2003_2022_Bills!AE20,"0")</f>
        <v>0</v>
      </c>
      <c r="AF20" s="144">
        <f>IFERROR(CT_Bands_2003_2022_Count_Stock!AF20*CT_Bands_2003_2022_Bills!AF20,"0")</f>
        <v>0</v>
      </c>
      <c r="AG20" s="144">
        <f>IFERROR(CT_Bands_2003_2022_Count_Stock!AG20*CT_Bands_2003_2022_Bills!AG20,"0")</f>
        <v>0</v>
      </c>
      <c r="AH20" s="144">
        <f>IFERROR(CT_Bands_2003_2022_Count_Stock!AH20*CT_Bands_2003_2022_Bills!AH20,"0")</f>
        <v>-240371.24751756454</v>
      </c>
      <c r="AI20" s="144">
        <f>IFERROR(CT_Bands_2003_2022_Count_Stock!AI20*CT_Bands_2003_2022_Bills!AI20,"0")</f>
        <v>-2362838.4417154575</v>
      </c>
      <c r="AJ20" s="144">
        <f>IFERROR(CT_Bands_2003_2022_Count_Stock!AJ20*CT_Bands_2003_2022_Bills!AJ20,"0")</f>
        <v>0</v>
      </c>
      <c r="AK20" s="144">
        <f>IFERROR(CT_Bands_2003_2022_Count_Stock!AK20*CT_Bands_2003_2022_Bills!AK20,"0")</f>
        <v>0</v>
      </c>
      <c r="AL20" s="144">
        <f>IFERROR(CT_Bands_2003_2022_Count_Stock!AL20*CT_Bands_2003_2022_Bills!AL20,"0")</f>
        <v>0</v>
      </c>
      <c r="AM20" s="144">
        <f>IFERROR(CT_Bands_2003_2022_Count_Stock!AM20*CT_Bands_2003_2022_Bills!AM20,"0")</f>
        <v>0</v>
      </c>
      <c r="AN20" s="145">
        <f>IFERROR(CT_Bands_2003_2022_Count_Stock!AN20*CT_Bands_2003_2022_Bills!AN20,"0")</f>
        <v>0</v>
      </c>
      <c r="AO20" s="144">
        <f>IFERROR(CT_Bands_2003_2022_Count_Stock!AO20*CT_Bands_2003_2022_Bills!AO20,"0")</f>
        <v>0</v>
      </c>
      <c r="AP20" s="144">
        <f>IFERROR(CT_Bands_2003_2022_Count_Stock!AP20*CT_Bands_2003_2022_Bills!AP20,"0")</f>
        <v>0</v>
      </c>
      <c r="AQ20" s="144">
        <f>IFERROR(CT_Bands_2003_2022_Count_Stock!AQ20*CT_Bands_2003_2022_Bills!AQ20,"0")</f>
        <v>0</v>
      </c>
      <c r="AR20" s="144">
        <f>IFERROR(CT_Bands_2003_2022_Count_Stock!AR20*CT_Bands_2003_2022_Bills!AR20,"0")</f>
        <v>-820780.00221246493</v>
      </c>
      <c r="AS20" s="144">
        <f>IFERROR(CT_Bands_2003_2022_Count_Stock!AS20*CT_Bands_2003_2022_Bills!AS20,"0")</f>
        <v>-1169003.5185428055</v>
      </c>
      <c r="AT20" s="144">
        <f>IFERROR(CT_Bands_2003_2022_Count_Stock!AT20*CT_Bands_2003_2022_Bills!AT20,"0")</f>
        <v>0</v>
      </c>
      <c r="AU20" s="144">
        <f>IFERROR(CT_Bands_2003_2022_Count_Stock!AU20*CT_Bands_2003_2022_Bills!AU20,"0")</f>
        <v>0</v>
      </c>
      <c r="AV20" s="144">
        <f>IFERROR(CT_Bands_2003_2022_Count_Stock!AV20*CT_Bands_2003_2022_Bills!AV20,"0")</f>
        <v>0</v>
      </c>
      <c r="AW20" s="145">
        <f>IFERROR(CT_Bands_2003_2022_Count_Stock!AW20*CT_Bands_2003_2022_Bills!AW20,"0")</f>
        <v>0</v>
      </c>
      <c r="AX20" s="144">
        <f>IFERROR(CT_Bands_2003_2022_Count_Stock!AX20*CT_Bands_2003_2022_Bills!AX20,"0")</f>
        <v>0</v>
      </c>
      <c r="AY20" s="144">
        <f>IFERROR(CT_Bands_2003_2022_Count_Stock!AY20*CT_Bands_2003_2022_Bills!AY20,"0")</f>
        <v>0</v>
      </c>
      <c r="AZ20" s="144">
        <f>IFERROR(CT_Bands_2003_2022_Count_Stock!AZ20*CT_Bands_2003_2022_Bills!AZ20,"0")</f>
        <v>0</v>
      </c>
      <c r="BA20" s="144">
        <f>IFERROR(CT_Bands_2003_2022_Count_Stock!BA20*CT_Bands_2003_2022_Bills!BA20,"0")</f>
        <v>0</v>
      </c>
      <c r="BB20" s="144">
        <f>IFERROR(CT_Bands_2003_2022_Count_Stock!BB20*CT_Bands_2003_2022_Bills!BB20,"0")</f>
        <v>-700857.35598750995</v>
      </c>
      <c r="BC20" s="144">
        <f>IFERROR(CT_Bands_2003_2022_Count_Stock!BC20*CT_Bands_2003_2022_Bills!BC20,"0")</f>
        <v>-492840.43013791315</v>
      </c>
      <c r="BD20" s="144">
        <f>IFERROR(CT_Bands_2003_2022_Count_Stock!BD20*CT_Bands_2003_2022_Bills!BD20,"0")</f>
        <v>0</v>
      </c>
      <c r="BE20" s="144">
        <f>IFERROR(CT_Bands_2003_2022_Count_Stock!BE20*CT_Bands_2003_2022_Bills!BE20,"0")</f>
        <v>0</v>
      </c>
      <c r="BF20" s="145">
        <f>IFERROR(CT_Bands_2003_2022_Count_Stock!BF20*CT_Bands_2003_2022_Bills!BF20,"0")</f>
        <v>0</v>
      </c>
      <c r="BG20" s="144">
        <f>IFERROR(CT_Bands_2003_2022_Count_Stock!BG20*CT_Bands_2003_2022_Bills!BG20,"0")</f>
        <v>0</v>
      </c>
      <c r="BH20" s="144">
        <f>IFERROR(CT_Bands_2003_2022_Count_Stock!BH20*CT_Bands_2003_2022_Bills!BH20,"0")</f>
        <v>0</v>
      </c>
      <c r="BI20" s="144">
        <f>IFERROR(CT_Bands_2003_2022_Count_Stock!BI20*CT_Bands_2003_2022_Bills!BI20,"0")</f>
        <v>0</v>
      </c>
      <c r="BJ20" s="144">
        <f>IFERROR(CT_Bands_2003_2022_Count_Stock!BJ20*CT_Bands_2003_2022_Bills!BJ20,"0")</f>
        <v>0</v>
      </c>
      <c r="BK20" s="144">
        <f>IFERROR(CT_Bands_2003_2022_Count_Stock!BK20*CT_Bands_2003_2022_Bills!BK20,"0")</f>
        <v>0</v>
      </c>
      <c r="BL20" s="144">
        <f>IFERROR(CT_Bands_2003_2022_Count_Stock!BL20*CT_Bands_2003_2022_Bills!BL20,"0")</f>
        <v>-542760.83645589394</v>
      </c>
      <c r="BM20" s="144">
        <f>IFERROR(CT_Bands_2003_2022_Count_Stock!BM20*CT_Bands_2003_2022_Bills!BM20,"0")</f>
        <v>0</v>
      </c>
      <c r="BN20" s="144">
        <f>IFERROR(CT_Bands_2003_2022_Count_Stock!BN20*CT_Bands_2003_2022_Bills!BN20,"0")</f>
        <v>0</v>
      </c>
      <c r="BO20" s="145">
        <f>IFERROR(CT_Bands_2003_2022_Count_Stock!BO20*CT_Bands_2003_2022_Bills!BO20,"0")</f>
        <v>0</v>
      </c>
      <c r="BP20" s="144">
        <f>IFERROR(CT_Bands_2003_2022_Count_Stock!BP20*CT_Bands_2003_2022_Bills!BP20,"0")</f>
        <v>0</v>
      </c>
      <c r="BQ20" s="144">
        <f>IFERROR(CT_Bands_2003_2022_Count_Stock!BQ20*CT_Bands_2003_2022_Bills!BQ20,"0")</f>
        <v>0</v>
      </c>
      <c r="BR20" s="144">
        <f>IFERROR(CT_Bands_2003_2022_Count_Stock!BR20*CT_Bands_2003_2022_Bills!BR20,"0")</f>
        <v>0</v>
      </c>
      <c r="BS20" s="144">
        <f>IFERROR(CT_Bands_2003_2022_Count_Stock!BS20*CT_Bands_2003_2022_Bills!BS20,"0")</f>
        <v>0</v>
      </c>
      <c r="BT20" s="144">
        <f>IFERROR(CT_Bands_2003_2022_Count_Stock!BT20*CT_Bands_2003_2022_Bills!BT20,"0")</f>
        <v>0</v>
      </c>
      <c r="BU20" s="144">
        <f>IFERROR(CT_Bands_2003_2022_Count_Stock!BU20*CT_Bands_2003_2022_Bills!BU20,"0")</f>
        <v>0</v>
      </c>
      <c r="BV20" s="144">
        <f>IFERROR(CT_Bands_2003_2022_Count_Stock!BV20*CT_Bands_2003_2022_Bills!BV20,"0")</f>
        <v>0</v>
      </c>
      <c r="BW20" s="144">
        <f>IFERROR(CT_Bands_2003_2022_Count_Stock!BW20*CT_Bands_2003_2022_Bills!BW20,"0")</f>
        <v>0</v>
      </c>
      <c r="BX20" s="144">
        <f>IFERROR(CT_Bands_2003_2022_Count_Stock!BX20*CT_Bands_2003_2022_Bills!BX20,"0")</f>
        <v>0</v>
      </c>
      <c r="BY20" s="144">
        <f>IFERROR(CT_Bands_2003_2022_Count_Stock!BY20*CT_Bands_2003_2022_Bills!BY20,"0")</f>
        <v>0</v>
      </c>
      <c r="BZ20" s="144">
        <f>IFERROR(CT_Bands_2003_2022_Count_Stock!BZ20*CT_Bands_2003_2022_Bills!BZ20,"0")</f>
        <v>0</v>
      </c>
      <c r="CA20" s="144">
        <f>IFERROR(CT_Bands_2003_2022_Count_Stock!CA20*CT_Bands_2003_2022_Bills!CA20,"0")</f>
        <v>0</v>
      </c>
      <c r="CB20" s="144">
        <f>IFERROR(CT_Bands_2003_2022_Count_Stock!CB20*CT_Bands_2003_2022_Bills!CB20,"0")</f>
        <v>0</v>
      </c>
      <c r="CC20" s="144">
        <f>IFERROR(CT_Bands_2003_2022_Count_Stock!CC20*CT_Bands_2003_2022_Bills!CC20,"0")</f>
        <v>0</v>
      </c>
      <c r="CD20" s="144">
        <f>IFERROR(CT_Bands_2003_2022_Count_Stock!CD20*CT_Bands_2003_2022_Bills!CD20,"0")</f>
        <v>0</v>
      </c>
      <c r="CE20" s="144">
        <f>IFERROR(CT_Bands_2003_2022_Count_Stock!CE20*CT_Bands_2003_2022_Bills!CE20,"0")</f>
        <v>0</v>
      </c>
      <c r="CF20" s="144">
        <f>IFERROR(CT_Bands_2003_2022_Count_Stock!CF20*CT_Bands_2003_2022_Bills!CF20,"0")</f>
        <v>0</v>
      </c>
      <c r="CG20" s="51"/>
    </row>
    <row r="21" spans="1:85" x14ac:dyDescent="0.25">
      <c r="A21" s="126" t="s">
        <v>1121</v>
      </c>
      <c r="B21" s="127" t="s">
        <v>1122</v>
      </c>
      <c r="C21" s="127" t="s">
        <v>2332</v>
      </c>
      <c r="D21" s="129">
        <f>IFERROR(CT_Bands_2003_2022_Count_Stock!D21*CT_Bands_2003_2022_Bills!D21,"0")</f>
        <v>5536597.2454312583</v>
      </c>
      <c r="E21" s="129">
        <f>IFERROR(CT_Bands_2003_2022_Count_Stock!E21*CT_Bands_2003_2022_Bills!E21,"0")</f>
        <v>2794212.4159553479</v>
      </c>
      <c r="F21" s="129">
        <f>IFERROR(CT_Bands_2003_2022_Count_Stock!F21*CT_Bands_2003_2022_Bills!F21,"0")</f>
        <v>0</v>
      </c>
      <c r="G21" s="129">
        <f>IFERROR(CT_Bands_2003_2022_Count_Stock!G21*CT_Bands_2003_2022_Bills!G21,"0")</f>
        <v>0</v>
      </c>
      <c r="H21" s="129">
        <f>IFERROR(CT_Bands_2003_2022_Count_Stock!H21*CT_Bands_2003_2022_Bills!H21,"0")</f>
        <v>0</v>
      </c>
      <c r="I21" s="129">
        <f>IFERROR(CT_Bands_2003_2022_Count_Stock!I21*CT_Bands_2003_2022_Bills!I21,"0")</f>
        <v>0</v>
      </c>
      <c r="J21" s="129">
        <f>IFERROR(CT_Bands_2003_2022_Count_Stock!J21*CT_Bands_2003_2022_Bills!J21,"0")</f>
        <v>0</v>
      </c>
      <c r="K21" s="129">
        <f>IFERROR(CT_Bands_2003_2022_Count_Stock!K21*CT_Bands_2003_2022_Bills!K21,"0")</f>
        <v>0</v>
      </c>
      <c r="L21" s="129">
        <f>IFERROR(CT_Bands_2003_2022_Count_Stock!L21*CT_Bands_2003_2022_Bills!L21,"0")</f>
        <v>0</v>
      </c>
      <c r="M21" s="143">
        <f>IFERROR(CT_Bands_2003_2022_Count_Stock!M21*CT_Bands_2003_2022_Bills!M21,"0")</f>
        <v>0</v>
      </c>
      <c r="N21" s="129">
        <f>IFERROR(CT_Bands_2003_2022_Count_Stock!N21*CT_Bands_2003_2022_Bills!N21,"0")</f>
        <v>5565233.3031373555</v>
      </c>
      <c r="O21" s="129">
        <f>IFERROR(CT_Bands_2003_2022_Count_Stock!O21*CT_Bands_2003_2022_Bills!O21,"0")</f>
        <v>1765571.9332402407</v>
      </c>
      <c r="P21" s="129">
        <f>IFERROR(CT_Bands_2003_2022_Count_Stock!P21*CT_Bands_2003_2022_Bills!P21,"0")</f>
        <v>0</v>
      </c>
      <c r="Q21" s="129">
        <f>IFERROR(CT_Bands_2003_2022_Count_Stock!Q21*CT_Bands_2003_2022_Bills!Q21,"0")</f>
        <v>0</v>
      </c>
      <c r="R21" s="129">
        <f>IFERROR(CT_Bands_2003_2022_Count_Stock!R21*CT_Bands_2003_2022_Bills!R21,"0")</f>
        <v>0</v>
      </c>
      <c r="S21" s="129">
        <f>IFERROR(CT_Bands_2003_2022_Count_Stock!S21*CT_Bands_2003_2022_Bills!S21,"0")</f>
        <v>0</v>
      </c>
      <c r="T21" s="129">
        <f>IFERROR(CT_Bands_2003_2022_Count_Stock!T21*CT_Bands_2003_2022_Bills!T21,"0")</f>
        <v>0</v>
      </c>
      <c r="U21" s="129">
        <f>IFERROR(CT_Bands_2003_2022_Count_Stock!U21*CT_Bands_2003_2022_Bills!U21,"0")</f>
        <v>0</v>
      </c>
      <c r="V21" s="143">
        <f>IFERROR(CT_Bands_2003_2022_Count_Stock!V21*CT_Bands_2003_2022_Bills!V21,"0")</f>
        <v>0</v>
      </c>
      <c r="W21" s="129">
        <f>IFERROR(CT_Bands_2003_2022_Count_Stock!W21*CT_Bands_2003_2022_Bills!W21,"0")</f>
        <v>0</v>
      </c>
      <c r="X21" s="129">
        <f>IFERROR(CT_Bands_2003_2022_Count_Stock!X21*CT_Bands_2003_2022_Bills!X21,"0")</f>
        <v>2549352.2771491068</v>
      </c>
      <c r="Y21" s="129">
        <f>IFERROR(CT_Bands_2003_2022_Count_Stock!Y21*CT_Bands_2003_2022_Bills!Y21,"0")</f>
        <v>-3284622.5164138242</v>
      </c>
      <c r="Z21" s="129">
        <f>IFERROR(CT_Bands_2003_2022_Count_Stock!Z21*CT_Bands_2003_2022_Bills!Z21,"0")</f>
        <v>0</v>
      </c>
      <c r="AA21" s="129">
        <f>IFERROR(CT_Bands_2003_2022_Count_Stock!AA21*CT_Bands_2003_2022_Bills!AA21,"0")</f>
        <v>0</v>
      </c>
      <c r="AB21" s="129">
        <f>IFERROR(CT_Bands_2003_2022_Count_Stock!AB21*CT_Bands_2003_2022_Bills!AB21,"0")</f>
        <v>0</v>
      </c>
      <c r="AC21" s="129">
        <f>IFERROR(CT_Bands_2003_2022_Count_Stock!AC21*CT_Bands_2003_2022_Bills!AC21,"0")</f>
        <v>0</v>
      </c>
      <c r="AD21" s="129">
        <f>IFERROR(CT_Bands_2003_2022_Count_Stock!AD21*CT_Bands_2003_2022_Bills!AD21,"0")</f>
        <v>0</v>
      </c>
      <c r="AE21" s="143">
        <f>IFERROR(CT_Bands_2003_2022_Count_Stock!AE21*CT_Bands_2003_2022_Bills!AE21,"0")</f>
        <v>0</v>
      </c>
      <c r="AF21" s="129">
        <f>IFERROR(CT_Bands_2003_2022_Count_Stock!AF21*CT_Bands_2003_2022_Bills!AF21,"0")</f>
        <v>0</v>
      </c>
      <c r="AG21" s="129">
        <f>IFERROR(CT_Bands_2003_2022_Count_Stock!AG21*CT_Bands_2003_2022_Bills!AG21,"0")</f>
        <v>0</v>
      </c>
      <c r="AH21" s="129">
        <f>IFERROR(CT_Bands_2003_2022_Count_Stock!AH21*CT_Bands_2003_2022_Bills!AH21,"0")</f>
        <v>-917935.67593301914</v>
      </c>
      <c r="AI21" s="129">
        <f>IFERROR(CT_Bands_2003_2022_Count_Stock!AI21*CT_Bands_2003_2022_Bills!AI21,"0")</f>
        <v>-4169074.8344435971</v>
      </c>
      <c r="AJ21" s="129">
        <f>IFERROR(CT_Bands_2003_2022_Count_Stock!AJ21*CT_Bands_2003_2022_Bills!AJ21,"0")</f>
        <v>0</v>
      </c>
      <c r="AK21" s="129">
        <f>IFERROR(CT_Bands_2003_2022_Count_Stock!AK21*CT_Bands_2003_2022_Bills!AK21,"0")</f>
        <v>0</v>
      </c>
      <c r="AL21" s="129">
        <f>IFERROR(CT_Bands_2003_2022_Count_Stock!AL21*CT_Bands_2003_2022_Bills!AL21,"0")</f>
        <v>0</v>
      </c>
      <c r="AM21" s="129">
        <f>IFERROR(CT_Bands_2003_2022_Count_Stock!AM21*CT_Bands_2003_2022_Bills!AM21,"0")</f>
        <v>0</v>
      </c>
      <c r="AN21" s="143">
        <f>IFERROR(CT_Bands_2003_2022_Count_Stock!AN21*CT_Bands_2003_2022_Bills!AN21,"0")</f>
        <v>0</v>
      </c>
      <c r="AO21" s="129">
        <f>IFERROR(CT_Bands_2003_2022_Count_Stock!AO21*CT_Bands_2003_2022_Bills!AO21,"0")</f>
        <v>0</v>
      </c>
      <c r="AP21" s="129">
        <f>IFERROR(CT_Bands_2003_2022_Count_Stock!AP21*CT_Bands_2003_2022_Bills!AP21,"0")</f>
        <v>0</v>
      </c>
      <c r="AQ21" s="129">
        <f>IFERROR(CT_Bands_2003_2022_Count_Stock!AQ21*CT_Bands_2003_2022_Bills!AQ21,"0")</f>
        <v>0</v>
      </c>
      <c r="AR21" s="129">
        <f>IFERROR(CT_Bands_2003_2022_Count_Stock!AR21*CT_Bands_2003_2022_Bills!AR21,"0")</f>
        <v>-2989041.729836077</v>
      </c>
      <c r="AS21" s="129">
        <f>IFERROR(CT_Bands_2003_2022_Count_Stock!AS21*CT_Bands_2003_2022_Bills!AS21,"0")</f>
        <v>-1779548.3165208253</v>
      </c>
      <c r="AT21" s="129">
        <f>IFERROR(CT_Bands_2003_2022_Count_Stock!AT21*CT_Bands_2003_2022_Bills!AT21,"0")</f>
        <v>0</v>
      </c>
      <c r="AU21" s="129">
        <f>IFERROR(CT_Bands_2003_2022_Count_Stock!AU21*CT_Bands_2003_2022_Bills!AU21,"0")</f>
        <v>0</v>
      </c>
      <c r="AV21" s="129">
        <f>IFERROR(CT_Bands_2003_2022_Count_Stock!AV21*CT_Bands_2003_2022_Bills!AV21,"0")</f>
        <v>0</v>
      </c>
      <c r="AW21" s="143">
        <f>IFERROR(CT_Bands_2003_2022_Count_Stock!AW21*CT_Bands_2003_2022_Bills!AW21,"0")</f>
        <v>0</v>
      </c>
      <c r="AX21" s="129">
        <f>IFERROR(CT_Bands_2003_2022_Count_Stock!AX21*CT_Bands_2003_2022_Bills!AX21,"0")</f>
        <v>0</v>
      </c>
      <c r="AY21" s="129">
        <f>IFERROR(CT_Bands_2003_2022_Count_Stock!AY21*CT_Bands_2003_2022_Bills!AY21,"0")</f>
        <v>0</v>
      </c>
      <c r="AZ21" s="129">
        <f>IFERROR(CT_Bands_2003_2022_Count_Stock!AZ21*CT_Bands_2003_2022_Bills!AZ21,"0")</f>
        <v>0</v>
      </c>
      <c r="BA21" s="129">
        <f>IFERROR(CT_Bands_2003_2022_Count_Stock!BA21*CT_Bands_2003_2022_Bills!BA21,"0")</f>
        <v>0</v>
      </c>
      <c r="BB21" s="129">
        <f>IFERROR(CT_Bands_2003_2022_Count_Stock!BB21*CT_Bands_2003_2022_Bills!BB21,"0")</f>
        <v>-3192295.2038359442</v>
      </c>
      <c r="BC21" s="129">
        <f>IFERROR(CT_Bands_2003_2022_Count_Stock!BC21*CT_Bands_2003_2022_Bills!BC21,"0")</f>
        <v>0</v>
      </c>
      <c r="BD21" s="129">
        <f>IFERROR(CT_Bands_2003_2022_Count_Stock!BD21*CT_Bands_2003_2022_Bills!BD21,"0")</f>
        <v>0</v>
      </c>
      <c r="BE21" s="129">
        <f>IFERROR(CT_Bands_2003_2022_Count_Stock!BE21*CT_Bands_2003_2022_Bills!BE21,"0")</f>
        <v>0</v>
      </c>
      <c r="BF21" s="143">
        <f>IFERROR(CT_Bands_2003_2022_Count_Stock!BF21*CT_Bands_2003_2022_Bills!BF21,"0")</f>
        <v>0</v>
      </c>
      <c r="BG21" s="129">
        <f>IFERROR(CT_Bands_2003_2022_Count_Stock!BG21*CT_Bands_2003_2022_Bills!BG21,"0")</f>
        <v>0</v>
      </c>
      <c r="BH21" s="129">
        <f>IFERROR(CT_Bands_2003_2022_Count_Stock!BH21*CT_Bands_2003_2022_Bills!BH21,"0")</f>
        <v>0</v>
      </c>
      <c r="BI21" s="129">
        <f>IFERROR(CT_Bands_2003_2022_Count_Stock!BI21*CT_Bands_2003_2022_Bills!BI21,"0")</f>
        <v>0</v>
      </c>
      <c r="BJ21" s="129">
        <f>IFERROR(CT_Bands_2003_2022_Count_Stock!BJ21*CT_Bands_2003_2022_Bills!BJ21,"0")</f>
        <v>0</v>
      </c>
      <c r="BK21" s="129">
        <f>IFERROR(CT_Bands_2003_2022_Count_Stock!BK21*CT_Bands_2003_2022_Bills!BK21,"0")</f>
        <v>-458656.53259400703</v>
      </c>
      <c r="BL21" s="129">
        <f>IFERROR(CT_Bands_2003_2022_Count_Stock!BL21*CT_Bands_2003_2022_Bills!BL21,"0")</f>
        <v>-853030.19152957282</v>
      </c>
      <c r="BM21" s="129">
        <f>IFERROR(CT_Bands_2003_2022_Count_Stock!BM21*CT_Bands_2003_2022_Bills!BM21,"0")</f>
        <v>0</v>
      </c>
      <c r="BN21" s="129">
        <f>IFERROR(CT_Bands_2003_2022_Count_Stock!BN21*CT_Bands_2003_2022_Bills!BN21,"0")</f>
        <v>0</v>
      </c>
      <c r="BO21" s="143">
        <f>IFERROR(CT_Bands_2003_2022_Count_Stock!BO21*CT_Bands_2003_2022_Bills!BO21,"0")</f>
        <v>0</v>
      </c>
      <c r="BP21" s="129">
        <f>IFERROR(CT_Bands_2003_2022_Count_Stock!BP21*CT_Bands_2003_2022_Bills!BP21,"0")</f>
        <v>0</v>
      </c>
      <c r="BQ21" s="129">
        <f>IFERROR(CT_Bands_2003_2022_Count_Stock!BQ21*CT_Bands_2003_2022_Bills!BQ21,"0")</f>
        <v>0</v>
      </c>
      <c r="BR21" s="129">
        <f>IFERROR(CT_Bands_2003_2022_Count_Stock!BR21*CT_Bands_2003_2022_Bills!BR21,"0")</f>
        <v>0</v>
      </c>
      <c r="BS21" s="129">
        <f>IFERROR(CT_Bands_2003_2022_Count_Stock!BS21*CT_Bands_2003_2022_Bills!BS21,"0")</f>
        <v>0</v>
      </c>
      <c r="BT21" s="129">
        <f>IFERROR(CT_Bands_2003_2022_Count_Stock!BT21*CT_Bands_2003_2022_Bills!BT21,"0")</f>
        <v>0</v>
      </c>
      <c r="BU21" s="129">
        <f>IFERROR(CT_Bands_2003_2022_Count_Stock!BU21*CT_Bands_2003_2022_Bills!BU21,"0")</f>
        <v>-137962.20701292588</v>
      </c>
      <c r="BV21" s="129">
        <f>IFERROR(CT_Bands_2003_2022_Count_Stock!BV21*CT_Bands_2003_2022_Bills!BV21,"0")</f>
        <v>0</v>
      </c>
      <c r="BW21" s="129">
        <f>IFERROR(CT_Bands_2003_2022_Count_Stock!BW21*CT_Bands_2003_2022_Bills!BW21,"0")</f>
        <v>0</v>
      </c>
      <c r="BX21" s="129">
        <f>IFERROR(CT_Bands_2003_2022_Count_Stock!BX21*CT_Bands_2003_2022_Bills!BX21,"0")</f>
        <v>0</v>
      </c>
      <c r="BY21" s="129">
        <f>IFERROR(CT_Bands_2003_2022_Count_Stock!BY21*CT_Bands_2003_2022_Bills!BY21,"0")</f>
        <v>0</v>
      </c>
      <c r="BZ21" s="129">
        <f>IFERROR(CT_Bands_2003_2022_Count_Stock!BZ21*CT_Bands_2003_2022_Bills!BZ21,"0")</f>
        <v>0</v>
      </c>
      <c r="CA21" s="129">
        <f>IFERROR(CT_Bands_2003_2022_Count_Stock!CA21*CT_Bands_2003_2022_Bills!CA21,"0")</f>
        <v>0</v>
      </c>
      <c r="CB21" s="129">
        <f>IFERROR(CT_Bands_2003_2022_Count_Stock!CB21*CT_Bands_2003_2022_Bills!CB21,"0")</f>
        <v>0</v>
      </c>
      <c r="CC21" s="129">
        <f>IFERROR(CT_Bands_2003_2022_Count_Stock!CC21*CT_Bands_2003_2022_Bills!CC21,"0")</f>
        <v>0</v>
      </c>
      <c r="CD21" s="129">
        <f>IFERROR(CT_Bands_2003_2022_Count_Stock!CD21*CT_Bands_2003_2022_Bills!CD21,"0")</f>
        <v>-157977.56357990587</v>
      </c>
      <c r="CE21" s="129">
        <f>IFERROR(CT_Bands_2003_2022_Count_Stock!CE21*CT_Bands_2003_2022_Bills!CE21,"0")</f>
        <v>0</v>
      </c>
      <c r="CF21" s="129">
        <f>IFERROR(CT_Bands_2003_2022_Count_Stock!CF21*CT_Bands_2003_2022_Bills!CF21,"0")</f>
        <v>0</v>
      </c>
      <c r="CG21" s="51"/>
    </row>
    <row r="22" spans="1:85" x14ac:dyDescent="0.25">
      <c r="A22" s="126" t="s">
        <v>1123</v>
      </c>
      <c r="B22" s="127" t="s">
        <v>1124</v>
      </c>
      <c r="C22" s="127" t="s">
        <v>2333</v>
      </c>
      <c r="D22" s="129">
        <f>IFERROR(CT_Bands_2003_2022_Count_Stock!D22*CT_Bands_2003_2022_Bills!D22,"0")</f>
        <v>6723697.0826534685</v>
      </c>
      <c r="E22" s="129">
        <f>IFERROR(CT_Bands_2003_2022_Count_Stock!E22*CT_Bands_2003_2022_Bills!E22,"0")</f>
        <v>2184956.8570297062</v>
      </c>
      <c r="F22" s="129">
        <f>IFERROR(CT_Bands_2003_2022_Count_Stock!F22*CT_Bands_2003_2022_Bills!F22,"0")</f>
        <v>0</v>
      </c>
      <c r="G22" s="129">
        <f>IFERROR(CT_Bands_2003_2022_Count_Stock!G22*CT_Bands_2003_2022_Bills!G22,"0")</f>
        <v>0</v>
      </c>
      <c r="H22" s="129">
        <f>IFERROR(CT_Bands_2003_2022_Count_Stock!H22*CT_Bands_2003_2022_Bills!H22,"0")</f>
        <v>0</v>
      </c>
      <c r="I22" s="129">
        <f>IFERROR(CT_Bands_2003_2022_Count_Stock!I22*CT_Bands_2003_2022_Bills!I22,"0")</f>
        <v>0</v>
      </c>
      <c r="J22" s="129">
        <f>IFERROR(CT_Bands_2003_2022_Count_Stock!J22*CT_Bands_2003_2022_Bills!J22,"0")</f>
        <v>0</v>
      </c>
      <c r="K22" s="129">
        <f>IFERROR(CT_Bands_2003_2022_Count_Stock!K22*CT_Bands_2003_2022_Bills!K22,"0")</f>
        <v>0</v>
      </c>
      <c r="L22" s="129">
        <f>IFERROR(CT_Bands_2003_2022_Count_Stock!L22*CT_Bands_2003_2022_Bills!L22,"0")</f>
        <v>0</v>
      </c>
      <c r="M22" s="143">
        <f>IFERROR(CT_Bands_2003_2022_Count_Stock!M22*CT_Bands_2003_2022_Bills!M22,"0")</f>
        <v>0</v>
      </c>
      <c r="N22" s="129">
        <f>IFERROR(CT_Bands_2003_2022_Count_Stock!N22*CT_Bands_2003_2022_Bills!N22,"0")</f>
        <v>601326.34532013233</v>
      </c>
      <c r="O22" s="129">
        <f>IFERROR(CT_Bands_2003_2022_Count_Stock!O22*CT_Bands_2003_2022_Bills!O22,"0")</f>
        <v>-923315.95034983382</v>
      </c>
      <c r="P22" s="129">
        <f>IFERROR(CT_Bands_2003_2022_Count_Stock!P22*CT_Bands_2003_2022_Bills!P22,"0")</f>
        <v>-106858.7804884488</v>
      </c>
      <c r="Q22" s="129">
        <f>IFERROR(CT_Bands_2003_2022_Count_Stock!Q22*CT_Bands_2003_2022_Bills!Q22,"0")</f>
        <v>0</v>
      </c>
      <c r="R22" s="129">
        <f>IFERROR(CT_Bands_2003_2022_Count_Stock!R22*CT_Bands_2003_2022_Bills!R22,"0")</f>
        <v>0</v>
      </c>
      <c r="S22" s="129">
        <f>IFERROR(CT_Bands_2003_2022_Count_Stock!S22*CT_Bands_2003_2022_Bills!S22,"0")</f>
        <v>0</v>
      </c>
      <c r="T22" s="129">
        <f>IFERROR(CT_Bands_2003_2022_Count_Stock!T22*CT_Bands_2003_2022_Bills!T22,"0")</f>
        <v>0</v>
      </c>
      <c r="U22" s="129">
        <f>IFERROR(CT_Bands_2003_2022_Count_Stock!U22*CT_Bands_2003_2022_Bills!U22,"0")</f>
        <v>0</v>
      </c>
      <c r="V22" s="143">
        <f>IFERROR(CT_Bands_2003_2022_Count_Stock!V22*CT_Bands_2003_2022_Bills!V22,"0")</f>
        <v>0</v>
      </c>
      <c r="W22" s="129">
        <f>IFERROR(CT_Bands_2003_2022_Count_Stock!W22*CT_Bands_2003_2022_Bills!W22,"0")</f>
        <v>0</v>
      </c>
      <c r="X22" s="129">
        <f>IFERROR(CT_Bands_2003_2022_Count_Stock!X22*CT_Bands_2003_2022_Bills!X22,"0")</f>
        <v>0</v>
      </c>
      <c r="Y22" s="129">
        <f>IFERROR(CT_Bands_2003_2022_Count_Stock!Y22*CT_Bands_2003_2022_Bills!Y22,"0")</f>
        <v>-1749103.6157887778</v>
      </c>
      <c r="Z22" s="129">
        <f>IFERROR(CT_Bands_2003_2022_Count_Stock!Z22*CT_Bands_2003_2022_Bills!Z22,"0")</f>
        <v>0</v>
      </c>
      <c r="AA22" s="129">
        <f>IFERROR(CT_Bands_2003_2022_Count_Stock!AA22*CT_Bands_2003_2022_Bills!AA22,"0")</f>
        <v>0</v>
      </c>
      <c r="AB22" s="129">
        <f>IFERROR(CT_Bands_2003_2022_Count_Stock!AB22*CT_Bands_2003_2022_Bills!AB22,"0")</f>
        <v>0</v>
      </c>
      <c r="AC22" s="129">
        <f>IFERROR(CT_Bands_2003_2022_Count_Stock!AC22*CT_Bands_2003_2022_Bills!AC22,"0")</f>
        <v>0</v>
      </c>
      <c r="AD22" s="129">
        <f>IFERROR(CT_Bands_2003_2022_Count_Stock!AD22*CT_Bands_2003_2022_Bills!AD22,"0")</f>
        <v>0</v>
      </c>
      <c r="AE22" s="143">
        <f>IFERROR(CT_Bands_2003_2022_Count_Stock!AE22*CT_Bands_2003_2022_Bills!AE22,"0")</f>
        <v>0</v>
      </c>
      <c r="AF22" s="129">
        <f>IFERROR(CT_Bands_2003_2022_Count_Stock!AF22*CT_Bands_2003_2022_Bills!AF22,"0")</f>
        <v>0</v>
      </c>
      <c r="AG22" s="129">
        <f>IFERROR(CT_Bands_2003_2022_Count_Stock!AG22*CT_Bands_2003_2022_Bills!AG22,"0")</f>
        <v>0</v>
      </c>
      <c r="AH22" s="129">
        <f>IFERROR(CT_Bands_2003_2022_Count_Stock!AH22*CT_Bands_2003_2022_Bills!AH22,"0")</f>
        <v>-247715.53586138587</v>
      </c>
      <c r="AI22" s="129">
        <f>IFERROR(CT_Bands_2003_2022_Count_Stock!AI22*CT_Bands_2003_2022_Bills!AI22,"0")</f>
        <v>-1666556.1932673261</v>
      </c>
      <c r="AJ22" s="129">
        <f>IFERROR(CT_Bands_2003_2022_Count_Stock!AJ22*CT_Bands_2003_2022_Bills!AJ22,"0")</f>
        <v>0</v>
      </c>
      <c r="AK22" s="129">
        <f>IFERROR(CT_Bands_2003_2022_Count_Stock!AK22*CT_Bands_2003_2022_Bills!AK22,"0")</f>
        <v>0</v>
      </c>
      <c r="AL22" s="129">
        <f>IFERROR(CT_Bands_2003_2022_Count_Stock!AL22*CT_Bands_2003_2022_Bills!AL22,"0")</f>
        <v>0</v>
      </c>
      <c r="AM22" s="129">
        <f>IFERROR(CT_Bands_2003_2022_Count_Stock!AM22*CT_Bands_2003_2022_Bills!AM22,"0")</f>
        <v>0</v>
      </c>
      <c r="AN22" s="143">
        <f>IFERROR(CT_Bands_2003_2022_Count_Stock!AN22*CT_Bands_2003_2022_Bills!AN22,"0")</f>
        <v>0</v>
      </c>
      <c r="AO22" s="129">
        <f>IFERROR(CT_Bands_2003_2022_Count_Stock!AO22*CT_Bands_2003_2022_Bills!AO22,"0")</f>
        <v>0</v>
      </c>
      <c r="AP22" s="129">
        <f>IFERROR(CT_Bands_2003_2022_Count_Stock!AP22*CT_Bands_2003_2022_Bills!AP22,"0")</f>
        <v>0</v>
      </c>
      <c r="AQ22" s="129">
        <f>IFERROR(CT_Bands_2003_2022_Count_Stock!AQ22*CT_Bands_2003_2022_Bills!AQ22,"0")</f>
        <v>0</v>
      </c>
      <c r="AR22" s="129">
        <f>IFERROR(CT_Bands_2003_2022_Count_Stock!AR22*CT_Bands_2003_2022_Bills!AR22,"0")</f>
        <v>-475776.78135973588</v>
      </c>
      <c r="AS22" s="129">
        <f>IFERROR(CT_Bands_2003_2022_Count_Stock!AS22*CT_Bands_2003_2022_Bills!AS22,"0")</f>
        <v>-772551.19064686447</v>
      </c>
      <c r="AT22" s="129">
        <f>IFERROR(CT_Bands_2003_2022_Count_Stock!AT22*CT_Bands_2003_2022_Bills!AT22,"0")</f>
        <v>0</v>
      </c>
      <c r="AU22" s="129">
        <f>IFERROR(CT_Bands_2003_2022_Count_Stock!AU22*CT_Bands_2003_2022_Bills!AU22,"0")</f>
        <v>0</v>
      </c>
      <c r="AV22" s="129">
        <f>IFERROR(CT_Bands_2003_2022_Count_Stock!AV22*CT_Bands_2003_2022_Bills!AV22,"0")</f>
        <v>0</v>
      </c>
      <c r="AW22" s="143">
        <f>IFERROR(CT_Bands_2003_2022_Count_Stock!AW22*CT_Bands_2003_2022_Bills!AW22,"0")</f>
        <v>0</v>
      </c>
      <c r="AX22" s="129">
        <f>IFERROR(CT_Bands_2003_2022_Count_Stock!AX22*CT_Bands_2003_2022_Bills!AX22,"0")</f>
        <v>0</v>
      </c>
      <c r="AY22" s="129">
        <f>IFERROR(CT_Bands_2003_2022_Count_Stock!AY22*CT_Bands_2003_2022_Bills!AY22,"0")</f>
        <v>0</v>
      </c>
      <c r="AZ22" s="129">
        <f>IFERROR(CT_Bands_2003_2022_Count_Stock!AZ22*CT_Bands_2003_2022_Bills!AZ22,"0")</f>
        <v>0</v>
      </c>
      <c r="BA22" s="129">
        <f>IFERROR(CT_Bands_2003_2022_Count_Stock!BA22*CT_Bands_2003_2022_Bills!BA22,"0")</f>
        <v>0</v>
      </c>
      <c r="BB22" s="129">
        <f>IFERROR(CT_Bands_2003_2022_Count_Stock!BB22*CT_Bands_2003_2022_Bills!BB22,"0")</f>
        <v>-678658.69299009873</v>
      </c>
      <c r="BC22" s="129">
        <f>IFERROR(CT_Bands_2003_2022_Count_Stock!BC22*CT_Bands_2003_2022_Bills!BC22,"0")</f>
        <v>0</v>
      </c>
      <c r="BD22" s="129">
        <f>IFERROR(CT_Bands_2003_2022_Count_Stock!BD22*CT_Bands_2003_2022_Bills!BD22,"0")</f>
        <v>0</v>
      </c>
      <c r="BE22" s="129">
        <f>IFERROR(CT_Bands_2003_2022_Count_Stock!BE22*CT_Bands_2003_2022_Bills!BE22,"0")</f>
        <v>0</v>
      </c>
      <c r="BF22" s="143">
        <f>IFERROR(CT_Bands_2003_2022_Count_Stock!BF22*CT_Bands_2003_2022_Bills!BF22,"0")</f>
        <v>0</v>
      </c>
      <c r="BG22" s="129">
        <f>IFERROR(CT_Bands_2003_2022_Count_Stock!BG22*CT_Bands_2003_2022_Bills!BG22,"0")</f>
        <v>0</v>
      </c>
      <c r="BH22" s="129">
        <f>IFERROR(CT_Bands_2003_2022_Count_Stock!BH22*CT_Bands_2003_2022_Bills!BH22,"0")</f>
        <v>0</v>
      </c>
      <c r="BI22" s="129">
        <f>IFERROR(CT_Bands_2003_2022_Count_Stock!BI22*CT_Bands_2003_2022_Bills!BI22,"0")</f>
        <v>0</v>
      </c>
      <c r="BJ22" s="129">
        <f>IFERROR(CT_Bands_2003_2022_Count_Stock!BJ22*CT_Bands_2003_2022_Bills!BJ22,"0")</f>
        <v>0</v>
      </c>
      <c r="BK22" s="129">
        <f>IFERROR(CT_Bands_2003_2022_Count_Stock!BK22*CT_Bands_2003_2022_Bills!BK22,"0")</f>
        <v>0</v>
      </c>
      <c r="BL22" s="129">
        <f>IFERROR(CT_Bands_2003_2022_Count_Stock!BL22*CT_Bands_2003_2022_Bills!BL22,"0")</f>
        <v>-104214.48940594059</v>
      </c>
      <c r="BM22" s="129">
        <f>IFERROR(CT_Bands_2003_2022_Count_Stock!BM22*CT_Bands_2003_2022_Bills!BM22,"0")</f>
        <v>0</v>
      </c>
      <c r="BN22" s="129">
        <f>IFERROR(CT_Bands_2003_2022_Count_Stock!BN22*CT_Bands_2003_2022_Bills!BN22,"0")</f>
        <v>0</v>
      </c>
      <c r="BO22" s="143">
        <f>IFERROR(CT_Bands_2003_2022_Count_Stock!BO22*CT_Bands_2003_2022_Bills!BO22,"0")</f>
        <v>0</v>
      </c>
      <c r="BP22" s="129">
        <f>IFERROR(CT_Bands_2003_2022_Count_Stock!BP22*CT_Bands_2003_2022_Bills!BP22,"0")</f>
        <v>0</v>
      </c>
      <c r="BQ22" s="129">
        <f>IFERROR(CT_Bands_2003_2022_Count_Stock!BQ22*CT_Bands_2003_2022_Bills!BQ22,"0")</f>
        <v>0</v>
      </c>
      <c r="BR22" s="129">
        <f>IFERROR(CT_Bands_2003_2022_Count_Stock!BR22*CT_Bands_2003_2022_Bills!BR22,"0")</f>
        <v>0</v>
      </c>
      <c r="BS22" s="129">
        <f>IFERROR(CT_Bands_2003_2022_Count_Stock!BS22*CT_Bands_2003_2022_Bills!BS22,"0")</f>
        <v>0</v>
      </c>
      <c r="BT22" s="129">
        <f>IFERROR(CT_Bands_2003_2022_Count_Stock!BT22*CT_Bands_2003_2022_Bills!BT22,"0")</f>
        <v>0</v>
      </c>
      <c r="BU22" s="129">
        <f>IFERROR(CT_Bands_2003_2022_Count_Stock!BU22*CT_Bands_2003_2022_Bills!BU22,"0")</f>
        <v>0</v>
      </c>
      <c r="BV22" s="129">
        <f>IFERROR(CT_Bands_2003_2022_Count_Stock!BV22*CT_Bands_2003_2022_Bills!BV22,"0")</f>
        <v>0</v>
      </c>
      <c r="BW22" s="129">
        <f>IFERROR(CT_Bands_2003_2022_Count_Stock!BW22*CT_Bands_2003_2022_Bills!BW22,"0")</f>
        <v>0</v>
      </c>
      <c r="BX22" s="129">
        <f>IFERROR(CT_Bands_2003_2022_Count_Stock!BX22*CT_Bands_2003_2022_Bills!BX22,"0")</f>
        <v>0</v>
      </c>
      <c r="BY22" s="129">
        <f>IFERROR(CT_Bands_2003_2022_Count_Stock!BY22*CT_Bands_2003_2022_Bills!BY22,"0")</f>
        <v>0</v>
      </c>
      <c r="BZ22" s="129">
        <f>IFERROR(CT_Bands_2003_2022_Count_Stock!BZ22*CT_Bands_2003_2022_Bills!BZ22,"0")</f>
        <v>0</v>
      </c>
      <c r="CA22" s="129">
        <f>IFERROR(CT_Bands_2003_2022_Count_Stock!CA22*CT_Bands_2003_2022_Bills!CA22,"0")</f>
        <v>0</v>
      </c>
      <c r="CB22" s="129">
        <f>IFERROR(CT_Bands_2003_2022_Count_Stock!CB22*CT_Bands_2003_2022_Bills!CB22,"0")</f>
        <v>0</v>
      </c>
      <c r="CC22" s="129">
        <f>IFERROR(CT_Bands_2003_2022_Count_Stock!CC22*CT_Bands_2003_2022_Bills!CC22,"0")</f>
        <v>0</v>
      </c>
      <c r="CD22" s="129">
        <f>IFERROR(CT_Bands_2003_2022_Count_Stock!CD22*CT_Bands_2003_2022_Bills!CD22,"0")</f>
        <v>-63183.383386138623</v>
      </c>
      <c r="CE22" s="129">
        <f>IFERROR(CT_Bands_2003_2022_Count_Stock!CE22*CT_Bands_2003_2022_Bills!CE22,"0")</f>
        <v>0</v>
      </c>
      <c r="CF22" s="129">
        <f>IFERROR(CT_Bands_2003_2022_Count_Stock!CF22*CT_Bands_2003_2022_Bills!CF22,"0")</f>
        <v>0</v>
      </c>
      <c r="CG22" s="51"/>
    </row>
    <row r="23" spans="1:85" x14ac:dyDescent="0.25">
      <c r="A23" s="126" t="s">
        <v>1125</v>
      </c>
      <c r="B23" s="127" t="s">
        <v>1126</v>
      </c>
      <c r="C23" s="127" t="s">
        <v>2334</v>
      </c>
      <c r="D23" s="129">
        <f>IFERROR(CT_Bands_2003_2022_Count_Stock!D23*CT_Bands_2003_2022_Bills!D23,"0")</f>
        <v>1912247.3847562184</v>
      </c>
      <c r="E23" s="129">
        <f>IFERROR(CT_Bands_2003_2022_Count_Stock!E23*CT_Bands_2003_2022_Bills!E23,"0")</f>
        <v>1275136.4138507457</v>
      </c>
      <c r="F23" s="129">
        <f>IFERROR(CT_Bands_2003_2022_Count_Stock!F23*CT_Bands_2003_2022_Bills!F23,"0")</f>
        <v>0</v>
      </c>
      <c r="G23" s="129">
        <f>IFERROR(CT_Bands_2003_2022_Count_Stock!G23*CT_Bands_2003_2022_Bills!G23,"0")</f>
        <v>0</v>
      </c>
      <c r="H23" s="129">
        <f>IFERROR(CT_Bands_2003_2022_Count_Stock!H23*CT_Bands_2003_2022_Bills!H23,"0")</f>
        <v>0</v>
      </c>
      <c r="I23" s="129">
        <f>IFERROR(CT_Bands_2003_2022_Count_Stock!I23*CT_Bands_2003_2022_Bills!I23,"0")</f>
        <v>0</v>
      </c>
      <c r="J23" s="129">
        <f>IFERROR(CT_Bands_2003_2022_Count_Stock!J23*CT_Bands_2003_2022_Bills!J23,"0")</f>
        <v>0</v>
      </c>
      <c r="K23" s="129">
        <f>IFERROR(CT_Bands_2003_2022_Count_Stock!K23*CT_Bands_2003_2022_Bills!K23,"0")</f>
        <v>0</v>
      </c>
      <c r="L23" s="129">
        <f>IFERROR(CT_Bands_2003_2022_Count_Stock!L23*CT_Bands_2003_2022_Bills!L23,"0")</f>
        <v>0</v>
      </c>
      <c r="M23" s="143">
        <f>IFERROR(CT_Bands_2003_2022_Count_Stock!M23*CT_Bands_2003_2022_Bills!M23,"0")</f>
        <v>0</v>
      </c>
      <c r="N23" s="129">
        <f>IFERROR(CT_Bands_2003_2022_Count_Stock!N23*CT_Bands_2003_2022_Bills!N23,"0")</f>
        <v>3064763.8995688204</v>
      </c>
      <c r="O23" s="129">
        <f>IFERROR(CT_Bands_2003_2022_Count_Stock!O23*CT_Bands_2003_2022_Bills!O23,"0")</f>
        <v>938496.72318407823</v>
      </c>
      <c r="P23" s="129">
        <f>IFERROR(CT_Bands_2003_2022_Count_Stock!P23*CT_Bands_2003_2022_Bills!P23,"0")</f>
        <v>0</v>
      </c>
      <c r="Q23" s="129">
        <f>IFERROR(CT_Bands_2003_2022_Count_Stock!Q23*CT_Bands_2003_2022_Bills!Q23,"0")</f>
        <v>0</v>
      </c>
      <c r="R23" s="129">
        <f>IFERROR(CT_Bands_2003_2022_Count_Stock!R23*CT_Bands_2003_2022_Bills!R23,"0")</f>
        <v>0</v>
      </c>
      <c r="S23" s="129">
        <f>IFERROR(CT_Bands_2003_2022_Count_Stock!S23*CT_Bands_2003_2022_Bills!S23,"0")</f>
        <v>0</v>
      </c>
      <c r="T23" s="129">
        <f>IFERROR(CT_Bands_2003_2022_Count_Stock!T23*CT_Bands_2003_2022_Bills!T23,"0")</f>
        <v>0</v>
      </c>
      <c r="U23" s="129">
        <f>IFERROR(CT_Bands_2003_2022_Count_Stock!U23*CT_Bands_2003_2022_Bills!U23,"0")</f>
        <v>0</v>
      </c>
      <c r="V23" s="143">
        <f>IFERROR(CT_Bands_2003_2022_Count_Stock!V23*CT_Bands_2003_2022_Bills!V23,"0")</f>
        <v>0</v>
      </c>
      <c r="W23" s="129">
        <f>IFERROR(CT_Bands_2003_2022_Count_Stock!W23*CT_Bands_2003_2022_Bills!W23,"0")</f>
        <v>0</v>
      </c>
      <c r="X23" s="129">
        <f>IFERROR(CT_Bands_2003_2022_Count_Stock!X23*CT_Bands_2003_2022_Bills!X23,"0")</f>
        <v>2350532.8947927025</v>
      </c>
      <c r="Y23" s="129">
        <f>IFERROR(CT_Bands_2003_2022_Count_Stock!Y23*CT_Bands_2003_2022_Bills!Y23,"0")</f>
        <v>-1272058.5657711462</v>
      </c>
      <c r="Z23" s="129">
        <f>IFERROR(CT_Bands_2003_2022_Count_Stock!Z23*CT_Bands_2003_2022_Bills!Z23,"0")</f>
        <v>0</v>
      </c>
      <c r="AA23" s="129">
        <f>IFERROR(CT_Bands_2003_2022_Count_Stock!AA23*CT_Bands_2003_2022_Bills!AA23,"0")</f>
        <v>0</v>
      </c>
      <c r="AB23" s="129">
        <f>IFERROR(CT_Bands_2003_2022_Count_Stock!AB23*CT_Bands_2003_2022_Bills!AB23,"0")</f>
        <v>0</v>
      </c>
      <c r="AC23" s="129">
        <f>IFERROR(CT_Bands_2003_2022_Count_Stock!AC23*CT_Bands_2003_2022_Bills!AC23,"0")</f>
        <v>0</v>
      </c>
      <c r="AD23" s="129">
        <f>IFERROR(CT_Bands_2003_2022_Count_Stock!AD23*CT_Bands_2003_2022_Bills!AD23,"0")</f>
        <v>0</v>
      </c>
      <c r="AE23" s="143">
        <f>IFERROR(CT_Bands_2003_2022_Count_Stock!AE23*CT_Bands_2003_2022_Bills!AE23,"0")</f>
        <v>0</v>
      </c>
      <c r="AF23" s="129">
        <f>IFERROR(CT_Bands_2003_2022_Count_Stock!AF23*CT_Bands_2003_2022_Bills!AF23,"0")</f>
        <v>0</v>
      </c>
      <c r="AG23" s="129">
        <f>IFERROR(CT_Bands_2003_2022_Count_Stock!AG23*CT_Bands_2003_2022_Bills!AG23,"0")</f>
        <v>0</v>
      </c>
      <c r="AH23" s="129">
        <f>IFERROR(CT_Bands_2003_2022_Count_Stock!AH23*CT_Bands_2003_2022_Bills!AH23,"0")</f>
        <v>-123713.10614925431</v>
      </c>
      <c r="AI23" s="129">
        <f>IFERROR(CT_Bands_2003_2022_Count_Stock!AI23*CT_Bands_2003_2022_Bills!AI23,"0")</f>
        <v>-1429619.564298508</v>
      </c>
      <c r="AJ23" s="129">
        <f>IFERROR(CT_Bands_2003_2022_Count_Stock!AJ23*CT_Bands_2003_2022_Bills!AJ23,"0")</f>
        <v>0</v>
      </c>
      <c r="AK23" s="129">
        <f>IFERROR(CT_Bands_2003_2022_Count_Stock!AK23*CT_Bands_2003_2022_Bills!AK23,"0")</f>
        <v>0</v>
      </c>
      <c r="AL23" s="129">
        <f>IFERROR(CT_Bands_2003_2022_Count_Stock!AL23*CT_Bands_2003_2022_Bills!AL23,"0")</f>
        <v>0</v>
      </c>
      <c r="AM23" s="129">
        <f>IFERROR(CT_Bands_2003_2022_Count_Stock!AM23*CT_Bands_2003_2022_Bills!AM23,"0")</f>
        <v>0</v>
      </c>
      <c r="AN23" s="143">
        <f>IFERROR(CT_Bands_2003_2022_Count_Stock!AN23*CT_Bands_2003_2022_Bills!AN23,"0")</f>
        <v>0</v>
      </c>
      <c r="AO23" s="129">
        <f>IFERROR(CT_Bands_2003_2022_Count_Stock!AO23*CT_Bands_2003_2022_Bills!AO23,"0")</f>
        <v>0</v>
      </c>
      <c r="AP23" s="129">
        <f>IFERROR(CT_Bands_2003_2022_Count_Stock!AP23*CT_Bands_2003_2022_Bills!AP23,"0")</f>
        <v>0</v>
      </c>
      <c r="AQ23" s="129">
        <f>IFERROR(CT_Bands_2003_2022_Count_Stock!AQ23*CT_Bands_2003_2022_Bills!AQ23,"0")</f>
        <v>0</v>
      </c>
      <c r="AR23" s="129">
        <f>IFERROR(CT_Bands_2003_2022_Count_Stock!AR23*CT_Bands_2003_2022_Bills!AR23,"0")</f>
        <v>-1439516.3428026554</v>
      </c>
      <c r="AS23" s="129">
        <f>IFERROR(CT_Bands_2003_2022_Count_Stock!AS23*CT_Bands_2003_2022_Bills!AS23,"0")</f>
        <v>-937746.78981757862</v>
      </c>
      <c r="AT23" s="129">
        <f>IFERROR(CT_Bands_2003_2022_Count_Stock!AT23*CT_Bands_2003_2022_Bills!AT23,"0")</f>
        <v>0</v>
      </c>
      <c r="AU23" s="129">
        <f>IFERROR(CT_Bands_2003_2022_Count_Stock!AU23*CT_Bands_2003_2022_Bills!AU23,"0")</f>
        <v>0</v>
      </c>
      <c r="AV23" s="129">
        <f>IFERROR(CT_Bands_2003_2022_Count_Stock!AV23*CT_Bands_2003_2022_Bills!AV23,"0")</f>
        <v>0</v>
      </c>
      <c r="AW23" s="143">
        <f>IFERROR(CT_Bands_2003_2022_Count_Stock!AW23*CT_Bands_2003_2022_Bills!AW23,"0")</f>
        <v>0</v>
      </c>
      <c r="AX23" s="129">
        <f>IFERROR(CT_Bands_2003_2022_Count_Stock!AX23*CT_Bands_2003_2022_Bills!AX23,"0")</f>
        <v>0</v>
      </c>
      <c r="AY23" s="129">
        <f>IFERROR(CT_Bands_2003_2022_Count_Stock!AY23*CT_Bands_2003_2022_Bills!AY23,"0")</f>
        <v>0</v>
      </c>
      <c r="AZ23" s="129">
        <f>IFERROR(CT_Bands_2003_2022_Count_Stock!AZ23*CT_Bands_2003_2022_Bills!AZ23,"0")</f>
        <v>0</v>
      </c>
      <c r="BA23" s="129">
        <f>IFERROR(CT_Bands_2003_2022_Count_Stock!BA23*CT_Bands_2003_2022_Bills!BA23,"0")</f>
        <v>0</v>
      </c>
      <c r="BB23" s="129">
        <f>IFERROR(CT_Bands_2003_2022_Count_Stock!BB23*CT_Bands_2003_2022_Bills!BB23,"0")</f>
        <v>-2548924.8871276937</v>
      </c>
      <c r="BC23" s="129">
        <f>IFERROR(CT_Bands_2003_2022_Count_Stock!BC23*CT_Bands_2003_2022_Bills!BC23,"0")</f>
        <v>0</v>
      </c>
      <c r="BD23" s="129">
        <f>IFERROR(CT_Bands_2003_2022_Count_Stock!BD23*CT_Bands_2003_2022_Bills!BD23,"0")</f>
        <v>0</v>
      </c>
      <c r="BE23" s="129">
        <f>IFERROR(CT_Bands_2003_2022_Count_Stock!BE23*CT_Bands_2003_2022_Bills!BE23,"0")</f>
        <v>0</v>
      </c>
      <c r="BF23" s="143">
        <f>IFERROR(CT_Bands_2003_2022_Count_Stock!BF23*CT_Bands_2003_2022_Bills!BF23,"0")</f>
        <v>0</v>
      </c>
      <c r="BG23" s="129">
        <f>IFERROR(CT_Bands_2003_2022_Count_Stock!BG23*CT_Bands_2003_2022_Bills!BG23,"0")</f>
        <v>0</v>
      </c>
      <c r="BH23" s="129">
        <f>IFERROR(CT_Bands_2003_2022_Count_Stock!BH23*CT_Bands_2003_2022_Bills!BH23,"0")</f>
        <v>0</v>
      </c>
      <c r="BI23" s="129">
        <f>IFERROR(CT_Bands_2003_2022_Count_Stock!BI23*CT_Bands_2003_2022_Bills!BI23,"0")</f>
        <v>0</v>
      </c>
      <c r="BJ23" s="129">
        <f>IFERROR(CT_Bands_2003_2022_Count_Stock!BJ23*CT_Bands_2003_2022_Bills!BJ23,"0")</f>
        <v>0</v>
      </c>
      <c r="BK23" s="129">
        <f>IFERROR(CT_Bands_2003_2022_Count_Stock!BK23*CT_Bands_2003_2022_Bills!BK23,"0")</f>
        <v>0</v>
      </c>
      <c r="BL23" s="129">
        <f>IFERROR(CT_Bands_2003_2022_Count_Stock!BL23*CT_Bands_2003_2022_Bills!BL23,"0")</f>
        <v>-1483264.1628208952</v>
      </c>
      <c r="BM23" s="129">
        <f>IFERROR(CT_Bands_2003_2022_Count_Stock!BM23*CT_Bands_2003_2022_Bills!BM23,"0")</f>
        <v>0</v>
      </c>
      <c r="BN23" s="129">
        <f>IFERROR(CT_Bands_2003_2022_Count_Stock!BN23*CT_Bands_2003_2022_Bills!BN23,"0")</f>
        <v>0</v>
      </c>
      <c r="BO23" s="143">
        <f>IFERROR(CT_Bands_2003_2022_Count_Stock!BO23*CT_Bands_2003_2022_Bills!BO23,"0")</f>
        <v>0</v>
      </c>
      <c r="BP23" s="129">
        <f>IFERROR(CT_Bands_2003_2022_Count_Stock!BP23*CT_Bands_2003_2022_Bills!BP23,"0")</f>
        <v>0</v>
      </c>
      <c r="BQ23" s="129">
        <f>IFERROR(CT_Bands_2003_2022_Count_Stock!BQ23*CT_Bands_2003_2022_Bills!BQ23,"0")</f>
        <v>0</v>
      </c>
      <c r="BR23" s="129">
        <f>IFERROR(CT_Bands_2003_2022_Count_Stock!BR23*CT_Bands_2003_2022_Bills!BR23,"0")</f>
        <v>0</v>
      </c>
      <c r="BS23" s="129">
        <f>IFERROR(CT_Bands_2003_2022_Count_Stock!BS23*CT_Bands_2003_2022_Bills!BS23,"0")</f>
        <v>0</v>
      </c>
      <c r="BT23" s="129">
        <f>IFERROR(CT_Bands_2003_2022_Count_Stock!BT23*CT_Bands_2003_2022_Bills!BT23,"0")</f>
        <v>0</v>
      </c>
      <c r="BU23" s="129">
        <f>IFERROR(CT_Bands_2003_2022_Count_Stock!BU23*CT_Bands_2003_2022_Bills!BU23,"0")</f>
        <v>-51968.013925373118</v>
      </c>
      <c r="BV23" s="129">
        <f>IFERROR(CT_Bands_2003_2022_Count_Stock!BV23*CT_Bands_2003_2022_Bills!BV23,"0")</f>
        <v>-112407.04377611942</v>
      </c>
      <c r="BW23" s="129">
        <f>IFERROR(CT_Bands_2003_2022_Count_Stock!BW23*CT_Bands_2003_2022_Bills!BW23,"0")</f>
        <v>0</v>
      </c>
      <c r="BX23" s="129">
        <f>IFERROR(CT_Bands_2003_2022_Count_Stock!BX23*CT_Bands_2003_2022_Bills!BX23,"0")</f>
        <v>0</v>
      </c>
      <c r="BY23" s="129">
        <f>IFERROR(CT_Bands_2003_2022_Count_Stock!BY23*CT_Bands_2003_2022_Bills!BY23,"0")</f>
        <v>0</v>
      </c>
      <c r="BZ23" s="129">
        <f>IFERROR(CT_Bands_2003_2022_Count_Stock!BZ23*CT_Bands_2003_2022_Bills!BZ23,"0")</f>
        <v>0</v>
      </c>
      <c r="CA23" s="129">
        <f>IFERROR(CT_Bands_2003_2022_Count_Stock!CA23*CT_Bands_2003_2022_Bills!CA23,"0")</f>
        <v>0</v>
      </c>
      <c r="CB23" s="129">
        <f>IFERROR(CT_Bands_2003_2022_Count_Stock!CB23*CT_Bands_2003_2022_Bills!CB23,"0")</f>
        <v>0</v>
      </c>
      <c r="CC23" s="129">
        <f>IFERROR(CT_Bands_2003_2022_Count_Stock!CC23*CT_Bands_2003_2022_Bills!CC23,"0")</f>
        <v>0</v>
      </c>
      <c r="CD23" s="129">
        <f>IFERROR(CT_Bands_2003_2022_Count_Stock!CD23*CT_Bands_2003_2022_Bills!CD23,"0")</f>
        <v>0</v>
      </c>
      <c r="CE23" s="129">
        <f>IFERROR(CT_Bands_2003_2022_Count_Stock!CE23*CT_Bands_2003_2022_Bills!CE23,"0")</f>
        <v>-93743.430900497522</v>
      </c>
      <c r="CF23" s="129">
        <f>IFERROR(CT_Bands_2003_2022_Count_Stock!CF23*CT_Bands_2003_2022_Bills!CF23,"0")</f>
        <v>0</v>
      </c>
      <c r="CG23" s="51"/>
    </row>
    <row r="24" spans="1:85" x14ac:dyDescent="0.25">
      <c r="A24" s="126" t="s">
        <v>1127</v>
      </c>
      <c r="B24" s="127" t="s">
        <v>1128</v>
      </c>
      <c r="C24" s="127" t="s">
        <v>2335</v>
      </c>
      <c r="D24" s="129">
        <f>IFERROR(CT_Bands_2003_2022_Count_Stock!D24*CT_Bands_2003_2022_Bills!D24,"0")</f>
        <v>273915.81104184774</v>
      </c>
      <c r="E24" s="129">
        <f>IFERROR(CT_Bands_2003_2022_Count_Stock!E24*CT_Bands_2003_2022_Bills!E24,"0")</f>
        <v>77956.616928668474</v>
      </c>
      <c r="F24" s="129">
        <f>IFERROR(CT_Bands_2003_2022_Count_Stock!F24*CT_Bands_2003_2022_Bills!F24,"0")</f>
        <v>0</v>
      </c>
      <c r="G24" s="129">
        <f>IFERROR(CT_Bands_2003_2022_Count_Stock!G24*CT_Bands_2003_2022_Bills!G24,"0")</f>
        <v>0</v>
      </c>
      <c r="H24" s="129">
        <f>IFERROR(CT_Bands_2003_2022_Count_Stock!H24*CT_Bands_2003_2022_Bills!H24,"0")</f>
        <v>0</v>
      </c>
      <c r="I24" s="129">
        <f>IFERROR(CT_Bands_2003_2022_Count_Stock!I24*CT_Bands_2003_2022_Bills!I24,"0")</f>
        <v>0</v>
      </c>
      <c r="J24" s="129">
        <f>IFERROR(CT_Bands_2003_2022_Count_Stock!J24*CT_Bands_2003_2022_Bills!J24,"0")</f>
        <v>0</v>
      </c>
      <c r="K24" s="129">
        <f>IFERROR(CT_Bands_2003_2022_Count_Stock!K24*CT_Bands_2003_2022_Bills!K24,"0")</f>
        <v>0</v>
      </c>
      <c r="L24" s="129">
        <f>IFERROR(CT_Bands_2003_2022_Count_Stock!L24*CT_Bands_2003_2022_Bills!L24,"0")</f>
        <v>0</v>
      </c>
      <c r="M24" s="143">
        <f>IFERROR(CT_Bands_2003_2022_Count_Stock!M24*CT_Bands_2003_2022_Bills!M24,"0")</f>
        <v>0</v>
      </c>
      <c r="N24" s="129">
        <f>IFERROR(CT_Bands_2003_2022_Count_Stock!N24*CT_Bands_2003_2022_Bills!N24,"0")</f>
        <v>749762.28680604626</v>
      </c>
      <c r="O24" s="129">
        <f>IFERROR(CT_Bands_2003_2022_Count_Stock!O24*CT_Bands_2003_2022_Bills!O24,"0")</f>
        <v>1017295.6706496601</v>
      </c>
      <c r="P24" s="129">
        <f>IFERROR(CT_Bands_2003_2022_Count_Stock!P24*CT_Bands_2003_2022_Bills!P24,"0")</f>
        <v>0</v>
      </c>
      <c r="Q24" s="129">
        <f>IFERROR(CT_Bands_2003_2022_Count_Stock!Q24*CT_Bands_2003_2022_Bills!Q24,"0")</f>
        <v>0</v>
      </c>
      <c r="R24" s="129">
        <f>IFERROR(CT_Bands_2003_2022_Count_Stock!R24*CT_Bands_2003_2022_Bills!R24,"0")</f>
        <v>0</v>
      </c>
      <c r="S24" s="129">
        <f>IFERROR(CT_Bands_2003_2022_Count_Stock!S24*CT_Bands_2003_2022_Bills!S24,"0")</f>
        <v>0</v>
      </c>
      <c r="T24" s="129">
        <f>IFERROR(CT_Bands_2003_2022_Count_Stock!T24*CT_Bands_2003_2022_Bills!T24,"0")</f>
        <v>0</v>
      </c>
      <c r="U24" s="129">
        <f>IFERROR(CT_Bands_2003_2022_Count_Stock!U24*CT_Bands_2003_2022_Bills!U24,"0")</f>
        <v>0</v>
      </c>
      <c r="V24" s="143">
        <f>IFERROR(CT_Bands_2003_2022_Count_Stock!V24*CT_Bands_2003_2022_Bills!V24,"0")</f>
        <v>0</v>
      </c>
      <c r="W24" s="129">
        <f>IFERROR(CT_Bands_2003_2022_Count_Stock!W24*CT_Bands_2003_2022_Bills!W24,"0")</f>
        <v>0</v>
      </c>
      <c r="X24" s="129">
        <f>IFERROR(CT_Bands_2003_2022_Count_Stock!X24*CT_Bands_2003_2022_Bills!X24,"0")</f>
        <v>1049047.7737834239</v>
      </c>
      <c r="Y24" s="129">
        <f>IFERROR(CT_Bands_2003_2022_Count_Stock!Y24*CT_Bands_2003_2022_Bills!Y24,"0")</f>
        <v>1332302.7117807083</v>
      </c>
      <c r="Z24" s="129">
        <f>IFERROR(CT_Bands_2003_2022_Count_Stock!Z24*CT_Bands_2003_2022_Bills!Z24,"0")</f>
        <v>0</v>
      </c>
      <c r="AA24" s="129">
        <f>IFERROR(CT_Bands_2003_2022_Count_Stock!AA24*CT_Bands_2003_2022_Bills!AA24,"0")</f>
        <v>0</v>
      </c>
      <c r="AB24" s="129">
        <f>IFERROR(CT_Bands_2003_2022_Count_Stock!AB24*CT_Bands_2003_2022_Bills!AB24,"0")</f>
        <v>0</v>
      </c>
      <c r="AC24" s="129">
        <f>IFERROR(CT_Bands_2003_2022_Count_Stock!AC24*CT_Bands_2003_2022_Bills!AC24,"0")</f>
        <v>0</v>
      </c>
      <c r="AD24" s="129">
        <f>IFERROR(CT_Bands_2003_2022_Count_Stock!AD24*CT_Bands_2003_2022_Bills!AD24,"0")</f>
        <v>0</v>
      </c>
      <c r="AE24" s="143">
        <f>IFERROR(CT_Bands_2003_2022_Count_Stock!AE24*CT_Bands_2003_2022_Bills!AE24,"0")</f>
        <v>0</v>
      </c>
      <c r="AF24" s="129">
        <f>IFERROR(CT_Bands_2003_2022_Count_Stock!AF24*CT_Bands_2003_2022_Bills!AF24,"0")</f>
        <v>0</v>
      </c>
      <c r="AG24" s="129">
        <f>IFERROR(CT_Bands_2003_2022_Count_Stock!AG24*CT_Bands_2003_2022_Bills!AG24,"0")</f>
        <v>0</v>
      </c>
      <c r="AH24" s="129">
        <f>IFERROR(CT_Bands_2003_2022_Count_Stock!AH24*CT_Bands_2003_2022_Bills!AH24,"0")</f>
        <v>1324292.2260114141</v>
      </c>
      <c r="AI24" s="129">
        <f>IFERROR(CT_Bands_2003_2022_Count_Stock!AI24*CT_Bands_2003_2022_Bills!AI24,"0")</f>
        <v>-200409.35145285184</v>
      </c>
      <c r="AJ24" s="129">
        <f>IFERROR(CT_Bands_2003_2022_Count_Stock!AJ24*CT_Bands_2003_2022_Bills!AJ24,"0")</f>
        <v>0</v>
      </c>
      <c r="AK24" s="129">
        <f>IFERROR(CT_Bands_2003_2022_Count_Stock!AK24*CT_Bands_2003_2022_Bills!AK24,"0")</f>
        <v>0</v>
      </c>
      <c r="AL24" s="129">
        <f>IFERROR(CT_Bands_2003_2022_Count_Stock!AL24*CT_Bands_2003_2022_Bills!AL24,"0")</f>
        <v>0</v>
      </c>
      <c r="AM24" s="129">
        <f>IFERROR(CT_Bands_2003_2022_Count_Stock!AM24*CT_Bands_2003_2022_Bills!AM24,"0")</f>
        <v>0</v>
      </c>
      <c r="AN24" s="143">
        <f>IFERROR(CT_Bands_2003_2022_Count_Stock!AN24*CT_Bands_2003_2022_Bills!AN24,"0")</f>
        <v>0</v>
      </c>
      <c r="AO24" s="129">
        <f>IFERROR(CT_Bands_2003_2022_Count_Stock!AO24*CT_Bands_2003_2022_Bills!AO24,"0")</f>
        <v>0</v>
      </c>
      <c r="AP24" s="129">
        <f>IFERROR(CT_Bands_2003_2022_Count_Stock!AP24*CT_Bands_2003_2022_Bills!AP24,"0")</f>
        <v>0</v>
      </c>
      <c r="AQ24" s="129">
        <f>IFERROR(CT_Bands_2003_2022_Count_Stock!AQ24*CT_Bands_2003_2022_Bills!AQ24,"0")</f>
        <v>0</v>
      </c>
      <c r="AR24" s="129">
        <f>IFERROR(CT_Bands_2003_2022_Count_Stock!AR24*CT_Bands_2003_2022_Bills!AR24,"0")</f>
        <v>2112419.8205254097</v>
      </c>
      <c r="AS24" s="129">
        <f>IFERROR(CT_Bands_2003_2022_Count_Stock!AS24*CT_Bands_2003_2022_Bills!AS24,"0")</f>
        <v>-443790.74170760863</v>
      </c>
      <c r="AT24" s="129">
        <f>IFERROR(CT_Bands_2003_2022_Count_Stock!AT24*CT_Bands_2003_2022_Bills!AT24,"0")</f>
        <v>0</v>
      </c>
      <c r="AU24" s="129">
        <f>IFERROR(CT_Bands_2003_2022_Count_Stock!AU24*CT_Bands_2003_2022_Bills!AU24,"0")</f>
        <v>0</v>
      </c>
      <c r="AV24" s="129">
        <f>IFERROR(CT_Bands_2003_2022_Count_Stock!AV24*CT_Bands_2003_2022_Bills!AV24,"0")</f>
        <v>0</v>
      </c>
      <c r="AW24" s="143">
        <f>IFERROR(CT_Bands_2003_2022_Count_Stock!AW24*CT_Bands_2003_2022_Bills!AW24,"0")</f>
        <v>0</v>
      </c>
      <c r="AX24" s="129">
        <f>IFERROR(CT_Bands_2003_2022_Count_Stock!AX24*CT_Bands_2003_2022_Bills!AX24,"0")</f>
        <v>0</v>
      </c>
      <c r="AY24" s="129">
        <f>IFERROR(CT_Bands_2003_2022_Count_Stock!AY24*CT_Bands_2003_2022_Bills!AY24,"0")</f>
        <v>0</v>
      </c>
      <c r="AZ24" s="129">
        <f>IFERROR(CT_Bands_2003_2022_Count_Stock!AZ24*CT_Bands_2003_2022_Bills!AZ24,"0")</f>
        <v>0</v>
      </c>
      <c r="BA24" s="129">
        <f>IFERROR(CT_Bands_2003_2022_Count_Stock!BA24*CT_Bands_2003_2022_Bills!BA24,"0")</f>
        <v>0</v>
      </c>
      <c r="BB24" s="129">
        <f>IFERROR(CT_Bands_2003_2022_Count_Stock!BB24*CT_Bands_2003_2022_Bills!BB24,"0")</f>
        <v>649708.17401229369</v>
      </c>
      <c r="BC24" s="129">
        <f>IFERROR(CT_Bands_2003_2022_Count_Stock!BC24*CT_Bands_2003_2022_Bills!BC24,"0")</f>
        <v>0</v>
      </c>
      <c r="BD24" s="129">
        <f>IFERROR(CT_Bands_2003_2022_Count_Stock!BD24*CT_Bands_2003_2022_Bills!BD24,"0")</f>
        <v>0</v>
      </c>
      <c r="BE24" s="129">
        <f>IFERROR(CT_Bands_2003_2022_Count_Stock!BE24*CT_Bands_2003_2022_Bills!BE24,"0")</f>
        <v>0</v>
      </c>
      <c r="BF24" s="143">
        <f>IFERROR(CT_Bands_2003_2022_Count_Stock!BF24*CT_Bands_2003_2022_Bills!BF24,"0")</f>
        <v>0</v>
      </c>
      <c r="BG24" s="129">
        <f>IFERROR(CT_Bands_2003_2022_Count_Stock!BG24*CT_Bands_2003_2022_Bills!BG24,"0")</f>
        <v>0</v>
      </c>
      <c r="BH24" s="129">
        <f>IFERROR(CT_Bands_2003_2022_Count_Stock!BH24*CT_Bands_2003_2022_Bills!BH24,"0")</f>
        <v>0</v>
      </c>
      <c r="BI24" s="129">
        <f>IFERROR(CT_Bands_2003_2022_Count_Stock!BI24*CT_Bands_2003_2022_Bills!BI24,"0")</f>
        <v>0</v>
      </c>
      <c r="BJ24" s="129">
        <f>IFERROR(CT_Bands_2003_2022_Count_Stock!BJ24*CT_Bands_2003_2022_Bills!BJ24,"0")</f>
        <v>0</v>
      </c>
      <c r="BK24" s="129">
        <f>IFERROR(CT_Bands_2003_2022_Count_Stock!BK24*CT_Bands_2003_2022_Bills!BK24,"0")</f>
        <v>492666.45739300258</v>
      </c>
      <c r="BL24" s="129">
        <f>IFERROR(CT_Bands_2003_2022_Count_Stock!BL24*CT_Bands_2003_2022_Bills!BL24,"0")</f>
        <v>-2753712.7929660343</v>
      </c>
      <c r="BM24" s="129">
        <f>IFERROR(CT_Bands_2003_2022_Count_Stock!BM24*CT_Bands_2003_2022_Bills!BM24,"0")</f>
        <v>0</v>
      </c>
      <c r="BN24" s="129">
        <f>IFERROR(CT_Bands_2003_2022_Count_Stock!BN24*CT_Bands_2003_2022_Bills!BN24,"0")</f>
        <v>0</v>
      </c>
      <c r="BO24" s="143">
        <f>IFERROR(CT_Bands_2003_2022_Count_Stock!BO24*CT_Bands_2003_2022_Bills!BO24,"0")</f>
        <v>0</v>
      </c>
      <c r="BP24" s="129">
        <f>IFERROR(CT_Bands_2003_2022_Count_Stock!BP24*CT_Bands_2003_2022_Bills!BP24,"0")</f>
        <v>0</v>
      </c>
      <c r="BQ24" s="129">
        <f>IFERROR(CT_Bands_2003_2022_Count_Stock!BQ24*CT_Bands_2003_2022_Bills!BQ24,"0")</f>
        <v>0</v>
      </c>
      <c r="BR24" s="129">
        <f>IFERROR(CT_Bands_2003_2022_Count_Stock!BR24*CT_Bands_2003_2022_Bills!BR24,"0")</f>
        <v>0</v>
      </c>
      <c r="BS24" s="129">
        <f>IFERROR(CT_Bands_2003_2022_Count_Stock!BS24*CT_Bands_2003_2022_Bills!BS24,"0")</f>
        <v>0</v>
      </c>
      <c r="BT24" s="129">
        <f>IFERROR(CT_Bands_2003_2022_Count_Stock!BT24*CT_Bands_2003_2022_Bills!BT24,"0")</f>
        <v>0</v>
      </c>
      <c r="BU24" s="129">
        <f>IFERROR(CT_Bands_2003_2022_Count_Stock!BU24*CT_Bands_2003_2022_Bills!BU24,"0")</f>
        <v>-12262.786889673955</v>
      </c>
      <c r="BV24" s="129">
        <f>IFERROR(CT_Bands_2003_2022_Count_Stock!BV24*CT_Bands_2003_2022_Bills!BV24,"0")</f>
        <v>-2129698.9135394017</v>
      </c>
      <c r="BW24" s="129">
        <f>IFERROR(CT_Bands_2003_2022_Count_Stock!BW24*CT_Bands_2003_2022_Bills!BW24,"0")</f>
        <v>0</v>
      </c>
      <c r="BX24" s="129">
        <f>IFERROR(CT_Bands_2003_2022_Count_Stock!BX24*CT_Bands_2003_2022_Bills!BX24,"0")</f>
        <v>0</v>
      </c>
      <c r="BY24" s="129">
        <f>IFERROR(CT_Bands_2003_2022_Count_Stock!BY24*CT_Bands_2003_2022_Bills!BY24,"0")</f>
        <v>0</v>
      </c>
      <c r="BZ24" s="129">
        <f>IFERROR(CT_Bands_2003_2022_Count_Stock!BZ24*CT_Bands_2003_2022_Bills!BZ24,"0")</f>
        <v>0</v>
      </c>
      <c r="CA24" s="129">
        <f>IFERROR(CT_Bands_2003_2022_Count_Stock!CA24*CT_Bands_2003_2022_Bills!CA24,"0")</f>
        <v>0</v>
      </c>
      <c r="CB24" s="129">
        <f>IFERROR(CT_Bands_2003_2022_Count_Stock!CB24*CT_Bands_2003_2022_Bills!CB24,"0")</f>
        <v>0</v>
      </c>
      <c r="CC24" s="129">
        <f>IFERROR(CT_Bands_2003_2022_Count_Stock!CC24*CT_Bands_2003_2022_Bills!CC24,"0")</f>
        <v>0</v>
      </c>
      <c r="CD24" s="129">
        <f>IFERROR(CT_Bands_2003_2022_Count_Stock!CD24*CT_Bands_2003_2022_Bills!CD24,"0")</f>
        <v>0</v>
      </c>
      <c r="CE24" s="129">
        <f>IFERROR(CT_Bands_2003_2022_Count_Stock!CE24*CT_Bands_2003_2022_Bills!CE24,"0")</f>
        <v>-25102.609558899443</v>
      </c>
      <c r="CF24" s="129">
        <f>IFERROR(CT_Bands_2003_2022_Count_Stock!CF24*CT_Bands_2003_2022_Bills!CF24,"0")</f>
        <v>-948820.92509103252</v>
      </c>
      <c r="CG24" s="51"/>
    </row>
    <row r="25" spans="1:85" x14ac:dyDescent="0.25">
      <c r="A25" s="126" t="s">
        <v>1129</v>
      </c>
      <c r="B25" s="127" t="s">
        <v>1130</v>
      </c>
      <c r="C25" s="127" t="s">
        <v>2229</v>
      </c>
      <c r="D25" s="129">
        <f>IFERROR(CT_Bands_2003_2022_Count_Stock!D25*CT_Bands_2003_2022_Bills!D25,"0")</f>
        <v>2700465.5396706127</v>
      </c>
      <c r="E25" s="129">
        <f>IFERROR(CT_Bands_2003_2022_Count_Stock!E25*CT_Bands_2003_2022_Bills!E25,"0")</f>
        <v>1065100.1745561685</v>
      </c>
      <c r="F25" s="129">
        <f>IFERROR(CT_Bands_2003_2022_Count_Stock!F25*CT_Bands_2003_2022_Bills!F25,"0")</f>
        <v>0</v>
      </c>
      <c r="G25" s="129">
        <f>IFERROR(CT_Bands_2003_2022_Count_Stock!G25*CT_Bands_2003_2022_Bills!G25,"0")</f>
        <v>0</v>
      </c>
      <c r="H25" s="129">
        <f>IFERROR(CT_Bands_2003_2022_Count_Stock!H25*CT_Bands_2003_2022_Bills!H25,"0")</f>
        <v>0</v>
      </c>
      <c r="I25" s="129">
        <f>IFERROR(CT_Bands_2003_2022_Count_Stock!I25*CT_Bands_2003_2022_Bills!I25,"0")</f>
        <v>0</v>
      </c>
      <c r="J25" s="129">
        <f>IFERROR(CT_Bands_2003_2022_Count_Stock!J25*CT_Bands_2003_2022_Bills!J25,"0")</f>
        <v>0</v>
      </c>
      <c r="K25" s="129">
        <f>IFERROR(CT_Bands_2003_2022_Count_Stock!K25*CT_Bands_2003_2022_Bills!K25,"0")</f>
        <v>0</v>
      </c>
      <c r="L25" s="129">
        <f>IFERROR(CT_Bands_2003_2022_Count_Stock!L25*CT_Bands_2003_2022_Bills!L25,"0")</f>
        <v>0</v>
      </c>
      <c r="M25" s="143">
        <f>IFERROR(CT_Bands_2003_2022_Count_Stock!M25*CT_Bands_2003_2022_Bills!M25,"0")</f>
        <v>0</v>
      </c>
      <c r="N25" s="129">
        <f>IFERROR(CT_Bands_2003_2022_Count_Stock!N25*CT_Bands_2003_2022_Bills!N25,"0")</f>
        <v>3819028.6605082848</v>
      </c>
      <c r="O25" s="129">
        <f>IFERROR(CT_Bands_2003_2022_Count_Stock!O25*CT_Bands_2003_2022_Bills!O25,"0")</f>
        <v>1907257.0566938499</v>
      </c>
      <c r="P25" s="129">
        <f>IFERROR(CT_Bands_2003_2022_Count_Stock!P25*CT_Bands_2003_2022_Bills!P25,"0")</f>
        <v>0</v>
      </c>
      <c r="Q25" s="129">
        <f>IFERROR(CT_Bands_2003_2022_Count_Stock!Q25*CT_Bands_2003_2022_Bills!Q25,"0")</f>
        <v>0</v>
      </c>
      <c r="R25" s="129">
        <f>IFERROR(CT_Bands_2003_2022_Count_Stock!R25*CT_Bands_2003_2022_Bills!R25,"0")</f>
        <v>0</v>
      </c>
      <c r="S25" s="129">
        <f>IFERROR(CT_Bands_2003_2022_Count_Stock!S25*CT_Bands_2003_2022_Bills!S25,"0")</f>
        <v>0</v>
      </c>
      <c r="T25" s="129">
        <f>IFERROR(CT_Bands_2003_2022_Count_Stock!T25*CT_Bands_2003_2022_Bills!T25,"0")</f>
        <v>0</v>
      </c>
      <c r="U25" s="129">
        <f>IFERROR(CT_Bands_2003_2022_Count_Stock!U25*CT_Bands_2003_2022_Bills!U25,"0")</f>
        <v>0</v>
      </c>
      <c r="V25" s="143">
        <f>IFERROR(CT_Bands_2003_2022_Count_Stock!V25*CT_Bands_2003_2022_Bills!V25,"0")</f>
        <v>0</v>
      </c>
      <c r="W25" s="129">
        <f>IFERROR(CT_Bands_2003_2022_Count_Stock!W25*CT_Bands_2003_2022_Bills!W25,"0")</f>
        <v>0</v>
      </c>
      <c r="X25" s="129">
        <f>IFERROR(CT_Bands_2003_2022_Count_Stock!X25*CT_Bands_2003_2022_Bills!X25,"0")</f>
        <v>4543215.3265905427</v>
      </c>
      <c r="Y25" s="129">
        <f>IFERROR(CT_Bands_2003_2022_Count_Stock!Y25*CT_Bands_2003_2022_Bills!Y25,"0")</f>
        <v>-639616.12156467861</v>
      </c>
      <c r="Z25" s="129">
        <f>IFERROR(CT_Bands_2003_2022_Count_Stock!Z25*CT_Bands_2003_2022_Bills!Z25,"0")</f>
        <v>0</v>
      </c>
      <c r="AA25" s="129">
        <f>IFERROR(CT_Bands_2003_2022_Count_Stock!AA25*CT_Bands_2003_2022_Bills!AA25,"0")</f>
        <v>0</v>
      </c>
      <c r="AB25" s="129">
        <f>IFERROR(CT_Bands_2003_2022_Count_Stock!AB25*CT_Bands_2003_2022_Bills!AB25,"0")</f>
        <v>0</v>
      </c>
      <c r="AC25" s="129">
        <f>IFERROR(CT_Bands_2003_2022_Count_Stock!AC25*CT_Bands_2003_2022_Bills!AC25,"0")</f>
        <v>0</v>
      </c>
      <c r="AD25" s="129">
        <f>IFERROR(CT_Bands_2003_2022_Count_Stock!AD25*CT_Bands_2003_2022_Bills!AD25,"0")</f>
        <v>0</v>
      </c>
      <c r="AE25" s="143">
        <f>IFERROR(CT_Bands_2003_2022_Count_Stock!AE25*CT_Bands_2003_2022_Bills!AE25,"0")</f>
        <v>0</v>
      </c>
      <c r="AF25" s="129">
        <f>IFERROR(CT_Bands_2003_2022_Count_Stock!AF25*CT_Bands_2003_2022_Bills!AF25,"0")</f>
        <v>0</v>
      </c>
      <c r="AG25" s="129">
        <f>IFERROR(CT_Bands_2003_2022_Count_Stock!AG25*CT_Bands_2003_2022_Bills!AG25,"0")</f>
        <v>0</v>
      </c>
      <c r="AH25" s="129">
        <f>IFERROR(CT_Bands_2003_2022_Count_Stock!AH25*CT_Bands_2003_2022_Bills!AH25,"0")</f>
        <v>605940.11957852775</v>
      </c>
      <c r="AI25" s="129">
        <f>IFERROR(CT_Bands_2003_2022_Count_Stock!AI25*CT_Bands_2003_2022_Bills!AI25,"0")</f>
        <v>-1541807.5394822436</v>
      </c>
      <c r="AJ25" s="129">
        <f>IFERROR(CT_Bands_2003_2022_Count_Stock!AJ25*CT_Bands_2003_2022_Bills!AJ25,"0")</f>
        <v>0</v>
      </c>
      <c r="AK25" s="129">
        <f>IFERROR(CT_Bands_2003_2022_Count_Stock!AK25*CT_Bands_2003_2022_Bills!AK25,"0")</f>
        <v>0</v>
      </c>
      <c r="AL25" s="129">
        <f>IFERROR(CT_Bands_2003_2022_Count_Stock!AL25*CT_Bands_2003_2022_Bills!AL25,"0")</f>
        <v>0</v>
      </c>
      <c r="AM25" s="129">
        <f>IFERROR(CT_Bands_2003_2022_Count_Stock!AM25*CT_Bands_2003_2022_Bills!AM25,"0")</f>
        <v>0</v>
      </c>
      <c r="AN25" s="143">
        <f>IFERROR(CT_Bands_2003_2022_Count_Stock!AN25*CT_Bands_2003_2022_Bills!AN25,"0")</f>
        <v>0</v>
      </c>
      <c r="AO25" s="129">
        <f>IFERROR(CT_Bands_2003_2022_Count_Stock!AO25*CT_Bands_2003_2022_Bills!AO25,"0")</f>
        <v>0</v>
      </c>
      <c r="AP25" s="129">
        <f>IFERROR(CT_Bands_2003_2022_Count_Stock!AP25*CT_Bands_2003_2022_Bills!AP25,"0")</f>
        <v>0</v>
      </c>
      <c r="AQ25" s="129">
        <f>IFERROR(CT_Bands_2003_2022_Count_Stock!AQ25*CT_Bands_2003_2022_Bills!AQ25,"0")</f>
        <v>0</v>
      </c>
      <c r="AR25" s="129">
        <f>IFERROR(CT_Bands_2003_2022_Count_Stock!AR25*CT_Bands_2003_2022_Bills!AR25,"0")</f>
        <v>-1479704.7154512019</v>
      </c>
      <c r="AS25" s="129">
        <f>IFERROR(CT_Bands_2003_2022_Count_Stock!AS25*CT_Bands_2003_2022_Bills!AS25,"0")</f>
        <v>-911537.08477839211</v>
      </c>
      <c r="AT25" s="129">
        <f>IFERROR(CT_Bands_2003_2022_Count_Stock!AT25*CT_Bands_2003_2022_Bills!AT25,"0")</f>
        <v>0</v>
      </c>
      <c r="AU25" s="129">
        <f>IFERROR(CT_Bands_2003_2022_Count_Stock!AU25*CT_Bands_2003_2022_Bills!AU25,"0")</f>
        <v>0</v>
      </c>
      <c r="AV25" s="129">
        <f>IFERROR(CT_Bands_2003_2022_Count_Stock!AV25*CT_Bands_2003_2022_Bills!AV25,"0")</f>
        <v>0</v>
      </c>
      <c r="AW25" s="143">
        <f>IFERROR(CT_Bands_2003_2022_Count_Stock!AW25*CT_Bands_2003_2022_Bills!AW25,"0")</f>
        <v>0</v>
      </c>
      <c r="AX25" s="129">
        <f>IFERROR(CT_Bands_2003_2022_Count_Stock!AX25*CT_Bands_2003_2022_Bills!AX25,"0")</f>
        <v>0</v>
      </c>
      <c r="AY25" s="129">
        <f>IFERROR(CT_Bands_2003_2022_Count_Stock!AY25*CT_Bands_2003_2022_Bills!AY25,"0")</f>
        <v>0</v>
      </c>
      <c r="AZ25" s="129">
        <f>IFERROR(CT_Bands_2003_2022_Count_Stock!AZ25*CT_Bands_2003_2022_Bills!AZ25,"0")</f>
        <v>0</v>
      </c>
      <c r="BA25" s="129">
        <f>IFERROR(CT_Bands_2003_2022_Count_Stock!BA25*CT_Bands_2003_2022_Bills!BA25,"0")</f>
        <v>0</v>
      </c>
      <c r="BB25" s="129">
        <f>IFERROR(CT_Bands_2003_2022_Count_Stock!BB25*CT_Bands_2003_2022_Bills!BB25,"0")</f>
        <v>-4000891.6153713954</v>
      </c>
      <c r="BC25" s="129">
        <f>IFERROR(CT_Bands_2003_2022_Count_Stock!BC25*CT_Bands_2003_2022_Bills!BC25,"0")</f>
        <v>0</v>
      </c>
      <c r="BD25" s="129">
        <f>IFERROR(CT_Bands_2003_2022_Count_Stock!BD25*CT_Bands_2003_2022_Bills!BD25,"0")</f>
        <v>0</v>
      </c>
      <c r="BE25" s="129">
        <f>IFERROR(CT_Bands_2003_2022_Count_Stock!BE25*CT_Bands_2003_2022_Bills!BE25,"0")</f>
        <v>0</v>
      </c>
      <c r="BF25" s="143">
        <f>IFERROR(CT_Bands_2003_2022_Count_Stock!BF25*CT_Bands_2003_2022_Bills!BF25,"0")</f>
        <v>0</v>
      </c>
      <c r="BG25" s="129">
        <f>IFERROR(CT_Bands_2003_2022_Count_Stock!BG25*CT_Bands_2003_2022_Bills!BG25,"0")</f>
        <v>0</v>
      </c>
      <c r="BH25" s="129">
        <f>IFERROR(CT_Bands_2003_2022_Count_Stock!BH25*CT_Bands_2003_2022_Bills!BH25,"0")</f>
        <v>0</v>
      </c>
      <c r="BI25" s="129">
        <f>IFERROR(CT_Bands_2003_2022_Count_Stock!BI25*CT_Bands_2003_2022_Bills!BI25,"0")</f>
        <v>0</v>
      </c>
      <c r="BJ25" s="129">
        <f>IFERROR(CT_Bands_2003_2022_Count_Stock!BJ25*CT_Bands_2003_2022_Bills!BJ25,"0")</f>
        <v>0</v>
      </c>
      <c r="BK25" s="129">
        <f>IFERROR(CT_Bands_2003_2022_Count_Stock!BK25*CT_Bands_2003_2022_Bills!BK25,"0")</f>
        <v>-230304.2737469092</v>
      </c>
      <c r="BL25" s="129">
        <f>IFERROR(CT_Bands_2003_2022_Count_Stock!BL25*CT_Bands_2003_2022_Bills!BL25,"0")</f>
        <v>-3516157.3533186009</v>
      </c>
      <c r="BM25" s="129">
        <f>IFERROR(CT_Bands_2003_2022_Count_Stock!BM25*CT_Bands_2003_2022_Bills!BM25,"0")</f>
        <v>0</v>
      </c>
      <c r="BN25" s="129">
        <f>IFERROR(CT_Bands_2003_2022_Count_Stock!BN25*CT_Bands_2003_2022_Bills!BN25,"0")</f>
        <v>0</v>
      </c>
      <c r="BO25" s="143">
        <f>IFERROR(CT_Bands_2003_2022_Count_Stock!BO25*CT_Bands_2003_2022_Bills!BO25,"0")</f>
        <v>0</v>
      </c>
      <c r="BP25" s="129">
        <f>IFERROR(CT_Bands_2003_2022_Count_Stock!BP25*CT_Bands_2003_2022_Bills!BP25,"0")</f>
        <v>0</v>
      </c>
      <c r="BQ25" s="129">
        <f>IFERROR(CT_Bands_2003_2022_Count_Stock!BQ25*CT_Bands_2003_2022_Bills!BQ25,"0")</f>
        <v>0</v>
      </c>
      <c r="BR25" s="129">
        <f>IFERROR(CT_Bands_2003_2022_Count_Stock!BR25*CT_Bands_2003_2022_Bills!BR25,"0")</f>
        <v>0</v>
      </c>
      <c r="BS25" s="129">
        <f>IFERROR(CT_Bands_2003_2022_Count_Stock!BS25*CT_Bands_2003_2022_Bills!BS25,"0")</f>
        <v>0</v>
      </c>
      <c r="BT25" s="129">
        <f>IFERROR(CT_Bands_2003_2022_Count_Stock!BT25*CT_Bands_2003_2022_Bills!BT25,"0")</f>
        <v>0</v>
      </c>
      <c r="BU25" s="129">
        <f>IFERROR(CT_Bands_2003_2022_Count_Stock!BU25*CT_Bands_2003_2022_Bills!BU25,"0")</f>
        <v>-302608.30040410429</v>
      </c>
      <c r="BV25" s="129">
        <f>IFERROR(CT_Bands_2003_2022_Count_Stock!BV25*CT_Bands_2003_2022_Bills!BV25,"0")</f>
        <v>-991891.46875453915</v>
      </c>
      <c r="BW25" s="129">
        <f>IFERROR(CT_Bands_2003_2022_Count_Stock!BW25*CT_Bands_2003_2022_Bills!BW25,"0")</f>
        <v>0</v>
      </c>
      <c r="BX25" s="129">
        <f>IFERROR(CT_Bands_2003_2022_Count_Stock!BX25*CT_Bands_2003_2022_Bills!BX25,"0")</f>
        <v>0</v>
      </c>
      <c r="BY25" s="129">
        <f>IFERROR(CT_Bands_2003_2022_Count_Stock!BY25*CT_Bands_2003_2022_Bills!BY25,"0")</f>
        <v>0</v>
      </c>
      <c r="BZ25" s="129">
        <f>IFERROR(CT_Bands_2003_2022_Count_Stock!BZ25*CT_Bands_2003_2022_Bills!BZ25,"0")</f>
        <v>0</v>
      </c>
      <c r="CA25" s="129">
        <f>IFERROR(CT_Bands_2003_2022_Count_Stock!CA25*CT_Bands_2003_2022_Bills!CA25,"0")</f>
        <v>0</v>
      </c>
      <c r="CB25" s="129">
        <f>IFERROR(CT_Bands_2003_2022_Count_Stock!CB25*CT_Bands_2003_2022_Bills!CB25,"0")</f>
        <v>0</v>
      </c>
      <c r="CC25" s="129">
        <f>IFERROR(CT_Bands_2003_2022_Count_Stock!CC25*CT_Bands_2003_2022_Bills!CC25,"0")</f>
        <v>0</v>
      </c>
      <c r="CD25" s="129">
        <f>IFERROR(CT_Bands_2003_2022_Count_Stock!CD25*CT_Bands_2003_2022_Bills!CD25,"0")</f>
        <v>0</v>
      </c>
      <c r="CE25" s="129">
        <f>IFERROR(CT_Bands_2003_2022_Count_Stock!CE25*CT_Bands_2003_2022_Bills!CE25,"0")</f>
        <v>-68114.22779900032</v>
      </c>
      <c r="CF25" s="129">
        <f>IFERROR(CT_Bands_2003_2022_Count_Stock!CF25*CT_Bands_2003_2022_Bills!CF25,"0")</f>
        <v>-590011.16234885575</v>
      </c>
      <c r="CG25" s="51"/>
    </row>
    <row r="26" spans="1:85" x14ac:dyDescent="0.25">
      <c r="B26" s="128" t="s">
        <v>2151</v>
      </c>
      <c r="C26" s="128"/>
      <c r="D26" s="129">
        <f t="shared" ref="D26:AI26" si="0">SUMIF(D$4:D$25, "&gt;0")</f>
        <v>87064231.527418703</v>
      </c>
      <c r="E26" s="129">
        <f t="shared" si="0"/>
        <v>29970356.78204478</v>
      </c>
      <c r="F26" s="129">
        <f t="shared" si="0"/>
        <v>0</v>
      </c>
      <c r="G26" s="129">
        <f t="shared" si="0"/>
        <v>0</v>
      </c>
      <c r="H26" s="129">
        <f t="shared" si="0"/>
        <v>0</v>
      </c>
      <c r="I26" s="129">
        <f t="shared" si="0"/>
        <v>0</v>
      </c>
      <c r="J26" s="129">
        <f t="shared" si="0"/>
        <v>0</v>
      </c>
      <c r="K26" s="129">
        <f t="shared" si="0"/>
        <v>0</v>
      </c>
      <c r="L26" s="129">
        <f t="shared" si="0"/>
        <v>0</v>
      </c>
      <c r="M26" s="129">
        <f t="shared" si="0"/>
        <v>0</v>
      </c>
      <c r="N26" s="129">
        <f t="shared" si="0"/>
        <v>100329838.23302028</v>
      </c>
      <c r="O26" s="129">
        <f t="shared" si="0"/>
        <v>23012057.569777314</v>
      </c>
      <c r="P26" s="129">
        <f t="shared" si="0"/>
        <v>0</v>
      </c>
      <c r="Q26" s="129">
        <f t="shared" si="0"/>
        <v>0</v>
      </c>
      <c r="R26" s="129">
        <f t="shared" si="0"/>
        <v>0</v>
      </c>
      <c r="S26" s="129">
        <f t="shared" si="0"/>
        <v>0</v>
      </c>
      <c r="T26" s="129">
        <f t="shared" si="0"/>
        <v>0</v>
      </c>
      <c r="U26" s="129">
        <f t="shared" si="0"/>
        <v>0</v>
      </c>
      <c r="V26" s="129">
        <f t="shared" si="0"/>
        <v>0</v>
      </c>
      <c r="W26" s="129">
        <f t="shared" si="0"/>
        <v>1247528.5451428569</v>
      </c>
      <c r="X26" s="129">
        <f t="shared" si="0"/>
        <v>93362533.836297646</v>
      </c>
      <c r="Y26" s="129">
        <f t="shared" si="0"/>
        <v>4890262.2424843451</v>
      </c>
      <c r="Z26" s="129">
        <f t="shared" si="0"/>
        <v>0</v>
      </c>
      <c r="AA26" s="129">
        <f t="shared" si="0"/>
        <v>0</v>
      </c>
      <c r="AB26" s="129">
        <f t="shared" si="0"/>
        <v>0</v>
      </c>
      <c r="AC26" s="129">
        <f t="shared" si="0"/>
        <v>0</v>
      </c>
      <c r="AD26" s="129">
        <f t="shared" si="0"/>
        <v>0</v>
      </c>
      <c r="AE26" s="129">
        <f t="shared" si="0"/>
        <v>0</v>
      </c>
      <c r="AF26" s="129">
        <f t="shared" si="0"/>
        <v>0</v>
      </c>
      <c r="AG26" s="129">
        <f t="shared" si="0"/>
        <v>3535660.637146356</v>
      </c>
      <c r="AH26" s="129">
        <f t="shared" si="0"/>
        <v>21987494.012715373</v>
      </c>
      <c r="AI26" s="129">
        <f t="shared" si="0"/>
        <v>0</v>
      </c>
      <c r="AJ26" s="129">
        <f t="shared" ref="AJ26:BO26" si="1">SUMIF(AJ$4:AJ$25, "&gt;0")</f>
        <v>0</v>
      </c>
      <c r="AK26" s="129">
        <f t="shared" si="1"/>
        <v>0</v>
      </c>
      <c r="AL26" s="129">
        <f t="shared" si="1"/>
        <v>0</v>
      </c>
      <c r="AM26" s="129">
        <f t="shared" si="1"/>
        <v>0</v>
      </c>
      <c r="AN26" s="129">
        <f t="shared" si="1"/>
        <v>0</v>
      </c>
      <c r="AO26" s="129">
        <f t="shared" si="1"/>
        <v>0</v>
      </c>
      <c r="AP26" s="129">
        <f t="shared" si="1"/>
        <v>0</v>
      </c>
      <c r="AQ26" s="129">
        <f t="shared" si="1"/>
        <v>2636255.7186225015</v>
      </c>
      <c r="AR26" s="129">
        <f t="shared" si="1"/>
        <v>6514004.8258067071</v>
      </c>
      <c r="AS26" s="129">
        <f t="shared" si="1"/>
        <v>0</v>
      </c>
      <c r="AT26" s="129">
        <f t="shared" si="1"/>
        <v>0</v>
      </c>
      <c r="AU26" s="129">
        <f t="shared" si="1"/>
        <v>0</v>
      </c>
      <c r="AV26" s="129">
        <f t="shared" si="1"/>
        <v>0</v>
      </c>
      <c r="AW26" s="129">
        <f t="shared" si="1"/>
        <v>0</v>
      </c>
      <c r="AX26" s="129">
        <f t="shared" si="1"/>
        <v>0</v>
      </c>
      <c r="AY26" s="129">
        <f t="shared" si="1"/>
        <v>0</v>
      </c>
      <c r="AZ26" s="129">
        <f t="shared" si="1"/>
        <v>0</v>
      </c>
      <c r="BA26" s="129">
        <f t="shared" si="1"/>
        <v>63853.090057958871</v>
      </c>
      <c r="BB26" s="129">
        <f t="shared" si="1"/>
        <v>649708.17401229369</v>
      </c>
      <c r="BC26" s="129">
        <f t="shared" si="1"/>
        <v>0</v>
      </c>
      <c r="BD26" s="129">
        <f t="shared" si="1"/>
        <v>0</v>
      </c>
      <c r="BE26" s="129">
        <f t="shared" si="1"/>
        <v>0</v>
      </c>
      <c r="BF26" s="129">
        <f t="shared" si="1"/>
        <v>0</v>
      </c>
      <c r="BG26" s="129">
        <f t="shared" si="1"/>
        <v>0</v>
      </c>
      <c r="BH26" s="129">
        <f t="shared" si="1"/>
        <v>0</v>
      </c>
      <c r="BI26" s="129">
        <f t="shared" si="1"/>
        <v>0</v>
      </c>
      <c r="BJ26" s="129">
        <f t="shared" si="1"/>
        <v>0</v>
      </c>
      <c r="BK26" s="129">
        <f t="shared" si="1"/>
        <v>492666.45739300258</v>
      </c>
      <c r="BL26" s="129">
        <f t="shared" si="1"/>
        <v>0</v>
      </c>
      <c r="BM26" s="129">
        <f t="shared" si="1"/>
        <v>0</v>
      </c>
      <c r="BN26" s="129">
        <f t="shared" si="1"/>
        <v>0</v>
      </c>
      <c r="BO26" s="129">
        <f t="shared" si="1"/>
        <v>0</v>
      </c>
      <c r="BP26" s="129">
        <f t="shared" ref="BP26:BW26" si="2">SUMIF(BP$4:BP$25, "&gt;0")</f>
        <v>0</v>
      </c>
      <c r="BQ26" s="129">
        <f t="shared" si="2"/>
        <v>0</v>
      </c>
      <c r="BR26" s="129">
        <f t="shared" si="2"/>
        <v>0</v>
      </c>
      <c r="BS26" s="129">
        <f t="shared" si="2"/>
        <v>0</v>
      </c>
      <c r="BT26" s="129">
        <f t="shared" si="2"/>
        <v>0</v>
      </c>
      <c r="BU26" s="129">
        <f t="shared" si="2"/>
        <v>0</v>
      </c>
      <c r="BV26" s="129">
        <f t="shared" si="2"/>
        <v>0</v>
      </c>
      <c r="BW26" s="129">
        <f t="shared" si="2"/>
        <v>0</v>
      </c>
      <c r="BX26" s="129">
        <f t="shared" ref="BX26:CF26" si="3">SUMIF(BX$4:BX$25, "&gt;0")</f>
        <v>0</v>
      </c>
      <c r="BY26" s="129">
        <f t="shared" si="3"/>
        <v>0</v>
      </c>
      <c r="BZ26" s="129">
        <f t="shared" si="3"/>
        <v>0</v>
      </c>
      <c r="CA26" s="129">
        <f t="shared" si="3"/>
        <v>0</v>
      </c>
      <c r="CB26" s="129">
        <f t="shared" si="3"/>
        <v>0</v>
      </c>
      <c r="CC26" s="129">
        <f t="shared" si="3"/>
        <v>0</v>
      </c>
      <c r="CD26" s="129">
        <f t="shared" si="3"/>
        <v>0</v>
      </c>
      <c r="CE26" s="129">
        <f t="shared" si="3"/>
        <v>0</v>
      </c>
      <c r="CF26" s="129">
        <f t="shared" si="3"/>
        <v>0</v>
      </c>
      <c r="CG26" s="50">
        <f>SUM(D26:CF26)</f>
        <v>375756451.65194017</v>
      </c>
    </row>
    <row r="27" spans="1:85" x14ac:dyDescent="0.25">
      <c r="B27" s="128" t="s">
        <v>2152</v>
      </c>
      <c r="C27" s="128"/>
      <c r="D27" s="129">
        <f t="shared" ref="D27:AI27" si="4">SUMIF(D$4:D$25, "&lt;0")</f>
        <v>0</v>
      </c>
      <c r="E27" s="129">
        <f t="shared" si="4"/>
        <v>0</v>
      </c>
      <c r="F27" s="129">
        <f t="shared" si="4"/>
        <v>0</v>
      </c>
      <c r="G27" s="129">
        <f t="shared" si="4"/>
        <v>0</v>
      </c>
      <c r="H27" s="129">
        <f t="shared" si="4"/>
        <v>0</v>
      </c>
      <c r="I27" s="129">
        <f t="shared" si="4"/>
        <v>0</v>
      </c>
      <c r="J27" s="129">
        <f t="shared" si="4"/>
        <v>0</v>
      </c>
      <c r="K27" s="129">
        <f t="shared" si="4"/>
        <v>0</v>
      </c>
      <c r="L27" s="129">
        <f t="shared" si="4"/>
        <v>0</v>
      </c>
      <c r="M27" s="129">
        <f t="shared" si="4"/>
        <v>0</v>
      </c>
      <c r="N27" s="129">
        <f t="shared" si="4"/>
        <v>0</v>
      </c>
      <c r="O27" s="129">
        <f t="shared" si="4"/>
        <v>-4743464.5147818681</v>
      </c>
      <c r="P27" s="129">
        <f t="shared" si="4"/>
        <v>-106858.7804884488</v>
      </c>
      <c r="Q27" s="129">
        <f t="shared" si="4"/>
        <v>0</v>
      </c>
      <c r="R27" s="129">
        <f t="shared" si="4"/>
        <v>0</v>
      </c>
      <c r="S27" s="129">
        <f t="shared" si="4"/>
        <v>0</v>
      </c>
      <c r="T27" s="129">
        <f t="shared" si="4"/>
        <v>0</v>
      </c>
      <c r="U27" s="129">
        <f t="shared" si="4"/>
        <v>0</v>
      </c>
      <c r="V27" s="129">
        <f t="shared" si="4"/>
        <v>0</v>
      </c>
      <c r="W27" s="129">
        <f t="shared" si="4"/>
        <v>0</v>
      </c>
      <c r="X27" s="129">
        <f t="shared" si="4"/>
        <v>0</v>
      </c>
      <c r="Y27" s="129">
        <f t="shared" si="4"/>
        <v>-13015136.847856948</v>
      </c>
      <c r="Z27" s="129">
        <f t="shared" si="4"/>
        <v>0</v>
      </c>
      <c r="AA27" s="129">
        <f t="shared" si="4"/>
        <v>0</v>
      </c>
      <c r="AB27" s="129">
        <f t="shared" si="4"/>
        <v>0</v>
      </c>
      <c r="AC27" s="129">
        <f t="shared" si="4"/>
        <v>0</v>
      </c>
      <c r="AD27" s="129">
        <f t="shared" si="4"/>
        <v>0</v>
      </c>
      <c r="AE27" s="129">
        <f t="shared" si="4"/>
        <v>0</v>
      </c>
      <c r="AF27" s="129">
        <f t="shared" si="4"/>
        <v>0</v>
      </c>
      <c r="AG27" s="129">
        <f t="shared" si="4"/>
        <v>0</v>
      </c>
      <c r="AH27" s="129">
        <f t="shared" si="4"/>
        <v>-11916986.656262107</v>
      </c>
      <c r="AI27" s="129">
        <f t="shared" si="4"/>
        <v>-24925574.864378061</v>
      </c>
      <c r="AJ27" s="129">
        <f t="shared" ref="AJ27:BO27" si="5">SUMIF(AJ$4:AJ$25, "&lt;0")</f>
        <v>0</v>
      </c>
      <c r="AK27" s="129">
        <f t="shared" si="5"/>
        <v>0</v>
      </c>
      <c r="AL27" s="129">
        <f t="shared" si="5"/>
        <v>0</v>
      </c>
      <c r="AM27" s="129">
        <f t="shared" si="5"/>
        <v>0</v>
      </c>
      <c r="AN27" s="129">
        <f t="shared" si="5"/>
        <v>0</v>
      </c>
      <c r="AO27" s="129">
        <f t="shared" si="5"/>
        <v>0</v>
      </c>
      <c r="AP27" s="129">
        <f t="shared" si="5"/>
        <v>0</v>
      </c>
      <c r="AQ27" s="129">
        <f t="shared" si="5"/>
        <v>0</v>
      </c>
      <c r="AR27" s="129">
        <f t="shared" si="5"/>
        <v>-39700879.80922576</v>
      </c>
      <c r="AS27" s="129">
        <f t="shared" si="5"/>
        <v>-30956075.28165726</v>
      </c>
      <c r="AT27" s="129">
        <f t="shared" si="5"/>
        <v>0</v>
      </c>
      <c r="AU27" s="129">
        <f t="shared" si="5"/>
        <v>0</v>
      </c>
      <c r="AV27" s="129">
        <f t="shared" si="5"/>
        <v>0</v>
      </c>
      <c r="AW27" s="129">
        <f t="shared" si="5"/>
        <v>0</v>
      </c>
      <c r="AX27" s="129">
        <f t="shared" si="5"/>
        <v>0</v>
      </c>
      <c r="AY27" s="129">
        <f t="shared" si="5"/>
        <v>0</v>
      </c>
      <c r="AZ27" s="129">
        <f t="shared" si="5"/>
        <v>0</v>
      </c>
      <c r="BA27" s="129">
        <f t="shared" si="5"/>
        <v>-622247.30969542277</v>
      </c>
      <c r="BB27" s="129">
        <f t="shared" si="5"/>
        <v>-70506926.993320867</v>
      </c>
      <c r="BC27" s="129">
        <f t="shared" si="5"/>
        <v>-23047443.505900919</v>
      </c>
      <c r="BD27" s="129">
        <f t="shared" si="5"/>
        <v>0</v>
      </c>
      <c r="BE27" s="129">
        <f t="shared" si="5"/>
        <v>0</v>
      </c>
      <c r="BF27" s="129">
        <f t="shared" si="5"/>
        <v>0</v>
      </c>
      <c r="BG27" s="129">
        <f t="shared" si="5"/>
        <v>0</v>
      </c>
      <c r="BH27" s="129">
        <f t="shared" si="5"/>
        <v>0</v>
      </c>
      <c r="BI27" s="129">
        <f t="shared" si="5"/>
        <v>0</v>
      </c>
      <c r="BJ27" s="129">
        <f t="shared" si="5"/>
        <v>0</v>
      </c>
      <c r="BK27" s="129">
        <f t="shared" si="5"/>
        <v>-4062491.7361557768</v>
      </c>
      <c r="BL27" s="129">
        <f t="shared" si="5"/>
        <v>-70424887.618895739</v>
      </c>
      <c r="BM27" s="129">
        <f t="shared" si="5"/>
        <v>-9286639.0626970269</v>
      </c>
      <c r="BN27" s="129">
        <f t="shared" si="5"/>
        <v>-394571.51333886315</v>
      </c>
      <c r="BO27" s="129">
        <f t="shared" si="5"/>
        <v>0</v>
      </c>
      <c r="BP27" s="129">
        <f t="shared" ref="BP27:BW27" si="6">SUMIF(BP$4:BP$25, "&lt;0")</f>
        <v>0</v>
      </c>
      <c r="BQ27" s="129">
        <f t="shared" si="6"/>
        <v>0</v>
      </c>
      <c r="BR27" s="129">
        <f t="shared" si="6"/>
        <v>0</v>
      </c>
      <c r="BS27" s="129">
        <f t="shared" si="6"/>
        <v>0</v>
      </c>
      <c r="BT27" s="129">
        <f t="shared" si="6"/>
        <v>0</v>
      </c>
      <c r="BU27" s="129">
        <f t="shared" si="6"/>
        <v>-3606728.1796131618</v>
      </c>
      <c r="BV27" s="129">
        <f t="shared" si="6"/>
        <v>-22660119.391426805</v>
      </c>
      <c r="BW27" s="129">
        <f t="shared" si="6"/>
        <v>-3707541.5489786891</v>
      </c>
      <c r="BX27" s="129">
        <f t="shared" ref="BX27:CF27" si="7">SUMIF(BX$4:BX$25, "&lt;0")</f>
        <v>0</v>
      </c>
      <c r="BY27" s="129">
        <f t="shared" si="7"/>
        <v>0</v>
      </c>
      <c r="BZ27" s="129">
        <f t="shared" si="7"/>
        <v>0</v>
      </c>
      <c r="CA27" s="129">
        <f t="shared" si="7"/>
        <v>0</v>
      </c>
      <c r="CB27" s="129">
        <f t="shared" si="7"/>
        <v>0</v>
      </c>
      <c r="CC27" s="129">
        <f t="shared" si="7"/>
        <v>0</v>
      </c>
      <c r="CD27" s="129">
        <f t="shared" si="7"/>
        <v>-221160.94696604449</v>
      </c>
      <c r="CE27" s="129">
        <f t="shared" si="7"/>
        <v>-3232532.6419379232</v>
      </c>
      <c r="CF27" s="129">
        <f t="shared" si="7"/>
        <v>-12097200.632638512</v>
      </c>
      <c r="CG27" s="50">
        <f>SUM(D27:CF27)</f>
        <v>-349235467.83621621</v>
      </c>
    </row>
    <row r="28" spans="1:85" x14ac:dyDescent="0.25">
      <c r="B28" s="127" t="s">
        <v>2153</v>
      </c>
    </row>
    <row r="29" spans="1:85" x14ac:dyDescent="0.25">
      <c r="B29" s="127" t="s">
        <v>2154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DAF00-FDE9-4006-83D4-4B98808D6729}">
  <dimension ref="A2:CF56"/>
  <sheetViews>
    <sheetView zoomScale="70" zoomScaleNormal="70" workbookViewId="0">
      <pane xSplit="3" ySplit="3" topLeftCell="D13" activePane="bottomRight" state="frozen"/>
      <selection pane="topRight" activeCell="W33" sqref="W33"/>
      <selection pane="bottomLeft" activeCell="W33" sqref="W33"/>
      <selection pane="bottomRight" activeCell="V50" sqref="U48:V50"/>
    </sheetView>
  </sheetViews>
  <sheetFormatPr defaultRowHeight="15" x14ac:dyDescent="0.25"/>
  <cols>
    <col min="2" max="2" width="18.42578125" customWidth="1"/>
    <col min="3" max="3" width="13.42578125" customWidth="1"/>
    <col min="4" max="4" width="11.5703125" bestFit="1" customWidth="1"/>
    <col min="5" max="9" width="9.5703125" bestFit="1" customWidth="1"/>
    <col min="10" max="13" width="10.5703125" bestFit="1" customWidth="1"/>
    <col min="14" max="14" width="10.42578125" style="99" customWidth="1"/>
    <col min="15" max="15" width="14.140625" customWidth="1"/>
    <col min="16" max="16" width="13.42578125" customWidth="1"/>
    <col min="17" max="17" width="12.140625" customWidth="1"/>
    <col min="18" max="19" width="9.5703125" bestFit="1" customWidth="1"/>
    <col min="20" max="23" width="10.5703125" bestFit="1" customWidth="1"/>
    <col min="24" max="24" width="9.5703125" style="99" bestFit="1" customWidth="1"/>
    <col min="25" max="27" width="9.5703125" bestFit="1" customWidth="1"/>
    <col min="28" max="28" width="10.7109375" customWidth="1"/>
    <col min="29" max="29" width="11" customWidth="1"/>
    <col min="30" max="33" width="10.5703125" bestFit="1" customWidth="1"/>
    <col min="34" max="34" width="9.5703125" style="99" bestFit="1" customWidth="1"/>
    <col min="35" max="39" width="9.5703125" bestFit="1" customWidth="1"/>
    <col min="40" max="43" width="10.5703125" bestFit="1" customWidth="1"/>
    <col min="44" max="44" width="9.5703125" style="99" bestFit="1" customWidth="1"/>
    <col min="45" max="49" width="9.5703125" bestFit="1" customWidth="1"/>
    <col min="50" max="53" width="10.5703125" bestFit="1" customWidth="1"/>
    <col min="54" max="54" width="9.5703125" style="99" bestFit="1" customWidth="1"/>
    <col min="55" max="59" width="9.5703125" bestFit="1" customWidth="1"/>
    <col min="60" max="63" width="10.5703125" bestFit="1" customWidth="1"/>
    <col min="64" max="64" width="9.5703125" style="99" bestFit="1" customWidth="1"/>
    <col min="65" max="69" width="9.5703125" bestFit="1" customWidth="1"/>
    <col min="70" max="73" width="10.5703125" bestFit="1" customWidth="1"/>
    <col min="74" max="74" width="9.5703125" style="99" bestFit="1" customWidth="1"/>
    <col min="75" max="79" width="9.5703125" bestFit="1" customWidth="1"/>
    <col min="80" max="83" width="10.5703125" bestFit="1" customWidth="1"/>
    <col min="84" max="84" width="9.85546875" customWidth="1"/>
  </cols>
  <sheetData>
    <row r="2" spans="1:84" x14ac:dyDescent="0.25">
      <c r="C2">
        <v>1991</v>
      </c>
      <c r="D2" t="s">
        <v>2117</v>
      </c>
      <c r="E2" t="s">
        <v>2117</v>
      </c>
      <c r="F2" t="s">
        <v>2117</v>
      </c>
      <c r="G2" t="s">
        <v>2117</v>
      </c>
      <c r="H2" t="s">
        <v>2117</v>
      </c>
      <c r="I2" t="s">
        <v>2117</v>
      </c>
      <c r="J2" t="s">
        <v>2117</v>
      </c>
      <c r="K2" t="s">
        <v>2117</v>
      </c>
      <c r="L2" t="s">
        <v>2117</v>
      </c>
      <c r="M2" t="s">
        <v>2117</v>
      </c>
      <c r="N2" t="s">
        <v>2118</v>
      </c>
      <c r="O2" t="s">
        <v>2118</v>
      </c>
      <c r="P2" t="s">
        <v>2118</v>
      </c>
      <c r="Q2" t="s">
        <v>2118</v>
      </c>
      <c r="R2" t="s">
        <v>2118</v>
      </c>
      <c r="S2" t="s">
        <v>2118</v>
      </c>
      <c r="T2" t="s">
        <v>2118</v>
      </c>
      <c r="U2" t="s">
        <v>2118</v>
      </c>
      <c r="V2" t="s">
        <v>2118</v>
      </c>
      <c r="W2" t="s">
        <v>2118</v>
      </c>
      <c r="X2" t="s">
        <v>2119</v>
      </c>
      <c r="Y2" t="s">
        <v>2119</v>
      </c>
      <c r="Z2" t="s">
        <v>2119</v>
      </c>
      <c r="AA2" t="s">
        <v>2119</v>
      </c>
      <c r="AB2" t="s">
        <v>2119</v>
      </c>
      <c r="AC2" t="s">
        <v>2119</v>
      </c>
      <c r="AD2" t="s">
        <v>2119</v>
      </c>
      <c r="AE2" t="s">
        <v>2119</v>
      </c>
      <c r="AF2" t="s">
        <v>2119</v>
      </c>
      <c r="AG2" t="s">
        <v>2119</v>
      </c>
      <c r="AH2" t="s">
        <v>2120</v>
      </c>
      <c r="AI2" t="s">
        <v>2120</v>
      </c>
      <c r="AJ2" t="s">
        <v>2120</v>
      </c>
      <c r="AK2" t="s">
        <v>2120</v>
      </c>
      <c r="AL2" t="s">
        <v>2120</v>
      </c>
      <c r="AM2" t="s">
        <v>2120</v>
      </c>
      <c r="AN2" t="s">
        <v>2120</v>
      </c>
      <c r="AO2" t="s">
        <v>2120</v>
      </c>
      <c r="AP2" t="s">
        <v>2120</v>
      </c>
      <c r="AQ2" t="s">
        <v>2120</v>
      </c>
      <c r="AR2" t="s">
        <v>2121</v>
      </c>
      <c r="AS2" t="s">
        <v>2121</v>
      </c>
      <c r="AT2" t="s">
        <v>2121</v>
      </c>
      <c r="AU2" t="s">
        <v>2121</v>
      </c>
      <c r="AV2" t="s">
        <v>2121</v>
      </c>
      <c r="AW2" t="s">
        <v>2121</v>
      </c>
      <c r="AX2" t="s">
        <v>2121</v>
      </c>
      <c r="AY2" t="s">
        <v>2121</v>
      </c>
      <c r="AZ2" t="s">
        <v>2121</v>
      </c>
      <c r="BA2" t="s">
        <v>2121</v>
      </c>
      <c r="BB2" t="s">
        <v>2122</v>
      </c>
      <c r="BC2" t="s">
        <v>2122</v>
      </c>
      <c r="BD2" t="s">
        <v>2122</v>
      </c>
      <c r="BE2" t="s">
        <v>2122</v>
      </c>
      <c r="BF2" t="s">
        <v>2122</v>
      </c>
      <c r="BG2" t="s">
        <v>2122</v>
      </c>
      <c r="BH2" t="s">
        <v>2122</v>
      </c>
      <c r="BI2" t="s">
        <v>2122</v>
      </c>
      <c r="BJ2" t="s">
        <v>2122</v>
      </c>
      <c r="BK2" t="s">
        <v>2122</v>
      </c>
      <c r="BL2" t="s">
        <v>2123</v>
      </c>
      <c r="BM2" t="s">
        <v>2123</v>
      </c>
      <c r="BN2" t="s">
        <v>2123</v>
      </c>
      <c r="BO2" t="s">
        <v>2123</v>
      </c>
      <c r="BP2" t="s">
        <v>2123</v>
      </c>
      <c r="BQ2" t="s">
        <v>2123</v>
      </c>
      <c r="BR2" t="s">
        <v>2123</v>
      </c>
      <c r="BS2" t="s">
        <v>2123</v>
      </c>
      <c r="BT2" t="s">
        <v>2123</v>
      </c>
      <c r="BU2" t="s">
        <v>2123</v>
      </c>
      <c r="BV2" t="s">
        <v>2124</v>
      </c>
      <c r="BW2" t="s">
        <v>2124</v>
      </c>
      <c r="BX2" t="s">
        <v>2124</v>
      </c>
      <c r="BY2" t="s">
        <v>2124</v>
      </c>
      <c r="BZ2" t="s">
        <v>2124</v>
      </c>
      <c r="CA2" t="s">
        <v>2124</v>
      </c>
      <c r="CB2" t="s">
        <v>2124</v>
      </c>
      <c r="CC2" t="s">
        <v>2124</v>
      </c>
      <c r="CD2" t="s">
        <v>2124</v>
      </c>
      <c r="CE2" t="s">
        <v>2124</v>
      </c>
    </row>
    <row r="3" spans="1:84" x14ac:dyDescent="0.25">
      <c r="C3">
        <v>2022</v>
      </c>
      <c r="D3" t="s">
        <v>7</v>
      </c>
      <c r="E3" t="s">
        <v>8</v>
      </c>
      <c r="F3" t="s">
        <v>9</v>
      </c>
      <c r="G3" t="s">
        <v>10</v>
      </c>
      <c r="H3" t="s">
        <v>11</v>
      </c>
      <c r="I3" t="s">
        <v>12</v>
      </c>
      <c r="J3" t="s">
        <v>13</v>
      </c>
      <c r="K3" t="s">
        <v>14</v>
      </c>
      <c r="L3" t="s">
        <v>15</v>
      </c>
      <c r="M3" t="s">
        <v>2113</v>
      </c>
      <c r="N3" t="s">
        <v>7</v>
      </c>
      <c r="O3" t="s">
        <v>8</v>
      </c>
      <c r="P3" t="s">
        <v>9</v>
      </c>
      <c r="Q3" t="s">
        <v>10</v>
      </c>
      <c r="R3" t="s">
        <v>11</v>
      </c>
      <c r="S3" t="s">
        <v>12</v>
      </c>
      <c r="T3" t="s">
        <v>13</v>
      </c>
      <c r="U3" t="s">
        <v>14</v>
      </c>
      <c r="V3" t="s">
        <v>15</v>
      </c>
      <c r="W3" t="s">
        <v>2113</v>
      </c>
      <c r="X3" t="s">
        <v>7</v>
      </c>
      <c r="Y3" t="s">
        <v>8</v>
      </c>
      <c r="Z3" t="s">
        <v>9</v>
      </c>
      <c r="AA3" t="s">
        <v>10</v>
      </c>
      <c r="AB3" t="s">
        <v>11</v>
      </c>
      <c r="AC3" t="s">
        <v>12</v>
      </c>
      <c r="AD3" t="s">
        <v>13</v>
      </c>
      <c r="AE3" t="s">
        <v>14</v>
      </c>
      <c r="AF3" t="s">
        <v>15</v>
      </c>
      <c r="AG3" t="s">
        <v>2113</v>
      </c>
      <c r="AH3" t="s">
        <v>7</v>
      </c>
      <c r="AI3" t="s">
        <v>8</v>
      </c>
      <c r="AJ3" t="s">
        <v>9</v>
      </c>
      <c r="AK3" t="s">
        <v>10</v>
      </c>
      <c r="AL3" t="s">
        <v>11</v>
      </c>
      <c r="AM3" t="s">
        <v>12</v>
      </c>
      <c r="AN3" t="s">
        <v>13</v>
      </c>
      <c r="AO3" t="s">
        <v>14</v>
      </c>
      <c r="AP3" t="s">
        <v>15</v>
      </c>
      <c r="AQ3" t="s">
        <v>2113</v>
      </c>
      <c r="AR3" t="s">
        <v>7</v>
      </c>
      <c r="AS3" t="s">
        <v>8</v>
      </c>
      <c r="AT3" t="s">
        <v>9</v>
      </c>
      <c r="AU3" t="s">
        <v>10</v>
      </c>
      <c r="AV3" t="s">
        <v>11</v>
      </c>
      <c r="AW3" t="s">
        <v>12</v>
      </c>
      <c r="AX3" t="s">
        <v>13</v>
      </c>
      <c r="AY3" t="s">
        <v>14</v>
      </c>
      <c r="AZ3" t="s">
        <v>15</v>
      </c>
      <c r="BA3" t="s">
        <v>2113</v>
      </c>
      <c r="BB3" t="s">
        <v>7</v>
      </c>
      <c r="BC3" t="s">
        <v>8</v>
      </c>
      <c r="BD3" t="s">
        <v>9</v>
      </c>
      <c r="BE3" t="s">
        <v>10</v>
      </c>
      <c r="BF3" t="s">
        <v>11</v>
      </c>
      <c r="BG3" t="s">
        <v>12</v>
      </c>
      <c r="BH3" t="s">
        <v>13</v>
      </c>
      <c r="BI3" t="s">
        <v>14</v>
      </c>
      <c r="BJ3" t="s">
        <v>15</v>
      </c>
      <c r="BK3" t="s">
        <v>2113</v>
      </c>
      <c r="BL3" t="s">
        <v>7</v>
      </c>
      <c r="BM3" t="s">
        <v>8</v>
      </c>
      <c r="BN3" t="s">
        <v>9</v>
      </c>
      <c r="BO3" t="s">
        <v>10</v>
      </c>
      <c r="BP3" t="s">
        <v>11</v>
      </c>
      <c r="BQ3" t="s">
        <v>12</v>
      </c>
      <c r="BR3" t="s">
        <v>13</v>
      </c>
      <c r="BS3" t="s">
        <v>14</v>
      </c>
      <c r="BT3" t="s">
        <v>15</v>
      </c>
      <c r="BU3" t="s">
        <v>2113</v>
      </c>
      <c r="BV3" t="s">
        <v>7</v>
      </c>
      <c r="BW3" t="s">
        <v>8</v>
      </c>
      <c r="BX3" t="s">
        <v>9</v>
      </c>
      <c r="BY3" t="s">
        <v>10</v>
      </c>
      <c r="BZ3" t="s">
        <v>11</v>
      </c>
      <c r="CA3" t="s">
        <v>12</v>
      </c>
      <c r="CB3" t="s">
        <v>13</v>
      </c>
      <c r="CC3" t="s">
        <v>14</v>
      </c>
      <c r="CD3" t="s">
        <v>15</v>
      </c>
      <c r="CE3" t="s">
        <v>2113</v>
      </c>
    </row>
    <row r="4" spans="1:84" s="77" customFormat="1" x14ac:dyDescent="0.25">
      <c r="B4" s="83" t="s">
        <v>2127</v>
      </c>
      <c r="D4" s="88" t="str">
        <f>IFERROR(CT_Bands_2003_2022_Count_Stock!#REF!*CT_Bands_1991_2022_Bills_Flat!D4,"0")</f>
        <v>0</v>
      </c>
      <c r="E4" s="88" t="str">
        <f>IFERROR(CT_Bands_2003_2022_Count_Stock!#REF!*CT_Bands_1991_2022_Bills_Flat!E4,"0")</f>
        <v>0</v>
      </c>
      <c r="F4" s="88" t="str">
        <f>IFERROR(CT_Bands_2003_2022_Count_Stock!#REF!*CT_Bands_1991_2022_Bills_Flat!F4,"0")</f>
        <v>0</v>
      </c>
      <c r="G4" s="88" t="str">
        <f>IFERROR(CT_Bands_2003_2022_Count_Stock!#REF!*CT_Bands_1991_2022_Bills_Flat!G4,"0")</f>
        <v>0</v>
      </c>
      <c r="H4" s="88" t="str">
        <f>IFERROR(CT_Bands_2003_2022_Count_Stock!#REF!*CT_Bands_1991_2022_Bills_Flat!H4,"0")</f>
        <v>0</v>
      </c>
      <c r="I4" s="88" t="str">
        <f>IFERROR(CT_Bands_2003_2022_Count_Stock!#REF!*CT_Bands_1991_2022_Bills_Flat!I4,"0")</f>
        <v>0</v>
      </c>
      <c r="J4" s="88" t="str">
        <f>IFERROR(CT_Bands_2003_2022_Count_Stock!#REF!*CT_Bands_1991_2022_Bills_Flat!J4,"0")</f>
        <v>0</v>
      </c>
      <c r="K4" s="88" t="str">
        <f>IFERROR(CT_Bands_2003_2022_Count_Stock!#REF!*CT_Bands_1991_2022_Bills_Flat!K4,"0")</f>
        <v>0</v>
      </c>
      <c r="L4" s="88" t="str">
        <f>IFERROR(CT_Bands_2003_2022_Count_Stock!#REF!*CT_Bands_1991_2022_Bills_Flat!L4,"0")</f>
        <v>0</v>
      </c>
      <c r="M4" s="88" t="str">
        <f>IFERROR(CT_Bands_2003_2022_Count_Stock!#REF!*CT_Bands_1991_2022_Bills_Flat!M4,"0")</f>
        <v>0</v>
      </c>
      <c r="N4" s="88" t="str">
        <f>IFERROR(CT_Bands_2003_2022_Count_Stock!#REF!*CT_Bands_1991_2022_Bills_Flat!N4,"0")</f>
        <v>0</v>
      </c>
      <c r="O4" s="88" t="str">
        <f>IFERROR(CT_Bands_2003_2022_Count_Stock!#REF!*CT_Bands_1991_2022_Bills_Flat!O4,"0")</f>
        <v>0</v>
      </c>
      <c r="P4" s="88" t="str">
        <f>IFERROR(CT_Bands_2003_2022_Count_Stock!#REF!*CT_Bands_1991_2022_Bills_Flat!P4,"0")</f>
        <v>0</v>
      </c>
      <c r="Q4" s="88" t="str">
        <f>IFERROR(CT_Bands_2003_2022_Count_Stock!#REF!*CT_Bands_1991_2022_Bills_Flat!Q4,"0")</f>
        <v>0</v>
      </c>
      <c r="R4" s="88" t="str">
        <f>IFERROR(CT_Bands_2003_2022_Count_Stock!#REF!*CT_Bands_1991_2022_Bills_Flat!R4,"0")</f>
        <v>0</v>
      </c>
      <c r="S4" s="88" t="str">
        <f>IFERROR(CT_Bands_2003_2022_Count_Stock!#REF!*CT_Bands_1991_2022_Bills_Flat!S4,"0")</f>
        <v>0</v>
      </c>
      <c r="T4" s="88" t="str">
        <f>IFERROR(CT_Bands_2003_2022_Count_Stock!#REF!*CT_Bands_1991_2022_Bills_Flat!T4,"0")</f>
        <v>0</v>
      </c>
      <c r="U4" s="88" t="str">
        <f>IFERROR(CT_Bands_2003_2022_Count_Stock!#REF!*CT_Bands_1991_2022_Bills_Flat!U4,"0")</f>
        <v>0</v>
      </c>
      <c r="V4" s="88" t="str">
        <f>IFERROR(CT_Bands_2003_2022_Count_Stock!#REF!*CT_Bands_1991_2022_Bills_Flat!V4,"0")</f>
        <v>0</v>
      </c>
      <c r="W4" s="88" t="str">
        <f>IFERROR(CT_Bands_2003_2022_Count_Stock!#REF!*CT_Bands_1991_2022_Bills_Flat!W4,"0")</f>
        <v>0</v>
      </c>
      <c r="X4" s="88" t="str">
        <f>IFERROR(CT_Bands_2003_2022_Count_Stock!#REF!*CT_Bands_1991_2022_Bills_Flat!X4,"0")</f>
        <v>0</v>
      </c>
      <c r="Y4" s="88" t="str">
        <f>IFERROR(CT_Bands_2003_2022_Count_Stock!#REF!*CT_Bands_1991_2022_Bills_Flat!Y4,"0")</f>
        <v>0</v>
      </c>
      <c r="Z4" s="88" t="str">
        <f>IFERROR(CT_Bands_2003_2022_Count_Stock!#REF!*CT_Bands_1991_2022_Bills_Flat!Z4,"0")</f>
        <v>0</v>
      </c>
      <c r="AA4" s="88" t="str">
        <f>IFERROR(CT_Bands_2003_2022_Count_Stock!#REF!*CT_Bands_1991_2022_Bills_Flat!AA4,"0")</f>
        <v>0</v>
      </c>
      <c r="AB4" s="88" t="str">
        <f>IFERROR(CT_Bands_2003_2022_Count_Stock!#REF!*CT_Bands_1991_2022_Bills_Flat!AB4,"0")</f>
        <v>0</v>
      </c>
      <c r="AC4" s="88" t="str">
        <f>IFERROR(CT_Bands_2003_2022_Count_Stock!#REF!*CT_Bands_1991_2022_Bills_Flat!AC4,"0")</f>
        <v>0</v>
      </c>
      <c r="AD4" s="88" t="str">
        <f>IFERROR(CT_Bands_2003_2022_Count_Stock!#REF!*CT_Bands_1991_2022_Bills_Flat!AD4,"0")</f>
        <v>0</v>
      </c>
      <c r="AE4" s="88" t="str">
        <f>IFERROR(CT_Bands_2003_2022_Count_Stock!#REF!*CT_Bands_1991_2022_Bills_Flat!AE4,"0")</f>
        <v>0</v>
      </c>
      <c r="AF4" s="88" t="str">
        <f>IFERROR(CT_Bands_2003_2022_Count_Stock!#REF!*CT_Bands_1991_2022_Bills_Flat!AF4,"0")</f>
        <v>0</v>
      </c>
      <c r="AG4" s="88" t="str">
        <f>IFERROR(CT_Bands_2003_2022_Count_Stock!#REF!*CT_Bands_1991_2022_Bills_Flat!AG4,"0")</f>
        <v>0</v>
      </c>
      <c r="AH4" s="88" t="str">
        <f>IFERROR(CT_Bands_2003_2022_Count_Stock!#REF!*CT_Bands_1991_2022_Bills_Flat!AH4,"0")</f>
        <v>0</v>
      </c>
      <c r="AI4" s="88" t="str">
        <f>IFERROR(CT_Bands_2003_2022_Count_Stock!#REF!*CT_Bands_1991_2022_Bills_Flat!AI4,"0")</f>
        <v>0</v>
      </c>
      <c r="AJ4" s="88" t="str">
        <f>IFERROR(CT_Bands_2003_2022_Count_Stock!#REF!*CT_Bands_1991_2022_Bills_Flat!AJ4,"0")</f>
        <v>0</v>
      </c>
      <c r="AK4" s="88" t="str">
        <f>IFERROR(CT_Bands_2003_2022_Count_Stock!#REF!*CT_Bands_1991_2022_Bills_Flat!AK4,"0")</f>
        <v>0</v>
      </c>
      <c r="AL4" s="88" t="str">
        <f>IFERROR(CT_Bands_2003_2022_Count_Stock!#REF!*CT_Bands_1991_2022_Bills_Flat!AL4,"0")</f>
        <v>0</v>
      </c>
      <c r="AM4" s="88" t="str">
        <f>IFERROR(CT_Bands_2003_2022_Count_Stock!#REF!*CT_Bands_1991_2022_Bills_Flat!AM4,"0")</f>
        <v>0</v>
      </c>
      <c r="AN4" s="88" t="str">
        <f>IFERROR(CT_Bands_2003_2022_Count_Stock!#REF!*CT_Bands_1991_2022_Bills_Flat!AN4,"0")</f>
        <v>0</v>
      </c>
      <c r="AO4" s="88" t="str">
        <f>IFERROR(CT_Bands_2003_2022_Count_Stock!#REF!*CT_Bands_1991_2022_Bills_Flat!AO4,"0")</f>
        <v>0</v>
      </c>
      <c r="AP4" s="88" t="str">
        <f>IFERROR(CT_Bands_2003_2022_Count_Stock!#REF!*CT_Bands_1991_2022_Bills_Flat!AP4,"0")</f>
        <v>0</v>
      </c>
      <c r="AQ4" s="88" t="str">
        <f>IFERROR(CT_Bands_2003_2022_Count_Stock!#REF!*CT_Bands_1991_2022_Bills_Flat!AQ4,"0")</f>
        <v>0</v>
      </c>
      <c r="AR4" s="88" t="str">
        <f>IFERROR(CT_Bands_2003_2022_Count_Stock!#REF!*CT_Bands_1991_2022_Bills_Flat!AR4,"0")</f>
        <v>0</v>
      </c>
      <c r="AS4" s="88" t="str">
        <f>IFERROR(CT_Bands_2003_2022_Count_Stock!#REF!*CT_Bands_1991_2022_Bills_Flat!AS4,"0")</f>
        <v>0</v>
      </c>
      <c r="AT4" s="88" t="str">
        <f>IFERROR(CT_Bands_2003_2022_Count_Stock!#REF!*CT_Bands_1991_2022_Bills_Flat!AT4,"0")</f>
        <v>0</v>
      </c>
      <c r="AU4" s="88" t="str">
        <f>IFERROR(CT_Bands_2003_2022_Count_Stock!#REF!*CT_Bands_1991_2022_Bills_Flat!AU4,"0")</f>
        <v>0</v>
      </c>
      <c r="AV4" s="88" t="str">
        <f>IFERROR(CT_Bands_2003_2022_Count_Stock!#REF!*CT_Bands_1991_2022_Bills_Flat!AV4,"0")</f>
        <v>0</v>
      </c>
      <c r="AW4" s="88" t="str">
        <f>IFERROR(CT_Bands_2003_2022_Count_Stock!#REF!*CT_Bands_1991_2022_Bills_Flat!AW4,"0")</f>
        <v>0</v>
      </c>
      <c r="AX4" s="88" t="str">
        <f>IFERROR(CT_Bands_2003_2022_Count_Stock!#REF!*CT_Bands_1991_2022_Bills_Flat!AX4,"0")</f>
        <v>0</v>
      </c>
      <c r="AY4" s="88" t="str">
        <f>IFERROR(CT_Bands_2003_2022_Count_Stock!#REF!*CT_Bands_1991_2022_Bills_Flat!AY4,"0")</f>
        <v>0</v>
      </c>
      <c r="AZ4" s="88" t="str">
        <f>IFERROR(CT_Bands_2003_2022_Count_Stock!#REF!*CT_Bands_1991_2022_Bills_Flat!AZ4,"0")</f>
        <v>0</v>
      </c>
      <c r="BA4" s="88" t="str">
        <f>IFERROR(CT_Bands_2003_2022_Count_Stock!#REF!*CT_Bands_1991_2022_Bills_Flat!BA4,"0")</f>
        <v>0</v>
      </c>
      <c r="BB4" s="88" t="str">
        <f>IFERROR(CT_Bands_2003_2022_Count_Stock!#REF!*CT_Bands_1991_2022_Bills_Flat!BB4,"0")</f>
        <v>0</v>
      </c>
      <c r="BC4" s="88" t="str">
        <f>IFERROR(CT_Bands_2003_2022_Count_Stock!#REF!*CT_Bands_1991_2022_Bills_Flat!BC4,"0")</f>
        <v>0</v>
      </c>
      <c r="BD4" s="88" t="str">
        <f>IFERROR(CT_Bands_2003_2022_Count_Stock!#REF!*CT_Bands_1991_2022_Bills_Flat!BD4,"0")</f>
        <v>0</v>
      </c>
      <c r="BE4" s="88" t="str">
        <f>IFERROR(CT_Bands_2003_2022_Count_Stock!#REF!*CT_Bands_1991_2022_Bills_Flat!BE4,"0")</f>
        <v>0</v>
      </c>
      <c r="BF4" s="88" t="str">
        <f>IFERROR(CT_Bands_2003_2022_Count_Stock!#REF!*CT_Bands_1991_2022_Bills_Flat!BF4,"0")</f>
        <v>0</v>
      </c>
      <c r="BG4" s="88" t="str">
        <f>IFERROR(CT_Bands_2003_2022_Count_Stock!#REF!*CT_Bands_1991_2022_Bills_Flat!BG4,"0")</f>
        <v>0</v>
      </c>
      <c r="BH4" s="88" t="str">
        <f>IFERROR(CT_Bands_2003_2022_Count_Stock!#REF!*CT_Bands_1991_2022_Bills_Flat!BH4,"0")</f>
        <v>0</v>
      </c>
      <c r="BI4" s="88" t="str">
        <f>IFERROR(CT_Bands_2003_2022_Count_Stock!#REF!*CT_Bands_1991_2022_Bills_Flat!BI4,"0")</f>
        <v>0</v>
      </c>
      <c r="BJ4" s="88" t="str">
        <f>IFERROR(CT_Bands_2003_2022_Count_Stock!#REF!*CT_Bands_1991_2022_Bills_Flat!BJ4,"0")</f>
        <v>0</v>
      </c>
      <c r="BK4" s="88" t="str">
        <f>IFERROR(CT_Bands_2003_2022_Count_Stock!#REF!*CT_Bands_1991_2022_Bills_Flat!BK4,"0")</f>
        <v>0</v>
      </c>
      <c r="BL4" s="88" t="str">
        <f>IFERROR(CT_Bands_2003_2022_Count_Stock!#REF!*CT_Bands_1991_2022_Bills_Flat!BL4,"0")</f>
        <v>0</v>
      </c>
      <c r="BM4" s="88" t="str">
        <f>IFERROR(CT_Bands_2003_2022_Count_Stock!#REF!*CT_Bands_1991_2022_Bills_Flat!BM4,"0")</f>
        <v>0</v>
      </c>
      <c r="BN4" s="88" t="str">
        <f>IFERROR(CT_Bands_2003_2022_Count_Stock!#REF!*CT_Bands_1991_2022_Bills_Flat!BN4,"0")</f>
        <v>0</v>
      </c>
      <c r="BO4" s="88" t="str">
        <f>IFERROR(CT_Bands_2003_2022_Count_Stock!#REF!*CT_Bands_1991_2022_Bills_Flat!BO4,"0")</f>
        <v>0</v>
      </c>
      <c r="BP4" s="88" t="str">
        <f>IFERROR(CT_Bands_2003_2022_Count_Stock!#REF!*CT_Bands_1991_2022_Bills_Flat!BP4,"0")</f>
        <v>0</v>
      </c>
      <c r="BQ4" s="88" t="str">
        <f>IFERROR(CT_Bands_2003_2022_Count_Stock!#REF!*CT_Bands_1991_2022_Bills_Flat!BQ4,"0")</f>
        <v>0</v>
      </c>
      <c r="BR4" s="88" t="str">
        <f>IFERROR(CT_Bands_2003_2022_Count_Stock!#REF!*CT_Bands_1991_2022_Bills_Flat!BR4,"0")</f>
        <v>0</v>
      </c>
      <c r="BS4" s="88" t="str">
        <f>IFERROR(CT_Bands_2003_2022_Count_Stock!#REF!*CT_Bands_1991_2022_Bills_Flat!BS4,"0")</f>
        <v>0</v>
      </c>
      <c r="BT4" s="88" t="str">
        <f>IFERROR(CT_Bands_2003_2022_Count_Stock!#REF!*CT_Bands_1991_2022_Bills_Flat!BT4,"0")</f>
        <v>0</v>
      </c>
      <c r="BU4" s="88" t="str">
        <f>IFERROR(CT_Bands_2003_2022_Count_Stock!#REF!*CT_Bands_1991_2022_Bills_Flat!BU4,"0")</f>
        <v>0</v>
      </c>
      <c r="BV4" s="88" t="str">
        <f>IFERROR(CT_Bands_2003_2022_Count_Stock!#REF!*CT_Bands_1991_2022_Bills_Flat!BV4,"0")</f>
        <v>0</v>
      </c>
      <c r="BW4" s="88" t="str">
        <f>IFERROR(CT_Bands_2003_2022_Count_Stock!#REF!*CT_Bands_1991_2022_Bills_Flat!BW4,"0")</f>
        <v>0</v>
      </c>
      <c r="BX4" s="88" t="str">
        <f>IFERROR(CT_Bands_2003_2022_Count_Stock!#REF!*CT_Bands_1991_2022_Bills_Flat!BX4,"0")</f>
        <v>0</v>
      </c>
      <c r="BY4" s="88" t="str">
        <f>IFERROR(CT_Bands_2003_2022_Count_Stock!#REF!*CT_Bands_1991_2022_Bills_Flat!BY4,"0")</f>
        <v>0</v>
      </c>
      <c r="BZ4" s="88" t="str">
        <f>IFERROR(CT_Bands_2003_2022_Count_Stock!#REF!*CT_Bands_1991_2022_Bills_Flat!BZ4,"0")</f>
        <v>0</v>
      </c>
      <c r="CA4" s="88" t="str">
        <f>IFERROR(CT_Bands_2003_2022_Count_Stock!#REF!*CT_Bands_1991_2022_Bills_Flat!CA4,"0")</f>
        <v>0</v>
      </c>
      <c r="CB4" s="88" t="str">
        <f>IFERROR(CT_Bands_2003_2022_Count_Stock!#REF!*CT_Bands_1991_2022_Bills_Flat!CB4,"0")</f>
        <v>0</v>
      </c>
      <c r="CC4" s="88" t="str">
        <f>IFERROR(CT_Bands_2003_2022_Count_Stock!#REF!*CT_Bands_1991_2022_Bills_Flat!CC4,"0")</f>
        <v>0</v>
      </c>
      <c r="CD4" s="88" t="str">
        <f>IFERROR(CT_Bands_2003_2022_Count_Stock!#REF!*CT_Bands_1991_2022_Bills_Flat!CD4,"0")</f>
        <v>0</v>
      </c>
      <c r="CE4" s="88" t="str">
        <f>IFERROR(CT_Bands_2003_2022_Count_Stock!#REF!*CT_Bands_1991_2022_Bills_Flat!CE4,"0")</f>
        <v>0</v>
      </c>
      <c r="CF4" s="94"/>
    </row>
    <row r="5" spans="1:84" s="78" customFormat="1" x14ac:dyDescent="0.25">
      <c r="B5" s="84" t="s">
        <v>2047</v>
      </c>
      <c r="D5" s="89" t="str">
        <f>IFERROR(CT_Bands_2003_2022_Count_Stock!#REF!*CT_Bands_1991_2022_Bills_Flat!D5,"0")</f>
        <v>0</v>
      </c>
      <c r="E5" s="89" t="str">
        <f>IFERROR(CT_Bands_2003_2022_Count_Stock!#REF!*CT_Bands_1991_2022_Bills_Flat!E5,"0")</f>
        <v>0</v>
      </c>
      <c r="F5" s="89" t="str">
        <f>IFERROR(CT_Bands_2003_2022_Count_Stock!#REF!*CT_Bands_1991_2022_Bills_Flat!F5,"0")</f>
        <v>0</v>
      </c>
      <c r="G5" s="89" t="str">
        <f>IFERROR(CT_Bands_2003_2022_Count_Stock!#REF!*CT_Bands_1991_2022_Bills_Flat!G5,"0")</f>
        <v>0</v>
      </c>
      <c r="H5" s="89" t="str">
        <f>IFERROR(CT_Bands_2003_2022_Count_Stock!#REF!*CT_Bands_1991_2022_Bills_Flat!H5,"0")</f>
        <v>0</v>
      </c>
      <c r="I5" s="89" t="str">
        <f>IFERROR(CT_Bands_2003_2022_Count_Stock!#REF!*CT_Bands_1991_2022_Bills_Flat!I5,"0")</f>
        <v>0</v>
      </c>
      <c r="J5" s="89" t="str">
        <f>IFERROR(CT_Bands_2003_2022_Count_Stock!#REF!*CT_Bands_1991_2022_Bills_Flat!J5,"0")</f>
        <v>0</v>
      </c>
      <c r="K5" s="89" t="str">
        <f>IFERROR(CT_Bands_2003_2022_Count_Stock!#REF!*CT_Bands_1991_2022_Bills_Flat!K5,"0")</f>
        <v>0</v>
      </c>
      <c r="L5" s="89" t="str">
        <f>IFERROR(CT_Bands_2003_2022_Count_Stock!#REF!*CT_Bands_1991_2022_Bills_Flat!L5,"0")</f>
        <v>0</v>
      </c>
      <c r="M5" s="89" t="str">
        <f>IFERROR(CT_Bands_2003_2022_Count_Stock!#REF!*CT_Bands_1991_2022_Bills_Flat!M5,"0")</f>
        <v>0</v>
      </c>
      <c r="N5" s="103" t="str">
        <f>IFERROR(CT_Bands_2003_2022_Count_Stock!#REF!*CT_Bands_1991_2022_Bills_Flat!N5,"0")</f>
        <v>0</v>
      </c>
      <c r="O5" s="89" t="str">
        <f>IFERROR(CT_Bands_2003_2022_Count_Stock!#REF!*CT_Bands_1991_2022_Bills_Flat!O5,"0")</f>
        <v>0</v>
      </c>
      <c r="P5" s="89" t="str">
        <f>IFERROR(CT_Bands_2003_2022_Count_Stock!#REF!*CT_Bands_1991_2022_Bills_Flat!P5,"0")</f>
        <v>0</v>
      </c>
      <c r="Q5" s="89" t="str">
        <f>IFERROR(CT_Bands_2003_2022_Count_Stock!#REF!*CT_Bands_1991_2022_Bills_Flat!Q5,"0")</f>
        <v>0</v>
      </c>
      <c r="R5" s="89" t="str">
        <f>IFERROR(CT_Bands_2003_2022_Count_Stock!#REF!*CT_Bands_1991_2022_Bills_Flat!R5,"0")</f>
        <v>0</v>
      </c>
      <c r="S5" s="89" t="str">
        <f>IFERROR(CT_Bands_2003_2022_Count_Stock!#REF!*CT_Bands_1991_2022_Bills_Flat!S5,"0")</f>
        <v>0</v>
      </c>
      <c r="T5" s="89" t="str">
        <f>IFERROR(CT_Bands_2003_2022_Count_Stock!#REF!*CT_Bands_1991_2022_Bills_Flat!T5,"0")</f>
        <v>0</v>
      </c>
      <c r="U5" s="89" t="str">
        <f>IFERROR(CT_Bands_2003_2022_Count_Stock!#REF!*CT_Bands_1991_2022_Bills_Flat!U5,"0")</f>
        <v>0</v>
      </c>
      <c r="V5" s="89" t="str">
        <f>IFERROR(CT_Bands_2003_2022_Count_Stock!#REF!*CT_Bands_1991_2022_Bills_Flat!V5,"0")</f>
        <v>0</v>
      </c>
      <c r="W5" s="89" t="str">
        <f>IFERROR(CT_Bands_2003_2022_Count_Stock!#REF!*CT_Bands_1991_2022_Bills_Flat!W5,"0")</f>
        <v>0</v>
      </c>
      <c r="X5" s="103" t="str">
        <f>IFERROR(CT_Bands_2003_2022_Count_Stock!#REF!*CT_Bands_1991_2022_Bills_Flat!X5,"0")</f>
        <v>0</v>
      </c>
      <c r="Y5" s="89" t="str">
        <f>IFERROR(CT_Bands_2003_2022_Count_Stock!#REF!*CT_Bands_1991_2022_Bills_Flat!Y5,"0")</f>
        <v>0</v>
      </c>
      <c r="Z5" s="89" t="str">
        <f>IFERROR(CT_Bands_2003_2022_Count_Stock!#REF!*CT_Bands_1991_2022_Bills_Flat!Z5,"0")</f>
        <v>0</v>
      </c>
      <c r="AA5" s="89" t="str">
        <f>IFERROR(CT_Bands_2003_2022_Count_Stock!#REF!*CT_Bands_1991_2022_Bills_Flat!AA5,"0")</f>
        <v>0</v>
      </c>
      <c r="AB5" s="89" t="str">
        <f>IFERROR(CT_Bands_2003_2022_Count_Stock!#REF!*CT_Bands_1991_2022_Bills_Flat!AB5,"0")</f>
        <v>0</v>
      </c>
      <c r="AC5" s="89" t="str">
        <f>IFERROR(CT_Bands_2003_2022_Count_Stock!#REF!*CT_Bands_1991_2022_Bills_Flat!AC5,"0")</f>
        <v>0</v>
      </c>
      <c r="AD5" s="89" t="str">
        <f>IFERROR(CT_Bands_2003_2022_Count_Stock!#REF!*CT_Bands_1991_2022_Bills_Flat!AD5,"0")</f>
        <v>0</v>
      </c>
      <c r="AE5" s="89" t="str">
        <f>IFERROR(CT_Bands_2003_2022_Count_Stock!#REF!*CT_Bands_1991_2022_Bills_Flat!AE5,"0")</f>
        <v>0</v>
      </c>
      <c r="AF5" s="89" t="str">
        <f>IFERROR(CT_Bands_2003_2022_Count_Stock!#REF!*CT_Bands_1991_2022_Bills_Flat!AF5,"0")</f>
        <v>0</v>
      </c>
      <c r="AG5" s="89" t="str">
        <f>IFERROR(CT_Bands_2003_2022_Count_Stock!#REF!*CT_Bands_1991_2022_Bills_Flat!AG5,"0")</f>
        <v>0</v>
      </c>
      <c r="AH5" s="103" t="str">
        <f>IFERROR(CT_Bands_2003_2022_Count_Stock!#REF!*CT_Bands_1991_2022_Bills_Flat!AH5,"0")</f>
        <v>0</v>
      </c>
      <c r="AI5" s="89" t="str">
        <f>IFERROR(CT_Bands_2003_2022_Count_Stock!#REF!*CT_Bands_1991_2022_Bills_Flat!AI5,"0")</f>
        <v>0</v>
      </c>
      <c r="AJ5" s="89" t="str">
        <f>IFERROR(CT_Bands_2003_2022_Count_Stock!#REF!*CT_Bands_1991_2022_Bills_Flat!AJ5,"0")</f>
        <v>0</v>
      </c>
      <c r="AK5" s="89" t="str">
        <f>IFERROR(CT_Bands_2003_2022_Count_Stock!#REF!*CT_Bands_1991_2022_Bills_Flat!AK5,"0")</f>
        <v>0</v>
      </c>
      <c r="AL5" s="89" t="str">
        <f>IFERROR(CT_Bands_2003_2022_Count_Stock!#REF!*CT_Bands_1991_2022_Bills_Flat!AL5,"0")</f>
        <v>0</v>
      </c>
      <c r="AM5" s="89" t="str">
        <f>IFERROR(CT_Bands_2003_2022_Count_Stock!#REF!*CT_Bands_1991_2022_Bills_Flat!AM5,"0")</f>
        <v>0</v>
      </c>
      <c r="AN5" s="89" t="str">
        <f>IFERROR(CT_Bands_2003_2022_Count_Stock!#REF!*CT_Bands_1991_2022_Bills_Flat!AN5,"0")</f>
        <v>0</v>
      </c>
      <c r="AO5" s="89" t="str">
        <f>IFERROR(CT_Bands_2003_2022_Count_Stock!#REF!*CT_Bands_1991_2022_Bills_Flat!AO5,"0")</f>
        <v>0</v>
      </c>
      <c r="AP5" s="89" t="str">
        <f>IFERROR(CT_Bands_2003_2022_Count_Stock!#REF!*CT_Bands_1991_2022_Bills_Flat!AP5,"0")</f>
        <v>0</v>
      </c>
      <c r="AQ5" s="89" t="str">
        <f>IFERROR(CT_Bands_2003_2022_Count_Stock!#REF!*CT_Bands_1991_2022_Bills_Flat!AQ5,"0")</f>
        <v>0</v>
      </c>
      <c r="AR5" s="103" t="str">
        <f>IFERROR(CT_Bands_2003_2022_Count_Stock!#REF!*CT_Bands_1991_2022_Bills_Flat!AR5,"0")</f>
        <v>0</v>
      </c>
      <c r="AS5" s="89" t="str">
        <f>IFERROR(CT_Bands_2003_2022_Count_Stock!#REF!*CT_Bands_1991_2022_Bills_Flat!AS5,"0")</f>
        <v>0</v>
      </c>
      <c r="AT5" s="89" t="str">
        <f>IFERROR(CT_Bands_2003_2022_Count_Stock!#REF!*CT_Bands_1991_2022_Bills_Flat!AT5,"0")</f>
        <v>0</v>
      </c>
      <c r="AU5" s="89" t="str">
        <f>IFERROR(CT_Bands_2003_2022_Count_Stock!#REF!*CT_Bands_1991_2022_Bills_Flat!AU5,"0")</f>
        <v>0</v>
      </c>
      <c r="AV5" s="89" t="str">
        <f>IFERROR(CT_Bands_2003_2022_Count_Stock!#REF!*CT_Bands_1991_2022_Bills_Flat!AV5,"0")</f>
        <v>0</v>
      </c>
      <c r="AW5" s="89" t="str">
        <f>IFERROR(CT_Bands_2003_2022_Count_Stock!#REF!*CT_Bands_1991_2022_Bills_Flat!AW5,"0")</f>
        <v>0</v>
      </c>
      <c r="AX5" s="89" t="str">
        <f>IFERROR(CT_Bands_2003_2022_Count_Stock!#REF!*CT_Bands_1991_2022_Bills_Flat!AX5,"0")</f>
        <v>0</v>
      </c>
      <c r="AY5" s="89" t="str">
        <f>IFERROR(CT_Bands_2003_2022_Count_Stock!#REF!*CT_Bands_1991_2022_Bills_Flat!AY5,"0")</f>
        <v>0</v>
      </c>
      <c r="AZ5" s="89" t="str">
        <f>IFERROR(CT_Bands_2003_2022_Count_Stock!#REF!*CT_Bands_1991_2022_Bills_Flat!AZ5,"0")</f>
        <v>0</v>
      </c>
      <c r="BA5" s="89" t="str">
        <f>IFERROR(CT_Bands_2003_2022_Count_Stock!#REF!*CT_Bands_1991_2022_Bills_Flat!BA5,"0")</f>
        <v>0</v>
      </c>
      <c r="BB5" s="103" t="str">
        <f>IFERROR(CT_Bands_2003_2022_Count_Stock!#REF!*CT_Bands_1991_2022_Bills_Flat!BB5,"0")</f>
        <v>0</v>
      </c>
      <c r="BC5" s="89" t="str">
        <f>IFERROR(CT_Bands_2003_2022_Count_Stock!#REF!*CT_Bands_1991_2022_Bills_Flat!BC5,"0")</f>
        <v>0</v>
      </c>
      <c r="BD5" s="89" t="str">
        <f>IFERROR(CT_Bands_2003_2022_Count_Stock!#REF!*CT_Bands_1991_2022_Bills_Flat!BD5,"0")</f>
        <v>0</v>
      </c>
      <c r="BE5" s="89" t="str">
        <f>IFERROR(CT_Bands_2003_2022_Count_Stock!#REF!*CT_Bands_1991_2022_Bills_Flat!BE5,"0")</f>
        <v>0</v>
      </c>
      <c r="BF5" s="89" t="str">
        <f>IFERROR(CT_Bands_2003_2022_Count_Stock!#REF!*CT_Bands_1991_2022_Bills_Flat!BF5,"0")</f>
        <v>0</v>
      </c>
      <c r="BG5" s="89" t="str">
        <f>IFERROR(CT_Bands_2003_2022_Count_Stock!#REF!*CT_Bands_1991_2022_Bills_Flat!BG5,"0")</f>
        <v>0</v>
      </c>
      <c r="BH5" s="89" t="str">
        <f>IFERROR(CT_Bands_2003_2022_Count_Stock!#REF!*CT_Bands_1991_2022_Bills_Flat!BH5,"0")</f>
        <v>0</v>
      </c>
      <c r="BI5" s="89" t="str">
        <f>IFERROR(CT_Bands_2003_2022_Count_Stock!#REF!*CT_Bands_1991_2022_Bills_Flat!BI5,"0")</f>
        <v>0</v>
      </c>
      <c r="BJ5" s="89" t="str">
        <f>IFERROR(CT_Bands_2003_2022_Count_Stock!#REF!*CT_Bands_1991_2022_Bills_Flat!BJ5,"0")</f>
        <v>0</v>
      </c>
      <c r="BK5" s="89" t="str">
        <f>IFERROR(CT_Bands_2003_2022_Count_Stock!#REF!*CT_Bands_1991_2022_Bills_Flat!BK5,"0")</f>
        <v>0</v>
      </c>
      <c r="BL5" s="103" t="str">
        <f>IFERROR(CT_Bands_2003_2022_Count_Stock!#REF!*CT_Bands_1991_2022_Bills_Flat!BL5,"0")</f>
        <v>0</v>
      </c>
      <c r="BM5" s="89" t="str">
        <f>IFERROR(CT_Bands_2003_2022_Count_Stock!#REF!*CT_Bands_1991_2022_Bills_Flat!BM5,"0")</f>
        <v>0</v>
      </c>
      <c r="BN5" s="89" t="str">
        <f>IFERROR(CT_Bands_2003_2022_Count_Stock!#REF!*CT_Bands_1991_2022_Bills_Flat!BN5,"0")</f>
        <v>0</v>
      </c>
      <c r="BO5" s="89" t="str">
        <f>IFERROR(CT_Bands_2003_2022_Count_Stock!#REF!*CT_Bands_1991_2022_Bills_Flat!BO5,"0")</f>
        <v>0</v>
      </c>
      <c r="BP5" s="89" t="str">
        <f>IFERROR(CT_Bands_2003_2022_Count_Stock!#REF!*CT_Bands_1991_2022_Bills_Flat!BP5,"0")</f>
        <v>0</v>
      </c>
      <c r="BQ5" s="89" t="str">
        <f>IFERROR(CT_Bands_2003_2022_Count_Stock!#REF!*CT_Bands_1991_2022_Bills_Flat!BQ5,"0")</f>
        <v>0</v>
      </c>
      <c r="BR5" s="89" t="str">
        <f>IFERROR(CT_Bands_2003_2022_Count_Stock!#REF!*CT_Bands_1991_2022_Bills_Flat!BR5,"0")</f>
        <v>0</v>
      </c>
      <c r="BS5" s="89" t="str">
        <f>IFERROR(CT_Bands_2003_2022_Count_Stock!#REF!*CT_Bands_1991_2022_Bills_Flat!BS5,"0")</f>
        <v>0</v>
      </c>
      <c r="BT5" s="89" t="str">
        <f>IFERROR(CT_Bands_2003_2022_Count_Stock!#REF!*CT_Bands_1991_2022_Bills_Flat!BT5,"0")</f>
        <v>0</v>
      </c>
      <c r="BU5" s="89" t="str">
        <f>IFERROR(CT_Bands_2003_2022_Count_Stock!#REF!*CT_Bands_1991_2022_Bills_Flat!BU5,"0")</f>
        <v>0</v>
      </c>
      <c r="BV5" s="103" t="str">
        <f>IFERROR(CT_Bands_2003_2022_Count_Stock!#REF!*CT_Bands_1991_2022_Bills_Flat!BV5,"0")</f>
        <v>0</v>
      </c>
      <c r="BW5" s="89" t="str">
        <f>IFERROR(CT_Bands_2003_2022_Count_Stock!#REF!*CT_Bands_1991_2022_Bills_Flat!BW5,"0")</f>
        <v>0</v>
      </c>
      <c r="BX5" s="89" t="str">
        <f>IFERROR(CT_Bands_2003_2022_Count_Stock!#REF!*CT_Bands_1991_2022_Bills_Flat!BX5,"0")</f>
        <v>0</v>
      </c>
      <c r="BY5" s="89" t="str">
        <f>IFERROR(CT_Bands_2003_2022_Count_Stock!#REF!*CT_Bands_1991_2022_Bills_Flat!BY5,"0")</f>
        <v>0</v>
      </c>
      <c r="BZ5" s="89" t="str">
        <f>IFERROR(CT_Bands_2003_2022_Count_Stock!#REF!*CT_Bands_1991_2022_Bills_Flat!BZ5,"0")</f>
        <v>0</v>
      </c>
      <c r="CA5" s="89" t="str">
        <f>IFERROR(CT_Bands_2003_2022_Count_Stock!#REF!*CT_Bands_1991_2022_Bills_Flat!CA5,"0")</f>
        <v>0</v>
      </c>
      <c r="CB5" s="89" t="str">
        <f>IFERROR(CT_Bands_2003_2022_Count_Stock!#REF!*CT_Bands_1991_2022_Bills_Flat!CB5,"0")</f>
        <v>0</v>
      </c>
      <c r="CC5" s="89" t="str">
        <f>IFERROR(CT_Bands_2003_2022_Count_Stock!#REF!*CT_Bands_1991_2022_Bills_Flat!CC5,"0")</f>
        <v>0</v>
      </c>
      <c r="CD5" s="89" t="str">
        <f>IFERROR(CT_Bands_2003_2022_Count_Stock!#REF!*CT_Bands_1991_2022_Bills_Flat!CD5,"0")</f>
        <v>0</v>
      </c>
      <c r="CE5" s="89" t="str">
        <f>IFERROR(CT_Bands_2003_2022_Count_Stock!#REF!*CT_Bands_1991_2022_Bills_Flat!CE5,"0")</f>
        <v>0</v>
      </c>
      <c r="CF5" s="95"/>
    </row>
    <row r="6" spans="1:84" s="76" customFormat="1" x14ac:dyDescent="0.25">
      <c r="B6" s="85" t="s">
        <v>1511</v>
      </c>
      <c r="D6" s="90" t="str">
        <f>IFERROR(CT_Bands_2003_2022_Count_Stock!#REF!*CT_Bands_1991_2022_Bills_Flat!D6,"0")</f>
        <v>0</v>
      </c>
      <c r="E6" s="90" t="str">
        <f>IFERROR(CT_Bands_2003_2022_Count_Stock!#REF!*CT_Bands_1991_2022_Bills_Flat!E6,"0")</f>
        <v>0</v>
      </c>
      <c r="F6" s="90" t="str">
        <f>IFERROR(CT_Bands_2003_2022_Count_Stock!#REF!*CT_Bands_1991_2022_Bills_Flat!F6,"0")</f>
        <v>0</v>
      </c>
      <c r="G6" s="90" t="str">
        <f>IFERROR(CT_Bands_2003_2022_Count_Stock!#REF!*CT_Bands_1991_2022_Bills_Flat!G6,"0")</f>
        <v>0</v>
      </c>
      <c r="H6" s="90" t="str">
        <f>IFERROR(CT_Bands_2003_2022_Count_Stock!#REF!*CT_Bands_1991_2022_Bills_Flat!H6,"0")</f>
        <v>0</v>
      </c>
      <c r="I6" s="90" t="str">
        <f>IFERROR(CT_Bands_2003_2022_Count_Stock!#REF!*CT_Bands_1991_2022_Bills_Flat!I6,"0")</f>
        <v>0</v>
      </c>
      <c r="J6" s="90" t="str">
        <f>IFERROR(CT_Bands_2003_2022_Count_Stock!#REF!*CT_Bands_1991_2022_Bills_Flat!J6,"0")</f>
        <v>0</v>
      </c>
      <c r="K6" s="90" t="str">
        <f>IFERROR(CT_Bands_2003_2022_Count_Stock!#REF!*CT_Bands_1991_2022_Bills_Flat!K6,"0")</f>
        <v>0</v>
      </c>
      <c r="L6" s="90" t="str">
        <f>IFERROR(CT_Bands_2003_2022_Count_Stock!#REF!*CT_Bands_1991_2022_Bills_Flat!L6,"0")</f>
        <v>0</v>
      </c>
      <c r="M6" s="90" t="str">
        <f>IFERROR(CT_Bands_2003_2022_Count_Stock!#REF!*CT_Bands_1991_2022_Bills_Flat!M6,"0")</f>
        <v>0</v>
      </c>
      <c r="N6" s="102" t="str">
        <f>IFERROR(CT_Bands_2003_2022_Count_Stock!#REF!*CT_Bands_1991_2022_Bills_Flat!N6,"0")</f>
        <v>0</v>
      </c>
      <c r="O6" s="90" t="str">
        <f>IFERROR(CT_Bands_2003_2022_Count_Stock!#REF!*CT_Bands_1991_2022_Bills_Flat!O6,"0")</f>
        <v>0</v>
      </c>
      <c r="P6" s="90" t="str">
        <f>IFERROR(CT_Bands_2003_2022_Count_Stock!#REF!*CT_Bands_1991_2022_Bills_Flat!P6,"0")</f>
        <v>0</v>
      </c>
      <c r="Q6" s="90" t="str">
        <f>IFERROR(CT_Bands_2003_2022_Count_Stock!#REF!*CT_Bands_1991_2022_Bills_Flat!Q6,"0")</f>
        <v>0</v>
      </c>
      <c r="R6" s="90" t="str">
        <f>IFERROR(CT_Bands_2003_2022_Count_Stock!#REF!*CT_Bands_1991_2022_Bills_Flat!R6,"0")</f>
        <v>0</v>
      </c>
      <c r="S6" s="90" t="str">
        <f>IFERROR(CT_Bands_2003_2022_Count_Stock!#REF!*CT_Bands_1991_2022_Bills_Flat!S6,"0")</f>
        <v>0</v>
      </c>
      <c r="T6" s="90" t="str">
        <f>IFERROR(CT_Bands_2003_2022_Count_Stock!#REF!*CT_Bands_1991_2022_Bills_Flat!T6,"0")</f>
        <v>0</v>
      </c>
      <c r="U6" s="90" t="str">
        <f>IFERROR(CT_Bands_2003_2022_Count_Stock!#REF!*CT_Bands_1991_2022_Bills_Flat!U6,"0")</f>
        <v>0</v>
      </c>
      <c r="V6" s="90" t="str">
        <f>IFERROR(CT_Bands_2003_2022_Count_Stock!#REF!*CT_Bands_1991_2022_Bills_Flat!V6,"0")</f>
        <v>0</v>
      </c>
      <c r="W6" s="90" t="str">
        <f>IFERROR(CT_Bands_2003_2022_Count_Stock!#REF!*CT_Bands_1991_2022_Bills_Flat!W6,"0")</f>
        <v>0</v>
      </c>
      <c r="X6" s="102" t="str">
        <f>IFERROR(CT_Bands_2003_2022_Count_Stock!#REF!*CT_Bands_1991_2022_Bills_Flat!X6,"0")</f>
        <v>0</v>
      </c>
      <c r="Y6" s="90" t="str">
        <f>IFERROR(CT_Bands_2003_2022_Count_Stock!#REF!*CT_Bands_1991_2022_Bills_Flat!Y6,"0")</f>
        <v>0</v>
      </c>
      <c r="Z6" s="90" t="str">
        <f>IFERROR(CT_Bands_2003_2022_Count_Stock!#REF!*CT_Bands_1991_2022_Bills_Flat!Z6,"0")</f>
        <v>0</v>
      </c>
      <c r="AA6" s="90" t="str">
        <f>IFERROR(CT_Bands_2003_2022_Count_Stock!#REF!*CT_Bands_1991_2022_Bills_Flat!AA6,"0")</f>
        <v>0</v>
      </c>
      <c r="AB6" s="90" t="str">
        <f>IFERROR(CT_Bands_2003_2022_Count_Stock!#REF!*CT_Bands_1991_2022_Bills_Flat!AB6,"0")</f>
        <v>0</v>
      </c>
      <c r="AC6" s="90" t="str">
        <f>IFERROR(CT_Bands_2003_2022_Count_Stock!#REF!*CT_Bands_1991_2022_Bills_Flat!AC6,"0")</f>
        <v>0</v>
      </c>
      <c r="AD6" s="90" t="str">
        <f>IFERROR(CT_Bands_2003_2022_Count_Stock!#REF!*CT_Bands_1991_2022_Bills_Flat!AD6,"0")</f>
        <v>0</v>
      </c>
      <c r="AE6" s="90" t="str">
        <f>IFERROR(CT_Bands_2003_2022_Count_Stock!#REF!*CT_Bands_1991_2022_Bills_Flat!AE6,"0")</f>
        <v>0</v>
      </c>
      <c r="AF6" s="90" t="str">
        <f>IFERROR(CT_Bands_2003_2022_Count_Stock!#REF!*CT_Bands_1991_2022_Bills_Flat!AF6,"0")</f>
        <v>0</v>
      </c>
      <c r="AG6" s="90" t="str">
        <f>IFERROR(CT_Bands_2003_2022_Count_Stock!#REF!*CT_Bands_1991_2022_Bills_Flat!AG6,"0")</f>
        <v>0</v>
      </c>
      <c r="AH6" s="102" t="str">
        <f>IFERROR(CT_Bands_2003_2022_Count_Stock!#REF!*CT_Bands_1991_2022_Bills_Flat!AH6,"0")</f>
        <v>0</v>
      </c>
      <c r="AI6" s="90" t="str">
        <f>IFERROR(CT_Bands_2003_2022_Count_Stock!#REF!*CT_Bands_1991_2022_Bills_Flat!AI6,"0")</f>
        <v>0</v>
      </c>
      <c r="AJ6" s="90" t="str">
        <f>IFERROR(CT_Bands_2003_2022_Count_Stock!#REF!*CT_Bands_1991_2022_Bills_Flat!AJ6,"0")</f>
        <v>0</v>
      </c>
      <c r="AK6" s="90" t="str">
        <f>IFERROR(CT_Bands_2003_2022_Count_Stock!#REF!*CT_Bands_1991_2022_Bills_Flat!AK6,"0")</f>
        <v>0</v>
      </c>
      <c r="AL6" s="90" t="str">
        <f>IFERROR(CT_Bands_2003_2022_Count_Stock!#REF!*CT_Bands_1991_2022_Bills_Flat!AL6,"0")</f>
        <v>0</v>
      </c>
      <c r="AM6" s="90" t="str">
        <f>IFERROR(CT_Bands_2003_2022_Count_Stock!#REF!*CT_Bands_1991_2022_Bills_Flat!AM6,"0")</f>
        <v>0</v>
      </c>
      <c r="AN6" s="90" t="str">
        <f>IFERROR(CT_Bands_2003_2022_Count_Stock!#REF!*CT_Bands_1991_2022_Bills_Flat!AN6,"0")</f>
        <v>0</v>
      </c>
      <c r="AO6" s="90" t="str">
        <f>IFERROR(CT_Bands_2003_2022_Count_Stock!#REF!*CT_Bands_1991_2022_Bills_Flat!AO6,"0")</f>
        <v>0</v>
      </c>
      <c r="AP6" s="90" t="str">
        <f>IFERROR(CT_Bands_2003_2022_Count_Stock!#REF!*CT_Bands_1991_2022_Bills_Flat!AP6,"0")</f>
        <v>0</v>
      </c>
      <c r="AQ6" s="90" t="str">
        <f>IFERROR(CT_Bands_2003_2022_Count_Stock!#REF!*CT_Bands_1991_2022_Bills_Flat!AQ6,"0")</f>
        <v>0</v>
      </c>
      <c r="AR6" s="102" t="str">
        <f>IFERROR(CT_Bands_2003_2022_Count_Stock!#REF!*CT_Bands_1991_2022_Bills_Flat!AR6,"0")</f>
        <v>0</v>
      </c>
      <c r="AS6" s="90" t="str">
        <f>IFERROR(CT_Bands_2003_2022_Count_Stock!#REF!*CT_Bands_1991_2022_Bills_Flat!AS6,"0")</f>
        <v>0</v>
      </c>
      <c r="AT6" s="90" t="str">
        <f>IFERROR(CT_Bands_2003_2022_Count_Stock!#REF!*CT_Bands_1991_2022_Bills_Flat!AT6,"0")</f>
        <v>0</v>
      </c>
      <c r="AU6" s="90" t="str">
        <f>IFERROR(CT_Bands_2003_2022_Count_Stock!#REF!*CT_Bands_1991_2022_Bills_Flat!AU6,"0")</f>
        <v>0</v>
      </c>
      <c r="AV6" s="90" t="str">
        <f>IFERROR(CT_Bands_2003_2022_Count_Stock!#REF!*CT_Bands_1991_2022_Bills_Flat!AV6,"0")</f>
        <v>0</v>
      </c>
      <c r="AW6" s="90" t="str">
        <f>IFERROR(CT_Bands_2003_2022_Count_Stock!#REF!*CT_Bands_1991_2022_Bills_Flat!AW6,"0")</f>
        <v>0</v>
      </c>
      <c r="AX6" s="90" t="str">
        <f>IFERROR(CT_Bands_2003_2022_Count_Stock!#REF!*CT_Bands_1991_2022_Bills_Flat!AX6,"0")</f>
        <v>0</v>
      </c>
      <c r="AY6" s="90" t="str">
        <f>IFERROR(CT_Bands_2003_2022_Count_Stock!#REF!*CT_Bands_1991_2022_Bills_Flat!AY6,"0")</f>
        <v>0</v>
      </c>
      <c r="AZ6" s="90" t="str">
        <f>IFERROR(CT_Bands_2003_2022_Count_Stock!#REF!*CT_Bands_1991_2022_Bills_Flat!AZ6,"0")</f>
        <v>0</v>
      </c>
      <c r="BA6" s="90" t="str">
        <f>IFERROR(CT_Bands_2003_2022_Count_Stock!#REF!*CT_Bands_1991_2022_Bills_Flat!BA6,"0")</f>
        <v>0</v>
      </c>
      <c r="BB6" s="102" t="str">
        <f>IFERROR(CT_Bands_2003_2022_Count_Stock!#REF!*CT_Bands_1991_2022_Bills_Flat!BB6,"0")</f>
        <v>0</v>
      </c>
      <c r="BC6" s="90" t="str">
        <f>IFERROR(CT_Bands_2003_2022_Count_Stock!#REF!*CT_Bands_1991_2022_Bills_Flat!BC6,"0")</f>
        <v>0</v>
      </c>
      <c r="BD6" s="90" t="str">
        <f>IFERROR(CT_Bands_2003_2022_Count_Stock!#REF!*CT_Bands_1991_2022_Bills_Flat!BD6,"0")</f>
        <v>0</v>
      </c>
      <c r="BE6" s="90" t="str">
        <f>IFERROR(CT_Bands_2003_2022_Count_Stock!#REF!*CT_Bands_1991_2022_Bills_Flat!BE6,"0")</f>
        <v>0</v>
      </c>
      <c r="BF6" s="90" t="str">
        <f>IFERROR(CT_Bands_2003_2022_Count_Stock!#REF!*CT_Bands_1991_2022_Bills_Flat!BF6,"0")</f>
        <v>0</v>
      </c>
      <c r="BG6" s="90" t="str">
        <f>IFERROR(CT_Bands_2003_2022_Count_Stock!#REF!*CT_Bands_1991_2022_Bills_Flat!BG6,"0")</f>
        <v>0</v>
      </c>
      <c r="BH6" s="90" t="str">
        <f>IFERROR(CT_Bands_2003_2022_Count_Stock!#REF!*CT_Bands_1991_2022_Bills_Flat!BH6,"0")</f>
        <v>0</v>
      </c>
      <c r="BI6" s="90" t="str">
        <f>IFERROR(CT_Bands_2003_2022_Count_Stock!#REF!*CT_Bands_1991_2022_Bills_Flat!BI6,"0")</f>
        <v>0</v>
      </c>
      <c r="BJ6" s="90" t="str">
        <f>IFERROR(CT_Bands_2003_2022_Count_Stock!#REF!*CT_Bands_1991_2022_Bills_Flat!BJ6,"0")</f>
        <v>0</v>
      </c>
      <c r="BK6" s="90" t="str">
        <f>IFERROR(CT_Bands_2003_2022_Count_Stock!#REF!*CT_Bands_1991_2022_Bills_Flat!BK6,"0")</f>
        <v>0</v>
      </c>
      <c r="BL6" s="102" t="str">
        <f>IFERROR(CT_Bands_2003_2022_Count_Stock!#REF!*CT_Bands_1991_2022_Bills_Flat!BL6,"0")</f>
        <v>0</v>
      </c>
      <c r="BM6" s="90" t="str">
        <f>IFERROR(CT_Bands_2003_2022_Count_Stock!#REF!*CT_Bands_1991_2022_Bills_Flat!BM6,"0")</f>
        <v>0</v>
      </c>
      <c r="BN6" s="90" t="str">
        <f>IFERROR(CT_Bands_2003_2022_Count_Stock!#REF!*CT_Bands_1991_2022_Bills_Flat!BN6,"0")</f>
        <v>0</v>
      </c>
      <c r="BO6" s="90" t="str">
        <f>IFERROR(CT_Bands_2003_2022_Count_Stock!#REF!*CT_Bands_1991_2022_Bills_Flat!BO6,"0")</f>
        <v>0</v>
      </c>
      <c r="BP6" s="90" t="str">
        <f>IFERROR(CT_Bands_2003_2022_Count_Stock!#REF!*CT_Bands_1991_2022_Bills_Flat!BP6,"0")</f>
        <v>0</v>
      </c>
      <c r="BQ6" s="90" t="str">
        <f>IFERROR(CT_Bands_2003_2022_Count_Stock!#REF!*CT_Bands_1991_2022_Bills_Flat!BQ6,"0")</f>
        <v>0</v>
      </c>
      <c r="BR6" s="90" t="str">
        <f>IFERROR(CT_Bands_2003_2022_Count_Stock!#REF!*CT_Bands_1991_2022_Bills_Flat!BR6,"0")</f>
        <v>0</v>
      </c>
      <c r="BS6" s="90" t="str">
        <f>IFERROR(CT_Bands_2003_2022_Count_Stock!#REF!*CT_Bands_1991_2022_Bills_Flat!BS6,"0")</f>
        <v>0</v>
      </c>
      <c r="BT6" s="90" t="str">
        <f>IFERROR(CT_Bands_2003_2022_Count_Stock!#REF!*CT_Bands_1991_2022_Bills_Flat!BT6,"0")</f>
        <v>0</v>
      </c>
      <c r="BU6" s="90" t="str">
        <f>IFERROR(CT_Bands_2003_2022_Count_Stock!#REF!*CT_Bands_1991_2022_Bills_Flat!BU6,"0")</f>
        <v>0</v>
      </c>
      <c r="BV6" s="102" t="str">
        <f>IFERROR(CT_Bands_2003_2022_Count_Stock!#REF!*CT_Bands_1991_2022_Bills_Flat!BV6,"0")</f>
        <v>0</v>
      </c>
      <c r="BW6" s="90" t="str">
        <f>IFERROR(CT_Bands_2003_2022_Count_Stock!#REF!*CT_Bands_1991_2022_Bills_Flat!BW6,"0")</f>
        <v>0</v>
      </c>
      <c r="BX6" s="90" t="str">
        <f>IFERROR(CT_Bands_2003_2022_Count_Stock!#REF!*CT_Bands_1991_2022_Bills_Flat!BX6,"0")</f>
        <v>0</v>
      </c>
      <c r="BY6" s="90" t="str">
        <f>IFERROR(CT_Bands_2003_2022_Count_Stock!#REF!*CT_Bands_1991_2022_Bills_Flat!BY6,"0")</f>
        <v>0</v>
      </c>
      <c r="BZ6" s="90" t="str">
        <f>IFERROR(CT_Bands_2003_2022_Count_Stock!#REF!*CT_Bands_1991_2022_Bills_Flat!BZ6,"0")</f>
        <v>0</v>
      </c>
      <c r="CA6" s="90" t="str">
        <f>IFERROR(CT_Bands_2003_2022_Count_Stock!#REF!*CT_Bands_1991_2022_Bills_Flat!CA6,"0")</f>
        <v>0</v>
      </c>
      <c r="CB6" s="90" t="str">
        <f>IFERROR(CT_Bands_2003_2022_Count_Stock!#REF!*CT_Bands_1991_2022_Bills_Flat!CB6,"0")</f>
        <v>0</v>
      </c>
      <c r="CC6" s="90" t="str">
        <f>IFERROR(CT_Bands_2003_2022_Count_Stock!#REF!*CT_Bands_1991_2022_Bills_Flat!CC6,"0")</f>
        <v>0</v>
      </c>
      <c r="CD6" s="90" t="str">
        <f>IFERROR(CT_Bands_2003_2022_Count_Stock!#REF!*CT_Bands_1991_2022_Bills_Flat!CD6,"0")</f>
        <v>0</v>
      </c>
      <c r="CE6" s="90" t="str">
        <f>IFERROR(CT_Bands_2003_2022_Count_Stock!#REF!*CT_Bands_1991_2022_Bills_Flat!CE6,"0")</f>
        <v>0</v>
      </c>
      <c r="CF6" s="96"/>
    </row>
    <row r="7" spans="1:84" x14ac:dyDescent="0.25">
      <c r="A7" s="77" t="s">
        <v>401</v>
      </c>
      <c r="B7" s="83" t="s">
        <v>402</v>
      </c>
      <c r="C7" s="83" t="s">
        <v>2127</v>
      </c>
      <c r="D7" s="88" t="str">
        <f>IFERROR(CT_Bands_2003_2022_Count_Stock!D4*CT_Bands_1991_2022_Bills_Flat!D7,"0")</f>
        <v>0</v>
      </c>
      <c r="E7" s="88" t="str">
        <f>IFERROR(CT_Bands_2003_2022_Count_Stock!E4*CT_Bands_1991_2022_Bills_Flat!E7,"0")</f>
        <v>0</v>
      </c>
      <c r="F7" s="88" t="str">
        <f>IFERROR(CT_Bands_2003_2022_Count_Stock!F4*CT_Bands_1991_2022_Bills_Flat!F7,"0")</f>
        <v>0</v>
      </c>
      <c r="G7" s="88" t="str">
        <f>IFERROR(CT_Bands_2003_2022_Count_Stock!G4*CT_Bands_1991_2022_Bills_Flat!G7,"0")</f>
        <v>0</v>
      </c>
      <c r="H7" s="88" t="str">
        <f>IFERROR(CT_Bands_2003_2022_Count_Stock!H4*CT_Bands_1991_2022_Bills_Flat!H7,"0")</f>
        <v>0</v>
      </c>
      <c r="I7" s="88" t="str">
        <f>IFERROR(CT_Bands_2003_2022_Count_Stock!I4*CT_Bands_1991_2022_Bills_Flat!I7,"0")</f>
        <v>0</v>
      </c>
      <c r="J7" s="88" t="str">
        <f>IFERROR(CT_Bands_2003_2022_Count_Stock!J4*CT_Bands_1991_2022_Bills_Flat!J7,"0")</f>
        <v>0</v>
      </c>
      <c r="K7" s="88" t="str">
        <f>IFERROR(CT_Bands_2003_2022_Count_Stock!K4*CT_Bands_1991_2022_Bills_Flat!K7,"0")</f>
        <v>0</v>
      </c>
      <c r="L7" s="88" t="str">
        <f>IFERROR(CT_Bands_2003_2022_Count_Stock!L4*CT_Bands_1991_2022_Bills_Flat!L7,"0")</f>
        <v>0</v>
      </c>
      <c r="M7" s="88" t="str">
        <f>IFERROR(CT_Bands_2003_2022_Count_Stock!#REF!*CT_Bands_1991_2022_Bills_Flat!M7,"0")</f>
        <v>0</v>
      </c>
      <c r="N7" s="100" t="str">
        <f>IFERROR(CT_Bands_2003_2022_Count_Stock!M4*CT_Bands_1991_2022_Bills_Flat!N7,"0")</f>
        <v>0</v>
      </c>
      <c r="O7" s="88" t="str">
        <f>IFERROR(CT_Bands_2003_2022_Count_Stock!N4*CT_Bands_1991_2022_Bills_Flat!O7,"0")</f>
        <v>0</v>
      </c>
      <c r="P7" s="88" t="str">
        <f>IFERROR(CT_Bands_2003_2022_Count_Stock!O4*CT_Bands_1991_2022_Bills_Flat!P7,"0")</f>
        <v>0</v>
      </c>
      <c r="Q7" s="88" t="str">
        <f>IFERROR(CT_Bands_2003_2022_Count_Stock!P4*CT_Bands_1991_2022_Bills_Flat!Q7,"0")</f>
        <v>0</v>
      </c>
      <c r="R7" s="88" t="str">
        <f>IFERROR(CT_Bands_2003_2022_Count_Stock!Q4*CT_Bands_1991_2022_Bills_Flat!R7,"0")</f>
        <v>0</v>
      </c>
      <c r="S7" s="88" t="str">
        <f>IFERROR(CT_Bands_2003_2022_Count_Stock!R4*CT_Bands_1991_2022_Bills_Flat!S7,"0")</f>
        <v>0</v>
      </c>
      <c r="T7" s="88" t="str">
        <f>IFERROR(CT_Bands_2003_2022_Count_Stock!S4*CT_Bands_1991_2022_Bills_Flat!T7,"0")</f>
        <v>0</v>
      </c>
      <c r="U7" s="88" t="str">
        <f>IFERROR(CT_Bands_2003_2022_Count_Stock!T4*CT_Bands_1991_2022_Bills_Flat!U7,"0")</f>
        <v>0</v>
      </c>
      <c r="V7" s="88" t="str">
        <f>IFERROR(CT_Bands_2003_2022_Count_Stock!U4*CT_Bands_1991_2022_Bills_Flat!V7,"0")</f>
        <v>0</v>
      </c>
      <c r="W7" s="88" t="str">
        <f>IFERROR(CT_Bands_2003_2022_Count_Stock!#REF!*CT_Bands_1991_2022_Bills_Flat!W7,"0")</f>
        <v>0</v>
      </c>
      <c r="X7" s="100" t="str">
        <f>IFERROR(CT_Bands_2003_2022_Count_Stock!V4*CT_Bands_1991_2022_Bills_Flat!X7,"0")</f>
        <v>0</v>
      </c>
      <c r="Y7" s="88" t="str">
        <f>IFERROR(CT_Bands_2003_2022_Count_Stock!W4*CT_Bands_1991_2022_Bills_Flat!Y7,"0")</f>
        <v>0</v>
      </c>
      <c r="Z7" s="88" t="str">
        <f>IFERROR(CT_Bands_2003_2022_Count_Stock!X4*CT_Bands_1991_2022_Bills_Flat!Z7,"0")</f>
        <v>0</v>
      </c>
      <c r="AA7" s="88" t="str">
        <f>IFERROR(CT_Bands_2003_2022_Count_Stock!Y4*CT_Bands_1991_2022_Bills_Flat!AA7,"0")</f>
        <v>0</v>
      </c>
      <c r="AB7" s="88" t="str">
        <f>IFERROR(CT_Bands_2003_2022_Count_Stock!Z4*CT_Bands_1991_2022_Bills_Flat!AB7,"0")</f>
        <v>0</v>
      </c>
      <c r="AC7" s="88" t="str">
        <f>IFERROR(CT_Bands_2003_2022_Count_Stock!AA4*CT_Bands_1991_2022_Bills_Flat!AC7,"0")</f>
        <v>0</v>
      </c>
      <c r="AD7" s="88" t="str">
        <f>IFERROR(CT_Bands_2003_2022_Count_Stock!AB4*CT_Bands_1991_2022_Bills_Flat!AD7,"0")</f>
        <v>0</v>
      </c>
      <c r="AE7" s="88" t="str">
        <f>IFERROR(CT_Bands_2003_2022_Count_Stock!AC4*CT_Bands_1991_2022_Bills_Flat!AE7,"0")</f>
        <v>0</v>
      </c>
      <c r="AF7" s="88" t="str">
        <f>IFERROR(CT_Bands_2003_2022_Count_Stock!AD4*CT_Bands_1991_2022_Bills_Flat!AF7,"0")</f>
        <v>0</v>
      </c>
      <c r="AG7" s="88" t="str">
        <f>IFERROR(CT_Bands_2003_2022_Count_Stock!#REF!*CT_Bands_1991_2022_Bills_Flat!AG7,"0")</f>
        <v>0</v>
      </c>
      <c r="AH7" s="100" t="str">
        <f>IFERROR(CT_Bands_2003_2022_Count_Stock!AE4*CT_Bands_1991_2022_Bills_Flat!AH7,"0")</f>
        <v>0</v>
      </c>
      <c r="AI7" s="88" t="str">
        <f>IFERROR(CT_Bands_2003_2022_Count_Stock!AF4*CT_Bands_1991_2022_Bills_Flat!AI7,"0")</f>
        <v>0</v>
      </c>
      <c r="AJ7" s="88" t="str">
        <f>IFERROR(CT_Bands_2003_2022_Count_Stock!AG4*CT_Bands_1991_2022_Bills_Flat!AJ7,"0")</f>
        <v>0</v>
      </c>
      <c r="AK7" s="88" t="str">
        <f>IFERROR(CT_Bands_2003_2022_Count_Stock!AH4*CT_Bands_1991_2022_Bills_Flat!AK7,"0")</f>
        <v>0</v>
      </c>
      <c r="AL7" s="88" t="str">
        <f>IFERROR(CT_Bands_2003_2022_Count_Stock!AI4*CT_Bands_1991_2022_Bills_Flat!AL7,"0")</f>
        <v>0</v>
      </c>
      <c r="AM7" s="88" t="str">
        <f>IFERROR(CT_Bands_2003_2022_Count_Stock!AJ4*CT_Bands_1991_2022_Bills_Flat!AM7,"0")</f>
        <v>0</v>
      </c>
      <c r="AN7" s="88" t="str">
        <f>IFERROR(CT_Bands_2003_2022_Count_Stock!AK4*CT_Bands_1991_2022_Bills_Flat!AN7,"0")</f>
        <v>0</v>
      </c>
      <c r="AO7" s="88" t="str">
        <f>IFERROR(CT_Bands_2003_2022_Count_Stock!AL4*CT_Bands_1991_2022_Bills_Flat!AO7,"0")</f>
        <v>0</v>
      </c>
      <c r="AP7" s="88" t="str">
        <f>IFERROR(CT_Bands_2003_2022_Count_Stock!AM4*CT_Bands_1991_2022_Bills_Flat!AP7,"0")</f>
        <v>0</v>
      </c>
      <c r="AQ7" s="88" t="str">
        <f>IFERROR(CT_Bands_2003_2022_Count_Stock!#REF!*CT_Bands_1991_2022_Bills_Flat!AQ7,"0")</f>
        <v>0</v>
      </c>
      <c r="AR7" s="100" t="str">
        <f>IFERROR(CT_Bands_2003_2022_Count_Stock!AN4*CT_Bands_1991_2022_Bills_Flat!AR7,"0")</f>
        <v>0</v>
      </c>
      <c r="AS7" s="88" t="str">
        <f>IFERROR(CT_Bands_2003_2022_Count_Stock!AO4*CT_Bands_1991_2022_Bills_Flat!AS7,"0")</f>
        <v>0</v>
      </c>
      <c r="AT7" s="88" t="str">
        <f>IFERROR(CT_Bands_2003_2022_Count_Stock!AP4*CT_Bands_1991_2022_Bills_Flat!AT7,"0")</f>
        <v>0</v>
      </c>
      <c r="AU7" s="88" t="str">
        <f>IFERROR(CT_Bands_2003_2022_Count_Stock!AQ4*CT_Bands_1991_2022_Bills_Flat!AU7,"0")</f>
        <v>0</v>
      </c>
      <c r="AV7" s="88" t="str">
        <f>IFERROR(CT_Bands_2003_2022_Count_Stock!AR4*CT_Bands_1991_2022_Bills_Flat!AV7,"0")</f>
        <v>0</v>
      </c>
      <c r="AW7" s="88" t="str">
        <f>IFERROR(CT_Bands_2003_2022_Count_Stock!AS4*CT_Bands_1991_2022_Bills_Flat!AW7,"0")</f>
        <v>0</v>
      </c>
      <c r="AX7" s="88" t="str">
        <f>IFERROR(CT_Bands_2003_2022_Count_Stock!AT4*CT_Bands_1991_2022_Bills_Flat!AX7,"0")</f>
        <v>0</v>
      </c>
      <c r="AY7" s="88" t="str">
        <f>IFERROR(CT_Bands_2003_2022_Count_Stock!AU4*CT_Bands_1991_2022_Bills_Flat!AY7,"0")</f>
        <v>0</v>
      </c>
      <c r="AZ7" s="88" t="str">
        <f>IFERROR(CT_Bands_2003_2022_Count_Stock!AV4*CT_Bands_1991_2022_Bills_Flat!AZ7,"0")</f>
        <v>0</v>
      </c>
      <c r="BA7" s="88" t="str">
        <f>IFERROR(CT_Bands_2003_2022_Count_Stock!#REF!*CT_Bands_1991_2022_Bills_Flat!BA7,"0")</f>
        <v>0</v>
      </c>
      <c r="BB7" s="100" t="str">
        <f>IFERROR(CT_Bands_2003_2022_Count_Stock!AW4*CT_Bands_1991_2022_Bills_Flat!BB7,"0")</f>
        <v>0</v>
      </c>
      <c r="BC7" s="88" t="str">
        <f>IFERROR(CT_Bands_2003_2022_Count_Stock!AX4*CT_Bands_1991_2022_Bills_Flat!BC7,"0")</f>
        <v>0</v>
      </c>
      <c r="BD7" s="88" t="str">
        <f>IFERROR(CT_Bands_2003_2022_Count_Stock!AY4*CT_Bands_1991_2022_Bills_Flat!BD7,"0")</f>
        <v>0</v>
      </c>
      <c r="BE7" s="88" t="str">
        <f>IFERROR(CT_Bands_2003_2022_Count_Stock!AZ4*CT_Bands_1991_2022_Bills_Flat!BE7,"0")</f>
        <v>0</v>
      </c>
      <c r="BF7" s="88" t="str">
        <f>IFERROR(CT_Bands_2003_2022_Count_Stock!BA4*CT_Bands_1991_2022_Bills_Flat!BF7,"0")</f>
        <v>0</v>
      </c>
      <c r="BG7" s="88" t="str">
        <f>IFERROR(CT_Bands_2003_2022_Count_Stock!BB4*CT_Bands_1991_2022_Bills_Flat!BG7,"0")</f>
        <v>0</v>
      </c>
      <c r="BH7" s="88" t="str">
        <f>IFERROR(CT_Bands_2003_2022_Count_Stock!BC4*CT_Bands_1991_2022_Bills_Flat!BH7,"0")</f>
        <v>0</v>
      </c>
      <c r="BI7" s="88" t="str">
        <f>IFERROR(CT_Bands_2003_2022_Count_Stock!BD4*CT_Bands_1991_2022_Bills_Flat!BI7,"0")</f>
        <v>0</v>
      </c>
      <c r="BJ7" s="88" t="str">
        <f>IFERROR(CT_Bands_2003_2022_Count_Stock!BE4*CT_Bands_1991_2022_Bills_Flat!BJ7,"0")</f>
        <v>0</v>
      </c>
      <c r="BK7" s="88" t="str">
        <f>IFERROR(CT_Bands_2003_2022_Count_Stock!#REF!*CT_Bands_1991_2022_Bills_Flat!BK7,"0")</f>
        <v>0</v>
      </c>
      <c r="BL7" s="100" t="str">
        <f>IFERROR(CT_Bands_2003_2022_Count_Stock!BF4*CT_Bands_1991_2022_Bills_Flat!BL7,"0")</f>
        <v>0</v>
      </c>
      <c r="BM7" s="88" t="str">
        <f>IFERROR(CT_Bands_2003_2022_Count_Stock!BG4*CT_Bands_1991_2022_Bills_Flat!BM7,"0")</f>
        <v>0</v>
      </c>
      <c r="BN7" s="88" t="str">
        <f>IFERROR(CT_Bands_2003_2022_Count_Stock!BH4*CT_Bands_1991_2022_Bills_Flat!BN7,"0")</f>
        <v>0</v>
      </c>
      <c r="BO7" s="88" t="str">
        <f>IFERROR(CT_Bands_2003_2022_Count_Stock!BI4*CT_Bands_1991_2022_Bills_Flat!BO7,"0")</f>
        <v>0</v>
      </c>
      <c r="BP7" s="88" t="str">
        <f>IFERROR(CT_Bands_2003_2022_Count_Stock!BJ4*CT_Bands_1991_2022_Bills_Flat!BP7,"0")</f>
        <v>0</v>
      </c>
      <c r="BQ7" s="88" t="str">
        <f>IFERROR(CT_Bands_2003_2022_Count_Stock!BK4*CT_Bands_1991_2022_Bills_Flat!BQ7,"0")</f>
        <v>0</v>
      </c>
      <c r="BR7" s="88" t="str">
        <f>IFERROR(CT_Bands_2003_2022_Count_Stock!BL4*CT_Bands_1991_2022_Bills_Flat!BR7,"0")</f>
        <v>0</v>
      </c>
      <c r="BS7" s="88" t="str">
        <f>IFERROR(CT_Bands_2003_2022_Count_Stock!BM4*CT_Bands_1991_2022_Bills_Flat!BS7,"0")</f>
        <v>0</v>
      </c>
      <c r="BT7" s="88" t="str">
        <f>IFERROR(CT_Bands_2003_2022_Count_Stock!BN4*CT_Bands_1991_2022_Bills_Flat!BT7,"0")</f>
        <v>0</v>
      </c>
      <c r="BU7" s="88" t="str">
        <f>IFERROR(CT_Bands_2003_2022_Count_Stock!#REF!*CT_Bands_1991_2022_Bills_Flat!BU7,"0")</f>
        <v>0</v>
      </c>
      <c r="BV7" s="100" t="str">
        <f>IFERROR(CT_Bands_2003_2022_Count_Stock!BO4*CT_Bands_1991_2022_Bills_Flat!BV7,"0")</f>
        <v>0</v>
      </c>
      <c r="BW7" s="88" t="str">
        <f>IFERROR(CT_Bands_2003_2022_Count_Stock!BP4*CT_Bands_1991_2022_Bills_Flat!BW7,"0")</f>
        <v>0</v>
      </c>
      <c r="BX7" s="88" t="str">
        <f>IFERROR(CT_Bands_2003_2022_Count_Stock!BQ4*CT_Bands_1991_2022_Bills_Flat!BX7,"0")</f>
        <v>0</v>
      </c>
      <c r="BY7" s="88" t="str">
        <f>IFERROR(CT_Bands_2003_2022_Count_Stock!BR4*CT_Bands_1991_2022_Bills_Flat!BY7,"0")</f>
        <v>0</v>
      </c>
      <c r="BZ7" s="88" t="str">
        <f>IFERROR(CT_Bands_2003_2022_Count_Stock!BS4*CT_Bands_1991_2022_Bills_Flat!BZ7,"0")</f>
        <v>0</v>
      </c>
      <c r="CA7" s="88" t="str">
        <f>IFERROR(CT_Bands_2003_2022_Count_Stock!BT4*CT_Bands_1991_2022_Bills_Flat!CA7,"0")</f>
        <v>0</v>
      </c>
      <c r="CB7" s="88" t="str">
        <f>IFERROR(CT_Bands_2003_2022_Count_Stock!BU4*CT_Bands_1991_2022_Bills_Flat!CB7,"0")</f>
        <v>0</v>
      </c>
      <c r="CC7" s="88" t="str">
        <f>IFERROR(CT_Bands_2003_2022_Count_Stock!BV4*CT_Bands_1991_2022_Bills_Flat!CC7,"0")</f>
        <v>0</v>
      </c>
      <c r="CD7" s="88" t="str">
        <f>IFERROR(CT_Bands_2003_2022_Count_Stock!BW4*CT_Bands_1991_2022_Bills_Flat!CD7,"0")</f>
        <v>0</v>
      </c>
      <c r="CE7" s="88" t="str">
        <f>IFERROR(CT_Bands_2003_2022_Count_Stock!#REF!*CT_Bands_1991_2022_Bills_Flat!CE7,"0")</f>
        <v>0</v>
      </c>
      <c r="CF7" s="94"/>
    </row>
    <row r="8" spans="1:84" x14ac:dyDescent="0.25">
      <c r="A8" s="77" t="s">
        <v>403</v>
      </c>
      <c r="B8" s="83" t="s">
        <v>404</v>
      </c>
      <c r="C8" s="83" t="s">
        <v>2127</v>
      </c>
      <c r="D8" s="88" t="str">
        <f>IFERROR(CT_Bands_2003_2022_Count_Stock!D5*CT_Bands_1991_2022_Bills_Flat!D8,"0")</f>
        <v>0</v>
      </c>
      <c r="E8" s="88" t="str">
        <f>IFERROR(CT_Bands_2003_2022_Count_Stock!E5*CT_Bands_1991_2022_Bills_Flat!E8,"0")</f>
        <v>0</v>
      </c>
      <c r="F8" s="88" t="str">
        <f>IFERROR(CT_Bands_2003_2022_Count_Stock!F5*CT_Bands_1991_2022_Bills_Flat!F8,"0")</f>
        <v>0</v>
      </c>
      <c r="G8" s="88" t="str">
        <f>IFERROR(CT_Bands_2003_2022_Count_Stock!G5*CT_Bands_1991_2022_Bills_Flat!G8,"0")</f>
        <v>0</v>
      </c>
      <c r="H8" s="88" t="str">
        <f>IFERROR(CT_Bands_2003_2022_Count_Stock!H5*CT_Bands_1991_2022_Bills_Flat!H8,"0")</f>
        <v>0</v>
      </c>
      <c r="I8" s="88" t="str">
        <f>IFERROR(CT_Bands_2003_2022_Count_Stock!I5*CT_Bands_1991_2022_Bills_Flat!I8,"0")</f>
        <v>0</v>
      </c>
      <c r="J8" s="88" t="str">
        <f>IFERROR(CT_Bands_2003_2022_Count_Stock!J5*CT_Bands_1991_2022_Bills_Flat!J8,"0")</f>
        <v>0</v>
      </c>
      <c r="K8" s="88" t="str">
        <f>IFERROR(CT_Bands_2003_2022_Count_Stock!K5*CT_Bands_1991_2022_Bills_Flat!K8,"0")</f>
        <v>0</v>
      </c>
      <c r="L8" s="88" t="str">
        <f>IFERROR(CT_Bands_2003_2022_Count_Stock!L5*CT_Bands_1991_2022_Bills_Flat!L8,"0")</f>
        <v>0</v>
      </c>
      <c r="M8" s="88" t="str">
        <f>IFERROR(CT_Bands_2003_2022_Count_Stock!#REF!*CT_Bands_1991_2022_Bills_Flat!M8,"0")</f>
        <v>0</v>
      </c>
      <c r="N8" s="100" t="str">
        <f>IFERROR(CT_Bands_2003_2022_Count_Stock!M5*CT_Bands_1991_2022_Bills_Flat!N8,"0")</f>
        <v>0</v>
      </c>
      <c r="O8" s="88" t="str">
        <f>IFERROR(CT_Bands_2003_2022_Count_Stock!N5*CT_Bands_1991_2022_Bills_Flat!O8,"0")</f>
        <v>0</v>
      </c>
      <c r="P8" s="88" t="str">
        <f>IFERROR(CT_Bands_2003_2022_Count_Stock!O5*CT_Bands_1991_2022_Bills_Flat!P8,"0")</f>
        <v>0</v>
      </c>
      <c r="Q8" s="88" t="str">
        <f>IFERROR(CT_Bands_2003_2022_Count_Stock!P5*CT_Bands_1991_2022_Bills_Flat!Q8,"0")</f>
        <v>0</v>
      </c>
      <c r="R8" s="88" t="str">
        <f>IFERROR(CT_Bands_2003_2022_Count_Stock!Q5*CT_Bands_1991_2022_Bills_Flat!R8,"0")</f>
        <v>0</v>
      </c>
      <c r="S8" s="88" t="str">
        <f>IFERROR(CT_Bands_2003_2022_Count_Stock!R5*CT_Bands_1991_2022_Bills_Flat!S8,"0")</f>
        <v>0</v>
      </c>
      <c r="T8" s="88" t="str">
        <f>IFERROR(CT_Bands_2003_2022_Count_Stock!S5*CT_Bands_1991_2022_Bills_Flat!T8,"0")</f>
        <v>0</v>
      </c>
      <c r="U8" s="88" t="str">
        <f>IFERROR(CT_Bands_2003_2022_Count_Stock!T5*CT_Bands_1991_2022_Bills_Flat!U8,"0")</f>
        <v>0</v>
      </c>
      <c r="V8" s="88" t="str">
        <f>IFERROR(CT_Bands_2003_2022_Count_Stock!U5*CT_Bands_1991_2022_Bills_Flat!V8,"0")</f>
        <v>0</v>
      </c>
      <c r="W8" s="88" t="str">
        <f>IFERROR(CT_Bands_2003_2022_Count_Stock!#REF!*CT_Bands_1991_2022_Bills_Flat!W8,"0")</f>
        <v>0</v>
      </c>
      <c r="X8" s="100" t="str">
        <f>IFERROR(CT_Bands_2003_2022_Count_Stock!V5*CT_Bands_1991_2022_Bills_Flat!X8,"0")</f>
        <v>0</v>
      </c>
      <c r="Y8" s="88" t="str">
        <f>IFERROR(CT_Bands_2003_2022_Count_Stock!W5*CT_Bands_1991_2022_Bills_Flat!Y8,"0")</f>
        <v>0</v>
      </c>
      <c r="Z8" s="88" t="str">
        <f>IFERROR(CT_Bands_2003_2022_Count_Stock!X5*CT_Bands_1991_2022_Bills_Flat!Z8,"0")</f>
        <v>0</v>
      </c>
      <c r="AA8" s="88" t="str">
        <f>IFERROR(CT_Bands_2003_2022_Count_Stock!Y5*CT_Bands_1991_2022_Bills_Flat!AA8,"0")</f>
        <v>0</v>
      </c>
      <c r="AB8" s="88" t="str">
        <f>IFERROR(CT_Bands_2003_2022_Count_Stock!Z5*CT_Bands_1991_2022_Bills_Flat!AB8,"0")</f>
        <v>0</v>
      </c>
      <c r="AC8" s="88" t="str">
        <f>IFERROR(CT_Bands_2003_2022_Count_Stock!AA5*CT_Bands_1991_2022_Bills_Flat!AC8,"0")</f>
        <v>0</v>
      </c>
      <c r="AD8" s="88" t="str">
        <f>IFERROR(CT_Bands_2003_2022_Count_Stock!AB5*CT_Bands_1991_2022_Bills_Flat!AD8,"0")</f>
        <v>0</v>
      </c>
      <c r="AE8" s="88" t="str">
        <f>IFERROR(CT_Bands_2003_2022_Count_Stock!AC5*CT_Bands_1991_2022_Bills_Flat!AE8,"0")</f>
        <v>0</v>
      </c>
      <c r="AF8" s="88" t="str">
        <f>IFERROR(CT_Bands_2003_2022_Count_Stock!AD5*CT_Bands_1991_2022_Bills_Flat!AF8,"0")</f>
        <v>0</v>
      </c>
      <c r="AG8" s="88" t="str">
        <f>IFERROR(CT_Bands_2003_2022_Count_Stock!#REF!*CT_Bands_1991_2022_Bills_Flat!AG8,"0")</f>
        <v>0</v>
      </c>
      <c r="AH8" s="100" t="str">
        <f>IFERROR(CT_Bands_2003_2022_Count_Stock!AE5*CT_Bands_1991_2022_Bills_Flat!AH8,"0")</f>
        <v>0</v>
      </c>
      <c r="AI8" s="88" t="str">
        <f>IFERROR(CT_Bands_2003_2022_Count_Stock!AF5*CT_Bands_1991_2022_Bills_Flat!AI8,"0")</f>
        <v>0</v>
      </c>
      <c r="AJ8" s="88" t="str">
        <f>IFERROR(CT_Bands_2003_2022_Count_Stock!AG5*CT_Bands_1991_2022_Bills_Flat!AJ8,"0")</f>
        <v>0</v>
      </c>
      <c r="AK8" s="88" t="str">
        <f>IFERROR(CT_Bands_2003_2022_Count_Stock!AH5*CT_Bands_1991_2022_Bills_Flat!AK8,"0")</f>
        <v>0</v>
      </c>
      <c r="AL8" s="88" t="str">
        <f>IFERROR(CT_Bands_2003_2022_Count_Stock!AI5*CT_Bands_1991_2022_Bills_Flat!AL8,"0")</f>
        <v>0</v>
      </c>
      <c r="AM8" s="88" t="str">
        <f>IFERROR(CT_Bands_2003_2022_Count_Stock!AJ5*CT_Bands_1991_2022_Bills_Flat!AM8,"0")</f>
        <v>0</v>
      </c>
      <c r="AN8" s="88" t="str">
        <f>IFERROR(CT_Bands_2003_2022_Count_Stock!AK5*CT_Bands_1991_2022_Bills_Flat!AN8,"0")</f>
        <v>0</v>
      </c>
      <c r="AO8" s="88" t="str">
        <f>IFERROR(CT_Bands_2003_2022_Count_Stock!AL5*CT_Bands_1991_2022_Bills_Flat!AO8,"0")</f>
        <v>0</v>
      </c>
      <c r="AP8" s="88" t="str">
        <f>IFERROR(CT_Bands_2003_2022_Count_Stock!AM5*CT_Bands_1991_2022_Bills_Flat!AP8,"0")</f>
        <v>0</v>
      </c>
      <c r="AQ8" s="88" t="str">
        <f>IFERROR(CT_Bands_2003_2022_Count_Stock!#REF!*CT_Bands_1991_2022_Bills_Flat!AQ8,"0")</f>
        <v>0</v>
      </c>
      <c r="AR8" s="100" t="str">
        <f>IFERROR(CT_Bands_2003_2022_Count_Stock!AN5*CT_Bands_1991_2022_Bills_Flat!AR8,"0")</f>
        <v>0</v>
      </c>
      <c r="AS8" s="88" t="str">
        <f>IFERROR(CT_Bands_2003_2022_Count_Stock!AO5*CT_Bands_1991_2022_Bills_Flat!AS8,"0")</f>
        <v>0</v>
      </c>
      <c r="AT8" s="88" t="str">
        <f>IFERROR(CT_Bands_2003_2022_Count_Stock!AP5*CT_Bands_1991_2022_Bills_Flat!AT8,"0")</f>
        <v>0</v>
      </c>
      <c r="AU8" s="88" t="str">
        <f>IFERROR(CT_Bands_2003_2022_Count_Stock!AQ5*CT_Bands_1991_2022_Bills_Flat!AU8,"0")</f>
        <v>0</v>
      </c>
      <c r="AV8" s="88" t="str">
        <f>IFERROR(CT_Bands_2003_2022_Count_Stock!AR5*CT_Bands_1991_2022_Bills_Flat!AV8,"0")</f>
        <v>0</v>
      </c>
      <c r="AW8" s="88" t="str">
        <f>IFERROR(CT_Bands_2003_2022_Count_Stock!AS5*CT_Bands_1991_2022_Bills_Flat!AW8,"0")</f>
        <v>0</v>
      </c>
      <c r="AX8" s="88" t="str">
        <f>IFERROR(CT_Bands_2003_2022_Count_Stock!AT5*CT_Bands_1991_2022_Bills_Flat!AX8,"0")</f>
        <v>0</v>
      </c>
      <c r="AY8" s="88" t="str">
        <f>IFERROR(CT_Bands_2003_2022_Count_Stock!AU5*CT_Bands_1991_2022_Bills_Flat!AY8,"0")</f>
        <v>0</v>
      </c>
      <c r="AZ8" s="88" t="str">
        <f>IFERROR(CT_Bands_2003_2022_Count_Stock!AV5*CT_Bands_1991_2022_Bills_Flat!AZ8,"0")</f>
        <v>0</v>
      </c>
      <c r="BA8" s="88" t="str">
        <f>IFERROR(CT_Bands_2003_2022_Count_Stock!#REF!*CT_Bands_1991_2022_Bills_Flat!BA8,"0")</f>
        <v>0</v>
      </c>
      <c r="BB8" s="100" t="str">
        <f>IFERROR(CT_Bands_2003_2022_Count_Stock!AW5*CT_Bands_1991_2022_Bills_Flat!BB8,"0")</f>
        <v>0</v>
      </c>
      <c r="BC8" s="88" t="str">
        <f>IFERROR(CT_Bands_2003_2022_Count_Stock!AX5*CT_Bands_1991_2022_Bills_Flat!BC8,"0")</f>
        <v>0</v>
      </c>
      <c r="BD8" s="88" t="str">
        <f>IFERROR(CT_Bands_2003_2022_Count_Stock!AY5*CT_Bands_1991_2022_Bills_Flat!BD8,"0")</f>
        <v>0</v>
      </c>
      <c r="BE8" s="88" t="str">
        <f>IFERROR(CT_Bands_2003_2022_Count_Stock!AZ5*CT_Bands_1991_2022_Bills_Flat!BE8,"0")</f>
        <v>0</v>
      </c>
      <c r="BF8" s="88" t="str">
        <f>IFERROR(CT_Bands_2003_2022_Count_Stock!BA5*CT_Bands_1991_2022_Bills_Flat!BF8,"0")</f>
        <v>0</v>
      </c>
      <c r="BG8" s="88" t="str">
        <f>IFERROR(CT_Bands_2003_2022_Count_Stock!BB5*CT_Bands_1991_2022_Bills_Flat!BG8,"0")</f>
        <v>0</v>
      </c>
      <c r="BH8" s="88" t="str">
        <f>IFERROR(CT_Bands_2003_2022_Count_Stock!BC5*CT_Bands_1991_2022_Bills_Flat!BH8,"0")</f>
        <v>0</v>
      </c>
      <c r="BI8" s="88" t="str">
        <f>IFERROR(CT_Bands_2003_2022_Count_Stock!BD5*CT_Bands_1991_2022_Bills_Flat!BI8,"0")</f>
        <v>0</v>
      </c>
      <c r="BJ8" s="88" t="str">
        <f>IFERROR(CT_Bands_2003_2022_Count_Stock!BE5*CT_Bands_1991_2022_Bills_Flat!BJ8,"0")</f>
        <v>0</v>
      </c>
      <c r="BK8" s="88" t="str">
        <f>IFERROR(CT_Bands_2003_2022_Count_Stock!#REF!*CT_Bands_1991_2022_Bills_Flat!BK8,"0")</f>
        <v>0</v>
      </c>
      <c r="BL8" s="100" t="str">
        <f>IFERROR(CT_Bands_2003_2022_Count_Stock!BF5*CT_Bands_1991_2022_Bills_Flat!BL8,"0")</f>
        <v>0</v>
      </c>
      <c r="BM8" s="88" t="str">
        <f>IFERROR(CT_Bands_2003_2022_Count_Stock!BG5*CT_Bands_1991_2022_Bills_Flat!BM8,"0")</f>
        <v>0</v>
      </c>
      <c r="BN8" s="88" t="str">
        <f>IFERROR(CT_Bands_2003_2022_Count_Stock!BH5*CT_Bands_1991_2022_Bills_Flat!BN8,"0")</f>
        <v>0</v>
      </c>
      <c r="BO8" s="88" t="str">
        <f>IFERROR(CT_Bands_2003_2022_Count_Stock!BI5*CT_Bands_1991_2022_Bills_Flat!BO8,"0")</f>
        <v>0</v>
      </c>
      <c r="BP8" s="88" t="str">
        <f>IFERROR(CT_Bands_2003_2022_Count_Stock!BJ5*CT_Bands_1991_2022_Bills_Flat!BP8,"0")</f>
        <v>0</v>
      </c>
      <c r="BQ8" s="88" t="str">
        <f>IFERROR(CT_Bands_2003_2022_Count_Stock!BK5*CT_Bands_1991_2022_Bills_Flat!BQ8,"0")</f>
        <v>0</v>
      </c>
      <c r="BR8" s="88" t="str">
        <f>IFERROR(CT_Bands_2003_2022_Count_Stock!BL5*CT_Bands_1991_2022_Bills_Flat!BR8,"0")</f>
        <v>0</v>
      </c>
      <c r="BS8" s="88" t="str">
        <f>IFERROR(CT_Bands_2003_2022_Count_Stock!BM5*CT_Bands_1991_2022_Bills_Flat!BS8,"0")</f>
        <v>0</v>
      </c>
      <c r="BT8" s="88" t="str">
        <f>IFERROR(CT_Bands_2003_2022_Count_Stock!BN5*CT_Bands_1991_2022_Bills_Flat!BT8,"0")</f>
        <v>0</v>
      </c>
      <c r="BU8" s="88" t="str">
        <f>IFERROR(CT_Bands_2003_2022_Count_Stock!#REF!*CT_Bands_1991_2022_Bills_Flat!BU8,"0")</f>
        <v>0</v>
      </c>
      <c r="BV8" s="100" t="str">
        <f>IFERROR(CT_Bands_2003_2022_Count_Stock!BO5*CT_Bands_1991_2022_Bills_Flat!BV8,"0")</f>
        <v>0</v>
      </c>
      <c r="BW8" s="88" t="str">
        <f>IFERROR(CT_Bands_2003_2022_Count_Stock!BP5*CT_Bands_1991_2022_Bills_Flat!BW8,"0")</f>
        <v>0</v>
      </c>
      <c r="BX8" s="88" t="str">
        <f>IFERROR(CT_Bands_2003_2022_Count_Stock!BQ5*CT_Bands_1991_2022_Bills_Flat!BX8,"0")</f>
        <v>0</v>
      </c>
      <c r="BY8" s="88" t="str">
        <f>IFERROR(CT_Bands_2003_2022_Count_Stock!BR5*CT_Bands_1991_2022_Bills_Flat!BY8,"0")</f>
        <v>0</v>
      </c>
      <c r="BZ8" s="88" t="str">
        <f>IFERROR(CT_Bands_2003_2022_Count_Stock!BS5*CT_Bands_1991_2022_Bills_Flat!BZ8,"0")</f>
        <v>0</v>
      </c>
      <c r="CA8" s="88" t="str">
        <f>IFERROR(CT_Bands_2003_2022_Count_Stock!BT5*CT_Bands_1991_2022_Bills_Flat!CA8,"0")</f>
        <v>0</v>
      </c>
      <c r="CB8" s="88" t="str">
        <f>IFERROR(CT_Bands_2003_2022_Count_Stock!BU5*CT_Bands_1991_2022_Bills_Flat!CB8,"0")</f>
        <v>0</v>
      </c>
      <c r="CC8" s="88" t="str">
        <f>IFERROR(CT_Bands_2003_2022_Count_Stock!BV5*CT_Bands_1991_2022_Bills_Flat!CC8,"0")</f>
        <v>0</v>
      </c>
      <c r="CD8" s="88" t="str">
        <f>IFERROR(CT_Bands_2003_2022_Count_Stock!BW5*CT_Bands_1991_2022_Bills_Flat!CD8,"0")</f>
        <v>0</v>
      </c>
      <c r="CE8" s="88" t="str">
        <f>IFERROR(CT_Bands_2003_2022_Count_Stock!#REF!*CT_Bands_1991_2022_Bills_Flat!CE8,"0")</f>
        <v>0</v>
      </c>
      <c r="CF8" s="51"/>
    </row>
    <row r="9" spans="1:84" x14ac:dyDescent="0.25">
      <c r="A9" s="77" t="s">
        <v>405</v>
      </c>
      <c r="B9" s="83" t="s">
        <v>406</v>
      </c>
      <c r="C9" s="83" t="s">
        <v>2127</v>
      </c>
      <c r="D9" s="88" t="str">
        <f>IFERROR(CT_Bands_2003_2022_Count_Stock!D6*CT_Bands_1991_2022_Bills_Flat!D9,"0")</f>
        <v>0</v>
      </c>
      <c r="E9" s="88" t="str">
        <f>IFERROR(CT_Bands_2003_2022_Count_Stock!E6*CT_Bands_1991_2022_Bills_Flat!E9,"0")</f>
        <v>0</v>
      </c>
      <c r="F9" s="88" t="str">
        <f>IFERROR(CT_Bands_2003_2022_Count_Stock!F6*CT_Bands_1991_2022_Bills_Flat!F9,"0")</f>
        <v>0</v>
      </c>
      <c r="G9" s="88" t="str">
        <f>IFERROR(CT_Bands_2003_2022_Count_Stock!G6*CT_Bands_1991_2022_Bills_Flat!G9,"0")</f>
        <v>0</v>
      </c>
      <c r="H9" s="88" t="str">
        <f>IFERROR(CT_Bands_2003_2022_Count_Stock!H6*CT_Bands_1991_2022_Bills_Flat!H9,"0")</f>
        <v>0</v>
      </c>
      <c r="I9" s="88" t="str">
        <f>IFERROR(CT_Bands_2003_2022_Count_Stock!I6*CT_Bands_1991_2022_Bills_Flat!I9,"0")</f>
        <v>0</v>
      </c>
      <c r="J9" s="88" t="str">
        <f>IFERROR(CT_Bands_2003_2022_Count_Stock!J6*CT_Bands_1991_2022_Bills_Flat!J9,"0")</f>
        <v>0</v>
      </c>
      <c r="K9" s="88" t="str">
        <f>IFERROR(CT_Bands_2003_2022_Count_Stock!K6*CT_Bands_1991_2022_Bills_Flat!K9,"0")</f>
        <v>0</v>
      </c>
      <c r="L9" s="88" t="str">
        <f>IFERROR(CT_Bands_2003_2022_Count_Stock!L6*CT_Bands_1991_2022_Bills_Flat!L9,"0")</f>
        <v>0</v>
      </c>
      <c r="M9" s="88" t="str">
        <f>IFERROR(CT_Bands_2003_2022_Count_Stock!#REF!*CT_Bands_1991_2022_Bills_Flat!M9,"0")</f>
        <v>0</v>
      </c>
      <c r="N9" s="100" t="str">
        <f>IFERROR(CT_Bands_2003_2022_Count_Stock!M6*CT_Bands_1991_2022_Bills_Flat!N9,"0")</f>
        <v>0</v>
      </c>
      <c r="O9" s="88" t="str">
        <f>IFERROR(CT_Bands_2003_2022_Count_Stock!N6*CT_Bands_1991_2022_Bills_Flat!O9,"0")</f>
        <v>0</v>
      </c>
      <c r="P9" s="88" t="str">
        <f>IFERROR(CT_Bands_2003_2022_Count_Stock!O6*CT_Bands_1991_2022_Bills_Flat!P9,"0")</f>
        <v>0</v>
      </c>
      <c r="Q9" s="88" t="str">
        <f>IFERROR(CT_Bands_2003_2022_Count_Stock!P6*CT_Bands_1991_2022_Bills_Flat!Q9,"0")</f>
        <v>0</v>
      </c>
      <c r="R9" s="88" t="str">
        <f>IFERROR(CT_Bands_2003_2022_Count_Stock!Q6*CT_Bands_1991_2022_Bills_Flat!R9,"0")</f>
        <v>0</v>
      </c>
      <c r="S9" s="88" t="str">
        <f>IFERROR(CT_Bands_2003_2022_Count_Stock!R6*CT_Bands_1991_2022_Bills_Flat!S9,"0")</f>
        <v>0</v>
      </c>
      <c r="T9" s="88" t="str">
        <f>IFERROR(CT_Bands_2003_2022_Count_Stock!S6*CT_Bands_1991_2022_Bills_Flat!T9,"0")</f>
        <v>0</v>
      </c>
      <c r="U9" s="88" t="str">
        <f>IFERROR(CT_Bands_2003_2022_Count_Stock!T6*CT_Bands_1991_2022_Bills_Flat!U9,"0")</f>
        <v>0</v>
      </c>
      <c r="V9" s="88" t="str">
        <f>IFERROR(CT_Bands_2003_2022_Count_Stock!U6*CT_Bands_1991_2022_Bills_Flat!V9,"0")</f>
        <v>0</v>
      </c>
      <c r="W9" s="88" t="str">
        <f>IFERROR(CT_Bands_2003_2022_Count_Stock!#REF!*CT_Bands_1991_2022_Bills_Flat!W9,"0")</f>
        <v>0</v>
      </c>
      <c r="X9" s="100" t="str">
        <f>IFERROR(CT_Bands_2003_2022_Count_Stock!V6*CT_Bands_1991_2022_Bills_Flat!X9,"0")</f>
        <v>0</v>
      </c>
      <c r="Y9" s="88" t="str">
        <f>IFERROR(CT_Bands_2003_2022_Count_Stock!W6*CT_Bands_1991_2022_Bills_Flat!Y9,"0")</f>
        <v>0</v>
      </c>
      <c r="Z9" s="88" t="str">
        <f>IFERROR(CT_Bands_2003_2022_Count_Stock!X6*CT_Bands_1991_2022_Bills_Flat!Z9,"0")</f>
        <v>0</v>
      </c>
      <c r="AA9" s="88" t="str">
        <f>IFERROR(CT_Bands_2003_2022_Count_Stock!Y6*CT_Bands_1991_2022_Bills_Flat!AA9,"0")</f>
        <v>0</v>
      </c>
      <c r="AB9" s="88" t="str">
        <f>IFERROR(CT_Bands_2003_2022_Count_Stock!Z6*CT_Bands_1991_2022_Bills_Flat!AB9,"0")</f>
        <v>0</v>
      </c>
      <c r="AC9" s="88" t="str">
        <f>IFERROR(CT_Bands_2003_2022_Count_Stock!AA6*CT_Bands_1991_2022_Bills_Flat!AC9,"0")</f>
        <v>0</v>
      </c>
      <c r="AD9" s="88" t="str">
        <f>IFERROR(CT_Bands_2003_2022_Count_Stock!AB6*CT_Bands_1991_2022_Bills_Flat!AD9,"0")</f>
        <v>0</v>
      </c>
      <c r="AE9" s="88" t="str">
        <f>IFERROR(CT_Bands_2003_2022_Count_Stock!AC6*CT_Bands_1991_2022_Bills_Flat!AE9,"0")</f>
        <v>0</v>
      </c>
      <c r="AF9" s="88" t="str">
        <f>IFERROR(CT_Bands_2003_2022_Count_Stock!AD6*CT_Bands_1991_2022_Bills_Flat!AF9,"0")</f>
        <v>0</v>
      </c>
      <c r="AG9" s="88" t="str">
        <f>IFERROR(CT_Bands_2003_2022_Count_Stock!#REF!*CT_Bands_1991_2022_Bills_Flat!AG9,"0")</f>
        <v>0</v>
      </c>
      <c r="AH9" s="100" t="str">
        <f>IFERROR(CT_Bands_2003_2022_Count_Stock!AE6*CT_Bands_1991_2022_Bills_Flat!AH9,"0")</f>
        <v>0</v>
      </c>
      <c r="AI9" s="88" t="str">
        <f>IFERROR(CT_Bands_2003_2022_Count_Stock!AF6*CT_Bands_1991_2022_Bills_Flat!AI9,"0")</f>
        <v>0</v>
      </c>
      <c r="AJ9" s="88" t="str">
        <f>IFERROR(CT_Bands_2003_2022_Count_Stock!AG6*CT_Bands_1991_2022_Bills_Flat!AJ9,"0")</f>
        <v>0</v>
      </c>
      <c r="AK9" s="88" t="str">
        <f>IFERROR(CT_Bands_2003_2022_Count_Stock!AH6*CT_Bands_1991_2022_Bills_Flat!AK9,"0")</f>
        <v>0</v>
      </c>
      <c r="AL9" s="88" t="str">
        <f>IFERROR(CT_Bands_2003_2022_Count_Stock!AI6*CT_Bands_1991_2022_Bills_Flat!AL9,"0")</f>
        <v>0</v>
      </c>
      <c r="AM9" s="88" t="str">
        <f>IFERROR(CT_Bands_2003_2022_Count_Stock!AJ6*CT_Bands_1991_2022_Bills_Flat!AM9,"0")</f>
        <v>0</v>
      </c>
      <c r="AN9" s="88" t="str">
        <f>IFERROR(CT_Bands_2003_2022_Count_Stock!AK6*CT_Bands_1991_2022_Bills_Flat!AN9,"0")</f>
        <v>0</v>
      </c>
      <c r="AO9" s="88" t="str">
        <f>IFERROR(CT_Bands_2003_2022_Count_Stock!AL6*CT_Bands_1991_2022_Bills_Flat!AO9,"0")</f>
        <v>0</v>
      </c>
      <c r="AP9" s="88" t="str">
        <f>IFERROR(CT_Bands_2003_2022_Count_Stock!AM6*CT_Bands_1991_2022_Bills_Flat!AP9,"0")</f>
        <v>0</v>
      </c>
      <c r="AQ9" s="88" t="str">
        <f>IFERROR(CT_Bands_2003_2022_Count_Stock!#REF!*CT_Bands_1991_2022_Bills_Flat!AQ9,"0")</f>
        <v>0</v>
      </c>
      <c r="AR9" s="100" t="str">
        <f>IFERROR(CT_Bands_2003_2022_Count_Stock!AN6*CT_Bands_1991_2022_Bills_Flat!AR9,"0")</f>
        <v>0</v>
      </c>
      <c r="AS9" s="88" t="str">
        <f>IFERROR(CT_Bands_2003_2022_Count_Stock!AO6*CT_Bands_1991_2022_Bills_Flat!AS9,"0")</f>
        <v>0</v>
      </c>
      <c r="AT9" s="88" t="str">
        <f>IFERROR(CT_Bands_2003_2022_Count_Stock!AP6*CT_Bands_1991_2022_Bills_Flat!AT9,"0")</f>
        <v>0</v>
      </c>
      <c r="AU9" s="88" t="str">
        <f>IFERROR(CT_Bands_2003_2022_Count_Stock!AQ6*CT_Bands_1991_2022_Bills_Flat!AU9,"0")</f>
        <v>0</v>
      </c>
      <c r="AV9" s="88" t="str">
        <f>IFERROR(CT_Bands_2003_2022_Count_Stock!AR6*CT_Bands_1991_2022_Bills_Flat!AV9,"0")</f>
        <v>0</v>
      </c>
      <c r="AW9" s="88" t="str">
        <f>IFERROR(CT_Bands_2003_2022_Count_Stock!AS6*CT_Bands_1991_2022_Bills_Flat!AW9,"0")</f>
        <v>0</v>
      </c>
      <c r="AX9" s="88" t="str">
        <f>IFERROR(CT_Bands_2003_2022_Count_Stock!AT6*CT_Bands_1991_2022_Bills_Flat!AX9,"0")</f>
        <v>0</v>
      </c>
      <c r="AY9" s="88" t="str">
        <f>IFERROR(CT_Bands_2003_2022_Count_Stock!AU6*CT_Bands_1991_2022_Bills_Flat!AY9,"0")</f>
        <v>0</v>
      </c>
      <c r="AZ9" s="88" t="str">
        <f>IFERROR(CT_Bands_2003_2022_Count_Stock!AV6*CT_Bands_1991_2022_Bills_Flat!AZ9,"0")</f>
        <v>0</v>
      </c>
      <c r="BA9" s="88" t="str">
        <f>IFERROR(CT_Bands_2003_2022_Count_Stock!#REF!*CT_Bands_1991_2022_Bills_Flat!BA9,"0")</f>
        <v>0</v>
      </c>
      <c r="BB9" s="100" t="str">
        <f>IFERROR(CT_Bands_2003_2022_Count_Stock!AW6*CT_Bands_1991_2022_Bills_Flat!BB9,"0")</f>
        <v>0</v>
      </c>
      <c r="BC9" s="88" t="str">
        <f>IFERROR(CT_Bands_2003_2022_Count_Stock!AX6*CT_Bands_1991_2022_Bills_Flat!BC9,"0")</f>
        <v>0</v>
      </c>
      <c r="BD9" s="88" t="str">
        <f>IFERROR(CT_Bands_2003_2022_Count_Stock!AY6*CT_Bands_1991_2022_Bills_Flat!BD9,"0")</f>
        <v>0</v>
      </c>
      <c r="BE9" s="88" t="str">
        <f>IFERROR(CT_Bands_2003_2022_Count_Stock!AZ6*CT_Bands_1991_2022_Bills_Flat!BE9,"0")</f>
        <v>0</v>
      </c>
      <c r="BF9" s="88" t="str">
        <f>IFERROR(CT_Bands_2003_2022_Count_Stock!BA6*CT_Bands_1991_2022_Bills_Flat!BF9,"0")</f>
        <v>0</v>
      </c>
      <c r="BG9" s="88" t="str">
        <f>IFERROR(CT_Bands_2003_2022_Count_Stock!BB6*CT_Bands_1991_2022_Bills_Flat!BG9,"0")</f>
        <v>0</v>
      </c>
      <c r="BH9" s="88" t="str">
        <f>IFERROR(CT_Bands_2003_2022_Count_Stock!BC6*CT_Bands_1991_2022_Bills_Flat!BH9,"0")</f>
        <v>0</v>
      </c>
      <c r="BI9" s="88" t="str">
        <f>IFERROR(CT_Bands_2003_2022_Count_Stock!BD6*CT_Bands_1991_2022_Bills_Flat!BI9,"0")</f>
        <v>0</v>
      </c>
      <c r="BJ9" s="88" t="str">
        <f>IFERROR(CT_Bands_2003_2022_Count_Stock!BE6*CT_Bands_1991_2022_Bills_Flat!BJ9,"0")</f>
        <v>0</v>
      </c>
      <c r="BK9" s="88" t="str">
        <f>IFERROR(CT_Bands_2003_2022_Count_Stock!#REF!*CT_Bands_1991_2022_Bills_Flat!BK9,"0")</f>
        <v>0</v>
      </c>
      <c r="BL9" s="100" t="str">
        <f>IFERROR(CT_Bands_2003_2022_Count_Stock!BF6*CT_Bands_1991_2022_Bills_Flat!BL9,"0")</f>
        <v>0</v>
      </c>
      <c r="BM9" s="88" t="str">
        <f>IFERROR(CT_Bands_2003_2022_Count_Stock!BG6*CT_Bands_1991_2022_Bills_Flat!BM9,"0")</f>
        <v>0</v>
      </c>
      <c r="BN9" s="88" t="str">
        <f>IFERROR(CT_Bands_2003_2022_Count_Stock!BH6*CT_Bands_1991_2022_Bills_Flat!BN9,"0")</f>
        <v>0</v>
      </c>
      <c r="BO9" s="88" t="str">
        <f>IFERROR(CT_Bands_2003_2022_Count_Stock!BI6*CT_Bands_1991_2022_Bills_Flat!BO9,"0")</f>
        <v>0</v>
      </c>
      <c r="BP9" s="88" t="str">
        <f>IFERROR(CT_Bands_2003_2022_Count_Stock!BJ6*CT_Bands_1991_2022_Bills_Flat!BP9,"0")</f>
        <v>0</v>
      </c>
      <c r="BQ9" s="88" t="str">
        <f>IFERROR(CT_Bands_2003_2022_Count_Stock!BK6*CT_Bands_1991_2022_Bills_Flat!BQ9,"0")</f>
        <v>0</v>
      </c>
      <c r="BR9" s="88" t="str">
        <f>IFERROR(CT_Bands_2003_2022_Count_Stock!BL6*CT_Bands_1991_2022_Bills_Flat!BR9,"0")</f>
        <v>0</v>
      </c>
      <c r="BS9" s="88" t="str">
        <f>IFERROR(CT_Bands_2003_2022_Count_Stock!BM6*CT_Bands_1991_2022_Bills_Flat!BS9,"0")</f>
        <v>0</v>
      </c>
      <c r="BT9" s="88" t="str">
        <f>IFERROR(CT_Bands_2003_2022_Count_Stock!BN6*CT_Bands_1991_2022_Bills_Flat!BT9,"0")</f>
        <v>0</v>
      </c>
      <c r="BU9" s="88" t="str">
        <f>IFERROR(CT_Bands_2003_2022_Count_Stock!#REF!*CT_Bands_1991_2022_Bills_Flat!BU9,"0")</f>
        <v>0</v>
      </c>
      <c r="BV9" s="100" t="str">
        <f>IFERROR(CT_Bands_2003_2022_Count_Stock!BO6*CT_Bands_1991_2022_Bills_Flat!BV9,"0")</f>
        <v>0</v>
      </c>
      <c r="BW9" s="88" t="str">
        <f>IFERROR(CT_Bands_2003_2022_Count_Stock!BP6*CT_Bands_1991_2022_Bills_Flat!BW9,"0")</f>
        <v>0</v>
      </c>
      <c r="BX9" s="88" t="str">
        <f>IFERROR(CT_Bands_2003_2022_Count_Stock!BQ6*CT_Bands_1991_2022_Bills_Flat!BX9,"0")</f>
        <v>0</v>
      </c>
      <c r="BY9" s="88" t="str">
        <f>IFERROR(CT_Bands_2003_2022_Count_Stock!BR6*CT_Bands_1991_2022_Bills_Flat!BY9,"0")</f>
        <v>0</v>
      </c>
      <c r="BZ9" s="88" t="str">
        <f>IFERROR(CT_Bands_2003_2022_Count_Stock!BS6*CT_Bands_1991_2022_Bills_Flat!BZ9,"0")</f>
        <v>0</v>
      </c>
      <c r="CA9" s="88" t="str">
        <f>IFERROR(CT_Bands_2003_2022_Count_Stock!BT6*CT_Bands_1991_2022_Bills_Flat!CA9,"0")</f>
        <v>0</v>
      </c>
      <c r="CB9" s="88" t="str">
        <f>IFERROR(CT_Bands_2003_2022_Count_Stock!BU6*CT_Bands_1991_2022_Bills_Flat!CB9,"0")</f>
        <v>0</v>
      </c>
      <c r="CC9" s="88" t="str">
        <f>IFERROR(CT_Bands_2003_2022_Count_Stock!BV6*CT_Bands_1991_2022_Bills_Flat!CC9,"0")</f>
        <v>0</v>
      </c>
      <c r="CD9" s="88" t="str">
        <f>IFERROR(CT_Bands_2003_2022_Count_Stock!BW6*CT_Bands_1991_2022_Bills_Flat!CD9,"0")</f>
        <v>0</v>
      </c>
      <c r="CE9" s="88" t="str">
        <f>IFERROR(CT_Bands_2003_2022_Count_Stock!#REF!*CT_Bands_1991_2022_Bills_Flat!CE9,"0")</f>
        <v>0</v>
      </c>
      <c r="CF9" s="51"/>
    </row>
    <row r="10" spans="1:84" x14ac:dyDescent="0.25">
      <c r="A10" s="77" t="s">
        <v>407</v>
      </c>
      <c r="B10" s="83" t="s">
        <v>408</v>
      </c>
      <c r="C10" s="83" t="s">
        <v>2127</v>
      </c>
      <c r="D10" s="88" t="str">
        <f>IFERROR(CT_Bands_2003_2022_Count_Stock!D7*CT_Bands_1991_2022_Bills_Flat!D10,"0")</f>
        <v>0</v>
      </c>
      <c r="E10" s="88" t="str">
        <f>IFERROR(CT_Bands_2003_2022_Count_Stock!E7*CT_Bands_1991_2022_Bills_Flat!E10,"0")</f>
        <v>0</v>
      </c>
      <c r="F10" s="88" t="str">
        <f>IFERROR(CT_Bands_2003_2022_Count_Stock!F7*CT_Bands_1991_2022_Bills_Flat!F10,"0")</f>
        <v>0</v>
      </c>
      <c r="G10" s="88" t="str">
        <f>IFERROR(CT_Bands_2003_2022_Count_Stock!G7*CT_Bands_1991_2022_Bills_Flat!G10,"0")</f>
        <v>0</v>
      </c>
      <c r="H10" s="88" t="str">
        <f>IFERROR(CT_Bands_2003_2022_Count_Stock!H7*CT_Bands_1991_2022_Bills_Flat!H10,"0")</f>
        <v>0</v>
      </c>
      <c r="I10" s="88" t="str">
        <f>IFERROR(CT_Bands_2003_2022_Count_Stock!I7*CT_Bands_1991_2022_Bills_Flat!I10,"0")</f>
        <v>0</v>
      </c>
      <c r="J10" s="88" t="str">
        <f>IFERROR(CT_Bands_2003_2022_Count_Stock!J7*CT_Bands_1991_2022_Bills_Flat!J10,"0")</f>
        <v>0</v>
      </c>
      <c r="K10" s="88" t="str">
        <f>IFERROR(CT_Bands_2003_2022_Count_Stock!K7*CT_Bands_1991_2022_Bills_Flat!K10,"0")</f>
        <v>0</v>
      </c>
      <c r="L10" s="88" t="str">
        <f>IFERROR(CT_Bands_2003_2022_Count_Stock!L7*CT_Bands_1991_2022_Bills_Flat!L10,"0")</f>
        <v>0</v>
      </c>
      <c r="M10" s="88" t="str">
        <f>IFERROR(CT_Bands_2003_2022_Count_Stock!#REF!*CT_Bands_1991_2022_Bills_Flat!M10,"0")</f>
        <v>0</v>
      </c>
      <c r="N10" s="100" t="str">
        <f>IFERROR(CT_Bands_2003_2022_Count_Stock!M7*CT_Bands_1991_2022_Bills_Flat!N10,"0")</f>
        <v>0</v>
      </c>
      <c r="O10" s="88" t="str">
        <f>IFERROR(CT_Bands_2003_2022_Count_Stock!N7*CT_Bands_1991_2022_Bills_Flat!O10,"0")</f>
        <v>0</v>
      </c>
      <c r="P10" s="88" t="str">
        <f>IFERROR(CT_Bands_2003_2022_Count_Stock!O7*CT_Bands_1991_2022_Bills_Flat!P10,"0")</f>
        <v>0</v>
      </c>
      <c r="Q10" s="88" t="str">
        <f>IFERROR(CT_Bands_2003_2022_Count_Stock!P7*CT_Bands_1991_2022_Bills_Flat!Q10,"0")</f>
        <v>0</v>
      </c>
      <c r="R10" s="88" t="str">
        <f>IFERROR(CT_Bands_2003_2022_Count_Stock!Q7*CT_Bands_1991_2022_Bills_Flat!R10,"0")</f>
        <v>0</v>
      </c>
      <c r="S10" s="88" t="str">
        <f>IFERROR(CT_Bands_2003_2022_Count_Stock!R7*CT_Bands_1991_2022_Bills_Flat!S10,"0")</f>
        <v>0</v>
      </c>
      <c r="T10" s="88" t="str">
        <f>IFERROR(CT_Bands_2003_2022_Count_Stock!S7*CT_Bands_1991_2022_Bills_Flat!T10,"0")</f>
        <v>0</v>
      </c>
      <c r="U10" s="88" t="str">
        <f>IFERROR(CT_Bands_2003_2022_Count_Stock!T7*CT_Bands_1991_2022_Bills_Flat!U10,"0")</f>
        <v>0</v>
      </c>
      <c r="V10" s="88" t="str">
        <f>IFERROR(CT_Bands_2003_2022_Count_Stock!U7*CT_Bands_1991_2022_Bills_Flat!V10,"0")</f>
        <v>0</v>
      </c>
      <c r="W10" s="88" t="str">
        <f>IFERROR(CT_Bands_2003_2022_Count_Stock!#REF!*CT_Bands_1991_2022_Bills_Flat!W10,"0")</f>
        <v>0</v>
      </c>
      <c r="X10" s="100" t="str">
        <f>IFERROR(CT_Bands_2003_2022_Count_Stock!V7*CT_Bands_1991_2022_Bills_Flat!X10,"0")</f>
        <v>0</v>
      </c>
      <c r="Y10" s="88" t="str">
        <f>IFERROR(CT_Bands_2003_2022_Count_Stock!W7*CT_Bands_1991_2022_Bills_Flat!Y10,"0")</f>
        <v>0</v>
      </c>
      <c r="Z10" s="88" t="str">
        <f>IFERROR(CT_Bands_2003_2022_Count_Stock!X7*CT_Bands_1991_2022_Bills_Flat!Z10,"0")</f>
        <v>0</v>
      </c>
      <c r="AA10" s="88" t="str">
        <f>IFERROR(CT_Bands_2003_2022_Count_Stock!Y7*CT_Bands_1991_2022_Bills_Flat!AA10,"0")</f>
        <v>0</v>
      </c>
      <c r="AB10" s="88" t="str">
        <f>IFERROR(CT_Bands_2003_2022_Count_Stock!Z7*CT_Bands_1991_2022_Bills_Flat!AB10,"0")</f>
        <v>0</v>
      </c>
      <c r="AC10" s="88" t="str">
        <f>IFERROR(CT_Bands_2003_2022_Count_Stock!AA7*CT_Bands_1991_2022_Bills_Flat!AC10,"0")</f>
        <v>0</v>
      </c>
      <c r="AD10" s="88" t="str">
        <f>IFERROR(CT_Bands_2003_2022_Count_Stock!AB7*CT_Bands_1991_2022_Bills_Flat!AD10,"0")</f>
        <v>0</v>
      </c>
      <c r="AE10" s="88" t="str">
        <f>IFERROR(CT_Bands_2003_2022_Count_Stock!AC7*CT_Bands_1991_2022_Bills_Flat!AE10,"0")</f>
        <v>0</v>
      </c>
      <c r="AF10" s="88" t="str">
        <f>IFERROR(CT_Bands_2003_2022_Count_Stock!AD7*CT_Bands_1991_2022_Bills_Flat!AF10,"0")</f>
        <v>0</v>
      </c>
      <c r="AG10" s="88" t="str">
        <f>IFERROR(CT_Bands_2003_2022_Count_Stock!#REF!*CT_Bands_1991_2022_Bills_Flat!AG10,"0")</f>
        <v>0</v>
      </c>
      <c r="AH10" s="100" t="str">
        <f>IFERROR(CT_Bands_2003_2022_Count_Stock!AE7*CT_Bands_1991_2022_Bills_Flat!AH10,"0")</f>
        <v>0</v>
      </c>
      <c r="AI10" s="88" t="str">
        <f>IFERROR(CT_Bands_2003_2022_Count_Stock!AF7*CT_Bands_1991_2022_Bills_Flat!AI10,"0")</f>
        <v>0</v>
      </c>
      <c r="AJ10" s="88" t="str">
        <f>IFERROR(CT_Bands_2003_2022_Count_Stock!AG7*CT_Bands_1991_2022_Bills_Flat!AJ10,"0")</f>
        <v>0</v>
      </c>
      <c r="AK10" s="88" t="str">
        <f>IFERROR(CT_Bands_2003_2022_Count_Stock!AH7*CT_Bands_1991_2022_Bills_Flat!AK10,"0")</f>
        <v>0</v>
      </c>
      <c r="AL10" s="88" t="str">
        <f>IFERROR(CT_Bands_2003_2022_Count_Stock!AI7*CT_Bands_1991_2022_Bills_Flat!AL10,"0")</f>
        <v>0</v>
      </c>
      <c r="AM10" s="88" t="str">
        <f>IFERROR(CT_Bands_2003_2022_Count_Stock!AJ7*CT_Bands_1991_2022_Bills_Flat!AM10,"0")</f>
        <v>0</v>
      </c>
      <c r="AN10" s="88" t="str">
        <f>IFERROR(CT_Bands_2003_2022_Count_Stock!AK7*CT_Bands_1991_2022_Bills_Flat!AN10,"0")</f>
        <v>0</v>
      </c>
      <c r="AO10" s="88" t="str">
        <f>IFERROR(CT_Bands_2003_2022_Count_Stock!AL7*CT_Bands_1991_2022_Bills_Flat!AO10,"0")</f>
        <v>0</v>
      </c>
      <c r="AP10" s="88" t="str">
        <f>IFERROR(CT_Bands_2003_2022_Count_Stock!AM7*CT_Bands_1991_2022_Bills_Flat!AP10,"0")</f>
        <v>0</v>
      </c>
      <c r="AQ10" s="88" t="str">
        <f>IFERROR(CT_Bands_2003_2022_Count_Stock!#REF!*CT_Bands_1991_2022_Bills_Flat!AQ10,"0")</f>
        <v>0</v>
      </c>
      <c r="AR10" s="100" t="str">
        <f>IFERROR(CT_Bands_2003_2022_Count_Stock!AN7*CT_Bands_1991_2022_Bills_Flat!AR10,"0")</f>
        <v>0</v>
      </c>
      <c r="AS10" s="88" t="str">
        <f>IFERROR(CT_Bands_2003_2022_Count_Stock!AO7*CT_Bands_1991_2022_Bills_Flat!AS10,"0")</f>
        <v>0</v>
      </c>
      <c r="AT10" s="88" t="str">
        <f>IFERROR(CT_Bands_2003_2022_Count_Stock!AP7*CT_Bands_1991_2022_Bills_Flat!AT10,"0")</f>
        <v>0</v>
      </c>
      <c r="AU10" s="88" t="str">
        <f>IFERROR(CT_Bands_2003_2022_Count_Stock!AQ7*CT_Bands_1991_2022_Bills_Flat!AU10,"0")</f>
        <v>0</v>
      </c>
      <c r="AV10" s="88" t="str">
        <f>IFERROR(CT_Bands_2003_2022_Count_Stock!AR7*CT_Bands_1991_2022_Bills_Flat!AV10,"0")</f>
        <v>0</v>
      </c>
      <c r="AW10" s="88" t="str">
        <f>IFERROR(CT_Bands_2003_2022_Count_Stock!AS7*CT_Bands_1991_2022_Bills_Flat!AW10,"0")</f>
        <v>0</v>
      </c>
      <c r="AX10" s="88" t="str">
        <f>IFERROR(CT_Bands_2003_2022_Count_Stock!AT7*CT_Bands_1991_2022_Bills_Flat!AX10,"0")</f>
        <v>0</v>
      </c>
      <c r="AY10" s="88" t="str">
        <f>IFERROR(CT_Bands_2003_2022_Count_Stock!AU7*CT_Bands_1991_2022_Bills_Flat!AY10,"0")</f>
        <v>0</v>
      </c>
      <c r="AZ10" s="88" t="str">
        <f>IFERROR(CT_Bands_2003_2022_Count_Stock!AV7*CT_Bands_1991_2022_Bills_Flat!AZ10,"0")</f>
        <v>0</v>
      </c>
      <c r="BA10" s="88" t="str">
        <f>IFERROR(CT_Bands_2003_2022_Count_Stock!#REF!*CT_Bands_1991_2022_Bills_Flat!BA10,"0")</f>
        <v>0</v>
      </c>
      <c r="BB10" s="100" t="str">
        <f>IFERROR(CT_Bands_2003_2022_Count_Stock!AW7*CT_Bands_1991_2022_Bills_Flat!BB10,"0")</f>
        <v>0</v>
      </c>
      <c r="BC10" s="88" t="str">
        <f>IFERROR(CT_Bands_2003_2022_Count_Stock!AX7*CT_Bands_1991_2022_Bills_Flat!BC10,"0")</f>
        <v>0</v>
      </c>
      <c r="BD10" s="88" t="str">
        <f>IFERROR(CT_Bands_2003_2022_Count_Stock!AY7*CT_Bands_1991_2022_Bills_Flat!BD10,"0")</f>
        <v>0</v>
      </c>
      <c r="BE10" s="88" t="str">
        <f>IFERROR(CT_Bands_2003_2022_Count_Stock!AZ7*CT_Bands_1991_2022_Bills_Flat!BE10,"0")</f>
        <v>0</v>
      </c>
      <c r="BF10" s="88" t="str">
        <f>IFERROR(CT_Bands_2003_2022_Count_Stock!BA7*CT_Bands_1991_2022_Bills_Flat!BF10,"0")</f>
        <v>0</v>
      </c>
      <c r="BG10" s="88" t="str">
        <f>IFERROR(CT_Bands_2003_2022_Count_Stock!BB7*CT_Bands_1991_2022_Bills_Flat!BG10,"0")</f>
        <v>0</v>
      </c>
      <c r="BH10" s="88" t="str">
        <f>IFERROR(CT_Bands_2003_2022_Count_Stock!BC7*CT_Bands_1991_2022_Bills_Flat!BH10,"0")</f>
        <v>0</v>
      </c>
      <c r="BI10" s="88" t="str">
        <f>IFERROR(CT_Bands_2003_2022_Count_Stock!BD7*CT_Bands_1991_2022_Bills_Flat!BI10,"0")</f>
        <v>0</v>
      </c>
      <c r="BJ10" s="88" t="str">
        <f>IFERROR(CT_Bands_2003_2022_Count_Stock!BE7*CT_Bands_1991_2022_Bills_Flat!BJ10,"0")</f>
        <v>0</v>
      </c>
      <c r="BK10" s="88" t="str">
        <f>IFERROR(CT_Bands_2003_2022_Count_Stock!#REF!*CT_Bands_1991_2022_Bills_Flat!BK10,"0")</f>
        <v>0</v>
      </c>
      <c r="BL10" s="100" t="str">
        <f>IFERROR(CT_Bands_2003_2022_Count_Stock!BF7*CT_Bands_1991_2022_Bills_Flat!BL10,"0")</f>
        <v>0</v>
      </c>
      <c r="BM10" s="88" t="str">
        <f>IFERROR(CT_Bands_2003_2022_Count_Stock!BG7*CT_Bands_1991_2022_Bills_Flat!BM10,"0")</f>
        <v>0</v>
      </c>
      <c r="BN10" s="88" t="str">
        <f>IFERROR(CT_Bands_2003_2022_Count_Stock!BH7*CT_Bands_1991_2022_Bills_Flat!BN10,"0")</f>
        <v>0</v>
      </c>
      <c r="BO10" s="88" t="str">
        <f>IFERROR(CT_Bands_2003_2022_Count_Stock!BI7*CT_Bands_1991_2022_Bills_Flat!BO10,"0")</f>
        <v>0</v>
      </c>
      <c r="BP10" s="88" t="str">
        <f>IFERROR(CT_Bands_2003_2022_Count_Stock!BJ7*CT_Bands_1991_2022_Bills_Flat!BP10,"0")</f>
        <v>0</v>
      </c>
      <c r="BQ10" s="88" t="str">
        <f>IFERROR(CT_Bands_2003_2022_Count_Stock!BK7*CT_Bands_1991_2022_Bills_Flat!BQ10,"0")</f>
        <v>0</v>
      </c>
      <c r="BR10" s="88" t="str">
        <f>IFERROR(CT_Bands_2003_2022_Count_Stock!BL7*CT_Bands_1991_2022_Bills_Flat!BR10,"0")</f>
        <v>0</v>
      </c>
      <c r="BS10" s="88" t="str">
        <f>IFERROR(CT_Bands_2003_2022_Count_Stock!BM7*CT_Bands_1991_2022_Bills_Flat!BS10,"0")</f>
        <v>0</v>
      </c>
      <c r="BT10" s="88" t="str">
        <f>IFERROR(CT_Bands_2003_2022_Count_Stock!BN7*CT_Bands_1991_2022_Bills_Flat!BT10,"0")</f>
        <v>0</v>
      </c>
      <c r="BU10" s="88" t="str">
        <f>IFERROR(CT_Bands_2003_2022_Count_Stock!#REF!*CT_Bands_1991_2022_Bills_Flat!BU10,"0")</f>
        <v>0</v>
      </c>
      <c r="BV10" s="100" t="str">
        <f>IFERROR(CT_Bands_2003_2022_Count_Stock!BO7*CT_Bands_1991_2022_Bills_Flat!BV10,"0")</f>
        <v>0</v>
      </c>
      <c r="BW10" s="88" t="str">
        <f>IFERROR(CT_Bands_2003_2022_Count_Stock!BP7*CT_Bands_1991_2022_Bills_Flat!BW10,"0")</f>
        <v>0</v>
      </c>
      <c r="BX10" s="88" t="str">
        <f>IFERROR(CT_Bands_2003_2022_Count_Stock!BQ7*CT_Bands_1991_2022_Bills_Flat!BX10,"0")</f>
        <v>0</v>
      </c>
      <c r="BY10" s="88" t="str">
        <f>IFERROR(CT_Bands_2003_2022_Count_Stock!BR7*CT_Bands_1991_2022_Bills_Flat!BY10,"0")</f>
        <v>0</v>
      </c>
      <c r="BZ10" s="88" t="str">
        <f>IFERROR(CT_Bands_2003_2022_Count_Stock!BS7*CT_Bands_1991_2022_Bills_Flat!BZ10,"0")</f>
        <v>0</v>
      </c>
      <c r="CA10" s="88" t="str">
        <f>IFERROR(CT_Bands_2003_2022_Count_Stock!BT7*CT_Bands_1991_2022_Bills_Flat!CA10,"0")</f>
        <v>0</v>
      </c>
      <c r="CB10" s="88" t="str">
        <f>IFERROR(CT_Bands_2003_2022_Count_Stock!BU7*CT_Bands_1991_2022_Bills_Flat!CB10,"0")</f>
        <v>0</v>
      </c>
      <c r="CC10" s="88" t="str">
        <f>IFERROR(CT_Bands_2003_2022_Count_Stock!BV7*CT_Bands_1991_2022_Bills_Flat!CC10,"0")</f>
        <v>0</v>
      </c>
      <c r="CD10" s="88" t="str">
        <f>IFERROR(CT_Bands_2003_2022_Count_Stock!BW7*CT_Bands_1991_2022_Bills_Flat!CD10,"0")</f>
        <v>0</v>
      </c>
      <c r="CE10" s="88" t="str">
        <f>IFERROR(CT_Bands_2003_2022_Count_Stock!#REF!*CT_Bands_1991_2022_Bills_Flat!CE10,"0")</f>
        <v>0</v>
      </c>
      <c r="CF10" s="51"/>
    </row>
    <row r="11" spans="1:84" x14ac:dyDescent="0.25">
      <c r="A11" s="77" t="s">
        <v>409</v>
      </c>
      <c r="B11" s="83" t="s">
        <v>410</v>
      </c>
      <c r="C11" s="83" t="s">
        <v>2127</v>
      </c>
      <c r="D11" s="88" t="str">
        <f>IFERROR(CT_Bands_2003_2022_Count_Stock!D8*CT_Bands_1991_2022_Bills_Flat!D11,"0")</f>
        <v>0</v>
      </c>
      <c r="E11" s="88" t="str">
        <f>IFERROR(CT_Bands_2003_2022_Count_Stock!E8*CT_Bands_1991_2022_Bills_Flat!E11,"0")</f>
        <v>0</v>
      </c>
      <c r="F11" s="88" t="str">
        <f>IFERROR(CT_Bands_2003_2022_Count_Stock!F8*CT_Bands_1991_2022_Bills_Flat!F11,"0")</f>
        <v>0</v>
      </c>
      <c r="G11" s="88" t="str">
        <f>IFERROR(CT_Bands_2003_2022_Count_Stock!G8*CT_Bands_1991_2022_Bills_Flat!G11,"0")</f>
        <v>0</v>
      </c>
      <c r="H11" s="88" t="str">
        <f>IFERROR(CT_Bands_2003_2022_Count_Stock!H8*CT_Bands_1991_2022_Bills_Flat!H11,"0")</f>
        <v>0</v>
      </c>
      <c r="I11" s="88" t="str">
        <f>IFERROR(CT_Bands_2003_2022_Count_Stock!I8*CT_Bands_1991_2022_Bills_Flat!I11,"0")</f>
        <v>0</v>
      </c>
      <c r="J11" s="88" t="str">
        <f>IFERROR(CT_Bands_2003_2022_Count_Stock!J8*CT_Bands_1991_2022_Bills_Flat!J11,"0")</f>
        <v>0</v>
      </c>
      <c r="K11" s="88" t="str">
        <f>IFERROR(CT_Bands_2003_2022_Count_Stock!K8*CT_Bands_1991_2022_Bills_Flat!K11,"0")</f>
        <v>0</v>
      </c>
      <c r="L11" s="88" t="str">
        <f>IFERROR(CT_Bands_2003_2022_Count_Stock!L8*CT_Bands_1991_2022_Bills_Flat!L11,"0")</f>
        <v>0</v>
      </c>
      <c r="M11" s="88" t="str">
        <f>IFERROR(CT_Bands_2003_2022_Count_Stock!#REF!*CT_Bands_1991_2022_Bills_Flat!M11,"0")</f>
        <v>0</v>
      </c>
      <c r="N11" s="100" t="str">
        <f>IFERROR(CT_Bands_2003_2022_Count_Stock!M8*CT_Bands_1991_2022_Bills_Flat!N11,"0")</f>
        <v>0</v>
      </c>
      <c r="O11" s="88" t="str">
        <f>IFERROR(CT_Bands_2003_2022_Count_Stock!N8*CT_Bands_1991_2022_Bills_Flat!O11,"0")</f>
        <v>0</v>
      </c>
      <c r="P11" s="88" t="str">
        <f>IFERROR(CT_Bands_2003_2022_Count_Stock!O8*CT_Bands_1991_2022_Bills_Flat!P11,"0")</f>
        <v>0</v>
      </c>
      <c r="Q11" s="88" t="str">
        <f>IFERROR(CT_Bands_2003_2022_Count_Stock!P8*CT_Bands_1991_2022_Bills_Flat!Q11,"0")</f>
        <v>0</v>
      </c>
      <c r="R11" s="88" t="str">
        <f>IFERROR(CT_Bands_2003_2022_Count_Stock!Q8*CT_Bands_1991_2022_Bills_Flat!R11,"0")</f>
        <v>0</v>
      </c>
      <c r="S11" s="88" t="str">
        <f>IFERROR(CT_Bands_2003_2022_Count_Stock!R8*CT_Bands_1991_2022_Bills_Flat!S11,"0")</f>
        <v>0</v>
      </c>
      <c r="T11" s="88" t="str">
        <f>IFERROR(CT_Bands_2003_2022_Count_Stock!S8*CT_Bands_1991_2022_Bills_Flat!T11,"0")</f>
        <v>0</v>
      </c>
      <c r="U11" s="88" t="str">
        <f>IFERROR(CT_Bands_2003_2022_Count_Stock!T8*CT_Bands_1991_2022_Bills_Flat!U11,"0")</f>
        <v>0</v>
      </c>
      <c r="V11" s="88" t="str">
        <f>IFERROR(CT_Bands_2003_2022_Count_Stock!U8*CT_Bands_1991_2022_Bills_Flat!V11,"0")</f>
        <v>0</v>
      </c>
      <c r="W11" s="88" t="str">
        <f>IFERROR(CT_Bands_2003_2022_Count_Stock!#REF!*CT_Bands_1991_2022_Bills_Flat!W11,"0")</f>
        <v>0</v>
      </c>
      <c r="X11" s="100" t="str">
        <f>IFERROR(CT_Bands_2003_2022_Count_Stock!V8*CT_Bands_1991_2022_Bills_Flat!X11,"0")</f>
        <v>0</v>
      </c>
      <c r="Y11" s="88" t="str">
        <f>IFERROR(CT_Bands_2003_2022_Count_Stock!W8*CT_Bands_1991_2022_Bills_Flat!Y11,"0")</f>
        <v>0</v>
      </c>
      <c r="Z11" s="88" t="str">
        <f>IFERROR(CT_Bands_2003_2022_Count_Stock!X8*CT_Bands_1991_2022_Bills_Flat!Z11,"0")</f>
        <v>0</v>
      </c>
      <c r="AA11" s="88" t="str">
        <f>IFERROR(CT_Bands_2003_2022_Count_Stock!Y8*CT_Bands_1991_2022_Bills_Flat!AA11,"0")</f>
        <v>0</v>
      </c>
      <c r="AB11" s="88" t="str">
        <f>IFERROR(CT_Bands_2003_2022_Count_Stock!Z8*CT_Bands_1991_2022_Bills_Flat!AB11,"0")</f>
        <v>0</v>
      </c>
      <c r="AC11" s="88" t="str">
        <f>IFERROR(CT_Bands_2003_2022_Count_Stock!AA8*CT_Bands_1991_2022_Bills_Flat!AC11,"0")</f>
        <v>0</v>
      </c>
      <c r="AD11" s="88" t="str">
        <f>IFERROR(CT_Bands_2003_2022_Count_Stock!AB8*CT_Bands_1991_2022_Bills_Flat!AD11,"0")</f>
        <v>0</v>
      </c>
      <c r="AE11" s="88" t="str">
        <f>IFERROR(CT_Bands_2003_2022_Count_Stock!AC8*CT_Bands_1991_2022_Bills_Flat!AE11,"0")</f>
        <v>0</v>
      </c>
      <c r="AF11" s="88" t="str">
        <f>IFERROR(CT_Bands_2003_2022_Count_Stock!AD8*CT_Bands_1991_2022_Bills_Flat!AF11,"0")</f>
        <v>0</v>
      </c>
      <c r="AG11" s="88" t="str">
        <f>IFERROR(CT_Bands_2003_2022_Count_Stock!#REF!*CT_Bands_1991_2022_Bills_Flat!AG11,"0")</f>
        <v>0</v>
      </c>
      <c r="AH11" s="100" t="str">
        <f>IFERROR(CT_Bands_2003_2022_Count_Stock!AE8*CT_Bands_1991_2022_Bills_Flat!AH11,"0")</f>
        <v>0</v>
      </c>
      <c r="AI11" s="88" t="str">
        <f>IFERROR(CT_Bands_2003_2022_Count_Stock!AF8*CT_Bands_1991_2022_Bills_Flat!AI11,"0")</f>
        <v>0</v>
      </c>
      <c r="AJ11" s="88" t="str">
        <f>IFERROR(CT_Bands_2003_2022_Count_Stock!AG8*CT_Bands_1991_2022_Bills_Flat!AJ11,"0")</f>
        <v>0</v>
      </c>
      <c r="AK11" s="88" t="str">
        <f>IFERROR(CT_Bands_2003_2022_Count_Stock!AH8*CT_Bands_1991_2022_Bills_Flat!AK11,"0")</f>
        <v>0</v>
      </c>
      <c r="AL11" s="88" t="str">
        <f>IFERROR(CT_Bands_2003_2022_Count_Stock!AI8*CT_Bands_1991_2022_Bills_Flat!AL11,"0")</f>
        <v>0</v>
      </c>
      <c r="AM11" s="88" t="str">
        <f>IFERROR(CT_Bands_2003_2022_Count_Stock!AJ8*CT_Bands_1991_2022_Bills_Flat!AM11,"0")</f>
        <v>0</v>
      </c>
      <c r="AN11" s="88" t="str">
        <f>IFERROR(CT_Bands_2003_2022_Count_Stock!AK8*CT_Bands_1991_2022_Bills_Flat!AN11,"0")</f>
        <v>0</v>
      </c>
      <c r="AO11" s="88" t="str">
        <f>IFERROR(CT_Bands_2003_2022_Count_Stock!AL8*CT_Bands_1991_2022_Bills_Flat!AO11,"0")</f>
        <v>0</v>
      </c>
      <c r="AP11" s="88" t="str">
        <f>IFERROR(CT_Bands_2003_2022_Count_Stock!AM8*CT_Bands_1991_2022_Bills_Flat!AP11,"0")</f>
        <v>0</v>
      </c>
      <c r="AQ11" s="88" t="str">
        <f>IFERROR(CT_Bands_2003_2022_Count_Stock!#REF!*CT_Bands_1991_2022_Bills_Flat!AQ11,"0")</f>
        <v>0</v>
      </c>
      <c r="AR11" s="100" t="str">
        <f>IFERROR(CT_Bands_2003_2022_Count_Stock!AN8*CT_Bands_1991_2022_Bills_Flat!AR11,"0")</f>
        <v>0</v>
      </c>
      <c r="AS11" s="88" t="str">
        <f>IFERROR(CT_Bands_2003_2022_Count_Stock!AO8*CT_Bands_1991_2022_Bills_Flat!AS11,"0")</f>
        <v>0</v>
      </c>
      <c r="AT11" s="88" t="str">
        <f>IFERROR(CT_Bands_2003_2022_Count_Stock!AP8*CT_Bands_1991_2022_Bills_Flat!AT11,"0")</f>
        <v>0</v>
      </c>
      <c r="AU11" s="88" t="str">
        <f>IFERROR(CT_Bands_2003_2022_Count_Stock!AQ8*CT_Bands_1991_2022_Bills_Flat!AU11,"0")</f>
        <v>0</v>
      </c>
      <c r="AV11" s="88" t="str">
        <f>IFERROR(CT_Bands_2003_2022_Count_Stock!AR8*CT_Bands_1991_2022_Bills_Flat!AV11,"0")</f>
        <v>0</v>
      </c>
      <c r="AW11" s="88" t="str">
        <f>IFERROR(CT_Bands_2003_2022_Count_Stock!AS8*CT_Bands_1991_2022_Bills_Flat!AW11,"0")</f>
        <v>0</v>
      </c>
      <c r="AX11" s="88" t="str">
        <f>IFERROR(CT_Bands_2003_2022_Count_Stock!AT8*CT_Bands_1991_2022_Bills_Flat!AX11,"0")</f>
        <v>0</v>
      </c>
      <c r="AY11" s="88" t="str">
        <f>IFERROR(CT_Bands_2003_2022_Count_Stock!AU8*CT_Bands_1991_2022_Bills_Flat!AY11,"0")</f>
        <v>0</v>
      </c>
      <c r="AZ11" s="88" t="str">
        <f>IFERROR(CT_Bands_2003_2022_Count_Stock!AV8*CT_Bands_1991_2022_Bills_Flat!AZ11,"0")</f>
        <v>0</v>
      </c>
      <c r="BA11" s="88" t="str">
        <f>IFERROR(CT_Bands_2003_2022_Count_Stock!#REF!*CT_Bands_1991_2022_Bills_Flat!BA11,"0")</f>
        <v>0</v>
      </c>
      <c r="BB11" s="100" t="str">
        <f>IFERROR(CT_Bands_2003_2022_Count_Stock!AW8*CT_Bands_1991_2022_Bills_Flat!BB11,"0")</f>
        <v>0</v>
      </c>
      <c r="BC11" s="88" t="str">
        <f>IFERROR(CT_Bands_2003_2022_Count_Stock!AX8*CT_Bands_1991_2022_Bills_Flat!BC11,"0")</f>
        <v>0</v>
      </c>
      <c r="BD11" s="88" t="str">
        <f>IFERROR(CT_Bands_2003_2022_Count_Stock!AY8*CT_Bands_1991_2022_Bills_Flat!BD11,"0")</f>
        <v>0</v>
      </c>
      <c r="BE11" s="88" t="str">
        <f>IFERROR(CT_Bands_2003_2022_Count_Stock!AZ8*CT_Bands_1991_2022_Bills_Flat!BE11,"0")</f>
        <v>0</v>
      </c>
      <c r="BF11" s="88" t="str">
        <f>IFERROR(CT_Bands_2003_2022_Count_Stock!BA8*CT_Bands_1991_2022_Bills_Flat!BF11,"0")</f>
        <v>0</v>
      </c>
      <c r="BG11" s="88" t="str">
        <f>IFERROR(CT_Bands_2003_2022_Count_Stock!BB8*CT_Bands_1991_2022_Bills_Flat!BG11,"0")</f>
        <v>0</v>
      </c>
      <c r="BH11" s="88" t="str">
        <f>IFERROR(CT_Bands_2003_2022_Count_Stock!BC8*CT_Bands_1991_2022_Bills_Flat!BH11,"0")</f>
        <v>0</v>
      </c>
      <c r="BI11" s="88" t="str">
        <f>IFERROR(CT_Bands_2003_2022_Count_Stock!BD8*CT_Bands_1991_2022_Bills_Flat!BI11,"0")</f>
        <v>0</v>
      </c>
      <c r="BJ11" s="88" t="str">
        <f>IFERROR(CT_Bands_2003_2022_Count_Stock!BE8*CT_Bands_1991_2022_Bills_Flat!BJ11,"0")</f>
        <v>0</v>
      </c>
      <c r="BK11" s="88" t="str">
        <f>IFERROR(CT_Bands_2003_2022_Count_Stock!#REF!*CT_Bands_1991_2022_Bills_Flat!BK11,"0")</f>
        <v>0</v>
      </c>
      <c r="BL11" s="100" t="str">
        <f>IFERROR(CT_Bands_2003_2022_Count_Stock!BF8*CT_Bands_1991_2022_Bills_Flat!BL11,"0")</f>
        <v>0</v>
      </c>
      <c r="BM11" s="88" t="str">
        <f>IFERROR(CT_Bands_2003_2022_Count_Stock!BG8*CT_Bands_1991_2022_Bills_Flat!BM11,"0")</f>
        <v>0</v>
      </c>
      <c r="BN11" s="88" t="str">
        <f>IFERROR(CT_Bands_2003_2022_Count_Stock!BH8*CT_Bands_1991_2022_Bills_Flat!BN11,"0")</f>
        <v>0</v>
      </c>
      <c r="BO11" s="88" t="str">
        <f>IFERROR(CT_Bands_2003_2022_Count_Stock!BI8*CT_Bands_1991_2022_Bills_Flat!BO11,"0")</f>
        <v>0</v>
      </c>
      <c r="BP11" s="88" t="str">
        <f>IFERROR(CT_Bands_2003_2022_Count_Stock!BJ8*CT_Bands_1991_2022_Bills_Flat!BP11,"0")</f>
        <v>0</v>
      </c>
      <c r="BQ11" s="88" t="str">
        <f>IFERROR(CT_Bands_2003_2022_Count_Stock!BK8*CT_Bands_1991_2022_Bills_Flat!BQ11,"0")</f>
        <v>0</v>
      </c>
      <c r="BR11" s="88" t="str">
        <f>IFERROR(CT_Bands_2003_2022_Count_Stock!BL8*CT_Bands_1991_2022_Bills_Flat!BR11,"0")</f>
        <v>0</v>
      </c>
      <c r="BS11" s="88" t="str">
        <f>IFERROR(CT_Bands_2003_2022_Count_Stock!BM8*CT_Bands_1991_2022_Bills_Flat!BS11,"0")</f>
        <v>0</v>
      </c>
      <c r="BT11" s="88" t="str">
        <f>IFERROR(CT_Bands_2003_2022_Count_Stock!BN8*CT_Bands_1991_2022_Bills_Flat!BT11,"0")</f>
        <v>0</v>
      </c>
      <c r="BU11" s="88" t="str">
        <f>IFERROR(CT_Bands_2003_2022_Count_Stock!#REF!*CT_Bands_1991_2022_Bills_Flat!BU11,"0")</f>
        <v>0</v>
      </c>
      <c r="BV11" s="100" t="str">
        <f>IFERROR(CT_Bands_2003_2022_Count_Stock!BO8*CT_Bands_1991_2022_Bills_Flat!BV11,"0")</f>
        <v>0</v>
      </c>
      <c r="BW11" s="88" t="str">
        <f>IFERROR(CT_Bands_2003_2022_Count_Stock!BP8*CT_Bands_1991_2022_Bills_Flat!BW11,"0")</f>
        <v>0</v>
      </c>
      <c r="BX11" s="88" t="str">
        <f>IFERROR(CT_Bands_2003_2022_Count_Stock!BQ8*CT_Bands_1991_2022_Bills_Flat!BX11,"0")</f>
        <v>0</v>
      </c>
      <c r="BY11" s="88" t="str">
        <f>IFERROR(CT_Bands_2003_2022_Count_Stock!BR8*CT_Bands_1991_2022_Bills_Flat!BY11,"0")</f>
        <v>0</v>
      </c>
      <c r="BZ11" s="88" t="str">
        <f>IFERROR(CT_Bands_2003_2022_Count_Stock!BS8*CT_Bands_1991_2022_Bills_Flat!BZ11,"0")</f>
        <v>0</v>
      </c>
      <c r="CA11" s="88" t="str">
        <f>IFERROR(CT_Bands_2003_2022_Count_Stock!BT8*CT_Bands_1991_2022_Bills_Flat!CA11,"0")</f>
        <v>0</v>
      </c>
      <c r="CB11" s="88" t="str">
        <f>IFERROR(CT_Bands_2003_2022_Count_Stock!BU8*CT_Bands_1991_2022_Bills_Flat!CB11,"0")</f>
        <v>0</v>
      </c>
      <c r="CC11" s="88" t="str">
        <f>IFERROR(CT_Bands_2003_2022_Count_Stock!BV8*CT_Bands_1991_2022_Bills_Flat!CC11,"0")</f>
        <v>0</v>
      </c>
      <c r="CD11" s="88" t="str">
        <f>IFERROR(CT_Bands_2003_2022_Count_Stock!BW8*CT_Bands_1991_2022_Bills_Flat!CD11,"0")</f>
        <v>0</v>
      </c>
      <c r="CE11" s="88" t="str">
        <f>IFERROR(CT_Bands_2003_2022_Count_Stock!#REF!*CT_Bands_1991_2022_Bills_Flat!CE11,"0")</f>
        <v>0</v>
      </c>
      <c r="CF11" s="51"/>
    </row>
    <row r="12" spans="1:84" x14ac:dyDescent="0.25">
      <c r="A12" s="77" t="s">
        <v>411</v>
      </c>
      <c r="B12" s="83" t="s">
        <v>412</v>
      </c>
      <c r="C12" s="83" t="s">
        <v>2127</v>
      </c>
      <c r="D12" s="88" t="str">
        <f>IFERROR(CT_Bands_2003_2022_Count_Stock!D9*CT_Bands_1991_2022_Bills_Flat!D12,"0")</f>
        <v>0</v>
      </c>
      <c r="E12" s="88" t="str">
        <f>IFERROR(CT_Bands_2003_2022_Count_Stock!E9*CT_Bands_1991_2022_Bills_Flat!E12,"0")</f>
        <v>0</v>
      </c>
      <c r="F12" s="88" t="str">
        <f>IFERROR(CT_Bands_2003_2022_Count_Stock!F9*CT_Bands_1991_2022_Bills_Flat!F12,"0")</f>
        <v>0</v>
      </c>
      <c r="G12" s="88" t="str">
        <f>IFERROR(CT_Bands_2003_2022_Count_Stock!G9*CT_Bands_1991_2022_Bills_Flat!G12,"0")</f>
        <v>0</v>
      </c>
      <c r="H12" s="88" t="str">
        <f>IFERROR(CT_Bands_2003_2022_Count_Stock!H9*CT_Bands_1991_2022_Bills_Flat!H12,"0")</f>
        <v>0</v>
      </c>
      <c r="I12" s="88" t="str">
        <f>IFERROR(CT_Bands_2003_2022_Count_Stock!I9*CT_Bands_1991_2022_Bills_Flat!I12,"0")</f>
        <v>0</v>
      </c>
      <c r="J12" s="88" t="str">
        <f>IFERROR(CT_Bands_2003_2022_Count_Stock!J9*CT_Bands_1991_2022_Bills_Flat!J12,"0")</f>
        <v>0</v>
      </c>
      <c r="K12" s="88" t="str">
        <f>IFERROR(CT_Bands_2003_2022_Count_Stock!K9*CT_Bands_1991_2022_Bills_Flat!K12,"0")</f>
        <v>0</v>
      </c>
      <c r="L12" s="88" t="str">
        <f>IFERROR(CT_Bands_2003_2022_Count_Stock!L9*CT_Bands_1991_2022_Bills_Flat!L12,"0")</f>
        <v>0</v>
      </c>
      <c r="M12" s="88" t="str">
        <f>IFERROR(CT_Bands_2003_2022_Count_Stock!#REF!*CT_Bands_1991_2022_Bills_Flat!M12,"0")</f>
        <v>0</v>
      </c>
      <c r="N12" s="100" t="str">
        <f>IFERROR(CT_Bands_2003_2022_Count_Stock!M9*CT_Bands_1991_2022_Bills_Flat!N12,"0")</f>
        <v>0</v>
      </c>
      <c r="O12" s="88" t="str">
        <f>IFERROR(CT_Bands_2003_2022_Count_Stock!N9*CT_Bands_1991_2022_Bills_Flat!O12,"0")</f>
        <v>0</v>
      </c>
      <c r="P12" s="88" t="str">
        <f>IFERROR(CT_Bands_2003_2022_Count_Stock!O9*CT_Bands_1991_2022_Bills_Flat!P12,"0")</f>
        <v>0</v>
      </c>
      <c r="Q12" s="88" t="str">
        <f>IFERROR(CT_Bands_2003_2022_Count_Stock!P9*CT_Bands_1991_2022_Bills_Flat!Q12,"0")</f>
        <v>0</v>
      </c>
      <c r="R12" s="88" t="str">
        <f>IFERROR(CT_Bands_2003_2022_Count_Stock!Q9*CT_Bands_1991_2022_Bills_Flat!R12,"0")</f>
        <v>0</v>
      </c>
      <c r="S12" s="88" t="str">
        <f>IFERROR(CT_Bands_2003_2022_Count_Stock!R9*CT_Bands_1991_2022_Bills_Flat!S12,"0")</f>
        <v>0</v>
      </c>
      <c r="T12" s="88" t="str">
        <f>IFERROR(CT_Bands_2003_2022_Count_Stock!S9*CT_Bands_1991_2022_Bills_Flat!T12,"0")</f>
        <v>0</v>
      </c>
      <c r="U12" s="88" t="str">
        <f>IFERROR(CT_Bands_2003_2022_Count_Stock!T9*CT_Bands_1991_2022_Bills_Flat!U12,"0")</f>
        <v>0</v>
      </c>
      <c r="V12" s="88" t="str">
        <f>IFERROR(CT_Bands_2003_2022_Count_Stock!U9*CT_Bands_1991_2022_Bills_Flat!V12,"0")</f>
        <v>0</v>
      </c>
      <c r="W12" s="88" t="str">
        <f>IFERROR(CT_Bands_2003_2022_Count_Stock!#REF!*CT_Bands_1991_2022_Bills_Flat!W12,"0")</f>
        <v>0</v>
      </c>
      <c r="X12" s="100" t="str">
        <f>IFERROR(CT_Bands_2003_2022_Count_Stock!V9*CT_Bands_1991_2022_Bills_Flat!X12,"0")</f>
        <v>0</v>
      </c>
      <c r="Y12" s="88" t="str">
        <f>IFERROR(CT_Bands_2003_2022_Count_Stock!W9*CT_Bands_1991_2022_Bills_Flat!Y12,"0")</f>
        <v>0</v>
      </c>
      <c r="Z12" s="88" t="str">
        <f>IFERROR(CT_Bands_2003_2022_Count_Stock!X9*CT_Bands_1991_2022_Bills_Flat!Z12,"0")</f>
        <v>0</v>
      </c>
      <c r="AA12" s="88" t="str">
        <f>IFERROR(CT_Bands_2003_2022_Count_Stock!Y9*CT_Bands_1991_2022_Bills_Flat!AA12,"0")</f>
        <v>0</v>
      </c>
      <c r="AB12" s="88" t="str">
        <f>IFERROR(CT_Bands_2003_2022_Count_Stock!Z9*CT_Bands_1991_2022_Bills_Flat!AB12,"0")</f>
        <v>0</v>
      </c>
      <c r="AC12" s="88" t="str">
        <f>IFERROR(CT_Bands_2003_2022_Count_Stock!AA9*CT_Bands_1991_2022_Bills_Flat!AC12,"0")</f>
        <v>0</v>
      </c>
      <c r="AD12" s="88" t="str">
        <f>IFERROR(CT_Bands_2003_2022_Count_Stock!AB9*CT_Bands_1991_2022_Bills_Flat!AD12,"0")</f>
        <v>0</v>
      </c>
      <c r="AE12" s="88" t="str">
        <f>IFERROR(CT_Bands_2003_2022_Count_Stock!AC9*CT_Bands_1991_2022_Bills_Flat!AE12,"0")</f>
        <v>0</v>
      </c>
      <c r="AF12" s="88" t="str">
        <f>IFERROR(CT_Bands_2003_2022_Count_Stock!AD9*CT_Bands_1991_2022_Bills_Flat!AF12,"0")</f>
        <v>0</v>
      </c>
      <c r="AG12" s="88" t="str">
        <f>IFERROR(CT_Bands_2003_2022_Count_Stock!#REF!*CT_Bands_1991_2022_Bills_Flat!AG12,"0")</f>
        <v>0</v>
      </c>
      <c r="AH12" s="100" t="str">
        <f>IFERROR(CT_Bands_2003_2022_Count_Stock!AE9*CT_Bands_1991_2022_Bills_Flat!AH12,"0")</f>
        <v>0</v>
      </c>
      <c r="AI12" s="88" t="str">
        <f>IFERROR(CT_Bands_2003_2022_Count_Stock!AF9*CT_Bands_1991_2022_Bills_Flat!AI12,"0")</f>
        <v>0</v>
      </c>
      <c r="AJ12" s="88" t="str">
        <f>IFERROR(CT_Bands_2003_2022_Count_Stock!AG9*CT_Bands_1991_2022_Bills_Flat!AJ12,"0")</f>
        <v>0</v>
      </c>
      <c r="AK12" s="88" t="str">
        <f>IFERROR(CT_Bands_2003_2022_Count_Stock!AH9*CT_Bands_1991_2022_Bills_Flat!AK12,"0")</f>
        <v>0</v>
      </c>
      <c r="AL12" s="88" t="str">
        <f>IFERROR(CT_Bands_2003_2022_Count_Stock!AI9*CT_Bands_1991_2022_Bills_Flat!AL12,"0")</f>
        <v>0</v>
      </c>
      <c r="AM12" s="88" t="str">
        <f>IFERROR(CT_Bands_2003_2022_Count_Stock!AJ9*CT_Bands_1991_2022_Bills_Flat!AM12,"0")</f>
        <v>0</v>
      </c>
      <c r="AN12" s="88" t="str">
        <f>IFERROR(CT_Bands_2003_2022_Count_Stock!AK9*CT_Bands_1991_2022_Bills_Flat!AN12,"0")</f>
        <v>0</v>
      </c>
      <c r="AO12" s="88" t="str">
        <f>IFERROR(CT_Bands_2003_2022_Count_Stock!AL9*CT_Bands_1991_2022_Bills_Flat!AO12,"0")</f>
        <v>0</v>
      </c>
      <c r="AP12" s="88" t="str">
        <f>IFERROR(CT_Bands_2003_2022_Count_Stock!AM9*CT_Bands_1991_2022_Bills_Flat!AP12,"0")</f>
        <v>0</v>
      </c>
      <c r="AQ12" s="88" t="str">
        <f>IFERROR(CT_Bands_2003_2022_Count_Stock!#REF!*CT_Bands_1991_2022_Bills_Flat!AQ12,"0")</f>
        <v>0</v>
      </c>
      <c r="AR12" s="100" t="str">
        <f>IFERROR(CT_Bands_2003_2022_Count_Stock!AN9*CT_Bands_1991_2022_Bills_Flat!AR12,"0")</f>
        <v>0</v>
      </c>
      <c r="AS12" s="88" t="str">
        <f>IFERROR(CT_Bands_2003_2022_Count_Stock!AO9*CT_Bands_1991_2022_Bills_Flat!AS12,"0")</f>
        <v>0</v>
      </c>
      <c r="AT12" s="88" t="str">
        <f>IFERROR(CT_Bands_2003_2022_Count_Stock!AP9*CT_Bands_1991_2022_Bills_Flat!AT12,"0")</f>
        <v>0</v>
      </c>
      <c r="AU12" s="88" t="str">
        <f>IFERROR(CT_Bands_2003_2022_Count_Stock!AQ9*CT_Bands_1991_2022_Bills_Flat!AU12,"0")</f>
        <v>0</v>
      </c>
      <c r="AV12" s="88" t="str">
        <f>IFERROR(CT_Bands_2003_2022_Count_Stock!AR9*CT_Bands_1991_2022_Bills_Flat!AV12,"0")</f>
        <v>0</v>
      </c>
      <c r="AW12" s="88" t="str">
        <f>IFERROR(CT_Bands_2003_2022_Count_Stock!AS9*CT_Bands_1991_2022_Bills_Flat!AW12,"0")</f>
        <v>0</v>
      </c>
      <c r="AX12" s="88" t="str">
        <f>IFERROR(CT_Bands_2003_2022_Count_Stock!AT9*CT_Bands_1991_2022_Bills_Flat!AX12,"0")</f>
        <v>0</v>
      </c>
      <c r="AY12" s="88" t="str">
        <f>IFERROR(CT_Bands_2003_2022_Count_Stock!AU9*CT_Bands_1991_2022_Bills_Flat!AY12,"0")</f>
        <v>0</v>
      </c>
      <c r="AZ12" s="88" t="str">
        <f>IFERROR(CT_Bands_2003_2022_Count_Stock!AV9*CT_Bands_1991_2022_Bills_Flat!AZ12,"0")</f>
        <v>0</v>
      </c>
      <c r="BA12" s="88" t="str">
        <f>IFERROR(CT_Bands_2003_2022_Count_Stock!#REF!*CT_Bands_1991_2022_Bills_Flat!BA12,"0")</f>
        <v>0</v>
      </c>
      <c r="BB12" s="100" t="str">
        <f>IFERROR(CT_Bands_2003_2022_Count_Stock!AW9*CT_Bands_1991_2022_Bills_Flat!BB12,"0")</f>
        <v>0</v>
      </c>
      <c r="BC12" s="88" t="str">
        <f>IFERROR(CT_Bands_2003_2022_Count_Stock!AX9*CT_Bands_1991_2022_Bills_Flat!BC12,"0")</f>
        <v>0</v>
      </c>
      <c r="BD12" s="88" t="str">
        <f>IFERROR(CT_Bands_2003_2022_Count_Stock!AY9*CT_Bands_1991_2022_Bills_Flat!BD12,"0")</f>
        <v>0</v>
      </c>
      <c r="BE12" s="88" t="str">
        <f>IFERROR(CT_Bands_2003_2022_Count_Stock!AZ9*CT_Bands_1991_2022_Bills_Flat!BE12,"0")</f>
        <v>0</v>
      </c>
      <c r="BF12" s="88" t="str">
        <f>IFERROR(CT_Bands_2003_2022_Count_Stock!BA9*CT_Bands_1991_2022_Bills_Flat!BF12,"0")</f>
        <v>0</v>
      </c>
      <c r="BG12" s="88" t="str">
        <f>IFERROR(CT_Bands_2003_2022_Count_Stock!BB9*CT_Bands_1991_2022_Bills_Flat!BG12,"0")</f>
        <v>0</v>
      </c>
      <c r="BH12" s="88" t="str">
        <f>IFERROR(CT_Bands_2003_2022_Count_Stock!BC9*CT_Bands_1991_2022_Bills_Flat!BH12,"0")</f>
        <v>0</v>
      </c>
      <c r="BI12" s="88" t="str">
        <f>IFERROR(CT_Bands_2003_2022_Count_Stock!BD9*CT_Bands_1991_2022_Bills_Flat!BI12,"0")</f>
        <v>0</v>
      </c>
      <c r="BJ12" s="88" t="str">
        <f>IFERROR(CT_Bands_2003_2022_Count_Stock!BE9*CT_Bands_1991_2022_Bills_Flat!BJ12,"0")</f>
        <v>0</v>
      </c>
      <c r="BK12" s="88" t="str">
        <f>IFERROR(CT_Bands_2003_2022_Count_Stock!#REF!*CT_Bands_1991_2022_Bills_Flat!BK12,"0")</f>
        <v>0</v>
      </c>
      <c r="BL12" s="100" t="str">
        <f>IFERROR(CT_Bands_2003_2022_Count_Stock!BF9*CT_Bands_1991_2022_Bills_Flat!BL12,"0")</f>
        <v>0</v>
      </c>
      <c r="BM12" s="88" t="str">
        <f>IFERROR(CT_Bands_2003_2022_Count_Stock!BG9*CT_Bands_1991_2022_Bills_Flat!BM12,"0")</f>
        <v>0</v>
      </c>
      <c r="BN12" s="88" t="str">
        <f>IFERROR(CT_Bands_2003_2022_Count_Stock!BH9*CT_Bands_1991_2022_Bills_Flat!BN12,"0")</f>
        <v>0</v>
      </c>
      <c r="BO12" s="88" t="str">
        <f>IFERROR(CT_Bands_2003_2022_Count_Stock!BI9*CT_Bands_1991_2022_Bills_Flat!BO12,"0")</f>
        <v>0</v>
      </c>
      <c r="BP12" s="88" t="str">
        <f>IFERROR(CT_Bands_2003_2022_Count_Stock!BJ9*CT_Bands_1991_2022_Bills_Flat!BP12,"0")</f>
        <v>0</v>
      </c>
      <c r="BQ12" s="88" t="str">
        <f>IFERROR(CT_Bands_2003_2022_Count_Stock!BK9*CT_Bands_1991_2022_Bills_Flat!BQ12,"0")</f>
        <v>0</v>
      </c>
      <c r="BR12" s="88" t="str">
        <f>IFERROR(CT_Bands_2003_2022_Count_Stock!BL9*CT_Bands_1991_2022_Bills_Flat!BR12,"0")</f>
        <v>0</v>
      </c>
      <c r="BS12" s="88" t="str">
        <f>IFERROR(CT_Bands_2003_2022_Count_Stock!BM9*CT_Bands_1991_2022_Bills_Flat!BS12,"0")</f>
        <v>0</v>
      </c>
      <c r="BT12" s="88" t="str">
        <f>IFERROR(CT_Bands_2003_2022_Count_Stock!BN9*CT_Bands_1991_2022_Bills_Flat!BT12,"0")</f>
        <v>0</v>
      </c>
      <c r="BU12" s="88" t="str">
        <f>IFERROR(CT_Bands_2003_2022_Count_Stock!#REF!*CT_Bands_1991_2022_Bills_Flat!BU12,"0")</f>
        <v>0</v>
      </c>
      <c r="BV12" s="100" t="str">
        <f>IFERROR(CT_Bands_2003_2022_Count_Stock!BO9*CT_Bands_1991_2022_Bills_Flat!BV12,"0")</f>
        <v>0</v>
      </c>
      <c r="BW12" s="88" t="str">
        <f>IFERROR(CT_Bands_2003_2022_Count_Stock!BP9*CT_Bands_1991_2022_Bills_Flat!BW12,"0")</f>
        <v>0</v>
      </c>
      <c r="BX12" s="88" t="str">
        <f>IFERROR(CT_Bands_2003_2022_Count_Stock!BQ9*CT_Bands_1991_2022_Bills_Flat!BX12,"0")</f>
        <v>0</v>
      </c>
      <c r="BY12" s="88" t="str">
        <f>IFERROR(CT_Bands_2003_2022_Count_Stock!BR9*CT_Bands_1991_2022_Bills_Flat!BY12,"0")</f>
        <v>0</v>
      </c>
      <c r="BZ12" s="88" t="str">
        <f>IFERROR(CT_Bands_2003_2022_Count_Stock!BS9*CT_Bands_1991_2022_Bills_Flat!BZ12,"0")</f>
        <v>0</v>
      </c>
      <c r="CA12" s="88" t="str">
        <f>IFERROR(CT_Bands_2003_2022_Count_Stock!BT9*CT_Bands_1991_2022_Bills_Flat!CA12,"0")</f>
        <v>0</v>
      </c>
      <c r="CB12" s="88" t="str">
        <f>IFERROR(CT_Bands_2003_2022_Count_Stock!BU9*CT_Bands_1991_2022_Bills_Flat!CB12,"0")</f>
        <v>0</v>
      </c>
      <c r="CC12" s="88" t="str">
        <f>IFERROR(CT_Bands_2003_2022_Count_Stock!BV9*CT_Bands_1991_2022_Bills_Flat!CC12,"0")</f>
        <v>0</v>
      </c>
      <c r="CD12" s="88" t="str">
        <f>IFERROR(CT_Bands_2003_2022_Count_Stock!BW9*CT_Bands_1991_2022_Bills_Flat!CD12,"0")</f>
        <v>0</v>
      </c>
      <c r="CE12" s="88" t="str">
        <f>IFERROR(CT_Bands_2003_2022_Count_Stock!#REF!*CT_Bands_1991_2022_Bills_Flat!CE12,"0")</f>
        <v>0</v>
      </c>
      <c r="CF12" s="51"/>
    </row>
    <row r="13" spans="1:84" x14ac:dyDescent="0.25">
      <c r="A13" s="77" t="s">
        <v>413</v>
      </c>
      <c r="B13" s="83" t="s">
        <v>414</v>
      </c>
      <c r="C13" s="83" t="s">
        <v>2127</v>
      </c>
      <c r="D13" s="88" t="str">
        <f>IFERROR(CT_Bands_2003_2022_Count_Stock!D10*CT_Bands_1991_2022_Bills_Flat!D13,"0")</f>
        <v>0</v>
      </c>
      <c r="E13" s="88" t="str">
        <f>IFERROR(CT_Bands_2003_2022_Count_Stock!E10*CT_Bands_1991_2022_Bills_Flat!E13,"0")</f>
        <v>0</v>
      </c>
      <c r="F13" s="88" t="str">
        <f>IFERROR(CT_Bands_2003_2022_Count_Stock!F10*CT_Bands_1991_2022_Bills_Flat!F13,"0")</f>
        <v>0</v>
      </c>
      <c r="G13" s="88" t="str">
        <f>IFERROR(CT_Bands_2003_2022_Count_Stock!G10*CT_Bands_1991_2022_Bills_Flat!G13,"0")</f>
        <v>0</v>
      </c>
      <c r="H13" s="88" t="str">
        <f>IFERROR(CT_Bands_2003_2022_Count_Stock!H10*CT_Bands_1991_2022_Bills_Flat!H13,"0")</f>
        <v>0</v>
      </c>
      <c r="I13" s="88" t="str">
        <f>IFERROR(CT_Bands_2003_2022_Count_Stock!I10*CT_Bands_1991_2022_Bills_Flat!I13,"0")</f>
        <v>0</v>
      </c>
      <c r="J13" s="88" t="str">
        <f>IFERROR(CT_Bands_2003_2022_Count_Stock!J10*CT_Bands_1991_2022_Bills_Flat!J13,"0")</f>
        <v>0</v>
      </c>
      <c r="K13" s="88" t="str">
        <f>IFERROR(CT_Bands_2003_2022_Count_Stock!K10*CT_Bands_1991_2022_Bills_Flat!K13,"0")</f>
        <v>0</v>
      </c>
      <c r="L13" s="88" t="str">
        <f>IFERROR(CT_Bands_2003_2022_Count_Stock!L10*CT_Bands_1991_2022_Bills_Flat!L13,"0")</f>
        <v>0</v>
      </c>
      <c r="M13" s="88" t="str">
        <f>IFERROR(CT_Bands_2003_2022_Count_Stock!#REF!*CT_Bands_1991_2022_Bills_Flat!M13,"0")</f>
        <v>0</v>
      </c>
      <c r="N13" s="100" t="str">
        <f>IFERROR(CT_Bands_2003_2022_Count_Stock!M10*CT_Bands_1991_2022_Bills_Flat!N13,"0")</f>
        <v>0</v>
      </c>
      <c r="O13" s="88" t="str">
        <f>IFERROR(CT_Bands_2003_2022_Count_Stock!N10*CT_Bands_1991_2022_Bills_Flat!O13,"0")</f>
        <v>0</v>
      </c>
      <c r="P13" s="88" t="str">
        <f>IFERROR(CT_Bands_2003_2022_Count_Stock!O10*CT_Bands_1991_2022_Bills_Flat!P13,"0")</f>
        <v>0</v>
      </c>
      <c r="Q13" s="88" t="str">
        <f>IFERROR(CT_Bands_2003_2022_Count_Stock!P10*CT_Bands_1991_2022_Bills_Flat!Q13,"0")</f>
        <v>0</v>
      </c>
      <c r="R13" s="88" t="str">
        <f>IFERROR(CT_Bands_2003_2022_Count_Stock!Q10*CT_Bands_1991_2022_Bills_Flat!R13,"0")</f>
        <v>0</v>
      </c>
      <c r="S13" s="88" t="str">
        <f>IFERROR(CT_Bands_2003_2022_Count_Stock!R10*CT_Bands_1991_2022_Bills_Flat!S13,"0")</f>
        <v>0</v>
      </c>
      <c r="T13" s="88" t="str">
        <f>IFERROR(CT_Bands_2003_2022_Count_Stock!S10*CT_Bands_1991_2022_Bills_Flat!T13,"0")</f>
        <v>0</v>
      </c>
      <c r="U13" s="88" t="str">
        <f>IFERROR(CT_Bands_2003_2022_Count_Stock!T10*CT_Bands_1991_2022_Bills_Flat!U13,"0")</f>
        <v>0</v>
      </c>
      <c r="V13" s="88" t="str">
        <f>IFERROR(CT_Bands_2003_2022_Count_Stock!U10*CT_Bands_1991_2022_Bills_Flat!V13,"0")</f>
        <v>0</v>
      </c>
      <c r="W13" s="88" t="str">
        <f>IFERROR(CT_Bands_2003_2022_Count_Stock!#REF!*CT_Bands_1991_2022_Bills_Flat!W13,"0")</f>
        <v>0</v>
      </c>
      <c r="X13" s="100" t="str">
        <f>IFERROR(CT_Bands_2003_2022_Count_Stock!V10*CT_Bands_1991_2022_Bills_Flat!X13,"0")</f>
        <v>0</v>
      </c>
      <c r="Y13" s="88" t="str">
        <f>IFERROR(CT_Bands_2003_2022_Count_Stock!W10*CT_Bands_1991_2022_Bills_Flat!Y13,"0")</f>
        <v>0</v>
      </c>
      <c r="Z13" s="88" t="str">
        <f>IFERROR(CT_Bands_2003_2022_Count_Stock!X10*CT_Bands_1991_2022_Bills_Flat!Z13,"0")</f>
        <v>0</v>
      </c>
      <c r="AA13" s="88" t="str">
        <f>IFERROR(CT_Bands_2003_2022_Count_Stock!Y10*CT_Bands_1991_2022_Bills_Flat!AA13,"0")</f>
        <v>0</v>
      </c>
      <c r="AB13" s="88" t="str">
        <f>IFERROR(CT_Bands_2003_2022_Count_Stock!Z10*CT_Bands_1991_2022_Bills_Flat!AB13,"0")</f>
        <v>0</v>
      </c>
      <c r="AC13" s="88" t="str">
        <f>IFERROR(CT_Bands_2003_2022_Count_Stock!AA10*CT_Bands_1991_2022_Bills_Flat!AC13,"0")</f>
        <v>0</v>
      </c>
      <c r="AD13" s="88" t="str">
        <f>IFERROR(CT_Bands_2003_2022_Count_Stock!AB10*CT_Bands_1991_2022_Bills_Flat!AD13,"0")</f>
        <v>0</v>
      </c>
      <c r="AE13" s="88" t="str">
        <f>IFERROR(CT_Bands_2003_2022_Count_Stock!AC10*CT_Bands_1991_2022_Bills_Flat!AE13,"0")</f>
        <v>0</v>
      </c>
      <c r="AF13" s="88" t="str">
        <f>IFERROR(CT_Bands_2003_2022_Count_Stock!AD10*CT_Bands_1991_2022_Bills_Flat!AF13,"0")</f>
        <v>0</v>
      </c>
      <c r="AG13" s="88" t="str">
        <f>IFERROR(CT_Bands_2003_2022_Count_Stock!#REF!*CT_Bands_1991_2022_Bills_Flat!AG13,"0")</f>
        <v>0</v>
      </c>
      <c r="AH13" s="100" t="str">
        <f>IFERROR(CT_Bands_2003_2022_Count_Stock!AE10*CT_Bands_1991_2022_Bills_Flat!AH13,"0")</f>
        <v>0</v>
      </c>
      <c r="AI13" s="88" t="str">
        <f>IFERROR(CT_Bands_2003_2022_Count_Stock!AF10*CT_Bands_1991_2022_Bills_Flat!AI13,"0")</f>
        <v>0</v>
      </c>
      <c r="AJ13" s="88" t="str">
        <f>IFERROR(CT_Bands_2003_2022_Count_Stock!AG10*CT_Bands_1991_2022_Bills_Flat!AJ13,"0")</f>
        <v>0</v>
      </c>
      <c r="AK13" s="88" t="str">
        <f>IFERROR(CT_Bands_2003_2022_Count_Stock!AH10*CT_Bands_1991_2022_Bills_Flat!AK13,"0")</f>
        <v>0</v>
      </c>
      <c r="AL13" s="88" t="str">
        <f>IFERROR(CT_Bands_2003_2022_Count_Stock!AI10*CT_Bands_1991_2022_Bills_Flat!AL13,"0")</f>
        <v>0</v>
      </c>
      <c r="AM13" s="88" t="str">
        <f>IFERROR(CT_Bands_2003_2022_Count_Stock!AJ10*CT_Bands_1991_2022_Bills_Flat!AM13,"0")</f>
        <v>0</v>
      </c>
      <c r="AN13" s="88" t="str">
        <f>IFERROR(CT_Bands_2003_2022_Count_Stock!AK10*CT_Bands_1991_2022_Bills_Flat!AN13,"0")</f>
        <v>0</v>
      </c>
      <c r="AO13" s="88" t="str">
        <f>IFERROR(CT_Bands_2003_2022_Count_Stock!AL10*CT_Bands_1991_2022_Bills_Flat!AO13,"0")</f>
        <v>0</v>
      </c>
      <c r="AP13" s="88" t="str">
        <f>IFERROR(CT_Bands_2003_2022_Count_Stock!AM10*CT_Bands_1991_2022_Bills_Flat!AP13,"0")</f>
        <v>0</v>
      </c>
      <c r="AQ13" s="88" t="str">
        <f>IFERROR(CT_Bands_2003_2022_Count_Stock!#REF!*CT_Bands_1991_2022_Bills_Flat!AQ13,"0")</f>
        <v>0</v>
      </c>
      <c r="AR13" s="100" t="str">
        <f>IFERROR(CT_Bands_2003_2022_Count_Stock!AN10*CT_Bands_1991_2022_Bills_Flat!AR13,"0")</f>
        <v>0</v>
      </c>
      <c r="AS13" s="88" t="str">
        <f>IFERROR(CT_Bands_2003_2022_Count_Stock!AO10*CT_Bands_1991_2022_Bills_Flat!AS13,"0")</f>
        <v>0</v>
      </c>
      <c r="AT13" s="88" t="str">
        <f>IFERROR(CT_Bands_2003_2022_Count_Stock!AP10*CT_Bands_1991_2022_Bills_Flat!AT13,"0")</f>
        <v>0</v>
      </c>
      <c r="AU13" s="88" t="str">
        <f>IFERROR(CT_Bands_2003_2022_Count_Stock!AQ10*CT_Bands_1991_2022_Bills_Flat!AU13,"0")</f>
        <v>0</v>
      </c>
      <c r="AV13" s="88" t="str">
        <f>IFERROR(CT_Bands_2003_2022_Count_Stock!AR10*CT_Bands_1991_2022_Bills_Flat!AV13,"0")</f>
        <v>0</v>
      </c>
      <c r="AW13" s="88" t="str">
        <f>IFERROR(CT_Bands_2003_2022_Count_Stock!AS10*CT_Bands_1991_2022_Bills_Flat!AW13,"0")</f>
        <v>0</v>
      </c>
      <c r="AX13" s="88" t="str">
        <f>IFERROR(CT_Bands_2003_2022_Count_Stock!AT10*CT_Bands_1991_2022_Bills_Flat!AX13,"0")</f>
        <v>0</v>
      </c>
      <c r="AY13" s="88" t="str">
        <f>IFERROR(CT_Bands_2003_2022_Count_Stock!AU10*CT_Bands_1991_2022_Bills_Flat!AY13,"0")</f>
        <v>0</v>
      </c>
      <c r="AZ13" s="88" t="str">
        <f>IFERROR(CT_Bands_2003_2022_Count_Stock!AV10*CT_Bands_1991_2022_Bills_Flat!AZ13,"0")</f>
        <v>0</v>
      </c>
      <c r="BA13" s="88" t="str">
        <f>IFERROR(CT_Bands_2003_2022_Count_Stock!#REF!*CT_Bands_1991_2022_Bills_Flat!BA13,"0")</f>
        <v>0</v>
      </c>
      <c r="BB13" s="100" t="str">
        <f>IFERROR(CT_Bands_2003_2022_Count_Stock!AW10*CT_Bands_1991_2022_Bills_Flat!BB13,"0")</f>
        <v>0</v>
      </c>
      <c r="BC13" s="88" t="str">
        <f>IFERROR(CT_Bands_2003_2022_Count_Stock!AX10*CT_Bands_1991_2022_Bills_Flat!BC13,"0")</f>
        <v>0</v>
      </c>
      <c r="BD13" s="88" t="str">
        <f>IFERROR(CT_Bands_2003_2022_Count_Stock!AY10*CT_Bands_1991_2022_Bills_Flat!BD13,"0")</f>
        <v>0</v>
      </c>
      <c r="BE13" s="88" t="str">
        <f>IFERROR(CT_Bands_2003_2022_Count_Stock!AZ10*CT_Bands_1991_2022_Bills_Flat!BE13,"0")</f>
        <v>0</v>
      </c>
      <c r="BF13" s="88" t="str">
        <f>IFERROR(CT_Bands_2003_2022_Count_Stock!BA10*CT_Bands_1991_2022_Bills_Flat!BF13,"0")</f>
        <v>0</v>
      </c>
      <c r="BG13" s="88" t="str">
        <f>IFERROR(CT_Bands_2003_2022_Count_Stock!BB10*CT_Bands_1991_2022_Bills_Flat!BG13,"0")</f>
        <v>0</v>
      </c>
      <c r="BH13" s="88" t="str">
        <f>IFERROR(CT_Bands_2003_2022_Count_Stock!BC10*CT_Bands_1991_2022_Bills_Flat!BH13,"0")</f>
        <v>0</v>
      </c>
      <c r="BI13" s="88" t="str">
        <f>IFERROR(CT_Bands_2003_2022_Count_Stock!BD10*CT_Bands_1991_2022_Bills_Flat!BI13,"0")</f>
        <v>0</v>
      </c>
      <c r="BJ13" s="88" t="str">
        <f>IFERROR(CT_Bands_2003_2022_Count_Stock!BE10*CT_Bands_1991_2022_Bills_Flat!BJ13,"0")</f>
        <v>0</v>
      </c>
      <c r="BK13" s="88" t="str">
        <f>IFERROR(CT_Bands_2003_2022_Count_Stock!#REF!*CT_Bands_1991_2022_Bills_Flat!BK13,"0")</f>
        <v>0</v>
      </c>
      <c r="BL13" s="100" t="str">
        <f>IFERROR(CT_Bands_2003_2022_Count_Stock!BF10*CT_Bands_1991_2022_Bills_Flat!BL13,"0")</f>
        <v>0</v>
      </c>
      <c r="BM13" s="88" t="str">
        <f>IFERROR(CT_Bands_2003_2022_Count_Stock!BG10*CT_Bands_1991_2022_Bills_Flat!BM13,"0")</f>
        <v>0</v>
      </c>
      <c r="BN13" s="88" t="str">
        <f>IFERROR(CT_Bands_2003_2022_Count_Stock!BH10*CT_Bands_1991_2022_Bills_Flat!BN13,"0")</f>
        <v>0</v>
      </c>
      <c r="BO13" s="88" t="str">
        <f>IFERROR(CT_Bands_2003_2022_Count_Stock!BI10*CT_Bands_1991_2022_Bills_Flat!BO13,"0")</f>
        <v>0</v>
      </c>
      <c r="BP13" s="88" t="str">
        <f>IFERROR(CT_Bands_2003_2022_Count_Stock!BJ10*CT_Bands_1991_2022_Bills_Flat!BP13,"0")</f>
        <v>0</v>
      </c>
      <c r="BQ13" s="88" t="str">
        <f>IFERROR(CT_Bands_2003_2022_Count_Stock!BK10*CT_Bands_1991_2022_Bills_Flat!BQ13,"0")</f>
        <v>0</v>
      </c>
      <c r="BR13" s="88" t="str">
        <f>IFERROR(CT_Bands_2003_2022_Count_Stock!BL10*CT_Bands_1991_2022_Bills_Flat!BR13,"0")</f>
        <v>0</v>
      </c>
      <c r="BS13" s="88" t="str">
        <f>IFERROR(CT_Bands_2003_2022_Count_Stock!BM10*CT_Bands_1991_2022_Bills_Flat!BS13,"0")</f>
        <v>0</v>
      </c>
      <c r="BT13" s="88" t="str">
        <f>IFERROR(CT_Bands_2003_2022_Count_Stock!BN10*CT_Bands_1991_2022_Bills_Flat!BT13,"0")</f>
        <v>0</v>
      </c>
      <c r="BU13" s="88" t="str">
        <f>IFERROR(CT_Bands_2003_2022_Count_Stock!#REF!*CT_Bands_1991_2022_Bills_Flat!BU13,"0")</f>
        <v>0</v>
      </c>
      <c r="BV13" s="100" t="str">
        <f>IFERROR(CT_Bands_2003_2022_Count_Stock!BO10*CT_Bands_1991_2022_Bills_Flat!BV13,"0")</f>
        <v>0</v>
      </c>
      <c r="BW13" s="88" t="str">
        <f>IFERROR(CT_Bands_2003_2022_Count_Stock!BP10*CT_Bands_1991_2022_Bills_Flat!BW13,"0")</f>
        <v>0</v>
      </c>
      <c r="BX13" s="88" t="str">
        <f>IFERROR(CT_Bands_2003_2022_Count_Stock!BQ10*CT_Bands_1991_2022_Bills_Flat!BX13,"0")</f>
        <v>0</v>
      </c>
      <c r="BY13" s="88" t="str">
        <f>IFERROR(CT_Bands_2003_2022_Count_Stock!BR10*CT_Bands_1991_2022_Bills_Flat!BY13,"0")</f>
        <v>0</v>
      </c>
      <c r="BZ13" s="88" t="str">
        <f>IFERROR(CT_Bands_2003_2022_Count_Stock!BS10*CT_Bands_1991_2022_Bills_Flat!BZ13,"0")</f>
        <v>0</v>
      </c>
      <c r="CA13" s="88" t="str">
        <f>IFERROR(CT_Bands_2003_2022_Count_Stock!BT10*CT_Bands_1991_2022_Bills_Flat!CA13,"0")</f>
        <v>0</v>
      </c>
      <c r="CB13" s="88" t="str">
        <f>IFERROR(CT_Bands_2003_2022_Count_Stock!BU10*CT_Bands_1991_2022_Bills_Flat!CB13,"0")</f>
        <v>0</v>
      </c>
      <c r="CC13" s="88" t="str">
        <f>IFERROR(CT_Bands_2003_2022_Count_Stock!BV10*CT_Bands_1991_2022_Bills_Flat!CC13,"0")</f>
        <v>0</v>
      </c>
      <c r="CD13" s="88" t="str">
        <f>IFERROR(CT_Bands_2003_2022_Count_Stock!BW10*CT_Bands_1991_2022_Bills_Flat!CD13,"0")</f>
        <v>0</v>
      </c>
      <c r="CE13" s="88" t="str">
        <f>IFERROR(CT_Bands_2003_2022_Count_Stock!#REF!*CT_Bands_1991_2022_Bills_Flat!CE13,"0")</f>
        <v>0</v>
      </c>
      <c r="CF13" s="51"/>
    </row>
    <row r="14" spans="1:84" x14ac:dyDescent="0.25">
      <c r="A14" s="77" t="s">
        <v>415</v>
      </c>
      <c r="B14" s="83" t="s">
        <v>416</v>
      </c>
      <c r="C14" s="83" t="s">
        <v>2127</v>
      </c>
      <c r="D14" s="88" t="str">
        <f>IFERROR(CT_Bands_2003_2022_Count_Stock!D11*CT_Bands_1991_2022_Bills_Flat!D14,"0")</f>
        <v>0</v>
      </c>
      <c r="E14" s="88" t="str">
        <f>IFERROR(CT_Bands_2003_2022_Count_Stock!E11*CT_Bands_1991_2022_Bills_Flat!E14,"0")</f>
        <v>0</v>
      </c>
      <c r="F14" s="88" t="str">
        <f>IFERROR(CT_Bands_2003_2022_Count_Stock!F11*CT_Bands_1991_2022_Bills_Flat!F14,"0")</f>
        <v>0</v>
      </c>
      <c r="G14" s="88" t="str">
        <f>IFERROR(CT_Bands_2003_2022_Count_Stock!G11*CT_Bands_1991_2022_Bills_Flat!G14,"0")</f>
        <v>0</v>
      </c>
      <c r="H14" s="88" t="str">
        <f>IFERROR(CT_Bands_2003_2022_Count_Stock!H11*CT_Bands_1991_2022_Bills_Flat!H14,"0")</f>
        <v>0</v>
      </c>
      <c r="I14" s="88" t="str">
        <f>IFERROR(CT_Bands_2003_2022_Count_Stock!I11*CT_Bands_1991_2022_Bills_Flat!I14,"0")</f>
        <v>0</v>
      </c>
      <c r="J14" s="88" t="str">
        <f>IFERROR(CT_Bands_2003_2022_Count_Stock!J11*CT_Bands_1991_2022_Bills_Flat!J14,"0")</f>
        <v>0</v>
      </c>
      <c r="K14" s="88" t="str">
        <f>IFERROR(CT_Bands_2003_2022_Count_Stock!K11*CT_Bands_1991_2022_Bills_Flat!K14,"0")</f>
        <v>0</v>
      </c>
      <c r="L14" s="88" t="str">
        <f>IFERROR(CT_Bands_2003_2022_Count_Stock!L11*CT_Bands_1991_2022_Bills_Flat!L14,"0")</f>
        <v>0</v>
      </c>
      <c r="M14" s="88" t="str">
        <f>IFERROR(CT_Bands_2003_2022_Count_Stock!#REF!*CT_Bands_1991_2022_Bills_Flat!M14,"0")</f>
        <v>0</v>
      </c>
      <c r="N14" s="100" t="str">
        <f>IFERROR(CT_Bands_2003_2022_Count_Stock!M11*CT_Bands_1991_2022_Bills_Flat!N14,"0")</f>
        <v>0</v>
      </c>
      <c r="O14" s="88" t="str">
        <f>IFERROR(CT_Bands_2003_2022_Count_Stock!N11*CT_Bands_1991_2022_Bills_Flat!O14,"0")</f>
        <v>0</v>
      </c>
      <c r="P14" s="88" t="str">
        <f>IFERROR(CT_Bands_2003_2022_Count_Stock!O11*CT_Bands_1991_2022_Bills_Flat!P14,"0")</f>
        <v>0</v>
      </c>
      <c r="Q14" s="88" t="str">
        <f>IFERROR(CT_Bands_2003_2022_Count_Stock!P11*CT_Bands_1991_2022_Bills_Flat!Q14,"0")</f>
        <v>0</v>
      </c>
      <c r="R14" s="88" t="str">
        <f>IFERROR(CT_Bands_2003_2022_Count_Stock!Q11*CT_Bands_1991_2022_Bills_Flat!R14,"0")</f>
        <v>0</v>
      </c>
      <c r="S14" s="88" t="str">
        <f>IFERROR(CT_Bands_2003_2022_Count_Stock!R11*CT_Bands_1991_2022_Bills_Flat!S14,"0")</f>
        <v>0</v>
      </c>
      <c r="T14" s="88" t="str">
        <f>IFERROR(CT_Bands_2003_2022_Count_Stock!S11*CT_Bands_1991_2022_Bills_Flat!T14,"0")</f>
        <v>0</v>
      </c>
      <c r="U14" s="88" t="str">
        <f>IFERROR(CT_Bands_2003_2022_Count_Stock!T11*CT_Bands_1991_2022_Bills_Flat!U14,"0")</f>
        <v>0</v>
      </c>
      <c r="V14" s="88" t="str">
        <f>IFERROR(CT_Bands_2003_2022_Count_Stock!U11*CT_Bands_1991_2022_Bills_Flat!V14,"0")</f>
        <v>0</v>
      </c>
      <c r="W14" s="88" t="str">
        <f>IFERROR(CT_Bands_2003_2022_Count_Stock!#REF!*CT_Bands_1991_2022_Bills_Flat!W14,"0")</f>
        <v>0</v>
      </c>
      <c r="X14" s="100" t="str">
        <f>IFERROR(CT_Bands_2003_2022_Count_Stock!V11*CT_Bands_1991_2022_Bills_Flat!X14,"0")</f>
        <v>0</v>
      </c>
      <c r="Y14" s="88" t="str">
        <f>IFERROR(CT_Bands_2003_2022_Count_Stock!W11*CT_Bands_1991_2022_Bills_Flat!Y14,"0")</f>
        <v>0</v>
      </c>
      <c r="Z14" s="88" t="str">
        <f>IFERROR(CT_Bands_2003_2022_Count_Stock!X11*CT_Bands_1991_2022_Bills_Flat!Z14,"0")</f>
        <v>0</v>
      </c>
      <c r="AA14" s="88" t="str">
        <f>IFERROR(CT_Bands_2003_2022_Count_Stock!Y11*CT_Bands_1991_2022_Bills_Flat!AA14,"0")</f>
        <v>0</v>
      </c>
      <c r="AB14" s="88" t="str">
        <f>IFERROR(CT_Bands_2003_2022_Count_Stock!Z11*CT_Bands_1991_2022_Bills_Flat!AB14,"0")</f>
        <v>0</v>
      </c>
      <c r="AC14" s="88" t="str">
        <f>IFERROR(CT_Bands_2003_2022_Count_Stock!AA11*CT_Bands_1991_2022_Bills_Flat!AC14,"0")</f>
        <v>0</v>
      </c>
      <c r="AD14" s="88" t="str">
        <f>IFERROR(CT_Bands_2003_2022_Count_Stock!AB11*CT_Bands_1991_2022_Bills_Flat!AD14,"0")</f>
        <v>0</v>
      </c>
      <c r="AE14" s="88" t="str">
        <f>IFERROR(CT_Bands_2003_2022_Count_Stock!AC11*CT_Bands_1991_2022_Bills_Flat!AE14,"0")</f>
        <v>0</v>
      </c>
      <c r="AF14" s="88" t="str">
        <f>IFERROR(CT_Bands_2003_2022_Count_Stock!AD11*CT_Bands_1991_2022_Bills_Flat!AF14,"0")</f>
        <v>0</v>
      </c>
      <c r="AG14" s="88" t="str">
        <f>IFERROR(CT_Bands_2003_2022_Count_Stock!#REF!*CT_Bands_1991_2022_Bills_Flat!AG14,"0")</f>
        <v>0</v>
      </c>
      <c r="AH14" s="100" t="str">
        <f>IFERROR(CT_Bands_2003_2022_Count_Stock!AE11*CT_Bands_1991_2022_Bills_Flat!AH14,"0")</f>
        <v>0</v>
      </c>
      <c r="AI14" s="88" t="str">
        <f>IFERROR(CT_Bands_2003_2022_Count_Stock!AF11*CT_Bands_1991_2022_Bills_Flat!AI14,"0")</f>
        <v>0</v>
      </c>
      <c r="AJ14" s="88" t="str">
        <f>IFERROR(CT_Bands_2003_2022_Count_Stock!AG11*CT_Bands_1991_2022_Bills_Flat!AJ14,"0")</f>
        <v>0</v>
      </c>
      <c r="AK14" s="88" t="str">
        <f>IFERROR(CT_Bands_2003_2022_Count_Stock!AH11*CT_Bands_1991_2022_Bills_Flat!AK14,"0")</f>
        <v>0</v>
      </c>
      <c r="AL14" s="88" t="str">
        <f>IFERROR(CT_Bands_2003_2022_Count_Stock!AI11*CT_Bands_1991_2022_Bills_Flat!AL14,"0")</f>
        <v>0</v>
      </c>
      <c r="AM14" s="88" t="str">
        <f>IFERROR(CT_Bands_2003_2022_Count_Stock!AJ11*CT_Bands_1991_2022_Bills_Flat!AM14,"0")</f>
        <v>0</v>
      </c>
      <c r="AN14" s="88" t="str">
        <f>IFERROR(CT_Bands_2003_2022_Count_Stock!AK11*CT_Bands_1991_2022_Bills_Flat!AN14,"0")</f>
        <v>0</v>
      </c>
      <c r="AO14" s="88" t="str">
        <f>IFERROR(CT_Bands_2003_2022_Count_Stock!AL11*CT_Bands_1991_2022_Bills_Flat!AO14,"0")</f>
        <v>0</v>
      </c>
      <c r="AP14" s="88" t="str">
        <f>IFERROR(CT_Bands_2003_2022_Count_Stock!AM11*CT_Bands_1991_2022_Bills_Flat!AP14,"0")</f>
        <v>0</v>
      </c>
      <c r="AQ14" s="88" t="str">
        <f>IFERROR(CT_Bands_2003_2022_Count_Stock!#REF!*CT_Bands_1991_2022_Bills_Flat!AQ14,"0")</f>
        <v>0</v>
      </c>
      <c r="AR14" s="100" t="str">
        <f>IFERROR(CT_Bands_2003_2022_Count_Stock!AN11*CT_Bands_1991_2022_Bills_Flat!AR14,"0")</f>
        <v>0</v>
      </c>
      <c r="AS14" s="88" t="str">
        <f>IFERROR(CT_Bands_2003_2022_Count_Stock!AO11*CT_Bands_1991_2022_Bills_Flat!AS14,"0")</f>
        <v>0</v>
      </c>
      <c r="AT14" s="88" t="str">
        <f>IFERROR(CT_Bands_2003_2022_Count_Stock!AP11*CT_Bands_1991_2022_Bills_Flat!AT14,"0")</f>
        <v>0</v>
      </c>
      <c r="AU14" s="88" t="str">
        <f>IFERROR(CT_Bands_2003_2022_Count_Stock!AQ11*CT_Bands_1991_2022_Bills_Flat!AU14,"0")</f>
        <v>0</v>
      </c>
      <c r="AV14" s="88" t="str">
        <f>IFERROR(CT_Bands_2003_2022_Count_Stock!AR11*CT_Bands_1991_2022_Bills_Flat!AV14,"0")</f>
        <v>0</v>
      </c>
      <c r="AW14" s="88" t="str">
        <f>IFERROR(CT_Bands_2003_2022_Count_Stock!AS11*CT_Bands_1991_2022_Bills_Flat!AW14,"0")</f>
        <v>0</v>
      </c>
      <c r="AX14" s="88" t="str">
        <f>IFERROR(CT_Bands_2003_2022_Count_Stock!AT11*CT_Bands_1991_2022_Bills_Flat!AX14,"0")</f>
        <v>0</v>
      </c>
      <c r="AY14" s="88" t="str">
        <f>IFERROR(CT_Bands_2003_2022_Count_Stock!AU11*CT_Bands_1991_2022_Bills_Flat!AY14,"0")</f>
        <v>0</v>
      </c>
      <c r="AZ14" s="88" t="str">
        <f>IFERROR(CT_Bands_2003_2022_Count_Stock!AV11*CT_Bands_1991_2022_Bills_Flat!AZ14,"0")</f>
        <v>0</v>
      </c>
      <c r="BA14" s="88" t="str">
        <f>IFERROR(CT_Bands_2003_2022_Count_Stock!#REF!*CT_Bands_1991_2022_Bills_Flat!BA14,"0")</f>
        <v>0</v>
      </c>
      <c r="BB14" s="100" t="str">
        <f>IFERROR(CT_Bands_2003_2022_Count_Stock!AW11*CT_Bands_1991_2022_Bills_Flat!BB14,"0")</f>
        <v>0</v>
      </c>
      <c r="BC14" s="88" t="str">
        <f>IFERROR(CT_Bands_2003_2022_Count_Stock!AX11*CT_Bands_1991_2022_Bills_Flat!BC14,"0")</f>
        <v>0</v>
      </c>
      <c r="BD14" s="88" t="str">
        <f>IFERROR(CT_Bands_2003_2022_Count_Stock!AY11*CT_Bands_1991_2022_Bills_Flat!BD14,"0")</f>
        <v>0</v>
      </c>
      <c r="BE14" s="88" t="str">
        <f>IFERROR(CT_Bands_2003_2022_Count_Stock!AZ11*CT_Bands_1991_2022_Bills_Flat!BE14,"0")</f>
        <v>0</v>
      </c>
      <c r="BF14" s="88" t="str">
        <f>IFERROR(CT_Bands_2003_2022_Count_Stock!BA11*CT_Bands_1991_2022_Bills_Flat!BF14,"0")</f>
        <v>0</v>
      </c>
      <c r="BG14" s="88" t="str">
        <f>IFERROR(CT_Bands_2003_2022_Count_Stock!BB11*CT_Bands_1991_2022_Bills_Flat!BG14,"0")</f>
        <v>0</v>
      </c>
      <c r="BH14" s="88" t="str">
        <f>IFERROR(CT_Bands_2003_2022_Count_Stock!BC11*CT_Bands_1991_2022_Bills_Flat!BH14,"0")</f>
        <v>0</v>
      </c>
      <c r="BI14" s="88" t="str">
        <f>IFERROR(CT_Bands_2003_2022_Count_Stock!BD11*CT_Bands_1991_2022_Bills_Flat!BI14,"0")</f>
        <v>0</v>
      </c>
      <c r="BJ14" s="88" t="str">
        <f>IFERROR(CT_Bands_2003_2022_Count_Stock!BE11*CT_Bands_1991_2022_Bills_Flat!BJ14,"0")</f>
        <v>0</v>
      </c>
      <c r="BK14" s="88" t="str">
        <f>IFERROR(CT_Bands_2003_2022_Count_Stock!#REF!*CT_Bands_1991_2022_Bills_Flat!BK14,"0")</f>
        <v>0</v>
      </c>
      <c r="BL14" s="100" t="str">
        <f>IFERROR(CT_Bands_2003_2022_Count_Stock!BF11*CT_Bands_1991_2022_Bills_Flat!BL14,"0")</f>
        <v>0</v>
      </c>
      <c r="BM14" s="88" t="str">
        <f>IFERROR(CT_Bands_2003_2022_Count_Stock!BG11*CT_Bands_1991_2022_Bills_Flat!BM14,"0")</f>
        <v>0</v>
      </c>
      <c r="BN14" s="88" t="str">
        <f>IFERROR(CT_Bands_2003_2022_Count_Stock!BH11*CT_Bands_1991_2022_Bills_Flat!BN14,"0")</f>
        <v>0</v>
      </c>
      <c r="BO14" s="88" t="str">
        <f>IFERROR(CT_Bands_2003_2022_Count_Stock!BI11*CT_Bands_1991_2022_Bills_Flat!BO14,"0")</f>
        <v>0</v>
      </c>
      <c r="BP14" s="88" t="str">
        <f>IFERROR(CT_Bands_2003_2022_Count_Stock!BJ11*CT_Bands_1991_2022_Bills_Flat!BP14,"0")</f>
        <v>0</v>
      </c>
      <c r="BQ14" s="88" t="str">
        <f>IFERROR(CT_Bands_2003_2022_Count_Stock!BK11*CT_Bands_1991_2022_Bills_Flat!BQ14,"0")</f>
        <v>0</v>
      </c>
      <c r="BR14" s="88" t="str">
        <f>IFERROR(CT_Bands_2003_2022_Count_Stock!BL11*CT_Bands_1991_2022_Bills_Flat!BR14,"0")</f>
        <v>0</v>
      </c>
      <c r="BS14" s="88" t="str">
        <f>IFERROR(CT_Bands_2003_2022_Count_Stock!BM11*CT_Bands_1991_2022_Bills_Flat!BS14,"0")</f>
        <v>0</v>
      </c>
      <c r="BT14" s="88" t="str">
        <f>IFERROR(CT_Bands_2003_2022_Count_Stock!BN11*CT_Bands_1991_2022_Bills_Flat!BT14,"0")</f>
        <v>0</v>
      </c>
      <c r="BU14" s="88" t="str">
        <f>IFERROR(CT_Bands_2003_2022_Count_Stock!#REF!*CT_Bands_1991_2022_Bills_Flat!BU14,"0")</f>
        <v>0</v>
      </c>
      <c r="BV14" s="100" t="str">
        <f>IFERROR(CT_Bands_2003_2022_Count_Stock!BO11*CT_Bands_1991_2022_Bills_Flat!BV14,"0")</f>
        <v>0</v>
      </c>
      <c r="BW14" s="88" t="str">
        <f>IFERROR(CT_Bands_2003_2022_Count_Stock!BP11*CT_Bands_1991_2022_Bills_Flat!BW14,"0")</f>
        <v>0</v>
      </c>
      <c r="BX14" s="88" t="str">
        <f>IFERROR(CT_Bands_2003_2022_Count_Stock!BQ11*CT_Bands_1991_2022_Bills_Flat!BX14,"0")</f>
        <v>0</v>
      </c>
      <c r="BY14" s="88" t="str">
        <f>IFERROR(CT_Bands_2003_2022_Count_Stock!BR11*CT_Bands_1991_2022_Bills_Flat!BY14,"0")</f>
        <v>0</v>
      </c>
      <c r="BZ14" s="88" t="str">
        <f>IFERROR(CT_Bands_2003_2022_Count_Stock!BS11*CT_Bands_1991_2022_Bills_Flat!BZ14,"0")</f>
        <v>0</v>
      </c>
      <c r="CA14" s="88" t="str">
        <f>IFERROR(CT_Bands_2003_2022_Count_Stock!BT11*CT_Bands_1991_2022_Bills_Flat!CA14,"0")</f>
        <v>0</v>
      </c>
      <c r="CB14" s="88" t="str">
        <f>IFERROR(CT_Bands_2003_2022_Count_Stock!BU11*CT_Bands_1991_2022_Bills_Flat!CB14,"0")</f>
        <v>0</v>
      </c>
      <c r="CC14" s="88" t="str">
        <f>IFERROR(CT_Bands_2003_2022_Count_Stock!BV11*CT_Bands_1991_2022_Bills_Flat!CC14,"0")</f>
        <v>0</v>
      </c>
      <c r="CD14" s="88" t="str">
        <f>IFERROR(CT_Bands_2003_2022_Count_Stock!BW11*CT_Bands_1991_2022_Bills_Flat!CD14,"0")</f>
        <v>0</v>
      </c>
      <c r="CE14" s="88" t="str">
        <f>IFERROR(CT_Bands_2003_2022_Count_Stock!#REF!*CT_Bands_1991_2022_Bills_Flat!CE14,"0")</f>
        <v>0</v>
      </c>
      <c r="CF14" s="51"/>
    </row>
    <row r="15" spans="1:84" x14ac:dyDescent="0.25">
      <c r="A15" s="77" t="s">
        <v>417</v>
      </c>
      <c r="B15" s="83" t="s">
        <v>418</v>
      </c>
      <c r="C15" s="83" t="s">
        <v>2127</v>
      </c>
      <c r="D15" s="88" t="str">
        <f>IFERROR(CT_Bands_2003_2022_Count_Stock!D12*CT_Bands_1991_2022_Bills_Flat!D15,"0")</f>
        <v>0</v>
      </c>
      <c r="E15" s="88" t="str">
        <f>IFERROR(CT_Bands_2003_2022_Count_Stock!E12*CT_Bands_1991_2022_Bills_Flat!E15,"0")</f>
        <v>0</v>
      </c>
      <c r="F15" s="88" t="str">
        <f>IFERROR(CT_Bands_2003_2022_Count_Stock!F12*CT_Bands_1991_2022_Bills_Flat!F15,"0")</f>
        <v>0</v>
      </c>
      <c r="G15" s="88" t="str">
        <f>IFERROR(CT_Bands_2003_2022_Count_Stock!G12*CT_Bands_1991_2022_Bills_Flat!G15,"0")</f>
        <v>0</v>
      </c>
      <c r="H15" s="88" t="str">
        <f>IFERROR(CT_Bands_2003_2022_Count_Stock!H12*CT_Bands_1991_2022_Bills_Flat!H15,"0")</f>
        <v>0</v>
      </c>
      <c r="I15" s="88" t="str">
        <f>IFERROR(CT_Bands_2003_2022_Count_Stock!I12*CT_Bands_1991_2022_Bills_Flat!I15,"0")</f>
        <v>0</v>
      </c>
      <c r="J15" s="88" t="str">
        <f>IFERROR(CT_Bands_2003_2022_Count_Stock!J12*CT_Bands_1991_2022_Bills_Flat!J15,"0")</f>
        <v>0</v>
      </c>
      <c r="K15" s="88" t="str">
        <f>IFERROR(CT_Bands_2003_2022_Count_Stock!K12*CT_Bands_1991_2022_Bills_Flat!K15,"0")</f>
        <v>0</v>
      </c>
      <c r="L15" s="88" t="str">
        <f>IFERROR(CT_Bands_2003_2022_Count_Stock!L12*CT_Bands_1991_2022_Bills_Flat!L15,"0")</f>
        <v>0</v>
      </c>
      <c r="M15" s="88" t="str">
        <f>IFERROR(CT_Bands_2003_2022_Count_Stock!#REF!*CT_Bands_1991_2022_Bills_Flat!M15,"0")</f>
        <v>0</v>
      </c>
      <c r="N15" s="100" t="str">
        <f>IFERROR(CT_Bands_2003_2022_Count_Stock!M12*CT_Bands_1991_2022_Bills_Flat!N15,"0")</f>
        <v>0</v>
      </c>
      <c r="O15" s="88" t="str">
        <f>IFERROR(CT_Bands_2003_2022_Count_Stock!N12*CT_Bands_1991_2022_Bills_Flat!O15,"0")</f>
        <v>0</v>
      </c>
      <c r="P15" s="88" t="str">
        <f>IFERROR(CT_Bands_2003_2022_Count_Stock!O12*CT_Bands_1991_2022_Bills_Flat!P15,"0")</f>
        <v>0</v>
      </c>
      <c r="Q15" s="88" t="str">
        <f>IFERROR(CT_Bands_2003_2022_Count_Stock!P12*CT_Bands_1991_2022_Bills_Flat!Q15,"0")</f>
        <v>0</v>
      </c>
      <c r="R15" s="88" t="str">
        <f>IFERROR(CT_Bands_2003_2022_Count_Stock!Q12*CT_Bands_1991_2022_Bills_Flat!R15,"0")</f>
        <v>0</v>
      </c>
      <c r="S15" s="88" t="str">
        <f>IFERROR(CT_Bands_2003_2022_Count_Stock!R12*CT_Bands_1991_2022_Bills_Flat!S15,"0")</f>
        <v>0</v>
      </c>
      <c r="T15" s="88" t="str">
        <f>IFERROR(CT_Bands_2003_2022_Count_Stock!S12*CT_Bands_1991_2022_Bills_Flat!T15,"0")</f>
        <v>0</v>
      </c>
      <c r="U15" s="88" t="str">
        <f>IFERROR(CT_Bands_2003_2022_Count_Stock!T12*CT_Bands_1991_2022_Bills_Flat!U15,"0")</f>
        <v>0</v>
      </c>
      <c r="V15" s="88" t="str">
        <f>IFERROR(CT_Bands_2003_2022_Count_Stock!U12*CT_Bands_1991_2022_Bills_Flat!V15,"0")</f>
        <v>0</v>
      </c>
      <c r="W15" s="88" t="str">
        <f>IFERROR(CT_Bands_2003_2022_Count_Stock!#REF!*CT_Bands_1991_2022_Bills_Flat!W15,"0")</f>
        <v>0</v>
      </c>
      <c r="X15" s="100" t="str">
        <f>IFERROR(CT_Bands_2003_2022_Count_Stock!V12*CT_Bands_1991_2022_Bills_Flat!X15,"0")</f>
        <v>0</v>
      </c>
      <c r="Y15" s="88" t="str">
        <f>IFERROR(CT_Bands_2003_2022_Count_Stock!W12*CT_Bands_1991_2022_Bills_Flat!Y15,"0")</f>
        <v>0</v>
      </c>
      <c r="Z15" s="88" t="str">
        <f>IFERROR(CT_Bands_2003_2022_Count_Stock!X12*CT_Bands_1991_2022_Bills_Flat!Z15,"0")</f>
        <v>0</v>
      </c>
      <c r="AA15" s="88" t="str">
        <f>IFERROR(CT_Bands_2003_2022_Count_Stock!Y12*CT_Bands_1991_2022_Bills_Flat!AA15,"0")</f>
        <v>0</v>
      </c>
      <c r="AB15" s="88" t="str">
        <f>IFERROR(CT_Bands_2003_2022_Count_Stock!Z12*CT_Bands_1991_2022_Bills_Flat!AB15,"0")</f>
        <v>0</v>
      </c>
      <c r="AC15" s="88" t="str">
        <f>IFERROR(CT_Bands_2003_2022_Count_Stock!AA12*CT_Bands_1991_2022_Bills_Flat!AC15,"0")</f>
        <v>0</v>
      </c>
      <c r="AD15" s="88" t="str">
        <f>IFERROR(CT_Bands_2003_2022_Count_Stock!AB12*CT_Bands_1991_2022_Bills_Flat!AD15,"0")</f>
        <v>0</v>
      </c>
      <c r="AE15" s="88" t="str">
        <f>IFERROR(CT_Bands_2003_2022_Count_Stock!AC12*CT_Bands_1991_2022_Bills_Flat!AE15,"0")</f>
        <v>0</v>
      </c>
      <c r="AF15" s="88" t="str">
        <f>IFERROR(CT_Bands_2003_2022_Count_Stock!AD12*CT_Bands_1991_2022_Bills_Flat!AF15,"0")</f>
        <v>0</v>
      </c>
      <c r="AG15" s="88" t="str">
        <f>IFERROR(CT_Bands_2003_2022_Count_Stock!#REF!*CT_Bands_1991_2022_Bills_Flat!AG15,"0")</f>
        <v>0</v>
      </c>
      <c r="AH15" s="100" t="str">
        <f>IFERROR(CT_Bands_2003_2022_Count_Stock!AE12*CT_Bands_1991_2022_Bills_Flat!AH15,"0")</f>
        <v>0</v>
      </c>
      <c r="AI15" s="88" t="str">
        <f>IFERROR(CT_Bands_2003_2022_Count_Stock!AF12*CT_Bands_1991_2022_Bills_Flat!AI15,"0")</f>
        <v>0</v>
      </c>
      <c r="AJ15" s="88" t="str">
        <f>IFERROR(CT_Bands_2003_2022_Count_Stock!AG12*CT_Bands_1991_2022_Bills_Flat!AJ15,"0")</f>
        <v>0</v>
      </c>
      <c r="AK15" s="88" t="str">
        <f>IFERROR(CT_Bands_2003_2022_Count_Stock!AH12*CT_Bands_1991_2022_Bills_Flat!AK15,"0")</f>
        <v>0</v>
      </c>
      <c r="AL15" s="88" t="str">
        <f>IFERROR(CT_Bands_2003_2022_Count_Stock!AI12*CT_Bands_1991_2022_Bills_Flat!AL15,"0")</f>
        <v>0</v>
      </c>
      <c r="AM15" s="88" t="str">
        <f>IFERROR(CT_Bands_2003_2022_Count_Stock!AJ12*CT_Bands_1991_2022_Bills_Flat!AM15,"0")</f>
        <v>0</v>
      </c>
      <c r="AN15" s="88" t="str">
        <f>IFERROR(CT_Bands_2003_2022_Count_Stock!AK12*CT_Bands_1991_2022_Bills_Flat!AN15,"0")</f>
        <v>0</v>
      </c>
      <c r="AO15" s="88" t="str">
        <f>IFERROR(CT_Bands_2003_2022_Count_Stock!AL12*CT_Bands_1991_2022_Bills_Flat!AO15,"0")</f>
        <v>0</v>
      </c>
      <c r="AP15" s="88" t="str">
        <f>IFERROR(CT_Bands_2003_2022_Count_Stock!AM12*CT_Bands_1991_2022_Bills_Flat!AP15,"0")</f>
        <v>0</v>
      </c>
      <c r="AQ15" s="88" t="str">
        <f>IFERROR(CT_Bands_2003_2022_Count_Stock!#REF!*CT_Bands_1991_2022_Bills_Flat!AQ15,"0")</f>
        <v>0</v>
      </c>
      <c r="AR15" s="100" t="str">
        <f>IFERROR(CT_Bands_2003_2022_Count_Stock!AN12*CT_Bands_1991_2022_Bills_Flat!AR15,"0")</f>
        <v>0</v>
      </c>
      <c r="AS15" s="88" t="str">
        <f>IFERROR(CT_Bands_2003_2022_Count_Stock!AO12*CT_Bands_1991_2022_Bills_Flat!AS15,"0")</f>
        <v>0</v>
      </c>
      <c r="AT15" s="88" t="str">
        <f>IFERROR(CT_Bands_2003_2022_Count_Stock!AP12*CT_Bands_1991_2022_Bills_Flat!AT15,"0")</f>
        <v>0</v>
      </c>
      <c r="AU15" s="88" t="str">
        <f>IFERROR(CT_Bands_2003_2022_Count_Stock!AQ12*CT_Bands_1991_2022_Bills_Flat!AU15,"0")</f>
        <v>0</v>
      </c>
      <c r="AV15" s="88" t="str">
        <f>IFERROR(CT_Bands_2003_2022_Count_Stock!AR12*CT_Bands_1991_2022_Bills_Flat!AV15,"0")</f>
        <v>0</v>
      </c>
      <c r="AW15" s="88" t="str">
        <f>IFERROR(CT_Bands_2003_2022_Count_Stock!AS12*CT_Bands_1991_2022_Bills_Flat!AW15,"0")</f>
        <v>0</v>
      </c>
      <c r="AX15" s="88" t="str">
        <f>IFERROR(CT_Bands_2003_2022_Count_Stock!AT12*CT_Bands_1991_2022_Bills_Flat!AX15,"0")</f>
        <v>0</v>
      </c>
      <c r="AY15" s="88" t="str">
        <f>IFERROR(CT_Bands_2003_2022_Count_Stock!AU12*CT_Bands_1991_2022_Bills_Flat!AY15,"0")</f>
        <v>0</v>
      </c>
      <c r="AZ15" s="88" t="str">
        <f>IFERROR(CT_Bands_2003_2022_Count_Stock!AV12*CT_Bands_1991_2022_Bills_Flat!AZ15,"0")</f>
        <v>0</v>
      </c>
      <c r="BA15" s="88" t="str">
        <f>IFERROR(CT_Bands_2003_2022_Count_Stock!#REF!*CT_Bands_1991_2022_Bills_Flat!BA15,"0")</f>
        <v>0</v>
      </c>
      <c r="BB15" s="100" t="str">
        <f>IFERROR(CT_Bands_2003_2022_Count_Stock!AW12*CT_Bands_1991_2022_Bills_Flat!BB15,"0")</f>
        <v>0</v>
      </c>
      <c r="BC15" s="88" t="str">
        <f>IFERROR(CT_Bands_2003_2022_Count_Stock!AX12*CT_Bands_1991_2022_Bills_Flat!BC15,"0")</f>
        <v>0</v>
      </c>
      <c r="BD15" s="88" t="str">
        <f>IFERROR(CT_Bands_2003_2022_Count_Stock!AY12*CT_Bands_1991_2022_Bills_Flat!BD15,"0")</f>
        <v>0</v>
      </c>
      <c r="BE15" s="88" t="str">
        <f>IFERROR(CT_Bands_2003_2022_Count_Stock!AZ12*CT_Bands_1991_2022_Bills_Flat!BE15,"0")</f>
        <v>0</v>
      </c>
      <c r="BF15" s="88" t="str">
        <f>IFERROR(CT_Bands_2003_2022_Count_Stock!BA12*CT_Bands_1991_2022_Bills_Flat!BF15,"0")</f>
        <v>0</v>
      </c>
      <c r="BG15" s="88" t="str">
        <f>IFERROR(CT_Bands_2003_2022_Count_Stock!BB12*CT_Bands_1991_2022_Bills_Flat!BG15,"0")</f>
        <v>0</v>
      </c>
      <c r="BH15" s="88" t="str">
        <f>IFERROR(CT_Bands_2003_2022_Count_Stock!BC12*CT_Bands_1991_2022_Bills_Flat!BH15,"0")</f>
        <v>0</v>
      </c>
      <c r="BI15" s="88" t="str">
        <f>IFERROR(CT_Bands_2003_2022_Count_Stock!BD12*CT_Bands_1991_2022_Bills_Flat!BI15,"0")</f>
        <v>0</v>
      </c>
      <c r="BJ15" s="88" t="str">
        <f>IFERROR(CT_Bands_2003_2022_Count_Stock!BE12*CT_Bands_1991_2022_Bills_Flat!BJ15,"0")</f>
        <v>0</v>
      </c>
      <c r="BK15" s="88" t="str">
        <f>IFERROR(CT_Bands_2003_2022_Count_Stock!#REF!*CT_Bands_1991_2022_Bills_Flat!BK15,"0")</f>
        <v>0</v>
      </c>
      <c r="BL15" s="100" t="str">
        <f>IFERROR(CT_Bands_2003_2022_Count_Stock!BF12*CT_Bands_1991_2022_Bills_Flat!BL15,"0")</f>
        <v>0</v>
      </c>
      <c r="BM15" s="88" t="str">
        <f>IFERROR(CT_Bands_2003_2022_Count_Stock!BG12*CT_Bands_1991_2022_Bills_Flat!BM15,"0")</f>
        <v>0</v>
      </c>
      <c r="BN15" s="88" t="str">
        <f>IFERROR(CT_Bands_2003_2022_Count_Stock!BH12*CT_Bands_1991_2022_Bills_Flat!BN15,"0")</f>
        <v>0</v>
      </c>
      <c r="BO15" s="88" t="str">
        <f>IFERROR(CT_Bands_2003_2022_Count_Stock!BI12*CT_Bands_1991_2022_Bills_Flat!BO15,"0")</f>
        <v>0</v>
      </c>
      <c r="BP15" s="88" t="str">
        <f>IFERROR(CT_Bands_2003_2022_Count_Stock!BJ12*CT_Bands_1991_2022_Bills_Flat!BP15,"0")</f>
        <v>0</v>
      </c>
      <c r="BQ15" s="88" t="str">
        <f>IFERROR(CT_Bands_2003_2022_Count_Stock!BK12*CT_Bands_1991_2022_Bills_Flat!BQ15,"0")</f>
        <v>0</v>
      </c>
      <c r="BR15" s="88" t="str">
        <f>IFERROR(CT_Bands_2003_2022_Count_Stock!BL12*CT_Bands_1991_2022_Bills_Flat!BR15,"0")</f>
        <v>0</v>
      </c>
      <c r="BS15" s="88" t="str">
        <f>IFERROR(CT_Bands_2003_2022_Count_Stock!BM12*CT_Bands_1991_2022_Bills_Flat!BS15,"0")</f>
        <v>0</v>
      </c>
      <c r="BT15" s="88" t="str">
        <f>IFERROR(CT_Bands_2003_2022_Count_Stock!BN12*CT_Bands_1991_2022_Bills_Flat!BT15,"0")</f>
        <v>0</v>
      </c>
      <c r="BU15" s="88" t="str">
        <f>IFERROR(CT_Bands_2003_2022_Count_Stock!#REF!*CT_Bands_1991_2022_Bills_Flat!BU15,"0")</f>
        <v>0</v>
      </c>
      <c r="BV15" s="100" t="str">
        <f>IFERROR(CT_Bands_2003_2022_Count_Stock!BO12*CT_Bands_1991_2022_Bills_Flat!BV15,"0")</f>
        <v>0</v>
      </c>
      <c r="BW15" s="88" t="str">
        <f>IFERROR(CT_Bands_2003_2022_Count_Stock!BP12*CT_Bands_1991_2022_Bills_Flat!BW15,"0")</f>
        <v>0</v>
      </c>
      <c r="BX15" s="88" t="str">
        <f>IFERROR(CT_Bands_2003_2022_Count_Stock!BQ12*CT_Bands_1991_2022_Bills_Flat!BX15,"0")</f>
        <v>0</v>
      </c>
      <c r="BY15" s="88" t="str">
        <f>IFERROR(CT_Bands_2003_2022_Count_Stock!BR12*CT_Bands_1991_2022_Bills_Flat!BY15,"0")</f>
        <v>0</v>
      </c>
      <c r="BZ15" s="88" t="str">
        <f>IFERROR(CT_Bands_2003_2022_Count_Stock!BS12*CT_Bands_1991_2022_Bills_Flat!BZ15,"0")</f>
        <v>0</v>
      </c>
      <c r="CA15" s="88" t="str">
        <f>IFERROR(CT_Bands_2003_2022_Count_Stock!BT12*CT_Bands_1991_2022_Bills_Flat!CA15,"0")</f>
        <v>0</v>
      </c>
      <c r="CB15" s="88" t="str">
        <f>IFERROR(CT_Bands_2003_2022_Count_Stock!BU12*CT_Bands_1991_2022_Bills_Flat!CB15,"0")</f>
        <v>0</v>
      </c>
      <c r="CC15" s="88" t="str">
        <f>IFERROR(CT_Bands_2003_2022_Count_Stock!BV12*CT_Bands_1991_2022_Bills_Flat!CC15,"0")</f>
        <v>0</v>
      </c>
      <c r="CD15" s="88" t="str">
        <f>IFERROR(CT_Bands_2003_2022_Count_Stock!BW12*CT_Bands_1991_2022_Bills_Flat!CD15,"0")</f>
        <v>0</v>
      </c>
      <c r="CE15" s="88" t="str">
        <f>IFERROR(CT_Bands_2003_2022_Count_Stock!#REF!*CT_Bands_1991_2022_Bills_Flat!CE15,"0")</f>
        <v>0</v>
      </c>
      <c r="CF15" s="51"/>
    </row>
    <row r="16" spans="1:84" x14ac:dyDescent="0.25">
      <c r="A16" s="77" t="s">
        <v>419</v>
      </c>
      <c r="B16" s="83" t="s">
        <v>420</v>
      </c>
      <c r="C16" s="83" t="s">
        <v>2127</v>
      </c>
      <c r="D16" s="88" t="str">
        <f>IFERROR(CT_Bands_2003_2022_Count_Stock!D13*CT_Bands_1991_2022_Bills_Flat!D16,"0")</f>
        <v>0</v>
      </c>
      <c r="E16" s="88" t="str">
        <f>IFERROR(CT_Bands_2003_2022_Count_Stock!E13*CT_Bands_1991_2022_Bills_Flat!E16,"0")</f>
        <v>0</v>
      </c>
      <c r="F16" s="88" t="str">
        <f>IFERROR(CT_Bands_2003_2022_Count_Stock!F13*CT_Bands_1991_2022_Bills_Flat!F16,"0")</f>
        <v>0</v>
      </c>
      <c r="G16" s="88" t="str">
        <f>IFERROR(CT_Bands_2003_2022_Count_Stock!G13*CT_Bands_1991_2022_Bills_Flat!G16,"0")</f>
        <v>0</v>
      </c>
      <c r="H16" s="88" t="str">
        <f>IFERROR(CT_Bands_2003_2022_Count_Stock!H13*CT_Bands_1991_2022_Bills_Flat!H16,"0")</f>
        <v>0</v>
      </c>
      <c r="I16" s="88" t="str">
        <f>IFERROR(CT_Bands_2003_2022_Count_Stock!I13*CT_Bands_1991_2022_Bills_Flat!I16,"0")</f>
        <v>0</v>
      </c>
      <c r="J16" s="88" t="str">
        <f>IFERROR(CT_Bands_2003_2022_Count_Stock!J13*CT_Bands_1991_2022_Bills_Flat!J16,"0")</f>
        <v>0</v>
      </c>
      <c r="K16" s="88" t="str">
        <f>IFERROR(CT_Bands_2003_2022_Count_Stock!K13*CT_Bands_1991_2022_Bills_Flat!K16,"0")</f>
        <v>0</v>
      </c>
      <c r="L16" s="88" t="str">
        <f>IFERROR(CT_Bands_2003_2022_Count_Stock!L13*CT_Bands_1991_2022_Bills_Flat!L16,"0")</f>
        <v>0</v>
      </c>
      <c r="M16" s="88" t="str">
        <f>IFERROR(CT_Bands_2003_2022_Count_Stock!#REF!*CT_Bands_1991_2022_Bills_Flat!M16,"0")</f>
        <v>0</v>
      </c>
      <c r="N16" s="100" t="str">
        <f>IFERROR(CT_Bands_2003_2022_Count_Stock!M13*CT_Bands_1991_2022_Bills_Flat!N16,"0")</f>
        <v>0</v>
      </c>
      <c r="O16" s="88" t="str">
        <f>IFERROR(CT_Bands_2003_2022_Count_Stock!N13*CT_Bands_1991_2022_Bills_Flat!O16,"0")</f>
        <v>0</v>
      </c>
      <c r="P16" s="88" t="str">
        <f>IFERROR(CT_Bands_2003_2022_Count_Stock!O13*CT_Bands_1991_2022_Bills_Flat!P16,"0")</f>
        <v>0</v>
      </c>
      <c r="Q16" s="88" t="str">
        <f>IFERROR(CT_Bands_2003_2022_Count_Stock!P13*CT_Bands_1991_2022_Bills_Flat!Q16,"0")</f>
        <v>0</v>
      </c>
      <c r="R16" s="88" t="str">
        <f>IFERROR(CT_Bands_2003_2022_Count_Stock!Q13*CT_Bands_1991_2022_Bills_Flat!R16,"0")</f>
        <v>0</v>
      </c>
      <c r="S16" s="88" t="str">
        <f>IFERROR(CT_Bands_2003_2022_Count_Stock!R13*CT_Bands_1991_2022_Bills_Flat!S16,"0")</f>
        <v>0</v>
      </c>
      <c r="T16" s="88" t="str">
        <f>IFERROR(CT_Bands_2003_2022_Count_Stock!S13*CT_Bands_1991_2022_Bills_Flat!T16,"0")</f>
        <v>0</v>
      </c>
      <c r="U16" s="88" t="str">
        <f>IFERROR(CT_Bands_2003_2022_Count_Stock!T13*CT_Bands_1991_2022_Bills_Flat!U16,"0")</f>
        <v>0</v>
      </c>
      <c r="V16" s="88" t="str">
        <f>IFERROR(CT_Bands_2003_2022_Count_Stock!U13*CT_Bands_1991_2022_Bills_Flat!V16,"0")</f>
        <v>0</v>
      </c>
      <c r="W16" s="88" t="str">
        <f>IFERROR(CT_Bands_2003_2022_Count_Stock!#REF!*CT_Bands_1991_2022_Bills_Flat!W16,"0")</f>
        <v>0</v>
      </c>
      <c r="X16" s="100" t="str">
        <f>IFERROR(CT_Bands_2003_2022_Count_Stock!V13*CT_Bands_1991_2022_Bills_Flat!X16,"0")</f>
        <v>0</v>
      </c>
      <c r="Y16" s="88" t="str">
        <f>IFERROR(CT_Bands_2003_2022_Count_Stock!W13*CT_Bands_1991_2022_Bills_Flat!Y16,"0")</f>
        <v>0</v>
      </c>
      <c r="Z16" s="88" t="str">
        <f>IFERROR(CT_Bands_2003_2022_Count_Stock!X13*CT_Bands_1991_2022_Bills_Flat!Z16,"0")</f>
        <v>0</v>
      </c>
      <c r="AA16" s="88" t="str">
        <f>IFERROR(CT_Bands_2003_2022_Count_Stock!Y13*CT_Bands_1991_2022_Bills_Flat!AA16,"0")</f>
        <v>0</v>
      </c>
      <c r="AB16" s="88" t="str">
        <f>IFERROR(CT_Bands_2003_2022_Count_Stock!Z13*CT_Bands_1991_2022_Bills_Flat!AB16,"0")</f>
        <v>0</v>
      </c>
      <c r="AC16" s="88" t="str">
        <f>IFERROR(CT_Bands_2003_2022_Count_Stock!AA13*CT_Bands_1991_2022_Bills_Flat!AC16,"0")</f>
        <v>0</v>
      </c>
      <c r="AD16" s="88" t="str">
        <f>IFERROR(CT_Bands_2003_2022_Count_Stock!AB13*CT_Bands_1991_2022_Bills_Flat!AD16,"0")</f>
        <v>0</v>
      </c>
      <c r="AE16" s="88" t="str">
        <f>IFERROR(CT_Bands_2003_2022_Count_Stock!AC13*CT_Bands_1991_2022_Bills_Flat!AE16,"0")</f>
        <v>0</v>
      </c>
      <c r="AF16" s="88" t="str">
        <f>IFERROR(CT_Bands_2003_2022_Count_Stock!AD13*CT_Bands_1991_2022_Bills_Flat!AF16,"0")</f>
        <v>0</v>
      </c>
      <c r="AG16" s="88" t="str">
        <f>IFERROR(CT_Bands_2003_2022_Count_Stock!#REF!*CT_Bands_1991_2022_Bills_Flat!AG16,"0")</f>
        <v>0</v>
      </c>
      <c r="AH16" s="100" t="str">
        <f>IFERROR(CT_Bands_2003_2022_Count_Stock!AE13*CT_Bands_1991_2022_Bills_Flat!AH16,"0")</f>
        <v>0</v>
      </c>
      <c r="AI16" s="88" t="str">
        <f>IFERROR(CT_Bands_2003_2022_Count_Stock!AF13*CT_Bands_1991_2022_Bills_Flat!AI16,"0")</f>
        <v>0</v>
      </c>
      <c r="AJ16" s="88" t="str">
        <f>IFERROR(CT_Bands_2003_2022_Count_Stock!AG13*CT_Bands_1991_2022_Bills_Flat!AJ16,"0")</f>
        <v>0</v>
      </c>
      <c r="AK16" s="88" t="str">
        <f>IFERROR(CT_Bands_2003_2022_Count_Stock!AH13*CT_Bands_1991_2022_Bills_Flat!AK16,"0")</f>
        <v>0</v>
      </c>
      <c r="AL16" s="88" t="str">
        <f>IFERROR(CT_Bands_2003_2022_Count_Stock!AI13*CT_Bands_1991_2022_Bills_Flat!AL16,"0")</f>
        <v>0</v>
      </c>
      <c r="AM16" s="88" t="str">
        <f>IFERROR(CT_Bands_2003_2022_Count_Stock!AJ13*CT_Bands_1991_2022_Bills_Flat!AM16,"0")</f>
        <v>0</v>
      </c>
      <c r="AN16" s="88" t="str">
        <f>IFERROR(CT_Bands_2003_2022_Count_Stock!AK13*CT_Bands_1991_2022_Bills_Flat!AN16,"0")</f>
        <v>0</v>
      </c>
      <c r="AO16" s="88" t="str">
        <f>IFERROR(CT_Bands_2003_2022_Count_Stock!AL13*CT_Bands_1991_2022_Bills_Flat!AO16,"0")</f>
        <v>0</v>
      </c>
      <c r="AP16" s="88" t="str">
        <f>IFERROR(CT_Bands_2003_2022_Count_Stock!AM13*CT_Bands_1991_2022_Bills_Flat!AP16,"0")</f>
        <v>0</v>
      </c>
      <c r="AQ16" s="88" t="str">
        <f>IFERROR(CT_Bands_2003_2022_Count_Stock!#REF!*CT_Bands_1991_2022_Bills_Flat!AQ16,"0")</f>
        <v>0</v>
      </c>
      <c r="AR16" s="100" t="str">
        <f>IFERROR(CT_Bands_2003_2022_Count_Stock!AN13*CT_Bands_1991_2022_Bills_Flat!AR16,"0")</f>
        <v>0</v>
      </c>
      <c r="AS16" s="88" t="str">
        <f>IFERROR(CT_Bands_2003_2022_Count_Stock!AO13*CT_Bands_1991_2022_Bills_Flat!AS16,"0")</f>
        <v>0</v>
      </c>
      <c r="AT16" s="88" t="str">
        <f>IFERROR(CT_Bands_2003_2022_Count_Stock!AP13*CT_Bands_1991_2022_Bills_Flat!AT16,"0")</f>
        <v>0</v>
      </c>
      <c r="AU16" s="88" t="str">
        <f>IFERROR(CT_Bands_2003_2022_Count_Stock!AQ13*CT_Bands_1991_2022_Bills_Flat!AU16,"0")</f>
        <v>0</v>
      </c>
      <c r="AV16" s="88" t="str">
        <f>IFERROR(CT_Bands_2003_2022_Count_Stock!AR13*CT_Bands_1991_2022_Bills_Flat!AV16,"0")</f>
        <v>0</v>
      </c>
      <c r="AW16" s="88" t="str">
        <f>IFERROR(CT_Bands_2003_2022_Count_Stock!AS13*CT_Bands_1991_2022_Bills_Flat!AW16,"0")</f>
        <v>0</v>
      </c>
      <c r="AX16" s="88" t="str">
        <f>IFERROR(CT_Bands_2003_2022_Count_Stock!AT13*CT_Bands_1991_2022_Bills_Flat!AX16,"0")</f>
        <v>0</v>
      </c>
      <c r="AY16" s="88" t="str">
        <f>IFERROR(CT_Bands_2003_2022_Count_Stock!AU13*CT_Bands_1991_2022_Bills_Flat!AY16,"0")</f>
        <v>0</v>
      </c>
      <c r="AZ16" s="88" t="str">
        <f>IFERROR(CT_Bands_2003_2022_Count_Stock!AV13*CT_Bands_1991_2022_Bills_Flat!AZ16,"0")</f>
        <v>0</v>
      </c>
      <c r="BA16" s="88" t="str">
        <f>IFERROR(CT_Bands_2003_2022_Count_Stock!#REF!*CT_Bands_1991_2022_Bills_Flat!BA16,"0")</f>
        <v>0</v>
      </c>
      <c r="BB16" s="100" t="str">
        <f>IFERROR(CT_Bands_2003_2022_Count_Stock!AW13*CT_Bands_1991_2022_Bills_Flat!BB16,"0")</f>
        <v>0</v>
      </c>
      <c r="BC16" s="88" t="str">
        <f>IFERROR(CT_Bands_2003_2022_Count_Stock!AX13*CT_Bands_1991_2022_Bills_Flat!BC16,"0")</f>
        <v>0</v>
      </c>
      <c r="BD16" s="88" t="str">
        <f>IFERROR(CT_Bands_2003_2022_Count_Stock!AY13*CT_Bands_1991_2022_Bills_Flat!BD16,"0")</f>
        <v>0</v>
      </c>
      <c r="BE16" s="88" t="str">
        <f>IFERROR(CT_Bands_2003_2022_Count_Stock!AZ13*CT_Bands_1991_2022_Bills_Flat!BE16,"0")</f>
        <v>0</v>
      </c>
      <c r="BF16" s="88" t="str">
        <f>IFERROR(CT_Bands_2003_2022_Count_Stock!BA13*CT_Bands_1991_2022_Bills_Flat!BF16,"0")</f>
        <v>0</v>
      </c>
      <c r="BG16" s="88" t="str">
        <f>IFERROR(CT_Bands_2003_2022_Count_Stock!BB13*CT_Bands_1991_2022_Bills_Flat!BG16,"0")</f>
        <v>0</v>
      </c>
      <c r="BH16" s="88" t="str">
        <f>IFERROR(CT_Bands_2003_2022_Count_Stock!BC13*CT_Bands_1991_2022_Bills_Flat!BH16,"0")</f>
        <v>0</v>
      </c>
      <c r="BI16" s="88" t="str">
        <f>IFERROR(CT_Bands_2003_2022_Count_Stock!BD13*CT_Bands_1991_2022_Bills_Flat!BI16,"0")</f>
        <v>0</v>
      </c>
      <c r="BJ16" s="88" t="str">
        <f>IFERROR(CT_Bands_2003_2022_Count_Stock!BE13*CT_Bands_1991_2022_Bills_Flat!BJ16,"0")</f>
        <v>0</v>
      </c>
      <c r="BK16" s="88" t="str">
        <f>IFERROR(CT_Bands_2003_2022_Count_Stock!#REF!*CT_Bands_1991_2022_Bills_Flat!BK16,"0")</f>
        <v>0</v>
      </c>
      <c r="BL16" s="100" t="str">
        <f>IFERROR(CT_Bands_2003_2022_Count_Stock!BF13*CT_Bands_1991_2022_Bills_Flat!BL16,"0")</f>
        <v>0</v>
      </c>
      <c r="BM16" s="88" t="str">
        <f>IFERROR(CT_Bands_2003_2022_Count_Stock!BG13*CT_Bands_1991_2022_Bills_Flat!BM16,"0")</f>
        <v>0</v>
      </c>
      <c r="BN16" s="88" t="str">
        <f>IFERROR(CT_Bands_2003_2022_Count_Stock!BH13*CT_Bands_1991_2022_Bills_Flat!BN16,"0")</f>
        <v>0</v>
      </c>
      <c r="BO16" s="88" t="str">
        <f>IFERROR(CT_Bands_2003_2022_Count_Stock!BI13*CT_Bands_1991_2022_Bills_Flat!BO16,"0")</f>
        <v>0</v>
      </c>
      <c r="BP16" s="88" t="str">
        <f>IFERROR(CT_Bands_2003_2022_Count_Stock!BJ13*CT_Bands_1991_2022_Bills_Flat!BP16,"0")</f>
        <v>0</v>
      </c>
      <c r="BQ16" s="88" t="str">
        <f>IFERROR(CT_Bands_2003_2022_Count_Stock!BK13*CT_Bands_1991_2022_Bills_Flat!BQ16,"0")</f>
        <v>0</v>
      </c>
      <c r="BR16" s="88" t="str">
        <f>IFERROR(CT_Bands_2003_2022_Count_Stock!BL13*CT_Bands_1991_2022_Bills_Flat!BR16,"0")</f>
        <v>0</v>
      </c>
      <c r="BS16" s="88" t="str">
        <f>IFERROR(CT_Bands_2003_2022_Count_Stock!BM13*CT_Bands_1991_2022_Bills_Flat!BS16,"0")</f>
        <v>0</v>
      </c>
      <c r="BT16" s="88" t="str">
        <f>IFERROR(CT_Bands_2003_2022_Count_Stock!BN13*CT_Bands_1991_2022_Bills_Flat!BT16,"0")</f>
        <v>0</v>
      </c>
      <c r="BU16" s="88" t="str">
        <f>IFERROR(CT_Bands_2003_2022_Count_Stock!#REF!*CT_Bands_1991_2022_Bills_Flat!BU16,"0")</f>
        <v>0</v>
      </c>
      <c r="BV16" s="100" t="str">
        <f>IFERROR(CT_Bands_2003_2022_Count_Stock!BO13*CT_Bands_1991_2022_Bills_Flat!BV16,"0")</f>
        <v>0</v>
      </c>
      <c r="BW16" s="88" t="str">
        <f>IFERROR(CT_Bands_2003_2022_Count_Stock!BP13*CT_Bands_1991_2022_Bills_Flat!BW16,"0")</f>
        <v>0</v>
      </c>
      <c r="BX16" s="88" t="str">
        <f>IFERROR(CT_Bands_2003_2022_Count_Stock!BQ13*CT_Bands_1991_2022_Bills_Flat!BX16,"0")</f>
        <v>0</v>
      </c>
      <c r="BY16" s="88" t="str">
        <f>IFERROR(CT_Bands_2003_2022_Count_Stock!BR13*CT_Bands_1991_2022_Bills_Flat!BY16,"0")</f>
        <v>0</v>
      </c>
      <c r="BZ16" s="88" t="str">
        <f>IFERROR(CT_Bands_2003_2022_Count_Stock!BS13*CT_Bands_1991_2022_Bills_Flat!BZ16,"0")</f>
        <v>0</v>
      </c>
      <c r="CA16" s="88" t="str">
        <f>IFERROR(CT_Bands_2003_2022_Count_Stock!BT13*CT_Bands_1991_2022_Bills_Flat!CA16,"0")</f>
        <v>0</v>
      </c>
      <c r="CB16" s="88" t="str">
        <f>IFERROR(CT_Bands_2003_2022_Count_Stock!BU13*CT_Bands_1991_2022_Bills_Flat!CB16,"0")</f>
        <v>0</v>
      </c>
      <c r="CC16" s="88" t="str">
        <f>IFERROR(CT_Bands_2003_2022_Count_Stock!BV13*CT_Bands_1991_2022_Bills_Flat!CC16,"0")</f>
        <v>0</v>
      </c>
      <c r="CD16" s="88" t="str">
        <f>IFERROR(CT_Bands_2003_2022_Count_Stock!BW13*CT_Bands_1991_2022_Bills_Flat!CD16,"0")</f>
        <v>0</v>
      </c>
      <c r="CE16" s="88" t="str">
        <f>IFERROR(CT_Bands_2003_2022_Count_Stock!#REF!*CT_Bands_1991_2022_Bills_Flat!CE16,"0")</f>
        <v>0</v>
      </c>
      <c r="CF16" s="51"/>
    </row>
    <row r="17" spans="1:84" x14ac:dyDescent="0.25">
      <c r="A17" s="78" t="s">
        <v>645</v>
      </c>
      <c r="B17" s="84" t="s">
        <v>646</v>
      </c>
      <c r="C17" s="97" t="s">
        <v>2047</v>
      </c>
      <c r="D17" s="98" t="str">
        <f>IFERROR(CT_Bands_2003_2022_Count_Stock!D14*CT_Bands_1991_2022_Bills_Flat!D17,"0")</f>
        <v>0</v>
      </c>
      <c r="E17" s="98" t="str">
        <f>IFERROR(CT_Bands_2003_2022_Count_Stock!E14*CT_Bands_1991_2022_Bills_Flat!E17,"0")</f>
        <v>0</v>
      </c>
      <c r="F17" s="98" t="str">
        <f>IFERROR(CT_Bands_2003_2022_Count_Stock!F14*CT_Bands_1991_2022_Bills_Flat!F17,"0")</f>
        <v>0</v>
      </c>
      <c r="G17" s="98" t="str">
        <f>IFERROR(CT_Bands_2003_2022_Count_Stock!G14*CT_Bands_1991_2022_Bills_Flat!G17,"0")</f>
        <v>0</v>
      </c>
      <c r="H17" s="98" t="str">
        <f>IFERROR(CT_Bands_2003_2022_Count_Stock!H14*CT_Bands_1991_2022_Bills_Flat!H17,"0")</f>
        <v>0</v>
      </c>
      <c r="I17" s="98" t="str">
        <f>IFERROR(CT_Bands_2003_2022_Count_Stock!I14*CT_Bands_1991_2022_Bills_Flat!I17,"0")</f>
        <v>0</v>
      </c>
      <c r="J17" s="98" t="str">
        <f>IFERROR(CT_Bands_2003_2022_Count_Stock!J14*CT_Bands_1991_2022_Bills_Flat!J17,"0")</f>
        <v>0</v>
      </c>
      <c r="K17" s="98" t="str">
        <f>IFERROR(CT_Bands_2003_2022_Count_Stock!K14*CT_Bands_1991_2022_Bills_Flat!K17,"0")</f>
        <v>0</v>
      </c>
      <c r="L17" s="98" t="str">
        <f>IFERROR(CT_Bands_2003_2022_Count_Stock!L14*CT_Bands_1991_2022_Bills_Flat!L17,"0")</f>
        <v>0</v>
      </c>
      <c r="M17" s="98" t="str">
        <f>IFERROR(CT_Bands_2003_2022_Count_Stock!#REF!*CT_Bands_1991_2022_Bills_Flat!M17,"0")</f>
        <v>0</v>
      </c>
      <c r="N17" s="101" t="str">
        <f>IFERROR(CT_Bands_2003_2022_Count_Stock!M14*CT_Bands_1991_2022_Bills_Flat!N17,"0")</f>
        <v>0</v>
      </c>
      <c r="O17" s="98" t="str">
        <f>IFERROR(CT_Bands_2003_2022_Count_Stock!N14*CT_Bands_1991_2022_Bills_Flat!O17,"0")</f>
        <v>0</v>
      </c>
      <c r="P17" s="98" t="str">
        <f>IFERROR(CT_Bands_2003_2022_Count_Stock!O14*CT_Bands_1991_2022_Bills_Flat!P17,"0")</f>
        <v>0</v>
      </c>
      <c r="Q17" s="98" t="str">
        <f>IFERROR(CT_Bands_2003_2022_Count_Stock!P14*CT_Bands_1991_2022_Bills_Flat!Q17,"0")</f>
        <v>0</v>
      </c>
      <c r="R17" s="98" t="str">
        <f>IFERROR(CT_Bands_2003_2022_Count_Stock!Q14*CT_Bands_1991_2022_Bills_Flat!R17,"0")</f>
        <v>0</v>
      </c>
      <c r="S17" s="98" t="str">
        <f>IFERROR(CT_Bands_2003_2022_Count_Stock!R14*CT_Bands_1991_2022_Bills_Flat!S17,"0")</f>
        <v>0</v>
      </c>
      <c r="T17" s="98" t="str">
        <f>IFERROR(CT_Bands_2003_2022_Count_Stock!S14*CT_Bands_1991_2022_Bills_Flat!T17,"0")</f>
        <v>0</v>
      </c>
      <c r="U17" s="98" t="str">
        <f>IFERROR(CT_Bands_2003_2022_Count_Stock!T14*CT_Bands_1991_2022_Bills_Flat!U17,"0")</f>
        <v>0</v>
      </c>
      <c r="V17" s="98" t="str">
        <f>IFERROR(CT_Bands_2003_2022_Count_Stock!U14*CT_Bands_1991_2022_Bills_Flat!V17,"0")</f>
        <v>0</v>
      </c>
      <c r="W17" s="98" t="str">
        <f>IFERROR(CT_Bands_2003_2022_Count_Stock!#REF!*CT_Bands_1991_2022_Bills_Flat!W17,"0")</f>
        <v>0</v>
      </c>
      <c r="X17" s="101" t="str">
        <f>IFERROR(CT_Bands_2003_2022_Count_Stock!V14*CT_Bands_1991_2022_Bills_Flat!X17,"0")</f>
        <v>0</v>
      </c>
      <c r="Y17" s="98" t="str">
        <f>IFERROR(CT_Bands_2003_2022_Count_Stock!W14*CT_Bands_1991_2022_Bills_Flat!Y17,"0")</f>
        <v>0</v>
      </c>
      <c r="Z17" s="98" t="str">
        <f>IFERROR(CT_Bands_2003_2022_Count_Stock!X14*CT_Bands_1991_2022_Bills_Flat!Z17,"0")</f>
        <v>0</v>
      </c>
      <c r="AA17" s="98" t="str">
        <f>IFERROR(CT_Bands_2003_2022_Count_Stock!Y14*CT_Bands_1991_2022_Bills_Flat!AA17,"0")</f>
        <v>0</v>
      </c>
      <c r="AB17" s="98" t="str">
        <f>IFERROR(CT_Bands_2003_2022_Count_Stock!Z14*CT_Bands_1991_2022_Bills_Flat!AB17,"0")</f>
        <v>0</v>
      </c>
      <c r="AC17" s="98" t="str">
        <f>IFERROR(CT_Bands_2003_2022_Count_Stock!AA14*CT_Bands_1991_2022_Bills_Flat!AC17,"0")</f>
        <v>0</v>
      </c>
      <c r="AD17" s="98" t="str">
        <f>IFERROR(CT_Bands_2003_2022_Count_Stock!AB14*CT_Bands_1991_2022_Bills_Flat!AD17,"0")</f>
        <v>0</v>
      </c>
      <c r="AE17" s="98" t="str">
        <f>IFERROR(CT_Bands_2003_2022_Count_Stock!AC14*CT_Bands_1991_2022_Bills_Flat!AE17,"0")</f>
        <v>0</v>
      </c>
      <c r="AF17" s="98" t="str">
        <f>IFERROR(CT_Bands_2003_2022_Count_Stock!AD14*CT_Bands_1991_2022_Bills_Flat!AF17,"0")</f>
        <v>0</v>
      </c>
      <c r="AG17" s="98" t="str">
        <f>IFERROR(CT_Bands_2003_2022_Count_Stock!#REF!*CT_Bands_1991_2022_Bills_Flat!AG17,"0")</f>
        <v>0</v>
      </c>
      <c r="AH17" s="101" t="str">
        <f>IFERROR(CT_Bands_2003_2022_Count_Stock!AE14*CT_Bands_1991_2022_Bills_Flat!AH17,"0")</f>
        <v>0</v>
      </c>
      <c r="AI17" s="98" t="str">
        <f>IFERROR(CT_Bands_2003_2022_Count_Stock!AF14*CT_Bands_1991_2022_Bills_Flat!AI17,"0")</f>
        <v>0</v>
      </c>
      <c r="AJ17" s="98" t="str">
        <f>IFERROR(CT_Bands_2003_2022_Count_Stock!AG14*CT_Bands_1991_2022_Bills_Flat!AJ17,"0")</f>
        <v>0</v>
      </c>
      <c r="AK17" s="98" t="str">
        <f>IFERROR(CT_Bands_2003_2022_Count_Stock!AH14*CT_Bands_1991_2022_Bills_Flat!AK17,"0")</f>
        <v>0</v>
      </c>
      <c r="AL17" s="98" t="str">
        <f>IFERROR(CT_Bands_2003_2022_Count_Stock!AI14*CT_Bands_1991_2022_Bills_Flat!AL17,"0")</f>
        <v>0</v>
      </c>
      <c r="AM17" s="98" t="str">
        <f>IFERROR(CT_Bands_2003_2022_Count_Stock!AJ14*CT_Bands_1991_2022_Bills_Flat!AM17,"0")</f>
        <v>0</v>
      </c>
      <c r="AN17" s="98" t="str">
        <f>IFERROR(CT_Bands_2003_2022_Count_Stock!AK14*CT_Bands_1991_2022_Bills_Flat!AN17,"0")</f>
        <v>0</v>
      </c>
      <c r="AO17" s="98" t="str">
        <f>IFERROR(CT_Bands_2003_2022_Count_Stock!AL14*CT_Bands_1991_2022_Bills_Flat!AO17,"0")</f>
        <v>0</v>
      </c>
      <c r="AP17" s="98" t="str">
        <f>IFERROR(CT_Bands_2003_2022_Count_Stock!AM14*CT_Bands_1991_2022_Bills_Flat!AP17,"0")</f>
        <v>0</v>
      </c>
      <c r="AQ17" s="98" t="str">
        <f>IFERROR(CT_Bands_2003_2022_Count_Stock!#REF!*CT_Bands_1991_2022_Bills_Flat!AQ17,"0")</f>
        <v>0</v>
      </c>
      <c r="AR17" s="101" t="str">
        <f>IFERROR(CT_Bands_2003_2022_Count_Stock!AN14*CT_Bands_1991_2022_Bills_Flat!AR17,"0")</f>
        <v>0</v>
      </c>
      <c r="AS17" s="98" t="str">
        <f>IFERROR(CT_Bands_2003_2022_Count_Stock!AO14*CT_Bands_1991_2022_Bills_Flat!AS17,"0")</f>
        <v>0</v>
      </c>
      <c r="AT17" s="98" t="str">
        <f>IFERROR(CT_Bands_2003_2022_Count_Stock!AP14*CT_Bands_1991_2022_Bills_Flat!AT17,"0")</f>
        <v>0</v>
      </c>
      <c r="AU17" s="98" t="str">
        <f>IFERROR(CT_Bands_2003_2022_Count_Stock!AQ14*CT_Bands_1991_2022_Bills_Flat!AU17,"0")</f>
        <v>0</v>
      </c>
      <c r="AV17" s="98" t="str">
        <f>IFERROR(CT_Bands_2003_2022_Count_Stock!AR14*CT_Bands_1991_2022_Bills_Flat!AV17,"0")</f>
        <v>0</v>
      </c>
      <c r="AW17" s="98" t="str">
        <f>IFERROR(CT_Bands_2003_2022_Count_Stock!AS14*CT_Bands_1991_2022_Bills_Flat!AW17,"0")</f>
        <v>0</v>
      </c>
      <c r="AX17" s="98" t="str">
        <f>IFERROR(CT_Bands_2003_2022_Count_Stock!AT14*CT_Bands_1991_2022_Bills_Flat!AX17,"0")</f>
        <v>0</v>
      </c>
      <c r="AY17" s="98" t="str">
        <f>IFERROR(CT_Bands_2003_2022_Count_Stock!AU14*CT_Bands_1991_2022_Bills_Flat!AY17,"0")</f>
        <v>0</v>
      </c>
      <c r="AZ17" s="98" t="str">
        <f>IFERROR(CT_Bands_2003_2022_Count_Stock!AV14*CT_Bands_1991_2022_Bills_Flat!AZ17,"0")</f>
        <v>0</v>
      </c>
      <c r="BA17" s="98" t="str">
        <f>IFERROR(CT_Bands_2003_2022_Count_Stock!#REF!*CT_Bands_1991_2022_Bills_Flat!BA17,"0")</f>
        <v>0</v>
      </c>
      <c r="BB17" s="101" t="str">
        <f>IFERROR(CT_Bands_2003_2022_Count_Stock!AW14*CT_Bands_1991_2022_Bills_Flat!BB17,"0")</f>
        <v>0</v>
      </c>
      <c r="BC17" s="98" t="str">
        <f>IFERROR(CT_Bands_2003_2022_Count_Stock!AX14*CT_Bands_1991_2022_Bills_Flat!BC17,"0")</f>
        <v>0</v>
      </c>
      <c r="BD17" s="98" t="str">
        <f>IFERROR(CT_Bands_2003_2022_Count_Stock!AY14*CT_Bands_1991_2022_Bills_Flat!BD17,"0")</f>
        <v>0</v>
      </c>
      <c r="BE17" s="98" t="str">
        <f>IFERROR(CT_Bands_2003_2022_Count_Stock!AZ14*CT_Bands_1991_2022_Bills_Flat!BE17,"0")</f>
        <v>0</v>
      </c>
      <c r="BF17" s="98" t="str">
        <f>IFERROR(CT_Bands_2003_2022_Count_Stock!BA14*CT_Bands_1991_2022_Bills_Flat!BF17,"0")</f>
        <v>0</v>
      </c>
      <c r="BG17" s="98" t="str">
        <f>IFERROR(CT_Bands_2003_2022_Count_Stock!BB14*CT_Bands_1991_2022_Bills_Flat!BG17,"0")</f>
        <v>0</v>
      </c>
      <c r="BH17" s="98" t="str">
        <f>IFERROR(CT_Bands_2003_2022_Count_Stock!BC14*CT_Bands_1991_2022_Bills_Flat!BH17,"0")</f>
        <v>0</v>
      </c>
      <c r="BI17" s="98" t="str">
        <f>IFERROR(CT_Bands_2003_2022_Count_Stock!BD14*CT_Bands_1991_2022_Bills_Flat!BI17,"0")</f>
        <v>0</v>
      </c>
      <c r="BJ17" s="98" t="str">
        <f>IFERROR(CT_Bands_2003_2022_Count_Stock!BE14*CT_Bands_1991_2022_Bills_Flat!BJ17,"0")</f>
        <v>0</v>
      </c>
      <c r="BK17" s="98" t="str">
        <f>IFERROR(CT_Bands_2003_2022_Count_Stock!#REF!*CT_Bands_1991_2022_Bills_Flat!BK17,"0")</f>
        <v>0</v>
      </c>
      <c r="BL17" s="101" t="str">
        <f>IFERROR(CT_Bands_2003_2022_Count_Stock!BF14*CT_Bands_1991_2022_Bills_Flat!BL17,"0")</f>
        <v>0</v>
      </c>
      <c r="BM17" s="98" t="str">
        <f>IFERROR(CT_Bands_2003_2022_Count_Stock!BG14*CT_Bands_1991_2022_Bills_Flat!BM17,"0")</f>
        <v>0</v>
      </c>
      <c r="BN17" s="98" t="str">
        <f>IFERROR(CT_Bands_2003_2022_Count_Stock!BH14*CT_Bands_1991_2022_Bills_Flat!BN17,"0")</f>
        <v>0</v>
      </c>
      <c r="BO17" s="98" t="str">
        <f>IFERROR(CT_Bands_2003_2022_Count_Stock!BI14*CT_Bands_1991_2022_Bills_Flat!BO17,"0")</f>
        <v>0</v>
      </c>
      <c r="BP17" s="98" t="str">
        <f>IFERROR(CT_Bands_2003_2022_Count_Stock!BJ14*CT_Bands_1991_2022_Bills_Flat!BP17,"0")</f>
        <v>0</v>
      </c>
      <c r="BQ17" s="98" t="str">
        <f>IFERROR(CT_Bands_2003_2022_Count_Stock!BK14*CT_Bands_1991_2022_Bills_Flat!BQ17,"0")</f>
        <v>0</v>
      </c>
      <c r="BR17" s="98" t="str">
        <f>IFERROR(CT_Bands_2003_2022_Count_Stock!BL14*CT_Bands_1991_2022_Bills_Flat!BR17,"0")</f>
        <v>0</v>
      </c>
      <c r="BS17" s="98" t="str">
        <f>IFERROR(CT_Bands_2003_2022_Count_Stock!BM14*CT_Bands_1991_2022_Bills_Flat!BS17,"0")</f>
        <v>0</v>
      </c>
      <c r="BT17" s="98" t="str">
        <f>IFERROR(CT_Bands_2003_2022_Count_Stock!BN14*CT_Bands_1991_2022_Bills_Flat!BT17,"0")</f>
        <v>0</v>
      </c>
      <c r="BU17" s="98" t="str">
        <f>IFERROR(CT_Bands_2003_2022_Count_Stock!#REF!*CT_Bands_1991_2022_Bills_Flat!BU17,"0")</f>
        <v>0</v>
      </c>
      <c r="BV17" s="101" t="str">
        <f>IFERROR(CT_Bands_2003_2022_Count_Stock!BO14*CT_Bands_1991_2022_Bills_Flat!BV17,"0")</f>
        <v>0</v>
      </c>
      <c r="BW17" s="98" t="str">
        <f>IFERROR(CT_Bands_2003_2022_Count_Stock!BP14*CT_Bands_1991_2022_Bills_Flat!BW17,"0")</f>
        <v>0</v>
      </c>
      <c r="BX17" s="98" t="str">
        <f>IFERROR(CT_Bands_2003_2022_Count_Stock!BQ14*CT_Bands_1991_2022_Bills_Flat!BX17,"0")</f>
        <v>0</v>
      </c>
      <c r="BY17" s="98" t="str">
        <f>IFERROR(CT_Bands_2003_2022_Count_Stock!BR14*CT_Bands_1991_2022_Bills_Flat!BY17,"0")</f>
        <v>0</v>
      </c>
      <c r="BZ17" s="98" t="str">
        <f>IFERROR(CT_Bands_2003_2022_Count_Stock!BS14*CT_Bands_1991_2022_Bills_Flat!BZ17,"0")</f>
        <v>0</v>
      </c>
      <c r="CA17" s="98" t="str">
        <f>IFERROR(CT_Bands_2003_2022_Count_Stock!BT14*CT_Bands_1991_2022_Bills_Flat!CA17,"0")</f>
        <v>0</v>
      </c>
      <c r="CB17" s="98" t="str">
        <f>IFERROR(CT_Bands_2003_2022_Count_Stock!BU14*CT_Bands_1991_2022_Bills_Flat!CB17,"0")</f>
        <v>0</v>
      </c>
      <c r="CC17" s="98" t="str">
        <f>IFERROR(CT_Bands_2003_2022_Count_Stock!BV14*CT_Bands_1991_2022_Bills_Flat!CC17,"0")</f>
        <v>0</v>
      </c>
      <c r="CD17" s="98" t="str">
        <f>IFERROR(CT_Bands_2003_2022_Count_Stock!BW14*CT_Bands_1991_2022_Bills_Flat!CD17,"0")</f>
        <v>0</v>
      </c>
      <c r="CE17" s="98" t="str">
        <f>IFERROR(CT_Bands_2003_2022_Count_Stock!#REF!*CT_Bands_1991_2022_Bills_Flat!CE17,"0")</f>
        <v>0</v>
      </c>
      <c r="CF17" s="51"/>
    </row>
    <row r="18" spans="1:84" x14ac:dyDescent="0.25">
      <c r="A18" s="78" t="s">
        <v>647</v>
      </c>
      <c r="B18" s="84" t="s">
        <v>648</v>
      </c>
      <c r="C18" s="97" t="s">
        <v>2047</v>
      </c>
      <c r="D18" s="98" t="str">
        <f>IFERROR(CT_Bands_2003_2022_Count_Stock!D15*CT_Bands_1991_2022_Bills_Flat!D18,"0")</f>
        <v>0</v>
      </c>
      <c r="E18" s="98" t="str">
        <f>IFERROR(CT_Bands_2003_2022_Count_Stock!E15*CT_Bands_1991_2022_Bills_Flat!E18,"0")</f>
        <v>0</v>
      </c>
      <c r="F18" s="98" t="str">
        <f>IFERROR(CT_Bands_2003_2022_Count_Stock!F15*CT_Bands_1991_2022_Bills_Flat!F18,"0")</f>
        <v>0</v>
      </c>
      <c r="G18" s="98" t="str">
        <f>IFERROR(CT_Bands_2003_2022_Count_Stock!G15*CT_Bands_1991_2022_Bills_Flat!G18,"0")</f>
        <v>0</v>
      </c>
      <c r="H18" s="98" t="str">
        <f>IFERROR(CT_Bands_2003_2022_Count_Stock!H15*CT_Bands_1991_2022_Bills_Flat!H18,"0")</f>
        <v>0</v>
      </c>
      <c r="I18" s="98" t="str">
        <f>IFERROR(CT_Bands_2003_2022_Count_Stock!I15*CT_Bands_1991_2022_Bills_Flat!I18,"0")</f>
        <v>0</v>
      </c>
      <c r="J18" s="98" t="str">
        <f>IFERROR(CT_Bands_2003_2022_Count_Stock!J15*CT_Bands_1991_2022_Bills_Flat!J18,"0")</f>
        <v>0</v>
      </c>
      <c r="K18" s="98" t="str">
        <f>IFERROR(CT_Bands_2003_2022_Count_Stock!K15*CT_Bands_1991_2022_Bills_Flat!K18,"0")</f>
        <v>0</v>
      </c>
      <c r="L18" s="98" t="str">
        <f>IFERROR(CT_Bands_2003_2022_Count_Stock!L15*CT_Bands_1991_2022_Bills_Flat!L18,"0")</f>
        <v>0</v>
      </c>
      <c r="M18" s="98" t="str">
        <f>IFERROR(CT_Bands_2003_2022_Count_Stock!#REF!*CT_Bands_1991_2022_Bills_Flat!M18,"0")</f>
        <v>0</v>
      </c>
      <c r="N18" s="101" t="str">
        <f>IFERROR(CT_Bands_2003_2022_Count_Stock!M15*CT_Bands_1991_2022_Bills_Flat!N18,"0")</f>
        <v>0</v>
      </c>
      <c r="O18" s="98" t="str">
        <f>IFERROR(CT_Bands_2003_2022_Count_Stock!N15*CT_Bands_1991_2022_Bills_Flat!O18,"0")</f>
        <v>0</v>
      </c>
      <c r="P18" s="98" t="str">
        <f>IFERROR(CT_Bands_2003_2022_Count_Stock!O15*CT_Bands_1991_2022_Bills_Flat!P18,"0")</f>
        <v>0</v>
      </c>
      <c r="Q18" s="98" t="str">
        <f>IFERROR(CT_Bands_2003_2022_Count_Stock!P15*CT_Bands_1991_2022_Bills_Flat!Q18,"0")</f>
        <v>0</v>
      </c>
      <c r="R18" s="98" t="str">
        <f>IFERROR(CT_Bands_2003_2022_Count_Stock!Q15*CT_Bands_1991_2022_Bills_Flat!R18,"0")</f>
        <v>0</v>
      </c>
      <c r="S18" s="98" t="str">
        <f>IFERROR(CT_Bands_2003_2022_Count_Stock!R15*CT_Bands_1991_2022_Bills_Flat!S18,"0")</f>
        <v>0</v>
      </c>
      <c r="T18" s="98" t="str">
        <f>IFERROR(CT_Bands_2003_2022_Count_Stock!S15*CT_Bands_1991_2022_Bills_Flat!T18,"0")</f>
        <v>0</v>
      </c>
      <c r="U18" s="98" t="str">
        <f>IFERROR(CT_Bands_2003_2022_Count_Stock!T15*CT_Bands_1991_2022_Bills_Flat!U18,"0")</f>
        <v>0</v>
      </c>
      <c r="V18" s="98" t="str">
        <f>IFERROR(CT_Bands_2003_2022_Count_Stock!U15*CT_Bands_1991_2022_Bills_Flat!V18,"0")</f>
        <v>0</v>
      </c>
      <c r="W18" s="98" t="str">
        <f>IFERROR(CT_Bands_2003_2022_Count_Stock!#REF!*CT_Bands_1991_2022_Bills_Flat!W18,"0")</f>
        <v>0</v>
      </c>
      <c r="X18" s="101" t="str">
        <f>IFERROR(CT_Bands_2003_2022_Count_Stock!V15*CT_Bands_1991_2022_Bills_Flat!X18,"0")</f>
        <v>0</v>
      </c>
      <c r="Y18" s="98" t="str">
        <f>IFERROR(CT_Bands_2003_2022_Count_Stock!W15*CT_Bands_1991_2022_Bills_Flat!Y18,"0")</f>
        <v>0</v>
      </c>
      <c r="Z18" s="98" t="str">
        <f>IFERROR(CT_Bands_2003_2022_Count_Stock!X15*CT_Bands_1991_2022_Bills_Flat!Z18,"0")</f>
        <v>0</v>
      </c>
      <c r="AA18" s="98" t="str">
        <f>IFERROR(CT_Bands_2003_2022_Count_Stock!Y15*CT_Bands_1991_2022_Bills_Flat!AA18,"0")</f>
        <v>0</v>
      </c>
      <c r="AB18" s="98" t="str">
        <f>IFERROR(CT_Bands_2003_2022_Count_Stock!Z15*CT_Bands_1991_2022_Bills_Flat!AB18,"0")</f>
        <v>0</v>
      </c>
      <c r="AC18" s="98" t="str">
        <f>IFERROR(CT_Bands_2003_2022_Count_Stock!AA15*CT_Bands_1991_2022_Bills_Flat!AC18,"0")</f>
        <v>0</v>
      </c>
      <c r="AD18" s="98" t="str">
        <f>IFERROR(CT_Bands_2003_2022_Count_Stock!AB15*CT_Bands_1991_2022_Bills_Flat!AD18,"0")</f>
        <v>0</v>
      </c>
      <c r="AE18" s="98" t="str">
        <f>IFERROR(CT_Bands_2003_2022_Count_Stock!AC15*CT_Bands_1991_2022_Bills_Flat!AE18,"0")</f>
        <v>0</v>
      </c>
      <c r="AF18" s="98" t="str">
        <f>IFERROR(CT_Bands_2003_2022_Count_Stock!AD15*CT_Bands_1991_2022_Bills_Flat!AF18,"0")</f>
        <v>0</v>
      </c>
      <c r="AG18" s="98" t="str">
        <f>IFERROR(CT_Bands_2003_2022_Count_Stock!#REF!*CT_Bands_1991_2022_Bills_Flat!AG18,"0")</f>
        <v>0</v>
      </c>
      <c r="AH18" s="101" t="str">
        <f>IFERROR(CT_Bands_2003_2022_Count_Stock!AE15*CT_Bands_1991_2022_Bills_Flat!AH18,"0")</f>
        <v>0</v>
      </c>
      <c r="AI18" s="98" t="str">
        <f>IFERROR(CT_Bands_2003_2022_Count_Stock!AF15*CT_Bands_1991_2022_Bills_Flat!AI18,"0")</f>
        <v>0</v>
      </c>
      <c r="AJ18" s="98" t="str">
        <f>IFERROR(CT_Bands_2003_2022_Count_Stock!AG15*CT_Bands_1991_2022_Bills_Flat!AJ18,"0")</f>
        <v>0</v>
      </c>
      <c r="AK18" s="98" t="str">
        <f>IFERROR(CT_Bands_2003_2022_Count_Stock!AH15*CT_Bands_1991_2022_Bills_Flat!AK18,"0")</f>
        <v>0</v>
      </c>
      <c r="AL18" s="98" t="str">
        <f>IFERROR(CT_Bands_2003_2022_Count_Stock!AI15*CT_Bands_1991_2022_Bills_Flat!AL18,"0")</f>
        <v>0</v>
      </c>
      <c r="AM18" s="98" t="str">
        <f>IFERROR(CT_Bands_2003_2022_Count_Stock!AJ15*CT_Bands_1991_2022_Bills_Flat!AM18,"0")</f>
        <v>0</v>
      </c>
      <c r="AN18" s="98" t="str">
        <f>IFERROR(CT_Bands_2003_2022_Count_Stock!AK15*CT_Bands_1991_2022_Bills_Flat!AN18,"0")</f>
        <v>0</v>
      </c>
      <c r="AO18" s="98" t="str">
        <f>IFERROR(CT_Bands_2003_2022_Count_Stock!AL15*CT_Bands_1991_2022_Bills_Flat!AO18,"0")</f>
        <v>0</v>
      </c>
      <c r="AP18" s="98" t="str">
        <f>IFERROR(CT_Bands_2003_2022_Count_Stock!AM15*CT_Bands_1991_2022_Bills_Flat!AP18,"0")</f>
        <v>0</v>
      </c>
      <c r="AQ18" s="98" t="str">
        <f>IFERROR(CT_Bands_2003_2022_Count_Stock!#REF!*CT_Bands_1991_2022_Bills_Flat!AQ18,"0")</f>
        <v>0</v>
      </c>
      <c r="AR18" s="101" t="str">
        <f>IFERROR(CT_Bands_2003_2022_Count_Stock!AN15*CT_Bands_1991_2022_Bills_Flat!AR18,"0")</f>
        <v>0</v>
      </c>
      <c r="AS18" s="98" t="str">
        <f>IFERROR(CT_Bands_2003_2022_Count_Stock!AO15*CT_Bands_1991_2022_Bills_Flat!AS18,"0")</f>
        <v>0</v>
      </c>
      <c r="AT18" s="98" t="str">
        <f>IFERROR(CT_Bands_2003_2022_Count_Stock!AP15*CT_Bands_1991_2022_Bills_Flat!AT18,"0")</f>
        <v>0</v>
      </c>
      <c r="AU18" s="98" t="str">
        <f>IFERROR(CT_Bands_2003_2022_Count_Stock!AQ15*CT_Bands_1991_2022_Bills_Flat!AU18,"0")</f>
        <v>0</v>
      </c>
      <c r="AV18" s="98" t="str">
        <f>IFERROR(CT_Bands_2003_2022_Count_Stock!AR15*CT_Bands_1991_2022_Bills_Flat!AV18,"0")</f>
        <v>0</v>
      </c>
      <c r="AW18" s="98" t="str">
        <f>IFERROR(CT_Bands_2003_2022_Count_Stock!AS15*CT_Bands_1991_2022_Bills_Flat!AW18,"0")</f>
        <v>0</v>
      </c>
      <c r="AX18" s="98" t="str">
        <f>IFERROR(CT_Bands_2003_2022_Count_Stock!AT15*CT_Bands_1991_2022_Bills_Flat!AX18,"0")</f>
        <v>0</v>
      </c>
      <c r="AY18" s="98" t="str">
        <f>IFERROR(CT_Bands_2003_2022_Count_Stock!AU15*CT_Bands_1991_2022_Bills_Flat!AY18,"0")</f>
        <v>0</v>
      </c>
      <c r="AZ18" s="98" t="str">
        <f>IFERROR(CT_Bands_2003_2022_Count_Stock!AV15*CT_Bands_1991_2022_Bills_Flat!AZ18,"0")</f>
        <v>0</v>
      </c>
      <c r="BA18" s="98" t="str">
        <f>IFERROR(CT_Bands_2003_2022_Count_Stock!#REF!*CT_Bands_1991_2022_Bills_Flat!BA18,"0")</f>
        <v>0</v>
      </c>
      <c r="BB18" s="101" t="str">
        <f>IFERROR(CT_Bands_2003_2022_Count_Stock!AW15*CT_Bands_1991_2022_Bills_Flat!BB18,"0")</f>
        <v>0</v>
      </c>
      <c r="BC18" s="98" t="str">
        <f>IFERROR(CT_Bands_2003_2022_Count_Stock!AX15*CT_Bands_1991_2022_Bills_Flat!BC18,"0")</f>
        <v>0</v>
      </c>
      <c r="BD18" s="98" t="str">
        <f>IFERROR(CT_Bands_2003_2022_Count_Stock!AY15*CT_Bands_1991_2022_Bills_Flat!BD18,"0")</f>
        <v>0</v>
      </c>
      <c r="BE18" s="98" t="str">
        <f>IFERROR(CT_Bands_2003_2022_Count_Stock!AZ15*CT_Bands_1991_2022_Bills_Flat!BE18,"0")</f>
        <v>0</v>
      </c>
      <c r="BF18" s="98" t="str">
        <f>IFERROR(CT_Bands_2003_2022_Count_Stock!BA15*CT_Bands_1991_2022_Bills_Flat!BF18,"0")</f>
        <v>0</v>
      </c>
      <c r="BG18" s="98" t="str">
        <f>IFERROR(CT_Bands_2003_2022_Count_Stock!BB15*CT_Bands_1991_2022_Bills_Flat!BG18,"0")</f>
        <v>0</v>
      </c>
      <c r="BH18" s="98" t="str">
        <f>IFERROR(CT_Bands_2003_2022_Count_Stock!BC15*CT_Bands_1991_2022_Bills_Flat!BH18,"0")</f>
        <v>0</v>
      </c>
      <c r="BI18" s="98" t="str">
        <f>IFERROR(CT_Bands_2003_2022_Count_Stock!BD15*CT_Bands_1991_2022_Bills_Flat!BI18,"0")</f>
        <v>0</v>
      </c>
      <c r="BJ18" s="98" t="str">
        <f>IFERROR(CT_Bands_2003_2022_Count_Stock!BE15*CT_Bands_1991_2022_Bills_Flat!BJ18,"0")</f>
        <v>0</v>
      </c>
      <c r="BK18" s="98" t="str">
        <f>IFERROR(CT_Bands_2003_2022_Count_Stock!#REF!*CT_Bands_1991_2022_Bills_Flat!BK18,"0")</f>
        <v>0</v>
      </c>
      <c r="BL18" s="101" t="str">
        <f>IFERROR(CT_Bands_2003_2022_Count_Stock!BF15*CT_Bands_1991_2022_Bills_Flat!BL18,"0")</f>
        <v>0</v>
      </c>
      <c r="BM18" s="98" t="str">
        <f>IFERROR(CT_Bands_2003_2022_Count_Stock!BG15*CT_Bands_1991_2022_Bills_Flat!BM18,"0")</f>
        <v>0</v>
      </c>
      <c r="BN18" s="98" t="str">
        <f>IFERROR(CT_Bands_2003_2022_Count_Stock!BH15*CT_Bands_1991_2022_Bills_Flat!BN18,"0")</f>
        <v>0</v>
      </c>
      <c r="BO18" s="98" t="str">
        <f>IFERROR(CT_Bands_2003_2022_Count_Stock!BI15*CT_Bands_1991_2022_Bills_Flat!BO18,"0")</f>
        <v>0</v>
      </c>
      <c r="BP18" s="98" t="str">
        <f>IFERROR(CT_Bands_2003_2022_Count_Stock!BJ15*CT_Bands_1991_2022_Bills_Flat!BP18,"0")</f>
        <v>0</v>
      </c>
      <c r="BQ18" s="98" t="str">
        <f>IFERROR(CT_Bands_2003_2022_Count_Stock!BK15*CT_Bands_1991_2022_Bills_Flat!BQ18,"0")</f>
        <v>0</v>
      </c>
      <c r="BR18" s="98" t="str">
        <f>IFERROR(CT_Bands_2003_2022_Count_Stock!BL15*CT_Bands_1991_2022_Bills_Flat!BR18,"0")</f>
        <v>0</v>
      </c>
      <c r="BS18" s="98" t="str">
        <f>IFERROR(CT_Bands_2003_2022_Count_Stock!BM15*CT_Bands_1991_2022_Bills_Flat!BS18,"0")</f>
        <v>0</v>
      </c>
      <c r="BT18" s="98" t="str">
        <f>IFERROR(CT_Bands_2003_2022_Count_Stock!BN15*CT_Bands_1991_2022_Bills_Flat!BT18,"0")</f>
        <v>0</v>
      </c>
      <c r="BU18" s="98" t="str">
        <f>IFERROR(CT_Bands_2003_2022_Count_Stock!#REF!*CT_Bands_1991_2022_Bills_Flat!BU18,"0")</f>
        <v>0</v>
      </c>
      <c r="BV18" s="101" t="str">
        <f>IFERROR(CT_Bands_2003_2022_Count_Stock!BO15*CT_Bands_1991_2022_Bills_Flat!BV18,"0")</f>
        <v>0</v>
      </c>
      <c r="BW18" s="98" t="str">
        <f>IFERROR(CT_Bands_2003_2022_Count_Stock!BP15*CT_Bands_1991_2022_Bills_Flat!BW18,"0")</f>
        <v>0</v>
      </c>
      <c r="BX18" s="98" t="str">
        <f>IFERROR(CT_Bands_2003_2022_Count_Stock!BQ15*CT_Bands_1991_2022_Bills_Flat!BX18,"0")</f>
        <v>0</v>
      </c>
      <c r="BY18" s="98" t="str">
        <f>IFERROR(CT_Bands_2003_2022_Count_Stock!BR15*CT_Bands_1991_2022_Bills_Flat!BY18,"0")</f>
        <v>0</v>
      </c>
      <c r="BZ18" s="98" t="str">
        <f>IFERROR(CT_Bands_2003_2022_Count_Stock!BS15*CT_Bands_1991_2022_Bills_Flat!BZ18,"0")</f>
        <v>0</v>
      </c>
      <c r="CA18" s="98" t="str">
        <f>IFERROR(CT_Bands_2003_2022_Count_Stock!BT15*CT_Bands_1991_2022_Bills_Flat!CA18,"0")</f>
        <v>0</v>
      </c>
      <c r="CB18" s="98" t="str">
        <f>IFERROR(CT_Bands_2003_2022_Count_Stock!BU15*CT_Bands_1991_2022_Bills_Flat!CB18,"0")</f>
        <v>0</v>
      </c>
      <c r="CC18" s="98" t="str">
        <f>IFERROR(CT_Bands_2003_2022_Count_Stock!BV15*CT_Bands_1991_2022_Bills_Flat!CC18,"0")</f>
        <v>0</v>
      </c>
      <c r="CD18" s="98" t="str">
        <f>IFERROR(CT_Bands_2003_2022_Count_Stock!BW15*CT_Bands_1991_2022_Bills_Flat!CD18,"0")</f>
        <v>0</v>
      </c>
      <c r="CE18" s="98" t="str">
        <f>IFERROR(CT_Bands_2003_2022_Count_Stock!#REF!*CT_Bands_1991_2022_Bills_Flat!CE18,"0")</f>
        <v>0</v>
      </c>
      <c r="CF18" s="51"/>
    </row>
    <row r="19" spans="1:84" x14ac:dyDescent="0.25">
      <c r="A19" s="78" t="s">
        <v>649</v>
      </c>
      <c r="B19" s="84" t="s">
        <v>650</v>
      </c>
      <c r="C19" s="97" t="s">
        <v>2047</v>
      </c>
      <c r="D19" s="98" t="str">
        <f>IFERROR(CT_Bands_2003_2022_Count_Stock!D16*CT_Bands_1991_2022_Bills_Flat!D19,"0")</f>
        <v>0</v>
      </c>
      <c r="E19" s="98" t="str">
        <f>IFERROR(CT_Bands_2003_2022_Count_Stock!E16*CT_Bands_1991_2022_Bills_Flat!E19,"0")</f>
        <v>0</v>
      </c>
      <c r="F19" s="98" t="str">
        <f>IFERROR(CT_Bands_2003_2022_Count_Stock!F16*CT_Bands_1991_2022_Bills_Flat!F19,"0")</f>
        <v>0</v>
      </c>
      <c r="G19" s="98" t="str">
        <f>IFERROR(CT_Bands_2003_2022_Count_Stock!G16*CT_Bands_1991_2022_Bills_Flat!G19,"0")</f>
        <v>0</v>
      </c>
      <c r="H19" s="98" t="str">
        <f>IFERROR(CT_Bands_2003_2022_Count_Stock!H16*CT_Bands_1991_2022_Bills_Flat!H19,"0")</f>
        <v>0</v>
      </c>
      <c r="I19" s="98" t="str">
        <f>IFERROR(CT_Bands_2003_2022_Count_Stock!I16*CT_Bands_1991_2022_Bills_Flat!I19,"0")</f>
        <v>0</v>
      </c>
      <c r="J19" s="98" t="str">
        <f>IFERROR(CT_Bands_2003_2022_Count_Stock!J16*CT_Bands_1991_2022_Bills_Flat!J19,"0")</f>
        <v>0</v>
      </c>
      <c r="K19" s="98" t="str">
        <f>IFERROR(CT_Bands_2003_2022_Count_Stock!K16*CT_Bands_1991_2022_Bills_Flat!K19,"0")</f>
        <v>0</v>
      </c>
      <c r="L19" s="98" t="str">
        <f>IFERROR(CT_Bands_2003_2022_Count_Stock!L16*CT_Bands_1991_2022_Bills_Flat!L19,"0")</f>
        <v>0</v>
      </c>
      <c r="M19" s="98" t="str">
        <f>IFERROR(CT_Bands_2003_2022_Count_Stock!#REF!*CT_Bands_1991_2022_Bills_Flat!M19,"0")</f>
        <v>0</v>
      </c>
      <c r="N19" s="101" t="str">
        <f>IFERROR(CT_Bands_2003_2022_Count_Stock!M16*CT_Bands_1991_2022_Bills_Flat!N19,"0")</f>
        <v>0</v>
      </c>
      <c r="O19" s="98" t="str">
        <f>IFERROR(CT_Bands_2003_2022_Count_Stock!N16*CT_Bands_1991_2022_Bills_Flat!O19,"0")</f>
        <v>0</v>
      </c>
      <c r="P19" s="98" t="str">
        <f>IFERROR(CT_Bands_2003_2022_Count_Stock!O16*CT_Bands_1991_2022_Bills_Flat!P19,"0")</f>
        <v>0</v>
      </c>
      <c r="Q19" s="98" t="str">
        <f>IFERROR(CT_Bands_2003_2022_Count_Stock!P16*CT_Bands_1991_2022_Bills_Flat!Q19,"0")</f>
        <v>0</v>
      </c>
      <c r="R19" s="98" t="str">
        <f>IFERROR(CT_Bands_2003_2022_Count_Stock!Q16*CT_Bands_1991_2022_Bills_Flat!R19,"0")</f>
        <v>0</v>
      </c>
      <c r="S19" s="98" t="str">
        <f>IFERROR(CT_Bands_2003_2022_Count_Stock!R16*CT_Bands_1991_2022_Bills_Flat!S19,"0")</f>
        <v>0</v>
      </c>
      <c r="T19" s="98" t="str">
        <f>IFERROR(CT_Bands_2003_2022_Count_Stock!S16*CT_Bands_1991_2022_Bills_Flat!T19,"0")</f>
        <v>0</v>
      </c>
      <c r="U19" s="98" t="str">
        <f>IFERROR(CT_Bands_2003_2022_Count_Stock!T16*CT_Bands_1991_2022_Bills_Flat!U19,"0")</f>
        <v>0</v>
      </c>
      <c r="V19" s="98" t="str">
        <f>IFERROR(CT_Bands_2003_2022_Count_Stock!U16*CT_Bands_1991_2022_Bills_Flat!V19,"0")</f>
        <v>0</v>
      </c>
      <c r="W19" s="98" t="str">
        <f>IFERROR(CT_Bands_2003_2022_Count_Stock!#REF!*CT_Bands_1991_2022_Bills_Flat!W19,"0")</f>
        <v>0</v>
      </c>
      <c r="X19" s="101" t="str">
        <f>IFERROR(CT_Bands_2003_2022_Count_Stock!V16*CT_Bands_1991_2022_Bills_Flat!X19,"0")</f>
        <v>0</v>
      </c>
      <c r="Y19" s="98" t="str">
        <f>IFERROR(CT_Bands_2003_2022_Count_Stock!W16*CT_Bands_1991_2022_Bills_Flat!Y19,"0")</f>
        <v>0</v>
      </c>
      <c r="Z19" s="98" t="str">
        <f>IFERROR(CT_Bands_2003_2022_Count_Stock!X16*CT_Bands_1991_2022_Bills_Flat!Z19,"0")</f>
        <v>0</v>
      </c>
      <c r="AA19" s="98" t="str">
        <f>IFERROR(CT_Bands_2003_2022_Count_Stock!Y16*CT_Bands_1991_2022_Bills_Flat!AA19,"0")</f>
        <v>0</v>
      </c>
      <c r="AB19" s="98" t="str">
        <f>IFERROR(CT_Bands_2003_2022_Count_Stock!Z16*CT_Bands_1991_2022_Bills_Flat!AB19,"0")</f>
        <v>0</v>
      </c>
      <c r="AC19" s="98" t="str">
        <f>IFERROR(CT_Bands_2003_2022_Count_Stock!AA16*CT_Bands_1991_2022_Bills_Flat!AC19,"0")</f>
        <v>0</v>
      </c>
      <c r="AD19" s="98" t="str">
        <f>IFERROR(CT_Bands_2003_2022_Count_Stock!AB16*CT_Bands_1991_2022_Bills_Flat!AD19,"0")</f>
        <v>0</v>
      </c>
      <c r="AE19" s="98" t="str">
        <f>IFERROR(CT_Bands_2003_2022_Count_Stock!AC16*CT_Bands_1991_2022_Bills_Flat!AE19,"0")</f>
        <v>0</v>
      </c>
      <c r="AF19" s="98" t="str">
        <f>IFERROR(CT_Bands_2003_2022_Count_Stock!AD16*CT_Bands_1991_2022_Bills_Flat!AF19,"0")</f>
        <v>0</v>
      </c>
      <c r="AG19" s="98" t="str">
        <f>IFERROR(CT_Bands_2003_2022_Count_Stock!#REF!*CT_Bands_1991_2022_Bills_Flat!AG19,"0")</f>
        <v>0</v>
      </c>
      <c r="AH19" s="101" t="str">
        <f>IFERROR(CT_Bands_2003_2022_Count_Stock!AE16*CT_Bands_1991_2022_Bills_Flat!AH19,"0")</f>
        <v>0</v>
      </c>
      <c r="AI19" s="98" t="str">
        <f>IFERROR(CT_Bands_2003_2022_Count_Stock!AF16*CT_Bands_1991_2022_Bills_Flat!AI19,"0")</f>
        <v>0</v>
      </c>
      <c r="AJ19" s="98" t="str">
        <f>IFERROR(CT_Bands_2003_2022_Count_Stock!AG16*CT_Bands_1991_2022_Bills_Flat!AJ19,"0")</f>
        <v>0</v>
      </c>
      <c r="AK19" s="98" t="str">
        <f>IFERROR(CT_Bands_2003_2022_Count_Stock!AH16*CT_Bands_1991_2022_Bills_Flat!AK19,"0")</f>
        <v>0</v>
      </c>
      <c r="AL19" s="98" t="str">
        <f>IFERROR(CT_Bands_2003_2022_Count_Stock!AI16*CT_Bands_1991_2022_Bills_Flat!AL19,"0")</f>
        <v>0</v>
      </c>
      <c r="AM19" s="98" t="str">
        <f>IFERROR(CT_Bands_2003_2022_Count_Stock!AJ16*CT_Bands_1991_2022_Bills_Flat!AM19,"0")</f>
        <v>0</v>
      </c>
      <c r="AN19" s="98" t="str">
        <f>IFERROR(CT_Bands_2003_2022_Count_Stock!AK16*CT_Bands_1991_2022_Bills_Flat!AN19,"0")</f>
        <v>0</v>
      </c>
      <c r="AO19" s="98" t="str">
        <f>IFERROR(CT_Bands_2003_2022_Count_Stock!AL16*CT_Bands_1991_2022_Bills_Flat!AO19,"0")</f>
        <v>0</v>
      </c>
      <c r="AP19" s="98" t="str">
        <f>IFERROR(CT_Bands_2003_2022_Count_Stock!AM16*CT_Bands_1991_2022_Bills_Flat!AP19,"0")</f>
        <v>0</v>
      </c>
      <c r="AQ19" s="98" t="str">
        <f>IFERROR(CT_Bands_2003_2022_Count_Stock!#REF!*CT_Bands_1991_2022_Bills_Flat!AQ19,"0")</f>
        <v>0</v>
      </c>
      <c r="AR19" s="101" t="str">
        <f>IFERROR(CT_Bands_2003_2022_Count_Stock!AN16*CT_Bands_1991_2022_Bills_Flat!AR19,"0")</f>
        <v>0</v>
      </c>
      <c r="AS19" s="98" t="str">
        <f>IFERROR(CT_Bands_2003_2022_Count_Stock!AO16*CT_Bands_1991_2022_Bills_Flat!AS19,"0")</f>
        <v>0</v>
      </c>
      <c r="AT19" s="98" t="str">
        <f>IFERROR(CT_Bands_2003_2022_Count_Stock!AP16*CT_Bands_1991_2022_Bills_Flat!AT19,"0")</f>
        <v>0</v>
      </c>
      <c r="AU19" s="98" t="str">
        <f>IFERROR(CT_Bands_2003_2022_Count_Stock!AQ16*CT_Bands_1991_2022_Bills_Flat!AU19,"0")</f>
        <v>0</v>
      </c>
      <c r="AV19" s="98" t="str">
        <f>IFERROR(CT_Bands_2003_2022_Count_Stock!AR16*CT_Bands_1991_2022_Bills_Flat!AV19,"0")</f>
        <v>0</v>
      </c>
      <c r="AW19" s="98" t="str">
        <f>IFERROR(CT_Bands_2003_2022_Count_Stock!AS16*CT_Bands_1991_2022_Bills_Flat!AW19,"0")</f>
        <v>0</v>
      </c>
      <c r="AX19" s="98" t="str">
        <f>IFERROR(CT_Bands_2003_2022_Count_Stock!AT16*CT_Bands_1991_2022_Bills_Flat!AX19,"0")</f>
        <v>0</v>
      </c>
      <c r="AY19" s="98" t="str">
        <f>IFERROR(CT_Bands_2003_2022_Count_Stock!AU16*CT_Bands_1991_2022_Bills_Flat!AY19,"0")</f>
        <v>0</v>
      </c>
      <c r="AZ19" s="98" t="str">
        <f>IFERROR(CT_Bands_2003_2022_Count_Stock!AV16*CT_Bands_1991_2022_Bills_Flat!AZ19,"0")</f>
        <v>0</v>
      </c>
      <c r="BA19" s="98" t="str">
        <f>IFERROR(CT_Bands_2003_2022_Count_Stock!#REF!*CT_Bands_1991_2022_Bills_Flat!BA19,"0")</f>
        <v>0</v>
      </c>
      <c r="BB19" s="101" t="str">
        <f>IFERROR(CT_Bands_2003_2022_Count_Stock!AW16*CT_Bands_1991_2022_Bills_Flat!BB19,"0")</f>
        <v>0</v>
      </c>
      <c r="BC19" s="98" t="str">
        <f>IFERROR(CT_Bands_2003_2022_Count_Stock!AX16*CT_Bands_1991_2022_Bills_Flat!BC19,"0")</f>
        <v>0</v>
      </c>
      <c r="BD19" s="98" t="str">
        <f>IFERROR(CT_Bands_2003_2022_Count_Stock!AY16*CT_Bands_1991_2022_Bills_Flat!BD19,"0")</f>
        <v>0</v>
      </c>
      <c r="BE19" s="98" t="str">
        <f>IFERROR(CT_Bands_2003_2022_Count_Stock!AZ16*CT_Bands_1991_2022_Bills_Flat!BE19,"0")</f>
        <v>0</v>
      </c>
      <c r="BF19" s="98" t="str">
        <f>IFERROR(CT_Bands_2003_2022_Count_Stock!BA16*CT_Bands_1991_2022_Bills_Flat!BF19,"0")</f>
        <v>0</v>
      </c>
      <c r="BG19" s="98" t="str">
        <f>IFERROR(CT_Bands_2003_2022_Count_Stock!BB16*CT_Bands_1991_2022_Bills_Flat!BG19,"0")</f>
        <v>0</v>
      </c>
      <c r="BH19" s="98" t="str">
        <f>IFERROR(CT_Bands_2003_2022_Count_Stock!BC16*CT_Bands_1991_2022_Bills_Flat!BH19,"0")</f>
        <v>0</v>
      </c>
      <c r="BI19" s="98" t="str">
        <f>IFERROR(CT_Bands_2003_2022_Count_Stock!BD16*CT_Bands_1991_2022_Bills_Flat!BI19,"0")</f>
        <v>0</v>
      </c>
      <c r="BJ19" s="98" t="str">
        <f>IFERROR(CT_Bands_2003_2022_Count_Stock!BE16*CT_Bands_1991_2022_Bills_Flat!BJ19,"0")</f>
        <v>0</v>
      </c>
      <c r="BK19" s="98" t="str">
        <f>IFERROR(CT_Bands_2003_2022_Count_Stock!#REF!*CT_Bands_1991_2022_Bills_Flat!BK19,"0")</f>
        <v>0</v>
      </c>
      <c r="BL19" s="101" t="str">
        <f>IFERROR(CT_Bands_2003_2022_Count_Stock!BF16*CT_Bands_1991_2022_Bills_Flat!BL19,"0")</f>
        <v>0</v>
      </c>
      <c r="BM19" s="98" t="str">
        <f>IFERROR(CT_Bands_2003_2022_Count_Stock!BG16*CT_Bands_1991_2022_Bills_Flat!BM19,"0")</f>
        <v>0</v>
      </c>
      <c r="BN19" s="98" t="str">
        <f>IFERROR(CT_Bands_2003_2022_Count_Stock!BH16*CT_Bands_1991_2022_Bills_Flat!BN19,"0")</f>
        <v>0</v>
      </c>
      <c r="BO19" s="98" t="str">
        <f>IFERROR(CT_Bands_2003_2022_Count_Stock!BI16*CT_Bands_1991_2022_Bills_Flat!BO19,"0")</f>
        <v>0</v>
      </c>
      <c r="BP19" s="98" t="str">
        <f>IFERROR(CT_Bands_2003_2022_Count_Stock!BJ16*CT_Bands_1991_2022_Bills_Flat!BP19,"0")</f>
        <v>0</v>
      </c>
      <c r="BQ19" s="98" t="str">
        <f>IFERROR(CT_Bands_2003_2022_Count_Stock!BK16*CT_Bands_1991_2022_Bills_Flat!BQ19,"0")</f>
        <v>0</v>
      </c>
      <c r="BR19" s="98" t="str">
        <f>IFERROR(CT_Bands_2003_2022_Count_Stock!BL16*CT_Bands_1991_2022_Bills_Flat!BR19,"0")</f>
        <v>0</v>
      </c>
      <c r="BS19" s="98" t="str">
        <f>IFERROR(CT_Bands_2003_2022_Count_Stock!BM16*CT_Bands_1991_2022_Bills_Flat!BS19,"0")</f>
        <v>0</v>
      </c>
      <c r="BT19" s="98" t="str">
        <f>IFERROR(CT_Bands_2003_2022_Count_Stock!BN16*CT_Bands_1991_2022_Bills_Flat!BT19,"0")</f>
        <v>0</v>
      </c>
      <c r="BU19" s="98" t="str">
        <f>IFERROR(CT_Bands_2003_2022_Count_Stock!#REF!*CT_Bands_1991_2022_Bills_Flat!BU19,"0")</f>
        <v>0</v>
      </c>
      <c r="BV19" s="101" t="str">
        <f>IFERROR(CT_Bands_2003_2022_Count_Stock!BO16*CT_Bands_1991_2022_Bills_Flat!BV19,"0")</f>
        <v>0</v>
      </c>
      <c r="BW19" s="98" t="str">
        <f>IFERROR(CT_Bands_2003_2022_Count_Stock!BP16*CT_Bands_1991_2022_Bills_Flat!BW19,"0")</f>
        <v>0</v>
      </c>
      <c r="BX19" s="98" t="str">
        <f>IFERROR(CT_Bands_2003_2022_Count_Stock!BQ16*CT_Bands_1991_2022_Bills_Flat!BX19,"0")</f>
        <v>0</v>
      </c>
      <c r="BY19" s="98" t="str">
        <f>IFERROR(CT_Bands_2003_2022_Count_Stock!BR16*CT_Bands_1991_2022_Bills_Flat!BY19,"0")</f>
        <v>0</v>
      </c>
      <c r="BZ19" s="98" t="str">
        <f>IFERROR(CT_Bands_2003_2022_Count_Stock!BS16*CT_Bands_1991_2022_Bills_Flat!BZ19,"0")</f>
        <v>0</v>
      </c>
      <c r="CA19" s="98" t="str">
        <f>IFERROR(CT_Bands_2003_2022_Count_Stock!BT16*CT_Bands_1991_2022_Bills_Flat!CA19,"0")</f>
        <v>0</v>
      </c>
      <c r="CB19" s="98" t="str">
        <f>IFERROR(CT_Bands_2003_2022_Count_Stock!BU16*CT_Bands_1991_2022_Bills_Flat!CB19,"0")</f>
        <v>0</v>
      </c>
      <c r="CC19" s="98" t="str">
        <f>IFERROR(CT_Bands_2003_2022_Count_Stock!BV16*CT_Bands_1991_2022_Bills_Flat!CC19,"0")</f>
        <v>0</v>
      </c>
      <c r="CD19" s="98" t="str">
        <f>IFERROR(CT_Bands_2003_2022_Count_Stock!BW16*CT_Bands_1991_2022_Bills_Flat!CD19,"0")</f>
        <v>0</v>
      </c>
      <c r="CE19" s="98" t="str">
        <f>IFERROR(CT_Bands_2003_2022_Count_Stock!#REF!*CT_Bands_1991_2022_Bills_Flat!CE19,"0")</f>
        <v>0</v>
      </c>
      <c r="CF19" s="51"/>
    </row>
    <row r="20" spans="1:84" x14ac:dyDescent="0.25">
      <c r="A20" s="78" t="s">
        <v>651</v>
      </c>
      <c r="B20" s="84" t="s">
        <v>652</v>
      </c>
      <c r="C20" s="97" t="s">
        <v>2047</v>
      </c>
      <c r="D20" s="98" t="str">
        <f>IFERROR(CT_Bands_2003_2022_Count_Stock!D17*CT_Bands_1991_2022_Bills_Flat!D20,"0")</f>
        <v>0</v>
      </c>
      <c r="E20" s="98" t="str">
        <f>IFERROR(CT_Bands_2003_2022_Count_Stock!E17*CT_Bands_1991_2022_Bills_Flat!E20,"0")</f>
        <v>0</v>
      </c>
      <c r="F20" s="98" t="str">
        <f>IFERROR(CT_Bands_2003_2022_Count_Stock!F17*CT_Bands_1991_2022_Bills_Flat!F20,"0")</f>
        <v>0</v>
      </c>
      <c r="G20" s="98" t="str">
        <f>IFERROR(CT_Bands_2003_2022_Count_Stock!G17*CT_Bands_1991_2022_Bills_Flat!G20,"0")</f>
        <v>0</v>
      </c>
      <c r="H20" s="98" t="str">
        <f>IFERROR(CT_Bands_2003_2022_Count_Stock!H17*CT_Bands_1991_2022_Bills_Flat!H20,"0")</f>
        <v>0</v>
      </c>
      <c r="I20" s="98" t="str">
        <f>IFERROR(CT_Bands_2003_2022_Count_Stock!I17*CT_Bands_1991_2022_Bills_Flat!I20,"0")</f>
        <v>0</v>
      </c>
      <c r="J20" s="98" t="str">
        <f>IFERROR(CT_Bands_2003_2022_Count_Stock!J17*CT_Bands_1991_2022_Bills_Flat!J20,"0")</f>
        <v>0</v>
      </c>
      <c r="K20" s="98" t="str">
        <f>IFERROR(CT_Bands_2003_2022_Count_Stock!K17*CT_Bands_1991_2022_Bills_Flat!K20,"0")</f>
        <v>0</v>
      </c>
      <c r="L20" s="98" t="str">
        <f>IFERROR(CT_Bands_2003_2022_Count_Stock!L17*CT_Bands_1991_2022_Bills_Flat!L20,"0")</f>
        <v>0</v>
      </c>
      <c r="M20" s="98" t="str">
        <f>IFERROR(CT_Bands_2003_2022_Count_Stock!#REF!*CT_Bands_1991_2022_Bills_Flat!M20,"0")</f>
        <v>0</v>
      </c>
      <c r="N20" s="101" t="str">
        <f>IFERROR(CT_Bands_2003_2022_Count_Stock!M17*CT_Bands_1991_2022_Bills_Flat!N20,"0")</f>
        <v>0</v>
      </c>
      <c r="O20" s="98" t="str">
        <f>IFERROR(CT_Bands_2003_2022_Count_Stock!N17*CT_Bands_1991_2022_Bills_Flat!O20,"0")</f>
        <v>0</v>
      </c>
      <c r="P20" s="98" t="str">
        <f>IFERROR(CT_Bands_2003_2022_Count_Stock!O17*CT_Bands_1991_2022_Bills_Flat!P20,"0")</f>
        <v>0</v>
      </c>
      <c r="Q20" s="98" t="str">
        <f>IFERROR(CT_Bands_2003_2022_Count_Stock!P17*CT_Bands_1991_2022_Bills_Flat!Q20,"0")</f>
        <v>0</v>
      </c>
      <c r="R20" s="98" t="str">
        <f>IFERROR(CT_Bands_2003_2022_Count_Stock!Q17*CT_Bands_1991_2022_Bills_Flat!R20,"0")</f>
        <v>0</v>
      </c>
      <c r="S20" s="98" t="str">
        <f>IFERROR(CT_Bands_2003_2022_Count_Stock!R17*CT_Bands_1991_2022_Bills_Flat!S20,"0")</f>
        <v>0</v>
      </c>
      <c r="T20" s="98" t="str">
        <f>IFERROR(CT_Bands_2003_2022_Count_Stock!S17*CT_Bands_1991_2022_Bills_Flat!T20,"0")</f>
        <v>0</v>
      </c>
      <c r="U20" s="98" t="str">
        <f>IFERROR(CT_Bands_2003_2022_Count_Stock!T17*CT_Bands_1991_2022_Bills_Flat!U20,"0")</f>
        <v>0</v>
      </c>
      <c r="V20" s="98" t="str">
        <f>IFERROR(CT_Bands_2003_2022_Count_Stock!U17*CT_Bands_1991_2022_Bills_Flat!V20,"0")</f>
        <v>0</v>
      </c>
      <c r="W20" s="98" t="str">
        <f>IFERROR(CT_Bands_2003_2022_Count_Stock!#REF!*CT_Bands_1991_2022_Bills_Flat!W20,"0")</f>
        <v>0</v>
      </c>
      <c r="X20" s="101" t="str">
        <f>IFERROR(CT_Bands_2003_2022_Count_Stock!V17*CT_Bands_1991_2022_Bills_Flat!X20,"0")</f>
        <v>0</v>
      </c>
      <c r="Y20" s="98" t="str">
        <f>IFERROR(CT_Bands_2003_2022_Count_Stock!W17*CT_Bands_1991_2022_Bills_Flat!Y20,"0")</f>
        <v>0</v>
      </c>
      <c r="Z20" s="98" t="str">
        <f>IFERROR(CT_Bands_2003_2022_Count_Stock!X17*CT_Bands_1991_2022_Bills_Flat!Z20,"0")</f>
        <v>0</v>
      </c>
      <c r="AA20" s="98" t="str">
        <f>IFERROR(CT_Bands_2003_2022_Count_Stock!Y17*CT_Bands_1991_2022_Bills_Flat!AA20,"0")</f>
        <v>0</v>
      </c>
      <c r="AB20" s="98" t="str">
        <f>IFERROR(CT_Bands_2003_2022_Count_Stock!Z17*CT_Bands_1991_2022_Bills_Flat!AB20,"0")</f>
        <v>0</v>
      </c>
      <c r="AC20" s="98" t="str">
        <f>IFERROR(CT_Bands_2003_2022_Count_Stock!AA17*CT_Bands_1991_2022_Bills_Flat!AC20,"0")</f>
        <v>0</v>
      </c>
      <c r="AD20" s="98" t="str">
        <f>IFERROR(CT_Bands_2003_2022_Count_Stock!AB17*CT_Bands_1991_2022_Bills_Flat!AD20,"0")</f>
        <v>0</v>
      </c>
      <c r="AE20" s="98" t="str">
        <f>IFERROR(CT_Bands_2003_2022_Count_Stock!AC17*CT_Bands_1991_2022_Bills_Flat!AE20,"0")</f>
        <v>0</v>
      </c>
      <c r="AF20" s="98" t="str">
        <f>IFERROR(CT_Bands_2003_2022_Count_Stock!AD17*CT_Bands_1991_2022_Bills_Flat!AF20,"0")</f>
        <v>0</v>
      </c>
      <c r="AG20" s="98" t="str">
        <f>IFERROR(CT_Bands_2003_2022_Count_Stock!#REF!*CT_Bands_1991_2022_Bills_Flat!AG20,"0")</f>
        <v>0</v>
      </c>
      <c r="AH20" s="101" t="str">
        <f>IFERROR(CT_Bands_2003_2022_Count_Stock!AE17*CT_Bands_1991_2022_Bills_Flat!AH20,"0")</f>
        <v>0</v>
      </c>
      <c r="AI20" s="98" t="str">
        <f>IFERROR(CT_Bands_2003_2022_Count_Stock!AF17*CT_Bands_1991_2022_Bills_Flat!AI20,"0")</f>
        <v>0</v>
      </c>
      <c r="AJ20" s="98" t="str">
        <f>IFERROR(CT_Bands_2003_2022_Count_Stock!AG17*CT_Bands_1991_2022_Bills_Flat!AJ20,"0")</f>
        <v>0</v>
      </c>
      <c r="AK20" s="98" t="str">
        <f>IFERROR(CT_Bands_2003_2022_Count_Stock!AH17*CT_Bands_1991_2022_Bills_Flat!AK20,"0")</f>
        <v>0</v>
      </c>
      <c r="AL20" s="98" t="str">
        <f>IFERROR(CT_Bands_2003_2022_Count_Stock!AI17*CT_Bands_1991_2022_Bills_Flat!AL20,"0")</f>
        <v>0</v>
      </c>
      <c r="AM20" s="98" t="str">
        <f>IFERROR(CT_Bands_2003_2022_Count_Stock!AJ17*CT_Bands_1991_2022_Bills_Flat!AM20,"0")</f>
        <v>0</v>
      </c>
      <c r="AN20" s="98" t="str">
        <f>IFERROR(CT_Bands_2003_2022_Count_Stock!AK17*CT_Bands_1991_2022_Bills_Flat!AN20,"0")</f>
        <v>0</v>
      </c>
      <c r="AO20" s="98" t="str">
        <f>IFERROR(CT_Bands_2003_2022_Count_Stock!AL17*CT_Bands_1991_2022_Bills_Flat!AO20,"0")</f>
        <v>0</v>
      </c>
      <c r="AP20" s="98" t="str">
        <f>IFERROR(CT_Bands_2003_2022_Count_Stock!AM17*CT_Bands_1991_2022_Bills_Flat!AP20,"0")</f>
        <v>0</v>
      </c>
      <c r="AQ20" s="98" t="str">
        <f>IFERROR(CT_Bands_2003_2022_Count_Stock!#REF!*CT_Bands_1991_2022_Bills_Flat!AQ20,"0")</f>
        <v>0</v>
      </c>
      <c r="AR20" s="101" t="str">
        <f>IFERROR(CT_Bands_2003_2022_Count_Stock!AN17*CT_Bands_1991_2022_Bills_Flat!AR20,"0")</f>
        <v>0</v>
      </c>
      <c r="AS20" s="98" t="str">
        <f>IFERROR(CT_Bands_2003_2022_Count_Stock!AO17*CT_Bands_1991_2022_Bills_Flat!AS20,"0")</f>
        <v>0</v>
      </c>
      <c r="AT20" s="98" t="str">
        <f>IFERROR(CT_Bands_2003_2022_Count_Stock!AP17*CT_Bands_1991_2022_Bills_Flat!AT20,"0")</f>
        <v>0</v>
      </c>
      <c r="AU20" s="98" t="str">
        <f>IFERROR(CT_Bands_2003_2022_Count_Stock!AQ17*CT_Bands_1991_2022_Bills_Flat!AU20,"0")</f>
        <v>0</v>
      </c>
      <c r="AV20" s="98" t="str">
        <f>IFERROR(CT_Bands_2003_2022_Count_Stock!AR17*CT_Bands_1991_2022_Bills_Flat!AV20,"0")</f>
        <v>0</v>
      </c>
      <c r="AW20" s="98" t="str">
        <f>IFERROR(CT_Bands_2003_2022_Count_Stock!AS17*CT_Bands_1991_2022_Bills_Flat!AW20,"0")</f>
        <v>0</v>
      </c>
      <c r="AX20" s="98" t="str">
        <f>IFERROR(CT_Bands_2003_2022_Count_Stock!AT17*CT_Bands_1991_2022_Bills_Flat!AX20,"0")</f>
        <v>0</v>
      </c>
      <c r="AY20" s="98" t="str">
        <f>IFERROR(CT_Bands_2003_2022_Count_Stock!AU17*CT_Bands_1991_2022_Bills_Flat!AY20,"0")</f>
        <v>0</v>
      </c>
      <c r="AZ20" s="98" t="str">
        <f>IFERROR(CT_Bands_2003_2022_Count_Stock!AV17*CT_Bands_1991_2022_Bills_Flat!AZ20,"0")</f>
        <v>0</v>
      </c>
      <c r="BA20" s="98" t="str">
        <f>IFERROR(CT_Bands_2003_2022_Count_Stock!#REF!*CT_Bands_1991_2022_Bills_Flat!BA20,"0")</f>
        <v>0</v>
      </c>
      <c r="BB20" s="101" t="str">
        <f>IFERROR(CT_Bands_2003_2022_Count_Stock!AW17*CT_Bands_1991_2022_Bills_Flat!BB20,"0")</f>
        <v>0</v>
      </c>
      <c r="BC20" s="98" t="str">
        <f>IFERROR(CT_Bands_2003_2022_Count_Stock!AX17*CT_Bands_1991_2022_Bills_Flat!BC20,"0")</f>
        <v>0</v>
      </c>
      <c r="BD20" s="98" t="str">
        <f>IFERROR(CT_Bands_2003_2022_Count_Stock!AY17*CT_Bands_1991_2022_Bills_Flat!BD20,"0")</f>
        <v>0</v>
      </c>
      <c r="BE20" s="98" t="str">
        <f>IFERROR(CT_Bands_2003_2022_Count_Stock!AZ17*CT_Bands_1991_2022_Bills_Flat!BE20,"0")</f>
        <v>0</v>
      </c>
      <c r="BF20" s="98" t="str">
        <f>IFERROR(CT_Bands_2003_2022_Count_Stock!BA17*CT_Bands_1991_2022_Bills_Flat!BF20,"0")</f>
        <v>0</v>
      </c>
      <c r="BG20" s="98" t="str">
        <f>IFERROR(CT_Bands_2003_2022_Count_Stock!BB17*CT_Bands_1991_2022_Bills_Flat!BG20,"0")</f>
        <v>0</v>
      </c>
      <c r="BH20" s="98" t="str">
        <f>IFERROR(CT_Bands_2003_2022_Count_Stock!BC17*CT_Bands_1991_2022_Bills_Flat!BH20,"0")</f>
        <v>0</v>
      </c>
      <c r="BI20" s="98" t="str">
        <f>IFERROR(CT_Bands_2003_2022_Count_Stock!BD17*CT_Bands_1991_2022_Bills_Flat!BI20,"0")</f>
        <v>0</v>
      </c>
      <c r="BJ20" s="98" t="str">
        <f>IFERROR(CT_Bands_2003_2022_Count_Stock!BE17*CT_Bands_1991_2022_Bills_Flat!BJ20,"0")</f>
        <v>0</v>
      </c>
      <c r="BK20" s="98" t="str">
        <f>IFERROR(CT_Bands_2003_2022_Count_Stock!#REF!*CT_Bands_1991_2022_Bills_Flat!BK20,"0")</f>
        <v>0</v>
      </c>
      <c r="BL20" s="101" t="str">
        <f>IFERROR(CT_Bands_2003_2022_Count_Stock!BF17*CT_Bands_1991_2022_Bills_Flat!BL20,"0")</f>
        <v>0</v>
      </c>
      <c r="BM20" s="98" t="str">
        <f>IFERROR(CT_Bands_2003_2022_Count_Stock!BG17*CT_Bands_1991_2022_Bills_Flat!BM20,"0")</f>
        <v>0</v>
      </c>
      <c r="BN20" s="98" t="str">
        <f>IFERROR(CT_Bands_2003_2022_Count_Stock!BH17*CT_Bands_1991_2022_Bills_Flat!BN20,"0")</f>
        <v>0</v>
      </c>
      <c r="BO20" s="98" t="str">
        <f>IFERROR(CT_Bands_2003_2022_Count_Stock!BI17*CT_Bands_1991_2022_Bills_Flat!BO20,"0")</f>
        <v>0</v>
      </c>
      <c r="BP20" s="98" t="str">
        <f>IFERROR(CT_Bands_2003_2022_Count_Stock!BJ17*CT_Bands_1991_2022_Bills_Flat!BP20,"0")</f>
        <v>0</v>
      </c>
      <c r="BQ20" s="98" t="str">
        <f>IFERROR(CT_Bands_2003_2022_Count_Stock!BK17*CT_Bands_1991_2022_Bills_Flat!BQ20,"0")</f>
        <v>0</v>
      </c>
      <c r="BR20" s="98" t="str">
        <f>IFERROR(CT_Bands_2003_2022_Count_Stock!BL17*CT_Bands_1991_2022_Bills_Flat!BR20,"0")</f>
        <v>0</v>
      </c>
      <c r="BS20" s="98" t="str">
        <f>IFERROR(CT_Bands_2003_2022_Count_Stock!BM17*CT_Bands_1991_2022_Bills_Flat!BS20,"0")</f>
        <v>0</v>
      </c>
      <c r="BT20" s="98" t="str">
        <f>IFERROR(CT_Bands_2003_2022_Count_Stock!BN17*CT_Bands_1991_2022_Bills_Flat!BT20,"0")</f>
        <v>0</v>
      </c>
      <c r="BU20" s="98" t="str">
        <f>IFERROR(CT_Bands_2003_2022_Count_Stock!#REF!*CT_Bands_1991_2022_Bills_Flat!BU20,"0")</f>
        <v>0</v>
      </c>
      <c r="BV20" s="101" t="str">
        <f>IFERROR(CT_Bands_2003_2022_Count_Stock!BO17*CT_Bands_1991_2022_Bills_Flat!BV20,"0")</f>
        <v>0</v>
      </c>
      <c r="BW20" s="98" t="str">
        <f>IFERROR(CT_Bands_2003_2022_Count_Stock!BP17*CT_Bands_1991_2022_Bills_Flat!BW20,"0")</f>
        <v>0</v>
      </c>
      <c r="BX20" s="98" t="str">
        <f>IFERROR(CT_Bands_2003_2022_Count_Stock!BQ17*CT_Bands_1991_2022_Bills_Flat!BX20,"0")</f>
        <v>0</v>
      </c>
      <c r="BY20" s="98" t="str">
        <f>IFERROR(CT_Bands_2003_2022_Count_Stock!BR17*CT_Bands_1991_2022_Bills_Flat!BY20,"0")</f>
        <v>0</v>
      </c>
      <c r="BZ20" s="98" t="str">
        <f>IFERROR(CT_Bands_2003_2022_Count_Stock!BS17*CT_Bands_1991_2022_Bills_Flat!BZ20,"0")</f>
        <v>0</v>
      </c>
      <c r="CA20" s="98" t="str">
        <f>IFERROR(CT_Bands_2003_2022_Count_Stock!BT17*CT_Bands_1991_2022_Bills_Flat!CA20,"0")</f>
        <v>0</v>
      </c>
      <c r="CB20" s="98" t="str">
        <f>IFERROR(CT_Bands_2003_2022_Count_Stock!BU17*CT_Bands_1991_2022_Bills_Flat!CB20,"0")</f>
        <v>0</v>
      </c>
      <c r="CC20" s="98" t="str">
        <f>IFERROR(CT_Bands_2003_2022_Count_Stock!BV17*CT_Bands_1991_2022_Bills_Flat!CC20,"0")</f>
        <v>0</v>
      </c>
      <c r="CD20" s="98" t="str">
        <f>IFERROR(CT_Bands_2003_2022_Count_Stock!BW17*CT_Bands_1991_2022_Bills_Flat!CD20,"0")</f>
        <v>0</v>
      </c>
      <c r="CE20" s="98" t="str">
        <f>IFERROR(CT_Bands_2003_2022_Count_Stock!#REF!*CT_Bands_1991_2022_Bills_Flat!CE20,"0")</f>
        <v>0</v>
      </c>
      <c r="CF20" s="51"/>
    </row>
    <row r="21" spans="1:84" x14ac:dyDescent="0.25">
      <c r="A21" s="78" t="s">
        <v>653</v>
      </c>
      <c r="B21" s="84" t="s">
        <v>654</v>
      </c>
      <c r="C21" s="97" t="s">
        <v>2047</v>
      </c>
      <c r="D21" s="98" t="str">
        <f>IFERROR(CT_Bands_2003_2022_Count_Stock!D18*CT_Bands_1991_2022_Bills_Flat!D21,"0")</f>
        <v>0</v>
      </c>
      <c r="E21" s="98" t="str">
        <f>IFERROR(CT_Bands_2003_2022_Count_Stock!E18*CT_Bands_1991_2022_Bills_Flat!E21,"0")</f>
        <v>0</v>
      </c>
      <c r="F21" s="98" t="str">
        <f>IFERROR(CT_Bands_2003_2022_Count_Stock!F18*CT_Bands_1991_2022_Bills_Flat!F21,"0")</f>
        <v>0</v>
      </c>
      <c r="G21" s="98" t="str">
        <f>IFERROR(CT_Bands_2003_2022_Count_Stock!G18*CT_Bands_1991_2022_Bills_Flat!G21,"0")</f>
        <v>0</v>
      </c>
      <c r="H21" s="98" t="str">
        <f>IFERROR(CT_Bands_2003_2022_Count_Stock!H18*CT_Bands_1991_2022_Bills_Flat!H21,"0")</f>
        <v>0</v>
      </c>
      <c r="I21" s="98" t="str">
        <f>IFERROR(CT_Bands_2003_2022_Count_Stock!I18*CT_Bands_1991_2022_Bills_Flat!I21,"0")</f>
        <v>0</v>
      </c>
      <c r="J21" s="98" t="str">
        <f>IFERROR(CT_Bands_2003_2022_Count_Stock!J18*CT_Bands_1991_2022_Bills_Flat!J21,"0")</f>
        <v>0</v>
      </c>
      <c r="K21" s="98" t="str">
        <f>IFERROR(CT_Bands_2003_2022_Count_Stock!K18*CT_Bands_1991_2022_Bills_Flat!K21,"0")</f>
        <v>0</v>
      </c>
      <c r="L21" s="98" t="str">
        <f>IFERROR(CT_Bands_2003_2022_Count_Stock!L18*CT_Bands_1991_2022_Bills_Flat!L21,"0")</f>
        <v>0</v>
      </c>
      <c r="M21" s="98" t="str">
        <f>IFERROR(CT_Bands_2003_2022_Count_Stock!#REF!*CT_Bands_1991_2022_Bills_Flat!M21,"0")</f>
        <v>0</v>
      </c>
      <c r="N21" s="101" t="str">
        <f>IFERROR(CT_Bands_2003_2022_Count_Stock!M18*CT_Bands_1991_2022_Bills_Flat!N21,"0")</f>
        <v>0</v>
      </c>
      <c r="O21" s="98" t="str">
        <f>IFERROR(CT_Bands_2003_2022_Count_Stock!N18*CT_Bands_1991_2022_Bills_Flat!O21,"0")</f>
        <v>0</v>
      </c>
      <c r="P21" s="98" t="str">
        <f>IFERROR(CT_Bands_2003_2022_Count_Stock!O18*CT_Bands_1991_2022_Bills_Flat!P21,"0")</f>
        <v>0</v>
      </c>
      <c r="Q21" s="98" t="str">
        <f>IFERROR(CT_Bands_2003_2022_Count_Stock!P18*CT_Bands_1991_2022_Bills_Flat!Q21,"0")</f>
        <v>0</v>
      </c>
      <c r="R21" s="98" t="str">
        <f>IFERROR(CT_Bands_2003_2022_Count_Stock!Q18*CT_Bands_1991_2022_Bills_Flat!R21,"0")</f>
        <v>0</v>
      </c>
      <c r="S21" s="98" t="str">
        <f>IFERROR(CT_Bands_2003_2022_Count_Stock!R18*CT_Bands_1991_2022_Bills_Flat!S21,"0")</f>
        <v>0</v>
      </c>
      <c r="T21" s="98" t="str">
        <f>IFERROR(CT_Bands_2003_2022_Count_Stock!S18*CT_Bands_1991_2022_Bills_Flat!T21,"0")</f>
        <v>0</v>
      </c>
      <c r="U21" s="98" t="str">
        <f>IFERROR(CT_Bands_2003_2022_Count_Stock!T18*CT_Bands_1991_2022_Bills_Flat!U21,"0")</f>
        <v>0</v>
      </c>
      <c r="V21" s="98" t="str">
        <f>IFERROR(CT_Bands_2003_2022_Count_Stock!U18*CT_Bands_1991_2022_Bills_Flat!V21,"0")</f>
        <v>0</v>
      </c>
      <c r="W21" s="98" t="str">
        <f>IFERROR(CT_Bands_2003_2022_Count_Stock!#REF!*CT_Bands_1991_2022_Bills_Flat!W21,"0")</f>
        <v>0</v>
      </c>
      <c r="X21" s="101" t="str">
        <f>IFERROR(CT_Bands_2003_2022_Count_Stock!V18*CT_Bands_1991_2022_Bills_Flat!X21,"0")</f>
        <v>0</v>
      </c>
      <c r="Y21" s="98" t="str">
        <f>IFERROR(CT_Bands_2003_2022_Count_Stock!W18*CT_Bands_1991_2022_Bills_Flat!Y21,"0")</f>
        <v>0</v>
      </c>
      <c r="Z21" s="98" t="str">
        <f>IFERROR(CT_Bands_2003_2022_Count_Stock!X18*CT_Bands_1991_2022_Bills_Flat!Z21,"0")</f>
        <v>0</v>
      </c>
      <c r="AA21" s="98" t="str">
        <f>IFERROR(CT_Bands_2003_2022_Count_Stock!Y18*CT_Bands_1991_2022_Bills_Flat!AA21,"0")</f>
        <v>0</v>
      </c>
      <c r="AB21" s="98" t="str">
        <f>IFERROR(CT_Bands_2003_2022_Count_Stock!Z18*CT_Bands_1991_2022_Bills_Flat!AB21,"0")</f>
        <v>0</v>
      </c>
      <c r="AC21" s="98" t="str">
        <f>IFERROR(CT_Bands_2003_2022_Count_Stock!AA18*CT_Bands_1991_2022_Bills_Flat!AC21,"0")</f>
        <v>0</v>
      </c>
      <c r="AD21" s="98" t="str">
        <f>IFERROR(CT_Bands_2003_2022_Count_Stock!AB18*CT_Bands_1991_2022_Bills_Flat!AD21,"0")</f>
        <v>0</v>
      </c>
      <c r="AE21" s="98" t="str">
        <f>IFERROR(CT_Bands_2003_2022_Count_Stock!AC18*CT_Bands_1991_2022_Bills_Flat!AE21,"0")</f>
        <v>0</v>
      </c>
      <c r="AF21" s="98" t="str">
        <f>IFERROR(CT_Bands_2003_2022_Count_Stock!AD18*CT_Bands_1991_2022_Bills_Flat!AF21,"0")</f>
        <v>0</v>
      </c>
      <c r="AG21" s="98" t="str">
        <f>IFERROR(CT_Bands_2003_2022_Count_Stock!#REF!*CT_Bands_1991_2022_Bills_Flat!AG21,"0")</f>
        <v>0</v>
      </c>
      <c r="AH21" s="101" t="str">
        <f>IFERROR(CT_Bands_2003_2022_Count_Stock!AE18*CT_Bands_1991_2022_Bills_Flat!AH21,"0")</f>
        <v>0</v>
      </c>
      <c r="AI21" s="98" t="str">
        <f>IFERROR(CT_Bands_2003_2022_Count_Stock!AF18*CT_Bands_1991_2022_Bills_Flat!AI21,"0")</f>
        <v>0</v>
      </c>
      <c r="AJ21" s="98" t="str">
        <f>IFERROR(CT_Bands_2003_2022_Count_Stock!AG18*CT_Bands_1991_2022_Bills_Flat!AJ21,"0")</f>
        <v>0</v>
      </c>
      <c r="AK21" s="98" t="str">
        <f>IFERROR(CT_Bands_2003_2022_Count_Stock!AH18*CT_Bands_1991_2022_Bills_Flat!AK21,"0")</f>
        <v>0</v>
      </c>
      <c r="AL21" s="98" t="str">
        <f>IFERROR(CT_Bands_2003_2022_Count_Stock!AI18*CT_Bands_1991_2022_Bills_Flat!AL21,"0")</f>
        <v>0</v>
      </c>
      <c r="AM21" s="98" t="str">
        <f>IFERROR(CT_Bands_2003_2022_Count_Stock!AJ18*CT_Bands_1991_2022_Bills_Flat!AM21,"0")</f>
        <v>0</v>
      </c>
      <c r="AN21" s="98" t="str">
        <f>IFERROR(CT_Bands_2003_2022_Count_Stock!AK18*CT_Bands_1991_2022_Bills_Flat!AN21,"0")</f>
        <v>0</v>
      </c>
      <c r="AO21" s="98" t="str">
        <f>IFERROR(CT_Bands_2003_2022_Count_Stock!AL18*CT_Bands_1991_2022_Bills_Flat!AO21,"0")</f>
        <v>0</v>
      </c>
      <c r="AP21" s="98" t="str">
        <f>IFERROR(CT_Bands_2003_2022_Count_Stock!AM18*CT_Bands_1991_2022_Bills_Flat!AP21,"0")</f>
        <v>0</v>
      </c>
      <c r="AQ21" s="98" t="str">
        <f>IFERROR(CT_Bands_2003_2022_Count_Stock!#REF!*CT_Bands_1991_2022_Bills_Flat!AQ21,"0")</f>
        <v>0</v>
      </c>
      <c r="AR21" s="101" t="str">
        <f>IFERROR(CT_Bands_2003_2022_Count_Stock!AN18*CT_Bands_1991_2022_Bills_Flat!AR21,"0")</f>
        <v>0</v>
      </c>
      <c r="AS21" s="98" t="str">
        <f>IFERROR(CT_Bands_2003_2022_Count_Stock!AO18*CT_Bands_1991_2022_Bills_Flat!AS21,"0")</f>
        <v>0</v>
      </c>
      <c r="AT21" s="98" t="str">
        <f>IFERROR(CT_Bands_2003_2022_Count_Stock!AP18*CT_Bands_1991_2022_Bills_Flat!AT21,"0")</f>
        <v>0</v>
      </c>
      <c r="AU21" s="98" t="str">
        <f>IFERROR(CT_Bands_2003_2022_Count_Stock!AQ18*CT_Bands_1991_2022_Bills_Flat!AU21,"0")</f>
        <v>0</v>
      </c>
      <c r="AV21" s="98" t="str">
        <f>IFERROR(CT_Bands_2003_2022_Count_Stock!AR18*CT_Bands_1991_2022_Bills_Flat!AV21,"0")</f>
        <v>0</v>
      </c>
      <c r="AW21" s="98" t="str">
        <f>IFERROR(CT_Bands_2003_2022_Count_Stock!AS18*CT_Bands_1991_2022_Bills_Flat!AW21,"0")</f>
        <v>0</v>
      </c>
      <c r="AX21" s="98" t="str">
        <f>IFERROR(CT_Bands_2003_2022_Count_Stock!AT18*CT_Bands_1991_2022_Bills_Flat!AX21,"0")</f>
        <v>0</v>
      </c>
      <c r="AY21" s="98" t="str">
        <f>IFERROR(CT_Bands_2003_2022_Count_Stock!AU18*CT_Bands_1991_2022_Bills_Flat!AY21,"0")</f>
        <v>0</v>
      </c>
      <c r="AZ21" s="98" t="str">
        <f>IFERROR(CT_Bands_2003_2022_Count_Stock!AV18*CT_Bands_1991_2022_Bills_Flat!AZ21,"0")</f>
        <v>0</v>
      </c>
      <c r="BA21" s="98" t="str">
        <f>IFERROR(CT_Bands_2003_2022_Count_Stock!#REF!*CT_Bands_1991_2022_Bills_Flat!BA21,"0")</f>
        <v>0</v>
      </c>
      <c r="BB21" s="101" t="str">
        <f>IFERROR(CT_Bands_2003_2022_Count_Stock!AW18*CT_Bands_1991_2022_Bills_Flat!BB21,"0")</f>
        <v>0</v>
      </c>
      <c r="BC21" s="98" t="str">
        <f>IFERROR(CT_Bands_2003_2022_Count_Stock!AX18*CT_Bands_1991_2022_Bills_Flat!BC21,"0")</f>
        <v>0</v>
      </c>
      <c r="BD21" s="98" t="str">
        <f>IFERROR(CT_Bands_2003_2022_Count_Stock!AY18*CT_Bands_1991_2022_Bills_Flat!BD21,"0")</f>
        <v>0</v>
      </c>
      <c r="BE21" s="98" t="str">
        <f>IFERROR(CT_Bands_2003_2022_Count_Stock!AZ18*CT_Bands_1991_2022_Bills_Flat!BE21,"0")</f>
        <v>0</v>
      </c>
      <c r="BF21" s="98" t="str">
        <f>IFERROR(CT_Bands_2003_2022_Count_Stock!BA18*CT_Bands_1991_2022_Bills_Flat!BF21,"0")</f>
        <v>0</v>
      </c>
      <c r="BG21" s="98" t="str">
        <f>IFERROR(CT_Bands_2003_2022_Count_Stock!BB18*CT_Bands_1991_2022_Bills_Flat!BG21,"0")</f>
        <v>0</v>
      </c>
      <c r="BH21" s="98" t="str">
        <f>IFERROR(CT_Bands_2003_2022_Count_Stock!BC18*CT_Bands_1991_2022_Bills_Flat!BH21,"0")</f>
        <v>0</v>
      </c>
      <c r="BI21" s="98" t="str">
        <f>IFERROR(CT_Bands_2003_2022_Count_Stock!BD18*CT_Bands_1991_2022_Bills_Flat!BI21,"0")</f>
        <v>0</v>
      </c>
      <c r="BJ21" s="98" t="str">
        <f>IFERROR(CT_Bands_2003_2022_Count_Stock!BE18*CT_Bands_1991_2022_Bills_Flat!BJ21,"0")</f>
        <v>0</v>
      </c>
      <c r="BK21" s="98" t="str">
        <f>IFERROR(CT_Bands_2003_2022_Count_Stock!#REF!*CT_Bands_1991_2022_Bills_Flat!BK21,"0")</f>
        <v>0</v>
      </c>
      <c r="BL21" s="101" t="str">
        <f>IFERROR(CT_Bands_2003_2022_Count_Stock!BF18*CT_Bands_1991_2022_Bills_Flat!BL21,"0")</f>
        <v>0</v>
      </c>
      <c r="BM21" s="98" t="str">
        <f>IFERROR(CT_Bands_2003_2022_Count_Stock!BG18*CT_Bands_1991_2022_Bills_Flat!BM21,"0")</f>
        <v>0</v>
      </c>
      <c r="BN21" s="98" t="str">
        <f>IFERROR(CT_Bands_2003_2022_Count_Stock!BH18*CT_Bands_1991_2022_Bills_Flat!BN21,"0")</f>
        <v>0</v>
      </c>
      <c r="BO21" s="98" t="str">
        <f>IFERROR(CT_Bands_2003_2022_Count_Stock!BI18*CT_Bands_1991_2022_Bills_Flat!BO21,"0")</f>
        <v>0</v>
      </c>
      <c r="BP21" s="98" t="str">
        <f>IFERROR(CT_Bands_2003_2022_Count_Stock!BJ18*CT_Bands_1991_2022_Bills_Flat!BP21,"0")</f>
        <v>0</v>
      </c>
      <c r="BQ21" s="98" t="str">
        <f>IFERROR(CT_Bands_2003_2022_Count_Stock!BK18*CT_Bands_1991_2022_Bills_Flat!BQ21,"0")</f>
        <v>0</v>
      </c>
      <c r="BR21" s="98" t="str">
        <f>IFERROR(CT_Bands_2003_2022_Count_Stock!BL18*CT_Bands_1991_2022_Bills_Flat!BR21,"0")</f>
        <v>0</v>
      </c>
      <c r="BS21" s="98" t="str">
        <f>IFERROR(CT_Bands_2003_2022_Count_Stock!BM18*CT_Bands_1991_2022_Bills_Flat!BS21,"0")</f>
        <v>0</v>
      </c>
      <c r="BT21" s="98" t="str">
        <f>IFERROR(CT_Bands_2003_2022_Count_Stock!BN18*CT_Bands_1991_2022_Bills_Flat!BT21,"0")</f>
        <v>0</v>
      </c>
      <c r="BU21" s="98" t="str">
        <f>IFERROR(CT_Bands_2003_2022_Count_Stock!#REF!*CT_Bands_1991_2022_Bills_Flat!BU21,"0")</f>
        <v>0</v>
      </c>
      <c r="BV21" s="101" t="str">
        <f>IFERROR(CT_Bands_2003_2022_Count_Stock!BO18*CT_Bands_1991_2022_Bills_Flat!BV21,"0")</f>
        <v>0</v>
      </c>
      <c r="BW21" s="98" t="str">
        <f>IFERROR(CT_Bands_2003_2022_Count_Stock!BP18*CT_Bands_1991_2022_Bills_Flat!BW21,"0")</f>
        <v>0</v>
      </c>
      <c r="BX21" s="98" t="str">
        <f>IFERROR(CT_Bands_2003_2022_Count_Stock!BQ18*CT_Bands_1991_2022_Bills_Flat!BX21,"0")</f>
        <v>0</v>
      </c>
      <c r="BY21" s="98" t="str">
        <f>IFERROR(CT_Bands_2003_2022_Count_Stock!BR18*CT_Bands_1991_2022_Bills_Flat!BY21,"0")</f>
        <v>0</v>
      </c>
      <c r="BZ21" s="98" t="str">
        <f>IFERROR(CT_Bands_2003_2022_Count_Stock!BS18*CT_Bands_1991_2022_Bills_Flat!BZ21,"0")</f>
        <v>0</v>
      </c>
      <c r="CA21" s="98" t="str">
        <f>IFERROR(CT_Bands_2003_2022_Count_Stock!BT18*CT_Bands_1991_2022_Bills_Flat!CA21,"0")</f>
        <v>0</v>
      </c>
      <c r="CB21" s="98" t="str">
        <f>IFERROR(CT_Bands_2003_2022_Count_Stock!BU18*CT_Bands_1991_2022_Bills_Flat!CB21,"0")</f>
        <v>0</v>
      </c>
      <c r="CC21" s="98" t="str">
        <f>IFERROR(CT_Bands_2003_2022_Count_Stock!BV18*CT_Bands_1991_2022_Bills_Flat!CC21,"0")</f>
        <v>0</v>
      </c>
      <c r="CD21" s="98" t="str">
        <f>IFERROR(CT_Bands_2003_2022_Count_Stock!BW18*CT_Bands_1991_2022_Bills_Flat!CD21,"0")</f>
        <v>0</v>
      </c>
      <c r="CE21" s="98" t="str">
        <f>IFERROR(CT_Bands_2003_2022_Count_Stock!#REF!*CT_Bands_1991_2022_Bills_Flat!CE21,"0")</f>
        <v>0</v>
      </c>
      <c r="CF21" s="51"/>
    </row>
    <row r="22" spans="1:84" x14ac:dyDescent="0.25">
      <c r="A22" s="78" t="s">
        <v>655</v>
      </c>
      <c r="B22" s="84" t="s">
        <v>656</v>
      </c>
      <c r="C22" s="97" t="s">
        <v>2047</v>
      </c>
      <c r="D22" s="98" t="str">
        <f>IFERROR(CT_Bands_2003_2022_Count_Stock!D19*CT_Bands_1991_2022_Bills_Flat!D22,"0")</f>
        <v>0</v>
      </c>
      <c r="E22" s="98" t="str">
        <f>IFERROR(CT_Bands_2003_2022_Count_Stock!E19*CT_Bands_1991_2022_Bills_Flat!E22,"0")</f>
        <v>0</v>
      </c>
      <c r="F22" s="98" t="str">
        <f>IFERROR(CT_Bands_2003_2022_Count_Stock!F19*CT_Bands_1991_2022_Bills_Flat!F22,"0")</f>
        <v>0</v>
      </c>
      <c r="G22" s="98" t="str">
        <f>IFERROR(CT_Bands_2003_2022_Count_Stock!G19*CT_Bands_1991_2022_Bills_Flat!G22,"0")</f>
        <v>0</v>
      </c>
      <c r="H22" s="98" t="str">
        <f>IFERROR(CT_Bands_2003_2022_Count_Stock!H19*CT_Bands_1991_2022_Bills_Flat!H22,"0")</f>
        <v>0</v>
      </c>
      <c r="I22" s="98" t="str">
        <f>IFERROR(CT_Bands_2003_2022_Count_Stock!I19*CT_Bands_1991_2022_Bills_Flat!I22,"0")</f>
        <v>0</v>
      </c>
      <c r="J22" s="98" t="str">
        <f>IFERROR(CT_Bands_2003_2022_Count_Stock!J19*CT_Bands_1991_2022_Bills_Flat!J22,"0")</f>
        <v>0</v>
      </c>
      <c r="K22" s="98" t="str">
        <f>IFERROR(CT_Bands_2003_2022_Count_Stock!K19*CT_Bands_1991_2022_Bills_Flat!K22,"0")</f>
        <v>0</v>
      </c>
      <c r="L22" s="98" t="str">
        <f>IFERROR(CT_Bands_2003_2022_Count_Stock!L19*CT_Bands_1991_2022_Bills_Flat!L22,"0")</f>
        <v>0</v>
      </c>
      <c r="M22" s="98" t="str">
        <f>IFERROR(CT_Bands_2003_2022_Count_Stock!#REF!*CT_Bands_1991_2022_Bills_Flat!M22,"0")</f>
        <v>0</v>
      </c>
      <c r="N22" s="101" t="str">
        <f>IFERROR(CT_Bands_2003_2022_Count_Stock!M19*CT_Bands_1991_2022_Bills_Flat!N22,"0")</f>
        <v>0</v>
      </c>
      <c r="O22" s="98" t="str">
        <f>IFERROR(CT_Bands_2003_2022_Count_Stock!N19*CT_Bands_1991_2022_Bills_Flat!O22,"0")</f>
        <v>0</v>
      </c>
      <c r="P22" s="98" t="str">
        <f>IFERROR(CT_Bands_2003_2022_Count_Stock!O19*CT_Bands_1991_2022_Bills_Flat!P22,"0")</f>
        <v>0</v>
      </c>
      <c r="Q22" s="98" t="str">
        <f>IFERROR(CT_Bands_2003_2022_Count_Stock!P19*CT_Bands_1991_2022_Bills_Flat!Q22,"0")</f>
        <v>0</v>
      </c>
      <c r="R22" s="98" t="str">
        <f>IFERROR(CT_Bands_2003_2022_Count_Stock!Q19*CT_Bands_1991_2022_Bills_Flat!R22,"0")</f>
        <v>0</v>
      </c>
      <c r="S22" s="98" t="str">
        <f>IFERROR(CT_Bands_2003_2022_Count_Stock!R19*CT_Bands_1991_2022_Bills_Flat!S22,"0")</f>
        <v>0</v>
      </c>
      <c r="T22" s="98" t="str">
        <f>IFERROR(CT_Bands_2003_2022_Count_Stock!S19*CT_Bands_1991_2022_Bills_Flat!T22,"0")</f>
        <v>0</v>
      </c>
      <c r="U22" s="98" t="str">
        <f>IFERROR(CT_Bands_2003_2022_Count_Stock!T19*CT_Bands_1991_2022_Bills_Flat!U22,"0")</f>
        <v>0</v>
      </c>
      <c r="V22" s="98" t="str">
        <f>IFERROR(CT_Bands_2003_2022_Count_Stock!U19*CT_Bands_1991_2022_Bills_Flat!V22,"0")</f>
        <v>0</v>
      </c>
      <c r="W22" s="98" t="str">
        <f>IFERROR(CT_Bands_2003_2022_Count_Stock!#REF!*CT_Bands_1991_2022_Bills_Flat!W22,"0")</f>
        <v>0</v>
      </c>
      <c r="X22" s="101" t="str">
        <f>IFERROR(CT_Bands_2003_2022_Count_Stock!V19*CT_Bands_1991_2022_Bills_Flat!X22,"0")</f>
        <v>0</v>
      </c>
      <c r="Y22" s="98" t="str">
        <f>IFERROR(CT_Bands_2003_2022_Count_Stock!W19*CT_Bands_1991_2022_Bills_Flat!Y22,"0")</f>
        <v>0</v>
      </c>
      <c r="Z22" s="98" t="str">
        <f>IFERROR(CT_Bands_2003_2022_Count_Stock!X19*CT_Bands_1991_2022_Bills_Flat!Z22,"0")</f>
        <v>0</v>
      </c>
      <c r="AA22" s="98" t="str">
        <f>IFERROR(CT_Bands_2003_2022_Count_Stock!Y19*CT_Bands_1991_2022_Bills_Flat!AA22,"0")</f>
        <v>0</v>
      </c>
      <c r="AB22" s="98" t="str">
        <f>IFERROR(CT_Bands_2003_2022_Count_Stock!Z19*CT_Bands_1991_2022_Bills_Flat!AB22,"0")</f>
        <v>0</v>
      </c>
      <c r="AC22" s="98" t="str">
        <f>IFERROR(CT_Bands_2003_2022_Count_Stock!AA19*CT_Bands_1991_2022_Bills_Flat!AC22,"0")</f>
        <v>0</v>
      </c>
      <c r="AD22" s="98" t="str">
        <f>IFERROR(CT_Bands_2003_2022_Count_Stock!AB19*CT_Bands_1991_2022_Bills_Flat!AD22,"0")</f>
        <v>0</v>
      </c>
      <c r="AE22" s="98" t="str">
        <f>IFERROR(CT_Bands_2003_2022_Count_Stock!AC19*CT_Bands_1991_2022_Bills_Flat!AE22,"0")</f>
        <v>0</v>
      </c>
      <c r="AF22" s="98" t="str">
        <f>IFERROR(CT_Bands_2003_2022_Count_Stock!AD19*CT_Bands_1991_2022_Bills_Flat!AF22,"0")</f>
        <v>0</v>
      </c>
      <c r="AG22" s="98" t="str">
        <f>IFERROR(CT_Bands_2003_2022_Count_Stock!#REF!*CT_Bands_1991_2022_Bills_Flat!AG22,"0")</f>
        <v>0</v>
      </c>
      <c r="AH22" s="101" t="str">
        <f>IFERROR(CT_Bands_2003_2022_Count_Stock!AE19*CT_Bands_1991_2022_Bills_Flat!AH22,"0")</f>
        <v>0</v>
      </c>
      <c r="AI22" s="98" t="str">
        <f>IFERROR(CT_Bands_2003_2022_Count_Stock!AF19*CT_Bands_1991_2022_Bills_Flat!AI22,"0")</f>
        <v>0</v>
      </c>
      <c r="AJ22" s="98" t="str">
        <f>IFERROR(CT_Bands_2003_2022_Count_Stock!AG19*CT_Bands_1991_2022_Bills_Flat!AJ22,"0")</f>
        <v>0</v>
      </c>
      <c r="AK22" s="98" t="str">
        <f>IFERROR(CT_Bands_2003_2022_Count_Stock!AH19*CT_Bands_1991_2022_Bills_Flat!AK22,"0")</f>
        <v>0</v>
      </c>
      <c r="AL22" s="98" t="str">
        <f>IFERROR(CT_Bands_2003_2022_Count_Stock!AI19*CT_Bands_1991_2022_Bills_Flat!AL22,"0")</f>
        <v>0</v>
      </c>
      <c r="AM22" s="98" t="str">
        <f>IFERROR(CT_Bands_2003_2022_Count_Stock!AJ19*CT_Bands_1991_2022_Bills_Flat!AM22,"0")</f>
        <v>0</v>
      </c>
      <c r="AN22" s="98" t="str">
        <f>IFERROR(CT_Bands_2003_2022_Count_Stock!AK19*CT_Bands_1991_2022_Bills_Flat!AN22,"0")</f>
        <v>0</v>
      </c>
      <c r="AO22" s="98" t="str">
        <f>IFERROR(CT_Bands_2003_2022_Count_Stock!AL19*CT_Bands_1991_2022_Bills_Flat!AO22,"0")</f>
        <v>0</v>
      </c>
      <c r="AP22" s="98" t="str">
        <f>IFERROR(CT_Bands_2003_2022_Count_Stock!AM19*CT_Bands_1991_2022_Bills_Flat!AP22,"0")</f>
        <v>0</v>
      </c>
      <c r="AQ22" s="98" t="str">
        <f>IFERROR(CT_Bands_2003_2022_Count_Stock!#REF!*CT_Bands_1991_2022_Bills_Flat!AQ22,"0")</f>
        <v>0</v>
      </c>
      <c r="AR22" s="101" t="str">
        <f>IFERROR(CT_Bands_2003_2022_Count_Stock!AN19*CT_Bands_1991_2022_Bills_Flat!AR22,"0")</f>
        <v>0</v>
      </c>
      <c r="AS22" s="98" t="str">
        <f>IFERROR(CT_Bands_2003_2022_Count_Stock!AO19*CT_Bands_1991_2022_Bills_Flat!AS22,"0")</f>
        <v>0</v>
      </c>
      <c r="AT22" s="98" t="str">
        <f>IFERROR(CT_Bands_2003_2022_Count_Stock!AP19*CT_Bands_1991_2022_Bills_Flat!AT22,"0")</f>
        <v>0</v>
      </c>
      <c r="AU22" s="98" t="str">
        <f>IFERROR(CT_Bands_2003_2022_Count_Stock!AQ19*CT_Bands_1991_2022_Bills_Flat!AU22,"0")</f>
        <v>0</v>
      </c>
      <c r="AV22" s="98" t="str">
        <f>IFERROR(CT_Bands_2003_2022_Count_Stock!AR19*CT_Bands_1991_2022_Bills_Flat!AV22,"0")</f>
        <v>0</v>
      </c>
      <c r="AW22" s="98" t="str">
        <f>IFERROR(CT_Bands_2003_2022_Count_Stock!AS19*CT_Bands_1991_2022_Bills_Flat!AW22,"0")</f>
        <v>0</v>
      </c>
      <c r="AX22" s="98" t="str">
        <f>IFERROR(CT_Bands_2003_2022_Count_Stock!AT19*CT_Bands_1991_2022_Bills_Flat!AX22,"0")</f>
        <v>0</v>
      </c>
      <c r="AY22" s="98" t="str">
        <f>IFERROR(CT_Bands_2003_2022_Count_Stock!AU19*CT_Bands_1991_2022_Bills_Flat!AY22,"0")</f>
        <v>0</v>
      </c>
      <c r="AZ22" s="98" t="str">
        <f>IFERROR(CT_Bands_2003_2022_Count_Stock!AV19*CT_Bands_1991_2022_Bills_Flat!AZ22,"0")</f>
        <v>0</v>
      </c>
      <c r="BA22" s="98" t="str">
        <f>IFERROR(CT_Bands_2003_2022_Count_Stock!#REF!*CT_Bands_1991_2022_Bills_Flat!BA22,"0")</f>
        <v>0</v>
      </c>
      <c r="BB22" s="101" t="str">
        <f>IFERROR(CT_Bands_2003_2022_Count_Stock!AW19*CT_Bands_1991_2022_Bills_Flat!BB22,"0")</f>
        <v>0</v>
      </c>
      <c r="BC22" s="98" t="str">
        <f>IFERROR(CT_Bands_2003_2022_Count_Stock!AX19*CT_Bands_1991_2022_Bills_Flat!BC22,"0")</f>
        <v>0</v>
      </c>
      <c r="BD22" s="98" t="str">
        <f>IFERROR(CT_Bands_2003_2022_Count_Stock!AY19*CT_Bands_1991_2022_Bills_Flat!BD22,"0")</f>
        <v>0</v>
      </c>
      <c r="BE22" s="98" t="str">
        <f>IFERROR(CT_Bands_2003_2022_Count_Stock!AZ19*CT_Bands_1991_2022_Bills_Flat!BE22,"0")</f>
        <v>0</v>
      </c>
      <c r="BF22" s="98" t="str">
        <f>IFERROR(CT_Bands_2003_2022_Count_Stock!BA19*CT_Bands_1991_2022_Bills_Flat!BF22,"0")</f>
        <v>0</v>
      </c>
      <c r="BG22" s="98" t="str">
        <f>IFERROR(CT_Bands_2003_2022_Count_Stock!BB19*CT_Bands_1991_2022_Bills_Flat!BG22,"0")</f>
        <v>0</v>
      </c>
      <c r="BH22" s="98" t="str">
        <f>IFERROR(CT_Bands_2003_2022_Count_Stock!BC19*CT_Bands_1991_2022_Bills_Flat!BH22,"0")</f>
        <v>0</v>
      </c>
      <c r="BI22" s="98" t="str">
        <f>IFERROR(CT_Bands_2003_2022_Count_Stock!BD19*CT_Bands_1991_2022_Bills_Flat!BI22,"0")</f>
        <v>0</v>
      </c>
      <c r="BJ22" s="98" t="str">
        <f>IFERROR(CT_Bands_2003_2022_Count_Stock!BE19*CT_Bands_1991_2022_Bills_Flat!BJ22,"0")</f>
        <v>0</v>
      </c>
      <c r="BK22" s="98" t="str">
        <f>IFERROR(CT_Bands_2003_2022_Count_Stock!#REF!*CT_Bands_1991_2022_Bills_Flat!BK22,"0")</f>
        <v>0</v>
      </c>
      <c r="BL22" s="101" t="str">
        <f>IFERROR(CT_Bands_2003_2022_Count_Stock!BF19*CT_Bands_1991_2022_Bills_Flat!BL22,"0")</f>
        <v>0</v>
      </c>
      <c r="BM22" s="98" t="str">
        <f>IFERROR(CT_Bands_2003_2022_Count_Stock!BG19*CT_Bands_1991_2022_Bills_Flat!BM22,"0")</f>
        <v>0</v>
      </c>
      <c r="BN22" s="98" t="str">
        <f>IFERROR(CT_Bands_2003_2022_Count_Stock!BH19*CT_Bands_1991_2022_Bills_Flat!BN22,"0")</f>
        <v>0</v>
      </c>
      <c r="BO22" s="98" t="str">
        <f>IFERROR(CT_Bands_2003_2022_Count_Stock!BI19*CT_Bands_1991_2022_Bills_Flat!BO22,"0")</f>
        <v>0</v>
      </c>
      <c r="BP22" s="98" t="str">
        <f>IFERROR(CT_Bands_2003_2022_Count_Stock!BJ19*CT_Bands_1991_2022_Bills_Flat!BP22,"0")</f>
        <v>0</v>
      </c>
      <c r="BQ22" s="98" t="str">
        <f>IFERROR(CT_Bands_2003_2022_Count_Stock!BK19*CT_Bands_1991_2022_Bills_Flat!BQ22,"0")</f>
        <v>0</v>
      </c>
      <c r="BR22" s="98" t="str">
        <f>IFERROR(CT_Bands_2003_2022_Count_Stock!BL19*CT_Bands_1991_2022_Bills_Flat!BR22,"0")</f>
        <v>0</v>
      </c>
      <c r="BS22" s="98" t="str">
        <f>IFERROR(CT_Bands_2003_2022_Count_Stock!BM19*CT_Bands_1991_2022_Bills_Flat!BS22,"0")</f>
        <v>0</v>
      </c>
      <c r="BT22" s="98" t="str">
        <f>IFERROR(CT_Bands_2003_2022_Count_Stock!BN19*CT_Bands_1991_2022_Bills_Flat!BT22,"0")</f>
        <v>0</v>
      </c>
      <c r="BU22" s="98" t="str">
        <f>IFERROR(CT_Bands_2003_2022_Count_Stock!#REF!*CT_Bands_1991_2022_Bills_Flat!BU22,"0")</f>
        <v>0</v>
      </c>
      <c r="BV22" s="101" t="str">
        <f>IFERROR(CT_Bands_2003_2022_Count_Stock!BO19*CT_Bands_1991_2022_Bills_Flat!BV22,"0")</f>
        <v>0</v>
      </c>
      <c r="BW22" s="98" t="str">
        <f>IFERROR(CT_Bands_2003_2022_Count_Stock!BP19*CT_Bands_1991_2022_Bills_Flat!BW22,"0")</f>
        <v>0</v>
      </c>
      <c r="BX22" s="98" t="str">
        <f>IFERROR(CT_Bands_2003_2022_Count_Stock!BQ19*CT_Bands_1991_2022_Bills_Flat!BX22,"0")</f>
        <v>0</v>
      </c>
      <c r="BY22" s="98" t="str">
        <f>IFERROR(CT_Bands_2003_2022_Count_Stock!BR19*CT_Bands_1991_2022_Bills_Flat!BY22,"0")</f>
        <v>0</v>
      </c>
      <c r="BZ22" s="98" t="str">
        <f>IFERROR(CT_Bands_2003_2022_Count_Stock!BS19*CT_Bands_1991_2022_Bills_Flat!BZ22,"0")</f>
        <v>0</v>
      </c>
      <c r="CA22" s="98" t="str">
        <f>IFERROR(CT_Bands_2003_2022_Count_Stock!BT19*CT_Bands_1991_2022_Bills_Flat!CA22,"0")</f>
        <v>0</v>
      </c>
      <c r="CB22" s="98" t="str">
        <f>IFERROR(CT_Bands_2003_2022_Count_Stock!BU19*CT_Bands_1991_2022_Bills_Flat!CB22,"0")</f>
        <v>0</v>
      </c>
      <c r="CC22" s="98" t="str">
        <f>IFERROR(CT_Bands_2003_2022_Count_Stock!BV19*CT_Bands_1991_2022_Bills_Flat!CC22,"0")</f>
        <v>0</v>
      </c>
      <c r="CD22" s="98" t="str">
        <f>IFERROR(CT_Bands_2003_2022_Count_Stock!BW19*CT_Bands_1991_2022_Bills_Flat!CD22,"0")</f>
        <v>0</v>
      </c>
      <c r="CE22" s="98" t="str">
        <f>IFERROR(CT_Bands_2003_2022_Count_Stock!#REF!*CT_Bands_1991_2022_Bills_Flat!CE22,"0")</f>
        <v>0</v>
      </c>
      <c r="CF22" s="51"/>
    </row>
    <row r="23" spans="1:84" x14ac:dyDescent="0.25">
      <c r="A23" s="78" t="s">
        <v>657</v>
      </c>
      <c r="B23" s="84" t="s">
        <v>658</v>
      </c>
      <c r="C23" s="97" t="s">
        <v>2047</v>
      </c>
      <c r="D23" s="98" t="str">
        <f>IFERROR(CT_Bands_2003_2022_Count_Stock!D20*CT_Bands_1991_2022_Bills_Flat!D23,"0")</f>
        <v>0</v>
      </c>
      <c r="E23" s="98" t="str">
        <f>IFERROR(CT_Bands_2003_2022_Count_Stock!E20*CT_Bands_1991_2022_Bills_Flat!E23,"0")</f>
        <v>0</v>
      </c>
      <c r="F23" s="98" t="str">
        <f>IFERROR(CT_Bands_2003_2022_Count_Stock!F20*CT_Bands_1991_2022_Bills_Flat!F23,"0")</f>
        <v>0</v>
      </c>
      <c r="G23" s="98" t="str">
        <f>IFERROR(CT_Bands_2003_2022_Count_Stock!G20*CT_Bands_1991_2022_Bills_Flat!G23,"0")</f>
        <v>0</v>
      </c>
      <c r="H23" s="98" t="str">
        <f>IFERROR(CT_Bands_2003_2022_Count_Stock!H20*CT_Bands_1991_2022_Bills_Flat!H23,"0")</f>
        <v>0</v>
      </c>
      <c r="I23" s="98" t="str">
        <f>IFERROR(CT_Bands_2003_2022_Count_Stock!I20*CT_Bands_1991_2022_Bills_Flat!I23,"0")</f>
        <v>0</v>
      </c>
      <c r="J23" s="98" t="str">
        <f>IFERROR(CT_Bands_2003_2022_Count_Stock!J20*CT_Bands_1991_2022_Bills_Flat!J23,"0")</f>
        <v>0</v>
      </c>
      <c r="K23" s="98" t="str">
        <f>IFERROR(CT_Bands_2003_2022_Count_Stock!K20*CT_Bands_1991_2022_Bills_Flat!K23,"0")</f>
        <v>0</v>
      </c>
      <c r="L23" s="98" t="str">
        <f>IFERROR(CT_Bands_2003_2022_Count_Stock!L20*CT_Bands_1991_2022_Bills_Flat!L23,"0")</f>
        <v>0</v>
      </c>
      <c r="M23" s="98" t="str">
        <f>IFERROR(CT_Bands_2003_2022_Count_Stock!#REF!*CT_Bands_1991_2022_Bills_Flat!M23,"0")</f>
        <v>0</v>
      </c>
      <c r="N23" s="101" t="str">
        <f>IFERROR(CT_Bands_2003_2022_Count_Stock!M20*CT_Bands_1991_2022_Bills_Flat!N23,"0")</f>
        <v>0</v>
      </c>
      <c r="O23" s="98" t="str">
        <f>IFERROR(CT_Bands_2003_2022_Count_Stock!N20*CT_Bands_1991_2022_Bills_Flat!O23,"0")</f>
        <v>0</v>
      </c>
      <c r="P23" s="98" t="str">
        <f>IFERROR(CT_Bands_2003_2022_Count_Stock!O20*CT_Bands_1991_2022_Bills_Flat!P23,"0")</f>
        <v>0</v>
      </c>
      <c r="Q23" s="98" t="str">
        <f>IFERROR(CT_Bands_2003_2022_Count_Stock!P20*CT_Bands_1991_2022_Bills_Flat!Q23,"0")</f>
        <v>0</v>
      </c>
      <c r="R23" s="98" t="str">
        <f>IFERROR(CT_Bands_2003_2022_Count_Stock!Q20*CT_Bands_1991_2022_Bills_Flat!R23,"0")</f>
        <v>0</v>
      </c>
      <c r="S23" s="98" t="str">
        <f>IFERROR(CT_Bands_2003_2022_Count_Stock!R20*CT_Bands_1991_2022_Bills_Flat!S23,"0")</f>
        <v>0</v>
      </c>
      <c r="T23" s="98" t="str">
        <f>IFERROR(CT_Bands_2003_2022_Count_Stock!S20*CT_Bands_1991_2022_Bills_Flat!T23,"0")</f>
        <v>0</v>
      </c>
      <c r="U23" s="98" t="str">
        <f>IFERROR(CT_Bands_2003_2022_Count_Stock!T20*CT_Bands_1991_2022_Bills_Flat!U23,"0")</f>
        <v>0</v>
      </c>
      <c r="V23" s="98" t="str">
        <f>IFERROR(CT_Bands_2003_2022_Count_Stock!U20*CT_Bands_1991_2022_Bills_Flat!V23,"0")</f>
        <v>0</v>
      </c>
      <c r="W23" s="98" t="str">
        <f>IFERROR(CT_Bands_2003_2022_Count_Stock!#REF!*CT_Bands_1991_2022_Bills_Flat!W23,"0")</f>
        <v>0</v>
      </c>
      <c r="X23" s="101" t="str">
        <f>IFERROR(CT_Bands_2003_2022_Count_Stock!V20*CT_Bands_1991_2022_Bills_Flat!X23,"0")</f>
        <v>0</v>
      </c>
      <c r="Y23" s="98" t="str">
        <f>IFERROR(CT_Bands_2003_2022_Count_Stock!W20*CT_Bands_1991_2022_Bills_Flat!Y23,"0")</f>
        <v>0</v>
      </c>
      <c r="Z23" s="98" t="str">
        <f>IFERROR(CT_Bands_2003_2022_Count_Stock!X20*CT_Bands_1991_2022_Bills_Flat!Z23,"0")</f>
        <v>0</v>
      </c>
      <c r="AA23" s="98" t="str">
        <f>IFERROR(CT_Bands_2003_2022_Count_Stock!Y20*CT_Bands_1991_2022_Bills_Flat!AA23,"0")</f>
        <v>0</v>
      </c>
      <c r="AB23" s="98" t="str">
        <f>IFERROR(CT_Bands_2003_2022_Count_Stock!Z20*CT_Bands_1991_2022_Bills_Flat!AB23,"0")</f>
        <v>0</v>
      </c>
      <c r="AC23" s="98" t="str">
        <f>IFERROR(CT_Bands_2003_2022_Count_Stock!AA20*CT_Bands_1991_2022_Bills_Flat!AC23,"0")</f>
        <v>0</v>
      </c>
      <c r="AD23" s="98" t="str">
        <f>IFERROR(CT_Bands_2003_2022_Count_Stock!AB20*CT_Bands_1991_2022_Bills_Flat!AD23,"0")</f>
        <v>0</v>
      </c>
      <c r="AE23" s="98" t="str">
        <f>IFERROR(CT_Bands_2003_2022_Count_Stock!AC20*CT_Bands_1991_2022_Bills_Flat!AE23,"0")</f>
        <v>0</v>
      </c>
      <c r="AF23" s="98" t="str">
        <f>IFERROR(CT_Bands_2003_2022_Count_Stock!AD20*CT_Bands_1991_2022_Bills_Flat!AF23,"0")</f>
        <v>0</v>
      </c>
      <c r="AG23" s="98" t="str">
        <f>IFERROR(CT_Bands_2003_2022_Count_Stock!#REF!*CT_Bands_1991_2022_Bills_Flat!AG23,"0")</f>
        <v>0</v>
      </c>
      <c r="AH23" s="101" t="str">
        <f>IFERROR(CT_Bands_2003_2022_Count_Stock!AE20*CT_Bands_1991_2022_Bills_Flat!AH23,"0")</f>
        <v>0</v>
      </c>
      <c r="AI23" s="98" t="str">
        <f>IFERROR(CT_Bands_2003_2022_Count_Stock!AF20*CT_Bands_1991_2022_Bills_Flat!AI23,"0")</f>
        <v>0</v>
      </c>
      <c r="AJ23" s="98" t="str">
        <f>IFERROR(CT_Bands_2003_2022_Count_Stock!AG20*CT_Bands_1991_2022_Bills_Flat!AJ23,"0")</f>
        <v>0</v>
      </c>
      <c r="AK23" s="98" t="str">
        <f>IFERROR(CT_Bands_2003_2022_Count_Stock!AH20*CT_Bands_1991_2022_Bills_Flat!AK23,"0")</f>
        <v>0</v>
      </c>
      <c r="AL23" s="98" t="str">
        <f>IFERROR(CT_Bands_2003_2022_Count_Stock!AI20*CT_Bands_1991_2022_Bills_Flat!AL23,"0")</f>
        <v>0</v>
      </c>
      <c r="AM23" s="98" t="str">
        <f>IFERROR(CT_Bands_2003_2022_Count_Stock!AJ20*CT_Bands_1991_2022_Bills_Flat!AM23,"0")</f>
        <v>0</v>
      </c>
      <c r="AN23" s="98" t="str">
        <f>IFERROR(CT_Bands_2003_2022_Count_Stock!AK20*CT_Bands_1991_2022_Bills_Flat!AN23,"0")</f>
        <v>0</v>
      </c>
      <c r="AO23" s="98" t="str">
        <f>IFERROR(CT_Bands_2003_2022_Count_Stock!AL20*CT_Bands_1991_2022_Bills_Flat!AO23,"0")</f>
        <v>0</v>
      </c>
      <c r="AP23" s="98" t="str">
        <f>IFERROR(CT_Bands_2003_2022_Count_Stock!AM20*CT_Bands_1991_2022_Bills_Flat!AP23,"0")</f>
        <v>0</v>
      </c>
      <c r="AQ23" s="98" t="str">
        <f>IFERROR(CT_Bands_2003_2022_Count_Stock!#REF!*CT_Bands_1991_2022_Bills_Flat!AQ23,"0")</f>
        <v>0</v>
      </c>
      <c r="AR23" s="101" t="str">
        <f>IFERROR(CT_Bands_2003_2022_Count_Stock!AN20*CT_Bands_1991_2022_Bills_Flat!AR23,"0")</f>
        <v>0</v>
      </c>
      <c r="AS23" s="98" t="str">
        <f>IFERROR(CT_Bands_2003_2022_Count_Stock!AO20*CT_Bands_1991_2022_Bills_Flat!AS23,"0")</f>
        <v>0</v>
      </c>
      <c r="AT23" s="98" t="str">
        <f>IFERROR(CT_Bands_2003_2022_Count_Stock!AP20*CT_Bands_1991_2022_Bills_Flat!AT23,"0")</f>
        <v>0</v>
      </c>
      <c r="AU23" s="98" t="str">
        <f>IFERROR(CT_Bands_2003_2022_Count_Stock!AQ20*CT_Bands_1991_2022_Bills_Flat!AU23,"0")</f>
        <v>0</v>
      </c>
      <c r="AV23" s="98" t="str">
        <f>IFERROR(CT_Bands_2003_2022_Count_Stock!AR20*CT_Bands_1991_2022_Bills_Flat!AV23,"0")</f>
        <v>0</v>
      </c>
      <c r="AW23" s="98" t="str">
        <f>IFERROR(CT_Bands_2003_2022_Count_Stock!AS20*CT_Bands_1991_2022_Bills_Flat!AW23,"0")</f>
        <v>0</v>
      </c>
      <c r="AX23" s="98" t="str">
        <f>IFERROR(CT_Bands_2003_2022_Count_Stock!AT20*CT_Bands_1991_2022_Bills_Flat!AX23,"0")</f>
        <v>0</v>
      </c>
      <c r="AY23" s="98" t="str">
        <f>IFERROR(CT_Bands_2003_2022_Count_Stock!AU20*CT_Bands_1991_2022_Bills_Flat!AY23,"0")</f>
        <v>0</v>
      </c>
      <c r="AZ23" s="98" t="str">
        <f>IFERROR(CT_Bands_2003_2022_Count_Stock!AV20*CT_Bands_1991_2022_Bills_Flat!AZ23,"0")</f>
        <v>0</v>
      </c>
      <c r="BA23" s="98" t="str">
        <f>IFERROR(CT_Bands_2003_2022_Count_Stock!#REF!*CT_Bands_1991_2022_Bills_Flat!BA23,"0")</f>
        <v>0</v>
      </c>
      <c r="BB23" s="101" t="str">
        <f>IFERROR(CT_Bands_2003_2022_Count_Stock!AW20*CT_Bands_1991_2022_Bills_Flat!BB23,"0")</f>
        <v>0</v>
      </c>
      <c r="BC23" s="98" t="str">
        <f>IFERROR(CT_Bands_2003_2022_Count_Stock!AX20*CT_Bands_1991_2022_Bills_Flat!BC23,"0")</f>
        <v>0</v>
      </c>
      <c r="BD23" s="98" t="str">
        <f>IFERROR(CT_Bands_2003_2022_Count_Stock!AY20*CT_Bands_1991_2022_Bills_Flat!BD23,"0")</f>
        <v>0</v>
      </c>
      <c r="BE23" s="98" t="str">
        <f>IFERROR(CT_Bands_2003_2022_Count_Stock!AZ20*CT_Bands_1991_2022_Bills_Flat!BE23,"0")</f>
        <v>0</v>
      </c>
      <c r="BF23" s="98" t="str">
        <f>IFERROR(CT_Bands_2003_2022_Count_Stock!BA20*CT_Bands_1991_2022_Bills_Flat!BF23,"0")</f>
        <v>0</v>
      </c>
      <c r="BG23" s="98" t="str">
        <f>IFERROR(CT_Bands_2003_2022_Count_Stock!BB20*CT_Bands_1991_2022_Bills_Flat!BG23,"0")</f>
        <v>0</v>
      </c>
      <c r="BH23" s="98" t="str">
        <f>IFERROR(CT_Bands_2003_2022_Count_Stock!BC20*CT_Bands_1991_2022_Bills_Flat!BH23,"0")</f>
        <v>0</v>
      </c>
      <c r="BI23" s="98" t="str">
        <f>IFERROR(CT_Bands_2003_2022_Count_Stock!BD20*CT_Bands_1991_2022_Bills_Flat!BI23,"0")</f>
        <v>0</v>
      </c>
      <c r="BJ23" s="98" t="str">
        <f>IFERROR(CT_Bands_2003_2022_Count_Stock!BE20*CT_Bands_1991_2022_Bills_Flat!BJ23,"0")</f>
        <v>0</v>
      </c>
      <c r="BK23" s="98" t="str">
        <f>IFERROR(CT_Bands_2003_2022_Count_Stock!#REF!*CT_Bands_1991_2022_Bills_Flat!BK23,"0")</f>
        <v>0</v>
      </c>
      <c r="BL23" s="101" t="str">
        <f>IFERROR(CT_Bands_2003_2022_Count_Stock!BF20*CT_Bands_1991_2022_Bills_Flat!BL23,"0")</f>
        <v>0</v>
      </c>
      <c r="BM23" s="98" t="str">
        <f>IFERROR(CT_Bands_2003_2022_Count_Stock!BG20*CT_Bands_1991_2022_Bills_Flat!BM23,"0")</f>
        <v>0</v>
      </c>
      <c r="BN23" s="98" t="str">
        <f>IFERROR(CT_Bands_2003_2022_Count_Stock!BH20*CT_Bands_1991_2022_Bills_Flat!BN23,"0")</f>
        <v>0</v>
      </c>
      <c r="BO23" s="98" t="str">
        <f>IFERROR(CT_Bands_2003_2022_Count_Stock!BI20*CT_Bands_1991_2022_Bills_Flat!BO23,"0")</f>
        <v>0</v>
      </c>
      <c r="BP23" s="98" t="str">
        <f>IFERROR(CT_Bands_2003_2022_Count_Stock!BJ20*CT_Bands_1991_2022_Bills_Flat!BP23,"0")</f>
        <v>0</v>
      </c>
      <c r="BQ23" s="98" t="str">
        <f>IFERROR(CT_Bands_2003_2022_Count_Stock!BK20*CT_Bands_1991_2022_Bills_Flat!BQ23,"0")</f>
        <v>0</v>
      </c>
      <c r="BR23" s="98" t="str">
        <f>IFERROR(CT_Bands_2003_2022_Count_Stock!BL20*CT_Bands_1991_2022_Bills_Flat!BR23,"0")</f>
        <v>0</v>
      </c>
      <c r="BS23" s="98" t="str">
        <f>IFERROR(CT_Bands_2003_2022_Count_Stock!BM20*CT_Bands_1991_2022_Bills_Flat!BS23,"0")</f>
        <v>0</v>
      </c>
      <c r="BT23" s="98" t="str">
        <f>IFERROR(CT_Bands_2003_2022_Count_Stock!BN20*CT_Bands_1991_2022_Bills_Flat!BT23,"0")</f>
        <v>0</v>
      </c>
      <c r="BU23" s="98" t="str">
        <f>IFERROR(CT_Bands_2003_2022_Count_Stock!#REF!*CT_Bands_1991_2022_Bills_Flat!BU23,"0")</f>
        <v>0</v>
      </c>
      <c r="BV23" s="101" t="str">
        <f>IFERROR(CT_Bands_2003_2022_Count_Stock!BO20*CT_Bands_1991_2022_Bills_Flat!BV23,"0")</f>
        <v>0</v>
      </c>
      <c r="BW23" s="98" t="str">
        <f>IFERROR(CT_Bands_2003_2022_Count_Stock!BP20*CT_Bands_1991_2022_Bills_Flat!BW23,"0")</f>
        <v>0</v>
      </c>
      <c r="BX23" s="98" t="str">
        <f>IFERROR(CT_Bands_2003_2022_Count_Stock!BQ20*CT_Bands_1991_2022_Bills_Flat!BX23,"0")</f>
        <v>0</v>
      </c>
      <c r="BY23" s="98" t="str">
        <f>IFERROR(CT_Bands_2003_2022_Count_Stock!BR20*CT_Bands_1991_2022_Bills_Flat!BY23,"0")</f>
        <v>0</v>
      </c>
      <c r="BZ23" s="98" t="str">
        <f>IFERROR(CT_Bands_2003_2022_Count_Stock!BS20*CT_Bands_1991_2022_Bills_Flat!BZ23,"0")</f>
        <v>0</v>
      </c>
      <c r="CA23" s="98" t="str">
        <f>IFERROR(CT_Bands_2003_2022_Count_Stock!BT20*CT_Bands_1991_2022_Bills_Flat!CA23,"0")</f>
        <v>0</v>
      </c>
      <c r="CB23" s="98" t="str">
        <f>IFERROR(CT_Bands_2003_2022_Count_Stock!BU20*CT_Bands_1991_2022_Bills_Flat!CB23,"0")</f>
        <v>0</v>
      </c>
      <c r="CC23" s="98" t="str">
        <f>IFERROR(CT_Bands_2003_2022_Count_Stock!BV20*CT_Bands_1991_2022_Bills_Flat!CC23,"0")</f>
        <v>0</v>
      </c>
      <c r="CD23" s="98" t="str">
        <f>IFERROR(CT_Bands_2003_2022_Count_Stock!BW20*CT_Bands_1991_2022_Bills_Flat!CD23,"0")</f>
        <v>0</v>
      </c>
      <c r="CE23" s="98" t="str">
        <f>IFERROR(CT_Bands_2003_2022_Count_Stock!#REF!*CT_Bands_1991_2022_Bills_Flat!CE23,"0")</f>
        <v>0</v>
      </c>
      <c r="CF23" s="51"/>
    </row>
    <row r="24" spans="1:84" x14ac:dyDescent="0.25">
      <c r="A24" s="76" t="s">
        <v>781</v>
      </c>
      <c r="B24" s="85" t="s">
        <v>782</v>
      </c>
      <c r="C24" s="85" t="s">
        <v>1511</v>
      </c>
      <c r="D24" s="90" t="str">
        <f>IFERROR(CT_Bands_2003_2022_Count_Stock!D21*CT_Bands_1991_2022_Bills_Flat!D24,"0")</f>
        <v>0</v>
      </c>
      <c r="E24" s="90" t="str">
        <f>IFERROR(CT_Bands_2003_2022_Count_Stock!E21*CT_Bands_1991_2022_Bills_Flat!E24,"0")</f>
        <v>0</v>
      </c>
      <c r="F24" s="90" t="str">
        <f>IFERROR(CT_Bands_2003_2022_Count_Stock!F21*CT_Bands_1991_2022_Bills_Flat!F24,"0")</f>
        <v>0</v>
      </c>
      <c r="G24" s="90" t="str">
        <f>IFERROR(CT_Bands_2003_2022_Count_Stock!G21*CT_Bands_1991_2022_Bills_Flat!G24,"0")</f>
        <v>0</v>
      </c>
      <c r="H24" s="90" t="str">
        <f>IFERROR(CT_Bands_2003_2022_Count_Stock!H21*CT_Bands_1991_2022_Bills_Flat!H24,"0")</f>
        <v>0</v>
      </c>
      <c r="I24" s="90" t="str">
        <f>IFERROR(CT_Bands_2003_2022_Count_Stock!I21*CT_Bands_1991_2022_Bills_Flat!I24,"0")</f>
        <v>0</v>
      </c>
      <c r="J24" s="90" t="str">
        <f>IFERROR(CT_Bands_2003_2022_Count_Stock!J21*CT_Bands_1991_2022_Bills_Flat!J24,"0")</f>
        <v>0</v>
      </c>
      <c r="K24" s="90" t="str">
        <f>IFERROR(CT_Bands_2003_2022_Count_Stock!K21*CT_Bands_1991_2022_Bills_Flat!K24,"0")</f>
        <v>0</v>
      </c>
      <c r="L24" s="90" t="str">
        <f>IFERROR(CT_Bands_2003_2022_Count_Stock!L21*CT_Bands_1991_2022_Bills_Flat!L24,"0")</f>
        <v>0</v>
      </c>
      <c r="M24" s="90" t="str">
        <f>IFERROR(CT_Bands_2003_2022_Count_Stock!#REF!*CT_Bands_1991_2022_Bills_Flat!M24,"0")</f>
        <v>0</v>
      </c>
      <c r="N24" s="102" t="str">
        <f>IFERROR(CT_Bands_2003_2022_Count_Stock!M21*CT_Bands_1991_2022_Bills_Flat!N24,"0")</f>
        <v>0</v>
      </c>
      <c r="O24" s="90" t="str">
        <f>IFERROR(CT_Bands_2003_2022_Count_Stock!N21*CT_Bands_1991_2022_Bills_Flat!O24,"0")</f>
        <v>0</v>
      </c>
      <c r="P24" s="90" t="str">
        <f>IFERROR(CT_Bands_2003_2022_Count_Stock!O21*CT_Bands_1991_2022_Bills_Flat!P24,"0")</f>
        <v>0</v>
      </c>
      <c r="Q24" s="90" t="str">
        <f>IFERROR(CT_Bands_2003_2022_Count_Stock!P21*CT_Bands_1991_2022_Bills_Flat!Q24,"0")</f>
        <v>0</v>
      </c>
      <c r="R24" s="90" t="str">
        <f>IFERROR(CT_Bands_2003_2022_Count_Stock!Q21*CT_Bands_1991_2022_Bills_Flat!R24,"0")</f>
        <v>0</v>
      </c>
      <c r="S24" s="90" t="str">
        <f>IFERROR(CT_Bands_2003_2022_Count_Stock!R21*CT_Bands_1991_2022_Bills_Flat!S24,"0")</f>
        <v>0</v>
      </c>
      <c r="T24" s="90" t="str">
        <f>IFERROR(CT_Bands_2003_2022_Count_Stock!S21*CT_Bands_1991_2022_Bills_Flat!T24,"0")</f>
        <v>0</v>
      </c>
      <c r="U24" s="90" t="str">
        <f>IFERROR(CT_Bands_2003_2022_Count_Stock!T21*CT_Bands_1991_2022_Bills_Flat!U24,"0")</f>
        <v>0</v>
      </c>
      <c r="V24" s="90" t="str">
        <f>IFERROR(CT_Bands_2003_2022_Count_Stock!U21*CT_Bands_1991_2022_Bills_Flat!V24,"0")</f>
        <v>0</v>
      </c>
      <c r="W24" s="90" t="str">
        <f>IFERROR(CT_Bands_2003_2022_Count_Stock!#REF!*CT_Bands_1991_2022_Bills_Flat!W24,"0")</f>
        <v>0</v>
      </c>
      <c r="X24" s="102" t="str">
        <f>IFERROR(CT_Bands_2003_2022_Count_Stock!V21*CT_Bands_1991_2022_Bills_Flat!X24,"0")</f>
        <v>0</v>
      </c>
      <c r="Y24" s="90" t="str">
        <f>IFERROR(CT_Bands_2003_2022_Count_Stock!W21*CT_Bands_1991_2022_Bills_Flat!Y24,"0")</f>
        <v>0</v>
      </c>
      <c r="Z24" s="90" t="str">
        <f>IFERROR(CT_Bands_2003_2022_Count_Stock!X21*CT_Bands_1991_2022_Bills_Flat!Z24,"0")</f>
        <v>0</v>
      </c>
      <c r="AA24" s="90" t="str">
        <f>IFERROR(CT_Bands_2003_2022_Count_Stock!Y21*CT_Bands_1991_2022_Bills_Flat!AA24,"0")</f>
        <v>0</v>
      </c>
      <c r="AB24" s="90" t="str">
        <f>IFERROR(CT_Bands_2003_2022_Count_Stock!Z21*CT_Bands_1991_2022_Bills_Flat!AB24,"0")</f>
        <v>0</v>
      </c>
      <c r="AC24" s="90" t="str">
        <f>IFERROR(CT_Bands_2003_2022_Count_Stock!AA21*CT_Bands_1991_2022_Bills_Flat!AC24,"0")</f>
        <v>0</v>
      </c>
      <c r="AD24" s="90" t="str">
        <f>IFERROR(CT_Bands_2003_2022_Count_Stock!AB21*CT_Bands_1991_2022_Bills_Flat!AD24,"0")</f>
        <v>0</v>
      </c>
      <c r="AE24" s="90" t="str">
        <f>IFERROR(CT_Bands_2003_2022_Count_Stock!AC21*CT_Bands_1991_2022_Bills_Flat!AE24,"0")</f>
        <v>0</v>
      </c>
      <c r="AF24" s="90" t="str">
        <f>IFERROR(CT_Bands_2003_2022_Count_Stock!AD21*CT_Bands_1991_2022_Bills_Flat!AF24,"0")</f>
        <v>0</v>
      </c>
      <c r="AG24" s="90" t="str">
        <f>IFERROR(CT_Bands_2003_2022_Count_Stock!#REF!*CT_Bands_1991_2022_Bills_Flat!AG24,"0")</f>
        <v>0</v>
      </c>
      <c r="AH24" s="102" t="str">
        <f>IFERROR(CT_Bands_2003_2022_Count_Stock!AE21*CT_Bands_1991_2022_Bills_Flat!AH24,"0")</f>
        <v>0</v>
      </c>
      <c r="AI24" s="90" t="str">
        <f>IFERROR(CT_Bands_2003_2022_Count_Stock!AF21*CT_Bands_1991_2022_Bills_Flat!AI24,"0")</f>
        <v>0</v>
      </c>
      <c r="AJ24" s="90" t="str">
        <f>IFERROR(CT_Bands_2003_2022_Count_Stock!AG21*CT_Bands_1991_2022_Bills_Flat!AJ24,"0")</f>
        <v>0</v>
      </c>
      <c r="AK24" s="90" t="str">
        <f>IFERROR(CT_Bands_2003_2022_Count_Stock!AH21*CT_Bands_1991_2022_Bills_Flat!AK24,"0")</f>
        <v>0</v>
      </c>
      <c r="AL24" s="90" t="str">
        <f>IFERROR(CT_Bands_2003_2022_Count_Stock!AI21*CT_Bands_1991_2022_Bills_Flat!AL24,"0")</f>
        <v>0</v>
      </c>
      <c r="AM24" s="90" t="str">
        <f>IFERROR(CT_Bands_2003_2022_Count_Stock!AJ21*CT_Bands_1991_2022_Bills_Flat!AM24,"0")</f>
        <v>0</v>
      </c>
      <c r="AN24" s="90" t="str">
        <f>IFERROR(CT_Bands_2003_2022_Count_Stock!AK21*CT_Bands_1991_2022_Bills_Flat!AN24,"0")</f>
        <v>0</v>
      </c>
      <c r="AO24" s="90" t="str">
        <f>IFERROR(CT_Bands_2003_2022_Count_Stock!AL21*CT_Bands_1991_2022_Bills_Flat!AO24,"0")</f>
        <v>0</v>
      </c>
      <c r="AP24" s="90" t="str">
        <f>IFERROR(CT_Bands_2003_2022_Count_Stock!AM21*CT_Bands_1991_2022_Bills_Flat!AP24,"0")</f>
        <v>0</v>
      </c>
      <c r="AQ24" s="90" t="str">
        <f>IFERROR(CT_Bands_2003_2022_Count_Stock!#REF!*CT_Bands_1991_2022_Bills_Flat!AQ24,"0")</f>
        <v>0</v>
      </c>
      <c r="AR24" s="102" t="str">
        <f>IFERROR(CT_Bands_2003_2022_Count_Stock!AN21*CT_Bands_1991_2022_Bills_Flat!AR24,"0")</f>
        <v>0</v>
      </c>
      <c r="AS24" s="90" t="str">
        <f>IFERROR(CT_Bands_2003_2022_Count_Stock!AO21*CT_Bands_1991_2022_Bills_Flat!AS24,"0")</f>
        <v>0</v>
      </c>
      <c r="AT24" s="90" t="str">
        <f>IFERROR(CT_Bands_2003_2022_Count_Stock!AP21*CT_Bands_1991_2022_Bills_Flat!AT24,"0")</f>
        <v>0</v>
      </c>
      <c r="AU24" s="90" t="str">
        <f>IFERROR(CT_Bands_2003_2022_Count_Stock!AQ21*CT_Bands_1991_2022_Bills_Flat!AU24,"0")</f>
        <v>0</v>
      </c>
      <c r="AV24" s="90" t="str">
        <f>IFERROR(CT_Bands_2003_2022_Count_Stock!AR21*CT_Bands_1991_2022_Bills_Flat!AV24,"0")</f>
        <v>0</v>
      </c>
      <c r="AW24" s="90" t="str">
        <f>IFERROR(CT_Bands_2003_2022_Count_Stock!AS21*CT_Bands_1991_2022_Bills_Flat!AW24,"0")</f>
        <v>0</v>
      </c>
      <c r="AX24" s="90" t="str">
        <f>IFERROR(CT_Bands_2003_2022_Count_Stock!AT21*CT_Bands_1991_2022_Bills_Flat!AX24,"0")</f>
        <v>0</v>
      </c>
      <c r="AY24" s="90" t="str">
        <f>IFERROR(CT_Bands_2003_2022_Count_Stock!AU21*CT_Bands_1991_2022_Bills_Flat!AY24,"0")</f>
        <v>0</v>
      </c>
      <c r="AZ24" s="90" t="str">
        <f>IFERROR(CT_Bands_2003_2022_Count_Stock!AV21*CT_Bands_1991_2022_Bills_Flat!AZ24,"0")</f>
        <v>0</v>
      </c>
      <c r="BA24" s="90" t="str">
        <f>IFERROR(CT_Bands_2003_2022_Count_Stock!#REF!*CT_Bands_1991_2022_Bills_Flat!BA24,"0")</f>
        <v>0</v>
      </c>
      <c r="BB24" s="102" t="str">
        <f>IFERROR(CT_Bands_2003_2022_Count_Stock!AW21*CT_Bands_1991_2022_Bills_Flat!BB24,"0")</f>
        <v>0</v>
      </c>
      <c r="BC24" s="90" t="str">
        <f>IFERROR(CT_Bands_2003_2022_Count_Stock!AX21*CT_Bands_1991_2022_Bills_Flat!BC24,"0")</f>
        <v>0</v>
      </c>
      <c r="BD24" s="90" t="str">
        <f>IFERROR(CT_Bands_2003_2022_Count_Stock!AY21*CT_Bands_1991_2022_Bills_Flat!BD24,"0")</f>
        <v>0</v>
      </c>
      <c r="BE24" s="90" t="str">
        <f>IFERROR(CT_Bands_2003_2022_Count_Stock!AZ21*CT_Bands_1991_2022_Bills_Flat!BE24,"0")</f>
        <v>0</v>
      </c>
      <c r="BF24" s="90" t="str">
        <f>IFERROR(CT_Bands_2003_2022_Count_Stock!BA21*CT_Bands_1991_2022_Bills_Flat!BF24,"0")</f>
        <v>0</v>
      </c>
      <c r="BG24" s="90" t="str">
        <f>IFERROR(CT_Bands_2003_2022_Count_Stock!BB21*CT_Bands_1991_2022_Bills_Flat!BG24,"0")</f>
        <v>0</v>
      </c>
      <c r="BH24" s="90" t="str">
        <f>IFERROR(CT_Bands_2003_2022_Count_Stock!BC21*CT_Bands_1991_2022_Bills_Flat!BH24,"0")</f>
        <v>0</v>
      </c>
      <c r="BI24" s="90" t="str">
        <f>IFERROR(CT_Bands_2003_2022_Count_Stock!BD21*CT_Bands_1991_2022_Bills_Flat!BI24,"0")</f>
        <v>0</v>
      </c>
      <c r="BJ24" s="90" t="str">
        <f>IFERROR(CT_Bands_2003_2022_Count_Stock!BE21*CT_Bands_1991_2022_Bills_Flat!BJ24,"0")</f>
        <v>0</v>
      </c>
      <c r="BK24" s="90" t="str">
        <f>IFERROR(CT_Bands_2003_2022_Count_Stock!#REF!*CT_Bands_1991_2022_Bills_Flat!BK24,"0")</f>
        <v>0</v>
      </c>
      <c r="BL24" s="102" t="str">
        <f>IFERROR(CT_Bands_2003_2022_Count_Stock!BF21*CT_Bands_1991_2022_Bills_Flat!BL24,"0")</f>
        <v>0</v>
      </c>
      <c r="BM24" s="90" t="str">
        <f>IFERROR(CT_Bands_2003_2022_Count_Stock!BG21*CT_Bands_1991_2022_Bills_Flat!BM24,"0")</f>
        <v>0</v>
      </c>
      <c r="BN24" s="90" t="str">
        <f>IFERROR(CT_Bands_2003_2022_Count_Stock!BH21*CT_Bands_1991_2022_Bills_Flat!BN24,"0")</f>
        <v>0</v>
      </c>
      <c r="BO24" s="90" t="str">
        <f>IFERROR(CT_Bands_2003_2022_Count_Stock!BI21*CT_Bands_1991_2022_Bills_Flat!BO24,"0")</f>
        <v>0</v>
      </c>
      <c r="BP24" s="90" t="str">
        <f>IFERROR(CT_Bands_2003_2022_Count_Stock!BJ21*CT_Bands_1991_2022_Bills_Flat!BP24,"0")</f>
        <v>0</v>
      </c>
      <c r="BQ24" s="90" t="str">
        <f>IFERROR(CT_Bands_2003_2022_Count_Stock!BK21*CT_Bands_1991_2022_Bills_Flat!BQ24,"0")</f>
        <v>0</v>
      </c>
      <c r="BR24" s="90" t="str">
        <f>IFERROR(CT_Bands_2003_2022_Count_Stock!BL21*CT_Bands_1991_2022_Bills_Flat!BR24,"0")</f>
        <v>0</v>
      </c>
      <c r="BS24" s="90" t="str">
        <f>IFERROR(CT_Bands_2003_2022_Count_Stock!BM21*CT_Bands_1991_2022_Bills_Flat!BS24,"0")</f>
        <v>0</v>
      </c>
      <c r="BT24" s="90" t="str">
        <f>IFERROR(CT_Bands_2003_2022_Count_Stock!BN21*CT_Bands_1991_2022_Bills_Flat!BT24,"0")</f>
        <v>0</v>
      </c>
      <c r="BU24" s="90" t="str">
        <f>IFERROR(CT_Bands_2003_2022_Count_Stock!#REF!*CT_Bands_1991_2022_Bills_Flat!BU24,"0")</f>
        <v>0</v>
      </c>
      <c r="BV24" s="102" t="str">
        <f>IFERROR(CT_Bands_2003_2022_Count_Stock!BO21*CT_Bands_1991_2022_Bills_Flat!BV24,"0")</f>
        <v>0</v>
      </c>
      <c r="BW24" s="90" t="str">
        <f>IFERROR(CT_Bands_2003_2022_Count_Stock!BP21*CT_Bands_1991_2022_Bills_Flat!BW24,"0")</f>
        <v>0</v>
      </c>
      <c r="BX24" s="90" t="str">
        <f>IFERROR(CT_Bands_2003_2022_Count_Stock!BQ21*CT_Bands_1991_2022_Bills_Flat!BX24,"0")</f>
        <v>0</v>
      </c>
      <c r="BY24" s="90" t="str">
        <f>IFERROR(CT_Bands_2003_2022_Count_Stock!BR21*CT_Bands_1991_2022_Bills_Flat!BY24,"0")</f>
        <v>0</v>
      </c>
      <c r="BZ24" s="90" t="str">
        <f>IFERROR(CT_Bands_2003_2022_Count_Stock!BS21*CT_Bands_1991_2022_Bills_Flat!BZ24,"0")</f>
        <v>0</v>
      </c>
      <c r="CA24" s="90" t="str">
        <f>IFERROR(CT_Bands_2003_2022_Count_Stock!BT21*CT_Bands_1991_2022_Bills_Flat!CA24,"0")</f>
        <v>0</v>
      </c>
      <c r="CB24" s="90" t="str">
        <f>IFERROR(CT_Bands_2003_2022_Count_Stock!BU21*CT_Bands_1991_2022_Bills_Flat!CB24,"0")</f>
        <v>0</v>
      </c>
      <c r="CC24" s="90" t="str">
        <f>IFERROR(CT_Bands_2003_2022_Count_Stock!BV21*CT_Bands_1991_2022_Bills_Flat!CC24,"0")</f>
        <v>0</v>
      </c>
      <c r="CD24" s="90" t="str">
        <f>IFERROR(CT_Bands_2003_2022_Count_Stock!BW21*CT_Bands_1991_2022_Bills_Flat!CD24,"0")</f>
        <v>0</v>
      </c>
      <c r="CE24" s="90" t="str">
        <f>IFERROR(CT_Bands_2003_2022_Count_Stock!#REF!*CT_Bands_1991_2022_Bills_Flat!CE24,"0")</f>
        <v>0</v>
      </c>
      <c r="CF24" s="51"/>
    </row>
    <row r="25" spans="1:84" x14ac:dyDescent="0.25">
      <c r="A25" s="76" t="s">
        <v>809</v>
      </c>
      <c r="B25" s="85" t="s">
        <v>810</v>
      </c>
      <c r="C25" s="85" t="s">
        <v>1511</v>
      </c>
      <c r="D25" s="90" t="str">
        <f>IFERROR(CT_Bands_2003_2022_Count_Stock!D22*CT_Bands_1991_2022_Bills_Flat!D25,"0")</f>
        <v>0</v>
      </c>
      <c r="E25" s="90" t="str">
        <f>IFERROR(CT_Bands_2003_2022_Count_Stock!E22*CT_Bands_1991_2022_Bills_Flat!E25,"0")</f>
        <v>0</v>
      </c>
      <c r="F25" s="90" t="str">
        <f>IFERROR(CT_Bands_2003_2022_Count_Stock!F22*CT_Bands_1991_2022_Bills_Flat!F25,"0")</f>
        <v>0</v>
      </c>
      <c r="G25" s="90" t="str">
        <f>IFERROR(CT_Bands_2003_2022_Count_Stock!G22*CT_Bands_1991_2022_Bills_Flat!G25,"0")</f>
        <v>0</v>
      </c>
      <c r="H25" s="90" t="str">
        <f>IFERROR(CT_Bands_2003_2022_Count_Stock!H22*CT_Bands_1991_2022_Bills_Flat!H25,"0")</f>
        <v>0</v>
      </c>
      <c r="I25" s="90" t="str">
        <f>IFERROR(CT_Bands_2003_2022_Count_Stock!I22*CT_Bands_1991_2022_Bills_Flat!I25,"0")</f>
        <v>0</v>
      </c>
      <c r="J25" s="90" t="str">
        <f>IFERROR(CT_Bands_2003_2022_Count_Stock!J22*CT_Bands_1991_2022_Bills_Flat!J25,"0")</f>
        <v>0</v>
      </c>
      <c r="K25" s="90" t="str">
        <f>IFERROR(CT_Bands_2003_2022_Count_Stock!K22*CT_Bands_1991_2022_Bills_Flat!K25,"0")</f>
        <v>0</v>
      </c>
      <c r="L25" s="90" t="str">
        <f>IFERROR(CT_Bands_2003_2022_Count_Stock!L22*CT_Bands_1991_2022_Bills_Flat!L25,"0")</f>
        <v>0</v>
      </c>
      <c r="M25" s="90" t="str">
        <f>IFERROR(CT_Bands_2003_2022_Count_Stock!#REF!*CT_Bands_1991_2022_Bills_Flat!M25,"0")</f>
        <v>0</v>
      </c>
      <c r="N25" s="102" t="str">
        <f>IFERROR(CT_Bands_2003_2022_Count_Stock!M22*CT_Bands_1991_2022_Bills_Flat!N25,"0")</f>
        <v>0</v>
      </c>
      <c r="O25" s="90" t="str">
        <f>IFERROR(CT_Bands_2003_2022_Count_Stock!N22*CT_Bands_1991_2022_Bills_Flat!O25,"0")</f>
        <v>0</v>
      </c>
      <c r="P25" s="90" t="str">
        <f>IFERROR(CT_Bands_2003_2022_Count_Stock!O22*CT_Bands_1991_2022_Bills_Flat!P25,"0")</f>
        <v>0</v>
      </c>
      <c r="Q25" s="90" t="str">
        <f>IFERROR(CT_Bands_2003_2022_Count_Stock!P22*CT_Bands_1991_2022_Bills_Flat!Q25,"0")</f>
        <v>0</v>
      </c>
      <c r="R25" s="90" t="str">
        <f>IFERROR(CT_Bands_2003_2022_Count_Stock!Q22*CT_Bands_1991_2022_Bills_Flat!R25,"0")</f>
        <v>0</v>
      </c>
      <c r="S25" s="90" t="str">
        <f>IFERROR(CT_Bands_2003_2022_Count_Stock!R22*CT_Bands_1991_2022_Bills_Flat!S25,"0")</f>
        <v>0</v>
      </c>
      <c r="T25" s="90" t="str">
        <f>IFERROR(CT_Bands_2003_2022_Count_Stock!S22*CT_Bands_1991_2022_Bills_Flat!T25,"0")</f>
        <v>0</v>
      </c>
      <c r="U25" s="90" t="str">
        <f>IFERROR(CT_Bands_2003_2022_Count_Stock!T22*CT_Bands_1991_2022_Bills_Flat!U25,"0")</f>
        <v>0</v>
      </c>
      <c r="V25" s="90" t="str">
        <f>IFERROR(CT_Bands_2003_2022_Count_Stock!U22*CT_Bands_1991_2022_Bills_Flat!V25,"0")</f>
        <v>0</v>
      </c>
      <c r="W25" s="90" t="str">
        <f>IFERROR(CT_Bands_2003_2022_Count_Stock!#REF!*CT_Bands_1991_2022_Bills_Flat!W25,"0")</f>
        <v>0</v>
      </c>
      <c r="X25" s="102" t="str">
        <f>IFERROR(CT_Bands_2003_2022_Count_Stock!V22*CT_Bands_1991_2022_Bills_Flat!X25,"0")</f>
        <v>0</v>
      </c>
      <c r="Y25" s="90" t="str">
        <f>IFERROR(CT_Bands_2003_2022_Count_Stock!W22*CT_Bands_1991_2022_Bills_Flat!Y25,"0")</f>
        <v>0</v>
      </c>
      <c r="Z25" s="90" t="str">
        <f>IFERROR(CT_Bands_2003_2022_Count_Stock!X22*CT_Bands_1991_2022_Bills_Flat!Z25,"0")</f>
        <v>0</v>
      </c>
      <c r="AA25" s="90" t="str">
        <f>IFERROR(CT_Bands_2003_2022_Count_Stock!Y22*CT_Bands_1991_2022_Bills_Flat!AA25,"0")</f>
        <v>0</v>
      </c>
      <c r="AB25" s="90" t="str">
        <f>IFERROR(CT_Bands_2003_2022_Count_Stock!Z22*CT_Bands_1991_2022_Bills_Flat!AB25,"0")</f>
        <v>0</v>
      </c>
      <c r="AC25" s="90" t="str">
        <f>IFERROR(CT_Bands_2003_2022_Count_Stock!AA22*CT_Bands_1991_2022_Bills_Flat!AC25,"0")</f>
        <v>0</v>
      </c>
      <c r="AD25" s="90" t="str">
        <f>IFERROR(CT_Bands_2003_2022_Count_Stock!AB22*CT_Bands_1991_2022_Bills_Flat!AD25,"0")</f>
        <v>0</v>
      </c>
      <c r="AE25" s="90" t="str">
        <f>IFERROR(CT_Bands_2003_2022_Count_Stock!AC22*CT_Bands_1991_2022_Bills_Flat!AE25,"0")</f>
        <v>0</v>
      </c>
      <c r="AF25" s="90" t="str">
        <f>IFERROR(CT_Bands_2003_2022_Count_Stock!AD22*CT_Bands_1991_2022_Bills_Flat!AF25,"0")</f>
        <v>0</v>
      </c>
      <c r="AG25" s="90" t="str">
        <f>IFERROR(CT_Bands_2003_2022_Count_Stock!#REF!*CT_Bands_1991_2022_Bills_Flat!AG25,"0")</f>
        <v>0</v>
      </c>
      <c r="AH25" s="102" t="str">
        <f>IFERROR(CT_Bands_2003_2022_Count_Stock!AE22*CT_Bands_1991_2022_Bills_Flat!AH25,"0")</f>
        <v>0</v>
      </c>
      <c r="AI25" s="90" t="str">
        <f>IFERROR(CT_Bands_2003_2022_Count_Stock!AF22*CT_Bands_1991_2022_Bills_Flat!AI25,"0")</f>
        <v>0</v>
      </c>
      <c r="AJ25" s="90" t="str">
        <f>IFERROR(CT_Bands_2003_2022_Count_Stock!AG22*CT_Bands_1991_2022_Bills_Flat!AJ25,"0")</f>
        <v>0</v>
      </c>
      <c r="AK25" s="90" t="str">
        <f>IFERROR(CT_Bands_2003_2022_Count_Stock!AH22*CT_Bands_1991_2022_Bills_Flat!AK25,"0")</f>
        <v>0</v>
      </c>
      <c r="AL25" s="90" t="str">
        <f>IFERROR(CT_Bands_2003_2022_Count_Stock!AI22*CT_Bands_1991_2022_Bills_Flat!AL25,"0")</f>
        <v>0</v>
      </c>
      <c r="AM25" s="90" t="str">
        <f>IFERROR(CT_Bands_2003_2022_Count_Stock!AJ22*CT_Bands_1991_2022_Bills_Flat!AM25,"0")</f>
        <v>0</v>
      </c>
      <c r="AN25" s="90" t="str">
        <f>IFERROR(CT_Bands_2003_2022_Count_Stock!AK22*CT_Bands_1991_2022_Bills_Flat!AN25,"0")</f>
        <v>0</v>
      </c>
      <c r="AO25" s="90" t="str">
        <f>IFERROR(CT_Bands_2003_2022_Count_Stock!AL22*CT_Bands_1991_2022_Bills_Flat!AO25,"0")</f>
        <v>0</v>
      </c>
      <c r="AP25" s="90" t="str">
        <f>IFERROR(CT_Bands_2003_2022_Count_Stock!AM22*CT_Bands_1991_2022_Bills_Flat!AP25,"0")</f>
        <v>0</v>
      </c>
      <c r="AQ25" s="90" t="str">
        <f>IFERROR(CT_Bands_2003_2022_Count_Stock!#REF!*CT_Bands_1991_2022_Bills_Flat!AQ25,"0")</f>
        <v>0</v>
      </c>
      <c r="AR25" s="102" t="str">
        <f>IFERROR(CT_Bands_2003_2022_Count_Stock!AN22*CT_Bands_1991_2022_Bills_Flat!AR25,"0")</f>
        <v>0</v>
      </c>
      <c r="AS25" s="90" t="str">
        <f>IFERROR(CT_Bands_2003_2022_Count_Stock!AO22*CT_Bands_1991_2022_Bills_Flat!AS25,"0")</f>
        <v>0</v>
      </c>
      <c r="AT25" s="90" t="str">
        <f>IFERROR(CT_Bands_2003_2022_Count_Stock!AP22*CT_Bands_1991_2022_Bills_Flat!AT25,"0")</f>
        <v>0</v>
      </c>
      <c r="AU25" s="90" t="str">
        <f>IFERROR(CT_Bands_2003_2022_Count_Stock!AQ22*CT_Bands_1991_2022_Bills_Flat!AU25,"0")</f>
        <v>0</v>
      </c>
      <c r="AV25" s="90" t="str">
        <f>IFERROR(CT_Bands_2003_2022_Count_Stock!AR22*CT_Bands_1991_2022_Bills_Flat!AV25,"0")</f>
        <v>0</v>
      </c>
      <c r="AW25" s="90" t="str">
        <f>IFERROR(CT_Bands_2003_2022_Count_Stock!AS22*CT_Bands_1991_2022_Bills_Flat!AW25,"0")</f>
        <v>0</v>
      </c>
      <c r="AX25" s="90" t="str">
        <f>IFERROR(CT_Bands_2003_2022_Count_Stock!AT22*CT_Bands_1991_2022_Bills_Flat!AX25,"0")</f>
        <v>0</v>
      </c>
      <c r="AY25" s="90" t="str">
        <f>IFERROR(CT_Bands_2003_2022_Count_Stock!AU22*CT_Bands_1991_2022_Bills_Flat!AY25,"0")</f>
        <v>0</v>
      </c>
      <c r="AZ25" s="90" t="str">
        <f>IFERROR(CT_Bands_2003_2022_Count_Stock!AV22*CT_Bands_1991_2022_Bills_Flat!AZ25,"0")</f>
        <v>0</v>
      </c>
      <c r="BA25" s="90" t="str">
        <f>IFERROR(CT_Bands_2003_2022_Count_Stock!#REF!*CT_Bands_1991_2022_Bills_Flat!BA25,"0")</f>
        <v>0</v>
      </c>
      <c r="BB25" s="102" t="str">
        <f>IFERROR(CT_Bands_2003_2022_Count_Stock!AW22*CT_Bands_1991_2022_Bills_Flat!BB25,"0")</f>
        <v>0</v>
      </c>
      <c r="BC25" s="90" t="str">
        <f>IFERROR(CT_Bands_2003_2022_Count_Stock!AX22*CT_Bands_1991_2022_Bills_Flat!BC25,"0")</f>
        <v>0</v>
      </c>
      <c r="BD25" s="90" t="str">
        <f>IFERROR(CT_Bands_2003_2022_Count_Stock!AY22*CT_Bands_1991_2022_Bills_Flat!BD25,"0")</f>
        <v>0</v>
      </c>
      <c r="BE25" s="90" t="str">
        <f>IFERROR(CT_Bands_2003_2022_Count_Stock!AZ22*CT_Bands_1991_2022_Bills_Flat!BE25,"0")</f>
        <v>0</v>
      </c>
      <c r="BF25" s="90" t="str">
        <f>IFERROR(CT_Bands_2003_2022_Count_Stock!BA22*CT_Bands_1991_2022_Bills_Flat!BF25,"0")</f>
        <v>0</v>
      </c>
      <c r="BG25" s="90" t="str">
        <f>IFERROR(CT_Bands_2003_2022_Count_Stock!BB22*CT_Bands_1991_2022_Bills_Flat!BG25,"0")</f>
        <v>0</v>
      </c>
      <c r="BH25" s="90" t="str">
        <f>IFERROR(CT_Bands_2003_2022_Count_Stock!BC22*CT_Bands_1991_2022_Bills_Flat!BH25,"0")</f>
        <v>0</v>
      </c>
      <c r="BI25" s="90" t="str">
        <f>IFERROR(CT_Bands_2003_2022_Count_Stock!BD22*CT_Bands_1991_2022_Bills_Flat!BI25,"0")</f>
        <v>0</v>
      </c>
      <c r="BJ25" s="90" t="str">
        <f>IFERROR(CT_Bands_2003_2022_Count_Stock!BE22*CT_Bands_1991_2022_Bills_Flat!BJ25,"0")</f>
        <v>0</v>
      </c>
      <c r="BK25" s="90" t="str">
        <f>IFERROR(CT_Bands_2003_2022_Count_Stock!#REF!*CT_Bands_1991_2022_Bills_Flat!BK25,"0")</f>
        <v>0</v>
      </c>
      <c r="BL25" s="102" t="str">
        <f>IFERROR(CT_Bands_2003_2022_Count_Stock!BF22*CT_Bands_1991_2022_Bills_Flat!BL25,"0")</f>
        <v>0</v>
      </c>
      <c r="BM25" s="90" t="str">
        <f>IFERROR(CT_Bands_2003_2022_Count_Stock!BG22*CT_Bands_1991_2022_Bills_Flat!BM25,"0")</f>
        <v>0</v>
      </c>
      <c r="BN25" s="90" t="str">
        <f>IFERROR(CT_Bands_2003_2022_Count_Stock!BH22*CT_Bands_1991_2022_Bills_Flat!BN25,"0")</f>
        <v>0</v>
      </c>
      <c r="BO25" s="90" t="str">
        <f>IFERROR(CT_Bands_2003_2022_Count_Stock!BI22*CT_Bands_1991_2022_Bills_Flat!BO25,"0")</f>
        <v>0</v>
      </c>
      <c r="BP25" s="90" t="str">
        <f>IFERROR(CT_Bands_2003_2022_Count_Stock!BJ22*CT_Bands_1991_2022_Bills_Flat!BP25,"0")</f>
        <v>0</v>
      </c>
      <c r="BQ25" s="90" t="str">
        <f>IFERROR(CT_Bands_2003_2022_Count_Stock!BK22*CT_Bands_1991_2022_Bills_Flat!BQ25,"0")</f>
        <v>0</v>
      </c>
      <c r="BR25" s="90" t="str">
        <f>IFERROR(CT_Bands_2003_2022_Count_Stock!BL22*CT_Bands_1991_2022_Bills_Flat!BR25,"0")</f>
        <v>0</v>
      </c>
      <c r="BS25" s="90" t="str">
        <f>IFERROR(CT_Bands_2003_2022_Count_Stock!BM22*CT_Bands_1991_2022_Bills_Flat!BS25,"0")</f>
        <v>0</v>
      </c>
      <c r="BT25" s="90" t="str">
        <f>IFERROR(CT_Bands_2003_2022_Count_Stock!BN22*CT_Bands_1991_2022_Bills_Flat!BT25,"0")</f>
        <v>0</v>
      </c>
      <c r="BU25" s="90" t="str">
        <f>IFERROR(CT_Bands_2003_2022_Count_Stock!#REF!*CT_Bands_1991_2022_Bills_Flat!BU25,"0")</f>
        <v>0</v>
      </c>
      <c r="BV25" s="102" t="str">
        <f>IFERROR(CT_Bands_2003_2022_Count_Stock!BO22*CT_Bands_1991_2022_Bills_Flat!BV25,"0")</f>
        <v>0</v>
      </c>
      <c r="BW25" s="90" t="str">
        <f>IFERROR(CT_Bands_2003_2022_Count_Stock!BP22*CT_Bands_1991_2022_Bills_Flat!BW25,"0")</f>
        <v>0</v>
      </c>
      <c r="BX25" s="90" t="str">
        <f>IFERROR(CT_Bands_2003_2022_Count_Stock!BQ22*CT_Bands_1991_2022_Bills_Flat!BX25,"0")</f>
        <v>0</v>
      </c>
      <c r="BY25" s="90" t="str">
        <f>IFERROR(CT_Bands_2003_2022_Count_Stock!BR22*CT_Bands_1991_2022_Bills_Flat!BY25,"0")</f>
        <v>0</v>
      </c>
      <c r="BZ25" s="90" t="str">
        <f>IFERROR(CT_Bands_2003_2022_Count_Stock!BS22*CT_Bands_1991_2022_Bills_Flat!BZ25,"0")</f>
        <v>0</v>
      </c>
      <c r="CA25" s="90" t="str">
        <f>IFERROR(CT_Bands_2003_2022_Count_Stock!BT22*CT_Bands_1991_2022_Bills_Flat!CA25,"0")</f>
        <v>0</v>
      </c>
      <c r="CB25" s="90" t="str">
        <f>IFERROR(CT_Bands_2003_2022_Count_Stock!BU22*CT_Bands_1991_2022_Bills_Flat!CB25,"0")</f>
        <v>0</v>
      </c>
      <c r="CC25" s="90" t="str">
        <f>IFERROR(CT_Bands_2003_2022_Count_Stock!BV22*CT_Bands_1991_2022_Bills_Flat!CC25,"0")</f>
        <v>0</v>
      </c>
      <c r="CD25" s="90" t="str">
        <f>IFERROR(CT_Bands_2003_2022_Count_Stock!BW22*CT_Bands_1991_2022_Bills_Flat!CD25,"0")</f>
        <v>0</v>
      </c>
      <c r="CE25" s="90" t="str">
        <f>IFERROR(CT_Bands_2003_2022_Count_Stock!#REF!*CT_Bands_1991_2022_Bills_Flat!CE25,"0")</f>
        <v>0</v>
      </c>
      <c r="CF25" s="51"/>
    </row>
    <row r="26" spans="1:84" x14ac:dyDescent="0.25">
      <c r="A26" s="76" t="s">
        <v>811</v>
      </c>
      <c r="B26" s="85" t="s">
        <v>812</v>
      </c>
      <c r="C26" s="85" t="s">
        <v>1511</v>
      </c>
      <c r="D26" s="90" t="str">
        <f>IFERROR(CT_Bands_2003_2022_Count_Stock!D23*CT_Bands_1991_2022_Bills_Flat!D26,"0")</f>
        <v>0</v>
      </c>
      <c r="E26" s="90" t="str">
        <f>IFERROR(CT_Bands_2003_2022_Count_Stock!E23*CT_Bands_1991_2022_Bills_Flat!E26,"0")</f>
        <v>0</v>
      </c>
      <c r="F26" s="90" t="str">
        <f>IFERROR(CT_Bands_2003_2022_Count_Stock!F23*CT_Bands_1991_2022_Bills_Flat!F26,"0")</f>
        <v>0</v>
      </c>
      <c r="G26" s="90" t="str">
        <f>IFERROR(CT_Bands_2003_2022_Count_Stock!G23*CT_Bands_1991_2022_Bills_Flat!G26,"0")</f>
        <v>0</v>
      </c>
      <c r="H26" s="90" t="str">
        <f>IFERROR(CT_Bands_2003_2022_Count_Stock!H23*CT_Bands_1991_2022_Bills_Flat!H26,"0")</f>
        <v>0</v>
      </c>
      <c r="I26" s="90" t="str">
        <f>IFERROR(CT_Bands_2003_2022_Count_Stock!I23*CT_Bands_1991_2022_Bills_Flat!I26,"0")</f>
        <v>0</v>
      </c>
      <c r="J26" s="90" t="str">
        <f>IFERROR(CT_Bands_2003_2022_Count_Stock!J23*CT_Bands_1991_2022_Bills_Flat!J26,"0")</f>
        <v>0</v>
      </c>
      <c r="K26" s="90" t="str">
        <f>IFERROR(CT_Bands_2003_2022_Count_Stock!K23*CT_Bands_1991_2022_Bills_Flat!K26,"0")</f>
        <v>0</v>
      </c>
      <c r="L26" s="90" t="str">
        <f>IFERROR(CT_Bands_2003_2022_Count_Stock!L23*CT_Bands_1991_2022_Bills_Flat!L26,"0")</f>
        <v>0</v>
      </c>
      <c r="M26" s="90" t="str">
        <f>IFERROR(CT_Bands_2003_2022_Count_Stock!#REF!*CT_Bands_1991_2022_Bills_Flat!M26,"0")</f>
        <v>0</v>
      </c>
      <c r="N26" s="102" t="str">
        <f>IFERROR(CT_Bands_2003_2022_Count_Stock!M23*CT_Bands_1991_2022_Bills_Flat!N26,"0")</f>
        <v>0</v>
      </c>
      <c r="O26" s="90" t="str">
        <f>IFERROR(CT_Bands_2003_2022_Count_Stock!N23*CT_Bands_1991_2022_Bills_Flat!O26,"0")</f>
        <v>0</v>
      </c>
      <c r="P26" s="90" t="str">
        <f>IFERROR(CT_Bands_2003_2022_Count_Stock!O23*CT_Bands_1991_2022_Bills_Flat!P26,"0")</f>
        <v>0</v>
      </c>
      <c r="Q26" s="90" t="str">
        <f>IFERROR(CT_Bands_2003_2022_Count_Stock!P23*CT_Bands_1991_2022_Bills_Flat!Q26,"0")</f>
        <v>0</v>
      </c>
      <c r="R26" s="90" t="str">
        <f>IFERROR(CT_Bands_2003_2022_Count_Stock!Q23*CT_Bands_1991_2022_Bills_Flat!R26,"0")</f>
        <v>0</v>
      </c>
      <c r="S26" s="90" t="str">
        <f>IFERROR(CT_Bands_2003_2022_Count_Stock!R23*CT_Bands_1991_2022_Bills_Flat!S26,"0")</f>
        <v>0</v>
      </c>
      <c r="T26" s="90" t="str">
        <f>IFERROR(CT_Bands_2003_2022_Count_Stock!S23*CT_Bands_1991_2022_Bills_Flat!T26,"0")</f>
        <v>0</v>
      </c>
      <c r="U26" s="90" t="str">
        <f>IFERROR(CT_Bands_2003_2022_Count_Stock!T23*CT_Bands_1991_2022_Bills_Flat!U26,"0")</f>
        <v>0</v>
      </c>
      <c r="V26" s="90" t="str">
        <f>IFERROR(CT_Bands_2003_2022_Count_Stock!U23*CT_Bands_1991_2022_Bills_Flat!V26,"0")</f>
        <v>0</v>
      </c>
      <c r="W26" s="90" t="str">
        <f>IFERROR(CT_Bands_2003_2022_Count_Stock!#REF!*CT_Bands_1991_2022_Bills_Flat!W26,"0")</f>
        <v>0</v>
      </c>
      <c r="X26" s="102" t="str">
        <f>IFERROR(CT_Bands_2003_2022_Count_Stock!V23*CT_Bands_1991_2022_Bills_Flat!X26,"0")</f>
        <v>0</v>
      </c>
      <c r="Y26" s="90" t="str">
        <f>IFERROR(CT_Bands_2003_2022_Count_Stock!W23*CT_Bands_1991_2022_Bills_Flat!Y26,"0")</f>
        <v>0</v>
      </c>
      <c r="Z26" s="90" t="str">
        <f>IFERROR(CT_Bands_2003_2022_Count_Stock!X23*CT_Bands_1991_2022_Bills_Flat!Z26,"0")</f>
        <v>0</v>
      </c>
      <c r="AA26" s="90" t="str">
        <f>IFERROR(CT_Bands_2003_2022_Count_Stock!Y23*CT_Bands_1991_2022_Bills_Flat!AA26,"0")</f>
        <v>0</v>
      </c>
      <c r="AB26" s="90" t="str">
        <f>IFERROR(CT_Bands_2003_2022_Count_Stock!Z23*CT_Bands_1991_2022_Bills_Flat!AB26,"0")</f>
        <v>0</v>
      </c>
      <c r="AC26" s="90" t="str">
        <f>IFERROR(CT_Bands_2003_2022_Count_Stock!AA23*CT_Bands_1991_2022_Bills_Flat!AC26,"0")</f>
        <v>0</v>
      </c>
      <c r="AD26" s="90" t="str">
        <f>IFERROR(CT_Bands_2003_2022_Count_Stock!AB23*CT_Bands_1991_2022_Bills_Flat!AD26,"0")</f>
        <v>0</v>
      </c>
      <c r="AE26" s="90" t="str">
        <f>IFERROR(CT_Bands_2003_2022_Count_Stock!AC23*CT_Bands_1991_2022_Bills_Flat!AE26,"0")</f>
        <v>0</v>
      </c>
      <c r="AF26" s="90" t="str">
        <f>IFERROR(CT_Bands_2003_2022_Count_Stock!AD23*CT_Bands_1991_2022_Bills_Flat!AF26,"0")</f>
        <v>0</v>
      </c>
      <c r="AG26" s="90" t="str">
        <f>IFERROR(CT_Bands_2003_2022_Count_Stock!#REF!*CT_Bands_1991_2022_Bills_Flat!AG26,"0")</f>
        <v>0</v>
      </c>
      <c r="AH26" s="102" t="str">
        <f>IFERROR(CT_Bands_2003_2022_Count_Stock!AE23*CT_Bands_1991_2022_Bills_Flat!AH26,"0")</f>
        <v>0</v>
      </c>
      <c r="AI26" s="90" t="str">
        <f>IFERROR(CT_Bands_2003_2022_Count_Stock!AF23*CT_Bands_1991_2022_Bills_Flat!AI26,"0")</f>
        <v>0</v>
      </c>
      <c r="AJ26" s="90" t="str">
        <f>IFERROR(CT_Bands_2003_2022_Count_Stock!AG23*CT_Bands_1991_2022_Bills_Flat!AJ26,"0")</f>
        <v>0</v>
      </c>
      <c r="AK26" s="90" t="str">
        <f>IFERROR(CT_Bands_2003_2022_Count_Stock!AH23*CT_Bands_1991_2022_Bills_Flat!AK26,"0")</f>
        <v>0</v>
      </c>
      <c r="AL26" s="90" t="str">
        <f>IFERROR(CT_Bands_2003_2022_Count_Stock!AI23*CT_Bands_1991_2022_Bills_Flat!AL26,"0")</f>
        <v>0</v>
      </c>
      <c r="AM26" s="90" t="str">
        <f>IFERROR(CT_Bands_2003_2022_Count_Stock!AJ23*CT_Bands_1991_2022_Bills_Flat!AM26,"0")</f>
        <v>0</v>
      </c>
      <c r="AN26" s="90" t="str">
        <f>IFERROR(CT_Bands_2003_2022_Count_Stock!AK23*CT_Bands_1991_2022_Bills_Flat!AN26,"0")</f>
        <v>0</v>
      </c>
      <c r="AO26" s="90" t="str">
        <f>IFERROR(CT_Bands_2003_2022_Count_Stock!AL23*CT_Bands_1991_2022_Bills_Flat!AO26,"0")</f>
        <v>0</v>
      </c>
      <c r="AP26" s="90" t="str">
        <f>IFERROR(CT_Bands_2003_2022_Count_Stock!AM23*CT_Bands_1991_2022_Bills_Flat!AP26,"0")</f>
        <v>0</v>
      </c>
      <c r="AQ26" s="90" t="str">
        <f>IFERROR(CT_Bands_2003_2022_Count_Stock!#REF!*CT_Bands_1991_2022_Bills_Flat!AQ26,"0")</f>
        <v>0</v>
      </c>
      <c r="AR26" s="102" t="str">
        <f>IFERROR(CT_Bands_2003_2022_Count_Stock!AN23*CT_Bands_1991_2022_Bills_Flat!AR26,"0")</f>
        <v>0</v>
      </c>
      <c r="AS26" s="90" t="str">
        <f>IFERROR(CT_Bands_2003_2022_Count_Stock!AO23*CT_Bands_1991_2022_Bills_Flat!AS26,"0")</f>
        <v>0</v>
      </c>
      <c r="AT26" s="90" t="str">
        <f>IFERROR(CT_Bands_2003_2022_Count_Stock!AP23*CT_Bands_1991_2022_Bills_Flat!AT26,"0")</f>
        <v>0</v>
      </c>
      <c r="AU26" s="90" t="str">
        <f>IFERROR(CT_Bands_2003_2022_Count_Stock!AQ23*CT_Bands_1991_2022_Bills_Flat!AU26,"0")</f>
        <v>0</v>
      </c>
      <c r="AV26" s="90" t="str">
        <f>IFERROR(CT_Bands_2003_2022_Count_Stock!AR23*CT_Bands_1991_2022_Bills_Flat!AV26,"0")</f>
        <v>0</v>
      </c>
      <c r="AW26" s="90" t="str">
        <f>IFERROR(CT_Bands_2003_2022_Count_Stock!AS23*CT_Bands_1991_2022_Bills_Flat!AW26,"0")</f>
        <v>0</v>
      </c>
      <c r="AX26" s="90" t="str">
        <f>IFERROR(CT_Bands_2003_2022_Count_Stock!AT23*CT_Bands_1991_2022_Bills_Flat!AX26,"0")</f>
        <v>0</v>
      </c>
      <c r="AY26" s="90" t="str">
        <f>IFERROR(CT_Bands_2003_2022_Count_Stock!AU23*CT_Bands_1991_2022_Bills_Flat!AY26,"0")</f>
        <v>0</v>
      </c>
      <c r="AZ26" s="90" t="str">
        <f>IFERROR(CT_Bands_2003_2022_Count_Stock!AV23*CT_Bands_1991_2022_Bills_Flat!AZ26,"0")</f>
        <v>0</v>
      </c>
      <c r="BA26" s="90" t="str">
        <f>IFERROR(CT_Bands_2003_2022_Count_Stock!#REF!*CT_Bands_1991_2022_Bills_Flat!BA26,"0")</f>
        <v>0</v>
      </c>
      <c r="BB26" s="102" t="str">
        <f>IFERROR(CT_Bands_2003_2022_Count_Stock!AW23*CT_Bands_1991_2022_Bills_Flat!BB26,"0")</f>
        <v>0</v>
      </c>
      <c r="BC26" s="90" t="str">
        <f>IFERROR(CT_Bands_2003_2022_Count_Stock!AX23*CT_Bands_1991_2022_Bills_Flat!BC26,"0")</f>
        <v>0</v>
      </c>
      <c r="BD26" s="90" t="str">
        <f>IFERROR(CT_Bands_2003_2022_Count_Stock!AY23*CT_Bands_1991_2022_Bills_Flat!BD26,"0")</f>
        <v>0</v>
      </c>
      <c r="BE26" s="90" t="str">
        <f>IFERROR(CT_Bands_2003_2022_Count_Stock!AZ23*CT_Bands_1991_2022_Bills_Flat!BE26,"0")</f>
        <v>0</v>
      </c>
      <c r="BF26" s="90" t="str">
        <f>IFERROR(CT_Bands_2003_2022_Count_Stock!BA23*CT_Bands_1991_2022_Bills_Flat!BF26,"0")</f>
        <v>0</v>
      </c>
      <c r="BG26" s="90" t="str">
        <f>IFERROR(CT_Bands_2003_2022_Count_Stock!BB23*CT_Bands_1991_2022_Bills_Flat!BG26,"0")</f>
        <v>0</v>
      </c>
      <c r="BH26" s="90" t="str">
        <f>IFERROR(CT_Bands_2003_2022_Count_Stock!BC23*CT_Bands_1991_2022_Bills_Flat!BH26,"0")</f>
        <v>0</v>
      </c>
      <c r="BI26" s="90" t="str">
        <f>IFERROR(CT_Bands_2003_2022_Count_Stock!BD23*CT_Bands_1991_2022_Bills_Flat!BI26,"0")</f>
        <v>0</v>
      </c>
      <c r="BJ26" s="90" t="str">
        <f>IFERROR(CT_Bands_2003_2022_Count_Stock!BE23*CT_Bands_1991_2022_Bills_Flat!BJ26,"0")</f>
        <v>0</v>
      </c>
      <c r="BK26" s="90" t="str">
        <f>IFERROR(CT_Bands_2003_2022_Count_Stock!#REF!*CT_Bands_1991_2022_Bills_Flat!BK26,"0")</f>
        <v>0</v>
      </c>
      <c r="BL26" s="102" t="str">
        <f>IFERROR(CT_Bands_2003_2022_Count_Stock!BF23*CT_Bands_1991_2022_Bills_Flat!BL26,"0")</f>
        <v>0</v>
      </c>
      <c r="BM26" s="90" t="str">
        <f>IFERROR(CT_Bands_2003_2022_Count_Stock!BG23*CT_Bands_1991_2022_Bills_Flat!BM26,"0")</f>
        <v>0</v>
      </c>
      <c r="BN26" s="90" t="str">
        <f>IFERROR(CT_Bands_2003_2022_Count_Stock!BH23*CT_Bands_1991_2022_Bills_Flat!BN26,"0")</f>
        <v>0</v>
      </c>
      <c r="BO26" s="90" t="str">
        <f>IFERROR(CT_Bands_2003_2022_Count_Stock!BI23*CT_Bands_1991_2022_Bills_Flat!BO26,"0")</f>
        <v>0</v>
      </c>
      <c r="BP26" s="90" t="str">
        <f>IFERROR(CT_Bands_2003_2022_Count_Stock!BJ23*CT_Bands_1991_2022_Bills_Flat!BP26,"0")</f>
        <v>0</v>
      </c>
      <c r="BQ26" s="90" t="str">
        <f>IFERROR(CT_Bands_2003_2022_Count_Stock!BK23*CT_Bands_1991_2022_Bills_Flat!BQ26,"0")</f>
        <v>0</v>
      </c>
      <c r="BR26" s="90" t="str">
        <f>IFERROR(CT_Bands_2003_2022_Count_Stock!BL23*CT_Bands_1991_2022_Bills_Flat!BR26,"0")</f>
        <v>0</v>
      </c>
      <c r="BS26" s="90" t="str">
        <f>IFERROR(CT_Bands_2003_2022_Count_Stock!BM23*CT_Bands_1991_2022_Bills_Flat!BS26,"0")</f>
        <v>0</v>
      </c>
      <c r="BT26" s="90" t="str">
        <f>IFERROR(CT_Bands_2003_2022_Count_Stock!BN23*CT_Bands_1991_2022_Bills_Flat!BT26,"0")</f>
        <v>0</v>
      </c>
      <c r="BU26" s="90" t="str">
        <f>IFERROR(CT_Bands_2003_2022_Count_Stock!#REF!*CT_Bands_1991_2022_Bills_Flat!BU26,"0")</f>
        <v>0</v>
      </c>
      <c r="BV26" s="102" t="str">
        <f>IFERROR(CT_Bands_2003_2022_Count_Stock!BO23*CT_Bands_1991_2022_Bills_Flat!BV26,"0")</f>
        <v>0</v>
      </c>
      <c r="BW26" s="90" t="str">
        <f>IFERROR(CT_Bands_2003_2022_Count_Stock!BP23*CT_Bands_1991_2022_Bills_Flat!BW26,"0")</f>
        <v>0</v>
      </c>
      <c r="BX26" s="90" t="str">
        <f>IFERROR(CT_Bands_2003_2022_Count_Stock!BQ23*CT_Bands_1991_2022_Bills_Flat!BX26,"0")</f>
        <v>0</v>
      </c>
      <c r="BY26" s="90" t="str">
        <f>IFERROR(CT_Bands_2003_2022_Count_Stock!BR23*CT_Bands_1991_2022_Bills_Flat!BY26,"0")</f>
        <v>0</v>
      </c>
      <c r="BZ26" s="90" t="str">
        <f>IFERROR(CT_Bands_2003_2022_Count_Stock!BS23*CT_Bands_1991_2022_Bills_Flat!BZ26,"0")</f>
        <v>0</v>
      </c>
      <c r="CA26" s="90" t="str">
        <f>IFERROR(CT_Bands_2003_2022_Count_Stock!BT23*CT_Bands_1991_2022_Bills_Flat!CA26,"0")</f>
        <v>0</v>
      </c>
      <c r="CB26" s="90" t="str">
        <f>IFERROR(CT_Bands_2003_2022_Count_Stock!BU23*CT_Bands_1991_2022_Bills_Flat!CB26,"0")</f>
        <v>0</v>
      </c>
      <c r="CC26" s="90" t="str">
        <f>IFERROR(CT_Bands_2003_2022_Count_Stock!BV23*CT_Bands_1991_2022_Bills_Flat!CC26,"0")</f>
        <v>0</v>
      </c>
      <c r="CD26" s="90" t="str">
        <f>IFERROR(CT_Bands_2003_2022_Count_Stock!BW23*CT_Bands_1991_2022_Bills_Flat!CD26,"0")</f>
        <v>0</v>
      </c>
      <c r="CE26" s="90" t="str">
        <f>IFERROR(CT_Bands_2003_2022_Count_Stock!#REF!*CT_Bands_1991_2022_Bills_Flat!CE26,"0")</f>
        <v>0</v>
      </c>
      <c r="CF26" s="51"/>
    </row>
    <row r="27" spans="1:84" x14ac:dyDescent="0.25">
      <c r="A27" s="76" t="s">
        <v>813</v>
      </c>
      <c r="B27" s="85" t="s">
        <v>814</v>
      </c>
      <c r="C27" s="85" t="s">
        <v>1511</v>
      </c>
      <c r="D27" s="90" t="str">
        <f>IFERROR(CT_Bands_2003_2022_Count_Stock!D24*CT_Bands_1991_2022_Bills_Flat!D27,"0")</f>
        <v>0</v>
      </c>
      <c r="E27" s="90" t="str">
        <f>IFERROR(CT_Bands_2003_2022_Count_Stock!E24*CT_Bands_1991_2022_Bills_Flat!E27,"0")</f>
        <v>0</v>
      </c>
      <c r="F27" s="90" t="str">
        <f>IFERROR(CT_Bands_2003_2022_Count_Stock!F24*CT_Bands_1991_2022_Bills_Flat!F27,"0")</f>
        <v>0</v>
      </c>
      <c r="G27" s="90" t="str">
        <f>IFERROR(CT_Bands_2003_2022_Count_Stock!G24*CT_Bands_1991_2022_Bills_Flat!G27,"0")</f>
        <v>0</v>
      </c>
      <c r="H27" s="90" t="str">
        <f>IFERROR(CT_Bands_2003_2022_Count_Stock!H24*CT_Bands_1991_2022_Bills_Flat!H27,"0")</f>
        <v>0</v>
      </c>
      <c r="I27" s="90" t="str">
        <f>IFERROR(CT_Bands_2003_2022_Count_Stock!I24*CT_Bands_1991_2022_Bills_Flat!I27,"0")</f>
        <v>0</v>
      </c>
      <c r="J27" s="90" t="str">
        <f>IFERROR(CT_Bands_2003_2022_Count_Stock!J24*CT_Bands_1991_2022_Bills_Flat!J27,"0")</f>
        <v>0</v>
      </c>
      <c r="K27" s="90" t="str">
        <f>IFERROR(CT_Bands_2003_2022_Count_Stock!K24*CT_Bands_1991_2022_Bills_Flat!K27,"0")</f>
        <v>0</v>
      </c>
      <c r="L27" s="90" t="str">
        <f>IFERROR(CT_Bands_2003_2022_Count_Stock!L24*CT_Bands_1991_2022_Bills_Flat!L27,"0")</f>
        <v>0</v>
      </c>
      <c r="M27" s="90" t="str">
        <f>IFERROR(CT_Bands_2003_2022_Count_Stock!#REF!*CT_Bands_1991_2022_Bills_Flat!M27,"0")</f>
        <v>0</v>
      </c>
      <c r="N27" s="102" t="str">
        <f>IFERROR(CT_Bands_2003_2022_Count_Stock!M24*CT_Bands_1991_2022_Bills_Flat!N27,"0")</f>
        <v>0</v>
      </c>
      <c r="O27" s="90" t="str">
        <f>IFERROR(CT_Bands_2003_2022_Count_Stock!N24*CT_Bands_1991_2022_Bills_Flat!O27,"0")</f>
        <v>0</v>
      </c>
      <c r="P27" s="90" t="str">
        <f>IFERROR(CT_Bands_2003_2022_Count_Stock!O24*CT_Bands_1991_2022_Bills_Flat!P27,"0")</f>
        <v>0</v>
      </c>
      <c r="Q27" s="90" t="str">
        <f>IFERROR(CT_Bands_2003_2022_Count_Stock!P24*CT_Bands_1991_2022_Bills_Flat!Q27,"0")</f>
        <v>0</v>
      </c>
      <c r="R27" s="90" t="str">
        <f>IFERROR(CT_Bands_2003_2022_Count_Stock!Q24*CT_Bands_1991_2022_Bills_Flat!R27,"0")</f>
        <v>0</v>
      </c>
      <c r="S27" s="90" t="str">
        <f>IFERROR(CT_Bands_2003_2022_Count_Stock!R24*CT_Bands_1991_2022_Bills_Flat!S27,"0")</f>
        <v>0</v>
      </c>
      <c r="T27" s="90" t="str">
        <f>IFERROR(CT_Bands_2003_2022_Count_Stock!S24*CT_Bands_1991_2022_Bills_Flat!T27,"0")</f>
        <v>0</v>
      </c>
      <c r="U27" s="90" t="str">
        <f>IFERROR(CT_Bands_2003_2022_Count_Stock!T24*CT_Bands_1991_2022_Bills_Flat!U27,"0")</f>
        <v>0</v>
      </c>
      <c r="V27" s="90" t="str">
        <f>IFERROR(CT_Bands_2003_2022_Count_Stock!U24*CT_Bands_1991_2022_Bills_Flat!V27,"0")</f>
        <v>0</v>
      </c>
      <c r="W27" s="90" t="str">
        <f>IFERROR(CT_Bands_2003_2022_Count_Stock!#REF!*CT_Bands_1991_2022_Bills_Flat!W27,"0")</f>
        <v>0</v>
      </c>
      <c r="X27" s="102" t="str">
        <f>IFERROR(CT_Bands_2003_2022_Count_Stock!V24*CT_Bands_1991_2022_Bills_Flat!X27,"0")</f>
        <v>0</v>
      </c>
      <c r="Y27" s="90" t="str">
        <f>IFERROR(CT_Bands_2003_2022_Count_Stock!W24*CT_Bands_1991_2022_Bills_Flat!Y27,"0")</f>
        <v>0</v>
      </c>
      <c r="Z27" s="90" t="str">
        <f>IFERROR(CT_Bands_2003_2022_Count_Stock!X24*CT_Bands_1991_2022_Bills_Flat!Z27,"0")</f>
        <v>0</v>
      </c>
      <c r="AA27" s="90" t="str">
        <f>IFERROR(CT_Bands_2003_2022_Count_Stock!Y24*CT_Bands_1991_2022_Bills_Flat!AA27,"0")</f>
        <v>0</v>
      </c>
      <c r="AB27" s="90" t="str">
        <f>IFERROR(CT_Bands_2003_2022_Count_Stock!Z24*CT_Bands_1991_2022_Bills_Flat!AB27,"0")</f>
        <v>0</v>
      </c>
      <c r="AC27" s="90" t="str">
        <f>IFERROR(CT_Bands_2003_2022_Count_Stock!AA24*CT_Bands_1991_2022_Bills_Flat!AC27,"0")</f>
        <v>0</v>
      </c>
      <c r="AD27" s="90" t="str">
        <f>IFERROR(CT_Bands_2003_2022_Count_Stock!AB24*CT_Bands_1991_2022_Bills_Flat!AD27,"0")</f>
        <v>0</v>
      </c>
      <c r="AE27" s="90" t="str">
        <f>IFERROR(CT_Bands_2003_2022_Count_Stock!AC24*CT_Bands_1991_2022_Bills_Flat!AE27,"0")</f>
        <v>0</v>
      </c>
      <c r="AF27" s="90" t="str">
        <f>IFERROR(CT_Bands_2003_2022_Count_Stock!AD24*CT_Bands_1991_2022_Bills_Flat!AF27,"0")</f>
        <v>0</v>
      </c>
      <c r="AG27" s="90" t="str">
        <f>IFERROR(CT_Bands_2003_2022_Count_Stock!#REF!*CT_Bands_1991_2022_Bills_Flat!AG27,"0")</f>
        <v>0</v>
      </c>
      <c r="AH27" s="102" t="str">
        <f>IFERROR(CT_Bands_2003_2022_Count_Stock!AE24*CT_Bands_1991_2022_Bills_Flat!AH27,"0")</f>
        <v>0</v>
      </c>
      <c r="AI27" s="90" t="str">
        <f>IFERROR(CT_Bands_2003_2022_Count_Stock!AF24*CT_Bands_1991_2022_Bills_Flat!AI27,"0")</f>
        <v>0</v>
      </c>
      <c r="AJ27" s="90" t="str">
        <f>IFERROR(CT_Bands_2003_2022_Count_Stock!AG24*CT_Bands_1991_2022_Bills_Flat!AJ27,"0")</f>
        <v>0</v>
      </c>
      <c r="AK27" s="90" t="str">
        <f>IFERROR(CT_Bands_2003_2022_Count_Stock!AH24*CT_Bands_1991_2022_Bills_Flat!AK27,"0")</f>
        <v>0</v>
      </c>
      <c r="AL27" s="90" t="str">
        <f>IFERROR(CT_Bands_2003_2022_Count_Stock!AI24*CT_Bands_1991_2022_Bills_Flat!AL27,"0")</f>
        <v>0</v>
      </c>
      <c r="AM27" s="90" t="str">
        <f>IFERROR(CT_Bands_2003_2022_Count_Stock!AJ24*CT_Bands_1991_2022_Bills_Flat!AM27,"0")</f>
        <v>0</v>
      </c>
      <c r="AN27" s="90" t="str">
        <f>IFERROR(CT_Bands_2003_2022_Count_Stock!AK24*CT_Bands_1991_2022_Bills_Flat!AN27,"0")</f>
        <v>0</v>
      </c>
      <c r="AO27" s="90" t="str">
        <f>IFERROR(CT_Bands_2003_2022_Count_Stock!AL24*CT_Bands_1991_2022_Bills_Flat!AO27,"0")</f>
        <v>0</v>
      </c>
      <c r="AP27" s="90" t="str">
        <f>IFERROR(CT_Bands_2003_2022_Count_Stock!AM24*CT_Bands_1991_2022_Bills_Flat!AP27,"0")</f>
        <v>0</v>
      </c>
      <c r="AQ27" s="90" t="str">
        <f>IFERROR(CT_Bands_2003_2022_Count_Stock!#REF!*CT_Bands_1991_2022_Bills_Flat!AQ27,"0")</f>
        <v>0</v>
      </c>
      <c r="AR27" s="102" t="str">
        <f>IFERROR(CT_Bands_2003_2022_Count_Stock!AN24*CT_Bands_1991_2022_Bills_Flat!AR27,"0")</f>
        <v>0</v>
      </c>
      <c r="AS27" s="90" t="str">
        <f>IFERROR(CT_Bands_2003_2022_Count_Stock!AO24*CT_Bands_1991_2022_Bills_Flat!AS27,"0")</f>
        <v>0</v>
      </c>
      <c r="AT27" s="90" t="str">
        <f>IFERROR(CT_Bands_2003_2022_Count_Stock!AP24*CT_Bands_1991_2022_Bills_Flat!AT27,"0")</f>
        <v>0</v>
      </c>
      <c r="AU27" s="90" t="str">
        <f>IFERROR(CT_Bands_2003_2022_Count_Stock!AQ24*CT_Bands_1991_2022_Bills_Flat!AU27,"0")</f>
        <v>0</v>
      </c>
      <c r="AV27" s="90" t="str">
        <f>IFERROR(CT_Bands_2003_2022_Count_Stock!AR24*CT_Bands_1991_2022_Bills_Flat!AV27,"0")</f>
        <v>0</v>
      </c>
      <c r="AW27" s="90" t="str">
        <f>IFERROR(CT_Bands_2003_2022_Count_Stock!AS24*CT_Bands_1991_2022_Bills_Flat!AW27,"0")</f>
        <v>0</v>
      </c>
      <c r="AX27" s="90" t="str">
        <f>IFERROR(CT_Bands_2003_2022_Count_Stock!AT24*CT_Bands_1991_2022_Bills_Flat!AX27,"0")</f>
        <v>0</v>
      </c>
      <c r="AY27" s="90" t="str">
        <f>IFERROR(CT_Bands_2003_2022_Count_Stock!AU24*CT_Bands_1991_2022_Bills_Flat!AY27,"0")</f>
        <v>0</v>
      </c>
      <c r="AZ27" s="90" t="str">
        <f>IFERROR(CT_Bands_2003_2022_Count_Stock!AV24*CT_Bands_1991_2022_Bills_Flat!AZ27,"0")</f>
        <v>0</v>
      </c>
      <c r="BA27" s="90" t="str">
        <f>IFERROR(CT_Bands_2003_2022_Count_Stock!#REF!*CT_Bands_1991_2022_Bills_Flat!BA27,"0")</f>
        <v>0</v>
      </c>
      <c r="BB27" s="102" t="str">
        <f>IFERROR(CT_Bands_2003_2022_Count_Stock!AW24*CT_Bands_1991_2022_Bills_Flat!BB27,"0")</f>
        <v>0</v>
      </c>
      <c r="BC27" s="90" t="str">
        <f>IFERROR(CT_Bands_2003_2022_Count_Stock!AX24*CT_Bands_1991_2022_Bills_Flat!BC27,"0")</f>
        <v>0</v>
      </c>
      <c r="BD27" s="90" t="str">
        <f>IFERROR(CT_Bands_2003_2022_Count_Stock!AY24*CT_Bands_1991_2022_Bills_Flat!BD27,"0")</f>
        <v>0</v>
      </c>
      <c r="BE27" s="90" t="str">
        <f>IFERROR(CT_Bands_2003_2022_Count_Stock!AZ24*CT_Bands_1991_2022_Bills_Flat!BE27,"0")</f>
        <v>0</v>
      </c>
      <c r="BF27" s="90" t="str">
        <f>IFERROR(CT_Bands_2003_2022_Count_Stock!BA24*CT_Bands_1991_2022_Bills_Flat!BF27,"0")</f>
        <v>0</v>
      </c>
      <c r="BG27" s="90" t="str">
        <f>IFERROR(CT_Bands_2003_2022_Count_Stock!BB24*CT_Bands_1991_2022_Bills_Flat!BG27,"0")</f>
        <v>0</v>
      </c>
      <c r="BH27" s="90" t="str">
        <f>IFERROR(CT_Bands_2003_2022_Count_Stock!BC24*CT_Bands_1991_2022_Bills_Flat!BH27,"0")</f>
        <v>0</v>
      </c>
      <c r="BI27" s="90" t="str">
        <f>IFERROR(CT_Bands_2003_2022_Count_Stock!BD24*CT_Bands_1991_2022_Bills_Flat!BI27,"0")</f>
        <v>0</v>
      </c>
      <c r="BJ27" s="90" t="str">
        <f>IFERROR(CT_Bands_2003_2022_Count_Stock!BE24*CT_Bands_1991_2022_Bills_Flat!BJ27,"0")</f>
        <v>0</v>
      </c>
      <c r="BK27" s="90" t="str">
        <f>IFERROR(CT_Bands_2003_2022_Count_Stock!#REF!*CT_Bands_1991_2022_Bills_Flat!BK27,"0")</f>
        <v>0</v>
      </c>
      <c r="BL27" s="102" t="str">
        <f>IFERROR(CT_Bands_2003_2022_Count_Stock!BF24*CT_Bands_1991_2022_Bills_Flat!BL27,"0")</f>
        <v>0</v>
      </c>
      <c r="BM27" s="90" t="str">
        <f>IFERROR(CT_Bands_2003_2022_Count_Stock!BG24*CT_Bands_1991_2022_Bills_Flat!BM27,"0")</f>
        <v>0</v>
      </c>
      <c r="BN27" s="90" t="str">
        <f>IFERROR(CT_Bands_2003_2022_Count_Stock!BH24*CT_Bands_1991_2022_Bills_Flat!BN27,"0")</f>
        <v>0</v>
      </c>
      <c r="BO27" s="90" t="str">
        <f>IFERROR(CT_Bands_2003_2022_Count_Stock!BI24*CT_Bands_1991_2022_Bills_Flat!BO27,"0")</f>
        <v>0</v>
      </c>
      <c r="BP27" s="90" t="str">
        <f>IFERROR(CT_Bands_2003_2022_Count_Stock!BJ24*CT_Bands_1991_2022_Bills_Flat!BP27,"0")</f>
        <v>0</v>
      </c>
      <c r="BQ27" s="90" t="str">
        <f>IFERROR(CT_Bands_2003_2022_Count_Stock!BK24*CT_Bands_1991_2022_Bills_Flat!BQ27,"0")</f>
        <v>0</v>
      </c>
      <c r="BR27" s="90" t="str">
        <f>IFERROR(CT_Bands_2003_2022_Count_Stock!BL24*CT_Bands_1991_2022_Bills_Flat!BR27,"0")</f>
        <v>0</v>
      </c>
      <c r="BS27" s="90" t="str">
        <f>IFERROR(CT_Bands_2003_2022_Count_Stock!BM24*CT_Bands_1991_2022_Bills_Flat!BS27,"0")</f>
        <v>0</v>
      </c>
      <c r="BT27" s="90" t="str">
        <f>IFERROR(CT_Bands_2003_2022_Count_Stock!BN24*CT_Bands_1991_2022_Bills_Flat!BT27,"0")</f>
        <v>0</v>
      </c>
      <c r="BU27" s="90" t="str">
        <f>IFERROR(CT_Bands_2003_2022_Count_Stock!#REF!*CT_Bands_1991_2022_Bills_Flat!BU27,"0")</f>
        <v>0</v>
      </c>
      <c r="BV27" s="102" t="str">
        <f>IFERROR(CT_Bands_2003_2022_Count_Stock!BO24*CT_Bands_1991_2022_Bills_Flat!BV27,"0")</f>
        <v>0</v>
      </c>
      <c r="BW27" s="90" t="str">
        <f>IFERROR(CT_Bands_2003_2022_Count_Stock!BP24*CT_Bands_1991_2022_Bills_Flat!BW27,"0")</f>
        <v>0</v>
      </c>
      <c r="BX27" s="90" t="str">
        <f>IFERROR(CT_Bands_2003_2022_Count_Stock!BQ24*CT_Bands_1991_2022_Bills_Flat!BX27,"0")</f>
        <v>0</v>
      </c>
      <c r="BY27" s="90" t="str">
        <f>IFERROR(CT_Bands_2003_2022_Count_Stock!BR24*CT_Bands_1991_2022_Bills_Flat!BY27,"0")</f>
        <v>0</v>
      </c>
      <c r="BZ27" s="90" t="str">
        <f>IFERROR(CT_Bands_2003_2022_Count_Stock!BS24*CT_Bands_1991_2022_Bills_Flat!BZ27,"0")</f>
        <v>0</v>
      </c>
      <c r="CA27" s="90" t="str">
        <f>IFERROR(CT_Bands_2003_2022_Count_Stock!BT24*CT_Bands_1991_2022_Bills_Flat!CA27,"0")</f>
        <v>0</v>
      </c>
      <c r="CB27" s="90" t="str">
        <f>IFERROR(CT_Bands_2003_2022_Count_Stock!BU24*CT_Bands_1991_2022_Bills_Flat!CB27,"0")</f>
        <v>0</v>
      </c>
      <c r="CC27" s="90" t="str">
        <f>IFERROR(CT_Bands_2003_2022_Count_Stock!BV24*CT_Bands_1991_2022_Bills_Flat!CC27,"0")</f>
        <v>0</v>
      </c>
      <c r="CD27" s="90" t="str">
        <f>IFERROR(CT_Bands_2003_2022_Count_Stock!BW24*CT_Bands_1991_2022_Bills_Flat!CD27,"0")</f>
        <v>0</v>
      </c>
      <c r="CE27" s="90" t="str">
        <f>IFERROR(CT_Bands_2003_2022_Count_Stock!#REF!*CT_Bands_1991_2022_Bills_Flat!CE27,"0")</f>
        <v>0</v>
      </c>
      <c r="CF27" s="51"/>
    </row>
    <row r="28" spans="1:84" x14ac:dyDescent="0.25">
      <c r="A28" s="76" t="s">
        <v>815</v>
      </c>
      <c r="B28" s="85" t="s">
        <v>816</v>
      </c>
      <c r="C28" s="85" t="s">
        <v>1511</v>
      </c>
      <c r="D28" s="90" t="str">
        <f>IFERROR(CT_Bands_2003_2022_Count_Stock!D25*CT_Bands_1991_2022_Bills_Flat!D28,"0")</f>
        <v>0</v>
      </c>
      <c r="E28" s="90" t="str">
        <f>IFERROR(CT_Bands_2003_2022_Count_Stock!E25*CT_Bands_1991_2022_Bills_Flat!E28,"0")</f>
        <v>0</v>
      </c>
      <c r="F28" s="90" t="str">
        <f>IFERROR(CT_Bands_2003_2022_Count_Stock!F25*CT_Bands_1991_2022_Bills_Flat!F28,"0")</f>
        <v>0</v>
      </c>
      <c r="G28" s="90" t="str">
        <f>IFERROR(CT_Bands_2003_2022_Count_Stock!G25*CT_Bands_1991_2022_Bills_Flat!G28,"0")</f>
        <v>0</v>
      </c>
      <c r="H28" s="90" t="str">
        <f>IFERROR(CT_Bands_2003_2022_Count_Stock!H25*CT_Bands_1991_2022_Bills_Flat!H28,"0")</f>
        <v>0</v>
      </c>
      <c r="I28" s="90" t="str">
        <f>IFERROR(CT_Bands_2003_2022_Count_Stock!I25*CT_Bands_1991_2022_Bills_Flat!I28,"0")</f>
        <v>0</v>
      </c>
      <c r="J28" s="90" t="str">
        <f>IFERROR(CT_Bands_2003_2022_Count_Stock!J25*CT_Bands_1991_2022_Bills_Flat!J28,"0")</f>
        <v>0</v>
      </c>
      <c r="K28" s="90" t="str">
        <f>IFERROR(CT_Bands_2003_2022_Count_Stock!K25*CT_Bands_1991_2022_Bills_Flat!K28,"0")</f>
        <v>0</v>
      </c>
      <c r="L28" s="90" t="str">
        <f>IFERROR(CT_Bands_2003_2022_Count_Stock!L25*CT_Bands_1991_2022_Bills_Flat!L28,"0")</f>
        <v>0</v>
      </c>
      <c r="M28" s="90" t="str">
        <f>IFERROR(CT_Bands_2003_2022_Count_Stock!#REF!*CT_Bands_1991_2022_Bills_Flat!M28,"0")</f>
        <v>0</v>
      </c>
      <c r="N28" s="102" t="str">
        <f>IFERROR(CT_Bands_2003_2022_Count_Stock!M25*CT_Bands_1991_2022_Bills_Flat!N28,"0")</f>
        <v>0</v>
      </c>
      <c r="O28" s="90" t="str">
        <f>IFERROR(CT_Bands_2003_2022_Count_Stock!N25*CT_Bands_1991_2022_Bills_Flat!O28,"0")</f>
        <v>0</v>
      </c>
      <c r="P28" s="90" t="str">
        <f>IFERROR(CT_Bands_2003_2022_Count_Stock!O25*CT_Bands_1991_2022_Bills_Flat!P28,"0")</f>
        <v>0</v>
      </c>
      <c r="Q28" s="90" t="str">
        <f>IFERROR(CT_Bands_2003_2022_Count_Stock!P25*CT_Bands_1991_2022_Bills_Flat!Q28,"0")</f>
        <v>0</v>
      </c>
      <c r="R28" s="90" t="str">
        <f>IFERROR(CT_Bands_2003_2022_Count_Stock!Q25*CT_Bands_1991_2022_Bills_Flat!R28,"0")</f>
        <v>0</v>
      </c>
      <c r="S28" s="90" t="str">
        <f>IFERROR(CT_Bands_2003_2022_Count_Stock!R25*CT_Bands_1991_2022_Bills_Flat!S28,"0")</f>
        <v>0</v>
      </c>
      <c r="T28" s="90" t="str">
        <f>IFERROR(CT_Bands_2003_2022_Count_Stock!S25*CT_Bands_1991_2022_Bills_Flat!T28,"0")</f>
        <v>0</v>
      </c>
      <c r="U28" s="90" t="str">
        <f>IFERROR(CT_Bands_2003_2022_Count_Stock!T25*CT_Bands_1991_2022_Bills_Flat!U28,"0")</f>
        <v>0</v>
      </c>
      <c r="V28" s="90" t="str">
        <f>IFERROR(CT_Bands_2003_2022_Count_Stock!U25*CT_Bands_1991_2022_Bills_Flat!V28,"0")</f>
        <v>0</v>
      </c>
      <c r="W28" s="90" t="str">
        <f>IFERROR(CT_Bands_2003_2022_Count_Stock!#REF!*CT_Bands_1991_2022_Bills_Flat!W28,"0")</f>
        <v>0</v>
      </c>
      <c r="X28" s="102" t="str">
        <f>IFERROR(CT_Bands_2003_2022_Count_Stock!V25*CT_Bands_1991_2022_Bills_Flat!X28,"0")</f>
        <v>0</v>
      </c>
      <c r="Y28" s="90" t="str">
        <f>IFERROR(CT_Bands_2003_2022_Count_Stock!W25*CT_Bands_1991_2022_Bills_Flat!Y28,"0")</f>
        <v>0</v>
      </c>
      <c r="Z28" s="90" t="str">
        <f>IFERROR(CT_Bands_2003_2022_Count_Stock!X25*CT_Bands_1991_2022_Bills_Flat!Z28,"0")</f>
        <v>0</v>
      </c>
      <c r="AA28" s="90" t="str">
        <f>IFERROR(CT_Bands_2003_2022_Count_Stock!Y25*CT_Bands_1991_2022_Bills_Flat!AA28,"0")</f>
        <v>0</v>
      </c>
      <c r="AB28" s="90" t="str">
        <f>IFERROR(CT_Bands_2003_2022_Count_Stock!Z25*CT_Bands_1991_2022_Bills_Flat!AB28,"0")</f>
        <v>0</v>
      </c>
      <c r="AC28" s="90" t="str">
        <f>IFERROR(CT_Bands_2003_2022_Count_Stock!AA25*CT_Bands_1991_2022_Bills_Flat!AC28,"0")</f>
        <v>0</v>
      </c>
      <c r="AD28" s="90" t="str">
        <f>IFERROR(CT_Bands_2003_2022_Count_Stock!AB25*CT_Bands_1991_2022_Bills_Flat!AD28,"0")</f>
        <v>0</v>
      </c>
      <c r="AE28" s="90" t="str">
        <f>IFERROR(CT_Bands_2003_2022_Count_Stock!AC25*CT_Bands_1991_2022_Bills_Flat!AE28,"0")</f>
        <v>0</v>
      </c>
      <c r="AF28" s="90" t="str">
        <f>IFERROR(CT_Bands_2003_2022_Count_Stock!AD25*CT_Bands_1991_2022_Bills_Flat!AF28,"0")</f>
        <v>0</v>
      </c>
      <c r="AG28" s="90" t="str">
        <f>IFERROR(CT_Bands_2003_2022_Count_Stock!#REF!*CT_Bands_1991_2022_Bills_Flat!AG28,"0")</f>
        <v>0</v>
      </c>
      <c r="AH28" s="102" t="str">
        <f>IFERROR(CT_Bands_2003_2022_Count_Stock!AE25*CT_Bands_1991_2022_Bills_Flat!AH28,"0")</f>
        <v>0</v>
      </c>
      <c r="AI28" s="90" t="str">
        <f>IFERROR(CT_Bands_2003_2022_Count_Stock!AF25*CT_Bands_1991_2022_Bills_Flat!AI28,"0")</f>
        <v>0</v>
      </c>
      <c r="AJ28" s="90" t="str">
        <f>IFERROR(CT_Bands_2003_2022_Count_Stock!AG25*CT_Bands_1991_2022_Bills_Flat!AJ28,"0")</f>
        <v>0</v>
      </c>
      <c r="AK28" s="90" t="str">
        <f>IFERROR(CT_Bands_2003_2022_Count_Stock!AH25*CT_Bands_1991_2022_Bills_Flat!AK28,"0")</f>
        <v>0</v>
      </c>
      <c r="AL28" s="90" t="str">
        <f>IFERROR(CT_Bands_2003_2022_Count_Stock!AI25*CT_Bands_1991_2022_Bills_Flat!AL28,"0")</f>
        <v>0</v>
      </c>
      <c r="AM28" s="90" t="str">
        <f>IFERROR(CT_Bands_2003_2022_Count_Stock!AJ25*CT_Bands_1991_2022_Bills_Flat!AM28,"0")</f>
        <v>0</v>
      </c>
      <c r="AN28" s="90" t="str">
        <f>IFERROR(CT_Bands_2003_2022_Count_Stock!AK25*CT_Bands_1991_2022_Bills_Flat!AN28,"0")</f>
        <v>0</v>
      </c>
      <c r="AO28" s="90" t="str">
        <f>IFERROR(CT_Bands_2003_2022_Count_Stock!AL25*CT_Bands_1991_2022_Bills_Flat!AO28,"0")</f>
        <v>0</v>
      </c>
      <c r="AP28" s="90" t="str">
        <f>IFERROR(CT_Bands_2003_2022_Count_Stock!AM25*CT_Bands_1991_2022_Bills_Flat!AP28,"0")</f>
        <v>0</v>
      </c>
      <c r="AQ28" s="90" t="str">
        <f>IFERROR(CT_Bands_2003_2022_Count_Stock!#REF!*CT_Bands_1991_2022_Bills_Flat!AQ28,"0")</f>
        <v>0</v>
      </c>
      <c r="AR28" s="102" t="str">
        <f>IFERROR(CT_Bands_2003_2022_Count_Stock!AN25*CT_Bands_1991_2022_Bills_Flat!AR28,"0")</f>
        <v>0</v>
      </c>
      <c r="AS28" s="90" t="str">
        <f>IFERROR(CT_Bands_2003_2022_Count_Stock!AO25*CT_Bands_1991_2022_Bills_Flat!AS28,"0")</f>
        <v>0</v>
      </c>
      <c r="AT28" s="90" t="str">
        <f>IFERROR(CT_Bands_2003_2022_Count_Stock!AP25*CT_Bands_1991_2022_Bills_Flat!AT28,"0")</f>
        <v>0</v>
      </c>
      <c r="AU28" s="90" t="str">
        <f>IFERROR(CT_Bands_2003_2022_Count_Stock!AQ25*CT_Bands_1991_2022_Bills_Flat!AU28,"0")</f>
        <v>0</v>
      </c>
      <c r="AV28" s="90" t="str">
        <f>IFERROR(CT_Bands_2003_2022_Count_Stock!AR25*CT_Bands_1991_2022_Bills_Flat!AV28,"0")</f>
        <v>0</v>
      </c>
      <c r="AW28" s="90" t="str">
        <f>IFERROR(CT_Bands_2003_2022_Count_Stock!AS25*CT_Bands_1991_2022_Bills_Flat!AW28,"0")</f>
        <v>0</v>
      </c>
      <c r="AX28" s="90" t="str">
        <f>IFERROR(CT_Bands_2003_2022_Count_Stock!AT25*CT_Bands_1991_2022_Bills_Flat!AX28,"0")</f>
        <v>0</v>
      </c>
      <c r="AY28" s="90" t="str">
        <f>IFERROR(CT_Bands_2003_2022_Count_Stock!AU25*CT_Bands_1991_2022_Bills_Flat!AY28,"0")</f>
        <v>0</v>
      </c>
      <c r="AZ28" s="90" t="str">
        <f>IFERROR(CT_Bands_2003_2022_Count_Stock!AV25*CT_Bands_1991_2022_Bills_Flat!AZ28,"0")</f>
        <v>0</v>
      </c>
      <c r="BA28" s="90" t="str">
        <f>IFERROR(CT_Bands_2003_2022_Count_Stock!#REF!*CT_Bands_1991_2022_Bills_Flat!BA28,"0")</f>
        <v>0</v>
      </c>
      <c r="BB28" s="102" t="str">
        <f>IFERROR(CT_Bands_2003_2022_Count_Stock!AW25*CT_Bands_1991_2022_Bills_Flat!BB28,"0")</f>
        <v>0</v>
      </c>
      <c r="BC28" s="90" t="str">
        <f>IFERROR(CT_Bands_2003_2022_Count_Stock!AX25*CT_Bands_1991_2022_Bills_Flat!BC28,"0")</f>
        <v>0</v>
      </c>
      <c r="BD28" s="90" t="str">
        <f>IFERROR(CT_Bands_2003_2022_Count_Stock!AY25*CT_Bands_1991_2022_Bills_Flat!BD28,"0")</f>
        <v>0</v>
      </c>
      <c r="BE28" s="90" t="str">
        <f>IFERROR(CT_Bands_2003_2022_Count_Stock!AZ25*CT_Bands_1991_2022_Bills_Flat!BE28,"0")</f>
        <v>0</v>
      </c>
      <c r="BF28" s="90" t="str">
        <f>IFERROR(CT_Bands_2003_2022_Count_Stock!BA25*CT_Bands_1991_2022_Bills_Flat!BF28,"0")</f>
        <v>0</v>
      </c>
      <c r="BG28" s="90" t="str">
        <f>IFERROR(CT_Bands_2003_2022_Count_Stock!BB25*CT_Bands_1991_2022_Bills_Flat!BG28,"0")</f>
        <v>0</v>
      </c>
      <c r="BH28" s="90" t="str">
        <f>IFERROR(CT_Bands_2003_2022_Count_Stock!BC25*CT_Bands_1991_2022_Bills_Flat!BH28,"0")</f>
        <v>0</v>
      </c>
      <c r="BI28" s="90" t="str">
        <f>IFERROR(CT_Bands_2003_2022_Count_Stock!BD25*CT_Bands_1991_2022_Bills_Flat!BI28,"0")</f>
        <v>0</v>
      </c>
      <c r="BJ28" s="90" t="str">
        <f>IFERROR(CT_Bands_2003_2022_Count_Stock!BE25*CT_Bands_1991_2022_Bills_Flat!BJ28,"0")</f>
        <v>0</v>
      </c>
      <c r="BK28" s="90" t="str">
        <f>IFERROR(CT_Bands_2003_2022_Count_Stock!#REF!*CT_Bands_1991_2022_Bills_Flat!BK28,"0")</f>
        <v>0</v>
      </c>
      <c r="BL28" s="102" t="str">
        <f>IFERROR(CT_Bands_2003_2022_Count_Stock!BF25*CT_Bands_1991_2022_Bills_Flat!BL28,"0")</f>
        <v>0</v>
      </c>
      <c r="BM28" s="90" t="str">
        <f>IFERROR(CT_Bands_2003_2022_Count_Stock!BG25*CT_Bands_1991_2022_Bills_Flat!BM28,"0")</f>
        <v>0</v>
      </c>
      <c r="BN28" s="90" t="str">
        <f>IFERROR(CT_Bands_2003_2022_Count_Stock!BH25*CT_Bands_1991_2022_Bills_Flat!BN28,"0")</f>
        <v>0</v>
      </c>
      <c r="BO28" s="90" t="str">
        <f>IFERROR(CT_Bands_2003_2022_Count_Stock!BI25*CT_Bands_1991_2022_Bills_Flat!BO28,"0")</f>
        <v>0</v>
      </c>
      <c r="BP28" s="90" t="str">
        <f>IFERROR(CT_Bands_2003_2022_Count_Stock!BJ25*CT_Bands_1991_2022_Bills_Flat!BP28,"0")</f>
        <v>0</v>
      </c>
      <c r="BQ28" s="90" t="str">
        <f>IFERROR(CT_Bands_2003_2022_Count_Stock!BK25*CT_Bands_1991_2022_Bills_Flat!BQ28,"0")</f>
        <v>0</v>
      </c>
      <c r="BR28" s="90" t="str">
        <f>IFERROR(CT_Bands_2003_2022_Count_Stock!BL25*CT_Bands_1991_2022_Bills_Flat!BR28,"0")</f>
        <v>0</v>
      </c>
      <c r="BS28" s="90" t="str">
        <f>IFERROR(CT_Bands_2003_2022_Count_Stock!BM25*CT_Bands_1991_2022_Bills_Flat!BS28,"0")</f>
        <v>0</v>
      </c>
      <c r="BT28" s="90" t="str">
        <f>IFERROR(CT_Bands_2003_2022_Count_Stock!BN25*CT_Bands_1991_2022_Bills_Flat!BT28,"0")</f>
        <v>0</v>
      </c>
      <c r="BU28" s="90" t="str">
        <f>IFERROR(CT_Bands_2003_2022_Count_Stock!#REF!*CT_Bands_1991_2022_Bills_Flat!BU28,"0")</f>
        <v>0</v>
      </c>
      <c r="BV28" s="102" t="str">
        <f>IFERROR(CT_Bands_2003_2022_Count_Stock!BO25*CT_Bands_1991_2022_Bills_Flat!BV28,"0")</f>
        <v>0</v>
      </c>
      <c r="BW28" s="90" t="str">
        <f>IFERROR(CT_Bands_2003_2022_Count_Stock!BP25*CT_Bands_1991_2022_Bills_Flat!BW28,"0")</f>
        <v>0</v>
      </c>
      <c r="BX28" s="90" t="str">
        <f>IFERROR(CT_Bands_2003_2022_Count_Stock!BQ25*CT_Bands_1991_2022_Bills_Flat!BX28,"0")</f>
        <v>0</v>
      </c>
      <c r="BY28" s="90" t="str">
        <f>IFERROR(CT_Bands_2003_2022_Count_Stock!BR25*CT_Bands_1991_2022_Bills_Flat!BY28,"0")</f>
        <v>0</v>
      </c>
      <c r="BZ28" s="90" t="str">
        <f>IFERROR(CT_Bands_2003_2022_Count_Stock!BS25*CT_Bands_1991_2022_Bills_Flat!BZ28,"0")</f>
        <v>0</v>
      </c>
      <c r="CA28" s="90" t="str">
        <f>IFERROR(CT_Bands_2003_2022_Count_Stock!BT25*CT_Bands_1991_2022_Bills_Flat!CA28,"0")</f>
        <v>0</v>
      </c>
      <c r="CB28" s="90" t="str">
        <f>IFERROR(CT_Bands_2003_2022_Count_Stock!BU25*CT_Bands_1991_2022_Bills_Flat!CB28,"0")</f>
        <v>0</v>
      </c>
      <c r="CC28" s="90" t="str">
        <f>IFERROR(CT_Bands_2003_2022_Count_Stock!BV25*CT_Bands_1991_2022_Bills_Flat!CC28,"0")</f>
        <v>0</v>
      </c>
      <c r="CD28" s="90" t="str">
        <f>IFERROR(CT_Bands_2003_2022_Count_Stock!BW25*CT_Bands_1991_2022_Bills_Flat!CD28,"0")</f>
        <v>0</v>
      </c>
      <c r="CE28" s="90" t="str">
        <f>IFERROR(CT_Bands_2003_2022_Count_Stock!#REF!*CT_Bands_1991_2022_Bills_Flat!CE28,"0")</f>
        <v>0</v>
      </c>
      <c r="CF28" s="51"/>
    </row>
    <row r="29" spans="1:84" x14ac:dyDescent="0.25">
      <c r="A29" s="76" t="s">
        <v>817</v>
      </c>
      <c r="B29" s="85" t="s">
        <v>818</v>
      </c>
      <c r="C29" s="85" t="s">
        <v>1511</v>
      </c>
      <c r="D29" s="90" t="str">
        <f>IFERROR(CT_Bands_2003_2022_Count_Stock!#REF!*CT_Bands_1991_2022_Bills_Flat!D29,"0")</f>
        <v>0</v>
      </c>
      <c r="E29" s="90" t="str">
        <f>IFERROR(CT_Bands_2003_2022_Count_Stock!#REF!*CT_Bands_1991_2022_Bills_Flat!E29,"0")</f>
        <v>0</v>
      </c>
      <c r="F29" s="90" t="str">
        <f>IFERROR(CT_Bands_2003_2022_Count_Stock!#REF!*CT_Bands_1991_2022_Bills_Flat!F29,"0")</f>
        <v>0</v>
      </c>
      <c r="G29" s="90" t="str">
        <f>IFERROR(CT_Bands_2003_2022_Count_Stock!#REF!*CT_Bands_1991_2022_Bills_Flat!G29,"0")</f>
        <v>0</v>
      </c>
      <c r="H29" s="90" t="str">
        <f>IFERROR(CT_Bands_2003_2022_Count_Stock!#REF!*CT_Bands_1991_2022_Bills_Flat!H29,"0")</f>
        <v>0</v>
      </c>
      <c r="I29" s="90" t="str">
        <f>IFERROR(CT_Bands_2003_2022_Count_Stock!#REF!*CT_Bands_1991_2022_Bills_Flat!I29,"0")</f>
        <v>0</v>
      </c>
      <c r="J29" s="90" t="str">
        <f>IFERROR(CT_Bands_2003_2022_Count_Stock!#REF!*CT_Bands_1991_2022_Bills_Flat!J29,"0")</f>
        <v>0</v>
      </c>
      <c r="K29" s="90" t="str">
        <f>IFERROR(CT_Bands_2003_2022_Count_Stock!#REF!*CT_Bands_1991_2022_Bills_Flat!K29,"0")</f>
        <v>0</v>
      </c>
      <c r="L29" s="90" t="str">
        <f>IFERROR(CT_Bands_2003_2022_Count_Stock!#REF!*CT_Bands_1991_2022_Bills_Flat!L29,"0")</f>
        <v>0</v>
      </c>
      <c r="M29" s="90" t="str">
        <f>IFERROR(CT_Bands_2003_2022_Count_Stock!#REF!*CT_Bands_1991_2022_Bills_Flat!M29,"0")</f>
        <v>0</v>
      </c>
      <c r="N29" s="102" t="str">
        <f>IFERROR(CT_Bands_2003_2022_Count_Stock!#REF!*CT_Bands_1991_2022_Bills_Flat!N29,"0")</f>
        <v>0</v>
      </c>
      <c r="O29" s="90" t="str">
        <f>IFERROR(CT_Bands_2003_2022_Count_Stock!#REF!*CT_Bands_1991_2022_Bills_Flat!O29,"0")</f>
        <v>0</v>
      </c>
      <c r="P29" s="90" t="str">
        <f>IFERROR(CT_Bands_2003_2022_Count_Stock!#REF!*CT_Bands_1991_2022_Bills_Flat!P29,"0")</f>
        <v>0</v>
      </c>
      <c r="Q29" s="90" t="str">
        <f>IFERROR(CT_Bands_2003_2022_Count_Stock!#REF!*CT_Bands_1991_2022_Bills_Flat!Q29,"0")</f>
        <v>0</v>
      </c>
      <c r="R29" s="90" t="str">
        <f>IFERROR(CT_Bands_2003_2022_Count_Stock!#REF!*CT_Bands_1991_2022_Bills_Flat!R29,"0")</f>
        <v>0</v>
      </c>
      <c r="S29" s="90" t="str">
        <f>IFERROR(CT_Bands_2003_2022_Count_Stock!#REF!*CT_Bands_1991_2022_Bills_Flat!S29,"0")</f>
        <v>0</v>
      </c>
      <c r="T29" s="90" t="str">
        <f>IFERROR(CT_Bands_2003_2022_Count_Stock!#REF!*CT_Bands_1991_2022_Bills_Flat!T29,"0")</f>
        <v>0</v>
      </c>
      <c r="U29" s="90" t="str">
        <f>IFERROR(CT_Bands_2003_2022_Count_Stock!#REF!*CT_Bands_1991_2022_Bills_Flat!U29,"0")</f>
        <v>0</v>
      </c>
      <c r="V29" s="90" t="str">
        <f>IFERROR(CT_Bands_2003_2022_Count_Stock!#REF!*CT_Bands_1991_2022_Bills_Flat!V29,"0")</f>
        <v>0</v>
      </c>
      <c r="W29" s="90" t="str">
        <f>IFERROR(CT_Bands_2003_2022_Count_Stock!#REF!*CT_Bands_1991_2022_Bills_Flat!W29,"0")</f>
        <v>0</v>
      </c>
      <c r="X29" s="102" t="str">
        <f>IFERROR(CT_Bands_2003_2022_Count_Stock!#REF!*CT_Bands_1991_2022_Bills_Flat!X29,"0")</f>
        <v>0</v>
      </c>
      <c r="Y29" s="90" t="str">
        <f>IFERROR(CT_Bands_2003_2022_Count_Stock!#REF!*CT_Bands_1991_2022_Bills_Flat!Y29,"0")</f>
        <v>0</v>
      </c>
      <c r="Z29" s="90" t="str">
        <f>IFERROR(CT_Bands_2003_2022_Count_Stock!#REF!*CT_Bands_1991_2022_Bills_Flat!Z29,"0")</f>
        <v>0</v>
      </c>
      <c r="AA29" s="90" t="str">
        <f>IFERROR(CT_Bands_2003_2022_Count_Stock!#REF!*CT_Bands_1991_2022_Bills_Flat!AA29,"0")</f>
        <v>0</v>
      </c>
      <c r="AB29" s="90" t="str">
        <f>IFERROR(CT_Bands_2003_2022_Count_Stock!#REF!*CT_Bands_1991_2022_Bills_Flat!AB29,"0")</f>
        <v>0</v>
      </c>
      <c r="AC29" s="90" t="str">
        <f>IFERROR(CT_Bands_2003_2022_Count_Stock!#REF!*CT_Bands_1991_2022_Bills_Flat!AC29,"0")</f>
        <v>0</v>
      </c>
      <c r="AD29" s="90" t="str">
        <f>IFERROR(CT_Bands_2003_2022_Count_Stock!#REF!*CT_Bands_1991_2022_Bills_Flat!AD29,"0")</f>
        <v>0</v>
      </c>
      <c r="AE29" s="90" t="str">
        <f>IFERROR(CT_Bands_2003_2022_Count_Stock!#REF!*CT_Bands_1991_2022_Bills_Flat!AE29,"0")</f>
        <v>0</v>
      </c>
      <c r="AF29" s="90" t="str">
        <f>IFERROR(CT_Bands_2003_2022_Count_Stock!#REF!*CT_Bands_1991_2022_Bills_Flat!AF29,"0")</f>
        <v>0</v>
      </c>
      <c r="AG29" s="90" t="str">
        <f>IFERROR(CT_Bands_2003_2022_Count_Stock!#REF!*CT_Bands_1991_2022_Bills_Flat!AG29,"0")</f>
        <v>0</v>
      </c>
      <c r="AH29" s="102" t="str">
        <f>IFERROR(CT_Bands_2003_2022_Count_Stock!#REF!*CT_Bands_1991_2022_Bills_Flat!AH29,"0")</f>
        <v>0</v>
      </c>
      <c r="AI29" s="90" t="str">
        <f>IFERROR(CT_Bands_2003_2022_Count_Stock!#REF!*CT_Bands_1991_2022_Bills_Flat!AI29,"0")</f>
        <v>0</v>
      </c>
      <c r="AJ29" s="90" t="str">
        <f>IFERROR(CT_Bands_2003_2022_Count_Stock!#REF!*CT_Bands_1991_2022_Bills_Flat!AJ29,"0")</f>
        <v>0</v>
      </c>
      <c r="AK29" s="90" t="str">
        <f>IFERROR(CT_Bands_2003_2022_Count_Stock!#REF!*CT_Bands_1991_2022_Bills_Flat!AK29,"0")</f>
        <v>0</v>
      </c>
      <c r="AL29" s="90" t="str">
        <f>IFERROR(CT_Bands_2003_2022_Count_Stock!#REF!*CT_Bands_1991_2022_Bills_Flat!AL29,"0")</f>
        <v>0</v>
      </c>
      <c r="AM29" s="90" t="str">
        <f>IFERROR(CT_Bands_2003_2022_Count_Stock!#REF!*CT_Bands_1991_2022_Bills_Flat!AM29,"0")</f>
        <v>0</v>
      </c>
      <c r="AN29" s="90" t="str">
        <f>IFERROR(CT_Bands_2003_2022_Count_Stock!#REF!*CT_Bands_1991_2022_Bills_Flat!AN29,"0")</f>
        <v>0</v>
      </c>
      <c r="AO29" s="90" t="str">
        <f>IFERROR(CT_Bands_2003_2022_Count_Stock!#REF!*CT_Bands_1991_2022_Bills_Flat!AO29,"0")</f>
        <v>0</v>
      </c>
      <c r="AP29" s="90" t="str">
        <f>IFERROR(CT_Bands_2003_2022_Count_Stock!#REF!*CT_Bands_1991_2022_Bills_Flat!AP29,"0")</f>
        <v>0</v>
      </c>
      <c r="AQ29" s="90" t="str">
        <f>IFERROR(CT_Bands_2003_2022_Count_Stock!#REF!*CT_Bands_1991_2022_Bills_Flat!AQ29,"0")</f>
        <v>0</v>
      </c>
      <c r="AR29" s="102" t="str">
        <f>IFERROR(CT_Bands_2003_2022_Count_Stock!#REF!*CT_Bands_1991_2022_Bills_Flat!AR29,"0")</f>
        <v>0</v>
      </c>
      <c r="AS29" s="90" t="str">
        <f>IFERROR(CT_Bands_2003_2022_Count_Stock!#REF!*CT_Bands_1991_2022_Bills_Flat!AS29,"0")</f>
        <v>0</v>
      </c>
      <c r="AT29" s="90" t="str">
        <f>IFERROR(CT_Bands_2003_2022_Count_Stock!#REF!*CT_Bands_1991_2022_Bills_Flat!AT29,"0")</f>
        <v>0</v>
      </c>
      <c r="AU29" s="90" t="str">
        <f>IFERROR(CT_Bands_2003_2022_Count_Stock!#REF!*CT_Bands_1991_2022_Bills_Flat!AU29,"0")</f>
        <v>0</v>
      </c>
      <c r="AV29" s="90" t="str">
        <f>IFERROR(CT_Bands_2003_2022_Count_Stock!#REF!*CT_Bands_1991_2022_Bills_Flat!AV29,"0")</f>
        <v>0</v>
      </c>
      <c r="AW29" s="90" t="str">
        <f>IFERROR(CT_Bands_2003_2022_Count_Stock!#REF!*CT_Bands_1991_2022_Bills_Flat!AW29,"0")</f>
        <v>0</v>
      </c>
      <c r="AX29" s="90" t="str">
        <f>IFERROR(CT_Bands_2003_2022_Count_Stock!#REF!*CT_Bands_1991_2022_Bills_Flat!AX29,"0")</f>
        <v>0</v>
      </c>
      <c r="AY29" s="90" t="str">
        <f>IFERROR(CT_Bands_2003_2022_Count_Stock!#REF!*CT_Bands_1991_2022_Bills_Flat!AY29,"0")</f>
        <v>0</v>
      </c>
      <c r="AZ29" s="90" t="str">
        <f>IFERROR(CT_Bands_2003_2022_Count_Stock!#REF!*CT_Bands_1991_2022_Bills_Flat!AZ29,"0")</f>
        <v>0</v>
      </c>
      <c r="BA29" s="90" t="str">
        <f>IFERROR(CT_Bands_2003_2022_Count_Stock!#REF!*CT_Bands_1991_2022_Bills_Flat!BA29,"0")</f>
        <v>0</v>
      </c>
      <c r="BB29" s="102" t="str">
        <f>IFERROR(CT_Bands_2003_2022_Count_Stock!#REF!*CT_Bands_1991_2022_Bills_Flat!BB29,"0")</f>
        <v>0</v>
      </c>
      <c r="BC29" s="90" t="str">
        <f>IFERROR(CT_Bands_2003_2022_Count_Stock!#REF!*CT_Bands_1991_2022_Bills_Flat!BC29,"0")</f>
        <v>0</v>
      </c>
      <c r="BD29" s="90" t="str">
        <f>IFERROR(CT_Bands_2003_2022_Count_Stock!#REF!*CT_Bands_1991_2022_Bills_Flat!BD29,"0")</f>
        <v>0</v>
      </c>
      <c r="BE29" s="90" t="str">
        <f>IFERROR(CT_Bands_2003_2022_Count_Stock!#REF!*CT_Bands_1991_2022_Bills_Flat!BE29,"0")</f>
        <v>0</v>
      </c>
      <c r="BF29" s="90" t="str">
        <f>IFERROR(CT_Bands_2003_2022_Count_Stock!#REF!*CT_Bands_1991_2022_Bills_Flat!BF29,"0")</f>
        <v>0</v>
      </c>
      <c r="BG29" s="90" t="str">
        <f>IFERROR(CT_Bands_2003_2022_Count_Stock!#REF!*CT_Bands_1991_2022_Bills_Flat!BG29,"0")</f>
        <v>0</v>
      </c>
      <c r="BH29" s="90" t="str">
        <f>IFERROR(CT_Bands_2003_2022_Count_Stock!#REF!*CT_Bands_1991_2022_Bills_Flat!BH29,"0")</f>
        <v>0</v>
      </c>
      <c r="BI29" s="90" t="str">
        <f>IFERROR(CT_Bands_2003_2022_Count_Stock!#REF!*CT_Bands_1991_2022_Bills_Flat!BI29,"0")</f>
        <v>0</v>
      </c>
      <c r="BJ29" s="90" t="str">
        <f>IFERROR(CT_Bands_2003_2022_Count_Stock!#REF!*CT_Bands_1991_2022_Bills_Flat!BJ29,"0")</f>
        <v>0</v>
      </c>
      <c r="BK29" s="90" t="str">
        <f>IFERROR(CT_Bands_2003_2022_Count_Stock!#REF!*CT_Bands_1991_2022_Bills_Flat!BK29,"0")</f>
        <v>0</v>
      </c>
      <c r="BL29" s="102" t="str">
        <f>IFERROR(CT_Bands_2003_2022_Count_Stock!#REF!*CT_Bands_1991_2022_Bills_Flat!BL29,"0")</f>
        <v>0</v>
      </c>
      <c r="BM29" s="90" t="str">
        <f>IFERROR(CT_Bands_2003_2022_Count_Stock!#REF!*CT_Bands_1991_2022_Bills_Flat!BM29,"0")</f>
        <v>0</v>
      </c>
      <c r="BN29" s="90" t="str">
        <f>IFERROR(CT_Bands_2003_2022_Count_Stock!#REF!*CT_Bands_1991_2022_Bills_Flat!BN29,"0")</f>
        <v>0</v>
      </c>
      <c r="BO29" s="90" t="str">
        <f>IFERROR(CT_Bands_2003_2022_Count_Stock!#REF!*CT_Bands_1991_2022_Bills_Flat!BO29,"0")</f>
        <v>0</v>
      </c>
      <c r="BP29" s="90" t="str">
        <f>IFERROR(CT_Bands_2003_2022_Count_Stock!#REF!*CT_Bands_1991_2022_Bills_Flat!BP29,"0")</f>
        <v>0</v>
      </c>
      <c r="BQ29" s="90" t="str">
        <f>IFERROR(CT_Bands_2003_2022_Count_Stock!#REF!*CT_Bands_1991_2022_Bills_Flat!BQ29,"0")</f>
        <v>0</v>
      </c>
      <c r="BR29" s="90" t="str">
        <f>IFERROR(CT_Bands_2003_2022_Count_Stock!#REF!*CT_Bands_1991_2022_Bills_Flat!BR29,"0")</f>
        <v>0</v>
      </c>
      <c r="BS29" s="90" t="str">
        <f>IFERROR(CT_Bands_2003_2022_Count_Stock!#REF!*CT_Bands_1991_2022_Bills_Flat!BS29,"0")</f>
        <v>0</v>
      </c>
      <c r="BT29" s="90" t="str">
        <f>IFERROR(CT_Bands_2003_2022_Count_Stock!#REF!*CT_Bands_1991_2022_Bills_Flat!BT29,"0")</f>
        <v>0</v>
      </c>
      <c r="BU29" s="90" t="str">
        <f>IFERROR(CT_Bands_2003_2022_Count_Stock!#REF!*CT_Bands_1991_2022_Bills_Flat!BU29,"0")</f>
        <v>0</v>
      </c>
      <c r="BV29" s="102" t="str">
        <f>IFERROR(CT_Bands_2003_2022_Count_Stock!#REF!*CT_Bands_1991_2022_Bills_Flat!BV29,"0")</f>
        <v>0</v>
      </c>
      <c r="BW29" s="90" t="str">
        <f>IFERROR(CT_Bands_2003_2022_Count_Stock!#REF!*CT_Bands_1991_2022_Bills_Flat!BW29,"0")</f>
        <v>0</v>
      </c>
      <c r="BX29" s="90" t="str">
        <f>IFERROR(CT_Bands_2003_2022_Count_Stock!#REF!*CT_Bands_1991_2022_Bills_Flat!BX29,"0")</f>
        <v>0</v>
      </c>
      <c r="BY29" s="90" t="str">
        <f>IFERROR(CT_Bands_2003_2022_Count_Stock!#REF!*CT_Bands_1991_2022_Bills_Flat!BY29,"0")</f>
        <v>0</v>
      </c>
      <c r="BZ29" s="90" t="str">
        <f>IFERROR(CT_Bands_2003_2022_Count_Stock!#REF!*CT_Bands_1991_2022_Bills_Flat!BZ29,"0")</f>
        <v>0</v>
      </c>
      <c r="CA29" s="90" t="str">
        <f>IFERROR(CT_Bands_2003_2022_Count_Stock!#REF!*CT_Bands_1991_2022_Bills_Flat!CA29,"0")</f>
        <v>0</v>
      </c>
      <c r="CB29" s="90" t="str">
        <f>IFERROR(CT_Bands_2003_2022_Count_Stock!#REF!*CT_Bands_1991_2022_Bills_Flat!CB29,"0")</f>
        <v>0</v>
      </c>
      <c r="CC29" s="90" t="str">
        <f>IFERROR(CT_Bands_2003_2022_Count_Stock!#REF!*CT_Bands_1991_2022_Bills_Flat!CC29,"0")</f>
        <v>0</v>
      </c>
      <c r="CD29" s="90" t="str">
        <f>IFERROR(CT_Bands_2003_2022_Count_Stock!#REF!*CT_Bands_1991_2022_Bills_Flat!CD29,"0")</f>
        <v>0</v>
      </c>
      <c r="CE29" s="90" t="str">
        <f>IFERROR(CT_Bands_2003_2022_Count_Stock!#REF!*CT_Bands_1991_2022_Bills_Flat!CE29,"0")</f>
        <v>0</v>
      </c>
      <c r="CF29" s="51"/>
    </row>
    <row r="30" spans="1:84" x14ac:dyDescent="0.25">
      <c r="A30" s="76" t="s">
        <v>779</v>
      </c>
      <c r="B30" s="85" t="s">
        <v>780</v>
      </c>
      <c r="C30" s="85" t="s">
        <v>1511</v>
      </c>
      <c r="D30" s="90" t="str">
        <f>IFERROR(CT_Bands_2003_2022_Count_Stock!#REF!*CT_Bands_1991_2022_Bills_Flat!D30,"0")</f>
        <v>0</v>
      </c>
      <c r="E30" s="90" t="str">
        <f>IFERROR(CT_Bands_2003_2022_Count_Stock!#REF!*CT_Bands_1991_2022_Bills_Flat!E30,"0")</f>
        <v>0</v>
      </c>
      <c r="F30" s="90" t="str">
        <f>IFERROR(CT_Bands_2003_2022_Count_Stock!#REF!*CT_Bands_1991_2022_Bills_Flat!F30,"0")</f>
        <v>0</v>
      </c>
      <c r="G30" s="90" t="str">
        <f>IFERROR(CT_Bands_2003_2022_Count_Stock!#REF!*CT_Bands_1991_2022_Bills_Flat!G30,"0")</f>
        <v>0</v>
      </c>
      <c r="H30" s="90" t="str">
        <f>IFERROR(CT_Bands_2003_2022_Count_Stock!#REF!*CT_Bands_1991_2022_Bills_Flat!H30,"0")</f>
        <v>0</v>
      </c>
      <c r="I30" s="90" t="str">
        <f>IFERROR(CT_Bands_2003_2022_Count_Stock!#REF!*CT_Bands_1991_2022_Bills_Flat!I30,"0")</f>
        <v>0</v>
      </c>
      <c r="J30" s="90" t="str">
        <f>IFERROR(CT_Bands_2003_2022_Count_Stock!#REF!*CT_Bands_1991_2022_Bills_Flat!J30,"0")</f>
        <v>0</v>
      </c>
      <c r="K30" s="90" t="str">
        <f>IFERROR(CT_Bands_2003_2022_Count_Stock!#REF!*CT_Bands_1991_2022_Bills_Flat!K30,"0")</f>
        <v>0</v>
      </c>
      <c r="L30" s="90" t="str">
        <f>IFERROR(CT_Bands_2003_2022_Count_Stock!#REF!*CT_Bands_1991_2022_Bills_Flat!L30,"0")</f>
        <v>0</v>
      </c>
      <c r="M30" s="90" t="str">
        <f>IFERROR(CT_Bands_2003_2022_Count_Stock!#REF!*CT_Bands_1991_2022_Bills_Flat!M30,"0")</f>
        <v>0</v>
      </c>
      <c r="N30" s="102" t="str">
        <f>IFERROR(CT_Bands_2003_2022_Count_Stock!#REF!*CT_Bands_1991_2022_Bills_Flat!N30,"0")</f>
        <v>0</v>
      </c>
      <c r="O30" s="90" t="str">
        <f>IFERROR(CT_Bands_2003_2022_Count_Stock!#REF!*CT_Bands_1991_2022_Bills_Flat!O30,"0")</f>
        <v>0</v>
      </c>
      <c r="P30" s="90" t="str">
        <f>IFERROR(CT_Bands_2003_2022_Count_Stock!#REF!*CT_Bands_1991_2022_Bills_Flat!P30,"0")</f>
        <v>0</v>
      </c>
      <c r="Q30" s="90" t="str">
        <f>IFERROR(CT_Bands_2003_2022_Count_Stock!#REF!*CT_Bands_1991_2022_Bills_Flat!Q30,"0")</f>
        <v>0</v>
      </c>
      <c r="R30" s="90" t="str">
        <f>IFERROR(CT_Bands_2003_2022_Count_Stock!#REF!*CT_Bands_1991_2022_Bills_Flat!R30,"0")</f>
        <v>0</v>
      </c>
      <c r="S30" s="90" t="str">
        <f>IFERROR(CT_Bands_2003_2022_Count_Stock!#REF!*CT_Bands_1991_2022_Bills_Flat!S30,"0")</f>
        <v>0</v>
      </c>
      <c r="T30" s="90" t="str">
        <f>IFERROR(CT_Bands_2003_2022_Count_Stock!#REF!*CT_Bands_1991_2022_Bills_Flat!T30,"0")</f>
        <v>0</v>
      </c>
      <c r="U30" s="90" t="str">
        <f>IFERROR(CT_Bands_2003_2022_Count_Stock!#REF!*CT_Bands_1991_2022_Bills_Flat!U30,"0")</f>
        <v>0</v>
      </c>
      <c r="V30" s="90" t="str">
        <f>IFERROR(CT_Bands_2003_2022_Count_Stock!#REF!*CT_Bands_1991_2022_Bills_Flat!V30,"0")</f>
        <v>0</v>
      </c>
      <c r="W30" s="90" t="str">
        <f>IFERROR(CT_Bands_2003_2022_Count_Stock!#REF!*CT_Bands_1991_2022_Bills_Flat!W30,"0")</f>
        <v>0</v>
      </c>
      <c r="X30" s="102" t="str">
        <f>IFERROR(CT_Bands_2003_2022_Count_Stock!#REF!*CT_Bands_1991_2022_Bills_Flat!X30,"0")</f>
        <v>0</v>
      </c>
      <c r="Y30" s="90" t="str">
        <f>IFERROR(CT_Bands_2003_2022_Count_Stock!#REF!*CT_Bands_1991_2022_Bills_Flat!Y30,"0")</f>
        <v>0</v>
      </c>
      <c r="Z30" s="90" t="str">
        <f>IFERROR(CT_Bands_2003_2022_Count_Stock!#REF!*CT_Bands_1991_2022_Bills_Flat!Z30,"0")</f>
        <v>0</v>
      </c>
      <c r="AA30" s="90" t="str">
        <f>IFERROR(CT_Bands_2003_2022_Count_Stock!#REF!*CT_Bands_1991_2022_Bills_Flat!AA30,"0")</f>
        <v>0</v>
      </c>
      <c r="AB30" s="90" t="str">
        <f>IFERROR(CT_Bands_2003_2022_Count_Stock!#REF!*CT_Bands_1991_2022_Bills_Flat!AB30,"0")</f>
        <v>0</v>
      </c>
      <c r="AC30" s="90" t="str">
        <f>IFERROR(CT_Bands_2003_2022_Count_Stock!#REF!*CT_Bands_1991_2022_Bills_Flat!AC30,"0")</f>
        <v>0</v>
      </c>
      <c r="AD30" s="90" t="str">
        <f>IFERROR(CT_Bands_2003_2022_Count_Stock!#REF!*CT_Bands_1991_2022_Bills_Flat!AD30,"0")</f>
        <v>0</v>
      </c>
      <c r="AE30" s="90" t="str">
        <f>IFERROR(CT_Bands_2003_2022_Count_Stock!#REF!*CT_Bands_1991_2022_Bills_Flat!AE30,"0")</f>
        <v>0</v>
      </c>
      <c r="AF30" s="90" t="str">
        <f>IFERROR(CT_Bands_2003_2022_Count_Stock!#REF!*CT_Bands_1991_2022_Bills_Flat!AF30,"0")</f>
        <v>0</v>
      </c>
      <c r="AG30" s="90" t="str">
        <f>IFERROR(CT_Bands_2003_2022_Count_Stock!#REF!*CT_Bands_1991_2022_Bills_Flat!AG30,"0")</f>
        <v>0</v>
      </c>
      <c r="AH30" s="102" t="str">
        <f>IFERROR(CT_Bands_2003_2022_Count_Stock!#REF!*CT_Bands_1991_2022_Bills_Flat!AH30,"0")</f>
        <v>0</v>
      </c>
      <c r="AI30" s="90" t="str">
        <f>IFERROR(CT_Bands_2003_2022_Count_Stock!#REF!*CT_Bands_1991_2022_Bills_Flat!AI30,"0")</f>
        <v>0</v>
      </c>
      <c r="AJ30" s="90" t="str">
        <f>IFERROR(CT_Bands_2003_2022_Count_Stock!#REF!*CT_Bands_1991_2022_Bills_Flat!AJ30,"0")</f>
        <v>0</v>
      </c>
      <c r="AK30" s="90" t="str">
        <f>IFERROR(CT_Bands_2003_2022_Count_Stock!#REF!*CT_Bands_1991_2022_Bills_Flat!AK30,"0")</f>
        <v>0</v>
      </c>
      <c r="AL30" s="90" t="str">
        <f>IFERROR(CT_Bands_2003_2022_Count_Stock!#REF!*CT_Bands_1991_2022_Bills_Flat!AL30,"0")</f>
        <v>0</v>
      </c>
      <c r="AM30" s="90" t="str">
        <f>IFERROR(CT_Bands_2003_2022_Count_Stock!#REF!*CT_Bands_1991_2022_Bills_Flat!AM30,"0")</f>
        <v>0</v>
      </c>
      <c r="AN30" s="90" t="str">
        <f>IFERROR(CT_Bands_2003_2022_Count_Stock!#REF!*CT_Bands_1991_2022_Bills_Flat!AN30,"0")</f>
        <v>0</v>
      </c>
      <c r="AO30" s="90" t="str">
        <f>IFERROR(CT_Bands_2003_2022_Count_Stock!#REF!*CT_Bands_1991_2022_Bills_Flat!AO30,"0")</f>
        <v>0</v>
      </c>
      <c r="AP30" s="90" t="str">
        <f>IFERROR(CT_Bands_2003_2022_Count_Stock!#REF!*CT_Bands_1991_2022_Bills_Flat!AP30,"0")</f>
        <v>0</v>
      </c>
      <c r="AQ30" s="90" t="str">
        <f>IFERROR(CT_Bands_2003_2022_Count_Stock!#REF!*CT_Bands_1991_2022_Bills_Flat!AQ30,"0")</f>
        <v>0</v>
      </c>
      <c r="AR30" s="102" t="str">
        <f>IFERROR(CT_Bands_2003_2022_Count_Stock!#REF!*CT_Bands_1991_2022_Bills_Flat!AR30,"0")</f>
        <v>0</v>
      </c>
      <c r="AS30" s="90" t="str">
        <f>IFERROR(CT_Bands_2003_2022_Count_Stock!#REF!*CT_Bands_1991_2022_Bills_Flat!AS30,"0")</f>
        <v>0</v>
      </c>
      <c r="AT30" s="90" t="str">
        <f>IFERROR(CT_Bands_2003_2022_Count_Stock!#REF!*CT_Bands_1991_2022_Bills_Flat!AT30,"0")</f>
        <v>0</v>
      </c>
      <c r="AU30" s="90" t="str">
        <f>IFERROR(CT_Bands_2003_2022_Count_Stock!#REF!*CT_Bands_1991_2022_Bills_Flat!AU30,"0")</f>
        <v>0</v>
      </c>
      <c r="AV30" s="90" t="str">
        <f>IFERROR(CT_Bands_2003_2022_Count_Stock!#REF!*CT_Bands_1991_2022_Bills_Flat!AV30,"0")</f>
        <v>0</v>
      </c>
      <c r="AW30" s="90" t="str">
        <f>IFERROR(CT_Bands_2003_2022_Count_Stock!#REF!*CT_Bands_1991_2022_Bills_Flat!AW30,"0")</f>
        <v>0</v>
      </c>
      <c r="AX30" s="90" t="str">
        <f>IFERROR(CT_Bands_2003_2022_Count_Stock!#REF!*CT_Bands_1991_2022_Bills_Flat!AX30,"0")</f>
        <v>0</v>
      </c>
      <c r="AY30" s="90" t="str">
        <f>IFERROR(CT_Bands_2003_2022_Count_Stock!#REF!*CT_Bands_1991_2022_Bills_Flat!AY30,"0")</f>
        <v>0</v>
      </c>
      <c r="AZ30" s="90" t="str">
        <f>IFERROR(CT_Bands_2003_2022_Count_Stock!#REF!*CT_Bands_1991_2022_Bills_Flat!AZ30,"0")</f>
        <v>0</v>
      </c>
      <c r="BA30" s="90" t="str">
        <f>IFERROR(CT_Bands_2003_2022_Count_Stock!#REF!*CT_Bands_1991_2022_Bills_Flat!BA30,"0")</f>
        <v>0</v>
      </c>
      <c r="BB30" s="102" t="str">
        <f>IFERROR(CT_Bands_2003_2022_Count_Stock!#REF!*CT_Bands_1991_2022_Bills_Flat!BB30,"0")</f>
        <v>0</v>
      </c>
      <c r="BC30" s="90" t="str">
        <f>IFERROR(CT_Bands_2003_2022_Count_Stock!#REF!*CT_Bands_1991_2022_Bills_Flat!BC30,"0")</f>
        <v>0</v>
      </c>
      <c r="BD30" s="90" t="str">
        <f>IFERROR(CT_Bands_2003_2022_Count_Stock!#REF!*CT_Bands_1991_2022_Bills_Flat!BD30,"0")</f>
        <v>0</v>
      </c>
      <c r="BE30" s="90" t="str">
        <f>IFERROR(CT_Bands_2003_2022_Count_Stock!#REF!*CT_Bands_1991_2022_Bills_Flat!BE30,"0")</f>
        <v>0</v>
      </c>
      <c r="BF30" s="90" t="str">
        <f>IFERROR(CT_Bands_2003_2022_Count_Stock!#REF!*CT_Bands_1991_2022_Bills_Flat!BF30,"0")</f>
        <v>0</v>
      </c>
      <c r="BG30" s="90" t="str">
        <f>IFERROR(CT_Bands_2003_2022_Count_Stock!#REF!*CT_Bands_1991_2022_Bills_Flat!BG30,"0")</f>
        <v>0</v>
      </c>
      <c r="BH30" s="90" t="str">
        <f>IFERROR(CT_Bands_2003_2022_Count_Stock!#REF!*CT_Bands_1991_2022_Bills_Flat!BH30,"0")</f>
        <v>0</v>
      </c>
      <c r="BI30" s="90" t="str">
        <f>IFERROR(CT_Bands_2003_2022_Count_Stock!#REF!*CT_Bands_1991_2022_Bills_Flat!BI30,"0")</f>
        <v>0</v>
      </c>
      <c r="BJ30" s="90" t="str">
        <f>IFERROR(CT_Bands_2003_2022_Count_Stock!#REF!*CT_Bands_1991_2022_Bills_Flat!BJ30,"0")</f>
        <v>0</v>
      </c>
      <c r="BK30" s="90" t="str">
        <f>IFERROR(CT_Bands_2003_2022_Count_Stock!#REF!*CT_Bands_1991_2022_Bills_Flat!BK30,"0")</f>
        <v>0</v>
      </c>
      <c r="BL30" s="102" t="str">
        <f>IFERROR(CT_Bands_2003_2022_Count_Stock!#REF!*CT_Bands_1991_2022_Bills_Flat!BL30,"0")</f>
        <v>0</v>
      </c>
      <c r="BM30" s="90" t="str">
        <f>IFERROR(CT_Bands_2003_2022_Count_Stock!#REF!*CT_Bands_1991_2022_Bills_Flat!BM30,"0")</f>
        <v>0</v>
      </c>
      <c r="BN30" s="90" t="str">
        <f>IFERROR(CT_Bands_2003_2022_Count_Stock!#REF!*CT_Bands_1991_2022_Bills_Flat!BN30,"0")</f>
        <v>0</v>
      </c>
      <c r="BO30" s="90" t="str">
        <f>IFERROR(CT_Bands_2003_2022_Count_Stock!#REF!*CT_Bands_1991_2022_Bills_Flat!BO30,"0")</f>
        <v>0</v>
      </c>
      <c r="BP30" s="90" t="str">
        <f>IFERROR(CT_Bands_2003_2022_Count_Stock!#REF!*CT_Bands_1991_2022_Bills_Flat!BP30,"0")</f>
        <v>0</v>
      </c>
      <c r="BQ30" s="90" t="str">
        <f>IFERROR(CT_Bands_2003_2022_Count_Stock!#REF!*CT_Bands_1991_2022_Bills_Flat!BQ30,"0")</f>
        <v>0</v>
      </c>
      <c r="BR30" s="90" t="str">
        <f>IFERROR(CT_Bands_2003_2022_Count_Stock!#REF!*CT_Bands_1991_2022_Bills_Flat!BR30,"0")</f>
        <v>0</v>
      </c>
      <c r="BS30" s="90" t="str">
        <f>IFERROR(CT_Bands_2003_2022_Count_Stock!#REF!*CT_Bands_1991_2022_Bills_Flat!BS30,"0")</f>
        <v>0</v>
      </c>
      <c r="BT30" s="90" t="str">
        <f>IFERROR(CT_Bands_2003_2022_Count_Stock!#REF!*CT_Bands_1991_2022_Bills_Flat!BT30,"0")</f>
        <v>0</v>
      </c>
      <c r="BU30" s="90" t="str">
        <f>IFERROR(CT_Bands_2003_2022_Count_Stock!#REF!*CT_Bands_1991_2022_Bills_Flat!BU30,"0")</f>
        <v>0</v>
      </c>
      <c r="BV30" s="102" t="str">
        <f>IFERROR(CT_Bands_2003_2022_Count_Stock!#REF!*CT_Bands_1991_2022_Bills_Flat!BV30,"0")</f>
        <v>0</v>
      </c>
      <c r="BW30" s="90" t="str">
        <f>IFERROR(CT_Bands_2003_2022_Count_Stock!#REF!*CT_Bands_1991_2022_Bills_Flat!BW30,"0")</f>
        <v>0</v>
      </c>
      <c r="BX30" s="90" t="str">
        <f>IFERROR(CT_Bands_2003_2022_Count_Stock!#REF!*CT_Bands_1991_2022_Bills_Flat!BX30,"0")</f>
        <v>0</v>
      </c>
      <c r="BY30" s="90" t="str">
        <f>IFERROR(CT_Bands_2003_2022_Count_Stock!#REF!*CT_Bands_1991_2022_Bills_Flat!BY30,"0")</f>
        <v>0</v>
      </c>
      <c r="BZ30" s="90" t="str">
        <f>IFERROR(CT_Bands_2003_2022_Count_Stock!#REF!*CT_Bands_1991_2022_Bills_Flat!BZ30,"0")</f>
        <v>0</v>
      </c>
      <c r="CA30" s="90" t="str">
        <f>IFERROR(CT_Bands_2003_2022_Count_Stock!#REF!*CT_Bands_1991_2022_Bills_Flat!CA30,"0")</f>
        <v>0</v>
      </c>
      <c r="CB30" s="90" t="str">
        <f>IFERROR(CT_Bands_2003_2022_Count_Stock!#REF!*CT_Bands_1991_2022_Bills_Flat!CB30,"0")</f>
        <v>0</v>
      </c>
      <c r="CC30" s="90" t="str">
        <f>IFERROR(CT_Bands_2003_2022_Count_Stock!#REF!*CT_Bands_1991_2022_Bills_Flat!CC30,"0")</f>
        <v>0</v>
      </c>
      <c r="CD30" s="90" t="str">
        <f>IFERROR(CT_Bands_2003_2022_Count_Stock!#REF!*CT_Bands_1991_2022_Bills_Flat!CD30,"0")</f>
        <v>0</v>
      </c>
      <c r="CE30" s="90" t="str">
        <f>IFERROR(CT_Bands_2003_2022_Count_Stock!#REF!*CT_Bands_1991_2022_Bills_Flat!CE30,"0")</f>
        <v>0</v>
      </c>
      <c r="CF30" s="51"/>
    </row>
    <row r="31" spans="1:84" x14ac:dyDescent="0.25">
      <c r="A31" s="76" t="s">
        <v>819</v>
      </c>
      <c r="B31" s="85" t="s">
        <v>820</v>
      </c>
      <c r="C31" s="85" t="s">
        <v>1511</v>
      </c>
      <c r="D31" s="90" t="str">
        <f>IFERROR(CT_Bands_2003_2022_Count_Stock!#REF!*CT_Bands_1991_2022_Bills_Flat!D31,"0")</f>
        <v>0</v>
      </c>
      <c r="E31" s="90" t="str">
        <f>IFERROR(CT_Bands_2003_2022_Count_Stock!#REF!*CT_Bands_1991_2022_Bills_Flat!E31,"0")</f>
        <v>0</v>
      </c>
      <c r="F31" s="90" t="str">
        <f>IFERROR(CT_Bands_2003_2022_Count_Stock!#REF!*CT_Bands_1991_2022_Bills_Flat!F31,"0")</f>
        <v>0</v>
      </c>
      <c r="G31" s="90" t="str">
        <f>IFERROR(CT_Bands_2003_2022_Count_Stock!#REF!*CT_Bands_1991_2022_Bills_Flat!G31,"0")</f>
        <v>0</v>
      </c>
      <c r="H31" s="90" t="str">
        <f>IFERROR(CT_Bands_2003_2022_Count_Stock!#REF!*CT_Bands_1991_2022_Bills_Flat!H31,"0")</f>
        <v>0</v>
      </c>
      <c r="I31" s="90" t="str">
        <f>IFERROR(CT_Bands_2003_2022_Count_Stock!#REF!*CT_Bands_1991_2022_Bills_Flat!I31,"0")</f>
        <v>0</v>
      </c>
      <c r="J31" s="90" t="str">
        <f>IFERROR(CT_Bands_2003_2022_Count_Stock!#REF!*CT_Bands_1991_2022_Bills_Flat!J31,"0")</f>
        <v>0</v>
      </c>
      <c r="K31" s="90" t="str">
        <f>IFERROR(CT_Bands_2003_2022_Count_Stock!#REF!*CT_Bands_1991_2022_Bills_Flat!K31,"0")</f>
        <v>0</v>
      </c>
      <c r="L31" s="90" t="str">
        <f>IFERROR(CT_Bands_2003_2022_Count_Stock!#REF!*CT_Bands_1991_2022_Bills_Flat!L31,"0")</f>
        <v>0</v>
      </c>
      <c r="M31" s="90" t="str">
        <f>IFERROR(CT_Bands_2003_2022_Count_Stock!#REF!*CT_Bands_1991_2022_Bills_Flat!M31,"0")</f>
        <v>0</v>
      </c>
      <c r="N31" s="102" t="str">
        <f>IFERROR(CT_Bands_2003_2022_Count_Stock!#REF!*CT_Bands_1991_2022_Bills_Flat!N31,"0")</f>
        <v>0</v>
      </c>
      <c r="O31" s="90" t="str">
        <f>IFERROR(CT_Bands_2003_2022_Count_Stock!#REF!*CT_Bands_1991_2022_Bills_Flat!O31,"0")</f>
        <v>0</v>
      </c>
      <c r="P31" s="90" t="str">
        <f>IFERROR(CT_Bands_2003_2022_Count_Stock!#REF!*CT_Bands_1991_2022_Bills_Flat!P31,"0")</f>
        <v>0</v>
      </c>
      <c r="Q31" s="90" t="str">
        <f>IFERROR(CT_Bands_2003_2022_Count_Stock!#REF!*CT_Bands_1991_2022_Bills_Flat!Q31,"0")</f>
        <v>0</v>
      </c>
      <c r="R31" s="90" t="str">
        <f>IFERROR(CT_Bands_2003_2022_Count_Stock!#REF!*CT_Bands_1991_2022_Bills_Flat!R31,"0")</f>
        <v>0</v>
      </c>
      <c r="S31" s="90" t="str">
        <f>IFERROR(CT_Bands_2003_2022_Count_Stock!#REF!*CT_Bands_1991_2022_Bills_Flat!S31,"0")</f>
        <v>0</v>
      </c>
      <c r="T31" s="90" t="str">
        <f>IFERROR(CT_Bands_2003_2022_Count_Stock!#REF!*CT_Bands_1991_2022_Bills_Flat!T31,"0")</f>
        <v>0</v>
      </c>
      <c r="U31" s="90" t="str">
        <f>IFERROR(CT_Bands_2003_2022_Count_Stock!#REF!*CT_Bands_1991_2022_Bills_Flat!U31,"0")</f>
        <v>0</v>
      </c>
      <c r="V31" s="90" t="str">
        <f>IFERROR(CT_Bands_2003_2022_Count_Stock!#REF!*CT_Bands_1991_2022_Bills_Flat!V31,"0")</f>
        <v>0</v>
      </c>
      <c r="W31" s="90" t="str">
        <f>IFERROR(CT_Bands_2003_2022_Count_Stock!#REF!*CT_Bands_1991_2022_Bills_Flat!W31,"0")</f>
        <v>0</v>
      </c>
      <c r="X31" s="102" t="str">
        <f>IFERROR(CT_Bands_2003_2022_Count_Stock!#REF!*CT_Bands_1991_2022_Bills_Flat!X31,"0")</f>
        <v>0</v>
      </c>
      <c r="Y31" s="90" t="str">
        <f>IFERROR(CT_Bands_2003_2022_Count_Stock!#REF!*CT_Bands_1991_2022_Bills_Flat!Y31,"0")</f>
        <v>0</v>
      </c>
      <c r="Z31" s="90" t="str">
        <f>IFERROR(CT_Bands_2003_2022_Count_Stock!#REF!*CT_Bands_1991_2022_Bills_Flat!Z31,"0")</f>
        <v>0</v>
      </c>
      <c r="AA31" s="90" t="str">
        <f>IFERROR(CT_Bands_2003_2022_Count_Stock!#REF!*CT_Bands_1991_2022_Bills_Flat!AA31,"0")</f>
        <v>0</v>
      </c>
      <c r="AB31" s="90" t="str">
        <f>IFERROR(CT_Bands_2003_2022_Count_Stock!#REF!*CT_Bands_1991_2022_Bills_Flat!AB31,"0")</f>
        <v>0</v>
      </c>
      <c r="AC31" s="90" t="str">
        <f>IFERROR(CT_Bands_2003_2022_Count_Stock!#REF!*CT_Bands_1991_2022_Bills_Flat!AC31,"0")</f>
        <v>0</v>
      </c>
      <c r="AD31" s="90" t="str">
        <f>IFERROR(CT_Bands_2003_2022_Count_Stock!#REF!*CT_Bands_1991_2022_Bills_Flat!AD31,"0")</f>
        <v>0</v>
      </c>
      <c r="AE31" s="90" t="str">
        <f>IFERROR(CT_Bands_2003_2022_Count_Stock!#REF!*CT_Bands_1991_2022_Bills_Flat!AE31,"0")</f>
        <v>0</v>
      </c>
      <c r="AF31" s="90" t="str">
        <f>IFERROR(CT_Bands_2003_2022_Count_Stock!#REF!*CT_Bands_1991_2022_Bills_Flat!AF31,"0")</f>
        <v>0</v>
      </c>
      <c r="AG31" s="90" t="str">
        <f>IFERROR(CT_Bands_2003_2022_Count_Stock!#REF!*CT_Bands_1991_2022_Bills_Flat!AG31,"0")</f>
        <v>0</v>
      </c>
      <c r="AH31" s="102" t="str">
        <f>IFERROR(CT_Bands_2003_2022_Count_Stock!#REF!*CT_Bands_1991_2022_Bills_Flat!AH31,"0")</f>
        <v>0</v>
      </c>
      <c r="AI31" s="90" t="str">
        <f>IFERROR(CT_Bands_2003_2022_Count_Stock!#REF!*CT_Bands_1991_2022_Bills_Flat!AI31,"0")</f>
        <v>0</v>
      </c>
      <c r="AJ31" s="90" t="str">
        <f>IFERROR(CT_Bands_2003_2022_Count_Stock!#REF!*CT_Bands_1991_2022_Bills_Flat!AJ31,"0")</f>
        <v>0</v>
      </c>
      <c r="AK31" s="90" t="str">
        <f>IFERROR(CT_Bands_2003_2022_Count_Stock!#REF!*CT_Bands_1991_2022_Bills_Flat!AK31,"0")</f>
        <v>0</v>
      </c>
      <c r="AL31" s="90" t="str">
        <f>IFERROR(CT_Bands_2003_2022_Count_Stock!#REF!*CT_Bands_1991_2022_Bills_Flat!AL31,"0")</f>
        <v>0</v>
      </c>
      <c r="AM31" s="90" t="str">
        <f>IFERROR(CT_Bands_2003_2022_Count_Stock!#REF!*CT_Bands_1991_2022_Bills_Flat!AM31,"0")</f>
        <v>0</v>
      </c>
      <c r="AN31" s="90" t="str">
        <f>IFERROR(CT_Bands_2003_2022_Count_Stock!#REF!*CT_Bands_1991_2022_Bills_Flat!AN31,"0")</f>
        <v>0</v>
      </c>
      <c r="AO31" s="90" t="str">
        <f>IFERROR(CT_Bands_2003_2022_Count_Stock!#REF!*CT_Bands_1991_2022_Bills_Flat!AO31,"0")</f>
        <v>0</v>
      </c>
      <c r="AP31" s="90" t="str">
        <f>IFERROR(CT_Bands_2003_2022_Count_Stock!#REF!*CT_Bands_1991_2022_Bills_Flat!AP31,"0")</f>
        <v>0</v>
      </c>
      <c r="AQ31" s="90" t="str">
        <f>IFERROR(CT_Bands_2003_2022_Count_Stock!#REF!*CT_Bands_1991_2022_Bills_Flat!AQ31,"0")</f>
        <v>0</v>
      </c>
      <c r="AR31" s="102" t="str">
        <f>IFERROR(CT_Bands_2003_2022_Count_Stock!#REF!*CT_Bands_1991_2022_Bills_Flat!AR31,"0")</f>
        <v>0</v>
      </c>
      <c r="AS31" s="90" t="str">
        <f>IFERROR(CT_Bands_2003_2022_Count_Stock!#REF!*CT_Bands_1991_2022_Bills_Flat!AS31,"0")</f>
        <v>0</v>
      </c>
      <c r="AT31" s="90" t="str">
        <f>IFERROR(CT_Bands_2003_2022_Count_Stock!#REF!*CT_Bands_1991_2022_Bills_Flat!AT31,"0")</f>
        <v>0</v>
      </c>
      <c r="AU31" s="90" t="str">
        <f>IFERROR(CT_Bands_2003_2022_Count_Stock!#REF!*CT_Bands_1991_2022_Bills_Flat!AU31,"0")</f>
        <v>0</v>
      </c>
      <c r="AV31" s="90" t="str">
        <f>IFERROR(CT_Bands_2003_2022_Count_Stock!#REF!*CT_Bands_1991_2022_Bills_Flat!AV31,"0")</f>
        <v>0</v>
      </c>
      <c r="AW31" s="90" t="str">
        <f>IFERROR(CT_Bands_2003_2022_Count_Stock!#REF!*CT_Bands_1991_2022_Bills_Flat!AW31,"0")</f>
        <v>0</v>
      </c>
      <c r="AX31" s="90" t="str">
        <f>IFERROR(CT_Bands_2003_2022_Count_Stock!#REF!*CT_Bands_1991_2022_Bills_Flat!AX31,"0")</f>
        <v>0</v>
      </c>
      <c r="AY31" s="90" t="str">
        <f>IFERROR(CT_Bands_2003_2022_Count_Stock!#REF!*CT_Bands_1991_2022_Bills_Flat!AY31,"0")</f>
        <v>0</v>
      </c>
      <c r="AZ31" s="90" t="str">
        <f>IFERROR(CT_Bands_2003_2022_Count_Stock!#REF!*CT_Bands_1991_2022_Bills_Flat!AZ31,"0")</f>
        <v>0</v>
      </c>
      <c r="BA31" s="90" t="str">
        <f>IFERROR(CT_Bands_2003_2022_Count_Stock!#REF!*CT_Bands_1991_2022_Bills_Flat!BA31,"0")</f>
        <v>0</v>
      </c>
      <c r="BB31" s="102" t="str">
        <f>IFERROR(CT_Bands_2003_2022_Count_Stock!#REF!*CT_Bands_1991_2022_Bills_Flat!BB31,"0")</f>
        <v>0</v>
      </c>
      <c r="BC31" s="90" t="str">
        <f>IFERROR(CT_Bands_2003_2022_Count_Stock!#REF!*CT_Bands_1991_2022_Bills_Flat!BC31,"0")</f>
        <v>0</v>
      </c>
      <c r="BD31" s="90" t="str">
        <f>IFERROR(CT_Bands_2003_2022_Count_Stock!#REF!*CT_Bands_1991_2022_Bills_Flat!BD31,"0")</f>
        <v>0</v>
      </c>
      <c r="BE31" s="90" t="str">
        <f>IFERROR(CT_Bands_2003_2022_Count_Stock!#REF!*CT_Bands_1991_2022_Bills_Flat!BE31,"0")</f>
        <v>0</v>
      </c>
      <c r="BF31" s="90" t="str">
        <f>IFERROR(CT_Bands_2003_2022_Count_Stock!#REF!*CT_Bands_1991_2022_Bills_Flat!BF31,"0")</f>
        <v>0</v>
      </c>
      <c r="BG31" s="90" t="str">
        <f>IFERROR(CT_Bands_2003_2022_Count_Stock!#REF!*CT_Bands_1991_2022_Bills_Flat!BG31,"0")</f>
        <v>0</v>
      </c>
      <c r="BH31" s="90" t="str">
        <f>IFERROR(CT_Bands_2003_2022_Count_Stock!#REF!*CT_Bands_1991_2022_Bills_Flat!BH31,"0")</f>
        <v>0</v>
      </c>
      <c r="BI31" s="90" t="str">
        <f>IFERROR(CT_Bands_2003_2022_Count_Stock!#REF!*CT_Bands_1991_2022_Bills_Flat!BI31,"0")</f>
        <v>0</v>
      </c>
      <c r="BJ31" s="90" t="str">
        <f>IFERROR(CT_Bands_2003_2022_Count_Stock!#REF!*CT_Bands_1991_2022_Bills_Flat!BJ31,"0")</f>
        <v>0</v>
      </c>
      <c r="BK31" s="90" t="str">
        <f>IFERROR(CT_Bands_2003_2022_Count_Stock!#REF!*CT_Bands_1991_2022_Bills_Flat!BK31,"0")</f>
        <v>0</v>
      </c>
      <c r="BL31" s="102" t="str">
        <f>IFERROR(CT_Bands_2003_2022_Count_Stock!#REF!*CT_Bands_1991_2022_Bills_Flat!BL31,"0")</f>
        <v>0</v>
      </c>
      <c r="BM31" s="90" t="str">
        <f>IFERROR(CT_Bands_2003_2022_Count_Stock!#REF!*CT_Bands_1991_2022_Bills_Flat!BM31,"0")</f>
        <v>0</v>
      </c>
      <c r="BN31" s="90" t="str">
        <f>IFERROR(CT_Bands_2003_2022_Count_Stock!#REF!*CT_Bands_1991_2022_Bills_Flat!BN31,"0")</f>
        <v>0</v>
      </c>
      <c r="BO31" s="90" t="str">
        <f>IFERROR(CT_Bands_2003_2022_Count_Stock!#REF!*CT_Bands_1991_2022_Bills_Flat!BO31,"0")</f>
        <v>0</v>
      </c>
      <c r="BP31" s="90" t="str">
        <f>IFERROR(CT_Bands_2003_2022_Count_Stock!#REF!*CT_Bands_1991_2022_Bills_Flat!BP31,"0")</f>
        <v>0</v>
      </c>
      <c r="BQ31" s="90" t="str">
        <f>IFERROR(CT_Bands_2003_2022_Count_Stock!#REF!*CT_Bands_1991_2022_Bills_Flat!BQ31,"0")</f>
        <v>0</v>
      </c>
      <c r="BR31" s="90" t="str">
        <f>IFERROR(CT_Bands_2003_2022_Count_Stock!#REF!*CT_Bands_1991_2022_Bills_Flat!BR31,"0")</f>
        <v>0</v>
      </c>
      <c r="BS31" s="90" t="str">
        <f>IFERROR(CT_Bands_2003_2022_Count_Stock!#REF!*CT_Bands_1991_2022_Bills_Flat!BS31,"0")</f>
        <v>0</v>
      </c>
      <c r="BT31" s="90" t="str">
        <f>IFERROR(CT_Bands_2003_2022_Count_Stock!#REF!*CT_Bands_1991_2022_Bills_Flat!BT31,"0")</f>
        <v>0</v>
      </c>
      <c r="BU31" s="90" t="str">
        <f>IFERROR(CT_Bands_2003_2022_Count_Stock!#REF!*CT_Bands_1991_2022_Bills_Flat!BU31,"0")</f>
        <v>0</v>
      </c>
      <c r="BV31" s="102" t="str">
        <f>IFERROR(CT_Bands_2003_2022_Count_Stock!#REF!*CT_Bands_1991_2022_Bills_Flat!BV31,"0")</f>
        <v>0</v>
      </c>
      <c r="BW31" s="90" t="str">
        <f>IFERROR(CT_Bands_2003_2022_Count_Stock!#REF!*CT_Bands_1991_2022_Bills_Flat!BW31,"0")</f>
        <v>0</v>
      </c>
      <c r="BX31" s="90" t="str">
        <f>IFERROR(CT_Bands_2003_2022_Count_Stock!#REF!*CT_Bands_1991_2022_Bills_Flat!BX31,"0")</f>
        <v>0</v>
      </c>
      <c r="BY31" s="90" t="str">
        <f>IFERROR(CT_Bands_2003_2022_Count_Stock!#REF!*CT_Bands_1991_2022_Bills_Flat!BY31,"0")</f>
        <v>0</v>
      </c>
      <c r="BZ31" s="90" t="str">
        <f>IFERROR(CT_Bands_2003_2022_Count_Stock!#REF!*CT_Bands_1991_2022_Bills_Flat!BZ31,"0")</f>
        <v>0</v>
      </c>
      <c r="CA31" s="90" t="str">
        <f>IFERROR(CT_Bands_2003_2022_Count_Stock!#REF!*CT_Bands_1991_2022_Bills_Flat!CA31,"0")</f>
        <v>0</v>
      </c>
      <c r="CB31" s="90" t="str">
        <f>IFERROR(CT_Bands_2003_2022_Count_Stock!#REF!*CT_Bands_1991_2022_Bills_Flat!CB31,"0")</f>
        <v>0</v>
      </c>
      <c r="CC31" s="90" t="str">
        <f>IFERROR(CT_Bands_2003_2022_Count_Stock!#REF!*CT_Bands_1991_2022_Bills_Flat!CC31,"0")</f>
        <v>0</v>
      </c>
      <c r="CD31" s="90" t="str">
        <f>IFERROR(CT_Bands_2003_2022_Count_Stock!#REF!*CT_Bands_1991_2022_Bills_Flat!CD31,"0")</f>
        <v>0</v>
      </c>
      <c r="CE31" s="90" t="str">
        <f>IFERROR(CT_Bands_2003_2022_Count_Stock!#REF!*CT_Bands_1991_2022_Bills_Flat!CE31,"0")</f>
        <v>0</v>
      </c>
      <c r="CF31" s="51"/>
    </row>
    <row r="32" spans="1:84" x14ac:dyDescent="0.25">
      <c r="A32" s="76" t="s">
        <v>821</v>
      </c>
      <c r="B32" s="85" t="s">
        <v>822</v>
      </c>
      <c r="C32" s="85" t="s">
        <v>1511</v>
      </c>
      <c r="D32" s="90" t="str">
        <f>IFERROR(CT_Bands_2003_2022_Count_Stock!#REF!*CT_Bands_1991_2022_Bills_Flat!D32,"0")</f>
        <v>0</v>
      </c>
      <c r="E32" s="90" t="str">
        <f>IFERROR(CT_Bands_2003_2022_Count_Stock!#REF!*CT_Bands_1991_2022_Bills_Flat!E32,"0")</f>
        <v>0</v>
      </c>
      <c r="F32" s="90" t="str">
        <f>IFERROR(CT_Bands_2003_2022_Count_Stock!#REF!*CT_Bands_1991_2022_Bills_Flat!F32,"0")</f>
        <v>0</v>
      </c>
      <c r="G32" s="90" t="str">
        <f>IFERROR(CT_Bands_2003_2022_Count_Stock!#REF!*CT_Bands_1991_2022_Bills_Flat!G32,"0")</f>
        <v>0</v>
      </c>
      <c r="H32" s="90" t="str">
        <f>IFERROR(CT_Bands_2003_2022_Count_Stock!#REF!*CT_Bands_1991_2022_Bills_Flat!H32,"0")</f>
        <v>0</v>
      </c>
      <c r="I32" s="90" t="str">
        <f>IFERROR(CT_Bands_2003_2022_Count_Stock!#REF!*CT_Bands_1991_2022_Bills_Flat!I32,"0")</f>
        <v>0</v>
      </c>
      <c r="J32" s="90" t="str">
        <f>IFERROR(CT_Bands_2003_2022_Count_Stock!#REF!*CT_Bands_1991_2022_Bills_Flat!J32,"0")</f>
        <v>0</v>
      </c>
      <c r="K32" s="90" t="str">
        <f>IFERROR(CT_Bands_2003_2022_Count_Stock!#REF!*CT_Bands_1991_2022_Bills_Flat!K32,"0")</f>
        <v>0</v>
      </c>
      <c r="L32" s="90" t="str">
        <f>IFERROR(CT_Bands_2003_2022_Count_Stock!#REF!*CT_Bands_1991_2022_Bills_Flat!L32,"0")</f>
        <v>0</v>
      </c>
      <c r="M32" s="90" t="str">
        <f>IFERROR(CT_Bands_2003_2022_Count_Stock!#REF!*CT_Bands_1991_2022_Bills_Flat!M32,"0")</f>
        <v>0</v>
      </c>
      <c r="N32" s="102" t="str">
        <f>IFERROR(CT_Bands_2003_2022_Count_Stock!#REF!*CT_Bands_1991_2022_Bills_Flat!N32,"0")</f>
        <v>0</v>
      </c>
      <c r="O32" s="90" t="str">
        <f>IFERROR(CT_Bands_2003_2022_Count_Stock!#REF!*CT_Bands_1991_2022_Bills_Flat!O32,"0")</f>
        <v>0</v>
      </c>
      <c r="P32" s="90" t="str">
        <f>IFERROR(CT_Bands_2003_2022_Count_Stock!#REF!*CT_Bands_1991_2022_Bills_Flat!P32,"0")</f>
        <v>0</v>
      </c>
      <c r="Q32" s="90" t="str">
        <f>IFERROR(CT_Bands_2003_2022_Count_Stock!#REF!*CT_Bands_1991_2022_Bills_Flat!Q32,"0")</f>
        <v>0</v>
      </c>
      <c r="R32" s="90" t="str">
        <f>IFERROR(CT_Bands_2003_2022_Count_Stock!#REF!*CT_Bands_1991_2022_Bills_Flat!R32,"0")</f>
        <v>0</v>
      </c>
      <c r="S32" s="90" t="str">
        <f>IFERROR(CT_Bands_2003_2022_Count_Stock!#REF!*CT_Bands_1991_2022_Bills_Flat!S32,"0")</f>
        <v>0</v>
      </c>
      <c r="T32" s="90" t="str">
        <f>IFERROR(CT_Bands_2003_2022_Count_Stock!#REF!*CT_Bands_1991_2022_Bills_Flat!T32,"0")</f>
        <v>0</v>
      </c>
      <c r="U32" s="90" t="str">
        <f>IFERROR(CT_Bands_2003_2022_Count_Stock!#REF!*CT_Bands_1991_2022_Bills_Flat!U32,"0")</f>
        <v>0</v>
      </c>
      <c r="V32" s="90" t="str">
        <f>IFERROR(CT_Bands_2003_2022_Count_Stock!#REF!*CT_Bands_1991_2022_Bills_Flat!V32,"0")</f>
        <v>0</v>
      </c>
      <c r="W32" s="90" t="str">
        <f>IFERROR(CT_Bands_2003_2022_Count_Stock!#REF!*CT_Bands_1991_2022_Bills_Flat!W32,"0")</f>
        <v>0</v>
      </c>
      <c r="X32" s="102" t="str">
        <f>IFERROR(CT_Bands_2003_2022_Count_Stock!#REF!*CT_Bands_1991_2022_Bills_Flat!X32,"0")</f>
        <v>0</v>
      </c>
      <c r="Y32" s="90" t="str">
        <f>IFERROR(CT_Bands_2003_2022_Count_Stock!#REF!*CT_Bands_1991_2022_Bills_Flat!Y32,"0")</f>
        <v>0</v>
      </c>
      <c r="Z32" s="90" t="str">
        <f>IFERROR(CT_Bands_2003_2022_Count_Stock!#REF!*CT_Bands_1991_2022_Bills_Flat!Z32,"0")</f>
        <v>0</v>
      </c>
      <c r="AA32" s="90" t="str">
        <f>IFERROR(CT_Bands_2003_2022_Count_Stock!#REF!*CT_Bands_1991_2022_Bills_Flat!AA32,"0")</f>
        <v>0</v>
      </c>
      <c r="AB32" s="90" t="str">
        <f>IFERROR(CT_Bands_2003_2022_Count_Stock!#REF!*CT_Bands_1991_2022_Bills_Flat!AB32,"0")</f>
        <v>0</v>
      </c>
      <c r="AC32" s="90" t="str">
        <f>IFERROR(CT_Bands_2003_2022_Count_Stock!#REF!*CT_Bands_1991_2022_Bills_Flat!AC32,"0")</f>
        <v>0</v>
      </c>
      <c r="AD32" s="90" t="str">
        <f>IFERROR(CT_Bands_2003_2022_Count_Stock!#REF!*CT_Bands_1991_2022_Bills_Flat!AD32,"0")</f>
        <v>0</v>
      </c>
      <c r="AE32" s="90" t="str">
        <f>IFERROR(CT_Bands_2003_2022_Count_Stock!#REF!*CT_Bands_1991_2022_Bills_Flat!AE32,"0")</f>
        <v>0</v>
      </c>
      <c r="AF32" s="90" t="str">
        <f>IFERROR(CT_Bands_2003_2022_Count_Stock!#REF!*CT_Bands_1991_2022_Bills_Flat!AF32,"0")</f>
        <v>0</v>
      </c>
      <c r="AG32" s="90" t="str">
        <f>IFERROR(CT_Bands_2003_2022_Count_Stock!#REF!*CT_Bands_1991_2022_Bills_Flat!AG32,"0")</f>
        <v>0</v>
      </c>
      <c r="AH32" s="102" t="str">
        <f>IFERROR(CT_Bands_2003_2022_Count_Stock!#REF!*CT_Bands_1991_2022_Bills_Flat!AH32,"0")</f>
        <v>0</v>
      </c>
      <c r="AI32" s="90" t="str">
        <f>IFERROR(CT_Bands_2003_2022_Count_Stock!#REF!*CT_Bands_1991_2022_Bills_Flat!AI32,"0")</f>
        <v>0</v>
      </c>
      <c r="AJ32" s="90" t="str">
        <f>IFERROR(CT_Bands_2003_2022_Count_Stock!#REF!*CT_Bands_1991_2022_Bills_Flat!AJ32,"0")</f>
        <v>0</v>
      </c>
      <c r="AK32" s="90" t="str">
        <f>IFERROR(CT_Bands_2003_2022_Count_Stock!#REF!*CT_Bands_1991_2022_Bills_Flat!AK32,"0")</f>
        <v>0</v>
      </c>
      <c r="AL32" s="90" t="str">
        <f>IFERROR(CT_Bands_2003_2022_Count_Stock!#REF!*CT_Bands_1991_2022_Bills_Flat!AL32,"0")</f>
        <v>0</v>
      </c>
      <c r="AM32" s="90" t="str">
        <f>IFERROR(CT_Bands_2003_2022_Count_Stock!#REF!*CT_Bands_1991_2022_Bills_Flat!AM32,"0")</f>
        <v>0</v>
      </c>
      <c r="AN32" s="90" t="str">
        <f>IFERROR(CT_Bands_2003_2022_Count_Stock!#REF!*CT_Bands_1991_2022_Bills_Flat!AN32,"0")</f>
        <v>0</v>
      </c>
      <c r="AO32" s="90" t="str">
        <f>IFERROR(CT_Bands_2003_2022_Count_Stock!#REF!*CT_Bands_1991_2022_Bills_Flat!AO32,"0")</f>
        <v>0</v>
      </c>
      <c r="AP32" s="90" t="str">
        <f>IFERROR(CT_Bands_2003_2022_Count_Stock!#REF!*CT_Bands_1991_2022_Bills_Flat!AP32,"0")</f>
        <v>0</v>
      </c>
      <c r="AQ32" s="90" t="str">
        <f>IFERROR(CT_Bands_2003_2022_Count_Stock!#REF!*CT_Bands_1991_2022_Bills_Flat!AQ32,"0")</f>
        <v>0</v>
      </c>
      <c r="AR32" s="102" t="str">
        <f>IFERROR(CT_Bands_2003_2022_Count_Stock!#REF!*CT_Bands_1991_2022_Bills_Flat!AR32,"0")</f>
        <v>0</v>
      </c>
      <c r="AS32" s="90" t="str">
        <f>IFERROR(CT_Bands_2003_2022_Count_Stock!#REF!*CT_Bands_1991_2022_Bills_Flat!AS32,"0")</f>
        <v>0</v>
      </c>
      <c r="AT32" s="90" t="str">
        <f>IFERROR(CT_Bands_2003_2022_Count_Stock!#REF!*CT_Bands_1991_2022_Bills_Flat!AT32,"0")</f>
        <v>0</v>
      </c>
      <c r="AU32" s="90" t="str">
        <f>IFERROR(CT_Bands_2003_2022_Count_Stock!#REF!*CT_Bands_1991_2022_Bills_Flat!AU32,"0")</f>
        <v>0</v>
      </c>
      <c r="AV32" s="90" t="str">
        <f>IFERROR(CT_Bands_2003_2022_Count_Stock!#REF!*CT_Bands_1991_2022_Bills_Flat!AV32,"0")</f>
        <v>0</v>
      </c>
      <c r="AW32" s="90" t="str">
        <f>IFERROR(CT_Bands_2003_2022_Count_Stock!#REF!*CT_Bands_1991_2022_Bills_Flat!AW32,"0")</f>
        <v>0</v>
      </c>
      <c r="AX32" s="90" t="str">
        <f>IFERROR(CT_Bands_2003_2022_Count_Stock!#REF!*CT_Bands_1991_2022_Bills_Flat!AX32,"0")</f>
        <v>0</v>
      </c>
      <c r="AY32" s="90" t="str">
        <f>IFERROR(CT_Bands_2003_2022_Count_Stock!#REF!*CT_Bands_1991_2022_Bills_Flat!AY32,"0")</f>
        <v>0</v>
      </c>
      <c r="AZ32" s="90" t="str">
        <f>IFERROR(CT_Bands_2003_2022_Count_Stock!#REF!*CT_Bands_1991_2022_Bills_Flat!AZ32,"0")</f>
        <v>0</v>
      </c>
      <c r="BA32" s="90" t="str">
        <f>IFERROR(CT_Bands_2003_2022_Count_Stock!#REF!*CT_Bands_1991_2022_Bills_Flat!BA32,"0")</f>
        <v>0</v>
      </c>
      <c r="BB32" s="102" t="str">
        <f>IFERROR(CT_Bands_2003_2022_Count_Stock!#REF!*CT_Bands_1991_2022_Bills_Flat!BB32,"0")</f>
        <v>0</v>
      </c>
      <c r="BC32" s="90" t="str">
        <f>IFERROR(CT_Bands_2003_2022_Count_Stock!#REF!*CT_Bands_1991_2022_Bills_Flat!BC32,"0")</f>
        <v>0</v>
      </c>
      <c r="BD32" s="90" t="str">
        <f>IFERROR(CT_Bands_2003_2022_Count_Stock!#REF!*CT_Bands_1991_2022_Bills_Flat!BD32,"0")</f>
        <v>0</v>
      </c>
      <c r="BE32" s="90" t="str">
        <f>IFERROR(CT_Bands_2003_2022_Count_Stock!#REF!*CT_Bands_1991_2022_Bills_Flat!BE32,"0")</f>
        <v>0</v>
      </c>
      <c r="BF32" s="90" t="str">
        <f>IFERROR(CT_Bands_2003_2022_Count_Stock!#REF!*CT_Bands_1991_2022_Bills_Flat!BF32,"0")</f>
        <v>0</v>
      </c>
      <c r="BG32" s="90" t="str">
        <f>IFERROR(CT_Bands_2003_2022_Count_Stock!#REF!*CT_Bands_1991_2022_Bills_Flat!BG32,"0")</f>
        <v>0</v>
      </c>
      <c r="BH32" s="90" t="str">
        <f>IFERROR(CT_Bands_2003_2022_Count_Stock!#REF!*CT_Bands_1991_2022_Bills_Flat!BH32,"0")</f>
        <v>0</v>
      </c>
      <c r="BI32" s="90" t="str">
        <f>IFERROR(CT_Bands_2003_2022_Count_Stock!#REF!*CT_Bands_1991_2022_Bills_Flat!BI32,"0")</f>
        <v>0</v>
      </c>
      <c r="BJ32" s="90" t="str">
        <f>IFERROR(CT_Bands_2003_2022_Count_Stock!#REF!*CT_Bands_1991_2022_Bills_Flat!BJ32,"0")</f>
        <v>0</v>
      </c>
      <c r="BK32" s="90" t="str">
        <f>IFERROR(CT_Bands_2003_2022_Count_Stock!#REF!*CT_Bands_1991_2022_Bills_Flat!BK32,"0")</f>
        <v>0</v>
      </c>
      <c r="BL32" s="102" t="str">
        <f>IFERROR(CT_Bands_2003_2022_Count_Stock!#REF!*CT_Bands_1991_2022_Bills_Flat!BL32,"0")</f>
        <v>0</v>
      </c>
      <c r="BM32" s="90" t="str">
        <f>IFERROR(CT_Bands_2003_2022_Count_Stock!#REF!*CT_Bands_1991_2022_Bills_Flat!BM32,"0")</f>
        <v>0</v>
      </c>
      <c r="BN32" s="90" t="str">
        <f>IFERROR(CT_Bands_2003_2022_Count_Stock!#REF!*CT_Bands_1991_2022_Bills_Flat!BN32,"0")</f>
        <v>0</v>
      </c>
      <c r="BO32" s="90" t="str">
        <f>IFERROR(CT_Bands_2003_2022_Count_Stock!#REF!*CT_Bands_1991_2022_Bills_Flat!BO32,"0")</f>
        <v>0</v>
      </c>
      <c r="BP32" s="90" t="str">
        <f>IFERROR(CT_Bands_2003_2022_Count_Stock!#REF!*CT_Bands_1991_2022_Bills_Flat!BP32,"0")</f>
        <v>0</v>
      </c>
      <c r="BQ32" s="90" t="str">
        <f>IFERROR(CT_Bands_2003_2022_Count_Stock!#REF!*CT_Bands_1991_2022_Bills_Flat!BQ32,"0")</f>
        <v>0</v>
      </c>
      <c r="BR32" s="90" t="str">
        <f>IFERROR(CT_Bands_2003_2022_Count_Stock!#REF!*CT_Bands_1991_2022_Bills_Flat!BR32,"0")</f>
        <v>0</v>
      </c>
      <c r="BS32" s="90" t="str">
        <f>IFERROR(CT_Bands_2003_2022_Count_Stock!#REF!*CT_Bands_1991_2022_Bills_Flat!BS32,"0")</f>
        <v>0</v>
      </c>
      <c r="BT32" s="90" t="str">
        <f>IFERROR(CT_Bands_2003_2022_Count_Stock!#REF!*CT_Bands_1991_2022_Bills_Flat!BT32,"0")</f>
        <v>0</v>
      </c>
      <c r="BU32" s="90" t="str">
        <f>IFERROR(CT_Bands_2003_2022_Count_Stock!#REF!*CT_Bands_1991_2022_Bills_Flat!BU32,"0")</f>
        <v>0</v>
      </c>
      <c r="BV32" s="102" t="str">
        <f>IFERROR(CT_Bands_2003_2022_Count_Stock!#REF!*CT_Bands_1991_2022_Bills_Flat!BV32,"0")</f>
        <v>0</v>
      </c>
      <c r="BW32" s="90" t="str">
        <f>IFERROR(CT_Bands_2003_2022_Count_Stock!#REF!*CT_Bands_1991_2022_Bills_Flat!BW32,"0")</f>
        <v>0</v>
      </c>
      <c r="BX32" s="90" t="str">
        <f>IFERROR(CT_Bands_2003_2022_Count_Stock!#REF!*CT_Bands_1991_2022_Bills_Flat!BX32,"0")</f>
        <v>0</v>
      </c>
      <c r="BY32" s="90" t="str">
        <f>IFERROR(CT_Bands_2003_2022_Count_Stock!#REF!*CT_Bands_1991_2022_Bills_Flat!BY32,"0")</f>
        <v>0</v>
      </c>
      <c r="BZ32" s="90" t="str">
        <f>IFERROR(CT_Bands_2003_2022_Count_Stock!#REF!*CT_Bands_1991_2022_Bills_Flat!BZ32,"0")</f>
        <v>0</v>
      </c>
      <c r="CA32" s="90" t="str">
        <f>IFERROR(CT_Bands_2003_2022_Count_Stock!#REF!*CT_Bands_1991_2022_Bills_Flat!CA32,"0")</f>
        <v>0</v>
      </c>
      <c r="CB32" s="90" t="str">
        <f>IFERROR(CT_Bands_2003_2022_Count_Stock!#REF!*CT_Bands_1991_2022_Bills_Flat!CB32,"0")</f>
        <v>0</v>
      </c>
      <c r="CC32" s="90" t="str">
        <f>IFERROR(CT_Bands_2003_2022_Count_Stock!#REF!*CT_Bands_1991_2022_Bills_Flat!CC32,"0")</f>
        <v>0</v>
      </c>
      <c r="CD32" s="90" t="str">
        <f>IFERROR(CT_Bands_2003_2022_Count_Stock!#REF!*CT_Bands_1991_2022_Bills_Flat!CD32,"0")</f>
        <v>0</v>
      </c>
      <c r="CE32" s="90" t="str">
        <f>IFERROR(CT_Bands_2003_2022_Count_Stock!#REF!*CT_Bands_1991_2022_Bills_Flat!CE32,"0")</f>
        <v>0</v>
      </c>
      <c r="CF32" s="51"/>
    </row>
    <row r="33" spans="1:84" x14ac:dyDescent="0.25">
      <c r="A33" s="76" t="s">
        <v>823</v>
      </c>
      <c r="B33" s="85" t="s">
        <v>824</v>
      </c>
      <c r="C33" s="85" t="s">
        <v>1511</v>
      </c>
      <c r="D33" s="90" t="str">
        <f>IFERROR(CT_Bands_2003_2022_Count_Stock!#REF!*CT_Bands_1991_2022_Bills_Flat!D33,"0")</f>
        <v>0</v>
      </c>
      <c r="E33" s="90" t="str">
        <f>IFERROR(CT_Bands_2003_2022_Count_Stock!#REF!*CT_Bands_1991_2022_Bills_Flat!E33,"0")</f>
        <v>0</v>
      </c>
      <c r="F33" s="90" t="str">
        <f>IFERROR(CT_Bands_2003_2022_Count_Stock!#REF!*CT_Bands_1991_2022_Bills_Flat!F33,"0")</f>
        <v>0</v>
      </c>
      <c r="G33" s="90" t="str">
        <f>IFERROR(CT_Bands_2003_2022_Count_Stock!#REF!*CT_Bands_1991_2022_Bills_Flat!G33,"0")</f>
        <v>0</v>
      </c>
      <c r="H33" s="90" t="str">
        <f>IFERROR(CT_Bands_2003_2022_Count_Stock!#REF!*CT_Bands_1991_2022_Bills_Flat!H33,"0")</f>
        <v>0</v>
      </c>
      <c r="I33" s="90" t="str">
        <f>IFERROR(CT_Bands_2003_2022_Count_Stock!#REF!*CT_Bands_1991_2022_Bills_Flat!I33,"0")</f>
        <v>0</v>
      </c>
      <c r="J33" s="90" t="str">
        <f>IFERROR(CT_Bands_2003_2022_Count_Stock!#REF!*CT_Bands_1991_2022_Bills_Flat!J33,"0")</f>
        <v>0</v>
      </c>
      <c r="K33" s="90" t="str">
        <f>IFERROR(CT_Bands_2003_2022_Count_Stock!#REF!*CT_Bands_1991_2022_Bills_Flat!K33,"0")</f>
        <v>0</v>
      </c>
      <c r="L33" s="90" t="str">
        <f>IFERROR(CT_Bands_2003_2022_Count_Stock!#REF!*CT_Bands_1991_2022_Bills_Flat!L33,"0")</f>
        <v>0</v>
      </c>
      <c r="M33" s="90" t="str">
        <f>IFERROR(CT_Bands_2003_2022_Count_Stock!#REF!*CT_Bands_1991_2022_Bills_Flat!M33,"0")</f>
        <v>0</v>
      </c>
      <c r="N33" s="102" t="str">
        <f>IFERROR(CT_Bands_2003_2022_Count_Stock!#REF!*CT_Bands_1991_2022_Bills_Flat!N33,"0")</f>
        <v>0</v>
      </c>
      <c r="O33" s="90" t="str">
        <f>IFERROR(CT_Bands_2003_2022_Count_Stock!#REF!*CT_Bands_1991_2022_Bills_Flat!O33,"0")</f>
        <v>0</v>
      </c>
      <c r="P33" s="90" t="str">
        <f>IFERROR(CT_Bands_2003_2022_Count_Stock!#REF!*CT_Bands_1991_2022_Bills_Flat!P33,"0")</f>
        <v>0</v>
      </c>
      <c r="Q33" s="90" t="str">
        <f>IFERROR(CT_Bands_2003_2022_Count_Stock!#REF!*CT_Bands_1991_2022_Bills_Flat!Q33,"0")</f>
        <v>0</v>
      </c>
      <c r="R33" s="90" t="str">
        <f>IFERROR(CT_Bands_2003_2022_Count_Stock!#REF!*CT_Bands_1991_2022_Bills_Flat!R33,"0")</f>
        <v>0</v>
      </c>
      <c r="S33" s="90" t="str">
        <f>IFERROR(CT_Bands_2003_2022_Count_Stock!#REF!*CT_Bands_1991_2022_Bills_Flat!S33,"0")</f>
        <v>0</v>
      </c>
      <c r="T33" s="90" t="str">
        <f>IFERROR(CT_Bands_2003_2022_Count_Stock!#REF!*CT_Bands_1991_2022_Bills_Flat!T33,"0")</f>
        <v>0</v>
      </c>
      <c r="U33" s="90" t="str">
        <f>IFERROR(CT_Bands_2003_2022_Count_Stock!#REF!*CT_Bands_1991_2022_Bills_Flat!U33,"0")</f>
        <v>0</v>
      </c>
      <c r="V33" s="90" t="str">
        <f>IFERROR(CT_Bands_2003_2022_Count_Stock!#REF!*CT_Bands_1991_2022_Bills_Flat!V33,"0")</f>
        <v>0</v>
      </c>
      <c r="W33" s="90" t="str">
        <f>IFERROR(CT_Bands_2003_2022_Count_Stock!#REF!*CT_Bands_1991_2022_Bills_Flat!W33,"0")</f>
        <v>0</v>
      </c>
      <c r="X33" s="102" t="str">
        <f>IFERROR(CT_Bands_2003_2022_Count_Stock!#REF!*CT_Bands_1991_2022_Bills_Flat!X33,"0")</f>
        <v>0</v>
      </c>
      <c r="Y33" s="90" t="str">
        <f>IFERROR(CT_Bands_2003_2022_Count_Stock!#REF!*CT_Bands_1991_2022_Bills_Flat!Y33,"0")</f>
        <v>0</v>
      </c>
      <c r="Z33" s="90" t="str">
        <f>IFERROR(CT_Bands_2003_2022_Count_Stock!#REF!*CT_Bands_1991_2022_Bills_Flat!Z33,"0")</f>
        <v>0</v>
      </c>
      <c r="AA33" s="90" t="str">
        <f>IFERROR(CT_Bands_2003_2022_Count_Stock!#REF!*CT_Bands_1991_2022_Bills_Flat!AA33,"0")</f>
        <v>0</v>
      </c>
      <c r="AB33" s="90" t="str">
        <f>IFERROR(CT_Bands_2003_2022_Count_Stock!#REF!*CT_Bands_1991_2022_Bills_Flat!AB33,"0")</f>
        <v>0</v>
      </c>
      <c r="AC33" s="90" t="str">
        <f>IFERROR(CT_Bands_2003_2022_Count_Stock!#REF!*CT_Bands_1991_2022_Bills_Flat!AC33,"0")</f>
        <v>0</v>
      </c>
      <c r="AD33" s="90" t="str">
        <f>IFERROR(CT_Bands_2003_2022_Count_Stock!#REF!*CT_Bands_1991_2022_Bills_Flat!AD33,"0")</f>
        <v>0</v>
      </c>
      <c r="AE33" s="90" t="str">
        <f>IFERROR(CT_Bands_2003_2022_Count_Stock!#REF!*CT_Bands_1991_2022_Bills_Flat!AE33,"0")</f>
        <v>0</v>
      </c>
      <c r="AF33" s="90" t="str">
        <f>IFERROR(CT_Bands_2003_2022_Count_Stock!#REF!*CT_Bands_1991_2022_Bills_Flat!AF33,"0")</f>
        <v>0</v>
      </c>
      <c r="AG33" s="90" t="str">
        <f>IFERROR(CT_Bands_2003_2022_Count_Stock!#REF!*CT_Bands_1991_2022_Bills_Flat!AG33,"0")</f>
        <v>0</v>
      </c>
      <c r="AH33" s="102" t="str">
        <f>IFERROR(CT_Bands_2003_2022_Count_Stock!#REF!*CT_Bands_1991_2022_Bills_Flat!AH33,"0")</f>
        <v>0</v>
      </c>
      <c r="AI33" s="90" t="str">
        <f>IFERROR(CT_Bands_2003_2022_Count_Stock!#REF!*CT_Bands_1991_2022_Bills_Flat!AI33,"0")</f>
        <v>0</v>
      </c>
      <c r="AJ33" s="90" t="str">
        <f>IFERROR(CT_Bands_2003_2022_Count_Stock!#REF!*CT_Bands_1991_2022_Bills_Flat!AJ33,"0")</f>
        <v>0</v>
      </c>
      <c r="AK33" s="90" t="str">
        <f>IFERROR(CT_Bands_2003_2022_Count_Stock!#REF!*CT_Bands_1991_2022_Bills_Flat!AK33,"0")</f>
        <v>0</v>
      </c>
      <c r="AL33" s="90" t="str">
        <f>IFERROR(CT_Bands_2003_2022_Count_Stock!#REF!*CT_Bands_1991_2022_Bills_Flat!AL33,"0")</f>
        <v>0</v>
      </c>
      <c r="AM33" s="90" t="str">
        <f>IFERROR(CT_Bands_2003_2022_Count_Stock!#REF!*CT_Bands_1991_2022_Bills_Flat!AM33,"0")</f>
        <v>0</v>
      </c>
      <c r="AN33" s="90" t="str">
        <f>IFERROR(CT_Bands_2003_2022_Count_Stock!#REF!*CT_Bands_1991_2022_Bills_Flat!AN33,"0")</f>
        <v>0</v>
      </c>
      <c r="AO33" s="90" t="str">
        <f>IFERROR(CT_Bands_2003_2022_Count_Stock!#REF!*CT_Bands_1991_2022_Bills_Flat!AO33,"0")</f>
        <v>0</v>
      </c>
      <c r="AP33" s="90" t="str">
        <f>IFERROR(CT_Bands_2003_2022_Count_Stock!#REF!*CT_Bands_1991_2022_Bills_Flat!AP33,"0")</f>
        <v>0</v>
      </c>
      <c r="AQ33" s="90" t="str">
        <f>IFERROR(CT_Bands_2003_2022_Count_Stock!#REF!*CT_Bands_1991_2022_Bills_Flat!AQ33,"0")</f>
        <v>0</v>
      </c>
      <c r="AR33" s="102" t="str">
        <f>IFERROR(CT_Bands_2003_2022_Count_Stock!#REF!*CT_Bands_1991_2022_Bills_Flat!AR33,"0")</f>
        <v>0</v>
      </c>
      <c r="AS33" s="90" t="str">
        <f>IFERROR(CT_Bands_2003_2022_Count_Stock!#REF!*CT_Bands_1991_2022_Bills_Flat!AS33,"0")</f>
        <v>0</v>
      </c>
      <c r="AT33" s="90" t="str">
        <f>IFERROR(CT_Bands_2003_2022_Count_Stock!#REF!*CT_Bands_1991_2022_Bills_Flat!AT33,"0")</f>
        <v>0</v>
      </c>
      <c r="AU33" s="90" t="str">
        <f>IFERROR(CT_Bands_2003_2022_Count_Stock!#REF!*CT_Bands_1991_2022_Bills_Flat!AU33,"0")</f>
        <v>0</v>
      </c>
      <c r="AV33" s="90" t="str">
        <f>IFERROR(CT_Bands_2003_2022_Count_Stock!#REF!*CT_Bands_1991_2022_Bills_Flat!AV33,"0")</f>
        <v>0</v>
      </c>
      <c r="AW33" s="90" t="str">
        <f>IFERROR(CT_Bands_2003_2022_Count_Stock!#REF!*CT_Bands_1991_2022_Bills_Flat!AW33,"0")</f>
        <v>0</v>
      </c>
      <c r="AX33" s="90" t="str">
        <f>IFERROR(CT_Bands_2003_2022_Count_Stock!#REF!*CT_Bands_1991_2022_Bills_Flat!AX33,"0")</f>
        <v>0</v>
      </c>
      <c r="AY33" s="90" t="str">
        <f>IFERROR(CT_Bands_2003_2022_Count_Stock!#REF!*CT_Bands_1991_2022_Bills_Flat!AY33,"0")</f>
        <v>0</v>
      </c>
      <c r="AZ33" s="90" t="str">
        <f>IFERROR(CT_Bands_2003_2022_Count_Stock!#REF!*CT_Bands_1991_2022_Bills_Flat!AZ33,"0")</f>
        <v>0</v>
      </c>
      <c r="BA33" s="90" t="str">
        <f>IFERROR(CT_Bands_2003_2022_Count_Stock!#REF!*CT_Bands_1991_2022_Bills_Flat!BA33,"0")</f>
        <v>0</v>
      </c>
      <c r="BB33" s="102" t="str">
        <f>IFERROR(CT_Bands_2003_2022_Count_Stock!#REF!*CT_Bands_1991_2022_Bills_Flat!BB33,"0")</f>
        <v>0</v>
      </c>
      <c r="BC33" s="90" t="str">
        <f>IFERROR(CT_Bands_2003_2022_Count_Stock!#REF!*CT_Bands_1991_2022_Bills_Flat!BC33,"0")</f>
        <v>0</v>
      </c>
      <c r="BD33" s="90" t="str">
        <f>IFERROR(CT_Bands_2003_2022_Count_Stock!#REF!*CT_Bands_1991_2022_Bills_Flat!BD33,"0")</f>
        <v>0</v>
      </c>
      <c r="BE33" s="90" t="str">
        <f>IFERROR(CT_Bands_2003_2022_Count_Stock!#REF!*CT_Bands_1991_2022_Bills_Flat!BE33,"0")</f>
        <v>0</v>
      </c>
      <c r="BF33" s="90" t="str">
        <f>IFERROR(CT_Bands_2003_2022_Count_Stock!#REF!*CT_Bands_1991_2022_Bills_Flat!BF33,"0")</f>
        <v>0</v>
      </c>
      <c r="BG33" s="90" t="str">
        <f>IFERROR(CT_Bands_2003_2022_Count_Stock!#REF!*CT_Bands_1991_2022_Bills_Flat!BG33,"0")</f>
        <v>0</v>
      </c>
      <c r="BH33" s="90" t="str">
        <f>IFERROR(CT_Bands_2003_2022_Count_Stock!#REF!*CT_Bands_1991_2022_Bills_Flat!BH33,"0")</f>
        <v>0</v>
      </c>
      <c r="BI33" s="90" t="str">
        <f>IFERROR(CT_Bands_2003_2022_Count_Stock!#REF!*CT_Bands_1991_2022_Bills_Flat!BI33,"0")</f>
        <v>0</v>
      </c>
      <c r="BJ33" s="90" t="str">
        <f>IFERROR(CT_Bands_2003_2022_Count_Stock!#REF!*CT_Bands_1991_2022_Bills_Flat!BJ33,"0")</f>
        <v>0</v>
      </c>
      <c r="BK33" s="90" t="str">
        <f>IFERROR(CT_Bands_2003_2022_Count_Stock!#REF!*CT_Bands_1991_2022_Bills_Flat!BK33,"0")</f>
        <v>0</v>
      </c>
      <c r="BL33" s="102" t="str">
        <f>IFERROR(CT_Bands_2003_2022_Count_Stock!#REF!*CT_Bands_1991_2022_Bills_Flat!BL33,"0")</f>
        <v>0</v>
      </c>
      <c r="BM33" s="90" t="str">
        <f>IFERROR(CT_Bands_2003_2022_Count_Stock!#REF!*CT_Bands_1991_2022_Bills_Flat!BM33,"0")</f>
        <v>0</v>
      </c>
      <c r="BN33" s="90" t="str">
        <f>IFERROR(CT_Bands_2003_2022_Count_Stock!#REF!*CT_Bands_1991_2022_Bills_Flat!BN33,"0")</f>
        <v>0</v>
      </c>
      <c r="BO33" s="90" t="str">
        <f>IFERROR(CT_Bands_2003_2022_Count_Stock!#REF!*CT_Bands_1991_2022_Bills_Flat!BO33,"0")</f>
        <v>0</v>
      </c>
      <c r="BP33" s="90" t="str">
        <f>IFERROR(CT_Bands_2003_2022_Count_Stock!#REF!*CT_Bands_1991_2022_Bills_Flat!BP33,"0")</f>
        <v>0</v>
      </c>
      <c r="BQ33" s="90" t="str">
        <f>IFERROR(CT_Bands_2003_2022_Count_Stock!#REF!*CT_Bands_1991_2022_Bills_Flat!BQ33,"0")</f>
        <v>0</v>
      </c>
      <c r="BR33" s="90" t="str">
        <f>IFERROR(CT_Bands_2003_2022_Count_Stock!#REF!*CT_Bands_1991_2022_Bills_Flat!BR33,"0")</f>
        <v>0</v>
      </c>
      <c r="BS33" s="90" t="str">
        <f>IFERROR(CT_Bands_2003_2022_Count_Stock!#REF!*CT_Bands_1991_2022_Bills_Flat!BS33,"0")</f>
        <v>0</v>
      </c>
      <c r="BT33" s="90" t="str">
        <f>IFERROR(CT_Bands_2003_2022_Count_Stock!#REF!*CT_Bands_1991_2022_Bills_Flat!BT33,"0")</f>
        <v>0</v>
      </c>
      <c r="BU33" s="90" t="str">
        <f>IFERROR(CT_Bands_2003_2022_Count_Stock!#REF!*CT_Bands_1991_2022_Bills_Flat!BU33,"0")</f>
        <v>0</v>
      </c>
      <c r="BV33" s="102" t="str">
        <f>IFERROR(CT_Bands_2003_2022_Count_Stock!#REF!*CT_Bands_1991_2022_Bills_Flat!BV33,"0")</f>
        <v>0</v>
      </c>
      <c r="BW33" s="90" t="str">
        <f>IFERROR(CT_Bands_2003_2022_Count_Stock!#REF!*CT_Bands_1991_2022_Bills_Flat!BW33,"0")</f>
        <v>0</v>
      </c>
      <c r="BX33" s="90" t="str">
        <f>IFERROR(CT_Bands_2003_2022_Count_Stock!#REF!*CT_Bands_1991_2022_Bills_Flat!BX33,"0")</f>
        <v>0</v>
      </c>
      <c r="BY33" s="90" t="str">
        <f>IFERROR(CT_Bands_2003_2022_Count_Stock!#REF!*CT_Bands_1991_2022_Bills_Flat!BY33,"0")</f>
        <v>0</v>
      </c>
      <c r="BZ33" s="90" t="str">
        <f>IFERROR(CT_Bands_2003_2022_Count_Stock!#REF!*CT_Bands_1991_2022_Bills_Flat!BZ33,"0")</f>
        <v>0</v>
      </c>
      <c r="CA33" s="90" t="str">
        <f>IFERROR(CT_Bands_2003_2022_Count_Stock!#REF!*CT_Bands_1991_2022_Bills_Flat!CA33,"0")</f>
        <v>0</v>
      </c>
      <c r="CB33" s="90" t="str">
        <f>IFERROR(CT_Bands_2003_2022_Count_Stock!#REF!*CT_Bands_1991_2022_Bills_Flat!CB33,"0")</f>
        <v>0</v>
      </c>
      <c r="CC33" s="90" t="str">
        <f>IFERROR(CT_Bands_2003_2022_Count_Stock!#REF!*CT_Bands_1991_2022_Bills_Flat!CC33,"0")</f>
        <v>0</v>
      </c>
      <c r="CD33" s="90" t="str">
        <f>IFERROR(CT_Bands_2003_2022_Count_Stock!#REF!*CT_Bands_1991_2022_Bills_Flat!CD33,"0")</f>
        <v>0</v>
      </c>
      <c r="CE33" s="90" t="str">
        <f>IFERROR(CT_Bands_2003_2022_Count_Stock!#REF!*CT_Bands_1991_2022_Bills_Flat!CE33,"0")</f>
        <v>0</v>
      </c>
      <c r="CF33" s="51"/>
    </row>
    <row r="34" spans="1:84" x14ac:dyDescent="0.25">
      <c r="A34" s="76" t="s">
        <v>825</v>
      </c>
      <c r="B34" s="85" t="s">
        <v>826</v>
      </c>
      <c r="C34" s="85" t="s">
        <v>1511</v>
      </c>
      <c r="D34" s="90" t="str">
        <f>IFERROR(CT_Bands_2003_2022_Count_Stock!#REF!*CT_Bands_1991_2022_Bills_Flat!D34,"0")</f>
        <v>0</v>
      </c>
      <c r="E34" s="90" t="str">
        <f>IFERROR(CT_Bands_2003_2022_Count_Stock!#REF!*CT_Bands_1991_2022_Bills_Flat!E34,"0")</f>
        <v>0</v>
      </c>
      <c r="F34" s="90" t="str">
        <f>IFERROR(CT_Bands_2003_2022_Count_Stock!#REF!*CT_Bands_1991_2022_Bills_Flat!F34,"0")</f>
        <v>0</v>
      </c>
      <c r="G34" s="90" t="str">
        <f>IFERROR(CT_Bands_2003_2022_Count_Stock!#REF!*CT_Bands_1991_2022_Bills_Flat!G34,"0")</f>
        <v>0</v>
      </c>
      <c r="H34" s="90" t="str">
        <f>IFERROR(CT_Bands_2003_2022_Count_Stock!#REF!*CT_Bands_1991_2022_Bills_Flat!H34,"0")</f>
        <v>0</v>
      </c>
      <c r="I34" s="90" t="str">
        <f>IFERROR(CT_Bands_2003_2022_Count_Stock!#REF!*CT_Bands_1991_2022_Bills_Flat!I34,"0")</f>
        <v>0</v>
      </c>
      <c r="J34" s="90" t="str">
        <f>IFERROR(CT_Bands_2003_2022_Count_Stock!#REF!*CT_Bands_1991_2022_Bills_Flat!J34,"0")</f>
        <v>0</v>
      </c>
      <c r="K34" s="90" t="str">
        <f>IFERROR(CT_Bands_2003_2022_Count_Stock!#REF!*CT_Bands_1991_2022_Bills_Flat!K34,"0")</f>
        <v>0</v>
      </c>
      <c r="L34" s="90" t="str">
        <f>IFERROR(CT_Bands_2003_2022_Count_Stock!#REF!*CT_Bands_1991_2022_Bills_Flat!L34,"0")</f>
        <v>0</v>
      </c>
      <c r="M34" s="90" t="str">
        <f>IFERROR(CT_Bands_2003_2022_Count_Stock!#REF!*CT_Bands_1991_2022_Bills_Flat!M34,"0")</f>
        <v>0</v>
      </c>
      <c r="N34" s="102" t="str">
        <f>IFERROR(CT_Bands_2003_2022_Count_Stock!#REF!*CT_Bands_1991_2022_Bills_Flat!N34,"0")</f>
        <v>0</v>
      </c>
      <c r="O34" s="90" t="str">
        <f>IFERROR(CT_Bands_2003_2022_Count_Stock!#REF!*CT_Bands_1991_2022_Bills_Flat!O34,"0")</f>
        <v>0</v>
      </c>
      <c r="P34" s="90" t="str">
        <f>IFERROR(CT_Bands_2003_2022_Count_Stock!#REF!*CT_Bands_1991_2022_Bills_Flat!P34,"0")</f>
        <v>0</v>
      </c>
      <c r="Q34" s="90" t="str">
        <f>IFERROR(CT_Bands_2003_2022_Count_Stock!#REF!*CT_Bands_1991_2022_Bills_Flat!Q34,"0")</f>
        <v>0</v>
      </c>
      <c r="R34" s="90" t="str">
        <f>IFERROR(CT_Bands_2003_2022_Count_Stock!#REF!*CT_Bands_1991_2022_Bills_Flat!R34,"0")</f>
        <v>0</v>
      </c>
      <c r="S34" s="90" t="str">
        <f>IFERROR(CT_Bands_2003_2022_Count_Stock!#REF!*CT_Bands_1991_2022_Bills_Flat!S34,"0")</f>
        <v>0</v>
      </c>
      <c r="T34" s="90" t="str">
        <f>IFERROR(CT_Bands_2003_2022_Count_Stock!#REF!*CT_Bands_1991_2022_Bills_Flat!T34,"0")</f>
        <v>0</v>
      </c>
      <c r="U34" s="90" t="str">
        <f>IFERROR(CT_Bands_2003_2022_Count_Stock!#REF!*CT_Bands_1991_2022_Bills_Flat!U34,"0")</f>
        <v>0</v>
      </c>
      <c r="V34" s="90" t="str">
        <f>IFERROR(CT_Bands_2003_2022_Count_Stock!#REF!*CT_Bands_1991_2022_Bills_Flat!V34,"0")</f>
        <v>0</v>
      </c>
      <c r="W34" s="90" t="str">
        <f>IFERROR(CT_Bands_2003_2022_Count_Stock!#REF!*CT_Bands_1991_2022_Bills_Flat!W34,"0")</f>
        <v>0</v>
      </c>
      <c r="X34" s="102" t="str">
        <f>IFERROR(CT_Bands_2003_2022_Count_Stock!#REF!*CT_Bands_1991_2022_Bills_Flat!X34,"0")</f>
        <v>0</v>
      </c>
      <c r="Y34" s="90" t="str">
        <f>IFERROR(CT_Bands_2003_2022_Count_Stock!#REF!*CT_Bands_1991_2022_Bills_Flat!Y34,"0")</f>
        <v>0</v>
      </c>
      <c r="Z34" s="90" t="str">
        <f>IFERROR(CT_Bands_2003_2022_Count_Stock!#REF!*CT_Bands_1991_2022_Bills_Flat!Z34,"0")</f>
        <v>0</v>
      </c>
      <c r="AA34" s="90" t="str">
        <f>IFERROR(CT_Bands_2003_2022_Count_Stock!#REF!*CT_Bands_1991_2022_Bills_Flat!AA34,"0")</f>
        <v>0</v>
      </c>
      <c r="AB34" s="90" t="str">
        <f>IFERROR(CT_Bands_2003_2022_Count_Stock!#REF!*CT_Bands_1991_2022_Bills_Flat!AB34,"0")</f>
        <v>0</v>
      </c>
      <c r="AC34" s="90" t="str">
        <f>IFERROR(CT_Bands_2003_2022_Count_Stock!#REF!*CT_Bands_1991_2022_Bills_Flat!AC34,"0")</f>
        <v>0</v>
      </c>
      <c r="AD34" s="90" t="str">
        <f>IFERROR(CT_Bands_2003_2022_Count_Stock!#REF!*CT_Bands_1991_2022_Bills_Flat!AD34,"0")</f>
        <v>0</v>
      </c>
      <c r="AE34" s="90" t="str">
        <f>IFERROR(CT_Bands_2003_2022_Count_Stock!#REF!*CT_Bands_1991_2022_Bills_Flat!AE34,"0")</f>
        <v>0</v>
      </c>
      <c r="AF34" s="90" t="str">
        <f>IFERROR(CT_Bands_2003_2022_Count_Stock!#REF!*CT_Bands_1991_2022_Bills_Flat!AF34,"0")</f>
        <v>0</v>
      </c>
      <c r="AG34" s="90" t="str">
        <f>IFERROR(CT_Bands_2003_2022_Count_Stock!#REF!*CT_Bands_1991_2022_Bills_Flat!AG34,"0")</f>
        <v>0</v>
      </c>
      <c r="AH34" s="102" t="str">
        <f>IFERROR(CT_Bands_2003_2022_Count_Stock!#REF!*CT_Bands_1991_2022_Bills_Flat!AH34,"0")</f>
        <v>0</v>
      </c>
      <c r="AI34" s="90" t="str">
        <f>IFERROR(CT_Bands_2003_2022_Count_Stock!#REF!*CT_Bands_1991_2022_Bills_Flat!AI34,"0")</f>
        <v>0</v>
      </c>
      <c r="AJ34" s="90" t="str">
        <f>IFERROR(CT_Bands_2003_2022_Count_Stock!#REF!*CT_Bands_1991_2022_Bills_Flat!AJ34,"0")</f>
        <v>0</v>
      </c>
      <c r="AK34" s="90" t="str">
        <f>IFERROR(CT_Bands_2003_2022_Count_Stock!#REF!*CT_Bands_1991_2022_Bills_Flat!AK34,"0")</f>
        <v>0</v>
      </c>
      <c r="AL34" s="90" t="str">
        <f>IFERROR(CT_Bands_2003_2022_Count_Stock!#REF!*CT_Bands_1991_2022_Bills_Flat!AL34,"0")</f>
        <v>0</v>
      </c>
      <c r="AM34" s="90" t="str">
        <f>IFERROR(CT_Bands_2003_2022_Count_Stock!#REF!*CT_Bands_1991_2022_Bills_Flat!AM34,"0")</f>
        <v>0</v>
      </c>
      <c r="AN34" s="90" t="str">
        <f>IFERROR(CT_Bands_2003_2022_Count_Stock!#REF!*CT_Bands_1991_2022_Bills_Flat!AN34,"0")</f>
        <v>0</v>
      </c>
      <c r="AO34" s="90" t="str">
        <f>IFERROR(CT_Bands_2003_2022_Count_Stock!#REF!*CT_Bands_1991_2022_Bills_Flat!AO34,"0")</f>
        <v>0</v>
      </c>
      <c r="AP34" s="90" t="str">
        <f>IFERROR(CT_Bands_2003_2022_Count_Stock!#REF!*CT_Bands_1991_2022_Bills_Flat!AP34,"0")</f>
        <v>0</v>
      </c>
      <c r="AQ34" s="90" t="str">
        <f>IFERROR(CT_Bands_2003_2022_Count_Stock!#REF!*CT_Bands_1991_2022_Bills_Flat!AQ34,"0")</f>
        <v>0</v>
      </c>
      <c r="AR34" s="102" t="str">
        <f>IFERROR(CT_Bands_2003_2022_Count_Stock!#REF!*CT_Bands_1991_2022_Bills_Flat!AR34,"0")</f>
        <v>0</v>
      </c>
      <c r="AS34" s="90" t="str">
        <f>IFERROR(CT_Bands_2003_2022_Count_Stock!#REF!*CT_Bands_1991_2022_Bills_Flat!AS34,"0")</f>
        <v>0</v>
      </c>
      <c r="AT34" s="90" t="str">
        <f>IFERROR(CT_Bands_2003_2022_Count_Stock!#REF!*CT_Bands_1991_2022_Bills_Flat!AT34,"0")</f>
        <v>0</v>
      </c>
      <c r="AU34" s="90" t="str">
        <f>IFERROR(CT_Bands_2003_2022_Count_Stock!#REF!*CT_Bands_1991_2022_Bills_Flat!AU34,"0")</f>
        <v>0</v>
      </c>
      <c r="AV34" s="90" t="str">
        <f>IFERROR(CT_Bands_2003_2022_Count_Stock!#REF!*CT_Bands_1991_2022_Bills_Flat!AV34,"0")</f>
        <v>0</v>
      </c>
      <c r="AW34" s="90" t="str">
        <f>IFERROR(CT_Bands_2003_2022_Count_Stock!#REF!*CT_Bands_1991_2022_Bills_Flat!AW34,"0")</f>
        <v>0</v>
      </c>
      <c r="AX34" s="90" t="str">
        <f>IFERROR(CT_Bands_2003_2022_Count_Stock!#REF!*CT_Bands_1991_2022_Bills_Flat!AX34,"0")</f>
        <v>0</v>
      </c>
      <c r="AY34" s="90" t="str">
        <f>IFERROR(CT_Bands_2003_2022_Count_Stock!#REF!*CT_Bands_1991_2022_Bills_Flat!AY34,"0")</f>
        <v>0</v>
      </c>
      <c r="AZ34" s="90" t="str">
        <f>IFERROR(CT_Bands_2003_2022_Count_Stock!#REF!*CT_Bands_1991_2022_Bills_Flat!AZ34,"0")</f>
        <v>0</v>
      </c>
      <c r="BA34" s="90" t="str">
        <f>IFERROR(CT_Bands_2003_2022_Count_Stock!#REF!*CT_Bands_1991_2022_Bills_Flat!BA34,"0")</f>
        <v>0</v>
      </c>
      <c r="BB34" s="102" t="str">
        <f>IFERROR(CT_Bands_2003_2022_Count_Stock!#REF!*CT_Bands_1991_2022_Bills_Flat!BB34,"0")</f>
        <v>0</v>
      </c>
      <c r="BC34" s="90" t="str">
        <f>IFERROR(CT_Bands_2003_2022_Count_Stock!#REF!*CT_Bands_1991_2022_Bills_Flat!BC34,"0")</f>
        <v>0</v>
      </c>
      <c r="BD34" s="90" t="str">
        <f>IFERROR(CT_Bands_2003_2022_Count_Stock!#REF!*CT_Bands_1991_2022_Bills_Flat!BD34,"0")</f>
        <v>0</v>
      </c>
      <c r="BE34" s="90" t="str">
        <f>IFERROR(CT_Bands_2003_2022_Count_Stock!#REF!*CT_Bands_1991_2022_Bills_Flat!BE34,"0")</f>
        <v>0</v>
      </c>
      <c r="BF34" s="90" t="str">
        <f>IFERROR(CT_Bands_2003_2022_Count_Stock!#REF!*CT_Bands_1991_2022_Bills_Flat!BF34,"0")</f>
        <v>0</v>
      </c>
      <c r="BG34" s="90" t="str">
        <f>IFERROR(CT_Bands_2003_2022_Count_Stock!#REF!*CT_Bands_1991_2022_Bills_Flat!BG34,"0")</f>
        <v>0</v>
      </c>
      <c r="BH34" s="90" t="str">
        <f>IFERROR(CT_Bands_2003_2022_Count_Stock!#REF!*CT_Bands_1991_2022_Bills_Flat!BH34,"0")</f>
        <v>0</v>
      </c>
      <c r="BI34" s="90" t="str">
        <f>IFERROR(CT_Bands_2003_2022_Count_Stock!#REF!*CT_Bands_1991_2022_Bills_Flat!BI34,"0")</f>
        <v>0</v>
      </c>
      <c r="BJ34" s="90" t="str">
        <f>IFERROR(CT_Bands_2003_2022_Count_Stock!#REF!*CT_Bands_1991_2022_Bills_Flat!BJ34,"0")</f>
        <v>0</v>
      </c>
      <c r="BK34" s="90" t="str">
        <f>IFERROR(CT_Bands_2003_2022_Count_Stock!#REF!*CT_Bands_1991_2022_Bills_Flat!BK34,"0")</f>
        <v>0</v>
      </c>
      <c r="BL34" s="102" t="str">
        <f>IFERROR(CT_Bands_2003_2022_Count_Stock!#REF!*CT_Bands_1991_2022_Bills_Flat!BL34,"0")</f>
        <v>0</v>
      </c>
      <c r="BM34" s="90" t="str">
        <f>IFERROR(CT_Bands_2003_2022_Count_Stock!#REF!*CT_Bands_1991_2022_Bills_Flat!BM34,"0")</f>
        <v>0</v>
      </c>
      <c r="BN34" s="90" t="str">
        <f>IFERROR(CT_Bands_2003_2022_Count_Stock!#REF!*CT_Bands_1991_2022_Bills_Flat!BN34,"0")</f>
        <v>0</v>
      </c>
      <c r="BO34" s="90" t="str">
        <f>IFERROR(CT_Bands_2003_2022_Count_Stock!#REF!*CT_Bands_1991_2022_Bills_Flat!BO34,"0")</f>
        <v>0</v>
      </c>
      <c r="BP34" s="90" t="str">
        <f>IFERROR(CT_Bands_2003_2022_Count_Stock!#REF!*CT_Bands_1991_2022_Bills_Flat!BP34,"0")</f>
        <v>0</v>
      </c>
      <c r="BQ34" s="90" t="str">
        <f>IFERROR(CT_Bands_2003_2022_Count_Stock!#REF!*CT_Bands_1991_2022_Bills_Flat!BQ34,"0")</f>
        <v>0</v>
      </c>
      <c r="BR34" s="90" t="str">
        <f>IFERROR(CT_Bands_2003_2022_Count_Stock!#REF!*CT_Bands_1991_2022_Bills_Flat!BR34,"0")</f>
        <v>0</v>
      </c>
      <c r="BS34" s="90" t="str">
        <f>IFERROR(CT_Bands_2003_2022_Count_Stock!#REF!*CT_Bands_1991_2022_Bills_Flat!BS34,"0")</f>
        <v>0</v>
      </c>
      <c r="BT34" s="90" t="str">
        <f>IFERROR(CT_Bands_2003_2022_Count_Stock!#REF!*CT_Bands_1991_2022_Bills_Flat!BT34,"0")</f>
        <v>0</v>
      </c>
      <c r="BU34" s="90" t="str">
        <f>IFERROR(CT_Bands_2003_2022_Count_Stock!#REF!*CT_Bands_1991_2022_Bills_Flat!BU34,"0")</f>
        <v>0</v>
      </c>
      <c r="BV34" s="102" t="str">
        <f>IFERROR(CT_Bands_2003_2022_Count_Stock!#REF!*CT_Bands_1991_2022_Bills_Flat!BV34,"0")</f>
        <v>0</v>
      </c>
      <c r="BW34" s="90" t="str">
        <f>IFERROR(CT_Bands_2003_2022_Count_Stock!#REF!*CT_Bands_1991_2022_Bills_Flat!BW34,"0")</f>
        <v>0</v>
      </c>
      <c r="BX34" s="90" t="str">
        <f>IFERROR(CT_Bands_2003_2022_Count_Stock!#REF!*CT_Bands_1991_2022_Bills_Flat!BX34,"0")</f>
        <v>0</v>
      </c>
      <c r="BY34" s="90" t="str">
        <f>IFERROR(CT_Bands_2003_2022_Count_Stock!#REF!*CT_Bands_1991_2022_Bills_Flat!BY34,"0")</f>
        <v>0</v>
      </c>
      <c r="BZ34" s="90" t="str">
        <f>IFERROR(CT_Bands_2003_2022_Count_Stock!#REF!*CT_Bands_1991_2022_Bills_Flat!BZ34,"0")</f>
        <v>0</v>
      </c>
      <c r="CA34" s="90" t="str">
        <f>IFERROR(CT_Bands_2003_2022_Count_Stock!#REF!*CT_Bands_1991_2022_Bills_Flat!CA34,"0")</f>
        <v>0</v>
      </c>
      <c r="CB34" s="90" t="str">
        <f>IFERROR(CT_Bands_2003_2022_Count_Stock!#REF!*CT_Bands_1991_2022_Bills_Flat!CB34,"0")</f>
        <v>0</v>
      </c>
      <c r="CC34" s="90" t="str">
        <f>IFERROR(CT_Bands_2003_2022_Count_Stock!#REF!*CT_Bands_1991_2022_Bills_Flat!CC34,"0")</f>
        <v>0</v>
      </c>
      <c r="CD34" s="90" t="str">
        <f>IFERROR(CT_Bands_2003_2022_Count_Stock!#REF!*CT_Bands_1991_2022_Bills_Flat!CD34,"0")</f>
        <v>0</v>
      </c>
      <c r="CE34" s="90" t="str">
        <f>IFERROR(CT_Bands_2003_2022_Count_Stock!#REF!*CT_Bands_1991_2022_Bills_Flat!CE34,"0")</f>
        <v>0</v>
      </c>
      <c r="CF34" s="51"/>
    </row>
    <row r="35" spans="1:84" x14ac:dyDescent="0.25">
      <c r="A35" s="76" t="s">
        <v>783</v>
      </c>
      <c r="B35" s="85" t="s">
        <v>784</v>
      </c>
      <c r="C35" s="85" t="s">
        <v>1511</v>
      </c>
      <c r="D35" s="90" t="str">
        <f>IFERROR(CT_Bands_2003_2022_Count_Stock!#REF!*CT_Bands_1991_2022_Bills_Flat!D35,"0")</f>
        <v>0</v>
      </c>
      <c r="E35" s="90" t="str">
        <f>IFERROR(CT_Bands_2003_2022_Count_Stock!#REF!*CT_Bands_1991_2022_Bills_Flat!E35,"0")</f>
        <v>0</v>
      </c>
      <c r="F35" s="90" t="str">
        <f>IFERROR(CT_Bands_2003_2022_Count_Stock!#REF!*CT_Bands_1991_2022_Bills_Flat!F35,"0")</f>
        <v>0</v>
      </c>
      <c r="G35" s="90" t="str">
        <f>IFERROR(CT_Bands_2003_2022_Count_Stock!#REF!*CT_Bands_1991_2022_Bills_Flat!G35,"0")</f>
        <v>0</v>
      </c>
      <c r="H35" s="90" t="str">
        <f>IFERROR(CT_Bands_2003_2022_Count_Stock!#REF!*CT_Bands_1991_2022_Bills_Flat!H35,"0")</f>
        <v>0</v>
      </c>
      <c r="I35" s="90" t="str">
        <f>IFERROR(CT_Bands_2003_2022_Count_Stock!#REF!*CT_Bands_1991_2022_Bills_Flat!I35,"0")</f>
        <v>0</v>
      </c>
      <c r="J35" s="90" t="str">
        <f>IFERROR(CT_Bands_2003_2022_Count_Stock!#REF!*CT_Bands_1991_2022_Bills_Flat!J35,"0")</f>
        <v>0</v>
      </c>
      <c r="K35" s="90" t="str">
        <f>IFERROR(CT_Bands_2003_2022_Count_Stock!#REF!*CT_Bands_1991_2022_Bills_Flat!K35,"0")</f>
        <v>0</v>
      </c>
      <c r="L35" s="90" t="str">
        <f>IFERROR(CT_Bands_2003_2022_Count_Stock!#REF!*CT_Bands_1991_2022_Bills_Flat!L35,"0")</f>
        <v>0</v>
      </c>
      <c r="M35" s="90" t="str">
        <f>IFERROR(CT_Bands_2003_2022_Count_Stock!#REF!*CT_Bands_1991_2022_Bills_Flat!M35,"0")</f>
        <v>0</v>
      </c>
      <c r="N35" s="102" t="str">
        <f>IFERROR(CT_Bands_2003_2022_Count_Stock!#REF!*CT_Bands_1991_2022_Bills_Flat!N35,"0")</f>
        <v>0</v>
      </c>
      <c r="O35" s="90" t="str">
        <f>IFERROR(CT_Bands_2003_2022_Count_Stock!#REF!*CT_Bands_1991_2022_Bills_Flat!O35,"0")</f>
        <v>0</v>
      </c>
      <c r="P35" s="90" t="str">
        <f>IFERROR(CT_Bands_2003_2022_Count_Stock!#REF!*CT_Bands_1991_2022_Bills_Flat!P35,"0")</f>
        <v>0</v>
      </c>
      <c r="Q35" s="90" t="str">
        <f>IFERROR(CT_Bands_2003_2022_Count_Stock!#REF!*CT_Bands_1991_2022_Bills_Flat!Q35,"0")</f>
        <v>0</v>
      </c>
      <c r="R35" s="90" t="str">
        <f>IFERROR(CT_Bands_2003_2022_Count_Stock!#REF!*CT_Bands_1991_2022_Bills_Flat!R35,"0")</f>
        <v>0</v>
      </c>
      <c r="S35" s="90" t="str">
        <f>IFERROR(CT_Bands_2003_2022_Count_Stock!#REF!*CT_Bands_1991_2022_Bills_Flat!S35,"0")</f>
        <v>0</v>
      </c>
      <c r="T35" s="90" t="str">
        <f>IFERROR(CT_Bands_2003_2022_Count_Stock!#REF!*CT_Bands_1991_2022_Bills_Flat!T35,"0")</f>
        <v>0</v>
      </c>
      <c r="U35" s="90" t="str">
        <f>IFERROR(CT_Bands_2003_2022_Count_Stock!#REF!*CT_Bands_1991_2022_Bills_Flat!U35,"0")</f>
        <v>0</v>
      </c>
      <c r="V35" s="90" t="str">
        <f>IFERROR(CT_Bands_2003_2022_Count_Stock!#REF!*CT_Bands_1991_2022_Bills_Flat!V35,"0")</f>
        <v>0</v>
      </c>
      <c r="W35" s="90" t="str">
        <f>IFERROR(CT_Bands_2003_2022_Count_Stock!#REF!*CT_Bands_1991_2022_Bills_Flat!W35,"0")</f>
        <v>0</v>
      </c>
      <c r="X35" s="102" t="str">
        <f>IFERROR(CT_Bands_2003_2022_Count_Stock!#REF!*CT_Bands_1991_2022_Bills_Flat!X35,"0")</f>
        <v>0</v>
      </c>
      <c r="Y35" s="90" t="str">
        <f>IFERROR(CT_Bands_2003_2022_Count_Stock!#REF!*CT_Bands_1991_2022_Bills_Flat!Y35,"0")</f>
        <v>0</v>
      </c>
      <c r="Z35" s="90" t="str">
        <f>IFERROR(CT_Bands_2003_2022_Count_Stock!#REF!*CT_Bands_1991_2022_Bills_Flat!Z35,"0")</f>
        <v>0</v>
      </c>
      <c r="AA35" s="90" t="str">
        <f>IFERROR(CT_Bands_2003_2022_Count_Stock!#REF!*CT_Bands_1991_2022_Bills_Flat!AA35,"0")</f>
        <v>0</v>
      </c>
      <c r="AB35" s="90" t="str">
        <f>IFERROR(CT_Bands_2003_2022_Count_Stock!#REF!*CT_Bands_1991_2022_Bills_Flat!AB35,"0")</f>
        <v>0</v>
      </c>
      <c r="AC35" s="90" t="str">
        <f>IFERROR(CT_Bands_2003_2022_Count_Stock!#REF!*CT_Bands_1991_2022_Bills_Flat!AC35,"0")</f>
        <v>0</v>
      </c>
      <c r="AD35" s="90" t="str">
        <f>IFERROR(CT_Bands_2003_2022_Count_Stock!#REF!*CT_Bands_1991_2022_Bills_Flat!AD35,"0")</f>
        <v>0</v>
      </c>
      <c r="AE35" s="90" t="str">
        <f>IFERROR(CT_Bands_2003_2022_Count_Stock!#REF!*CT_Bands_1991_2022_Bills_Flat!AE35,"0")</f>
        <v>0</v>
      </c>
      <c r="AF35" s="90" t="str">
        <f>IFERROR(CT_Bands_2003_2022_Count_Stock!#REF!*CT_Bands_1991_2022_Bills_Flat!AF35,"0")</f>
        <v>0</v>
      </c>
      <c r="AG35" s="90" t="str">
        <f>IFERROR(CT_Bands_2003_2022_Count_Stock!#REF!*CT_Bands_1991_2022_Bills_Flat!AG35,"0")</f>
        <v>0</v>
      </c>
      <c r="AH35" s="102" t="str">
        <f>IFERROR(CT_Bands_2003_2022_Count_Stock!#REF!*CT_Bands_1991_2022_Bills_Flat!AH35,"0")</f>
        <v>0</v>
      </c>
      <c r="AI35" s="90" t="str">
        <f>IFERROR(CT_Bands_2003_2022_Count_Stock!#REF!*CT_Bands_1991_2022_Bills_Flat!AI35,"0")</f>
        <v>0</v>
      </c>
      <c r="AJ35" s="90" t="str">
        <f>IFERROR(CT_Bands_2003_2022_Count_Stock!#REF!*CT_Bands_1991_2022_Bills_Flat!AJ35,"0")</f>
        <v>0</v>
      </c>
      <c r="AK35" s="90" t="str">
        <f>IFERROR(CT_Bands_2003_2022_Count_Stock!#REF!*CT_Bands_1991_2022_Bills_Flat!AK35,"0")</f>
        <v>0</v>
      </c>
      <c r="AL35" s="90" t="str">
        <f>IFERROR(CT_Bands_2003_2022_Count_Stock!#REF!*CT_Bands_1991_2022_Bills_Flat!AL35,"0")</f>
        <v>0</v>
      </c>
      <c r="AM35" s="90" t="str">
        <f>IFERROR(CT_Bands_2003_2022_Count_Stock!#REF!*CT_Bands_1991_2022_Bills_Flat!AM35,"0")</f>
        <v>0</v>
      </c>
      <c r="AN35" s="90" t="str">
        <f>IFERROR(CT_Bands_2003_2022_Count_Stock!#REF!*CT_Bands_1991_2022_Bills_Flat!AN35,"0")</f>
        <v>0</v>
      </c>
      <c r="AO35" s="90" t="str">
        <f>IFERROR(CT_Bands_2003_2022_Count_Stock!#REF!*CT_Bands_1991_2022_Bills_Flat!AO35,"0")</f>
        <v>0</v>
      </c>
      <c r="AP35" s="90" t="str">
        <f>IFERROR(CT_Bands_2003_2022_Count_Stock!#REF!*CT_Bands_1991_2022_Bills_Flat!AP35,"0")</f>
        <v>0</v>
      </c>
      <c r="AQ35" s="90" t="str">
        <f>IFERROR(CT_Bands_2003_2022_Count_Stock!#REF!*CT_Bands_1991_2022_Bills_Flat!AQ35,"0")</f>
        <v>0</v>
      </c>
      <c r="AR35" s="102" t="str">
        <f>IFERROR(CT_Bands_2003_2022_Count_Stock!#REF!*CT_Bands_1991_2022_Bills_Flat!AR35,"0")</f>
        <v>0</v>
      </c>
      <c r="AS35" s="90" t="str">
        <f>IFERROR(CT_Bands_2003_2022_Count_Stock!#REF!*CT_Bands_1991_2022_Bills_Flat!AS35,"0")</f>
        <v>0</v>
      </c>
      <c r="AT35" s="90" t="str">
        <f>IFERROR(CT_Bands_2003_2022_Count_Stock!#REF!*CT_Bands_1991_2022_Bills_Flat!AT35,"0")</f>
        <v>0</v>
      </c>
      <c r="AU35" s="90" t="str">
        <f>IFERROR(CT_Bands_2003_2022_Count_Stock!#REF!*CT_Bands_1991_2022_Bills_Flat!AU35,"0")</f>
        <v>0</v>
      </c>
      <c r="AV35" s="90" t="str">
        <f>IFERROR(CT_Bands_2003_2022_Count_Stock!#REF!*CT_Bands_1991_2022_Bills_Flat!AV35,"0")</f>
        <v>0</v>
      </c>
      <c r="AW35" s="90" t="str">
        <f>IFERROR(CT_Bands_2003_2022_Count_Stock!#REF!*CT_Bands_1991_2022_Bills_Flat!AW35,"0")</f>
        <v>0</v>
      </c>
      <c r="AX35" s="90" t="str">
        <f>IFERROR(CT_Bands_2003_2022_Count_Stock!#REF!*CT_Bands_1991_2022_Bills_Flat!AX35,"0")</f>
        <v>0</v>
      </c>
      <c r="AY35" s="90" t="str">
        <f>IFERROR(CT_Bands_2003_2022_Count_Stock!#REF!*CT_Bands_1991_2022_Bills_Flat!AY35,"0")</f>
        <v>0</v>
      </c>
      <c r="AZ35" s="90" t="str">
        <f>IFERROR(CT_Bands_2003_2022_Count_Stock!#REF!*CT_Bands_1991_2022_Bills_Flat!AZ35,"0")</f>
        <v>0</v>
      </c>
      <c r="BA35" s="90" t="str">
        <f>IFERROR(CT_Bands_2003_2022_Count_Stock!#REF!*CT_Bands_1991_2022_Bills_Flat!BA35,"0")</f>
        <v>0</v>
      </c>
      <c r="BB35" s="102" t="str">
        <f>IFERROR(CT_Bands_2003_2022_Count_Stock!#REF!*CT_Bands_1991_2022_Bills_Flat!BB35,"0")</f>
        <v>0</v>
      </c>
      <c r="BC35" s="90" t="str">
        <f>IFERROR(CT_Bands_2003_2022_Count_Stock!#REF!*CT_Bands_1991_2022_Bills_Flat!BC35,"0")</f>
        <v>0</v>
      </c>
      <c r="BD35" s="90" t="str">
        <f>IFERROR(CT_Bands_2003_2022_Count_Stock!#REF!*CT_Bands_1991_2022_Bills_Flat!BD35,"0")</f>
        <v>0</v>
      </c>
      <c r="BE35" s="90" t="str">
        <f>IFERROR(CT_Bands_2003_2022_Count_Stock!#REF!*CT_Bands_1991_2022_Bills_Flat!BE35,"0")</f>
        <v>0</v>
      </c>
      <c r="BF35" s="90" t="str">
        <f>IFERROR(CT_Bands_2003_2022_Count_Stock!#REF!*CT_Bands_1991_2022_Bills_Flat!BF35,"0")</f>
        <v>0</v>
      </c>
      <c r="BG35" s="90" t="str">
        <f>IFERROR(CT_Bands_2003_2022_Count_Stock!#REF!*CT_Bands_1991_2022_Bills_Flat!BG35,"0")</f>
        <v>0</v>
      </c>
      <c r="BH35" s="90" t="str">
        <f>IFERROR(CT_Bands_2003_2022_Count_Stock!#REF!*CT_Bands_1991_2022_Bills_Flat!BH35,"0")</f>
        <v>0</v>
      </c>
      <c r="BI35" s="90" t="str">
        <f>IFERROR(CT_Bands_2003_2022_Count_Stock!#REF!*CT_Bands_1991_2022_Bills_Flat!BI35,"0")</f>
        <v>0</v>
      </c>
      <c r="BJ35" s="90" t="str">
        <f>IFERROR(CT_Bands_2003_2022_Count_Stock!#REF!*CT_Bands_1991_2022_Bills_Flat!BJ35,"0")</f>
        <v>0</v>
      </c>
      <c r="BK35" s="90" t="str">
        <f>IFERROR(CT_Bands_2003_2022_Count_Stock!#REF!*CT_Bands_1991_2022_Bills_Flat!BK35,"0")</f>
        <v>0</v>
      </c>
      <c r="BL35" s="102" t="str">
        <f>IFERROR(CT_Bands_2003_2022_Count_Stock!#REF!*CT_Bands_1991_2022_Bills_Flat!BL35,"0")</f>
        <v>0</v>
      </c>
      <c r="BM35" s="90" t="str">
        <f>IFERROR(CT_Bands_2003_2022_Count_Stock!#REF!*CT_Bands_1991_2022_Bills_Flat!BM35,"0")</f>
        <v>0</v>
      </c>
      <c r="BN35" s="90" t="str">
        <f>IFERROR(CT_Bands_2003_2022_Count_Stock!#REF!*CT_Bands_1991_2022_Bills_Flat!BN35,"0")</f>
        <v>0</v>
      </c>
      <c r="BO35" s="90" t="str">
        <f>IFERROR(CT_Bands_2003_2022_Count_Stock!#REF!*CT_Bands_1991_2022_Bills_Flat!BO35,"0")</f>
        <v>0</v>
      </c>
      <c r="BP35" s="90" t="str">
        <f>IFERROR(CT_Bands_2003_2022_Count_Stock!#REF!*CT_Bands_1991_2022_Bills_Flat!BP35,"0")</f>
        <v>0</v>
      </c>
      <c r="BQ35" s="90" t="str">
        <f>IFERROR(CT_Bands_2003_2022_Count_Stock!#REF!*CT_Bands_1991_2022_Bills_Flat!BQ35,"0")</f>
        <v>0</v>
      </c>
      <c r="BR35" s="90" t="str">
        <f>IFERROR(CT_Bands_2003_2022_Count_Stock!#REF!*CT_Bands_1991_2022_Bills_Flat!BR35,"0")</f>
        <v>0</v>
      </c>
      <c r="BS35" s="90" t="str">
        <f>IFERROR(CT_Bands_2003_2022_Count_Stock!#REF!*CT_Bands_1991_2022_Bills_Flat!BS35,"0")</f>
        <v>0</v>
      </c>
      <c r="BT35" s="90" t="str">
        <f>IFERROR(CT_Bands_2003_2022_Count_Stock!#REF!*CT_Bands_1991_2022_Bills_Flat!BT35,"0")</f>
        <v>0</v>
      </c>
      <c r="BU35" s="90" t="str">
        <f>IFERROR(CT_Bands_2003_2022_Count_Stock!#REF!*CT_Bands_1991_2022_Bills_Flat!BU35,"0")</f>
        <v>0</v>
      </c>
      <c r="BV35" s="102" t="str">
        <f>IFERROR(CT_Bands_2003_2022_Count_Stock!#REF!*CT_Bands_1991_2022_Bills_Flat!BV35,"0")</f>
        <v>0</v>
      </c>
      <c r="BW35" s="90" t="str">
        <f>IFERROR(CT_Bands_2003_2022_Count_Stock!#REF!*CT_Bands_1991_2022_Bills_Flat!BW35,"0")</f>
        <v>0</v>
      </c>
      <c r="BX35" s="90" t="str">
        <f>IFERROR(CT_Bands_2003_2022_Count_Stock!#REF!*CT_Bands_1991_2022_Bills_Flat!BX35,"0")</f>
        <v>0</v>
      </c>
      <c r="BY35" s="90" t="str">
        <f>IFERROR(CT_Bands_2003_2022_Count_Stock!#REF!*CT_Bands_1991_2022_Bills_Flat!BY35,"0")</f>
        <v>0</v>
      </c>
      <c r="BZ35" s="90" t="str">
        <f>IFERROR(CT_Bands_2003_2022_Count_Stock!#REF!*CT_Bands_1991_2022_Bills_Flat!BZ35,"0")</f>
        <v>0</v>
      </c>
      <c r="CA35" s="90" t="str">
        <f>IFERROR(CT_Bands_2003_2022_Count_Stock!#REF!*CT_Bands_1991_2022_Bills_Flat!CA35,"0")</f>
        <v>0</v>
      </c>
      <c r="CB35" s="90" t="str">
        <f>IFERROR(CT_Bands_2003_2022_Count_Stock!#REF!*CT_Bands_1991_2022_Bills_Flat!CB35,"0")</f>
        <v>0</v>
      </c>
      <c r="CC35" s="90" t="str">
        <f>IFERROR(CT_Bands_2003_2022_Count_Stock!#REF!*CT_Bands_1991_2022_Bills_Flat!CC35,"0")</f>
        <v>0</v>
      </c>
      <c r="CD35" s="90" t="str">
        <f>IFERROR(CT_Bands_2003_2022_Count_Stock!#REF!*CT_Bands_1991_2022_Bills_Flat!CD35,"0")</f>
        <v>0</v>
      </c>
      <c r="CE35" s="90" t="str">
        <f>IFERROR(CT_Bands_2003_2022_Count_Stock!#REF!*CT_Bands_1991_2022_Bills_Flat!CE35,"0")</f>
        <v>0</v>
      </c>
      <c r="CF35" s="51"/>
    </row>
    <row r="36" spans="1:84" x14ac:dyDescent="0.25">
      <c r="A36" s="76" t="s">
        <v>785</v>
      </c>
      <c r="B36" s="85" t="s">
        <v>786</v>
      </c>
      <c r="C36" s="85" t="s">
        <v>1511</v>
      </c>
      <c r="D36" s="90" t="str">
        <f>IFERROR(CT_Bands_2003_2022_Count_Stock!#REF!*CT_Bands_1991_2022_Bills_Flat!D36,"0")</f>
        <v>0</v>
      </c>
      <c r="E36" s="90" t="str">
        <f>IFERROR(CT_Bands_2003_2022_Count_Stock!#REF!*CT_Bands_1991_2022_Bills_Flat!E36,"0")</f>
        <v>0</v>
      </c>
      <c r="F36" s="90" t="str">
        <f>IFERROR(CT_Bands_2003_2022_Count_Stock!#REF!*CT_Bands_1991_2022_Bills_Flat!F36,"0")</f>
        <v>0</v>
      </c>
      <c r="G36" s="90" t="str">
        <f>IFERROR(CT_Bands_2003_2022_Count_Stock!#REF!*CT_Bands_1991_2022_Bills_Flat!G36,"0")</f>
        <v>0</v>
      </c>
      <c r="H36" s="90" t="str">
        <f>IFERROR(CT_Bands_2003_2022_Count_Stock!#REF!*CT_Bands_1991_2022_Bills_Flat!H36,"0")</f>
        <v>0</v>
      </c>
      <c r="I36" s="90" t="str">
        <f>IFERROR(CT_Bands_2003_2022_Count_Stock!#REF!*CT_Bands_1991_2022_Bills_Flat!I36,"0")</f>
        <v>0</v>
      </c>
      <c r="J36" s="90" t="str">
        <f>IFERROR(CT_Bands_2003_2022_Count_Stock!#REF!*CT_Bands_1991_2022_Bills_Flat!J36,"0")</f>
        <v>0</v>
      </c>
      <c r="K36" s="90" t="str">
        <f>IFERROR(CT_Bands_2003_2022_Count_Stock!#REF!*CT_Bands_1991_2022_Bills_Flat!K36,"0")</f>
        <v>0</v>
      </c>
      <c r="L36" s="90" t="str">
        <f>IFERROR(CT_Bands_2003_2022_Count_Stock!#REF!*CT_Bands_1991_2022_Bills_Flat!L36,"0")</f>
        <v>0</v>
      </c>
      <c r="M36" s="90" t="str">
        <f>IFERROR(CT_Bands_2003_2022_Count_Stock!#REF!*CT_Bands_1991_2022_Bills_Flat!M36,"0")</f>
        <v>0</v>
      </c>
      <c r="N36" s="102" t="str">
        <f>IFERROR(CT_Bands_2003_2022_Count_Stock!#REF!*CT_Bands_1991_2022_Bills_Flat!N36,"0")</f>
        <v>0</v>
      </c>
      <c r="O36" s="90" t="str">
        <f>IFERROR(CT_Bands_2003_2022_Count_Stock!#REF!*CT_Bands_1991_2022_Bills_Flat!O36,"0")</f>
        <v>0</v>
      </c>
      <c r="P36" s="90" t="str">
        <f>IFERROR(CT_Bands_2003_2022_Count_Stock!#REF!*CT_Bands_1991_2022_Bills_Flat!P36,"0")</f>
        <v>0</v>
      </c>
      <c r="Q36" s="90" t="str">
        <f>IFERROR(CT_Bands_2003_2022_Count_Stock!#REF!*CT_Bands_1991_2022_Bills_Flat!Q36,"0")</f>
        <v>0</v>
      </c>
      <c r="R36" s="90" t="str">
        <f>IFERROR(CT_Bands_2003_2022_Count_Stock!#REF!*CT_Bands_1991_2022_Bills_Flat!R36,"0")</f>
        <v>0</v>
      </c>
      <c r="S36" s="90" t="str">
        <f>IFERROR(CT_Bands_2003_2022_Count_Stock!#REF!*CT_Bands_1991_2022_Bills_Flat!S36,"0")</f>
        <v>0</v>
      </c>
      <c r="T36" s="90" t="str">
        <f>IFERROR(CT_Bands_2003_2022_Count_Stock!#REF!*CT_Bands_1991_2022_Bills_Flat!T36,"0")</f>
        <v>0</v>
      </c>
      <c r="U36" s="90" t="str">
        <f>IFERROR(CT_Bands_2003_2022_Count_Stock!#REF!*CT_Bands_1991_2022_Bills_Flat!U36,"0")</f>
        <v>0</v>
      </c>
      <c r="V36" s="90" t="str">
        <f>IFERROR(CT_Bands_2003_2022_Count_Stock!#REF!*CT_Bands_1991_2022_Bills_Flat!V36,"0")</f>
        <v>0</v>
      </c>
      <c r="W36" s="90" t="str">
        <f>IFERROR(CT_Bands_2003_2022_Count_Stock!#REF!*CT_Bands_1991_2022_Bills_Flat!W36,"0")</f>
        <v>0</v>
      </c>
      <c r="X36" s="102" t="str">
        <f>IFERROR(CT_Bands_2003_2022_Count_Stock!#REF!*CT_Bands_1991_2022_Bills_Flat!X36,"0")</f>
        <v>0</v>
      </c>
      <c r="Y36" s="90" t="str">
        <f>IFERROR(CT_Bands_2003_2022_Count_Stock!#REF!*CT_Bands_1991_2022_Bills_Flat!Y36,"0")</f>
        <v>0</v>
      </c>
      <c r="Z36" s="90" t="str">
        <f>IFERROR(CT_Bands_2003_2022_Count_Stock!#REF!*CT_Bands_1991_2022_Bills_Flat!Z36,"0")</f>
        <v>0</v>
      </c>
      <c r="AA36" s="90" t="str">
        <f>IFERROR(CT_Bands_2003_2022_Count_Stock!#REF!*CT_Bands_1991_2022_Bills_Flat!AA36,"0")</f>
        <v>0</v>
      </c>
      <c r="AB36" s="90" t="str">
        <f>IFERROR(CT_Bands_2003_2022_Count_Stock!#REF!*CT_Bands_1991_2022_Bills_Flat!AB36,"0")</f>
        <v>0</v>
      </c>
      <c r="AC36" s="90" t="str">
        <f>IFERROR(CT_Bands_2003_2022_Count_Stock!#REF!*CT_Bands_1991_2022_Bills_Flat!AC36,"0")</f>
        <v>0</v>
      </c>
      <c r="AD36" s="90" t="str">
        <f>IFERROR(CT_Bands_2003_2022_Count_Stock!#REF!*CT_Bands_1991_2022_Bills_Flat!AD36,"0")</f>
        <v>0</v>
      </c>
      <c r="AE36" s="90" t="str">
        <f>IFERROR(CT_Bands_2003_2022_Count_Stock!#REF!*CT_Bands_1991_2022_Bills_Flat!AE36,"0")</f>
        <v>0</v>
      </c>
      <c r="AF36" s="90" t="str">
        <f>IFERROR(CT_Bands_2003_2022_Count_Stock!#REF!*CT_Bands_1991_2022_Bills_Flat!AF36,"0")</f>
        <v>0</v>
      </c>
      <c r="AG36" s="90" t="str">
        <f>IFERROR(CT_Bands_2003_2022_Count_Stock!#REF!*CT_Bands_1991_2022_Bills_Flat!AG36,"0")</f>
        <v>0</v>
      </c>
      <c r="AH36" s="102" t="str">
        <f>IFERROR(CT_Bands_2003_2022_Count_Stock!#REF!*CT_Bands_1991_2022_Bills_Flat!AH36,"0")</f>
        <v>0</v>
      </c>
      <c r="AI36" s="90" t="str">
        <f>IFERROR(CT_Bands_2003_2022_Count_Stock!#REF!*CT_Bands_1991_2022_Bills_Flat!AI36,"0")</f>
        <v>0</v>
      </c>
      <c r="AJ36" s="90" t="str">
        <f>IFERROR(CT_Bands_2003_2022_Count_Stock!#REF!*CT_Bands_1991_2022_Bills_Flat!AJ36,"0")</f>
        <v>0</v>
      </c>
      <c r="AK36" s="90" t="str">
        <f>IFERROR(CT_Bands_2003_2022_Count_Stock!#REF!*CT_Bands_1991_2022_Bills_Flat!AK36,"0")</f>
        <v>0</v>
      </c>
      <c r="AL36" s="90" t="str">
        <f>IFERROR(CT_Bands_2003_2022_Count_Stock!#REF!*CT_Bands_1991_2022_Bills_Flat!AL36,"0")</f>
        <v>0</v>
      </c>
      <c r="AM36" s="90" t="str">
        <f>IFERROR(CT_Bands_2003_2022_Count_Stock!#REF!*CT_Bands_1991_2022_Bills_Flat!AM36,"0")</f>
        <v>0</v>
      </c>
      <c r="AN36" s="90" t="str">
        <f>IFERROR(CT_Bands_2003_2022_Count_Stock!#REF!*CT_Bands_1991_2022_Bills_Flat!AN36,"0")</f>
        <v>0</v>
      </c>
      <c r="AO36" s="90" t="str">
        <f>IFERROR(CT_Bands_2003_2022_Count_Stock!#REF!*CT_Bands_1991_2022_Bills_Flat!AO36,"0")</f>
        <v>0</v>
      </c>
      <c r="AP36" s="90" t="str">
        <f>IFERROR(CT_Bands_2003_2022_Count_Stock!#REF!*CT_Bands_1991_2022_Bills_Flat!AP36,"0")</f>
        <v>0</v>
      </c>
      <c r="AQ36" s="90" t="str">
        <f>IFERROR(CT_Bands_2003_2022_Count_Stock!#REF!*CT_Bands_1991_2022_Bills_Flat!AQ36,"0")</f>
        <v>0</v>
      </c>
      <c r="AR36" s="102" t="str">
        <f>IFERROR(CT_Bands_2003_2022_Count_Stock!#REF!*CT_Bands_1991_2022_Bills_Flat!AR36,"0")</f>
        <v>0</v>
      </c>
      <c r="AS36" s="90" t="str">
        <f>IFERROR(CT_Bands_2003_2022_Count_Stock!#REF!*CT_Bands_1991_2022_Bills_Flat!AS36,"0")</f>
        <v>0</v>
      </c>
      <c r="AT36" s="90" t="str">
        <f>IFERROR(CT_Bands_2003_2022_Count_Stock!#REF!*CT_Bands_1991_2022_Bills_Flat!AT36,"0")</f>
        <v>0</v>
      </c>
      <c r="AU36" s="90" t="str">
        <f>IFERROR(CT_Bands_2003_2022_Count_Stock!#REF!*CT_Bands_1991_2022_Bills_Flat!AU36,"0")</f>
        <v>0</v>
      </c>
      <c r="AV36" s="90" t="str">
        <f>IFERROR(CT_Bands_2003_2022_Count_Stock!#REF!*CT_Bands_1991_2022_Bills_Flat!AV36,"0")</f>
        <v>0</v>
      </c>
      <c r="AW36" s="90" t="str">
        <f>IFERROR(CT_Bands_2003_2022_Count_Stock!#REF!*CT_Bands_1991_2022_Bills_Flat!AW36,"0")</f>
        <v>0</v>
      </c>
      <c r="AX36" s="90" t="str">
        <f>IFERROR(CT_Bands_2003_2022_Count_Stock!#REF!*CT_Bands_1991_2022_Bills_Flat!AX36,"0")</f>
        <v>0</v>
      </c>
      <c r="AY36" s="90" t="str">
        <f>IFERROR(CT_Bands_2003_2022_Count_Stock!#REF!*CT_Bands_1991_2022_Bills_Flat!AY36,"0")</f>
        <v>0</v>
      </c>
      <c r="AZ36" s="90" t="str">
        <f>IFERROR(CT_Bands_2003_2022_Count_Stock!#REF!*CT_Bands_1991_2022_Bills_Flat!AZ36,"0")</f>
        <v>0</v>
      </c>
      <c r="BA36" s="90" t="str">
        <f>IFERROR(CT_Bands_2003_2022_Count_Stock!#REF!*CT_Bands_1991_2022_Bills_Flat!BA36,"0")</f>
        <v>0</v>
      </c>
      <c r="BB36" s="102" t="str">
        <f>IFERROR(CT_Bands_2003_2022_Count_Stock!#REF!*CT_Bands_1991_2022_Bills_Flat!BB36,"0")</f>
        <v>0</v>
      </c>
      <c r="BC36" s="90" t="str">
        <f>IFERROR(CT_Bands_2003_2022_Count_Stock!#REF!*CT_Bands_1991_2022_Bills_Flat!BC36,"0")</f>
        <v>0</v>
      </c>
      <c r="BD36" s="90" t="str">
        <f>IFERROR(CT_Bands_2003_2022_Count_Stock!#REF!*CT_Bands_1991_2022_Bills_Flat!BD36,"0")</f>
        <v>0</v>
      </c>
      <c r="BE36" s="90" t="str">
        <f>IFERROR(CT_Bands_2003_2022_Count_Stock!#REF!*CT_Bands_1991_2022_Bills_Flat!BE36,"0")</f>
        <v>0</v>
      </c>
      <c r="BF36" s="90" t="str">
        <f>IFERROR(CT_Bands_2003_2022_Count_Stock!#REF!*CT_Bands_1991_2022_Bills_Flat!BF36,"0")</f>
        <v>0</v>
      </c>
      <c r="BG36" s="90" t="str">
        <f>IFERROR(CT_Bands_2003_2022_Count_Stock!#REF!*CT_Bands_1991_2022_Bills_Flat!BG36,"0")</f>
        <v>0</v>
      </c>
      <c r="BH36" s="90" t="str">
        <f>IFERROR(CT_Bands_2003_2022_Count_Stock!#REF!*CT_Bands_1991_2022_Bills_Flat!BH36,"0")</f>
        <v>0</v>
      </c>
      <c r="BI36" s="90" t="str">
        <f>IFERROR(CT_Bands_2003_2022_Count_Stock!#REF!*CT_Bands_1991_2022_Bills_Flat!BI36,"0")</f>
        <v>0</v>
      </c>
      <c r="BJ36" s="90" t="str">
        <f>IFERROR(CT_Bands_2003_2022_Count_Stock!#REF!*CT_Bands_1991_2022_Bills_Flat!BJ36,"0")</f>
        <v>0</v>
      </c>
      <c r="BK36" s="90" t="str">
        <f>IFERROR(CT_Bands_2003_2022_Count_Stock!#REF!*CT_Bands_1991_2022_Bills_Flat!BK36,"0")</f>
        <v>0</v>
      </c>
      <c r="BL36" s="102" t="str">
        <f>IFERROR(CT_Bands_2003_2022_Count_Stock!#REF!*CT_Bands_1991_2022_Bills_Flat!BL36,"0")</f>
        <v>0</v>
      </c>
      <c r="BM36" s="90" t="str">
        <f>IFERROR(CT_Bands_2003_2022_Count_Stock!#REF!*CT_Bands_1991_2022_Bills_Flat!BM36,"0")</f>
        <v>0</v>
      </c>
      <c r="BN36" s="90" t="str">
        <f>IFERROR(CT_Bands_2003_2022_Count_Stock!#REF!*CT_Bands_1991_2022_Bills_Flat!BN36,"0")</f>
        <v>0</v>
      </c>
      <c r="BO36" s="90" t="str">
        <f>IFERROR(CT_Bands_2003_2022_Count_Stock!#REF!*CT_Bands_1991_2022_Bills_Flat!BO36,"0")</f>
        <v>0</v>
      </c>
      <c r="BP36" s="90" t="str">
        <f>IFERROR(CT_Bands_2003_2022_Count_Stock!#REF!*CT_Bands_1991_2022_Bills_Flat!BP36,"0")</f>
        <v>0</v>
      </c>
      <c r="BQ36" s="90" t="str">
        <f>IFERROR(CT_Bands_2003_2022_Count_Stock!#REF!*CT_Bands_1991_2022_Bills_Flat!BQ36,"0")</f>
        <v>0</v>
      </c>
      <c r="BR36" s="90" t="str">
        <f>IFERROR(CT_Bands_2003_2022_Count_Stock!#REF!*CT_Bands_1991_2022_Bills_Flat!BR36,"0")</f>
        <v>0</v>
      </c>
      <c r="BS36" s="90" t="str">
        <f>IFERROR(CT_Bands_2003_2022_Count_Stock!#REF!*CT_Bands_1991_2022_Bills_Flat!BS36,"0")</f>
        <v>0</v>
      </c>
      <c r="BT36" s="90" t="str">
        <f>IFERROR(CT_Bands_2003_2022_Count_Stock!#REF!*CT_Bands_1991_2022_Bills_Flat!BT36,"0")</f>
        <v>0</v>
      </c>
      <c r="BU36" s="90" t="str">
        <f>IFERROR(CT_Bands_2003_2022_Count_Stock!#REF!*CT_Bands_1991_2022_Bills_Flat!BU36,"0")</f>
        <v>0</v>
      </c>
      <c r="BV36" s="102" t="str">
        <f>IFERROR(CT_Bands_2003_2022_Count_Stock!#REF!*CT_Bands_1991_2022_Bills_Flat!BV36,"0")</f>
        <v>0</v>
      </c>
      <c r="BW36" s="90" t="str">
        <f>IFERROR(CT_Bands_2003_2022_Count_Stock!#REF!*CT_Bands_1991_2022_Bills_Flat!BW36,"0")</f>
        <v>0</v>
      </c>
      <c r="BX36" s="90" t="str">
        <f>IFERROR(CT_Bands_2003_2022_Count_Stock!#REF!*CT_Bands_1991_2022_Bills_Flat!BX36,"0")</f>
        <v>0</v>
      </c>
      <c r="BY36" s="90" t="str">
        <f>IFERROR(CT_Bands_2003_2022_Count_Stock!#REF!*CT_Bands_1991_2022_Bills_Flat!BY36,"0")</f>
        <v>0</v>
      </c>
      <c r="BZ36" s="90" t="str">
        <f>IFERROR(CT_Bands_2003_2022_Count_Stock!#REF!*CT_Bands_1991_2022_Bills_Flat!BZ36,"0")</f>
        <v>0</v>
      </c>
      <c r="CA36" s="90" t="str">
        <f>IFERROR(CT_Bands_2003_2022_Count_Stock!#REF!*CT_Bands_1991_2022_Bills_Flat!CA36,"0")</f>
        <v>0</v>
      </c>
      <c r="CB36" s="90" t="str">
        <f>IFERROR(CT_Bands_2003_2022_Count_Stock!#REF!*CT_Bands_1991_2022_Bills_Flat!CB36,"0")</f>
        <v>0</v>
      </c>
      <c r="CC36" s="90" t="str">
        <f>IFERROR(CT_Bands_2003_2022_Count_Stock!#REF!*CT_Bands_1991_2022_Bills_Flat!CC36,"0")</f>
        <v>0</v>
      </c>
      <c r="CD36" s="90" t="str">
        <f>IFERROR(CT_Bands_2003_2022_Count_Stock!#REF!*CT_Bands_1991_2022_Bills_Flat!CD36,"0")</f>
        <v>0</v>
      </c>
      <c r="CE36" s="90" t="str">
        <f>IFERROR(CT_Bands_2003_2022_Count_Stock!#REF!*CT_Bands_1991_2022_Bills_Flat!CE36,"0")</f>
        <v>0</v>
      </c>
      <c r="CF36" s="51"/>
    </row>
    <row r="37" spans="1:84" x14ac:dyDescent="0.25">
      <c r="A37" s="76" t="s">
        <v>787</v>
      </c>
      <c r="B37" s="85" t="s">
        <v>788</v>
      </c>
      <c r="C37" s="85" t="s">
        <v>1511</v>
      </c>
      <c r="D37" s="90" t="str">
        <f>IFERROR(CT_Bands_2003_2022_Count_Stock!#REF!*CT_Bands_1991_2022_Bills_Flat!D37,"0")</f>
        <v>0</v>
      </c>
      <c r="E37" s="90" t="str">
        <f>IFERROR(CT_Bands_2003_2022_Count_Stock!#REF!*CT_Bands_1991_2022_Bills_Flat!E37,"0")</f>
        <v>0</v>
      </c>
      <c r="F37" s="90" t="str">
        <f>IFERROR(CT_Bands_2003_2022_Count_Stock!#REF!*CT_Bands_1991_2022_Bills_Flat!F37,"0")</f>
        <v>0</v>
      </c>
      <c r="G37" s="90" t="str">
        <f>IFERROR(CT_Bands_2003_2022_Count_Stock!#REF!*CT_Bands_1991_2022_Bills_Flat!G37,"0")</f>
        <v>0</v>
      </c>
      <c r="H37" s="90" t="str">
        <f>IFERROR(CT_Bands_2003_2022_Count_Stock!#REF!*CT_Bands_1991_2022_Bills_Flat!H37,"0")</f>
        <v>0</v>
      </c>
      <c r="I37" s="90" t="str">
        <f>IFERROR(CT_Bands_2003_2022_Count_Stock!#REF!*CT_Bands_1991_2022_Bills_Flat!I37,"0")</f>
        <v>0</v>
      </c>
      <c r="J37" s="90" t="str">
        <f>IFERROR(CT_Bands_2003_2022_Count_Stock!#REF!*CT_Bands_1991_2022_Bills_Flat!J37,"0")</f>
        <v>0</v>
      </c>
      <c r="K37" s="90" t="str">
        <f>IFERROR(CT_Bands_2003_2022_Count_Stock!#REF!*CT_Bands_1991_2022_Bills_Flat!K37,"0")</f>
        <v>0</v>
      </c>
      <c r="L37" s="90" t="str">
        <f>IFERROR(CT_Bands_2003_2022_Count_Stock!#REF!*CT_Bands_1991_2022_Bills_Flat!L37,"0")</f>
        <v>0</v>
      </c>
      <c r="M37" s="90" t="str">
        <f>IFERROR(CT_Bands_2003_2022_Count_Stock!#REF!*CT_Bands_1991_2022_Bills_Flat!M37,"0")</f>
        <v>0</v>
      </c>
      <c r="N37" s="102" t="str">
        <f>IFERROR(CT_Bands_2003_2022_Count_Stock!#REF!*CT_Bands_1991_2022_Bills_Flat!N37,"0")</f>
        <v>0</v>
      </c>
      <c r="O37" s="90" t="str">
        <f>IFERROR(CT_Bands_2003_2022_Count_Stock!#REF!*CT_Bands_1991_2022_Bills_Flat!O37,"0")</f>
        <v>0</v>
      </c>
      <c r="P37" s="90" t="str">
        <f>IFERROR(CT_Bands_2003_2022_Count_Stock!#REF!*CT_Bands_1991_2022_Bills_Flat!P37,"0")</f>
        <v>0</v>
      </c>
      <c r="Q37" s="90" t="str">
        <f>IFERROR(CT_Bands_2003_2022_Count_Stock!#REF!*CT_Bands_1991_2022_Bills_Flat!Q37,"0")</f>
        <v>0</v>
      </c>
      <c r="R37" s="90" t="str">
        <f>IFERROR(CT_Bands_2003_2022_Count_Stock!#REF!*CT_Bands_1991_2022_Bills_Flat!R37,"0")</f>
        <v>0</v>
      </c>
      <c r="S37" s="90" t="str">
        <f>IFERROR(CT_Bands_2003_2022_Count_Stock!#REF!*CT_Bands_1991_2022_Bills_Flat!S37,"0")</f>
        <v>0</v>
      </c>
      <c r="T37" s="90" t="str">
        <f>IFERROR(CT_Bands_2003_2022_Count_Stock!#REF!*CT_Bands_1991_2022_Bills_Flat!T37,"0")</f>
        <v>0</v>
      </c>
      <c r="U37" s="90" t="str">
        <f>IFERROR(CT_Bands_2003_2022_Count_Stock!#REF!*CT_Bands_1991_2022_Bills_Flat!U37,"0")</f>
        <v>0</v>
      </c>
      <c r="V37" s="90" t="str">
        <f>IFERROR(CT_Bands_2003_2022_Count_Stock!#REF!*CT_Bands_1991_2022_Bills_Flat!V37,"0")</f>
        <v>0</v>
      </c>
      <c r="W37" s="90" t="str">
        <f>IFERROR(CT_Bands_2003_2022_Count_Stock!#REF!*CT_Bands_1991_2022_Bills_Flat!W37,"0")</f>
        <v>0</v>
      </c>
      <c r="X37" s="102" t="str">
        <f>IFERROR(CT_Bands_2003_2022_Count_Stock!#REF!*CT_Bands_1991_2022_Bills_Flat!X37,"0")</f>
        <v>0</v>
      </c>
      <c r="Y37" s="90" t="str">
        <f>IFERROR(CT_Bands_2003_2022_Count_Stock!#REF!*CT_Bands_1991_2022_Bills_Flat!Y37,"0")</f>
        <v>0</v>
      </c>
      <c r="Z37" s="90" t="str">
        <f>IFERROR(CT_Bands_2003_2022_Count_Stock!#REF!*CT_Bands_1991_2022_Bills_Flat!Z37,"0")</f>
        <v>0</v>
      </c>
      <c r="AA37" s="90" t="str">
        <f>IFERROR(CT_Bands_2003_2022_Count_Stock!#REF!*CT_Bands_1991_2022_Bills_Flat!AA37,"0")</f>
        <v>0</v>
      </c>
      <c r="AB37" s="90" t="str">
        <f>IFERROR(CT_Bands_2003_2022_Count_Stock!#REF!*CT_Bands_1991_2022_Bills_Flat!AB37,"0")</f>
        <v>0</v>
      </c>
      <c r="AC37" s="90" t="str">
        <f>IFERROR(CT_Bands_2003_2022_Count_Stock!#REF!*CT_Bands_1991_2022_Bills_Flat!AC37,"0")</f>
        <v>0</v>
      </c>
      <c r="AD37" s="90" t="str">
        <f>IFERROR(CT_Bands_2003_2022_Count_Stock!#REF!*CT_Bands_1991_2022_Bills_Flat!AD37,"0")</f>
        <v>0</v>
      </c>
      <c r="AE37" s="90" t="str">
        <f>IFERROR(CT_Bands_2003_2022_Count_Stock!#REF!*CT_Bands_1991_2022_Bills_Flat!AE37,"0")</f>
        <v>0</v>
      </c>
      <c r="AF37" s="90" t="str">
        <f>IFERROR(CT_Bands_2003_2022_Count_Stock!#REF!*CT_Bands_1991_2022_Bills_Flat!AF37,"0")</f>
        <v>0</v>
      </c>
      <c r="AG37" s="90" t="str">
        <f>IFERROR(CT_Bands_2003_2022_Count_Stock!#REF!*CT_Bands_1991_2022_Bills_Flat!AG37,"0")</f>
        <v>0</v>
      </c>
      <c r="AH37" s="102" t="str">
        <f>IFERROR(CT_Bands_2003_2022_Count_Stock!#REF!*CT_Bands_1991_2022_Bills_Flat!AH37,"0")</f>
        <v>0</v>
      </c>
      <c r="AI37" s="90" t="str">
        <f>IFERROR(CT_Bands_2003_2022_Count_Stock!#REF!*CT_Bands_1991_2022_Bills_Flat!AI37,"0")</f>
        <v>0</v>
      </c>
      <c r="AJ37" s="90" t="str">
        <f>IFERROR(CT_Bands_2003_2022_Count_Stock!#REF!*CT_Bands_1991_2022_Bills_Flat!AJ37,"0")</f>
        <v>0</v>
      </c>
      <c r="AK37" s="90" t="str">
        <f>IFERROR(CT_Bands_2003_2022_Count_Stock!#REF!*CT_Bands_1991_2022_Bills_Flat!AK37,"0")</f>
        <v>0</v>
      </c>
      <c r="AL37" s="90" t="str">
        <f>IFERROR(CT_Bands_2003_2022_Count_Stock!#REF!*CT_Bands_1991_2022_Bills_Flat!AL37,"0")</f>
        <v>0</v>
      </c>
      <c r="AM37" s="90" t="str">
        <f>IFERROR(CT_Bands_2003_2022_Count_Stock!#REF!*CT_Bands_1991_2022_Bills_Flat!AM37,"0")</f>
        <v>0</v>
      </c>
      <c r="AN37" s="90" t="str">
        <f>IFERROR(CT_Bands_2003_2022_Count_Stock!#REF!*CT_Bands_1991_2022_Bills_Flat!AN37,"0")</f>
        <v>0</v>
      </c>
      <c r="AO37" s="90" t="str">
        <f>IFERROR(CT_Bands_2003_2022_Count_Stock!#REF!*CT_Bands_1991_2022_Bills_Flat!AO37,"0")</f>
        <v>0</v>
      </c>
      <c r="AP37" s="90" t="str">
        <f>IFERROR(CT_Bands_2003_2022_Count_Stock!#REF!*CT_Bands_1991_2022_Bills_Flat!AP37,"0")</f>
        <v>0</v>
      </c>
      <c r="AQ37" s="90" t="str">
        <f>IFERROR(CT_Bands_2003_2022_Count_Stock!#REF!*CT_Bands_1991_2022_Bills_Flat!AQ37,"0")</f>
        <v>0</v>
      </c>
      <c r="AR37" s="102" t="str">
        <f>IFERROR(CT_Bands_2003_2022_Count_Stock!#REF!*CT_Bands_1991_2022_Bills_Flat!AR37,"0")</f>
        <v>0</v>
      </c>
      <c r="AS37" s="90" t="str">
        <f>IFERROR(CT_Bands_2003_2022_Count_Stock!#REF!*CT_Bands_1991_2022_Bills_Flat!AS37,"0")</f>
        <v>0</v>
      </c>
      <c r="AT37" s="90" t="str">
        <f>IFERROR(CT_Bands_2003_2022_Count_Stock!#REF!*CT_Bands_1991_2022_Bills_Flat!AT37,"0")</f>
        <v>0</v>
      </c>
      <c r="AU37" s="90" t="str">
        <f>IFERROR(CT_Bands_2003_2022_Count_Stock!#REF!*CT_Bands_1991_2022_Bills_Flat!AU37,"0")</f>
        <v>0</v>
      </c>
      <c r="AV37" s="90" t="str">
        <f>IFERROR(CT_Bands_2003_2022_Count_Stock!#REF!*CT_Bands_1991_2022_Bills_Flat!AV37,"0")</f>
        <v>0</v>
      </c>
      <c r="AW37" s="90" t="str">
        <f>IFERROR(CT_Bands_2003_2022_Count_Stock!#REF!*CT_Bands_1991_2022_Bills_Flat!AW37,"0")</f>
        <v>0</v>
      </c>
      <c r="AX37" s="90" t="str">
        <f>IFERROR(CT_Bands_2003_2022_Count_Stock!#REF!*CT_Bands_1991_2022_Bills_Flat!AX37,"0")</f>
        <v>0</v>
      </c>
      <c r="AY37" s="90" t="str">
        <f>IFERROR(CT_Bands_2003_2022_Count_Stock!#REF!*CT_Bands_1991_2022_Bills_Flat!AY37,"0")</f>
        <v>0</v>
      </c>
      <c r="AZ37" s="90" t="str">
        <f>IFERROR(CT_Bands_2003_2022_Count_Stock!#REF!*CT_Bands_1991_2022_Bills_Flat!AZ37,"0")</f>
        <v>0</v>
      </c>
      <c r="BA37" s="90" t="str">
        <f>IFERROR(CT_Bands_2003_2022_Count_Stock!#REF!*CT_Bands_1991_2022_Bills_Flat!BA37,"0")</f>
        <v>0</v>
      </c>
      <c r="BB37" s="102" t="str">
        <f>IFERROR(CT_Bands_2003_2022_Count_Stock!#REF!*CT_Bands_1991_2022_Bills_Flat!BB37,"0")</f>
        <v>0</v>
      </c>
      <c r="BC37" s="90" t="str">
        <f>IFERROR(CT_Bands_2003_2022_Count_Stock!#REF!*CT_Bands_1991_2022_Bills_Flat!BC37,"0")</f>
        <v>0</v>
      </c>
      <c r="BD37" s="90" t="str">
        <f>IFERROR(CT_Bands_2003_2022_Count_Stock!#REF!*CT_Bands_1991_2022_Bills_Flat!BD37,"0")</f>
        <v>0</v>
      </c>
      <c r="BE37" s="90" t="str">
        <f>IFERROR(CT_Bands_2003_2022_Count_Stock!#REF!*CT_Bands_1991_2022_Bills_Flat!BE37,"0")</f>
        <v>0</v>
      </c>
      <c r="BF37" s="90" t="str">
        <f>IFERROR(CT_Bands_2003_2022_Count_Stock!#REF!*CT_Bands_1991_2022_Bills_Flat!BF37,"0")</f>
        <v>0</v>
      </c>
      <c r="BG37" s="90" t="str">
        <f>IFERROR(CT_Bands_2003_2022_Count_Stock!#REF!*CT_Bands_1991_2022_Bills_Flat!BG37,"0")</f>
        <v>0</v>
      </c>
      <c r="BH37" s="90" t="str">
        <f>IFERROR(CT_Bands_2003_2022_Count_Stock!#REF!*CT_Bands_1991_2022_Bills_Flat!BH37,"0")</f>
        <v>0</v>
      </c>
      <c r="BI37" s="90" t="str">
        <f>IFERROR(CT_Bands_2003_2022_Count_Stock!#REF!*CT_Bands_1991_2022_Bills_Flat!BI37,"0")</f>
        <v>0</v>
      </c>
      <c r="BJ37" s="90" t="str">
        <f>IFERROR(CT_Bands_2003_2022_Count_Stock!#REF!*CT_Bands_1991_2022_Bills_Flat!BJ37,"0")</f>
        <v>0</v>
      </c>
      <c r="BK37" s="90" t="str">
        <f>IFERROR(CT_Bands_2003_2022_Count_Stock!#REF!*CT_Bands_1991_2022_Bills_Flat!BK37,"0")</f>
        <v>0</v>
      </c>
      <c r="BL37" s="102" t="str">
        <f>IFERROR(CT_Bands_2003_2022_Count_Stock!#REF!*CT_Bands_1991_2022_Bills_Flat!BL37,"0")</f>
        <v>0</v>
      </c>
      <c r="BM37" s="90" t="str">
        <f>IFERROR(CT_Bands_2003_2022_Count_Stock!#REF!*CT_Bands_1991_2022_Bills_Flat!BM37,"0")</f>
        <v>0</v>
      </c>
      <c r="BN37" s="90" t="str">
        <f>IFERROR(CT_Bands_2003_2022_Count_Stock!#REF!*CT_Bands_1991_2022_Bills_Flat!BN37,"0")</f>
        <v>0</v>
      </c>
      <c r="BO37" s="90" t="str">
        <f>IFERROR(CT_Bands_2003_2022_Count_Stock!#REF!*CT_Bands_1991_2022_Bills_Flat!BO37,"0")</f>
        <v>0</v>
      </c>
      <c r="BP37" s="90" t="str">
        <f>IFERROR(CT_Bands_2003_2022_Count_Stock!#REF!*CT_Bands_1991_2022_Bills_Flat!BP37,"0")</f>
        <v>0</v>
      </c>
      <c r="BQ37" s="90" t="str">
        <f>IFERROR(CT_Bands_2003_2022_Count_Stock!#REF!*CT_Bands_1991_2022_Bills_Flat!BQ37,"0")</f>
        <v>0</v>
      </c>
      <c r="BR37" s="90" t="str">
        <f>IFERROR(CT_Bands_2003_2022_Count_Stock!#REF!*CT_Bands_1991_2022_Bills_Flat!BR37,"0")</f>
        <v>0</v>
      </c>
      <c r="BS37" s="90" t="str">
        <f>IFERROR(CT_Bands_2003_2022_Count_Stock!#REF!*CT_Bands_1991_2022_Bills_Flat!BS37,"0")</f>
        <v>0</v>
      </c>
      <c r="BT37" s="90" t="str">
        <f>IFERROR(CT_Bands_2003_2022_Count_Stock!#REF!*CT_Bands_1991_2022_Bills_Flat!BT37,"0")</f>
        <v>0</v>
      </c>
      <c r="BU37" s="90" t="str">
        <f>IFERROR(CT_Bands_2003_2022_Count_Stock!#REF!*CT_Bands_1991_2022_Bills_Flat!BU37,"0")</f>
        <v>0</v>
      </c>
      <c r="BV37" s="102" t="str">
        <f>IFERROR(CT_Bands_2003_2022_Count_Stock!#REF!*CT_Bands_1991_2022_Bills_Flat!BV37,"0")</f>
        <v>0</v>
      </c>
      <c r="BW37" s="90" t="str">
        <f>IFERROR(CT_Bands_2003_2022_Count_Stock!#REF!*CT_Bands_1991_2022_Bills_Flat!BW37,"0")</f>
        <v>0</v>
      </c>
      <c r="BX37" s="90" t="str">
        <f>IFERROR(CT_Bands_2003_2022_Count_Stock!#REF!*CT_Bands_1991_2022_Bills_Flat!BX37,"0")</f>
        <v>0</v>
      </c>
      <c r="BY37" s="90" t="str">
        <f>IFERROR(CT_Bands_2003_2022_Count_Stock!#REF!*CT_Bands_1991_2022_Bills_Flat!BY37,"0")</f>
        <v>0</v>
      </c>
      <c r="BZ37" s="90" t="str">
        <f>IFERROR(CT_Bands_2003_2022_Count_Stock!#REF!*CT_Bands_1991_2022_Bills_Flat!BZ37,"0")</f>
        <v>0</v>
      </c>
      <c r="CA37" s="90" t="str">
        <f>IFERROR(CT_Bands_2003_2022_Count_Stock!#REF!*CT_Bands_1991_2022_Bills_Flat!CA37,"0")</f>
        <v>0</v>
      </c>
      <c r="CB37" s="90" t="str">
        <f>IFERROR(CT_Bands_2003_2022_Count_Stock!#REF!*CT_Bands_1991_2022_Bills_Flat!CB37,"0")</f>
        <v>0</v>
      </c>
      <c r="CC37" s="90" t="str">
        <f>IFERROR(CT_Bands_2003_2022_Count_Stock!#REF!*CT_Bands_1991_2022_Bills_Flat!CC37,"0")</f>
        <v>0</v>
      </c>
      <c r="CD37" s="90" t="str">
        <f>IFERROR(CT_Bands_2003_2022_Count_Stock!#REF!*CT_Bands_1991_2022_Bills_Flat!CD37,"0")</f>
        <v>0</v>
      </c>
      <c r="CE37" s="90" t="str">
        <f>IFERROR(CT_Bands_2003_2022_Count_Stock!#REF!*CT_Bands_1991_2022_Bills_Flat!CE37,"0")</f>
        <v>0</v>
      </c>
      <c r="CF37" s="51"/>
    </row>
    <row r="38" spans="1:84" x14ac:dyDescent="0.25">
      <c r="A38" s="76" t="s">
        <v>827</v>
      </c>
      <c r="B38" s="85" t="s">
        <v>828</v>
      </c>
      <c r="C38" s="85" t="s">
        <v>1511</v>
      </c>
      <c r="D38" s="90" t="str">
        <f>IFERROR(CT_Bands_2003_2022_Count_Stock!#REF!*CT_Bands_1991_2022_Bills_Flat!D38,"0")</f>
        <v>0</v>
      </c>
      <c r="E38" s="90" t="str">
        <f>IFERROR(CT_Bands_2003_2022_Count_Stock!#REF!*CT_Bands_1991_2022_Bills_Flat!E38,"0")</f>
        <v>0</v>
      </c>
      <c r="F38" s="90" t="str">
        <f>IFERROR(CT_Bands_2003_2022_Count_Stock!#REF!*CT_Bands_1991_2022_Bills_Flat!F38,"0")</f>
        <v>0</v>
      </c>
      <c r="G38" s="90" t="str">
        <f>IFERROR(CT_Bands_2003_2022_Count_Stock!#REF!*CT_Bands_1991_2022_Bills_Flat!G38,"0")</f>
        <v>0</v>
      </c>
      <c r="H38" s="90" t="str">
        <f>IFERROR(CT_Bands_2003_2022_Count_Stock!#REF!*CT_Bands_1991_2022_Bills_Flat!H38,"0")</f>
        <v>0</v>
      </c>
      <c r="I38" s="90" t="str">
        <f>IFERROR(CT_Bands_2003_2022_Count_Stock!#REF!*CT_Bands_1991_2022_Bills_Flat!I38,"0")</f>
        <v>0</v>
      </c>
      <c r="J38" s="90" t="str">
        <f>IFERROR(CT_Bands_2003_2022_Count_Stock!#REF!*CT_Bands_1991_2022_Bills_Flat!J38,"0")</f>
        <v>0</v>
      </c>
      <c r="K38" s="90" t="str">
        <f>IFERROR(CT_Bands_2003_2022_Count_Stock!#REF!*CT_Bands_1991_2022_Bills_Flat!K38,"0")</f>
        <v>0</v>
      </c>
      <c r="L38" s="90" t="str">
        <f>IFERROR(CT_Bands_2003_2022_Count_Stock!#REF!*CT_Bands_1991_2022_Bills_Flat!L38,"0")</f>
        <v>0</v>
      </c>
      <c r="M38" s="90" t="str">
        <f>IFERROR(CT_Bands_2003_2022_Count_Stock!#REF!*CT_Bands_1991_2022_Bills_Flat!M38,"0")</f>
        <v>0</v>
      </c>
      <c r="N38" s="102" t="str">
        <f>IFERROR(CT_Bands_2003_2022_Count_Stock!#REF!*CT_Bands_1991_2022_Bills_Flat!N38,"0")</f>
        <v>0</v>
      </c>
      <c r="O38" s="90" t="str">
        <f>IFERROR(CT_Bands_2003_2022_Count_Stock!#REF!*CT_Bands_1991_2022_Bills_Flat!O38,"0")</f>
        <v>0</v>
      </c>
      <c r="P38" s="90" t="str">
        <f>IFERROR(CT_Bands_2003_2022_Count_Stock!#REF!*CT_Bands_1991_2022_Bills_Flat!P38,"0")</f>
        <v>0</v>
      </c>
      <c r="Q38" s="90" t="str">
        <f>IFERROR(CT_Bands_2003_2022_Count_Stock!#REF!*CT_Bands_1991_2022_Bills_Flat!Q38,"0")</f>
        <v>0</v>
      </c>
      <c r="R38" s="90" t="str">
        <f>IFERROR(CT_Bands_2003_2022_Count_Stock!#REF!*CT_Bands_1991_2022_Bills_Flat!R38,"0")</f>
        <v>0</v>
      </c>
      <c r="S38" s="90" t="str">
        <f>IFERROR(CT_Bands_2003_2022_Count_Stock!#REF!*CT_Bands_1991_2022_Bills_Flat!S38,"0")</f>
        <v>0</v>
      </c>
      <c r="T38" s="90" t="str">
        <f>IFERROR(CT_Bands_2003_2022_Count_Stock!#REF!*CT_Bands_1991_2022_Bills_Flat!T38,"0")</f>
        <v>0</v>
      </c>
      <c r="U38" s="90" t="str">
        <f>IFERROR(CT_Bands_2003_2022_Count_Stock!#REF!*CT_Bands_1991_2022_Bills_Flat!U38,"0")</f>
        <v>0</v>
      </c>
      <c r="V38" s="90" t="str">
        <f>IFERROR(CT_Bands_2003_2022_Count_Stock!#REF!*CT_Bands_1991_2022_Bills_Flat!V38,"0")</f>
        <v>0</v>
      </c>
      <c r="W38" s="90" t="str">
        <f>IFERROR(CT_Bands_2003_2022_Count_Stock!#REF!*CT_Bands_1991_2022_Bills_Flat!W38,"0")</f>
        <v>0</v>
      </c>
      <c r="X38" s="102" t="str">
        <f>IFERROR(CT_Bands_2003_2022_Count_Stock!#REF!*CT_Bands_1991_2022_Bills_Flat!X38,"0")</f>
        <v>0</v>
      </c>
      <c r="Y38" s="90" t="str">
        <f>IFERROR(CT_Bands_2003_2022_Count_Stock!#REF!*CT_Bands_1991_2022_Bills_Flat!Y38,"0")</f>
        <v>0</v>
      </c>
      <c r="Z38" s="90" t="str">
        <f>IFERROR(CT_Bands_2003_2022_Count_Stock!#REF!*CT_Bands_1991_2022_Bills_Flat!Z38,"0")</f>
        <v>0</v>
      </c>
      <c r="AA38" s="90" t="str">
        <f>IFERROR(CT_Bands_2003_2022_Count_Stock!#REF!*CT_Bands_1991_2022_Bills_Flat!AA38,"0")</f>
        <v>0</v>
      </c>
      <c r="AB38" s="90" t="str">
        <f>IFERROR(CT_Bands_2003_2022_Count_Stock!#REF!*CT_Bands_1991_2022_Bills_Flat!AB38,"0")</f>
        <v>0</v>
      </c>
      <c r="AC38" s="90" t="str">
        <f>IFERROR(CT_Bands_2003_2022_Count_Stock!#REF!*CT_Bands_1991_2022_Bills_Flat!AC38,"0")</f>
        <v>0</v>
      </c>
      <c r="AD38" s="90" t="str">
        <f>IFERROR(CT_Bands_2003_2022_Count_Stock!#REF!*CT_Bands_1991_2022_Bills_Flat!AD38,"0")</f>
        <v>0</v>
      </c>
      <c r="AE38" s="90" t="str">
        <f>IFERROR(CT_Bands_2003_2022_Count_Stock!#REF!*CT_Bands_1991_2022_Bills_Flat!AE38,"0")</f>
        <v>0</v>
      </c>
      <c r="AF38" s="90" t="str">
        <f>IFERROR(CT_Bands_2003_2022_Count_Stock!#REF!*CT_Bands_1991_2022_Bills_Flat!AF38,"0")</f>
        <v>0</v>
      </c>
      <c r="AG38" s="90" t="str">
        <f>IFERROR(CT_Bands_2003_2022_Count_Stock!#REF!*CT_Bands_1991_2022_Bills_Flat!AG38,"0")</f>
        <v>0</v>
      </c>
      <c r="AH38" s="102" t="str">
        <f>IFERROR(CT_Bands_2003_2022_Count_Stock!#REF!*CT_Bands_1991_2022_Bills_Flat!AH38,"0")</f>
        <v>0</v>
      </c>
      <c r="AI38" s="90" t="str">
        <f>IFERROR(CT_Bands_2003_2022_Count_Stock!#REF!*CT_Bands_1991_2022_Bills_Flat!AI38,"0")</f>
        <v>0</v>
      </c>
      <c r="AJ38" s="90" t="str">
        <f>IFERROR(CT_Bands_2003_2022_Count_Stock!#REF!*CT_Bands_1991_2022_Bills_Flat!AJ38,"0")</f>
        <v>0</v>
      </c>
      <c r="AK38" s="90" t="str">
        <f>IFERROR(CT_Bands_2003_2022_Count_Stock!#REF!*CT_Bands_1991_2022_Bills_Flat!AK38,"0")</f>
        <v>0</v>
      </c>
      <c r="AL38" s="90" t="str">
        <f>IFERROR(CT_Bands_2003_2022_Count_Stock!#REF!*CT_Bands_1991_2022_Bills_Flat!AL38,"0")</f>
        <v>0</v>
      </c>
      <c r="AM38" s="90" t="str">
        <f>IFERROR(CT_Bands_2003_2022_Count_Stock!#REF!*CT_Bands_1991_2022_Bills_Flat!AM38,"0")</f>
        <v>0</v>
      </c>
      <c r="AN38" s="90" t="str">
        <f>IFERROR(CT_Bands_2003_2022_Count_Stock!#REF!*CT_Bands_1991_2022_Bills_Flat!AN38,"0")</f>
        <v>0</v>
      </c>
      <c r="AO38" s="90" t="str">
        <f>IFERROR(CT_Bands_2003_2022_Count_Stock!#REF!*CT_Bands_1991_2022_Bills_Flat!AO38,"0")</f>
        <v>0</v>
      </c>
      <c r="AP38" s="90" t="str">
        <f>IFERROR(CT_Bands_2003_2022_Count_Stock!#REF!*CT_Bands_1991_2022_Bills_Flat!AP38,"0")</f>
        <v>0</v>
      </c>
      <c r="AQ38" s="90" t="str">
        <f>IFERROR(CT_Bands_2003_2022_Count_Stock!#REF!*CT_Bands_1991_2022_Bills_Flat!AQ38,"0")</f>
        <v>0</v>
      </c>
      <c r="AR38" s="102" t="str">
        <f>IFERROR(CT_Bands_2003_2022_Count_Stock!#REF!*CT_Bands_1991_2022_Bills_Flat!AR38,"0")</f>
        <v>0</v>
      </c>
      <c r="AS38" s="90" t="str">
        <f>IFERROR(CT_Bands_2003_2022_Count_Stock!#REF!*CT_Bands_1991_2022_Bills_Flat!AS38,"0")</f>
        <v>0</v>
      </c>
      <c r="AT38" s="90" t="str">
        <f>IFERROR(CT_Bands_2003_2022_Count_Stock!#REF!*CT_Bands_1991_2022_Bills_Flat!AT38,"0")</f>
        <v>0</v>
      </c>
      <c r="AU38" s="90" t="str">
        <f>IFERROR(CT_Bands_2003_2022_Count_Stock!#REF!*CT_Bands_1991_2022_Bills_Flat!AU38,"0")</f>
        <v>0</v>
      </c>
      <c r="AV38" s="90" t="str">
        <f>IFERROR(CT_Bands_2003_2022_Count_Stock!#REF!*CT_Bands_1991_2022_Bills_Flat!AV38,"0")</f>
        <v>0</v>
      </c>
      <c r="AW38" s="90" t="str">
        <f>IFERROR(CT_Bands_2003_2022_Count_Stock!#REF!*CT_Bands_1991_2022_Bills_Flat!AW38,"0")</f>
        <v>0</v>
      </c>
      <c r="AX38" s="90" t="str">
        <f>IFERROR(CT_Bands_2003_2022_Count_Stock!#REF!*CT_Bands_1991_2022_Bills_Flat!AX38,"0")</f>
        <v>0</v>
      </c>
      <c r="AY38" s="90" t="str">
        <f>IFERROR(CT_Bands_2003_2022_Count_Stock!#REF!*CT_Bands_1991_2022_Bills_Flat!AY38,"0")</f>
        <v>0</v>
      </c>
      <c r="AZ38" s="90" t="str">
        <f>IFERROR(CT_Bands_2003_2022_Count_Stock!#REF!*CT_Bands_1991_2022_Bills_Flat!AZ38,"0")</f>
        <v>0</v>
      </c>
      <c r="BA38" s="90" t="str">
        <f>IFERROR(CT_Bands_2003_2022_Count_Stock!#REF!*CT_Bands_1991_2022_Bills_Flat!BA38,"0")</f>
        <v>0</v>
      </c>
      <c r="BB38" s="102" t="str">
        <f>IFERROR(CT_Bands_2003_2022_Count_Stock!#REF!*CT_Bands_1991_2022_Bills_Flat!BB38,"0")</f>
        <v>0</v>
      </c>
      <c r="BC38" s="90" t="str">
        <f>IFERROR(CT_Bands_2003_2022_Count_Stock!#REF!*CT_Bands_1991_2022_Bills_Flat!BC38,"0")</f>
        <v>0</v>
      </c>
      <c r="BD38" s="90" t="str">
        <f>IFERROR(CT_Bands_2003_2022_Count_Stock!#REF!*CT_Bands_1991_2022_Bills_Flat!BD38,"0")</f>
        <v>0</v>
      </c>
      <c r="BE38" s="90" t="str">
        <f>IFERROR(CT_Bands_2003_2022_Count_Stock!#REF!*CT_Bands_1991_2022_Bills_Flat!BE38,"0")</f>
        <v>0</v>
      </c>
      <c r="BF38" s="90" t="str">
        <f>IFERROR(CT_Bands_2003_2022_Count_Stock!#REF!*CT_Bands_1991_2022_Bills_Flat!BF38,"0")</f>
        <v>0</v>
      </c>
      <c r="BG38" s="90" t="str">
        <f>IFERROR(CT_Bands_2003_2022_Count_Stock!#REF!*CT_Bands_1991_2022_Bills_Flat!BG38,"0")</f>
        <v>0</v>
      </c>
      <c r="BH38" s="90" t="str">
        <f>IFERROR(CT_Bands_2003_2022_Count_Stock!#REF!*CT_Bands_1991_2022_Bills_Flat!BH38,"0")</f>
        <v>0</v>
      </c>
      <c r="BI38" s="90" t="str">
        <f>IFERROR(CT_Bands_2003_2022_Count_Stock!#REF!*CT_Bands_1991_2022_Bills_Flat!BI38,"0")</f>
        <v>0</v>
      </c>
      <c r="BJ38" s="90" t="str">
        <f>IFERROR(CT_Bands_2003_2022_Count_Stock!#REF!*CT_Bands_1991_2022_Bills_Flat!BJ38,"0")</f>
        <v>0</v>
      </c>
      <c r="BK38" s="90" t="str">
        <f>IFERROR(CT_Bands_2003_2022_Count_Stock!#REF!*CT_Bands_1991_2022_Bills_Flat!BK38,"0")</f>
        <v>0</v>
      </c>
      <c r="BL38" s="102" t="str">
        <f>IFERROR(CT_Bands_2003_2022_Count_Stock!#REF!*CT_Bands_1991_2022_Bills_Flat!BL38,"0")</f>
        <v>0</v>
      </c>
      <c r="BM38" s="90" t="str">
        <f>IFERROR(CT_Bands_2003_2022_Count_Stock!#REF!*CT_Bands_1991_2022_Bills_Flat!BM38,"0")</f>
        <v>0</v>
      </c>
      <c r="BN38" s="90" t="str">
        <f>IFERROR(CT_Bands_2003_2022_Count_Stock!#REF!*CT_Bands_1991_2022_Bills_Flat!BN38,"0")</f>
        <v>0</v>
      </c>
      <c r="BO38" s="90" t="str">
        <f>IFERROR(CT_Bands_2003_2022_Count_Stock!#REF!*CT_Bands_1991_2022_Bills_Flat!BO38,"0")</f>
        <v>0</v>
      </c>
      <c r="BP38" s="90" t="str">
        <f>IFERROR(CT_Bands_2003_2022_Count_Stock!#REF!*CT_Bands_1991_2022_Bills_Flat!BP38,"0")</f>
        <v>0</v>
      </c>
      <c r="BQ38" s="90" t="str">
        <f>IFERROR(CT_Bands_2003_2022_Count_Stock!#REF!*CT_Bands_1991_2022_Bills_Flat!BQ38,"0")</f>
        <v>0</v>
      </c>
      <c r="BR38" s="90" t="str">
        <f>IFERROR(CT_Bands_2003_2022_Count_Stock!#REF!*CT_Bands_1991_2022_Bills_Flat!BR38,"0")</f>
        <v>0</v>
      </c>
      <c r="BS38" s="90" t="str">
        <f>IFERROR(CT_Bands_2003_2022_Count_Stock!#REF!*CT_Bands_1991_2022_Bills_Flat!BS38,"0")</f>
        <v>0</v>
      </c>
      <c r="BT38" s="90" t="str">
        <f>IFERROR(CT_Bands_2003_2022_Count_Stock!#REF!*CT_Bands_1991_2022_Bills_Flat!BT38,"0")</f>
        <v>0</v>
      </c>
      <c r="BU38" s="90" t="str">
        <f>IFERROR(CT_Bands_2003_2022_Count_Stock!#REF!*CT_Bands_1991_2022_Bills_Flat!BU38,"0")</f>
        <v>0</v>
      </c>
      <c r="BV38" s="102" t="str">
        <f>IFERROR(CT_Bands_2003_2022_Count_Stock!#REF!*CT_Bands_1991_2022_Bills_Flat!BV38,"0")</f>
        <v>0</v>
      </c>
      <c r="BW38" s="90" t="str">
        <f>IFERROR(CT_Bands_2003_2022_Count_Stock!#REF!*CT_Bands_1991_2022_Bills_Flat!BW38,"0")</f>
        <v>0</v>
      </c>
      <c r="BX38" s="90" t="str">
        <f>IFERROR(CT_Bands_2003_2022_Count_Stock!#REF!*CT_Bands_1991_2022_Bills_Flat!BX38,"0")</f>
        <v>0</v>
      </c>
      <c r="BY38" s="90" t="str">
        <f>IFERROR(CT_Bands_2003_2022_Count_Stock!#REF!*CT_Bands_1991_2022_Bills_Flat!BY38,"0")</f>
        <v>0</v>
      </c>
      <c r="BZ38" s="90" t="str">
        <f>IFERROR(CT_Bands_2003_2022_Count_Stock!#REF!*CT_Bands_1991_2022_Bills_Flat!BZ38,"0")</f>
        <v>0</v>
      </c>
      <c r="CA38" s="90" t="str">
        <f>IFERROR(CT_Bands_2003_2022_Count_Stock!#REF!*CT_Bands_1991_2022_Bills_Flat!CA38,"0")</f>
        <v>0</v>
      </c>
      <c r="CB38" s="90" t="str">
        <f>IFERROR(CT_Bands_2003_2022_Count_Stock!#REF!*CT_Bands_1991_2022_Bills_Flat!CB38,"0")</f>
        <v>0</v>
      </c>
      <c r="CC38" s="90" t="str">
        <f>IFERROR(CT_Bands_2003_2022_Count_Stock!#REF!*CT_Bands_1991_2022_Bills_Flat!CC38,"0")</f>
        <v>0</v>
      </c>
      <c r="CD38" s="90" t="str">
        <f>IFERROR(CT_Bands_2003_2022_Count_Stock!#REF!*CT_Bands_1991_2022_Bills_Flat!CD38,"0")</f>
        <v>0</v>
      </c>
      <c r="CE38" s="90" t="str">
        <f>IFERROR(CT_Bands_2003_2022_Count_Stock!#REF!*CT_Bands_1991_2022_Bills_Flat!CE38,"0")</f>
        <v>0</v>
      </c>
      <c r="CF38" s="51"/>
    </row>
    <row r="39" spans="1:84" x14ac:dyDescent="0.25">
      <c r="A39" s="76" t="s">
        <v>829</v>
      </c>
      <c r="B39" s="85" t="s">
        <v>830</v>
      </c>
      <c r="C39" s="85" t="s">
        <v>1511</v>
      </c>
      <c r="D39" s="90" t="str">
        <f>IFERROR(CT_Bands_2003_2022_Count_Stock!#REF!*CT_Bands_1991_2022_Bills_Flat!D39,"0")</f>
        <v>0</v>
      </c>
      <c r="E39" s="90" t="str">
        <f>IFERROR(CT_Bands_2003_2022_Count_Stock!#REF!*CT_Bands_1991_2022_Bills_Flat!E39,"0")</f>
        <v>0</v>
      </c>
      <c r="F39" s="90" t="str">
        <f>IFERROR(CT_Bands_2003_2022_Count_Stock!#REF!*CT_Bands_1991_2022_Bills_Flat!F39,"0")</f>
        <v>0</v>
      </c>
      <c r="G39" s="90" t="str">
        <f>IFERROR(CT_Bands_2003_2022_Count_Stock!#REF!*CT_Bands_1991_2022_Bills_Flat!G39,"0")</f>
        <v>0</v>
      </c>
      <c r="H39" s="90" t="str">
        <f>IFERROR(CT_Bands_2003_2022_Count_Stock!#REF!*CT_Bands_1991_2022_Bills_Flat!H39,"0")</f>
        <v>0</v>
      </c>
      <c r="I39" s="90" t="str">
        <f>IFERROR(CT_Bands_2003_2022_Count_Stock!#REF!*CT_Bands_1991_2022_Bills_Flat!I39,"0")</f>
        <v>0</v>
      </c>
      <c r="J39" s="90" t="str">
        <f>IFERROR(CT_Bands_2003_2022_Count_Stock!#REF!*CT_Bands_1991_2022_Bills_Flat!J39,"0")</f>
        <v>0</v>
      </c>
      <c r="K39" s="90" t="str">
        <f>IFERROR(CT_Bands_2003_2022_Count_Stock!#REF!*CT_Bands_1991_2022_Bills_Flat!K39,"0")</f>
        <v>0</v>
      </c>
      <c r="L39" s="90" t="str">
        <f>IFERROR(CT_Bands_2003_2022_Count_Stock!#REF!*CT_Bands_1991_2022_Bills_Flat!L39,"0")</f>
        <v>0</v>
      </c>
      <c r="M39" s="90" t="str">
        <f>IFERROR(CT_Bands_2003_2022_Count_Stock!#REF!*CT_Bands_1991_2022_Bills_Flat!M39,"0")</f>
        <v>0</v>
      </c>
      <c r="N39" s="102" t="str">
        <f>IFERROR(CT_Bands_2003_2022_Count_Stock!#REF!*CT_Bands_1991_2022_Bills_Flat!N39,"0")</f>
        <v>0</v>
      </c>
      <c r="O39" s="90" t="str">
        <f>IFERROR(CT_Bands_2003_2022_Count_Stock!#REF!*CT_Bands_1991_2022_Bills_Flat!O39,"0")</f>
        <v>0</v>
      </c>
      <c r="P39" s="90" t="str">
        <f>IFERROR(CT_Bands_2003_2022_Count_Stock!#REF!*CT_Bands_1991_2022_Bills_Flat!P39,"0")</f>
        <v>0</v>
      </c>
      <c r="Q39" s="90" t="str">
        <f>IFERROR(CT_Bands_2003_2022_Count_Stock!#REF!*CT_Bands_1991_2022_Bills_Flat!Q39,"0")</f>
        <v>0</v>
      </c>
      <c r="R39" s="90" t="str">
        <f>IFERROR(CT_Bands_2003_2022_Count_Stock!#REF!*CT_Bands_1991_2022_Bills_Flat!R39,"0")</f>
        <v>0</v>
      </c>
      <c r="S39" s="90" t="str">
        <f>IFERROR(CT_Bands_2003_2022_Count_Stock!#REF!*CT_Bands_1991_2022_Bills_Flat!S39,"0")</f>
        <v>0</v>
      </c>
      <c r="T39" s="90" t="str">
        <f>IFERROR(CT_Bands_2003_2022_Count_Stock!#REF!*CT_Bands_1991_2022_Bills_Flat!T39,"0")</f>
        <v>0</v>
      </c>
      <c r="U39" s="90" t="str">
        <f>IFERROR(CT_Bands_2003_2022_Count_Stock!#REF!*CT_Bands_1991_2022_Bills_Flat!U39,"0")</f>
        <v>0</v>
      </c>
      <c r="V39" s="90" t="str">
        <f>IFERROR(CT_Bands_2003_2022_Count_Stock!#REF!*CT_Bands_1991_2022_Bills_Flat!V39,"0")</f>
        <v>0</v>
      </c>
      <c r="W39" s="90" t="str">
        <f>IFERROR(CT_Bands_2003_2022_Count_Stock!#REF!*CT_Bands_1991_2022_Bills_Flat!W39,"0")</f>
        <v>0</v>
      </c>
      <c r="X39" s="102" t="str">
        <f>IFERROR(CT_Bands_2003_2022_Count_Stock!#REF!*CT_Bands_1991_2022_Bills_Flat!X39,"0")</f>
        <v>0</v>
      </c>
      <c r="Y39" s="90" t="str">
        <f>IFERROR(CT_Bands_2003_2022_Count_Stock!#REF!*CT_Bands_1991_2022_Bills_Flat!Y39,"0")</f>
        <v>0</v>
      </c>
      <c r="Z39" s="90" t="str">
        <f>IFERROR(CT_Bands_2003_2022_Count_Stock!#REF!*CT_Bands_1991_2022_Bills_Flat!Z39,"0")</f>
        <v>0</v>
      </c>
      <c r="AA39" s="90" t="str">
        <f>IFERROR(CT_Bands_2003_2022_Count_Stock!#REF!*CT_Bands_1991_2022_Bills_Flat!AA39,"0")</f>
        <v>0</v>
      </c>
      <c r="AB39" s="90" t="str">
        <f>IFERROR(CT_Bands_2003_2022_Count_Stock!#REF!*CT_Bands_1991_2022_Bills_Flat!AB39,"0")</f>
        <v>0</v>
      </c>
      <c r="AC39" s="90" t="str">
        <f>IFERROR(CT_Bands_2003_2022_Count_Stock!#REF!*CT_Bands_1991_2022_Bills_Flat!AC39,"0")</f>
        <v>0</v>
      </c>
      <c r="AD39" s="90" t="str">
        <f>IFERROR(CT_Bands_2003_2022_Count_Stock!#REF!*CT_Bands_1991_2022_Bills_Flat!AD39,"0")</f>
        <v>0</v>
      </c>
      <c r="AE39" s="90" t="str">
        <f>IFERROR(CT_Bands_2003_2022_Count_Stock!#REF!*CT_Bands_1991_2022_Bills_Flat!AE39,"0")</f>
        <v>0</v>
      </c>
      <c r="AF39" s="90" t="str">
        <f>IFERROR(CT_Bands_2003_2022_Count_Stock!#REF!*CT_Bands_1991_2022_Bills_Flat!AF39,"0")</f>
        <v>0</v>
      </c>
      <c r="AG39" s="90" t="str">
        <f>IFERROR(CT_Bands_2003_2022_Count_Stock!#REF!*CT_Bands_1991_2022_Bills_Flat!AG39,"0")</f>
        <v>0</v>
      </c>
      <c r="AH39" s="102" t="str">
        <f>IFERROR(CT_Bands_2003_2022_Count_Stock!#REF!*CT_Bands_1991_2022_Bills_Flat!AH39,"0")</f>
        <v>0</v>
      </c>
      <c r="AI39" s="90" t="str">
        <f>IFERROR(CT_Bands_2003_2022_Count_Stock!#REF!*CT_Bands_1991_2022_Bills_Flat!AI39,"0")</f>
        <v>0</v>
      </c>
      <c r="AJ39" s="90" t="str">
        <f>IFERROR(CT_Bands_2003_2022_Count_Stock!#REF!*CT_Bands_1991_2022_Bills_Flat!AJ39,"0")</f>
        <v>0</v>
      </c>
      <c r="AK39" s="90" t="str">
        <f>IFERROR(CT_Bands_2003_2022_Count_Stock!#REF!*CT_Bands_1991_2022_Bills_Flat!AK39,"0")</f>
        <v>0</v>
      </c>
      <c r="AL39" s="90" t="str">
        <f>IFERROR(CT_Bands_2003_2022_Count_Stock!#REF!*CT_Bands_1991_2022_Bills_Flat!AL39,"0")</f>
        <v>0</v>
      </c>
      <c r="AM39" s="90" t="str">
        <f>IFERROR(CT_Bands_2003_2022_Count_Stock!#REF!*CT_Bands_1991_2022_Bills_Flat!AM39,"0")</f>
        <v>0</v>
      </c>
      <c r="AN39" s="90" t="str">
        <f>IFERROR(CT_Bands_2003_2022_Count_Stock!#REF!*CT_Bands_1991_2022_Bills_Flat!AN39,"0")</f>
        <v>0</v>
      </c>
      <c r="AO39" s="90" t="str">
        <f>IFERROR(CT_Bands_2003_2022_Count_Stock!#REF!*CT_Bands_1991_2022_Bills_Flat!AO39,"0")</f>
        <v>0</v>
      </c>
      <c r="AP39" s="90" t="str">
        <f>IFERROR(CT_Bands_2003_2022_Count_Stock!#REF!*CT_Bands_1991_2022_Bills_Flat!AP39,"0")</f>
        <v>0</v>
      </c>
      <c r="AQ39" s="90" t="str">
        <f>IFERROR(CT_Bands_2003_2022_Count_Stock!#REF!*CT_Bands_1991_2022_Bills_Flat!AQ39,"0")</f>
        <v>0</v>
      </c>
      <c r="AR39" s="102" t="str">
        <f>IFERROR(CT_Bands_2003_2022_Count_Stock!#REF!*CT_Bands_1991_2022_Bills_Flat!AR39,"0")</f>
        <v>0</v>
      </c>
      <c r="AS39" s="90" t="str">
        <f>IFERROR(CT_Bands_2003_2022_Count_Stock!#REF!*CT_Bands_1991_2022_Bills_Flat!AS39,"0")</f>
        <v>0</v>
      </c>
      <c r="AT39" s="90" t="str">
        <f>IFERROR(CT_Bands_2003_2022_Count_Stock!#REF!*CT_Bands_1991_2022_Bills_Flat!AT39,"0")</f>
        <v>0</v>
      </c>
      <c r="AU39" s="90" t="str">
        <f>IFERROR(CT_Bands_2003_2022_Count_Stock!#REF!*CT_Bands_1991_2022_Bills_Flat!AU39,"0")</f>
        <v>0</v>
      </c>
      <c r="AV39" s="90" t="str">
        <f>IFERROR(CT_Bands_2003_2022_Count_Stock!#REF!*CT_Bands_1991_2022_Bills_Flat!AV39,"0")</f>
        <v>0</v>
      </c>
      <c r="AW39" s="90" t="str">
        <f>IFERROR(CT_Bands_2003_2022_Count_Stock!#REF!*CT_Bands_1991_2022_Bills_Flat!AW39,"0")</f>
        <v>0</v>
      </c>
      <c r="AX39" s="90" t="str">
        <f>IFERROR(CT_Bands_2003_2022_Count_Stock!#REF!*CT_Bands_1991_2022_Bills_Flat!AX39,"0")</f>
        <v>0</v>
      </c>
      <c r="AY39" s="90" t="str">
        <f>IFERROR(CT_Bands_2003_2022_Count_Stock!#REF!*CT_Bands_1991_2022_Bills_Flat!AY39,"0")</f>
        <v>0</v>
      </c>
      <c r="AZ39" s="90" t="str">
        <f>IFERROR(CT_Bands_2003_2022_Count_Stock!#REF!*CT_Bands_1991_2022_Bills_Flat!AZ39,"0")</f>
        <v>0</v>
      </c>
      <c r="BA39" s="90" t="str">
        <f>IFERROR(CT_Bands_2003_2022_Count_Stock!#REF!*CT_Bands_1991_2022_Bills_Flat!BA39,"0")</f>
        <v>0</v>
      </c>
      <c r="BB39" s="102" t="str">
        <f>IFERROR(CT_Bands_2003_2022_Count_Stock!#REF!*CT_Bands_1991_2022_Bills_Flat!BB39,"0")</f>
        <v>0</v>
      </c>
      <c r="BC39" s="90" t="str">
        <f>IFERROR(CT_Bands_2003_2022_Count_Stock!#REF!*CT_Bands_1991_2022_Bills_Flat!BC39,"0")</f>
        <v>0</v>
      </c>
      <c r="BD39" s="90" t="str">
        <f>IFERROR(CT_Bands_2003_2022_Count_Stock!#REF!*CT_Bands_1991_2022_Bills_Flat!BD39,"0")</f>
        <v>0</v>
      </c>
      <c r="BE39" s="90" t="str">
        <f>IFERROR(CT_Bands_2003_2022_Count_Stock!#REF!*CT_Bands_1991_2022_Bills_Flat!BE39,"0")</f>
        <v>0</v>
      </c>
      <c r="BF39" s="90" t="str">
        <f>IFERROR(CT_Bands_2003_2022_Count_Stock!#REF!*CT_Bands_1991_2022_Bills_Flat!BF39,"0")</f>
        <v>0</v>
      </c>
      <c r="BG39" s="90" t="str">
        <f>IFERROR(CT_Bands_2003_2022_Count_Stock!#REF!*CT_Bands_1991_2022_Bills_Flat!BG39,"0")</f>
        <v>0</v>
      </c>
      <c r="BH39" s="90" t="str">
        <f>IFERROR(CT_Bands_2003_2022_Count_Stock!#REF!*CT_Bands_1991_2022_Bills_Flat!BH39,"0")</f>
        <v>0</v>
      </c>
      <c r="BI39" s="90" t="str">
        <f>IFERROR(CT_Bands_2003_2022_Count_Stock!#REF!*CT_Bands_1991_2022_Bills_Flat!BI39,"0")</f>
        <v>0</v>
      </c>
      <c r="BJ39" s="90" t="str">
        <f>IFERROR(CT_Bands_2003_2022_Count_Stock!#REF!*CT_Bands_1991_2022_Bills_Flat!BJ39,"0")</f>
        <v>0</v>
      </c>
      <c r="BK39" s="90" t="str">
        <f>IFERROR(CT_Bands_2003_2022_Count_Stock!#REF!*CT_Bands_1991_2022_Bills_Flat!BK39,"0")</f>
        <v>0</v>
      </c>
      <c r="BL39" s="102" t="str">
        <f>IFERROR(CT_Bands_2003_2022_Count_Stock!#REF!*CT_Bands_1991_2022_Bills_Flat!BL39,"0")</f>
        <v>0</v>
      </c>
      <c r="BM39" s="90" t="str">
        <f>IFERROR(CT_Bands_2003_2022_Count_Stock!#REF!*CT_Bands_1991_2022_Bills_Flat!BM39,"0")</f>
        <v>0</v>
      </c>
      <c r="BN39" s="90" t="str">
        <f>IFERROR(CT_Bands_2003_2022_Count_Stock!#REF!*CT_Bands_1991_2022_Bills_Flat!BN39,"0")</f>
        <v>0</v>
      </c>
      <c r="BO39" s="90" t="str">
        <f>IFERROR(CT_Bands_2003_2022_Count_Stock!#REF!*CT_Bands_1991_2022_Bills_Flat!BO39,"0")</f>
        <v>0</v>
      </c>
      <c r="BP39" s="90" t="str">
        <f>IFERROR(CT_Bands_2003_2022_Count_Stock!#REF!*CT_Bands_1991_2022_Bills_Flat!BP39,"0")</f>
        <v>0</v>
      </c>
      <c r="BQ39" s="90" t="str">
        <f>IFERROR(CT_Bands_2003_2022_Count_Stock!#REF!*CT_Bands_1991_2022_Bills_Flat!BQ39,"0")</f>
        <v>0</v>
      </c>
      <c r="BR39" s="90" t="str">
        <f>IFERROR(CT_Bands_2003_2022_Count_Stock!#REF!*CT_Bands_1991_2022_Bills_Flat!BR39,"0")</f>
        <v>0</v>
      </c>
      <c r="BS39" s="90" t="str">
        <f>IFERROR(CT_Bands_2003_2022_Count_Stock!#REF!*CT_Bands_1991_2022_Bills_Flat!BS39,"0")</f>
        <v>0</v>
      </c>
      <c r="BT39" s="90" t="str">
        <f>IFERROR(CT_Bands_2003_2022_Count_Stock!#REF!*CT_Bands_1991_2022_Bills_Flat!BT39,"0")</f>
        <v>0</v>
      </c>
      <c r="BU39" s="90" t="str">
        <f>IFERROR(CT_Bands_2003_2022_Count_Stock!#REF!*CT_Bands_1991_2022_Bills_Flat!BU39,"0")</f>
        <v>0</v>
      </c>
      <c r="BV39" s="102" t="str">
        <f>IFERROR(CT_Bands_2003_2022_Count_Stock!#REF!*CT_Bands_1991_2022_Bills_Flat!BV39,"0")</f>
        <v>0</v>
      </c>
      <c r="BW39" s="90" t="str">
        <f>IFERROR(CT_Bands_2003_2022_Count_Stock!#REF!*CT_Bands_1991_2022_Bills_Flat!BW39,"0")</f>
        <v>0</v>
      </c>
      <c r="BX39" s="90" t="str">
        <f>IFERROR(CT_Bands_2003_2022_Count_Stock!#REF!*CT_Bands_1991_2022_Bills_Flat!BX39,"0")</f>
        <v>0</v>
      </c>
      <c r="BY39" s="90" t="str">
        <f>IFERROR(CT_Bands_2003_2022_Count_Stock!#REF!*CT_Bands_1991_2022_Bills_Flat!BY39,"0")</f>
        <v>0</v>
      </c>
      <c r="BZ39" s="90" t="str">
        <f>IFERROR(CT_Bands_2003_2022_Count_Stock!#REF!*CT_Bands_1991_2022_Bills_Flat!BZ39,"0")</f>
        <v>0</v>
      </c>
      <c r="CA39" s="90" t="str">
        <f>IFERROR(CT_Bands_2003_2022_Count_Stock!#REF!*CT_Bands_1991_2022_Bills_Flat!CA39,"0")</f>
        <v>0</v>
      </c>
      <c r="CB39" s="90" t="str">
        <f>IFERROR(CT_Bands_2003_2022_Count_Stock!#REF!*CT_Bands_1991_2022_Bills_Flat!CB39,"0")</f>
        <v>0</v>
      </c>
      <c r="CC39" s="90" t="str">
        <f>IFERROR(CT_Bands_2003_2022_Count_Stock!#REF!*CT_Bands_1991_2022_Bills_Flat!CC39,"0")</f>
        <v>0</v>
      </c>
      <c r="CD39" s="90" t="str">
        <f>IFERROR(CT_Bands_2003_2022_Count_Stock!#REF!*CT_Bands_1991_2022_Bills_Flat!CD39,"0")</f>
        <v>0</v>
      </c>
      <c r="CE39" s="90" t="str">
        <f>IFERROR(CT_Bands_2003_2022_Count_Stock!#REF!*CT_Bands_1991_2022_Bills_Flat!CE39,"0")</f>
        <v>0</v>
      </c>
      <c r="CF39" s="51"/>
    </row>
    <row r="40" spans="1:84" x14ac:dyDescent="0.25">
      <c r="A40" s="76" t="s">
        <v>831</v>
      </c>
      <c r="B40" s="85" t="s">
        <v>832</v>
      </c>
      <c r="C40" s="85" t="s">
        <v>1511</v>
      </c>
      <c r="D40" s="90" t="str">
        <f>IFERROR(CT_Bands_2003_2022_Count_Stock!#REF!*CT_Bands_1991_2022_Bills_Flat!D40,"0")</f>
        <v>0</v>
      </c>
      <c r="E40" s="90" t="str">
        <f>IFERROR(CT_Bands_2003_2022_Count_Stock!#REF!*CT_Bands_1991_2022_Bills_Flat!E40,"0")</f>
        <v>0</v>
      </c>
      <c r="F40" s="90" t="str">
        <f>IFERROR(CT_Bands_2003_2022_Count_Stock!#REF!*CT_Bands_1991_2022_Bills_Flat!F40,"0")</f>
        <v>0</v>
      </c>
      <c r="G40" s="90" t="str">
        <f>IFERROR(CT_Bands_2003_2022_Count_Stock!#REF!*CT_Bands_1991_2022_Bills_Flat!G40,"0")</f>
        <v>0</v>
      </c>
      <c r="H40" s="90" t="str">
        <f>IFERROR(CT_Bands_2003_2022_Count_Stock!#REF!*CT_Bands_1991_2022_Bills_Flat!H40,"0")</f>
        <v>0</v>
      </c>
      <c r="I40" s="90" t="str">
        <f>IFERROR(CT_Bands_2003_2022_Count_Stock!#REF!*CT_Bands_1991_2022_Bills_Flat!I40,"0")</f>
        <v>0</v>
      </c>
      <c r="J40" s="90" t="str">
        <f>IFERROR(CT_Bands_2003_2022_Count_Stock!#REF!*CT_Bands_1991_2022_Bills_Flat!J40,"0")</f>
        <v>0</v>
      </c>
      <c r="K40" s="90" t="str">
        <f>IFERROR(CT_Bands_2003_2022_Count_Stock!#REF!*CT_Bands_1991_2022_Bills_Flat!K40,"0")</f>
        <v>0</v>
      </c>
      <c r="L40" s="90" t="str">
        <f>IFERROR(CT_Bands_2003_2022_Count_Stock!#REF!*CT_Bands_1991_2022_Bills_Flat!L40,"0")</f>
        <v>0</v>
      </c>
      <c r="M40" s="90" t="str">
        <f>IFERROR(CT_Bands_2003_2022_Count_Stock!#REF!*CT_Bands_1991_2022_Bills_Flat!M40,"0")</f>
        <v>0</v>
      </c>
      <c r="N40" s="102" t="str">
        <f>IFERROR(CT_Bands_2003_2022_Count_Stock!#REF!*CT_Bands_1991_2022_Bills_Flat!N40,"0")</f>
        <v>0</v>
      </c>
      <c r="O40" s="90" t="str">
        <f>IFERROR(CT_Bands_2003_2022_Count_Stock!#REF!*CT_Bands_1991_2022_Bills_Flat!O40,"0")</f>
        <v>0</v>
      </c>
      <c r="P40" s="90" t="str">
        <f>IFERROR(CT_Bands_2003_2022_Count_Stock!#REF!*CT_Bands_1991_2022_Bills_Flat!P40,"0")</f>
        <v>0</v>
      </c>
      <c r="Q40" s="90" t="str">
        <f>IFERROR(CT_Bands_2003_2022_Count_Stock!#REF!*CT_Bands_1991_2022_Bills_Flat!Q40,"0")</f>
        <v>0</v>
      </c>
      <c r="R40" s="90" t="str">
        <f>IFERROR(CT_Bands_2003_2022_Count_Stock!#REF!*CT_Bands_1991_2022_Bills_Flat!R40,"0")</f>
        <v>0</v>
      </c>
      <c r="S40" s="90" t="str">
        <f>IFERROR(CT_Bands_2003_2022_Count_Stock!#REF!*CT_Bands_1991_2022_Bills_Flat!S40,"0")</f>
        <v>0</v>
      </c>
      <c r="T40" s="90" t="str">
        <f>IFERROR(CT_Bands_2003_2022_Count_Stock!#REF!*CT_Bands_1991_2022_Bills_Flat!T40,"0")</f>
        <v>0</v>
      </c>
      <c r="U40" s="90" t="str">
        <f>IFERROR(CT_Bands_2003_2022_Count_Stock!#REF!*CT_Bands_1991_2022_Bills_Flat!U40,"0")</f>
        <v>0</v>
      </c>
      <c r="V40" s="90" t="str">
        <f>IFERROR(CT_Bands_2003_2022_Count_Stock!#REF!*CT_Bands_1991_2022_Bills_Flat!V40,"0")</f>
        <v>0</v>
      </c>
      <c r="W40" s="90" t="str">
        <f>IFERROR(CT_Bands_2003_2022_Count_Stock!#REF!*CT_Bands_1991_2022_Bills_Flat!W40,"0")</f>
        <v>0</v>
      </c>
      <c r="X40" s="102" t="str">
        <f>IFERROR(CT_Bands_2003_2022_Count_Stock!#REF!*CT_Bands_1991_2022_Bills_Flat!X40,"0")</f>
        <v>0</v>
      </c>
      <c r="Y40" s="90" t="str">
        <f>IFERROR(CT_Bands_2003_2022_Count_Stock!#REF!*CT_Bands_1991_2022_Bills_Flat!Y40,"0")</f>
        <v>0</v>
      </c>
      <c r="Z40" s="90" t="str">
        <f>IFERROR(CT_Bands_2003_2022_Count_Stock!#REF!*CT_Bands_1991_2022_Bills_Flat!Z40,"0")</f>
        <v>0</v>
      </c>
      <c r="AA40" s="90" t="str">
        <f>IFERROR(CT_Bands_2003_2022_Count_Stock!#REF!*CT_Bands_1991_2022_Bills_Flat!AA40,"0")</f>
        <v>0</v>
      </c>
      <c r="AB40" s="90" t="str">
        <f>IFERROR(CT_Bands_2003_2022_Count_Stock!#REF!*CT_Bands_1991_2022_Bills_Flat!AB40,"0")</f>
        <v>0</v>
      </c>
      <c r="AC40" s="90" t="str">
        <f>IFERROR(CT_Bands_2003_2022_Count_Stock!#REF!*CT_Bands_1991_2022_Bills_Flat!AC40,"0")</f>
        <v>0</v>
      </c>
      <c r="AD40" s="90" t="str">
        <f>IFERROR(CT_Bands_2003_2022_Count_Stock!#REF!*CT_Bands_1991_2022_Bills_Flat!AD40,"0")</f>
        <v>0</v>
      </c>
      <c r="AE40" s="90" t="str">
        <f>IFERROR(CT_Bands_2003_2022_Count_Stock!#REF!*CT_Bands_1991_2022_Bills_Flat!AE40,"0")</f>
        <v>0</v>
      </c>
      <c r="AF40" s="90" t="str">
        <f>IFERROR(CT_Bands_2003_2022_Count_Stock!#REF!*CT_Bands_1991_2022_Bills_Flat!AF40,"0")</f>
        <v>0</v>
      </c>
      <c r="AG40" s="90" t="str">
        <f>IFERROR(CT_Bands_2003_2022_Count_Stock!#REF!*CT_Bands_1991_2022_Bills_Flat!AG40,"0")</f>
        <v>0</v>
      </c>
      <c r="AH40" s="102" t="str">
        <f>IFERROR(CT_Bands_2003_2022_Count_Stock!#REF!*CT_Bands_1991_2022_Bills_Flat!AH40,"0")</f>
        <v>0</v>
      </c>
      <c r="AI40" s="90" t="str">
        <f>IFERROR(CT_Bands_2003_2022_Count_Stock!#REF!*CT_Bands_1991_2022_Bills_Flat!AI40,"0")</f>
        <v>0</v>
      </c>
      <c r="AJ40" s="90" t="str">
        <f>IFERROR(CT_Bands_2003_2022_Count_Stock!#REF!*CT_Bands_1991_2022_Bills_Flat!AJ40,"0")</f>
        <v>0</v>
      </c>
      <c r="AK40" s="90" t="str">
        <f>IFERROR(CT_Bands_2003_2022_Count_Stock!#REF!*CT_Bands_1991_2022_Bills_Flat!AK40,"0")</f>
        <v>0</v>
      </c>
      <c r="AL40" s="90" t="str">
        <f>IFERROR(CT_Bands_2003_2022_Count_Stock!#REF!*CT_Bands_1991_2022_Bills_Flat!AL40,"0")</f>
        <v>0</v>
      </c>
      <c r="AM40" s="90" t="str">
        <f>IFERROR(CT_Bands_2003_2022_Count_Stock!#REF!*CT_Bands_1991_2022_Bills_Flat!AM40,"0")</f>
        <v>0</v>
      </c>
      <c r="AN40" s="90" t="str">
        <f>IFERROR(CT_Bands_2003_2022_Count_Stock!#REF!*CT_Bands_1991_2022_Bills_Flat!AN40,"0")</f>
        <v>0</v>
      </c>
      <c r="AO40" s="90" t="str">
        <f>IFERROR(CT_Bands_2003_2022_Count_Stock!#REF!*CT_Bands_1991_2022_Bills_Flat!AO40,"0")</f>
        <v>0</v>
      </c>
      <c r="AP40" s="90" t="str">
        <f>IFERROR(CT_Bands_2003_2022_Count_Stock!#REF!*CT_Bands_1991_2022_Bills_Flat!AP40,"0")</f>
        <v>0</v>
      </c>
      <c r="AQ40" s="90" t="str">
        <f>IFERROR(CT_Bands_2003_2022_Count_Stock!#REF!*CT_Bands_1991_2022_Bills_Flat!AQ40,"0")</f>
        <v>0</v>
      </c>
      <c r="AR40" s="102" t="str">
        <f>IFERROR(CT_Bands_2003_2022_Count_Stock!#REF!*CT_Bands_1991_2022_Bills_Flat!AR40,"0")</f>
        <v>0</v>
      </c>
      <c r="AS40" s="90" t="str">
        <f>IFERROR(CT_Bands_2003_2022_Count_Stock!#REF!*CT_Bands_1991_2022_Bills_Flat!AS40,"0")</f>
        <v>0</v>
      </c>
      <c r="AT40" s="90" t="str">
        <f>IFERROR(CT_Bands_2003_2022_Count_Stock!#REF!*CT_Bands_1991_2022_Bills_Flat!AT40,"0")</f>
        <v>0</v>
      </c>
      <c r="AU40" s="90" t="str">
        <f>IFERROR(CT_Bands_2003_2022_Count_Stock!#REF!*CT_Bands_1991_2022_Bills_Flat!AU40,"0")</f>
        <v>0</v>
      </c>
      <c r="AV40" s="90" t="str">
        <f>IFERROR(CT_Bands_2003_2022_Count_Stock!#REF!*CT_Bands_1991_2022_Bills_Flat!AV40,"0")</f>
        <v>0</v>
      </c>
      <c r="AW40" s="90" t="str">
        <f>IFERROR(CT_Bands_2003_2022_Count_Stock!#REF!*CT_Bands_1991_2022_Bills_Flat!AW40,"0")</f>
        <v>0</v>
      </c>
      <c r="AX40" s="90" t="str">
        <f>IFERROR(CT_Bands_2003_2022_Count_Stock!#REF!*CT_Bands_1991_2022_Bills_Flat!AX40,"0")</f>
        <v>0</v>
      </c>
      <c r="AY40" s="90" t="str">
        <f>IFERROR(CT_Bands_2003_2022_Count_Stock!#REF!*CT_Bands_1991_2022_Bills_Flat!AY40,"0")</f>
        <v>0</v>
      </c>
      <c r="AZ40" s="90" t="str">
        <f>IFERROR(CT_Bands_2003_2022_Count_Stock!#REF!*CT_Bands_1991_2022_Bills_Flat!AZ40,"0")</f>
        <v>0</v>
      </c>
      <c r="BA40" s="90" t="str">
        <f>IFERROR(CT_Bands_2003_2022_Count_Stock!#REF!*CT_Bands_1991_2022_Bills_Flat!BA40,"0")</f>
        <v>0</v>
      </c>
      <c r="BB40" s="102" t="str">
        <f>IFERROR(CT_Bands_2003_2022_Count_Stock!#REF!*CT_Bands_1991_2022_Bills_Flat!BB40,"0")</f>
        <v>0</v>
      </c>
      <c r="BC40" s="90" t="str">
        <f>IFERROR(CT_Bands_2003_2022_Count_Stock!#REF!*CT_Bands_1991_2022_Bills_Flat!BC40,"0")</f>
        <v>0</v>
      </c>
      <c r="BD40" s="90" t="str">
        <f>IFERROR(CT_Bands_2003_2022_Count_Stock!#REF!*CT_Bands_1991_2022_Bills_Flat!BD40,"0")</f>
        <v>0</v>
      </c>
      <c r="BE40" s="90" t="str">
        <f>IFERROR(CT_Bands_2003_2022_Count_Stock!#REF!*CT_Bands_1991_2022_Bills_Flat!BE40,"0")</f>
        <v>0</v>
      </c>
      <c r="BF40" s="90" t="str">
        <f>IFERROR(CT_Bands_2003_2022_Count_Stock!#REF!*CT_Bands_1991_2022_Bills_Flat!BF40,"0")</f>
        <v>0</v>
      </c>
      <c r="BG40" s="90" t="str">
        <f>IFERROR(CT_Bands_2003_2022_Count_Stock!#REF!*CT_Bands_1991_2022_Bills_Flat!BG40,"0")</f>
        <v>0</v>
      </c>
      <c r="BH40" s="90" t="str">
        <f>IFERROR(CT_Bands_2003_2022_Count_Stock!#REF!*CT_Bands_1991_2022_Bills_Flat!BH40,"0")</f>
        <v>0</v>
      </c>
      <c r="BI40" s="90" t="str">
        <f>IFERROR(CT_Bands_2003_2022_Count_Stock!#REF!*CT_Bands_1991_2022_Bills_Flat!BI40,"0")</f>
        <v>0</v>
      </c>
      <c r="BJ40" s="90" t="str">
        <f>IFERROR(CT_Bands_2003_2022_Count_Stock!#REF!*CT_Bands_1991_2022_Bills_Flat!BJ40,"0")</f>
        <v>0</v>
      </c>
      <c r="BK40" s="90" t="str">
        <f>IFERROR(CT_Bands_2003_2022_Count_Stock!#REF!*CT_Bands_1991_2022_Bills_Flat!BK40,"0")</f>
        <v>0</v>
      </c>
      <c r="BL40" s="102" t="str">
        <f>IFERROR(CT_Bands_2003_2022_Count_Stock!#REF!*CT_Bands_1991_2022_Bills_Flat!BL40,"0")</f>
        <v>0</v>
      </c>
      <c r="BM40" s="90" t="str">
        <f>IFERROR(CT_Bands_2003_2022_Count_Stock!#REF!*CT_Bands_1991_2022_Bills_Flat!BM40,"0")</f>
        <v>0</v>
      </c>
      <c r="BN40" s="90" t="str">
        <f>IFERROR(CT_Bands_2003_2022_Count_Stock!#REF!*CT_Bands_1991_2022_Bills_Flat!BN40,"0")</f>
        <v>0</v>
      </c>
      <c r="BO40" s="90" t="str">
        <f>IFERROR(CT_Bands_2003_2022_Count_Stock!#REF!*CT_Bands_1991_2022_Bills_Flat!BO40,"0")</f>
        <v>0</v>
      </c>
      <c r="BP40" s="90" t="str">
        <f>IFERROR(CT_Bands_2003_2022_Count_Stock!#REF!*CT_Bands_1991_2022_Bills_Flat!BP40,"0")</f>
        <v>0</v>
      </c>
      <c r="BQ40" s="90" t="str">
        <f>IFERROR(CT_Bands_2003_2022_Count_Stock!#REF!*CT_Bands_1991_2022_Bills_Flat!BQ40,"0")</f>
        <v>0</v>
      </c>
      <c r="BR40" s="90" t="str">
        <f>IFERROR(CT_Bands_2003_2022_Count_Stock!#REF!*CT_Bands_1991_2022_Bills_Flat!BR40,"0")</f>
        <v>0</v>
      </c>
      <c r="BS40" s="90" t="str">
        <f>IFERROR(CT_Bands_2003_2022_Count_Stock!#REF!*CT_Bands_1991_2022_Bills_Flat!BS40,"0")</f>
        <v>0</v>
      </c>
      <c r="BT40" s="90" t="str">
        <f>IFERROR(CT_Bands_2003_2022_Count_Stock!#REF!*CT_Bands_1991_2022_Bills_Flat!BT40,"0")</f>
        <v>0</v>
      </c>
      <c r="BU40" s="90" t="str">
        <f>IFERROR(CT_Bands_2003_2022_Count_Stock!#REF!*CT_Bands_1991_2022_Bills_Flat!BU40,"0")</f>
        <v>0</v>
      </c>
      <c r="BV40" s="102" t="str">
        <f>IFERROR(CT_Bands_2003_2022_Count_Stock!#REF!*CT_Bands_1991_2022_Bills_Flat!BV40,"0")</f>
        <v>0</v>
      </c>
      <c r="BW40" s="90" t="str">
        <f>IFERROR(CT_Bands_2003_2022_Count_Stock!#REF!*CT_Bands_1991_2022_Bills_Flat!BW40,"0")</f>
        <v>0</v>
      </c>
      <c r="BX40" s="90" t="str">
        <f>IFERROR(CT_Bands_2003_2022_Count_Stock!#REF!*CT_Bands_1991_2022_Bills_Flat!BX40,"0")</f>
        <v>0</v>
      </c>
      <c r="BY40" s="90" t="str">
        <f>IFERROR(CT_Bands_2003_2022_Count_Stock!#REF!*CT_Bands_1991_2022_Bills_Flat!BY40,"0")</f>
        <v>0</v>
      </c>
      <c r="BZ40" s="90" t="str">
        <f>IFERROR(CT_Bands_2003_2022_Count_Stock!#REF!*CT_Bands_1991_2022_Bills_Flat!BZ40,"0")</f>
        <v>0</v>
      </c>
      <c r="CA40" s="90" t="str">
        <f>IFERROR(CT_Bands_2003_2022_Count_Stock!#REF!*CT_Bands_1991_2022_Bills_Flat!CA40,"0")</f>
        <v>0</v>
      </c>
      <c r="CB40" s="90" t="str">
        <f>IFERROR(CT_Bands_2003_2022_Count_Stock!#REF!*CT_Bands_1991_2022_Bills_Flat!CB40,"0")</f>
        <v>0</v>
      </c>
      <c r="CC40" s="90" t="str">
        <f>IFERROR(CT_Bands_2003_2022_Count_Stock!#REF!*CT_Bands_1991_2022_Bills_Flat!CC40,"0")</f>
        <v>0</v>
      </c>
      <c r="CD40" s="90" t="str">
        <f>IFERROR(CT_Bands_2003_2022_Count_Stock!#REF!*CT_Bands_1991_2022_Bills_Flat!CD40,"0")</f>
        <v>0</v>
      </c>
      <c r="CE40" s="90" t="str">
        <f>IFERROR(CT_Bands_2003_2022_Count_Stock!#REF!*CT_Bands_1991_2022_Bills_Flat!CE40,"0")</f>
        <v>0</v>
      </c>
      <c r="CF40" s="51"/>
    </row>
    <row r="41" spans="1:84" x14ac:dyDescent="0.25">
      <c r="A41" s="76" t="s">
        <v>833</v>
      </c>
      <c r="B41" s="85" t="s">
        <v>834</v>
      </c>
      <c r="C41" s="85" t="s">
        <v>1511</v>
      </c>
      <c r="D41" s="90" t="str">
        <f>IFERROR(CT_Bands_2003_2022_Count_Stock!#REF!*CT_Bands_1991_2022_Bills_Flat!D41,"0")</f>
        <v>0</v>
      </c>
      <c r="E41" s="90" t="str">
        <f>IFERROR(CT_Bands_2003_2022_Count_Stock!#REF!*CT_Bands_1991_2022_Bills_Flat!E41,"0")</f>
        <v>0</v>
      </c>
      <c r="F41" s="90" t="str">
        <f>IFERROR(CT_Bands_2003_2022_Count_Stock!#REF!*CT_Bands_1991_2022_Bills_Flat!F41,"0")</f>
        <v>0</v>
      </c>
      <c r="G41" s="90" t="str">
        <f>IFERROR(CT_Bands_2003_2022_Count_Stock!#REF!*CT_Bands_1991_2022_Bills_Flat!G41,"0")</f>
        <v>0</v>
      </c>
      <c r="H41" s="90" t="str">
        <f>IFERROR(CT_Bands_2003_2022_Count_Stock!#REF!*CT_Bands_1991_2022_Bills_Flat!H41,"0")</f>
        <v>0</v>
      </c>
      <c r="I41" s="90" t="str">
        <f>IFERROR(CT_Bands_2003_2022_Count_Stock!#REF!*CT_Bands_1991_2022_Bills_Flat!I41,"0")</f>
        <v>0</v>
      </c>
      <c r="J41" s="90" t="str">
        <f>IFERROR(CT_Bands_2003_2022_Count_Stock!#REF!*CT_Bands_1991_2022_Bills_Flat!J41,"0")</f>
        <v>0</v>
      </c>
      <c r="K41" s="90" t="str">
        <f>IFERROR(CT_Bands_2003_2022_Count_Stock!#REF!*CT_Bands_1991_2022_Bills_Flat!K41,"0")</f>
        <v>0</v>
      </c>
      <c r="L41" s="90" t="str">
        <f>IFERROR(CT_Bands_2003_2022_Count_Stock!#REF!*CT_Bands_1991_2022_Bills_Flat!L41,"0")</f>
        <v>0</v>
      </c>
      <c r="M41" s="90" t="str">
        <f>IFERROR(CT_Bands_2003_2022_Count_Stock!#REF!*CT_Bands_1991_2022_Bills_Flat!M41,"0")</f>
        <v>0</v>
      </c>
      <c r="N41" s="102" t="str">
        <f>IFERROR(CT_Bands_2003_2022_Count_Stock!#REF!*CT_Bands_1991_2022_Bills_Flat!N41,"0")</f>
        <v>0</v>
      </c>
      <c r="O41" s="90" t="str">
        <f>IFERROR(CT_Bands_2003_2022_Count_Stock!#REF!*CT_Bands_1991_2022_Bills_Flat!O41,"0")</f>
        <v>0</v>
      </c>
      <c r="P41" s="90" t="str">
        <f>IFERROR(CT_Bands_2003_2022_Count_Stock!#REF!*CT_Bands_1991_2022_Bills_Flat!P41,"0")</f>
        <v>0</v>
      </c>
      <c r="Q41" s="90" t="str">
        <f>IFERROR(CT_Bands_2003_2022_Count_Stock!#REF!*CT_Bands_1991_2022_Bills_Flat!Q41,"0")</f>
        <v>0</v>
      </c>
      <c r="R41" s="90" t="str">
        <f>IFERROR(CT_Bands_2003_2022_Count_Stock!#REF!*CT_Bands_1991_2022_Bills_Flat!R41,"0")</f>
        <v>0</v>
      </c>
      <c r="S41" s="90" t="str">
        <f>IFERROR(CT_Bands_2003_2022_Count_Stock!#REF!*CT_Bands_1991_2022_Bills_Flat!S41,"0")</f>
        <v>0</v>
      </c>
      <c r="T41" s="90" t="str">
        <f>IFERROR(CT_Bands_2003_2022_Count_Stock!#REF!*CT_Bands_1991_2022_Bills_Flat!T41,"0")</f>
        <v>0</v>
      </c>
      <c r="U41" s="90" t="str">
        <f>IFERROR(CT_Bands_2003_2022_Count_Stock!#REF!*CT_Bands_1991_2022_Bills_Flat!U41,"0")</f>
        <v>0</v>
      </c>
      <c r="V41" s="90" t="str">
        <f>IFERROR(CT_Bands_2003_2022_Count_Stock!#REF!*CT_Bands_1991_2022_Bills_Flat!V41,"0")</f>
        <v>0</v>
      </c>
      <c r="W41" s="90" t="str">
        <f>IFERROR(CT_Bands_2003_2022_Count_Stock!#REF!*CT_Bands_1991_2022_Bills_Flat!W41,"0")</f>
        <v>0</v>
      </c>
      <c r="X41" s="102" t="str">
        <f>IFERROR(CT_Bands_2003_2022_Count_Stock!#REF!*CT_Bands_1991_2022_Bills_Flat!X41,"0")</f>
        <v>0</v>
      </c>
      <c r="Y41" s="90" t="str">
        <f>IFERROR(CT_Bands_2003_2022_Count_Stock!#REF!*CT_Bands_1991_2022_Bills_Flat!Y41,"0")</f>
        <v>0</v>
      </c>
      <c r="Z41" s="90" t="str">
        <f>IFERROR(CT_Bands_2003_2022_Count_Stock!#REF!*CT_Bands_1991_2022_Bills_Flat!Z41,"0")</f>
        <v>0</v>
      </c>
      <c r="AA41" s="90" t="str">
        <f>IFERROR(CT_Bands_2003_2022_Count_Stock!#REF!*CT_Bands_1991_2022_Bills_Flat!AA41,"0")</f>
        <v>0</v>
      </c>
      <c r="AB41" s="90" t="str">
        <f>IFERROR(CT_Bands_2003_2022_Count_Stock!#REF!*CT_Bands_1991_2022_Bills_Flat!AB41,"0")</f>
        <v>0</v>
      </c>
      <c r="AC41" s="90" t="str">
        <f>IFERROR(CT_Bands_2003_2022_Count_Stock!#REF!*CT_Bands_1991_2022_Bills_Flat!AC41,"0")</f>
        <v>0</v>
      </c>
      <c r="AD41" s="90" t="str">
        <f>IFERROR(CT_Bands_2003_2022_Count_Stock!#REF!*CT_Bands_1991_2022_Bills_Flat!AD41,"0")</f>
        <v>0</v>
      </c>
      <c r="AE41" s="90" t="str">
        <f>IFERROR(CT_Bands_2003_2022_Count_Stock!#REF!*CT_Bands_1991_2022_Bills_Flat!AE41,"0")</f>
        <v>0</v>
      </c>
      <c r="AF41" s="90" t="str">
        <f>IFERROR(CT_Bands_2003_2022_Count_Stock!#REF!*CT_Bands_1991_2022_Bills_Flat!AF41,"0")</f>
        <v>0</v>
      </c>
      <c r="AG41" s="90" t="str">
        <f>IFERROR(CT_Bands_2003_2022_Count_Stock!#REF!*CT_Bands_1991_2022_Bills_Flat!AG41,"0")</f>
        <v>0</v>
      </c>
      <c r="AH41" s="102" t="str">
        <f>IFERROR(CT_Bands_2003_2022_Count_Stock!#REF!*CT_Bands_1991_2022_Bills_Flat!AH41,"0")</f>
        <v>0</v>
      </c>
      <c r="AI41" s="90" t="str">
        <f>IFERROR(CT_Bands_2003_2022_Count_Stock!#REF!*CT_Bands_1991_2022_Bills_Flat!AI41,"0")</f>
        <v>0</v>
      </c>
      <c r="AJ41" s="90" t="str">
        <f>IFERROR(CT_Bands_2003_2022_Count_Stock!#REF!*CT_Bands_1991_2022_Bills_Flat!AJ41,"0")</f>
        <v>0</v>
      </c>
      <c r="AK41" s="90" t="str">
        <f>IFERROR(CT_Bands_2003_2022_Count_Stock!#REF!*CT_Bands_1991_2022_Bills_Flat!AK41,"0")</f>
        <v>0</v>
      </c>
      <c r="AL41" s="90" t="str">
        <f>IFERROR(CT_Bands_2003_2022_Count_Stock!#REF!*CT_Bands_1991_2022_Bills_Flat!AL41,"0")</f>
        <v>0</v>
      </c>
      <c r="AM41" s="90" t="str">
        <f>IFERROR(CT_Bands_2003_2022_Count_Stock!#REF!*CT_Bands_1991_2022_Bills_Flat!AM41,"0")</f>
        <v>0</v>
      </c>
      <c r="AN41" s="90" t="str">
        <f>IFERROR(CT_Bands_2003_2022_Count_Stock!#REF!*CT_Bands_1991_2022_Bills_Flat!AN41,"0")</f>
        <v>0</v>
      </c>
      <c r="AO41" s="90" t="str">
        <f>IFERROR(CT_Bands_2003_2022_Count_Stock!#REF!*CT_Bands_1991_2022_Bills_Flat!AO41,"0")</f>
        <v>0</v>
      </c>
      <c r="AP41" s="90" t="str">
        <f>IFERROR(CT_Bands_2003_2022_Count_Stock!#REF!*CT_Bands_1991_2022_Bills_Flat!AP41,"0")</f>
        <v>0</v>
      </c>
      <c r="AQ41" s="90" t="str">
        <f>IFERROR(CT_Bands_2003_2022_Count_Stock!#REF!*CT_Bands_1991_2022_Bills_Flat!AQ41,"0")</f>
        <v>0</v>
      </c>
      <c r="AR41" s="102" t="str">
        <f>IFERROR(CT_Bands_2003_2022_Count_Stock!#REF!*CT_Bands_1991_2022_Bills_Flat!AR41,"0")</f>
        <v>0</v>
      </c>
      <c r="AS41" s="90" t="str">
        <f>IFERROR(CT_Bands_2003_2022_Count_Stock!#REF!*CT_Bands_1991_2022_Bills_Flat!AS41,"0")</f>
        <v>0</v>
      </c>
      <c r="AT41" s="90" t="str">
        <f>IFERROR(CT_Bands_2003_2022_Count_Stock!#REF!*CT_Bands_1991_2022_Bills_Flat!AT41,"0")</f>
        <v>0</v>
      </c>
      <c r="AU41" s="90" t="str">
        <f>IFERROR(CT_Bands_2003_2022_Count_Stock!#REF!*CT_Bands_1991_2022_Bills_Flat!AU41,"0")</f>
        <v>0</v>
      </c>
      <c r="AV41" s="90" t="str">
        <f>IFERROR(CT_Bands_2003_2022_Count_Stock!#REF!*CT_Bands_1991_2022_Bills_Flat!AV41,"0")</f>
        <v>0</v>
      </c>
      <c r="AW41" s="90" t="str">
        <f>IFERROR(CT_Bands_2003_2022_Count_Stock!#REF!*CT_Bands_1991_2022_Bills_Flat!AW41,"0")</f>
        <v>0</v>
      </c>
      <c r="AX41" s="90" t="str">
        <f>IFERROR(CT_Bands_2003_2022_Count_Stock!#REF!*CT_Bands_1991_2022_Bills_Flat!AX41,"0")</f>
        <v>0</v>
      </c>
      <c r="AY41" s="90" t="str">
        <f>IFERROR(CT_Bands_2003_2022_Count_Stock!#REF!*CT_Bands_1991_2022_Bills_Flat!AY41,"0")</f>
        <v>0</v>
      </c>
      <c r="AZ41" s="90" t="str">
        <f>IFERROR(CT_Bands_2003_2022_Count_Stock!#REF!*CT_Bands_1991_2022_Bills_Flat!AZ41,"0")</f>
        <v>0</v>
      </c>
      <c r="BA41" s="90" t="str">
        <f>IFERROR(CT_Bands_2003_2022_Count_Stock!#REF!*CT_Bands_1991_2022_Bills_Flat!BA41,"0")</f>
        <v>0</v>
      </c>
      <c r="BB41" s="102" t="str">
        <f>IFERROR(CT_Bands_2003_2022_Count_Stock!#REF!*CT_Bands_1991_2022_Bills_Flat!BB41,"0")</f>
        <v>0</v>
      </c>
      <c r="BC41" s="90" t="str">
        <f>IFERROR(CT_Bands_2003_2022_Count_Stock!#REF!*CT_Bands_1991_2022_Bills_Flat!BC41,"0")</f>
        <v>0</v>
      </c>
      <c r="BD41" s="90" t="str">
        <f>IFERROR(CT_Bands_2003_2022_Count_Stock!#REF!*CT_Bands_1991_2022_Bills_Flat!BD41,"0")</f>
        <v>0</v>
      </c>
      <c r="BE41" s="90" t="str">
        <f>IFERROR(CT_Bands_2003_2022_Count_Stock!#REF!*CT_Bands_1991_2022_Bills_Flat!BE41,"0")</f>
        <v>0</v>
      </c>
      <c r="BF41" s="90" t="str">
        <f>IFERROR(CT_Bands_2003_2022_Count_Stock!#REF!*CT_Bands_1991_2022_Bills_Flat!BF41,"0")</f>
        <v>0</v>
      </c>
      <c r="BG41" s="90" t="str">
        <f>IFERROR(CT_Bands_2003_2022_Count_Stock!#REF!*CT_Bands_1991_2022_Bills_Flat!BG41,"0")</f>
        <v>0</v>
      </c>
      <c r="BH41" s="90" t="str">
        <f>IFERROR(CT_Bands_2003_2022_Count_Stock!#REF!*CT_Bands_1991_2022_Bills_Flat!BH41,"0")</f>
        <v>0</v>
      </c>
      <c r="BI41" s="90" t="str">
        <f>IFERROR(CT_Bands_2003_2022_Count_Stock!#REF!*CT_Bands_1991_2022_Bills_Flat!BI41,"0")</f>
        <v>0</v>
      </c>
      <c r="BJ41" s="90" t="str">
        <f>IFERROR(CT_Bands_2003_2022_Count_Stock!#REF!*CT_Bands_1991_2022_Bills_Flat!BJ41,"0")</f>
        <v>0</v>
      </c>
      <c r="BK41" s="90" t="str">
        <f>IFERROR(CT_Bands_2003_2022_Count_Stock!#REF!*CT_Bands_1991_2022_Bills_Flat!BK41,"0")</f>
        <v>0</v>
      </c>
      <c r="BL41" s="102" t="str">
        <f>IFERROR(CT_Bands_2003_2022_Count_Stock!#REF!*CT_Bands_1991_2022_Bills_Flat!BL41,"0")</f>
        <v>0</v>
      </c>
      <c r="BM41" s="90" t="str">
        <f>IFERROR(CT_Bands_2003_2022_Count_Stock!#REF!*CT_Bands_1991_2022_Bills_Flat!BM41,"0")</f>
        <v>0</v>
      </c>
      <c r="BN41" s="90" t="str">
        <f>IFERROR(CT_Bands_2003_2022_Count_Stock!#REF!*CT_Bands_1991_2022_Bills_Flat!BN41,"0")</f>
        <v>0</v>
      </c>
      <c r="BO41" s="90" t="str">
        <f>IFERROR(CT_Bands_2003_2022_Count_Stock!#REF!*CT_Bands_1991_2022_Bills_Flat!BO41,"0")</f>
        <v>0</v>
      </c>
      <c r="BP41" s="90" t="str">
        <f>IFERROR(CT_Bands_2003_2022_Count_Stock!#REF!*CT_Bands_1991_2022_Bills_Flat!BP41,"0")</f>
        <v>0</v>
      </c>
      <c r="BQ41" s="90" t="str">
        <f>IFERROR(CT_Bands_2003_2022_Count_Stock!#REF!*CT_Bands_1991_2022_Bills_Flat!BQ41,"0")</f>
        <v>0</v>
      </c>
      <c r="BR41" s="90" t="str">
        <f>IFERROR(CT_Bands_2003_2022_Count_Stock!#REF!*CT_Bands_1991_2022_Bills_Flat!BR41,"0")</f>
        <v>0</v>
      </c>
      <c r="BS41" s="90" t="str">
        <f>IFERROR(CT_Bands_2003_2022_Count_Stock!#REF!*CT_Bands_1991_2022_Bills_Flat!BS41,"0")</f>
        <v>0</v>
      </c>
      <c r="BT41" s="90" t="str">
        <f>IFERROR(CT_Bands_2003_2022_Count_Stock!#REF!*CT_Bands_1991_2022_Bills_Flat!BT41,"0")</f>
        <v>0</v>
      </c>
      <c r="BU41" s="90" t="str">
        <f>IFERROR(CT_Bands_2003_2022_Count_Stock!#REF!*CT_Bands_1991_2022_Bills_Flat!BU41,"0")</f>
        <v>0</v>
      </c>
      <c r="BV41" s="102" t="str">
        <f>IFERROR(CT_Bands_2003_2022_Count_Stock!#REF!*CT_Bands_1991_2022_Bills_Flat!BV41,"0")</f>
        <v>0</v>
      </c>
      <c r="BW41" s="90" t="str">
        <f>IFERROR(CT_Bands_2003_2022_Count_Stock!#REF!*CT_Bands_1991_2022_Bills_Flat!BW41,"0")</f>
        <v>0</v>
      </c>
      <c r="BX41" s="90" t="str">
        <f>IFERROR(CT_Bands_2003_2022_Count_Stock!#REF!*CT_Bands_1991_2022_Bills_Flat!BX41,"0")</f>
        <v>0</v>
      </c>
      <c r="BY41" s="90" t="str">
        <f>IFERROR(CT_Bands_2003_2022_Count_Stock!#REF!*CT_Bands_1991_2022_Bills_Flat!BY41,"0")</f>
        <v>0</v>
      </c>
      <c r="BZ41" s="90" t="str">
        <f>IFERROR(CT_Bands_2003_2022_Count_Stock!#REF!*CT_Bands_1991_2022_Bills_Flat!BZ41,"0")</f>
        <v>0</v>
      </c>
      <c r="CA41" s="90" t="str">
        <f>IFERROR(CT_Bands_2003_2022_Count_Stock!#REF!*CT_Bands_1991_2022_Bills_Flat!CA41,"0")</f>
        <v>0</v>
      </c>
      <c r="CB41" s="90" t="str">
        <f>IFERROR(CT_Bands_2003_2022_Count_Stock!#REF!*CT_Bands_1991_2022_Bills_Flat!CB41,"0")</f>
        <v>0</v>
      </c>
      <c r="CC41" s="90" t="str">
        <f>IFERROR(CT_Bands_2003_2022_Count_Stock!#REF!*CT_Bands_1991_2022_Bills_Flat!CC41,"0")</f>
        <v>0</v>
      </c>
      <c r="CD41" s="90" t="str">
        <f>IFERROR(CT_Bands_2003_2022_Count_Stock!#REF!*CT_Bands_1991_2022_Bills_Flat!CD41,"0")</f>
        <v>0</v>
      </c>
      <c r="CE41" s="90" t="str">
        <f>IFERROR(CT_Bands_2003_2022_Count_Stock!#REF!*CT_Bands_1991_2022_Bills_Flat!CE41,"0")</f>
        <v>0</v>
      </c>
      <c r="CF41" s="51"/>
    </row>
    <row r="42" spans="1:84" x14ac:dyDescent="0.25">
      <c r="A42" s="76" t="s">
        <v>789</v>
      </c>
      <c r="B42" s="85" t="s">
        <v>790</v>
      </c>
      <c r="C42" s="85" t="s">
        <v>1511</v>
      </c>
      <c r="D42" s="90" t="str">
        <f>IFERROR(CT_Bands_2003_2022_Count_Stock!#REF!*CT_Bands_1991_2022_Bills_Flat!D42,"0")</f>
        <v>0</v>
      </c>
      <c r="E42" s="90" t="str">
        <f>IFERROR(CT_Bands_2003_2022_Count_Stock!#REF!*CT_Bands_1991_2022_Bills_Flat!E42,"0")</f>
        <v>0</v>
      </c>
      <c r="F42" s="90" t="str">
        <f>IFERROR(CT_Bands_2003_2022_Count_Stock!#REF!*CT_Bands_1991_2022_Bills_Flat!F42,"0")</f>
        <v>0</v>
      </c>
      <c r="G42" s="90" t="str">
        <f>IFERROR(CT_Bands_2003_2022_Count_Stock!#REF!*CT_Bands_1991_2022_Bills_Flat!G42,"0")</f>
        <v>0</v>
      </c>
      <c r="H42" s="90" t="str">
        <f>IFERROR(CT_Bands_2003_2022_Count_Stock!#REF!*CT_Bands_1991_2022_Bills_Flat!H42,"0")</f>
        <v>0</v>
      </c>
      <c r="I42" s="90" t="str">
        <f>IFERROR(CT_Bands_2003_2022_Count_Stock!#REF!*CT_Bands_1991_2022_Bills_Flat!I42,"0")</f>
        <v>0</v>
      </c>
      <c r="J42" s="90" t="str">
        <f>IFERROR(CT_Bands_2003_2022_Count_Stock!#REF!*CT_Bands_1991_2022_Bills_Flat!J42,"0")</f>
        <v>0</v>
      </c>
      <c r="K42" s="90" t="str">
        <f>IFERROR(CT_Bands_2003_2022_Count_Stock!#REF!*CT_Bands_1991_2022_Bills_Flat!K42,"0")</f>
        <v>0</v>
      </c>
      <c r="L42" s="90" t="str">
        <f>IFERROR(CT_Bands_2003_2022_Count_Stock!#REF!*CT_Bands_1991_2022_Bills_Flat!L42,"0")</f>
        <v>0</v>
      </c>
      <c r="M42" s="90" t="str">
        <f>IFERROR(CT_Bands_2003_2022_Count_Stock!#REF!*CT_Bands_1991_2022_Bills_Flat!M42,"0")</f>
        <v>0</v>
      </c>
      <c r="N42" s="102" t="str">
        <f>IFERROR(CT_Bands_2003_2022_Count_Stock!#REF!*CT_Bands_1991_2022_Bills_Flat!N42,"0")</f>
        <v>0</v>
      </c>
      <c r="O42" s="90" t="str">
        <f>IFERROR(CT_Bands_2003_2022_Count_Stock!#REF!*CT_Bands_1991_2022_Bills_Flat!O42,"0")</f>
        <v>0</v>
      </c>
      <c r="P42" s="90" t="str">
        <f>IFERROR(CT_Bands_2003_2022_Count_Stock!#REF!*CT_Bands_1991_2022_Bills_Flat!P42,"0")</f>
        <v>0</v>
      </c>
      <c r="Q42" s="90" t="str">
        <f>IFERROR(CT_Bands_2003_2022_Count_Stock!#REF!*CT_Bands_1991_2022_Bills_Flat!Q42,"0")</f>
        <v>0</v>
      </c>
      <c r="R42" s="90" t="str">
        <f>IFERROR(CT_Bands_2003_2022_Count_Stock!#REF!*CT_Bands_1991_2022_Bills_Flat!R42,"0")</f>
        <v>0</v>
      </c>
      <c r="S42" s="90" t="str">
        <f>IFERROR(CT_Bands_2003_2022_Count_Stock!#REF!*CT_Bands_1991_2022_Bills_Flat!S42,"0")</f>
        <v>0</v>
      </c>
      <c r="T42" s="90" t="str">
        <f>IFERROR(CT_Bands_2003_2022_Count_Stock!#REF!*CT_Bands_1991_2022_Bills_Flat!T42,"0")</f>
        <v>0</v>
      </c>
      <c r="U42" s="90" t="str">
        <f>IFERROR(CT_Bands_2003_2022_Count_Stock!#REF!*CT_Bands_1991_2022_Bills_Flat!U42,"0")</f>
        <v>0</v>
      </c>
      <c r="V42" s="90" t="str">
        <f>IFERROR(CT_Bands_2003_2022_Count_Stock!#REF!*CT_Bands_1991_2022_Bills_Flat!V42,"0")</f>
        <v>0</v>
      </c>
      <c r="W42" s="90" t="str">
        <f>IFERROR(CT_Bands_2003_2022_Count_Stock!#REF!*CT_Bands_1991_2022_Bills_Flat!W42,"0")</f>
        <v>0</v>
      </c>
      <c r="X42" s="102" t="str">
        <f>IFERROR(CT_Bands_2003_2022_Count_Stock!#REF!*CT_Bands_1991_2022_Bills_Flat!X42,"0")</f>
        <v>0</v>
      </c>
      <c r="Y42" s="90" t="str">
        <f>IFERROR(CT_Bands_2003_2022_Count_Stock!#REF!*CT_Bands_1991_2022_Bills_Flat!Y42,"0")</f>
        <v>0</v>
      </c>
      <c r="Z42" s="90" t="str">
        <f>IFERROR(CT_Bands_2003_2022_Count_Stock!#REF!*CT_Bands_1991_2022_Bills_Flat!Z42,"0")</f>
        <v>0</v>
      </c>
      <c r="AA42" s="90" t="str">
        <f>IFERROR(CT_Bands_2003_2022_Count_Stock!#REF!*CT_Bands_1991_2022_Bills_Flat!AA42,"0")</f>
        <v>0</v>
      </c>
      <c r="AB42" s="90" t="str">
        <f>IFERROR(CT_Bands_2003_2022_Count_Stock!#REF!*CT_Bands_1991_2022_Bills_Flat!AB42,"0")</f>
        <v>0</v>
      </c>
      <c r="AC42" s="90" t="str">
        <f>IFERROR(CT_Bands_2003_2022_Count_Stock!#REF!*CT_Bands_1991_2022_Bills_Flat!AC42,"0")</f>
        <v>0</v>
      </c>
      <c r="AD42" s="90" t="str">
        <f>IFERROR(CT_Bands_2003_2022_Count_Stock!#REF!*CT_Bands_1991_2022_Bills_Flat!AD42,"0")</f>
        <v>0</v>
      </c>
      <c r="AE42" s="90" t="str">
        <f>IFERROR(CT_Bands_2003_2022_Count_Stock!#REF!*CT_Bands_1991_2022_Bills_Flat!AE42,"0")</f>
        <v>0</v>
      </c>
      <c r="AF42" s="90" t="str">
        <f>IFERROR(CT_Bands_2003_2022_Count_Stock!#REF!*CT_Bands_1991_2022_Bills_Flat!AF42,"0")</f>
        <v>0</v>
      </c>
      <c r="AG42" s="90" t="str">
        <f>IFERROR(CT_Bands_2003_2022_Count_Stock!#REF!*CT_Bands_1991_2022_Bills_Flat!AG42,"0")</f>
        <v>0</v>
      </c>
      <c r="AH42" s="102" t="str">
        <f>IFERROR(CT_Bands_2003_2022_Count_Stock!#REF!*CT_Bands_1991_2022_Bills_Flat!AH42,"0")</f>
        <v>0</v>
      </c>
      <c r="AI42" s="90" t="str">
        <f>IFERROR(CT_Bands_2003_2022_Count_Stock!#REF!*CT_Bands_1991_2022_Bills_Flat!AI42,"0")</f>
        <v>0</v>
      </c>
      <c r="AJ42" s="90" t="str">
        <f>IFERROR(CT_Bands_2003_2022_Count_Stock!#REF!*CT_Bands_1991_2022_Bills_Flat!AJ42,"0")</f>
        <v>0</v>
      </c>
      <c r="AK42" s="90" t="str">
        <f>IFERROR(CT_Bands_2003_2022_Count_Stock!#REF!*CT_Bands_1991_2022_Bills_Flat!AK42,"0")</f>
        <v>0</v>
      </c>
      <c r="AL42" s="90" t="str">
        <f>IFERROR(CT_Bands_2003_2022_Count_Stock!#REF!*CT_Bands_1991_2022_Bills_Flat!AL42,"0")</f>
        <v>0</v>
      </c>
      <c r="AM42" s="90" t="str">
        <f>IFERROR(CT_Bands_2003_2022_Count_Stock!#REF!*CT_Bands_1991_2022_Bills_Flat!AM42,"0")</f>
        <v>0</v>
      </c>
      <c r="AN42" s="90" t="str">
        <f>IFERROR(CT_Bands_2003_2022_Count_Stock!#REF!*CT_Bands_1991_2022_Bills_Flat!AN42,"0")</f>
        <v>0</v>
      </c>
      <c r="AO42" s="90" t="str">
        <f>IFERROR(CT_Bands_2003_2022_Count_Stock!#REF!*CT_Bands_1991_2022_Bills_Flat!AO42,"0")</f>
        <v>0</v>
      </c>
      <c r="AP42" s="90" t="str">
        <f>IFERROR(CT_Bands_2003_2022_Count_Stock!#REF!*CT_Bands_1991_2022_Bills_Flat!AP42,"0")</f>
        <v>0</v>
      </c>
      <c r="AQ42" s="90" t="str">
        <f>IFERROR(CT_Bands_2003_2022_Count_Stock!#REF!*CT_Bands_1991_2022_Bills_Flat!AQ42,"0")</f>
        <v>0</v>
      </c>
      <c r="AR42" s="102" t="str">
        <f>IFERROR(CT_Bands_2003_2022_Count_Stock!#REF!*CT_Bands_1991_2022_Bills_Flat!AR42,"0")</f>
        <v>0</v>
      </c>
      <c r="AS42" s="90" t="str">
        <f>IFERROR(CT_Bands_2003_2022_Count_Stock!#REF!*CT_Bands_1991_2022_Bills_Flat!AS42,"0")</f>
        <v>0</v>
      </c>
      <c r="AT42" s="90" t="str">
        <f>IFERROR(CT_Bands_2003_2022_Count_Stock!#REF!*CT_Bands_1991_2022_Bills_Flat!AT42,"0")</f>
        <v>0</v>
      </c>
      <c r="AU42" s="90" t="str">
        <f>IFERROR(CT_Bands_2003_2022_Count_Stock!#REF!*CT_Bands_1991_2022_Bills_Flat!AU42,"0")</f>
        <v>0</v>
      </c>
      <c r="AV42" s="90" t="str">
        <f>IFERROR(CT_Bands_2003_2022_Count_Stock!#REF!*CT_Bands_1991_2022_Bills_Flat!AV42,"0")</f>
        <v>0</v>
      </c>
      <c r="AW42" s="90" t="str">
        <f>IFERROR(CT_Bands_2003_2022_Count_Stock!#REF!*CT_Bands_1991_2022_Bills_Flat!AW42,"0")</f>
        <v>0</v>
      </c>
      <c r="AX42" s="90" t="str">
        <f>IFERROR(CT_Bands_2003_2022_Count_Stock!#REF!*CT_Bands_1991_2022_Bills_Flat!AX42,"0")</f>
        <v>0</v>
      </c>
      <c r="AY42" s="90" t="str">
        <f>IFERROR(CT_Bands_2003_2022_Count_Stock!#REF!*CT_Bands_1991_2022_Bills_Flat!AY42,"0")</f>
        <v>0</v>
      </c>
      <c r="AZ42" s="90" t="str">
        <f>IFERROR(CT_Bands_2003_2022_Count_Stock!#REF!*CT_Bands_1991_2022_Bills_Flat!AZ42,"0")</f>
        <v>0</v>
      </c>
      <c r="BA42" s="90" t="str">
        <f>IFERROR(CT_Bands_2003_2022_Count_Stock!#REF!*CT_Bands_1991_2022_Bills_Flat!BA42,"0")</f>
        <v>0</v>
      </c>
      <c r="BB42" s="102" t="str">
        <f>IFERROR(CT_Bands_2003_2022_Count_Stock!#REF!*CT_Bands_1991_2022_Bills_Flat!BB42,"0")</f>
        <v>0</v>
      </c>
      <c r="BC42" s="90" t="str">
        <f>IFERROR(CT_Bands_2003_2022_Count_Stock!#REF!*CT_Bands_1991_2022_Bills_Flat!BC42,"0")</f>
        <v>0</v>
      </c>
      <c r="BD42" s="90" t="str">
        <f>IFERROR(CT_Bands_2003_2022_Count_Stock!#REF!*CT_Bands_1991_2022_Bills_Flat!BD42,"0")</f>
        <v>0</v>
      </c>
      <c r="BE42" s="90" t="str">
        <f>IFERROR(CT_Bands_2003_2022_Count_Stock!#REF!*CT_Bands_1991_2022_Bills_Flat!BE42,"0")</f>
        <v>0</v>
      </c>
      <c r="BF42" s="90" t="str">
        <f>IFERROR(CT_Bands_2003_2022_Count_Stock!#REF!*CT_Bands_1991_2022_Bills_Flat!BF42,"0")</f>
        <v>0</v>
      </c>
      <c r="BG42" s="90" t="str">
        <f>IFERROR(CT_Bands_2003_2022_Count_Stock!#REF!*CT_Bands_1991_2022_Bills_Flat!BG42,"0")</f>
        <v>0</v>
      </c>
      <c r="BH42" s="90" t="str">
        <f>IFERROR(CT_Bands_2003_2022_Count_Stock!#REF!*CT_Bands_1991_2022_Bills_Flat!BH42,"0")</f>
        <v>0</v>
      </c>
      <c r="BI42" s="90" t="str">
        <f>IFERROR(CT_Bands_2003_2022_Count_Stock!#REF!*CT_Bands_1991_2022_Bills_Flat!BI42,"0")</f>
        <v>0</v>
      </c>
      <c r="BJ42" s="90" t="str">
        <f>IFERROR(CT_Bands_2003_2022_Count_Stock!#REF!*CT_Bands_1991_2022_Bills_Flat!BJ42,"0")</f>
        <v>0</v>
      </c>
      <c r="BK42" s="90" t="str">
        <f>IFERROR(CT_Bands_2003_2022_Count_Stock!#REF!*CT_Bands_1991_2022_Bills_Flat!BK42,"0")</f>
        <v>0</v>
      </c>
      <c r="BL42" s="102" t="str">
        <f>IFERROR(CT_Bands_2003_2022_Count_Stock!#REF!*CT_Bands_1991_2022_Bills_Flat!BL42,"0")</f>
        <v>0</v>
      </c>
      <c r="BM42" s="90" t="str">
        <f>IFERROR(CT_Bands_2003_2022_Count_Stock!#REF!*CT_Bands_1991_2022_Bills_Flat!BM42,"0")</f>
        <v>0</v>
      </c>
      <c r="BN42" s="90" t="str">
        <f>IFERROR(CT_Bands_2003_2022_Count_Stock!#REF!*CT_Bands_1991_2022_Bills_Flat!BN42,"0")</f>
        <v>0</v>
      </c>
      <c r="BO42" s="90" t="str">
        <f>IFERROR(CT_Bands_2003_2022_Count_Stock!#REF!*CT_Bands_1991_2022_Bills_Flat!BO42,"0")</f>
        <v>0</v>
      </c>
      <c r="BP42" s="90" t="str">
        <f>IFERROR(CT_Bands_2003_2022_Count_Stock!#REF!*CT_Bands_1991_2022_Bills_Flat!BP42,"0")</f>
        <v>0</v>
      </c>
      <c r="BQ42" s="90" t="str">
        <f>IFERROR(CT_Bands_2003_2022_Count_Stock!#REF!*CT_Bands_1991_2022_Bills_Flat!BQ42,"0")</f>
        <v>0</v>
      </c>
      <c r="BR42" s="90" t="str">
        <f>IFERROR(CT_Bands_2003_2022_Count_Stock!#REF!*CT_Bands_1991_2022_Bills_Flat!BR42,"0")</f>
        <v>0</v>
      </c>
      <c r="BS42" s="90" t="str">
        <f>IFERROR(CT_Bands_2003_2022_Count_Stock!#REF!*CT_Bands_1991_2022_Bills_Flat!BS42,"0")</f>
        <v>0</v>
      </c>
      <c r="BT42" s="90" t="str">
        <f>IFERROR(CT_Bands_2003_2022_Count_Stock!#REF!*CT_Bands_1991_2022_Bills_Flat!BT42,"0")</f>
        <v>0</v>
      </c>
      <c r="BU42" s="90" t="str">
        <f>IFERROR(CT_Bands_2003_2022_Count_Stock!#REF!*CT_Bands_1991_2022_Bills_Flat!BU42,"0")</f>
        <v>0</v>
      </c>
      <c r="BV42" s="102" t="str">
        <f>IFERROR(CT_Bands_2003_2022_Count_Stock!#REF!*CT_Bands_1991_2022_Bills_Flat!BV42,"0")</f>
        <v>0</v>
      </c>
      <c r="BW42" s="90" t="str">
        <f>IFERROR(CT_Bands_2003_2022_Count_Stock!#REF!*CT_Bands_1991_2022_Bills_Flat!BW42,"0")</f>
        <v>0</v>
      </c>
      <c r="BX42" s="90" t="str">
        <f>IFERROR(CT_Bands_2003_2022_Count_Stock!#REF!*CT_Bands_1991_2022_Bills_Flat!BX42,"0")</f>
        <v>0</v>
      </c>
      <c r="BY42" s="90" t="str">
        <f>IFERROR(CT_Bands_2003_2022_Count_Stock!#REF!*CT_Bands_1991_2022_Bills_Flat!BY42,"0")</f>
        <v>0</v>
      </c>
      <c r="BZ42" s="90" t="str">
        <f>IFERROR(CT_Bands_2003_2022_Count_Stock!#REF!*CT_Bands_1991_2022_Bills_Flat!BZ42,"0")</f>
        <v>0</v>
      </c>
      <c r="CA42" s="90" t="str">
        <f>IFERROR(CT_Bands_2003_2022_Count_Stock!#REF!*CT_Bands_1991_2022_Bills_Flat!CA42,"0")</f>
        <v>0</v>
      </c>
      <c r="CB42" s="90" t="str">
        <f>IFERROR(CT_Bands_2003_2022_Count_Stock!#REF!*CT_Bands_1991_2022_Bills_Flat!CB42,"0")</f>
        <v>0</v>
      </c>
      <c r="CC42" s="90" t="str">
        <f>IFERROR(CT_Bands_2003_2022_Count_Stock!#REF!*CT_Bands_1991_2022_Bills_Flat!CC42,"0")</f>
        <v>0</v>
      </c>
      <c r="CD42" s="90" t="str">
        <f>IFERROR(CT_Bands_2003_2022_Count_Stock!#REF!*CT_Bands_1991_2022_Bills_Flat!CD42,"0")</f>
        <v>0</v>
      </c>
      <c r="CE42" s="90" t="str">
        <f>IFERROR(CT_Bands_2003_2022_Count_Stock!#REF!*CT_Bands_1991_2022_Bills_Flat!CE42,"0")</f>
        <v>0</v>
      </c>
      <c r="CF42" s="51"/>
    </row>
    <row r="43" spans="1:84" x14ac:dyDescent="0.25">
      <c r="A43" s="76" t="s">
        <v>791</v>
      </c>
      <c r="B43" s="85" t="s">
        <v>792</v>
      </c>
      <c r="C43" s="85" t="s">
        <v>1511</v>
      </c>
      <c r="D43" s="90" t="str">
        <f>IFERROR(CT_Bands_2003_2022_Count_Stock!#REF!*CT_Bands_1991_2022_Bills_Flat!D43,"0")</f>
        <v>0</v>
      </c>
      <c r="E43" s="90" t="str">
        <f>IFERROR(CT_Bands_2003_2022_Count_Stock!#REF!*CT_Bands_1991_2022_Bills_Flat!E43,"0")</f>
        <v>0</v>
      </c>
      <c r="F43" s="90" t="str">
        <f>IFERROR(CT_Bands_2003_2022_Count_Stock!#REF!*CT_Bands_1991_2022_Bills_Flat!F43,"0")</f>
        <v>0</v>
      </c>
      <c r="G43" s="90" t="str">
        <f>IFERROR(CT_Bands_2003_2022_Count_Stock!#REF!*CT_Bands_1991_2022_Bills_Flat!G43,"0")</f>
        <v>0</v>
      </c>
      <c r="H43" s="90" t="str">
        <f>IFERROR(CT_Bands_2003_2022_Count_Stock!#REF!*CT_Bands_1991_2022_Bills_Flat!H43,"0")</f>
        <v>0</v>
      </c>
      <c r="I43" s="90" t="str">
        <f>IFERROR(CT_Bands_2003_2022_Count_Stock!#REF!*CT_Bands_1991_2022_Bills_Flat!I43,"0")</f>
        <v>0</v>
      </c>
      <c r="J43" s="90" t="str">
        <f>IFERROR(CT_Bands_2003_2022_Count_Stock!#REF!*CT_Bands_1991_2022_Bills_Flat!J43,"0")</f>
        <v>0</v>
      </c>
      <c r="K43" s="90" t="str">
        <f>IFERROR(CT_Bands_2003_2022_Count_Stock!#REF!*CT_Bands_1991_2022_Bills_Flat!K43,"0")</f>
        <v>0</v>
      </c>
      <c r="L43" s="90" t="str">
        <f>IFERROR(CT_Bands_2003_2022_Count_Stock!#REF!*CT_Bands_1991_2022_Bills_Flat!L43,"0")</f>
        <v>0</v>
      </c>
      <c r="M43" s="90" t="str">
        <f>IFERROR(CT_Bands_2003_2022_Count_Stock!#REF!*CT_Bands_1991_2022_Bills_Flat!M43,"0")</f>
        <v>0</v>
      </c>
      <c r="N43" s="102" t="str">
        <f>IFERROR(CT_Bands_2003_2022_Count_Stock!#REF!*CT_Bands_1991_2022_Bills_Flat!N43,"0")</f>
        <v>0</v>
      </c>
      <c r="O43" s="90" t="str">
        <f>IFERROR(CT_Bands_2003_2022_Count_Stock!#REF!*CT_Bands_1991_2022_Bills_Flat!O43,"0")</f>
        <v>0</v>
      </c>
      <c r="P43" s="90" t="str">
        <f>IFERROR(CT_Bands_2003_2022_Count_Stock!#REF!*CT_Bands_1991_2022_Bills_Flat!P43,"0")</f>
        <v>0</v>
      </c>
      <c r="Q43" s="90" t="str">
        <f>IFERROR(CT_Bands_2003_2022_Count_Stock!#REF!*CT_Bands_1991_2022_Bills_Flat!Q43,"0")</f>
        <v>0</v>
      </c>
      <c r="R43" s="90" t="str">
        <f>IFERROR(CT_Bands_2003_2022_Count_Stock!#REF!*CT_Bands_1991_2022_Bills_Flat!R43,"0")</f>
        <v>0</v>
      </c>
      <c r="S43" s="90" t="str">
        <f>IFERROR(CT_Bands_2003_2022_Count_Stock!#REF!*CT_Bands_1991_2022_Bills_Flat!S43,"0")</f>
        <v>0</v>
      </c>
      <c r="T43" s="90" t="str">
        <f>IFERROR(CT_Bands_2003_2022_Count_Stock!#REF!*CT_Bands_1991_2022_Bills_Flat!T43,"0")</f>
        <v>0</v>
      </c>
      <c r="U43" s="90" t="str">
        <f>IFERROR(CT_Bands_2003_2022_Count_Stock!#REF!*CT_Bands_1991_2022_Bills_Flat!U43,"0")</f>
        <v>0</v>
      </c>
      <c r="V43" s="90" t="str">
        <f>IFERROR(CT_Bands_2003_2022_Count_Stock!#REF!*CT_Bands_1991_2022_Bills_Flat!V43,"0")</f>
        <v>0</v>
      </c>
      <c r="W43" s="90" t="str">
        <f>IFERROR(CT_Bands_2003_2022_Count_Stock!#REF!*CT_Bands_1991_2022_Bills_Flat!W43,"0")</f>
        <v>0</v>
      </c>
      <c r="X43" s="102" t="str">
        <f>IFERROR(CT_Bands_2003_2022_Count_Stock!#REF!*CT_Bands_1991_2022_Bills_Flat!X43,"0")</f>
        <v>0</v>
      </c>
      <c r="Y43" s="90" t="str">
        <f>IFERROR(CT_Bands_2003_2022_Count_Stock!#REF!*CT_Bands_1991_2022_Bills_Flat!Y43,"0")</f>
        <v>0</v>
      </c>
      <c r="Z43" s="90" t="str">
        <f>IFERROR(CT_Bands_2003_2022_Count_Stock!#REF!*CT_Bands_1991_2022_Bills_Flat!Z43,"0")</f>
        <v>0</v>
      </c>
      <c r="AA43" s="90" t="str">
        <f>IFERROR(CT_Bands_2003_2022_Count_Stock!#REF!*CT_Bands_1991_2022_Bills_Flat!AA43,"0")</f>
        <v>0</v>
      </c>
      <c r="AB43" s="90" t="str">
        <f>IFERROR(CT_Bands_2003_2022_Count_Stock!#REF!*CT_Bands_1991_2022_Bills_Flat!AB43,"0")</f>
        <v>0</v>
      </c>
      <c r="AC43" s="90" t="str">
        <f>IFERROR(CT_Bands_2003_2022_Count_Stock!#REF!*CT_Bands_1991_2022_Bills_Flat!AC43,"0")</f>
        <v>0</v>
      </c>
      <c r="AD43" s="90" t="str">
        <f>IFERROR(CT_Bands_2003_2022_Count_Stock!#REF!*CT_Bands_1991_2022_Bills_Flat!AD43,"0")</f>
        <v>0</v>
      </c>
      <c r="AE43" s="90" t="str">
        <f>IFERROR(CT_Bands_2003_2022_Count_Stock!#REF!*CT_Bands_1991_2022_Bills_Flat!AE43,"0")</f>
        <v>0</v>
      </c>
      <c r="AF43" s="90" t="str">
        <f>IFERROR(CT_Bands_2003_2022_Count_Stock!#REF!*CT_Bands_1991_2022_Bills_Flat!AF43,"0")</f>
        <v>0</v>
      </c>
      <c r="AG43" s="90" t="str">
        <f>IFERROR(CT_Bands_2003_2022_Count_Stock!#REF!*CT_Bands_1991_2022_Bills_Flat!AG43,"0")</f>
        <v>0</v>
      </c>
      <c r="AH43" s="102" t="str">
        <f>IFERROR(CT_Bands_2003_2022_Count_Stock!#REF!*CT_Bands_1991_2022_Bills_Flat!AH43,"0")</f>
        <v>0</v>
      </c>
      <c r="AI43" s="90" t="str">
        <f>IFERROR(CT_Bands_2003_2022_Count_Stock!#REF!*CT_Bands_1991_2022_Bills_Flat!AI43,"0")</f>
        <v>0</v>
      </c>
      <c r="AJ43" s="90" t="str">
        <f>IFERROR(CT_Bands_2003_2022_Count_Stock!#REF!*CT_Bands_1991_2022_Bills_Flat!AJ43,"0")</f>
        <v>0</v>
      </c>
      <c r="AK43" s="90" t="str">
        <f>IFERROR(CT_Bands_2003_2022_Count_Stock!#REF!*CT_Bands_1991_2022_Bills_Flat!AK43,"0")</f>
        <v>0</v>
      </c>
      <c r="AL43" s="90" t="str">
        <f>IFERROR(CT_Bands_2003_2022_Count_Stock!#REF!*CT_Bands_1991_2022_Bills_Flat!AL43,"0")</f>
        <v>0</v>
      </c>
      <c r="AM43" s="90" t="str">
        <f>IFERROR(CT_Bands_2003_2022_Count_Stock!#REF!*CT_Bands_1991_2022_Bills_Flat!AM43,"0")</f>
        <v>0</v>
      </c>
      <c r="AN43" s="90" t="str">
        <f>IFERROR(CT_Bands_2003_2022_Count_Stock!#REF!*CT_Bands_1991_2022_Bills_Flat!AN43,"0")</f>
        <v>0</v>
      </c>
      <c r="AO43" s="90" t="str">
        <f>IFERROR(CT_Bands_2003_2022_Count_Stock!#REF!*CT_Bands_1991_2022_Bills_Flat!AO43,"0")</f>
        <v>0</v>
      </c>
      <c r="AP43" s="90" t="str">
        <f>IFERROR(CT_Bands_2003_2022_Count_Stock!#REF!*CT_Bands_1991_2022_Bills_Flat!AP43,"0")</f>
        <v>0</v>
      </c>
      <c r="AQ43" s="90" t="str">
        <f>IFERROR(CT_Bands_2003_2022_Count_Stock!#REF!*CT_Bands_1991_2022_Bills_Flat!AQ43,"0")</f>
        <v>0</v>
      </c>
      <c r="AR43" s="102" t="str">
        <f>IFERROR(CT_Bands_2003_2022_Count_Stock!#REF!*CT_Bands_1991_2022_Bills_Flat!AR43,"0")</f>
        <v>0</v>
      </c>
      <c r="AS43" s="90" t="str">
        <f>IFERROR(CT_Bands_2003_2022_Count_Stock!#REF!*CT_Bands_1991_2022_Bills_Flat!AS43,"0")</f>
        <v>0</v>
      </c>
      <c r="AT43" s="90" t="str">
        <f>IFERROR(CT_Bands_2003_2022_Count_Stock!#REF!*CT_Bands_1991_2022_Bills_Flat!AT43,"0")</f>
        <v>0</v>
      </c>
      <c r="AU43" s="90" t="str">
        <f>IFERROR(CT_Bands_2003_2022_Count_Stock!#REF!*CT_Bands_1991_2022_Bills_Flat!AU43,"0")</f>
        <v>0</v>
      </c>
      <c r="AV43" s="90" t="str">
        <f>IFERROR(CT_Bands_2003_2022_Count_Stock!#REF!*CT_Bands_1991_2022_Bills_Flat!AV43,"0")</f>
        <v>0</v>
      </c>
      <c r="AW43" s="90" t="str">
        <f>IFERROR(CT_Bands_2003_2022_Count_Stock!#REF!*CT_Bands_1991_2022_Bills_Flat!AW43,"0")</f>
        <v>0</v>
      </c>
      <c r="AX43" s="90" t="str">
        <f>IFERROR(CT_Bands_2003_2022_Count_Stock!#REF!*CT_Bands_1991_2022_Bills_Flat!AX43,"0")</f>
        <v>0</v>
      </c>
      <c r="AY43" s="90" t="str">
        <f>IFERROR(CT_Bands_2003_2022_Count_Stock!#REF!*CT_Bands_1991_2022_Bills_Flat!AY43,"0")</f>
        <v>0</v>
      </c>
      <c r="AZ43" s="90" t="str">
        <f>IFERROR(CT_Bands_2003_2022_Count_Stock!#REF!*CT_Bands_1991_2022_Bills_Flat!AZ43,"0")</f>
        <v>0</v>
      </c>
      <c r="BA43" s="90" t="str">
        <f>IFERROR(CT_Bands_2003_2022_Count_Stock!#REF!*CT_Bands_1991_2022_Bills_Flat!BA43,"0")</f>
        <v>0</v>
      </c>
      <c r="BB43" s="102" t="str">
        <f>IFERROR(CT_Bands_2003_2022_Count_Stock!#REF!*CT_Bands_1991_2022_Bills_Flat!BB43,"0")</f>
        <v>0</v>
      </c>
      <c r="BC43" s="90" t="str">
        <f>IFERROR(CT_Bands_2003_2022_Count_Stock!#REF!*CT_Bands_1991_2022_Bills_Flat!BC43,"0")</f>
        <v>0</v>
      </c>
      <c r="BD43" s="90" t="str">
        <f>IFERROR(CT_Bands_2003_2022_Count_Stock!#REF!*CT_Bands_1991_2022_Bills_Flat!BD43,"0")</f>
        <v>0</v>
      </c>
      <c r="BE43" s="90" t="str">
        <f>IFERROR(CT_Bands_2003_2022_Count_Stock!#REF!*CT_Bands_1991_2022_Bills_Flat!BE43,"0")</f>
        <v>0</v>
      </c>
      <c r="BF43" s="90" t="str">
        <f>IFERROR(CT_Bands_2003_2022_Count_Stock!#REF!*CT_Bands_1991_2022_Bills_Flat!BF43,"0")</f>
        <v>0</v>
      </c>
      <c r="BG43" s="90" t="str">
        <f>IFERROR(CT_Bands_2003_2022_Count_Stock!#REF!*CT_Bands_1991_2022_Bills_Flat!BG43,"0")</f>
        <v>0</v>
      </c>
      <c r="BH43" s="90" t="str">
        <f>IFERROR(CT_Bands_2003_2022_Count_Stock!#REF!*CT_Bands_1991_2022_Bills_Flat!BH43,"0")</f>
        <v>0</v>
      </c>
      <c r="BI43" s="90" t="str">
        <f>IFERROR(CT_Bands_2003_2022_Count_Stock!#REF!*CT_Bands_1991_2022_Bills_Flat!BI43,"0")</f>
        <v>0</v>
      </c>
      <c r="BJ43" s="90" t="str">
        <f>IFERROR(CT_Bands_2003_2022_Count_Stock!#REF!*CT_Bands_1991_2022_Bills_Flat!BJ43,"0")</f>
        <v>0</v>
      </c>
      <c r="BK43" s="90" t="str">
        <f>IFERROR(CT_Bands_2003_2022_Count_Stock!#REF!*CT_Bands_1991_2022_Bills_Flat!BK43,"0")</f>
        <v>0</v>
      </c>
      <c r="BL43" s="102" t="str">
        <f>IFERROR(CT_Bands_2003_2022_Count_Stock!#REF!*CT_Bands_1991_2022_Bills_Flat!BL43,"0")</f>
        <v>0</v>
      </c>
      <c r="BM43" s="90" t="str">
        <f>IFERROR(CT_Bands_2003_2022_Count_Stock!#REF!*CT_Bands_1991_2022_Bills_Flat!BM43,"0")</f>
        <v>0</v>
      </c>
      <c r="BN43" s="90" t="str">
        <f>IFERROR(CT_Bands_2003_2022_Count_Stock!#REF!*CT_Bands_1991_2022_Bills_Flat!BN43,"0")</f>
        <v>0</v>
      </c>
      <c r="BO43" s="90" t="str">
        <f>IFERROR(CT_Bands_2003_2022_Count_Stock!#REF!*CT_Bands_1991_2022_Bills_Flat!BO43,"0")</f>
        <v>0</v>
      </c>
      <c r="BP43" s="90" t="str">
        <f>IFERROR(CT_Bands_2003_2022_Count_Stock!#REF!*CT_Bands_1991_2022_Bills_Flat!BP43,"0")</f>
        <v>0</v>
      </c>
      <c r="BQ43" s="90" t="str">
        <f>IFERROR(CT_Bands_2003_2022_Count_Stock!#REF!*CT_Bands_1991_2022_Bills_Flat!BQ43,"0")</f>
        <v>0</v>
      </c>
      <c r="BR43" s="90" t="str">
        <f>IFERROR(CT_Bands_2003_2022_Count_Stock!#REF!*CT_Bands_1991_2022_Bills_Flat!BR43,"0")</f>
        <v>0</v>
      </c>
      <c r="BS43" s="90" t="str">
        <f>IFERROR(CT_Bands_2003_2022_Count_Stock!#REF!*CT_Bands_1991_2022_Bills_Flat!BS43,"0")</f>
        <v>0</v>
      </c>
      <c r="BT43" s="90" t="str">
        <f>IFERROR(CT_Bands_2003_2022_Count_Stock!#REF!*CT_Bands_1991_2022_Bills_Flat!BT43,"0")</f>
        <v>0</v>
      </c>
      <c r="BU43" s="90" t="str">
        <f>IFERROR(CT_Bands_2003_2022_Count_Stock!#REF!*CT_Bands_1991_2022_Bills_Flat!BU43,"0")</f>
        <v>0</v>
      </c>
      <c r="BV43" s="102" t="str">
        <f>IFERROR(CT_Bands_2003_2022_Count_Stock!#REF!*CT_Bands_1991_2022_Bills_Flat!BV43,"0")</f>
        <v>0</v>
      </c>
      <c r="BW43" s="90" t="str">
        <f>IFERROR(CT_Bands_2003_2022_Count_Stock!#REF!*CT_Bands_1991_2022_Bills_Flat!BW43,"0")</f>
        <v>0</v>
      </c>
      <c r="BX43" s="90" t="str">
        <f>IFERROR(CT_Bands_2003_2022_Count_Stock!#REF!*CT_Bands_1991_2022_Bills_Flat!BX43,"0")</f>
        <v>0</v>
      </c>
      <c r="BY43" s="90" t="str">
        <f>IFERROR(CT_Bands_2003_2022_Count_Stock!#REF!*CT_Bands_1991_2022_Bills_Flat!BY43,"0")</f>
        <v>0</v>
      </c>
      <c r="BZ43" s="90" t="str">
        <f>IFERROR(CT_Bands_2003_2022_Count_Stock!#REF!*CT_Bands_1991_2022_Bills_Flat!BZ43,"0")</f>
        <v>0</v>
      </c>
      <c r="CA43" s="90" t="str">
        <f>IFERROR(CT_Bands_2003_2022_Count_Stock!#REF!*CT_Bands_1991_2022_Bills_Flat!CA43,"0")</f>
        <v>0</v>
      </c>
      <c r="CB43" s="90" t="str">
        <f>IFERROR(CT_Bands_2003_2022_Count_Stock!#REF!*CT_Bands_1991_2022_Bills_Flat!CB43,"0")</f>
        <v>0</v>
      </c>
      <c r="CC43" s="90" t="str">
        <f>IFERROR(CT_Bands_2003_2022_Count_Stock!#REF!*CT_Bands_1991_2022_Bills_Flat!CC43,"0")</f>
        <v>0</v>
      </c>
      <c r="CD43" s="90" t="str">
        <f>IFERROR(CT_Bands_2003_2022_Count_Stock!#REF!*CT_Bands_1991_2022_Bills_Flat!CD43,"0")</f>
        <v>0</v>
      </c>
      <c r="CE43" s="90" t="str">
        <f>IFERROR(CT_Bands_2003_2022_Count_Stock!#REF!*CT_Bands_1991_2022_Bills_Flat!CE43,"0")</f>
        <v>0</v>
      </c>
      <c r="CF43" s="51"/>
    </row>
    <row r="44" spans="1:84" x14ac:dyDescent="0.25">
      <c r="A44" s="76" t="s">
        <v>835</v>
      </c>
      <c r="B44" s="85" t="s">
        <v>836</v>
      </c>
      <c r="C44" s="85" t="s">
        <v>1511</v>
      </c>
      <c r="D44" s="90" t="str">
        <f>IFERROR(CT_Bands_2003_2022_Count_Stock!#REF!*CT_Bands_1991_2022_Bills_Flat!D44,"0")</f>
        <v>0</v>
      </c>
      <c r="E44" s="90" t="str">
        <f>IFERROR(CT_Bands_2003_2022_Count_Stock!#REF!*CT_Bands_1991_2022_Bills_Flat!E44,"0")</f>
        <v>0</v>
      </c>
      <c r="F44" s="90" t="str">
        <f>IFERROR(CT_Bands_2003_2022_Count_Stock!#REF!*CT_Bands_1991_2022_Bills_Flat!F44,"0")</f>
        <v>0</v>
      </c>
      <c r="G44" s="90" t="str">
        <f>IFERROR(CT_Bands_2003_2022_Count_Stock!#REF!*CT_Bands_1991_2022_Bills_Flat!G44,"0")</f>
        <v>0</v>
      </c>
      <c r="H44" s="90" t="str">
        <f>IFERROR(CT_Bands_2003_2022_Count_Stock!#REF!*CT_Bands_1991_2022_Bills_Flat!H44,"0")</f>
        <v>0</v>
      </c>
      <c r="I44" s="90" t="str">
        <f>IFERROR(CT_Bands_2003_2022_Count_Stock!#REF!*CT_Bands_1991_2022_Bills_Flat!I44,"0")</f>
        <v>0</v>
      </c>
      <c r="J44" s="90" t="str">
        <f>IFERROR(CT_Bands_2003_2022_Count_Stock!#REF!*CT_Bands_1991_2022_Bills_Flat!J44,"0")</f>
        <v>0</v>
      </c>
      <c r="K44" s="90" t="str">
        <f>IFERROR(CT_Bands_2003_2022_Count_Stock!#REF!*CT_Bands_1991_2022_Bills_Flat!K44,"0")</f>
        <v>0</v>
      </c>
      <c r="L44" s="90" t="str">
        <f>IFERROR(CT_Bands_2003_2022_Count_Stock!#REF!*CT_Bands_1991_2022_Bills_Flat!L44,"0")</f>
        <v>0</v>
      </c>
      <c r="M44" s="90" t="str">
        <f>IFERROR(CT_Bands_2003_2022_Count_Stock!#REF!*CT_Bands_1991_2022_Bills_Flat!M44,"0")</f>
        <v>0</v>
      </c>
      <c r="N44" s="102" t="str">
        <f>IFERROR(CT_Bands_2003_2022_Count_Stock!#REF!*CT_Bands_1991_2022_Bills_Flat!N44,"0")</f>
        <v>0</v>
      </c>
      <c r="O44" s="90" t="str">
        <f>IFERROR(CT_Bands_2003_2022_Count_Stock!#REF!*CT_Bands_1991_2022_Bills_Flat!O44,"0")</f>
        <v>0</v>
      </c>
      <c r="P44" s="90" t="str">
        <f>IFERROR(CT_Bands_2003_2022_Count_Stock!#REF!*CT_Bands_1991_2022_Bills_Flat!P44,"0")</f>
        <v>0</v>
      </c>
      <c r="Q44" s="90" t="str">
        <f>IFERROR(CT_Bands_2003_2022_Count_Stock!#REF!*CT_Bands_1991_2022_Bills_Flat!Q44,"0")</f>
        <v>0</v>
      </c>
      <c r="R44" s="90" t="str">
        <f>IFERROR(CT_Bands_2003_2022_Count_Stock!#REF!*CT_Bands_1991_2022_Bills_Flat!R44,"0")</f>
        <v>0</v>
      </c>
      <c r="S44" s="90" t="str">
        <f>IFERROR(CT_Bands_2003_2022_Count_Stock!#REF!*CT_Bands_1991_2022_Bills_Flat!S44,"0")</f>
        <v>0</v>
      </c>
      <c r="T44" s="90" t="str">
        <f>IFERROR(CT_Bands_2003_2022_Count_Stock!#REF!*CT_Bands_1991_2022_Bills_Flat!T44,"0")</f>
        <v>0</v>
      </c>
      <c r="U44" s="90" t="str">
        <f>IFERROR(CT_Bands_2003_2022_Count_Stock!#REF!*CT_Bands_1991_2022_Bills_Flat!U44,"0")</f>
        <v>0</v>
      </c>
      <c r="V44" s="90" t="str">
        <f>IFERROR(CT_Bands_2003_2022_Count_Stock!#REF!*CT_Bands_1991_2022_Bills_Flat!V44,"0")</f>
        <v>0</v>
      </c>
      <c r="W44" s="90" t="str">
        <f>IFERROR(CT_Bands_2003_2022_Count_Stock!#REF!*CT_Bands_1991_2022_Bills_Flat!W44,"0")</f>
        <v>0</v>
      </c>
      <c r="X44" s="102" t="str">
        <f>IFERROR(CT_Bands_2003_2022_Count_Stock!#REF!*CT_Bands_1991_2022_Bills_Flat!X44,"0")</f>
        <v>0</v>
      </c>
      <c r="Y44" s="90" t="str">
        <f>IFERROR(CT_Bands_2003_2022_Count_Stock!#REF!*CT_Bands_1991_2022_Bills_Flat!Y44,"0")</f>
        <v>0</v>
      </c>
      <c r="Z44" s="90" t="str">
        <f>IFERROR(CT_Bands_2003_2022_Count_Stock!#REF!*CT_Bands_1991_2022_Bills_Flat!Z44,"0")</f>
        <v>0</v>
      </c>
      <c r="AA44" s="90" t="str">
        <f>IFERROR(CT_Bands_2003_2022_Count_Stock!#REF!*CT_Bands_1991_2022_Bills_Flat!AA44,"0")</f>
        <v>0</v>
      </c>
      <c r="AB44" s="90" t="str">
        <f>IFERROR(CT_Bands_2003_2022_Count_Stock!#REF!*CT_Bands_1991_2022_Bills_Flat!AB44,"0")</f>
        <v>0</v>
      </c>
      <c r="AC44" s="90" t="str">
        <f>IFERROR(CT_Bands_2003_2022_Count_Stock!#REF!*CT_Bands_1991_2022_Bills_Flat!AC44,"0")</f>
        <v>0</v>
      </c>
      <c r="AD44" s="90" t="str">
        <f>IFERROR(CT_Bands_2003_2022_Count_Stock!#REF!*CT_Bands_1991_2022_Bills_Flat!AD44,"0")</f>
        <v>0</v>
      </c>
      <c r="AE44" s="90" t="str">
        <f>IFERROR(CT_Bands_2003_2022_Count_Stock!#REF!*CT_Bands_1991_2022_Bills_Flat!AE44,"0")</f>
        <v>0</v>
      </c>
      <c r="AF44" s="90" t="str">
        <f>IFERROR(CT_Bands_2003_2022_Count_Stock!#REF!*CT_Bands_1991_2022_Bills_Flat!AF44,"0")</f>
        <v>0</v>
      </c>
      <c r="AG44" s="90" t="str">
        <f>IFERROR(CT_Bands_2003_2022_Count_Stock!#REF!*CT_Bands_1991_2022_Bills_Flat!AG44,"0")</f>
        <v>0</v>
      </c>
      <c r="AH44" s="102" t="str">
        <f>IFERROR(CT_Bands_2003_2022_Count_Stock!#REF!*CT_Bands_1991_2022_Bills_Flat!AH44,"0")</f>
        <v>0</v>
      </c>
      <c r="AI44" s="90" t="str">
        <f>IFERROR(CT_Bands_2003_2022_Count_Stock!#REF!*CT_Bands_1991_2022_Bills_Flat!AI44,"0")</f>
        <v>0</v>
      </c>
      <c r="AJ44" s="90" t="str">
        <f>IFERROR(CT_Bands_2003_2022_Count_Stock!#REF!*CT_Bands_1991_2022_Bills_Flat!AJ44,"0")</f>
        <v>0</v>
      </c>
      <c r="AK44" s="90" t="str">
        <f>IFERROR(CT_Bands_2003_2022_Count_Stock!#REF!*CT_Bands_1991_2022_Bills_Flat!AK44,"0")</f>
        <v>0</v>
      </c>
      <c r="AL44" s="90" t="str">
        <f>IFERROR(CT_Bands_2003_2022_Count_Stock!#REF!*CT_Bands_1991_2022_Bills_Flat!AL44,"0")</f>
        <v>0</v>
      </c>
      <c r="AM44" s="90" t="str">
        <f>IFERROR(CT_Bands_2003_2022_Count_Stock!#REF!*CT_Bands_1991_2022_Bills_Flat!AM44,"0")</f>
        <v>0</v>
      </c>
      <c r="AN44" s="90" t="str">
        <f>IFERROR(CT_Bands_2003_2022_Count_Stock!#REF!*CT_Bands_1991_2022_Bills_Flat!AN44,"0")</f>
        <v>0</v>
      </c>
      <c r="AO44" s="90" t="str">
        <f>IFERROR(CT_Bands_2003_2022_Count_Stock!#REF!*CT_Bands_1991_2022_Bills_Flat!AO44,"0")</f>
        <v>0</v>
      </c>
      <c r="AP44" s="90" t="str">
        <f>IFERROR(CT_Bands_2003_2022_Count_Stock!#REF!*CT_Bands_1991_2022_Bills_Flat!AP44,"0")</f>
        <v>0</v>
      </c>
      <c r="AQ44" s="90" t="str">
        <f>IFERROR(CT_Bands_2003_2022_Count_Stock!#REF!*CT_Bands_1991_2022_Bills_Flat!AQ44,"0")</f>
        <v>0</v>
      </c>
      <c r="AR44" s="102" t="str">
        <f>IFERROR(CT_Bands_2003_2022_Count_Stock!#REF!*CT_Bands_1991_2022_Bills_Flat!AR44,"0")</f>
        <v>0</v>
      </c>
      <c r="AS44" s="90" t="str">
        <f>IFERROR(CT_Bands_2003_2022_Count_Stock!#REF!*CT_Bands_1991_2022_Bills_Flat!AS44,"0")</f>
        <v>0</v>
      </c>
      <c r="AT44" s="90" t="str">
        <f>IFERROR(CT_Bands_2003_2022_Count_Stock!#REF!*CT_Bands_1991_2022_Bills_Flat!AT44,"0")</f>
        <v>0</v>
      </c>
      <c r="AU44" s="90" t="str">
        <f>IFERROR(CT_Bands_2003_2022_Count_Stock!#REF!*CT_Bands_1991_2022_Bills_Flat!AU44,"0")</f>
        <v>0</v>
      </c>
      <c r="AV44" s="90" t="str">
        <f>IFERROR(CT_Bands_2003_2022_Count_Stock!#REF!*CT_Bands_1991_2022_Bills_Flat!AV44,"0")</f>
        <v>0</v>
      </c>
      <c r="AW44" s="90" t="str">
        <f>IFERROR(CT_Bands_2003_2022_Count_Stock!#REF!*CT_Bands_1991_2022_Bills_Flat!AW44,"0")</f>
        <v>0</v>
      </c>
      <c r="AX44" s="90" t="str">
        <f>IFERROR(CT_Bands_2003_2022_Count_Stock!#REF!*CT_Bands_1991_2022_Bills_Flat!AX44,"0")</f>
        <v>0</v>
      </c>
      <c r="AY44" s="90" t="str">
        <f>IFERROR(CT_Bands_2003_2022_Count_Stock!#REF!*CT_Bands_1991_2022_Bills_Flat!AY44,"0")</f>
        <v>0</v>
      </c>
      <c r="AZ44" s="90" t="str">
        <f>IFERROR(CT_Bands_2003_2022_Count_Stock!#REF!*CT_Bands_1991_2022_Bills_Flat!AZ44,"0")</f>
        <v>0</v>
      </c>
      <c r="BA44" s="90" t="str">
        <f>IFERROR(CT_Bands_2003_2022_Count_Stock!#REF!*CT_Bands_1991_2022_Bills_Flat!BA44,"0")</f>
        <v>0</v>
      </c>
      <c r="BB44" s="102" t="str">
        <f>IFERROR(CT_Bands_2003_2022_Count_Stock!#REF!*CT_Bands_1991_2022_Bills_Flat!BB44,"0")</f>
        <v>0</v>
      </c>
      <c r="BC44" s="90" t="str">
        <f>IFERROR(CT_Bands_2003_2022_Count_Stock!#REF!*CT_Bands_1991_2022_Bills_Flat!BC44,"0")</f>
        <v>0</v>
      </c>
      <c r="BD44" s="90" t="str">
        <f>IFERROR(CT_Bands_2003_2022_Count_Stock!#REF!*CT_Bands_1991_2022_Bills_Flat!BD44,"0")</f>
        <v>0</v>
      </c>
      <c r="BE44" s="90" t="str">
        <f>IFERROR(CT_Bands_2003_2022_Count_Stock!#REF!*CT_Bands_1991_2022_Bills_Flat!BE44,"0")</f>
        <v>0</v>
      </c>
      <c r="BF44" s="90" t="str">
        <f>IFERROR(CT_Bands_2003_2022_Count_Stock!#REF!*CT_Bands_1991_2022_Bills_Flat!BF44,"0")</f>
        <v>0</v>
      </c>
      <c r="BG44" s="90" t="str">
        <f>IFERROR(CT_Bands_2003_2022_Count_Stock!#REF!*CT_Bands_1991_2022_Bills_Flat!BG44,"0")</f>
        <v>0</v>
      </c>
      <c r="BH44" s="90" t="str">
        <f>IFERROR(CT_Bands_2003_2022_Count_Stock!#REF!*CT_Bands_1991_2022_Bills_Flat!BH44,"0")</f>
        <v>0</v>
      </c>
      <c r="BI44" s="90" t="str">
        <f>IFERROR(CT_Bands_2003_2022_Count_Stock!#REF!*CT_Bands_1991_2022_Bills_Flat!BI44,"0")</f>
        <v>0</v>
      </c>
      <c r="BJ44" s="90" t="str">
        <f>IFERROR(CT_Bands_2003_2022_Count_Stock!#REF!*CT_Bands_1991_2022_Bills_Flat!BJ44,"0")</f>
        <v>0</v>
      </c>
      <c r="BK44" s="90" t="str">
        <f>IFERROR(CT_Bands_2003_2022_Count_Stock!#REF!*CT_Bands_1991_2022_Bills_Flat!BK44,"0")</f>
        <v>0</v>
      </c>
      <c r="BL44" s="102" t="str">
        <f>IFERROR(CT_Bands_2003_2022_Count_Stock!#REF!*CT_Bands_1991_2022_Bills_Flat!BL44,"0")</f>
        <v>0</v>
      </c>
      <c r="BM44" s="90" t="str">
        <f>IFERROR(CT_Bands_2003_2022_Count_Stock!#REF!*CT_Bands_1991_2022_Bills_Flat!BM44,"0")</f>
        <v>0</v>
      </c>
      <c r="BN44" s="90" t="str">
        <f>IFERROR(CT_Bands_2003_2022_Count_Stock!#REF!*CT_Bands_1991_2022_Bills_Flat!BN44,"0")</f>
        <v>0</v>
      </c>
      <c r="BO44" s="90" t="str">
        <f>IFERROR(CT_Bands_2003_2022_Count_Stock!#REF!*CT_Bands_1991_2022_Bills_Flat!BO44,"0")</f>
        <v>0</v>
      </c>
      <c r="BP44" s="90" t="str">
        <f>IFERROR(CT_Bands_2003_2022_Count_Stock!#REF!*CT_Bands_1991_2022_Bills_Flat!BP44,"0")</f>
        <v>0</v>
      </c>
      <c r="BQ44" s="90" t="str">
        <f>IFERROR(CT_Bands_2003_2022_Count_Stock!#REF!*CT_Bands_1991_2022_Bills_Flat!BQ44,"0")</f>
        <v>0</v>
      </c>
      <c r="BR44" s="90" t="str">
        <f>IFERROR(CT_Bands_2003_2022_Count_Stock!#REF!*CT_Bands_1991_2022_Bills_Flat!BR44,"0")</f>
        <v>0</v>
      </c>
      <c r="BS44" s="90" t="str">
        <f>IFERROR(CT_Bands_2003_2022_Count_Stock!#REF!*CT_Bands_1991_2022_Bills_Flat!BS44,"0")</f>
        <v>0</v>
      </c>
      <c r="BT44" s="90" t="str">
        <f>IFERROR(CT_Bands_2003_2022_Count_Stock!#REF!*CT_Bands_1991_2022_Bills_Flat!BT44,"0")</f>
        <v>0</v>
      </c>
      <c r="BU44" s="90" t="str">
        <f>IFERROR(CT_Bands_2003_2022_Count_Stock!#REF!*CT_Bands_1991_2022_Bills_Flat!BU44,"0")</f>
        <v>0</v>
      </c>
      <c r="BV44" s="102" t="str">
        <f>IFERROR(CT_Bands_2003_2022_Count_Stock!#REF!*CT_Bands_1991_2022_Bills_Flat!BV44,"0")</f>
        <v>0</v>
      </c>
      <c r="BW44" s="90" t="str">
        <f>IFERROR(CT_Bands_2003_2022_Count_Stock!#REF!*CT_Bands_1991_2022_Bills_Flat!BW44,"0")</f>
        <v>0</v>
      </c>
      <c r="BX44" s="90" t="str">
        <f>IFERROR(CT_Bands_2003_2022_Count_Stock!#REF!*CT_Bands_1991_2022_Bills_Flat!BX44,"0")</f>
        <v>0</v>
      </c>
      <c r="BY44" s="90" t="str">
        <f>IFERROR(CT_Bands_2003_2022_Count_Stock!#REF!*CT_Bands_1991_2022_Bills_Flat!BY44,"0")</f>
        <v>0</v>
      </c>
      <c r="BZ44" s="90" t="str">
        <f>IFERROR(CT_Bands_2003_2022_Count_Stock!#REF!*CT_Bands_1991_2022_Bills_Flat!BZ44,"0")</f>
        <v>0</v>
      </c>
      <c r="CA44" s="90" t="str">
        <f>IFERROR(CT_Bands_2003_2022_Count_Stock!#REF!*CT_Bands_1991_2022_Bills_Flat!CA44,"0")</f>
        <v>0</v>
      </c>
      <c r="CB44" s="90" t="str">
        <f>IFERROR(CT_Bands_2003_2022_Count_Stock!#REF!*CT_Bands_1991_2022_Bills_Flat!CB44,"0")</f>
        <v>0</v>
      </c>
      <c r="CC44" s="90" t="str">
        <f>IFERROR(CT_Bands_2003_2022_Count_Stock!#REF!*CT_Bands_1991_2022_Bills_Flat!CC44,"0")</f>
        <v>0</v>
      </c>
      <c r="CD44" s="90" t="str">
        <f>IFERROR(CT_Bands_2003_2022_Count_Stock!#REF!*CT_Bands_1991_2022_Bills_Flat!CD44,"0")</f>
        <v>0</v>
      </c>
      <c r="CE44" s="90" t="str">
        <f>IFERROR(CT_Bands_2003_2022_Count_Stock!#REF!*CT_Bands_1991_2022_Bills_Flat!CE44,"0")</f>
        <v>0</v>
      </c>
      <c r="CF44" s="51"/>
    </row>
    <row r="45" spans="1:84" x14ac:dyDescent="0.25">
      <c r="A45" s="76" t="s">
        <v>793</v>
      </c>
      <c r="B45" s="85" t="s">
        <v>794</v>
      </c>
      <c r="C45" s="85" t="s">
        <v>1511</v>
      </c>
      <c r="D45" s="90" t="str">
        <f>IFERROR(CT_Bands_2003_2022_Count_Stock!#REF!*CT_Bands_1991_2022_Bills_Flat!D45,"0")</f>
        <v>0</v>
      </c>
      <c r="E45" s="90" t="str">
        <f>IFERROR(CT_Bands_2003_2022_Count_Stock!#REF!*CT_Bands_1991_2022_Bills_Flat!E45,"0")</f>
        <v>0</v>
      </c>
      <c r="F45" s="90" t="str">
        <f>IFERROR(CT_Bands_2003_2022_Count_Stock!#REF!*CT_Bands_1991_2022_Bills_Flat!F45,"0")</f>
        <v>0</v>
      </c>
      <c r="G45" s="90" t="str">
        <f>IFERROR(CT_Bands_2003_2022_Count_Stock!#REF!*CT_Bands_1991_2022_Bills_Flat!G45,"0")</f>
        <v>0</v>
      </c>
      <c r="H45" s="90" t="str">
        <f>IFERROR(CT_Bands_2003_2022_Count_Stock!#REF!*CT_Bands_1991_2022_Bills_Flat!H45,"0")</f>
        <v>0</v>
      </c>
      <c r="I45" s="90" t="str">
        <f>IFERROR(CT_Bands_2003_2022_Count_Stock!#REF!*CT_Bands_1991_2022_Bills_Flat!I45,"0")</f>
        <v>0</v>
      </c>
      <c r="J45" s="90" t="str">
        <f>IFERROR(CT_Bands_2003_2022_Count_Stock!#REF!*CT_Bands_1991_2022_Bills_Flat!J45,"0")</f>
        <v>0</v>
      </c>
      <c r="K45" s="90" t="str">
        <f>IFERROR(CT_Bands_2003_2022_Count_Stock!#REF!*CT_Bands_1991_2022_Bills_Flat!K45,"0")</f>
        <v>0</v>
      </c>
      <c r="L45" s="90" t="str">
        <f>IFERROR(CT_Bands_2003_2022_Count_Stock!#REF!*CT_Bands_1991_2022_Bills_Flat!L45,"0")</f>
        <v>0</v>
      </c>
      <c r="M45" s="90" t="str">
        <f>IFERROR(CT_Bands_2003_2022_Count_Stock!#REF!*CT_Bands_1991_2022_Bills_Flat!M45,"0")</f>
        <v>0</v>
      </c>
      <c r="N45" s="102" t="str">
        <f>IFERROR(CT_Bands_2003_2022_Count_Stock!#REF!*CT_Bands_1991_2022_Bills_Flat!N45,"0")</f>
        <v>0</v>
      </c>
      <c r="O45" s="90" t="str">
        <f>IFERROR(CT_Bands_2003_2022_Count_Stock!#REF!*CT_Bands_1991_2022_Bills_Flat!O45,"0")</f>
        <v>0</v>
      </c>
      <c r="P45" s="90" t="str">
        <f>IFERROR(CT_Bands_2003_2022_Count_Stock!#REF!*CT_Bands_1991_2022_Bills_Flat!P45,"0")</f>
        <v>0</v>
      </c>
      <c r="Q45" s="90" t="str">
        <f>IFERROR(CT_Bands_2003_2022_Count_Stock!#REF!*CT_Bands_1991_2022_Bills_Flat!Q45,"0")</f>
        <v>0</v>
      </c>
      <c r="R45" s="90" t="str">
        <f>IFERROR(CT_Bands_2003_2022_Count_Stock!#REF!*CT_Bands_1991_2022_Bills_Flat!R45,"0")</f>
        <v>0</v>
      </c>
      <c r="S45" s="90" t="str">
        <f>IFERROR(CT_Bands_2003_2022_Count_Stock!#REF!*CT_Bands_1991_2022_Bills_Flat!S45,"0")</f>
        <v>0</v>
      </c>
      <c r="T45" s="90" t="str">
        <f>IFERROR(CT_Bands_2003_2022_Count_Stock!#REF!*CT_Bands_1991_2022_Bills_Flat!T45,"0")</f>
        <v>0</v>
      </c>
      <c r="U45" s="90" t="str">
        <f>IFERROR(CT_Bands_2003_2022_Count_Stock!#REF!*CT_Bands_1991_2022_Bills_Flat!U45,"0")</f>
        <v>0</v>
      </c>
      <c r="V45" s="90" t="str">
        <f>IFERROR(CT_Bands_2003_2022_Count_Stock!#REF!*CT_Bands_1991_2022_Bills_Flat!V45,"0")</f>
        <v>0</v>
      </c>
      <c r="W45" s="90" t="str">
        <f>IFERROR(CT_Bands_2003_2022_Count_Stock!#REF!*CT_Bands_1991_2022_Bills_Flat!W45,"0")</f>
        <v>0</v>
      </c>
      <c r="X45" s="102" t="str">
        <f>IFERROR(CT_Bands_2003_2022_Count_Stock!#REF!*CT_Bands_1991_2022_Bills_Flat!X45,"0")</f>
        <v>0</v>
      </c>
      <c r="Y45" s="90" t="str">
        <f>IFERROR(CT_Bands_2003_2022_Count_Stock!#REF!*CT_Bands_1991_2022_Bills_Flat!Y45,"0")</f>
        <v>0</v>
      </c>
      <c r="Z45" s="90" t="str">
        <f>IFERROR(CT_Bands_2003_2022_Count_Stock!#REF!*CT_Bands_1991_2022_Bills_Flat!Z45,"0")</f>
        <v>0</v>
      </c>
      <c r="AA45" s="90" t="str">
        <f>IFERROR(CT_Bands_2003_2022_Count_Stock!#REF!*CT_Bands_1991_2022_Bills_Flat!AA45,"0")</f>
        <v>0</v>
      </c>
      <c r="AB45" s="90" t="str">
        <f>IFERROR(CT_Bands_2003_2022_Count_Stock!#REF!*CT_Bands_1991_2022_Bills_Flat!AB45,"0")</f>
        <v>0</v>
      </c>
      <c r="AC45" s="90" t="str">
        <f>IFERROR(CT_Bands_2003_2022_Count_Stock!#REF!*CT_Bands_1991_2022_Bills_Flat!AC45,"0")</f>
        <v>0</v>
      </c>
      <c r="AD45" s="90" t="str">
        <f>IFERROR(CT_Bands_2003_2022_Count_Stock!#REF!*CT_Bands_1991_2022_Bills_Flat!AD45,"0")</f>
        <v>0</v>
      </c>
      <c r="AE45" s="90" t="str">
        <f>IFERROR(CT_Bands_2003_2022_Count_Stock!#REF!*CT_Bands_1991_2022_Bills_Flat!AE45,"0")</f>
        <v>0</v>
      </c>
      <c r="AF45" s="90" t="str">
        <f>IFERROR(CT_Bands_2003_2022_Count_Stock!#REF!*CT_Bands_1991_2022_Bills_Flat!AF45,"0")</f>
        <v>0</v>
      </c>
      <c r="AG45" s="90" t="str">
        <f>IFERROR(CT_Bands_2003_2022_Count_Stock!#REF!*CT_Bands_1991_2022_Bills_Flat!AG45,"0")</f>
        <v>0</v>
      </c>
      <c r="AH45" s="102" t="str">
        <f>IFERROR(CT_Bands_2003_2022_Count_Stock!#REF!*CT_Bands_1991_2022_Bills_Flat!AH45,"0")</f>
        <v>0</v>
      </c>
      <c r="AI45" s="90" t="str">
        <f>IFERROR(CT_Bands_2003_2022_Count_Stock!#REF!*CT_Bands_1991_2022_Bills_Flat!AI45,"0")</f>
        <v>0</v>
      </c>
      <c r="AJ45" s="90" t="str">
        <f>IFERROR(CT_Bands_2003_2022_Count_Stock!#REF!*CT_Bands_1991_2022_Bills_Flat!AJ45,"0")</f>
        <v>0</v>
      </c>
      <c r="AK45" s="90" t="str">
        <f>IFERROR(CT_Bands_2003_2022_Count_Stock!#REF!*CT_Bands_1991_2022_Bills_Flat!AK45,"0")</f>
        <v>0</v>
      </c>
      <c r="AL45" s="90" t="str">
        <f>IFERROR(CT_Bands_2003_2022_Count_Stock!#REF!*CT_Bands_1991_2022_Bills_Flat!AL45,"0")</f>
        <v>0</v>
      </c>
      <c r="AM45" s="90" t="str">
        <f>IFERROR(CT_Bands_2003_2022_Count_Stock!#REF!*CT_Bands_1991_2022_Bills_Flat!AM45,"0")</f>
        <v>0</v>
      </c>
      <c r="AN45" s="90" t="str">
        <f>IFERROR(CT_Bands_2003_2022_Count_Stock!#REF!*CT_Bands_1991_2022_Bills_Flat!AN45,"0")</f>
        <v>0</v>
      </c>
      <c r="AO45" s="90" t="str">
        <f>IFERROR(CT_Bands_2003_2022_Count_Stock!#REF!*CT_Bands_1991_2022_Bills_Flat!AO45,"0")</f>
        <v>0</v>
      </c>
      <c r="AP45" s="90" t="str">
        <f>IFERROR(CT_Bands_2003_2022_Count_Stock!#REF!*CT_Bands_1991_2022_Bills_Flat!AP45,"0")</f>
        <v>0</v>
      </c>
      <c r="AQ45" s="90" t="str">
        <f>IFERROR(CT_Bands_2003_2022_Count_Stock!#REF!*CT_Bands_1991_2022_Bills_Flat!AQ45,"0")</f>
        <v>0</v>
      </c>
      <c r="AR45" s="102" t="str">
        <f>IFERROR(CT_Bands_2003_2022_Count_Stock!#REF!*CT_Bands_1991_2022_Bills_Flat!AR45,"0")</f>
        <v>0</v>
      </c>
      <c r="AS45" s="90" t="str">
        <f>IFERROR(CT_Bands_2003_2022_Count_Stock!#REF!*CT_Bands_1991_2022_Bills_Flat!AS45,"0")</f>
        <v>0</v>
      </c>
      <c r="AT45" s="90" t="str">
        <f>IFERROR(CT_Bands_2003_2022_Count_Stock!#REF!*CT_Bands_1991_2022_Bills_Flat!AT45,"0")</f>
        <v>0</v>
      </c>
      <c r="AU45" s="90" t="str">
        <f>IFERROR(CT_Bands_2003_2022_Count_Stock!#REF!*CT_Bands_1991_2022_Bills_Flat!AU45,"0")</f>
        <v>0</v>
      </c>
      <c r="AV45" s="90" t="str">
        <f>IFERROR(CT_Bands_2003_2022_Count_Stock!#REF!*CT_Bands_1991_2022_Bills_Flat!AV45,"0")</f>
        <v>0</v>
      </c>
      <c r="AW45" s="90" t="str">
        <f>IFERROR(CT_Bands_2003_2022_Count_Stock!#REF!*CT_Bands_1991_2022_Bills_Flat!AW45,"0")</f>
        <v>0</v>
      </c>
      <c r="AX45" s="90" t="str">
        <f>IFERROR(CT_Bands_2003_2022_Count_Stock!#REF!*CT_Bands_1991_2022_Bills_Flat!AX45,"0")</f>
        <v>0</v>
      </c>
      <c r="AY45" s="90" t="str">
        <f>IFERROR(CT_Bands_2003_2022_Count_Stock!#REF!*CT_Bands_1991_2022_Bills_Flat!AY45,"0")</f>
        <v>0</v>
      </c>
      <c r="AZ45" s="90" t="str">
        <f>IFERROR(CT_Bands_2003_2022_Count_Stock!#REF!*CT_Bands_1991_2022_Bills_Flat!AZ45,"0")</f>
        <v>0</v>
      </c>
      <c r="BA45" s="90" t="str">
        <f>IFERROR(CT_Bands_2003_2022_Count_Stock!#REF!*CT_Bands_1991_2022_Bills_Flat!BA45,"0")</f>
        <v>0</v>
      </c>
      <c r="BB45" s="102" t="str">
        <f>IFERROR(CT_Bands_2003_2022_Count_Stock!#REF!*CT_Bands_1991_2022_Bills_Flat!BB45,"0")</f>
        <v>0</v>
      </c>
      <c r="BC45" s="90" t="str">
        <f>IFERROR(CT_Bands_2003_2022_Count_Stock!#REF!*CT_Bands_1991_2022_Bills_Flat!BC45,"0")</f>
        <v>0</v>
      </c>
      <c r="BD45" s="90" t="str">
        <f>IFERROR(CT_Bands_2003_2022_Count_Stock!#REF!*CT_Bands_1991_2022_Bills_Flat!BD45,"0")</f>
        <v>0</v>
      </c>
      <c r="BE45" s="90" t="str">
        <f>IFERROR(CT_Bands_2003_2022_Count_Stock!#REF!*CT_Bands_1991_2022_Bills_Flat!BE45,"0")</f>
        <v>0</v>
      </c>
      <c r="BF45" s="90" t="str">
        <f>IFERROR(CT_Bands_2003_2022_Count_Stock!#REF!*CT_Bands_1991_2022_Bills_Flat!BF45,"0")</f>
        <v>0</v>
      </c>
      <c r="BG45" s="90" t="str">
        <f>IFERROR(CT_Bands_2003_2022_Count_Stock!#REF!*CT_Bands_1991_2022_Bills_Flat!BG45,"0")</f>
        <v>0</v>
      </c>
      <c r="BH45" s="90" t="str">
        <f>IFERROR(CT_Bands_2003_2022_Count_Stock!#REF!*CT_Bands_1991_2022_Bills_Flat!BH45,"0")</f>
        <v>0</v>
      </c>
      <c r="BI45" s="90" t="str">
        <f>IFERROR(CT_Bands_2003_2022_Count_Stock!#REF!*CT_Bands_1991_2022_Bills_Flat!BI45,"0")</f>
        <v>0</v>
      </c>
      <c r="BJ45" s="90" t="str">
        <f>IFERROR(CT_Bands_2003_2022_Count_Stock!#REF!*CT_Bands_1991_2022_Bills_Flat!BJ45,"0")</f>
        <v>0</v>
      </c>
      <c r="BK45" s="90" t="str">
        <f>IFERROR(CT_Bands_2003_2022_Count_Stock!#REF!*CT_Bands_1991_2022_Bills_Flat!BK45,"0")</f>
        <v>0</v>
      </c>
      <c r="BL45" s="102" t="str">
        <f>IFERROR(CT_Bands_2003_2022_Count_Stock!#REF!*CT_Bands_1991_2022_Bills_Flat!BL45,"0")</f>
        <v>0</v>
      </c>
      <c r="BM45" s="90" t="str">
        <f>IFERROR(CT_Bands_2003_2022_Count_Stock!#REF!*CT_Bands_1991_2022_Bills_Flat!BM45,"0")</f>
        <v>0</v>
      </c>
      <c r="BN45" s="90" t="str">
        <f>IFERROR(CT_Bands_2003_2022_Count_Stock!#REF!*CT_Bands_1991_2022_Bills_Flat!BN45,"0")</f>
        <v>0</v>
      </c>
      <c r="BO45" s="90" t="str">
        <f>IFERROR(CT_Bands_2003_2022_Count_Stock!#REF!*CT_Bands_1991_2022_Bills_Flat!BO45,"0")</f>
        <v>0</v>
      </c>
      <c r="BP45" s="90" t="str">
        <f>IFERROR(CT_Bands_2003_2022_Count_Stock!#REF!*CT_Bands_1991_2022_Bills_Flat!BP45,"0")</f>
        <v>0</v>
      </c>
      <c r="BQ45" s="90" t="str">
        <f>IFERROR(CT_Bands_2003_2022_Count_Stock!#REF!*CT_Bands_1991_2022_Bills_Flat!BQ45,"0")</f>
        <v>0</v>
      </c>
      <c r="BR45" s="90" t="str">
        <f>IFERROR(CT_Bands_2003_2022_Count_Stock!#REF!*CT_Bands_1991_2022_Bills_Flat!BR45,"0")</f>
        <v>0</v>
      </c>
      <c r="BS45" s="90" t="str">
        <f>IFERROR(CT_Bands_2003_2022_Count_Stock!#REF!*CT_Bands_1991_2022_Bills_Flat!BS45,"0")</f>
        <v>0</v>
      </c>
      <c r="BT45" s="90" t="str">
        <f>IFERROR(CT_Bands_2003_2022_Count_Stock!#REF!*CT_Bands_1991_2022_Bills_Flat!BT45,"0")</f>
        <v>0</v>
      </c>
      <c r="BU45" s="90" t="str">
        <f>IFERROR(CT_Bands_2003_2022_Count_Stock!#REF!*CT_Bands_1991_2022_Bills_Flat!BU45,"0")</f>
        <v>0</v>
      </c>
      <c r="BV45" s="102" t="str">
        <f>IFERROR(CT_Bands_2003_2022_Count_Stock!#REF!*CT_Bands_1991_2022_Bills_Flat!BV45,"0")</f>
        <v>0</v>
      </c>
      <c r="BW45" s="90" t="str">
        <f>IFERROR(CT_Bands_2003_2022_Count_Stock!#REF!*CT_Bands_1991_2022_Bills_Flat!BW45,"0")</f>
        <v>0</v>
      </c>
      <c r="BX45" s="90" t="str">
        <f>IFERROR(CT_Bands_2003_2022_Count_Stock!#REF!*CT_Bands_1991_2022_Bills_Flat!BX45,"0")</f>
        <v>0</v>
      </c>
      <c r="BY45" s="90" t="str">
        <f>IFERROR(CT_Bands_2003_2022_Count_Stock!#REF!*CT_Bands_1991_2022_Bills_Flat!BY45,"0")</f>
        <v>0</v>
      </c>
      <c r="BZ45" s="90" t="str">
        <f>IFERROR(CT_Bands_2003_2022_Count_Stock!#REF!*CT_Bands_1991_2022_Bills_Flat!BZ45,"0")</f>
        <v>0</v>
      </c>
      <c r="CA45" s="90" t="str">
        <f>IFERROR(CT_Bands_2003_2022_Count_Stock!#REF!*CT_Bands_1991_2022_Bills_Flat!CA45,"0")</f>
        <v>0</v>
      </c>
      <c r="CB45" s="90" t="str">
        <f>IFERROR(CT_Bands_2003_2022_Count_Stock!#REF!*CT_Bands_1991_2022_Bills_Flat!CB45,"0")</f>
        <v>0</v>
      </c>
      <c r="CC45" s="90" t="str">
        <f>IFERROR(CT_Bands_2003_2022_Count_Stock!#REF!*CT_Bands_1991_2022_Bills_Flat!CC45,"0")</f>
        <v>0</v>
      </c>
      <c r="CD45" s="90" t="str">
        <f>IFERROR(CT_Bands_2003_2022_Count_Stock!#REF!*CT_Bands_1991_2022_Bills_Flat!CD45,"0")</f>
        <v>0</v>
      </c>
      <c r="CE45" s="90" t="str">
        <f>IFERROR(CT_Bands_2003_2022_Count_Stock!#REF!*CT_Bands_1991_2022_Bills_Flat!CE45,"0")</f>
        <v>0</v>
      </c>
      <c r="CF45" s="51"/>
    </row>
    <row r="46" spans="1:84" x14ac:dyDescent="0.25">
      <c r="A46" s="76" t="s">
        <v>795</v>
      </c>
      <c r="B46" s="85" t="s">
        <v>796</v>
      </c>
      <c r="C46" s="85" t="s">
        <v>1511</v>
      </c>
      <c r="D46" s="90" t="str">
        <f>IFERROR(CT_Bands_2003_2022_Count_Stock!#REF!*CT_Bands_1991_2022_Bills_Flat!D46,"0")</f>
        <v>0</v>
      </c>
      <c r="E46" s="90" t="str">
        <f>IFERROR(CT_Bands_2003_2022_Count_Stock!#REF!*CT_Bands_1991_2022_Bills_Flat!E46,"0")</f>
        <v>0</v>
      </c>
      <c r="F46" s="90" t="str">
        <f>IFERROR(CT_Bands_2003_2022_Count_Stock!#REF!*CT_Bands_1991_2022_Bills_Flat!F46,"0")</f>
        <v>0</v>
      </c>
      <c r="G46" s="90" t="str">
        <f>IFERROR(CT_Bands_2003_2022_Count_Stock!#REF!*CT_Bands_1991_2022_Bills_Flat!G46,"0")</f>
        <v>0</v>
      </c>
      <c r="H46" s="90" t="str">
        <f>IFERROR(CT_Bands_2003_2022_Count_Stock!#REF!*CT_Bands_1991_2022_Bills_Flat!H46,"0")</f>
        <v>0</v>
      </c>
      <c r="I46" s="90" t="str">
        <f>IFERROR(CT_Bands_2003_2022_Count_Stock!#REF!*CT_Bands_1991_2022_Bills_Flat!I46,"0")</f>
        <v>0</v>
      </c>
      <c r="J46" s="90" t="str">
        <f>IFERROR(CT_Bands_2003_2022_Count_Stock!#REF!*CT_Bands_1991_2022_Bills_Flat!J46,"0")</f>
        <v>0</v>
      </c>
      <c r="K46" s="90" t="str">
        <f>IFERROR(CT_Bands_2003_2022_Count_Stock!#REF!*CT_Bands_1991_2022_Bills_Flat!K46,"0")</f>
        <v>0</v>
      </c>
      <c r="L46" s="90" t="str">
        <f>IFERROR(CT_Bands_2003_2022_Count_Stock!#REF!*CT_Bands_1991_2022_Bills_Flat!L46,"0")</f>
        <v>0</v>
      </c>
      <c r="M46" s="90" t="str">
        <f>IFERROR(CT_Bands_2003_2022_Count_Stock!#REF!*CT_Bands_1991_2022_Bills_Flat!M46,"0")</f>
        <v>0</v>
      </c>
      <c r="N46" s="102" t="str">
        <f>IFERROR(CT_Bands_2003_2022_Count_Stock!#REF!*CT_Bands_1991_2022_Bills_Flat!N46,"0")</f>
        <v>0</v>
      </c>
      <c r="O46" s="90" t="str">
        <f>IFERROR(CT_Bands_2003_2022_Count_Stock!#REF!*CT_Bands_1991_2022_Bills_Flat!O46,"0")</f>
        <v>0</v>
      </c>
      <c r="P46" s="90" t="str">
        <f>IFERROR(CT_Bands_2003_2022_Count_Stock!#REF!*CT_Bands_1991_2022_Bills_Flat!P46,"0")</f>
        <v>0</v>
      </c>
      <c r="Q46" s="90" t="str">
        <f>IFERROR(CT_Bands_2003_2022_Count_Stock!#REF!*CT_Bands_1991_2022_Bills_Flat!Q46,"0")</f>
        <v>0</v>
      </c>
      <c r="R46" s="90" t="str">
        <f>IFERROR(CT_Bands_2003_2022_Count_Stock!#REF!*CT_Bands_1991_2022_Bills_Flat!R46,"0")</f>
        <v>0</v>
      </c>
      <c r="S46" s="90" t="str">
        <f>IFERROR(CT_Bands_2003_2022_Count_Stock!#REF!*CT_Bands_1991_2022_Bills_Flat!S46,"0")</f>
        <v>0</v>
      </c>
      <c r="T46" s="90" t="str">
        <f>IFERROR(CT_Bands_2003_2022_Count_Stock!#REF!*CT_Bands_1991_2022_Bills_Flat!T46,"0")</f>
        <v>0</v>
      </c>
      <c r="U46" s="90" t="str">
        <f>IFERROR(CT_Bands_2003_2022_Count_Stock!#REF!*CT_Bands_1991_2022_Bills_Flat!U46,"0")</f>
        <v>0</v>
      </c>
      <c r="V46" s="90" t="str">
        <f>IFERROR(CT_Bands_2003_2022_Count_Stock!#REF!*CT_Bands_1991_2022_Bills_Flat!V46,"0")</f>
        <v>0</v>
      </c>
      <c r="W46" s="90" t="str">
        <f>IFERROR(CT_Bands_2003_2022_Count_Stock!#REF!*CT_Bands_1991_2022_Bills_Flat!W46,"0")</f>
        <v>0</v>
      </c>
      <c r="X46" s="102" t="str">
        <f>IFERROR(CT_Bands_2003_2022_Count_Stock!#REF!*CT_Bands_1991_2022_Bills_Flat!X46,"0")</f>
        <v>0</v>
      </c>
      <c r="Y46" s="90" t="str">
        <f>IFERROR(CT_Bands_2003_2022_Count_Stock!#REF!*CT_Bands_1991_2022_Bills_Flat!Y46,"0")</f>
        <v>0</v>
      </c>
      <c r="Z46" s="90" t="str">
        <f>IFERROR(CT_Bands_2003_2022_Count_Stock!#REF!*CT_Bands_1991_2022_Bills_Flat!Z46,"0")</f>
        <v>0</v>
      </c>
      <c r="AA46" s="90" t="str">
        <f>IFERROR(CT_Bands_2003_2022_Count_Stock!#REF!*CT_Bands_1991_2022_Bills_Flat!AA46,"0")</f>
        <v>0</v>
      </c>
      <c r="AB46" s="90" t="str">
        <f>IFERROR(CT_Bands_2003_2022_Count_Stock!#REF!*CT_Bands_1991_2022_Bills_Flat!AB46,"0")</f>
        <v>0</v>
      </c>
      <c r="AC46" s="90" t="str">
        <f>IFERROR(CT_Bands_2003_2022_Count_Stock!#REF!*CT_Bands_1991_2022_Bills_Flat!AC46,"0")</f>
        <v>0</v>
      </c>
      <c r="AD46" s="90" t="str">
        <f>IFERROR(CT_Bands_2003_2022_Count_Stock!#REF!*CT_Bands_1991_2022_Bills_Flat!AD46,"0")</f>
        <v>0</v>
      </c>
      <c r="AE46" s="90" t="str">
        <f>IFERROR(CT_Bands_2003_2022_Count_Stock!#REF!*CT_Bands_1991_2022_Bills_Flat!AE46,"0")</f>
        <v>0</v>
      </c>
      <c r="AF46" s="90" t="str">
        <f>IFERROR(CT_Bands_2003_2022_Count_Stock!#REF!*CT_Bands_1991_2022_Bills_Flat!AF46,"0")</f>
        <v>0</v>
      </c>
      <c r="AG46" s="90" t="str">
        <f>IFERROR(CT_Bands_2003_2022_Count_Stock!#REF!*CT_Bands_1991_2022_Bills_Flat!AG46,"0")</f>
        <v>0</v>
      </c>
      <c r="AH46" s="102" t="str">
        <f>IFERROR(CT_Bands_2003_2022_Count_Stock!#REF!*CT_Bands_1991_2022_Bills_Flat!AH46,"0")</f>
        <v>0</v>
      </c>
      <c r="AI46" s="90" t="str">
        <f>IFERROR(CT_Bands_2003_2022_Count_Stock!#REF!*CT_Bands_1991_2022_Bills_Flat!AI46,"0")</f>
        <v>0</v>
      </c>
      <c r="AJ46" s="90" t="str">
        <f>IFERROR(CT_Bands_2003_2022_Count_Stock!#REF!*CT_Bands_1991_2022_Bills_Flat!AJ46,"0")</f>
        <v>0</v>
      </c>
      <c r="AK46" s="90" t="str">
        <f>IFERROR(CT_Bands_2003_2022_Count_Stock!#REF!*CT_Bands_1991_2022_Bills_Flat!AK46,"0")</f>
        <v>0</v>
      </c>
      <c r="AL46" s="90" t="str">
        <f>IFERROR(CT_Bands_2003_2022_Count_Stock!#REF!*CT_Bands_1991_2022_Bills_Flat!AL46,"0")</f>
        <v>0</v>
      </c>
      <c r="AM46" s="90" t="str">
        <f>IFERROR(CT_Bands_2003_2022_Count_Stock!#REF!*CT_Bands_1991_2022_Bills_Flat!AM46,"0")</f>
        <v>0</v>
      </c>
      <c r="AN46" s="90" t="str">
        <f>IFERROR(CT_Bands_2003_2022_Count_Stock!#REF!*CT_Bands_1991_2022_Bills_Flat!AN46,"0")</f>
        <v>0</v>
      </c>
      <c r="AO46" s="90" t="str">
        <f>IFERROR(CT_Bands_2003_2022_Count_Stock!#REF!*CT_Bands_1991_2022_Bills_Flat!AO46,"0")</f>
        <v>0</v>
      </c>
      <c r="AP46" s="90" t="str">
        <f>IFERROR(CT_Bands_2003_2022_Count_Stock!#REF!*CT_Bands_1991_2022_Bills_Flat!AP46,"0")</f>
        <v>0</v>
      </c>
      <c r="AQ46" s="90" t="str">
        <f>IFERROR(CT_Bands_2003_2022_Count_Stock!#REF!*CT_Bands_1991_2022_Bills_Flat!AQ46,"0")</f>
        <v>0</v>
      </c>
      <c r="AR46" s="102" t="str">
        <f>IFERROR(CT_Bands_2003_2022_Count_Stock!#REF!*CT_Bands_1991_2022_Bills_Flat!AR46,"0")</f>
        <v>0</v>
      </c>
      <c r="AS46" s="90" t="str">
        <f>IFERROR(CT_Bands_2003_2022_Count_Stock!#REF!*CT_Bands_1991_2022_Bills_Flat!AS46,"0")</f>
        <v>0</v>
      </c>
      <c r="AT46" s="90" t="str">
        <f>IFERROR(CT_Bands_2003_2022_Count_Stock!#REF!*CT_Bands_1991_2022_Bills_Flat!AT46,"0")</f>
        <v>0</v>
      </c>
      <c r="AU46" s="90" t="str">
        <f>IFERROR(CT_Bands_2003_2022_Count_Stock!#REF!*CT_Bands_1991_2022_Bills_Flat!AU46,"0")</f>
        <v>0</v>
      </c>
      <c r="AV46" s="90" t="str">
        <f>IFERROR(CT_Bands_2003_2022_Count_Stock!#REF!*CT_Bands_1991_2022_Bills_Flat!AV46,"0")</f>
        <v>0</v>
      </c>
      <c r="AW46" s="90" t="str">
        <f>IFERROR(CT_Bands_2003_2022_Count_Stock!#REF!*CT_Bands_1991_2022_Bills_Flat!AW46,"0")</f>
        <v>0</v>
      </c>
      <c r="AX46" s="90" t="str">
        <f>IFERROR(CT_Bands_2003_2022_Count_Stock!#REF!*CT_Bands_1991_2022_Bills_Flat!AX46,"0")</f>
        <v>0</v>
      </c>
      <c r="AY46" s="90" t="str">
        <f>IFERROR(CT_Bands_2003_2022_Count_Stock!#REF!*CT_Bands_1991_2022_Bills_Flat!AY46,"0")</f>
        <v>0</v>
      </c>
      <c r="AZ46" s="90" t="str">
        <f>IFERROR(CT_Bands_2003_2022_Count_Stock!#REF!*CT_Bands_1991_2022_Bills_Flat!AZ46,"0")</f>
        <v>0</v>
      </c>
      <c r="BA46" s="90" t="str">
        <f>IFERROR(CT_Bands_2003_2022_Count_Stock!#REF!*CT_Bands_1991_2022_Bills_Flat!BA46,"0")</f>
        <v>0</v>
      </c>
      <c r="BB46" s="102" t="str">
        <f>IFERROR(CT_Bands_2003_2022_Count_Stock!#REF!*CT_Bands_1991_2022_Bills_Flat!BB46,"0")</f>
        <v>0</v>
      </c>
      <c r="BC46" s="90" t="str">
        <f>IFERROR(CT_Bands_2003_2022_Count_Stock!#REF!*CT_Bands_1991_2022_Bills_Flat!BC46,"0")</f>
        <v>0</v>
      </c>
      <c r="BD46" s="90" t="str">
        <f>IFERROR(CT_Bands_2003_2022_Count_Stock!#REF!*CT_Bands_1991_2022_Bills_Flat!BD46,"0")</f>
        <v>0</v>
      </c>
      <c r="BE46" s="90" t="str">
        <f>IFERROR(CT_Bands_2003_2022_Count_Stock!#REF!*CT_Bands_1991_2022_Bills_Flat!BE46,"0")</f>
        <v>0</v>
      </c>
      <c r="BF46" s="90" t="str">
        <f>IFERROR(CT_Bands_2003_2022_Count_Stock!#REF!*CT_Bands_1991_2022_Bills_Flat!BF46,"0")</f>
        <v>0</v>
      </c>
      <c r="BG46" s="90" t="str">
        <f>IFERROR(CT_Bands_2003_2022_Count_Stock!#REF!*CT_Bands_1991_2022_Bills_Flat!BG46,"0")</f>
        <v>0</v>
      </c>
      <c r="BH46" s="90" t="str">
        <f>IFERROR(CT_Bands_2003_2022_Count_Stock!#REF!*CT_Bands_1991_2022_Bills_Flat!BH46,"0")</f>
        <v>0</v>
      </c>
      <c r="BI46" s="90" t="str">
        <f>IFERROR(CT_Bands_2003_2022_Count_Stock!#REF!*CT_Bands_1991_2022_Bills_Flat!BI46,"0")</f>
        <v>0</v>
      </c>
      <c r="BJ46" s="90" t="str">
        <f>IFERROR(CT_Bands_2003_2022_Count_Stock!#REF!*CT_Bands_1991_2022_Bills_Flat!BJ46,"0")</f>
        <v>0</v>
      </c>
      <c r="BK46" s="90" t="str">
        <f>IFERROR(CT_Bands_2003_2022_Count_Stock!#REF!*CT_Bands_1991_2022_Bills_Flat!BK46,"0")</f>
        <v>0</v>
      </c>
      <c r="BL46" s="102" t="str">
        <f>IFERROR(CT_Bands_2003_2022_Count_Stock!#REF!*CT_Bands_1991_2022_Bills_Flat!BL46,"0")</f>
        <v>0</v>
      </c>
      <c r="BM46" s="90" t="str">
        <f>IFERROR(CT_Bands_2003_2022_Count_Stock!#REF!*CT_Bands_1991_2022_Bills_Flat!BM46,"0")</f>
        <v>0</v>
      </c>
      <c r="BN46" s="90" t="str">
        <f>IFERROR(CT_Bands_2003_2022_Count_Stock!#REF!*CT_Bands_1991_2022_Bills_Flat!BN46,"0")</f>
        <v>0</v>
      </c>
      <c r="BO46" s="90" t="str">
        <f>IFERROR(CT_Bands_2003_2022_Count_Stock!#REF!*CT_Bands_1991_2022_Bills_Flat!BO46,"0")</f>
        <v>0</v>
      </c>
      <c r="BP46" s="90" t="str">
        <f>IFERROR(CT_Bands_2003_2022_Count_Stock!#REF!*CT_Bands_1991_2022_Bills_Flat!BP46,"0")</f>
        <v>0</v>
      </c>
      <c r="BQ46" s="90" t="str">
        <f>IFERROR(CT_Bands_2003_2022_Count_Stock!#REF!*CT_Bands_1991_2022_Bills_Flat!BQ46,"0")</f>
        <v>0</v>
      </c>
      <c r="BR46" s="90" t="str">
        <f>IFERROR(CT_Bands_2003_2022_Count_Stock!#REF!*CT_Bands_1991_2022_Bills_Flat!BR46,"0")</f>
        <v>0</v>
      </c>
      <c r="BS46" s="90" t="str">
        <f>IFERROR(CT_Bands_2003_2022_Count_Stock!#REF!*CT_Bands_1991_2022_Bills_Flat!BS46,"0")</f>
        <v>0</v>
      </c>
      <c r="BT46" s="90" t="str">
        <f>IFERROR(CT_Bands_2003_2022_Count_Stock!#REF!*CT_Bands_1991_2022_Bills_Flat!BT46,"0")</f>
        <v>0</v>
      </c>
      <c r="BU46" s="90" t="str">
        <f>IFERROR(CT_Bands_2003_2022_Count_Stock!#REF!*CT_Bands_1991_2022_Bills_Flat!BU46,"0")</f>
        <v>0</v>
      </c>
      <c r="BV46" s="102" t="str">
        <f>IFERROR(CT_Bands_2003_2022_Count_Stock!#REF!*CT_Bands_1991_2022_Bills_Flat!BV46,"0")</f>
        <v>0</v>
      </c>
      <c r="BW46" s="90" t="str">
        <f>IFERROR(CT_Bands_2003_2022_Count_Stock!#REF!*CT_Bands_1991_2022_Bills_Flat!BW46,"0")</f>
        <v>0</v>
      </c>
      <c r="BX46" s="90" t="str">
        <f>IFERROR(CT_Bands_2003_2022_Count_Stock!#REF!*CT_Bands_1991_2022_Bills_Flat!BX46,"0")</f>
        <v>0</v>
      </c>
      <c r="BY46" s="90" t="str">
        <f>IFERROR(CT_Bands_2003_2022_Count_Stock!#REF!*CT_Bands_1991_2022_Bills_Flat!BY46,"0")</f>
        <v>0</v>
      </c>
      <c r="BZ46" s="90" t="str">
        <f>IFERROR(CT_Bands_2003_2022_Count_Stock!#REF!*CT_Bands_1991_2022_Bills_Flat!BZ46,"0")</f>
        <v>0</v>
      </c>
      <c r="CA46" s="90" t="str">
        <f>IFERROR(CT_Bands_2003_2022_Count_Stock!#REF!*CT_Bands_1991_2022_Bills_Flat!CA46,"0")</f>
        <v>0</v>
      </c>
      <c r="CB46" s="90" t="str">
        <f>IFERROR(CT_Bands_2003_2022_Count_Stock!#REF!*CT_Bands_1991_2022_Bills_Flat!CB46,"0")</f>
        <v>0</v>
      </c>
      <c r="CC46" s="90" t="str">
        <f>IFERROR(CT_Bands_2003_2022_Count_Stock!#REF!*CT_Bands_1991_2022_Bills_Flat!CC46,"0")</f>
        <v>0</v>
      </c>
      <c r="CD46" s="90" t="str">
        <f>IFERROR(CT_Bands_2003_2022_Count_Stock!#REF!*CT_Bands_1991_2022_Bills_Flat!CD46,"0")</f>
        <v>0</v>
      </c>
      <c r="CE46" s="90" t="str">
        <f>IFERROR(CT_Bands_2003_2022_Count_Stock!#REF!*CT_Bands_1991_2022_Bills_Flat!CE46,"0")</f>
        <v>0</v>
      </c>
      <c r="CF46" s="51"/>
    </row>
    <row r="47" spans="1:84" x14ac:dyDescent="0.25">
      <c r="A47" s="76" t="s">
        <v>837</v>
      </c>
      <c r="B47" s="85" t="s">
        <v>838</v>
      </c>
      <c r="C47" s="85" t="s">
        <v>1511</v>
      </c>
      <c r="D47" s="90" t="str">
        <f>IFERROR(CT_Bands_2003_2022_Count_Stock!#REF!*CT_Bands_1991_2022_Bills_Flat!D47,"0")</f>
        <v>0</v>
      </c>
      <c r="E47" s="90" t="str">
        <f>IFERROR(CT_Bands_2003_2022_Count_Stock!#REF!*CT_Bands_1991_2022_Bills_Flat!E47,"0")</f>
        <v>0</v>
      </c>
      <c r="F47" s="90" t="str">
        <f>IFERROR(CT_Bands_2003_2022_Count_Stock!#REF!*CT_Bands_1991_2022_Bills_Flat!F47,"0")</f>
        <v>0</v>
      </c>
      <c r="G47" s="90" t="str">
        <f>IFERROR(CT_Bands_2003_2022_Count_Stock!#REF!*CT_Bands_1991_2022_Bills_Flat!G47,"0")</f>
        <v>0</v>
      </c>
      <c r="H47" s="90" t="str">
        <f>IFERROR(CT_Bands_2003_2022_Count_Stock!#REF!*CT_Bands_1991_2022_Bills_Flat!H47,"0")</f>
        <v>0</v>
      </c>
      <c r="I47" s="90" t="str">
        <f>IFERROR(CT_Bands_2003_2022_Count_Stock!#REF!*CT_Bands_1991_2022_Bills_Flat!I47,"0")</f>
        <v>0</v>
      </c>
      <c r="J47" s="90" t="str">
        <f>IFERROR(CT_Bands_2003_2022_Count_Stock!#REF!*CT_Bands_1991_2022_Bills_Flat!J47,"0")</f>
        <v>0</v>
      </c>
      <c r="K47" s="90" t="str">
        <f>IFERROR(CT_Bands_2003_2022_Count_Stock!#REF!*CT_Bands_1991_2022_Bills_Flat!K47,"0")</f>
        <v>0</v>
      </c>
      <c r="L47" s="90" t="str">
        <f>IFERROR(CT_Bands_2003_2022_Count_Stock!#REF!*CT_Bands_1991_2022_Bills_Flat!L47,"0")</f>
        <v>0</v>
      </c>
      <c r="M47" s="90" t="str">
        <f>IFERROR(CT_Bands_2003_2022_Count_Stock!#REF!*CT_Bands_1991_2022_Bills_Flat!M47,"0")</f>
        <v>0</v>
      </c>
      <c r="N47" s="102" t="str">
        <f>IFERROR(CT_Bands_2003_2022_Count_Stock!#REF!*CT_Bands_1991_2022_Bills_Flat!N47,"0")</f>
        <v>0</v>
      </c>
      <c r="O47" s="90" t="str">
        <f>IFERROR(CT_Bands_2003_2022_Count_Stock!#REF!*CT_Bands_1991_2022_Bills_Flat!O47,"0")</f>
        <v>0</v>
      </c>
      <c r="P47" s="90" t="str">
        <f>IFERROR(CT_Bands_2003_2022_Count_Stock!#REF!*CT_Bands_1991_2022_Bills_Flat!P47,"0")</f>
        <v>0</v>
      </c>
      <c r="Q47" s="90" t="str">
        <f>IFERROR(CT_Bands_2003_2022_Count_Stock!#REF!*CT_Bands_1991_2022_Bills_Flat!Q47,"0")</f>
        <v>0</v>
      </c>
      <c r="R47" s="90" t="str">
        <f>IFERROR(CT_Bands_2003_2022_Count_Stock!#REF!*CT_Bands_1991_2022_Bills_Flat!R47,"0")</f>
        <v>0</v>
      </c>
      <c r="S47" s="90" t="str">
        <f>IFERROR(CT_Bands_2003_2022_Count_Stock!#REF!*CT_Bands_1991_2022_Bills_Flat!S47,"0")</f>
        <v>0</v>
      </c>
      <c r="T47" s="90" t="str">
        <f>IFERROR(CT_Bands_2003_2022_Count_Stock!#REF!*CT_Bands_1991_2022_Bills_Flat!T47,"0")</f>
        <v>0</v>
      </c>
      <c r="U47" s="90" t="str">
        <f>IFERROR(CT_Bands_2003_2022_Count_Stock!#REF!*CT_Bands_1991_2022_Bills_Flat!U47,"0")</f>
        <v>0</v>
      </c>
      <c r="V47" s="90" t="str">
        <f>IFERROR(CT_Bands_2003_2022_Count_Stock!#REF!*CT_Bands_1991_2022_Bills_Flat!V47,"0")</f>
        <v>0</v>
      </c>
      <c r="W47" s="90" t="str">
        <f>IFERROR(CT_Bands_2003_2022_Count_Stock!#REF!*CT_Bands_1991_2022_Bills_Flat!W47,"0")</f>
        <v>0</v>
      </c>
      <c r="X47" s="102" t="str">
        <f>IFERROR(CT_Bands_2003_2022_Count_Stock!#REF!*CT_Bands_1991_2022_Bills_Flat!X47,"0")</f>
        <v>0</v>
      </c>
      <c r="Y47" s="90" t="str">
        <f>IFERROR(CT_Bands_2003_2022_Count_Stock!#REF!*CT_Bands_1991_2022_Bills_Flat!Y47,"0")</f>
        <v>0</v>
      </c>
      <c r="Z47" s="90" t="str">
        <f>IFERROR(CT_Bands_2003_2022_Count_Stock!#REF!*CT_Bands_1991_2022_Bills_Flat!Z47,"0")</f>
        <v>0</v>
      </c>
      <c r="AA47" s="90" t="str">
        <f>IFERROR(CT_Bands_2003_2022_Count_Stock!#REF!*CT_Bands_1991_2022_Bills_Flat!AA47,"0")</f>
        <v>0</v>
      </c>
      <c r="AB47" s="90" t="str">
        <f>IFERROR(CT_Bands_2003_2022_Count_Stock!#REF!*CT_Bands_1991_2022_Bills_Flat!AB47,"0")</f>
        <v>0</v>
      </c>
      <c r="AC47" s="90" t="str">
        <f>IFERROR(CT_Bands_2003_2022_Count_Stock!#REF!*CT_Bands_1991_2022_Bills_Flat!AC47,"0")</f>
        <v>0</v>
      </c>
      <c r="AD47" s="90" t="str">
        <f>IFERROR(CT_Bands_2003_2022_Count_Stock!#REF!*CT_Bands_1991_2022_Bills_Flat!AD47,"0")</f>
        <v>0</v>
      </c>
      <c r="AE47" s="90" t="str">
        <f>IFERROR(CT_Bands_2003_2022_Count_Stock!#REF!*CT_Bands_1991_2022_Bills_Flat!AE47,"0")</f>
        <v>0</v>
      </c>
      <c r="AF47" s="90" t="str">
        <f>IFERROR(CT_Bands_2003_2022_Count_Stock!#REF!*CT_Bands_1991_2022_Bills_Flat!AF47,"0")</f>
        <v>0</v>
      </c>
      <c r="AG47" s="90" t="str">
        <f>IFERROR(CT_Bands_2003_2022_Count_Stock!#REF!*CT_Bands_1991_2022_Bills_Flat!AG47,"0")</f>
        <v>0</v>
      </c>
      <c r="AH47" s="102" t="str">
        <f>IFERROR(CT_Bands_2003_2022_Count_Stock!#REF!*CT_Bands_1991_2022_Bills_Flat!AH47,"0")</f>
        <v>0</v>
      </c>
      <c r="AI47" s="90" t="str">
        <f>IFERROR(CT_Bands_2003_2022_Count_Stock!#REF!*CT_Bands_1991_2022_Bills_Flat!AI47,"0")</f>
        <v>0</v>
      </c>
      <c r="AJ47" s="90" t="str">
        <f>IFERROR(CT_Bands_2003_2022_Count_Stock!#REF!*CT_Bands_1991_2022_Bills_Flat!AJ47,"0")</f>
        <v>0</v>
      </c>
      <c r="AK47" s="90" t="str">
        <f>IFERROR(CT_Bands_2003_2022_Count_Stock!#REF!*CT_Bands_1991_2022_Bills_Flat!AK47,"0")</f>
        <v>0</v>
      </c>
      <c r="AL47" s="90" t="str">
        <f>IFERROR(CT_Bands_2003_2022_Count_Stock!#REF!*CT_Bands_1991_2022_Bills_Flat!AL47,"0")</f>
        <v>0</v>
      </c>
      <c r="AM47" s="90" t="str">
        <f>IFERROR(CT_Bands_2003_2022_Count_Stock!#REF!*CT_Bands_1991_2022_Bills_Flat!AM47,"0")</f>
        <v>0</v>
      </c>
      <c r="AN47" s="90" t="str">
        <f>IFERROR(CT_Bands_2003_2022_Count_Stock!#REF!*CT_Bands_1991_2022_Bills_Flat!AN47,"0")</f>
        <v>0</v>
      </c>
      <c r="AO47" s="90" t="str">
        <f>IFERROR(CT_Bands_2003_2022_Count_Stock!#REF!*CT_Bands_1991_2022_Bills_Flat!AO47,"0")</f>
        <v>0</v>
      </c>
      <c r="AP47" s="90" t="str">
        <f>IFERROR(CT_Bands_2003_2022_Count_Stock!#REF!*CT_Bands_1991_2022_Bills_Flat!AP47,"0")</f>
        <v>0</v>
      </c>
      <c r="AQ47" s="90" t="str">
        <f>IFERROR(CT_Bands_2003_2022_Count_Stock!#REF!*CT_Bands_1991_2022_Bills_Flat!AQ47,"0")</f>
        <v>0</v>
      </c>
      <c r="AR47" s="102" t="str">
        <f>IFERROR(CT_Bands_2003_2022_Count_Stock!#REF!*CT_Bands_1991_2022_Bills_Flat!AR47,"0")</f>
        <v>0</v>
      </c>
      <c r="AS47" s="90" t="str">
        <f>IFERROR(CT_Bands_2003_2022_Count_Stock!#REF!*CT_Bands_1991_2022_Bills_Flat!AS47,"0")</f>
        <v>0</v>
      </c>
      <c r="AT47" s="90" t="str">
        <f>IFERROR(CT_Bands_2003_2022_Count_Stock!#REF!*CT_Bands_1991_2022_Bills_Flat!AT47,"0")</f>
        <v>0</v>
      </c>
      <c r="AU47" s="90" t="str">
        <f>IFERROR(CT_Bands_2003_2022_Count_Stock!#REF!*CT_Bands_1991_2022_Bills_Flat!AU47,"0")</f>
        <v>0</v>
      </c>
      <c r="AV47" s="90" t="str">
        <f>IFERROR(CT_Bands_2003_2022_Count_Stock!#REF!*CT_Bands_1991_2022_Bills_Flat!AV47,"0")</f>
        <v>0</v>
      </c>
      <c r="AW47" s="90" t="str">
        <f>IFERROR(CT_Bands_2003_2022_Count_Stock!#REF!*CT_Bands_1991_2022_Bills_Flat!AW47,"0")</f>
        <v>0</v>
      </c>
      <c r="AX47" s="90" t="str">
        <f>IFERROR(CT_Bands_2003_2022_Count_Stock!#REF!*CT_Bands_1991_2022_Bills_Flat!AX47,"0")</f>
        <v>0</v>
      </c>
      <c r="AY47" s="90" t="str">
        <f>IFERROR(CT_Bands_2003_2022_Count_Stock!#REF!*CT_Bands_1991_2022_Bills_Flat!AY47,"0")</f>
        <v>0</v>
      </c>
      <c r="AZ47" s="90" t="str">
        <f>IFERROR(CT_Bands_2003_2022_Count_Stock!#REF!*CT_Bands_1991_2022_Bills_Flat!AZ47,"0")</f>
        <v>0</v>
      </c>
      <c r="BA47" s="90" t="str">
        <f>IFERROR(CT_Bands_2003_2022_Count_Stock!#REF!*CT_Bands_1991_2022_Bills_Flat!BA47,"0")</f>
        <v>0</v>
      </c>
      <c r="BB47" s="102" t="str">
        <f>IFERROR(CT_Bands_2003_2022_Count_Stock!#REF!*CT_Bands_1991_2022_Bills_Flat!BB47,"0")</f>
        <v>0</v>
      </c>
      <c r="BC47" s="90" t="str">
        <f>IFERROR(CT_Bands_2003_2022_Count_Stock!#REF!*CT_Bands_1991_2022_Bills_Flat!BC47,"0")</f>
        <v>0</v>
      </c>
      <c r="BD47" s="90" t="str">
        <f>IFERROR(CT_Bands_2003_2022_Count_Stock!#REF!*CT_Bands_1991_2022_Bills_Flat!BD47,"0")</f>
        <v>0</v>
      </c>
      <c r="BE47" s="90" t="str">
        <f>IFERROR(CT_Bands_2003_2022_Count_Stock!#REF!*CT_Bands_1991_2022_Bills_Flat!BE47,"0")</f>
        <v>0</v>
      </c>
      <c r="BF47" s="90" t="str">
        <f>IFERROR(CT_Bands_2003_2022_Count_Stock!#REF!*CT_Bands_1991_2022_Bills_Flat!BF47,"0")</f>
        <v>0</v>
      </c>
      <c r="BG47" s="90" t="str">
        <f>IFERROR(CT_Bands_2003_2022_Count_Stock!#REF!*CT_Bands_1991_2022_Bills_Flat!BG47,"0")</f>
        <v>0</v>
      </c>
      <c r="BH47" s="90" t="str">
        <f>IFERROR(CT_Bands_2003_2022_Count_Stock!#REF!*CT_Bands_1991_2022_Bills_Flat!BH47,"0")</f>
        <v>0</v>
      </c>
      <c r="BI47" s="90" t="str">
        <f>IFERROR(CT_Bands_2003_2022_Count_Stock!#REF!*CT_Bands_1991_2022_Bills_Flat!BI47,"0")</f>
        <v>0</v>
      </c>
      <c r="BJ47" s="90" t="str">
        <f>IFERROR(CT_Bands_2003_2022_Count_Stock!#REF!*CT_Bands_1991_2022_Bills_Flat!BJ47,"0")</f>
        <v>0</v>
      </c>
      <c r="BK47" s="90" t="str">
        <f>IFERROR(CT_Bands_2003_2022_Count_Stock!#REF!*CT_Bands_1991_2022_Bills_Flat!BK47,"0")</f>
        <v>0</v>
      </c>
      <c r="BL47" s="102" t="str">
        <f>IFERROR(CT_Bands_2003_2022_Count_Stock!#REF!*CT_Bands_1991_2022_Bills_Flat!BL47,"0")</f>
        <v>0</v>
      </c>
      <c r="BM47" s="90" t="str">
        <f>IFERROR(CT_Bands_2003_2022_Count_Stock!#REF!*CT_Bands_1991_2022_Bills_Flat!BM47,"0")</f>
        <v>0</v>
      </c>
      <c r="BN47" s="90" t="str">
        <f>IFERROR(CT_Bands_2003_2022_Count_Stock!#REF!*CT_Bands_1991_2022_Bills_Flat!BN47,"0")</f>
        <v>0</v>
      </c>
      <c r="BO47" s="90" t="str">
        <f>IFERROR(CT_Bands_2003_2022_Count_Stock!#REF!*CT_Bands_1991_2022_Bills_Flat!BO47,"0")</f>
        <v>0</v>
      </c>
      <c r="BP47" s="90" t="str">
        <f>IFERROR(CT_Bands_2003_2022_Count_Stock!#REF!*CT_Bands_1991_2022_Bills_Flat!BP47,"0")</f>
        <v>0</v>
      </c>
      <c r="BQ47" s="90" t="str">
        <f>IFERROR(CT_Bands_2003_2022_Count_Stock!#REF!*CT_Bands_1991_2022_Bills_Flat!BQ47,"0")</f>
        <v>0</v>
      </c>
      <c r="BR47" s="90" t="str">
        <f>IFERROR(CT_Bands_2003_2022_Count_Stock!#REF!*CT_Bands_1991_2022_Bills_Flat!BR47,"0")</f>
        <v>0</v>
      </c>
      <c r="BS47" s="90" t="str">
        <f>IFERROR(CT_Bands_2003_2022_Count_Stock!#REF!*CT_Bands_1991_2022_Bills_Flat!BS47,"0")</f>
        <v>0</v>
      </c>
      <c r="BT47" s="90" t="str">
        <f>IFERROR(CT_Bands_2003_2022_Count_Stock!#REF!*CT_Bands_1991_2022_Bills_Flat!BT47,"0")</f>
        <v>0</v>
      </c>
      <c r="BU47" s="90" t="str">
        <f>IFERROR(CT_Bands_2003_2022_Count_Stock!#REF!*CT_Bands_1991_2022_Bills_Flat!BU47,"0")</f>
        <v>0</v>
      </c>
      <c r="BV47" s="102" t="str">
        <f>IFERROR(CT_Bands_2003_2022_Count_Stock!#REF!*CT_Bands_1991_2022_Bills_Flat!BV47,"0")</f>
        <v>0</v>
      </c>
      <c r="BW47" s="90" t="str">
        <f>IFERROR(CT_Bands_2003_2022_Count_Stock!#REF!*CT_Bands_1991_2022_Bills_Flat!BW47,"0")</f>
        <v>0</v>
      </c>
      <c r="BX47" s="90" t="str">
        <f>IFERROR(CT_Bands_2003_2022_Count_Stock!#REF!*CT_Bands_1991_2022_Bills_Flat!BX47,"0")</f>
        <v>0</v>
      </c>
      <c r="BY47" s="90" t="str">
        <f>IFERROR(CT_Bands_2003_2022_Count_Stock!#REF!*CT_Bands_1991_2022_Bills_Flat!BY47,"0")</f>
        <v>0</v>
      </c>
      <c r="BZ47" s="90" t="str">
        <f>IFERROR(CT_Bands_2003_2022_Count_Stock!#REF!*CT_Bands_1991_2022_Bills_Flat!BZ47,"0")</f>
        <v>0</v>
      </c>
      <c r="CA47" s="90" t="str">
        <f>IFERROR(CT_Bands_2003_2022_Count_Stock!#REF!*CT_Bands_1991_2022_Bills_Flat!CA47,"0")</f>
        <v>0</v>
      </c>
      <c r="CB47" s="90" t="str">
        <f>IFERROR(CT_Bands_2003_2022_Count_Stock!#REF!*CT_Bands_1991_2022_Bills_Flat!CB47,"0")</f>
        <v>0</v>
      </c>
      <c r="CC47" s="90" t="str">
        <f>IFERROR(CT_Bands_2003_2022_Count_Stock!#REF!*CT_Bands_1991_2022_Bills_Flat!CC47,"0")</f>
        <v>0</v>
      </c>
      <c r="CD47" s="90" t="str">
        <f>IFERROR(CT_Bands_2003_2022_Count_Stock!#REF!*CT_Bands_1991_2022_Bills_Flat!CD47,"0")</f>
        <v>0</v>
      </c>
      <c r="CE47" s="90" t="str">
        <f>IFERROR(CT_Bands_2003_2022_Count_Stock!#REF!*CT_Bands_1991_2022_Bills_Flat!CE47,"0")</f>
        <v>0</v>
      </c>
      <c r="CF47" s="51"/>
    </row>
    <row r="48" spans="1:84" x14ac:dyDescent="0.25">
      <c r="A48" s="76" t="s">
        <v>797</v>
      </c>
      <c r="B48" s="85" t="s">
        <v>798</v>
      </c>
      <c r="C48" s="85" t="s">
        <v>1511</v>
      </c>
      <c r="D48" s="90" t="str">
        <f>IFERROR(CT_Bands_2003_2022_Count_Stock!#REF!*CT_Bands_1991_2022_Bills_Flat!D48,"0")</f>
        <v>0</v>
      </c>
      <c r="E48" s="90" t="str">
        <f>IFERROR(CT_Bands_2003_2022_Count_Stock!#REF!*CT_Bands_1991_2022_Bills_Flat!E48,"0")</f>
        <v>0</v>
      </c>
      <c r="F48" s="90" t="str">
        <f>IFERROR(CT_Bands_2003_2022_Count_Stock!#REF!*CT_Bands_1991_2022_Bills_Flat!F48,"0")</f>
        <v>0</v>
      </c>
      <c r="G48" s="90" t="str">
        <f>IFERROR(CT_Bands_2003_2022_Count_Stock!#REF!*CT_Bands_1991_2022_Bills_Flat!G48,"0")</f>
        <v>0</v>
      </c>
      <c r="H48" s="90" t="str">
        <f>IFERROR(CT_Bands_2003_2022_Count_Stock!#REF!*CT_Bands_1991_2022_Bills_Flat!H48,"0")</f>
        <v>0</v>
      </c>
      <c r="I48" s="90" t="str">
        <f>IFERROR(CT_Bands_2003_2022_Count_Stock!#REF!*CT_Bands_1991_2022_Bills_Flat!I48,"0")</f>
        <v>0</v>
      </c>
      <c r="J48" s="90" t="str">
        <f>IFERROR(CT_Bands_2003_2022_Count_Stock!#REF!*CT_Bands_1991_2022_Bills_Flat!J48,"0")</f>
        <v>0</v>
      </c>
      <c r="K48" s="90" t="str">
        <f>IFERROR(CT_Bands_2003_2022_Count_Stock!#REF!*CT_Bands_1991_2022_Bills_Flat!K48,"0")</f>
        <v>0</v>
      </c>
      <c r="L48" s="90" t="str">
        <f>IFERROR(CT_Bands_2003_2022_Count_Stock!#REF!*CT_Bands_1991_2022_Bills_Flat!L48,"0")</f>
        <v>0</v>
      </c>
      <c r="M48" s="90" t="str">
        <f>IFERROR(CT_Bands_2003_2022_Count_Stock!#REF!*CT_Bands_1991_2022_Bills_Flat!M48,"0")</f>
        <v>0</v>
      </c>
      <c r="N48" s="102" t="str">
        <f>IFERROR(CT_Bands_2003_2022_Count_Stock!#REF!*CT_Bands_1991_2022_Bills_Flat!N48,"0")</f>
        <v>0</v>
      </c>
      <c r="O48" s="90" t="str">
        <f>IFERROR(CT_Bands_2003_2022_Count_Stock!#REF!*CT_Bands_1991_2022_Bills_Flat!O48,"0")</f>
        <v>0</v>
      </c>
      <c r="P48" s="90" t="str">
        <f>IFERROR(CT_Bands_2003_2022_Count_Stock!#REF!*CT_Bands_1991_2022_Bills_Flat!P48,"0")</f>
        <v>0</v>
      </c>
      <c r="Q48" s="90" t="str">
        <f>IFERROR(CT_Bands_2003_2022_Count_Stock!#REF!*CT_Bands_1991_2022_Bills_Flat!Q48,"0")</f>
        <v>0</v>
      </c>
      <c r="R48" s="90" t="str">
        <f>IFERROR(CT_Bands_2003_2022_Count_Stock!#REF!*CT_Bands_1991_2022_Bills_Flat!R48,"0")</f>
        <v>0</v>
      </c>
      <c r="S48" s="90" t="str">
        <f>IFERROR(CT_Bands_2003_2022_Count_Stock!#REF!*CT_Bands_1991_2022_Bills_Flat!S48,"0")</f>
        <v>0</v>
      </c>
      <c r="T48" s="90" t="str">
        <f>IFERROR(CT_Bands_2003_2022_Count_Stock!#REF!*CT_Bands_1991_2022_Bills_Flat!T48,"0")</f>
        <v>0</v>
      </c>
      <c r="U48" s="90" t="str">
        <f>IFERROR(CT_Bands_2003_2022_Count_Stock!#REF!*CT_Bands_1991_2022_Bills_Flat!U48,"0")</f>
        <v>0</v>
      </c>
      <c r="V48" s="90" t="str">
        <f>IFERROR(CT_Bands_2003_2022_Count_Stock!#REF!*CT_Bands_1991_2022_Bills_Flat!V48,"0")</f>
        <v>0</v>
      </c>
      <c r="W48" s="90" t="str">
        <f>IFERROR(CT_Bands_2003_2022_Count_Stock!#REF!*CT_Bands_1991_2022_Bills_Flat!W48,"0")</f>
        <v>0</v>
      </c>
      <c r="X48" s="102" t="str">
        <f>IFERROR(CT_Bands_2003_2022_Count_Stock!#REF!*CT_Bands_1991_2022_Bills_Flat!X48,"0")</f>
        <v>0</v>
      </c>
      <c r="Y48" s="90" t="str">
        <f>IFERROR(CT_Bands_2003_2022_Count_Stock!#REF!*CT_Bands_1991_2022_Bills_Flat!Y48,"0")</f>
        <v>0</v>
      </c>
      <c r="Z48" s="90" t="str">
        <f>IFERROR(CT_Bands_2003_2022_Count_Stock!#REF!*CT_Bands_1991_2022_Bills_Flat!Z48,"0")</f>
        <v>0</v>
      </c>
      <c r="AA48" s="90" t="str">
        <f>IFERROR(CT_Bands_2003_2022_Count_Stock!#REF!*CT_Bands_1991_2022_Bills_Flat!AA48,"0")</f>
        <v>0</v>
      </c>
      <c r="AB48" s="90" t="str">
        <f>IFERROR(CT_Bands_2003_2022_Count_Stock!#REF!*CT_Bands_1991_2022_Bills_Flat!AB48,"0")</f>
        <v>0</v>
      </c>
      <c r="AC48" s="90" t="str">
        <f>IFERROR(CT_Bands_2003_2022_Count_Stock!#REF!*CT_Bands_1991_2022_Bills_Flat!AC48,"0")</f>
        <v>0</v>
      </c>
      <c r="AD48" s="90" t="str">
        <f>IFERROR(CT_Bands_2003_2022_Count_Stock!#REF!*CT_Bands_1991_2022_Bills_Flat!AD48,"0")</f>
        <v>0</v>
      </c>
      <c r="AE48" s="90" t="str">
        <f>IFERROR(CT_Bands_2003_2022_Count_Stock!#REF!*CT_Bands_1991_2022_Bills_Flat!AE48,"0")</f>
        <v>0</v>
      </c>
      <c r="AF48" s="90" t="str">
        <f>IFERROR(CT_Bands_2003_2022_Count_Stock!#REF!*CT_Bands_1991_2022_Bills_Flat!AF48,"0")</f>
        <v>0</v>
      </c>
      <c r="AG48" s="90" t="str">
        <f>IFERROR(CT_Bands_2003_2022_Count_Stock!#REF!*CT_Bands_1991_2022_Bills_Flat!AG48,"0")</f>
        <v>0</v>
      </c>
      <c r="AH48" s="102" t="str">
        <f>IFERROR(CT_Bands_2003_2022_Count_Stock!#REF!*CT_Bands_1991_2022_Bills_Flat!AH48,"0")</f>
        <v>0</v>
      </c>
      <c r="AI48" s="90" t="str">
        <f>IFERROR(CT_Bands_2003_2022_Count_Stock!#REF!*CT_Bands_1991_2022_Bills_Flat!AI48,"0")</f>
        <v>0</v>
      </c>
      <c r="AJ48" s="90" t="str">
        <f>IFERROR(CT_Bands_2003_2022_Count_Stock!#REF!*CT_Bands_1991_2022_Bills_Flat!AJ48,"0")</f>
        <v>0</v>
      </c>
      <c r="AK48" s="90" t="str">
        <f>IFERROR(CT_Bands_2003_2022_Count_Stock!#REF!*CT_Bands_1991_2022_Bills_Flat!AK48,"0")</f>
        <v>0</v>
      </c>
      <c r="AL48" s="90" t="str">
        <f>IFERROR(CT_Bands_2003_2022_Count_Stock!#REF!*CT_Bands_1991_2022_Bills_Flat!AL48,"0")</f>
        <v>0</v>
      </c>
      <c r="AM48" s="90" t="str">
        <f>IFERROR(CT_Bands_2003_2022_Count_Stock!#REF!*CT_Bands_1991_2022_Bills_Flat!AM48,"0")</f>
        <v>0</v>
      </c>
      <c r="AN48" s="90" t="str">
        <f>IFERROR(CT_Bands_2003_2022_Count_Stock!#REF!*CT_Bands_1991_2022_Bills_Flat!AN48,"0")</f>
        <v>0</v>
      </c>
      <c r="AO48" s="90" t="str">
        <f>IFERROR(CT_Bands_2003_2022_Count_Stock!#REF!*CT_Bands_1991_2022_Bills_Flat!AO48,"0")</f>
        <v>0</v>
      </c>
      <c r="AP48" s="90" t="str">
        <f>IFERROR(CT_Bands_2003_2022_Count_Stock!#REF!*CT_Bands_1991_2022_Bills_Flat!AP48,"0")</f>
        <v>0</v>
      </c>
      <c r="AQ48" s="90" t="str">
        <f>IFERROR(CT_Bands_2003_2022_Count_Stock!#REF!*CT_Bands_1991_2022_Bills_Flat!AQ48,"0")</f>
        <v>0</v>
      </c>
      <c r="AR48" s="102" t="str">
        <f>IFERROR(CT_Bands_2003_2022_Count_Stock!#REF!*CT_Bands_1991_2022_Bills_Flat!AR48,"0")</f>
        <v>0</v>
      </c>
      <c r="AS48" s="90" t="str">
        <f>IFERROR(CT_Bands_2003_2022_Count_Stock!#REF!*CT_Bands_1991_2022_Bills_Flat!AS48,"0")</f>
        <v>0</v>
      </c>
      <c r="AT48" s="90" t="str">
        <f>IFERROR(CT_Bands_2003_2022_Count_Stock!#REF!*CT_Bands_1991_2022_Bills_Flat!AT48,"0")</f>
        <v>0</v>
      </c>
      <c r="AU48" s="90" t="str">
        <f>IFERROR(CT_Bands_2003_2022_Count_Stock!#REF!*CT_Bands_1991_2022_Bills_Flat!AU48,"0")</f>
        <v>0</v>
      </c>
      <c r="AV48" s="90" t="str">
        <f>IFERROR(CT_Bands_2003_2022_Count_Stock!#REF!*CT_Bands_1991_2022_Bills_Flat!AV48,"0")</f>
        <v>0</v>
      </c>
      <c r="AW48" s="90" t="str">
        <f>IFERROR(CT_Bands_2003_2022_Count_Stock!#REF!*CT_Bands_1991_2022_Bills_Flat!AW48,"0")</f>
        <v>0</v>
      </c>
      <c r="AX48" s="90" t="str">
        <f>IFERROR(CT_Bands_2003_2022_Count_Stock!#REF!*CT_Bands_1991_2022_Bills_Flat!AX48,"0")</f>
        <v>0</v>
      </c>
      <c r="AY48" s="90" t="str">
        <f>IFERROR(CT_Bands_2003_2022_Count_Stock!#REF!*CT_Bands_1991_2022_Bills_Flat!AY48,"0")</f>
        <v>0</v>
      </c>
      <c r="AZ48" s="90" t="str">
        <f>IFERROR(CT_Bands_2003_2022_Count_Stock!#REF!*CT_Bands_1991_2022_Bills_Flat!AZ48,"0")</f>
        <v>0</v>
      </c>
      <c r="BA48" s="90" t="str">
        <f>IFERROR(CT_Bands_2003_2022_Count_Stock!#REF!*CT_Bands_1991_2022_Bills_Flat!BA48,"0")</f>
        <v>0</v>
      </c>
      <c r="BB48" s="102" t="str">
        <f>IFERROR(CT_Bands_2003_2022_Count_Stock!#REF!*CT_Bands_1991_2022_Bills_Flat!BB48,"0")</f>
        <v>0</v>
      </c>
      <c r="BC48" s="90" t="str">
        <f>IFERROR(CT_Bands_2003_2022_Count_Stock!#REF!*CT_Bands_1991_2022_Bills_Flat!BC48,"0")</f>
        <v>0</v>
      </c>
      <c r="BD48" s="90" t="str">
        <f>IFERROR(CT_Bands_2003_2022_Count_Stock!#REF!*CT_Bands_1991_2022_Bills_Flat!BD48,"0")</f>
        <v>0</v>
      </c>
      <c r="BE48" s="90" t="str">
        <f>IFERROR(CT_Bands_2003_2022_Count_Stock!#REF!*CT_Bands_1991_2022_Bills_Flat!BE48,"0")</f>
        <v>0</v>
      </c>
      <c r="BF48" s="90" t="str">
        <f>IFERROR(CT_Bands_2003_2022_Count_Stock!#REF!*CT_Bands_1991_2022_Bills_Flat!BF48,"0")</f>
        <v>0</v>
      </c>
      <c r="BG48" s="90" t="str">
        <f>IFERROR(CT_Bands_2003_2022_Count_Stock!#REF!*CT_Bands_1991_2022_Bills_Flat!BG48,"0")</f>
        <v>0</v>
      </c>
      <c r="BH48" s="90" t="str">
        <f>IFERROR(CT_Bands_2003_2022_Count_Stock!#REF!*CT_Bands_1991_2022_Bills_Flat!BH48,"0")</f>
        <v>0</v>
      </c>
      <c r="BI48" s="90" t="str">
        <f>IFERROR(CT_Bands_2003_2022_Count_Stock!#REF!*CT_Bands_1991_2022_Bills_Flat!BI48,"0")</f>
        <v>0</v>
      </c>
      <c r="BJ48" s="90" t="str">
        <f>IFERROR(CT_Bands_2003_2022_Count_Stock!#REF!*CT_Bands_1991_2022_Bills_Flat!BJ48,"0")</f>
        <v>0</v>
      </c>
      <c r="BK48" s="90" t="str">
        <f>IFERROR(CT_Bands_2003_2022_Count_Stock!#REF!*CT_Bands_1991_2022_Bills_Flat!BK48,"0")</f>
        <v>0</v>
      </c>
      <c r="BL48" s="102" t="str">
        <f>IFERROR(CT_Bands_2003_2022_Count_Stock!#REF!*CT_Bands_1991_2022_Bills_Flat!BL48,"0")</f>
        <v>0</v>
      </c>
      <c r="BM48" s="90" t="str">
        <f>IFERROR(CT_Bands_2003_2022_Count_Stock!#REF!*CT_Bands_1991_2022_Bills_Flat!BM48,"0")</f>
        <v>0</v>
      </c>
      <c r="BN48" s="90" t="str">
        <f>IFERROR(CT_Bands_2003_2022_Count_Stock!#REF!*CT_Bands_1991_2022_Bills_Flat!BN48,"0")</f>
        <v>0</v>
      </c>
      <c r="BO48" s="90" t="str">
        <f>IFERROR(CT_Bands_2003_2022_Count_Stock!#REF!*CT_Bands_1991_2022_Bills_Flat!BO48,"0")</f>
        <v>0</v>
      </c>
      <c r="BP48" s="90" t="str">
        <f>IFERROR(CT_Bands_2003_2022_Count_Stock!#REF!*CT_Bands_1991_2022_Bills_Flat!BP48,"0")</f>
        <v>0</v>
      </c>
      <c r="BQ48" s="90" t="str">
        <f>IFERROR(CT_Bands_2003_2022_Count_Stock!#REF!*CT_Bands_1991_2022_Bills_Flat!BQ48,"0")</f>
        <v>0</v>
      </c>
      <c r="BR48" s="90" t="str">
        <f>IFERROR(CT_Bands_2003_2022_Count_Stock!#REF!*CT_Bands_1991_2022_Bills_Flat!BR48,"0")</f>
        <v>0</v>
      </c>
      <c r="BS48" s="90" t="str">
        <f>IFERROR(CT_Bands_2003_2022_Count_Stock!#REF!*CT_Bands_1991_2022_Bills_Flat!BS48,"0")</f>
        <v>0</v>
      </c>
      <c r="BT48" s="90" t="str">
        <f>IFERROR(CT_Bands_2003_2022_Count_Stock!#REF!*CT_Bands_1991_2022_Bills_Flat!BT48,"0")</f>
        <v>0</v>
      </c>
      <c r="BU48" s="90" t="str">
        <f>IFERROR(CT_Bands_2003_2022_Count_Stock!#REF!*CT_Bands_1991_2022_Bills_Flat!BU48,"0")</f>
        <v>0</v>
      </c>
      <c r="BV48" s="102" t="str">
        <f>IFERROR(CT_Bands_2003_2022_Count_Stock!#REF!*CT_Bands_1991_2022_Bills_Flat!BV48,"0")</f>
        <v>0</v>
      </c>
      <c r="BW48" s="90" t="str">
        <f>IFERROR(CT_Bands_2003_2022_Count_Stock!#REF!*CT_Bands_1991_2022_Bills_Flat!BW48,"0")</f>
        <v>0</v>
      </c>
      <c r="BX48" s="90" t="str">
        <f>IFERROR(CT_Bands_2003_2022_Count_Stock!#REF!*CT_Bands_1991_2022_Bills_Flat!BX48,"0")</f>
        <v>0</v>
      </c>
      <c r="BY48" s="90" t="str">
        <f>IFERROR(CT_Bands_2003_2022_Count_Stock!#REF!*CT_Bands_1991_2022_Bills_Flat!BY48,"0")</f>
        <v>0</v>
      </c>
      <c r="BZ48" s="90" t="str">
        <f>IFERROR(CT_Bands_2003_2022_Count_Stock!#REF!*CT_Bands_1991_2022_Bills_Flat!BZ48,"0")</f>
        <v>0</v>
      </c>
      <c r="CA48" s="90" t="str">
        <f>IFERROR(CT_Bands_2003_2022_Count_Stock!#REF!*CT_Bands_1991_2022_Bills_Flat!CA48,"0")</f>
        <v>0</v>
      </c>
      <c r="CB48" s="90" t="str">
        <f>IFERROR(CT_Bands_2003_2022_Count_Stock!#REF!*CT_Bands_1991_2022_Bills_Flat!CB48,"0")</f>
        <v>0</v>
      </c>
      <c r="CC48" s="90" t="str">
        <f>IFERROR(CT_Bands_2003_2022_Count_Stock!#REF!*CT_Bands_1991_2022_Bills_Flat!CC48,"0")</f>
        <v>0</v>
      </c>
      <c r="CD48" s="90" t="str">
        <f>IFERROR(CT_Bands_2003_2022_Count_Stock!#REF!*CT_Bands_1991_2022_Bills_Flat!CD48,"0")</f>
        <v>0</v>
      </c>
      <c r="CE48" s="90" t="str">
        <f>IFERROR(CT_Bands_2003_2022_Count_Stock!#REF!*CT_Bands_1991_2022_Bills_Flat!CE48,"0")</f>
        <v>0</v>
      </c>
      <c r="CF48" s="51"/>
    </row>
    <row r="49" spans="1:84" x14ac:dyDescent="0.25">
      <c r="A49" s="76" t="s">
        <v>839</v>
      </c>
      <c r="B49" s="85" t="s">
        <v>840</v>
      </c>
      <c r="C49" s="85" t="s">
        <v>1511</v>
      </c>
      <c r="D49" s="90" t="str">
        <f>IFERROR(CT_Bands_2003_2022_Count_Stock!#REF!*CT_Bands_1991_2022_Bills_Flat!D49,"0")</f>
        <v>0</v>
      </c>
      <c r="E49" s="90" t="str">
        <f>IFERROR(CT_Bands_2003_2022_Count_Stock!#REF!*CT_Bands_1991_2022_Bills_Flat!E49,"0")</f>
        <v>0</v>
      </c>
      <c r="F49" s="90" t="str">
        <f>IFERROR(CT_Bands_2003_2022_Count_Stock!#REF!*CT_Bands_1991_2022_Bills_Flat!F49,"0")</f>
        <v>0</v>
      </c>
      <c r="G49" s="90" t="str">
        <f>IFERROR(CT_Bands_2003_2022_Count_Stock!#REF!*CT_Bands_1991_2022_Bills_Flat!G49,"0")</f>
        <v>0</v>
      </c>
      <c r="H49" s="90" t="str">
        <f>IFERROR(CT_Bands_2003_2022_Count_Stock!#REF!*CT_Bands_1991_2022_Bills_Flat!H49,"0")</f>
        <v>0</v>
      </c>
      <c r="I49" s="90" t="str">
        <f>IFERROR(CT_Bands_2003_2022_Count_Stock!#REF!*CT_Bands_1991_2022_Bills_Flat!I49,"0")</f>
        <v>0</v>
      </c>
      <c r="J49" s="90" t="str">
        <f>IFERROR(CT_Bands_2003_2022_Count_Stock!#REF!*CT_Bands_1991_2022_Bills_Flat!J49,"0")</f>
        <v>0</v>
      </c>
      <c r="K49" s="90" t="str">
        <f>IFERROR(CT_Bands_2003_2022_Count_Stock!#REF!*CT_Bands_1991_2022_Bills_Flat!K49,"0")</f>
        <v>0</v>
      </c>
      <c r="L49" s="90" t="str">
        <f>IFERROR(CT_Bands_2003_2022_Count_Stock!#REF!*CT_Bands_1991_2022_Bills_Flat!L49,"0")</f>
        <v>0</v>
      </c>
      <c r="M49" s="90" t="str">
        <f>IFERROR(CT_Bands_2003_2022_Count_Stock!#REF!*CT_Bands_1991_2022_Bills_Flat!M49,"0")</f>
        <v>0</v>
      </c>
      <c r="N49" s="102" t="str">
        <f>IFERROR(CT_Bands_2003_2022_Count_Stock!#REF!*CT_Bands_1991_2022_Bills_Flat!N49,"0")</f>
        <v>0</v>
      </c>
      <c r="O49" s="90" t="str">
        <f>IFERROR(CT_Bands_2003_2022_Count_Stock!#REF!*CT_Bands_1991_2022_Bills_Flat!O49,"0")</f>
        <v>0</v>
      </c>
      <c r="P49" s="90" t="str">
        <f>IFERROR(CT_Bands_2003_2022_Count_Stock!#REF!*CT_Bands_1991_2022_Bills_Flat!P49,"0")</f>
        <v>0</v>
      </c>
      <c r="Q49" s="90" t="str">
        <f>IFERROR(CT_Bands_2003_2022_Count_Stock!#REF!*CT_Bands_1991_2022_Bills_Flat!Q49,"0")</f>
        <v>0</v>
      </c>
      <c r="R49" s="90" t="str">
        <f>IFERROR(CT_Bands_2003_2022_Count_Stock!#REF!*CT_Bands_1991_2022_Bills_Flat!R49,"0")</f>
        <v>0</v>
      </c>
      <c r="S49" s="90" t="str">
        <f>IFERROR(CT_Bands_2003_2022_Count_Stock!#REF!*CT_Bands_1991_2022_Bills_Flat!S49,"0")</f>
        <v>0</v>
      </c>
      <c r="T49" s="90" t="str">
        <f>IFERROR(CT_Bands_2003_2022_Count_Stock!#REF!*CT_Bands_1991_2022_Bills_Flat!T49,"0")</f>
        <v>0</v>
      </c>
      <c r="U49" s="90" t="str">
        <f>IFERROR(CT_Bands_2003_2022_Count_Stock!#REF!*CT_Bands_1991_2022_Bills_Flat!U49,"0")</f>
        <v>0</v>
      </c>
      <c r="V49" s="90" t="str">
        <f>IFERROR(CT_Bands_2003_2022_Count_Stock!#REF!*CT_Bands_1991_2022_Bills_Flat!V49,"0")</f>
        <v>0</v>
      </c>
      <c r="W49" s="90" t="str">
        <f>IFERROR(CT_Bands_2003_2022_Count_Stock!#REF!*CT_Bands_1991_2022_Bills_Flat!W49,"0")</f>
        <v>0</v>
      </c>
      <c r="X49" s="102" t="str">
        <f>IFERROR(CT_Bands_2003_2022_Count_Stock!#REF!*CT_Bands_1991_2022_Bills_Flat!X49,"0")</f>
        <v>0</v>
      </c>
      <c r="Y49" s="90" t="str">
        <f>IFERROR(CT_Bands_2003_2022_Count_Stock!#REF!*CT_Bands_1991_2022_Bills_Flat!Y49,"0")</f>
        <v>0</v>
      </c>
      <c r="Z49" s="90" t="str">
        <f>IFERROR(CT_Bands_2003_2022_Count_Stock!#REF!*CT_Bands_1991_2022_Bills_Flat!Z49,"0")</f>
        <v>0</v>
      </c>
      <c r="AA49" s="90" t="str">
        <f>IFERROR(CT_Bands_2003_2022_Count_Stock!#REF!*CT_Bands_1991_2022_Bills_Flat!AA49,"0")</f>
        <v>0</v>
      </c>
      <c r="AB49" s="90" t="str">
        <f>IFERROR(CT_Bands_2003_2022_Count_Stock!#REF!*CT_Bands_1991_2022_Bills_Flat!AB49,"0")</f>
        <v>0</v>
      </c>
      <c r="AC49" s="90" t="str">
        <f>IFERROR(CT_Bands_2003_2022_Count_Stock!#REF!*CT_Bands_1991_2022_Bills_Flat!AC49,"0")</f>
        <v>0</v>
      </c>
      <c r="AD49" s="90" t="str">
        <f>IFERROR(CT_Bands_2003_2022_Count_Stock!#REF!*CT_Bands_1991_2022_Bills_Flat!AD49,"0")</f>
        <v>0</v>
      </c>
      <c r="AE49" s="90" t="str">
        <f>IFERROR(CT_Bands_2003_2022_Count_Stock!#REF!*CT_Bands_1991_2022_Bills_Flat!AE49,"0")</f>
        <v>0</v>
      </c>
      <c r="AF49" s="90" t="str">
        <f>IFERROR(CT_Bands_2003_2022_Count_Stock!#REF!*CT_Bands_1991_2022_Bills_Flat!AF49,"0")</f>
        <v>0</v>
      </c>
      <c r="AG49" s="90" t="str">
        <f>IFERROR(CT_Bands_2003_2022_Count_Stock!#REF!*CT_Bands_1991_2022_Bills_Flat!AG49,"0")</f>
        <v>0</v>
      </c>
      <c r="AH49" s="102" t="str">
        <f>IFERROR(CT_Bands_2003_2022_Count_Stock!#REF!*CT_Bands_1991_2022_Bills_Flat!AH49,"0")</f>
        <v>0</v>
      </c>
      <c r="AI49" s="90" t="str">
        <f>IFERROR(CT_Bands_2003_2022_Count_Stock!#REF!*CT_Bands_1991_2022_Bills_Flat!AI49,"0")</f>
        <v>0</v>
      </c>
      <c r="AJ49" s="90" t="str">
        <f>IFERROR(CT_Bands_2003_2022_Count_Stock!#REF!*CT_Bands_1991_2022_Bills_Flat!AJ49,"0")</f>
        <v>0</v>
      </c>
      <c r="AK49" s="90" t="str">
        <f>IFERROR(CT_Bands_2003_2022_Count_Stock!#REF!*CT_Bands_1991_2022_Bills_Flat!AK49,"0")</f>
        <v>0</v>
      </c>
      <c r="AL49" s="90" t="str">
        <f>IFERROR(CT_Bands_2003_2022_Count_Stock!#REF!*CT_Bands_1991_2022_Bills_Flat!AL49,"0")</f>
        <v>0</v>
      </c>
      <c r="AM49" s="90" t="str">
        <f>IFERROR(CT_Bands_2003_2022_Count_Stock!#REF!*CT_Bands_1991_2022_Bills_Flat!AM49,"0")</f>
        <v>0</v>
      </c>
      <c r="AN49" s="90" t="str">
        <f>IFERROR(CT_Bands_2003_2022_Count_Stock!#REF!*CT_Bands_1991_2022_Bills_Flat!AN49,"0")</f>
        <v>0</v>
      </c>
      <c r="AO49" s="90" t="str">
        <f>IFERROR(CT_Bands_2003_2022_Count_Stock!#REF!*CT_Bands_1991_2022_Bills_Flat!AO49,"0")</f>
        <v>0</v>
      </c>
      <c r="AP49" s="90" t="str">
        <f>IFERROR(CT_Bands_2003_2022_Count_Stock!#REF!*CT_Bands_1991_2022_Bills_Flat!AP49,"0")</f>
        <v>0</v>
      </c>
      <c r="AQ49" s="90" t="str">
        <f>IFERROR(CT_Bands_2003_2022_Count_Stock!#REF!*CT_Bands_1991_2022_Bills_Flat!AQ49,"0")</f>
        <v>0</v>
      </c>
      <c r="AR49" s="102" t="str">
        <f>IFERROR(CT_Bands_2003_2022_Count_Stock!#REF!*CT_Bands_1991_2022_Bills_Flat!AR49,"0")</f>
        <v>0</v>
      </c>
      <c r="AS49" s="90" t="str">
        <f>IFERROR(CT_Bands_2003_2022_Count_Stock!#REF!*CT_Bands_1991_2022_Bills_Flat!AS49,"0")</f>
        <v>0</v>
      </c>
      <c r="AT49" s="90" t="str">
        <f>IFERROR(CT_Bands_2003_2022_Count_Stock!#REF!*CT_Bands_1991_2022_Bills_Flat!AT49,"0")</f>
        <v>0</v>
      </c>
      <c r="AU49" s="90" t="str">
        <f>IFERROR(CT_Bands_2003_2022_Count_Stock!#REF!*CT_Bands_1991_2022_Bills_Flat!AU49,"0")</f>
        <v>0</v>
      </c>
      <c r="AV49" s="90" t="str">
        <f>IFERROR(CT_Bands_2003_2022_Count_Stock!#REF!*CT_Bands_1991_2022_Bills_Flat!AV49,"0")</f>
        <v>0</v>
      </c>
      <c r="AW49" s="90" t="str">
        <f>IFERROR(CT_Bands_2003_2022_Count_Stock!#REF!*CT_Bands_1991_2022_Bills_Flat!AW49,"0")</f>
        <v>0</v>
      </c>
      <c r="AX49" s="90" t="str">
        <f>IFERROR(CT_Bands_2003_2022_Count_Stock!#REF!*CT_Bands_1991_2022_Bills_Flat!AX49,"0")</f>
        <v>0</v>
      </c>
      <c r="AY49" s="90" t="str">
        <f>IFERROR(CT_Bands_2003_2022_Count_Stock!#REF!*CT_Bands_1991_2022_Bills_Flat!AY49,"0")</f>
        <v>0</v>
      </c>
      <c r="AZ49" s="90" t="str">
        <f>IFERROR(CT_Bands_2003_2022_Count_Stock!#REF!*CT_Bands_1991_2022_Bills_Flat!AZ49,"0")</f>
        <v>0</v>
      </c>
      <c r="BA49" s="90" t="str">
        <f>IFERROR(CT_Bands_2003_2022_Count_Stock!#REF!*CT_Bands_1991_2022_Bills_Flat!BA49,"0")</f>
        <v>0</v>
      </c>
      <c r="BB49" s="102" t="str">
        <f>IFERROR(CT_Bands_2003_2022_Count_Stock!#REF!*CT_Bands_1991_2022_Bills_Flat!BB49,"0")</f>
        <v>0</v>
      </c>
      <c r="BC49" s="90" t="str">
        <f>IFERROR(CT_Bands_2003_2022_Count_Stock!#REF!*CT_Bands_1991_2022_Bills_Flat!BC49,"0")</f>
        <v>0</v>
      </c>
      <c r="BD49" s="90" t="str">
        <f>IFERROR(CT_Bands_2003_2022_Count_Stock!#REF!*CT_Bands_1991_2022_Bills_Flat!BD49,"0")</f>
        <v>0</v>
      </c>
      <c r="BE49" s="90" t="str">
        <f>IFERROR(CT_Bands_2003_2022_Count_Stock!#REF!*CT_Bands_1991_2022_Bills_Flat!BE49,"0")</f>
        <v>0</v>
      </c>
      <c r="BF49" s="90" t="str">
        <f>IFERROR(CT_Bands_2003_2022_Count_Stock!#REF!*CT_Bands_1991_2022_Bills_Flat!BF49,"0")</f>
        <v>0</v>
      </c>
      <c r="BG49" s="90" t="str">
        <f>IFERROR(CT_Bands_2003_2022_Count_Stock!#REF!*CT_Bands_1991_2022_Bills_Flat!BG49,"0")</f>
        <v>0</v>
      </c>
      <c r="BH49" s="90" t="str">
        <f>IFERROR(CT_Bands_2003_2022_Count_Stock!#REF!*CT_Bands_1991_2022_Bills_Flat!BH49,"0")</f>
        <v>0</v>
      </c>
      <c r="BI49" s="90" t="str">
        <f>IFERROR(CT_Bands_2003_2022_Count_Stock!#REF!*CT_Bands_1991_2022_Bills_Flat!BI49,"0")</f>
        <v>0</v>
      </c>
      <c r="BJ49" s="90" t="str">
        <f>IFERROR(CT_Bands_2003_2022_Count_Stock!#REF!*CT_Bands_1991_2022_Bills_Flat!BJ49,"0")</f>
        <v>0</v>
      </c>
      <c r="BK49" s="90" t="str">
        <f>IFERROR(CT_Bands_2003_2022_Count_Stock!#REF!*CT_Bands_1991_2022_Bills_Flat!BK49,"0")</f>
        <v>0</v>
      </c>
      <c r="BL49" s="102" t="str">
        <f>IFERROR(CT_Bands_2003_2022_Count_Stock!#REF!*CT_Bands_1991_2022_Bills_Flat!BL49,"0")</f>
        <v>0</v>
      </c>
      <c r="BM49" s="90" t="str">
        <f>IFERROR(CT_Bands_2003_2022_Count_Stock!#REF!*CT_Bands_1991_2022_Bills_Flat!BM49,"0")</f>
        <v>0</v>
      </c>
      <c r="BN49" s="90" t="str">
        <f>IFERROR(CT_Bands_2003_2022_Count_Stock!#REF!*CT_Bands_1991_2022_Bills_Flat!BN49,"0")</f>
        <v>0</v>
      </c>
      <c r="BO49" s="90" t="str">
        <f>IFERROR(CT_Bands_2003_2022_Count_Stock!#REF!*CT_Bands_1991_2022_Bills_Flat!BO49,"0")</f>
        <v>0</v>
      </c>
      <c r="BP49" s="90" t="str">
        <f>IFERROR(CT_Bands_2003_2022_Count_Stock!#REF!*CT_Bands_1991_2022_Bills_Flat!BP49,"0")</f>
        <v>0</v>
      </c>
      <c r="BQ49" s="90" t="str">
        <f>IFERROR(CT_Bands_2003_2022_Count_Stock!#REF!*CT_Bands_1991_2022_Bills_Flat!BQ49,"0")</f>
        <v>0</v>
      </c>
      <c r="BR49" s="90" t="str">
        <f>IFERROR(CT_Bands_2003_2022_Count_Stock!#REF!*CT_Bands_1991_2022_Bills_Flat!BR49,"0")</f>
        <v>0</v>
      </c>
      <c r="BS49" s="90" t="str">
        <f>IFERROR(CT_Bands_2003_2022_Count_Stock!#REF!*CT_Bands_1991_2022_Bills_Flat!BS49,"0")</f>
        <v>0</v>
      </c>
      <c r="BT49" s="90" t="str">
        <f>IFERROR(CT_Bands_2003_2022_Count_Stock!#REF!*CT_Bands_1991_2022_Bills_Flat!BT49,"0")</f>
        <v>0</v>
      </c>
      <c r="BU49" s="90" t="str">
        <f>IFERROR(CT_Bands_2003_2022_Count_Stock!#REF!*CT_Bands_1991_2022_Bills_Flat!BU49,"0")</f>
        <v>0</v>
      </c>
      <c r="BV49" s="102" t="str">
        <f>IFERROR(CT_Bands_2003_2022_Count_Stock!#REF!*CT_Bands_1991_2022_Bills_Flat!BV49,"0")</f>
        <v>0</v>
      </c>
      <c r="BW49" s="90" t="str">
        <f>IFERROR(CT_Bands_2003_2022_Count_Stock!#REF!*CT_Bands_1991_2022_Bills_Flat!BW49,"0")</f>
        <v>0</v>
      </c>
      <c r="BX49" s="90" t="str">
        <f>IFERROR(CT_Bands_2003_2022_Count_Stock!#REF!*CT_Bands_1991_2022_Bills_Flat!BX49,"0")</f>
        <v>0</v>
      </c>
      <c r="BY49" s="90" t="str">
        <f>IFERROR(CT_Bands_2003_2022_Count_Stock!#REF!*CT_Bands_1991_2022_Bills_Flat!BY49,"0")</f>
        <v>0</v>
      </c>
      <c r="BZ49" s="90" t="str">
        <f>IFERROR(CT_Bands_2003_2022_Count_Stock!#REF!*CT_Bands_1991_2022_Bills_Flat!BZ49,"0")</f>
        <v>0</v>
      </c>
      <c r="CA49" s="90" t="str">
        <f>IFERROR(CT_Bands_2003_2022_Count_Stock!#REF!*CT_Bands_1991_2022_Bills_Flat!CA49,"0")</f>
        <v>0</v>
      </c>
      <c r="CB49" s="90" t="str">
        <f>IFERROR(CT_Bands_2003_2022_Count_Stock!#REF!*CT_Bands_1991_2022_Bills_Flat!CB49,"0")</f>
        <v>0</v>
      </c>
      <c r="CC49" s="90" t="str">
        <f>IFERROR(CT_Bands_2003_2022_Count_Stock!#REF!*CT_Bands_1991_2022_Bills_Flat!CC49,"0")</f>
        <v>0</v>
      </c>
      <c r="CD49" s="90" t="str">
        <f>IFERROR(CT_Bands_2003_2022_Count_Stock!#REF!*CT_Bands_1991_2022_Bills_Flat!CD49,"0")</f>
        <v>0</v>
      </c>
      <c r="CE49" s="90" t="str">
        <f>IFERROR(CT_Bands_2003_2022_Count_Stock!#REF!*CT_Bands_1991_2022_Bills_Flat!CE49,"0")</f>
        <v>0</v>
      </c>
      <c r="CF49" s="51"/>
    </row>
    <row r="50" spans="1:84" x14ac:dyDescent="0.25">
      <c r="A50" s="76" t="s">
        <v>841</v>
      </c>
      <c r="B50" s="85" t="s">
        <v>842</v>
      </c>
      <c r="C50" s="85" t="s">
        <v>1511</v>
      </c>
      <c r="D50" s="90" t="str">
        <f>IFERROR(CT_Bands_2003_2022_Count_Stock!#REF!*CT_Bands_1991_2022_Bills_Flat!D50,"0")</f>
        <v>0</v>
      </c>
      <c r="E50" s="90" t="str">
        <f>IFERROR(CT_Bands_2003_2022_Count_Stock!#REF!*CT_Bands_1991_2022_Bills_Flat!E50,"0")</f>
        <v>0</v>
      </c>
      <c r="F50" s="90" t="str">
        <f>IFERROR(CT_Bands_2003_2022_Count_Stock!#REF!*CT_Bands_1991_2022_Bills_Flat!F50,"0")</f>
        <v>0</v>
      </c>
      <c r="G50" s="90" t="str">
        <f>IFERROR(CT_Bands_2003_2022_Count_Stock!#REF!*CT_Bands_1991_2022_Bills_Flat!G50,"0")</f>
        <v>0</v>
      </c>
      <c r="H50" s="90" t="str">
        <f>IFERROR(CT_Bands_2003_2022_Count_Stock!#REF!*CT_Bands_1991_2022_Bills_Flat!H50,"0")</f>
        <v>0</v>
      </c>
      <c r="I50" s="90" t="str">
        <f>IFERROR(CT_Bands_2003_2022_Count_Stock!#REF!*CT_Bands_1991_2022_Bills_Flat!I50,"0")</f>
        <v>0</v>
      </c>
      <c r="J50" s="90" t="str">
        <f>IFERROR(CT_Bands_2003_2022_Count_Stock!#REF!*CT_Bands_1991_2022_Bills_Flat!J50,"0")</f>
        <v>0</v>
      </c>
      <c r="K50" s="90" t="str">
        <f>IFERROR(CT_Bands_2003_2022_Count_Stock!#REF!*CT_Bands_1991_2022_Bills_Flat!K50,"0")</f>
        <v>0</v>
      </c>
      <c r="L50" s="90" t="str">
        <f>IFERROR(CT_Bands_2003_2022_Count_Stock!#REF!*CT_Bands_1991_2022_Bills_Flat!L50,"0")</f>
        <v>0</v>
      </c>
      <c r="M50" s="90" t="str">
        <f>IFERROR(CT_Bands_2003_2022_Count_Stock!#REF!*CT_Bands_1991_2022_Bills_Flat!M50,"0")</f>
        <v>0</v>
      </c>
      <c r="N50" s="102" t="str">
        <f>IFERROR(CT_Bands_2003_2022_Count_Stock!#REF!*CT_Bands_1991_2022_Bills_Flat!N50,"0")</f>
        <v>0</v>
      </c>
      <c r="O50" s="90" t="str">
        <f>IFERROR(CT_Bands_2003_2022_Count_Stock!#REF!*CT_Bands_1991_2022_Bills_Flat!O50,"0")</f>
        <v>0</v>
      </c>
      <c r="P50" s="90" t="str">
        <f>IFERROR(CT_Bands_2003_2022_Count_Stock!#REF!*CT_Bands_1991_2022_Bills_Flat!P50,"0")</f>
        <v>0</v>
      </c>
      <c r="Q50" s="90" t="str">
        <f>IFERROR(CT_Bands_2003_2022_Count_Stock!#REF!*CT_Bands_1991_2022_Bills_Flat!Q50,"0")</f>
        <v>0</v>
      </c>
      <c r="R50" s="90" t="str">
        <f>IFERROR(CT_Bands_2003_2022_Count_Stock!#REF!*CT_Bands_1991_2022_Bills_Flat!R50,"0")</f>
        <v>0</v>
      </c>
      <c r="S50" s="90" t="str">
        <f>IFERROR(CT_Bands_2003_2022_Count_Stock!#REF!*CT_Bands_1991_2022_Bills_Flat!S50,"0")</f>
        <v>0</v>
      </c>
      <c r="T50" s="90" t="str">
        <f>IFERROR(CT_Bands_2003_2022_Count_Stock!#REF!*CT_Bands_1991_2022_Bills_Flat!T50,"0")</f>
        <v>0</v>
      </c>
      <c r="U50" s="90" t="str">
        <f>IFERROR(CT_Bands_2003_2022_Count_Stock!#REF!*CT_Bands_1991_2022_Bills_Flat!U50,"0")</f>
        <v>0</v>
      </c>
      <c r="V50" s="90" t="str">
        <f>IFERROR(CT_Bands_2003_2022_Count_Stock!#REF!*CT_Bands_1991_2022_Bills_Flat!V50,"0")</f>
        <v>0</v>
      </c>
      <c r="W50" s="90" t="str">
        <f>IFERROR(CT_Bands_2003_2022_Count_Stock!#REF!*CT_Bands_1991_2022_Bills_Flat!W50,"0")</f>
        <v>0</v>
      </c>
      <c r="X50" s="102" t="str">
        <f>IFERROR(CT_Bands_2003_2022_Count_Stock!#REF!*CT_Bands_1991_2022_Bills_Flat!X50,"0")</f>
        <v>0</v>
      </c>
      <c r="Y50" s="90" t="str">
        <f>IFERROR(CT_Bands_2003_2022_Count_Stock!#REF!*CT_Bands_1991_2022_Bills_Flat!Y50,"0")</f>
        <v>0</v>
      </c>
      <c r="Z50" s="90" t="str">
        <f>IFERROR(CT_Bands_2003_2022_Count_Stock!#REF!*CT_Bands_1991_2022_Bills_Flat!Z50,"0")</f>
        <v>0</v>
      </c>
      <c r="AA50" s="90" t="str">
        <f>IFERROR(CT_Bands_2003_2022_Count_Stock!#REF!*CT_Bands_1991_2022_Bills_Flat!AA50,"0")</f>
        <v>0</v>
      </c>
      <c r="AB50" s="90" t="str">
        <f>IFERROR(CT_Bands_2003_2022_Count_Stock!#REF!*CT_Bands_1991_2022_Bills_Flat!AB50,"0")</f>
        <v>0</v>
      </c>
      <c r="AC50" s="90" t="str">
        <f>IFERROR(CT_Bands_2003_2022_Count_Stock!#REF!*CT_Bands_1991_2022_Bills_Flat!AC50,"0")</f>
        <v>0</v>
      </c>
      <c r="AD50" s="90" t="str">
        <f>IFERROR(CT_Bands_2003_2022_Count_Stock!#REF!*CT_Bands_1991_2022_Bills_Flat!AD50,"0")</f>
        <v>0</v>
      </c>
      <c r="AE50" s="90" t="str">
        <f>IFERROR(CT_Bands_2003_2022_Count_Stock!#REF!*CT_Bands_1991_2022_Bills_Flat!AE50,"0")</f>
        <v>0</v>
      </c>
      <c r="AF50" s="90" t="str">
        <f>IFERROR(CT_Bands_2003_2022_Count_Stock!#REF!*CT_Bands_1991_2022_Bills_Flat!AF50,"0")</f>
        <v>0</v>
      </c>
      <c r="AG50" s="90" t="str">
        <f>IFERROR(CT_Bands_2003_2022_Count_Stock!#REF!*CT_Bands_1991_2022_Bills_Flat!AG50,"0")</f>
        <v>0</v>
      </c>
      <c r="AH50" s="102" t="str">
        <f>IFERROR(CT_Bands_2003_2022_Count_Stock!#REF!*CT_Bands_1991_2022_Bills_Flat!AH50,"0")</f>
        <v>0</v>
      </c>
      <c r="AI50" s="90" t="str">
        <f>IFERROR(CT_Bands_2003_2022_Count_Stock!#REF!*CT_Bands_1991_2022_Bills_Flat!AI50,"0")</f>
        <v>0</v>
      </c>
      <c r="AJ50" s="90" t="str">
        <f>IFERROR(CT_Bands_2003_2022_Count_Stock!#REF!*CT_Bands_1991_2022_Bills_Flat!AJ50,"0")</f>
        <v>0</v>
      </c>
      <c r="AK50" s="90" t="str">
        <f>IFERROR(CT_Bands_2003_2022_Count_Stock!#REF!*CT_Bands_1991_2022_Bills_Flat!AK50,"0")</f>
        <v>0</v>
      </c>
      <c r="AL50" s="90" t="str">
        <f>IFERROR(CT_Bands_2003_2022_Count_Stock!#REF!*CT_Bands_1991_2022_Bills_Flat!AL50,"0")</f>
        <v>0</v>
      </c>
      <c r="AM50" s="90" t="str">
        <f>IFERROR(CT_Bands_2003_2022_Count_Stock!#REF!*CT_Bands_1991_2022_Bills_Flat!AM50,"0")</f>
        <v>0</v>
      </c>
      <c r="AN50" s="90" t="str">
        <f>IFERROR(CT_Bands_2003_2022_Count_Stock!#REF!*CT_Bands_1991_2022_Bills_Flat!AN50,"0")</f>
        <v>0</v>
      </c>
      <c r="AO50" s="90" t="str">
        <f>IFERROR(CT_Bands_2003_2022_Count_Stock!#REF!*CT_Bands_1991_2022_Bills_Flat!AO50,"0")</f>
        <v>0</v>
      </c>
      <c r="AP50" s="90" t="str">
        <f>IFERROR(CT_Bands_2003_2022_Count_Stock!#REF!*CT_Bands_1991_2022_Bills_Flat!AP50,"0")</f>
        <v>0</v>
      </c>
      <c r="AQ50" s="90" t="str">
        <f>IFERROR(CT_Bands_2003_2022_Count_Stock!#REF!*CT_Bands_1991_2022_Bills_Flat!AQ50,"0")</f>
        <v>0</v>
      </c>
      <c r="AR50" s="102" t="str">
        <f>IFERROR(CT_Bands_2003_2022_Count_Stock!#REF!*CT_Bands_1991_2022_Bills_Flat!AR50,"0")</f>
        <v>0</v>
      </c>
      <c r="AS50" s="90" t="str">
        <f>IFERROR(CT_Bands_2003_2022_Count_Stock!#REF!*CT_Bands_1991_2022_Bills_Flat!AS50,"0")</f>
        <v>0</v>
      </c>
      <c r="AT50" s="90" t="str">
        <f>IFERROR(CT_Bands_2003_2022_Count_Stock!#REF!*CT_Bands_1991_2022_Bills_Flat!AT50,"0")</f>
        <v>0</v>
      </c>
      <c r="AU50" s="90" t="str">
        <f>IFERROR(CT_Bands_2003_2022_Count_Stock!#REF!*CT_Bands_1991_2022_Bills_Flat!AU50,"0")</f>
        <v>0</v>
      </c>
      <c r="AV50" s="90" t="str">
        <f>IFERROR(CT_Bands_2003_2022_Count_Stock!#REF!*CT_Bands_1991_2022_Bills_Flat!AV50,"0")</f>
        <v>0</v>
      </c>
      <c r="AW50" s="90" t="str">
        <f>IFERROR(CT_Bands_2003_2022_Count_Stock!#REF!*CT_Bands_1991_2022_Bills_Flat!AW50,"0")</f>
        <v>0</v>
      </c>
      <c r="AX50" s="90" t="str">
        <f>IFERROR(CT_Bands_2003_2022_Count_Stock!#REF!*CT_Bands_1991_2022_Bills_Flat!AX50,"0")</f>
        <v>0</v>
      </c>
      <c r="AY50" s="90" t="str">
        <f>IFERROR(CT_Bands_2003_2022_Count_Stock!#REF!*CT_Bands_1991_2022_Bills_Flat!AY50,"0")</f>
        <v>0</v>
      </c>
      <c r="AZ50" s="90" t="str">
        <f>IFERROR(CT_Bands_2003_2022_Count_Stock!#REF!*CT_Bands_1991_2022_Bills_Flat!AZ50,"0")</f>
        <v>0</v>
      </c>
      <c r="BA50" s="90" t="str">
        <f>IFERROR(CT_Bands_2003_2022_Count_Stock!#REF!*CT_Bands_1991_2022_Bills_Flat!BA50,"0")</f>
        <v>0</v>
      </c>
      <c r="BB50" s="102" t="str">
        <f>IFERROR(CT_Bands_2003_2022_Count_Stock!#REF!*CT_Bands_1991_2022_Bills_Flat!BB50,"0")</f>
        <v>0</v>
      </c>
      <c r="BC50" s="90" t="str">
        <f>IFERROR(CT_Bands_2003_2022_Count_Stock!#REF!*CT_Bands_1991_2022_Bills_Flat!BC50,"0")</f>
        <v>0</v>
      </c>
      <c r="BD50" s="90" t="str">
        <f>IFERROR(CT_Bands_2003_2022_Count_Stock!#REF!*CT_Bands_1991_2022_Bills_Flat!BD50,"0")</f>
        <v>0</v>
      </c>
      <c r="BE50" s="90" t="str">
        <f>IFERROR(CT_Bands_2003_2022_Count_Stock!#REF!*CT_Bands_1991_2022_Bills_Flat!BE50,"0")</f>
        <v>0</v>
      </c>
      <c r="BF50" s="90" t="str">
        <f>IFERROR(CT_Bands_2003_2022_Count_Stock!#REF!*CT_Bands_1991_2022_Bills_Flat!BF50,"0")</f>
        <v>0</v>
      </c>
      <c r="BG50" s="90" t="str">
        <f>IFERROR(CT_Bands_2003_2022_Count_Stock!#REF!*CT_Bands_1991_2022_Bills_Flat!BG50,"0")</f>
        <v>0</v>
      </c>
      <c r="BH50" s="90" t="str">
        <f>IFERROR(CT_Bands_2003_2022_Count_Stock!#REF!*CT_Bands_1991_2022_Bills_Flat!BH50,"0")</f>
        <v>0</v>
      </c>
      <c r="BI50" s="90" t="str">
        <f>IFERROR(CT_Bands_2003_2022_Count_Stock!#REF!*CT_Bands_1991_2022_Bills_Flat!BI50,"0")</f>
        <v>0</v>
      </c>
      <c r="BJ50" s="90" t="str">
        <f>IFERROR(CT_Bands_2003_2022_Count_Stock!#REF!*CT_Bands_1991_2022_Bills_Flat!BJ50,"0")</f>
        <v>0</v>
      </c>
      <c r="BK50" s="90" t="str">
        <f>IFERROR(CT_Bands_2003_2022_Count_Stock!#REF!*CT_Bands_1991_2022_Bills_Flat!BK50,"0")</f>
        <v>0</v>
      </c>
      <c r="BL50" s="102" t="str">
        <f>IFERROR(CT_Bands_2003_2022_Count_Stock!#REF!*CT_Bands_1991_2022_Bills_Flat!BL50,"0")</f>
        <v>0</v>
      </c>
      <c r="BM50" s="90" t="str">
        <f>IFERROR(CT_Bands_2003_2022_Count_Stock!#REF!*CT_Bands_1991_2022_Bills_Flat!BM50,"0")</f>
        <v>0</v>
      </c>
      <c r="BN50" s="90" t="str">
        <f>IFERROR(CT_Bands_2003_2022_Count_Stock!#REF!*CT_Bands_1991_2022_Bills_Flat!BN50,"0")</f>
        <v>0</v>
      </c>
      <c r="BO50" s="90" t="str">
        <f>IFERROR(CT_Bands_2003_2022_Count_Stock!#REF!*CT_Bands_1991_2022_Bills_Flat!BO50,"0")</f>
        <v>0</v>
      </c>
      <c r="BP50" s="90" t="str">
        <f>IFERROR(CT_Bands_2003_2022_Count_Stock!#REF!*CT_Bands_1991_2022_Bills_Flat!BP50,"0")</f>
        <v>0</v>
      </c>
      <c r="BQ50" s="90" t="str">
        <f>IFERROR(CT_Bands_2003_2022_Count_Stock!#REF!*CT_Bands_1991_2022_Bills_Flat!BQ50,"0")</f>
        <v>0</v>
      </c>
      <c r="BR50" s="90" t="str">
        <f>IFERROR(CT_Bands_2003_2022_Count_Stock!#REF!*CT_Bands_1991_2022_Bills_Flat!BR50,"0")</f>
        <v>0</v>
      </c>
      <c r="BS50" s="90" t="str">
        <f>IFERROR(CT_Bands_2003_2022_Count_Stock!#REF!*CT_Bands_1991_2022_Bills_Flat!BS50,"0")</f>
        <v>0</v>
      </c>
      <c r="BT50" s="90" t="str">
        <f>IFERROR(CT_Bands_2003_2022_Count_Stock!#REF!*CT_Bands_1991_2022_Bills_Flat!BT50,"0")</f>
        <v>0</v>
      </c>
      <c r="BU50" s="90" t="str">
        <f>IFERROR(CT_Bands_2003_2022_Count_Stock!#REF!*CT_Bands_1991_2022_Bills_Flat!BU50,"0")</f>
        <v>0</v>
      </c>
      <c r="BV50" s="102" t="str">
        <f>IFERROR(CT_Bands_2003_2022_Count_Stock!#REF!*CT_Bands_1991_2022_Bills_Flat!BV50,"0")</f>
        <v>0</v>
      </c>
      <c r="BW50" s="90" t="str">
        <f>IFERROR(CT_Bands_2003_2022_Count_Stock!#REF!*CT_Bands_1991_2022_Bills_Flat!BW50,"0")</f>
        <v>0</v>
      </c>
      <c r="BX50" s="90" t="str">
        <f>IFERROR(CT_Bands_2003_2022_Count_Stock!#REF!*CT_Bands_1991_2022_Bills_Flat!BX50,"0")</f>
        <v>0</v>
      </c>
      <c r="BY50" s="90" t="str">
        <f>IFERROR(CT_Bands_2003_2022_Count_Stock!#REF!*CT_Bands_1991_2022_Bills_Flat!BY50,"0")</f>
        <v>0</v>
      </c>
      <c r="BZ50" s="90" t="str">
        <f>IFERROR(CT_Bands_2003_2022_Count_Stock!#REF!*CT_Bands_1991_2022_Bills_Flat!BZ50,"0")</f>
        <v>0</v>
      </c>
      <c r="CA50" s="90" t="str">
        <f>IFERROR(CT_Bands_2003_2022_Count_Stock!#REF!*CT_Bands_1991_2022_Bills_Flat!CA50,"0")</f>
        <v>0</v>
      </c>
      <c r="CB50" s="90" t="str">
        <f>IFERROR(CT_Bands_2003_2022_Count_Stock!#REF!*CT_Bands_1991_2022_Bills_Flat!CB50,"0")</f>
        <v>0</v>
      </c>
      <c r="CC50" s="90" t="str">
        <f>IFERROR(CT_Bands_2003_2022_Count_Stock!#REF!*CT_Bands_1991_2022_Bills_Flat!CC50,"0")</f>
        <v>0</v>
      </c>
      <c r="CD50" s="90" t="str">
        <f>IFERROR(CT_Bands_2003_2022_Count_Stock!#REF!*CT_Bands_1991_2022_Bills_Flat!CD50,"0")</f>
        <v>0</v>
      </c>
      <c r="CE50" s="90" t="str">
        <f>IFERROR(CT_Bands_2003_2022_Count_Stock!#REF!*CT_Bands_1991_2022_Bills_Flat!CE50,"0")</f>
        <v>0</v>
      </c>
      <c r="CF50" s="51"/>
    </row>
    <row r="51" spans="1:84" x14ac:dyDescent="0.25">
      <c r="A51" s="76" t="s">
        <v>799</v>
      </c>
      <c r="B51" s="85" t="s">
        <v>800</v>
      </c>
      <c r="C51" s="85" t="s">
        <v>1511</v>
      </c>
      <c r="D51" s="90" t="str">
        <f>IFERROR(CT_Bands_2003_2022_Count_Stock!#REF!*CT_Bands_1991_2022_Bills_Flat!D51,"0")</f>
        <v>0</v>
      </c>
      <c r="E51" s="90" t="str">
        <f>IFERROR(CT_Bands_2003_2022_Count_Stock!#REF!*CT_Bands_1991_2022_Bills_Flat!E51,"0")</f>
        <v>0</v>
      </c>
      <c r="F51" s="90" t="str">
        <f>IFERROR(CT_Bands_2003_2022_Count_Stock!#REF!*CT_Bands_1991_2022_Bills_Flat!F51,"0")</f>
        <v>0</v>
      </c>
      <c r="G51" s="90" t="str">
        <f>IFERROR(CT_Bands_2003_2022_Count_Stock!#REF!*CT_Bands_1991_2022_Bills_Flat!G51,"0")</f>
        <v>0</v>
      </c>
      <c r="H51" s="90" t="str">
        <f>IFERROR(CT_Bands_2003_2022_Count_Stock!#REF!*CT_Bands_1991_2022_Bills_Flat!H51,"0")</f>
        <v>0</v>
      </c>
      <c r="I51" s="90" t="str">
        <f>IFERROR(CT_Bands_2003_2022_Count_Stock!#REF!*CT_Bands_1991_2022_Bills_Flat!I51,"0")</f>
        <v>0</v>
      </c>
      <c r="J51" s="90" t="str">
        <f>IFERROR(CT_Bands_2003_2022_Count_Stock!#REF!*CT_Bands_1991_2022_Bills_Flat!J51,"0")</f>
        <v>0</v>
      </c>
      <c r="K51" s="90" t="str">
        <f>IFERROR(CT_Bands_2003_2022_Count_Stock!#REF!*CT_Bands_1991_2022_Bills_Flat!K51,"0")</f>
        <v>0</v>
      </c>
      <c r="L51" s="90" t="str">
        <f>IFERROR(CT_Bands_2003_2022_Count_Stock!#REF!*CT_Bands_1991_2022_Bills_Flat!L51,"0")</f>
        <v>0</v>
      </c>
      <c r="M51" s="90" t="str">
        <f>IFERROR(CT_Bands_2003_2022_Count_Stock!#REF!*CT_Bands_1991_2022_Bills_Flat!M51,"0")</f>
        <v>0</v>
      </c>
      <c r="N51" s="102" t="str">
        <f>IFERROR(CT_Bands_2003_2022_Count_Stock!#REF!*CT_Bands_1991_2022_Bills_Flat!N51,"0")</f>
        <v>0</v>
      </c>
      <c r="O51" s="90" t="str">
        <f>IFERROR(CT_Bands_2003_2022_Count_Stock!#REF!*CT_Bands_1991_2022_Bills_Flat!O51,"0")</f>
        <v>0</v>
      </c>
      <c r="P51" s="90" t="str">
        <f>IFERROR(CT_Bands_2003_2022_Count_Stock!#REF!*CT_Bands_1991_2022_Bills_Flat!P51,"0")</f>
        <v>0</v>
      </c>
      <c r="Q51" s="90" t="str">
        <f>IFERROR(CT_Bands_2003_2022_Count_Stock!#REF!*CT_Bands_1991_2022_Bills_Flat!Q51,"0")</f>
        <v>0</v>
      </c>
      <c r="R51" s="90" t="str">
        <f>IFERROR(CT_Bands_2003_2022_Count_Stock!#REF!*CT_Bands_1991_2022_Bills_Flat!R51,"0")</f>
        <v>0</v>
      </c>
      <c r="S51" s="90" t="str">
        <f>IFERROR(CT_Bands_2003_2022_Count_Stock!#REF!*CT_Bands_1991_2022_Bills_Flat!S51,"0")</f>
        <v>0</v>
      </c>
      <c r="T51" s="90" t="str">
        <f>IFERROR(CT_Bands_2003_2022_Count_Stock!#REF!*CT_Bands_1991_2022_Bills_Flat!T51,"0")</f>
        <v>0</v>
      </c>
      <c r="U51" s="90" t="str">
        <f>IFERROR(CT_Bands_2003_2022_Count_Stock!#REF!*CT_Bands_1991_2022_Bills_Flat!U51,"0")</f>
        <v>0</v>
      </c>
      <c r="V51" s="90" t="str">
        <f>IFERROR(CT_Bands_2003_2022_Count_Stock!#REF!*CT_Bands_1991_2022_Bills_Flat!V51,"0")</f>
        <v>0</v>
      </c>
      <c r="W51" s="90" t="str">
        <f>IFERROR(CT_Bands_2003_2022_Count_Stock!#REF!*CT_Bands_1991_2022_Bills_Flat!W51,"0")</f>
        <v>0</v>
      </c>
      <c r="X51" s="102" t="str">
        <f>IFERROR(CT_Bands_2003_2022_Count_Stock!#REF!*CT_Bands_1991_2022_Bills_Flat!X51,"0")</f>
        <v>0</v>
      </c>
      <c r="Y51" s="90" t="str">
        <f>IFERROR(CT_Bands_2003_2022_Count_Stock!#REF!*CT_Bands_1991_2022_Bills_Flat!Y51,"0")</f>
        <v>0</v>
      </c>
      <c r="Z51" s="90" t="str">
        <f>IFERROR(CT_Bands_2003_2022_Count_Stock!#REF!*CT_Bands_1991_2022_Bills_Flat!Z51,"0")</f>
        <v>0</v>
      </c>
      <c r="AA51" s="90" t="str">
        <f>IFERROR(CT_Bands_2003_2022_Count_Stock!#REF!*CT_Bands_1991_2022_Bills_Flat!AA51,"0")</f>
        <v>0</v>
      </c>
      <c r="AB51" s="90" t="str">
        <f>IFERROR(CT_Bands_2003_2022_Count_Stock!#REF!*CT_Bands_1991_2022_Bills_Flat!AB51,"0")</f>
        <v>0</v>
      </c>
      <c r="AC51" s="90" t="str">
        <f>IFERROR(CT_Bands_2003_2022_Count_Stock!#REF!*CT_Bands_1991_2022_Bills_Flat!AC51,"0")</f>
        <v>0</v>
      </c>
      <c r="AD51" s="90" t="str">
        <f>IFERROR(CT_Bands_2003_2022_Count_Stock!#REF!*CT_Bands_1991_2022_Bills_Flat!AD51,"0")</f>
        <v>0</v>
      </c>
      <c r="AE51" s="90" t="str">
        <f>IFERROR(CT_Bands_2003_2022_Count_Stock!#REF!*CT_Bands_1991_2022_Bills_Flat!AE51,"0")</f>
        <v>0</v>
      </c>
      <c r="AF51" s="90" t="str">
        <f>IFERROR(CT_Bands_2003_2022_Count_Stock!#REF!*CT_Bands_1991_2022_Bills_Flat!AF51,"0")</f>
        <v>0</v>
      </c>
      <c r="AG51" s="90" t="str">
        <f>IFERROR(CT_Bands_2003_2022_Count_Stock!#REF!*CT_Bands_1991_2022_Bills_Flat!AG51,"0")</f>
        <v>0</v>
      </c>
      <c r="AH51" s="102" t="str">
        <f>IFERROR(CT_Bands_2003_2022_Count_Stock!#REF!*CT_Bands_1991_2022_Bills_Flat!AH51,"0")</f>
        <v>0</v>
      </c>
      <c r="AI51" s="90" t="str">
        <f>IFERROR(CT_Bands_2003_2022_Count_Stock!#REF!*CT_Bands_1991_2022_Bills_Flat!AI51,"0")</f>
        <v>0</v>
      </c>
      <c r="AJ51" s="90" t="str">
        <f>IFERROR(CT_Bands_2003_2022_Count_Stock!#REF!*CT_Bands_1991_2022_Bills_Flat!AJ51,"0")</f>
        <v>0</v>
      </c>
      <c r="AK51" s="90" t="str">
        <f>IFERROR(CT_Bands_2003_2022_Count_Stock!#REF!*CT_Bands_1991_2022_Bills_Flat!AK51,"0")</f>
        <v>0</v>
      </c>
      <c r="AL51" s="90" t="str">
        <f>IFERROR(CT_Bands_2003_2022_Count_Stock!#REF!*CT_Bands_1991_2022_Bills_Flat!AL51,"0")</f>
        <v>0</v>
      </c>
      <c r="AM51" s="90" t="str">
        <f>IFERROR(CT_Bands_2003_2022_Count_Stock!#REF!*CT_Bands_1991_2022_Bills_Flat!AM51,"0")</f>
        <v>0</v>
      </c>
      <c r="AN51" s="90" t="str">
        <f>IFERROR(CT_Bands_2003_2022_Count_Stock!#REF!*CT_Bands_1991_2022_Bills_Flat!AN51,"0")</f>
        <v>0</v>
      </c>
      <c r="AO51" s="90" t="str">
        <f>IFERROR(CT_Bands_2003_2022_Count_Stock!#REF!*CT_Bands_1991_2022_Bills_Flat!AO51,"0")</f>
        <v>0</v>
      </c>
      <c r="AP51" s="90" t="str">
        <f>IFERROR(CT_Bands_2003_2022_Count_Stock!#REF!*CT_Bands_1991_2022_Bills_Flat!AP51,"0")</f>
        <v>0</v>
      </c>
      <c r="AQ51" s="90" t="str">
        <f>IFERROR(CT_Bands_2003_2022_Count_Stock!#REF!*CT_Bands_1991_2022_Bills_Flat!AQ51,"0")</f>
        <v>0</v>
      </c>
      <c r="AR51" s="102" t="str">
        <f>IFERROR(CT_Bands_2003_2022_Count_Stock!#REF!*CT_Bands_1991_2022_Bills_Flat!AR51,"0")</f>
        <v>0</v>
      </c>
      <c r="AS51" s="90" t="str">
        <f>IFERROR(CT_Bands_2003_2022_Count_Stock!#REF!*CT_Bands_1991_2022_Bills_Flat!AS51,"0")</f>
        <v>0</v>
      </c>
      <c r="AT51" s="90" t="str">
        <f>IFERROR(CT_Bands_2003_2022_Count_Stock!#REF!*CT_Bands_1991_2022_Bills_Flat!AT51,"0")</f>
        <v>0</v>
      </c>
      <c r="AU51" s="90" t="str">
        <f>IFERROR(CT_Bands_2003_2022_Count_Stock!#REF!*CT_Bands_1991_2022_Bills_Flat!AU51,"0")</f>
        <v>0</v>
      </c>
      <c r="AV51" s="90" t="str">
        <f>IFERROR(CT_Bands_2003_2022_Count_Stock!#REF!*CT_Bands_1991_2022_Bills_Flat!AV51,"0")</f>
        <v>0</v>
      </c>
      <c r="AW51" s="90" t="str">
        <f>IFERROR(CT_Bands_2003_2022_Count_Stock!#REF!*CT_Bands_1991_2022_Bills_Flat!AW51,"0")</f>
        <v>0</v>
      </c>
      <c r="AX51" s="90" t="str">
        <f>IFERROR(CT_Bands_2003_2022_Count_Stock!#REF!*CT_Bands_1991_2022_Bills_Flat!AX51,"0")</f>
        <v>0</v>
      </c>
      <c r="AY51" s="90" t="str">
        <f>IFERROR(CT_Bands_2003_2022_Count_Stock!#REF!*CT_Bands_1991_2022_Bills_Flat!AY51,"0")</f>
        <v>0</v>
      </c>
      <c r="AZ51" s="90" t="str">
        <f>IFERROR(CT_Bands_2003_2022_Count_Stock!#REF!*CT_Bands_1991_2022_Bills_Flat!AZ51,"0")</f>
        <v>0</v>
      </c>
      <c r="BA51" s="90" t="str">
        <f>IFERROR(CT_Bands_2003_2022_Count_Stock!#REF!*CT_Bands_1991_2022_Bills_Flat!BA51,"0")</f>
        <v>0</v>
      </c>
      <c r="BB51" s="102" t="str">
        <f>IFERROR(CT_Bands_2003_2022_Count_Stock!#REF!*CT_Bands_1991_2022_Bills_Flat!BB51,"0")</f>
        <v>0</v>
      </c>
      <c r="BC51" s="90" t="str">
        <f>IFERROR(CT_Bands_2003_2022_Count_Stock!#REF!*CT_Bands_1991_2022_Bills_Flat!BC51,"0")</f>
        <v>0</v>
      </c>
      <c r="BD51" s="90" t="str">
        <f>IFERROR(CT_Bands_2003_2022_Count_Stock!#REF!*CT_Bands_1991_2022_Bills_Flat!BD51,"0")</f>
        <v>0</v>
      </c>
      <c r="BE51" s="90" t="str">
        <f>IFERROR(CT_Bands_2003_2022_Count_Stock!#REF!*CT_Bands_1991_2022_Bills_Flat!BE51,"0")</f>
        <v>0</v>
      </c>
      <c r="BF51" s="90" t="str">
        <f>IFERROR(CT_Bands_2003_2022_Count_Stock!#REF!*CT_Bands_1991_2022_Bills_Flat!BF51,"0")</f>
        <v>0</v>
      </c>
      <c r="BG51" s="90" t="str">
        <f>IFERROR(CT_Bands_2003_2022_Count_Stock!#REF!*CT_Bands_1991_2022_Bills_Flat!BG51,"0")</f>
        <v>0</v>
      </c>
      <c r="BH51" s="90" t="str">
        <f>IFERROR(CT_Bands_2003_2022_Count_Stock!#REF!*CT_Bands_1991_2022_Bills_Flat!BH51,"0")</f>
        <v>0</v>
      </c>
      <c r="BI51" s="90" t="str">
        <f>IFERROR(CT_Bands_2003_2022_Count_Stock!#REF!*CT_Bands_1991_2022_Bills_Flat!BI51,"0")</f>
        <v>0</v>
      </c>
      <c r="BJ51" s="90" t="str">
        <f>IFERROR(CT_Bands_2003_2022_Count_Stock!#REF!*CT_Bands_1991_2022_Bills_Flat!BJ51,"0")</f>
        <v>0</v>
      </c>
      <c r="BK51" s="90" t="str">
        <f>IFERROR(CT_Bands_2003_2022_Count_Stock!#REF!*CT_Bands_1991_2022_Bills_Flat!BK51,"0")</f>
        <v>0</v>
      </c>
      <c r="BL51" s="102" t="str">
        <f>IFERROR(CT_Bands_2003_2022_Count_Stock!#REF!*CT_Bands_1991_2022_Bills_Flat!BL51,"0")</f>
        <v>0</v>
      </c>
      <c r="BM51" s="90" t="str">
        <f>IFERROR(CT_Bands_2003_2022_Count_Stock!#REF!*CT_Bands_1991_2022_Bills_Flat!BM51,"0")</f>
        <v>0</v>
      </c>
      <c r="BN51" s="90" t="str">
        <f>IFERROR(CT_Bands_2003_2022_Count_Stock!#REF!*CT_Bands_1991_2022_Bills_Flat!BN51,"0")</f>
        <v>0</v>
      </c>
      <c r="BO51" s="90" t="str">
        <f>IFERROR(CT_Bands_2003_2022_Count_Stock!#REF!*CT_Bands_1991_2022_Bills_Flat!BO51,"0")</f>
        <v>0</v>
      </c>
      <c r="BP51" s="90" t="str">
        <f>IFERROR(CT_Bands_2003_2022_Count_Stock!#REF!*CT_Bands_1991_2022_Bills_Flat!BP51,"0")</f>
        <v>0</v>
      </c>
      <c r="BQ51" s="90" t="str">
        <f>IFERROR(CT_Bands_2003_2022_Count_Stock!#REF!*CT_Bands_1991_2022_Bills_Flat!BQ51,"0")</f>
        <v>0</v>
      </c>
      <c r="BR51" s="90" t="str">
        <f>IFERROR(CT_Bands_2003_2022_Count_Stock!#REF!*CT_Bands_1991_2022_Bills_Flat!BR51,"0")</f>
        <v>0</v>
      </c>
      <c r="BS51" s="90" t="str">
        <f>IFERROR(CT_Bands_2003_2022_Count_Stock!#REF!*CT_Bands_1991_2022_Bills_Flat!BS51,"0")</f>
        <v>0</v>
      </c>
      <c r="BT51" s="90" t="str">
        <f>IFERROR(CT_Bands_2003_2022_Count_Stock!#REF!*CT_Bands_1991_2022_Bills_Flat!BT51,"0")</f>
        <v>0</v>
      </c>
      <c r="BU51" s="90" t="str">
        <f>IFERROR(CT_Bands_2003_2022_Count_Stock!#REF!*CT_Bands_1991_2022_Bills_Flat!BU51,"0")</f>
        <v>0</v>
      </c>
      <c r="BV51" s="102" t="str">
        <f>IFERROR(CT_Bands_2003_2022_Count_Stock!#REF!*CT_Bands_1991_2022_Bills_Flat!BV51,"0")</f>
        <v>0</v>
      </c>
      <c r="BW51" s="90" t="str">
        <f>IFERROR(CT_Bands_2003_2022_Count_Stock!#REF!*CT_Bands_1991_2022_Bills_Flat!BW51,"0")</f>
        <v>0</v>
      </c>
      <c r="BX51" s="90" t="str">
        <f>IFERROR(CT_Bands_2003_2022_Count_Stock!#REF!*CT_Bands_1991_2022_Bills_Flat!BX51,"0")</f>
        <v>0</v>
      </c>
      <c r="BY51" s="90" t="str">
        <f>IFERROR(CT_Bands_2003_2022_Count_Stock!#REF!*CT_Bands_1991_2022_Bills_Flat!BY51,"0")</f>
        <v>0</v>
      </c>
      <c r="BZ51" s="90" t="str">
        <f>IFERROR(CT_Bands_2003_2022_Count_Stock!#REF!*CT_Bands_1991_2022_Bills_Flat!BZ51,"0")</f>
        <v>0</v>
      </c>
      <c r="CA51" s="90" t="str">
        <f>IFERROR(CT_Bands_2003_2022_Count_Stock!#REF!*CT_Bands_1991_2022_Bills_Flat!CA51,"0")</f>
        <v>0</v>
      </c>
      <c r="CB51" s="90" t="str">
        <f>IFERROR(CT_Bands_2003_2022_Count_Stock!#REF!*CT_Bands_1991_2022_Bills_Flat!CB51,"0")</f>
        <v>0</v>
      </c>
      <c r="CC51" s="90" t="str">
        <f>IFERROR(CT_Bands_2003_2022_Count_Stock!#REF!*CT_Bands_1991_2022_Bills_Flat!CC51,"0")</f>
        <v>0</v>
      </c>
      <c r="CD51" s="90" t="str">
        <f>IFERROR(CT_Bands_2003_2022_Count_Stock!#REF!*CT_Bands_1991_2022_Bills_Flat!CD51,"0")</f>
        <v>0</v>
      </c>
      <c r="CE51" s="90" t="str">
        <f>IFERROR(CT_Bands_2003_2022_Count_Stock!#REF!*CT_Bands_1991_2022_Bills_Flat!CE51,"0")</f>
        <v>0</v>
      </c>
      <c r="CF51" s="51"/>
    </row>
    <row r="52" spans="1:84" x14ac:dyDescent="0.25">
      <c r="A52" s="76" t="s">
        <v>843</v>
      </c>
      <c r="B52" s="85" t="s">
        <v>844</v>
      </c>
      <c r="C52" s="85" t="s">
        <v>1511</v>
      </c>
      <c r="D52" s="90" t="str">
        <f>IFERROR(CT_Bands_2003_2022_Count_Stock!#REF!*CT_Bands_1991_2022_Bills_Flat!D52,"0")</f>
        <v>0</v>
      </c>
      <c r="E52" s="90" t="str">
        <f>IFERROR(CT_Bands_2003_2022_Count_Stock!#REF!*CT_Bands_1991_2022_Bills_Flat!E52,"0")</f>
        <v>0</v>
      </c>
      <c r="F52" s="90" t="str">
        <f>IFERROR(CT_Bands_2003_2022_Count_Stock!#REF!*CT_Bands_1991_2022_Bills_Flat!F52,"0")</f>
        <v>0</v>
      </c>
      <c r="G52" s="90" t="str">
        <f>IFERROR(CT_Bands_2003_2022_Count_Stock!#REF!*CT_Bands_1991_2022_Bills_Flat!G52,"0")</f>
        <v>0</v>
      </c>
      <c r="H52" s="90" t="str">
        <f>IFERROR(CT_Bands_2003_2022_Count_Stock!#REF!*CT_Bands_1991_2022_Bills_Flat!H52,"0")</f>
        <v>0</v>
      </c>
      <c r="I52" s="90" t="str">
        <f>IFERROR(CT_Bands_2003_2022_Count_Stock!#REF!*CT_Bands_1991_2022_Bills_Flat!I52,"0")</f>
        <v>0</v>
      </c>
      <c r="J52" s="90" t="str">
        <f>IFERROR(CT_Bands_2003_2022_Count_Stock!#REF!*CT_Bands_1991_2022_Bills_Flat!J52,"0")</f>
        <v>0</v>
      </c>
      <c r="K52" s="90" t="str">
        <f>IFERROR(CT_Bands_2003_2022_Count_Stock!#REF!*CT_Bands_1991_2022_Bills_Flat!K52,"0")</f>
        <v>0</v>
      </c>
      <c r="L52" s="90" t="str">
        <f>IFERROR(CT_Bands_2003_2022_Count_Stock!#REF!*CT_Bands_1991_2022_Bills_Flat!L52,"0")</f>
        <v>0</v>
      </c>
      <c r="M52" s="90" t="str">
        <f>IFERROR(CT_Bands_2003_2022_Count_Stock!#REF!*CT_Bands_1991_2022_Bills_Flat!M52,"0")</f>
        <v>0</v>
      </c>
      <c r="N52" s="102" t="str">
        <f>IFERROR(CT_Bands_2003_2022_Count_Stock!#REF!*CT_Bands_1991_2022_Bills_Flat!N52,"0")</f>
        <v>0</v>
      </c>
      <c r="O52" s="90" t="str">
        <f>IFERROR(CT_Bands_2003_2022_Count_Stock!#REF!*CT_Bands_1991_2022_Bills_Flat!O52,"0")</f>
        <v>0</v>
      </c>
      <c r="P52" s="90" t="str">
        <f>IFERROR(CT_Bands_2003_2022_Count_Stock!#REF!*CT_Bands_1991_2022_Bills_Flat!P52,"0")</f>
        <v>0</v>
      </c>
      <c r="Q52" s="90" t="str">
        <f>IFERROR(CT_Bands_2003_2022_Count_Stock!#REF!*CT_Bands_1991_2022_Bills_Flat!Q52,"0")</f>
        <v>0</v>
      </c>
      <c r="R52" s="90" t="str">
        <f>IFERROR(CT_Bands_2003_2022_Count_Stock!#REF!*CT_Bands_1991_2022_Bills_Flat!R52,"0")</f>
        <v>0</v>
      </c>
      <c r="S52" s="90" t="str">
        <f>IFERROR(CT_Bands_2003_2022_Count_Stock!#REF!*CT_Bands_1991_2022_Bills_Flat!S52,"0")</f>
        <v>0</v>
      </c>
      <c r="T52" s="90" t="str">
        <f>IFERROR(CT_Bands_2003_2022_Count_Stock!#REF!*CT_Bands_1991_2022_Bills_Flat!T52,"0")</f>
        <v>0</v>
      </c>
      <c r="U52" s="90" t="str">
        <f>IFERROR(CT_Bands_2003_2022_Count_Stock!#REF!*CT_Bands_1991_2022_Bills_Flat!U52,"0")</f>
        <v>0</v>
      </c>
      <c r="V52" s="90" t="str">
        <f>IFERROR(CT_Bands_2003_2022_Count_Stock!#REF!*CT_Bands_1991_2022_Bills_Flat!V52,"0")</f>
        <v>0</v>
      </c>
      <c r="W52" s="90" t="str">
        <f>IFERROR(CT_Bands_2003_2022_Count_Stock!#REF!*CT_Bands_1991_2022_Bills_Flat!W52,"0")</f>
        <v>0</v>
      </c>
      <c r="X52" s="102" t="str">
        <f>IFERROR(CT_Bands_2003_2022_Count_Stock!#REF!*CT_Bands_1991_2022_Bills_Flat!X52,"0")</f>
        <v>0</v>
      </c>
      <c r="Y52" s="90" t="str">
        <f>IFERROR(CT_Bands_2003_2022_Count_Stock!#REF!*CT_Bands_1991_2022_Bills_Flat!Y52,"0")</f>
        <v>0</v>
      </c>
      <c r="Z52" s="90" t="str">
        <f>IFERROR(CT_Bands_2003_2022_Count_Stock!#REF!*CT_Bands_1991_2022_Bills_Flat!Z52,"0")</f>
        <v>0</v>
      </c>
      <c r="AA52" s="90" t="str">
        <f>IFERROR(CT_Bands_2003_2022_Count_Stock!#REF!*CT_Bands_1991_2022_Bills_Flat!AA52,"0")</f>
        <v>0</v>
      </c>
      <c r="AB52" s="90" t="str">
        <f>IFERROR(CT_Bands_2003_2022_Count_Stock!#REF!*CT_Bands_1991_2022_Bills_Flat!AB52,"0")</f>
        <v>0</v>
      </c>
      <c r="AC52" s="90" t="str">
        <f>IFERROR(CT_Bands_2003_2022_Count_Stock!#REF!*CT_Bands_1991_2022_Bills_Flat!AC52,"0")</f>
        <v>0</v>
      </c>
      <c r="AD52" s="90" t="str">
        <f>IFERROR(CT_Bands_2003_2022_Count_Stock!#REF!*CT_Bands_1991_2022_Bills_Flat!AD52,"0")</f>
        <v>0</v>
      </c>
      <c r="AE52" s="90" t="str">
        <f>IFERROR(CT_Bands_2003_2022_Count_Stock!#REF!*CT_Bands_1991_2022_Bills_Flat!AE52,"0")</f>
        <v>0</v>
      </c>
      <c r="AF52" s="90" t="str">
        <f>IFERROR(CT_Bands_2003_2022_Count_Stock!#REF!*CT_Bands_1991_2022_Bills_Flat!AF52,"0")</f>
        <v>0</v>
      </c>
      <c r="AG52" s="90" t="str">
        <f>IFERROR(CT_Bands_2003_2022_Count_Stock!#REF!*CT_Bands_1991_2022_Bills_Flat!AG52,"0")</f>
        <v>0</v>
      </c>
      <c r="AH52" s="102" t="str">
        <f>IFERROR(CT_Bands_2003_2022_Count_Stock!#REF!*CT_Bands_1991_2022_Bills_Flat!AH52,"0")</f>
        <v>0</v>
      </c>
      <c r="AI52" s="90" t="str">
        <f>IFERROR(CT_Bands_2003_2022_Count_Stock!#REF!*CT_Bands_1991_2022_Bills_Flat!AI52,"0")</f>
        <v>0</v>
      </c>
      <c r="AJ52" s="90" t="str">
        <f>IFERROR(CT_Bands_2003_2022_Count_Stock!#REF!*CT_Bands_1991_2022_Bills_Flat!AJ52,"0")</f>
        <v>0</v>
      </c>
      <c r="AK52" s="90" t="str">
        <f>IFERROR(CT_Bands_2003_2022_Count_Stock!#REF!*CT_Bands_1991_2022_Bills_Flat!AK52,"0")</f>
        <v>0</v>
      </c>
      <c r="AL52" s="90" t="str">
        <f>IFERROR(CT_Bands_2003_2022_Count_Stock!#REF!*CT_Bands_1991_2022_Bills_Flat!AL52,"0")</f>
        <v>0</v>
      </c>
      <c r="AM52" s="90" t="str">
        <f>IFERROR(CT_Bands_2003_2022_Count_Stock!#REF!*CT_Bands_1991_2022_Bills_Flat!AM52,"0")</f>
        <v>0</v>
      </c>
      <c r="AN52" s="90" t="str">
        <f>IFERROR(CT_Bands_2003_2022_Count_Stock!#REF!*CT_Bands_1991_2022_Bills_Flat!AN52,"0")</f>
        <v>0</v>
      </c>
      <c r="AO52" s="90" t="str">
        <f>IFERROR(CT_Bands_2003_2022_Count_Stock!#REF!*CT_Bands_1991_2022_Bills_Flat!AO52,"0")</f>
        <v>0</v>
      </c>
      <c r="AP52" s="90" t="str">
        <f>IFERROR(CT_Bands_2003_2022_Count_Stock!#REF!*CT_Bands_1991_2022_Bills_Flat!AP52,"0")</f>
        <v>0</v>
      </c>
      <c r="AQ52" s="90" t="str">
        <f>IFERROR(CT_Bands_2003_2022_Count_Stock!#REF!*CT_Bands_1991_2022_Bills_Flat!AQ52,"0")</f>
        <v>0</v>
      </c>
      <c r="AR52" s="102" t="str">
        <f>IFERROR(CT_Bands_2003_2022_Count_Stock!#REF!*CT_Bands_1991_2022_Bills_Flat!AR52,"0")</f>
        <v>0</v>
      </c>
      <c r="AS52" s="90" t="str">
        <f>IFERROR(CT_Bands_2003_2022_Count_Stock!#REF!*CT_Bands_1991_2022_Bills_Flat!AS52,"0")</f>
        <v>0</v>
      </c>
      <c r="AT52" s="90" t="str">
        <f>IFERROR(CT_Bands_2003_2022_Count_Stock!#REF!*CT_Bands_1991_2022_Bills_Flat!AT52,"0")</f>
        <v>0</v>
      </c>
      <c r="AU52" s="90" t="str">
        <f>IFERROR(CT_Bands_2003_2022_Count_Stock!#REF!*CT_Bands_1991_2022_Bills_Flat!AU52,"0")</f>
        <v>0</v>
      </c>
      <c r="AV52" s="90" t="str">
        <f>IFERROR(CT_Bands_2003_2022_Count_Stock!#REF!*CT_Bands_1991_2022_Bills_Flat!AV52,"0")</f>
        <v>0</v>
      </c>
      <c r="AW52" s="90" t="str">
        <f>IFERROR(CT_Bands_2003_2022_Count_Stock!#REF!*CT_Bands_1991_2022_Bills_Flat!AW52,"0")</f>
        <v>0</v>
      </c>
      <c r="AX52" s="90" t="str">
        <f>IFERROR(CT_Bands_2003_2022_Count_Stock!#REF!*CT_Bands_1991_2022_Bills_Flat!AX52,"0")</f>
        <v>0</v>
      </c>
      <c r="AY52" s="90" t="str">
        <f>IFERROR(CT_Bands_2003_2022_Count_Stock!#REF!*CT_Bands_1991_2022_Bills_Flat!AY52,"0")</f>
        <v>0</v>
      </c>
      <c r="AZ52" s="90" t="str">
        <f>IFERROR(CT_Bands_2003_2022_Count_Stock!#REF!*CT_Bands_1991_2022_Bills_Flat!AZ52,"0")</f>
        <v>0</v>
      </c>
      <c r="BA52" s="90" t="str">
        <f>IFERROR(CT_Bands_2003_2022_Count_Stock!#REF!*CT_Bands_1991_2022_Bills_Flat!BA52,"0")</f>
        <v>0</v>
      </c>
      <c r="BB52" s="102" t="str">
        <f>IFERROR(CT_Bands_2003_2022_Count_Stock!#REF!*CT_Bands_1991_2022_Bills_Flat!BB52,"0")</f>
        <v>0</v>
      </c>
      <c r="BC52" s="90" t="str">
        <f>IFERROR(CT_Bands_2003_2022_Count_Stock!#REF!*CT_Bands_1991_2022_Bills_Flat!BC52,"0")</f>
        <v>0</v>
      </c>
      <c r="BD52" s="90" t="str">
        <f>IFERROR(CT_Bands_2003_2022_Count_Stock!#REF!*CT_Bands_1991_2022_Bills_Flat!BD52,"0")</f>
        <v>0</v>
      </c>
      <c r="BE52" s="90" t="str">
        <f>IFERROR(CT_Bands_2003_2022_Count_Stock!#REF!*CT_Bands_1991_2022_Bills_Flat!BE52,"0")</f>
        <v>0</v>
      </c>
      <c r="BF52" s="90" t="str">
        <f>IFERROR(CT_Bands_2003_2022_Count_Stock!#REF!*CT_Bands_1991_2022_Bills_Flat!BF52,"0")</f>
        <v>0</v>
      </c>
      <c r="BG52" s="90" t="str">
        <f>IFERROR(CT_Bands_2003_2022_Count_Stock!#REF!*CT_Bands_1991_2022_Bills_Flat!BG52,"0")</f>
        <v>0</v>
      </c>
      <c r="BH52" s="90" t="str">
        <f>IFERROR(CT_Bands_2003_2022_Count_Stock!#REF!*CT_Bands_1991_2022_Bills_Flat!BH52,"0")</f>
        <v>0</v>
      </c>
      <c r="BI52" s="90" t="str">
        <f>IFERROR(CT_Bands_2003_2022_Count_Stock!#REF!*CT_Bands_1991_2022_Bills_Flat!BI52,"0")</f>
        <v>0</v>
      </c>
      <c r="BJ52" s="90" t="str">
        <f>IFERROR(CT_Bands_2003_2022_Count_Stock!#REF!*CT_Bands_1991_2022_Bills_Flat!BJ52,"0")</f>
        <v>0</v>
      </c>
      <c r="BK52" s="90" t="str">
        <f>IFERROR(CT_Bands_2003_2022_Count_Stock!#REF!*CT_Bands_1991_2022_Bills_Flat!BK52,"0")</f>
        <v>0</v>
      </c>
      <c r="BL52" s="102" t="str">
        <f>IFERROR(CT_Bands_2003_2022_Count_Stock!#REF!*CT_Bands_1991_2022_Bills_Flat!BL52,"0")</f>
        <v>0</v>
      </c>
      <c r="BM52" s="90" t="str">
        <f>IFERROR(CT_Bands_2003_2022_Count_Stock!#REF!*CT_Bands_1991_2022_Bills_Flat!BM52,"0")</f>
        <v>0</v>
      </c>
      <c r="BN52" s="90" t="str">
        <f>IFERROR(CT_Bands_2003_2022_Count_Stock!#REF!*CT_Bands_1991_2022_Bills_Flat!BN52,"0")</f>
        <v>0</v>
      </c>
      <c r="BO52" s="90" t="str">
        <f>IFERROR(CT_Bands_2003_2022_Count_Stock!#REF!*CT_Bands_1991_2022_Bills_Flat!BO52,"0")</f>
        <v>0</v>
      </c>
      <c r="BP52" s="90" t="str">
        <f>IFERROR(CT_Bands_2003_2022_Count_Stock!#REF!*CT_Bands_1991_2022_Bills_Flat!BP52,"0")</f>
        <v>0</v>
      </c>
      <c r="BQ52" s="90" t="str">
        <f>IFERROR(CT_Bands_2003_2022_Count_Stock!#REF!*CT_Bands_1991_2022_Bills_Flat!BQ52,"0")</f>
        <v>0</v>
      </c>
      <c r="BR52" s="90" t="str">
        <f>IFERROR(CT_Bands_2003_2022_Count_Stock!#REF!*CT_Bands_1991_2022_Bills_Flat!BR52,"0")</f>
        <v>0</v>
      </c>
      <c r="BS52" s="90" t="str">
        <f>IFERROR(CT_Bands_2003_2022_Count_Stock!#REF!*CT_Bands_1991_2022_Bills_Flat!BS52,"0")</f>
        <v>0</v>
      </c>
      <c r="BT52" s="90" t="str">
        <f>IFERROR(CT_Bands_2003_2022_Count_Stock!#REF!*CT_Bands_1991_2022_Bills_Flat!BT52,"0")</f>
        <v>0</v>
      </c>
      <c r="BU52" s="90" t="str">
        <f>IFERROR(CT_Bands_2003_2022_Count_Stock!#REF!*CT_Bands_1991_2022_Bills_Flat!BU52,"0")</f>
        <v>0</v>
      </c>
      <c r="BV52" s="102" t="str">
        <f>IFERROR(CT_Bands_2003_2022_Count_Stock!#REF!*CT_Bands_1991_2022_Bills_Flat!BV52,"0")</f>
        <v>0</v>
      </c>
      <c r="BW52" s="90" t="str">
        <f>IFERROR(CT_Bands_2003_2022_Count_Stock!#REF!*CT_Bands_1991_2022_Bills_Flat!BW52,"0")</f>
        <v>0</v>
      </c>
      <c r="BX52" s="90" t="str">
        <f>IFERROR(CT_Bands_2003_2022_Count_Stock!#REF!*CT_Bands_1991_2022_Bills_Flat!BX52,"0")</f>
        <v>0</v>
      </c>
      <c r="BY52" s="90" t="str">
        <f>IFERROR(CT_Bands_2003_2022_Count_Stock!#REF!*CT_Bands_1991_2022_Bills_Flat!BY52,"0")</f>
        <v>0</v>
      </c>
      <c r="BZ52" s="90" t="str">
        <f>IFERROR(CT_Bands_2003_2022_Count_Stock!#REF!*CT_Bands_1991_2022_Bills_Flat!BZ52,"0")</f>
        <v>0</v>
      </c>
      <c r="CA52" s="90" t="str">
        <f>IFERROR(CT_Bands_2003_2022_Count_Stock!#REF!*CT_Bands_1991_2022_Bills_Flat!CA52,"0")</f>
        <v>0</v>
      </c>
      <c r="CB52" s="90" t="str">
        <f>IFERROR(CT_Bands_2003_2022_Count_Stock!#REF!*CT_Bands_1991_2022_Bills_Flat!CB52,"0")</f>
        <v>0</v>
      </c>
      <c r="CC52" s="90" t="str">
        <f>IFERROR(CT_Bands_2003_2022_Count_Stock!#REF!*CT_Bands_1991_2022_Bills_Flat!CC52,"0")</f>
        <v>0</v>
      </c>
      <c r="CD52" s="90" t="str">
        <f>IFERROR(CT_Bands_2003_2022_Count_Stock!#REF!*CT_Bands_1991_2022_Bills_Flat!CD52,"0")</f>
        <v>0</v>
      </c>
      <c r="CE52" s="90" t="str">
        <f>IFERROR(CT_Bands_2003_2022_Count_Stock!#REF!*CT_Bands_1991_2022_Bills_Flat!CE52,"0")</f>
        <v>0</v>
      </c>
      <c r="CF52" s="51"/>
    </row>
    <row r="53" spans="1:84" x14ac:dyDescent="0.25">
      <c r="A53" s="76" t="s">
        <v>801</v>
      </c>
      <c r="B53" s="85" t="s">
        <v>802</v>
      </c>
      <c r="C53" s="85" t="s">
        <v>1511</v>
      </c>
      <c r="D53" s="90" t="str">
        <f>IFERROR(CT_Bands_2003_2022_Count_Stock!#REF!*CT_Bands_1991_2022_Bills_Flat!D53,"0")</f>
        <v>0</v>
      </c>
      <c r="E53" s="90" t="str">
        <f>IFERROR(CT_Bands_2003_2022_Count_Stock!#REF!*CT_Bands_1991_2022_Bills_Flat!E53,"0")</f>
        <v>0</v>
      </c>
      <c r="F53" s="90" t="str">
        <f>IFERROR(CT_Bands_2003_2022_Count_Stock!#REF!*CT_Bands_1991_2022_Bills_Flat!F53,"0")</f>
        <v>0</v>
      </c>
      <c r="G53" s="90" t="str">
        <f>IFERROR(CT_Bands_2003_2022_Count_Stock!#REF!*CT_Bands_1991_2022_Bills_Flat!G53,"0")</f>
        <v>0</v>
      </c>
      <c r="H53" s="90" t="str">
        <f>IFERROR(CT_Bands_2003_2022_Count_Stock!#REF!*CT_Bands_1991_2022_Bills_Flat!H53,"0")</f>
        <v>0</v>
      </c>
      <c r="I53" s="90" t="str">
        <f>IFERROR(CT_Bands_2003_2022_Count_Stock!#REF!*CT_Bands_1991_2022_Bills_Flat!I53,"0")</f>
        <v>0</v>
      </c>
      <c r="J53" s="90" t="str">
        <f>IFERROR(CT_Bands_2003_2022_Count_Stock!#REF!*CT_Bands_1991_2022_Bills_Flat!J53,"0")</f>
        <v>0</v>
      </c>
      <c r="K53" s="90" t="str">
        <f>IFERROR(CT_Bands_2003_2022_Count_Stock!#REF!*CT_Bands_1991_2022_Bills_Flat!K53,"0")</f>
        <v>0</v>
      </c>
      <c r="L53" s="90" t="str">
        <f>IFERROR(CT_Bands_2003_2022_Count_Stock!#REF!*CT_Bands_1991_2022_Bills_Flat!L53,"0")</f>
        <v>0</v>
      </c>
      <c r="M53" s="90" t="str">
        <f>IFERROR(CT_Bands_2003_2022_Count_Stock!#REF!*CT_Bands_1991_2022_Bills_Flat!M53,"0")</f>
        <v>0</v>
      </c>
      <c r="N53" s="102" t="str">
        <f>IFERROR(CT_Bands_2003_2022_Count_Stock!#REF!*CT_Bands_1991_2022_Bills_Flat!N53,"0")</f>
        <v>0</v>
      </c>
      <c r="O53" s="90" t="str">
        <f>IFERROR(CT_Bands_2003_2022_Count_Stock!#REF!*CT_Bands_1991_2022_Bills_Flat!O53,"0")</f>
        <v>0</v>
      </c>
      <c r="P53" s="90" t="str">
        <f>IFERROR(CT_Bands_2003_2022_Count_Stock!#REF!*CT_Bands_1991_2022_Bills_Flat!P53,"0")</f>
        <v>0</v>
      </c>
      <c r="Q53" s="90" t="str">
        <f>IFERROR(CT_Bands_2003_2022_Count_Stock!#REF!*CT_Bands_1991_2022_Bills_Flat!Q53,"0")</f>
        <v>0</v>
      </c>
      <c r="R53" s="90" t="str">
        <f>IFERROR(CT_Bands_2003_2022_Count_Stock!#REF!*CT_Bands_1991_2022_Bills_Flat!R53,"0")</f>
        <v>0</v>
      </c>
      <c r="S53" s="90" t="str">
        <f>IFERROR(CT_Bands_2003_2022_Count_Stock!#REF!*CT_Bands_1991_2022_Bills_Flat!S53,"0")</f>
        <v>0</v>
      </c>
      <c r="T53" s="90" t="str">
        <f>IFERROR(CT_Bands_2003_2022_Count_Stock!#REF!*CT_Bands_1991_2022_Bills_Flat!T53,"0")</f>
        <v>0</v>
      </c>
      <c r="U53" s="90" t="str">
        <f>IFERROR(CT_Bands_2003_2022_Count_Stock!#REF!*CT_Bands_1991_2022_Bills_Flat!U53,"0")</f>
        <v>0</v>
      </c>
      <c r="V53" s="90" t="str">
        <f>IFERROR(CT_Bands_2003_2022_Count_Stock!#REF!*CT_Bands_1991_2022_Bills_Flat!V53,"0")</f>
        <v>0</v>
      </c>
      <c r="W53" s="90" t="str">
        <f>IFERROR(CT_Bands_2003_2022_Count_Stock!#REF!*CT_Bands_1991_2022_Bills_Flat!W53,"0")</f>
        <v>0</v>
      </c>
      <c r="X53" s="102" t="str">
        <f>IFERROR(CT_Bands_2003_2022_Count_Stock!#REF!*CT_Bands_1991_2022_Bills_Flat!X53,"0")</f>
        <v>0</v>
      </c>
      <c r="Y53" s="90" t="str">
        <f>IFERROR(CT_Bands_2003_2022_Count_Stock!#REF!*CT_Bands_1991_2022_Bills_Flat!Y53,"0")</f>
        <v>0</v>
      </c>
      <c r="Z53" s="90" t="str">
        <f>IFERROR(CT_Bands_2003_2022_Count_Stock!#REF!*CT_Bands_1991_2022_Bills_Flat!Z53,"0")</f>
        <v>0</v>
      </c>
      <c r="AA53" s="90" t="str">
        <f>IFERROR(CT_Bands_2003_2022_Count_Stock!#REF!*CT_Bands_1991_2022_Bills_Flat!AA53,"0")</f>
        <v>0</v>
      </c>
      <c r="AB53" s="90" t="str">
        <f>IFERROR(CT_Bands_2003_2022_Count_Stock!#REF!*CT_Bands_1991_2022_Bills_Flat!AB53,"0")</f>
        <v>0</v>
      </c>
      <c r="AC53" s="90" t="str">
        <f>IFERROR(CT_Bands_2003_2022_Count_Stock!#REF!*CT_Bands_1991_2022_Bills_Flat!AC53,"0")</f>
        <v>0</v>
      </c>
      <c r="AD53" s="90" t="str">
        <f>IFERROR(CT_Bands_2003_2022_Count_Stock!#REF!*CT_Bands_1991_2022_Bills_Flat!AD53,"0")</f>
        <v>0</v>
      </c>
      <c r="AE53" s="90" t="str">
        <f>IFERROR(CT_Bands_2003_2022_Count_Stock!#REF!*CT_Bands_1991_2022_Bills_Flat!AE53,"0")</f>
        <v>0</v>
      </c>
      <c r="AF53" s="90" t="str">
        <f>IFERROR(CT_Bands_2003_2022_Count_Stock!#REF!*CT_Bands_1991_2022_Bills_Flat!AF53,"0")</f>
        <v>0</v>
      </c>
      <c r="AG53" s="90" t="str">
        <f>IFERROR(CT_Bands_2003_2022_Count_Stock!#REF!*CT_Bands_1991_2022_Bills_Flat!AG53,"0")</f>
        <v>0</v>
      </c>
      <c r="AH53" s="102" t="str">
        <f>IFERROR(CT_Bands_2003_2022_Count_Stock!#REF!*CT_Bands_1991_2022_Bills_Flat!AH53,"0")</f>
        <v>0</v>
      </c>
      <c r="AI53" s="90" t="str">
        <f>IFERROR(CT_Bands_2003_2022_Count_Stock!#REF!*CT_Bands_1991_2022_Bills_Flat!AI53,"0")</f>
        <v>0</v>
      </c>
      <c r="AJ53" s="90" t="str">
        <f>IFERROR(CT_Bands_2003_2022_Count_Stock!#REF!*CT_Bands_1991_2022_Bills_Flat!AJ53,"0")</f>
        <v>0</v>
      </c>
      <c r="AK53" s="90" t="str">
        <f>IFERROR(CT_Bands_2003_2022_Count_Stock!#REF!*CT_Bands_1991_2022_Bills_Flat!AK53,"0")</f>
        <v>0</v>
      </c>
      <c r="AL53" s="90" t="str">
        <f>IFERROR(CT_Bands_2003_2022_Count_Stock!#REF!*CT_Bands_1991_2022_Bills_Flat!AL53,"0")</f>
        <v>0</v>
      </c>
      <c r="AM53" s="90" t="str">
        <f>IFERROR(CT_Bands_2003_2022_Count_Stock!#REF!*CT_Bands_1991_2022_Bills_Flat!AM53,"0")</f>
        <v>0</v>
      </c>
      <c r="AN53" s="90" t="str">
        <f>IFERROR(CT_Bands_2003_2022_Count_Stock!#REF!*CT_Bands_1991_2022_Bills_Flat!AN53,"0")</f>
        <v>0</v>
      </c>
      <c r="AO53" s="90" t="str">
        <f>IFERROR(CT_Bands_2003_2022_Count_Stock!#REF!*CT_Bands_1991_2022_Bills_Flat!AO53,"0")</f>
        <v>0</v>
      </c>
      <c r="AP53" s="90" t="str">
        <f>IFERROR(CT_Bands_2003_2022_Count_Stock!#REF!*CT_Bands_1991_2022_Bills_Flat!AP53,"0")</f>
        <v>0</v>
      </c>
      <c r="AQ53" s="90" t="str">
        <f>IFERROR(CT_Bands_2003_2022_Count_Stock!#REF!*CT_Bands_1991_2022_Bills_Flat!AQ53,"0")</f>
        <v>0</v>
      </c>
      <c r="AR53" s="102" t="str">
        <f>IFERROR(CT_Bands_2003_2022_Count_Stock!#REF!*CT_Bands_1991_2022_Bills_Flat!AR53,"0")</f>
        <v>0</v>
      </c>
      <c r="AS53" s="90" t="str">
        <f>IFERROR(CT_Bands_2003_2022_Count_Stock!#REF!*CT_Bands_1991_2022_Bills_Flat!AS53,"0")</f>
        <v>0</v>
      </c>
      <c r="AT53" s="90" t="str">
        <f>IFERROR(CT_Bands_2003_2022_Count_Stock!#REF!*CT_Bands_1991_2022_Bills_Flat!AT53,"0")</f>
        <v>0</v>
      </c>
      <c r="AU53" s="90" t="str">
        <f>IFERROR(CT_Bands_2003_2022_Count_Stock!#REF!*CT_Bands_1991_2022_Bills_Flat!AU53,"0")</f>
        <v>0</v>
      </c>
      <c r="AV53" s="90" t="str">
        <f>IFERROR(CT_Bands_2003_2022_Count_Stock!#REF!*CT_Bands_1991_2022_Bills_Flat!AV53,"0")</f>
        <v>0</v>
      </c>
      <c r="AW53" s="90" t="str">
        <f>IFERROR(CT_Bands_2003_2022_Count_Stock!#REF!*CT_Bands_1991_2022_Bills_Flat!AW53,"0")</f>
        <v>0</v>
      </c>
      <c r="AX53" s="90" t="str">
        <f>IFERROR(CT_Bands_2003_2022_Count_Stock!#REF!*CT_Bands_1991_2022_Bills_Flat!AX53,"0")</f>
        <v>0</v>
      </c>
      <c r="AY53" s="90" t="str">
        <f>IFERROR(CT_Bands_2003_2022_Count_Stock!#REF!*CT_Bands_1991_2022_Bills_Flat!AY53,"0")</f>
        <v>0</v>
      </c>
      <c r="AZ53" s="90" t="str">
        <f>IFERROR(CT_Bands_2003_2022_Count_Stock!#REF!*CT_Bands_1991_2022_Bills_Flat!AZ53,"0")</f>
        <v>0</v>
      </c>
      <c r="BA53" s="90" t="str">
        <f>IFERROR(CT_Bands_2003_2022_Count_Stock!#REF!*CT_Bands_1991_2022_Bills_Flat!BA53,"0")</f>
        <v>0</v>
      </c>
      <c r="BB53" s="102" t="str">
        <f>IFERROR(CT_Bands_2003_2022_Count_Stock!#REF!*CT_Bands_1991_2022_Bills_Flat!BB53,"0")</f>
        <v>0</v>
      </c>
      <c r="BC53" s="90" t="str">
        <f>IFERROR(CT_Bands_2003_2022_Count_Stock!#REF!*CT_Bands_1991_2022_Bills_Flat!BC53,"0")</f>
        <v>0</v>
      </c>
      <c r="BD53" s="90" t="str">
        <f>IFERROR(CT_Bands_2003_2022_Count_Stock!#REF!*CT_Bands_1991_2022_Bills_Flat!BD53,"0")</f>
        <v>0</v>
      </c>
      <c r="BE53" s="90" t="str">
        <f>IFERROR(CT_Bands_2003_2022_Count_Stock!#REF!*CT_Bands_1991_2022_Bills_Flat!BE53,"0")</f>
        <v>0</v>
      </c>
      <c r="BF53" s="90" t="str">
        <f>IFERROR(CT_Bands_2003_2022_Count_Stock!#REF!*CT_Bands_1991_2022_Bills_Flat!BF53,"0")</f>
        <v>0</v>
      </c>
      <c r="BG53" s="90" t="str">
        <f>IFERROR(CT_Bands_2003_2022_Count_Stock!#REF!*CT_Bands_1991_2022_Bills_Flat!BG53,"0")</f>
        <v>0</v>
      </c>
      <c r="BH53" s="90" t="str">
        <f>IFERROR(CT_Bands_2003_2022_Count_Stock!#REF!*CT_Bands_1991_2022_Bills_Flat!BH53,"0")</f>
        <v>0</v>
      </c>
      <c r="BI53" s="90" t="str">
        <f>IFERROR(CT_Bands_2003_2022_Count_Stock!#REF!*CT_Bands_1991_2022_Bills_Flat!BI53,"0")</f>
        <v>0</v>
      </c>
      <c r="BJ53" s="90" t="str">
        <f>IFERROR(CT_Bands_2003_2022_Count_Stock!#REF!*CT_Bands_1991_2022_Bills_Flat!BJ53,"0")</f>
        <v>0</v>
      </c>
      <c r="BK53" s="90" t="str">
        <f>IFERROR(CT_Bands_2003_2022_Count_Stock!#REF!*CT_Bands_1991_2022_Bills_Flat!BK53,"0")</f>
        <v>0</v>
      </c>
      <c r="BL53" s="102" t="str">
        <f>IFERROR(CT_Bands_2003_2022_Count_Stock!#REF!*CT_Bands_1991_2022_Bills_Flat!BL53,"0")</f>
        <v>0</v>
      </c>
      <c r="BM53" s="90" t="str">
        <f>IFERROR(CT_Bands_2003_2022_Count_Stock!#REF!*CT_Bands_1991_2022_Bills_Flat!BM53,"0")</f>
        <v>0</v>
      </c>
      <c r="BN53" s="90" t="str">
        <f>IFERROR(CT_Bands_2003_2022_Count_Stock!#REF!*CT_Bands_1991_2022_Bills_Flat!BN53,"0")</f>
        <v>0</v>
      </c>
      <c r="BO53" s="90" t="str">
        <f>IFERROR(CT_Bands_2003_2022_Count_Stock!#REF!*CT_Bands_1991_2022_Bills_Flat!BO53,"0")</f>
        <v>0</v>
      </c>
      <c r="BP53" s="90" t="str">
        <f>IFERROR(CT_Bands_2003_2022_Count_Stock!#REF!*CT_Bands_1991_2022_Bills_Flat!BP53,"0")</f>
        <v>0</v>
      </c>
      <c r="BQ53" s="90" t="str">
        <f>IFERROR(CT_Bands_2003_2022_Count_Stock!#REF!*CT_Bands_1991_2022_Bills_Flat!BQ53,"0")</f>
        <v>0</v>
      </c>
      <c r="BR53" s="90" t="str">
        <f>IFERROR(CT_Bands_2003_2022_Count_Stock!#REF!*CT_Bands_1991_2022_Bills_Flat!BR53,"0")</f>
        <v>0</v>
      </c>
      <c r="BS53" s="90" t="str">
        <f>IFERROR(CT_Bands_2003_2022_Count_Stock!#REF!*CT_Bands_1991_2022_Bills_Flat!BS53,"0")</f>
        <v>0</v>
      </c>
      <c r="BT53" s="90" t="str">
        <f>IFERROR(CT_Bands_2003_2022_Count_Stock!#REF!*CT_Bands_1991_2022_Bills_Flat!BT53,"0")</f>
        <v>0</v>
      </c>
      <c r="BU53" s="90" t="str">
        <f>IFERROR(CT_Bands_2003_2022_Count_Stock!#REF!*CT_Bands_1991_2022_Bills_Flat!BU53,"0")</f>
        <v>0</v>
      </c>
      <c r="BV53" s="102" t="str">
        <f>IFERROR(CT_Bands_2003_2022_Count_Stock!#REF!*CT_Bands_1991_2022_Bills_Flat!BV53,"0")</f>
        <v>0</v>
      </c>
      <c r="BW53" s="90" t="str">
        <f>IFERROR(CT_Bands_2003_2022_Count_Stock!#REF!*CT_Bands_1991_2022_Bills_Flat!BW53,"0")</f>
        <v>0</v>
      </c>
      <c r="BX53" s="90" t="str">
        <f>IFERROR(CT_Bands_2003_2022_Count_Stock!#REF!*CT_Bands_1991_2022_Bills_Flat!BX53,"0")</f>
        <v>0</v>
      </c>
      <c r="BY53" s="90" t="str">
        <f>IFERROR(CT_Bands_2003_2022_Count_Stock!#REF!*CT_Bands_1991_2022_Bills_Flat!BY53,"0")</f>
        <v>0</v>
      </c>
      <c r="BZ53" s="90" t="str">
        <f>IFERROR(CT_Bands_2003_2022_Count_Stock!#REF!*CT_Bands_1991_2022_Bills_Flat!BZ53,"0")</f>
        <v>0</v>
      </c>
      <c r="CA53" s="90" t="str">
        <f>IFERROR(CT_Bands_2003_2022_Count_Stock!#REF!*CT_Bands_1991_2022_Bills_Flat!CA53,"0")</f>
        <v>0</v>
      </c>
      <c r="CB53" s="90" t="str">
        <f>IFERROR(CT_Bands_2003_2022_Count_Stock!#REF!*CT_Bands_1991_2022_Bills_Flat!CB53,"0")</f>
        <v>0</v>
      </c>
      <c r="CC53" s="90" t="str">
        <f>IFERROR(CT_Bands_2003_2022_Count_Stock!#REF!*CT_Bands_1991_2022_Bills_Flat!CC53,"0")</f>
        <v>0</v>
      </c>
      <c r="CD53" s="90" t="str">
        <f>IFERROR(CT_Bands_2003_2022_Count_Stock!#REF!*CT_Bands_1991_2022_Bills_Flat!CD53,"0")</f>
        <v>0</v>
      </c>
      <c r="CE53" s="90" t="str">
        <f>IFERROR(CT_Bands_2003_2022_Count_Stock!#REF!*CT_Bands_1991_2022_Bills_Flat!CE53,"0")</f>
        <v>0</v>
      </c>
      <c r="CF53" s="51"/>
    </row>
    <row r="54" spans="1:84" x14ac:dyDescent="0.25">
      <c r="A54" s="76" t="s">
        <v>845</v>
      </c>
      <c r="B54" s="85" t="s">
        <v>846</v>
      </c>
      <c r="C54" s="85" t="s">
        <v>1511</v>
      </c>
      <c r="D54" s="90" t="str">
        <f>IFERROR(CT_Bands_2003_2022_Count_Stock!#REF!*CT_Bands_1991_2022_Bills_Flat!D54,"0")</f>
        <v>0</v>
      </c>
      <c r="E54" s="90" t="str">
        <f>IFERROR(CT_Bands_2003_2022_Count_Stock!#REF!*CT_Bands_1991_2022_Bills_Flat!E54,"0")</f>
        <v>0</v>
      </c>
      <c r="F54" s="90" t="str">
        <f>IFERROR(CT_Bands_2003_2022_Count_Stock!#REF!*CT_Bands_1991_2022_Bills_Flat!F54,"0")</f>
        <v>0</v>
      </c>
      <c r="G54" s="90" t="str">
        <f>IFERROR(CT_Bands_2003_2022_Count_Stock!#REF!*CT_Bands_1991_2022_Bills_Flat!G54,"0")</f>
        <v>0</v>
      </c>
      <c r="H54" s="90" t="str">
        <f>IFERROR(CT_Bands_2003_2022_Count_Stock!#REF!*CT_Bands_1991_2022_Bills_Flat!H54,"0")</f>
        <v>0</v>
      </c>
      <c r="I54" s="90" t="str">
        <f>IFERROR(CT_Bands_2003_2022_Count_Stock!#REF!*CT_Bands_1991_2022_Bills_Flat!I54,"0")</f>
        <v>0</v>
      </c>
      <c r="J54" s="90" t="str">
        <f>IFERROR(CT_Bands_2003_2022_Count_Stock!#REF!*CT_Bands_1991_2022_Bills_Flat!J54,"0")</f>
        <v>0</v>
      </c>
      <c r="K54" s="90" t="str">
        <f>IFERROR(CT_Bands_2003_2022_Count_Stock!#REF!*CT_Bands_1991_2022_Bills_Flat!K54,"0")</f>
        <v>0</v>
      </c>
      <c r="L54" s="90" t="str">
        <f>IFERROR(CT_Bands_2003_2022_Count_Stock!#REF!*CT_Bands_1991_2022_Bills_Flat!L54,"0")</f>
        <v>0</v>
      </c>
      <c r="M54" s="90" t="str">
        <f>IFERROR(CT_Bands_2003_2022_Count_Stock!#REF!*CT_Bands_1991_2022_Bills_Flat!M54,"0")</f>
        <v>0</v>
      </c>
      <c r="N54" s="102" t="str">
        <f>IFERROR(CT_Bands_2003_2022_Count_Stock!#REF!*CT_Bands_1991_2022_Bills_Flat!N54,"0")</f>
        <v>0</v>
      </c>
      <c r="O54" s="90" t="str">
        <f>IFERROR(CT_Bands_2003_2022_Count_Stock!#REF!*CT_Bands_1991_2022_Bills_Flat!O54,"0")</f>
        <v>0</v>
      </c>
      <c r="P54" s="90" t="str">
        <f>IFERROR(CT_Bands_2003_2022_Count_Stock!#REF!*CT_Bands_1991_2022_Bills_Flat!P54,"0")</f>
        <v>0</v>
      </c>
      <c r="Q54" s="90" t="str">
        <f>IFERROR(CT_Bands_2003_2022_Count_Stock!#REF!*CT_Bands_1991_2022_Bills_Flat!Q54,"0")</f>
        <v>0</v>
      </c>
      <c r="R54" s="90" t="str">
        <f>IFERROR(CT_Bands_2003_2022_Count_Stock!#REF!*CT_Bands_1991_2022_Bills_Flat!R54,"0")</f>
        <v>0</v>
      </c>
      <c r="S54" s="90" t="str">
        <f>IFERROR(CT_Bands_2003_2022_Count_Stock!#REF!*CT_Bands_1991_2022_Bills_Flat!S54,"0")</f>
        <v>0</v>
      </c>
      <c r="T54" s="90" t="str">
        <f>IFERROR(CT_Bands_2003_2022_Count_Stock!#REF!*CT_Bands_1991_2022_Bills_Flat!T54,"0")</f>
        <v>0</v>
      </c>
      <c r="U54" s="90" t="str">
        <f>IFERROR(CT_Bands_2003_2022_Count_Stock!#REF!*CT_Bands_1991_2022_Bills_Flat!U54,"0")</f>
        <v>0</v>
      </c>
      <c r="V54" s="90" t="str">
        <f>IFERROR(CT_Bands_2003_2022_Count_Stock!#REF!*CT_Bands_1991_2022_Bills_Flat!V54,"0")</f>
        <v>0</v>
      </c>
      <c r="W54" s="90" t="str">
        <f>IFERROR(CT_Bands_2003_2022_Count_Stock!#REF!*CT_Bands_1991_2022_Bills_Flat!W54,"0")</f>
        <v>0</v>
      </c>
      <c r="X54" s="102" t="str">
        <f>IFERROR(CT_Bands_2003_2022_Count_Stock!#REF!*CT_Bands_1991_2022_Bills_Flat!X54,"0")</f>
        <v>0</v>
      </c>
      <c r="Y54" s="90" t="str">
        <f>IFERROR(CT_Bands_2003_2022_Count_Stock!#REF!*CT_Bands_1991_2022_Bills_Flat!Y54,"0")</f>
        <v>0</v>
      </c>
      <c r="Z54" s="90" t="str">
        <f>IFERROR(CT_Bands_2003_2022_Count_Stock!#REF!*CT_Bands_1991_2022_Bills_Flat!Z54,"0")</f>
        <v>0</v>
      </c>
      <c r="AA54" s="90" t="str">
        <f>IFERROR(CT_Bands_2003_2022_Count_Stock!#REF!*CT_Bands_1991_2022_Bills_Flat!AA54,"0")</f>
        <v>0</v>
      </c>
      <c r="AB54" s="90" t="str">
        <f>IFERROR(CT_Bands_2003_2022_Count_Stock!#REF!*CT_Bands_1991_2022_Bills_Flat!AB54,"0")</f>
        <v>0</v>
      </c>
      <c r="AC54" s="90" t="str">
        <f>IFERROR(CT_Bands_2003_2022_Count_Stock!#REF!*CT_Bands_1991_2022_Bills_Flat!AC54,"0")</f>
        <v>0</v>
      </c>
      <c r="AD54" s="90" t="str">
        <f>IFERROR(CT_Bands_2003_2022_Count_Stock!#REF!*CT_Bands_1991_2022_Bills_Flat!AD54,"0")</f>
        <v>0</v>
      </c>
      <c r="AE54" s="90" t="str">
        <f>IFERROR(CT_Bands_2003_2022_Count_Stock!#REF!*CT_Bands_1991_2022_Bills_Flat!AE54,"0")</f>
        <v>0</v>
      </c>
      <c r="AF54" s="90" t="str">
        <f>IFERROR(CT_Bands_2003_2022_Count_Stock!#REF!*CT_Bands_1991_2022_Bills_Flat!AF54,"0")</f>
        <v>0</v>
      </c>
      <c r="AG54" s="90" t="str">
        <f>IFERROR(CT_Bands_2003_2022_Count_Stock!#REF!*CT_Bands_1991_2022_Bills_Flat!AG54,"0")</f>
        <v>0</v>
      </c>
      <c r="AH54" s="102" t="str">
        <f>IFERROR(CT_Bands_2003_2022_Count_Stock!#REF!*CT_Bands_1991_2022_Bills_Flat!AH54,"0")</f>
        <v>0</v>
      </c>
      <c r="AI54" s="90" t="str">
        <f>IFERROR(CT_Bands_2003_2022_Count_Stock!#REF!*CT_Bands_1991_2022_Bills_Flat!AI54,"0")</f>
        <v>0</v>
      </c>
      <c r="AJ54" s="90" t="str">
        <f>IFERROR(CT_Bands_2003_2022_Count_Stock!#REF!*CT_Bands_1991_2022_Bills_Flat!AJ54,"0")</f>
        <v>0</v>
      </c>
      <c r="AK54" s="90" t="str">
        <f>IFERROR(CT_Bands_2003_2022_Count_Stock!#REF!*CT_Bands_1991_2022_Bills_Flat!AK54,"0")</f>
        <v>0</v>
      </c>
      <c r="AL54" s="90" t="str">
        <f>IFERROR(CT_Bands_2003_2022_Count_Stock!#REF!*CT_Bands_1991_2022_Bills_Flat!AL54,"0")</f>
        <v>0</v>
      </c>
      <c r="AM54" s="90" t="str">
        <f>IFERROR(CT_Bands_2003_2022_Count_Stock!#REF!*CT_Bands_1991_2022_Bills_Flat!AM54,"0")</f>
        <v>0</v>
      </c>
      <c r="AN54" s="90" t="str">
        <f>IFERROR(CT_Bands_2003_2022_Count_Stock!#REF!*CT_Bands_1991_2022_Bills_Flat!AN54,"0")</f>
        <v>0</v>
      </c>
      <c r="AO54" s="90" t="str">
        <f>IFERROR(CT_Bands_2003_2022_Count_Stock!#REF!*CT_Bands_1991_2022_Bills_Flat!AO54,"0")</f>
        <v>0</v>
      </c>
      <c r="AP54" s="90" t="str">
        <f>IFERROR(CT_Bands_2003_2022_Count_Stock!#REF!*CT_Bands_1991_2022_Bills_Flat!AP54,"0")</f>
        <v>0</v>
      </c>
      <c r="AQ54" s="90" t="str">
        <f>IFERROR(CT_Bands_2003_2022_Count_Stock!#REF!*CT_Bands_1991_2022_Bills_Flat!AQ54,"0")</f>
        <v>0</v>
      </c>
      <c r="AR54" s="102" t="str">
        <f>IFERROR(CT_Bands_2003_2022_Count_Stock!#REF!*CT_Bands_1991_2022_Bills_Flat!AR54,"0")</f>
        <v>0</v>
      </c>
      <c r="AS54" s="90" t="str">
        <f>IFERROR(CT_Bands_2003_2022_Count_Stock!#REF!*CT_Bands_1991_2022_Bills_Flat!AS54,"0")</f>
        <v>0</v>
      </c>
      <c r="AT54" s="90" t="str">
        <f>IFERROR(CT_Bands_2003_2022_Count_Stock!#REF!*CT_Bands_1991_2022_Bills_Flat!AT54,"0")</f>
        <v>0</v>
      </c>
      <c r="AU54" s="90" t="str">
        <f>IFERROR(CT_Bands_2003_2022_Count_Stock!#REF!*CT_Bands_1991_2022_Bills_Flat!AU54,"0")</f>
        <v>0</v>
      </c>
      <c r="AV54" s="90" t="str">
        <f>IFERROR(CT_Bands_2003_2022_Count_Stock!#REF!*CT_Bands_1991_2022_Bills_Flat!AV54,"0")</f>
        <v>0</v>
      </c>
      <c r="AW54" s="90" t="str">
        <f>IFERROR(CT_Bands_2003_2022_Count_Stock!#REF!*CT_Bands_1991_2022_Bills_Flat!AW54,"0")</f>
        <v>0</v>
      </c>
      <c r="AX54" s="90" t="str">
        <f>IFERROR(CT_Bands_2003_2022_Count_Stock!#REF!*CT_Bands_1991_2022_Bills_Flat!AX54,"0")</f>
        <v>0</v>
      </c>
      <c r="AY54" s="90" t="str">
        <f>IFERROR(CT_Bands_2003_2022_Count_Stock!#REF!*CT_Bands_1991_2022_Bills_Flat!AY54,"0")</f>
        <v>0</v>
      </c>
      <c r="AZ54" s="90" t="str">
        <f>IFERROR(CT_Bands_2003_2022_Count_Stock!#REF!*CT_Bands_1991_2022_Bills_Flat!AZ54,"0")</f>
        <v>0</v>
      </c>
      <c r="BA54" s="90" t="str">
        <f>IFERROR(CT_Bands_2003_2022_Count_Stock!#REF!*CT_Bands_1991_2022_Bills_Flat!BA54,"0")</f>
        <v>0</v>
      </c>
      <c r="BB54" s="102" t="str">
        <f>IFERROR(CT_Bands_2003_2022_Count_Stock!#REF!*CT_Bands_1991_2022_Bills_Flat!BB54,"0")</f>
        <v>0</v>
      </c>
      <c r="BC54" s="90" t="str">
        <f>IFERROR(CT_Bands_2003_2022_Count_Stock!#REF!*CT_Bands_1991_2022_Bills_Flat!BC54,"0")</f>
        <v>0</v>
      </c>
      <c r="BD54" s="90" t="str">
        <f>IFERROR(CT_Bands_2003_2022_Count_Stock!#REF!*CT_Bands_1991_2022_Bills_Flat!BD54,"0")</f>
        <v>0</v>
      </c>
      <c r="BE54" s="90" t="str">
        <f>IFERROR(CT_Bands_2003_2022_Count_Stock!#REF!*CT_Bands_1991_2022_Bills_Flat!BE54,"0")</f>
        <v>0</v>
      </c>
      <c r="BF54" s="90" t="str">
        <f>IFERROR(CT_Bands_2003_2022_Count_Stock!#REF!*CT_Bands_1991_2022_Bills_Flat!BF54,"0")</f>
        <v>0</v>
      </c>
      <c r="BG54" s="90" t="str">
        <f>IFERROR(CT_Bands_2003_2022_Count_Stock!#REF!*CT_Bands_1991_2022_Bills_Flat!BG54,"0")</f>
        <v>0</v>
      </c>
      <c r="BH54" s="90" t="str">
        <f>IFERROR(CT_Bands_2003_2022_Count_Stock!#REF!*CT_Bands_1991_2022_Bills_Flat!BH54,"0")</f>
        <v>0</v>
      </c>
      <c r="BI54" s="90" t="str">
        <f>IFERROR(CT_Bands_2003_2022_Count_Stock!#REF!*CT_Bands_1991_2022_Bills_Flat!BI54,"0")</f>
        <v>0</v>
      </c>
      <c r="BJ54" s="90" t="str">
        <f>IFERROR(CT_Bands_2003_2022_Count_Stock!#REF!*CT_Bands_1991_2022_Bills_Flat!BJ54,"0")</f>
        <v>0</v>
      </c>
      <c r="BK54" s="90" t="str">
        <f>IFERROR(CT_Bands_2003_2022_Count_Stock!#REF!*CT_Bands_1991_2022_Bills_Flat!BK54,"0")</f>
        <v>0</v>
      </c>
      <c r="BL54" s="102" t="str">
        <f>IFERROR(CT_Bands_2003_2022_Count_Stock!#REF!*CT_Bands_1991_2022_Bills_Flat!BL54,"0")</f>
        <v>0</v>
      </c>
      <c r="BM54" s="90" t="str">
        <f>IFERROR(CT_Bands_2003_2022_Count_Stock!#REF!*CT_Bands_1991_2022_Bills_Flat!BM54,"0")</f>
        <v>0</v>
      </c>
      <c r="BN54" s="90" t="str">
        <f>IFERROR(CT_Bands_2003_2022_Count_Stock!#REF!*CT_Bands_1991_2022_Bills_Flat!BN54,"0")</f>
        <v>0</v>
      </c>
      <c r="BO54" s="90" t="str">
        <f>IFERROR(CT_Bands_2003_2022_Count_Stock!#REF!*CT_Bands_1991_2022_Bills_Flat!BO54,"0")</f>
        <v>0</v>
      </c>
      <c r="BP54" s="90" t="str">
        <f>IFERROR(CT_Bands_2003_2022_Count_Stock!#REF!*CT_Bands_1991_2022_Bills_Flat!BP54,"0")</f>
        <v>0</v>
      </c>
      <c r="BQ54" s="90" t="str">
        <f>IFERROR(CT_Bands_2003_2022_Count_Stock!#REF!*CT_Bands_1991_2022_Bills_Flat!BQ54,"0")</f>
        <v>0</v>
      </c>
      <c r="BR54" s="90" t="str">
        <f>IFERROR(CT_Bands_2003_2022_Count_Stock!#REF!*CT_Bands_1991_2022_Bills_Flat!BR54,"0")</f>
        <v>0</v>
      </c>
      <c r="BS54" s="90" t="str">
        <f>IFERROR(CT_Bands_2003_2022_Count_Stock!#REF!*CT_Bands_1991_2022_Bills_Flat!BS54,"0")</f>
        <v>0</v>
      </c>
      <c r="BT54" s="90" t="str">
        <f>IFERROR(CT_Bands_2003_2022_Count_Stock!#REF!*CT_Bands_1991_2022_Bills_Flat!BT54,"0")</f>
        <v>0</v>
      </c>
      <c r="BU54" s="90" t="str">
        <f>IFERROR(CT_Bands_2003_2022_Count_Stock!#REF!*CT_Bands_1991_2022_Bills_Flat!BU54,"0")</f>
        <v>0</v>
      </c>
      <c r="BV54" s="102" t="str">
        <f>IFERROR(CT_Bands_2003_2022_Count_Stock!#REF!*CT_Bands_1991_2022_Bills_Flat!BV54,"0")</f>
        <v>0</v>
      </c>
      <c r="BW54" s="90" t="str">
        <f>IFERROR(CT_Bands_2003_2022_Count_Stock!#REF!*CT_Bands_1991_2022_Bills_Flat!BW54,"0")</f>
        <v>0</v>
      </c>
      <c r="BX54" s="90" t="str">
        <f>IFERROR(CT_Bands_2003_2022_Count_Stock!#REF!*CT_Bands_1991_2022_Bills_Flat!BX54,"0")</f>
        <v>0</v>
      </c>
      <c r="BY54" s="90" t="str">
        <f>IFERROR(CT_Bands_2003_2022_Count_Stock!#REF!*CT_Bands_1991_2022_Bills_Flat!BY54,"0")</f>
        <v>0</v>
      </c>
      <c r="BZ54" s="90" t="str">
        <f>IFERROR(CT_Bands_2003_2022_Count_Stock!#REF!*CT_Bands_1991_2022_Bills_Flat!BZ54,"0")</f>
        <v>0</v>
      </c>
      <c r="CA54" s="90" t="str">
        <f>IFERROR(CT_Bands_2003_2022_Count_Stock!#REF!*CT_Bands_1991_2022_Bills_Flat!CA54,"0")</f>
        <v>0</v>
      </c>
      <c r="CB54" s="90" t="str">
        <f>IFERROR(CT_Bands_2003_2022_Count_Stock!#REF!*CT_Bands_1991_2022_Bills_Flat!CB54,"0")</f>
        <v>0</v>
      </c>
      <c r="CC54" s="90" t="str">
        <f>IFERROR(CT_Bands_2003_2022_Count_Stock!#REF!*CT_Bands_1991_2022_Bills_Flat!CC54,"0")</f>
        <v>0</v>
      </c>
      <c r="CD54" s="90" t="str">
        <f>IFERROR(CT_Bands_2003_2022_Count_Stock!#REF!*CT_Bands_1991_2022_Bills_Flat!CD54,"0")</f>
        <v>0</v>
      </c>
      <c r="CE54" s="90" t="str">
        <f>IFERROR(CT_Bands_2003_2022_Count_Stock!#REF!*CT_Bands_1991_2022_Bills_Flat!CE54,"0")</f>
        <v>0</v>
      </c>
      <c r="CF54" s="51"/>
    </row>
    <row r="55" spans="1:84" x14ac:dyDescent="0.25">
      <c r="A55" s="76" t="s">
        <v>803</v>
      </c>
      <c r="B55" s="85" t="s">
        <v>804</v>
      </c>
      <c r="C55" s="85" t="s">
        <v>1511</v>
      </c>
      <c r="D55" s="90" t="str">
        <f>IFERROR(CT_Bands_2003_2022_Count_Stock!#REF!*CT_Bands_1991_2022_Bills_Flat!D55,"0")</f>
        <v>0</v>
      </c>
      <c r="E55" s="90" t="str">
        <f>IFERROR(CT_Bands_2003_2022_Count_Stock!#REF!*CT_Bands_1991_2022_Bills_Flat!E55,"0")</f>
        <v>0</v>
      </c>
      <c r="F55" s="90" t="str">
        <f>IFERROR(CT_Bands_2003_2022_Count_Stock!#REF!*CT_Bands_1991_2022_Bills_Flat!F55,"0")</f>
        <v>0</v>
      </c>
      <c r="G55" s="90" t="str">
        <f>IFERROR(CT_Bands_2003_2022_Count_Stock!#REF!*CT_Bands_1991_2022_Bills_Flat!G55,"0")</f>
        <v>0</v>
      </c>
      <c r="H55" s="90" t="str">
        <f>IFERROR(CT_Bands_2003_2022_Count_Stock!#REF!*CT_Bands_1991_2022_Bills_Flat!H55,"0")</f>
        <v>0</v>
      </c>
      <c r="I55" s="90" t="str">
        <f>IFERROR(CT_Bands_2003_2022_Count_Stock!#REF!*CT_Bands_1991_2022_Bills_Flat!I55,"0")</f>
        <v>0</v>
      </c>
      <c r="J55" s="90" t="str">
        <f>IFERROR(CT_Bands_2003_2022_Count_Stock!#REF!*CT_Bands_1991_2022_Bills_Flat!J55,"0")</f>
        <v>0</v>
      </c>
      <c r="K55" s="90" t="str">
        <f>IFERROR(CT_Bands_2003_2022_Count_Stock!#REF!*CT_Bands_1991_2022_Bills_Flat!K55,"0")</f>
        <v>0</v>
      </c>
      <c r="L55" s="90" t="str">
        <f>IFERROR(CT_Bands_2003_2022_Count_Stock!#REF!*CT_Bands_1991_2022_Bills_Flat!L55,"0")</f>
        <v>0</v>
      </c>
      <c r="M55" s="90" t="str">
        <f>IFERROR(CT_Bands_2003_2022_Count_Stock!#REF!*CT_Bands_1991_2022_Bills_Flat!M55,"0")</f>
        <v>0</v>
      </c>
      <c r="N55" s="102" t="str">
        <f>IFERROR(CT_Bands_2003_2022_Count_Stock!#REF!*CT_Bands_1991_2022_Bills_Flat!N55,"0")</f>
        <v>0</v>
      </c>
      <c r="O55" s="90" t="str">
        <f>IFERROR(CT_Bands_2003_2022_Count_Stock!#REF!*CT_Bands_1991_2022_Bills_Flat!O55,"0")</f>
        <v>0</v>
      </c>
      <c r="P55" s="90" t="str">
        <f>IFERROR(CT_Bands_2003_2022_Count_Stock!#REF!*CT_Bands_1991_2022_Bills_Flat!P55,"0")</f>
        <v>0</v>
      </c>
      <c r="Q55" s="90" t="str">
        <f>IFERROR(CT_Bands_2003_2022_Count_Stock!#REF!*CT_Bands_1991_2022_Bills_Flat!Q55,"0")</f>
        <v>0</v>
      </c>
      <c r="R55" s="90" t="str">
        <f>IFERROR(CT_Bands_2003_2022_Count_Stock!#REF!*CT_Bands_1991_2022_Bills_Flat!R55,"0")</f>
        <v>0</v>
      </c>
      <c r="S55" s="90" t="str">
        <f>IFERROR(CT_Bands_2003_2022_Count_Stock!#REF!*CT_Bands_1991_2022_Bills_Flat!S55,"0")</f>
        <v>0</v>
      </c>
      <c r="T55" s="90" t="str">
        <f>IFERROR(CT_Bands_2003_2022_Count_Stock!#REF!*CT_Bands_1991_2022_Bills_Flat!T55,"0")</f>
        <v>0</v>
      </c>
      <c r="U55" s="90" t="str">
        <f>IFERROR(CT_Bands_2003_2022_Count_Stock!#REF!*CT_Bands_1991_2022_Bills_Flat!U55,"0")</f>
        <v>0</v>
      </c>
      <c r="V55" s="90" t="str">
        <f>IFERROR(CT_Bands_2003_2022_Count_Stock!#REF!*CT_Bands_1991_2022_Bills_Flat!V55,"0")</f>
        <v>0</v>
      </c>
      <c r="W55" s="90" t="str">
        <f>IFERROR(CT_Bands_2003_2022_Count_Stock!#REF!*CT_Bands_1991_2022_Bills_Flat!W55,"0")</f>
        <v>0</v>
      </c>
      <c r="X55" s="102" t="str">
        <f>IFERROR(CT_Bands_2003_2022_Count_Stock!#REF!*CT_Bands_1991_2022_Bills_Flat!X55,"0")</f>
        <v>0</v>
      </c>
      <c r="Y55" s="90" t="str">
        <f>IFERROR(CT_Bands_2003_2022_Count_Stock!#REF!*CT_Bands_1991_2022_Bills_Flat!Y55,"0")</f>
        <v>0</v>
      </c>
      <c r="Z55" s="90" t="str">
        <f>IFERROR(CT_Bands_2003_2022_Count_Stock!#REF!*CT_Bands_1991_2022_Bills_Flat!Z55,"0")</f>
        <v>0</v>
      </c>
      <c r="AA55" s="90" t="str">
        <f>IFERROR(CT_Bands_2003_2022_Count_Stock!#REF!*CT_Bands_1991_2022_Bills_Flat!AA55,"0")</f>
        <v>0</v>
      </c>
      <c r="AB55" s="90" t="str">
        <f>IFERROR(CT_Bands_2003_2022_Count_Stock!#REF!*CT_Bands_1991_2022_Bills_Flat!AB55,"0")</f>
        <v>0</v>
      </c>
      <c r="AC55" s="90" t="str">
        <f>IFERROR(CT_Bands_2003_2022_Count_Stock!#REF!*CT_Bands_1991_2022_Bills_Flat!AC55,"0")</f>
        <v>0</v>
      </c>
      <c r="AD55" s="90" t="str">
        <f>IFERROR(CT_Bands_2003_2022_Count_Stock!#REF!*CT_Bands_1991_2022_Bills_Flat!AD55,"0")</f>
        <v>0</v>
      </c>
      <c r="AE55" s="90" t="str">
        <f>IFERROR(CT_Bands_2003_2022_Count_Stock!#REF!*CT_Bands_1991_2022_Bills_Flat!AE55,"0")</f>
        <v>0</v>
      </c>
      <c r="AF55" s="90" t="str">
        <f>IFERROR(CT_Bands_2003_2022_Count_Stock!#REF!*CT_Bands_1991_2022_Bills_Flat!AF55,"0")</f>
        <v>0</v>
      </c>
      <c r="AG55" s="90" t="str">
        <f>IFERROR(CT_Bands_2003_2022_Count_Stock!#REF!*CT_Bands_1991_2022_Bills_Flat!AG55,"0")</f>
        <v>0</v>
      </c>
      <c r="AH55" s="102" t="str">
        <f>IFERROR(CT_Bands_2003_2022_Count_Stock!#REF!*CT_Bands_1991_2022_Bills_Flat!AH55,"0")</f>
        <v>0</v>
      </c>
      <c r="AI55" s="90" t="str">
        <f>IFERROR(CT_Bands_2003_2022_Count_Stock!#REF!*CT_Bands_1991_2022_Bills_Flat!AI55,"0")</f>
        <v>0</v>
      </c>
      <c r="AJ55" s="90" t="str">
        <f>IFERROR(CT_Bands_2003_2022_Count_Stock!#REF!*CT_Bands_1991_2022_Bills_Flat!AJ55,"0")</f>
        <v>0</v>
      </c>
      <c r="AK55" s="90" t="str">
        <f>IFERROR(CT_Bands_2003_2022_Count_Stock!#REF!*CT_Bands_1991_2022_Bills_Flat!AK55,"0")</f>
        <v>0</v>
      </c>
      <c r="AL55" s="90" t="str">
        <f>IFERROR(CT_Bands_2003_2022_Count_Stock!#REF!*CT_Bands_1991_2022_Bills_Flat!AL55,"0")</f>
        <v>0</v>
      </c>
      <c r="AM55" s="90" t="str">
        <f>IFERROR(CT_Bands_2003_2022_Count_Stock!#REF!*CT_Bands_1991_2022_Bills_Flat!AM55,"0")</f>
        <v>0</v>
      </c>
      <c r="AN55" s="90" t="str">
        <f>IFERROR(CT_Bands_2003_2022_Count_Stock!#REF!*CT_Bands_1991_2022_Bills_Flat!AN55,"0")</f>
        <v>0</v>
      </c>
      <c r="AO55" s="90" t="str">
        <f>IFERROR(CT_Bands_2003_2022_Count_Stock!#REF!*CT_Bands_1991_2022_Bills_Flat!AO55,"0")</f>
        <v>0</v>
      </c>
      <c r="AP55" s="90" t="str">
        <f>IFERROR(CT_Bands_2003_2022_Count_Stock!#REF!*CT_Bands_1991_2022_Bills_Flat!AP55,"0")</f>
        <v>0</v>
      </c>
      <c r="AQ55" s="90" t="str">
        <f>IFERROR(CT_Bands_2003_2022_Count_Stock!#REF!*CT_Bands_1991_2022_Bills_Flat!AQ55,"0")</f>
        <v>0</v>
      </c>
      <c r="AR55" s="102" t="str">
        <f>IFERROR(CT_Bands_2003_2022_Count_Stock!#REF!*CT_Bands_1991_2022_Bills_Flat!AR55,"0")</f>
        <v>0</v>
      </c>
      <c r="AS55" s="90" t="str">
        <f>IFERROR(CT_Bands_2003_2022_Count_Stock!#REF!*CT_Bands_1991_2022_Bills_Flat!AS55,"0")</f>
        <v>0</v>
      </c>
      <c r="AT55" s="90" t="str">
        <f>IFERROR(CT_Bands_2003_2022_Count_Stock!#REF!*CT_Bands_1991_2022_Bills_Flat!AT55,"0")</f>
        <v>0</v>
      </c>
      <c r="AU55" s="90" t="str">
        <f>IFERROR(CT_Bands_2003_2022_Count_Stock!#REF!*CT_Bands_1991_2022_Bills_Flat!AU55,"0")</f>
        <v>0</v>
      </c>
      <c r="AV55" s="90" t="str">
        <f>IFERROR(CT_Bands_2003_2022_Count_Stock!#REF!*CT_Bands_1991_2022_Bills_Flat!AV55,"0")</f>
        <v>0</v>
      </c>
      <c r="AW55" s="90" t="str">
        <f>IFERROR(CT_Bands_2003_2022_Count_Stock!#REF!*CT_Bands_1991_2022_Bills_Flat!AW55,"0")</f>
        <v>0</v>
      </c>
      <c r="AX55" s="90" t="str">
        <f>IFERROR(CT_Bands_2003_2022_Count_Stock!#REF!*CT_Bands_1991_2022_Bills_Flat!AX55,"0")</f>
        <v>0</v>
      </c>
      <c r="AY55" s="90" t="str">
        <f>IFERROR(CT_Bands_2003_2022_Count_Stock!#REF!*CT_Bands_1991_2022_Bills_Flat!AY55,"0")</f>
        <v>0</v>
      </c>
      <c r="AZ55" s="90" t="str">
        <f>IFERROR(CT_Bands_2003_2022_Count_Stock!#REF!*CT_Bands_1991_2022_Bills_Flat!AZ55,"0")</f>
        <v>0</v>
      </c>
      <c r="BA55" s="90" t="str">
        <f>IFERROR(CT_Bands_2003_2022_Count_Stock!#REF!*CT_Bands_1991_2022_Bills_Flat!BA55,"0")</f>
        <v>0</v>
      </c>
      <c r="BB55" s="102" t="str">
        <f>IFERROR(CT_Bands_2003_2022_Count_Stock!#REF!*CT_Bands_1991_2022_Bills_Flat!BB55,"0")</f>
        <v>0</v>
      </c>
      <c r="BC55" s="90" t="str">
        <f>IFERROR(CT_Bands_2003_2022_Count_Stock!#REF!*CT_Bands_1991_2022_Bills_Flat!BC55,"0")</f>
        <v>0</v>
      </c>
      <c r="BD55" s="90" t="str">
        <f>IFERROR(CT_Bands_2003_2022_Count_Stock!#REF!*CT_Bands_1991_2022_Bills_Flat!BD55,"0")</f>
        <v>0</v>
      </c>
      <c r="BE55" s="90" t="str">
        <f>IFERROR(CT_Bands_2003_2022_Count_Stock!#REF!*CT_Bands_1991_2022_Bills_Flat!BE55,"0")</f>
        <v>0</v>
      </c>
      <c r="BF55" s="90" t="str">
        <f>IFERROR(CT_Bands_2003_2022_Count_Stock!#REF!*CT_Bands_1991_2022_Bills_Flat!BF55,"0")</f>
        <v>0</v>
      </c>
      <c r="BG55" s="90" t="str">
        <f>IFERROR(CT_Bands_2003_2022_Count_Stock!#REF!*CT_Bands_1991_2022_Bills_Flat!BG55,"0")</f>
        <v>0</v>
      </c>
      <c r="BH55" s="90" t="str">
        <f>IFERROR(CT_Bands_2003_2022_Count_Stock!#REF!*CT_Bands_1991_2022_Bills_Flat!BH55,"0")</f>
        <v>0</v>
      </c>
      <c r="BI55" s="90" t="str">
        <f>IFERROR(CT_Bands_2003_2022_Count_Stock!#REF!*CT_Bands_1991_2022_Bills_Flat!BI55,"0")</f>
        <v>0</v>
      </c>
      <c r="BJ55" s="90" t="str">
        <f>IFERROR(CT_Bands_2003_2022_Count_Stock!#REF!*CT_Bands_1991_2022_Bills_Flat!BJ55,"0")</f>
        <v>0</v>
      </c>
      <c r="BK55" s="90" t="str">
        <f>IFERROR(CT_Bands_2003_2022_Count_Stock!#REF!*CT_Bands_1991_2022_Bills_Flat!BK55,"0")</f>
        <v>0</v>
      </c>
      <c r="BL55" s="102" t="str">
        <f>IFERROR(CT_Bands_2003_2022_Count_Stock!#REF!*CT_Bands_1991_2022_Bills_Flat!BL55,"0")</f>
        <v>0</v>
      </c>
      <c r="BM55" s="90" t="str">
        <f>IFERROR(CT_Bands_2003_2022_Count_Stock!#REF!*CT_Bands_1991_2022_Bills_Flat!BM55,"0")</f>
        <v>0</v>
      </c>
      <c r="BN55" s="90" t="str">
        <f>IFERROR(CT_Bands_2003_2022_Count_Stock!#REF!*CT_Bands_1991_2022_Bills_Flat!BN55,"0")</f>
        <v>0</v>
      </c>
      <c r="BO55" s="90" t="str">
        <f>IFERROR(CT_Bands_2003_2022_Count_Stock!#REF!*CT_Bands_1991_2022_Bills_Flat!BO55,"0")</f>
        <v>0</v>
      </c>
      <c r="BP55" s="90" t="str">
        <f>IFERROR(CT_Bands_2003_2022_Count_Stock!#REF!*CT_Bands_1991_2022_Bills_Flat!BP55,"0")</f>
        <v>0</v>
      </c>
      <c r="BQ55" s="90" t="str">
        <f>IFERROR(CT_Bands_2003_2022_Count_Stock!#REF!*CT_Bands_1991_2022_Bills_Flat!BQ55,"0")</f>
        <v>0</v>
      </c>
      <c r="BR55" s="90" t="str">
        <f>IFERROR(CT_Bands_2003_2022_Count_Stock!#REF!*CT_Bands_1991_2022_Bills_Flat!BR55,"0")</f>
        <v>0</v>
      </c>
      <c r="BS55" s="90" t="str">
        <f>IFERROR(CT_Bands_2003_2022_Count_Stock!#REF!*CT_Bands_1991_2022_Bills_Flat!BS55,"0")</f>
        <v>0</v>
      </c>
      <c r="BT55" s="90" t="str">
        <f>IFERROR(CT_Bands_2003_2022_Count_Stock!#REF!*CT_Bands_1991_2022_Bills_Flat!BT55,"0")</f>
        <v>0</v>
      </c>
      <c r="BU55" s="90" t="str">
        <f>IFERROR(CT_Bands_2003_2022_Count_Stock!#REF!*CT_Bands_1991_2022_Bills_Flat!BU55,"0")</f>
        <v>0</v>
      </c>
      <c r="BV55" s="102" t="str">
        <f>IFERROR(CT_Bands_2003_2022_Count_Stock!#REF!*CT_Bands_1991_2022_Bills_Flat!BV55,"0")</f>
        <v>0</v>
      </c>
      <c r="BW55" s="90" t="str">
        <f>IFERROR(CT_Bands_2003_2022_Count_Stock!#REF!*CT_Bands_1991_2022_Bills_Flat!BW55,"0")</f>
        <v>0</v>
      </c>
      <c r="BX55" s="90" t="str">
        <f>IFERROR(CT_Bands_2003_2022_Count_Stock!#REF!*CT_Bands_1991_2022_Bills_Flat!BX55,"0")</f>
        <v>0</v>
      </c>
      <c r="BY55" s="90" t="str">
        <f>IFERROR(CT_Bands_2003_2022_Count_Stock!#REF!*CT_Bands_1991_2022_Bills_Flat!BY55,"0")</f>
        <v>0</v>
      </c>
      <c r="BZ55" s="90" t="str">
        <f>IFERROR(CT_Bands_2003_2022_Count_Stock!#REF!*CT_Bands_1991_2022_Bills_Flat!BZ55,"0")</f>
        <v>0</v>
      </c>
      <c r="CA55" s="90" t="str">
        <f>IFERROR(CT_Bands_2003_2022_Count_Stock!#REF!*CT_Bands_1991_2022_Bills_Flat!CA55,"0")</f>
        <v>0</v>
      </c>
      <c r="CB55" s="90" t="str">
        <f>IFERROR(CT_Bands_2003_2022_Count_Stock!#REF!*CT_Bands_1991_2022_Bills_Flat!CB55,"0")</f>
        <v>0</v>
      </c>
      <c r="CC55" s="90" t="str">
        <f>IFERROR(CT_Bands_2003_2022_Count_Stock!#REF!*CT_Bands_1991_2022_Bills_Flat!CC55,"0")</f>
        <v>0</v>
      </c>
      <c r="CD55" s="90" t="str">
        <f>IFERROR(CT_Bands_2003_2022_Count_Stock!#REF!*CT_Bands_1991_2022_Bills_Flat!CD55,"0")</f>
        <v>0</v>
      </c>
      <c r="CE55" s="90" t="str">
        <f>IFERROR(CT_Bands_2003_2022_Count_Stock!#REF!*CT_Bands_1991_2022_Bills_Flat!CE55,"0")</f>
        <v>0</v>
      </c>
      <c r="CF55" s="51"/>
    </row>
    <row r="56" spans="1:84" x14ac:dyDescent="0.25">
      <c r="A56" s="76" t="s">
        <v>805</v>
      </c>
      <c r="B56" s="85" t="s">
        <v>806</v>
      </c>
      <c r="C56" s="85" t="s">
        <v>1511</v>
      </c>
      <c r="D56" s="90" t="str">
        <f>IFERROR(CT_Bands_2003_2022_Count_Stock!#REF!*CT_Bands_1991_2022_Bills_Flat!D56,"0")</f>
        <v>0</v>
      </c>
      <c r="E56" s="90" t="str">
        <f>IFERROR(CT_Bands_2003_2022_Count_Stock!#REF!*CT_Bands_1991_2022_Bills_Flat!E56,"0")</f>
        <v>0</v>
      </c>
      <c r="F56" s="90" t="str">
        <f>IFERROR(CT_Bands_2003_2022_Count_Stock!#REF!*CT_Bands_1991_2022_Bills_Flat!F56,"0")</f>
        <v>0</v>
      </c>
      <c r="G56" s="90" t="str">
        <f>IFERROR(CT_Bands_2003_2022_Count_Stock!#REF!*CT_Bands_1991_2022_Bills_Flat!G56,"0")</f>
        <v>0</v>
      </c>
      <c r="H56" s="90" t="str">
        <f>IFERROR(CT_Bands_2003_2022_Count_Stock!#REF!*CT_Bands_1991_2022_Bills_Flat!H56,"0")</f>
        <v>0</v>
      </c>
      <c r="I56" s="90" t="str">
        <f>IFERROR(CT_Bands_2003_2022_Count_Stock!#REF!*CT_Bands_1991_2022_Bills_Flat!I56,"0")</f>
        <v>0</v>
      </c>
      <c r="J56" s="90" t="str">
        <f>IFERROR(CT_Bands_2003_2022_Count_Stock!#REF!*CT_Bands_1991_2022_Bills_Flat!J56,"0")</f>
        <v>0</v>
      </c>
      <c r="K56" s="90" t="str">
        <f>IFERROR(CT_Bands_2003_2022_Count_Stock!#REF!*CT_Bands_1991_2022_Bills_Flat!K56,"0")</f>
        <v>0</v>
      </c>
      <c r="L56" s="90" t="str">
        <f>IFERROR(CT_Bands_2003_2022_Count_Stock!#REF!*CT_Bands_1991_2022_Bills_Flat!L56,"0")</f>
        <v>0</v>
      </c>
      <c r="M56" s="90" t="str">
        <f>IFERROR(CT_Bands_2003_2022_Count_Stock!#REF!*CT_Bands_1991_2022_Bills_Flat!M56,"0")</f>
        <v>0</v>
      </c>
      <c r="N56" s="102" t="str">
        <f>IFERROR(CT_Bands_2003_2022_Count_Stock!#REF!*CT_Bands_1991_2022_Bills_Flat!N56,"0")</f>
        <v>0</v>
      </c>
      <c r="O56" s="90" t="str">
        <f>IFERROR(CT_Bands_2003_2022_Count_Stock!#REF!*CT_Bands_1991_2022_Bills_Flat!O56,"0")</f>
        <v>0</v>
      </c>
      <c r="P56" s="90" t="str">
        <f>IFERROR(CT_Bands_2003_2022_Count_Stock!#REF!*CT_Bands_1991_2022_Bills_Flat!P56,"0")</f>
        <v>0</v>
      </c>
      <c r="Q56" s="90" t="str">
        <f>IFERROR(CT_Bands_2003_2022_Count_Stock!#REF!*CT_Bands_1991_2022_Bills_Flat!Q56,"0")</f>
        <v>0</v>
      </c>
      <c r="R56" s="90" t="str">
        <f>IFERROR(CT_Bands_2003_2022_Count_Stock!#REF!*CT_Bands_1991_2022_Bills_Flat!R56,"0")</f>
        <v>0</v>
      </c>
      <c r="S56" s="90" t="str">
        <f>IFERROR(CT_Bands_2003_2022_Count_Stock!#REF!*CT_Bands_1991_2022_Bills_Flat!S56,"0")</f>
        <v>0</v>
      </c>
      <c r="T56" s="90" t="str">
        <f>IFERROR(CT_Bands_2003_2022_Count_Stock!#REF!*CT_Bands_1991_2022_Bills_Flat!T56,"0")</f>
        <v>0</v>
      </c>
      <c r="U56" s="90" t="str">
        <f>IFERROR(CT_Bands_2003_2022_Count_Stock!#REF!*CT_Bands_1991_2022_Bills_Flat!U56,"0")</f>
        <v>0</v>
      </c>
      <c r="V56" s="90" t="str">
        <f>IFERROR(CT_Bands_2003_2022_Count_Stock!#REF!*CT_Bands_1991_2022_Bills_Flat!V56,"0")</f>
        <v>0</v>
      </c>
      <c r="W56" s="90" t="str">
        <f>IFERROR(CT_Bands_2003_2022_Count_Stock!#REF!*CT_Bands_1991_2022_Bills_Flat!W56,"0")</f>
        <v>0</v>
      </c>
      <c r="X56" s="102" t="str">
        <f>IFERROR(CT_Bands_2003_2022_Count_Stock!#REF!*CT_Bands_1991_2022_Bills_Flat!X56,"0")</f>
        <v>0</v>
      </c>
      <c r="Y56" s="90" t="str">
        <f>IFERROR(CT_Bands_2003_2022_Count_Stock!#REF!*CT_Bands_1991_2022_Bills_Flat!Y56,"0")</f>
        <v>0</v>
      </c>
      <c r="Z56" s="90" t="str">
        <f>IFERROR(CT_Bands_2003_2022_Count_Stock!#REF!*CT_Bands_1991_2022_Bills_Flat!Z56,"0")</f>
        <v>0</v>
      </c>
      <c r="AA56" s="90" t="str">
        <f>IFERROR(CT_Bands_2003_2022_Count_Stock!#REF!*CT_Bands_1991_2022_Bills_Flat!AA56,"0")</f>
        <v>0</v>
      </c>
      <c r="AB56" s="90" t="str">
        <f>IFERROR(CT_Bands_2003_2022_Count_Stock!#REF!*CT_Bands_1991_2022_Bills_Flat!AB56,"0")</f>
        <v>0</v>
      </c>
      <c r="AC56" s="90" t="str">
        <f>IFERROR(CT_Bands_2003_2022_Count_Stock!#REF!*CT_Bands_1991_2022_Bills_Flat!AC56,"0")</f>
        <v>0</v>
      </c>
      <c r="AD56" s="90" t="str">
        <f>IFERROR(CT_Bands_2003_2022_Count_Stock!#REF!*CT_Bands_1991_2022_Bills_Flat!AD56,"0")</f>
        <v>0</v>
      </c>
      <c r="AE56" s="90" t="str">
        <f>IFERROR(CT_Bands_2003_2022_Count_Stock!#REF!*CT_Bands_1991_2022_Bills_Flat!AE56,"0")</f>
        <v>0</v>
      </c>
      <c r="AF56" s="90" t="str">
        <f>IFERROR(CT_Bands_2003_2022_Count_Stock!#REF!*CT_Bands_1991_2022_Bills_Flat!AF56,"0")</f>
        <v>0</v>
      </c>
      <c r="AG56" s="90" t="str">
        <f>IFERROR(CT_Bands_2003_2022_Count_Stock!#REF!*CT_Bands_1991_2022_Bills_Flat!AG56,"0")</f>
        <v>0</v>
      </c>
      <c r="AH56" s="102" t="str">
        <f>IFERROR(CT_Bands_2003_2022_Count_Stock!#REF!*CT_Bands_1991_2022_Bills_Flat!AH56,"0")</f>
        <v>0</v>
      </c>
      <c r="AI56" s="90" t="str">
        <f>IFERROR(CT_Bands_2003_2022_Count_Stock!#REF!*CT_Bands_1991_2022_Bills_Flat!AI56,"0")</f>
        <v>0</v>
      </c>
      <c r="AJ56" s="90" t="str">
        <f>IFERROR(CT_Bands_2003_2022_Count_Stock!#REF!*CT_Bands_1991_2022_Bills_Flat!AJ56,"0")</f>
        <v>0</v>
      </c>
      <c r="AK56" s="90" t="str">
        <f>IFERROR(CT_Bands_2003_2022_Count_Stock!#REF!*CT_Bands_1991_2022_Bills_Flat!AK56,"0")</f>
        <v>0</v>
      </c>
      <c r="AL56" s="90" t="str">
        <f>IFERROR(CT_Bands_2003_2022_Count_Stock!#REF!*CT_Bands_1991_2022_Bills_Flat!AL56,"0")</f>
        <v>0</v>
      </c>
      <c r="AM56" s="90" t="str">
        <f>IFERROR(CT_Bands_2003_2022_Count_Stock!#REF!*CT_Bands_1991_2022_Bills_Flat!AM56,"0")</f>
        <v>0</v>
      </c>
      <c r="AN56" s="90" t="str">
        <f>IFERROR(CT_Bands_2003_2022_Count_Stock!#REF!*CT_Bands_1991_2022_Bills_Flat!AN56,"0")</f>
        <v>0</v>
      </c>
      <c r="AO56" s="90" t="str">
        <f>IFERROR(CT_Bands_2003_2022_Count_Stock!#REF!*CT_Bands_1991_2022_Bills_Flat!AO56,"0")</f>
        <v>0</v>
      </c>
      <c r="AP56" s="90" t="str">
        <f>IFERROR(CT_Bands_2003_2022_Count_Stock!#REF!*CT_Bands_1991_2022_Bills_Flat!AP56,"0")</f>
        <v>0</v>
      </c>
      <c r="AQ56" s="90" t="str">
        <f>IFERROR(CT_Bands_2003_2022_Count_Stock!#REF!*CT_Bands_1991_2022_Bills_Flat!AQ56,"0")</f>
        <v>0</v>
      </c>
      <c r="AR56" s="102" t="str">
        <f>IFERROR(CT_Bands_2003_2022_Count_Stock!#REF!*CT_Bands_1991_2022_Bills_Flat!AR56,"0")</f>
        <v>0</v>
      </c>
      <c r="AS56" s="90" t="str">
        <f>IFERROR(CT_Bands_2003_2022_Count_Stock!#REF!*CT_Bands_1991_2022_Bills_Flat!AS56,"0")</f>
        <v>0</v>
      </c>
      <c r="AT56" s="90" t="str">
        <f>IFERROR(CT_Bands_2003_2022_Count_Stock!#REF!*CT_Bands_1991_2022_Bills_Flat!AT56,"0")</f>
        <v>0</v>
      </c>
      <c r="AU56" s="90" t="str">
        <f>IFERROR(CT_Bands_2003_2022_Count_Stock!#REF!*CT_Bands_1991_2022_Bills_Flat!AU56,"0")</f>
        <v>0</v>
      </c>
      <c r="AV56" s="90" t="str">
        <f>IFERROR(CT_Bands_2003_2022_Count_Stock!#REF!*CT_Bands_1991_2022_Bills_Flat!AV56,"0")</f>
        <v>0</v>
      </c>
      <c r="AW56" s="90" t="str">
        <f>IFERROR(CT_Bands_2003_2022_Count_Stock!#REF!*CT_Bands_1991_2022_Bills_Flat!AW56,"0")</f>
        <v>0</v>
      </c>
      <c r="AX56" s="90" t="str">
        <f>IFERROR(CT_Bands_2003_2022_Count_Stock!#REF!*CT_Bands_1991_2022_Bills_Flat!AX56,"0")</f>
        <v>0</v>
      </c>
      <c r="AY56" s="90" t="str">
        <f>IFERROR(CT_Bands_2003_2022_Count_Stock!#REF!*CT_Bands_1991_2022_Bills_Flat!AY56,"0")</f>
        <v>0</v>
      </c>
      <c r="AZ56" s="90" t="str">
        <f>IFERROR(CT_Bands_2003_2022_Count_Stock!#REF!*CT_Bands_1991_2022_Bills_Flat!AZ56,"0")</f>
        <v>0</v>
      </c>
      <c r="BA56" s="90" t="str">
        <f>IFERROR(CT_Bands_2003_2022_Count_Stock!#REF!*CT_Bands_1991_2022_Bills_Flat!BA56,"0")</f>
        <v>0</v>
      </c>
      <c r="BB56" s="102" t="str">
        <f>IFERROR(CT_Bands_2003_2022_Count_Stock!#REF!*CT_Bands_1991_2022_Bills_Flat!BB56,"0")</f>
        <v>0</v>
      </c>
      <c r="BC56" s="90" t="str">
        <f>IFERROR(CT_Bands_2003_2022_Count_Stock!#REF!*CT_Bands_1991_2022_Bills_Flat!BC56,"0")</f>
        <v>0</v>
      </c>
      <c r="BD56" s="90" t="str">
        <f>IFERROR(CT_Bands_2003_2022_Count_Stock!#REF!*CT_Bands_1991_2022_Bills_Flat!BD56,"0")</f>
        <v>0</v>
      </c>
      <c r="BE56" s="90" t="str">
        <f>IFERROR(CT_Bands_2003_2022_Count_Stock!#REF!*CT_Bands_1991_2022_Bills_Flat!BE56,"0")</f>
        <v>0</v>
      </c>
      <c r="BF56" s="90" t="str">
        <f>IFERROR(CT_Bands_2003_2022_Count_Stock!#REF!*CT_Bands_1991_2022_Bills_Flat!BF56,"0")</f>
        <v>0</v>
      </c>
      <c r="BG56" s="90" t="str">
        <f>IFERROR(CT_Bands_2003_2022_Count_Stock!#REF!*CT_Bands_1991_2022_Bills_Flat!BG56,"0")</f>
        <v>0</v>
      </c>
      <c r="BH56" s="90" t="str">
        <f>IFERROR(CT_Bands_2003_2022_Count_Stock!#REF!*CT_Bands_1991_2022_Bills_Flat!BH56,"0")</f>
        <v>0</v>
      </c>
      <c r="BI56" s="90" t="str">
        <f>IFERROR(CT_Bands_2003_2022_Count_Stock!#REF!*CT_Bands_1991_2022_Bills_Flat!BI56,"0")</f>
        <v>0</v>
      </c>
      <c r="BJ56" s="90" t="str">
        <f>IFERROR(CT_Bands_2003_2022_Count_Stock!#REF!*CT_Bands_1991_2022_Bills_Flat!BJ56,"0")</f>
        <v>0</v>
      </c>
      <c r="BK56" s="90" t="str">
        <f>IFERROR(CT_Bands_2003_2022_Count_Stock!#REF!*CT_Bands_1991_2022_Bills_Flat!BK56,"0")</f>
        <v>0</v>
      </c>
      <c r="BL56" s="102" t="str">
        <f>IFERROR(CT_Bands_2003_2022_Count_Stock!#REF!*CT_Bands_1991_2022_Bills_Flat!BL56,"0")</f>
        <v>0</v>
      </c>
      <c r="BM56" s="90" t="str">
        <f>IFERROR(CT_Bands_2003_2022_Count_Stock!#REF!*CT_Bands_1991_2022_Bills_Flat!BM56,"0")</f>
        <v>0</v>
      </c>
      <c r="BN56" s="90" t="str">
        <f>IFERROR(CT_Bands_2003_2022_Count_Stock!#REF!*CT_Bands_1991_2022_Bills_Flat!BN56,"0")</f>
        <v>0</v>
      </c>
      <c r="BO56" s="90" t="str">
        <f>IFERROR(CT_Bands_2003_2022_Count_Stock!#REF!*CT_Bands_1991_2022_Bills_Flat!BO56,"0")</f>
        <v>0</v>
      </c>
      <c r="BP56" s="90" t="str">
        <f>IFERROR(CT_Bands_2003_2022_Count_Stock!#REF!*CT_Bands_1991_2022_Bills_Flat!BP56,"0")</f>
        <v>0</v>
      </c>
      <c r="BQ56" s="90" t="str">
        <f>IFERROR(CT_Bands_2003_2022_Count_Stock!#REF!*CT_Bands_1991_2022_Bills_Flat!BQ56,"0")</f>
        <v>0</v>
      </c>
      <c r="BR56" s="90" t="str">
        <f>IFERROR(CT_Bands_2003_2022_Count_Stock!#REF!*CT_Bands_1991_2022_Bills_Flat!BR56,"0")</f>
        <v>0</v>
      </c>
      <c r="BS56" s="90" t="str">
        <f>IFERROR(CT_Bands_2003_2022_Count_Stock!#REF!*CT_Bands_1991_2022_Bills_Flat!BS56,"0")</f>
        <v>0</v>
      </c>
      <c r="BT56" s="90" t="str">
        <f>IFERROR(CT_Bands_2003_2022_Count_Stock!#REF!*CT_Bands_1991_2022_Bills_Flat!BT56,"0")</f>
        <v>0</v>
      </c>
      <c r="BU56" s="90" t="str">
        <f>IFERROR(CT_Bands_2003_2022_Count_Stock!#REF!*CT_Bands_1991_2022_Bills_Flat!BU56,"0")</f>
        <v>0</v>
      </c>
      <c r="BV56" s="102" t="str">
        <f>IFERROR(CT_Bands_2003_2022_Count_Stock!#REF!*CT_Bands_1991_2022_Bills_Flat!BV56,"0")</f>
        <v>0</v>
      </c>
      <c r="BW56" s="90" t="str">
        <f>IFERROR(CT_Bands_2003_2022_Count_Stock!#REF!*CT_Bands_1991_2022_Bills_Flat!BW56,"0")</f>
        <v>0</v>
      </c>
      <c r="BX56" s="90" t="str">
        <f>IFERROR(CT_Bands_2003_2022_Count_Stock!#REF!*CT_Bands_1991_2022_Bills_Flat!BX56,"0")</f>
        <v>0</v>
      </c>
      <c r="BY56" s="90" t="str">
        <f>IFERROR(CT_Bands_2003_2022_Count_Stock!#REF!*CT_Bands_1991_2022_Bills_Flat!BY56,"0")</f>
        <v>0</v>
      </c>
      <c r="BZ56" s="90" t="str">
        <f>IFERROR(CT_Bands_2003_2022_Count_Stock!#REF!*CT_Bands_1991_2022_Bills_Flat!BZ56,"0")</f>
        <v>0</v>
      </c>
      <c r="CA56" s="90" t="str">
        <f>IFERROR(CT_Bands_2003_2022_Count_Stock!#REF!*CT_Bands_1991_2022_Bills_Flat!CA56,"0")</f>
        <v>0</v>
      </c>
      <c r="CB56" s="90" t="str">
        <f>IFERROR(CT_Bands_2003_2022_Count_Stock!#REF!*CT_Bands_1991_2022_Bills_Flat!CB56,"0")</f>
        <v>0</v>
      </c>
      <c r="CC56" s="90" t="str">
        <f>IFERROR(CT_Bands_2003_2022_Count_Stock!#REF!*CT_Bands_1991_2022_Bills_Flat!CC56,"0")</f>
        <v>0</v>
      </c>
      <c r="CD56" s="90" t="str">
        <f>IFERROR(CT_Bands_2003_2022_Count_Stock!#REF!*CT_Bands_1991_2022_Bills_Flat!CD56,"0")</f>
        <v>0</v>
      </c>
      <c r="CE56" s="90" t="str">
        <f>IFERROR(CT_Bands_2003_2022_Count_Stock!#REF!*CT_Bands_1991_2022_Bills_Flat!CE56,"0")</f>
        <v>0</v>
      </c>
      <c r="CF56" s="5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86B9B-7C42-49B1-AA89-AC1E2879CDAA}">
  <dimension ref="A3:R27"/>
  <sheetViews>
    <sheetView zoomScaleNormal="100" workbookViewId="0">
      <selection activeCell="H3" sqref="H3:I27"/>
    </sheetView>
  </sheetViews>
  <sheetFormatPr defaultRowHeight="15" x14ac:dyDescent="0.25"/>
  <cols>
    <col min="2" max="2" width="18.5703125" customWidth="1"/>
    <col min="3" max="3" width="4.5703125" customWidth="1"/>
    <col min="4" max="4" width="11" customWidth="1"/>
    <col min="5" max="5" width="13.42578125" customWidth="1"/>
    <col min="7" max="7" width="9.140625" customWidth="1"/>
    <col min="8" max="8" width="13.140625" customWidth="1"/>
    <col min="9" max="9" width="14.5703125" customWidth="1"/>
    <col min="12" max="12" width="10.28515625" customWidth="1"/>
  </cols>
  <sheetData>
    <row r="3" spans="1:18" ht="45" x14ac:dyDescent="0.25">
      <c r="E3" t="s">
        <v>2155</v>
      </c>
      <c r="F3" t="s">
        <v>2156</v>
      </c>
      <c r="H3" s="113" t="s">
        <v>2409</v>
      </c>
      <c r="I3" s="113" t="s">
        <v>2410</v>
      </c>
      <c r="K3" s="117"/>
      <c r="L3" s="117"/>
    </row>
    <row r="4" spans="1:18" x14ac:dyDescent="0.25">
      <c r="A4" s="126" t="s">
        <v>1087</v>
      </c>
      <c r="B4" s="127" t="s">
        <v>1088</v>
      </c>
      <c r="C4" s="127" t="s">
        <v>2319</v>
      </c>
      <c r="D4" s="127"/>
      <c r="E4" s="151">
        <f>SUMIFS(CT_Bands_2003_2022_Share!$D4:$CF4, CT_Bands_2003_2022_Bills!$D4:$CF4, "&gt;0")</f>
        <v>0.64465116279069778</v>
      </c>
      <c r="F4" s="151">
        <f>SUMIFS(CT_Bands_2003_2022_Share!$D4:$CF4, CT_Bands_2003_2022_Bills!$D4:$CF4, "&lt;0")</f>
        <v>0.35534883720930227</v>
      </c>
      <c r="G4" s="152">
        <f t="shared" ref="G4:G25" si="0">SUM(E4:F4)</f>
        <v>1</v>
      </c>
      <c r="H4" s="153">
        <f>SUMIFS(CT_Bands_2003_2022_BillsXStock!$D4:$CF4, CT_Bands_2003_2022_BillsXStock!$D4:$CF4, "&gt;0")/SUMIFS(CT_Bands_2003_2022_Count_Stock!$D4:$CF4, CT_Bands_2003_2022_BillsXStock!$D4:$CF4, "&gt;0")</f>
        <v>468.47337190732708</v>
      </c>
      <c r="I4" s="153">
        <f>SUMIFS(CT_Bands_2003_2022_BillsXStock!$D4:$CF4, CT_Bands_2003_2022_BillsXStock!$D4:$CF4, "&lt;0")/SUMIFS(CT_Bands_2003_2022_Count_Stock!$D4:$CF4, CT_Bands_2003_2022_BillsXStock!$D4:$CF4, "&lt;0")</f>
        <v>-865.79192654682993</v>
      </c>
      <c r="J4" s="86"/>
      <c r="K4" s="86"/>
      <c r="N4" s="86"/>
      <c r="O4" s="86"/>
      <c r="P4" s="86"/>
      <c r="Q4" s="86"/>
      <c r="R4" s="86"/>
    </row>
    <row r="5" spans="1:18" x14ac:dyDescent="0.25">
      <c r="A5" s="126" t="s">
        <v>1089</v>
      </c>
      <c r="B5" s="127" t="s">
        <v>1090</v>
      </c>
      <c r="C5" s="127" t="s">
        <v>2320</v>
      </c>
      <c r="D5" s="127"/>
      <c r="E5" s="151">
        <f>SUMIFS(CT_Bands_2003_2022_Share!$D5:$CF5, CT_Bands_2003_2022_Bills!$D5:$CF5, "&gt;0")</f>
        <v>0.7031590413943356</v>
      </c>
      <c r="F5" s="151">
        <f>SUMIFS(CT_Bands_2003_2022_Share!$D5:$CF5, CT_Bands_2003_2022_Bills!$D5:$CF5, "&lt;0")</f>
        <v>0.29684095860566451</v>
      </c>
      <c r="G5" s="152">
        <f t="shared" si="0"/>
        <v>1</v>
      </c>
      <c r="H5" s="153">
        <f>SUMIFS(CT_Bands_2003_2022_BillsXStock!$D5:$CF5, CT_Bands_2003_2022_BillsXStock!$D5:$CF5, "&gt;0")/SUMIFS(CT_Bands_2003_2022_Count_Stock!$D5:$CF5, CT_Bands_2003_2022_BillsXStock!$D5:$CF5, "&gt;0")</f>
        <v>470.63317727566897</v>
      </c>
      <c r="I5" s="153">
        <f>SUMIFS(CT_Bands_2003_2022_BillsXStock!$D5:$CF5, CT_Bands_2003_2022_BillsXStock!$D5:$CF5, "&lt;0")/SUMIFS(CT_Bands_2003_2022_Count_Stock!$D5:$CF5, CT_Bands_2003_2022_BillsXStock!$D5:$CF5, "&lt;0")</f>
        <v>-1186.0565308154949</v>
      </c>
      <c r="J5" s="86"/>
      <c r="K5" s="86"/>
      <c r="N5" s="86"/>
      <c r="O5" s="86"/>
      <c r="P5" s="86"/>
      <c r="Q5" s="86"/>
      <c r="R5" s="86"/>
    </row>
    <row r="6" spans="1:18" x14ac:dyDescent="0.25">
      <c r="A6" s="126" t="s">
        <v>1091</v>
      </c>
      <c r="B6" s="127" t="s">
        <v>1092</v>
      </c>
      <c r="C6" s="127" t="s">
        <v>2321</v>
      </c>
      <c r="D6" s="127"/>
      <c r="E6" s="151">
        <f>SUMIFS(CT_Bands_2003_2022_Share!$D6:$CF6, CT_Bands_2003_2022_Bills!$D6:$CF6, "&gt;0")</f>
        <v>0.73098859315589337</v>
      </c>
      <c r="F6" s="151">
        <f>SUMIFS(CT_Bands_2003_2022_Share!$D6:$CF6, CT_Bands_2003_2022_Bills!$D6:$CF6, "&lt;0")</f>
        <v>0.2690114068441064</v>
      </c>
      <c r="G6" s="152">
        <f t="shared" si="0"/>
        <v>0.99999999999999978</v>
      </c>
      <c r="H6" s="153">
        <f>SUMIFS(CT_Bands_2003_2022_BillsXStock!$D6:$CF6, CT_Bands_2003_2022_BillsXStock!$D6:$CF6, "&gt;0")/SUMIFS(CT_Bands_2003_2022_Count_Stock!$D6:$CF6, CT_Bands_2003_2022_BillsXStock!$D6:$CF6, "&gt;0")</f>
        <v>323.07532443339119</v>
      </c>
      <c r="I6" s="153">
        <f>SUMIFS(CT_Bands_2003_2022_BillsXStock!$D6:$CF6, CT_Bands_2003_2022_BillsXStock!$D6:$CF6, "&lt;0")/SUMIFS(CT_Bands_2003_2022_Count_Stock!$D6:$CF6, CT_Bands_2003_2022_BillsXStock!$D6:$CF6, "&lt;0")</f>
        <v>-787.3727093572835</v>
      </c>
      <c r="J6" s="86"/>
      <c r="K6" s="86"/>
      <c r="N6" s="86"/>
      <c r="O6" s="86"/>
      <c r="P6" s="86"/>
      <c r="Q6" s="86"/>
      <c r="R6" s="86"/>
    </row>
    <row r="7" spans="1:18" x14ac:dyDescent="0.25">
      <c r="A7" s="130" t="s">
        <v>1093</v>
      </c>
      <c r="B7" s="127" t="s">
        <v>1094</v>
      </c>
      <c r="C7" s="127" t="s">
        <v>2322</v>
      </c>
      <c r="D7" s="127"/>
      <c r="E7" s="151">
        <f>SUMIFS(CT_Bands_2003_2022_Share!$D7:$CF7, CT_Bands_2003_2022_Bills!$D7:$CF7, "&gt;0")</f>
        <v>0.61595547309833032</v>
      </c>
      <c r="F7" s="151">
        <f>SUMIFS(CT_Bands_2003_2022_Share!$D7:$CF7, CT_Bands_2003_2022_Bills!$D7:$CF7, "&lt;0")</f>
        <v>0.38404452690166979</v>
      </c>
      <c r="G7" s="152">
        <f t="shared" si="0"/>
        <v>1</v>
      </c>
      <c r="H7" s="153">
        <f>SUMIFS(CT_Bands_2003_2022_BillsXStock!$D7:$CF7, CT_Bands_2003_2022_BillsXStock!$D7:$CF7, "&gt;0")/SUMIFS(CT_Bands_2003_2022_Count_Stock!$D7:$CF7, CT_Bands_2003_2022_BillsXStock!$D7:$CF7, "&gt;0")</f>
        <v>350.68517131302997</v>
      </c>
      <c r="I7" s="153">
        <f>SUMIFS(CT_Bands_2003_2022_BillsXStock!$D7:$CF7, CT_Bands_2003_2022_BillsXStock!$D7:$CF7, "&lt;0")/SUMIFS(CT_Bands_2003_2022_Count_Stock!$D7:$CF7, CT_Bands_2003_2022_BillsXStock!$D7:$CF7, "&lt;0")</f>
        <v>-534.13477545500052</v>
      </c>
      <c r="J7" s="86"/>
      <c r="K7" s="86"/>
      <c r="N7" s="86"/>
      <c r="O7" s="86"/>
      <c r="P7" s="86"/>
      <c r="Q7" s="86"/>
      <c r="R7" s="86"/>
    </row>
    <row r="8" spans="1:18" x14ac:dyDescent="0.25">
      <c r="A8" s="126" t="s">
        <v>1095</v>
      </c>
      <c r="B8" s="127" t="s">
        <v>1096</v>
      </c>
      <c r="C8" s="127" t="s">
        <v>2323</v>
      </c>
      <c r="D8" s="127"/>
      <c r="E8" s="151">
        <f>SUMIFS(CT_Bands_2003_2022_Share!$D8:$CF8, CT_Bands_2003_2022_Bills!$D8:$CF8, "&gt;0")</f>
        <v>0.58775510204081627</v>
      </c>
      <c r="F8" s="151">
        <f>SUMIFS(CT_Bands_2003_2022_Share!$D8:$CF8, CT_Bands_2003_2022_Bills!$D8:$CF8, "&lt;0")</f>
        <v>0.41224489795918368</v>
      </c>
      <c r="G8" s="152">
        <f t="shared" si="0"/>
        <v>1</v>
      </c>
      <c r="H8" s="153">
        <f>SUMIFS(CT_Bands_2003_2022_BillsXStock!$D8:$CF8, CT_Bands_2003_2022_BillsXStock!$D8:$CF8, "&gt;0")/SUMIFS(CT_Bands_2003_2022_Count_Stock!$D8:$CF8, CT_Bands_2003_2022_BillsXStock!$D8:$CF8, "&gt;0")</f>
        <v>491.90782474922833</v>
      </c>
      <c r="I8" s="153">
        <f>SUMIFS(CT_Bands_2003_2022_BillsXStock!$D8:$CF8, CT_Bands_2003_2022_BillsXStock!$D8:$CF8, "&lt;0")/SUMIFS(CT_Bands_2003_2022_Count_Stock!$D8:$CF8, CT_Bands_2003_2022_BillsXStock!$D8:$CF8, "&lt;0")</f>
        <v>-633.6404668866885</v>
      </c>
      <c r="J8" s="86"/>
      <c r="K8" s="86"/>
      <c r="N8" s="86"/>
      <c r="O8" s="86"/>
      <c r="P8" s="86"/>
      <c r="Q8" s="86"/>
      <c r="R8" s="86"/>
    </row>
    <row r="9" spans="1:18" x14ac:dyDescent="0.25">
      <c r="A9" s="126" t="s">
        <v>1097</v>
      </c>
      <c r="B9" s="127" t="s">
        <v>1098</v>
      </c>
      <c r="C9" s="127" t="s">
        <v>2324</v>
      </c>
      <c r="D9" s="127"/>
      <c r="E9" s="151">
        <f>SUMIFS(CT_Bands_2003_2022_Share!$D9:$CF9, CT_Bands_2003_2022_Bills!$D9:$CF9, "&gt;0")</f>
        <v>0.61493920092646215</v>
      </c>
      <c r="F9" s="151">
        <f>SUMIFS(CT_Bands_2003_2022_Share!$D9:$CF9, CT_Bands_2003_2022_Bills!$D9:$CF9, "&lt;0")</f>
        <v>0.38506079907353791</v>
      </c>
      <c r="G9" s="152">
        <f>SUM(E9:F9)</f>
        <v>1</v>
      </c>
      <c r="H9" s="153">
        <f>SUMIFS(CT_Bands_2003_2022_BillsXStock!$D9:$CF9, CT_Bands_2003_2022_BillsXStock!$D9:$CF9, "&gt;0")/SUMIFS(CT_Bands_2003_2022_Count_Stock!$D9:$CF9, CT_Bands_2003_2022_BillsXStock!$D9:$CF9, "&gt;0")</f>
        <v>401.07361422316376</v>
      </c>
      <c r="I9" s="153">
        <f>SUMIFS(CT_Bands_2003_2022_BillsXStock!$D9:$CF9, CT_Bands_2003_2022_BillsXStock!$D9:$CF9, "&lt;0")/SUMIFS(CT_Bands_2003_2022_Count_Stock!$D9:$CF9, CT_Bands_2003_2022_BillsXStock!$D9:$CF9, "&lt;0")</f>
        <v>-579.63127788872202</v>
      </c>
      <c r="J9" s="86"/>
      <c r="K9" s="86"/>
      <c r="N9" s="86"/>
      <c r="O9" s="86"/>
      <c r="P9" s="86"/>
      <c r="Q9" s="86"/>
      <c r="R9" s="86"/>
    </row>
    <row r="10" spans="1:18" x14ac:dyDescent="0.25">
      <c r="A10" s="126" t="s">
        <v>1099</v>
      </c>
      <c r="B10" s="127" t="s">
        <v>1100</v>
      </c>
      <c r="C10" s="127" t="s">
        <v>2336</v>
      </c>
      <c r="D10" s="127"/>
      <c r="E10" s="151">
        <f>SUMIFS(CT_Bands_2003_2022_Share!$D10:$CF10, CT_Bands_2003_2022_Bills!$D10:$CF10, "&gt;0")</f>
        <v>0.76447219069239503</v>
      </c>
      <c r="F10" s="151">
        <f>SUMIFS(CT_Bands_2003_2022_Share!$D10:$CF10, CT_Bands_2003_2022_Bills!$D10:$CF10, "&lt;0")</f>
        <v>0.235527809307605</v>
      </c>
      <c r="G10" s="152">
        <f t="shared" si="0"/>
        <v>1</v>
      </c>
      <c r="H10" s="153">
        <f>SUMIFS(CT_Bands_2003_2022_BillsXStock!$D10:$CF10, CT_Bands_2003_2022_BillsXStock!$D10:$CF10, "&gt;0")/SUMIFS(CT_Bands_2003_2022_Count_Stock!$D10:$CF10, CT_Bands_2003_2022_BillsXStock!$D10:$CF10, "&gt;0")</f>
        <v>309.50574067483279</v>
      </c>
      <c r="I10" s="153">
        <f>SUMIFS(CT_Bands_2003_2022_BillsXStock!$D10:$CF10, CT_Bands_2003_2022_BillsXStock!$D10:$CF10, "&lt;0")/SUMIFS(CT_Bands_2003_2022_Count_Stock!$D10:$CF10, CT_Bands_2003_2022_BillsXStock!$D10:$CF10, "&lt;0")</f>
        <v>-942.08828910361433</v>
      </c>
      <c r="J10" s="86"/>
      <c r="K10" s="86"/>
      <c r="N10" s="86"/>
      <c r="O10" s="86"/>
      <c r="P10" s="86"/>
      <c r="Q10" s="86"/>
      <c r="R10" s="86"/>
    </row>
    <row r="11" spans="1:18" x14ac:dyDescent="0.25">
      <c r="A11" s="126" t="s">
        <v>1101</v>
      </c>
      <c r="B11" s="127" t="s">
        <v>1102</v>
      </c>
      <c r="C11" s="127" t="s">
        <v>2325</v>
      </c>
      <c r="D11" s="127"/>
      <c r="E11" s="151">
        <f>SUMIFS(CT_Bands_2003_2022_Share!$D11:$CF11, CT_Bands_2003_2022_Bills!$D11:$CF11, "&gt;0")</f>
        <v>0.77732379979570998</v>
      </c>
      <c r="F11" s="151">
        <f>SUMIFS(CT_Bands_2003_2022_Share!$D11:$CF11, CT_Bands_2003_2022_Bills!$D11:$CF11, "&lt;0")</f>
        <v>0.2226762002042901</v>
      </c>
      <c r="G11" s="152">
        <f t="shared" si="0"/>
        <v>1</v>
      </c>
      <c r="H11" s="153">
        <f>SUMIFS(CT_Bands_2003_2022_BillsXStock!$D11:$CF11, CT_Bands_2003_2022_BillsXStock!$D11:$CF11, "&gt;0")/SUMIFS(CT_Bands_2003_2022_Count_Stock!$D11:$CF11, CT_Bands_2003_2022_BillsXStock!$D11:$CF11, "&gt;0")</f>
        <v>415.80894418411469</v>
      </c>
      <c r="I11" s="153">
        <f>SUMIFS(CT_Bands_2003_2022_BillsXStock!$D11:$CF11, CT_Bands_2003_2022_BillsXStock!$D11:$CF11, "&lt;0")/SUMIFS(CT_Bands_2003_2022_Count_Stock!$D11:$CF11, CT_Bands_2003_2022_BillsXStock!$D11:$CF11, "&lt;0")</f>
        <v>-1432.0633158914372</v>
      </c>
      <c r="J11" s="86"/>
      <c r="K11" s="86"/>
      <c r="N11" s="86"/>
      <c r="O11" s="86"/>
      <c r="P11" s="86"/>
      <c r="Q11" s="86"/>
      <c r="R11" s="86"/>
    </row>
    <row r="12" spans="1:18" x14ac:dyDescent="0.25">
      <c r="A12" s="126" t="s">
        <v>1103</v>
      </c>
      <c r="B12" s="127" t="s">
        <v>1104</v>
      </c>
      <c r="C12" s="127" t="s">
        <v>2326</v>
      </c>
      <c r="D12" s="127"/>
      <c r="E12" s="151">
        <f>SUMIFS(CT_Bands_2003_2022_Share!$D12:$CF12, CT_Bands_2003_2022_Bills!$D12:$CF12, "&gt;0")</f>
        <v>0.61316872427983538</v>
      </c>
      <c r="F12" s="151">
        <f>SUMIFS(CT_Bands_2003_2022_Share!$D12:$CF12, CT_Bands_2003_2022_Bills!$D12:$CF12, "&lt;0")</f>
        <v>0.38683127572016462</v>
      </c>
      <c r="G12" s="152">
        <f t="shared" si="0"/>
        <v>1</v>
      </c>
      <c r="H12" s="153">
        <f>SUMIFS(CT_Bands_2003_2022_BillsXStock!$D12:$CF12, CT_Bands_2003_2022_BillsXStock!$D12:$CF12, "&gt;0")/SUMIFS(CT_Bands_2003_2022_Count_Stock!$D12:$CF12, CT_Bands_2003_2022_BillsXStock!$D12:$CF12, "&gt;0")</f>
        <v>416.83088070805388</v>
      </c>
      <c r="I12" s="153">
        <f>SUMIFS(CT_Bands_2003_2022_BillsXStock!$D12:$CF12, CT_Bands_2003_2022_BillsXStock!$D12:$CF12, "&lt;0")/SUMIFS(CT_Bands_2003_2022_Count_Stock!$D12:$CF12, CT_Bands_2003_2022_BillsXStock!$D12:$CF12, "&lt;0")</f>
        <v>-640.81805871926679</v>
      </c>
      <c r="J12" s="86"/>
      <c r="K12" s="86"/>
      <c r="N12" s="86"/>
      <c r="O12" s="86"/>
      <c r="P12" s="86"/>
      <c r="Q12" s="86"/>
      <c r="R12" s="86"/>
    </row>
    <row r="13" spans="1:18" x14ac:dyDescent="0.25">
      <c r="A13" s="126" t="s">
        <v>1105</v>
      </c>
      <c r="B13" s="127" t="s">
        <v>1106</v>
      </c>
      <c r="C13" s="127" t="s">
        <v>2327</v>
      </c>
      <c r="D13" s="127"/>
      <c r="E13" s="151">
        <f>SUMIFS(CT_Bands_2003_2022_Share!$D13:$CF13, CT_Bands_2003_2022_Bills!$D13:$CF13, "&gt;0")</f>
        <v>0.62365191521011532</v>
      </c>
      <c r="F13" s="151">
        <f>SUMIFS(CT_Bands_2003_2022_Share!$D13:$CF13, CT_Bands_2003_2022_Bills!$D13:$CF13, "&lt;0")</f>
        <v>0.37634808478988468</v>
      </c>
      <c r="G13" s="152">
        <f t="shared" si="0"/>
        <v>1</v>
      </c>
      <c r="H13" s="153">
        <f>SUMIFS(CT_Bands_2003_2022_BillsXStock!$D13:$CF13, CT_Bands_2003_2022_BillsXStock!$D13:$CF13, "&gt;0")/SUMIFS(CT_Bands_2003_2022_Count_Stock!$D13:$CF13, CT_Bands_2003_2022_BillsXStock!$D13:$CF13, "&gt;0")</f>
        <v>399.92912190498907</v>
      </c>
      <c r="I13" s="153">
        <f>SUMIFS(CT_Bands_2003_2022_BillsXStock!$D13:$CF13, CT_Bands_2003_2022_BillsXStock!$D13:$CF13, "&lt;0")/SUMIFS(CT_Bands_2003_2022_Count_Stock!$D13:$CF13, CT_Bands_2003_2022_BillsXStock!$D13:$CF13, "&lt;0")</f>
        <v>-646.02771856895038</v>
      </c>
      <c r="J13" s="86"/>
      <c r="K13" s="86"/>
      <c r="N13" s="86"/>
      <c r="O13" s="86"/>
      <c r="P13" s="86"/>
      <c r="Q13" s="86"/>
      <c r="R13" s="86"/>
    </row>
    <row r="14" spans="1:18" x14ac:dyDescent="0.25">
      <c r="A14" s="126" t="s">
        <v>1107</v>
      </c>
      <c r="B14" s="127" t="s">
        <v>1108</v>
      </c>
      <c r="C14" s="127" t="s">
        <v>2236</v>
      </c>
      <c r="D14" s="127"/>
      <c r="E14" s="151">
        <f>SUMIFS(CT_Bands_2003_2022_Share!$D14:$CF14, CT_Bands_2003_2022_Bills!$D14:$CF14, "&gt;0")</f>
        <v>0.61353211009174313</v>
      </c>
      <c r="F14" s="151">
        <f>SUMIFS(CT_Bands_2003_2022_Share!$D14:$CF14, CT_Bands_2003_2022_Bills!$D14:$CF14, "&lt;0")</f>
        <v>0.38646788990825687</v>
      </c>
      <c r="G14" s="152">
        <f t="shared" si="0"/>
        <v>1</v>
      </c>
      <c r="H14" s="153">
        <f>SUMIFS(CT_Bands_2003_2022_BillsXStock!$D14:$CF14, CT_Bands_2003_2022_BillsXStock!$D14:$CF14, "&gt;0")/SUMIFS(CT_Bands_2003_2022_Count_Stock!$D14:$CF14, CT_Bands_2003_2022_BillsXStock!$D14:$CF14, "&gt;0")</f>
        <v>450.67800297985457</v>
      </c>
      <c r="I14" s="153">
        <f>SUMIFS(CT_Bands_2003_2022_BillsXStock!$D14:$CF14, CT_Bands_2003_2022_BillsXStock!$D14:$CF14, "&lt;0")/SUMIFS(CT_Bands_2003_2022_Count_Stock!$D14:$CF14, CT_Bands_2003_2022_BillsXStock!$D14:$CF14, "&lt;0")</f>
        <v>-658.13784831008957</v>
      </c>
      <c r="J14" s="86"/>
      <c r="K14" s="86"/>
      <c r="N14" s="86"/>
      <c r="O14" s="86"/>
      <c r="P14" s="86"/>
      <c r="Q14" s="86"/>
      <c r="R14" s="86"/>
    </row>
    <row r="15" spans="1:18" x14ac:dyDescent="0.25">
      <c r="A15" s="126" t="s">
        <v>1109</v>
      </c>
      <c r="B15" s="127" t="s">
        <v>1110</v>
      </c>
      <c r="C15" s="127" t="s">
        <v>2328</v>
      </c>
      <c r="D15" s="127"/>
      <c r="E15" s="151">
        <f>SUMIFS(CT_Bands_2003_2022_Share!$D15:$CF15, CT_Bands_2003_2022_Bills!$D15:$CF15, "&gt;0")</f>
        <v>0.65360425737784222</v>
      </c>
      <c r="F15" s="151">
        <f>SUMIFS(CT_Bands_2003_2022_Share!$D15:$CF15, CT_Bands_2003_2022_Bills!$D15:$CF15, "&lt;0")</f>
        <v>0.34639574262215778</v>
      </c>
      <c r="G15" s="152">
        <f t="shared" si="0"/>
        <v>1</v>
      </c>
      <c r="H15" s="153">
        <f>SUMIFS(CT_Bands_2003_2022_BillsXStock!$D15:$CF15, CT_Bands_2003_2022_BillsXStock!$D15:$CF15, "&gt;0")/SUMIFS(CT_Bands_2003_2022_Count_Stock!$D15:$CF15, CT_Bands_2003_2022_BillsXStock!$D15:$CF15, "&gt;0")</f>
        <v>309.80320617501434</v>
      </c>
      <c r="I15" s="153">
        <f>SUMIFS(CT_Bands_2003_2022_BillsXStock!$D15:$CF15, CT_Bands_2003_2022_BillsXStock!$D15:$CF15, "&lt;0")/SUMIFS(CT_Bands_2003_2022_Count_Stock!$D15:$CF15, CT_Bands_2003_2022_BillsXStock!$D15:$CF15, "&lt;0")</f>
        <v>-615.85202821042844</v>
      </c>
      <c r="J15" s="86"/>
      <c r="K15" s="86"/>
      <c r="N15" s="86"/>
      <c r="O15" s="86"/>
      <c r="P15" s="86"/>
      <c r="Q15" s="86"/>
      <c r="R15" s="86"/>
    </row>
    <row r="16" spans="1:18" x14ac:dyDescent="0.25">
      <c r="A16" s="126" t="s">
        <v>1111</v>
      </c>
      <c r="B16" s="127" t="s">
        <v>1112</v>
      </c>
      <c r="C16" s="127" t="s">
        <v>2329</v>
      </c>
      <c r="D16" s="127"/>
      <c r="E16" s="151">
        <f>SUMIFS(CT_Bands_2003_2022_Share!$D16:$CF16, CT_Bands_2003_2022_Bills!$D16:$CF16, "&gt;0")</f>
        <v>0.68439256376999569</v>
      </c>
      <c r="F16" s="151">
        <f>SUMIFS(CT_Bands_2003_2022_Share!$D16:$CF16, CT_Bands_2003_2022_Bills!$D16:$CF16, "&lt;0")</f>
        <v>0.31560743623000426</v>
      </c>
      <c r="G16" s="152">
        <f t="shared" si="0"/>
        <v>1</v>
      </c>
      <c r="H16" s="153">
        <f>SUMIFS(CT_Bands_2003_2022_BillsXStock!$D16:$CF16, CT_Bands_2003_2022_BillsXStock!$D16:$CF16, "&gt;0")/SUMIFS(CT_Bands_2003_2022_Count_Stock!$D16:$CF16, CT_Bands_2003_2022_BillsXStock!$D16:$CF16, "&gt;0")</f>
        <v>398.7911820666809</v>
      </c>
      <c r="I16" s="153">
        <f>SUMIFS(CT_Bands_2003_2022_BillsXStock!$D16:$CF16, CT_Bands_2003_2022_BillsXStock!$D16:$CF16, "&lt;0")/SUMIFS(CT_Bands_2003_2022_Count_Stock!$D16:$CF16, CT_Bands_2003_2022_BillsXStock!$D16:$CF16, "&lt;0")</f>
        <v>-810.92904531719955</v>
      </c>
      <c r="J16" s="86"/>
      <c r="K16" s="86"/>
      <c r="N16" s="86"/>
      <c r="O16" s="86"/>
      <c r="P16" s="86"/>
      <c r="Q16" s="86"/>
      <c r="R16" s="86"/>
    </row>
    <row r="17" spans="1:18" x14ac:dyDescent="0.25">
      <c r="A17" s="126" t="s">
        <v>1113</v>
      </c>
      <c r="B17" s="127" t="s">
        <v>1114</v>
      </c>
      <c r="C17" s="127" t="s">
        <v>2330</v>
      </c>
      <c r="D17" s="127"/>
      <c r="E17" s="151">
        <f>SUMIFS(CT_Bands_2003_2022_Share!$D17:$CF17, CT_Bands_2003_2022_Bills!$D17:$CF17, "&gt;0")</f>
        <v>0.57460918995736621</v>
      </c>
      <c r="F17" s="151">
        <f>SUMIFS(CT_Bands_2003_2022_Share!$D17:$CF17, CT_Bands_2003_2022_Bills!$D17:$CF17, "&lt;0")</f>
        <v>0.42539081004263385</v>
      </c>
      <c r="G17" s="152">
        <f t="shared" si="0"/>
        <v>1</v>
      </c>
      <c r="H17" s="153">
        <f>SUMIFS(CT_Bands_2003_2022_BillsXStock!$D17:$CF17, CT_Bands_2003_2022_BillsXStock!$D17:$CF17, "&gt;0")/SUMIFS(CT_Bands_2003_2022_Count_Stock!$D17:$CF17, CT_Bands_2003_2022_BillsXStock!$D17:$CF17, "&gt;0")</f>
        <v>570.95653785380603</v>
      </c>
      <c r="I17" s="153">
        <f>SUMIFS(CT_Bands_2003_2022_BillsXStock!$D17:$CF17, CT_Bands_2003_2022_BillsXStock!$D17:$CF17, "&lt;0")/SUMIFS(CT_Bands_2003_2022_Count_Stock!$D17:$CF17, CT_Bands_2003_2022_BillsXStock!$D17:$CF17, "&lt;0")</f>
        <v>-603.92122742390495</v>
      </c>
      <c r="J17" s="86"/>
      <c r="K17" s="86"/>
      <c r="N17" s="86"/>
      <c r="O17" s="86"/>
      <c r="P17" s="86"/>
      <c r="Q17" s="86"/>
      <c r="R17" s="86"/>
    </row>
    <row r="18" spans="1:18" x14ac:dyDescent="0.25">
      <c r="A18" s="126" t="s">
        <v>1115</v>
      </c>
      <c r="B18" s="127" t="s">
        <v>1116</v>
      </c>
      <c r="C18" s="127" t="s">
        <v>2220</v>
      </c>
      <c r="D18" s="127"/>
      <c r="E18" s="151">
        <f>SUMIFS(CT_Bands_2003_2022_Share!$D18:$CF18, CT_Bands_2003_2022_Bills!$D18:$CF18, "&gt;0")</f>
        <v>0.70827363896848139</v>
      </c>
      <c r="F18" s="151">
        <f>SUMIFS(CT_Bands_2003_2022_Share!$D18:$CF18, CT_Bands_2003_2022_Bills!$D18:$CF18, "&lt;0")</f>
        <v>0.29172636103151872</v>
      </c>
      <c r="G18" s="152">
        <f>SUM(E18:F18)</f>
        <v>1</v>
      </c>
      <c r="H18" s="153">
        <f>SUMIFS(CT_Bands_2003_2022_BillsXStock!$D18:$CF18, CT_Bands_2003_2022_BillsXStock!$D18:$CF18, "&gt;0")/SUMIFS(CT_Bands_2003_2022_Count_Stock!$D18:$CF18, CT_Bands_2003_2022_BillsXStock!$D18:$CF18, "&gt;0")</f>
        <v>363.85110309616528</v>
      </c>
      <c r="I18" s="153">
        <f>SUMIFS(CT_Bands_2003_2022_BillsXStock!$D18:$CF18, CT_Bands_2003_2022_BillsXStock!$D18:$CF18, "&lt;0")/SUMIFS(CT_Bands_2003_2022_Count_Stock!$D18:$CF18, CT_Bands_2003_2022_BillsXStock!$D18:$CF18, "&lt;0")</f>
        <v>-761.43550361898906</v>
      </c>
      <c r="J18" s="86"/>
      <c r="K18" s="86"/>
      <c r="N18" s="86"/>
      <c r="O18" s="86"/>
      <c r="P18" s="86"/>
      <c r="Q18" s="86"/>
      <c r="R18" s="86"/>
    </row>
    <row r="19" spans="1:18" x14ac:dyDescent="0.25">
      <c r="A19" s="126" t="s">
        <v>1117</v>
      </c>
      <c r="B19" s="127" t="s">
        <v>1118</v>
      </c>
      <c r="C19" s="127" t="s">
        <v>2404</v>
      </c>
      <c r="D19" s="127"/>
      <c r="E19" s="151">
        <f>SUMIFS(CT_Bands_2003_2022_Share!$D19:$CF19, CT_Bands_2003_2022_Bills!$D19:$CF19, "&gt;0")</f>
        <v>0.63099820374647164</v>
      </c>
      <c r="F19" s="151">
        <f>SUMIFS(CT_Bands_2003_2022_Share!$D19:$CF19, CT_Bands_2003_2022_Bills!$D19:$CF19, "&lt;0")</f>
        <v>0.3690017962535283</v>
      </c>
      <c r="G19" s="152">
        <f t="shared" si="0"/>
        <v>1</v>
      </c>
      <c r="H19" s="153">
        <f>SUMIFS(CT_Bands_2003_2022_BillsXStock!$D19:$CF19, CT_Bands_2003_2022_BillsXStock!$D19:$CF19, "&gt;0")/SUMIFS(CT_Bands_2003_2022_Count_Stock!$D19:$CF19, CT_Bands_2003_2022_BillsXStock!$D19:$CF19, "&gt;0")</f>
        <v>381.03828208029444</v>
      </c>
      <c r="I19" s="153">
        <f>SUMIFS(CT_Bands_2003_2022_BillsXStock!$D19:$CF19, CT_Bands_2003_2022_BillsXStock!$D19:$CF19, "&lt;0")/SUMIFS(CT_Bands_2003_2022_Count_Stock!$D19:$CF19, CT_Bands_2003_2022_BillsXStock!$D19:$CF19, "&lt;0")</f>
        <v>-615.41821941686032</v>
      </c>
      <c r="J19" s="86"/>
      <c r="K19" s="86"/>
      <c r="N19" s="86"/>
      <c r="O19" s="86"/>
      <c r="P19" s="86"/>
      <c r="Q19" s="86"/>
      <c r="R19" s="86"/>
    </row>
    <row r="20" spans="1:18" x14ac:dyDescent="0.25">
      <c r="A20" s="126" t="s">
        <v>1119</v>
      </c>
      <c r="B20" s="127" t="s">
        <v>1120</v>
      </c>
      <c r="C20" s="127" t="s">
        <v>2337</v>
      </c>
      <c r="D20" s="127"/>
      <c r="E20" s="151">
        <f>SUMIFS(CT_Bands_2003_2022_Share!$D20:$CF20, CT_Bands_2003_2022_Bills!$D20:$CF20, "&gt;0")</f>
        <v>0.62295081967213117</v>
      </c>
      <c r="F20" s="151">
        <f>SUMIFS(CT_Bands_2003_2022_Share!$D20:$CF20, CT_Bands_2003_2022_Bills!$D20:$CF20, "&lt;0")</f>
        <v>0.37704918032786888</v>
      </c>
      <c r="G20" s="152">
        <f t="shared" si="0"/>
        <v>1</v>
      </c>
      <c r="H20" s="153">
        <f>SUMIFS(CT_Bands_2003_2022_BillsXStock!$D20:$CF20, CT_Bands_2003_2022_BillsXStock!$D20:$CF20, "&gt;0")/SUMIFS(CT_Bands_2003_2022_Count_Stock!$D20:$CF20, CT_Bands_2003_2022_BillsXStock!$D20:$CF20, "&gt;0")</f>
        <v>466.48125550668345</v>
      </c>
      <c r="I20" s="153">
        <f>SUMIFS(CT_Bands_2003_2022_BillsXStock!$D20:$CF20, CT_Bands_2003_2022_BillsXStock!$D20:$CF20, "&lt;0")/SUMIFS(CT_Bands_2003_2022_Count_Stock!$D20:$CF20, CT_Bands_2003_2022_BillsXStock!$D20:$CF20, "&lt;0")</f>
        <v>-764.92238911525249</v>
      </c>
      <c r="J20" s="86"/>
      <c r="K20" s="86"/>
      <c r="N20" s="86"/>
      <c r="O20" s="86"/>
      <c r="P20" s="86"/>
      <c r="Q20" s="86"/>
      <c r="R20" s="86"/>
    </row>
    <row r="21" spans="1:18" x14ac:dyDescent="0.25">
      <c r="A21" s="126" t="s">
        <v>1121</v>
      </c>
      <c r="B21" s="127" t="s">
        <v>1122</v>
      </c>
      <c r="C21" s="127" t="s">
        <v>2332</v>
      </c>
      <c r="D21" s="127"/>
      <c r="E21" s="151">
        <f>SUMIFS(CT_Bands_2003_2022_Share!$D21:$CF21, CT_Bands_2003_2022_Bills!$D21:$CF21, "&gt;0")</f>
        <v>0.64473168820994897</v>
      </c>
      <c r="F21" s="151">
        <f>SUMIFS(CT_Bands_2003_2022_Share!$D21:$CF21, CT_Bands_2003_2022_Bills!$D21:$CF21, "&lt;0")</f>
        <v>0.35526831179005092</v>
      </c>
      <c r="G21" s="152">
        <f t="shared" si="0"/>
        <v>0.99999999999999989</v>
      </c>
      <c r="H21" s="153">
        <f>SUMIFS(CT_Bands_2003_2022_BillsXStock!$D21:$CF21, CT_Bands_2003_2022_BillsXStock!$D21:$CF21, "&gt;0")/SUMIFS(CT_Bands_2003_2022_Count_Stock!$D21:$CF21, CT_Bands_2003_2022_BillsXStock!$D21:$CF21, "&gt;0")</f>
        <v>351.972679525584</v>
      </c>
      <c r="I21" s="153">
        <f>SUMIFS(CT_Bands_2003_2022_BillsXStock!$D21:$CF21, CT_Bands_2003_2022_BillsXStock!$D21:$CF21, "&lt;0")/SUMIFS(CT_Bands_2003_2022_Count_Stock!$D21:$CF21, CT_Bands_2003_2022_BillsXStock!$D21:$CF21, "&lt;0")</f>
        <v>-629.25174708514021</v>
      </c>
      <c r="J21" s="86"/>
      <c r="K21" s="86"/>
      <c r="N21" s="86"/>
      <c r="O21" s="86"/>
      <c r="P21" s="86"/>
      <c r="Q21" s="86"/>
      <c r="R21" s="86"/>
    </row>
    <row r="22" spans="1:18" x14ac:dyDescent="0.25">
      <c r="A22" s="126" t="s">
        <v>1123</v>
      </c>
      <c r="B22" s="127" t="s">
        <v>1124</v>
      </c>
      <c r="C22" s="127" t="s">
        <v>2333</v>
      </c>
      <c r="D22" s="127"/>
      <c r="E22" s="151">
        <f>SUMIFS(CT_Bands_2003_2022_Share!$D22:$CF22, CT_Bands_2003_2022_Bills!$D22:$CF22, "&gt;0")</f>
        <v>0.62556255625562562</v>
      </c>
      <c r="F22" s="151">
        <f>SUMIFS(CT_Bands_2003_2022_Share!$D22:$CF22, CT_Bands_2003_2022_Bills!$D22:$CF22, "&lt;0")</f>
        <v>0.37443744374437438</v>
      </c>
      <c r="G22" s="152">
        <f t="shared" si="0"/>
        <v>1</v>
      </c>
      <c r="H22" s="153">
        <f>SUMIFS(CT_Bands_2003_2022_BillsXStock!$D22:$CF22, CT_Bands_2003_2022_BillsXStock!$D22:$CF22, "&gt;0")/SUMIFS(CT_Bands_2003_2022_Count_Stock!$D22:$CF22, CT_Bands_2003_2022_BillsXStock!$D22:$CF22, "&gt;0")</f>
        <v>460.6753039737813</v>
      </c>
      <c r="I22" s="153">
        <f>SUMIFS(CT_Bands_2003_2022_BillsXStock!$D22:$CF22, CT_Bands_2003_2022_BillsXStock!$D22:$CF22, "&lt;0")/SUMIFS(CT_Bands_2003_2022_Count_Stock!$D22:$CF22, CT_Bands_2003_2022_BillsXStock!$D22:$CF22, "&lt;0")</f>
        <v>-549.34406728205101</v>
      </c>
      <c r="J22" s="86"/>
      <c r="K22" s="86"/>
      <c r="N22" s="86"/>
      <c r="O22" s="86"/>
      <c r="P22" s="86"/>
      <c r="Q22" s="86"/>
      <c r="R22" s="86"/>
    </row>
    <row r="23" spans="1:18" x14ac:dyDescent="0.25">
      <c r="A23" s="126" t="s">
        <v>1125</v>
      </c>
      <c r="B23" s="127" t="s">
        <v>1126</v>
      </c>
      <c r="C23" s="127" t="s">
        <v>2334</v>
      </c>
      <c r="D23" s="127"/>
      <c r="E23" s="151">
        <f>SUMIFS(CT_Bands_2003_2022_Share!$D23:$CF23, CT_Bands_2003_2022_Bills!$D23:$CF23, "&gt;0")</f>
        <v>0.62388059701492538</v>
      </c>
      <c r="F23" s="151">
        <f>SUMIFS(CT_Bands_2003_2022_Share!$D23:$CF23, CT_Bands_2003_2022_Bills!$D23:$CF23, "&lt;0")</f>
        <v>0.37611940298507462</v>
      </c>
      <c r="G23" s="152">
        <f t="shared" si="0"/>
        <v>1</v>
      </c>
      <c r="H23" s="153">
        <f>SUMIFS(CT_Bands_2003_2022_BillsXStock!$D23:$CF23, CT_Bands_2003_2022_BillsXStock!$D23:$CF23, "&gt;0")/SUMIFS(CT_Bands_2003_2022_Count_Stock!$D23:$CF23, CT_Bands_2003_2022_BillsXStock!$D23:$CF23, "&gt;0")</f>
        <v>357.31950106326406</v>
      </c>
      <c r="I23" s="153">
        <f>SUMIFS(CT_Bands_2003_2022_BillsXStock!$D23:$CF23, CT_Bands_2003_2022_BillsXStock!$D23:$CF23, "&lt;0")/SUMIFS(CT_Bands_2003_2022_Count_Stock!$D23:$CF23, CT_Bands_2003_2022_BillsXStock!$D23:$CF23, "&lt;0")</f>
        <v>-589.70149810405678</v>
      </c>
      <c r="J23" s="86"/>
      <c r="K23" s="86"/>
      <c r="N23" s="86"/>
      <c r="O23" s="86"/>
      <c r="P23" s="86"/>
      <c r="Q23" s="86"/>
      <c r="R23" s="86"/>
    </row>
    <row r="24" spans="1:18" x14ac:dyDescent="0.25">
      <c r="A24" s="126" t="s">
        <v>1127</v>
      </c>
      <c r="B24" s="127" t="s">
        <v>1128</v>
      </c>
      <c r="C24" s="127" t="s">
        <v>2335</v>
      </c>
      <c r="D24" s="127"/>
      <c r="E24" s="151">
        <f>SUMIFS(CT_Bands_2003_2022_Share!$D24:$CF24, CT_Bands_2003_2022_Bills!$D24:$CF24, "&gt;0")</f>
        <v>0.67391304347826075</v>
      </c>
      <c r="F24" s="151">
        <f>SUMIFS(CT_Bands_2003_2022_Share!$D24:$CF24, CT_Bands_2003_2022_Bills!$D24:$CF24, "&lt;0")</f>
        <v>0.32608695652173919</v>
      </c>
      <c r="G24" s="152">
        <f t="shared" si="0"/>
        <v>1</v>
      </c>
      <c r="H24" s="153">
        <f>SUMIFS(CT_Bands_2003_2022_BillsXStock!$D24:$CF24, CT_Bands_2003_2022_BillsXStock!$D24:$CF24, "&gt;0")/SUMIFS(CT_Bands_2003_2022_Count_Stock!$D24:$CF24, CT_Bands_2003_2022_BillsXStock!$D24:$CF24, "&gt;0")</f>
        <v>310.57192050067209</v>
      </c>
      <c r="I24" s="153">
        <f>SUMIFS(CT_Bands_2003_2022_BillsXStock!$D24:$CF24, CT_Bands_2003_2022_BillsXStock!$D24:$CF24, "&lt;0")/SUMIFS(CT_Bands_2003_2022_Count_Stock!$D24:$CF24, CT_Bands_2003_2022_BillsXStock!$D24:$CF24, "&lt;0")</f>
        <v>-460.48058026041673</v>
      </c>
      <c r="J24" s="86"/>
      <c r="K24" s="86"/>
      <c r="N24" s="86"/>
      <c r="O24" s="86"/>
      <c r="P24" s="86"/>
      <c r="Q24" s="86"/>
      <c r="R24" s="86"/>
    </row>
    <row r="25" spans="1:18" x14ac:dyDescent="0.25">
      <c r="A25" s="126" t="s">
        <v>1129</v>
      </c>
      <c r="B25" s="127" t="s">
        <v>1130</v>
      </c>
      <c r="C25" s="127" t="s">
        <v>2229</v>
      </c>
      <c r="D25" s="127"/>
      <c r="E25" s="151">
        <f>SUMIFS(CT_Bands_2003_2022_Share!$D25:$CF25, CT_Bands_2003_2022_Bills!$D25:$CF25, "&gt;0")</f>
        <v>0.62825572217837411</v>
      </c>
      <c r="F25" s="151">
        <f>SUMIFS(CT_Bands_2003_2022_Share!$D25:$CF25, CT_Bands_2003_2022_Bills!$D25:$CF25, "&lt;0")</f>
        <v>0.37174427782162589</v>
      </c>
      <c r="G25" s="152">
        <f t="shared" si="0"/>
        <v>1</v>
      </c>
      <c r="H25" s="153">
        <f>SUMIFS(CT_Bands_2003_2022_BillsXStock!$D25:$CF25, CT_Bands_2003_2022_BillsXStock!$D25:$CF25, "&gt;0")/SUMIFS(CT_Bands_2003_2022_Count_Stock!$D25:$CF25, CT_Bands_2003_2022_BillsXStock!$D25:$CF25, "&gt;0")</f>
        <v>332.15814881700135</v>
      </c>
      <c r="I25" s="153">
        <f>SUMIFS(CT_Bands_2003_2022_BillsXStock!$D25:$CF25, CT_Bands_2003_2022_BillsXStock!$D25:$CF25, "&lt;0")/SUMIFS(CT_Bands_2003_2022_Count_Stock!$D25:$CF25, CT_Bands_2003_2022_BillsXStock!$D25:$CF25, "&lt;0")</f>
        <v>-547.23082981835375</v>
      </c>
      <c r="J25" s="86"/>
      <c r="K25" s="86"/>
      <c r="N25" s="86"/>
      <c r="O25" s="86"/>
      <c r="P25" s="86"/>
      <c r="Q25" s="86"/>
      <c r="R25" s="86"/>
    </row>
    <row r="26" spans="1:18" x14ac:dyDescent="0.25">
      <c r="H26" s="121"/>
      <c r="I26" s="121"/>
    </row>
    <row r="27" spans="1:18" x14ac:dyDescent="0.25">
      <c r="B27" s="119"/>
      <c r="C27" s="119" t="s">
        <v>2193</v>
      </c>
      <c r="D27" s="119"/>
      <c r="E27" s="120">
        <f>CT_Bands_2003_2022_Count_Stock!CG26/SUM(CT_Bands_2003_2022_Count_Stock!CG26:CG27)</f>
        <v>0.6556632304373976</v>
      </c>
      <c r="F27" s="120">
        <f>CT_Bands_2003_2022_Count_Stock!CG27/SUM(CT_Bands_2003_2022_Count_Stock!CG26:CG27)</f>
        <v>0.3443367695626024</v>
      </c>
      <c r="G27" s="154">
        <f>SUM(E27:F27)</f>
        <v>1</v>
      </c>
      <c r="H27" s="122">
        <f>CT_Bands_2003_2022_Bills!CG26</f>
        <v>393.28785510203619</v>
      </c>
      <c r="I27" s="122">
        <f>CT_Bands_2003_2022_Bills!CG27</f>
        <v>-696.01702253007511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B081F-D536-49FD-A15E-839F8E67BDAD}">
  <dimension ref="A3:Q56"/>
  <sheetViews>
    <sheetView zoomScale="85" zoomScaleNormal="85" workbookViewId="0">
      <selection activeCell="L31" sqref="L31"/>
    </sheetView>
  </sheetViews>
  <sheetFormatPr defaultRowHeight="15" x14ac:dyDescent="0.25"/>
  <cols>
    <col min="2" max="2" width="18.5703125" customWidth="1"/>
    <col min="3" max="3" width="11" customWidth="1"/>
    <col min="4" max="4" width="13.42578125" customWidth="1"/>
    <col min="7" max="7" width="11" customWidth="1"/>
    <col min="8" max="8" width="11.5703125" customWidth="1"/>
  </cols>
  <sheetData>
    <row r="3" spans="1:17" ht="45" x14ac:dyDescent="0.25">
      <c r="C3" t="s">
        <v>2159</v>
      </c>
      <c r="D3" t="s">
        <v>2155</v>
      </c>
      <c r="E3" t="s">
        <v>2156</v>
      </c>
      <c r="G3" s="113" t="s">
        <v>2157</v>
      </c>
      <c r="H3" s="113" t="s">
        <v>2158</v>
      </c>
    </row>
    <row r="4" spans="1:17" x14ac:dyDescent="0.25">
      <c r="A4" s="77"/>
      <c r="B4" s="83" t="s">
        <v>2127</v>
      </c>
      <c r="C4" s="83" t="s">
        <v>2127</v>
      </c>
      <c r="D4" s="104" t="e">
        <f>SUMIFS(CT_Bands_2003_2022_Share!#REF!, CT_Bands_1991_2022_Bills_Flat!$D4:$CE4, "&gt;0")</f>
        <v>#REF!</v>
      </c>
      <c r="E4" s="104" t="e">
        <f>SUMIFS(CT_Bands_2003_2022_Share!#REF!, CT_Bands_1991_2022_Bills_Flat!$D4:$CE4, "&lt;0")</f>
        <v>#REF!</v>
      </c>
      <c r="F4" s="86"/>
      <c r="G4" s="107" t="e">
        <f>SUMIFS(CT_Bands_1991_2022_BxS_Flat!$D4:$CE4, CT_Bands_1991_2022_BxS_Flat!$D4:$CE4, "&gt;0")/SUMIFS(CT_Bands_2003_2022_Count_Stock!#REF!, CT_Bands_1991_2022_BxS_Flat!$D4:$CE4, "&gt;0")</f>
        <v>#REF!</v>
      </c>
      <c r="H4" s="107" t="e">
        <f>SUMIFS(CT_Bands_1991_2022_BxS_Flat!$D4:$CE4, CT_Bands_1991_2022_BxS_Flat!$D4:$CE4, "&lt;0")/SUMIFS(CT_Bands_2003_2022_Count_Stock!#REF!, CT_Bands_1991_2022_BxS_Flat!$D4:$CE4, "&lt;0")</f>
        <v>#REF!</v>
      </c>
      <c r="I4" s="86"/>
      <c r="J4" s="86"/>
      <c r="M4" s="86"/>
      <c r="N4" s="86"/>
      <c r="O4" s="86"/>
      <c r="P4" s="86"/>
      <c r="Q4" s="86"/>
    </row>
    <row r="5" spans="1:17" x14ac:dyDescent="0.25">
      <c r="A5" s="78"/>
      <c r="B5" s="84" t="s">
        <v>2047</v>
      </c>
      <c r="C5" s="84" t="s">
        <v>2047</v>
      </c>
      <c r="D5" s="105" t="e">
        <f>SUMIFS(CT_Bands_2003_2022_Share!#REF!, CT_Bands_1991_2022_Bills_Flat!$D5:$CE5, "&gt;0")</f>
        <v>#REF!</v>
      </c>
      <c r="E5" s="105" t="e">
        <f>SUMIFS(CT_Bands_2003_2022_Share!#REF!, CT_Bands_1991_2022_Bills_Flat!$D5:$CE5, "&lt;0")</f>
        <v>#REF!</v>
      </c>
      <c r="F5" s="86"/>
      <c r="G5" s="108" t="e">
        <f>SUMIFS(CT_Bands_1991_2022_BxS_Flat!$D5:$CE5, CT_Bands_1991_2022_BxS_Flat!$D5:$CE5, "&gt;0")/SUMIFS(CT_Bands_2003_2022_Count_Stock!#REF!, CT_Bands_1991_2022_BxS_Flat!$D5:$CE5, "&gt;0")</f>
        <v>#REF!</v>
      </c>
      <c r="H5" s="108" t="e">
        <f>SUMIFS(CT_Bands_1991_2022_BxS_Flat!$D5:$CE5, CT_Bands_1991_2022_BxS_Flat!$D5:$CE5, "&lt;0")/SUMIFS(CT_Bands_2003_2022_Count_Stock!#REF!, CT_Bands_1991_2022_BxS_Flat!$D5:$CE5, "&lt;0")</f>
        <v>#REF!</v>
      </c>
      <c r="I5" s="86"/>
      <c r="J5" s="86"/>
      <c r="M5" s="86"/>
      <c r="N5" s="86"/>
      <c r="O5" s="86"/>
      <c r="P5" s="86"/>
      <c r="Q5" s="86"/>
    </row>
    <row r="6" spans="1:17" x14ac:dyDescent="0.25">
      <c r="A6" s="76"/>
      <c r="B6" s="85" t="s">
        <v>1511</v>
      </c>
      <c r="C6" s="85" t="s">
        <v>1511</v>
      </c>
      <c r="D6" s="106" t="e">
        <f>SUMIFS(CT_Bands_2003_2022_Share!#REF!, CT_Bands_1991_2022_Bills_Flat!$D6:$CE6, "&gt;0")</f>
        <v>#REF!</v>
      </c>
      <c r="E6" s="106" t="e">
        <f>SUMIFS(CT_Bands_2003_2022_Share!#REF!, CT_Bands_1991_2022_Bills_Flat!$D6:$CE6, "&lt;0")</f>
        <v>#REF!</v>
      </c>
      <c r="F6" s="86"/>
      <c r="G6" s="109" t="e">
        <f>SUMIFS(CT_Bands_1991_2022_BxS_Flat!$D6:$CE6, CT_Bands_1991_2022_BxS_Flat!$D6:$CE6, "&gt;0")/SUMIFS(CT_Bands_2003_2022_Count_Stock!#REF!, CT_Bands_1991_2022_BxS_Flat!$D6:$CE6, "&gt;0")</f>
        <v>#REF!</v>
      </c>
      <c r="H6" s="109" t="e">
        <f>SUMIFS(CT_Bands_1991_2022_BxS_Flat!$D6:$CE6, CT_Bands_1991_2022_BxS_Flat!$D6:$CE6, "&lt;0")/SUMIFS(CT_Bands_2003_2022_Count_Stock!#REF!, CT_Bands_1991_2022_BxS_Flat!$D6:$CE6, "&lt;0")</f>
        <v>#REF!</v>
      </c>
      <c r="I6" s="86"/>
      <c r="J6" s="86"/>
      <c r="M6" s="86"/>
      <c r="N6" s="86"/>
      <c r="O6" s="86"/>
      <c r="P6" s="86"/>
      <c r="Q6" s="86"/>
    </row>
    <row r="7" spans="1:17" x14ac:dyDescent="0.25">
      <c r="A7" s="77" t="s">
        <v>401</v>
      </c>
      <c r="B7" s="83" t="s">
        <v>402</v>
      </c>
      <c r="C7" s="83" t="s">
        <v>2127</v>
      </c>
      <c r="D7" s="104" t="e">
        <f>SUMIFS(CT_Bands_2003_2022_Share!$D4:$BW4, CT_Bands_1991_2022_Bills_Flat!$D7:$CE7, "&gt;0")</f>
        <v>#VALUE!</v>
      </c>
      <c r="E7" s="104" t="e">
        <f>SUMIFS(CT_Bands_2003_2022_Share!$D4:$BW4, CT_Bands_1991_2022_Bills_Flat!$D7:$CE7, "&lt;0")</f>
        <v>#VALUE!</v>
      </c>
      <c r="F7" s="112" t="e">
        <f t="shared" ref="F7:F38" si="0">SUM(D7:E7)</f>
        <v>#VALUE!</v>
      </c>
      <c r="G7" s="107" t="e">
        <f>SUMIFS(CT_Bands_1991_2022_BxS_Flat!$D7:$CE7, CT_Bands_1991_2022_BxS_Flat!$D7:$CE7, "&gt;0")/SUMIFS(CT_Bands_2003_2022_Count_Stock!$D4:$BW4, CT_Bands_1991_2022_BxS_Flat!$D7:$CE7, "&gt;0")</f>
        <v>#VALUE!</v>
      </c>
      <c r="H7" s="107" t="e">
        <f>SUMIFS(CT_Bands_1991_2022_BxS_Flat!$D7:$CE7, CT_Bands_1991_2022_BxS_Flat!$D7:$CE7, "&lt;0")/SUMIFS(CT_Bands_2003_2022_Count_Stock!$D4:$BW4, CT_Bands_1991_2022_BxS_Flat!$D7:$CE7, "&lt;0")</f>
        <v>#VALUE!</v>
      </c>
      <c r="I7" s="86"/>
      <c r="J7" s="86"/>
      <c r="M7" s="86"/>
      <c r="N7" s="86"/>
      <c r="O7" s="86"/>
      <c r="P7" s="86"/>
      <c r="Q7" s="86"/>
    </row>
    <row r="8" spans="1:17" x14ac:dyDescent="0.25">
      <c r="A8" s="77" t="s">
        <v>403</v>
      </c>
      <c r="B8" s="83" t="s">
        <v>404</v>
      </c>
      <c r="C8" s="83" t="s">
        <v>2127</v>
      </c>
      <c r="D8" s="104" t="e">
        <f>SUMIFS(CT_Bands_2003_2022_Share!$D5:$BW5, CT_Bands_1991_2022_Bills_Flat!$D8:$CE8, "&gt;0")</f>
        <v>#VALUE!</v>
      </c>
      <c r="E8" s="104" t="e">
        <f>SUMIFS(CT_Bands_2003_2022_Share!$D5:$BW5, CT_Bands_1991_2022_Bills_Flat!$D8:$CE8, "&lt;0")</f>
        <v>#VALUE!</v>
      </c>
      <c r="F8" s="112" t="e">
        <f t="shared" si="0"/>
        <v>#VALUE!</v>
      </c>
      <c r="G8" s="107" t="e">
        <f>SUMIFS(CT_Bands_1991_2022_BxS_Flat!$D8:$CE8, CT_Bands_1991_2022_BxS_Flat!$D8:$CE8, "&gt;0")/SUMIFS(CT_Bands_2003_2022_Count_Stock!$D5:$BW5, CT_Bands_1991_2022_BxS_Flat!$D8:$CE8, "&gt;0")</f>
        <v>#VALUE!</v>
      </c>
      <c r="H8" s="107" t="e">
        <f>SUMIFS(CT_Bands_1991_2022_BxS_Flat!$D8:$CE8, CT_Bands_1991_2022_BxS_Flat!$D8:$CE8, "&lt;0")/SUMIFS(CT_Bands_2003_2022_Count_Stock!$D5:$BW5, CT_Bands_1991_2022_BxS_Flat!$D8:$CE8, "&lt;0")</f>
        <v>#VALUE!</v>
      </c>
      <c r="I8" s="86"/>
      <c r="J8" s="86"/>
      <c r="M8" s="86"/>
      <c r="N8" s="86"/>
      <c r="O8" s="86"/>
      <c r="P8" s="86"/>
      <c r="Q8" s="86"/>
    </row>
    <row r="9" spans="1:17" x14ac:dyDescent="0.25">
      <c r="A9" s="77" t="s">
        <v>405</v>
      </c>
      <c r="B9" s="83" t="s">
        <v>406</v>
      </c>
      <c r="C9" s="83" t="s">
        <v>2127</v>
      </c>
      <c r="D9" s="104" t="e">
        <f>SUMIFS(CT_Bands_2003_2022_Share!$D6:$BW6, CT_Bands_1991_2022_Bills_Flat!$D9:$CE9, "&gt;0")</f>
        <v>#VALUE!</v>
      </c>
      <c r="E9" s="104" t="e">
        <f>SUMIFS(CT_Bands_2003_2022_Share!$D6:$BW6, CT_Bands_1991_2022_Bills_Flat!$D9:$CE9, "&lt;0")</f>
        <v>#VALUE!</v>
      </c>
      <c r="F9" s="112" t="e">
        <f t="shared" si="0"/>
        <v>#VALUE!</v>
      </c>
      <c r="G9" s="107" t="e">
        <f>SUMIFS(CT_Bands_1991_2022_BxS_Flat!$D9:$CE9, CT_Bands_1991_2022_BxS_Flat!$D9:$CE9, "&gt;0")/SUMIFS(CT_Bands_2003_2022_Count_Stock!$D6:$BW6, CT_Bands_1991_2022_BxS_Flat!$D9:$CE9, "&gt;0")</f>
        <v>#VALUE!</v>
      </c>
      <c r="H9" s="107" t="e">
        <f>SUMIFS(CT_Bands_1991_2022_BxS_Flat!$D9:$CE9, CT_Bands_1991_2022_BxS_Flat!$D9:$CE9, "&lt;0")/SUMIFS(CT_Bands_2003_2022_Count_Stock!$D6:$BW6, CT_Bands_1991_2022_BxS_Flat!$D9:$CE9, "&lt;0")</f>
        <v>#VALUE!</v>
      </c>
      <c r="I9" s="86"/>
      <c r="J9" s="86"/>
      <c r="M9" s="86"/>
      <c r="N9" s="86"/>
      <c r="O9" s="86"/>
      <c r="P9" s="86"/>
      <c r="Q9" s="86"/>
    </row>
    <row r="10" spans="1:17" x14ac:dyDescent="0.25">
      <c r="A10" s="77" t="s">
        <v>407</v>
      </c>
      <c r="B10" s="83" t="s">
        <v>408</v>
      </c>
      <c r="C10" s="83" t="s">
        <v>2127</v>
      </c>
      <c r="D10" s="104" t="e">
        <f>SUMIFS(CT_Bands_2003_2022_Share!$D7:$BW7, CT_Bands_1991_2022_Bills_Flat!$D10:$CE10, "&gt;0")</f>
        <v>#VALUE!</v>
      </c>
      <c r="E10" s="104" t="e">
        <f>SUMIFS(CT_Bands_2003_2022_Share!$D7:$BW7, CT_Bands_1991_2022_Bills_Flat!$D10:$CE10, "&lt;0")</f>
        <v>#VALUE!</v>
      </c>
      <c r="F10" s="112" t="e">
        <f t="shared" si="0"/>
        <v>#VALUE!</v>
      </c>
      <c r="G10" s="107" t="e">
        <f>SUMIFS(CT_Bands_1991_2022_BxS_Flat!$D10:$CE10, CT_Bands_1991_2022_BxS_Flat!$D10:$CE10, "&gt;0")/SUMIFS(CT_Bands_2003_2022_Count_Stock!$D7:$BW7, CT_Bands_1991_2022_BxS_Flat!$D10:$CE10, "&gt;0")</f>
        <v>#VALUE!</v>
      </c>
      <c r="H10" s="107" t="e">
        <f>SUMIFS(CT_Bands_1991_2022_BxS_Flat!$D10:$CE10, CT_Bands_1991_2022_BxS_Flat!$D10:$CE10, "&lt;0")/SUMIFS(CT_Bands_2003_2022_Count_Stock!$D7:$BW7, CT_Bands_1991_2022_BxS_Flat!$D10:$CE10, "&lt;0")</f>
        <v>#VALUE!</v>
      </c>
      <c r="I10" s="86"/>
      <c r="J10" s="86"/>
      <c r="M10" s="86"/>
      <c r="N10" s="86"/>
      <c r="O10" s="86"/>
      <c r="P10" s="86"/>
      <c r="Q10" s="86"/>
    </row>
    <row r="11" spans="1:17" x14ac:dyDescent="0.25">
      <c r="A11" s="77" t="s">
        <v>409</v>
      </c>
      <c r="B11" s="83" t="s">
        <v>410</v>
      </c>
      <c r="C11" s="83" t="s">
        <v>2127</v>
      </c>
      <c r="D11" s="104" t="e">
        <f>SUMIFS(CT_Bands_2003_2022_Share!$D8:$BW8, CT_Bands_1991_2022_Bills_Flat!$D11:$CE11, "&gt;0")</f>
        <v>#VALUE!</v>
      </c>
      <c r="E11" s="104" t="e">
        <f>SUMIFS(CT_Bands_2003_2022_Share!$D8:$BW8, CT_Bands_1991_2022_Bills_Flat!$D11:$CE11, "&lt;0")</f>
        <v>#VALUE!</v>
      </c>
      <c r="F11" s="112" t="e">
        <f t="shared" si="0"/>
        <v>#VALUE!</v>
      </c>
      <c r="G11" s="107" t="e">
        <f>SUMIFS(CT_Bands_1991_2022_BxS_Flat!$D11:$CE11, CT_Bands_1991_2022_BxS_Flat!$D11:$CE11, "&gt;0")/SUMIFS(CT_Bands_2003_2022_Count_Stock!$D8:$BW8, CT_Bands_1991_2022_BxS_Flat!$D11:$CE11, "&gt;0")</f>
        <v>#VALUE!</v>
      </c>
      <c r="H11" s="107" t="e">
        <f>SUMIFS(CT_Bands_1991_2022_BxS_Flat!$D11:$CE11, CT_Bands_1991_2022_BxS_Flat!$D11:$CE11, "&lt;0")/SUMIFS(CT_Bands_2003_2022_Count_Stock!$D8:$BW8, CT_Bands_1991_2022_BxS_Flat!$D11:$CE11, "&lt;0")</f>
        <v>#VALUE!</v>
      </c>
      <c r="I11" s="86"/>
      <c r="J11" s="86"/>
      <c r="M11" s="86"/>
      <c r="N11" s="86"/>
      <c r="O11" s="86"/>
      <c r="P11" s="86"/>
      <c r="Q11" s="86"/>
    </row>
    <row r="12" spans="1:17" x14ac:dyDescent="0.25">
      <c r="A12" s="77" t="s">
        <v>411</v>
      </c>
      <c r="B12" s="83" t="s">
        <v>412</v>
      </c>
      <c r="C12" s="83" t="s">
        <v>2127</v>
      </c>
      <c r="D12" s="104" t="e">
        <f>SUMIFS(CT_Bands_2003_2022_Share!$D9:$BW9, CT_Bands_1991_2022_Bills_Flat!$D12:$CE12, "&gt;0")</f>
        <v>#VALUE!</v>
      </c>
      <c r="E12" s="104" t="e">
        <f>SUMIFS(CT_Bands_2003_2022_Share!$D9:$BW9, CT_Bands_1991_2022_Bills_Flat!$D12:$CE12, "&lt;0")</f>
        <v>#VALUE!</v>
      </c>
      <c r="F12" s="112" t="e">
        <f t="shared" si="0"/>
        <v>#VALUE!</v>
      </c>
      <c r="G12" s="107" t="e">
        <f>SUMIFS(CT_Bands_1991_2022_BxS_Flat!$D12:$CE12, CT_Bands_1991_2022_BxS_Flat!$D12:$CE12, "&gt;0")/SUMIFS(CT_Bands_2003_2022_Count_Stock!$D9:$BW9, CT_Bands_1991_2022_BxS_Flat!$D12:$CE12, "&gt;0")</f>
        <v>#VALUE!</v>
      </c>
      <c r="H12" s="107" t="e">
        <f>SUMIFS(CT_Bands_1991_2022_BxS_Flat!$D12:$CE12, CT_Bands_1991_2022_BxS_Flat!$D12:$CE12, "&lt;0")/SUMIFS(CT_Bands_2003_2022_Count_Stock!$D9:$BW9, CT_Bands_1991_2022_BxS_Flat!$D12:$CE12, "&lt;0")</f>
        <v>#VALUE!</v>
      </c>
      <c r="I12" s="86"/>
      <c r="J12" s="86"/>
      <c r="M12" s="86"/>
      <c r="N12" s="86"/>
      <c r="O12" s="86"/>
      <c r="P12" s="86"/>
      <c r="Q12" s="86"/>
    </row>
    <row r="13" spans="1:17" x14ac:dyDescent="0.25">
      <c r="A13" s="77" t="s">
        <v>413</v>
      </c>
      <c r="B13" s="83" t="s">
        <v>414</v>
      </c>
      <c r="C13" s="83" t="s">
        <v>2127</v>
      </c>
      <c r="D13" s="104" t="e">
        <f>SUMIFS(CT_Bands_2003_2022_Share!$D10:$BW10, CT_Bands_1991_2022_Bills_Flat!$D13:$CE13, "&gt;0")</f>
        <v>#VALUE!</v>
      </c>
      <c r="E13" s="104" t="e">
        <f>SUMIFS(CT_Bands_2003_2022_Share!$D10:$BW10, CT_Bands_1991_2022_Bills_Flat!$D13:$CE13, "&lt;0")</f>
        <v>#VALUE!</v>
      </c>
      <c r="F13" s="112" t="e">
        <f t="shared" si="0"/>
        <v>#VALUE!</v>
      </c>
      <c r="G13" s="107" t="e">
        <f>SUMIFS(CT_Bands_1991_2022_BxS_Flat!$D13:$CE13, CT_Bands_1991_2022_BxS_Flat!$D13:$CE13, "&gt;0")/SUMIFS(CT_Bands_2003_2022_Count_Stock!$D10:$BW10, CT_Bands_1991_2022_BxS_Flat!$D13:$CE13, "&gt;0")</f>
        <v>#VALUE!</v>
      </c>
      <c r="H13" s="107" t="e">
        <f>SUMIFS(CT_Bands_1991_2022_BxS_Flat!$D13:$CE13, CT_Bands_1991_2022_BxS_Flat!$D13:$CE13, "&lt;0")/SUMIFS(CT_Bands_2003_2022_Count_Stock!$D10:$BW10, CT_Bands_1991_2022_BxS_Flat!$D13:$CE13, "&lt;0")</f>
        <v>#VALUE!</v>
      </c>
      <c r="I13" s="86"/>
      <c r="J13" s="86"/>
      <c r="M13" s="86"/>
      <c r="N13" s="86"/>
      <c r="O13" s="86"/>
      <c r="P13" s="86"/>
      <c r="Q13" s="86"/>
    </row>
    <row r="14" spans="1:17" x14ac:dyDescent="0.25">
      <c r="A14" s="77" t="s">
        <v>415</v>
      </c>
      <c r="B14" s="83" t="s">
        <v>416</v>
      </c>
      <c r="C14" s="83" t="s">
        <v>2127</v>
      </c>
      <c r="D14" s="104" t="e">
        <f>SUMIFS(CT_Bands_2003_2022_Share!$D11:$BW11, CT_Bands_1991_2022_Bills_Flat!$D14:$CE14, "&gt;0")</f>
        <v>#VALUE!</v>
      </c>
      <c r="E14" s="104" t="e">
        <f>SUMIFS(CT_Bands_2003_2022_Share!$D11:$BW11, CT_Bands_1991_2022_Bills_Flat!$D14:$CE14, "&lt;0")</f>
        <v>#VALUE!</v>
      </c>
      <c r="F14" s="112" t="e">
        <f t="shared" si="0"/>
        <v>#VALUE!</v>
      </c>
      <c r="G14" s="107" t="e">
        <f>SUMIFS(CT_Bands_1991_2022_BxS_Flat!$D14:$CE14, CT_Bands_1991_2022_BxS_Flat!$D14:$CE14, "&gt;0")/SUMIFS(CT_Bands_2003_2022_Count_Stock!$D11:$BW11, CT_Bands_1991_2022_BxS_Flat!$D14:$CE14, "&gt;0")</f>
        <v>#VALUE!</v>
      </c>
      <c r="H14" s="107" t="e">
        <f>SUMIFS(CT_Bands_1991_2022_BxS_Flat!$D14:$CE14, CT_Bands_1991_2022_BxS_Flat!$D14:$CE14, "&lt;0")/SUMIFS(CT_Bands_2003_2022_Count_Stock!$D11:$BW11, CT_Bands_1991_2022_BxS_Flat!$D14:$CE14, "&lt;0")</f>
        <v>#VALUE!</v>
      </c>
      <c r="I14" s="86"/>
      <c r="J14" s="86"/>
      <c r="M14" s="86"/>
      <c r="N14" s="86"/>
      <c r="O14" s="86"/>
      <c r="P14" s="86"/>
      <c r="Q14" s="86"/>
    </row>
    <row r="15" spans="1:17" x14ac:dyDescent="0.25">
      <c r="A15" s="77" t="s">
        <v>417</v>
      </c>
      <c r="B15" s="83" t="s">
        <v>418</v>
      </c>
      <c r="C15" s="83" t="s">
        <v>2127</v>
      </c>
      <c r="D15" s="104" t="e">
        <f>SUMIFS(CT_Bands_2003_2022_Share!$D12:$BW12, CT_Bands_1991_2022_Bills_Flat!$D15:$CE15, "&gt;0")</f>
        <v>#VALUE!</v>
      </c>
      <c r="E15" s="104" t="e">
        <f>SUMIFS(CT_Bands_2003_2022_Share!$D12:$BW12, CT_Bands_1991_2022_Bills_Flat!$D15:$CE15, "&lt;0")</f>
        <v>#VALUE!</v>
      </c>
      <c r="F15" s="112" t="e">
        <f t="shared" si="0"/>
        <v>#VALUE!</v>
      </c>
      <c r="G15" s="107" t="e">
        <f>SUMIFS(CT_Bands_1991_2022_BxS_Flat!$D15:$CE15, CT_Bands_1991_2022_BxS_Flat!$D15:$CE15, "&gt;0")/SUMIFS(CT_Bands_2003_2022_Count_Stock!$D12:$BW12, CT_Bands_1991_2022_BxS_Flat!$D15:$CE15, "&gt;0")</f>
        <v>#VALUE!</v>
      </c>
      <c r="H15" s="107" t="e">
        <f>SUMIFS(CT_Bands_1991_2022_BxS_Flat!$D15:$CE15, CT_Bands_1991_2022_BxS_Flat!$D15:$CE15, "&lt;0")/SUMIFS(CT_Bands_2003_2022_Count_Stock!$D12:$BW12, CT_Bands_1991_2022_BxS_Flat!$D15:$CE15, "&lt;0")</f>
        <v>#VALUE!</v>
      </c>
      <c r="I15" s="86"/>
      <c r="J15" s="86"/>
      <c r="M15" s="86"/>
      <c r="N15" s="86"/>
      <c r="O15" s="86"/>
      <c r="P15" s="86"/>
      <c r="Q15" s="86"/>
    </row>
    <row r="16" spans="1:17" x14ac:dyDescent="0.25">
      <c r="A16" s="77" t="s">
        <v>419</v>
      </c>
      <c r="B16" s="83" t="s">
        <v>420</v>
      </c>
      <c r="C16" s="83" t="s">
        <v>2127</v>
      </c>
      <c r="D16" s="104" t="e">
        <f>SUMIFS(CT_Bands_2003_2022_Share!$D13:$BW13, CT_Bands_1991_2022_Bills_Flat!$D16:$CE16, "&gt;0")</f>
        <v>#VALUE!</v>
      </c>
      <c r="E16" s="104" t="e">
        <f>SUMIFS(CT_Bands_2003_2022_Share!$D13:$BW13, CT_Bands_1991_2022_Bills_Flat!$D16:$CE16, "&lt;0")</f>
        <v>#VALUE!</v>
      </c>
      <c r="F16" s="112" t="e">
        <f t="shared" si="0"/>
        <v>#VALUE!</v>
      </c>
      <c r="G16" s="107" t="e">
        <f>SUMIFS(CT_Bands_1991_2022_BxS_Flat!$D16:$CE16, CT_Bands_1991_2022_BxS_Flat!$D16:$CE16, "&gt;0")/SUMIFS(CT_Bands_2003_2022_Count_Stock!$D13:$BW13, CT_Bands_1991_2022_BxS_Flat!$D16:$CE16, "&gt;0")</f>
        <v>#VALUE!</v>
      </c>
      <c r="H16" s="107" t="e">
        <f>SUMIFS(CT_Bands_1991_2022_BxS_Flat!$D16:$CE16, CT_Bands_1991_2022_BxS_Flat!$D16:$CE16, "&lt;0")/SUMIFS(CT_Bands_2003_2022_Count_Stock!$D13:$BW13, CT_Bands_1991_2022_BxS_Flat!$D16:$CE16, "&lt;0")</f>
        <v>#VALUE!</v>
      </c>
      <c r="I16" s="86"/>
      <c r="J16" s="86"/>
      <c r="M16" s="86"/>
      <c r="N16" s="86"/>
      <c r="O16" s="86"/>
      <c r="P16" s="86"/>
      <c r="Q16" s="86"/>
    </row>
    <row r="17" spans="1:17" x14ac:dyDescent="0.25">
      <c r="A17" s="78" t="s">
        <v>645</v>
      </c>
      <c r="B17" s="84" t="s">
        <v>646</v>
      </c>
      <c r="C17" s="84" t="s">
        <v>2047</v>
      </c>
      <c r="D17" s="105" t="e">
        <f>SUMIFS(CT_Bands_2003_2022_Share!$D14:$BW14, CT_Bands_1991_2022_Bills_Flat!$D17:$CE17, "&gt;0")</f>
        <v>#VALUE!</v>
      </c>
      <c r="E17" s="105" t="e">
        <f>SUMIFS(CT_Bands_2003_2022_Share!$D14:$BW14, CT_Bands_1991_2022_Bills_Flat!$D17:$CE17, "&lt;0")</f>
        <v>#VALUE!</v>
      </c>
      <c r="F17" s="112" t="e">
        <f t="shared" si="0"/>
        <v>#VALUE!</v>
      </c>
      <c r="G17" s="108" t="e">
        <f>SUMIFS(CT_Bands_1991_2022_BxS_Flat!$D17:$CE17, CT_Bands_1991_2022_BxS_Flat!$D17:$CE17, "&gt;0")/SUMIFS(CT_Bands_2003_2022_Count_Stock!$D14:$BW14, CT_Bands_1991_2022_BxS_Flat!$D17:$CE17, "&gt;0")</f>
        <v>#VALUE!</v>
      </c>
      <c r="H17" s="108" t="e">
        <f>SUMIFS(CT_Bands_1991_2022_BxS_Flat!$D17:$CE17, CT_Bands_1991_2022_BxS_Flat!$D17:$CE17, "&lt;0")/SUMIFS(CT_Bands_2003_2022_Count_Stock!$D14:$BW14, CT_Bands_1991_2022_BxS_Flat!$D17:$CE17, "&lt;0")</f>
        <v>#VALUE!</v>
      </c>
      <c r="I17" s="86"/>
      <c r="J17" s="86"/>
      <c r="M17" s="86"/>
      <c r="N17" s="86"/>
      <c r="O17" s="86"/>
      <c r="P17" s="86"/>
      <c r="Q17" s="86"/>
    </row>
    <row r="18" spans="1:17" x14ac:dyDescent="0.25">
      <c r="A18" s="78" t="s">
        <v>647</v>
      </c>
      <c r="B18" s="84" t="s">
        <v>648</v>
      </c>
      <c r="C18" s="84" t="s">
        <v>2047</v>
      </c>
      <c r="D18" s="105" t="e">
        <f>SUMIFS(CT_Bands_2003_2022_Share!$D15:$BW15, CT_Bands_1991_2022_Bills_Flat!$D18:$CE18, "&gt;0")</f>
        <v>#VALUE!</v>
      </c>
      <c r="E18" s="105" t="e">
        <f>SUMIFS(CT_Bands_2003_2022_Share!$D15:$BW15, CT_Bands_1991_2022_Bills_Flat!$D18:$CE18, "&lt;0")</f>
        <v>#VALUE!</v>
      </c>
      <c r="F18" s="112" t="e">
        <f t="shared" si="0"/>
        <v>#VALUE!</v>
      </c>
      <c r="G18" s="108" t="e">
        <f>SUMIFS(CT_Bands_1991_2022_BxS_Flat!$D18:$CE18, CT_Bands_1991_2022_BxS_Flat!$D18:$CE18, "&gt;0")/SUMIFS(CT_Bands_2003_2022_Count_Stock!$D15:$BW15, CT_Bands_1991_2022_BxS_Flat!$D18:$CE18, "&gt;0")</f>
        <v>#VALUE!</v>
      </c>
      <c r="H18" s="108" t="e">
        <f>SUMIFS(CT_Bands_1991_2022_BxS_Flat!$D18:$CE18, CT_Bands_1991_2022_BxS_Flat!$D18:$CE18, "&lt;0")/SUMIFS(CT_Bands_2003_2022_Count_Stock!$D15:$BW15, CT_Bands_1991_2022_BxS_Flat!$D18:$CE18, "&lt;0")</f>
        <v>#VALUE!</v>
      </c>
      <c r="I18" s="86"/>
      <c r="J18" s="86"/>
      <c r="M18" s="86"/>
      <c r="N18" s="86"/>
      <c r="O18" s="86"/>
      <c r="P18" s="86"/>
      <c r="Q18" s="86"/>
    </row>
    <row r="19" spans="1:17" x14ac:dyDescent="0.25">
      <c r="A19" s="78" t="s">
        <v>649</v>
      </c>
      <c r="B19" s="84" t="s">
        <v>650</v>
      </c>
      <c r="C19" s="84" t="s">
        <v>2047</v>
      </c>
      <c r="D19" s="105" t="e">
        <f>SUMIFS(CT_Bands_2003_2022_Share!$D16:$BW16, CT_Bands_1991_2022_Bills_Flat!$D19:$CE19, "&gt;0")</f>
        <v>#VALUE!</v>
      </c>
      <c r="E19" s="105" t="e">
        <f>SUMIFS(CT_Bands_2003_2022_Share!$D16:$BW16, CT_Bands_1991_2022_Bills_Flat!$D19:$CE19, "&lt;0")</f>
        <v>#VALUE!</v>
      </c>
      <c r="F19" s="112" t="e">
        <f t="shared" si="0"/>
        <v>#VALUE!</v>
      </c>
      <c r="G19" s="108" t="e">
        <f>SUMIFS(CT_Bands_1991_2022_BxS_Flat!$D19:$CE19, CT_Bands_1991_2022_BxS_Flat!$D19:$CE19, "&gt;0")/SUMIFS(CT_Bands_2003_2022_Count_Stock!$D16:$BW16, CT_Bands_1991_2022_BxS_Flat!$D19:$CE19, "&gt;0")</f>
        <v>#VALUE!</v>
      </c>
      <c r="H19" s="108" t="e">
        <f>SUMIFS(CT_Bands_1991_2022_BxS_Flat!$D19:$CE19, CT_Bands_1991_2022_BxS_Flat!$D19:$CE19, "&lt;0")/SUMIFS(CT_Bands_2003_2022_Count_Stock!$D16:$BW16, CT_Bands_1991_2022_BxS_Flat!$D19:$CE19, "&lt;0")</f>
        <v>#VALUE!</v>
      </c>
      <c r="I19" s="86"/>
      <c r="J19" s="86"/>
      <c r="M19" s="86"/>
      <c r="N19" s="86"/>
      <c r="O19" s="86"/>
      <c r="P19" s="86"/>
      <c r="Q19" s="86"/>
    </row>
    <row r="20" spans="1:17" x14ac:dyDescent="0.25">
      <c r="A20" s="78" t="s">
        <v>651</v>
      </c>
      <c r="B20" s="84" t="s">
        <v>652</v>
      </c>
      <c r="C20" s="84" t="s">
        <v>2047</v>
      </c>
      <c r="D20" s="105" t="e">
        <f>SUMIFS(CT_Bands_2003_2022_Share!$D17:$BW17, CT_Bands_1991_2022_Bills_Flat!$D20:$CE20, "&gt;0")</f>
        <v>#VALUE!</v>
      </c>
      <c r="E20" s="105" t="e">
        <f>SUMIFS(CT_Bands_2003_2022_Share!$D17:$BW17, CT_Bands_1991_2022_Bills_Flat!$D20:$CE20, "&lt;0")</f>
        <v>#VALUE!</v>
      </c>
      <c r="F20" s="112" t="e">
        <f t="shared" si="0"/>
        <v>#VALUE!</v>
      </c>
      <c r="G20" s="108" t="e">
        <f>SUMIFS(CT_Bands_1991_2022_BxS_Flat!$D20:$CE20, CT_Bands_1991_2022_BxS_Flat!$D20:$CE20, "&gt;0")/SUMIFS(CT_Bands_2003_2022_Count_Stock!$D17:$BW17, CT_Bands_1991_2022_BxS_Flat!$D20:$CE20, "&gt;0")</f>
        <v>#VALUE!</v>
      </c>
      <c r="H20" s="108" t="e">
        <f>SUMIFS(CT_Bands_1991_2022_BxS_Flat!$D20:$CE20, CT_Bands_1991_2022_BxS_Flat!$D20:$CE20, "&lt;0")/SUMIFS(CT_Bands_2003_2022_Count_Stock!$D17:$BW17, CT_Bands_1991_2022_BxS_Flat!$D20:$CE20, "&lt;0")</f>
        <v>#VALUE!</v>
      </c>
      <c r="I20" s="86"/>
      <c r="J20" s="86"/>
      <c r="M20" s="86"/>
      <c r="N20" s="86"/>
      <c r="O20" s="86"/>
      <c r="P20" s="86"/>
      <c r="Q20" s="86"/>
    </row>
    <row r="21" spans="1:17" x14ac:dyDescent="0.25">
      <c r="A21" s="78" t="s">
        <v>653</v>
      </c>
      <c r="B21" s="84" t="s">
        <v>654</v>
      </c>
      <c r="C21" s="84" t="s">
        <v>2047</v>
      </c>
      <c r="D21" s="105" t="e">
        <f>SUMIFS(CT_Bands_2003_2022_Share!$D18:$BW18, CT_Bands_1991_2022_Bills_Flat!$D21:$CE21, "&gt;0")</f>
        <v>#VALUE!</v>
      </c>
      <c r="E21" s="105" t="e">
        <f>SUMIFS(CT_Bands_2003_2022_Share!$D18:$BW18, CT_Bands_1991_2022_Bills_Flat!$D21:$CE21, "&lt;0")</f>
        <v>#VALUE!</v>
      </c>
      <c r="F21" s="112" t="e">
        <f t="shared" si="0"/>
        <v>#VALUE!</v>
      </c>
      <c r="G21" s="108" t="e">
        <f>SUMIFS(CT_Bands_1991_2022_BxS_Flat!$D21:$CE21, CT_Bands_1991_2022_BxS_Flat!$D21:$CE21, "&gt;0")/SUMIFS(CT_Bands_2003_2022_Count_Stock!$D18:$BW18, CT_Bands_1991_2022_BxS_Flat!$D21:$CE21, "&gt;0")</f>
        <v>#VALUE!</v>
      </c>
      <c r="H21" s="108" t="e">
        <f>SUMIFS(CT_Bands_1991_2022_BxS_Flat!$D21:$CE21, CT_Bands_1991_2022_BxS_Flat!$D21:$CE21, "&lt;0")/SUMIFS(CT_Bands_2003_2022_Count_Stock!$D18:$BW18, CT_Bands_1991_2022_BxS_Flat!$D21:$CE21, "&lt;0")</f>
        <v>#VALUE!</v>
      </c>
      <c r="I21" s="86"/>
      <c r="J21" s="86"/>
      <c r="M21" s="86"/>
      <c r="N21" s="86"/>
      <c r="O21" s="86"/>
      <c r="P21" s="86"/>
      <c r="Q21" s="86"/>
    </row>
    <row r="22" spans="1:17" x14ac:dyDescent="0.25">
      <c r="A22" s="78" t="s">
        <v>655</v>
      </c>
      <c r="B22" s="84" t="s">
        <v>656</v>
      </c>
      <c r="C22" s="84" t="s">
        <v>2047</v>
      </c>
      <c r="D22" s="105" t="e">
        <f>SUMIFS(CT_Bands_2003_2022_Share!$D19:$BW19, CT_Bands_1991_2022_Bills_Flat!$D22:$CE22, "&gt;0")</f>
        <v>#VALUE!</v>
      </c>
      <c r="E22" s="105" t="e">
        <f>SUMIFS(CT_Bands_2003_2022_Share!$D19:$BW19, CT_Bands_1991_2022_Bills_Flat!$D22:$CE22, "&lt;0")</f>
        <v>#VALUE!</v>
      </c>
      <c r="F22" s="112" t="e">
        <f t="shared" si="0"/>
        <v>#VALUE!</v>
      </c>
      <c r="G22" s="108" t="e">
        <f>SUMIFS(CT_Bands_1991_2022_BxS_Flat!$D22:$CE22, CT_Bands_1991_2022_BxS_Flat!$D22:$CE22, "&gt;0")/SUMIFS(CT_Bands_2003_2022_Count_Stock!$D19:$BW19, CT_Bands_1991_2022_BxS_Flat!$D22:$CE22, "&gt;0")</f>
        <v>#VALUE!</v>
      </c>
      <c r="H22" s="108" t="e">
        <f>SUMIFS(CT_Bands_1991_2022_BxS_Flat!$D22:$CE22, CT_Bands_1991_2022_BxS_Flat!$D22:$CE22, "&lt;0")/SUMIFS(CT_Bands_2003_2022_Count_Stock!$D19:$BW19, CT_Bands_1991_2022_BxS_Flat!$D22:$CE22, "&lt;0")</f>
        <v>#VALUE!</v>
      </c>
      <c r="I22" s="86"/>
      <c r="J22" s="86"/>
      <c r="M22" s="86"/>
      <c r="N22" s="86"/>
      <c r="O22" s="86"/>
      <c r="P22" s="86"/>
      <c r="Q22" s="86"/>
    </row>
    <row r="23" spans="1:17" x14ac:dyDescent="0.25">
      <c r="A23" s="78" t="s">
        <v>657</v>
      </c>
      <c r="B23" s="84" t="s">
        <v>658</v>
      </c>
      <c r="C23" s="84" t="s">
        <v>2047</v>
      </c>
      <c r="D23" s="105" t="e">
        <f>SUMIFS(CT_Bands_2003_2022_Share!$D20:$BW20, CT_Bands_1991_2022_Bills_Flat!$D23:$CE23, "&gt;0")</f>
        <v>#VALUE!</v>
      </c>
      <c r="E23" s="105" t="e">
        <f>SUMIFS(CT_Bands_2003_2022_Share!$D20:$BW20, CT_Bands_1991_2022_Bills_Flat!$D23:$CE23, "&lt;0")</f>
        <v>#VALUE!</v>
      </c>
      <c r="F23" s="112" t="e">
        <f t="shared" si="0"/>
        <v>#VALUE!</v>
      </c>
      <c r="G23" s="108" t="e">
        <f>SUMIFS(CT_Bands_1991_2022_BxS_Flat!$D23:$CE23, CT_Bands_1991_2022_BxS_Flat!$D23:$CE23, "&gt;0")/SUMIFS(CT_Bands_2003_2022_Count_Stock!$D20:$BW20, CT_Bands_1991_2022_BxS_Flat!$D23:$CE23, "&gt;0")</f>
        <v>#VALUE!</v>
      </c>
      <c r="H23" s="108" t="e">
        <f>SUMIFS(CT_Bands_1991_2022_BxS_Flat!$D23:$CE23, CT_Bands_1991_2022_BxS_Flat!$D23:$CE23, "&lt;0")/SUMIFS(CT_Bands_2003_2022_Count_Stock!$D20:$BW20, CT_Bands_1991_2022_BxS_Flat!$D23:$CE23, "&lt;0")</f>
        <v>#VALUE!</v>
      </c>
      <c r="I23" s="86"/>
      <c r="J23" s="86"/>
      <c r="M23" s="86"/>
      <c r="N23" s="86"/>
      <c r="O23" s="86"/>
      <c r="P23" s="86"/>
      <c r="Q23" s="86"/>
    </row>
    <row r="24" spans="1:17" x14ac:dyDescent="0.25">
      <c r="A24" s="76" t="s">
        <v>781</v>
      </c>
      <c r="B24" s="85" t="s">
        <v>782</v>
      </c>
      <c r="C24" s="85" t="s">
        <v>1511</v>
      </c>
      <c r="D24" s="106" t="e">
        <f>SUMIFS(CT_Bands_2003_2022_Share!$D21:$BW21, CT_Bands_1991_2022_Bills_Flat!$D24:$CE24, "&gt;0")</f>
        <v>#VALUE!</v>
      </c>
      <c r="E24" s="106" t="e">
        <f>SUMIFS(CT_Bands_2003_2022_Share!$D21:$BW21, CT_Bands_1991_2022_Bills_Flat!$D24:$CE24, "&lt;0")</f>
        <v>#VALUE!</v>
      </c>
      <c r="F24" s="112" t="e">
        <f t="shared" si="0"/>
        <v>#VALUE!</v>
      </c>
      <c r="G24" s="109" t="e">
        <f>SUMIFS(CT_Bands_1991_2022_BxS_Flat!$D24:$CE24, CT_Bands_1991_2022_BxS_Flat!$D24:$CE24, "&gt;0")/SUMIFS(CT_Bands_2003_2022_Count_Stock!$D21:$BW21, CT_Bands_1991_2022_BxS_Flat!$D24:$CE24, "&gt;0")</f>
        <v>#VALUE!</v>
      </c>
      <c r="H24" s="109" t="e">
        <f>SUMIFS(CT_Bands_1991_2022_BxS_Flat!$D24:$CE24, CT_Bands_1991_2022_BxS_Flat!$D24:$CE24, "&lt;0")/SUMIFS(CT_Bands_2003_2022_Count_Stock!$D21:$BW21, CT_Bands_1991_2022_BxS_Flat!$D24:$CE24, "&lt;0")</f>
        <v>#VALUE!</v>
      </c>
      <c r="I24" s="86"/>
      <c r="J24" s="86"/>
      <c r="M24" s="86"/>
      <c r="N24" s="86"/>
      <c r="O24" s="86"/>
      <c r="P24" s="86"/>
      <c r="Q24" s="86"/>
    </row>
    <row r="25" spans="1:17" x14ac:dyDescent="0.25">
      <c r="A25" s="76" t="s">
        <v>809</v>
      </c>
      <c r="B25" s="85" t="s">
        <v>810</v>
      </c>
      <c r="C25" s="85" t="s">
        <v>1511</v>
      </c>
      <c r="D25" s="106" t="e">
        <f>SUMIFS(CT_Bands_2003_2022_Share!$D22:$BW22, CT_Bands_1991_2022_Bills_Flat!$D25:$CE25, "&gt;0")</f>
        <v>#VALUE!</v>
      </c>
      <c r="E25" s="106" t="e">
        <f>SUMIFS(CT_Bands_2003_2022_Share!$D22:$BW22, CT_Bands_1991_2022_Bills_Flat!$D25:$CE25, "&lt;0")</f>
        <v>#VALUE!</v>
      </c>
      <c r="F25" s="112" t="e">
        <f t="shared" si="0"/>
        <v>#VALUE!</v>
      </c>
      <c r="G25" s="109" t="e">
        <f>SUMIFS(CT_Bands_1991_2022_BxS_Flat!$D25:$CE25, CT_Bands_1991_2022_BxS_Flat!$D25:$CE25, "&gt;0")/SUMIFS(CT_Bands_2003_2022_Count_Stock!$D22:$BW22, CT_Bands_1991_2022_BxS_Flat!$D25:$CE25, "&gt;0")</f>
        <v>#VALUE!</v>
      </c>
      <c r="H25" s="109" t="e">
        <f>SUMIFS(CT_Bands_1991_2022_BxS_Flat!$D25:$CE25, CT_Bands_1991_2022_BxS_Flat!$D25:$CE25, "&lt;0")/SUMIFS(CT_Bands_2003_2022_Count_Stock!$D22:$BW22, CT_Bands_1991_2022_BxS_Flat!$D25:$CE25, "&lt;0")</f>
        <v>#VALUE!</v>
      </c>
      <c r="I25" s="86"/>
      <c r="J25" s="86"/>
      <c r="M25" s="86"/>
      <c r="N25" s="86"/>
      <c r="O25" s="86"/>
      <c r="P25" s="86"/>
      <c r="Q25" s="86"/>
    </row>
    <row r="26" spans="1:17" x14ac:dyDescent="0.25">
      <c r="A26" s="76" t="s">
        <v>811</v>
      </c>
      <c r="B26" s="85" t="s">
        <v>812</v>
      </c>
      <c r="C26" s="85" t="s">
        <v>1511</v>
      </c>
      <c r="D26" s="106" t="e">
        <f>SUMIFS(CT_Bands_2003_2022_Share!$D23:$BW23, CT_Bands_1991_2022_Bills_Flat!$D26:$CE26, "&gt;0")</f>
        <v>#VALUE!</v>
      </c>
      <c r="E26" s="106" t="e">
        <f>SUMIFS(CT_Bands_2003_2022_Share!$D23:$BW23, CT_Bands_1991_2022_Bills_Flat!$D26:$CE26, "&lt;0")</f>
        <v>#VALUE!</v>
      </c>
      <c r="F26" s="112" t="e">
        <f t="shared" si="0"/>
        <v>#VALUE!</v>
      </c>
      <c r="G26" s="109" t="e">
        <f>SUMIFS(CT_Bands_1991_2022_BxS_Flat!$D26:$CE26, CT_Bands_1991_2022_BxS_Flat!$D26:$CE26, "&gt;0")/SUMIFS(CT_Bands_2003_2022_Count_Stock!$D23:$BW23, CT_Bands_1991_2022_BxS_Flat!$D26:$CE26, "&gt;0")</f>
        <v>#VALUE!</v>
      </c>
      <c r="H26" s="109" t="e">
        <f>SUMIFS(CT_Bands_1991_2022_BxS_Flat!$D26:$CE26, CT_Bands_1991_2022_BxS_Flat!$D26:$CE26, "&lt;0")/SUMIFS(CT_Bands_2003_2022_Count_Stock!$D23:$BW23, CT_Bands_1991_2022_BxS_Flat!$D26:$CE26, "&lt;0")</f>
        <v>#VALUE!</v>
      </c>
      <c r="I26" s="86"/>
      <c r="J26" s="86"/>
      <c r="M26" s="86"/>
      <c r="N26" s="86"/>
      <c r="O26" s="86"/>
      <c r="P26" s="86"/>
      <c r="Q26" s="86"/>
    </row>
    <row r="27" spans="1:17" x14ac:dyDescent="0.25">
      <c r="A27" s="76" t="s">
        <v>813</v>
      </c>
      <c r="B27" s="85" t="s">
        <v>814</v>
      </c>
      <c r="C27" s="85" t="s">
        <v>1511</v>
      </c>
      <c r="D27" s="106" t="e">
        <f>SUMIFS(CT_Bands_2003_2022_Share!$D24:$BW24, CT_Bands_1991_2022_Bills_Flat!$D27:$CE27, "&gt;0")</f>
        <v>#VALUE!</v>
      </c>
      <c r="E27" s="106" t="e">
        <f>SUMIFS(CT_Bands_2003_2022_Share!$D24:$BW24, CT_Bands_1991_2022_Bills_Flat!$D27:$CE27, "&lt;0")</f>
        <v>#VALUE!</v>
      </c>
      <c r="F27" s="112" t="e">
        <f t="shared" si="0"/>
        <v>#VALUE!</v>
      </c>
      <c r="G27" s="109" t="e">
        <f>SUMIFS(CT_Bands_1991_2022_BxS_Flat!$D27:$CE27, CT_Bands_1991_2022_BxS_Flat!$D27:$CE27, "&gt;0")/SUMIFS(CT_Bands_2003_2022_Count_Stock!$D24:$BW24, CT_Bands_1991_2022_BxS_Flat!$D27:$CE27, "&gt;0")</f>
        <v>#VALUE!</v>
      </c>
      <c r="H27" s="109" t="e">
        <f>SUMIFS(CT_Bands_1991_2022_BxS_Flat!$D27:$CE27, CT_Bands_1991_2022_BxS_Flat!$D27:$CE27, "&lt;0")/SUMIFS(CT_Bands_2003_2022_Count_Stock!$D24:$BW24, CT_Bands_1991_2022_BxS_Flat!$D27:$CE27, "&lt;0")</f>
        <v>#VALUE!</v>
      </c>
      <c r="I27" s="86"/>
      <c r="J27" s="86"/>
      <c r="M27" s="86"/>
      <c r="N27" s="86"/>
      <c r="O27" s="86"/>
      <c r="P27" s="86"/>
      <c r="Q27" s="86"/>
    </row>
    <row r="28" spans="1:17" x14ac:dyDescent="0.25">
      <c r="A28" s="76" t="s">
        <v>815</v>
      </c>
      <c r="B28" s="85" t="s">
        <v>816</v>
      </c>
      <c r="C28" s="85" t="s">
        <v>1511</v>
      </c>
      <c r="D28" s="106" t="e">
        <f>SUMIFS(CT_Bands_2003_2022_Share!$D25:$BW25, CT_Bands_1991_2022_Bills_Flat!$D28:$CE28, "&gt;0")</f>
        <v>#VALUE!</v>
      </c>
      <c r="E28" s="106" t="e">
        <f>SUMIFS(CT_Bands_2003_2022_Share!$D25:$BW25, CT_Bands_1991_2022_Bills_Flat!$D28:$CE28, "&lt;0")</f>
        <v>#VALUE!</v>
      </c>
      <c r="F28" s="112" t="e">
        <f t="shared" si="0"/>
        <v>#VALUE!</v>
      </c>
      <c r="G28" s="109" t="e">
        <f>SUMIFS(CT_Bands_1991_2022_BxS_Flat!$D28:$CE28, CT_Bands_1991_2022_BxS_Flat!$D28:$CE28, "&gt;0")/SUMIFS(CT_Bands_2003_2022_Count_Stock!$D25:$BW25, CT_Bands_1991_2022_BxS_Flat!$D28:$CE28, "&gt;0")</f>
        <v>#VALUE!</v>
      </c>
      <c r="H28" s="109" t="e">
        <f>SUMIFS(CT_Bands_1991_2022_BxS_Flat!$D28:$CE28, CT_Bands_1991_2022_BxS_Flat!$D28:$CE28, "&lt;0")/SUMIFS(CT_Bands_2003_2022_Count_Stock!$D25:$BW25, CT_Bands_1991_2022_BxS_Flat!$D28:$CE28, "&lt;0")</f>
        <v>#VALUE!</v>
      </c>
      <c r="I28" s="86"/>
      <c r="J28" s="86"/>
      <c r="M28" s="86"/>
      <c r="N28" s="86"/>
      <c r="O28" s="86"/>
      <c r="P28" s="86"/>
      <c r="Q28" s="86"/>
    </row>
    <row r="29" spans="1:17" x14ac:dyDescent="0.25">
      <c r="A29" s="76" t="s">
        <v>817</v>
      </c>
      <c r="B29" s="85" t="s">
        <v>818</v>
      </c>
      <c r="C29" s="85" t="s">
        <v>1511</v>
      </c>
      <c r="D29" s="106" t="e">
        <f>SUMIFS(CT_Bands_2003_2022_Share!#REF!, CT_Bands_1991_2022_Bills_Flat!$D29:$CE29, "&gt;0")</f>
        <v>#REF!</v>
      </c>
      <c r="E29" s="106" t="e">
        <f>SUMIFS(CT_Bands_2003_2022_Share!#REF!, CT_Bands_1991_2022_Bills_Flat!$D29:$CE29, "&lt;0")</f>
        <v>#REF!</v>
      </c>
      <c r="F29" s="112" t="e">
        <f t="shared" si="0"/>
        <v>#REF!</v>
      </c>
      <c r="G29" s="109" t="e">
        <f>SUMIFS(CT_Bands_1991_2022_BxS_Flat!$D29:$CE29, CT_Bands_1991_2022_BxS_Flat!$D29:$CE29, "&gt;0")/SUMIFS(CT_Bands_2003_2022_Count_Stock!#REF!, CT_Bands_1991_2022_BxS_Flat!$D29:$CE29, "&gt;0")</f>
        <v>#REF!</v>
      </c>
      <c r="H29" s="109" t="e">
        <f>SUMIFS(CT_Bands_1991_2022_BxS_Flat!$D29:$CE29, CT_Bands_1991_2022_BxS_Flat!$D29:$CE29, "&lt;0")/SUMIFS(CT_Bands_2003_2022_Count_Stock!#REF!, CT_Bands_1991_2022_BxS_Flat!$D29:$CE29, "&lt;0")</f>
        <v>#REF!</v>
      </c>
      <c r="I29" s="86"/>
      <c r="J29" s="86"/>
      <c r="M29" s="86"/>
      <c r="N29" s="86"/>
      <c r="O29" s="86"/>
      <c r="P29" s="86"/>
      <c r="Q29" s="86"/>
    </row>
    <row r="30" spans="1:17" x14ac:dyDescent="0.25">
      <c r="A30" s="76" t="s">
        <v>779</v>
      </c>
      <c r="B30" s="85" t="s">
        <v>780</v>
      </c>
      <c r="C30" s="85" t="s">
        <v>1511</v>
      </c>
      <c r="D30" s="106" t="e">
        <f>SUMIFS(CT_Bands_2003_2022_Share!#REF!, CT_Bands_1991_2022_Bills_Flat!$D30:$CE30, "&gt;0")</f>
        <v>#REF!</v>
      </c>
      <c r="E30" s="106" t="e">
        <f>SUMIFS(CT_Bands_2003_2022_Share!#REF!, CT_Bands_1991_2022_Bills_Flat!$D30:$CE30, "&lt;0")</f>
        <v>#REF!</v>
      </c>
      <c r="F30" s="112" t="e">
        <f t="shared" si="0"/>
        <v>#REF!</v>
      </c>
      <c r="G30" s="109" t="e">
        <f>SUMIFS(CT_Bands_1991_2022_BxS_Flat!$D30:$CE30, CT_Bands_1991_2022_BxS_Flat!$D30:$CE30, "&gt;0")/SUMIFS(CT_Bands_2003_2022_Count_Stock!#REF!, CT_Bands_1991_2022_BxS_Flat!$D30:$CE30, "&gt;0")</f>
        <v>#REF!</v>
      </c>
      <c r="H30" s="109" t="e">
        <f>SUMIFS(CT_Bands_1991_2022_BxS_Flat!$D30:$CE30, CT_Bands_1991_2022_BxS_Flat!$D30:$CE30, "&lt;0")/SUMIFS(CT_Bands_2003_2022_Count_Stock!#REF!, CT_Bands_1991_2022_BxS_Flat!$D30:$CE30, "&lt;0")</f>
        <v>#REF!</v>
      </c>
      <c r="I30" s="86"/>
      <c r="J30" s="86"/>
      <c r="M30" s="86"/>
      <c r="N30" s="86"/>
      <c r="O30" s="86"/>
      <c r="P30" s="86"/>
      <c r="Q30" s="86"/>
    </row>
    <row r="31" spans="1:17" x14ac:dyDescent="0.25">
      <c r="A31" s="76" t="s">
        <v>819</v>
      </c>
      <c r="B31" s="85" t="s">
        <v>820</v>
      </c>
      <c r="C31" s="85" t="s">
        <v>1511</v>
      </c>
      <c r="D31" s="106" t="e">
        <f>SUMIFS(CT_Bands_2003_2022_Share!#REF!, CT_Bands_1991_2022_Bills_Flat!$D31:$CE31, "&gt;0")</f>
        <v>#REF!</v>
      </c>
      <c r="E31" s="106" t="e">
        <f>SUMIFS(CT_Bands_2003_2022_Share!#REF!, CT_Bands_1991_2022_Bills_Flat!$D31:$CE31, "&lt;0")</f>
        <v>#REF!</v>
      </c>
      <c r="F31" s="112" t="e">
        <f t="shared" si="0"/>
        <v>#REF!</v>
      </c>
      <c r="G31" s="109" t="e">
        <f>SUMIFS(CT_Bands_1991_2022_BxS_Flat!$D31:$CE31, CT_Bands_1991_2022_BxS_Flat!$D31:$CE31, "&gt;0")/SUMIFS(CT_Bands_2003_2022_Count_Stock!#REF!, CT_Bands_1991_2022_BxS_Flat!$D31:$CE31, "&gt;0")</f>
        <v>#REF!</v>
      </c>
      <c r="H31" s="109" t="e">
        <f>SUMIFS(CT_Bands_1991_2022_BxS_Flat!$D31:$CE31, CT_Bands_1991_2022_BxS_Flat!$D31:$CE31, "&lt;0")/SUMIFS(CT_Bands_2003_2022_Count_Stock!#REF!, CT_Bands_1991_2022_BxS_Flat!$D31:$CE31, "&lt;0")</f>
        <v>#REF!</v>
      </c>
      <c r="I31" s="86"/>
      <c r="J31" s="86"/>
      <c r="M31" s="86"/>
      <c r="N31" s="86"/>
      <c r="O31" s="86"/>
      <c r="P31" s="86"/>
      <c r="Q31" s="86"/>
    </row>
    <row r="32" spans="1:17" x14ac:dyDescent="0.25">
      <c r="A32" s="76" t="s">
        <v>821</v>
      </c>
      <c r="B32" s="85" t="s">
        <v>822</v>
      </c>
      <c r="C32" s="85" t="s">
        <v>1511</v>
      </c>
      <c r="D32" s="106" t="e">
        <f>SUMIFS(CT_Bands_2003_2022_Share!#REF!, CT_Bands_1991_2022_Bills_Flat!$D32:$CE32, "&gt;0")</f>
        <v>#REF!</v>
      </c>
      <c r="E32" s="106" t="e">
        <f>SUMIFS(CT_Bands_2003_2022_Share!#REF!, CT_Bands_1991_2022_Bills_Flat!$D32:$CE32, "&lt;0")</f>
        <v>#REF!</v>
      </c>
      <c r="F32" s="112" t="e">
        <f t="shared" si="0"/>
        <v>#REF!</v>
      </c>
      <c r="G32" s="109" t="e">
        <f>SUMIFS(CT_Bands_1991_2022_BxS_Flat!$D32:$CE32, CT_Bands_1991_2022_BxS_Flat!$D32:$CE32, "&gt;0")/SUMIFS(CT_Bands_2003_2022_Count_Stock!#REF!, CT_Bands_1991_2022_BxS_Flat!$D32:$CE32, "&gt;0")</f>
        <v>#REF!</v>
      </c>
      <c r="H32" s="109" t="e">
        <f>SUMIFS(CT_Bands_1991_2022_BxS_Flat!$D32:$CE32, CT_Bands_1991_2022_BxS_Flat!$D32:$CE32, "&lt;0")/SUMIFS(CT_Bands_2003_2022_Count_Stock!#REF!, CT_Bands_1991_2022_BxS_Flat!$D32:$CE32, "&lt;0")</f>
        <v>#REF!</v>
      </c>
      <c r="I32" s="86"/>
      <c r="J32" s="86"/>
      <c r="M32" s="86"/>
      <c r="N32" s="86"/>
      <c r="O32" s="86"/>
      <c r="P32" s="86"/>
      <c r="Q32" s="86"/>
    </row>
    <row r="33" spans="1:17" x14ac:dyDescent="0.25">
      <c r="A33" s="76" t="s">
        <v>823</v>
      </c>
      <c r="B33" s="85" t="s">
        <v>824</v>
      </c>
      <c r="C33" s="85" t="s">
        <v>1511</v>
      </c>
      <c r="D33" s="106" t="e">
        <f>SUMIFS(CT_Bands_2003_2022_Share!#REF!, CT_Bands_1991_2022_Bills_Flat!$D33:$CE33, "&gt;0")</f>
        <v>#REF!</v>
      </c>
      <c r="E33" s="106" t="e">
        <f>SUMIFS(CT_Bands_2003_2022_Share!#REF!, CT_Bands_1991_2022_Bills_Flat!$D33:$CE33, "&lt;0")</f>
        <v>#REF!</v>
      </c>
      <c r="F33" s="112" t="e">
        <f t="shared" si="0"/>
        <v>#REF!</v>
      </c>
      <c r="G33" s="109" t="e">
        <f>SUMIFS(CT_Bands_1991_2022_BxS_Flat!$D33:$CE33, CT_Bands_1991_2022_BxS_Flat!$D33:$CE33, "&gt;0")/SUMIFS(CT_Bands_2003_2022_Count_Stock!#REF!, CT_Bands_1991_2022_BxS_Flat!$D33:$CE33, "&gt;0")</f>
        <v>#REF!</v>
      </c>
      <c r="H33" s="109" t="e">
        <f>SUMIFS(CT_Bands_1991_2022_BxS_Flat!$D33:$CE33, CT_Bands_1991_2022_BxS_Flat!$D33:$CE33, "&lt;0")/SUMIFS(CT_Bands_2003_2022_Count_Stock!#REF!, CT_Bands_1991_2022_BxS_Flat!$D33:$CE33, "&lt;0")</f>
        <v>#REF!</v>
      </c>
      <c r="I33" s="86"/>
      <c r="J33" s="86"/>
      <c r="M33" s="86"/>
      <c r="N33" s="86"/>
      <c r="O33" s="86"/>
      <c r="P33" s="86"/>
      <c r="Q33" s="86"/>
    </row>
    <row r="34" spans="1:17" x14ac:dyDescent="0.25">
      <c r="A34" s="76" t="s">
        <v>825</v>
      </c>
      <c r="B34" s="85" t="s">
        <v>826</v>
      </c>
      <c r="C34" s="85" t="s">
        <v>1511</v>
      </c>
      <c r="D34" s="106" t="e">
        <f>SUMIFS(CT_Bands_2003_2022_Share!#REF!, CT_Bands_1991_2022_Bills_Flat!$D34:$CE34, "&gt;0")</f>
        <v>#REF!</v>
      </c>
      <c r="E34" s="106" t="e">
        <f>SUMIFS(CT_Bands_2003_2022_Share!#REF!, CT_Bands_1991_2022_Bills_Flat!$D34:$CE34, "&lt;0")</f>
        <v>#REF!</v>
      </c>
      <c r="F34" s="112" t="e">
        <f t="shared" si="0"/>
        <v>#REF!</v>
      </c>
      <c r="G34" s="109" t="e">
        <f>SUMIFS(CT_Bands_1991_2022_BxS_Flat!$D34:$CE34, CT_Bands_1991_2022_BxS_Flat!$D34:$CE34, "&gt;0")/SUMIFS(CT_Bands_2003_2022_Count_Stock!#REF!, CT_Bands_1991_2022_BxS_Flat!$D34:$CE34, "&gt;0")</f>
        <v>#REF!</v>
      </c>
      <c r="H34" s="109" t="e">
        <f>SUMIFS(CT_Bands_1991_2022_BxS_Flat!$D34:$CE34, CT_Bands_1991_2022_BxS_Flat!$D34:$CE34, "&lt;0")/SUMIFS(CT_Bands_2003_2022_Count_Stock!#REF!, CT_Bands_1991_2022_BxS_Flat!$D34:$CE34, "&lt;0")</f>
        <v>#REF!</v>
      </c>
      <c r="I34" s="86"/>
      <c r="J34" s="86"/>
      <c r="M34" s="86"/>
      <c r="N34" s="86"/>
      <c r="O34" s="86"/>
      <c r="P34" s="86"/>
      <c r="Q34" s="86"/>
    </row>
    <row r="35" spans="1:17" x14ac:dyDescent="0.25">
      <c r="A35" s="76" t="s">
        <v>783</v>
      </c>
      <c r="B35" s="85" t="s">
        <v>784</v>
      </c>
      <c r="C35" s="85" t="s">
        <v>1511</v>
      </c>
      <c r="D35" s="106" t="e">
        <f>SUMIFS(CT_Bands_2003_2022_Share!#REF!, CT_Bands_1991_2022_Bills_Flat!$D35:$CE35, "&gt;0")</f>
        <v>#REF!</v>
      </c>
      <c r="E35" s="106" t="e">
        <f>SUMIFS(CT_Bands_2003_2022_Share!#REF!, CT_Bands_1991_2022_Bills_Flat!$D35:$CE35, "&lt;0")</f>
        <v>#REF!</v>
      </c>
      <c r="F35" s="112" t="e">
        <f t="shared" si="0"/>
        <v>#REF!</v>
      </c>
      <c r="G35" s="109" t="e">
        <f>SUMIFS(CT_Bands_1991_2022_BxS_Flat!$D35:$CE35, CT_Bands_1991_2022_BxS_Flat!$D35:$CE35, "&gt;0")/SUMIFS(CT_Bands_2003_2022_Count_Stock!#REF!, CT_Bands_1991_2022_BxS_Flat!$D35:$CE35, "&gt;0")</f>
        <v>#REF!</v>
      </c>
      <c r="H35" s="109" t="e">
        <f>SUMIFS(CT_Bands_1991_2022_BxS_Flat!$D35:$CE35, CT_Bands_1991_2022_BxS_Flat!$D35:$CE35, "&lt;0")/SUMIFS(CT_Bands_2003_2022_Count_Stock!#REF!, CT_Bands_1991_2022_BxS_Flat!$D35:$CE35, "&lt;0")</f>
        <v>#REF!</v>
      </c>
      <c r="I35" s="86"/>
      <c r="J35" s="86"/>
      <c r="M35" s="86"/>
      <c r="N35" s="86"/>
      <c r="O35" s="86"/>
      <c r="P35" s="86"/>
      <c r="Q35" s="86"/>
    </row>
    <row r="36" spans="1:17" x14ac:dyDescent="0.25">
      <c r="A36" s="76" t="s">
        <v>785</v>
      </c>
      <c r="B36" s="85" t="s">
        <v>786</v>
      </c>
      <c r="C36" s="85" t="s">
        <v>1511</v>
      </c>
      <c r="D36" s="106" t="e">
        <f>SUMIFS(CT_Bands_2003_2022_Share!#REF!, CT_Bands_1991_2022_Bills_Flat!$D36:$CE36, "&gt;0")</f>
        <v>#REF!</v>
      </c>
      <c r="E36" s="106" t="e">
        <f>SUMIFS(CT_Bands_2003_2022_Share!#REF!, CT_Bands_1991_2022_Bills_Flat!$D36:$CE36, "&lt;0")</f>
        <v>#REF!</v>
      </c>
      <c r="F36" s="112" t="e">
        <f t="shared" si="0"/>
        <v>#REF!</v>
      </c>
      <c r="G36" s="109" t="e">
        <f>SUMIFS(CT_Bands_1991_2022_BxS_Flat!$D36:$CE36, CT_Bands_1991_2022_BxS_Flat!$D36:$CE36, "&gt;0")/SUMIFS(CT_Bands_2003_2022_Count_Stock!#REF!, CT_Bands_1991_2022_BxS_Flat!$D36:$CE36, "&gt;0")</f>
        <v>#REF!</v>
      </c>
      <c r="H36" s="109" t="e">
        <f>SUMIFS(CT_Bands_1991_2022_BxS_Flat!$D36:$CE36, CT_Bands_1991_2022_BxS_Flat!$D36:$CE36, "&lt;0")/SUMIFS(CT_Bands_2003_2022_Count_Stock!#REF!, CT_Bands_1991_2022_BxS_Flat!$D36:$CE36, "&lt;0")</f>
        <v>#REF!</v>
      </c>
      <c r="I36" s="86"/>
      <c r="J36" s="86"/>
      <c r="M36" s="86"/>
      <c r="N36" s="86"/>
      <c r="O36" s="86"/>
      <c r="P36" s="86"/>
      <c r="Q36" s="86"/>
    </row>
    <row r="37" spans="1:17" x14ac:dyDescent="0.25">
      <c r="A37" s="76" t="s">
        <v>787</v>
      </c>
      <c r="B37" s="85" t="s">
        <v>788</v>
      </c>
      <c r="C37" s="85" t="s">
        <v>1511</v>
      </c>
      <c r="D37" s="106" t="e">
        <f>SUMIFS(CT_Bands_2003_2022_Share!#REF!, CT_Bands_1991_2022_Bills_Flat!$D37:$CE37, "&gt;0")</f>
        <v>#REF!</v>
      </c>
      <c r="E37" s="106" t="e">
        <f>SUMIFS(CT_Bands_2003_2022_Share!#REF!, CT_Bands_1991_2022_Bills_Flat!$D37:$CE37, "&lt;0")</f>
        <v>#REF!</v>
      </c>
      <c r="F37" s="112" t="e">
        <f t="shared" si="0"/>
        <v>#REF!</v>
      </c>
      <c r="G37" s="109" t="e">
        <f>SUMIFS(CT_Bands_1991_2022_BxS_Flat!$D37:$CE37, CT_Bands_1991_2022_BxS_Flat!$D37:$CE37, "&gt;0")/SUMIFS(CT_Bands_2003_2022_Count_Stock!#REF!, CT_Bands_1991_2022_BxS_Flat!$D37:$CE37, "&gt;0")</f>
        <v>#REF!</v>
      </c>
      <c r="H37" s="109" t="e">
        <f>SUMIFS(CT_Bands_1991_2022_BxS_Flat!$D37:$CE37, CT_Bands_1991_2022_BxS_Flat!$D37:$CE37, "&lt;0")/SUMIFS(CT_Bands_2003_2022_Count_Stock!#REF!, CT_Bands_1991_2022_BxS_Flat!$D37:$CE37, "&lt;0")</f>
        <v>#REF!</v>
      </c>
      <c r="I37" s="86"/>
      <c r="J37" s="86"/>
      <c r="M37" s="86"/>
      <c r="N37" s="86"/>
      <c r="O37" s="86"/>
      <c r="P37" s="86"/>
      <c r="Q37" s="86"/>
    </row>
    <row r="38" spans="1:17" x14ac:dyDescent="0.25">
      <c r="A38" s="76" t="s">
        <v>827</v>
      </c>
      <c r="B38" s="85" t="s">
        <v>828</v>
      </c>
      <c r="C38" s="85" t="s">
        <v>1511</v>
      </c>
      <c r="D38" s="106" t="e">
        <f>SUMIFS(CT_Bands_2003_2022_Share!#REF!, CT_Bands_1991_2022_Bills_Flat!$D38:$CE38, "&gt;0")</f>
        <v>#REF!</v>
      </c>
      <c r="E38" s="106" t="e">
        <f>SUMIFS(CT_Bands_2003_2022_Share!#REF!, CT_Bands_1991_2022_Bills_Flat!$D38:$CE38, "&lt;0")</f>
        <v>#REF!</v>
      </c>
      <c r="F38" s="112" t="e">
        <f t="shared" si="0"/>
        <v>#REF!</v>
      </c>
      <c r="G38" s="109" t="e">
        <f>SUMIFS(CT_Bands_1991_2022_BxS_Flat!$D38:$CE38, CT_Bands_1991_2022_BxS_Flat!$D38:$CE38, "&gt;0")/SUMIFS(CT_Bands_2003_2022_Count_Stock!#REF!, CT_Bands_1991_2022_BxS_Flat!$D38:$CE38, "&gt;0")</f>
        <v>#REF!</v>
      </c>
      <c r="H38" s="109" t="e">
        <f>SUMIFS(CT_Bands_1991_2022_BxS_Flat!$D38:$CE38, CT_Bands_1991_2022_BxS_Flat!$D38:$CE38, "&lt;0")/SUMIFS(CT_Bands_2003_2022_Count_Stock!#REF!, CT_Bands_1991_2022_BxS_Flat!$D38:$CE38, "&lt;0")</f>
        <v>#REF!</v>
      </c>
      <c r="I38" s="86"/>
      <c r="J38" s="86"/>
      <c r="M38" s="86"/>
      <c r="N38" s="86"/>
      <c r="O38" s="86"/>
      <c r="P38" s="86"/>
      <c r="Q38" s="86"/>
    </row>
    <row r="39" spans="1:17" x14ac:dyDescent="0.25">
      <c r="A39" s="76" t="s">
        <v>829</v>
      </c>
      <c r="B39" s="85" t="s">
        <v>830</v>
      </c>
      <c r="C39" s="85" t="s">
        <v>1511</v>
      </c>
      <c r="D39" s="106" t="e">
        <f>SUMIFS(CT_Bands_2003_2022_Share!#REF!, CT_Bands_1991_2022_Bills_Flat!$D39:$CE39, "&gt;0")</f>
        <v>#REF!</v>
      </c>
      <c r="E39" s="106" t="e">
        <f>SUMIFS(CT_Bands_2003_2022_Share!#REF!, CT_Bands_1991_2022_Bills_Flat!$D39:$CE39, "&lt;0")</f>
        <v>#REF!</v>
      </c>
      <c r="F39" s="112" t="e">
        <f t="shared" ref="F39:F56" si="1">SUM(D39:E39)</f>
        <v>#REF!</v>
      </c>
      <c r="G39" s="109" t="e">
        <f>SUMIFS(CT_Bands_1991_2022_BxS_Flat!$D39:$CE39, CT_Bands_1991_2022_BxS_Flat!$D39:$CE39, "&gt;0")/SUMIFS(CT_Bands_2003_2022_Count_Stock!#REF!, CT_Bands_1991_2022_BxS_Flat!$D39:$CE39, "&gt;0")</f>
        <v>#REF!</v>
      </c>
      <c r="H39" s="109" t="e">
        <f>SUMIFS(CT_Bands_1991_2022_BxS_Flat!$D39:$CE39, CT_Bands_1991_2022_BxS_Flat!$D39:$CE39, "&lt;0")/SUMIFS(CT_Bands_2003_2022_Count_Stock!#REF!, CT_Bands_1991_2022_BxS_Flat!$D39:$CE39, "&lt;0")</f>
        <v>#REF!</v>
      </c>
      <c r="I39" s="86"/>
      <c r="J39" s="86"/>
      <c r="M39" s="86"/>
      <c r="N39" s="86"/>
      <c r="O39" s="86"/>
      <c r="P39" s="86"/>
      <c r="Q39" s="86"/>
    </row>
    <row r="40" spans="1:17" x14ac:dyDescent="0.25">
      <c r="A40" s="76" t="s">
        <v>831</v>
      </c>
      <c r="B40" s="85" t="s">
        <v>832</v>
      </c>
      <c r="C40" s="85" t="s">
        <v>1511</v>
      </c>
      <c r="D40" s="106" t="e">
        <f>SUMIFS(CT_Bands_2003_2022_Share!#REF!, CT_Bands_1991_2022_Bills_Flat!$D40:$CE40, "&gt;0")</f>
        <v>#REF!</v>
      </c>
      <c r="E40" s="106" t="e">
        <f>SUMIFS(CT_Bands_2003_2022_Share!#REF!, CT_Bands_1991_2022_Bills_Flat!$D40:$CE40, "&lt;0")</f>
        <v>#REF!</v>
      </c>
      <c r="F40" s="112" t="e">
        <f t="shared" si="1"/>
        <v>#REF!</v>
      </c>
      <c r="G40" s="109" t="e">
        <f>SUMIFS(CT_Bands_1991_2022_BxS_Flat!$D40:$CE40, CT_Bands_1991_2022_BxS_Flat!$D40:$CE40, "&gt;0")/SUMIFS(CT_Bands_2003_2022_Count_Stock!#REF!, CT_Bands_1991_2022_BxS_Flat!$D40:$CE40, "&gt;0")</f>
        <v>#REF!</v>
      </c>
      <c r="H40" s="109" t="e">
        <f>SUMIFS(CT_Bands_1991_2022_BxS_Flat!$D40:$CE40, CT_Bands_1991_2022_BxS_Flat!$D40:$CE40, "&lt;0")/SUMIFS(CT_Bands_2003_2022_Count_Stock!#REF!, CT_Bands_1991_2022_BxS_Flat!$D40:$CE40, "&lt;0")</f>
        <v>#REF!</v>
      </c>
      <c r="I40" s="86"/>
      <c r="J40" s="86"/>
      <c r="M40" s="86"/>
      <c r="N40" s="86"/>
      <c r="O40" s="86"/>
      <c r="P40" s="86"/>
      <c r="Q40" s="86"/>
    </row>
    <row r="41" spans="1:17" x14ac:dyDescent="0.25">
      <c r="A41" s="76" t="s">
        <v>833</v>
      </c>
      <c r="B41" s="85" t="s">
        <v>834</v>
      </c>
      <c r="C41" s="85" t="s">
        <v>1511</v>
      </c>
      <c r="D41" s="106" t="e">
        <f>SUMIFS(CT_Bands_2003_2022_Share!#REF!, CT_Bands_1991_2022_Bills_Flat!$D41:$CE41, "&gt;0")</f>
        <v>#REF!</v>
      </c>
      <c r="E41" s="106" t="e">
        <f>SUMIFS(CT_Bands_2003_2022_Share!#REF!, CT_Bands_1991_2022_Bills_Flat!$D41:$CE41, "&lt;0")</f>
        <v>#REF!</v>
      </c>
      <c r="F41" s="112" t="e">
        <f t="shared" si="1"/>
        <v>#REF!</v>
      </c>
      <c r="G41" s="109" t="e">
        <f>SUMIFS(CT_Bands_1991_2022_BxS_Flat!$D41:$CE41, CT_Bands_1991_2022_BxS_Flat!$D41:$CE41, "&gt;0")/SUMIFS(CT_Bands_2003_2022_Count_Stock!#REF!, CT_Bands_1991_2022_BxS_Flat!$D41:$CE41, "&gt;0")</f>
        <v>#REF!</v>
      </c>
      <c r="H41" s="109" t="e">
        <f>SUMIFS(CT_Bands_1991_2022_BxS_Flat!$D41:$CE41, CT_Bands_1991_2022_BxS_Flat!$D41:$CE41, "&lt;0")/SUMIFS(CT_Bands_2003_2022_Count_Stock!#REF!, CT_Bands_1991_2022_BxS_Flat!$D41:$CE41, "&lt;0")</f>
        <v>#REF!</v>
      </c>
      <c r="I41" s="86"/>
      <c r="J41" s="86"/>
      <c r="M41" s="86"/>
      <c r="N41" s="86"/>
      <c r="O41" s="86"/>
      <c r="P41" s="86"/>
      <c r="Q41" s="86"/>
    </row>
    <row r="42" spans="1:17" x14ac:dyDescent="0.25">
      <c r="A42" s="76" t="s">
        <v>789</v>
      </c>
      <c r="B42" s="85" t="s">
        <v>790</v>
      </c>
      <c r="C42" s="85" t="s">
        <v>1511</v>
      </c>
      <c r="D42" s="106" t="e">
        <f>SUMIFS(CT_Bands_2003_2022_Share!#REF!, CT_Bands_1991_2022_Bills_Flat!$D42:$CE42, "&gt;0")</f>
        <v>#REF!</v>
      </c>
      <c r="E42" s="106" t="e">
        <f>SUMIFS(CT_Bands_2003_2022_Share!#REF!, CT_Bands_1991_2022_Bills_Flat!$D42:$CE42, "&lt;0")</f>
        <v>#REF!</v>
      </c>
      <c r="F42" s="112" t="e">
        <f t="shared" si="1"/>
        <v>#REF!</v>
      </c>
      <c r="G42" s="109" t="e">
        <f>SUMIFS(CT_Bands_1991_2022_BxS_Flat!$D42:$CE42, CT_Bands_1991_2022_BxS_Flat!$D42:$CE42, "&gt;0")/SUMIFS(CT_Bands_2003_2022_Count_Stock!#REF!, CT_Bands_1991_2022_BxS_Flat!$D42:$CE42, "&gt;0")</f>
        <v>#REF!</v>
      </c>
      <c r="H42" s="109" t="e">
        <f>SUMIFS(CT_Bands_1991_2022_BxS_Flat!$D42:$CE42, CT_Bands_1991_2022_BxS_Flat!$D42:$CE42, "&lt;0")/SUMIFS(CT_Bands_2003_2022_Count_Stock!#REF!, CT_Bands_1991_2022_BxS_Flat!$D42:$CE42, "&lt;0")</f>
        <v>#REF!</v>
      </c>
      <c r="I42" s="86"/>
      <c r="J42" s="86"/>
      <c r="M42" s="86"/>
      <c r="N42" s="86"/>
      <c r="O42" s="86"/>
      <c r="P42" s="86"/>
      <c r="Q42" s="86"/>
    </row>
    <row r="43" spans="1:17" x14ac:dyDescent="0.25">
      <c r="A43" s="76" t="s">
        <v>791</v>
      </c>
      <c r="B43" s="85" t="s">
        <v>792</v>
      </c>
      <c r="C43" s="85" t="s">
        <v>1511</v>
      </c>
      <c r="D43" s="106" t="e">
        <f>SUMIFS(CT_Bands_2003_2022_Share!#REF!, CT_Bands_1991_2022_Bills_Flat!$D43:$CE43, "&gt;0")</f>
        <v>#REF!</v>
      </c>
      <c r="E43" s="106" t="e">
        <f>SUMIFS(CT_Bands_2003_2022_Share!#REF!, CT_Bands_1991_2022_Bills_Flat!$D43:$CE43, "&lt;0")</f>
        <v>#REF!</v>
      </c>
      <c r="F43" s="112" t="e">
        <f t="shared" si="1"/>
        <v>#REF!</v>
      </c>
      <c r="G43" s="109" t="e">
        <f>SUMIFS(CT_Bands_1991_2022_BxS_Flat!$D43:$CE43, CT_Bands_1991_2022_BxS_Flat!$D43:$CE43, "&gt;0")/SUMIFS(CT_Bands_2003_2022_Count_Stock!#REF!, CT_Bands_1991_2022_BxS_Flat!$D43:$CE43, "&gt;0")</f>
        <v>#REF!</v>
      </c>
      <c r="H43" s="109" t="e">
        <f>SUMIFS(CT_Bands_1991_2022_BxS_Flat!$D43:$CE43, CT_Bands_1991_2022_BxS_Flat!$D43:$CE43, "&lt;0")/SUMIFS(CT_Bands_2003_2022_Count_Stock!#REF!, CT_Bands_1991_2022_BxS_Flat!$D43:$CE43, "&lt;0")</f>
        <v>#REF!</v>
      </c>
      <c r="I43" s="86"/>
      <c r="J43" s="86"/>
      <c r="M43" s="86"/>
      <c r="N43" s="86"/>
      <c r="O43" s="86"/>
      <c r="P43" s="86"/>
      <c r="Q43" s="86"/>
    </row>
    <row r="44" spans="1:17" x14ac:dyDescent="0.25">
      <c r="A44" s="76" t="s">
        <v>835</v>
      </c>
      <c r="B44" s="85" t="s">
        <v>836</v>
      </c>
      <c r="C44" s="85" t="s">
        <v>1511</v>
      </c>
      <c r="D44" s="106" t="e">
        <f>SUMIFS(CT_Bands_2003_2022_Share!#REF!, CT_Bands_1991_2022_Bills_Flat!$D44:$CE44, "&gt;0")</f>
        <v>#REF!</v>
      </c>
      <c r="E44" s="106" t="e">
        <f>SUMIFS(CT_Bands_2003_2022_Share!#REF!, CT_Bands_1991_2022_Bills_Flat!$D44:$CE44, "&lt;0")</f>
        <v>#REF!</v>
      </c>
      <c r="F44" s="112" t="e">
        <f t="shared" si="1"/>
        <v>#REF!</v>
      </c>
      <c r="G44" s="109" t="e">
        <f>SUMIFS(CT_Bands_1991_2022_BxS_Flat!$D44:$CE44, CT_Bands_1991_2022_BxS_Flat!$D44:$CE44, "&gt;0")/SUMIFS(CT_Bands_2003_2022_Count_Stock!#REF!, CT_Bands_1991_2022_BxS_Flat!$D44:$CE44, "&gt;0")</f>
        <v>#REF!</v>
      </c>
      <c r="H44" s="109" t="e">
        <f>SUMIFS(CT_Bands_1991_2022_BxS_Flat!$D44:$CE44, CT_Bands_1991_2022_BxS_Flat!$D44:$CE44, "&lt;0")/SUMIFS(CT_Bands_2003_2022_Count_Stock!#REF!, CT_Bands_1991_2022_BxS_Flat!$D44:$CE44, "&lt;0")</f>
        <v>#REF!</v>
      </c>
      <c r="I44" s="86"/>
      <c r="J44" s="86"/>
      <c r="M44" s="86"/>
      <c r="N44" s="86"/>
      <c r="O44" s="86"/>
      <c r="P44" s="86"/>
      <c r="Q44" s="86"/>
    </row>
    <row r="45" spans="1:17" x14ac:dyDescent="0.25">
      <c r="A45" s="76" t="s">
        <v>793</v>
      </c>
      <c r="B45" s="85" t="s">
        <v>794</v>
      </c>
      <c r="C45" s="85" t="s">
        <v>1511</v>
      </c>
      <c r="D45" s="106" t="e">
        <f>SUMIFS(CT_Bands_2003_2022_Share!#REF!, CT_Bands_1991_2022_Bills_Flat!$D45:$CE45, "&gt;0")</f>
        <v>#REF!</v>
      </c>
      <c r="E45" s="106" t="e">
        <f>SUMIFS(CT_Bands_2003_2022_Share!#REF!, CT_Bands_1991_2022_Bills_Flat!$D45:$CE45, "&lt;0")</f>
        <v>#REF!</v>
      </c>
      <c r="F45" s="112" t="e">
        <f t="shared" si="1"/>
        <v>#REF!</v>
      </c>
      <c r="G45" s="109" t="e">
        <f>SUMIFS(CT_Bands_1991_2022_BxS_Flat!$D45:$CE45, CT_Bands_1991_2022_BxS_Flat!$D45:$CE45, "&gt;0")/SUMIFS(CT_Bands_2003_2022_Count_Stock!#REF!, CT_Bands_1991_2022_BxS_Flat!$D45:$CE45, "&gt;0")</f>
        <v>#REF!</v>
      </c>
      <c r="H45" s="109" t="e">
        <f>SUMIFS(CT_Bands_1991_2022_BxS_Flat!$D45:$CE45, CT_Bands_1991_2022_BxS_Flat!$D45:$CE45, "&lt;0")/SUMIFS(CT_Bands_2003_2022_Count_Stock!#REF!, CT_Bands_1991_2022_BxS_Flat!$D45:$CE45, "&lt;0")</f>
        <v>#REF!</v>
      </c>
      <c r="I45" s="86"/>
      <c r="J45" s="86"/>
      <c r="M45" s="86"/>
      <c r="N45" s="86"/>
      <c r="O45" s="86"/>
      <c r="P45" s="86"/>
      <c r="Q45" s="86"/>
    </row>
    <row r="46" spans="1:17" x14ac:dyDescent="0.25">
      <c r="A46" s="76" t="s">
        <v>795</v>
      </c>
      <c r="B46" s="85" t="s">
        <v>796</v>
      </c>
      <c r="C46" s="85" t="s">
        <v>1511</v>
      </c>
      <c r="D46" s="106" t="e">
        <f>SUMIFS(CT_Bands_2003_2022_Share!#REF!, CT_Bands_1991_2022_Bills_Flat!$D46:$CE46, "&gt;0")</f>
        <v>#REF!</v>
      </c>
      <c r="E46" s="106" t="e">
        <f>SUMIFS(CT_Bands_2003_2022_Share!#REF!, CT_Bands_1991_2022_Bills_Flat!$D46:$CE46, "&lt;0")</f>
        <v>#REF!</v>
      </c>
      <c r="F46" s="112" t="e">
        <f t="shared" si="1"/>
        <v>#REF!</v>
      </c>
      <c r="G46" s="109" t="e">
        <f>SUMIFS(CT_Bands_1991_2022_BxS_Flat!$D46:$CE46, CT_Bands_1991_2022_BxS_Flat!$D46:$CE46, "&gt;0")/SUMIFS(CT_Bands_2003_2022_Count_Stock!#REF!, CT_Bands_1991_2022_BxS_Flat!$D46:$CE46, "&gt;0")</f>
        <v>#REF!</v>
      </c>
      <c r="H46" s="109" t="e">
        <f>SUMIFS(CT_Bands_1991_2022_BxS_Flat!$D46:$CE46, CT_Bands_1991_2022_BxS_Flat!$D46:$CE46, "&lt;0")/SUMIFS(CT_Bands_2003_2022_Count_Stock!#REF!, CT_Bands_1991_2022_BxS_Flat!$D46:$CE46, "&lt;0")</f>
        <v>#REF!</v>
      </c>
      <c r="I46" s="86"/>
      <c r="J46" s="86"/>
      <c r="M46" s="86"/>
      <c r="N46" s="86"/>
      <c r="O46" s="86"/>
      <c r="P46" s="86"/>
      <c r="Q46" s="86"/>
    </row>
    <row r="47" spans="1:17" x14ac:dyDescent="0.25">
      <c r="A47" s="76" t="s">
        <v>837</v>
      </c>
      <c r="B47" s="85" t="s">
        <v>838</v>
      </c>
      <c r="C47" s="85" t="s">
        <v>1511</v>
      </c>
      <c r="D47" s="106" t="e">
        <f>SUMIFS(CT_Bands_2003_2022_Share!#REF!, CT_Bands_1991_2022_Bills_Flat!$D47:$CE47, "&gt;0")</f>
        <v>#REF!</v>
      </c>
      <c r="E47" s="106" t="e">
        <f>SUMIFS(CT_Bands_2003_2022_Share!#REF!, CT_Bands_1991_2022_Bills_Flat!$D47:$CE47, "&lt;0")</f>
        <v>#REF!</v>
      </c>
      <c r="F47" s="112" t="e">
        <f t="shared" si="1"/>
        <v>#REF!</v>
      </c>
      <c r="G47" s="109" t="e">
        <f>SUMIFS(CT_Bands_1991_2022_BxS_Flat!$D47:$CE47, CT_Bands_1991_2022_BxS_Flat!$D47:$CE47, "&gt;0")/SUMIFS(CT_Bands_2003_2022_Count_Stock!#REF!, CT_Bands_1991_2022_BxS_Flat!$D47:$CE47, "&gt;0")</f>
        <v>#REF!</v>
      </c>
      <c r="H47" s="109" t="e">
        <f>SUMIFS(CT_Bands_1991_2022_BxS_Flat!$D47:$CE47, CT_Bands_1991_2022_BxS_Flat!$D47:$CE47, "&lt;0")/SUMIFS(CT_Bands_2003_2022_Count_Stock!#REF!, CT_Bands_1991_2022_BxS_Flat!$D47:$CE47, "&lt;0")</f>
        <v>#REF!</v>
      </c>
      <c r="I47" s="86"/>
      <c r="J47" s="86"/>
      <c r="M47" s="86"/>
      <c r="N47" s="86"/>
      <c r="O47" s="86"/>
      <c r="P47" s="86"/>
      <c r="Q47" s="86"/>
    </row>
    <row r="48" spans="1:17" x14ac:dyDescent="0.25">
      <c r="A48" s="76" t="s">
        <v>797</v>
      </c>
      <c r="B48" s="85" t="s">
        <v>798</v>
      </c>
      <c r="C48" s="85" t="s">
        <v>1511</v>
      </c>
      <c r="D48" s="106" t="e">
        <f>SUMIFS(CT_Bands_2003_2022_Share!#REF!, CT_Bands_1991_2022_Bills_Flat!$D48:$CE48, "&gt;0")</f>
        <v>#REF!</v>
      </c>
      <c r="E48" s="106" t="e">
        <f>SUMIFS(CT_Bands_2003_2022_Share!#REF!, CT_Bands_1991_2022_Bills_Flat!$D48:$CE48, "&lt;0")</f>
        <v>#REF!</v>
      </c>
      <c r="F48" s="112" t="e">
        <f t="shared" si="1"/>
        <v>#REF!</v>
      </c>
      <c r="G48" s="109" t="e">
        <f>SUMIFS(CT_Bands_1991_2022_BxS_Flat!$D48:$CE48, CT_Bands_1991_2022_BxS_Flat!$D48:$CE48, "&gt;0")/SUMIFS(CT_Bands_2003_2022_Count_Stock!#REF!, CT_Bands_1991_2022_BxS_Flat!$D48:$CE48, "&gt;0")</f>
        <v>#REF!</v>
      </c>
      <c r="H48" s="109" t="e">
        <f>SUMIFS(CT_Bands_1991_2022_BxS_Flat!$D48:$CE48, CT_Bands_1991_2022_BxS_Flat!$D48:$CE48, "&lt;0")/SUMIFS(CT_Bands_2003_2022_Count_Stock!#REF!, CT_Bands_1991_2022_BxS_Flat!$D48:$CE48, "&lt;0")</f>
        <v>#REF!</v>
      </c>
      <c r="I48" s="86"/>
      <c r="J48" s="86"/>
      <c r="M48" s="86"/>
      <c r="N48" s="86"/>
      <c r="O48" s="86"/>
      <c r="P48" s="86"/>
      <c r="Q48" s="86"/>
    </row>
    <row r="49" spans="1:17" x14ac:dyDescent="0.25">
      <c r="A49" s="76" t="s">
        <v>839</v>
      </c>
      <c r="B49" s="85" t="s">
        <v>840</v>
      </c>
      <c r="C49" s="85" t="s">
        <v>1511</v>
      </c>
      <c r="D49" s="106" t="e">
        <f>SUMIFS(CT_Bands_2003_2022_Share!#REF!, CT_Bands_1991_2022_Bills_Flat!$D49:$CE49, "&gt;0")</f>
        <v>#REF!</v>
      </c>
      <c r="E49" s="106" t="e">
        <f>SUMIFS(CT_Bands_2003_2022_Share!#REF!, CT_Bands_1991_2022_Bills_Flat!$D49:$CE49, "&lt;0")</f>
        <v>#REF!</v>
      </c>
      <c r="F49" s="112" t="e">
        <f t="shared" si="1"/>
        <v>#REF!</v>
      </c>
      <c r="G49" s="109" t="e">
        <f>SUMIFS(CT_Bands_1991_2022_BxS_Flat!$D49:$CE49, CT_Bands_1991_2022_BxS_Flat!$D49:$CE49, "&gt;0")/SUMIFS(CT_Bands_2003_2022_Count_Stock!#REF!, CT_Bands_1991_2022_BxS_Flat!$D49:$CE49, "&gt;0")</f>
        <v>#REF!</v>
      </c>
      <c r="H49" s="109" t="e">
        <f>SUMIFS(CT_Bands_1991_2022_BxS_Flat!$D49:$CE49, CT_Bands_1991_2022_BxS_Flat!$D49:$CE49, "&lt;0")/SUMIFS(CT_Bands_2003_2022_Count_Stock!#REF!, CT_Bands_1991_2022_BxS_Flat!$D49:$CE49, "&lt;0")</f>
        <v>#REF!</v>
      </c>
      <c r="I49" s="86"/>
      <c r="J49" s="86"/>
      <c r="M49" s="86"/>
      <c r="N49" s="86"/>
      <c r="O49" s="86"/>
      <c r="P49" s="86"/>
      <c r="Q49" s="86"/>
    </row>
    <row r="50" spans="1:17" x14ac:dyDescent="0.25">
      <c r="A50" s="76" t="s">
        <v>841</v>
      </c>
      <c r="B50" s="85" t="s">
        <v>842</v>
      </c>
      <c r="C50" s="85" t="s">
        <v>1511</v>
      </c>
      <c r="D50" s="106" t="e">
        <f>SUMIFS(CT_Bands_2003_2022_Share!#REF!, CT_Bands_1991_2022_Bills_Flat!$D50:$CE50, "&gt;0")</f>
        <v>#REF!</v>
      </c>
      <c r="E50" s="106" t="e">
        <f>SUMIFS(CT_Bands_2003_2022_Share!#REF!, CT_Bands_1991_2022_Bills_Flat!$D50:$CE50, "&lt;0")</f>
        <v>#REF!</v>
      </c>
      <c r="F50" s="112" t="e">
        <f t="shared" si="1"/>
        <v>#REF!</v>
      </c>
      <c r="G50" s="109" t="e">
        <f>SUMIFS(CT_Bands_1991_2022_BxS_Flat!$D50:$CE50, CT_Bands_1991_2022_BxS_Flat!$D50:$CE50, "&gt;0")/SUMIFS(CT_Bands_2003_2022_Count_Stock!#REF!, CT_Bands_1991_2022_BxS_Flat!$D50:$CE50, "&gt;0")</f>
        <v>#REF!</v>
      </c>
      <c r="H50" s="109" t="e">
        <f>SUMIFS(CT_Bands_1991_2022_BxS_Flat!$D50:$CE50, CT_Bands_1991_2022_BxS_Flat!$D50:$CE50, "&lt;0")/SUMIFS(CT_Bands_2003_2022_Count_Stock!#REF!, CT_Bands_1991_2022_BxS_Flat!$D50:$CE50, "&lt;0")</f>
        <v>#REF!</v>
      </c>
      <c r="I50" s="86"/>
      <c r="J50" s="86"/>
      <c r="M50" s="86"/>
      <c r="N50" s="86"/>
      <c r="O50" s="86"/>
      <c r="P50" s="86"/>
      <c r="Q50" s="86"/>
    </row>
    <row r="51" spans="1:17" x14ac:dyDescent="0.25">
      <c r="A51" s="76" t="s">
        <v>799</v>
      </c>
      <c r="B51" s="85" t="s">
        <v>800</v>
      </c>
      <c r="C51" s="85" t="s">
        <v>1511</v>
      </c>
      <c r="D51" s="106" t="e">
        <f>SUMIFS(CT_Bands_2003_2022_Share!#REF!, CT_Bands_1991_2022_Bills_Flat!$D51:$CE51, "&gt;0")</f>
        <v>#REF!</v>
      </c>
      <c r="E51" s="106" t="e">
        <f>SUMIFS(CT_Bands_2003_2022_Share!#REF!, CT_Bands_1991_2022_Bills_Flat!$D51:$CE51, "&lt;0")</f>
        <v>#REF!</v>
      </c>
      <c r="F51" s="112" t="e">
        <f t="shared" si="1"/>
        <v>#REF!</v>
      </c>
      <c r="G51" s="109" t="e">
        <f>SUMIFS(CT_Bands_1991_2022_BxS_Flat!$D51:$CE51, CT_Bands_1991_2022_BxS_Flat!$D51:$CE51, "&gt;0")/SUMIFS(CT_Bands_2003_2022_Count_Stock!#REF!, CT_Bands_1991_2022_BxS_Flat!$D51:$CE51, "&gt;0")</f>
        <v>#REF!</v>
      </c>
      <c r="H51" s="109" t="e">
        <f>SUMIFS(CT_Bands_1991_2022_BxS_Flat!$D51:$CE51, CT_Bands_1991_2022_BxS_Flat!$D51:$CE51, "&lt;0")/SUMIFS(CT_Bands_2003_2022_Count_Stock!#REF!, CT_Bands_1991_2022_BxS_Flat!$D51:$CE51, "&lt;0")</f>
        <v>#REF!</v>
      </c>
      <c r="I51" s="86"/>
      <c r="J51" s="86"/>
      <c r="M51" s="86"/>
      <c r="N51" s="86"/>
      <c r="O51" s="86"/>
      <c r="P51" s="86"/>
      <c r="Q51" s="86"/>
    </row>
    <row r="52" spans="1:17" x14ac:dyDescent="0.25">
      <c r="A52" s="76" t="s">
        <v>843</v>
      </c>
      <c r="B52" s="85" t="s">
        <v>844</v>
      </c>
      <c r="C52" s="85" t="s">
        <v>1511</v>
      </c>
      <c r="D52" s="106" t="e">
        <f>SUMIFS(CT_Bands_2003_2022_Share!#REF!, CT_Bands_1991_2022_Bills_Flat!$D52:$CE52, "&gt;0")</f>
        <v>#REF!</v>
      </c>
      <c r="E52" s="106" t="e">
        <f>SUMIFS(CT_Bands_2003_2022_Share!#REF!, CT_Bands_1991_2022_Bills_Flat!$D52:$CE52, "&lt;0")</f>
        <v>#REF!</v>
      </c>
      <c r="F52" s="112" t="e">
        <f t="shared" si="1"/>
        <v>#REF!</v>
      </c>
      <c r="G52" s="109" t="e">
        <f>SUMIFS(CT_Bands_1991_2022_BxS_Flat!$D52:$CE52, CT_Bands_1991_2022_BxS_Flat!$D52:$CE52, "&gt;0")/SUMIFS(CT_Bands_2003_2022_Count_Stock!#REF!, CT_Bands_1991_2022_BxS_Flat!$D52:$CE52, "&gt;0")</f>
        <v>#REF!</v>
      </c>
      <c r="H52" s="109" t="e">
        <f>SUMIFS(CT_Bands_1991_2022_BxS_Flat!$D52:$CE52, CT_Bands_1991_2022_BxS_Flat!$D52:$CE52, "&lt;0")/SUMIFS(CT_Bands_2003_2022_Count_Stock!#REF!, CT_Bands_1991_2022_BxS_Flat!$D52:$CE52, "&lt;0")</f>
        <v>#REF!</v>
      </c>
      <c r="I52" s="86"/>
      <c r="J52" s="86"/>
      <c r="M52" s="86"/>
      <c r="N52" s="86"/>
      <c r="O52" s="86"/>
      <c r="P52" s="86"/>
      <c r="Q52" s="86"/>
    </row>
    <row r="53" spans="1:17" x14ac:dyDescent="0.25">
      <c r="A53" s="76" t="s">
        <v>801</v>
      </c>
      <c r="B53" s="85" t="s">
        <v>802</v>
      </c>
      <c r="C53" s="85" t="s">
        <v>1511</v>
      </c>
      <c r="D53" s="106" t="e">
        <f>SUMIFS(CT_Bands_2003_2022_Share!#REF!, CT_Bands_1991_2022_Bills_Flat!$D53:$CE53, "&gt;0")</f>
        <v>#REF!</v>
      </c>
      <c r="E53" s="106" t="e">
        <f>SUMIFS(CT_Bands_2003_2022_Share!#REF!, CT_Bands_1991_2022_Bills_Flat!$D53:$CE53, "&lt;0")</f>
        <v>#REF!</v>
      </c>
      <c r="F53" s="112" t="e">
        <f t="shared" si="1"/>
        <v>#REF!</v>
      </c>
      <c r="G53" s="109" t="e">
        <f>SUMIFS(CT_Bands_1991_2022_BxS_Flat!$D53:$CE53, CT_Bands_1991_2022_BxS_Flat!$D53:$CE53, "&gt;0")/SUMIFS(CT_Bands_2003_2022_Count_Stock!#REF!, CT_Bands_1991_2022_BxS_Flat!$D53:$CE53, "&gt;0")</f>
        <v>#REF!</v>
      </c>
      <c r="H53" s="109" t="e">
        <f>SUMIFS(CT_Bands_1991_2022_BxS_Flat!$D53:$CE53, CT_Bands_1991_2022_BxS_Flat!$D53:$CE53, "&lt;0")/SUMIFS(CT_Bands_2003_2022_Count_Stock!#REF!, CT_Bands_1991_2022_BxS_Flat!$D53:$CE53, "&lt;0")</f>
        <v>#REF!</v>
      </c>
      <c r="I53" s="86"/>
      <c r="J53" s="86"/>
      <c r="M53" s="86"/>
      <c r="N53" s="86"/>
      <c r="O53" s="86"/>
      <c r="P53" s="86"/>
      <c r="Q53" s="86"/>
    </row>
    <row r="54" spans="1:17" x14ac:dyDescent="0.25">
      <c r="A54" s="76" t="s">
        <v>845</v>
      </c>
      <c r="B54" s="85" t="s">
        <v>846</v>
      </c>
      <c r="C54" s="85" t="s">
        <v>1511</v>
      </c>
      <c r="D54" s="106" t="e">
        <f>SUMIFS(CT_Bands_2003_2022_Share!#REF!, CT_Bands_1991_2022_Bills_Flat!$D54:$CE54, "&gt;0")</f>
        <v>#REF!</v>
      </c>
      <c r="E54" s="106" t="e">
        <f>SUMIFS(CT_Bands_2003_2022_Share!#REF!, CT_Bands_1991_2022_Bills_Flat!$D54:$CE54, "&lt;0")</f>
        <v>#REF!</v>
      </c>
      <c r="F54" s="112" t="e">
        <f t="shared" si="1"/>
        <v>#REF!</v>
      </c>
      <c r="G54" s="109" t="e">
        <f>SUMIFS(CT_Bands_1991_2022_BxS_Flat!$D54:$CE54, CT_Bands_1991_2022_BxS_Flat!$D54:$CE54, "&gt;0")/SUMIFS(CT_Bands_2003_2022_Count_Stock!#REF!, CT_Bands_1991_2022_BxS_Flat!$D54:$CE54, "&gt;0")</f>
        <v>#REF!</v>
      </c>
      <c r="H54" s="109" t="e">
        <f>SUMIFS(CT_Bands_1991_2022_BxS_Flat!$D54:$CE54, CT_Bands_1991_2022_BxS_Flat!$D54:$CE54, "&lt;0")/SUMIFS(CT_Bands_2003_2022_Count_Stock!#REF!, CT_Bands_1991_2022_BxS_Flat!$D54:$CE54, "&lt;0")</f>
        <v>#REF!</v>
      </c>
      <c r="I54" s="86"/>
      <c r="J54" s="86"/>
      <c r="M54" s="86"/>
      <c r="N54" s="86"/>
      <c r="O54" s="86"/>
      <c r="P54" s="86"/>
      <c r="Q54" s="86"/>
    </row>
    <row r="55" spans="1:17" x14ac:dyDescent="0.25">
      <c r="A55" s="76" t="s">
        <v>803</v>
      </c>
      <c r="B55" s="85" t="s">
        <v>804</v>
      </c>
      <c r="C55" s="85" t="s">
        <v>1511</v>
      </c>
      <c r="D55" s="106" t="e">
        <f>SUMIFS(CT_Bands_2003_2022_Share!#REF!, CT_Bands_1991_2022_Bills_Flat!$D55:$CE55, "&gt;0")</f>
        <v>#REF!</v>
      </c>
      <c r="E55" s="106" t="e">
        <f>SUMIFS(CT_Bands_2003_2022_Share!#REF!, CT_Bands_1991_2022_Bills_Flat!$D55:$CE55, "&lt;0")</f>
        <v>#REF!</v>
      </c>
      <c r="F55" s="112" t="e">
        <f t="shared" si="1"/>
        <v>#REF!</v>
      </c>
      <c r="G55" s="109" t="e">
        <f>SUMIFS(CT_Bands_1991_2022_BxS_Flat!$D55:$CE55, CT_Bands_1991_2022_BxS_Flat!$D55:$CE55, "&gt;0")/SUMIFS(CT_Bands_2003_2022_Count_Stock!#REF!, CT_Bands_1991_2022_BxS_Flat!$D55:$CE55, "&gt;0")</f>
        <v>#REF!</v>
      </c>
      <c r="H55" s="109" t="e">
        <f>SUMIFS(CT_Bands_1991_2022_BxS_Flat!$D55:$CE55, CT_Bands_1991_2022_BxS_Flat!$D55:$CE55, "&lt;0")/SUMIFS(CT_Bands_2003_2022_Count_Stock!#REF!, CT_Bands_1991_2022_BxS_Flat!$D55:$CE55, "&lt;0")</f>
        <v>#REF!</v>
      </c>
      <c r="I55" s="86"/>
      <c r="J55" s="86"/>
      <c r="M55" s="86"/>
      <c r="N55" s="86"/>
      <c r="O55" s="86"/>
      <c r="P55" s="86"/>
      <c r="Q55" s="86"/>
    </row>
    <row r="56" spans="1:17" x14ac:dyDescent="0.25">
      <c r="A56" s="76" t="s">
        <v>805</v>
      </c>
      <c r="B56" s="85" t="s">
        <v>806</v>
      </c>
      <c r="C56" s="85" t="s">
        <v>1511</v>
      </c>
      <c r="D56" s="106" t="e">
        <f>SUMIFS(CT_Bands_2003_2022_Share!#REF!, CT_Bands_1991_2022_Bills_Flat!$D56:$CE56, "&gt;0")</f>
        <v>#REF!</v>
      </c>
      <c r="E56" s="106" t="e">
        <f>SUMIFS(CT_Bands_2003_2022_Share!#REF!, CT_Bands_1991_2022_Bills_Flat!$D56:$CE56, "&lt;0")</f>
        <v>#REF!</v>
      </c>
      <c r="F56" s="112" t="e">
        <f t="shared" si="1"/>
        <v>#REF!</v>
      </c>
      <c r="G56" s="109" t="e">
        <f>SUMIFS(CT_Bands_1991_2022_BxS_Flat!$D56:$CE56, CT_Bands_1991_2022_BxS_Flat!$D56:$CE56, "&gt;0")/SUMIFS(CT_Bands_2003_2022_Count_Stock!#REF!, CT_Bands_1991_2022_BxS_Flat!$D56:$CE56, "&gt;0")</f>
        <v>#REF!</v>
      </c>
      <c r="H56" s="109" t="e">
        <f>SUMIFS(CT_Bands_1991_2022_BxS_Flat!$D56:$CE56, CT_Bands_1991_2022_BxS_Flat!$D56:$CE56, "&lt;0")/SUMIFS(CT_Bands_2003_2022_Count_Stock!#REF!, CT_Bands_1991_2022_BxS_Flat!$D56:$CE56, "&lt;0")</f>
        <v>#REF!</v>
      </c>
      <c r="I56" s="86"/>
      <c r="J56" s="86"/>
      <c r="M56" s="86"/>
      <c r="N56" s="86"/>
      <c r="O56" s="86"/>
      <c r="P56" s="86"/>
      <c r="Q56" s="8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44B03-E985-4038-8CF0-99FEFC1E25C5}">
  <sheetPr>
    <tabColor rgb="FFFF0000"/>
  </sheetPr>
  <dimension ref="A1"/>
  <sheetViews>
    <sheetView workbookViewId="0">
      <selection activeCell="O20" sqref="O20"/>
    </sheetView>
  </sheetViews>
  <sheetFormatPr defaultRowHeight="15" x14ac:dyDescent="0.2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D1DF6-DDAE-48F9-85C5-BC10733F6E77}">
  <dimension ref="A2:CP25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K23" sqref="K23"/>
    </sheetView>
  </sheetViews>
  <sheetFormatPr defaultRowHeight="15" x14ac:dyDescent="0.25"/>
  <cols>
    <col min="2" max="2" width="18.42578125" customWidth="1"/>
    <col min="3" max="3" width="13.140625" customWidth="1"/>
    <col min="4" max="12" width="7.42578125" customWidth="1"/>
    <col min="13" max="13" width="5" customWidth="1"/>
    <col min="14" max="14" width="7" customWidth="1"/>
    <col min="15" max="19" width="9.5703125" customWidth="1"/>
    <col min="20" max="22" width="10.5703125" customWidth="1"/>
    <col min="23" max="23" width="9.5703125" style="99" customWidth="1"/>
    <col min="24" max="24" width="11.42578125" customWidth="1"/>
    <col min="25" max="28" width="9.5703125" customWidth="1"/>
    <col min="29" max="31" width="10.5703125" customWidth="1"/>
    <col min="32" max="32" width="9.5703125" style="99" customWidth="1"/>
    <col min="33" max="33" width="9.5703125" customWidth="1"/>
    <col min="34" max="34" width="6.85546875" customWidth="1"/>
    <col min="35" max="37" width="9.5703125" customWidth="1"/>
    <col min="38" max="40" width="10.5703125" customWidth="1"/>
    <col min="41" max="41" width="9.5703125" style="99" customWidth="1"/>
    <col min="42" max="43" width="9.5703125" customWidth="1"/>
    <col min="44" max="44" width="6.5703125" customWidth="1"/>
    <col min="45" max="46" width="9.5703125" customWidth="1"/>
    <col min="47" max="49" width="10.5703125" customWidth="1"/>
    <col min="50" max="50" width="9.5703125" style="99" customWidth="1"/>
    <col min="51" max="53" width="9.5703125" customWidth="1"/>
    <col min="54" max="54" width="6.42578125" customWidth="1"/>
    <col min="55" max="55" width="9.5703125" customWidth="1"/>
    <col min="56" max="58" width="10.5703125" customWidth="1"/>
    <col min="59" max="59" width="9.5703125" style="99" customWidth="1"/>
    <col min="60" max="63" width="9.5703125" customWidth="1"/>
    <col min="64" max="64" width="6.85546875" customWidth="1"/>
    <col min="65" max="67" width="10.5703125" customWidth="1"/>
    <col min="68" max="68" width="9.5703125" style="99" customWidth="1"/>
    <col min="69" max="73" width="9.5703125" customWidth="1"/>
    <col min="74" max="74" width="7.140625" customWidth="1"/>
    <col min="75" max="76" width="10.5703125" customWidth="1"/>
    <col min="77" max="77" width="9.5703125" style="99" customWidth="1"/>
    <col min="78" max="82" width="9.5703125" customWidth="1"/>
    <col min="83" max="83" width="10.5703125" customWidth="1"/>
    <col min="84" max="84" width="6.85546875" customWidth="1"/>
    <col min="85" max="85" width="6.42578125" customWidth="1"/>
    <col min="86" max="86" width="9.85546875" customWidth="1"/>
  </cols>
  <sheetData>
    <row r="2" spans="1:94" x14ac:dyDescent="0.25">
      <c r="C2">
        <v>2003</v>
      </c>
      <c r="D2" t="s">
        <v>2117</v>
      </c>
      <c r="E2" t="s">
        <v>2118</v>
      </c>
      <c r="F2" t="s">
        <v>2119</v>
      </c>
      <c r="G2" t="s">
        <v>2120</v>
      </c>
      <c r="H2" t="s">
        <v>2121</v>
      </c>
      <c r="I2" t="s">
        <v>2122</v>
      </c>
      <c r="J2" t="s">
        <v>2123</v>
      </c>
      <c r="K2" t="s">
        <v>2124</v>
      </c>
      <c r="L2" t="s">
        <v>2359</v>
      </c>
      <c r="N2" t="s">
        <v>2117</v>
      </c>
      <c r="O2" t="s">
        <v>2117</v>
      </c>
      <c r="P2" t="s">
        <v>2117</v>
      </c>
      <c r="Q2" t="s">
        <v>2117</v>
      </c>
      <c r="R2" t="s">
        <v>2117</v>
      </c>
      <c r="S2" t="s">
        <v>2117</v>
      </c>
      <c r="T2" t="s">
        <v>2117</v>
      </c>
      <c r="U2" t="s">
        <v>2117</v>
      </c>
      <c r="V2" t="s">
        <v>2117</v>
      </c>
      <c r="W2" t="s">
        <v>2118</v>
      </c>
      <c r="X2" t="s">
        <v>2118</v>
      </c>
      <c r="Y2" t="s">
        <v>2118</v>
      </c>
      <c r="Z2" t="s">
        <v>2118</v>
      </c>
      <c r="AA2" t="s">
        <v>2118</v>
      </c>
      <c r="AB2" t="s">
        <v>2118</v>
      </c>
      <c r="AC2" t="s">
        <v>2118</v>
      </c>
      <c r="AD2" t="s">
        <v>2118</v>
      </c>
      <c r="AE2" t="s">
        <v>2118</v>
      </c>
      <c r="AF2" t="s">
        <v>2119</v>
      </c>
      <c r="AG2" t="s">
        <v>2119</v>
      </c>
      <c r="AH2" t="s">
        <v>2119</v>
      </c>
      <c r="AI2" t="s">
        <v>2119</v>
      </c>
      <c r="AJ2" t="s">
        <v>2119</v>
      </c>
      <c r="AK2" t="s">
        <v>2119</v>
      </c>
      <c r="AL2" t="s">
        <v>2119</v>
      </c>
      <c r="AM2" t="s">
        <v>2119</v>
      </c>
      <c r="AN2" t="s">
        <v>2119</v>
      </c>
      <c r="AO2" t="s">
        <v>2120</v>
      </c>
      <c r="AP2" t="s">
        <v>2120</v>
      </c>
      <c r="AQ2" t="s">
        <v>2120</v>
      </c>
      <c r="AR2" t="s">
        <v>2120</v>
      </c>
      <c r="AS2" t="s">
        <v>2120</v>
      </c>
      <c r="AT2" t="s">
        <v>2120</v>
      </c>
      <c r="AU2" t="s">
        <v>2120</v>
      </c>
      <c r="AV2" t="s">
        <v>2120</v>
      </c>
      <c r="AW2" t="s">
        <v>2120</v>
      </c>
      <c r="AX2" t="s">
        <v>2121</v>
      </c>
      <c r="AY2" t="s">
        <v>2121</v>
      </c>
      <c r="AZ2" t="s">
        <v>2121</v>
      </c>
      <c r="BA2" t="s">
        <v>2121</v>
      </c>
      <c r="BB2" t="s">
        <v>2121</v>
      </c>
      <c r="BC2" t="s">
        <v>2121</v>
      </c>
      <c r="BD2" t="s">
        <v>2121</v>
      </c>
      <c r="BE2" t="s">
        <v>2121</v>
      </c>
      <c r="BF2" t="s">
        <v>2121</v>
      </c>
      <c r="BG2" t="s">
        <v>2122</v>
      </c>
      <c r="BH2" t="s">
        <v>2122</v>
      </c>
      <c r="BI2" t="s">
        <v>2122</v>
      </c>
      <c r="BJ2" t="s">
        <v>2122</v>
      </c>
      <c r="BK2" t="s">
        <v>2122</v>
      </c>
      <c r="BL2" t="s">
        <v>2122</v>
      </c>
      <c r="BM2" t="s">
        <v>2122</v>
      </c>
      <c r="BN2" t="s">
        <v>2122</v>
      </c>
      <c r="BO2" t="s">
        <v>2122</v>
      </c>
      <c r="BP2" t="s">
        <v>2123</v>
      </c>
      <c r="BQ2" t="s">
        <v>2123</v>
      </c>
      <c r="BR2" t="s">
        <v>2123</v>
      </c>
      <c r="BS2" t="s">
        <v>2123</v>
      </c>
      <c r="BT2" t="s">
        <v>2123</v>
      </c>
      <c r="BU2" t="s">
        <v>2123</v>
      </c>
      <c r="BV2" t="s">
        <v>2123</v>
      </c>
      <c r="BW2" t="s">
        <v>2123</v>
      </c>
      <c r="BX2" t="s">
        <v>2123</v>
      </c>
      <c r="BY2" t="s">
        <v>2124</v>
      </c>
      <c r="BZ2" t="s">
        <v>2124</v>
      </c>
      <c r="CA2" t="s">
        <v>2124</v>
      </c>
      <c r="CB2" t="s">
        <v>2124</v>
      </c>
      <c r="CC2" t="s">
        <v>2124</v>
      </c>
      <c r="CD2" t="s">
        <v>2124</v>
      </c>
      <c r="CE2" t="s">
        <v>2124</v>
      </c>
      <c r="CF2" t="s">
        <v>2124</v>
      </c>
      <c r="CG2" t="s">
        <v>2124</v>
      </c>
      <c r="CH2" t="s">
        <v>2359</v>
      </c>
      <c r="CI2" t="s">
        <v>2359</v>
      </c>
      <c r="CJ2" t="s">
        <v>2359</v>
      </c>
      <c r="CK2" t="s">
        <v>2359</v>
      </c>
      <c r="CL2" t="s">
        <v>2359</v>
      </c>
      <c r="CM2" t="s">
        <v>2359</v>
      </c>
      <c r="CN2" t="s">
        <v>2359</v>
      </c>
      <c r="CO2" t="s">
        <v>2359</v>
      </c>
      <c r="CP2" t="s">
        <v>2359</v>
      </c>
    </row>
    <row r="3" spans="1:94" x14ac:dyDescent="0.25">
      <c r="C3">
        <v>2022</v>
      </c>
      <c r="D3" t="s">
        <v>7</v>
      </c>
      <c r="E3" t="s">
        <v>8</v>
      </c>
      <c r="F3" t="s">
        <v>9</v>
      </c>
      <c r="G3" t="s">
        <v>10</v>
      </c>
      <c r="H3" t="s">
        <v>11</v>
      </c>
      <c r="I3" t="s">
        <v>12</v>
      </c>
      <c r="J3" t="s">
        <v>13</v>
      </c>
      <c r="K3" t="s">
        <v>14</v>
      </c>
      <c r="L3" t="s">
        <v>15</v>
      </c>
      <c r="N3" t="s">
        <v>7</v>
      </c>
      <c r="O3" t="s">
        <v>8</v>
      </c>
      <c r="P3" t="s">
        <v>9</v>
      </c>
      <c r="Q3" t="s">
        <v>10</v>
      </c>
      <c r="R3" t="s">
        <v>11</v>
      </c>
      <c r="S3" t="s">
        <v>12</v>
      </c>
      <c r="T3" t="s">
        <v>13</v>
      </c>
      <c r="U3" t="s">
        <v>14</v>
      </c>
      <c r="V3" t="s">
        <v>15</v>
      </c>
      <c r="W3" t="s">
        <v>7</v>
      </c>
      <c r="X3" t="s">
        <v>8</v>
      </c>
      <c r="Y3" t="s">
        <v>9</v>
      </c>
      <c r="Z3" t="s">
        <v>10</v>
      </c>
      <c r="AA3" t="s">
        <v>11</v>
      </c>
      <c r="AB3" t="s">
        <v>12</v>
      </c>
      <c r="AC3" t="s">
        <v>13</v>
      </c>
      <c r="AD3" t="s">
        <v>14</v>
      </c>
      <c r="AE3" t="s">
        <v>15</v>
      </c>
      <c r="AF3" t="s">
        <v>7</v>
      </c>
      <c r="AG3" t="s">
        <v>8</v>
      </c>
      <c r="AH3" t="s">
        <v>9</v>
      </c>
      <c r="AI3" t="s">
        <v>10</v>
      </c>
      <c r="AJ3" t="s">
        <v>11</v>
      </c>
      <c r="AK3" t="s">
        <v>12</v>
      </c>
      <c r="AL3" t="s">
        <v>13</v>
      </c>
      <c r="AM3" t="s">
        <v>14</v>
      </c>
      <c r="AN3" t="s">
        <v>15</v>
      </c>
      <c r="AO3" t="s">
        <v>7</v>
      </c>
      <c r="AP3" t="s">
        <v>8</v>
      </c>
      <c r="AQ3" t="s">
        <v>9</v>
      </c>
      <c r="AR3" t="s">
        <v>10</v>
      </c>
      <c r="AS3" t="s">
        <v>11</v>
      </c>
      <c r="AT3" t="s">
        <v>12</v>
      </c>
      <c r="AU3" t="s">
        <v>13</v>
      </c>
      <c r="AV3" t="s">
        <v>14</v>
      </c>
      <c r="AW3" t="s">
        <v>15</v>
      </c>
      <c r="AX3" t="s">
        <v>7</v>
      </c>
      <c r="AY3" t="s">
        <v>8</v>
      </c>
      <c r="AZ3" t="s">
        <v>9</v>
      </c>
      <c r="BA3" t="s">
        <v>10</v>
      </c>
      <c r="BB3" t="s">
        <v>11</v>
      </c>
      <c r="BC3" t="s">
        <v>12</v>
      </c>
      <c r="BD3" t="s">
        <v>13</v>
      </c>
      <c r="BE3" t="s">
        <v>14</v>
      </c>
      <c r="BF3" t="s">
        <v>15</v>
      </c>
      <c r="BG3" t="s">
        <v>7</v>
      </c>
      <c r="BH3" t="s">
        <v>8</v>
      </c>
      <c r="BI3" t="s">
        <v>9</v>
      </c>
      <c r="BJ3" t="s">
        <v>10</v>
      </c>
      <c r="BK3" t="s">
        <v>11</v>
      </c>
      <c r="BL3" t="s">
        <v>12</v>
      </c>
      <c r="BM3" t="s">
        <v>13</v>
      </c>
      <c r="BN3" t="s">
        <v>14</v>
      </c>
      <c r="BO3" t="s">
        <v>15</v>
      </c>
      <c r="BP3" t="s">
        <v>7</v>
      </c>
      <c r="BQ3" t="s">
        <v>8</v>
      </c>
      <c r="BR3" t="s">
        <v>9</v>
      </c>
      <c r="BS3" t="s">
        <v>10</v>
      </c>
      <c r="BT3" t="s">
        <v>11</v>
      </c>
      <c r="BU3" t="s">
        <v>12</v>
      </c>
      <c r="BV3" t="s">
        <v>13</v>
      </c>
      <c r="BW3" t="s">
        <v>14</v>
      </c>
      <c r="BX3" t="s">
        <v>15</v>
      </c>
      <c r="BY3" t="s">
        <v>7</v>
      </c>
      <c r="BZ3" t="s">
        <v>8</v>
      </c>
      <c r="CA3" t="s">
        <v>9</v>
      </c>
      <c r="CB3" t="s">
        <v>10</v>
      </c>
      <c r="CC3" t="s">
        <v>11</v>
      </c>
      <c r="CD3" t="s">
        <v>12</v>
      </c>
      <c r="CE3" t="s">
        <v>13</v>
      </c>
      <c r="CF3" t="s">
        <v>14</v>
      </c>
      <c r="CG3" t="s">
        <v>15</v>
      </c>
      <c r="CH3" t="s">
        <v>7</v>
      </c>
      <c r="CI3" t="s">
        <v>8</v>
      </c>
      <c r="CJ3" t="s">
        <v>9</v>
      </c>
      <c r="CK3" t="s">
        <v>10</v>
      </c>
      <c r="CL3" t="s">
        <v>11</v>
      </c>
      <c r="CM3" t="s">
        <v>12</v>
      </c>
      <c r="CN3" t="s">
        <v>13</v>
      </c>
      <c r="CO3" t="s">
        <v>14</v>
      </c>
      <c r="CP3" t="s">
        <v>15</v>
      </c>
    </row>
    <row r="4" spans="1:94" x14ac:dyDescent="0.25">
      <c r="A4" s="126" t="s">
        <v>1087</v>
      </c>
      <c r="B4" s="127" t="s">
        <v>1088</v>
      </c>
      <c r="C4" s="127" t="s">
        <v>2319</v>
      </c>
      <c r="D4" s="146">
        <f t="shared" ref="D4:D25" si="0">N4</f>
        <v>1.4971177102222221E-2</v>
      </c>
      <c r="E4" s="146">
        <f t="shared" ref="E4:E25" si="1">X4</f>
        <v>1.1148701464627335E-2</v>
      </c>
      <c r="F4" s="146">
        <f t="shared" ref="F4:F25" si="2">AH4</f>
        <v>8.8065488643987635E-3</v>
      </c>
      <c r="G4" s="146">
        <f t="shared" ref="G4:G25" si="3">AR4</f>
        <v>7.2441023739733892E-3</v>
      </c>
      <c r="H4" s="146">
        <f t="shared" ref="H4:H25" si="4">BB4</f>
        <v>6.6944179003141629E-3</v>
      </c>
      <c r="I4" s="146">
        <f t="shared" ref="I4:I25" si="5">BL4</f>
        <v>5.8622008385799795E-3</v>
      </c>
      <c r="J4" s="146">
        <f t="shared" ref="J4:J25" si="6">BV4</f>
        <v>4.7577853013118909E-3</v>
      </c>
      <c r="K4" s="146">
        <f>CF4</f>
        <v>4.1715328324874101E-3</v>
      </c>
      <c r="L4" s="146">
        <f>CP4</f>
        <v>4.2950051304133366E-3</v>
      </c>
      <c r="M4" s="127"/>
      <c r="N4" s="136">
        <f>IFERROR(INDEX(CT_Bills_2003_2022!$D$4:$L$25,MATCH(CT_Bands_2003_Rates!$B4,CT_Bills_2003_2022!$B$4:$B$25,0),MATCH(CT_Bands_2003_Rates!N$2,CT_Bills_2003_2022!$D$3:$L$3,0))/SUMIFS(CT_Bands_Revaluing_2022!$W$19:$AF$19, CT_Bands_Revaluing_2022!$W$4:$AF$4, CT_Bands_2003_Rates!N$3), "n/a")</f>
        <v>1.4971177102222221E-2</v>
      </c>
      <c r="O4" s="136">
        <f>IFERROR(INDEX(CT_Bills_2003_2022!$D$4:$L$25,MATCH(CT_Bands_2003_Rates!$B4,CT_Bills_2003_2022!$B$4:$B$25,0),MATCH(CT_Bands_2003_Rates!O$2,CT_Bills_2003_2022!$D$3:$L$3,0))/SUMIFS(CT_Bands_Revaluing_2022!$W$19:$AF$19, CT_Bands_Revaluing_2022!$W$4:$AF$4, CT_Bands_2003_Rates!O$3), "n/a")</f>
        <v>9.5560298268234315E-3</v>
      </c>
      <c r="P4" s="136">
        <f>IFERROR(INDEX(CT_Bills_2003_2022!$D$4:$L$25,MATCH(CT_Bands_2003_Rates!$B4,CT_Bills_2003_2022!$B$4:$B$25,0),MATCH(CT_Bands_2003_Rates!P$2,CT_Bills_2003_2022!$D$3:$L$3,0))/SUMIFS(CT_Bands_Revaluing_2022!$W$19:$AF$19, CT_Bands_Revaluing_2022!$W$4:$AF$4, CT_Bands_2003_Rates!P$3), "n/a")</f>
        <v>6.604911648299073E-3</v>
      </c>
      <c r="Q4" s="136">
        <f>IFERROR(INDEX(CT_Bills_2003_2022!$D$4:$L$25,MATCH(CT_Bands_2003_Rates!$B4,CT_Bills_2003_2022!$B$4:$B$25,0),MATCH(CT_Bands_2003_Rates!Q$2,CT_Bills_2003_2022!$D$3:$L$3,0))/SUMIFS(CT_Bands_Revaluing_2022!$W$19:$AF$19, CT_Bands_Revaluing_2022!$W$4:$AF$4, CT_Bands_2003_Rates!Q$3), "n/a")</f>
        <v>4.8294015826489262E-3</v>
      </c>
      <c r="R4" s="136">
        <f>IFERROR(INDEX(CT_Bills_2003_2022!$D$4:$L$25,MATCH(CT_Bands_2003_Rates!$B4,CT_Bills_2003_2022!$B$4:$B$25,0),MATCH(CT_Bands_2003_Rates!R$2,CT_Bills_2003_2022!$D$3:$L$3,0))/SUMIFS(CT_Bands_Revaluing_2022!$W$19:$AF$19, CT_Bands_Revaluing_2022!$W$4:$AF$4, CT_Bands_2003_Rates!R$3), "n/a")</f>
        <v>3.6515006728986346E-3</v>
      </c>
      <c r="S4" s="136">
        <f>IFERROR(INDEX(CT_Bills_2003_2022!$D$4:$L$25,MATCH(CT_Bands_2003_Rates!$B4,CT_Bills_2003_2022!$B$4:$B$25,0),MATCH(CT_Bands_2003_Rates!S$2,CT_Bills_2003_2022!$D$3:$L$3,0))/SUMIFS(CT_Bands_Revaluing_2022!$W$19:$AF$19, CT_Bands_Revaluing_2022!$W$4:$AF$4, CT_Bands_2003_Rates!S$3), "n/a")</f>
        <v>2.7056311562676833E-3</v>
      </c>
      <c r="T4" s="136">
        <f>IFERROR(INDEX(CT_Bills_2003_2022!$D$4:$L$25,MATCH(CT_Bands_2003_Rates!$B4,CT_Bills_2003_2022!$B$4:$B$25,0),MATCH(CT_Bands_2003_Rates!T$2,CT_Bills_2003_2022!$D$3:$L$3,0))/SUMIFS(CT_Bands_Revaluing_2022!$W$19:$AF$19, CT_Bands_Revaluing_2022!$W$4:$AF$4, CT_Bands_2003_Rates!T$3), "n/a")</f>
        <v>1.9031141205247564E-3</v>
      </c>
      <c r="U4" s="136">
        <f>IFERROR(INDEX(CT_Bills_2003_2022!$D$4:$L$25,MATCH(CT_Bands_2003_Rates!$B4,CT_Bills_2003_2022!$B$4:$B$25,0),MATCH(CT_Bands_2003_Rates!U$2,CT_Bills_2003_2022!$D$3:$L$3,0))/SUMIFS(CT_Bands_Revaluing_2022!$W$19:$AF$19, CT_Bands_Revaluing_2022!$W$4:$AF$4, CT_Bands_2003_Rates!U$3), "n/a")</f>
        <v>1.39051094416247E-3</v>
      </c>
      <c r="V4" s="136">
        <f>IFERROR(INDEX(CT_Bills_2003_2022!$D$4:$L$25,MATCH(CT_Bands_2003_Rates!$B4,CT_Bills_2003_2022!$B$4:$B$25,0),MATCH(CT_Bands_2003_Rates!V$2,CT_Bills_2003_2022!$D$3:$L$3,0))/SUMIFS(CT_Bands_Revaluing_2022!$W$19:$AF$19, CT_Bands_Revaluing_2022!$W$4:$AF$4, CT_Bands_2003_Rates!V$3), "n/a")</f>
        <v>1.2271443229752389E-3</v>
      </c>
      <c r="W4" s="147">
        <f>IFERROR(INDEX(CT_Bills_2003_2022!$D$4:$L$25,MATCH(CT_Bands_2003_Rates!$B4,CT_Bills_2003_2022!$B$4:$B$25,0),MATCH(CT_Bands_2003_Rates!W$2,CT_Bills_2003_2022!$D$3:$L$3,0))/SUMIFS(CT_Bands_Revaluing_2022!$W$19:$AF$19, CT_Bands_Revaluing_2022!$W$4:$AF$4, CT_Bands_2003_Rates!W$3), "n/a")</f>
        <v>1.7466373285925922E-2</v>
      </c>
      <c r="X4" s="136">
        <f>IFERROR(INDEX(CT_Bills_2003_2022!$D$4:$L$25,MATCH(CT_Bands_2003_Rates!$B4,CT_Bills_2003_2022!$B$4:$B$25,0),MATCH(CT_Bands_2003_Rates!X$2,CT_Bills_2003_2022!$D$3:$L$3,0))/SUMIFS(CT_Bands_Revaluing_2022!$W$19:$AF$19, CT_Bands_Revaluing_2022!$W$4:$AF$4, CT_Bands_2003_Rates!X$3), "n/a")</f>
        <v>1.1148701464627335E-2</v>
      </c>
      <c r="Y4" s="136">
        <f>IFERROR(INDEX(CT_Bills_2003_2022!$D$4:$L$25,MATCH(CT_Bands_2003_Rates!$B4,CT_Bills_2003_2022!$B$4:$B$25,0),MATCH(CT_Bands_2003_Rates!Y$2,CT_Bills_2003_2022!$D$3:$L$3,0))/SUMIFS(CT_Bands_Revaluing_2022!$W$19:$AF$19, CT_Bands_Revaluing_2022!$W$4:$AF$4, CT_Bands_2003_Rates!Y$3), "n/a")</f>
        <v>7.7057302563489178E-3</v>
      </c>
      <c r="Z4" s="136">
        <f>IFERROR(INDEX(CT_Bills_2003_2022!$D$4:$L$25,MATCH(CT_Bands_2003_Rates!$B4,CT_Bills_2003_2022!$B$4:$B$25,0),MATCH(CT_Bands_2003_Rates!Z$2,CT_Bills_2003_2022!$D$3:$L$3,0))/SUMIFS(CT_Bands_Revaluing_2022!$W$19:$AF$19, CT_Bands_Revaluing_2022!$W$4:$AF$4, CT_Bands_2003_Rates!Z$3), "n/a")</f>
        <v>5.6343018464237466E-3</v>
      </c>
      <c r="AA4" s="136">
        <f>IFERROR(INDEX(CT_Bills_2003_2022!$D$4:$L$25,MATCH(CT_Bands_2003_Rates!$B4,CT_Bills_2003_2022!$B$4:$B$25,0),MATCH(CT_Bands_2003_Rates!AA$2,CT_Bills_2003_2022!$D$3:$L$3,0))/SUMIFS(CT_Bands_Revaluing_2022!$W$19:$AF$19, CT_Bands_Revaluing_2022!$W$4:$AF$4, CT_Bands_2003_Rates!AA$3), "n/a")</f>
        <v>4.2600841183817401E-3</v>
      </c>
      <c r="AB4" s="136">
        <f>IFERROR(INDEX(CT_Bills_2003_2022!$D$4:$L$25,MATCH(CT_Bands_2003_Rates!$B4,CT_Bills_2003_2022!$B$4:$B$25,0),MATCH(CT_Bands_2003_Rates!AB$2,CT_Bills_2003_2022!$D$3:$L$3,0))/SUMIFS(CT_Bands_Revaluing_2022!$W$19:$AF$19, CT_Bands_Revaluing_2022!$W$4:$AF$4, CT_Bands_2003_Rates!AB$3), "n/a")</f>
        <v>3.1565696823122966E-3</v>
      </c>
      <c r="AC4" s="136">
        <f>IFERROR(INDEX(CT_Bills_2003_2022!$D$4:$L$25,MATCH(CT_Bands_2003_Rates!$B4,CT_Bills_2003_2022!$B$4:$B$25,0),MATCH(CT_Bands_2003_Rates!AC$2,CT_Bills_2003_2022!$D$3:$L$3,0))/SUMIFS(CT_Bands_Revaluing_2022!$W$19:$AF$19, CT_Bands_Revaluing_2022!$W$4:$AF$4, CT_Bands_2003_Rates!AC$3), "n/a")</f>
        <v>2.2202998072788824E-3</v>
      </c>
      <c r="AD4" s="136">
        <f>IFERROR(INDEX(CT_Bills_2003_2022!$D$4:$L$25,MATCH(CT_Bands_2003_Rates!$B4,CT_Bills_2003_2022!$B$4:$B$25,0),MATCH(CT_Bands_2003_Rates!AD$2,CT_Bills_2003_2022!$D$3:$L$3,0))/SUMIFS(CT_Bands_Revaluing_2022!$W$19:$AF$19, CT_Bands_Revaluing_2022!$W$4:$AF$4, CT_Bands_2003_Rates!AD$3), "n/a")</f>
        <v>1.6222627681895482E-3</v>
      </c>
      <c r="AE4" s="136">
        <f>IFERROR(INDEX(CT_Bills_2003_2022!$D$4:$L$25,MATCH(CT_Bands_2003_Rates!$B4,CT_Bills_2003_2022!$B$4:$B$25,0),MATCH(CT_Bands_2003_Rates!AE$2,CT_Bills_2003_2022!$D$3:$L$3,0))/SUMIFS(CT_Bands_Revaluing_2022!$W$19:$AF$19, CT_Bands_Revaluing_2022!$W$4:$AF$4, CT_Bands_2003_Rates!AE$3), "n/a")</f>
        <v>1.4316683768044452E-3</v>
      </c>
      <c r="AF4" s="147">
        <f>IFERROR(INDEX(CT_Bills_2003_2022!$D$4:$L$25,MATCH(CT_Bands_2003_Rates!$B4,CT_Bills_2003_2022!$B$4:$B$25,0),MATCH(CT_Bands_2003_Rates!AF$2,CT_Bills_2003_2022!$D$3:$L$3,0))/SUMIFS(CT_Bands_Revaluing_2022!$W$19:$AF$19, CT_Bands_Revaluing_2022!$W$4:$AF$4, CT_Bands_2003_Rates!AF$3), "n/a")</f>
        <v>1.9961569469629629E-2</v>
      </c>
      <c r="AG4" s="136">
        <f>IFERROR(INDEX(CT_Bills_2003_2022!$D$4:$L$25,MATCH(CT_Bands_2003_Rates!$B4,CT_Bills_2003_2022!$B$4:$B$25,0),MATCH(CT_Bands_2003_Rates!AG$2,CT_Bills_2003_2022!$D$3:$L$3,0))/SUMIFS(CT_Bands_Revaluing_2022!$W$19:$AF$19, CT_Bands_Revaluing_2022!$W$4:$AF$4, CT_Bands_2003_Rates!AG$3), "n/a")</f>
        <v>1.2741373102431241E-2</v>
      </c>
      <c r="AH4" s="136">
        <f>IFERROR(INDEX(CT_Bills_2003_2022!$D$4:$L$25,MATCH(CT_Bands_2003_Rates!$B4,CT_Bills_2003_2022!$B$4:$B$25,0),MATCH(CT_Bands_2003_Rates!AH$2,CT_Bills_2003_2022!$D$3:$L$3,0))/SUMIFS(CT_Bands_Revaluing_2022!$W$19:$AF$19, CT_Bands_Revaluing_2022!$W$4:$AF$4, CT_Bands_2003_Rates!AH$3), "n/a")</f>
        <v>8.8065488643987635E-3</v>
      </c>
      <c r="AI4" s="136">
        <f>IFERROR(INDEX(CT_Bills_2003_2022!$D$4:$L$25,MATCH(CT_Bands_2003_Rates!$B4,CT_Bills_2003_2022!$B$4:$B$25,0),MATCH(CT_Bands_2003_Rates!AI$2,CT_Bills_2003_2022!$D$3:$L$3,0))/SUMIFS(CT_Bands_Revaluing_2022!$W$19:$AF$19, CT_Bands_Revaluing_2022!$W$4:$AF$4, CT_Bands_2003_Rates!AI$3), "n/a")</f>
        <v>6.4392021101985679E-3</v>
      </c>
      <c r="AJ4" s="136">
        <f>IFERROR(INDEX(CT_Bills_2003_2022!$D$4:$L$25,MATCH(CT_Bands_2003_Rates!$B4,CT_Bills_2003_2022!$B$4:$B$25,0),MATCH(CT_Bands_2003_Rates!AJ$2,CT_Bills_2003_2022!$D$3:$L$3,0))/SUMIFS(CT_Bands_Revaluing_2022!$W$19:$AF$19, CT_Bands_Revaluing_2022!$W$4:$AF$4, CT_Bands_2003_Rates!AJ$3), "n/a")</f>
        <v>4.8686675638648456E-3</v>
      </c>
      <c r="AK4" s="136">
        <f>IFERROR(INDEX(CT_Bills_2003_2022!$D$4:$L$25,MATCH(CT_Bands_2003_Rates!$B4,CT_Bills_2003_2022!$B$4:$B$25,0),MATCH(CT_Bands_2003_Rates!AK$2,CT_Bills_2003_2022!$D$3:$L$3,0))/SUMIFS(CT_Bands_Revaluing_2022!$W$19:$AF$19, CT_Bands_Revaluing_2022!$W$4:$AF$4, CT_Bands_2003_Rates!AK$3), "n/a")</f>
        <v>3.6075082083569104E-3</v>
      </c>
      <c r="AL4" s="136">
        <f>IFERROR(INDEX(CT_Bills_2003_2022!$D$4:$L$25,MATCH(CT_Bands_2003_Rates!$B4,CT_Bills_2003_2022!$B$4:$B$25,0),MATCH(CT_Bands_2003_Rates!AL$2,CT_Bills_2003_2022!$D$3:$L$3,0))/SUMIFS(CT_Bands_Revaluing_2022!$W$19:$AF$19, CT_Bands_Revaluing_2022!$W$4:$AF$4, CT_Bands_2003_Rates!AL$3), "n/a")</f>
        <v>2.5374854940330084E-3</v>
      </c>
      <c r="AM4" s="136">
        <f>IFERROR(INDEX(CT_Bills_2003_2022!$D$4:$L$25,MATCH(CT_Bands_2003_Rates!$B4,CT_Bills_2003_2022!$B$4:$B$25,0),MATCH(CT_Bands_2003_Rates!AM$2,CT_Bills_2003_2022!$D$3:$L$3,0))/SUMIFS(CT_Bands_Revaluing_2022!$W$19:$AF$19, CT_Bands_Revaluing_2022!$W$4:$AF$4, CT_Bands_2003_Rates!AM$3), "n/a")</f>
        <v>1.8540145922166266E-3</v>
      </c>
      <c r="AN4" s="136">
        <f>IFERROR(INDEX(CT_Bills_2003_2022!$D$4:$L$25,MATCH(CT_Bands_2003_Rates!$B4,CT_Bills_2003_2022!$B$4:$B$25,0),MATCH(CT_Bands_2003_Rates!AN$2,CT_Bills_2003_2022!$D$3:$L$3,0))/SUMIFS(CT_Bands_Revaluing_2022!$W$19:$AF$19, CT_Bands_Revaluing_2022!$W$4:$AF$4, CT_Bands_2003_Rates!AN$3), "n/a")</f>
        <v>1.6361924306336519E-3</v>
      </c>
      <c r="AO4" s="147">
        <f>IFERROR(INDEX(CT_Bills_2003_2022!$D$4:$L$25,MATCH(CT_Bands_2003_Rates!$B4,CT_Bills_2003_2022!$B$4:$B$25,0),MATCH(CT_Bands_2003_Rates!AO$2,CT_Bills_2003_2022!$D$3:$L$3,0))/SUMIFS(CT_Bands_Revaluing_2022!$W$19:$AF$19, CT_Bands_Revaluing_2022!$W$4:$AF$4, CT_Bands_2003_Rates!AO$3), "n/a")</f>
        <v>2.2456765653333332E-2</v>
      </c>
      <c r="AP4" s="136">
        <f>IFERROR(INDEX(CT_Bills_2003_2022!$D$4:$L$25,MATCH(CT_Bands_2003_Rates!$B4,CT_Bills_2003_2022!$B$4:$B$25,0),MATCH(CT_Bands_2003_Rates!AP$2,CT_Bills_2003_2022!$D$3:$L$3,0))/SUMIFS(CT_Bands_Revaluing_2022!$W$19:$AF$19, CT_Bands_Revaluing_2022!$W$4:$AF$4, CT_Bands_2003_Rates!AP$3), "n/a")</f>
        <v>1.4334044740235146E-2</v>
      </c>
      <c r="AQ4" s="136">
        <f>IFERROR(INDEX(CT_Bills_2003_2022!$D$4:$L$25,MATCH(CT_Bands_2003_Rates!$B4,CT_Bills_2003_2022!$B$4:$B$25,0),MATCH(CT_Bands_2003_Rates!AQ$2,CT_Bills_2003_2022!$D$3:$L$3,0))/SUMIFS(CT_Bands_Revaluing_2022!$W$19:$AF$19, CT_Bands_Revaluing_2022!$W$4:$AF$4, CT_Bands_2003_Rates!AQ$3), "n/a")</f>
        <v>9.90736747244861E-3</v>
      </c>
      <c r="AR4" s="136">
        <f>IFERROR(INDEX(CT_Bills_2003_2022!$D$4:$L$25,MATCH(CT_Bands_2003_Rates!$B4,CT_Bills_2003_2022!$B$4:$B$25,0),MATCH(CT_Bands_2003_Rates!AR$2,CT_Bills_2003_2022!$D$3:$L$3,0))/SUMIFS(CT_Bands_Revaluing_2022!$W$19:$AF$19, CT_Bands_Revaluing_2022!$W$4:$AF$4, CT_Bands_2003_Rates!AR$3), "n/a")</f>
        <v>7.2441023739733892E-3</v>
      </c>
      <c r="AS4" s="136">
        <f>IFERROR(INDEX(CT_Bills_2003_2022!$D$4:$L$25,MATCH(CT_Bands_2003_Rates!$B4,CT_Bills_2003_2022!$B$4:$B$25,0),MATCH(CT_Bands_2003_Rates!AS$2,CT_Bills_2003_2022!$D$3:$L$3,0))/SUMIFS(CT_Bands_Revaluing_2022!$W$19:$AF$19, CT_Bands_Revaluing_2022!$W$4:$AF$4, CT_Bands_2003_Rates!AS$3), "n/a")</f>
        <v>5.4772510093479519E-3</v>
      </c>
      <c r="AT4" s="136">
        <f>IFERROR(INDEX(CT_Bills_2003_2022!$D$4:$L$25,MATCH(CT_Bands_2003_Rates!$B4,CT_Bills_2003_2022!$B$4:$B$25,0),MATCH(CT_Bands_2003_Rates!AT$2,CT_Bills_2003_2022!$D$3:$L$3,0))/SUMIFS(CT_Bands_Revaluing_2022!$W$19:$AF$19, CT_Bands_Revaluing_2022!$W$4:$AF$4, CT_Bands_2003_Rates!AT$3), "n/a")</f>
        <v>4.0584467344015242E-3</v>
      </c>
      <c r="AU4" s="136">
        <f>IFERROR(INDEX(CT_Bills_2003_2022!$D$4:$L$25,MATCH(CT_Bands_2003_Rates!$B4,CT_Bills_2003_2022!$B$4:$B$25,0),MATCH(CT_Bands_2003_Rates!AU$2,CT_Bills_2003_2022!$D$3:$L$3,0))/SUMIFS(CT_Bands_Revaluing_2022!$W$19:$AF$19, CT_Bands_Revaluing_2022!$W$4:$AF$4, CT_Bands_2003_Rates!AU$3), "n/a")</f>
        <v>2.8546711807871349E-3</v>
      </c>
      <c r="AV4" s="136">
        <f>IFERROR(INDEX(CT_Bills_2003_2022!$D$4:$L$25,MATCH(CT_Bands_2003_Rates!$B4,CT_Bills_2003_2022!$B$4:$B$25,0),MATCH(CT_Bands_2003_Rates!AV$2,CT_Bills_2003_2022!$D$3:$L$3,0))/SUMIFS(CT_Bands_Revaluing_2022!$W$19:$AF$19, CT_Bands_Revaluing_2022!$W$4:$AF$4, CT_Bands_2003_Rates!AV$3), "n/a")</f>
        <v>2.0857664162437051E-3</v>
      </c>
      <c r="AW4" s="136">
        <f>IFERROR(INDEX(CT_Bills_2003_2022!$D$4:$L$25,MATCH(CT_Bands_2003_Rates!$B4,CT_Bills_2003_2022!$B$4:$B$25,0),MATCH(CT_Bands_2003_Rates!AW$2,CT_Bills_2003_2022!$D$3:$L$3,0))/SUMIFS(CT_Bands_Revaluing_2022!$W$19:$AF$19, CT_Bands_Revaluing_2022!$W$4:$AF$4, CT_Bands_2003_Rates!AW$3), "n/a")</f>
        <v>1.8407164844628583E-3</v>
      </c>
      <c r="AX4" s="147">
        <f>IFERROR(INDEX(CT_Bills_2003_2022!$D$4:$L$25,MATCH(CT_Bands_2003_Rates!$B4,CT_Bills_2003_2022!$B$4:$B$25,0),MATCH(CT_Bands_2003_Rates!AX$2,CT_Bills_2003_2022!$D$3:$L$3,0))/SUMIFS(CT_Bands_Revaluing_2022!$W$19:$AF$19, CT_Bands_Revaluing_2022!$W$4:$AF$4, CT_Bands_2003_Rates!AX$3), "n/a")</f>
        <v>2.7447158020740735E-2</v>
      </c>
      <c r="AY4" s="136">
        <f>IFERROR(INDEX(CT_Bills_2003_2022!$D$4:$L$25,MATCH(CT_Bands_2003_Rates!$B4,CT_Bills_2003_2022!$B$4:$B$25,0),MATCH(CT_Bands_2003_Rates!AY$2,CT_Bills_2003_2022!$D$3:$L$3,0))/SUMIFS(CT_Bands_Revaluing_2022!$W$19:$AF$19, CT_Bands_Revaluing_2022!$W$4:$AF$4, CT_Bands_2003_Rates!AY$3), "n/a")</f>
        <v>1.7519388015842956E-2</v>
      </c>
      <c r="AZ4" s="136">
        <f>IFERROR(INDEX(CT_Bills_2003_2022!$D$4:$L$25,MATCH(CT_Bands_2003_Rates!$B4,CT_Bills_2003_2022!$B$4:$B$25,0),MATCH(CT_Bands_2003_Rates!AZ$2,CT_Bills_2003_2022!$D$3:$L$3,0))/SUMIFS(CT_Bands_Revaluing_2022!$W$19:$AF$19, CT_Bands_Revaluing_2022!$W$4:$AF$4, CT_Bands_2003_Rates!AZ$3), "n/a")</f>
        <v>1.21090046885483E-2</v>
      </c>
      <c r="BA4" s="136">
        <f>IFERROR(INDEX(CT_Bills_2003_2022!$D$4:$L$25,MATCH(CT_Bands_2003_Rates!$B4,CT_Bills_2003_2022!$B$4:$B$25,0),MATCH(CT_Bands_2003_Rates!BA$2,CT_Bills_2003_2022!$D$3:$L$3,0))/SUMIFS(CT_Bands_Revaluing_2022!$W$19:$AF$19, CT_Bands_Revaluing_2022!$W$4:$AF$4, CT_Bands_2003_Rates!BA$3), "n/a")</f>
        <v>8.8539029015230301E-3</v>
      </c>
      <c r="BB4" s="136">
        <f>IFERROR(INDEX(CT_Bills_2003_2022!$D$4:$L$25,MATCH(CT_Bands_2003_Rates!$B4,CT_Bills_2003_2022!$B$4:$B$25,0),MATCH(CT_Bands_2003_Rates!BB$2,CT_Bills_2003_2022!$D$3:$L$3,0))/SUMIFS(CT_Bands_Revaluing_2022!$W$19:$AF$19, CT_Bands_Revaluing_2022!$W$4:$AF$4, CT_Bands_2003_Rates!BB$3), "n/a")</f>
        <v>6.6944179003141629E-3</v>
      </c>
      <c r="BC4" s="136">
        <f>IFERROR(INDEX(CT_Bills_2003_2022!$D$4:$L$25,MATCH(CT_Bands_2003_Rates!$B4,CT_Bills_2003_2022!$B$4:$B$25,0),MATCH(CT_Bands_2003_Rates!BC$2,CT_Bills_2003_2022!$D$3:$L$3,0))/SUMIFS(CT_Bands_Revaluing_2022!$W$19:$AF$19, CT_Bands_Revaluing_2022!$W$4:$AF$4, CT_Bands_2003_Rates!BC$3), "n/a")</f>
        <v>4.9603237864907519E-3</v>
      </c>
      <c r="BD4" s="136">
        <f>IFERROR(INDEX(CT_Bills_2003_2022!$D$4:$L$25,MATCH(CT_Bands_2003_Rates!$B4,CT_Bills_2003_2022!$B$4:$B$25,0),MATCH(CT_Bands_2003_Rates!BD$2,CT_Bills_2003_2022!$D$3:$L$3,0))/SUMIFS(CT_Bands_Revaluing_2022!$W$19:$AF$19, CT_Bands_Revaluing_2022!$W$4:$AF$4, CT_Bands_2003_Rates!BD$3), "n/a")</f>
        <v>3.4890425542953864E-3</v>
      </c>
      <c r="BE4" s="136">
        <f>IFERROR(INDEX(CT_Bills_2003_2022!$D$4:$L$25,MATCH(CT_Bands_2003_Rates!$B4,CT_Bills_2003_2022!$B$4:$B$25,0),MATCH(CT_Bands_2003_Rates!BE$2,CT_Bills_2003_2022!$D$3:$L$3,0))/SUMIFS(CT_Bands_Revaluing_2022!$W$19:$AF$19, CT_Bands_Revaluing_2022!$W$4:$AF$4, CT_Bands_2003_Rates!BE$3), "n/a")</f>
        <v>2.5492700642978615E-3</v>
      </c>
      <c r="BF4" s="136">
        <f>IFERROR(INDEX(CT_Bills_2003_2022!$D$4:$L$25,MATCH(CT_Bands_2003_Rates!$B4,CT_Bills_2003_2022!$B$4:$B$25,0),MATCH(CT_Bands_2003_Rates!BF$2,CT_Bills_2003_2022!$D$3:$L$3,0))/SUMIFS(CT_Bands_Revaluing_2022!$W$19:$AF$19, CT_Bands_Revaluing_2022!$W$4:$AF$4, CT_Bands_2003_Rates!BF$3), "n/a")</f>
        <v>2.2497645921212709E-3</v>
      </c>
      <c r="BG4" s="147">
        <f>IFERROR(INDEX(CT_Bills_2003_2022!$D$4:$L$25,MATCH(CT_Bands_2003_Rates!$B4,CT_Bills_2003_2022!$B$4:$B$25,0),MATCH(CT_Bands_2003_Rates!BG$2,CT_Bills_2003_2022!$D$3:$L$3,0))/SUMIFS(CT_Bands_Revaluing_2022!$W$19:$AF$19, CT_Bands_Revaluing_2022!$W$4:$AF$4, CT_Bands_2003_Rates!BG$3), "n/a")</f>
        <v>3.2437550388148141E-2</v>
      </c>
      <c r="BH4" s="136">
        <f>IFERROR(INDEX(CT_Bills_2003_2022!$D$4:$L$25,MATCH(CT_Bands_2003_Rates!$B4,CT_Bills_2003_2022!$B$4:$B$25,0),MATCH(CT_Bands_2003_Rates!BH$2,CT_Bills_2003_2022!$D$3:$L$3,0))/SUMIFS(CT_Bands_Revaluing_2022!$W$19:$AF$19, CT_Bands_Revaluing_2022!$W$4:$AF$4, CT_Bands_2003_Rates!BH$3), "n/a")</f>
        <v>2.0704731291450767E-2</v>
      </c>
      <c r="BI4" s="136">
        <f>IFERROR(INDEX(CT_Bills_2003_2022!$D$4:$L$25,MATCH(CT_Bands_2003_Rates!$B4,CT_Bills_2003_2022!$B$4:$B$25,0),MATCH(CT_Bands_2003_Rates!BI$2,CT_Bills_2003_2022!$D$3:$L$3,0))/SUMIFS(CT_Bands_Revaluing_2022!$W$19:$AF$19, CT_Bands_Revaluing_2022!$W$4:$AF$4, CT_Bands_2003_Rates!BI$3), "n/a")</f>
        <v>1.4310641904647991E-2</v>
      </c>
      <c r="BJ4" s="136">
        <f>IFERROR(INDEX(CT_Bills_2003_2022!$D$4:$L$25,MATCH(CT_Bands_2003_Rates!$B4,CT_Bills_2003_2022!$B$4:$B$25,0),MATCH(CT_Bands_2003_Rates!BJ$2,CT_Bills_2003_2022!$D$3:$L$3,0))/SUMIFS(CT_Bands_Revaluing_2022!$W$19:$AF$19, CT_Bands_Revaluing_2022!$W$4:$AF$4, CT_Bands_2003_Rates!BJ$3), "n/a")</f>
        <v>1.0463703429072673E-2</v>
      </c>
      <c r="BK4" s="136">
        <f>IFERROR(INDEX(CT_Bills_2003_2022!$D$4:$L$25,MATCH(CT_Bands_2003_Rates!$B4,CT_Bills_2003_2022!$B$4:$B$25,0),MATCH(CT_Bands_2003_Rates!BK$2,CT_Bills_2003_2022!$D$3:$L$3,0))/SUMIFS(CT_Bands_Revaluing_2022!$W$19:$AF$19, CT_Bands_Revaluing_2022!$W$4:$AF$4, CT_Bands_2003_Rates!BK$3), "n/a")</f>
        <v>7.9115847912803738E-3</v>
      </c>
      <c r="BL4" s="136">
        <f>IFERROR(INDEX(CT_Bills_2003_2022!$D$4:$L$25,MATCH(CT_Bands_2003_Rates!$B4,CT_Bills_2003_2022!$B$4:$B$25,0),MATCH(CT_Bands_2003_Rates!BL$2,CT_Bills_2003_2022!$D$3:$L$3,0))/SUMIFS(CT_Bands_Revaluing_2022!$W$19:$AF$19, CT_Bands_Revaluing_2022!$W$4:$AF$4, CT_Bands_2003_Rates!BL$3), "n/a")</f>
        <v>5.8622008385799795E-3</v>
      </c>
      <c r="BM4" s="136">
        <f>IFERROR(INDEX(CT_Bills_2003_2022!$D$4:$L$25,MATCH(CT_Bands_2003_Rates!$B4,CT_Bills_2003_2022!$B$4:$B$25,0),MATCH(CT_Bands_2003_Rates!BM$2,CT_Bills_2003_2022!$D$3:$L$3,0))/SUMIFS(CT_Bands_Revaluing_2022!$W$19:$AF$19, CT_Bands_Revaluing_2022!$W$4:$AF$4, CT_Bands_2003_Rates!BM$3), "n/a")</f>
        <v>4.1234139278036389E-3</v>
      </c>
      <c r="BN4" s="136">
        <f>IFERROR(INDEX(CT_Bills_2003_2022!$D$4:$L$25,MATCH(CT_Bands_2003_Rates!$B4,CT_Bills_2003_2022!$B$4:$B$25,0),MATCH(CT_Bands_2003_Rates!BN$2,CT_Bills_2003_2022!$D$3:$L$3,0))/SUMIFS(CT_Bands_Revaluing_2022!$W$19:$AF$19, CT_Bands_Revaluing_2022!$W$4:$AF$4, CT_Bands_2003_Rates!BN$3), "n/a")</f>
        <v>3.0127737123520179E-3</v>
      </c>
      <c r="BO4" s="136">
        <f>IFERROR(INDEX(CT_Bills_2003_2022!$D$4:$L$25,MATCH(CT_Bands_2003_Rates!$B4,CT_Bills_2003_2022!$B$4:$B$25,0),MATCH(CT_Bands_2003_Rates!BO$2,CT_Bills_2003_2022!$D$3:$L$3,0))/SUMIFS(CT_Bands_Revaluing_2022!$W$19:$AF$19, CT_Bands_Revaluing_2022!$W$4:$AF$4, CT_Bands_2003_Rates!BO$3), "n/a")</f>
        <v>2.6588126997796843E-3</v>
      </c>
      <c r="BP4" s="147">
        <f>IFERROR(INDEX(CT_Bills_2003_2022!$D$4:$L$25,MATCH(CT_Bands_2003_Rates!$B4,CT_Bills_2003_2022!$B$4:$B$25,0),MATCH(CT_Bands_2003_Rates!BP$2,CT_Bills_2003_2022!$D$3:$L$3,0))/SUMIFS(CT_Bands_Revaluing_2022!$W$19:$AF$19, CT_Bands_Revaluing_2022!$W$4:$AF$4, CT_Bands_2003_Rates!BP$3), "n/a")</f>
        <v>3.7427942755555554E-2</v>
      </c>
      <c r="BQ4" s="136">
        <f>IFERROR(INDEX(CT_Bills_2003_2022!$D$4:$L$25,MATCH(CT_Bands_2003_Rates!$B4,CT_Bills_2003_2022!$B$4:$B$25,0),MATCH(CT_Bands_2003_Rates!BQ$2,CT_Bills_2003_2022!$D$3:$L$3,0))/SUMIFS(CT_Bands_Revaluing_2022!$W$19:$AF$19, CT_Bands_Revaluing_2022!$W$4:$AF$4, CT_Bands_2003_Rates!BQ$3), "n/a")</f>
        <v>2.3890074567058578E-2</v>
      </c>
      <c r="BR4" s="136">
        <f>IFERROR(INDEX(CT_Bills_2003_2022!$D$4:$L$25,MATCH(CT_Bands_2003_Rates!$B4,CT_Bills_2003_2022!$B$4:$B$25,0),MATCH(CT_Bands_2003_Rates!BR$2,CT_Bills_2003_2022!$D$3:$L$3,0))/SUMIFS(CT_Bands_Revaluing_2022!$W$19:$AF$19, CT_Bands_Revaluing_2022!$W$4:$AF$4, CT_Bands_2003_Rates!BR$3), "n/a")</f>
        <v>1.6512279120747684E-2</v>
      </c>
      <c r="BS4" s="136">
        <f>IFERROR(INDEX(CT_Bills_2003_2022!$D$4:$L$25,MATCH(CT_Bands_2003_Rates!$B4,CT_Bills_2003_2022!$B$4:$B$25,0),MATCH(CT_Bands_2003_Rates!BS$2,CT_Bills_2003_2022!$D$3:$L$3,0))/SUMIFS(CT_Bands_Revaluing_2022!$W$19:$AF$19, CT_Bands_Revaluing_2022!$W$4:$AF$4, CT_Bands_2003_Rates!BS$3), "n/a")</f>
        <v>1.2073503956622315E-2</v>
      </c>
      <c r="BT4" s="136">
        <f>IFERROR(INDEX(CT_Bills_2003_2022!$D$4:$L$25,MATCH(CT_Bands_2003_Rates!$B4,CT_Bills_2003_2022!$B$4:$B$25,0),MATCH(CT_Bands_2003_Rates!BT$2,CT_Bills_2003_2022!$D$3:$L$3,0))/SUMIFS(CT_Bands_Revaluing_2022!$W$19:$AF$19, CT_Bands_Revaluing_2022!$W$4:$AF$4, CT_Bands_2003_Rates!BT$3), "n/a")</f>
        <v>9.1287516822465865E-3</v>
      </c>
      <c r="BU4" s="136">
        <f>IFERROR(INDEX(CT_Bills_2003_2022!$D$4:$L$25,MATCH(CT_Bands_2003_Rates!$B4,CT_Bills_2003_2022!$B$4:$B$25,0),MATCH(CT_Bands_2003_Rates!BU$2,CT_Bills_2003_2022!$D$3:$L$3,0))/SUMIFS(CT_Bands_Revaluing_2022!$W$19:$AF$19, CT_Bands_Revaluing_2022!$W$4:$AF$4, CT_Bands_2003_Rates!BU$3), "n/a")</f>
        <v>6.7640778906692079E-3</v>
      </c>
      <c r="BV4" s="136">
        <f>IFERROR(INDEX(CT_Bills_2003_2022!$D$4:$L$25,MATCH(CT_Bands_2003_Rates!$B4,CT_Bills_2003_2022!$B$4:$B$25,0),MATCH(CT_Bands_2003_Rates!BV$2,CT_Bills_2003_2022!$D$3:$L$3,0))/SUMIFS(CT_Bands_Revaluing_2022!$W$19:$AF$19, CT_Bands_Revaluing_2022!$W$4:$AF$4, CT_Bands_2003_Rates!BV$3), "n/a")</f>
        <v>4.7577853013118909E-3</v>
      </c>
      <c r="BW4" s="136">
        <f>IFERROR(INDEX(CT_Bills_2003_2022!$D$4:$L$25,MATCH(CT_Bands_2003_Rates!$B4,CT_Bills_2003_2022!$B$4:$B$25,0),MATCH(CT_Bands_2003_Rates!BW$2,CT_Bills_2003_2022!$D$3:$L$3,0))/SUMIFS(CT_Bands_Revaluing_2022!$W$19:$AF$19, CT_Bands_Revaluing_2022!$W$4:$AF$4, CT_Bands_2003_Rates!BW$3), "n/a")</f>
        <v>3.4762773604061748E-3</v>
      </c>
      <c r="BX4" s="136">
        <f>IFERROR(INDEX(CT_Bills_2003_2022!$D$4:$L$25,MATCH(CT_Bands_2003_Rates!$B4,CT_Bills_2003_2022!$B$4:$B$25,0),MATCH(CT_Bands_2003_Rates!BX$2,CT_Bills_2003_2022!$D$3:$L$3,0))/SUMIFS(CT_Bands_Revaluing_2022!$W$19:$AF$19, CT_Bands_Revaluing_2022!$W$4:$AF$4, CT_Bands_2003_Rates!BX$3), "n/a")</f>
        <v>3.0678608074380972E-3</v>
      </c>
      <c r="BY4" s="147">
        <f>IFERROR(INDEX(CT_Bills_2003_2022!$D$4:$L$25,MATCH(CT_Bands_2003_Rates!$B4,CT_Bills_2003_2022!$B$4:$B$25,0),MATCH(CT_Bands_2003_Rates!BY$2,CT_Bills_2003_2022!$D$3:$L$3,0))/SUMIFS(CT_Bands_Revaluing_2022!$W$19:$AF$19, CT_Bands_Revaluing_2022!$W$4:$AF$4, CT_Bands_2003_Rates!BY$3), "n/a")</f>
        <v>4.4913531306666664E-2</v>
      </c>
      <c r="BZ4" s="136">
        <f>IFERROR(INDEX(CT_Bills_2003_2022!$D$4:$L$25,MATCH(CT_Bands_2003_Rates!$B4,CT_Bills_2003_2022!$B$4:$B$25,0),MATCH(CT_Bands_2003_Rates!BZ$2,CT_Bills_2003_2022!$D$3:$L$3,0))/SUMIFS(CT_Bands_Revaluing_2022!$W$19:$AF$19, CT_Bands_Revaluing_2022!$W$4:$AF$4, CT_Bands_2003_Rates!BZ$3), "n/a")</f>
        <v>2.8668089480470293E-2</v>
      </c>
      <c r="CA4" s="136">
        <f>IFERROR(INDEX(CT_Bills_2003_2022!$D$4:$L$25,MATCH(CT_Bands_2003_Rates!$B4,CT_Bills_2003_2022!$B$4:$B$25,0),MATCH(CT_Bands_2003_Rates!CA$2,CT_Bills_2003_2022!$D$3:$L$3,0))/SUMIFS(CT_Bands_Revaluing_2022!$W$19:$AF$19, CT_Bands_Revaluing_2022!$W$4:$AF$4, CT_Bands_2003_Rates!CA$3), "n/a")</f>
        <v>1.981473494489722E-2</v>
      </c>
      <c r="CB4" s="136">
        <f>IFERROR(INDEX(CT_Bills_2003_2022!$D$4:$L$25,MATCH(CT_Bands_2003_Rates!$B4,CT_Bills_2003_2022!$B$4:$B$25,0),MATCH(CT_Bands_2003_Rates!CB$2,CT_Bills_2003_2022!$D$3:$L$3,0))/SUMIFS(CT_Bands_Revaluing_2022!$W$19:$AF$19, CT_Bands_Revaluing_2022!$W$4:$AF$4, CT_Bands_2003_Rates!CB$3), "n/a")</f>
        <v>1.4488204747946778E-2</v>
      </c>
      <c r="CC4" s="136">
        <f>IFERROR(INDEX(CT_Bills_2003_2022!$D$4:$L$25,MATCH(CT_Bands_2003_Rates!$B4,CT_Bills_2003_2022!$B$4:$B$25,0),MATCH(CT_Bands_2003_Rates!CC$2,CT_Bills_2003_2022!$D$3:$L$3,0))/SUMIFS(CT_Bands_Revaluing_2022!$W$19:$AF$19, CT_Bands_Revaluing_2022!$W$4:$AF$4, CT_Bands_2003_Rates!CC$3), "n/a")</f>
        <v>1.0954502018695904E-2</v>
      </c>
      <c r="CD4" s="136">
        <f>IFERROR(INDEX(CT_Bills_2003_2022!$D$4:$L$25,MATCH(CT_Bands_2003_Rates!$B4,CT_Bills_2003_2022!$B$4:$B$25,0),MATCH(CT_Bands_2003_Rates!CD$2,CT_Bills_2003_2022!$D$3:$L$3,0))/SUMIFS(CT_Bands_Revaluing_2022!$W$19:$AF$19, CT_Bands_Revaluing_2022!$W$4:$AF$4, CT_Bands_2003_Rates!CD$3), "n/a")</f>
        <v>8.1168934688030485E-3</v>
      </c>
      <c r="CE4" s="136">
        <f>IFERROR(INDEX(CT_Bills_2003_2022!$D$4:$L$25,MATCH(CT_Bands_2003_Rates!$B4,CT_Bills_2003_2022!$B$4:$B$25,0),MATCH(CT_Bands_2003_Rates!CE$2,CT_Bills_2003_2022!$D$3:$L$3,0))/SUMIFS(CT_Bands_Revaluing_2022!$W$19:$AF$19, CT_Bands_Revaluing_2022!$W$4:$AF$4, CT_Bands_2003_Rates!CE$3), "n/a")</f>
        <v>5.7093423615742697E-3</v>
      </c>
      <c r="CF4" s="136">
        <f>IFERROR(INDEX(CT_Bills_2003_2022!$D$4:$L$25,MATCH(CT_Bands_2003_Rates!$B4,CT_Bills_2003_2022!$B$4:$B$25,0),MATCH(CT_Bands_2003_Rates!CF$2,CT_Bills_2003_2022!$D$3:$L$3,0))/SUMIFS(CT_Bands_Revaluing_2022!$W$19:$AF$19, CT_Bands_Revaluing_2022!$W$4:$AF$4, CT_Bands_2003_Rates!CF$3), "n/a")</f>
        <v>4.1715328324874101E-3</v>
      </c>
      <c r="CG4" s="136">
        <f>IFERROR(INDEX(CT_Bills_2003_2022!$D$4:$L$25,MATCH(CT_Bands_2003_Rates!$B4,CT_Bills_2003_2022!$B$4:$B$25,0),MATCH(CT_Bands_2003_Rates!CG$2,CT_Bills_2003_2022!$D$3:$L$3,0))/SUMIFS(CT_Bands_Revaluing_2022!$W$19:$AF$19, CT_Bands_Revaluing_2022!$W$4:$AF$4, CT_Bands_2003_Rates!CG$3), "n/a")</f>
        <v>3.6814329689257167E-3</v>
      </c>
      <c r="CH4" s="136">
        <f>IFERROR(INDEX(CT_Bills_2003_2022!$D$4:$L$25,MATCH(CT_Bands_2003_Rates!$B4,CT_Bills_2003_2022!$B$4:$B$25,0),MATCH(CT_Bands_2003_Rates!CH$2,CT_Bills_2003_2022!$D$3:$L$3,0))/SUMIFS(CT_Bands_Revaluing_2022!$W$19:$AF$19, CT_Bands_Revaluing_2022!$W$4:$AF$4, CT_Bands_2003_Rates!CH$3), "n/a")</f>
        <v>5.2399119857777773E-2</v>
      </c>
      <c r="CI4" s="136">
        <f>IFERROR(INDEX(CT_Bills_2003_2022!$D$4:$L$25,MATCH(CT_Bands_2003_Rates!$B4,CT_Bills_2003_2022!$B$4:$B$25,0),MATCH(CT_Bands_2003_Rates!CI$2,CT_Bills_2003_2022!$D$3:$L$3,0))/SUMIFS(CT_Bands_Revaluing_2022!$W$19:$AF$19, CT_Bands_Revaluing_2022!$W$4:$AF$4, CT_Bands_2003_Rates!CI$3), "n/a")</f>
        <v>3.3446104393882008E-2</v>
      </c>
      <c r="CJ4" s="136">
        <f>IFERROR(INDEX(CT_Bills_2003_2022!$D$4:$L$25,MATCH(CT_Bands_2003_Rates!$B4,CT_Bills_2003_2022!$B$4:$B$25,0),MATCH(CT_Bands_2003_Rates!CJ$2,CT_Bills_2003_2022!$D$3:$L$3,0))/SUMIFS(CT_Bands_Revaluing_2022!$W$19:$AF$19, CT_Bands_Revaluing_2022!$W$4:$AF$4, CT_Bands_2003_Rates!CJ$3), "n/a")</f>
        <v>2.3117190769046756E-2</v>
      </c>
      <c r="CK4" s="136">
        <f>IFERROR(INDEX(CT_Bills_2003_2022!$D$4:$L$25,MATCH(CT_Bands_2003_Rates!$B4,CT_Bills_2003_2022!$B$4:$B$25,0),MATCH(CT_Bands_2003_Rates!CK$2,CT_Bills_2003_2022!$D$3:$L$3,0))/SUMIFS(CT_Bands_Revaluing_2022!$W$19:$AF$19, CT_Bands_Revaluing_2022!$W$4:$AF$4, CT_Bands_2003_Rates!CK$3), "n/a")</f>
        <v>1.6902905539271242E-2</v>
      </c>
      <c r="CL4" s="136">
        <f>IFERROR(INDEX(CT_Bills_2003_2022!$D$4:$L$25,MATCH(CT_Bands_2003_Rates!$B4,CT_Bills_2003_2022!$B$4:$B$25,0),MATCH(CT_Bands_2003_Rates!CL$2,CT_Bills_2003_2022!$D$3:$L$3,0))/SUMIFS(CT_Bands_Revaluing_2022!$W$19:$AF$19, CT_Bands_Revaluing_2022!$W$4:$AF$4, CT_Bands_2003_Rates!CL$3), "n/a")</f>
        <v>1.2780252355145221E-2</v>
      </c>
      <c r="CM4" s="136">
        <f>IFERROR(INDEX(CT_Bills_2003_2022!$D$4:$L$25,MATCH(CT_Bands_2003_Rates!$B4,CT_Bills_2003_2022!$B$4:$B$25,0),MATCH(CT_Bands_2003_Rates!CM$2,CT_Bills_2003_2022!$D$3:$L$3,0))/SUMIFS(CT_Bands_Revaluing_2022!$W$19:$AF$19, CT_Bands_Revaluing_2022!$W$4:$AF$4, CT_Bands_2003_Rates!CM$3), "n/a")</f>
        <v>9.4697090469368899E-3</v>
      </c>
      <c r="CN4" s="136">
        <f>IFERROR(INDEX(CT_Bills_2003_2022!$D$4:$L$25,MATCH(CT_Bands_2003_Rates!$B4,CT_Bills_2003_2022!$B$4:$B$25,0),MATCH(CT_Bands_2003_Rates!CN$2,CT_Bills_2003_2022!$D$3:$L$3,0))/SUMIFS(CT_Bands_Revaluing_2022!$W$19:$AF$19, CT_Bands_Revaluing_2022!$W$4:$AF$4, CT_Bands_2003_Rates!CN$3), "n/a")</f>
        <v>6.6608994218366477E-3</v>
      </c>
      <c r="CO4" s="136">
        <f>IFERROR(INDEX(CT_Bills_2003_2022!$D$4:$L$25,MATCH(CT_Bands_2003_Rates!$B4,CT_Bills_2003_2022!$B$4:$B$25,0),MATCH(CT_Bands_2003_Rates!CO$2,CT_Bills_2003_2022!$D$3:$L$3,0))/SUMIFS(CT_Bands_Revaluing_2022!$W$19:$AF$19, CT_Bands_Revaluing_2022!$W$4:$AF$4, CT_Bands_2003_Rates!CO$3), "n/a")</f>
        <v>4.866788304568645E-3</v>
      </c>
      <c r="CP4" s="136">
        <f>IFERROR(INDEX(CT_Bills_2003_2022!$D$4:$L$25,MATCH(CT_Bands_2003_Rates!$B4,CT_Bills_2003_2022!$B$4:$B$25,0),MATCH(CT_Bands_2003_Rates!CP$2,CT_Bills_2003_2022!$D$3:$L$3,0))/SUMIFS(CT_Bands_Revaluing_2022!$W$19:$AF$19, CT_Bands_Revaluing_2022!$W$4:$AF$4, CT_Bands_2003_Rates!CP$3), "n/a")</f>
        <v>4.2950051304133366E-3</v>
      </c>
    </row>
    <row r="5" spans="1:94" x14ac:dyDescent="0.25">
      <c r="A5" s="126" t="s">
        <v>1089</v>
      </c>
      <c r="B5" s="127" t="s">
        <v>1090</v>
      </c>
      <c r="C5" s="127" t="s">
        <v>2320</v>
      </c>
      <c r="D5" s="146">
        <f t="shared" si="0"/>
        <v>1.638920188444444E-2</v>
      </c>
      <c r="E5" s="146">
        <f>X5</f>
        <v>1.2204672872786827E-2</v>
      </c>
      <c r="F5" s="146">
        <f t="shared" si="2"/>
        <v>9.6406786359125064E-3</v>
      </c>
      <c r="G5" s="146">
        <f t="shared" si="3"/>
        <v>7.9302419220603822E-3</v>
      </c>
      <c r="H5" s="146">
        <f t="shared" si="4"/>
        <v>7.3284929914296431E-3</v>
      </c>
      <c r="I5" s="146">
        <f t="shared" si="5"/>
        <v>6.4174508373416941E-3</v>
      </c>
      <c r="J5" s="146">
        <f t="shared" si="6"/>
        <v>5.2084283883375229E-3</v>
      </c>
      <c r="K5" s="146">
        <f t="shared" ref="K5:K25" si="7">CF5</f>
        <v>4.5666478522304313E-3</v>
      </c>
      <c r="L5" s="146">
        <f t="shared" ref="L5:L25" si="8">CP5</f>
        <v>4.7018150741547447E-3</v>
      </c>
      <c r="M5" s="127"/>
      <c r="N5" s="136">
        <f>IFERROR(INDEX(CT_Bills_2003_2022!$D$4:$L$25,MATCH(CT_Bands_2003_Rates!$B5,CT_Bills_2003_2022!$B$4:$B$25,0),MATCH(CT_Bands_2003_Rates!N$2,CT_Bills_2003_2022!$D$3:$L$3,0))/SUMIFS(CT_Bands_Revaluing_2022!$W$19:$AF$19, CT_Bands_Revaluing_2022!$W$4:$AF$4, CT_Bands_2003_Rates!N$3), "n/a")</f>
        <v>1.638920188444444E-2</v>
      </c>
      <c r="O5" s="136">
        <f>IFERROR(INDEX(CT_Bills_2003_2022!$D$4:$L$25,MATCH(CT_Bands_2003_Rates!$B5,CT_Bills_2003_2022!$B$4:$B$25,0),MATCH(CT_Bands_2003_Rates!O$2,CT_Bills_2003_2022!$D$3:$L$3,0))/SUMIFS(CT_Bands_Revaluing_2022!$W$19:$AF$19, CT_Bands_Revaluing_2022!$W$4:$AF$4, CT_Bands_2003_Rates!O$3), "n/a")</f>
        <v>1.0461148176674423E-2</v>
      </c>
      <c r="P5" s="136">
        <f>IFERROR(INDEX(CT_Bills_2003_2022!$D$4:$L$25,MATCH(CT_Bands_2003_Rates!$B5,CT_Bills_2003_2022!$B$4:$B$25,0),MATCH(CT_Bands_2003_Rates!P$2,CT_Bills_2003_2022!$D$3:$L$3,0))/SUMIFS(CT_Bands_Revaluing_2022!$W$19:$AF$19, CT_Bands_Revaluing_2022!$W$4:$AF$4, CT_Bands_2003_Rates!P$3), "n/a")</f>
        <v>7.2305089769343798E-3</v>
      </c>
      <c r="Q5" s="136">
        <f>IFERROR(INDEX(CT_Bills_2003_2022!$D$4:$L$25,MATCH(CT_Bands_2003_Rates!$B5,CT_Bills_2003_2022!$B$4:$B$25,0),MATCH(CT_Bands_2003_Rates!Q$2,CT_Bills_2003_2022!$D$3:$L$3,0))/SUMIFS(CT_Bands_Revaluing_2022!$W$19:$AF$19, CT_Bands_Revaluing_2022!$W$4:$AF$4, CT_Bands_2003_Rates!Q$3), "n/a")</f>
        <v>5.286827948040254E-3</v>
      </c>
      <c r="R5" s="136">
        <f>IFERROR(INDEX(CT_Bills_2003_2022!$D$4:$L$25,MATCH(CT_Bands_2003_Rates!$B5,CT_Bills_2003_2022!$B$4:$B$25,0),MATCH(CT_Bands_2003_Rates!R$2,CT_Bills_2003_2022!$D$3:$L$3,0))/SUMIFS(CT_Bands_Revaluing_2022!$W$19:$AF$19, CT_Bands_Revaluing_2022!$W$4:$AF$4, CT_Bands_2003_Rates!R$3), "n/a")</f>
        <v>3.9973598135070775E-3</v>
      </c>
      <c r="S5" s="136">
        <f>IFERROR(INDEX(CT_Bills_2003_2022!$D$4:$L$25,MATCH(CT_Bands_2003_Rates!$B5,CT_Bills_2003_2022!$B$4:$B$25,0),MATCH(CT_Bands_2003_Rates!S$2,CT_Bills_2003_2022!$D$3:$L$3,0))/SUMIFS(CT_Bands_Revaluing_2022!$W$19:$AF$19, CT_Bands_Revaluing_2022!$W$4:$AF$4, CT_Bands_2003_Rates!S$3), "n/a")</f>
        <v>2.961900386465397E-3</v>
      </c>
      <c r="T5" s="136">
        <f>IFERROR(INDEX(CT_Bills_2003_2022!$D$4:$L$25,MATCH(CT_Bands_2003_Rates!$B5,CT_Bills_2003_2022!$B$4:$B$25,0),MATCH(CT_Bands_2003_Rates!T$2,CT_Bills_2003_2022!$D$3:$L$3,0))/SUMIFS(CT_Bands_Revaluing_2022!$W$19:$AF$19, CT_Bands_Revaluing_2022!$W$4:$AF$4, CT_Bands_2003_Rates!T$3), "n/a")</f>
        <v>2.0833713553350089E-3</v>
      </c>
      <c r="U5" s="136">
        <f>IFERROR(INDEX(CT_Bills_2003_2022!$D$4:$L$25,MATCH(CT_Bands_2003_Rates!$B5,CT_Bills_2003_2022!$B$4:$B$25,0),MATCH(CT_Bands_2003_Rates!U$2,CT_Bills_2003_2022!$D$3:$L$3,0))/SUMIFS(CT_Bands_Revaluing_2022!$W$19:$AF$19, CT_Bands_Revaluing_2022!$W$4:$AF$4, CT_Bands_2003_Rates!U$3), "n/a")</f>
        <v>1.5222159507434769E-3</v>
      </c>
      <c r="V5" s="136">
        <f>IFERROR(INDEX(CT_Bills_2003_2022!$D$4:$L$25,MATCH(CT_Bands_2003_Rates!$B5,CT_Bills_2003_2022!$B$4:$B$25,0),MATCH(CT_Bands_2003_Rates!V$2,CT_Bills_2003_2022!$D$3:$L$3,0))/SUMIFS(CT_Bands_Revaluing_2022!$W$19:$AF$19, CT_Bands_Revaluing_2022!$W$4:$AF$4, CT_Bands_2003_Rates!V$3), "n/a")</f>
        <v>1.3433757354727842E-3</v>
      </c>
      <c r="W5" s="147">
        <f>IFERROR(INDEX(CT_Bills_2003_2022!$D$4:$L$25,MATCH(CT_Bands_2003_Rates!$B5,CT_Bills_2003_2022!$B$4:$B$25,0),MATCH(CT_Bands_2003_Rates!W$2,CT_Bills_2003_2022!$D$3:$L$3,0))/SUMIFS(CT_Bands_Revaluing_2022!$W$19:$AF$19, CT_Bands_Revaluing_2022!$W$4:$AF$4, CT_Bands_2003_Rates!W$3), "n/a")</f>
        <v>1.9120735531851847E-2</v>
      </c>
      <c r="X5" s="136">
        <f>IFERROR(INDEX(CT_Bills_2003_2022!$D$4:$L$25,MATCH(CT_Bands_2003_Rates!$B5,CT_Bills_2003_2022!$B$4:$B$25,0),MATCH(CT_Bands_2003_Rates!X$2,CT_Bills_2003_2022!$D$3:$L$3,0))/SUMIFS(CT_Bands_Revaluing_2022!$W$19:$AF$19, CT_Bands_Revaluing_2022!$W$4:$AF$4, CT_Bands_2003_Rates!X$3), "n/a")</f>
        <v>1.2204672872786827E-2</v>
      </c>
      <c r="Y5" s="136">
        <f>IFERROR(INDEX(CT_Bills_2003_2022!$D$4:$L$25,MATCH(CT_Bands_2003_Rates!$B5,CT_Bills_2003_2022!$B$4:$B$25,0),MATCH(CT_Bands_2003_Rates!Y$2,CT_Bills_2003_2022!$D$3:$L$3,0))/SUMIFS(CT_Bands_Revaluing_2022!$W$19:$AF$19, CT_Bands_Revaluing_2022!$W$4:$AF$4, CT_Bands_2003_Rates!Y$3), "n/a")</f>
        <v>8.4355938064234436E-3</v>
      </c>
      <c r="Z5" s="136">
        <f>IFERROR(INDEX(CT_Bills_2003_2022!$D$4:$L$25,MATCH(CT_Bands_2003_Rates!$B5,CT_Bills_2003_2022!$B$4:$B$25,0),MATCH(CT_Bands_2003_Rates!Z$2,CT_Bills_2003_2022!$D$3:$L$3,0))/SUMIFS(CT_Bands_Revaluing_2022!$W$19:$AF$19, CT_Bands_Revaluing_2022!$W$4:$AF$4, CT_Bands_2003_Rates!Z$3), "n/a")</f>
        <v>6.1679659393802967E-3</v>
      </c>
      <c r="AA5" s="136">
        <f>IFERROR(INDEX(CT_Bills_2003_2022!$D$4:$L$25,MATCH(CT_Bands_2003_Rates!$B5,CT_Bills_2003_2022!$B$4:$B$25,0),MATCH(CT_Bands_2003_Rates!AA$2,CT_Bills_2003_2022!$D$3:$L$3,0))/SUMIFS(CT_Bands_Revaluing_2022!$W$19:$AF$19, CT_Bands_Revaluing_2022!$W$4:$AF$4, CT_Bands_2003_Rates!AA$3), "n/a")</f>
        <v>4.6635864490915903E-3</v>
      </c>
      <c r="AB5" s="136">
        <f>IFERROR(INDEX(CT_Bills_2003_2022!$D$4:$L$25,MATCH(CT_Bands_2003_Rates!$B5,CT_Bills_2003_2022!$B$4:$B$25,0),MATCH(CT_Bands_2003_Rates!AB$2,CT_Bills_2003_2022!$D$3:$L$3,0))/SUMIFS(CT_Bands_Revaluing_2022!$W$19:$AF$19, CT_Bands_Revaluing_2022!$W$4:$AF$4, CT_Bands_2003_Rates!AB$3), "n/a")</f>
        <v>3.4555504508762967E-3</v>
      </c>
      <c r="AC5" s="136">
        <f>IFERROR(INDEX(CT_Bills_2003_2022!$D$4:$L$25,MATCH(CT_Bands_2003_Rates!$B5,CT_Bills_2003_2022!$B$4:$B$25,0),MATCH(CT_Bands_2003_Rates!AC$2,CT_Bills_2003_2022!$D$3:$L$3,0))/SUMIFS(CT_Bands_Revaluing_2022!$W$19:$AF$19, CT_Bands_Revaluing_2022!$W$4:$AF$4, CT_Bands_2003_Rates!AC$3), "n/a")</f>
        <v>2.4305999145575108E-3</v>
      </c>
      <c r="AD5" s="136">
        <f>IFERROR(INDEX(CT_Bills_2003_2022!$D$4:$L$25,MATCH(CT_Bands_2003_Rates!$B5,CT_Bills_2003_2022!$B$4:$B$25,0),MATCH(CT_Bands_2003_Rates!AD$2,CT_Bills_2003_2022!$D$3:$L$3,0))/SUMIFS(CT_Bands_Revaluing_2022!$W$19:$AF$19, CT_Bands_Revaluing_2022!$W$4:$AF$4, CT_Bands_2003_Rates!AD$3), "n/a")</f>
        <v>1.7759186092007233E-3</v>
      </c>
      <c r="AE5" s="136">
        <f>IFERROR(INDEX(CT_Bills_2003_2022!$D$4:$L$25,MATCH(CT_Bands_2003_Rates!$B5,CT_Bills_2003_2022!$B$4:$B$25,0),MATCH(CT_Bands_2003_Rates!AE$2,CT_Bills_2003_2022!$D$3:$L$3,0))/SUMIFS(CT_Bands_Revaluing_2022!$W$19:$AF$19, CT_Bands_Revaluing_2022!$W$4:$AF$4, CT_Bands_2003_Rates!AE$3), "n/a")</f>
        <v>1.5672716913849151E-3</v>
      </c>
      <c r="AF5" s="147">
        <f>IFERROR(INDEX(CT_Bills_2003_2022!$D$4:$L$25,MATCH(CT_Bands_2003_Rates!$B5,CT_Bills_2003_2022!$B$4:$B$25,0),MATCH(CT_Bands_2003_Rates!AF$2,CT_Bills_2003_2022!$D$3:$L$3,0))/SUMIFS(CT_Bands_Revaluing_2022!$W$19:$AF$19, CT_Bands_Revaluing_2022!$W$4:$AF$4, CT_Bands_2003_Rates!AF$3), "n/a")</f>
        <v>2.1852269179259257E-2</v>
      </c>
      <c r="AG5" s="136">
        <f>IFERROR(INDEX(CT_Bills_2003_2022!$D$4:$L$25,MATCH(CT_Bands_2003_Rates!$B5,CT_Bills_2003_2022!$B$4:$B$25,0),MATCH(CT_Bands_2003_Rates!AG$2,CT_Bills_2003_2022!$D$3:$L$3,0))/SUMIFS(CT_Bands_Revaluing_2022!$W$19:$AF$19, CT_Bands_Revaluing_2022!$W$4:$AF$4, CT_Bands_2003_Rates!AG$3), "n/a")</f>
        <v>1.3948197568899232E-2</v>
      </c>
      <c r="AH5" s="136">
        <f>IFERROR(INDEX(CT_Bills_2003_2022!$D$4:$L$25,MATCH(CT_Bands_2003_Rates!$B5,CT_Bills_2003_2022!$B$4:$B$25,0),MATCH(CT_Bands_2003_Rates!AH$2,CT_Bills_2003_2022!$D$3:$L$3,0))/SUMIFS(CT_Bands_Revaluing_2022!$W$19:$AF$19, CT_Bands_Revaluing_2022!$W$4:$AF$4, CT_Bands_2003_Rates!AH$3), "n/a")</f>
        <v>9.6406786359125064E-3</v>
      </c>
      <c r="AI5" s="136">
        <f>IFERROR(INDEX(CT_Bills_2003_2022!$D$4:$L$25,MATCH(CT_Bands_2003_Rates!$B5,CT_Bills_2003_2022!$B$4:$B$25,0),MATCH(CT_Bands_2003_Rates!AI$2,CT_Bills_2003_2022!$D$3:$L$3,0))/SUMIFS(CT_Bands_Revaluing_2022!$W$19:$AF$19, CT_Bands_Revaluing_2022!$W$4:$AF$4, CT_Bands_2003_Rates!AI$3), "n/a")</f>
        <v>7.0491039307203395E-3</v>
      </c>
      <c r="AJ5" s="136">
        <f>IFERROR(INDEX(CT_Bills_2003_2022!$D$4:$L$25,MATCH(CT_Bands_2003_Rates!$B5,CT_Bills_2003_2022!$B$4:$B$25,0),MATCH(CT_Bands_2003_Rates!AJ$2,CT_Bills_2003_2022!$D$3:$L$3,0))/SUMIFS(CT_Bands_Revaluing_2022!$W$19:$AF$19, CT_Bands_Revaluing_2022!$W$4:$AF$4, CT_Bands_2003_Rates!AJ$3), "n/a")</f>
        <v>5.3298130846761039E-3</v>
      </c>
      <c r="AK5" s="136">
        <f>IFERROR(INDEX(CT_Bills_2003_2022!$D$4:$L$25,MATCH(CT_Bands_2003_Rates!$B5,CT_Bills_2003_2022!$B$4:$B$25,0),MATCH(CT_Bands_2003_Rates!AK$2,CT_Bills_2003_2022!$D$3:$L$3,0))/SUMIFS(CT_Bands_Revaluing_2022!$W$19:$AF$19, CT_Bands_Revaluing_2022!$W$4:$AF$4, CT_Bands_2003_Rates!AK$3), "n/a")</f>
        <v>3.9492005152871965E-3</v>
      </c>
      <c r="AL5" s="136">
        <f>IFERROR(INDEX(CT_Bills_2003_2022!$D$4:$L$25,MATCH(CT_Bands_2003_Rates!$B5,CT_Bills_2003_2022!$B$4:$B$25,0),MATCH(CT_Bands_2003_Rates!AL$2,CT_Bills_2003_2022!$D$3:$L$3,0))/SUMIFS(CT_Bands_Revaluing_2022!$W$19:$AF$19, CT_Bands_Revaluing_2022!$W$4:$AF$4, CT_Bands_2003_Rates!AL$3), "n/a")</f>
        <v>2.7778284737800122E-3</v>
      </c>
      <c r="AM5" s="136">
        <f>IFERROR(INDEX(CT_Bills_2003_2022!$D$4:$L$25,MATCH(CT_Bands_2003_Rates!$B5,CT_Bills_2003_2022!$B$4:$B$25,0),MATCH(CT_Bands_2003_Rates!AM$2,CT_Bills_2003_2022!$D$3:$L$3,0))/SUMIFS(CT_Bands_Revaluing_2022!$W$19:$AF$19, CT_Bands_Revaluing_2022!$W$4:$AF$4, CT_Bands_2003_Rates!AM$3), "n/a")</f>
        <v>2.0296212676579697E-3</v>
      </c>
      <c r="AN5" s="136">
        <f>IFERROR(INDEX(CT_Bills_2003_2022!$D$4:$L$25,MATCH(CT_Bands_2003_Rates!$B5,CT_Bills_2003_2022!$B$4:$B$25,0),MATCH(CT_Bands_2003_Rates!AN$2,CT_Bills_2003_2022!$D$3:$L$3,0))/SUMIFS(CT_Bands_Revaluing_2022!$W$19:$AF$19, CT_Bands_Revaluing_2022!$W$4:$AF$4, CT_Bands_2003_Rates!AN$3), "n/a")</f>
        <v>1.7911676472970458E-3</v>
      </c>
      <c r="AO5" s="147">
        <f>IFERROR(INDEX(CT_Bills_2003_2022!$D$4:$L$25,MATCH(CT_Bands_2003_Rates!$B5,CT_Bills_2003_2022!$B$4:$B$25,0),MATCH(CT_Bands_2003_Rates!AO$2,CT_Bills_2003_2022!$D$3:$L$3,0))/SUMIFS(CT_Bands_Revaluing_2022!$W$19:$AF$19, CT_Bands_Revaluing_2022!$W$4:$AF$4, CT_Bands_2003_Rates!AO$3), "n/a")</f>
        <v>2.4583802826666664E-2</v>
      </c>
      <c r="AP5" s="136">
        <f>IFERROR(INDEX(CT_Bills_2003_2022!$D$4:$L$25,MATCH(CT_Bands_2003_Rates!$B5,CT_Bills_2003_2022!$B$4:$B$25,0),MATCH(CT_Bands_2003_Rates!AP$2,CT_Bills_2003_2022!$D$3:$L$3,0))/SUMIFS(CT_Bands_Revaluing_2022!$W$19:$AF$19, CT_Bands_Revaluing_2022!$W$4:$AF$4, CT_Bands_2003_Rates!AP$3), "n/a")</f>
        <v>1.5691722265011636E-2</v>
      </c>
      <c r="AQ5" s="136">
        <f>IFERROR(INDEX(CT_Bills_2003_2022!$D$4:$L$25,MATCH(CT_Bands_2003_Rates!$B5,CT_Bills_2003_2022!$B$4:$B$25,0),MATCH(CT_Bands_2003_Rates!AQ$2,CT_Bills_2003_2022!$D$3:$L$3,0))/SUMIFS(CT_Bands_Revaluing_2022!$W$19:$AF$19, CT_Bands_Revaluing_2022!$W$4:$AF$4, CT_Bands_2003_Rates!AQ$3), "n/a")</f>
        <v>1.0845763465401571E-2</v>
      </c>
      <c r="AR5" s="136">
        <f>IFERROR(INDEX(CT_Bills_2003_2022!$D$4:$L$25,MATCH(CT_Bands_2003_Rates!$B5,CT_Bills_2003_2022!$B$4:$B$25,0),MATCH(CT_Bands_2003_Rates!AR$2,CT_Bills_2003_2022!$D$3:$L$3,0))/SUMIFS(CT_Bands_Revaluing_2022!$W$19:$AF$19, CT_Bands_Revaluing_2022!$W$4:$AF$4, CT_Bands_2003_Rates!AR$3), "n/a")</f>
        <v>7.9302419220603822E-3</v>
      </c>
      <c r="AS5" s="136">
        <f>IFERROR(INDEX(CT_Bills_2003_2022!$D$4:$L$25,MATCH(CT_Bands_2003_Rates!$B5,CT_Bills_2003_2022!$B$4:$B$25,0),MATCH(CT_Bands_2003_Rates!AS$2,CT_Bills_2003_2022!$D$3:$L$3,0))/SUMIFS(CT_Bands_Revaluing_2022!$W$19:$AF$19, CT_Bands_Revaluing_2022!$W$4:$AF$4, CT_Bands_2003_Rates!AS$3), "n/a")</f>
        <v>5.9960397202606167E-3</v>
      </c>
      <c r="AT5" s="136">
        <f>IFERROR(INDEX(CT_Bills_2003_2022!$D$4:$L$25,MATCH(CT_Bands_2003_Rates!$B5,CT_Bills_2003_2022!$B$4:$B$25,0),MATCH(CT_Bands_2003_Rates!AT$2,CT_Bills_2003_2022!$D$3:$L$3,0))/SUMIFS(CT_Bands_Revaluing_2022!$W$19:$AF$19, CT_Bands_Revaluing_2022!$W$4:$AF$4, CT_Bands_2003_Rates!AT$3), "n/a")</f>
        <v>4.4428505796980959E-3</v>
      </c>
      <c r="AU5" s="136">
        <f>IFERROR(INDEX(CT_Bills_2003_2022!$D$4:$L$25,MATCH(CT_Bands_2003_Rates!$B5,CT_Bills_2003_2022!$B$4:$B$25,0),MATCH(CT_Bands_2003_Rates!AU$2,CT_Bills_2003_2022!$D$3:$L$3,0))/SUMIFS(CT_Bands_Revaluing_2022!$W$19:$AF$19, CT_Bands_Revaluing_2022!$W$4:$AF$4, CT_Bands_2003_Rates!AU$3), "n/a")</f>
        <v>3.125057033002514E-3</v>
      </c>
      <c r="AV5" s="136">
        <f>IFERROR(INDEX(CT_Bills_2003_2022!$D$4:$L$25,MATCH(CT_Bands_2003_Rates!$B5,CT_Bills_2003_2022!$B$4:$B$25,0),MATCH(CT_Bands_2003_Rates!AV$2,CT_Bills_2003_2022!$D$3:$L$3,0))/SUMIFS(CT_Bands_Revaluing_2022!$W$19:$AF$19, CT_Bands_Revaluing_2022!$W$4:$AF$4, CT_Bands_2003_Rates!AV$3), "n/a")</f>
        <v>2.2833239261152156E-3</v>
      </c>
      <c r="AW5" s="136">
        <f>IFERROR(INDEX(CT_Bills_2003_2022!$D$4:$L$25,MATCH(CT_Bands_2003_Rates!$B5,CT_Bills_2003_2022!$B$4:$B$25,0),MATCH(CT_Bands_2003_Rates!AW$2,CT_Bills_2003_2022!$D$3:$L$3,0))/SUMIFS(CT_Bands_Revaluing_2022!$W$19:$AF$19, CT_Bands_Revaluing_2022!$W$4:$AF$4, CT_Bands_2003_Rates!AW$3), "n/a")</f>
        <v>2.0150636032091767E-3</v>
      </c>
      <c r="AX5" s="147">
        <f>IFERROR(INDEX(CT_Bills_2003_2022!$D$4:$L$25,MATCH(CT_Bands_2003_Rates!$B5,CT_Bills_2003_2022!$B$4:$B$25,0),MATCH(CT_Bands_2003_Rates!AX$2,CT_Bills_2003_2022!$D$3:$L$3,0))/SUMIFS(CT_Bands_Revaluing_2022!$W$19:$AF$19, CT_Bands_Revaluing_2022!$W$4:$AF$4, CT_Bands_2003_Rates!AX$3), "n/a")</f>
        <v>3.0046870121481477E-2</v>
      </c>
      <c r="AY5" s="136">
        <f>IFERROR(INDEX(CT_Bills_2003_2022!$D$4:$L$25,MATCH(CT_Bands_2003_Rates!$B5,CT_Bills_2003_2022!$B$4:$B$25,0),MATCH(CT_Bands_2003_Rates!AY$2,CT_Bills_2003_2022!$D$3:$L$3,0))/SUMIFS(CT_Bands_Revaluing_2022!$W$19:$AF$19, CT_Bands_Revaluing_2022!$W$4:$AF$4, CT_Bands_2003_Rates!AY$3), "n/a")</f>
        <v>1.9178771657236447E-2</v>
      </c>
      <c r="AZ5" s="136">
        <f>IFERROR(INDEX(CT_Bills_2003_2022!$D$4:$L$25,MATCH(CT_Bands_2003_Rates!$B5,CT_Bills_2003_2022!$B$4:$B$25,0),MATCH(CT_Bands_2003_Rates!AZ$2,CT_Bills_2003_2022!$D$3:$L$3,0))/SUMIFS(CT_Bands_Revaluing_2022!$W$19:$AF$19, CT_Bands_Revaluing_2022!$W$4:$AF$4, CT_Bands_2003_Rates!AZ$3), "n/a")</f>
        <v>1.3255933124379699E-2</v>
      </c>
      <c r="BA5" s="136">
        <f>IFERROR(INDEX(CT_Bills_2003_2022!$D$4:$L$25,MATCH(CT_Bands_2003_Rates!$B5,CT_Bills_2003_2022!$B$4:$B$25,0),MATCH(CT_Bands_2003_Rates!BA$2,CT_Bills_2003_2022!$D$3:$L$3,0))/SUMIFS(CT_Bands_Revaluing_2022!$W$19:$AF$19, CT_Bands_Revaluing_2022!$W$4:$AF$4, CT_Bands_2003_Rates!BA$3), "n/a")</f>
        <v>9.6925179047404678E-3</v>
      </c>
      <c r="BB5" s="136">
        <f>IFERROR(INDEX(CT_Bills_2003_2022!$D$4:$L$25,MATCH(CT_Bands_2003_Rates!$B5,CT_Bills_2003_2022!$B$4:$B$25,0),MATCH(CT_Bands_2003_Rates!BB$2,CT_Bills_2003_2022!$D$3:$L$3,0))/SUMIFS(CT_Bands_Revaluing_2022!$W$19:$AF$19, CT_Bands_Revaluing_2022!$W$4:$AF$4, CT_Bands_2003_Rates!BB$3), "n/a")</f>
        <v>7.3284929914296431E-3</v>
      </c>
      <c r="BC5" s="136">
        <f>IFERROR(INDEX(CT_Bills_2003_2022!$D$4:$L$25,MATCH(CT_Bands_2003_Rates!$B5,CT_Bills_2003_2022!$B$4:$B$25,0),MATCH(CT_Bands_2003_Rates!BC$2,CT_Bills_2003_2022!$D$3:$L$3,0))/SUMIFS(CT_Bands_Revaluing_2022!$W$19:$AF$19, CT_Bands_Revaluing_2022!$W$4:$AF$4, CT_Bands_2003_Rates!BC$3), "n/a")</f>
        <v>5.4301507085198954E-3</v>
      </c>
      <c r="BD5" s="136">
        <f>IFERROR(INDEX(CT_Bills_2003_2022!$D$4:$L$25,MATCH(CT_Bands_2003_Rates!$B5,CT_Bills_2003_2022!$B$4:$B$25,0),MATCH(CT_Bands_2003_Rates!BD$2,CT_Bills_2003_2022!$D$3:$L$3,0))/SUMIFS(CT_Bands_Revaluing_2022!$W$19:$AF$19, CT_Bands_Revaluing_2022!$W$4:$AF$4, CT_Bands_2003_Rates!BD$3), "n/a")</f>
        <v>3.8195141514475173E-3</v>
      </c>
      <c r="BE5" s="136">
        <f>IFERROR(INDEX(CT_Bills_2003_2022!$D$4:$L$25,MATCH(CT_Bands_2003_Rates!$B5,CT_Bills_2003_2022!$B$4:$B$25,0),MATCH(CT_Bands_2003_Rates!BE$2,CT_Bills_2003_2022!$D$3:$L$3,0))/SUMIFS(CT_Bands_Revaluing_2022!$W$19:$AF$19, CT_Bands_Revaluing_2022!$W$4:$AF$4, CT_Bands_2003_Rates!BE$3), "n/a")</f>
        <v>2.7907292430297084E-3</v>
      </c>
      <c r="BF5" s="136">
        <f>IFERROR(INDEX(CT_Bills_2003_2022!$D$4:$L$25,MATCH(CT_Bands_2003_Rates!$B5,CT_Bills_2003_2022!$B$4:$B$25,0),MATCH(CT_Bands_2003_Rates!BF$2,CT_Bills_2003_2022!$D$3:$L$3,0))/SUMIFS(CT_Bands_Revaluing_2022!$W$19:$AF$19, CT_Bands_Revaluing_2022!$W$4:$AF$4, CT_Bands_2003_Rates!BF$3), "n/a")</f>
        <v>2.4628555150334381E-3</v>
      </c>
      <c r="BG5" s="147">
        <f>IFERROR(INDEX(CT_Bills_2003_2022!$D$4:$L$25,MATCH(CT_Bands_2003_Rates!$B5,CT_Bills_2003_2022!$B$4:$B$25,0),MATCH(CT_Bands_2003_Rates!BG$2,CT_Bills_2003_2022!$D$3:$L$3,0))/SUMIFS(CT_Bands_Revaluing_2022!$W$19:$AF$19, CT_Bands_Revaluing_2022!$W$4:$AF$4, CT_Bands_2003_Rates!BG$3), "n/a")</f>
        <v>3.5509937416296287E-2</v>
      </c>
      <c r="BH5" s="136">
        <f>IFERROR(INDEX(CT_Bills_2003_2022!$D$4:$L$25,MATCH(CT_Bands_2003_Rates!$B5,CT_Bills_2003_2022!$B$4:$B$25,0),MATCH(CT_Bands_2003_Rates!BH$2,CT_Bills_2003_2022!$D$3:$L$3,0))/SUMIFS(CT_Bands_Revaluing_2022!$W$19:$AF$19, CT_Bands_Revaluing_2022!$W$4:$AF$4, CT_Bands_2003_Rates!BH$3), "n/a")</f>
        <v>2.266582104946125E-2</v>
      </c>
      <c r="BI5" s="136">
        <f>IFERROR(INDEX(CT_Bills_2003_2022!$D$4:$L$25,MATCH(CT_Bands_2003_Rates!$B5,CT_Bills_2003_2022!$B$4:$B$25,0),MATCH(CT_Bands_2003_Rates!BI$2,CT_Bills_2003_2022!$D$3:$L$3,0))/SUMIFS(CT_Bands_Revaluing_2022!$W$19:$AF$19, CT_Bands_Revaluing_2022!$W$4:$AF$4, CT_Bands_2003_Rates!BI$3), "n/a")</f>
        <v>1.5666102783357824E-2</v>
      </c>
      <c r="BJ5" s="136">
        <f>IFERROR(INDEX(CT_Bills_2003_2022!$D$4:$L$25,MATCH(CT_Bands_2003_Rates!$B5,CT_Bills_2003_2022!$B$4:$B$25,0),MATCH(CT_Bands_2003_Rates!BJ$2,CT_Bills_2003_2022!$D$3:$L$3,0))/SUMIFS(CT_Bands_Revaluing_2022!$W$19:$AF$19, CT_Bands_Revaluing_2022!$W$4:$AF$4, CT_Bands_2003_Rates!BJ$3), "n/a")</f>
        <v>1.145479388742055E-2</v>
      </c>
      <c r="BK5" s="136">
        <f>IFERROR(INDEX(CT_Bills_2003_2022!$D$4:$L$25,MATCH(CT_Bands_2003_Rates!$B5,CT_Bills_2003_2022!$B$4:$B$25,0),MATCH(CT_Bands_2003_Rates!BK$2,CT_Bills_2003_2022!$D$3:$L$3,0))/SUMIFS(CT_Bands_Revaluing_2022!$W$19:$AF$19, CT_Bands_Revaluing_2022!$W$4:$AF$4, CT_Bands_2003_Rates!BK$3), "n/a")</f>
        <v>8.6609462625986677E-3</v>
      </c>
      <c r="BL5" s="136">
        <f>IFERROR(INDEX(CT_Bills_2003_2022!$D$4:$L$25,MATCH(CT_Bands_2003_Rates!$B5,CT_Bills_2003_2022!$B$4:$B$25,0),MATCH(CT_Bands_2003_Rates!BL$2,CT_Bills_2003_2022!$D$3:$L$3,0))/SUMIFS(CT_Bands_Revaluing_2022!$W$19:$AF$19, CT_Bands_Revaluing_2022!$W$4:$AF$4, CT_Bands_2003_Rates!BL$3), "n/a")</f>
        <v>6.4174508373416941E-3</v>
      </c>
      <c r="BM5" s="136">
        <f>IFERROR(INDEX(CT_Bills_2003_2022!$D$4:$L$25,MATCH(CT_Bands_2003_Rates!$B5,CT_Bills_2003_2022!$B$4:$B$25,0),MATCH(CT_Bands_2003_Rates!BM$2,CT_Bills_2003_2022!$D$3:$L$3,0))/SUMIFS(CT_Bands_Revaluing_2022!$W$19:$AF$19, CT_Bands_Revaluing_2022!$W$4:$AF$4, CT_Bands_2003_Rates!BM$3), "n/a")</f>
        <v>4.5139712698925201E-3</v>
      </c>
      <c r="BN5" s="136">
        <f>IFERROR(INDEX(CT_Bills_2003_2022!$D$4:$L$25,MATCH(CT_Bands_2003_Rates!$B5,CT_Bills_2003_2022!$B$4:$B$25,0),MATCH(CT_Bands_2003_Rates!BN$2,CT_Bills_2003_2022!$D$3:$L$3,0))/SUMIFS(CT_Bands_Revaluing_2022!$W$19:$AF$19, CT_Bands_Revaluing_2022!$W$4:$AF$4, CT_Bands_2003_Rates!BN$3), "n/a")</f>
        <v>3.2981345599442003E-3</v>
      </c>
      <c r="BO5" s="136">
        <f>IFERROR(INDEX(CT_Bills_2003_2022!$D$4:$L$25,MATCH(CT_Bands_2003_Rates!$B5,CT_Bills_2003_2022!$B$4:$B$25,0),MATCH(CT_Bands_2003_Rates!BO$2,CT_Bills_2003_2022!$D$3:$L$3,0))/SUMIFS(CT_Bands_Revaluing_2022!$W$19:$AF$19, CT_Bands_Revaluing_2022!$W$4:$AF$4, CT_Bands_2003_Rates!BO$3), "n/a")</f>
        <v>2.9106474268576991E-3</v>
      </c>
      <c r="BP5" s="147">
        <f>IFERROR(INDEX(CT_Bills_2003_2022!$D$4:$L$25,MATCH(CT_Bands_2003_Rates!$B5,CT_Bills_2003_2022!$B$4:$B$25,0),MATCH(CT_Bands_2003_Rates!BP$2,CT_Bills_2003_2022!$D$3:$L$3,0))/SUMIFS(CT_Bands_Revaluing_2022!$W$19:$AF$19, CT_Bands_Revaluing_2022!$W$4:$AF$4, CT_Bands_2003_Rates!BP$3), "n/a")</f>
        <v>4.0973004711111101E-2</v>
      </c>
      <c r="BQ5" s="136">
        <f>IFERROR(INDEX(CT_Bills_2003_2022!$D$4:$L$25,MATCH(CT_Bands_2003_Rates!$B5,CT_Bills_2003_2022!$B$4:$B$25,0),MATCH(CT_Bands_2003_Rates!BQ$2,CT_Bills_2003_2022!$D$3:$L$3,0))/SUMIFS(CT_Bands_Revaluing_2022!$W$19:$AF$19, CT_Bands_Revaluing_2022!$W$4:$AF$4, CT_Bands_2003_Rates!BQ$3), "n/a")</f>
        <v>2.6152870441686061E-2</v>
      </c>
      <c r="BR5" s="136">
        <f>IFERROR(INDEX(CT_Bills_2003_2022!$D$4:$L$25,MATCH(CT_Bands_2003_Rates!$B5,CT_Bills_2003_2022!$B$4:$B$25,0),MATCH(CT_Bands_2003_Rates!BR$2,CT_Bills_2003_2022!$D$3:$L$3,0))/SUMIFS(CT_Bands_Revaluing_2022!$W$19:$AF$19, CT_Bands_Revaluing_2022!$W$4:$AF$4, CT_Bands_2003_Rates!BR$3), "n/a")</f>
        <v>1.807627244233595E-2</v>
      </c>
      <c r="BS5" s="136">
        <f>IFERROR(INDEX(CT_Bills_2003_2022!$D$4:$L$25,MATCH(CT_Bands_2003_Rates!$B5,CT_Bills_2003_2022!$B$4:$B$25,0),MATCH(CT_Bands_2003_Rates!BS$2,CT_Bills_2003_2022!$D$3:$L$3,0))/SUMIFS(CT_Bands_Revaluing_2022!$W$19:$AF$19, CT_Bands_Revaluing_2022!$W$4:$AF$4, CT_Bands_2003_Rates!BS$3), "n/a")</f>
        <v>1.3217069870100635E-2</v>
      </c>
      <c r="BT5" s="136">
        <f>IFERROR(INDEX(CT_Bills_2003_2022!$D$4:$L$25,MATCH(CT_Bands_2003_Rates!$B5,CT_Bills_2003_2022!$B$4:$B$25,0),MATCH(CT_Bands_2003_Rates!BT$2,CT_Bills_2003_2022!$D$3:$L$3,0))/SUMIFS(CT_Bands_Revaluing_2022!$W$19:$AF$19, CT_Bands_Revaluing_2022!$W$4:$AF$4, CT_Bands_2003_Rates!BT$3), "n/a")</f>
        <v>9.9933995337676933E-3</v>
      </c>
      <c r="BU5" s="136">
        <f>IFERROR(INDEX(CT_Bills_2003_2022!$D$4:$L$25,MATCH(CT_Bands_2003_Rates!$B5,CT_Bills_2003_2022!$B$4:$B$25,0),MATCH(CT_Bands_2003_Rates!BU$2,CT_Bills_2003_2022!$D$3:$L$3,0))/SUMIFS(CT_Bands_Revaluing_2022!$W$19:$AF$19, CT_Bands_Revaluing_2022!$W$4:$AF$4, CT_Bands_2003_Rates!BU$3), "n/a")</f>
        <v>7.4047509661634937E-3</v>
      </c>
      <c r="BV5" s="136">
        <f>IFERROR(INDEX(CT_Bills_2003_2022!$D$4:$L$25,MATCH(CT_Bands_2003_Rates!$B5,CT_Bills_2003_2022!$B$4:$B$25,0),MATCH(CT_Bands_2003_Rates!BV$2,CT_Bills_2003_2022!$D$3:$L$3,0))/SUMIFS(CT_Bands_Revaluing_2022!$W$19:$AF$19, CT_Bands_Revaluing_2022!$W$4:$AF$4, CT_Bands_2003_Rates!BV$3), "n/a")</f>
        <v>5.2084283883375229E-3</v>
      </c>
      <c r="BW5" s="136">
        <f>IFERROR(INDEX(CT_Bills_2003_2022!$D$4:$L$25,MATCH(CT_Bands_2003_Rates!$B5,CT_Bills_2003_2022!$B$4:$B$25,0),MATCH(CT_Bands_2003_Rates!BW$2,CT_Bills_2003_2022!$D$3:$L$3,0))/SUMIFS(CT_Bands_Revaluing_2022!$W$19:$AF$19, CT_Bands_Revaluing_2022!$W$4:$AF$4, CT_Bands_2003_Rates!BW$3), "n/a")</f>
        <v>3.8055398768586926E-3</v>
      </c>
      <c r="BX5" s="136">
        <f>IFERROR(INDEX(CT_Bills_2003_2022!$D$4:$L$25,MATCH(CT_Bands_2003_Rates!$B5,CT_Bills_2003_2022!$B$4:$B$25,0),MATCH(CT_Bands_2003_Rates!BX$2,CT_Bills_2003_2022!$D$3:$L$3,0))/SUMIFS(CT_Bands_Revaluing_2022!$W$19:$AF$19, CT_Bands_Revaluing_2022!$W$4:$AF$4, CT_Bands_2003_Rates!BX$3), "n/a")</f>
        <v>3.3584393386819609E-3</v>
      </c>
      <c r="BY5" s="147">
        <f>IFERROR(INDEX(CT_Bills_2003_2022!$D$4:$L$25,MATCH(CT_Bands_2003_Rates!$B5,CT_Bills_2003_2022!$B$4:$B$25,0),MATCH(CT_Bands_2003_Rates!BY$2,CT_Bills_2003_2022!$D$3:$L$3,0))/SUMIFS(CT_Bands_Revaluing_2022!$W$19:$AF$19, CT_Bands_Revaluing_2022!$W$4:$AF$4, CT_Bands_2003_Rates!BY$3), "n/a")</f>
        <v>4.9167605653333328E-2</v>
      </c>
      <c r="BZ5" s="136">
        <f>IFERROR(INDEX(CT_Bills_2003_2022!$D$4:$L$25,MATCH(CT_Bands_2003_Rates!$B5,CT_Bills_2003_2022!$B$4:$B$25,0),MATCH(CT_Bands_2003_Rates!BZ$2,CT_Bills_2003_2022!$D$3:$L$3,0))/SUMIFS(CT_Bands_Revaluing_2022!$W$19:$AF$19, CT_Bands_Revaluing_2022!$W$4:$AF$4, CT_Bands_2003_Rates!BZ$3), "n/a")</f>
        <v>3.1383444530023272E-2</v>
      </c>
      <c r="CA5" s="136">
        <f>IFERROR(INDEX(CT_Bills_2003_2022!$D$4:$L$25,MATCH(CT_Bands_2003_Rates!$B5,CT_Bills_2003_2022!$B$4:$B$25,0),MATCH(CT_Bands_2003_Rates!CA$2,CT_Bills_2003_2022!$D$3:$L$3,0))/SUMIFS(CT_Bands_Revaluing_2022!$W$19:$AF$19, CT_Bands_Revaluing_2022!$W$4:$AF$4, CT_Bands_2003_Rates!CA$3), "n/a")</f>
        <v>2.1691526930803142E-2</v>
      </c>
      <c r="CB5" s="136">
        <f>IFERROR(INDEX(CT_Bills_2003_2022!$D$4:$L$25,MATCH(CT_Bands_2003_Rates!$B5,CT_Bills_2003_2022!$B$4:$B$25,0),MATCH(CT_Bands_2003_Rates!CB$2,CT_Bills_2003_2022!$D$3:$L$3,0))/SUMIFS(CT_Bands_Revaluing_2022!$W$19:$AF$19, CT_Bands_Revaluing_2022!$W$4:$AF$4, CT_Bands_2003_Rates!CB$3), "n/a")</f>
        <v>1.5860483844120764E-2</v>
      </c>
      <c r="CC5" s="136">
        <f>IFERROR(INDEX(CT_Bills_2003_2022!$D$4:$L$25,MATCH(CT_Bands_2003_Rates!$B5,CT_Bills_2003_2022!$B$4:$B$25,0),MATCH(CT_Bands_2003_Rates!CC$2,CT_Bills_2003_2022!$D$3:$L$3,0))/SUMIFS(CT_Bands_Revaluing_2022!$W$19:$AF$19, CT_Bands_Revaluing_2022!$W$4:$AF$4, CT_Bands_2003_Rates!CC$3), "n/a")</f>
        <v>1.1992079440521233E-2</v>
      </c>
      <c r="CD5" s="136">
        <f>IFERROR(INDEX(CT_Bills_2003_2022!$D$4:$L$25,MATCH(CT_Bands_2003_Rates!$B5,CT_Bills_2003_2022!$B$4:$B$25,0),MATCH(CT_Bands_2003_Rates!CD$2,CT_Bills_2003_2022!$D$3:$L$3,0))/SUMIFS(CT_Bands_Revaluing_2022!$W$19:$AF$19, CT_Bands_Revaluing_2022!$W$4:$AF$4, CT_Bands_2003_Rates!CD$3), "n/a")</f>
        <v>8.8857011593961917E-3</v>
      </c>
      <c r="CE5" s="136">
        <f>IFERROR(INDEX(CT_Bills_2003_2022!$D$4:$L$25,MATCH(CT_Bands_2003_Rates!$B5,CT_Bills_2003_2022!$B$4:$B$25,0),MATCH(CT_Bands_2003_Rates!CE$2,CT_Bills_2003_2022!$D$3:$L$3,0))/SUMIFS(CT_Bands_Revaluing_2022!$W$19:$AF$19, CT_Bands_Revaluing_2022!$W$4:$AF$4, CT_Bands_2003_Rates!CE$3), "n/a")</f>
        <v>6.250114066005028E-3</v>
      </c>
      <c r="CF5" s="136">
        <f>IFERROR(INDEX(CT_Bills_2003_2022!$D$4:$L$25,MATCH(CT_Bands_2003_Rates!$B5,CT_Bills_2003_2022!$B$4:$B$25,0),MATCH(CT_Bands_2003_Rates!CF$2,CT_Bills_2003_2022!$D$3:$L$3,0))/SUMIFS(CT_Bands_Revaluing_2022!$W$19:$AF$19, CT_Bands_Revaluing_2022!$W$4:$AF$4, CT_Bands_2003_Rates!CF$3), "n/a")</f>
        <v>4.5666478522304313E-3</v>
      </c>
      <c r="CG5" s="136">
        <f>IFERROR(INDEX(CT_Bills_2003_2022!$D$4:$L$25,MATCH(CT_Bands_2003_Rates!$B5,CT_Bills_2003_2022!$B$4:$B$25,0),MATCH(CT_Bands_2003_Rates!CG$2,CT_Bills_2003_2022!$D$3:$L$3,0))/SUMIFS(CT_Bands_Revaluing_2022!$W$19:$AF$19, CT_Bands_Revaluing_2022!$W$4:$AF$4, CT_Bands_2003_Rates!CG$3), "n/a")</f>
        <v>4.0301272064183534E-3</v>
      </c>
      <c r="CH5" s="136">
        <f>IFERROR(INDEX(CT_Bills_2003_2022!$D$4:$L$25,MATCH(CT_Bands_2003_Rates!$B5,CT_Bills_2003_2022!$B$4:$B$25,0),MATCH(CT_Bands_2003_Rates!CH$2,CT_Bills_2003_2022!$D$3:$L$3,0))/SUMIFS(CT_Bands_Revaluing_2022!$W$19:$AF$19, CT_Bands_Revaluing_2022!$W$4:$AF$4, CT_Bands_2003_Rates!CH$3), "n/a")</f>
        <v>5.7362206595555541E-2</v>
      </c>
      <c r="CI5" s="136">
        <f>IFERROR(INDEX(CT_Bills_2003_2022!$D$4:$L$25,MATCH(CT_Bands_2003_Rates!$B5,CT_Bills_2003_2022!$B$4:$B$25,0),MATCH(CT_Bands_2003_Rates!CI$2,CT_Bills_2003_2022!$D$3:$L$3,0))/SUMIFS(CT_Bands_Revaluing_2022!$W$19:$AF$19, CT_Bands_Revaluing_2022!$W$4:$AF$4, CT_Bands_2003_Rates!CI$3), "n/a")</f>
        <v>3.6614018618360479E-2</v>
      </c>
      <c r="CJ5" s="136">
        <f>IFERROR(INDEX(CT_Bills_2003_2022!$D$4:$L$25,MATCH(CT_Bands_2003_Rates!$B5,CT_Bills_2003_2022!$B$4:$B$25,0),MATCH(CT_Bands_2003_Rates!CJ$2,CT_Bills_2003_2022!$D$3:$L$3,0))/SUMIFS(CT_Bands_Revaluing_2022!$W$19:$AF$19, CT_Bands_Revaluing_2022!$W$4:$AF$4, CT_Bands_2003_Rates!CJ$3), "n/a")</f>
        <v>2.5306781419270331E-2</v>
      </c>
      <c r="CK5" s="136">
        <f>IFERROR(INDEX(CT_Bills_2003_2022!$D$4:$L$25,MATCH(CT_Bands_2003_Rates!$B5,CT_Bills_2003_2022!$B$4:$B$25,0),MATCH(CT_Bands_2003_Rates!CK$2,CT_Bills_2003_2022!$D$3:$L$3,0))/SUMIFS(CT_Bands_Revaluing_2022!$W$19:$AF$19, CT_Bands_Revaluing_2022!$W$4:$AF$4, CT_Bands_2003_Rates!CK$3), "n/a")</f>
        <v>1.850389781814089E-2</v>
      </c>
      <c r="CL5" s="136">
        <f>IFERROR(INDEX(CT_Bills_2003_2022!$D$4:$L$25,MATCH(CT_Bands_2003_Rates!$B5,CT_Bills_2003_2022!$B$4:$B$25,0),MATCH(CT_Bands_2003_Rates!CL$2,CT_Bills_2003_2022!$D$3:$L$3,0))/SUMIFS(CT_Bands_Revaluing_2022!$W$19:$AF$19, CT_Bands_Revaluing_2022!$W$4:$AF$4, CT_Bands_2003_Rates!CL$3), "n/a")</f>
        <v>1.3990759347274772E-2</v>
      </c>
      <c r="CM5" s="136">
        <f>IFERROR(INDEX(CT_Bills_2003_2022!$D$4:$L$25,MATCH(CT_Bands_2003_Rates!$B5,CT_Bills_2003_2022!$B$4:$B$25,0),MATCH(CT_Bands_2003_Rates!CM$2,CT_Bills_2003_2022!$D$3:$L$3,0))/SUMIFS(CT_Bands_Revaluing_2022!$W$19:$AF$19, CT_Bands_Revaluing_2022!$W$4:$AF$4, CT_Bands_2003_Rates!CM$3), "n/a")</f>
        <v>1.0366651352628891E-2</v>
      </c>
      <c r="CN5" s="136">
        <f>IFERROR(INDEX(CT_Bills_2003_2022!$D$4:$L$25,MATCH(CT_Bands_2003_Rates!$B5,CT_Bills_2003_2022!$B$4:$B$25,0),MATCH(CT_Bands_2003_Rates!CN$2,CT_Bills_2003_2022!$D$3:$L$3,0))/SUMIFS(CT_Bands_Revaluing_2022!$W$19:$AF$19, CT_Bands_Revaluing_2022!$W$4:$AF$4, CT_Bands_2003_Rates!CN$3), "n/a")</f>
        <v>7.2917997436725323E-3</v>
      </c>
      <c r="CO5" s="136">
        <f>IFERROR(INDEX(CT_Bills_2003_2022!$D$4:$L$25,MATCH(CT_Bands_2003_Rates!$B5,CT_Bills_2003_2022!$B$4:$B$25,0),MATCH(CT_Bands_2003_Rates!CO$2,CT_Bills_2003_2022!$D$3:$L$3,0))/SUMIFS(CT_Bands_Revaluing_2022!$W$19:$AF$19, CT_Bands_Revaluing_2022!$W$4:$AF$4, CT_Bands_2003_Rates!CO$3), "n/a")</f>
        <v>5.3277558276021699E-3</v>
      </c>
      <c r="CP5" s="136">
        <f>IFERROR(INDEX(CT_Bills_2003_2022!$D$4:$L$25,MATCH(CT_Bands_2003_Rates!$B5,CT_Bills_2003_2022!$B$4:$B$25,0),MATCH(CT_Bands_2003_Rates!CP$2,CT_Bills_2003_2022!$D$3:$L$3,0))/SUMIFS(CT_Bands_Revaluing_2022!$W$19:$AF$19, CT_Bands_Revaluing_2022!$W$4:$AF$4, CT_Bands_2003_Rates!CP$3), "n/a")</f>
        <v>4.7018150741547447E-3</v>
      </c>
    </row>
    <row r="6" spans="1:94" x14ac:dyDescent="0.25">
      <c r="A6" s="126" t="s">
        <v>1091</v>
      </c>
      <c r="B6" s="127" t="s">
        <v>1092</v>
      </c>
      <c r="C6" s="127" t="s">
        <v>2321</v>
      </c>
      <c r="D6" s="146">
        <f t="shared" si="0"/>
        <v>1.5599574675555554E-2</v>
      </c>
      <c r="E6" s="146">
        <f t="shared" si="1"/>
        <v>1.1616655113051527E-2</v>
      </c>
      <c r="F6" s="146">
        <f t="shared" si="2"/>
        <v>9.1761934085814768E-3</v>
      </c>
      <c r="G6" s="146">
        <f t="shared" si="3"/>
        <v>7.5481650620106188E-3</v>
      </c>
      <c r="H6" s="146">
        <f t="shared" si="4"/>
        <v>6.9754082282431698E-3</v>
      </c>
      <c r="I6" s="146">
        <f t="shared" si="5"/>
        <v>6.1082598328864122E-3</v>
      </c>
      <c r="J6" s="146">
        <f t="shared" si="6"/>
        <v>4.9574877507165948E-3</v>
      </c>
      <c r="K6" s="146">
        <f t="shared" si="7"/>
        <v>4.3466280231405433E-3</v>
      </c>
      <c r="L6" s="146">
        <f t="shared" si="8"/>
        <v>4.4752829257381499E-3</v>
      </c>
      <c r="M6" s="127"/>
      <c r="N6" s="136">
        <f>IFERROR(INDEX(CT_Bills_2003_2022!$D$4:$L$25,MATCH(CT_Bands_2003_Rates!$B6,CT_Bills_2003_2022!$B$4:$B$25,0),MATCH(CT_Bands_2003_Rates!N$2,CT_Bills_2003_2022!$D$3:$L$3,0))/SUMIFS(CT_Bands_Revaluing_2022!$W$19:$AF$19, CT_Bands_Revaluing_2022!$W$4:$AF$4, CT_Bands_2003_Rates!N$3), "n/a")</f>
        <v>1.5599574675555554E-2</v>
      </c>
      <c r="O6" s="136">
        <f>IFERROR(INDEX(CT_Bills_2003_2022!$D$4:$L$25,MATCH(CT_Bands_2003_Rates!$B6,CT_Bills_2003_2022!$B$4:$B$25,0),MATCH(CT_Bands_2003_Rates!O$2,CT_Bills_2003_2022!$D$3:$L$3,0))/SUMIFS(CT_Bands_Revaluing_2022!$W$19:$AF$19, CT_Bands_Revaluing_2022!$W$4:$AF$4, CT_Bands_2003_Rates!O$3), "n/a")</f>
        <v>9.9571329540441653E-3</v>
      </c>
      <c r="P6" s="136">
        <f>IFERROR(INDEX(CT_Bills_2003_2022!$D$4:$L$25,MATCH(CT_Bands_2003_Rates!$B6,CT_Bills_2003_2022!$B$4:$B$25,0),MATCH(CT_Bands_2003_Rates!P$2,CT_Bills_2003_2022!$D$3:$L$3,0))/SUMIFS(CT_Bands_Revaluing_2022!$W$19:$AF$19, CT_Bands_Revaluing_2022!$W$4:$AF$4, CT_Bands_2003_Rates!P$3), "n/a")</f>
        <v>6.8821450564361076E-3</v>
      </c>
      <c r="Q6" s="136">
        <f>IFERROR(INDEX(CT_Bills_2003_2022!$D$4:$L$25,MATCH(CT_Bands_2003_Rates!$B6,CT_Bills_2003_2022!$B$4:$B$25,0),MATCH(CT_Bands_2003_Rates!Q$2,CT_Bills_2003_2022!$D$3:$L$3,0))/SUMIFS(CT_Bands_Revaluing_2022!$W$19:$AF$19, CT_Bands_Revaluing_2022!$W$4:$AF$4, CT_Bands_2003_Rates!Q$3), "n/a")</f>
        <v>5.0321100413404122E-3</v>
      </c>
      <c r="R6" s="136">
        <f>IFERROR(INDEX(CT_Bills_2003_2022!$D$4:$L$25,MATCH(CT_Bands_2003_Rates!$B6,CT_Bills_2003_2022!$B$4:$B$25,0),MATCH(CT_Bands_2003_Rates!R$2,CT_Bills_2003_2022!$D$3:$L$3,0))/SUMIFS(CT_Bands_Revaluing_2022!$W$19:$AF$19, CT_Bands_Revaluing_2022!$W$4:$AF$4, CT_Bands_2003_Rates!R$3), "n/a")</f>
        <v>3.804768124496274E-3</v>
      </c>
      <c r="S6" s="136">
        <f>IFERROR(INDEX(CT_Bills_2003_2022!$D$4:$L$25,MATCH(CT_Bands_2003_Rates!$B6,CT_Bills_2003_2022!$B$4:$B$25,0),MATCH(CT_Bands_2003_Rates!S$2,CT_Bills_2003_2022!$D$3:$L$3,0))/SUMIFS(CT_Bands_Revaluing_2022!$W$19:$AF$19, CT_Bands_Revaluing_2022!$W$4:$AF$4, CT_Bands_2003_Rates!S$3), "n/a")</f>
        <v>2.8191968459475745E-3</v>
      </c>
      <c r="T6" s="136">
        <f>IFERROR(INDEX(CT_Bills_2003_2022!$D$4:$L$25,MATCH(CT_Bands_2003_Rates!$B6,CT_Bills_2003_2022!$B$4:$B$25,0),MATCH(CT_Bands_2003_Rates!T$2,CT_Bills_2003_2022!$D$3:$L$3,0))/SUMIFS(CT_Bands_Revaluing_2022!$W$19:$AF$19, CT_Bands_Revaluing_2022!$W$4:$AF$4, CT_Bands_2003_Rates!T$3), "n/a")</f>
        <v>1.9829951002866379E-3</v>
      </c>
      <c r="U6" s="136">
        <f>IFERROR(INDEX(CT_Bills_2003_2022!$D$4:$L$25,MATCH(CT_Bands_2003_Rates!$B6,CT_Bills_2003_2022!$B$4:$B$25,0),MATCH(CT_Bands_2003_Rates!U$2,CT_Bills_2003_2022!$D$3:$L$3,0))/SUMIFS(CT_Bands_Revaluing_2022!$W$19:$AF$19, CT_Bands_Revaluing_2022!$W$4:$AF$4, CT_Bands_2003_Rates!U$3), "n/a")</f>
        <v>1.4488760077135141E-3</v>
      </c>
      <c r="V6" s="136">
        <f>IFERROR(INDEX(CT_Bills_2003_2022!$D$4:$L$25,MATCH(CT_Bands_2003_Rates!$B6,CT_Bills_2003_2022!$B$4:$B$25,0),MATCH(CT_Bands_2003_Rates!V$2,CT_Bills_2003_2022!$D$3:$L$3,0))/SUMIFS(CT_Bands_Revaluing_2022!$W$19:$AF$19, CT_Bands_Revaluing_2022!$W$4:$AF$4, CT_Bands_2003_Rates!V$3), "n/a")</f>
        <v>1.2786522644966142E-3</v>
      </c>
      <c r="W6" s="147">
        <f>IFERROR(INDEX(CT_Bills_2003_2022!$D$4:$L$25,MATCH(CT_Bands_2003_Rates!$B6,CT_Bills_2003_2022!$B$4:$B$25,0),MATCH(CT_Bands_2003_Rates!W$2,CT_Bills_2003_2022!$D$3:$L$3,0))/SUMIFS(CT_Bands_Revaluing_2022!$W$19:$AF$19, CT_Bands_Revaluing_2022!$W$4:$AF$4, CT_Bands_2003_Rates!W$3), "n/a")</f>
        <v>1.8199503788148146E-2</v>
      </c>
      <c r="X6" s="136">
        <f>IFERROR(INDEX(CT_Bills_2003_2022!$D$4:$L$25,MATCH(CT_Bands_2003_Rates!$B6,CT_Bills_2003_2022!$B$4:$B$25,0),MATCH(CT_Bands_2003_Rates!X$2,CT_Bills_2003_2022!$D$3:$L$3,0))/SUMIFS(CT_Bands_Revaluing_2022!$W$19:$AF$19, CT_Bands_Revaluing_2022!$W$4:$AF$4, CT_Bands_2003_Rates!X$3), "n/a")</f>
        <v>1.1616655113051527E-2</v>
      </c>
      <c r="Y6" s="136">
        <f>IFERROR(INDEX(CT_Bills_2003_2022!$D$4:$L$25,MATCH(CT_Bands_2003_Rates!$B6,CT_Bills_2003_2022!$B$4:$B$25,0),MATCH(CT_Bands_2003_Rates!Y$2,CT_Bills_2003_2022!$D$3:$L$3,0))/SUMIFS(CT_Bands_Revaluing_2022!$W$19:$AF$19, CT_Bands_Revaluing_2022!$W$4:$AF$4, CT_Bands_2003_Rates!Y$3), "n/a")</f>
        <v>8.0291692325087927E-3</v>
      </c>
      <c r="Z6" s="136">
        <f>IFERROR(INDEX(CT_Bills_2003_2022!$D$4:$L$25,MATCH(CT_Bands_2003_Rates!$B6,CT_Bills_2003_2022!$B$4:$B$25,0),MATCH(CT_Bands_2003_Rates!Z$2,CT_Bills_2003_2022!$D$3:$L$3,0))/SUMIFS(CT_Bands_Revaluing_2022!$W$19:$AF$19, CT_Bands_Revaluing_2022!$W$4:$AF$4, CT_Bands_2003_Rates!Z$3), "n/a")</f>
        <v>5.8707950482304811E-3</v>
      </c>
      <c r="AA6" s="136">
        <f>IFERROR(INDEX(CT_Bills_2003_2022!$D$4:$L$25,MATCH(CT_Bands_2003_Rates!$B6,CT_Bills_2003_2022!$B$4:$B$25,0),MATCH(CT_Bands_2003_Rates!AA$2,CT_Bills_2003_2022!$D$3:$L$3,0))/SUMIFS(CT_Bands_Revaluing_2022!$W$19:$AF$19, CT_Bands_Revaluing_2022!$W$4:$AF$4, CT_Bands_2003_Rates!AA$3), "n/a")</f>
        <v>4.4388961452456535E-3</v>
      </c>
      <c r="AB6" s="136">
        <f>IFERROR(INDEX(CT_Bills_2003_2022!$D$4:$L$25,MATCH(CT_Bands_2003_Rates!$B6,CT_Bills_2003_2022!$B$4:$B$25,0),MATCH(CT_Bands_2003_Rates!AB$2,CT_Bills_2003_2022!$D$3:$L$3,0))/SUMIFS(CT_Bands_Revaluing_2022!$W$19:$AF$19, CT_Bands_Revaluing_2022!$W$4:$AF$4, CT_Bands_2003_Rates!AB$3), "n/a")</f>
        <v>3.2890629869388372E-3</v>
      </c>
      <c r="AC6" s="136">
        <f>IFERROR(INDEX(CT_Bills_2003_2022!$D$4:$L$25,MATCH(CT_Bands_2003_Rates!$B6,CT_Bills_2003_2022!$B$4:$B$25,0),MATCH(CT_Bands_2003_Rates!AC$2,CT_Bills_2003_2022!$D$3:$L$3,0))/SUMIFS(CT_Bands_Revaluing_2022!$W$19:$AF$19, CT_Bands_Revaluing_2022!$W$4:$AF$4, CT_Bands_2003_Rates!AC$3), "n/a")</f>
        <v>2.3134942836677444E-3</v>
      </c>
      <c r="AD6" s="136">
        <f>IFERROR(INDEX(CT_Bills_2003_2022!$D$4:$L$25,MATCH(CT_Bands_2003_Rates!$B6,CT_Bills_2003_2022!$B$4:$B$25,0),MATCH(CT_Bands_2003_Rates!AD$2,CT_Bills_2003_2022!$D$3:$L$3,0))/SUMIFS(CT_Bands_Revaluing_2022!$W$19:$AF$19, CT_Bands_Revaluing_2022!$W$4:$AF$4, CT_Bands_2003_Rates!AD$3), "n/a")</f>
        <v>1.6903553423324332E-3</v>
      </c>
      <c r="AE6" s="136">
        <f>IFERROR(INDEX(CT_Bills_2003_2022!$D$4:$L$25,MATCH(CT_Bands_2003_Rates!$B6,CT_Bills_2003_2022!$B$4:$B$25,0),MATCH(CT_Bands_2003_Rates!AE$2,CT_Bills_2003_2022!$D$3:$L$3,0))/SUMIFS(CT_Bands_Revaluing_2022!$W$19:$AF$19, CT_Bands_Revaluing_2022!$W$4:$AF$4, CT_Bands_2003_Rates!AE$3), "n/a")</f>
        <v>1.4917609752460499E-3</v>
      </c>
      <c r="AF6" s="147">
        <f>IFERROR(INDEX(CT_Bills_2003_2022!$D$4:$L$25,MATCH(CT_Bands_2003_Rates!$B6,CT_Bills_2003_2022!$B$4:$B$25,0),MATCH(CT_Bands_2003_Rates!AF$2,CT_Bills_2003_2022!$D$3:$L$3,0))/SUMIFS(CT_Bands_Revaluing_2022!$W$19:$AF$19, CT_Bands_Revaluing_2022!$W$4:$AF$4, CT_Bands_2003_Rates!AF$3), "n/a")</f>
        <v>2.0799432900740739E-2</v>
      </c>
      <c r="AG6" s="136">
        <f>IFERROR(INDEX(CT_Bills_2003_2022!$D$4:$L$25,MATCH(CT_Bands_2003_Rates!$B6,CT_Bills_2003_2022!$B$4:$B$25,0),MATCH(CT_Bands_2003_Rates!AG$2,CT_Bills_2003_2022!$D$3:$L$3,0))/SUMIFS(CT_Bands_Revaluing_2022!$W$19:$AF$19, CT_Bands_Revaluing_2022!$W$4:$AF$4, CT_Bands_2003_Rates!AG$3), "n/a")</f>
        <v>1.3276177272058889E-2</v>
      </c>
      <c r="AH6" s="136">
        <f>IFERROR(INDEX(CT_Bills_2003_2022!$D$4:$L$25,MATCH(CT_Bands_2003_Rates!$B6,CT_Bills_2003_2022!$B$4:$B$25,0),MATCH(CT_Bands_2003_Rates!AH$2,CT_Bills_2003_2022!$D$3:$L$3,0))/SUMIFS(CT_Bands_Revaluing_2022!$W$19:$AF$19, CT_Bands_Revaluing_2022!$W$4:$AF$4, CT_Bands_2003_Rates!AH$3), "n/a")</f>
        <v>9.1761934085814768E-3</v>
      </c>
      <c r="AI6" s="136">
        <f>IFERROR(INDEX(CT_Bills_2003_2022!$D$4:$L$25,MATCH(CT_Bands_2003_Rates!$B6,CT_Bills_2003_2022!$B$4:$B$25,0),MATCH(CT_Bands_2003_Rates!AI$2,CT_Bills_2003_2022!$D$3:$L$3,0))/SUMIFS(CT_Bands_Revaluing_2022!$W$19:$AF$19, CT_Bands_Revaluing_2022!$W$4:$AF$4, CT_Bands_2003_Rates!AI$3), "n/a")</f>
        <v>6.7094800551205499E-3</v>
      </c>
      <c r="AJ6" s="136">
        <f>IFERROR(INDEX(CT_Bills_2003_2022!$D$4:$L$25,MATCH(CT_Bands_2003_Rates!$B6,CT_Bills_2003_2022!$B$4:$B$25,0),MATCH(CT_Bands_2003_Rates!AJ$2,CT_Bills_2003_2022!$D$3:$L$3,0))/SUMIFS(CT_Bands_Revaluing_2022!$W$19:$AF$19, CT_Bands_Revaluing_2022!$W$4:$AF$4, CT_Bands_2003_Rates!AJ$3), "n/a")</f>
        <v>5.0730241659950326E-3</v>
      </c>
      <c r="AK6" s="136">
        <f>IFERROR(INDEX(CT_Bills_2003_2022!$D$4:$L$25,MATCH(CT_Bands_2003_Rates!$B6,CT_Bills_2003_2022!$B$4:$B$25,0),MATCH(CT_Bands_2003_Rates!AK$2,CT_Bills_2003_2022!$D$3:$L$3,0))/SUMIFS(CT_Bands_Revaluing_2022!$W$19:$AF$19, CT_Bands_Revaluing_2022!$W$4:$AF$4, CT_Bands_2003_Rates!AK$3), "n/a")</f>
        <v>3.7589291279300999E-3</v>
      </c>
      <c r="AL6" s="136">
        <f>IFERROR(INDEX(CT_Bills_2003_2022!$D$4:$L$25,MATCH(CT_Bands_2003_Rates!$B6,CT_Bills_2003_2022!$B$4:$B$25,0),MATCH(CT_Bands_2003_Rates!AL$2,CT_Bills_2003_2022!$D$3:$L$3,0))/SUMIFS(CT_Bands_Revaluing_2022!$W$19:$AF$19, CT_Bands_Revaluing_2022!$W$4:$AF$4, CT_Bands_2003_Rates!AL$3), "n/a")</f>
        <v>2.6439934670488508E-3</v>
      </c>
      <c r="AM6" s="136">
        <f>IFERROR(INDEX(CT_Bills_2003_2022!$D$4:$L$25,MATCH(CT_Bands_2003_Rates!$B6,CT_Bills_2003_2022!$B$4:$B$25,0),MATCH(CT_Bands_2003_Rates!AM$2,CT_Bills_2003_2022!$D$3:$L$3,0))/SUMIFS(CT_Bands_Revaluing_2022!$W$19:$AF$19, CT_Bands_Revaluing_2022!$W$4:$AF$4, CT_Bands_2003_Rates!AM$3), "n/a")</f>
        <v>1.9318346769513523E-3</v>
      </c>
      <c r="AN6" s="136">
        <f>IFERROR(INDEX(CT_Bills_2003_2022!$D$4:$L$25,MATCH(CT_Bands_2003_Rates!$B6,CT_Bills_2003_2022!$B$4:$B$25,0),MATCH(CT_Bands_2003_Rates!AN$2,CT_Bills_2003_2022!$D$3:$L$3,0))/SUMIFS(CT_Bands_Revaluing_2022!$W$19:$AF$19, CT_Bands_Revaluing_2022!$W$4:$AF$4, CT_Bands_2003_Rates!AN$3), "n/a")</f>
        <v>1.7048696859954858E-3</v>
      </c>
      <c r="AO6" s="147">
        <f>IFERROR(INDEX(CT_Bills_2003_2022!$D$4:$L$25,MATCH(CT_Bands_2003_Rates!$B6,CT_Bills_2003_2022!$B$4:$B$25,0),MATCH(CT_Bands_2003_Rates!AO$2,CT_Bills_2003_2022!$D$3:$L$3,0))/SUMIFS(CT_Bands_Revaluing_2022!$W$19:$AF$19, CT_Bands_Revaluing_2022!$W$4:$AF$4, CT_Bands_2003_Rates!AO$3), "n/a")</f>
        <v>2.3399362013333334E-2</v>
      </c>
      <c r="AP6" s="136">
        <f>IFERROR(INDEX(CT_Bills_2003_2022!$D$4:$L$25,MATCH(CT_Bands_2003_Rates!$B6,CT_Bills_2003_2022!$B$4:$B$25,0),MATCH(CT_Bands_2003_Rates!AP$2,CT_Bills_2003_2022!$D$3:$L$3,0))/SUMIFS(CT_Bands_Revaluing_2022!$W$19:$AF$19, CT_Bands_Revaluing_2022!$W$4:$AF$4, CT_Bands_2003_Rates!AP$3), "n/a")</f>
        <v>1.4935699431066251E-2</v>
      </c>
      <c r="AQ6" s="136">
        <f>IFERROR(INDEX(CT_Bills_2003_2022!$D$4:$L$25,MATCH(CT_Bands_2003_Rates!$B6,CT_Bills_2003_2022!$B$4:$B$25,0),MATCH(CT_Bands_2003_Rates!AQ$2,CT_Bills_2003_2022!$D$3:$L$3,0))/SUMIFS(CT_Bands_Revaluing_2022!$W$19:$AF$19, CT_Bands_Revaluing_2022!$W$4:$AF$4, CT_Bands_2003_Rates!AQ$3), "n/a")</f>
        <v>1.0323217584654163E-2</v>
      </c>
      <c r="AR6" s="136">
        <f>IFERROR(INDEX(CT_Bills_2003_2022!$D$4:$L$25,MATCH(CT_Bands_2003_Rates!$B6,CT_Bills_2003_2022!$B$4:$B$25,0),MATCH(CT_Bands_2003_Rates!AR$2,CT_Bills_2003_2022!$D$3:$L$3,0))/SUMIFS(CT_Bands_Revaluing_2022!$W$19:$AF$19, CT_Bands_Revaluing_2022!$W$4:$AF$4, CT_Bands_2003_Rates!AR$3), "n/a")</f>
        <v>7.5481650620106188E-3</v>
      </c>
      <c r="AS6" s="136">
        <f>IFERROR(INDEX(CT_Bills_2003_2022!$D$4:$L$25,MATCH(CT_Bands_2003_Rates!$B6,CT_Bills_2003_2022!$B$4:$B$25,0),MATCH(CT_Bands_2003_Rates!AS$2,CT_Bills_2003_2022!$D$3:$L$3,0))/SUMIFS(CT_Bands_Revaluing_2022!$W$19:$AF$19, CT_Bands_Revaluing_2022!$W$4:$AF$4, CT_Bands_2003_Rates!AS$3), "n/a")</f>
        <v>5.7071521867444117E-3</v>
      </c>
      <c r="AT6" s="136">
        <f>IFERROR(INDEX(CT_Bills_2003_2022!$D$4:$L$25,MATCH(CT_Bands_2003_Rates!$B6,CT_Bills_2003_2022!$B$4:$B$25,0),MATCH(CT_Bands_2003_Rates!AT$2,CT_Bills_2003_2022!$D$3:$L$3,0))/SUMIFS(CT_Bands_Revaluing_2022!$W$19:$AF$19, CT_Bands_Revaluing_2022!$W$4:$AF$4, CT_Bands_2003_Rates!AT$3), "n/a")</f>
        <v>4.2287952689213622E-3</v>
      </c>
      <c r="AU6" s="136">
        <f>IFERROR(INDEX(CT_Bills_2003_2022!$D$4:$L$25,MATCH(CT_Bands_2003_Rates!$B6,CT_Bills_2003_2022!$B$4:$B$25,0),MATCH(CT_Bands_2003_Rates!AU$2,CT_Bills_2003_2022!$D$3:$L$3,0))/SUMIFS(CT_Bands_Revaluing_2022!$W$19:$AF$19, CT_Bands_Revaluing_2022!$W$4:$AF$4, CT_Bands_2003_Rates!AU$3), "n/a")</f>
        <v>2.9744926504299573E-3</v>
      </c>
      <c r="AV6" s="136">
        <f>IFERROR(INDEX(CT_Bills_2003_2022!$D$4:$L$25,MATCH(CT_Bands_2003_Rates!$B6,CT_Bills_2003_2022!$B$4:$B$25,0),MATCH(CT_Bands_2003_Rates!AV$2,CT_Bills_2003_2022!$D$3:$L$3,0))/SUMIFS(CT_Bands_Revaluing_2022!$W$19:$AF$19, CT_Bands_Revaluing_2022!$W$4:$AF$4, CT_Bands_2003_Rates!AV$3), "n/a")</f>
        <v>2.1733140115702716E-3</v>
      </c>
      <c r="AW6" s="136">
        <f>IFERROR(INDEX(CT_Bills_2003_2022!$D$4:$L$25,MATCH(CT_Bands_2003_Rates!$B6,CT_Bills_2003_2022!$B$4:$B$25,0),MATCH(CT_Bands_2003_Rates!AW$2,CT_Bills_2003_2022!$D$3:$L$3,0))/SUMIFS(CT_Bands_Revaluing_2022!$W$19:$AF$19, CT_Bands_Revaluing_2022!$W$4:$AF$4, CT_Bands_2003_Rates!AW$3), "n/a")</f>
        <v>1.9179783967449215E-3</v>
      </c>
      <c r="AX6" s="147">
        <f>IFERROR(INDEX(CT_Bills_2003_2022!$D$4:$L$25,MATCH(CT_Bands_2003_Rates!$B6,CT_Bills_2003_2022!$B$4:$B$25,0),MATCH(CT_Bands_2003_Rates!AX$2,CT_Bills_2003_2022!$D$3:$L$3,0))/SUMIFS(CT_Bands_Revaluing_2022!$W$19:$AF$19, CT_Bands_Revaluing_2022!$W$4:$AF$4, CT_Bands_2003_Rates!AX$3), "n/a")</f>
        <v>2.8599220238518519E-2</v>
      </c>
      <c r="AY6" s="136">
        <f>IFERROR(INDEX(CT_Bills_2003_2022!$D$4:$L$25,MATCH(CT_Bands_2003_Rates!$B6,CT_Bills_2003_2022!$B$4:$B$25,0),MATCH(CT_Bands_2003_Rates!AY$2,CT_Bills_2003_2022!$D$3:$L$3,0))/SUMIFS(CT_Bands_Revaluing_2022!$W$19:$AF$19, CT_Bands_Revaluing_2022!$W$4:$AF$4, CT_Bands_2003_Rates!AY$3), "n/a")</f>
        <v>1.8254743749080975E-2</v>
      </c>
      <c r="AZ6" s="136">
        <f>IFERROR(INDEX(CT_Bills_2003_2022!$D$4:$L$25,MATCH(CT_Bands_2003_Rates!$B6,CT_Bills_2003_2022!$B$4:$B$25,0),MATCH(CT_Bands_2003_Rates!AZ$2,CT_Bills_2003_2022!$D$3:$L$3,0))/SUMIFS(CT_Bands_Revaluing_2022!$W$19:$AF$19, CT_Bands_Revaluing_2022!$W$4:$AF$4, CT_Bands_2003_Rates!AZ$3), "n/a")</f>
        <v>1.2617265936799533E-2</v>
      </c>
      <c r="BA6" s="136">
        <f>IFERROR(INDEX(CT_Bills_2003_2022!$D$4:$L$25,MATCH(CT_Bands_2003_Rates!$B6,CT_Bills_2003_2022!$B$4:$B$25,0),MATCH(CT_Bands_2003_Rates!BA$2,CT_Bills_2003_2022!$D$3:$L$3,0))/SUMIFS(CT_Bands_Revaluing_2022!$W$19:$AF$19, CT_Bands_Revaluing_2022!$W$4:$AF$4, CT_Bands_2003_Rates!BA$3), "n/a")</f>
        <v>9.2255350757907573E-3</v>
      </c>
      <c r="BB6" s="136">
        <f>IFERROR(INDEX(CT_Bills_2003_2022!$D$4:$L$25,MATCH(CT_Bands_2003_Rates!$B6,CT_Bills_2003_2022!$B$4:$B$25,0),MATCH(CT_Bands_2003_Rates!BB$2,CT_Bills_2003_2022!$D$3:$L$3,0))/SUMIFS(CT_Bands_Revaluing_2022!$W$19:$AF$19, CT_Bands_Revaluing_2022!$W$4:$AF$4, CT_Bands_2003_Rates!BB$3), "n/a")</f>
        <v>6.9754082282431698E-3</v>
      </c>
      <c r="BC6" s="136">
        <f>IFERROR(INDEX(CT_Bills_2003_2022!$D$4:$L$25,MATCH(CT_Bands_2003_Rates!$B6,CT_Bills_2003_2022!$B$4:$B$25,0),MATCH(CT_Bands_2003_Rates!BC$2,CT_Bills_2003_2022!$D$3:$L$3,0))/SUMIFS(CT_Bands_Revaluing_2022!$W$19:$AF$19, CT_Bands_Revaluing_2022!$W$4:$AF$4, CT_Bands_2003_Rates!BC$3), "n/a")</f>
        <v>5.1685275509038876E-3</v>
      </c>
      <c r="BD6" s="136">
        <f>IFERROR(INDEX(CT_Bills_2003_2022!$D$4:$L$25,MATCH(CT_Bands_2003_Rates!$B6,CT_Bills_2003_2022!$B$4:$B$25,0),MATCH(CT_Bands_2003_Rates!BD$2,CT_Bills_2003_2022!$D$3:$L$3,0))/SUMIFS(CT_Bands_Revaluing_2022!$W$19:$AF$19, CT_Bands_Revaluing_2022!$W$4:$AF$4, CT_Bands_2003_Rates!BD$3), "n/a")</f>
        <v>3.6354910171921702E-3</v>
      </c>
      <c r="BE6" s="136">
        <f>IFERROR(INDEX(CT_Bills_2003_2022!$D$4:$L$25,MATCH(CT_Bands_2003_Rates!$B6,CT_Bills_2003_2022!$B$4:$B$25,0),MATCH(CT_Bands_2003_Rates!BE$2,CT_Bills_2003_2022!$D$3:$L$3,0))/SUMIFS(CT_Bands_Revaluing_2022!$W$19:$AF$19, CT_Bands_Revaluing_2022!$W$4:$AF$4, CT_Bands_2003_Rates!BE$3), "n/a")</f>
        <v>2.6562726808081094E-3</v>
      </c>
      <c r="BF6" s="136">
        <f>IFERROR(INDEX(CT_Bills_2003_2022!$D$4:$L$25,MATCH(CT_Bands_2003_Rates!$B6,CT_Bills_2003_2022!$B$4:$B$25,0),MATCH(CT_Bands_2003_Rates!BF$2,CT_Bills_2003_2022!$D$3:$L$3,0))/SUMIFS(CT_Bands_Revaluing_2022!$W$19:$AF$19, CT_Bands_Revaluing_2022!$W$4:$AF$4, CT_Bands_2003_Rates!BF$3), "n/a")</f>
        <v>2.3441958182437929E-3</v>
      </c>
      <c r="BG6" s="147">
        <f>IFERROR(INDEX(CT_Bills_2003_2022!$D$4:$L$25,MATCH(CT_Bands_2003_Rates!$B6,CT_Bills_2003_2022!$B$4:$B$25,0),MATCH(CT_Bands_2003_Rates!BG$2,CT_Bills_2003_2022!$D$3:$L$3,0))/SUMIFS(CT_Bands_Revaluing_2022!$W$19:$AF$19, CT_Bands_Revaluing_2022!$W$4:$AF$4, CT_Bands_2003_Rates!BG$3), "n/a")</f>
        <v>3.3799078463703697E-2</v>
      </c>
      <c r="BH6" s="136">
        <f>IFERROR(INDEX(CT_Bills_2003_2022!$D$4:$L$25,MATCH(CT_Bands_2003_Rates!$B6,CT_Bills_2003_2022!$B$4:$B$25,0),MATCH(CT_Bands_2003_Rates!BH$2,CT_Bills_2003_2022!$D$3:$L$3,0))/SUMIFS(CT_Bands_Revaluing_2022!$W$19:$AF$19, CT_Bands_Revaluing_2022!$W$4:$AF$4, CT_Bands_2003_Rates!BH$3), "n/a")</f>
        <v>2.1573788067095694E-2</v>
      </c>
      <c r="BI6" s="136">
        <f>IFERROR(INDEX(CT_Bills_2003_2022!$D$4:$L$25,MATCH(CT_Bands_2003_Rates!$B6,CT_Bills_2003_2022!$B$4:$B$25,0),MATCH(CT_Bands_2003_Rates!BI$2,CT_Bills_2003_2022!$D$3:$L$3,0))/SUMIFS(CT_Bands_Revaluing_2022!$W$19:$AF$19, CT_Bands_Revaluing_2022!$W$4:$AF$4, CT_Bands_2003_Rates!BI$3), "n/a")</f>
        <v>1.4911314288944899E-2</v>
      </c>
      <c r="BJ6" s="136">
        <f>IFERROR(INDEX(CT_Bills_2003_2022!$D$4:$L$25,MATCH(CT_Bands_2003_Rates!$B6,CT_Bills_2003_2022!$B$4:$B$25,0),MATCH(CT_Bands_2003_Rates!BJ$2,CT_Bills_2003_2022!$D$3:$L$3,0))/SUMIFS(CT_Bands_Revaluing_2022!$W$19:$AF$19, CT_Bands_Revaluing_2022!$W$4:$AF$4, CT_Bands_2003_Rates!BJ$3), "n/a")</f>
        <v>1.0902905089570893E-2</v>
      </c>
      <c r="BK6" s="136">
        <f>IFERROR(INDEX(CT_Bills_2003_2022!$D$4:$L$25,MATCH(CT_Bands_2003_Rates!$B6,CT_Bills_2003_2022!$B$4:$B$25,0),MATCH(CT_Bands_2003_Rates!BK$2,CT_Bills_2003_2022!$D$3:$L$3,0))/SUMIFS(CT_Bands_Revaluing_2022!$W$19:$AF$19, CT_Bands_Revaluing_2022!$W$4:$AF$4, CT_Bands_2003_Rates!BK$3), "n/a")</f>
        <v>8.243664269741928E-3</v>
      </c>
      <c r="BL6" s="136">
        <f>IFERROR(INDEX(CT_Bills_2003_2022!$D$4:$L$25,MATCH(CT_Bands_2003_Rates!$B6,CT_Bills_2003_2022!$B$4:$B$25,0),MATCH(CT_Bands_2003_Rates!BL$2,CT_Bills_2003_2022!$D$3:$L$3,0))/SUMIFS(CT_Bands_Revaluing_2022!$W$19:$AF$19, CT_Bands_Revaluing_2022!$W$4:$AF$4, CT_Bands_2003_Rates!BL$3), "n/a")</f>
        <v>6.1082598328864122E-3</v>
      </c>
      <c r="BM6" s="136">
        <f>IFERROR(INDEX(CT_Bills_2003_2022!$D$4:$L$25,MATCH(CT_Bands_2003_Rates!$B6,CT_Bills_2003_2022!$B$4:$B$25,0),MATCH(CT_Bands_2003_Rates!BM$2,CT_Bills_2003_2022!$D$3:$L$3,0))/SUMIFS(CT_Bands_Revaluing_2022!$W$19:$AF$19, CT_Bands_Revaluing_2022!$W$4:$AF$4, CT_Bands_2003_Rates!BM$3), "n/a")</f>
        <v>4.2964893839543819E-3</v>
      </c>
      <c r="BN6" s="136">
        <f>IFERROR(INDEX(CT_Bills_2003_2022!$D$4:$L$25,MATCH(CT_Bands_2003_Rates!$B6,CT_Bills_2003_2022!$B$4:$B$25,0),MATCH(CT_Bands_2003_Rates!BN$2,CT_Bills_2003_2022!$D$3:$L$3,0))/SUMIFS(CT_Bands_Revaluing_2022!$W$19:$AF$19, CT_Bands_Revaluing_2022!$W$4:$AF$4, CT_Bands_2003_Rates!BN$3), "n/a")</f>
        <v>3.1392313500459472E-3</v>
      </c>
      <c r="BO6" s="136">
        <f>IFERROR(INDEX(CT_Bills_2003_2022!$D$4:$L$25,MATCH(CT_Bands_2003_Rates!$B6,CT_Bills_2003_2022!$B$4:$B$25,0),MATCH(CT_Bands_2003_Rates!BO$2,CT_Bills_2003_2022!$D$3:$L$3,0))/SUMIFS(CT_Bands_Revaluing_2022!$W$19:$AF$19, CT_Bands_Revaluing_2022!$W$4:$AF$4, CT_Bands_2003_Rates!BO$3), "n/a")</f>
        <v>2.7704132397426643E-3</v>
      </c>
      <c r="BP6" s="147">
        <f>IFERROR(INDEX(CT_Bills_2003_2022!$D$4:$L$25,MATCH(CT_Bands_2003_Rates!$B6,CT_Bills_2003_2022!$B$4:$B$25,0),MATCH(CT_Bands_2003_Rates!BP$2,CT_Bills_2003_2022!$D$3:$L$3,0))/SUMIFS(CT_Bands_Revaluing_2022!$W$19:$AF$19, CT_Bands_Revaluing_2022!$W$4:$AF$4, CT_Bands_2003_Rates!BP$3), "n/a")</f>
        <v>3.8998936688888888E-2</v>
      </c>
      <c r="BQ6" s="136">
        <f>IFERROR(INDEX(CT_Bills_2003_2022!$D$4:$L$25,MATCH(CT_Bands_2003_Rates!$B6,CT_Bills_2003_2022!$B$4:$B$25,0),MATCH(CT_Bands_2003_Rates!BQ$2,CT_Bills_2003_2022!$D$3:$L$3,0))/SUMIFS(CT_Bands_Revaluing_2022!$W$19:$AF$19, CT_Bands_Revaluing_2022!$W$4:$AF$4, CT_Bands_2003_Rates!BQ$3), "n/a")</f>
        <v>2.4892832385110416E-2</v>
      </c>
      <c r="BR6" s="136">
        <f>IFERROR(INDEX(CT_Bills_2003_2022!$D$4:$L$25,MATCH(CT_Bands_2003_Rates!$B6,CT_Bills_2003_2022!$B$4:$B$25,0),MATCH(CT_Bands_2003_Rates!BR$2,CT_Bills_2003_2022!$D$3:$L$3,0))/SUMIFS(CT_Bands_Revaluing_2022!$W$19:$AF$19, CT_Bands_Revaluing_2022!$W$4:$AF$4, CT_Bands_2003_Rates!BR$3), "n/a")</f>
        <v>1.7205362641090269E-2</v>
      </c>
      <c r="BS6" s="136">
        <f>IFERROR(INDEX(CT_Bills_2003_2022!$D$4:$L$25,MATCH(CT_Bands_2003_Rates!$B6,CT_Bills_2003_2022!$B$4:$B$25,0),MATCH(CT_Bands_2003_Rates!BS$2,CT_Bills_2003_2022!$D$3:$L$3,0))/SUMIFS(CT_Bands_Revaluing_2022!$W$19:$AF$19, CT_Bands_Revaluing_2022!$W$4:$AF$4, CT_Bands_2003_Rates!BS$3), "n/a")</f>
        <v>1.2580275103351031E-2</v>
      </c>
      <c r="BT6" s="136">
        <f>IFERROR(INDEX(CT_Bills_2003_2022!$D$4:$L$25,MATCH(CT_Bands_2003_Rates!$B6,CT_Bills_2003_2022!$B$4:$B$25,0),MATCH(CT_Bands_2003_Rates!BT$2,CT_Bills_2003_2022!$D$3:$L$3,0))/SUMIFS(CT_Bands_Revaluing_2022!$W$19:$AF$19, CT_Bands_Revaluing_2022!$W$4:$AF$4, CT_Bands_2003_Rates!BT$3), "n/a")</f>
        <v>9.5119203112406861E-3</v>
      </c>
      <c r="BU6" s="136">
        <f>IFERROR(INDEX(CT_Bills_2003_2022!$D$4:$L$25,MATCH(CT_Bands_2003_Rates!$B6,CT_Bills_2003_2022!$B$4:$B$25,0),MATCH(CT_Bands_2003_Rates!BU$2,CT_Bills_2003_2022!$D$3:$L$3,0))/SUMIFS(CT_Bands_Revaluing_2022!$W$19:$AF$19, CT_Bands_Revaluing_2022!$W$4:$AF$4, CT_Bands_2003_Rates!BU$3), "n/a")</f>
        <v>7.0479921148689376E-3</v>
      </c>
      <c r="BV6" s="136">
        <f>IFERROR(INDEX(CT_Bills_2003_2022!$D$4:$L$25,MATCH(CT_Bands_2003_Rates!$B6,CT_Bills_2003_2022!$B$4:$B$25,0),MATCH(CT_Bands_2003_Rates!BV$2,CT_Bills_2003_2022!$D$3:$L$3,0))/SUMIFS(CT_Bands_Revaluing_2022!$W$19:$AF$19, CT_Bands_Revaluing_2022!$W$4:$AF$4, CT_Bands_2003_Rates!BV$3), "n/a")</f>
        <v>4.9574877507165948E-3</v>
      </c>
      <c r="BW6" s="136">
        <f>IFERROR(INDEX(CT_Bills_2003_2022!$D$4:$L$25,MATCH(CT_Bands_2003_Rates!$B6,CT_Bills_2003_2022!$B$4:$B$25,0),MATCH(CT_Bands_2003_Rates!BW$2,CT_Bills_2003_2022!$D$3:$L$3,0))/SUMIFS(CT_Bands_Revaluing_2022!$W$19:$AF$19, CT_Bands_Revaluing_2022!$W$4:$AF$4, CT_Bands_2003_Rates!BW$3), "n/a")</f>
        <v>3.6221900192837855E-3</v>
      </c>
      <c r="BX6" s="136">
        <f>IFERROR(INDEX(CT_Bills_2003_2022!$D$4:$L$25,MATCH(CT_Bands_2003_Rates!$B6,CT_Bills_2003_2022!$B$4:$B$25,0),MATCH(CT_Bands_2003_Rates!BX$2,CT_Bills_2003_2022!$D$3:$L$3,0))/SUMIFS(CT_Bands_Revaluing_2022!$W$19:$AF$19, CT_Bands_Revaluing_2022!$W$4:$AF$4, CT_Bands_2003_Rates!BX$3), "n/a")</f>
        <v>3.1966306612415357E-3</v>
      </c>
      <c r="BY6" s="147">
        <f>IFERROR(INDEX(CT_Bills_2003_2022!$D$4:$L$25,MATCH(CT_Bands_2003_Rates!$B6,CT_Bills_2003_2022!$B$4:$B$25,0),MATCH(CT_Bands_2003_Rates!BY$2,CT_Bills_2003_2022!$D$3:$L$3,0))/SUMIFS(CT_Bands_Revaluing_2022!$W$19:$AF$19, CT_Bands_Revaluing_2022!$W$4:$AF$4, CT_Bands_2003_Rates!BY$3), "n/a")</f>
        <v>4.6798724026666669E-2</v>
      </c>
      <c r="BZ6" s="136">
        <f>IFERROR(INDEX(CT_Bills_2003_2022!$D$4:$L$25,MATCH(CT_Bands_2003_Rates!$B6,CT_Bills_2003_2022!$B$4:$B$25,0),MATCH(CT_Bands_2003_Rates!BZ$2,CT_Bills_2003_2022!$D$3:$L$3,0))/SUMIFS(CT_Bands_Revaluing_2022!$W$19:$AF$19, CT_Bands_Revaluing_2022!$W$4:$AF$4, CT_Bands_2003_Rates!BZ$3), "n/a")</f>
        <v>2.9871398862132501E-2</v>
      </c>
      <c r="CA6" s="136">
        <f>IFERROR(INDEX(CT_Bills_2003_2022!$D$4:$L$25,MATCH(CT_Bands_2003_Rates!$B6,CT_Bills_2003_2022!$B$4:$B$25,0),MATCH(CT_Bands_2003_Rates!CA$2,CT_Bills_2003_2022!$D$3:$L$3,0))/SUMIFS(CT_Bands_Revaluing_2022!$W$19:$AF$19, CT_Bands_Revaluing_2022!$W$4:$AF$4, CT_Bands_2003_Rates!CA$3), "n/a")</f>
        <v>2.0646435169308325E-2</v>
      </c>
      <c r="CB6" s="136">
        <f>IFERROR(INDEX(CT_Bills_2003_2022!$D$4:$L$25,MATCH(CT_Bands_2003_Rates!$B6,CT_Bills_2003_2022!$B$4:$B$25,0),MATCH(CT_Bands_2003_Rates!CB$2,CT_Bills_2003_2022!$D$3:$L$3,0))/SUMIFS(CT_Bands_Revaluing_2022!$W$19:$AF$19, CT_Bands_Revaluing_2022!$W$4:$AF$4, CT_Bands_2003_Rates!CB$3), "n/a")</f>
        <v>1.5096330124021238E-2</v>
      </c>
      <c r="CC6" s="136">
        <f>IFERROR(INDEX(CT_Bills_2003_2022!$D$4:$L$25,MATCH(CT_Bands_2003_Rates!$B6,CT_Bills_2003_2022!$B$4:$B$25,0),MATCH(CT_Bands_2003_Rates!CC$2,CT_Bills_2003_2022!$D$3:$L$3,0))/SUMIFS(CT_Bands_Revaluing_2022!$W$19:$AF$19, CT_Bands_Revaluing_2022!$W$4:$AF$4, CT_Bands_2003_Rates!CC$3), "n/a")</f>
        <v>1.1414304373488823E-2</v>
      </c>
      <c r="CD6" s="136">
        <f>IFERROR(INDEX(CT_Bills_2003_2022!$D$4:$L$25,MATCH(CT_Bands_2003_Rates!$B6,CT_Bills_2003_2022!$B$4:$B$25,0),MATCH(CT_Bands_2003_Rates!CD$2,CT_Bills_2003_2022!$D$3:$L$3,0))/SUMIFS(CT_Bands_Revaluing_2022!$W$19:$AF$19, CT_Bands_Revaluing_2022!$W$4:$AF$4, CT_Bands_2003_Rates!CD$3), "n/a")</f>
        <v>8.4575905378427244E-3</v>
      </c>
      <c r="CE6" s="136">
        <f>IFERROR(INDEX(CT_Bills_2003_2022!$D$4:$L$25,MATCH(CT_Bands_2003_Rates!$B6,CT_Bills_2003_2022!$B$4:$B$25,0),MATCH(CT_Bands_2003_Rates!CE$2,CT_Bills_2003_2022!$D$3:$L$3,0))/SUMIFS(CT_Bands_Revaluing_2022!$W$19:$AF$19, CT_Bands_Revaluing_2022!$W$4:$AF$4, CT_Bands_2003_Rates!CE$3), "n/a")</f>
        <v>5.9489853008599146E-3</v>
      </c>
      <c r="CF6" s="136">
        <f>IFERROR(INDEX(CT_Bills_2003_2022!$D$4:$L$25,MATCH(CT_Bands_2003_Rates!$B6,CT_Bills_2003_2022!$B$4:$B$25,0),MATCH(CT_Bands_2003_Rates!CF$2,CT_Bills_2003_2022!$D$3:$L$3,0))/SUMIFS(CT_Bands_Revaluing_2022!$W$19:$AF$19, CT_Bands_Revaluing_2022!$W$4:$AF$4, CT_Bands_2003_Rates!CF$3), "n/a")</f>
        <v>4.3466280231405433E-3</v>
      </c>
      <c r="CG6" s="136">
        <f>IFERROR(INDEX(CT_Bills_2003_2022!$D$4:$L$25,MATCH(CT_Bands_2003_Rates!$B6,CT_Bills_2003_2022!$B$4:$B$25,0),MATCH(CT_Bands_2003_Rates!CG$2,CT_Bills_2003_2022!$D$3:$L$3,0))/SUMIFS(CT_Bands_Revaluing_2022!$W$19:$AF$19, CT_Bands_Revaluing_2022!$W$4:$AF$4, CT_Bands_2003_Rates!CG$3), "n/a")</f>
        <v>3.835956793489843E-3</v>
      </c>
      <c r="CH6" s="136">
        <f>IFERROR(INDEX(CT_Bills_2003_2022!$D$4:$L$25,MATCH(CT_Bands_2003_Rates!$B6,CT_Bills_2003_2022!$B$4:$B$25,0),MATCH(CT_Bands_2003_Rates!CH$2,CT_Bills_2003_2022!$D$3:$L$3,0))/SUMIFS(CT_Bands_Revaluing_2022!$W$19:$AF$19, CT_Bands_Revaluing_2022!$W$4:$AF$4, CT_Bands_2003_Rates!CH$3), "n/a")</f>
        <v>5.4598511364444442E-2</v>
      </c>
      <c r="CI6" s="136">
        <f>IFERROR(INDEX(CT_Bills_2003_2022!$D$4:$L$25,MATCH(CT_Bands_2003_Rates!$B6,CT_Bills_2003_2022!$B$4:$B$25,0),MATCH(CT_Bands_2003_Rates!CI$2,CT_Bills_2003_2022!$D$3:$L$3,0))/SUMIFS(CT_Bands_Revaluing_2022!$W$19:$AF$19, CT_Bands_Revaluing_2022!$W$4:$AF$4, CT_Bands_2003_Rates!CI$3), "n/a")</f>
        <v>3.4849965339154583E-2</v>
      </c>
      <c r="CJ6" s="136">
        <f>IFERROR(INDEX(CT_Bills_2003_2022!$D$4:$L$25,MATCH(CT_Bands_2003_Rates!$B6,CT_Bills_2003_2022!$B$4:$B$25,0),MATCH(CT_Bands_2003_Rates!CJ$2,CT_Bills_2003_2022!$D$3:$L$3,0))/SUMIFS(CT_Bands_Revaluing_2022!$W$19:$AF$19, CT_Bands_Revaluing_2022!$W$4:$AF$4, CT_Bands_2003_Rates!CJ$3), "n/a")</f>
        <v>2.4087507697526378E-2</v>
      </c>
      <c r="CK6" s="136">
        <f>IFERROR(INDEX(CT_Bills_2003_2022!$D$4:$L$25,MATCH(CT_Bands_2003_Rates!$B6,CT_Bills_2003_2022!$B$4:$B$25,0),MATCH(CT_Bands_2003_Rates!CK$2,CT_Bills_2003_2022!$D$3:$L$3,0))/SUMIFS(CT_Bands_Revaluing_2022!$W$19:$AF$19, CT_Bands_Revaluing_2022!$W$4:$AF$4, CT_Bands_2003_Rates!CK$3), "n/a")</f>
        <v>1.7612385144691444E-2</v>
      </c>
      <c r="CL6" s="136">
        <f>IFERROR(INDEX(CT_Bills_2003_2022!$D$4:$L$25,MATCH(CT_Bands_2003_Rates!$B6,CT_Bills_2003_2022!$B$4:$B$25,0),MATCH(CT_Bands_2003_Rates!CL$2,CT_Bills_2003_2022!$D$3:$L$3,0))/SUMIFS(CT_Bands_Revaluing_2022!$W$19:$AF$19, CT_Bands_Revaluing_2022!$W$4:$AF$4, CT_Bands_2003_Rates!CL$3), "n/a")</f>
        <v>1.3316688435736959E-2</v>
      </c>
      <c r="CM6" s="136">
        <f>IFERROR(INDEX(CT_Bills_2003_2022!$D$4:$L$25,MATCH(CT_Bands_2003_Rates!$B6,CT_Bills_2003_2022!$B$4:$B$25,0),MATCH(CT_Bands_2003_Rates!CM$2,CT_Bills_2003_2022!$D$3:$L$3,0))/SUMIFS(CT_Bands_Revaluing_2022!$W$19:$AF$19, CT_Bands_Revaluing_2022!$W$4:$AF$4, CT_Bands_2003_Rates!CM$3), "n/a")</f>
        <v>9.8671889608165121E-3</v>
      </c>
      <c r="CN6" s="136">
        <f>IFERROR(INDEX(CT_Bills_2003_2022!$D$4:$L$25,MATCH(CT_Bands_2003_Rates!$B6,CT_Bills_2003_2022!$B$4:$B$25,0),MATCH(CT_Bands_2003_Rates!CN$2,CT_Bills_2003_2022!$D$3:$L$3,0))/SUMIFS(CT_Bands_Revaluing_2022!$W$19:$AF$19, CT_Bands_Revaluing_2022!$W$4:$AF$4, CT_Bands_2003_Rates!CN$3), "n/a")</f>
        <v>6.9404828510032327E-3</v>
      </c>
      <c r="CO6" s="136">
        <f>IFERROR(INDEX(CT_Bills_2003_2022!$D$4:$L$25,MATCH(CT_Bands_2003_Rates!$B6,CT_Bills_2003_2022!$B$4:$B$25,0),MATCH(CT_Bands_2003_Rates!CO$2,CT_Bills_2003_2022!$D$3:$L$3,0))/SUMIFS(CT_Bands_Revaluing_2022!$W$19:$AF$19, CT_Bands_Revaluing_2022!$W$4:$AF$4, CT_Bands_2003_Rates!CO$3), "n/a")</f>
        <v>5.0710660269972993E-3</v>
      </c>
      <c r="CP6" s="136">
        <f>IFERROR(INDEX(CT_Bills_2003_2022!$D$4:$L$25,MATCH(CT_Bands_2003_Rates!$B6,CT_Bills_2003_2022!$B$4:$B$25,0),MATCH(CT_Bands_2003_Rates!CP$2,CT_Bills_2003_2022!$D$3:$L$3,0))/SUMIFS(CT_Bands_Revaluing_2022!$W$19:$AF$19, CT_Bands_Revaluing_2022!$W$4:$AF$4, CT_Bands_2003_Rates!CP$3), "n/a")</f>
        <v>4.4752829257381499E-3</v>
      </c>
    </row>
    <row r="7" spans="1:94" x14ac:dyDescent="0.25">
      <c r="A7" s="130" t="s">
        <v>1093</v>
      </c>
      <c r="B7" s="127" t="s">
        <v>1094</v>
      </c>
      <c r="C7" s="127" t="s">
        <v>2322</v>
      </c>
      <c r="D7" s="146">
        <f t="shared" si="0"/>
        <v>1.5964128835555553E-2</v>
      </c>
      <c r="E7" s="146">
        <f t="shared" si="1"/>
        <v>1.1888130459964947E-2</v>
      </c>
      <c r="F7" s="146">
        <f t="shared" si="2"/>
        <v>9.3906364013962053E-3</v>
      </c>
      <c r="G7" s="146">
        <f t="shared" si="3"/>
        <v>7.724561856856221E-3</v>
      </c>
      <c r="H7" s="146">
        <f t="shared" si="4"/>
        <v>7.1384199859476291E-3</v>
      </c>
      <c r="I7" s="146">
        <f t="shared" si="5"/>
        <v>6.2510067717455224E-3</v>
      </c>
      <c r="J7" s="146">
        <f t="shared" si="6"/>
        <v>5.0733417288064443E-3</v>
      </c>
      <c r="K7" s="146">
        <f t="shared" si="7"/>
        <v>4.448206518757573E-3</v>
      </c>
      <c r="L7" s="146">
        <f t="shared" si="8"/>
        <v>4.5798680212735645E-3</v>
      </c>
      <c r="M7" s="127"/>
      <c r="N7" s="136">
        <f>IFERROR(INDEX(CT_Bills_2003_2022!$D$4:$L$25,MATCH(CT_Bands_2003_Rates!$B7,CT_Bills_2003_2022!$B$4:$B$25,0),MATCH(CT_Bands_2003_Rates!N$2,CT_Bills_2003_2022!$D$3:$L$3,0))/SUMIFS(CT_Bands_Revaluing_2022!$W$19:$AF$19, CT_Bands_Revaluing_2022!$W$4:$AF$4, CT_Bands_2003_Rates!N$3), "n/a")</f>
        <v>1.5964128835555553E-2</v>
      </c>
      <c r="O7" s="136">
        <f>IFERROR(INDEX(CT_Bills_2003_2022!$D$4:$L$25,MATCH(CT_Bands_2003_Rates!$B7,CT_Bills_2003_2022!$B$4:$B$25,0),MATCH(CT_Bands_2003_Rates!O$2,CT_Bills_2003_2022!$D$3:$L$3,0))/SUMIFS(CT_Bands_Revaluing_2022!$W$19:$AF$19, CT_Bands_Revaluing_2022!$W$4:$AF$4, CT_Bands_2003_Rates!O$3), "n/a")</f>
        <v>1.0189826108541382E-2</v>
      </c>
      <c r="P7" s="136">
        <f>IFERROR(INDEX(CT_Bills_2003_2022!$D$4:$L$25,MATCH(CT_Bands_2003_Rates!$B7,CT_Bills_2003_2022!$B$4:$B$25,0),MATCH(CT_Bands_2003_Rates!P$2,CT_Bills_2003_2022!$D$3:$L$3,0))/SUMIFS(CT_Bands_Revaluing_2022!$W$19:$AF$19, CT_Bands_Revaluing_2022!$W$4:$AF$4, CT_Bands_2003_Rates!P$3), "n/a")</f>
        <v>7.0429773010471531E-3</v>
      </c>
      <c r="Q7" s="136">
        <f>IFERROR(INDEX(CT_Bills_2003_2022!$D$4:$L$25,MATCH(CT_Bands_2003_Rates!$B7,CT_Bills_2003_2022!$B$4:$B$25,0),MATCH(CT_Bands_2003_Rates!Q$2,CT_Bills_2003_2022!$D$3:$L$3,0))/SUMIFS(CT_Bands_Revaluing_2022!$W$19:$AF$19, CT_Bands_Revaluing_2022!$W$4:$AF$4, CT_Bands_2003_Rates!Q$3), "n/a")</f>
        <v>5.149707904570814E-3</v>
      </c>
      <c r="R7" s="136">
        <f>IFERROR(INDEX(CT_Bills_2003_2022!$D$4:$L$25,MATCH(CT_Bands_2003_Rates!$B7,CT_Bills_2003_2022!$B$4:$B$25,0),MATCH(CT_Bands_2003_Rates!R$2,CT_Bills_2003_2022!$D$3:$L$3,0))/SUMIFS(CT_Bands_Revaluing_2022!$W$19:$AF$19, CT_Bands_Revaluing_2022!$W$4:$AF$4, CT_Bands_2003_Rates!R$3), "n/a")</f>
        <v>3.8936836286987062E-3</v>
      </c>
      <c r="S7" s="136">
        <f>IFERROR(INDEX(CT_Bills_2003_2022!$D$4:$L$25,MATCH(CT_Bands_2003_Rates!$B7,CT_Bills_2003_2022!$B$4:$B$25,0),MATCH(CT_Bands_2003_Rates!S$2,CT_Bills_2003_2022!$D$3:$L$3,0))/SUMIFS(CT_Bands_Revaluing_2022!$W$19:$AF$19, CT_Bands_Revaluing_2022!$W$4:$AF$4, CT_Bands_2003_Rates!S$3), "n/a")</f>
        <v>2.8850800484979335E-3</v>
      </c>
      <c r="T7" s="136">
        <f>IFERROR(INDEX(CT_Bills_2003_2022!$D$4:$L$25,MATCH(CT_Bands_2003_Rates!$B7,CT_Bills_2003_2022!$B$4:$B$25,0),MATCH(CT_Bands_2003_Rates!T$2,CT_Bills_2003_2022!$D$3:$L$3,0))/SUMIFS(CT_Bands_Revaluing_2022!$W$19:$AF$19, CT_Bands_Revaluing_2022!$W$4:$AF$4, CT_Bands_2003_Rates!T$3), "n/a")</f>
        <v>2.0293366915225776E-3</v>
      </c>
      <c r="U7" s="136">
        <f>IFERROR(INDEX(CT_Bills_2003_2022!$D$4:$L$25,MATCH(CT_Bands_2003_Rates!$B7,CT_Bills_2003_2022!$B$4:$B$25,0),MATCH(CT_Bands_2003_Rates!U$2,CT_Bills_2003_2022!$D$3:$L$3,0))/SUMIFS(CT_Bands_Revaluing_2022!$W$19:$AF$19, CT_Bands_Revaluing_2022!$W$4:$AF$4, CT_Bands_2003_Rates!U$3), "n/a")</f>
        <v>1.4827355062525243E-3</v>
      </c>
      <c r="V7" s="136">
        <f>IFERROR(INDEX(CT_Bills_2003_2022!$D$4:$L$25,MATCH(CT_Bands_2003_Rates!$B7,CT_Bills_2003_2022!$B$4:$B$25,0),MATCH(CT_Bands_2003_Rates!V$2,CT_Bills_2003_2022!$D$3:$L$3,0))/SUMIFS(CT_Bands_Revaluing_2022!$W$19:$AF$19, CT_Bands_Revaluing_2022!$W$4:$AF$4, CT_Bands_2003_Rates!V$3), "n/a")</f>
        <v>1.3085337203638757E-3</v>
      </c>
      <c r="W7" s="147">
        <f>IFERROR(INDEX(CT_Bills_2003_2022!$D$4:$L$25,MATCH(CT_Bands_2003_Rates!$B7,CT_Bills_2003_2022!$B$4:$B$25,0),MATCH(CT_Bands_2003_Rates!W$2,CT_Bills_2003_2022!$D$3:$L$3,0))/SUMIFS(CT_Bands_Revaluing_2022!$W$19:$AF$19, CT_Bands_Revaluing_2022!$W$4:$AF$4, CT_Bands_2003_Rates!W$3), "n/a")</f>
        <v>1.8624816974814815E-2</v>
      </c>
      <c r="X7" s="136">
        <f>IFERROR(INDEX(CT_Bills_2003_2022!$D$4:$L$25,MATCH(CT_Bands_2003_Rates!$B7,CT_Bills_2003_2022!$B$4:$B$25,0),MATCH(CT_Bands_2003_Rates!X$2,CT_Bills_2003_2022!$D$3:$L$3,0))/SUMIFS(CT_Bands_Revaluing_2022!$W$19:$AF$19, CT_Bands_Revaluing_2022!$W$4:$AF$4, CT_Bands_2003_Rates!X$3), "n/a")</f>
        <v>1.1888130459964947E-2</v>
      </c>
      <c r="Y7" s="136">
        <f>IFERROR(INDEX(CT_Bills_2003_2022!$D$4:$L$25,MATCH(CT_Bands_2003_Rates!$B7,CT_Bills_2003_2022!$B$4:$B$25,0),MATCH(CT_Bands_2003_Rates!Y$2,CT_Bills_2003_2022!$D$3:$L$3,0))/SUMIFS(CT_Bands_Revaluing_2022!$W$19:$AF$19, CT_Bands_Revaluing_2022!$W$4:$AF$4, CT_Bands_2003_Rates!Y$3), "n/a")</f>
        <v>8.2168068512216801E-3</v>
      </c>
      <c r="Z7" s="136">
        <f>IFERROR(INDEX(CT_Bills_2003_2022!$D$4:$L$25,MATCH(CT_Bands_2003_Rates!$B7,CT_Bills_2003_2022!$B$4:$B$25,0),MATCH(CT_Bands_2003_Rates!Z$2,CT_Bills_2003_2022!$D$3:$L$3,0))/SUMIFS(CT_Bands_Revaluing_2022!$W$19:$AF$19, CT_Bands_Revaluing_2022!$W$4:$AF$4, CT_Bands_2003_Rates!Z$3), "n/a")</f>
        <v>6.0079925553326169E-3</v>
      </c>
      <c r="AA7" s="136">
        <f>IFERROR(INDEX(CT_Bills_2003_2022!$D$4:$L$25,MATCH(CT_Bands_2003_Rates!$B7,CT_Bills_2003_2022!$B$4:$B$25,0),MATCH(CT_Bands_2003_Rates!AA$2,CT_Bills_2003_2022!$D$3:$L$3,0))/SUMIFS(CT_Bands_Revaluing_2022!$W$19:$AF$19, CT_Bands_Revaluing_2022!$W$4:$AF$4, CT_Bands_2003_Rates!AA$3), "n/a")</f>
        <v>4.5426309001484911E-3</v>
      </c>
      <c r="AB7" s="136">
        <f>IFERROR(INDEX(CT_Bills_2003_2022!$D$4:$L$25,MATCH(CT_Bands_2003_Rates!$B7,CT_Bills_2003_2022!$B$4:$B$25,0),MATCH(CT_Bands_2003_Rates!AB$2,CT_Bills_2003_2022!$D$3:$L$3,0))/SUMIFS(CT_Bands_Revaluing_2022!$W$19:$AF$19, CT_Bands_Revaluing_2022!$W$4:$AF$4, CT_Bands_2003_Rates!AB$3), "n/a")</f>
        <v>3.365926723247589E-3</v>
      </c>
      <c r="AC7" s="136">
        <f>IFERROR(INDEX(CT_Bills_2003_2022!$D$4:$L$25,MATCH(CT_Bands_2003_Rates!$B7,CT_Bills_2003_2022!$B$4:$B$25,0),MATCH(CT_Bands_2003_Rates!AC$2,CT_Bills_2003_2022!$D$3:$L$3,0))/SUMIFS(CT_Bands_Revaluing_2022!$W$19:$AF$19, CT_Bands_Revaluing_2022!$W$4:$AF$4, CT_Bands_2003_Rates!AC$3), "n/a")</f>
        <v>2.3675594734430074E-3</v>
      </c>
      <c r="AD7" s="136">
        <f>IFERROR(INDEX(CT_Bills_2003_2022!$D$4:$L$25,MATCH(CT_Bands_2003_Rates!$B7,CT_Bills_2003_2022!$B$4:$B$25,0),MATCH(CT_Bands_2003_Rates!AD$2,CT_Bills_2003_2022!$D$3:$L$3,0))/SUMIFS(CT_Bands_Revaluing_2022!$W$19:$AF$19, CT_Bands_Revaluing_2022!$W$4:$AF$4, CT_Bands_2003_Rates!AD$3), "n/a")</f>
        <v>1.7298580906279454E-3</v>
      </c>
      <c r="AE7" s="136">
        <f>IFERROR(INDEX(CT_Bills_2003_2022!$D$4:$L$25,MATCH(CT_Bands_2003_Rates!$B7,CT_Bills_2003_2022!$B$4:$B$25,0),MATCH(CT_Bands_2003_Rates!AE$2,CT_Bills_2003_2022!$D$3:$L$3,0))/SUMIFS(CT_Bands_Revaluing_2022!$W$19:$AF$19, CT_Bands_Revaluing_2022!$W$4:$AF$4, CT_Bands_2003_Rates!AE$3), "n/a")</f>
        <v>1.5266226737578551E-3</v>
      </c>
      <c r="AF7" s="147">
        <f>IFERROR(INDEX(CT_Bills_2003_2022!$D$4:$L$25,MATCH(CT_Bands_2003_Rates!$B7,CT_Bills_2003_2022!$B$4:$B$25,0),MATCH(CT_Bands_2003_Rates!AF$2,CT_Bills_2003_2022!$D$3:$L$3,0))/SUMIFS(CT_Bands_Revaluing_2022!$W$19:$AF$19, CT_Bands_Revaluing_2022!$W$4:$AF$4, CT_Bands_2003_Rates!AF$3), "n/a")</f>
        <v>2.1285505114074073E-2</v>
      </c>
      <c r="AG7" s="136">
        <f>IFERROR(INDEX(CT_Bills_2003_2022!$D$4:$L$25,MATCH(CT_Bands_2003_Rates!$B7,CT_Bills_2003_2022!$B$4:$B$25,0),MATCH(CT_Bands_2003_Rates!AG$2,CT_Bills_2003_2022!$D$3:$L$3,0))/SUMIFS(CT_Bands_Revaluing_2022!$W$19:$AF$19, CT_Bands_Revaluing_2022!$W$4:$AF$4, CT_Bands_2003_Rates!AG$3), "n/a")</f>
        <v>1.3586434811388508E-2</v>
      </c>
      <c r="AH7" s="136">
        <f>IFERROR(INDEX(CT_Bills_2003_2022!$D$4:$L$25,MATCH(CT_Bands_2003_Rates!$B7,CT_Bills_2003_2022!$B$4:$B$25,0),MATCH(CT_Bands_2003_Rates!AH$2,CT_Bills_2003_2022!$D$3:$L$3,0))/SUMIFS(CT_Bands_Revaluing_2022!$W$19:$AF$19, CT_Bands_Revaluing_2022!$W$4:$AF$4, CT_Bands_2003_Rates!AH$3), "n/a")</f>
        <v>9.3906364013962053E-3</v>
      </c>
      <c r="AI7" s="136">
        <f>IFERROR(INDEX(CT_Bills_2003_2022!$D$4:$L$25,MATCH(CT_Bands_2003_Rates!$B7,CT_Bills_2003_2022!$B$4:$B$25,0),MATCH(CT_Bands_2003_Rates!AI$2,CT_Bills_2003_2022!$D$3:$L$3,0))/SUMIFS(CT_Bands_Revaluing_2022!$W$19:$AF$19, CT_Bands_Revaluing_2022!$W$4:$AF$4, CT_Bands_2003_Rates!AI$3), "n/a")</f>
        <v>6.8662772060944189E-3</v>
      </c>
      <c r="AJ7" s="136">
        <f>IFERROR(INDEX(CT_Bills_2003_2022!$D$4:$L$25,MATCH(CT_Bands_2003_Rates!$B7,CT_Bills_2003_2022!$B$4:$B$25,0),MATCH(CT_Bands_2003_Rates!AJ$2,CT_Bills_2003_2022!$D$3:$L$3,0))/SUMIFS(CT_Bands_Revaluing_2022!$W$19:$AF$19, CT_Bands_Revaluing_2022!$W$4:$AF$4, CT_Bands_2003_Rates!AJ$3), "n/a")</f>
        <v>5.1915781715982752E-3</v>
      </c>
      <c r="AK7" s="136">
        <f>IFERROR(INDEX(CT_Bills_2003_2022!$D$4:$L$25,MATCH(CT_Bands_2003_Rates!$B7,CT_Bills_2003_2022!$B$4:$B$25,0),MATCH(CT_Bands_2003_Rates!AK$2,CT_Bills_2003_2022!$D$3:$L$3,0))/SUMIFS(CT_Bands_Revaluing_2022!$W$19:$AF$19, CT_Bands_Revaluing_2022!$W$4:$AF$4, CT_Bands_2003_Rates!AK$3), "n/a")</f>
        <v>3.8467733979972445E-3</v>
      </c>
      <c r="AL7" s="136">
        <f>IFERROR(INDEX(CT_Bills_2003_2022!$D$4:$L$25,MATCH(CT_Bands_2003_Rates!$B7,CT_Bills_2003_2022!$B$4:$B$25,0),MATCH(CT_Bands_2003_Rates!AL$2,CT_Bills_2003_2022!$D$3:$L$3,0))/SUMIFS(CT_Bands_Revaluing_2022!$W$19:$AF$19, CT_Bands_Revaluing_2022!$W$4:$AF$4, CT_Bands_2003_Rates!AL$3), "n/a")</f>
        <v>2.7057822553634369E-3</v>
      </c>
      <c r="AM7" s="136">
        <f>IFERROR(INDEX(CT_Bills_2003_2022!$D$4:$L$25,MATCH(CT_Bands_2003_Rates!$B7,CT_Bills_2003_2022!$B$4:$B$25,0),MATCH(CT_Bands_2003_Rates!AM$2,CT_Bills_2003_2022!$D$3:$L$3,0))/SUMIFS(CT_Bands_Revaluing_2022!$W$19:$AF$19, CT_Bands_Revaluing_2022!$W$4:$AF$4, CT_Bands_2003_Rates!AM$3), "n/a")</f>
        <v>1.9769806750033658E-3</v>
      </c>
      <c r="AN7" s="136">
        <f>IFERROR(INDEX(CT_Bills_2003_2022!$D$4:$L$25,MATCH(CT_Bands_2003_Rates!$B7,CT_Bills_2003_2022!$B$4:$B$25,0),MATCH(CT_Bands_2003_Rates!AN$2,CT_Bills_2003_2022!$D$3:$L$3,0))/SUMIFS(CT_Bands_Revaluing_2022!$W$19:$AF$19, CT_Bands_Revaluing_2022!$W$4:$AF$4, CT_Bands_2003_Rates!AN$3), "n/a")</f>
        <v>1.7447116271518343E-3</v>
      </c>
      <c r="AO7" s="147">
        <f>IFERROR(INDEX(CT_Bills_2003_2022!$D$4:$L$25,MATCH(CT_Bands_2003_Rates!$B7,CT_Bills_2003_2022!$B$4:$B$25,0),MATCH(CT_Bands_2003_Rates!AO$2,CT_Bills_2003_2022!$D$3:$L$3,0))/SUMIFS(CT_Bands_Revaluing_2022!$W$19:$AF$19, CT_Bands_Revaluing_2022!$W$4:$AF$4, CT_Bands_2003_Rates!AO$3), "n/a")</f>
        <v>2.3946193253333331E-2</v>
      </c>
      <c r="AP7" s="136">
        <f>IFERROR(INDEX(CT_Bills_2003_2022!$D$4:$L$25,MATCH(CT_Bands_2003_Rates!$B7,CT_Bills_2003_2022!$B$4:$B$25,0),MATCH(CT_Bands_2003_Rates!AP$2,CT_Bills_2003_2022!$D$3:$L$3,0))/SUMIFS(CT_Bands_Revaluing_2022!$W$19:$AF$19, CT_Bands_Revaluing_2022!$W$4:$AF$4, CT_Bands_2003_Rates!AP$3), "n/a")</f>
        <v>1.5284739162812071E-2</v>
      </c>
      <c r="AQ7" s="136">
        <f>IFERROR(INDEX(CT_Bills_2003_2022!$D$4:$L$25,MATCH(CT_Bands_2003_Rates!$B7,CT_Bills_2003_2022!$B$4:$B$25,0),MATCH(CT_Bands_2003_Rates!AQ$2,CT_Bills_2003_2022!$D$3:$L$3,0))/SUMIFS(CT_Bands_Revaluing_2022!$W$19:$AF$19, CT_Bands_Revaluing_2022!$W$4:$AF$4, CT_Bands_2003_Rates!AQ$3), "n/a")</f>
        <v>1.0564465951570731E-2</v>
      </c>
      <c r="AR7" s="136">
        <f>IFERROR(INDEX(CT_Bills_2003_2022!$D$4:$L$25,MATCH(CT_Bands_2003_Rates!$B7,CT_Bills_2003_2022!$B$4:$B$25,0),MATCH(CT_Bands_2003_Rates!AR$2,CT_Bills_2003_2022!$D$3:$L$3,0))/SUMIFS(CT_Bands_Revaluing_2022!$W$19:$AF$19, CT_Bands_Revaluing_2022!$W$4:$AF$4, CT_Bands_2003_Rates!AR$3), "n/a")</f>
        <v>7.724561856856221E-3</v>
      </c>
      <c r="AS7" s="136">
        <f>IFERROR(INDEX(CT_Bills_2003_2022!$D$4:$L$25,MATCH(CT_Bands_2003_Rates!$B7,CT_Bills_2003_2022!$B$4:$B$25,0),MATCH(CT_Bands_2003_Rates!AS$2,CT_Bills_2003_2022!$D$3:$L$3,0))/SUMIFS(CT_Bands_Revaluing_2022!$W$19:$AF$19, CT_Bands_Revaluing_2022!$W$4:$AF$4, CT_Bands_2003_Rates!AS$3), "n/a")</f>
        <v>5.8405254430480592E-3</v>
      </c>
      <c r="AT7" s="136">
        <f>IFERROR(INDEX(CT_Bills_2003_2022!$D$4:$L$25,MATCH(CT_Bands_2003_Rates!$B7,CT_Bills_2003_2022!$B$4:$B$25,0),MATCH(CT_Bands_2003_Rates!AT$2,CT_Bills_2003_2022!$D$3:$L$3,0))/SUMIFS(CT_Bands_Revaluing_2022!$W$19:$AF$19, CT_Bands_Revaluing_2022!$W$4:$AF$4, CT_Bands_2003_Rates!AT$3), "n/a")</f>
        <v>4.3276200727468996E-3</v>
      </c>
      <c r="AU7" s="136">
        <f>IFERROR(INDEX(CT_Bills_2003_2022!$D$4:$L$25,MATCH(CT_Bands_2003_Rates!$B7,CT_Bills_2003_2022!$B$4:$B$25,0),MATCH(CT_Bands_2003_Rates!AU$2,CT_Bills_2003_2022!$D$3:$L$3,0))/SUMIFS(CT_Bands_Revaluing_2022!$W$19:$AF$19, CT_Bands_Revaluing_2022!$W$4:$AF$4, CT_Bands_2003_Rates!AU$3), "n/a")</f>
        <v>3.0440050372838663E-3</v>
      </c>
      <c r="AV7" s="136">
        <f>IFERROR(INDEX(CT_Bills_2003_2022!$D$4:$L$25,MATCH(CT_Bands_2003_Rates!$B7,CT_Bills_2003_2022!$B$4:$B$25,0),MATCH(CT_Bands_2003_Rates!AV$2,CT_Bills_2003_2022!$D$3:$L$3,0))/SUMIFS(CT_Bands_Revaluing_2022!$W$19:$AF$19, CT_Bands_Revaluing_2022!$W$4:$AF$4, CT_Bands_2003_Rates!AV$3), "n/a")</f>
        <v>2.2241032593787865E-3</v>
      </c>
      <c r="AW7" s="136">
        <f>IFERROR(INDEX(CT_Bills_2003_2022!$D$4:$L$25,MATCH(CT_Bands_2003_Rates!$B7,CT_Bills_2003_2022!$B$4:$B$25,0),MATCH(CT_Bands_2003_Rates!AW$2,CT_Bills_2003_2022!$D$3:$L$3,0))/SUMIFS(CT_Bands_Revaluing_2022!$W$19:$AF$19, CT_Bands_Revaluing_2022!$W$4:$AF$4, CT_Bands_2003_Rates!AW$3), "n/a")</f>
        <v>1.9628005805458135E-3</v>
      </c>
      <c r="AX7" s="147">
        <f>IFERROR(INDEX(CT_Bills_2003_2022!$D$4:$L$25,MATCH(CT_Bands_2003_Rates!$B7,CT_Bills_2003_2022!$B$4:$B$25,0),MATCH(CT_Bands_2003_Rates!AX$2,CT_Bills_2003_2022!$D$3:$L$3,0))/SUMIFS(CT_Bands_Revaluing_2022!$W$19:$AF$19, CT_Bands_Revaluing_2022!$W$4:$AF$4, CT_Bands_2003_Rates!AX$3), "n/a")</f>
        <v>2.9267569531851854E-2</v>
      </c>
      <c r="AY7" s="136">
        <f>IFERROR(INDEX(CT_Bills_2003_2022!$D$4:$L$25,MATCH(CT_Bands_2003_Rates!$B7,CT_Bills_2003_2022!$B$4:$B$25,0),MATCH(CT_Bands_2003_Rates!AY$2,CT_Bills_2003_2022!$D$3:$L$3,0))/SUMIFS(CT_Bands_Revaluing_2022!$W$19:$AF$19, CT_Bands_Revaluing_2022!$W$4:$AF$4, CT_Bands_2003_Rates!AY$3), "n/a")</f>
        <v>1.8681347865659201E-2</v>
      </c>
      <c r="AZ7" s="136">
        <f>IFERROR(INDEX(CT_Bills_2003_2022!$D$4:$L$25,MATCH(CT_Bands_2003_Rates!$B7,CT_Bills_2003_2022!$B$4:$B$25,0),MATCH(CT_Bands_2003_Rates!AZ$2,CT_Bills_2003_2022!$D$3:$L$3,0))/SUMIFS(CT_Bands_Revaluing_2022!$W$19:$AF$19, CT_Bands_Revaluing_2022!$W$4:$AF$4, CT_Bands_2003_Rates!AZ$3), "n/a")</f>
        <v>1.2912125051919783E-2</v>
      </c>
      <c r="BA7" s="136">
        <f>IFERROR(INDEX(CT_Bills_2003_2022!$D$4:$L$25,MATCH(CT_Bands_2003_Rates!$B7,CT_Bills_2003_2022!$B$4:$B$25,0),MATCH(CT_Bands_2003_Rates!BA$2,CT_Bills_2003_2022!$D$3:$L$3,0))/SUMIFS(CT_Bands_Revaluing_2022!$W$19:$AF$19, CT_Bands_Revaluing_2022!$W$4:$AF$4, CT_Bands_2003_Rates!BA$3), "n/a")</f>
        <v>9.4411311583798268E-3</v>
      </c>
      <c r="BB7" s="136">
        <f>IFERROR(INDEX(CT_Bills_2003_2022!$D$4:$L$25,MATCH(CT_Bands_2003_Rates!$B7,CT_Bills_2003_2022!$B$4:$B$25,0),MATCH(CT_Bands_2003_Rates!BB$2,CT_Bills_2003_2022!$D$3:$L$3,0))/SUMIFS(CT_Bands_Revaluing_2022!$W$19:$AF$19, CT_Bands_Revaluing_2022!$W$4:$AF$4, CT_Bands_2003_Rates!BB$3), "n/a")</f>
        <v>7.1384199859476291E-3</v>
      </c>
      <c r="BC7" s="136">
        <f>IFERROR(INDEX(CT_Bills_2003_2022!$D$4:$L$25,MATCH(CT_Bands_2003_Rates!$B7,CT_Bills_2003_2022!$B$4:$B$25,0),MATCH(CT_Bands_2003_Rates!BC$2,CT_Bills_2003_2022!$D$3:$L$3,0))/SUMIFS(CT_Bands_Revaluing_2022!$W$19:$AF$19, CT_Bands_Revaluing_2022!$W$4:$AF$4, CT_Bands_2003_Rates!BC$3), "n/a")</f>
        <v>5.2893134222462114E-3</v>
      </c>
      <c r="BD7" s="136">
        <f>IFERROR(INDEX(CT_Bills_2003_2022!$D$4:$L$25,MATCH(CT_Bands_2003_Rates!$B7,CT_Bills_2003_2022!$B$4:$B$25,0),MATCH(CT_Bands_2003_Rates!BD$2,CT_Bills_2003_2022!$D$3:$L$3,0))/SUMIFS(CT_Bands_Revaluing_2022!$W$19:$AF$19, CT_Bands_Revaluing_2022!$W$4:$AF$4, CT_Bands_2003_Rates!BD$3), "n/a")</f>
        <v>3.7204506011247261E-3</v>
      </c>
      <c r="BE7" s="136">
        <f>IFERROR(INDEX(CT_Bills_2003_2022!$D$4:$L$25,MATCH(CT_Bands_2003_Rates!$B7,CT_Bills_2003_2022!$B$4:$B$25,0),MATCH(CT_Bands_2003_Rates!BE$2,CT_Bills_2003_2022!$D$3:$L$3,0))/SUMIFS(CT_Bands_Revaluing_2022!$W$19:$AF$19, CT_Bands_Revaluing_2022!$W$4:$AF$4, CT_Bands_2003_Rates!BE$3), "n/a")</f>
        <v>2.7183484281296283E-3</v>
      </c>
      <c r="BF7" s="136">
        <f>IFERROR(INDEX(CT_Bills_2003_2022!$D$4:$L$25,MATCH(CT_Bands_2003_Rates!$B7,CT_Bills_2003_2022!$B$4:$B$25,0),MATCH(CT_Bands_2003_Rates!BF$2,CT_Bills_2003_2022!$D$3:$L$3,0))/SUMIFS(CT_Bands_Revaluing_2022!$W$19:$AF$19, CT_Bands_Revaluing_2022!$W$4:$AF$4, CT_Bands_2003_Rates!BF$3), "n/a")</f>
        <v>2.3989784873337723E-3</v>
      </c>
      <c r="BG7" s="147">
        <f>IFERROR(INDEX(CT_Bills_2003_2022!$D$4:$L$25,MATCH(CT_Bands_2003_Rates!$B7,CT_Bills_2003_2022!$B$4:$B$25,0),MATCH(CT_Bands_2003_Rates!BG$2,CT_Bills_2003_2022!$D$3:$L$3,0))/SUMIFS(CT_Bands_Revaluing_2022!$W$19:$AF$19, CT_Bands_Revaluing_2022!$W$4:$AF$4, CT_Bands_2003_Rates!BG$3), "n/a")</f>
        <v>3.4588945810370371E-2</v>
      </c>
      <c r="BH7" s="136">
        <f>IFERROR(INDEX(CT_Bills_2003_2022!$D$4:$L$25,MATCH(CT_Bands_2003_Rates!$B7,CT_Bills_2003_2022!$B$4:$B$25,0),MATCH(CT_Bands_2003_Rates!BH$2,CT_Bills_2003_2022!$D$3:$L$3,0))/SUMIFS(CT_Bands_Revaluing_2022!$W$19:$AF$19, CT_Bands_Revaluing_2022!$W$4:$AF$4, CT_Bands_2003_Rates!BH$3), "n/a")</f>
        <v>2.2077956568506328E-2</v>
      </c>
      <c r="BI7" s="136">
        <f>IFERROR(INDEX(CT_Bills_2003_2022!$D$4:$L$25,MATCH(CT_Bands_2003_Rates!$B7,CT_Bills_2003_2022!$B$4:$B$25,0),MATCH(CT_Bands_2003_Rates!BI$2,CT_Bills_2003_2022!$D$3:$L$3,0))/SUMIFS(CT_Bands_Revaluing_2022!$W$19:$AF$19, CT_Bands_Revaluing_2022!$W$4:$AF$4, CT_Bands_2003_Rates!BI$3), "n/a")</f>
        <v>1.5259784152268833E-2</v>
      </c>
      <c r="BJ7" s="136">
        <f>IFERROR(INDEX(CT_Bills_2003_2022!$D$4:$L$25,MATCH(CT_Bands_2003_Rates!$B7,CT_Bills_2003_2022!$B$4:$B$25,0),MATCH(CT_Bands_2003_Rates!BJ$2,CT_Bills_2003_2022!$D$3:$L$3,0))/SUMIFS(CT_Bands_Revaluing_2022!$W$19:$AF$19, CT_Bands_Revaluing_2022!$W$4:$AF$4, CT_Bands_2003_Rates!BJ$3), "n/a")</f>
        <v>1.1157700459903431E-2</v>
      </c>
      <c r="BK7" s="136">
        <f>IFERROR(INDEX(CT_Bills_2003_2022!$D$4:$L$25,MATCH(CT_Bands_2003_Rates!$B7,CT_Bills_2003_2022!$B$4:$B$25,0),MATCH(CT_Bands_2003_Rates!BK$2,CT_Bills_2003_2022!$D$3:$L$3,0))/SUMIFS(CT_Bands_Revaluing_2022!$W$19:$AF$19, CT_Bands_Revaluing_2022!$W$4:$AF$4, CT_Bands_2003_Rates!BK$3), "n/a")</f>
        <v>8.4363145288471972E-3</v>
      </c>
      <c r="BL7" s="136">
        <f>IFERROR(INDEX(CT_Bills_2003_2022!$D$4:$L$25,MATCH(CT_Bands_2003_Rates!$B7,CT_Bills_2003_2022!$B$4:$B$25,0),MATCH(CT_Bands_2003_Rates!BL$2,CT_Bills_2003_2022!$D$3:$L$3,0))/SUMIFS(CT_Bands_Revaluing_2022!$W$19:$AF$19, CT_Bands_Revaluing_2022!$W$4:$AF$4, CT_Bands_2003_Rates!BL$3), "n/a")</f>
        <v>6.2510067717455224E-3</v>
      </c>
      <c r="BM7" s="136">
        <f>IFERROR(INDEX(CT_Bills_2003_2022!$D$4:$L$25,MATCH(CT_Bands_2003_Rates!$B7,CT_Bills_2003_2022!$B$4:$B$25,0),MATCH(CT_Bands_2003_Rates!BM$2,CT_Bills_2003_2022!$D$3:$L$3,0))/SUMIFS(CT_Bands_Revaluing_2022!$W$19:$AF$19, CT_Bands_Revaluing_2022!$W$4:$AF$4, CT_Bands_2003_Rates!BM$3), "n/a")</f>
        <v>4.3968961649655854E-3</v>
      </c>
      <c r="BN7" s="136">
        <f>IFERROR(INDEX(CT_Bills_2003_2022!$D$4:$L$25,MATCH(CT_Bands_2003_Rates!$B7,CT_Bills_2003_2022!$B$4:$B$25,0),MATCH(CT_Bands_2003_Rates!BN$2,CT_Bills_2003_2022!$D$3:$L$3,0))/SUMIFS(CT_Bands_Revaluing_2022!$W$19:$AF$19, CT_Bands_Revaluing_2022!$W$4:$AF$4, CT_Bands_2003_Rates!BN$3), "n/a")</f>
        <v>3.2125935968804697E-3</v>
      </c>
      <c r="BO7" s="136">
        <f>IFERROR(INDEX(CT_Bills_2003_2022!$D$4:$L$25,MATCH(CT_Bands_2003_Rates!$B7,CT_Bills_2003_2022!$B$4:$B$25,0),MATCH(CT_Bands_2003_Rates!BO$2,CT_Bills_2003_2022!$D$3:$L$3,0))/SUMIFS(CT_Bands_Revaluing_2022!$W$19:$AF$19, CT_Bands_Revaluing_2022!$W$4:$AF$4, CT_Bands_2003_Rates!BO$3), "n/a")</f>
        <v>2.8351563941217306E-3</v>
      </c>
      <c r="BP7" s="147">
        <f>IFERROR(INDEX(CT_Bills_2003_2022!$D$4:$L$25,MATCH(CT_Bands_2003_Rates!$B7,CT_Bills_2003_2022!$B$4:$B$25,0),MATCH(CT_Bands_2003_Rates!BP$2,CT_Bills_2003_2022!$D$3:$L$3,0))/SUMIFS(CT_Bands_Revaluing_2022!$W$19:$AF$19, CT_Bands_Revaluing_2022!$W$4:$AF$4, CT_Bands_2003_Rates!BP$3), "n/a")</f>
        <v>3.9910322088888887E-2</v>
      </c>
      <c r="BQ7" s="136">
        <f>IFERROR(INDEX(CT_Bills_2003_2022!$D$4:$L$25,MATCH(CT_Bands_2003_Rates!$B7,CT_Bills_2003_2022!$B$4:$B$25,0),MATCH(CT_Bands_2003_Rates!BQ$2,CT_Bills_2003_2022!$D$3:$L$3,0))/SUMIFS(CT_Bands_Revaluing_2022!$W$19:$AF$19, CT_Bands_Revaluing_2022!$W$4:$AF$4, CT_Bands_2003_Rates!BQ$3), "n/a")</f>
        <v>2.5474565271353451E-2</v>
      </c>
      <c r="BR7" s="136">
        <f>IFERROR(INDEX(CT_Bills_2003_2022!$D$4:$L$25,MATCH(CT_Bands_2003_Rates!$B7,CT_Bills_2003_2022!$B$4:$B$25,0),MATCH(CT_Bands_2003_Rates!BR$2,CT_Bills_2003_2022!$D$3:$L$3,0))/SUMIFS(CT_Bands_Revaluing_2022!$W$19:$AF$19, CT_Bands_Revaluing_2022!$W$4:$AF$4, CT_Bands_2003_Rates!BR$3), "n/a")</f>
        <v>1.7607443252617882E-2</v>
      </c>
      <c r="BS7" s="136">
        <f>IFERROR(INDEX(CT_Bills_2003_2022!$D$4:$L$25,MATCH(CT_Bands_2003_Rates!$B7,CT_Bills_2003_2022!$B$4:$B$25,0),MATCH(CT_Bands_2003_Rates!BS$2,CT_Bills_2003_2022!$D$3:$L$3,0))/SUMIFS(CT_Bands_Revaluing_2022!$W$19:$AF$19, CT_Bands_Revaluing_2022!$W$4:$AF$4, CT_Bands_2003_Rates!BS$3), "n/a")</f>
        <v>1.2874269761427035E-2</v>
      </c>
      <c r="BT7" s="136">
        <f>IFERROR(INDEX(CT_Bills_2003_2022!$D$4:$L$25,MATCH(CT_Bands_2003_Rates!$B7,CT_Bills_2003_2022!$B$4:$B$25,0),MATCH(CT_Bands_2003_Rates!BT$2,CT_Bills_2003_2022!$D$3:$L$3,0))/SUMIFS(CT_Bands_Revaluing_2022!$W$19:$AF$19, CT_Bands_Revaluing_2022!$W$4:$AF$4, CT_Bands_2003_Rates!BT$3), "n/a")</f>
        <v>9.7342090717467654E-3</v>
      </c>
      <c r="BU7" s="136">
        <f>IFERROR(INDEX(CT_Bills_2003_2022!$D$4:$L$25,MATCH(CT_Bands_2003_Rates!$B7,CT_Bills_2003_2022!$B$4:$B$25,0),MATCH(CT_Bands_2003_Rates!BU$2,CT_Bills_2003_2022!$D$3:$L$3,0))/SUMIFS(CT_Bands_Revaluing_2022!$W$19:$AF$19, CT_Bands_Revaluing_2022!$W$4:$AF$4, CT_Bands_2003_Rates!BU$3), "n/a")</f>
        <v>7.2127001212448335E-3</v>
      </c>
      <c r="BV7" s="136">
        <f>IFERROR(INDEX(CT_Bills_2003_2022!$D$4:$L$25,MATCH(CT_Bands_2003_Rates!$B7,CT_Bills_2003_2022!$B$4:$B$25,0),MATCH(CT_Bands_2003_Rates!BV$2,CT_Bills_2003_2022!$D$3:$L$3,0))/SUMIFS(CT_Bands_Revaluing_2022!$W$19:$AF$19, CT_Bands_Revaluing_2022!$W$4:$AF$4, CT_Bands_2003_Rates!BV$3), "n/a")</f>
        <v>5.0733417288064443E-3</v>
      </c>
      <c r="BW7" s="136">
        <f>IFERROR(INDEX(CT_Bills_2003_2022!$D$4:$L$25,MATCH(CT_Bands_2003_Rates!$B7,CT_Bills_2003_2022!$B$4:$B$25,0),MATCH(CT_Bands_2003_Rates!BW$2,CT_Bills_2003_2022!$D$3:$L$3,0))/SUMIFS(CT_Bands_Revaluing_2022!$W$19:$AF$19, CT_Bands_Revaluing_2022!$W$4:$AF$4, CT_Bands_2003_Rates!BW$3), "n/a")</f>
        <v>3.706838765631311E-3</v>
      </c>
      <c r="BX7" s="136">
        <f>IFERROR(INDEX(CT_Bills_2003_2022!$D$4:$L$25,MATCH(CT_Bands_2003_Rates!$B7,CT_Bills_2003_2022!$B$4:$B$25,0),MATCH(CT_Bands_2003_Rates!BX$2,CT_Bills_2003_2022!$D$3:$L$3,0))/SUMIFS(CT_Bands_Revaluing_2022!$W$19:$AF$19, CT_Bands_Revaluing_2022!$W$4:$AF$4, CT_Bands_2003_Rates!BX$3), "n/a")</f>
        <v>3.271334300909689E-3</v>
      </c>
      <c r="BY7" s="147">
        <f>IFERROR(INDEX(CT_Bills_2003_2022!$D$4:$L$25,MATCH(CT_Bands_2003_Rates!$B7,CT_Bills_2003_2022!$B$4:$B$25,0),MATCH(CT_Bands_2003_Rates!BY$2,CT_Bills_2003_2022!$D$3:$L$3,0))/SUMIFS(CT_Bands_Revaluing_2022!$W$19:$AF$19, CT_Bands_Revaluing_2022!$W$4:$AF$4, CT_Bands_2003_Rates!BY$3), "n/a")</f>
        <v>4.7892386506666662E-2</v>
      </c>
      <c r="BZ7" s="136">
        <f>IFERROR(INDEX(CT_Bills_2003_2022!$D$4:$L$25,MATCH(CT_Bands_2003_Rates!$B7,CT_Bills_2003_2022!$B$4:$B$25,0),MATCH(CT_Bands_2003_Rates!BZ$2,CT_Bills_2003_2022!$D$3:$L$3,0))/SUMIFS(CT_Bands_Revaluing_2022!$W$19:$AF$19, CT_Bands_Revaluing_2022!$W$4:$AF$4, CT_Bands_2003_Rates!BZ$3), "n/a")</f>
        <v>3.0569478325624143E-2</v>
      </c>
      <c r="CA7" s="136">
        <f>IFERROR(INDEX(CT_Bills_2003_2022!$D$4:$L$25,MATCH(CT_Bands_2003_Rates!$B7,CT_Bills_2003_2022!$B$4:$B$25,0),MATCH(CT_Bands_2003_Rates!CA$2,CT_Bills_2003_2022!$D$3:$L$3,0))/SUMIFS(CT_Bands_Revaluing_2022!$W$19:$AF$19, CT_Bands_Revaluing_2022!$W$4:$AF$4, CT_Bands_2003_Rates!CA$3), "n/a")</f>
        <v>2.1128931903141461E-2</v>
      </c>
      <c r="CB7" s="136">
        <f>IFERROR(INDEX(CT_Bills_2003_2022!$D$4:$L$25,MATCH(CT_Bands_2003_Rates!$B7,CT_Bills_2003_2022!$B$4:$B$25,0),MATCH(CT_Bands_2003_Rates!CB$2,CT_Bills_2003_2022!$D$3:$L$3,0))/SUMIFS(CT_Bands_Revaluing_2022!$W$19:$AF$19, CT_Bands_Revaluing_2022!$W$4:$AF$4, CT_Bands_2003_Rates!CB$3), "n/a")</f>
        <v>1.5449123713712442E-2</v>
      </c>
      <c r="CC7" s="136">
        <f>IFERROR(INDEX(CT_Bills_2003_2022!$D$4:$L$25,MATCH(CT_Bands_2003_Rates!$B7,CT_Bills_2003_2022!$B$4:$B$25,0),MATCH(CT_Bands_2003_Rates!CC$2,CT_Bills_2003_2022!$D$3:$L$3,0))/SUMIFS(CT_Bands_Revaluing_2022!$W$19:$AF$19, CT_Bands_Revaluing_2022!$W$4:$AF$4, CT_Bands_2003_Rates!CC$3), "n/a")</f>
        <v>1.1681050886096118E-2</v>
      </c>
      <c r="CD7" s="136">
        <f>IFERROR(INDEX(CT_Bills_2003_2022!$D$4:$L$25,MATCH(CT_Bands_2003_Rates!$B7,CT_Bills_2003_2022!$B$4:$B$25,0),MATCH(CT_Bands_2003_Rates!CD$2,CT_Bills_2003_2022!$D$3:$L$3,0))/SUMIFS(CT_Bands_Revaluing_2022!$W$19:$AF$19, CT_Bands_Revaluing_2022!$W$4:$AF$4, CT_Bands_2003_Rates!CD$3), "n/a")</f>
        <v>8.6552401454937991E-3</v>
      </c>
      <c r="CE7" s="136">
        <f>IFERROR(INDEX(CT_Bills_2003_2022!$D$4:$L$25,MATCH(CT_Bands_2003_Rates!$B7,CT_Bills_2003_2022!$B$4:$B$25,0),MATCH(CT_Bands_2003_Rates!CE$2,CT_Bills_2003_2022!$D$3:$L$3,0))/SUMIFS(CT_Bands_Revaluing_2022!$W$19:$AF$19, CT_Bands_Revaluing_2022!$W$4:$AF$4, CT_Bands_2003_Rates!CE$3), "n/a")</f>
        <v>6.0880100745677327E-3</v>
      </c>
      <c r="CF7" s="136">
        <f>IFERROR(INDEX(CT_Bills_2003_2022!$D$4:$L$25,MATCH(CT_Bands_2003_Rates!$B7,CT_Bills_2003_2022!$B$4:$B$25,0),MATCH(CT_Bands_2003_Rates!CF$2,CT_Bills_2003_2022!$D$3:$L$3,0))/SUMIFS(CT_Bands_Revaluing_2022!$W$19:$AF$19, CT_Bands_Revaluing_2022!$W$4:$AF$4, CT_Bands_2003_Rates!CF$3), "n/a")</f>
        <v>4.448206518757573E-3</v>
      </c>
      <c r="CG7" s="136">
        <f>IFERROR(INDEX(CT_Bills_2003_2022!$D$4:$L$25,MATCH(CT_Bands_2003_Rates!$B7,CT_Bills_2003_2022!$B$4:$B$25,0),MATCH(CT_Bands_2003_Rates!CG$2,CT_Bills_2003_2022!$D$3:$L$3,0))/SUMIFS(CT_Bands_Revaluing_2022!$W$19:$AF$19, CT_Bands_Revaluing_2022!$W$4:$AF$4, CT_Bands_2003_Rates!CG$3), "n/a")</f>
        <v>3.9256011610916269E-3</v>
      </c>
      <c r="CH7" s="136">
        <f>IFERROR(INDEX(CT_Bills_2003_2022!$D$4:$L$25,MATCH(CT_Bands_2003_Rates!$B7,CT_Bills_2003_2022!$B$4:$B$25,0),MATCH(CT_Bands_2003_Rates!CH$2,CT_Bills_2003_2022!$D$3:$L$3,0))/SUMIFS(CT_Bands_Revaluing_2022!$W$19:$AF$19, CT_Bands_Revaluing_2022!$W$4:$AF$4, CT_Bands_2003_Rates!CH$3), "n/a")</f>
        <v>5.5874450924444437E-2</v>
      </c>
      <c r="CI7" s="136">
        <f>IFERROR(INDEX(CT_Bills_2003_2022!$D$4:$L$25,MATCH(CT_Bands_2003_Rates!$B7,CT_Bills_2003_2022!$B$4:$B$25,0),MATCH(CT_Bands_2003_Rates!CI$2,CT_Bills_2003_2022!$D$3:$L$3,0))/SUMIFS(CT_Bands_Revaluing_2022!$W$19:$AF$19, CT_Bands_Revaluing_2022!$W$4:$AF$4, CT_Bands_2003_Rates!CI$3), "n/a")</f>
        <v>3.5664391379894834E-2</v>
      </c>
      <c r="CJ7" s="136">
        <f>IFERROR(INDEX(CT_Bills_2003_2022!$D$4:$L$25,MATCH(CT_Bands_2003_Rates!$B7,CT_Bills_2003_2022!$B$4:$B$25,0),MATCH(CT_Bands_2003_Rates!CJ$2,CT_Bills_2003_2022!$D$3:$L$3,0))/SUMIFS(CT_Bands_Revaluing_2022!$W$19:$AF$19, CT_Bands_Revaluing_2022!$W$4:$AF$4, CT_Bands_2003_Rates!CJ$3), "n/a")</f>
        <v>2.4650420553665037E-2</v>
      </c>
      <c r="CK7" s="136">
        <f>IFERROR(INDEX(CT_Bills_2003_2022!$D$4:$L$25,MATCH(CT_Bands_2003_Rates!$B7,CT_Bills_2003_2022!$B$4:$B$25,0),MATCH(CT_Bands_2003_Rates!CK$2,CT_Bills_2003_2022!$D$3:$L$3,0))/SUMIFS(CT_Bands_Revaluing_2022!$W$19:$AF$19, CT_Bands_Revaluing_2022!$W$4:$AF$4, CT_Bands_2003_Rates!CK$3), "n/a")</f>
        <v>1.8023977665997851E-2</v>
      </c>
      <c r="CL7" s="136">
        <f>IFERROR(INDEX(CT_Bills_2003_2022!$D$4:$L$25,MATCH(CT_Bands_2003_Rates!$B7,CT_Bills_2003_2022!$B$4:$B$25,0),MATCH(CT_Bands_2003_Rates!CL$2,CT_Bills_2003_2022!$D$3:$L$3,0))/SUMIFS(CT_Bands_Revaluing_2022!$W$19:$AF$19, CT_Bands_Revaluing_2022!$W$4:$AF$4, CT_Bands_2003_Rates!CL$3), "n/a")</f>
        <v>1.3627892700445472E-2</v>
      </c>
      <c r="CM7" s="136">
        <f>IFERROR(INDEX(CT_Bills_2003_2022!$D$4:$L$25,MATCH(CT_Bands_2003_Rates!$B7,CT_Bills_2003_2022!$B$4:$B$25,0),MATCH(CT_Bands_2003_Rates!CM$2,CT_Bills_2003_2022!$D$3:$L$3,0))/SUMIFS(CT_Bands_Revaluing_2022!$W$19:$AF$19, CT_Bands_Revaluing_2022!$W$4:$AF$4, CT_Bands_2003_Rates!CM$3), "n/a")</f>
        <v>1.0097780169742766E-2</v>
      </c>
      <c r="CN7" s="136">
        <f>IFERROR(INDEX(CT_Bills_2003_2022!$D$4:$L$25,MATCH(CT_Bands_2003_Rates!$B7,CT_Bills_2003_2022!$B$4:$B$25,0),MATCH(CT_Bands_2003_Rates!CN$2,CT_Bills_2003_2022!$D$3:$L$3,0))/SUMIFS(CT_Bands_Revaluing_2022!$W$19:$AF$19, CT_Bands_Revaluing_2022!$W$4:$AF$4, CT_Bands_2003_Rates!CN$3), "n/a")</f>
        <v>7.1026784203290219E-3</v>
      </c>
      <c r="CO7" s="136">
        <f>IFERROR(INDEX(CT_Bills_2003_2022!$D$4:$L$25,MATCH(CT_Bands_2003_Rates!$B7,CT_Bills_2003_2022!$B$4:$B$25,0),MATCH(CT_Bands_2003_Rates!CO$2,CT_Bills_2003_2022!$D$3:$L$3,0))/SUMIFS(CT_Bands_Revaluing_2022!$W$19:$AF$19, CT_Bands_Revaluing_2022!$W$4:$AF$4, CT_Bands_2003_Rates!CO$3), "n/a")</f>
        <v>5.1895742718838355E-3</v>
      </c>
      <c r="CP7" s="136">
        <f>IFERROR(INDEX(CT_Bills_2003_2022!$D$4:$L$25,MATCH(CT_Bands_2003_Rates!$B7,CT_Bills_2003_2022!$B$4:$B$25,0),MATCH(CT_Bands_2003_Rates!CP$2,CT_Bills_2003_2022!$D$3:$L$3,0))/SUMIFS(CT_Bands_Revaluing_2022!$W$19:$AF$19, CT_Bands_Revaluing_2022!$W$4:$AF$4, CT_Bands_2003_Rates!CP$3), "n/a")</f>
        <v>4.5798680212735645E-3</v>
      </c>
    </row>
    <row r="8" spans="1:94" x14ac:dyDescent="0.25">
      <c r="A8" s="126" t="s">
        <v>1095</v>
      </c>
      <c r="B8" s="127" t="s">
        <v>1096</v>
      </c>
      <c r="C8" s="127" t="s">
        <v>2323</v>
      </c>
      <c r="D8" s="146">
        <f t="shared" si="0"/>
        <v>1.5701161999999998E-2</v>
      </c>
      <c r="E8" s="146">
        <f t="shared" si="1"/>
        <v>1.1692304926362014E-2</v>
      </c>
      <c r="F8" s="146">
        <f t="shared" si="2"/>
        <v>9.2359504824985807E-3</v>
      </c>
      <c r="G8" s="146">
        <f t="shared" si="3"/>
        <v>7.597320113290079E-3</v>
      </c>
      <c r="H8" s="146">
        <f t="shared" si="4"/>
        <v>7.0208333807587307E-3</v>
      </c>
      <c r="I8" s="146">
        <f t="shared" si="5"/>
        <v>6.1480379541711391E-3</v>
      </c>
      <c r="J8" s="146">
        <f t="shared" si="6"/>
        <v>4.9897718307018377E-3</v>
      </c>
      <c r="K8" s="146">
        <f t="shared" si="7"/>
        <v>4.3749340712482534E-3</v>
      </c>
      <c r="L8" s="146">
        <f t="shared" si="8"/>
        <v>4.5044267984406571E-3</v>
      </c>
      <c r="M8" s="127"/>
      <c r="N8" s="136">
        <f>IFERROR(INDEX(CT_Bills_2003_2022!$D$4:$L$25,MATCH(CT_Bands_2003_Rates!$B8,CT_Bills_2003_2022!$B$4:$B$25,0),MATCH(CT_Bands_2003_Rates!N$2,CT_Bills_2003_2022!$D$3:$L$3,0))/SUMIFS(CT_Bands_Revaluing_2022!$W$19:$AF$19, CT_Bands_Revaluing_2022!$W$4:$AF$4, CT_Bands_2003_Rates!N$3), "n/a")</f>
        <v>1.5701161999999998E-2</v>
      </c>
      <c r="O8" s="136">
        <f>IFERROR(INDEX(CT_Bills_2003_2022!$D$4:$L$25,MATCH(CT_Bands_2003_Rates!$B8,CT_Bills_2003_2022!$B$4:$B$25,0),MATCH(CT_Bands_2003_Rates!O$2,CT_Bills_2003_2022!$D$3:$L$3,0))/SUMIFS(CT_Bands_Revaluing_2022!$W$19:$AF$19, CT_Bands_Revaluing_2022!$W$4:$AF$4, CT_Bands_2003_Rates!O$3), "n/a")</f>
        <v>1.002197565116744E-2</v>
      </c>
      <c r="P8" s="136">
        <f>IFERROR(INDEX(CT_Bills_2003_2022!$D$4:$L$25,MATCH(CT_Bands_2003_Rates!$B8,CT_Bills_2003_2022!$B$4:$B$25,0),MATCH(CT_Bands_2003_Rates!P$2,CT_Bills_2003_2022!$D$3:$L$3,0))/SUMIFS(CT_Bands_Revaluing_2022!$W$19:$AF$19, CT_Bands_Revaluing_2022!$W$4:$AF$4, CT_Bands_2003_Rates!P$3), "n/a")</f>
        <v>6.9269628618739351E-3</v>
      </c>
      <c r="Q8" s="136">
        <f>IFERROR(INDEX(CT_Bills_2003_2022!$D$4:$L$25,MATCH(CT_Bands_2003_Rates!$B8,CT_Bills_2003_2022!$B$4:$B$25,0),MATCH(CT_Bands_2003_Rates!Q$2,CT_Bills_2003_2022!$D$3:$L$3,0))/SUMIFS(CT_Bands_Revaluing_2022!$W$19:$AF$19, CT_Bands_Revaluing_2022!$W$4:$AF$4, CT_Bands_2003_Rates!Q$3), "n/a")</f>
        <v>5.0648800755267185E-3</v>
      </c>
      <c r="R8" s="136">
        <f>IFERROR(INDEX(CT_Bills_2003_2022!$D$4:$L$25,MATCH(CT_Bands_2003_Rates!$B8,CT_Bills_2003_2022!$B$4:$B$25,0),MATCH(CT_Bands_2003_Rates!R$2,CT_Bills_2003_2022!$D$3:$L$3,0))/SUMIFS(CT_Bands_Revaluing_2022!$W$19:$AF$19, CT_Bands_Revaluing_2022!$W$4:$AF$4, CT_Bands_2003_Rates!R$3), "n/a")</f>
        <v>3.8295454804138525E-3</v>
      </c>
      <c r="S8" s="136">
        <f>IFERROR(INDEX(CT_Bills_2003_2022!$D$4:$L$25,MATCH(CT_Bands_2003_Rates!$B8,CT_Bills_2003_2022!$B$4:$B$25,0),MATCH(CT_Bands_2003_Rates!S$2,CT_Bills_2003_2022!$D$3:$L$3,0))/SUMIFS(CT_Bands_Revaluing_2022!$W$19:$AF$19, CT_Bands_Revaluing_2022!$W$4:$AF$4, CT_Bands_2003_Rates!S$3), "n/a")</f>
        <v>2.837555978848218E-3</v>
      </c>
      <c r="T8" s="136">
        <f>IFERROR(INDEX(CT_Bills_2003_2022!$D$4:$L$25,MATCH(CT_Bands_2003_Rates!$B8,CT_Bills_2003_2022!$B$4:$B$25,0),MATCH(CT_Bands_2003_Rates!T$2,CT_Bills_2003_2022!$D$3:$L$3,0))/SUMIFS(CT_Bands_Revaluing_2022!$W$19:$AF$19, CT_Bands_Revaluing_2022!$W$4:$AF$4, CT_Bands_2003_Rates!T$3), "n/a")</f>
        <v>1.995908732280735E-3</v>
      </c>
      <c r="U8" s="136">
        <f>IFERROR(INDEX(CT_Bills_2003_2022!$D$4:$L$25,MATCH(CT_Bands_2003_Rates!$B8,CT_Bills_2003_2022!$B$4:$B$25,0),MATCH(CT_Bands_2003_Rates!U$2,CT_Bills_2003_2022!$D$3:$L$3,0))/SUMIFS(CT_Bands_Revaluing_2022!$W$19:$AF$19, CT_Bands_Revaluing_2022!$W$4:$AF$4, CT_Bands_2003_Rates!U$3), "n/a")</f>
        <v>1.4583113570827509E-3</v>
      </c>
      <c r="V8" s="136">
        <f>IFERROR(INDEX(CT_Bills_2003_2022!$D$4:$L$25,MATCH(CT_Bands_2003_Rates!$B8,CT_Bills_2003_2022!$B$4:$B$25,0),MATCH(CT_Bands_2003_Rates!V$2,CT_Bills_2003_2022!$D$3:$L$3,0))/SUMIFS(CT_Bands_Revaluing_2022!$W$19:$AF$19, CT_Bands_Revaluing_2022!$W$4:$AF$4, CT_Bands_2003_Rates!V$3), "n/a")</f>
        <v>1.286979085268759E-3</v>
      </c>
      <c r="W8" s="147">
        <f>IFERROR(INDEX(CT_Bills_2003_2022!$D$4:$L$25,MATCH(CT_Bands_2003_Rates!$B8,CT_Bills_2003_2022!$B$4:$B$25,0),MATCH(CT_Bands_2003_Rates!W$2,CT_Bills_2003_2022!$D$3:$L$3,0))/SUMIFS(CT_Bands_Revaluing_2022!$W$19:$AF$19, CT_Bands_Revaluing_2022!$W$4:$AF$4, CT_Bands_2003_Rates!W$3), "n/a")</f>
        <v>1.8318022333333333E-2</v>
      </c>
      <c r="X8" s="136">
        <f>IFERROR(INDEX(CT_Bills_2003_2022!$D$4:$L$25,MATCH(CT_Bands_2003_Rates!$B8,CT_Bills_2003_2022!$B$4:$B$25,0),MATCH(CT_Bands_2003_Rates!X$2,CT_Bills_2003_2022!$D$3:$L$3,0))/SUMIFS(CT_Bands_Revaluing_2022!$W$19:$AF$19, CT_Bands_Revaluing_2022!$W$4:$AF$4, CT_Bands_2003_Rates!X$3), "n/a")</f>
        <v>1.1692304926362014E-2</v>
      </c>
      <c r="Y8" s="136">
        <f>IFERROR(INDEX(CT_Bills_2003_2022!$D$4:$L$25,MATCH(CT_Bands_2003_Rates!$B8,CT_Bills_2003_2022!$B$4:$B$25,0),MATCH(CT_Bands_2003_Rates!Y$2,CT_Bills_2003_2022!$D$3:$L$3,0))/SUMIFS(CT_Bands_Revaluing_2022!$W$19:$AF$19, CT_Bands_Revaluing_2022!$W$4:$AF$4, CT_Bands_2003_Rates!Y$3), "n/a")</f>
        <v>8.0814566721862571E-3</v>
      </c>
      <c r="Z8" s="136">
        <f>IFERROR(INDEX(CT_Bills_2003_2022!$D$4:$L$25,MATCH(CT_Bands_2003_Rates!$B8,CT_Bills_2003_2022!$B$4:$B$25,0),MATCH(CT_Bands_2003_Rates!Z$2,CT_Bills_2003_2022!$D$3:$L$3,0))/SUMIFS(CT_Bands_Revaluing_2022!$W$19:$AF$19, CT_Bands_Revaluing_2022!$W$4:$AF$4, CT_Bands_2003_Rates!Z$3), "n/a")</f>
        <v>5.909026754781172E-3</v>
      </c>
      <c r="AA8" s="136">
        <f>IFERROR(INDEX(CT_Bills_2003_2022!$D$4:$L$25,MATCH(CT_Bands_2003_Rates!$B8,CT_Bills_2003_2022!$B$4:$B$25,0),MATCH(CT_Bands_2003_Rates!AA$2,CT_Bills_2003_2022!$D$3:$L$3,0))/SUMIFS(CT_Bands_Revaluing_2022!$W$19:$AF$19, CT_Bands_Revaluing_2022!$W$4:$AF$4, CT_Bands_2003_Rates!AA$3), "n/a")</f>
        <v>4.4678030604828282E-3</v>
      </c>
      <c r="AB8" s="136">
        <f>IFERROR(INDEX(CT_Bills_2003_2022!$D$4:$L$25,MATCH(CT_Bands_2003_Rates!$B8,CT_Bills_2003_2022!$B$4:$B$25,0),MATCH(CT_Bands_2003_Rates!AB$2,CT_Bills_2003_2022!$D$3:$L$3,0))/SUMIFS(CT_Bands_Revaluing_2022!$W$19:$AF$19, CT_Bands_Revaluing_2022!$W$4:$AF$4, CT_Bands_2003_Rates!AB$3), "n/a")</f>
        <v>3.3104819753229211E-3</v>
      </c>
      <c r="AC8" s="136">
        <f>IFERROR(INDEX(CT_Bills_2003_2022!$D$4:$L$25,MATCH(CT_Bands_2003_Rates!$B8,CT_Bills_2003_2022!$B$4:$B$25,0),MATCH(CT_Bands_2003_Rates!AC$2,CT_Bills_2003_2022!$D$3:$L$3,0))/SUMIFS(CT_Bands_Revaluing_2022!$W$19:$AF$19, CT_Bands_Revaluing_2022!$W$4:$AF$4, CT_Bands_2003_Rates!AC$3), "n/a")</f>
        <v>2.3285601876608577E-3</v>
      </c>
      <c r="AD8" s="136">
        <f>IFERROR(INDEX(CT_Bills_2003_2022!$D$4:$L$25,MATCH(CT_Bands_2003_Rates!$B8,CT_Bills_2003_2022!$B$4:$B$25,0),MATCH(CT_Bands_2003_Rates!AD$2,CT_Bills_2003_2022!$D$3:$L$3,0))/SUMIFS(CT_Bands_Revaluing_2022!$W$19:$AF$19, CT_Bands_Revaluing_2022!$W$4:$AF$4, CT_Bands_2003_Rates!AD$3), "n/a")</f>
        <v>1.7013632499298761E-3</v>
      </c>
      <c r="AE8" s="136">
        <f>IFERROR(INDEX(CT_Bills_2003_2022!$D$4:$L$25,MATCH(CT_Bands_2003_Rates!$B8,CT_Bills_2003_2022!$B$4:$B$25,0),MATCH(CT_Bands_2003_Rates!AE$2,CT_Bills_2003_2022!$D$3:$L$3,0))/SUMIFS(CT_Bands_Revaluing_2022!$W$19:$AF$19, CT_Bands_Revaluing_2022!$W$4:$AF$4, CT_Bands_2003_Rates!AE$3), "n/a")</f>
        <v>1.5014755994802191E-3</v>
      </c>
      <c r="AF8" s="147">
        <f>IFERROR(INDEX(CT_Bills_2003_2022!$D$4:$L$25,MATCH(CT_Bands_2003_Rates!$B8,CT_Bills_2003_2022!$B$4:$B$25,0),MATCH(CT_Bands_2003_Rates!AF$2,CT_Bills_2003_2022!$D$3:$L$3,0))/SUMIFS(CT_Bands_Revaluing_2022!$W$19:$AF$19, CT_Bands_Revaluing_2022!$W$4:$AF$4, CT_Bands_2003_Rates!AF$3), "n/a")</f>
        <v>2.0934882666666665E-2</v>
      </c>
      <c r="AG8" s="136">
        <f>IFERROR(INDEX(CT_Bills_2003_2022!$D$4:$L$25,MATCH(CT_Bands_2003_Rates!$B8,CT_Bills_2003_2022!$B$4:$B$25,0),MATCH(CT_Bands_2003_Rates!AG$2,CT_Bills_2003_2022!$D$3:$L$3,0))/SUMIFS(CT_Bands_Revaluing_2022!$W$19:$AF$19, CT_Bands_Revaluing_2022!$W$4:$AF$4, CT_Bands_2003_Rates!AG$3), "n/a")</f>
        <v>1.3362634201556589E-2</v>
      </c>
      <c r="AH8" s="136">
        <f>IFERROR(INDEX(CT_Bills_2003_2022!$D$4:$L$25,MATCH(CT_Bands_2003_Rates!$B8,CT_Bills_2003_2022!$B$4:$B$25,0),MATCH(CT_Bands_2003_Rates!AH$2,CT_Bills_2003_2022!$D$3:$L$3,0))/SUMIFS(CT_Bands_Revaluing_2022!$W$19:$AF$19, CT_Bands_Revaluing_2022!$W$4:$AF$4, CT_Bands_2003_Rates!AH$3), "n/a")</f>
        <v>9.2359504824985807E-3</v>
      </c>
      <c r="AI8" s="136">
        <f>IFERROR(INDEX(CT_Bills_2003_2022!$D$4:$L$25,MATCH(CT_Bands_2003_Rates!$B8,CT_Bills_2003_2022!$B$4:$B$25,0),MATCH(CT_Bands_2003_Rates!AI$2,CT_Bills_2003_2022!$D$3:$L$3,0))/SUMIFS(CT_Bands_Revaluing_2022!$W$19:$AF$19, CT_Bands_Revaluing_2022!$W$4:$AF$4, CT_Bands_2003_Rates!AI$3), "n/a")</f>
        <v>6.7531734340356255E-3</v>
      </c>
      <c r="AJ8" s="136">
        <f>IFERROR(INDEX(CT_Bills_2003_2022!$D$4:$L$25,MATCH(CT_Bands_2003_Rates!$B8,CT_Bills_2003_2022!$B$4:$B$25,0),MATCH(CT_Bands_2003_Rates!AJ$2,CT_Bills_2003_2022!$D$3:$L$3,0))/SUMIFS(CT_Bands_Revaluing_2022!$W$19:$AF$19, CT_Bands_Revaluing_2022!$W$4:$AF$4, CT_Bands_2003_Rates!AJ$3), "n/a")</f>
        <v>5.1060606405518034E-3</v>
      </c>
      <c r="AK8" s="136">
        <f>IFERROR(INDEX(CT_Bills_2003_2022!$D$4:$L$25,MATCH(CT_Bands_2003_Rates!$B8,CT_Bills_2003_2022!$B$4:$B$25,0),MATCH(CT_Bands_2003_Rates!AK$2,CT_Bills_2003_2022!$D$3:$L$3,0))/SUMIFS(CT_Bands_Revaluing_2022!$W$19:$AF$19, CT_Bands_Revaluing_2022!$W$4:$AF$4, CT_Bands_2003_Rates!AK$3), "n/a")</f>
        <v>3.7834079717976241E-3</v>
      </c>
      <c r="AL8" s="136">
        <f>IFERROR(INDEX(CT_Bills_2003_2022!$D$4:$L$25,MATCH(CT_Bands_2003_Rates!$B8,CT_Bills_2003_2022!$B$4:$B$25,0),MATCH(CT_Bands_2003_Rates!AL$2,CT_Bills_2003_2022!$D$3:$L$3,0))/SUMIFS(CT_Bands_Revaluing_2022!$W$19:$AF$19, CT_Bands_Revaluing_2022!$W$4:$AF$4, CT_Bands_2003_Rates!AL$3), "n/a")</f>
        <v>2.6612116430409804E-3</v>
      </c>
      <c r="AM8" s="136">
        <f>IFERROR(INDEX(CT_Bills_2003_2022!$D$4:$L$25,MATCH(CT_Bands_2003_Rates!$B8,CT_Bills_2003_2022!$B$4:$B$25,0),MATCH(CT_Bands_2003_Rates!AM$2,CT_Bills_2003_2022!$D$3:$L$3,0))/SUMIFS(CT_Bands_Revaluing_2022!$W$19:$AF$19, CT_Bands_Revaluing_2022!$W$4:$AF$4, CT_Bands_2003_Rates!AM$3), "n/a")</f>
        <v>1.9444151427770013E-3</v>
      </c>
      <c r="AN8" s="136">
        <f>IFERROR(INDEX(CT_Bills_2003_2022!$D$4:$L$25,MATCH(CT_Bands_2003_Rates!$B8,CT_Bills_2003_2022!$B$4:$B$25,0),MATCH(CT_Bands_2003_Rates!AN$2,CT_Bills_2003_2022!$D$3:$L$3,0))/SUMIFS(CT_Bands_Revaluing_2022!$W$19:$AF$19, CT_Bands_Revaluing_2022!$W$4:$AF$4, CT_Bands_2003_Rates!AN$3), "n/a")</f>
        <v>1.715972113691679E-3</v>
      </c>
      <c r="AO8" s="147">
        <f>IFERROR(INDEX(CT_Bills_2003_2022!$D$4:$L$25,MATCH(CT_Bands_2003_Rates!$B8,CT_Bills_2003_2022!$B$4:$B$25,0),MATCH(CT_Bands_2003_Rates!AO$2,CT_Bills_2003_2022!$D$3:$L$3,0))/SUMIFS(CT_Bands_Revaluing_2022!$W$19:$AF$19, CT_Bands_Revaluing_2022!$W$4:$AF$4, CT_Bands_2003_Rates!AO$3), "n/a")</f>
        <v>2.3551743E-2</v>
      </c>
      <c r="AP8" s="136">
        <f>IFERROR(INDEX(CT_Bills_2003_2022!$D$4:$L$25,MATCH(CT_Bands_2003_Rates!$B8,CT_Bills_2003_2022!$B$4:$B$25,0),MATCH(CT_Bands_2003_Rates!AP$2,CT_Bills_2003_2022!$D$3:$L$3,0))/SUMIFS(CT_Bands_Revaluing_2022!$W$19:$AF$19, CT_Bands_Revaluing_2022!$W$4:$AF$4, CT_Bands_2003_Rates!AP$3), "n/a")</f>
        <v>1.5032963476751163E-2</v>
      </c>
      <c r="AQ8" s="136">
        <f>IFERROR(INDEX(CT_Bills_2003_2022!$D$4:$L$25,MATCH(CT_Bands_2003_Rates!$B8,CT_Bills_2003_2022!$B$4:$B$25,0),MATCH(CT_Bands_2003_Rates!AQ$2,CT_Bills_2003_2022!$D$3:$L$3,0))/SUMIFS(CT_Bands_Revaluing_2022!$W$19:$AF$19, CT_Bands_Revaluing_2022!$W$4:$AF$4, CT_Bands_2003_Rates!AQ$3), "n/a")</f>
        <v>1.0390444292810903E-2</v>
      </c>
      <c r="AR8" s="136">
        <f>IFERROR(INDEX(CT_Bills_2003_2022!$D$4:$L$25,MATCH(CT_Bands_2003_Rates!$B8,CT_Bills_2003_2022!$B$4:$B$25,0),MATCH(CT_Bands_2003_Rates!AR$2,CT_Bills_2003_2022!$D$3:$L$3,0))/SUMIFS(CT_Bands_Revaluing_2022!$W$19:$AF$19, CT_Bands_Revaluing_2022!$W$4:$AF$4, CT_Bands_2003_Rates!AR$3), "n/a")</f>
        <v>7.597320113290079E-3</v>
      </c>
      <c r="AS8" s="136">
        <f>IFERROR(INDEX(CT_Bills_2003_2022!$D$4:$L$25,MATCH(CT_Bands_2003_Rates!$B8,CT_Bills_2003_2022!$B$4:$B$25,0),MATCH(CT_Bands_2003_Rates!AS$2,CT_Bills_2003_2022!$D$3:$L$3,0))/SUMIFS(CT_Bands_Revaluing_2022!$W$19:$AF$19, CT_Bands_Revaluing_2022!$W$4:$AF$4, CT_Bands_2003_Rates!AS$3), "n/a")</f>
        <v>5.7443182206207795E-3</v>
      </c>
      <c r="AT8" s="136">
        <f>IFERROR(INDEX(CT_Bills_2003_2022!$D$4:$L$25,MATCH(CT_Bands_2003_Rates!$B8,CT_Bills_2003_2022!$B$4:$B$25,0),MATCH(CT_Bands_2003_Rates!AT$2,CT_Bills_2003_2022!$D$3:$L$3,0))/SUMIFS(CT_Bands_Revaluing_2022!$W$19:$AF$19, CT_Bands_Revaluing_2022!$W$4:$AF$4, CT_Bands_2003_Rates!AT$3), "n/a")</f>
        <v>4.2563339682723271E-3</v>
      </c>
      <c r="AU8" s="136">
        <f>IFERROR(INDEX(CT_Bills_2003_2022!$D$4:$L$25,MATCH(CT_Bands_2003_Rates!$B8,CT_Bills_2003_2022!$B$4:$B$25,0),MATCH(CT_Bands_2003_Rates!AU$2,CT_Bills_2003_2022!$D$3:$L$3,0))/SUMIFS(CT_Bands_Revaluing_2022!$W$19:$AF$19, CT_Bands_Revaluing_2022!$W$4:$AF$4, CT_Bands_2003_Rates!AU$3), "n/a")</f>
        <v>2.9938630984211031E-3</v>
      </c>
      <c r="AV8" s="136">
        <f>IFERROR(INDEX(CT_Bills_2003_2022!$D$4:$L$25,MATCH(CT_Bands_2003_Rates!$B8,CT_Bills_2003_2022!$B$4:$B$25,0),MATCH(CT_Bands_2003_Rates!AV$2,CT_Bills_2003_2022!$D$3:$L$3,0))/SUMIFS(CT_Bands_Revaluing_2022!$W$19:$AF$19, CT_Bands_Revaluing_2022!$W$4:$AF$4, CT_Bands_2003_Rates!AV$3), "n/a")</f>
        <v>2.1874670356241267E-3</v>
      </c>
      <c r="AW8" s="136">
        <f>IFERROR(INDEX(CT_Bills_2003_2022!$D$4:$L$25,MATCH(CT_Bands_2003_Rates!$B8,CT_Bills_2003_2022!$B$4:$B$25,0),MATCH(CT_Bands_2003_Rates!AW$2,CT_Bills_2003_2022!$D$3:$L$3,0))/SUMIFS(CT_Bands_Revaluing_2022!$W$19:$AF$19, CT_Bands_Revaluing_2022!$W$4:$AF$4, CT_Bands_2003_Rates!AW$3), "n/a")</f>
        <v>1.9304686279031388E-3</v>
      </c>
      <c r="AX8" s="147">
        <f>IFERROR(INDEX(CT_Bills_2003_2022!$D$4:$L$25,MATCH(CT_Bands_2003_Rates!$B8,CT_Bills_2003_2022!$B$4:$B$25,0),MATCH(CT_Bands_2003_Rates!AX$2,CT_Bills_2003_2022!$D$3:$L$3,0))/SUMIFS(CT_Bands_Revaluing_2022!$W$19:$AF$19, CT_Bands_Revaluing_2022!$W$4:$AF$4, CT_Bands_2003_Rates!AX$3), "n/a")</f>
        <v>2.8785463666666667E-2</v>
      </c>
      <c r="AY8" s="136">
        <f>IFERROR(INDEX(CT_Bills_2003_2022!$D$4:$L$25,MATCH(CT_Bands_2003_Rates!$B8,CT_Bills_2003_2022!$B$4:$B$25,0),MATCH(CT_Bands_2003_Rates!AY$2,CT_Bills_2003_2022!$D$3:$L$3,0))/SUMIFS(CT_Bands_Revaluing_2022!$W$19:$AF$19, CT_Bands_Revaluing_2022!$W$4:$AF$4, CT_Bands_2003_Rates!AY$3), "n/a")</f>
        <v>1.837362202714031E-2</v>
      </c>
      <c r="AZ8" s="136">
        <f>IFERROR(INDEX(CT_Bills_2003_2022!$D$4:$L$25,MATCH(CT_Bands_2003_Rates!$B8,CT_Bills_2003_2022!$B$4:$B$25,0),MATCH(CT_Bands_2003_Rates!AZ$2,CT_Bills_2003_2022!$D$3:$L$3,0))/SUMIFS(CT_Bands_Revaluing_2022!$W$19:$AF$19, CT_Bands_Revaluing_2022!$W$4:$AF$4, CT_Bands_2003_Rates!AZ$3), "n/a")</f>
        <v>1.269943191343555E-2</v>
      </c>
      <c r="BA8" s="136">
        <f>IFERROR(INDEX(CT_Bills_2003_2022!$D$4:$L$25,MATCH(CT_Bands_2003_Rates!$B8,CT_Bills_2003_2022!$B$4:$B$25,0),MATCH(CT_Bands_2003_Rates!BA$2,CT_Bills_2003_2022!$D$3:$L$3,0))/SUMIFS(CT_Bands_Revaluing_2022!$W$19:$AF$19, CT_Bands_Revaluing_2022!$W$4:$AF$4, CT_Bands_2003_Rates!BA$3), "n/a")</f>
        <v>9.2856134717989851E-3</v>
      </c>
      <c r="BB8" s="136">
        <f>IFERROR(INDEX(CT_Bills_2003_2022!$D$4:$L$25,MATCH(CT_Bands_2003_Rates!$B8,CT_Bills_2003_2022!$B$4:$B$25,0),MATCH(CT_Bands_2003_Rates!BB$2,CT_Bills_2003_2022!$D$3:$L$3,0))/SUMIFS(CT_Bands_Revaluing_2022!$W$19:$AF$19, CT_Bands_Revaluing_2022!$W$4:$AF$4, CT_Bands_2003_Rates!BB$3), "n/a")</f>
        <v>7.0208333807587307E-3</v>
      </c>
      <c r="BC8" s="136">
        <f>IFERROR(INDEX(CT_Bills_2003_2022!$D$4:$L$25,MATCH(CT_Bands_2003_Rates!$B8,CT_Bills_2003_2022!$B$4:$B$25,0),MATCH(CT_Bands_2003_Rates!BC$2,CT_Bills_2003_2022!$D$3:$L$3,0))/SUMIFS(CT_Bands_Revaluing_2022!$W$19:$AF$19, CT_Bands_Revaluing_2022!$W$4:$AF$4, CT_Bands_2003_Rates!BC$3), "n/a")</f>
        <v>5.2021859612217339E-3</v>
      </c>
      <c r="BD8" s="136">
        <f>IFERROR(INDEX(CT_Bills_2003_2022!$D$4:$L$25,MATCH(CT_Bands_2003_Rates!$B8,CT_Bills_2003_2022!$B$4:$B$25,0),MATCH(CT_Bands_2003_Rates!BD$2,CT_Bills_2003_2022!$D$3:$L$3,0))/SUMIFS(CT_Bands_Revaluing_2022!$W$19:$AF$19, CT_Bands_Revaluing_2022!$W$4:$AF$4, CT_Bands_2003_Rates!BD$3), "n/a")</f>
        <v>3.6591660091813481E-3</v>
      </c>
      <c r="BE8" s="136">
        <f>IFERROR(INDEX(CT_Bills_2003_2022!$D$4:$L$25,MATCH(CT_Bands_2003_Rates!$B8,CT_Bills_2003_2022!$B$4:$B$25,0),MATCH(CT_Bands_2003_Rates!BE$2,CT_Bills_2003_2022!$D$3:$L$3,0))/SUMIFS(CT_Bands_Revaluing_2022!$W$19:$AF$19, CT_Bands_Revaluing_2022!$W$4:$AF$4, CT_Bands_2003_Rates!BE$3), "n/a")</f>
        <v>2.6735708213183771E-3</v>
      </c>
      <c r="BF8" s="136">
        <f>IFERROR(INDEX(CT_Bills_2003_2022!$D$4:$L$25,MATCH(CT_Bands_2003_Rates!$B8,CT_Bills_2003_2022!$B$4:$B$25,0),MATCH(CT_Bands_2003_Rates!BF$2,CT_Bills_2003_2022!$D$3:$L$3,0))/SUMIFS(CT_Bands_Revaluing_2022!$W$19:$AF$19, CT_Bands_Revaluing_2022!$W$4:$AF$4, CT_Bands_2003_Rates!BF$3), "n/a")</f>
        <v>2.3594616563260588E-3</v>
      </c>
      <c r="BG8" s="147">
        <f>IFERROR(INDEX(CT_Bills_2003_2022!$D$4:$L$25,MATCH(CT_Bands_2003_Rates!$B8,CT_Bills_2003_2022!$B$4:$B$25,0),MATCH(CT_Bands_2003_Rates!BG$2,CT_Bills_2003_2022!$D$3:$L$3,0))/SUMIFS(CT_Bands_Revaluing_2022!$W$19:$AF$19, CT_Bands_Revaluing_2022!$W$4:$AF$4, CT_Bands_2003_Rates!BG$3), "n/a")</f>
        <v>3.4019184333333327E-2</v>
      </c>
      <c r="BH8" s="136">
        <f>IFERROR(INDEX(CT_Bills_2003_2022!$D$4:$L$25,MATCH(CT_Bands_2003_Rates!$B8,CT_Bills_2003_2022!$B$4:$B$25,0),MATCH(CT_Bands_2003_Rates!BH$2,CT_Bills_2003_2022!$D$3:$L$3,0))/SUMIFS(CT_Bands_Revaluing_2022!$W$19:$AF$19, CT_Bands_Revaluing_2022!$W$4:$AF$4, CT_Bands_2003_Rates!BH$3), "n/a")</f>
        <v>2.1714280577529454E-2</v>
      </c>
      <c r="BI8" s="136">
        <f>IFERROR(INDEX(CT_Bills_2003_2022!$D$4:$L$25,MATCH(CT_Bands_2003_Rates!$B8,CT_Bills_2003_2022!$B$4:$B$25,0),MATCH(CT_Bands_2003_Rates!BI$2,CT_Bills_2003_2022!$D$3:$L$3,0))/SUMIFS(CT_Bands_Revaluing_2022!$W$19:$AF$19, CT_Bands_Revaluing_2022!$W$4:$AF$4, CT_Bands_2003_Rates!BI$3), "n/a")</f>
        <v>1.5008419534060192E-2</v>
      </c>
      <c r="BJ8" s="136">
        <f>IFERROR(INDEX(CT_Bills_2003_2022!$D$4:$L$25,MATCH(CT_Bands_2003_Rates!$B8,CT_Bills_2003_2022!$B$4:$B$25,0),MATCH(CT_Bands_2003_Rates!BJ$2,CT_Bills_2003_2022!$D$3:$L$3,0))/SUMIFS(CT_Bands_Revaluing_2022!$W$19:$AF$19, CT_Bands_Revaluing_2022!$W$4:$AF$4, CT_Bands_2003_Rates!BJ$3), "n/a")</f>
        <v>1.097390683030789E-2</v>
      </c>
      <c r="BK8" s="136">
        <f>IFERROR(INDEX(CT_Bills_2003_2022!$D$4:$L$25,MATCH(CT_Bands_2003_Rates!$B8,CT_Bills_2003_2022!$B$4:$B$25,0),MATCH(CT_Bands_2003_Rates!BK$2,CT_Bills_2003_2022!$D$3:$L$3,0))/SUMIFS(CT_Bands_Revaluing_2022!$W$19:$AF$19, CT_Bands_Revaluing_2022!$W$4:$AF$4, CT_Bands_2003_Rates!BK$3), "n/a")</f>
        <v>8.2973485408966811E-3</v>
      </c>
      <c r="BL8" s="136">
        <f>IFERROR(INDEX(CT_Bills_2003_2022!$D$4:$L$25,MATCH(CT_Bands_2003_Rates!$B8,CT_Bills_2003_2022!$B$4:$B$25,0),MATCH(CT_Bands_2003_Rates!BL$2,CT_Bills_2003_2022!$D$3:$L$3,0))/SUMIFS(CT_Bands_Revaluing_2022!$W$19:$AF$19, CT_Bands_Revaluing_2022!$W$4:$AF$4, CT_Bands_2003_Rates!BL$3), "n/a")</f>
        <v>6.1480379541711391E-3</v>
      </c>
      <c r="BM8" s="136">
        <f>IFERROR(INDEX(CT_Bills_2003_2022!$D$4:$L$25,MATCH(CT_Bands_2003_Rates!$B8,CT_Bills_2003_2022!$B$4:$B$25,0),MATCH(CT_Bands_2003_Rates!BM$2,CT_Bills_2003_2022!$D$3:$L$3,0))/SUMIFS(CT_Bands_Revaluing_2022!$W$19:$AF$19, CT_Bands_Revaluing_2022!$W$4:$AF$4, CT_Bands_2003_Rates!BM$3), "n/a")</f>
        <v>4.3244689199415931E-3</v>
      </c>
      <c r="BN8" s="136">
        <f>IFERROR(INDEX(CT_Bills_2003_2022!$D$4:$L$25,MATCH(CT_Bands_2003_Rates!$B8,CT_Bills_2003_2022!$B$4:$B$25,0),MATCH(CT_Bands_2003_Rates!BN$2,CT_Bills_2003_2022!$D$3:$L$3,0))/SUMIFS(CT_Bands_Revaluing_2022!$W$19:$AF$19, CT_Bands_Revaluing_2022!$W$4:$AF$4, CT_Bands_2003_Rates!BN$3), "n/a")</f>
        <v>3.1596746070126267E-3</v>
      </c>
      <c r="BO8" s="136">
        <f>IFERROR(INDEX(CT_Bills_2003_2022!$D$4:$L$25,MATCH(CT_Bands_2003_Rates!$B8,CT_Bills_2003_2022!$B$4:$B$25,0),MATCH(CT_Bands_2003_Rates!BO$2,CT_Bills_2003_2022!$D$3:$L$3,0))/SUMIFS(CT_Bands_Revaluing_2022!$W$19:$AF$19, CT_Bands_Revaluing_2022!$W$4:$AF$4, CT_Bands_2003_Rates!BO$3), "n/a")</f>
        <v>2.7884546847489781E-3</v>
      </c>
      <c r="BP8" s="147">
        <f>IFERROR(INDEX(CT_Bills_2003_2022!$D$4:$L$25,MATCH(CT_Bands_2003_Rates!$B8,CT_Bills_2003_2022!$B$4:$B$25,0),MATCH(CT_Bands_2003_Rates!BP$2,CT_Bills_2003_2022!$D$3:$L$3,0))/SUMIFS(CT_Bands_Revaluing_2022!$W$19:$AF$19, CT_Bands_Revaluing_2022!$W$4:$AF$4, CT_Bands_2003_Rates!BP$3), "n/a")</f>
        <v>3.9252904999999998E-2</v>
      </c>
      <c r="BQ8" s="136">
        <f>IFERROR(INDEX(CT_Bills_2003_2022!$D$4:$L$25,MATCH(CT_Bands_2003_Rates!$B8,CT_Bills_2003_2022!$B$4:$B$25,0),MATCH(CT_Bands_2003_Rates!BQ$2,CT_Bills_2003_2022!$D$3:$L$3,0))/SUMIFS(CT_Bands_Revaluing_2022!$W$19:$AF$19, CT_Bands_Revaluing_2022!$W$4:$AF$4, CT_Bands_2003_Rates!BQ$3), "n/a")</f>
        <v>2.5054939127918605E-2</v>
      </c>
      <c r="BR8" s="136">
        <f>IFERROR(INDEX(CT_Bills_2003_2022!$D$4:$L$25,MATCH(CT_Bands_2003_Rates!$B8,CT_Bills_2003_2022!$B$4:$B$25,0),MATCH(CT_Bands_2003_Rates!BR$2,CT_Bills_2003_2022!$D$3:$L$3,0))/SUMIFS(CT_Bands_Revaluing_2022!$W$19:$AF$19, CT_Bands_Revaluing_2022!$W$4:$AF$4, CT_Bands_2003_Rates!BR$3), "n/a")</f>
        <v>1.7317407154684838E-2</v>
      </c>
      <c r="BS8" s="136">
        <f>IFERROR(INDEX(CT_Bills_2003_2022!$D$4:$L$25,MATCH(CT_Bands_2003_Rates!$B8,CT_Bills_2003_2022!$B$4:$B$25,0),MATCH(CT_Bands_2003_Rates!BS$2,CT_Bills_2003_2022!$D$3:$L$3,0))/SUMIFS(CT_Bands_Revaluing_2022!$W$19:$AF$19, CT_Bands_Revaluing_2022!$W$4:$AF$4, CT_Bands_2003_Rates!BS$3), "n/a")</f>
        <v>1.2662200188816797E-2</v>
      </c>
      <c r="BT8" s="136">
        <f>IFERROR(INDEX(CT_Bills_2003_2022!$D$4:$L$25,MATCH(CT_Bands_2003_Rates!$B8,CT_Bills_2003_2022!$B$4:$B$25,0),MATCH(CT_Bands_2003_Rates!BT$2,CT_Bills_2003_2022!$D$3:$L$3,0))/SUMIFS(CT_Bands_Revaluing_2022!$W$19:$AF$19, CT_Bands_Revaluing_2022!$W$4:$AF$4, CT_Bands_2003_Rates!BT$3), "n/a")</f>
        <v>9.5738637010346316E-3</v>
      </c>
      <c r="BU8" s="136">
        <f>IFERROR(INDEX(CT_Bills_2003_2022!$D$4:$L$25,MATCH(CT_Bands_2003_Rates!$B8,CT_Bills_2003_2022!$B$4:$B$25,0),MATCH(CT_Bands_2003_Rates!BU$2,CT_Bills_2003_2022!$D$3:$L$3,0))/SUMIFS(CT_Bands_Revaluing_2022!$W$19:$AF$19, CT_Bands_Revaluing_2022!$W$4:$AF$4, CT_Bands_2003_Rates!BU$3), "n/a")</f>
        <v>7.0938899471205451E-3</v>
      </c>
      <c r="BV8" s="136">
        <f>IFERROR(INDEX(CT_Bills_2003_2022!$D$4:$L$25,MATCH(CT_Bands_2003_Rates!$B8,CT_Bills_2003_2022!$B$4:$B$25,0),MATCH(CT_Bands_2003_Rates!BV$2,CT_Bills_2003_2022!$D$3:$L$3,0))/SUMIFS(CT_Bands_Revaluing_2022!$W$19:$AF$19, CT_Bands_Revaluing_2022!$W$4:$AF$4, CT_Bands_2003_Rates!BV$3), "n/a")</f>
        <v>4.9897718307018377E-3</v>
      </c>
      <c r="BW8" s="136">
        <f>IFERROR(INDEX(CT_Bills_2003_2022!$D$4:$L$25,MATCH(CT_Bands_2003_Rates!$B8,CT_Bills_2003_2022!$B$4:$B$25,0),MATCH(CT_Bands_2003_Rates!BW$2,CT_Bills_2003_2022!$D$3:$L$3,0))/SUMIFS(CT_Bands_Revaluing_2022!$W$19:$AF$19, CT_Bands_Revaluing_2022!$W$4:$AF$4, CT_Bands_2003_Rates!BW$3), "n/a")</f>
        <v>3.6457783927068776E-3</v>
      </c>
      <c r="BX8" s="136">
        <f>IFERROR(INDEX(CT_Bills_2003_2022!$D$4:$L$25,MATCH(CT_Bands_2003_Rates!$B8,CT_Bills_2003_2022!$B$4:$B$25,0),MATCH(CT_Bands_2003_Rates!BX$2,CT_Bills_2003_2022!$D$3:$L$3,0))/SUMIFS(CT_Bands_Revaluing_2022!$W$19:$AF$19, CT_Bands_Revaluing_2022!$W$4:$AF$4, CT_Bands_2003_Rates!BX$3), "n/a")</f>
        <v>3.2174477131718979E-3</v>
      </c>
      <c r="BY8" s="147">
        <f>IFERROR(INDEX(CT_Bills_2003_2022!$D$4:$L$25,MATCH(CT_Bands_2003_Rates!$B8,CT_Bills_2003_2022!$B$4:$B$25,0),MATCH(CT_Bands_2003_Rates!BY$2,CT_Bills_2003_2022!$D$3:$L$3,0))/SUMIFS(CT_Bands_Revaluing_2022!$W$19:$AF$19, CT_Bands_Revaluing_2022!$W$4:$AF$4, CT_Bands_2003_Rates!BY$3), "n/a")</f>
        <v>4.7103486E-2</v>
      </c>
      <c r="BZ8" s="136">
        <f>IFERROR(INDEX(CT_Bills_2003_2022!$D$4:$L$25,MATCH(CT_Bands_2003_Rates!$B8,CT_Bills_2003_2022!$B$4:$B$25,0),MATCH(CT_Bands_2003_Rates!BZ$2,CT_Bills_2003_2022!$D$3:$L$3,0))/SUMIFS(CT_Bands_Revaluing_2022!$W$19:$AF$19, CT_Bands_Revaluing_2022!$W$4:$AF$4, CT_Bands_2003_Rates!BZ$3), "n/a")</f>
        <v>3.0065926953502325E-2</v>
      </c>
      <c r="CA8" s="136">
        <f>IFERROR(INDEX(CT_Bills_2003_2022!$D$4:$L$25,MATCH(CT_Bands_2003_Rates!$B8,CT_Bills_2003_2022!$B$4:$B$25,0),MATCH(CT_Bands_2003_Rates!CA$2,CT_Bills_2003_2022!$D$3:$L$3,0))/SUMIFS(CT_Bands_Revaluing_2022!$W$19:$AF$19, CT_Bands_Revaluing_2022!$W$4:$AF$4, CT_Bands_2003_Rates!CA$3), "n/a")</f>
        <v>2.0780888585621805E-2</v>
      </c>
      <c r="CB8" s="136">
        <f>IFERROR(INDEX(CT_Bills_2003_2022!$D$4:$L$25,MATCH(CT_Bands_2003_Rates!$B8,CT_Bills_2003_2022!$B$4:$B$25,0),MATCH(CT_Bands_2003_Rates!CB$2,CT_Bills_2003_2022!$D$3:$L$3,0))/SUMIFS(CT_Bands_Revaluing_2022!$W$19:$AF$19, CT_Bands_Revaluing_2022!$W$4:$AF$4, CT_Bands_2003_Rates!CB$3), "n/a")</f>
        <v>1.5194640226580158E-2</v>
      </c>
      <c r="CC8" s="136">
        <f>IFERROR(INDEX(CT_Bills_2003_2022!$D$4:$L$25,MATCH(CT_Bands_2003_Rates!$B8,CT_Bills_2003_2022!$B$4:$B$25,0),MATCH(CT_Bands_2003_Rates!CC$2,CT_Bills_2003_2022!$D$3:$L$3,0))/SUMIFS(CT_Bands_Revaluing_2022!$W$19:$AF$19, CT_Bands_Revaluing_2022!$W$4:$AF$4, CT_Bands_2003_Rates!CC$3), "n/a")</f>
        <v>1.1488636441241559E-2</v>
      </c>
      <c r="CD8" s="136">
        <f>IFERROR(INDEX(CT_Bills_2003_2022!$D$4:$L$25,MATCH(CT_Bands_2003_Rates!$B8,CT_Bills_2003_2022!$B$4:$B$25,0),MATCH(CT_Bands_2003_Rates!CD$2,CT_Bills_2003_2022!$D$3:$L$3,0))/SUMIFS(CT_Bands_Revaluing_2022!$W$19:$AF$19, CT_Bands_Revaluing_2022!$W$4:$AF$4, CT_Bands_2003_Rates!CD$3), "n/a")</f>
        <v>8.5126679365446541E-3</v>
      </c>
      <c r="CE8" s="136">
        <f>IFERROR(INDEX(CT_Bills_2003_2022!$D$4:$L$25,MATCH(CT_Bands_2003_Rates!$B8,CT_Bills_2003_2022!$B$4:$B$25,0),MATCH(CT_Bands_2003_Rates!CE$2,CT_Bills_2003_2022!$D$3:$L$3,0))/SUMIFS(CT_Bands_Revaluing_2022!$W$19:$AF$19, CT_Bands_Revaluing_2022!$W$4:$AF$4, CT_Bands_2003_Rates!CE$3), "n/a")</f>
        <v>5.9877261968422062E-3</v>
      </c>
      <c r="CF8" s="136">
        <f>IFERROR(INDEX(CT_Bills_2003_2022!$D$4:$L$25,MATCH(CT_Bands_2003_Rates!$B8,CT_Bills_2003_2022!$B$4:$B$25,0),MATCH(CT_Bands_2003_Rates!CF$2,CT_Bills_2003_2022!$D$3:$L$3,0))/SUMIFS(CT_Bands_Revaluing_2022!$W$19:$AF$19, CT_Bands_Revaluing_2022!$W$4:$AF$4, CT_Bands_2003_Rates!CF$3), "n/a")</f>
        <v>4.3749340712482534E-3</v>
      </c>
      <c r="CG8" s="136">
        <f>IFERROR(INDEX(CT_Bills_2003_2022!$D$4:$L$25,MATCH(CT_Bands_2003_Rates!$B8,CT_Bills_2003_2022!$B$4:$B$25,0),MATCH(CT_Bands_2003_Rates!CG$2,CT_Bills_2003_2022!$D$3:$L$3,0))/SUMIFS(CT_Bands_Revaluing_2022!$W$19:$AF$19, CT_Bands_Revaluing_2022!$W$4:$AF$4, CT_Bands_2003_Rates!CG$3), "n/a")</f>
        <v>3.8609372558062777E-3</v>
      </c>
      <c r="CH8" s="136">
        <f>IFERROR(INDEX(CT_Bills_2003_2022!$D$4:$L$25,MATCH(CT_Bands_2003_Rates!$B8,CT_Bills_2003_2022!$B$4:$B$25,0),MATCH(CT_Bands_2003_Rates!CH$2,CT_Bills_2003_2022!$D$3:$L$3,0))/SUMIFS(CT_Bands_Revaluing_2022!$W$19:$AF$19, CT_Bands_Revaluing_2022!$W$4:$AF$4, CT_Bands_2003_Rates!CH$3), "n/a")</f>
        <v>5.4954066999999995E-2</v>
      </c>
      <c r="CI8" s="136">
        <f>IFERROR(INDEX(CT_Bills_2003_2022!$D$4:$L$25,MATCH(CT_Bands_2003_Rates!$B8,CT_Bills_2003_2022!$B$4:$B$25,0),MATCH(CT_Bands_2003_Rates!CI$2,CT_Bills_2003_2022!$D$3:$L$3,0))/SUMIFS(CT_Bands_Revaluing_2022!$W$19:$AF$19, CT_Bands_Revaluing_2022!$W$4:$AF$4, CT_Bands_2003_Rates!CI$3), "n/a")</f>
        <v>3.5076914779086046E-2</v>
      </c>
      <c r="CJ8" s="136">
        <f>IFERROR(INDEX(CT_Bills_2003_2022!$D$4:$L$25,MATCH(CT_Bands_2003_Rates!$B8,CT_Bills_2003_2022!$B$4:$B$25,0),MATCH(CT_Bands_2003_Rates!CJ$2,CT_Bills_2003_2022!$D$3:$L$3,0))/SUMIFS(CT_Bands_Revaluing_2022!$W$19:$AF$19, CT_Bands_Revaluing_2022!$W$4:$AF$4, CT_Bands_2003_Rates!CJ$3), "n/a")</f>
        <v>2.4244370016558773E-2</v>
      </c>
      <c r="CK8" s="136">
        <f>IFERROR(INDEX(CT_Bills_2003_2022!$D$4:$L$25,MATCH(CT_Bands_2003_Rates!$B8,CT_Bills_2003_2022!$B$4:$B$25,0),MATCH(CT_Bands_2003_Rates!CK$2,CT_Bills_2003_2022!$D$3:$L$3,0))/SUMIFS(CT_Bands_Revaluing_2022!$W$19:$AF$19, CT_Bands_Revaluing_2022!$W$4:$AF$4, CT_Bands_2003_Rates!CK$3), "n/a")</f>
        <v>1.7727080264343515E-2</v>
      </c>
      <c r="CL8" s="136">
        <f>IFERROR(INDEX(CT_Bills_2003_2022!$D$4:$L$25,MATCH(CT_Bands_2003_Rates!$B8,CT_Bills_2003_2022!$B$4:$B$25,0),MATCH(CT_Bands_2003_Rates!CL$2,CT_Bills_2003_2022!$D$3:$L$3,0))/SUMIFS(CT_Bands_Revaluing_2022!$W$19:$AF$19, CT_Bands_Revaluing_2022!$W$4:$AF$4, CT_Bands_2003_Rates!CL$3), "n/a")</f>
        <v>1.3403409181448485E-2</v>
      </c>
      <c r="CM8" s="136">
        <f>IFERROR(INDEX(CT_Bills_2003_2022!$D$4:$L$25,MATCH(CT_Bands_2003_Rates!$B8,CT_Bills_2003_2022!$B$4:$B$25,0),MATCH(CT_Bands_2003_Rates!CM$2,CT_Bills_2003_2022!$D$3:$L$3,0))/SUMIFS(CT_Bands_Revaluing_2022!$W$19:$AF$19, CT_Bands_Revaluing_2022!$W$4:$AF$4, CT_Bands_2003_Rates!CM$3), "n/a")</f>
        <v>9.9314459259687623E-3</v>
      </c>
      <c r="CN8" s="136">
        <f>IFERROR(INDEX(CT_Bills_2003_2022!$D$4:$L$25,MATCH(CT_Bands_2003_Rates!$B8,CT_Bills_2003_2022!$B$4:$B$25,0),MATCH(CT_Bands_2003_Rates!CN$2,CT_Bills_2003_2022!$D$3:$L$3,0))/SUMIFS(CT_Bands_Revaluing_2022!$W$19:$AF$19, CT_Bands_Revaluing_2022!$W$4:$AF$4, CT_Bands_2003_Rates!CN$3), "n/a")</f>
        <v>6.9856805629825731E-3</v>
      </c>
      <c r="CO8" s="136">
        <f>IFERROR(INDEX(CT_Bills_2003_2022!$D$4:$L$25,MATCH(CT_Bands_2003_Rates!$B8,CT_Bills_2003_2022!$B$4:$B$25,0),MATCH(CT_Bands_2003_Rates!CO$2,CT_Bills_2003_2022!$D$3:$L$3,0))/SUMIFS(CT_Bands_Revaluing_2022!$W$19:$AF$19, CT_Bands_Revaluing_2022!$W$4:$AF$4, CT_Bands_2003_Rates!CO$3), "n/a")</f>
        <v>5.104089749789628E-3</v>
      </c>
      <c r="CP8" s="136">
        <f>IFERROR(INDEX(CT_Bills_2003_2022!$D$4:$L$25,MATCH(CT_Bands_2003_Rates!$B8,CT_Bills_2003_2022!$B$4:$B$25,0),MATCH(CT_Bands_2003_Rates!CP$2,CT_Bills_2003_2022!$D$3:$L$3,0))/SUMIFS(CT_Bands_Revaluing_2022!$W$19:$AF$19, CT_Bands_Revaluing_2022!$W$4:$AF$4, CT_Bands_2003_Rates!CP$3), "n/a")</f>
        <v>4.5044267984406571E-3</v>
      </c>
    </row>
    <row r="9" spans="1:94" x14ac:dyDescent="0.25">
      <c r="A9" s="126" t="s">
        <v>1097</v>
      </c>
      <c r="B9" s="127" t="s">
        <v>1098</v>
      </c>
      <c r="C9" s="127" t="s">
        <v>2324</v>
      </c>
      <c r="D9" s="146">
        <f t="shared" si="0"/>
        <v>1.5009215706666667E-2</v>
      </c>
      <c r="E9" s="146">
        <f t="shared" si="1"/>
        <v>1.1177027964420008E-2</v>
      </c>
      <c r="F9" s="146">
        <f t="shared" si="2"/>
        <v>8.8289244482614264E-3</v>
      </c>
      <c r="G9" s="146">
        <f t="shared" si="3"/>
        <v>7.2625081107352456E-3</v>
      </c>
      <c r="H9" s="146">
        <f t="shared" si="4"/>
        <v>6.711427004725737E-3</v>
      </c>
      <c r="I9" s="146">
        <f t="shared" si="5"/>
        <v>5.8770954549050743E-3</v>
      </c>
      <c r="J9" s="146">
        <f t="shared" si="6"/>
        <v>4.7698738306153976E-3</v>
      </c>
      <c r="K9" s="146">
        <f t="shared" si="7"/>
        <v>4.1821318178750354E-3</v>
      </c>
      <c r="L9" s="146">
        <f t="shared" si="8"/>
        <v>4.3059178328766854E-3</v>
      </c>
      <c r="M9" s="127"/>
      <c r="N9" s="136">
        <f>IFERROR(INDEX(CT_Bills_2003_2022!$D$4:$L$25,MATCH(CT_Bands_2003_Rates!$B9,CT_Bills_2003_2022!$B$4:$B$25,0),MATCH(CT_Bands_2003_Rates!N$2,CT_Bills_2003_2022!$D$3:$L$3,0))/SUMIFS(CT_Bands_Revaluing_2022!$W$19:$AF$19, CT_Bands_Revaluing_2022!$W$4:$AF$4, CT_Bands_2003_Rates!N$3), "n/a")</f>
        <v>1.5009215706666667E-2</v>
      </c>
      <c r="O9" s="136">
        <f>IFERROR(INDEX(CT_Bills_2003_2022!$D$4:$L$25,MATCH(CT_Bands_2003_Rates!$B9,CT_Bills_2003_2022!$B$4:$B$25,0),MATCH(CT_Bands_2003_Rates!O$2,CT_Bills_2003_2022!$D$3:$L$3,0))/SUMIFS(CT_Bands_Revaluing_2022!$W$19:$AF$19, CT_Bands_Revaluing_2022!$W$4:$AF$4, CT_Bands_2003_Rates!O$3), "n/a")</f>
        <v>9.58030968378858E-3</v>
      </c>
      <c r="P9" s="136">
        <f>IFERROR(INDEX(CT_Bills_2003_2022!$D$4:$L$25,MATCH(CT_Bands_2003_Rates!$B9,CT_Bills_2003_2022!$B$4:$B$25,0),MATCH(CT_Bands_2003_Rates!P$2,CT_Bills_2003_2022!$D$3:$L$3,0))/SUMIFS(CT_Bands_Revaluing_2022!$W$19:$AF$19, CT_Bands_Revaluing_2022!$W$4:$AF$4, CT_Bands_2003_Rates!P$3), "n/a")</f>
        <v>6.6216933361960698E-3</v>
      </c>
      <c r="Q9" s="136">
        <f>IFERROR(INDEX(CT_Bills_2003_2022!$D$4:$L$25,MATCH(CT_Bands_2003_Rates!$B9,CT_Bills_2003_2022!$B$4:$B$25,0),MATCH(CT_Bands_2003_Rates!Q$2,CT_Bills_2003_2022!$D$3:$L$3,0))/SUMIFS(CT_Bands_Revaluing_2022!$W$19:$AF$19, CT_Bands_Revaluing_2022!$W$4:$AF$4, CT_Bands_2003_Rates!Q$3), "n/a")</f>
        <v>4.8416720738234977E-3</v>
      </c>
      <c r="R9" s="136">
        <f>IFERROR(INDEX(CT_Bills_2003_2022!$D$4:$L$25,MATCH(CT_Bands_2003_Rates!$B9,CT_Bills_2003_2022!$B$4:$B$25,0),MATCH(CT_Bands_2003_Rates!R$2,CT_Bills_2003_2022!$D$3:$L$3,0))/SUMIFS(CT_Bands_Revaluing_2022!$W$19:$AF$19, CT_Bands_Revaluing_2022!$W$4:$AF$4, CT_Bands_2003_Rates!R$3), "n/a")</f>
        <v>3.6607783662140386E-3</v>
      </c>
      <c r="S9" s="136">
        <f>IFERROR(INDEX(CT_Bills_2003_2022!$D$4:$L$25,MATCH(CT_Bands_2003_Rates!$B9,CT_Bills_2003_2022!$B$4:$B$25,0),MATCH(CT_Bands_2003_Rates!S$2,CT_Bills_2003_2022!$D$3:$L$3,0))/SUMIFS(CT_Bands_Revaluing_2022!$W$19:$AF$19, CT_Bands_Revaluing_2022!$W$4:$AF$4, CT_Bands_2003_Rates!S$3), "n/a")</f>
        <v>2.712505594571573E-3</v>
      </c>
      <c r="T9" s="136">
        <f>IFERROR(INDEX(CT_Bills_2003_2022!$D$4:$L$25,MATCH(CT_Bands_2003_Rates!$B9,CT_Bills_2003_2022!$B$4:$B$25,0),MATCH(CT_Bands_2003_Rates!T$2,CT_Bills_2003_2022!$D$3:$L$3,0))/SUMIFS(CT_Bands_Revaluing_2022!$W$19:$AF$19, CT_Bands_Revaluing_2022!$W$4:$AF$4, CT_Bands_2003_Rates!T$3), "n/a")</f>
        <v>1.9079495322461592E-3</v>
      </c>
      <c r="U9" s="136">
        <f>IFERROR(INDEX(CT_Bills_2003_2022!$D$4:$L$25,MATCH(CT_Bands_2003_Rates!$B9,CT_Bills_2003_2022!$B$4:$B$25,0),MATCH(CT_Bands_2003_Rates!U$2,CT_Bills_2003_2022!$D$3:$L$3,0))/SUMIFS(CT_Bands_Revaluing_2022!$W$19:$AF$19, CT_Bands_Revaluing_2022!$W$4:$AF$4, CT_Bands_2003_Rates!U$3), "n/a")</f>
        <v>1.3940439392916785E-3</v>
      </c>
      <c r="V9" s="136">
        <f>IFERROR(INDEX(CT_Bills_2003_2022!$D$4:$L$25,MATCH(CT_Bands_2003_Rates!$B9,CT_Bills_2003_2022!$B$4:$B$25,0),MATCH(CT_Bands_2003_Rates!V$2,CT_Bills_2003_2022!$D$3:$L$3,0))/SUMIFS(CT_Bands_Revaluing_2022!$W$19:$AF$19, CT_Bands_Revaluing_2022!$W$4:$AF$4, CT_Bands_2003_Rates!V$3), "n/a")</f>
        <v>1.2302622379647672E-3</v>
      </c>
      <c r="W9" s="147">
        <f>IFERROR(INDEX(CT_Bills_2003_2022!$D$4:$L$25,MATCH(CT_Bands_2003_Rates!$B9,CT_Bills_2003_2022!$B$4:$B$25,0),MATCH(CT_Bands_2003_Rates!W$2,CT_Bills_2003_2022!$D$3:$L$3,0))/SUMIFS(CT_Bands_Revaluing_2022!$W$19:$AF$19, CT_Bands_Revaluing_2022!$W$4:$AF$4, CT_Bands_2003_Rates!W$3), "n/a")</f>
        <v>1.7510751657777775E-2</v>
      </c>
      <c r="X9" s="136">
        <f>IFERROR(INDEX(CT_Bills_2003_2022!$D$4:$L$25,MATCH(CT_Bands_2003_Rates!$B9,CT_Bills_2003_2022!$B$4:$B$25,0),MATCH(CT_Bands_2003_Rates!X$2,CT_Bills_2003_2022!$D$3:$L$3,0))/SUMIFS(CT_Bands_Revaluing_2022!$W$19:$AF$19, CT_Bands_Revaluing_2022!$W$4:$AF$4, CT_Bands_2003_Rates!X$3), "n/a")</f>
        <v>1.1177027964420008E-2</v>
      </c>
      <c r="Y9" s="136">
        <f>IFERROR(INDEX(CT_Bills_2003_2022!$D$4:$L$25,MATCH(CT_Bands_2003_Rates!$B9,CT_Bills_2003_2022!$B$4:$B$25,0),MATCH(CT_Bands_2003_Rates!Y$2,CT_Bills_2003_2022!$D$3:$L$3,0))/SUMIFS(CT_Bands_Revaluing_2022!$W$19:$AF$19, CT_Bands_Revaluing_2022!$W$4:$AF$4, CT_Bands_2003_Rates!Y$3), "n/a")</f>
        <v>7.7253088922287477E-3</v>
      </c>
      <c r="Z9" s="136">
        <f>IFERROR(INDEX(CT_Bills_2003_2022!$D$4:$L$25,MATCH(CT_Bands_2003_Rates!$B9,CT_Bills_2003_2022!$B$4:$B$25,0),MATCH(CT_Bands_2003_Rates!Z$2,CT_Bills_2003_2022!$D$3:$L$3,0))/SUMIFS(CT_Bands_Revaluing_2022!$W$19:$AF$19, CT_Bands_Revaluing_2022!$W$4:$AF$4, CT_Bands_2003_Rates!Z$3), "n/a")</f>
        <v>5.6486174194607464E-3</v>
      </c>
      <c r="AA9" s="136">
        <f>IFERROR(INDEX(CT_Bills_2003_2022!$D$4:$L$25,MATCH(CT_Bands_2003_Rates!$B9,CT_Bills_2003_2022!$B$4:$B$25,0),MATCH(CT_Bands_2003_Rates!AA$2,CT_Bills_2003_2022!$D$3:$L$3,0))/SUMIFS(CT_Bands_Revaluing_2022!$W$19:$AF$19, CT_Bands_Revaluing_2022!$W$4:$AF$4, CT_Bands_2003_Rates!AA$3), "n/a")</f>
        <v>4.2709080939163785E-3</v>
      </c>
      <c r="AB9" s="136">
        <f>IFERROR(INDEX(CT_Bills_2003_2022!$D$4:$L$25,MATCH(CT_Bands_2003_Rates!$B9,CT_Bills_2003_2022!$B$4:$B$25,0),MATCH(CT_Bands_2003_Rates!AB$2,CT_Bills_2003_2022!$D$3:$L$3,0))/SUMIFS(CT_Bands_Revaluing_2022!$W$19:$AF$19, CT_Bands_Revaluing_2022!$W$4:$AF$4, CT_Bands_2003_Rates!AB$3), "n/a")</f>
        <v>3.1645898603335013E-3</v>
      </c>
      <c r="AC9" s="136">
        <f>IFERROR(INDEX(CT_Bills_2003_2022!$D$4:$L$25,MATCH(CT_Bands_2003_Rates!$B9,CT_Bills_2003_2022!$B$4:$B$25,0),MATCH(CT_Bands_2003_Rates!AC$2,CT_Bills_2003_2022!$D$3:$L$3,0))/SUMIFS(CT_Bands_Revaluing_2022!$W$19:$AF$19, CT_Bands_Revaluing_2022!$W$4:$AF$4, CT_Bands_2003_Rates!AC$3), "n/a")</f>
        <v>2.2259411209538519E-3</v>
      </c>
      <c r="AD9" s="136">
        <f>IFERROR(INDEX(CT_Bills_2003_2022!$D$4:$L$25,MATCH(CT_Bands_2003_Rates!$B9,CT_Bills_2003_2022!$B$4:$B$25,0),MATCH(CT_Bands_2003_Rates!AD$2,CT_Bills_2003_2022!$D$3:$L$3,0))/SUMIFS(CT_Bands_Revaluing_2022!$W$19:$AF$19, CT_Bands_Revaluing_2022!$W$4:$AF$4, CT_Bands_2003_Rates!AD$3), "n/a")</f>
        <v>1.6263845958402914E-3</v>
      </c>
      <c r="AE9" s="136">
        <f>IFERROR(INDEX(CT_Bills_2003_2022!$D$4:$L$25,MATCH(CT_Bands_2003_Rates!$B9,CT_Bills_2003_2022!$B$4:$B$25,0),MATCH(CT_Bands_2003_Rates!AE$2,CT_Bills_2003_2022!$D$3:$L$3,0))/SUMIFS(CT_Bands_Revaluing_2022!$W$19:$AF$19, CT_Bands_Revaluing_2022!$W$4:$AF$4, CT_Bands_2003_Rates!AE$3), "n/a")</f>
        <v>1.4353059442922284E-3</v>
      </c>
      <c r="AF9" s="147">
        <f>IFERROR(INDEX(CT_Bills_2003_2022!$D$4:$L$25,MATCH(CT_Bands_2003_Rates!$B9,CT_Bills_2003_2022!$B$4:$B$25,0),MATCH(CT_Bands_2003_Rates!AF$2,CT_Bills_2003_2022!$D$3:$L$3,0))/SUMIFS(CT_Bands_Revaluing_2022!$W$19:$AF$19, CT_Bands_Revaluing_2022!$W$4:$AF$4, CT_Bands_2003_Rates!AF$3), "n/a")</f>
        <v>2.0012287608888887E-2</v>
      </c>
      <c r="AG9" s="136">
        <f>IFERROR(INDEX(CT_Bills_2003_2022!$D$4:$L$25,MATCH(CT_Bands_2003_Rates!$B9,CT_Bills_2003_2022!$B$4:$B$25,0),MATCH(CT_Bands_2003_Rates!AG$2,CT_Bills_2003_2022!$D$3:$L$3,0))/SUMIFS(CT_Bands_Revaluing_2022!$W$19:$AF$19, CT_Bands_Revaluing_2022!$W$4:$AF$4, CT_Bands_2003_Rates!AG$3), "n/a")</f>
        <v>1.277374624505144E-2</v>
      </c>
      <c r="AH9" s="136">
        <f>IFERROR(INDEX(CT_Bills_2003_2022!$D$4:$L$25,MATCH(CT_Bands_2003_Rates!$B9,CT_Bills_2003_2022!$B$4:$B$25,0),MATCH(CT_Bands_2003_Rates!AH$2,CT_Bills_2003_2022!$D$3:$L$3,0))/SUMIFS(CT_Bands_Revaluing_2022!$W$19:$AF$19, CT_Bands_Revaluing_2022!$W$4:$AF$4, CT_Bands_2003_Rates!AH$3), "n/a")</f>
        <v>8.8289244482614264E-3</v>
      </c>
      <c r="AI9" s="136">
        <f>IFERROR(INDEX(CT_Bills_2003_2022!$D$4:$L$25,MATCH(CT_Bands_2003_Rates!$B9,CT_Bills_2003_2022!$B$4:$B$25,0),MATCH(CT_Bands_2003_Rates!AI$2,CT_Bills_2003_2022!$D$3:$L$3,0))/SUMIFS(CT_Bands_Revaluing_2022!$W$19:$AF$19, CT_Bands_Revaluing_2022!$W$4:$AF$4, CT_Bands_2003_Rates!AI$3), "n/a")</f>
        <v>6.455562765097996E-3</v>
      </c>
      <c r="AJ9" s="136">
        <f>IFERROR(INDEX(CT_Bills_2003_2022!$D$4:$L$25,MATCH(CT_Bands_2003_Rates!$B9,CT_Bills_2003_2022!$B$4:$B$25,0),MATCH(CT_Bands_2003_Rates!AJ$2,CT_Bills_2003_2022!$D$3:$L$3,0))/SUMIFS(CT_Bands_Revaluing_2022!$W$19:$AF$19, CT_Bands_Revaluing_2022!$W$4:$AF$4, CT_Bands_2003_Rates!AJ$3), "n/a")</f>
        <v>4.8810378216187179E-3</v>
      </c>
      <c r="AK9" s="136">
        <f>IFERROR(INDEX(CT_Bills_2003_2022!$D$4:$L$25,MATCH(CT_Bands_2003_Rates!$B9,CT_Bills_2003_2022!$B$4:$B$25,0),MATCH(CT_Bands_2003_Rates!AK$2,CT_Bills_2003_2022!$D$3:$L$3,0))/SUMIFS(CT_Bands_Revaluing_2022!$W$19:$AF$19, CT_Bands_Revaluing_2022!$W$4:$AF$4, CT_Bands_2003_Rates!AK$3), "n/a")</f>
        <v>3.6166741260954304E-3</v>
      </c>
      <c r="AL9" s="136">
        <f>IFERROR(INDEX(CT_Bills_2003_2022!$D$4:$L$25,MATCH(CT_Bands_2003_Rates!$B9,CT_Bills_2003_2022!$B$4:$B$25,0),MATCH(CT_Bands_2003_Rates!AL$2,CT_Bills_2003_2022!$D$3:$L$3,0))/SUMIFS(CT_Bands_Revaluing_2022!$W$19:$AF$19, CT_Bands_Revaluing_2022!$W$4:$AF$4, CT_Bands_2003_Rates!AL$3), "n/a")</f>
        <v>2.5439327096615453E-3</v>
      </c>
      <c r="AM9" s="136">
        <f>IFERROR(INDEX(CT_Bills_2003_2022!$D$4:$L$25,MATCH(CT_Bands_2003_Rates!$B9,CT_Bills_2003_2022!$B$4:$B$25,0),MATCH(CT_Bands_2003_Rates!AM$2,CT_Bills_2003_2022!$D$3:$L$3,0))/SUMIFS(CT_Bands_Revaluing_2022!$W$19:$AF$19, CT_Bands_Revaluing_2022!$W$4:$AF$4, CT_Bands_2003_Rates!AM$3), "n/a")</f>
        <v>1.8587252523889046E-3</v>
      </c>
      <c r="AN9" s="136">
        <f>IFERROR(INDEX(CT_Bills_2003_2022!$D$4:$L$25,MATCH(CT_Bands_2003_Rates!$B9,CT_Bills_2003_2022!$B$4:$B$25,0),MATCH(CT_Bands_2003_Rates!AN$2,CT_Bills_2003_2022!$D$3:$L$3,0))/SUMIFS(CT_Bands_Revaluing_2022!$W$19:$AF$19, CT_Bands_Revaluing_2022!$W$4:$AF$4, CT_Bands_2003_Rates!AN$3), "n/a")</f>
        <v>1.6403496506196896E-3</v>
      </c>
      <c r="AO9" s="147">
        <f>IFERROR(INDEX(CT_Bills_2003_2022!$D$4:$L$25,MATCH(CT_Bands_2003_Rates!$B9,CT_Bills_2003_2022!$B$4:$B$25,0),MATCH(CT_Bands_2003_Rates!AO$2,CT_Bills_2003_2022!$D$3:$L$3,0))/SUMIFS(CT_Bands_Revaluing_2022!$W$19:$AF$19, CT_Bands_Revaluing_2022!$W$4:$AF$4, CT_Bands_2003_Rates!AO$3), "n/a")</f>
        <v>2.251382356E-2</v>
      </c>
      <c r="AP9" s="136">
        <f>IFERROR(INDEX(CT_Bills_2003_2022!$D$4:$L$25,MATCH(CT_Bands_2003_Rates!$B9,CT_Bills_2003_2022!$B$4:$B$25,0),MATCH(CT_Bands_2003_Rates!AP$2,CT_Bills_2003_2022!$D$3:$L$3,0))/SUMIFS(CT_Bands_Revaluing_2022!$W$19:$AF$19, CT_Bands_Revaluing_2022!$W$4:$AF$4, CT_Bands_2003_Rates!AP$3), "n/a")</f>
        <v>1.437046452568287E-2</v>
      </c>
      <c r="AQ9" s="136">
        <f>IFERROR(INDEX(CT_Bills_2003_2022!$D$4:$L$25,MATCH(CT_Bands_2003_Rates!$B9,CT_Bills_2003_2022!$B$4:$B$25,0),MATCH(CT_Bands_2003_Rates!AQ$2,CT_Bills_2003_2022!$D$3:$L$3,0))/SUMIFS(CT_Bands_Revaluing_2022!$W$19:$AF$19, CT_Bands_Revaluing_2022!$W$4:$AF$4, CT_Bands_2003_Rates!AQ$3), "n/a")</f>
        <v>9.9325400042941051E-3</v>
      </c>
      <c r="AR9" s="136">
        <f>IFERROR(INDEX(CT_Bills_2003_2022!$D$4:$L$25,MATCH(CT_Bands_2003_Rates!$B9,CT_Bills_2003_2022!$B$4:$B$25,0),MATCH(CT_Bands_2003_Rates!AR$2,CT_Bills_2003_2022!$D$3:$L$3,0))/SUMIFS(CT_Bands_Revaluing_2022!$W$19:$AF$19, CT_Bands_Revaluing_2022!$W$4:$AF$4, CT_Bands_2003_Rates!AR$3), "n/a")</f>
        <v>7.2625081107352456E-3</v>
      </c>
      <c r="AS9" s="136">
        <f>IFERROR(INDEX(CT_Bills_2003_2022!$D$4:$L$25,MATCH(CT_Bands_2003_Rates!$B9,CT_Bills_2003_2022!$B$4:$B$25,0),MATCH(CT_Bands_2003_Rates!AS$2,CT_Bills_2003_2022!$D$3:$L$3,0))/SUMIFS(CT_Bands_Revaluing_2022!$W$19:$AF$19, CT_Bands_Revaluing_2022!$W$4:$AF$4, CT_Bands_2003_Rates!AS$3), "n/a")</f>
        <v>5.4911675493210582E-3</v>
      </c>
      <c r="AT9" s="136">
        <f>IFERROR(INDEX(CT_Bills_2003_2022!$D$4:$L$25,MATCH(CT_Bands_2003_Rates!$B9,CT_Bills_2003_2022!$B$4:$B$25,0),MATCH(CT_Bands_2003_Rates!AT$2,CT_Bills_2003_2022!$D$3:$L$3,0))/SUMIFS(CT_Bands_Revaluing_2022!$W$19:$AF$19, CT_Bands_Revaluing_2022!$W$4:$AF$4, CT_Bands_2003_Rates!AT$3), "n/a")</f>
        <v>4.0687583918573595E-3</v>
      </c>
      <c r="AU9" s="136">
        <f>IFERROR(INDEX(CT_Bills_2003_2022!$D$4:$L$25,MATCH(CT_Bands_2003_Rates!$B9,CT_Bills_2003_2022!$B$4:$B$25,0),MATCH(CT_Bands_2003_Rates!AU$2,CT_Bills_2003_2022!$D$3:$L$3,0))/SUMIFS(CT_Bands_Revaluing_2022!$W$19:$AF$19, CT_Bands_Revaluing_2022!$W$4:$AF$4, CT_Bands_2003_Rates!AU$3), "n/a")</f>
        <v>2.8619242983692387E-3</v>
      </c>
      <c r="AV9" s="136">
        <f>IFERROR(INDEX(CT_Bills_2003_2022!$D$4:$L$25,MATCH(CT_Bands_2003_Rates!$B9,CT_Bills_2003_2022!$B$4:$B$25,0),MATCH(CT_Bands_2003_Rates!AV$2,CT_Bills_2003_2022!$D$3:$L$3,0))/SUMIFS(CT_Bands_Revaluing_2022!$W$19:$AF$19, CT_Bands_Revaluing_2022!$W$4:$AF$4, CT_Bands_2003_Rates!AV$3), "n/a")</f>
        <v>2.0910659089375177E-3</v>
      </c>
      <c r="AW9" s="136">
        <f>IFERROR(INDEX(CT_Bills_2003_2022!$D$4:$L$25,MATCH(CT_Bands_2003_Rates!$B9,CT_Bills_2003_2022!$B$4:$B$25,0),MATCH(CT_Bands_2003_Rates!AW$2,CT_Bills_2003_2022!$D$3:$L$3,0))/SUMIFS(CT_Bands_Revaluing_2022!$W$19:$AF$19, CT_Bands_Revaluing_2022!$W$4:$AF$4, CT_Bands_2003_Rates!AW$3), "n/a")</f>
        <v>1.845393356947151E-3</v>
      </c>
      <c r="AX9" s="147">
        <f>IFERROR(INDEX(CT_Bills_2003_2022!$D$4:$L$25,MATCH(CT_Bands_2003_Rates!$B9,CT_Bills_2003_2022!$B$4:$B$25,0),MATCH(CT_Bands_2003_Rates!AX$2,CT_Bills_2003_2022!$D$3:$L$3,0))/SUMIFS(CT_Bands_Revaluing_2022!$W$19:$AF$19, CT_Bands_Revaluing_2022!$W$4:$AF$4, CT_Bands_2003_Rates!AX$3), "n/a")</f>
        <v>2.7516895462222218E-2</v>
      </c>
      <c r="AY9" s="136">
        <f>IFERROR(INDEX(CT_Bills_2003_2022!$D$4:$L$25,MATCH(CT_Bands_2003_Rates!$B9,CT_Bills_2003_2022!$B$4:$B$25,0),MATCH(CT_Bands_2003_Rates!AY$2,CT_Bills_2003_2022!$D$3:$L$3,0))/SUMIFS(CT_Bands_Revaluing_2022!$W$19:$AF$19, CT_Bands_Revaluing_2022!$W$4:$AF$4, CT_Bands_2003_Rates!AY$3), "n/a")</f>
        <v>1.7563901086945728E-2</v>
      </c>
      <c r="AZ9" s="136">
        <f>IFERROR(INDEX(CT_Bills_2003_2022!$D$4:$L$25,MATCH(CT_Bands_2003_Rates!$B9,CT_Bills_2003_2022!$B$4:$B$25,0),MATCH(CT_Bands_2003_Rates!AZ$2,CT_Bills_2003_2022!$D$3:$L$3,0))/SUMIFS(CT_Bands_Revaluing_2022!$W$19:$AF$19, CT_Bands_Revaluing_2022!$W$4:$AF$4, CT_Bands_2003_Rates!AZ$3), "n/a")</f>
        <v>1.2139771116359461E-2</v>
      </c>
      <c r="BA9" s="136">
        <f>IFERROR(INDEX(CT_Bills_2003_2022!$D$4:$L$25,MATCH(CT_Bands_2003_Rates!$B9,CT_Bills_2003_2022!$B$4:$B$25,0),MATCH(CT_Bands_2003_Rates!BA$2,CT_Bills_2003_2022!$D$3:$L$3,0))/SUMIFS(CT_Bands_Revaluing_2022!$W$19:$AF$19, CT_Bands_Revaluing_2022!$W$4:$AF$4, CT_Bands_2003_Rates!BA$3), "n/a")</f>
        <v>8.876398802009744E-3</v>
      </c>
      <c r="BB9" s="136">
        <f>IFERROR(INDEX(CT_Bills_2003_2022!$D$4:$L$25,MATCH(CT_Bands_2003_Rates!$B9,CT_Bills_2003_2022!$B$4:$B$25,0),MATCH(CT_Bands_2003_Rates!BB$2,CT_Bills_2003_2022!$D$3:$L$3,0))/SUMIFS(CT_Bands_Revaluing_2022!$W$19:$AF$19, CT_Bands_Revaluing_2022!$W$4:$AF$4, CT_Bands_2003_Rates!BB$3), "n/a")</f>
        <v>6.711427004725737E-3</v>
      </c>
      <c r="BC9" s="136">
        <f>IFERROR(INDEX(CT_Bills_2003_2022!$D$4:$L$25,MATCH(CT_Bands_2003_Rates!$B9,CT_Bills_2003_2022!$B$4:$B$25,0),MATCH(CT_Bands_2003_Rates!BC$2,CT_Bills_2003_2022!$D$3:$L$3,0))/SUMIFS(CT_Bands_Revaluing_2022!$W$19:$AF$19, CT_Bands_Revaluing_2022!$W$4:$AF$4, CT_Bands_2003_Rates!BC$3), "n/a")</f>
        <v>4.972926923381216E-3</v>
      </c>
      <c r="BD9" s="136">
        <f>IFERROR(INDEX(CT_Bills_2003_2022!$D$4:$L$25,MATCH(CT_Bands_2003_Rates!$B9,CT_Bills_2003_2022!$B$4:$B$25,0),MATCH(CT_Bands_2003_Rates!BD$2,CT_Bills_2003_2022!$D$3:$L$3,0))/SUMIFS(CT_Bands_Revaluing_2022!$W$19:$AF$19, CT_Bands_Revaluing_2022!$W$4:$AF$4, CT_Bands_2003_Rates!BD$3), "n/a")</f>
        <v>3.4979074757846246E-3</v>
      </c>
      <c r="BE9" s="136">
        <f>IFERROR(INDEX(CT_Bills_2003_2022!$D$4:$L$25,MATCH(CT_Bands_2003_Rates!$B9,CT_Bills_2003_2022!$B$4:$B$25,0),MATCH(CT_Bands_2003_Rates!BE$2,CT_Bills_2003_2022!$D$3:$L$3,0))/SUMIFS(CT_Bands_Revaluing_2022!$W$19:$AF$19, CT_Bands_Revaluing_2022!$W$4:$AF$4, CT_Bands_2003_Rates!BE$3), "n/a")</f>
        <v>2.5557472220347436E-3</v>
      </c>
      <c r="BF9" s="136">
        <f>IFERROR(INDEX(CT_Bills_2003_2022!$D$4:$L$25,MATCH(CT_Bands_2003_Rates!$B9,CT_Bills_2003_2022!$B$4:$B$25,0),MATCH(CT_Bands_2003_Rates!BF$2,CT_Bills_2003_2022!$D$3:$L$3,0))/SUMIFS(CT_Bands_Revaluing_2022!$W$19:$AF$19, CT_Bands_Revaluing_2022!$W$4:$AF$4, CT_Bands_2003_Rates!BF$3), "n/a")</f>
        <v>2.2554807696020729E-3</v>
      </c>
      <c r="BG9" s="147">
        <f>IFERROR(INDEX(CT_Bills_2003_2022!$D$4:$L$25,MATCH(CT_Bands_2003_Rates!$B9,CT_Bills_2003_2022!$B$4:$B$25,0),MATCH(CT_Bands_2003_Rates!BG$2,CT_Bills_2003_2022!$D$3:$L$3,0))/SUMIFS(CT_Bands_Revaluing_2022!$W$19:$AF$19, CT_Bands_Revaluing_2022!$W$4:$AF$4, CT_Bands_2003_Rates!BG$3), "n/a")</f>
        <v>3.2519967364444444E-2</v>
      </c>
      <c r="BH9" s="136">
        <f>IFERROR(INDEX(CT_Bills_2003_2022!$D$4:$L$25,MATCH(CT_Bands_2003_Rates!$B9,CT_Bills_2003_2022!$B$4:$B$25,0),MATCH(CT_Bands_2003_Rates!BH$2,CT_Bills_2003_2022!$D$3:$L$3,0))/SUMIFS(CT_Bands_Revaluing_2022!$W$19:$AF$19, CT_Bands_Revaluing_2022!$W$4:$AF$4, CT_Bands_2003_Rates!BH$3), "n/a")</f>
        <v>2.0757337648208588E-2</v>
      </c>
      <c r="BI9" s="136">
        <f>IFERROR(INDEX(CT_Bills_2003_2022!$D$4:$L$25,MATCH(CT_Bands_2003_Rates!$B9,CT_Bills_2003_2022!$B$4:$B$25,0),MATCH(CT_Bands_2003_Rates!BI$2,CT_Bills_2003_2022!$D$3:$L$3,0))/SUMIFS(CT_Bands_Revaluing_2022!$W$19:$AF$19, CT_Bands_Revaluing_2022!$W$4:$AF$4, CT_Bands_2003_Rates!BI$3), "n/a")</f>
        <v>1.4347002228424818E-2</v>
      </c>
      <c r="BJ9" s="136">
        <f>IFERROR(INDEX(CT_Bills_2003_2022!$D$4:$L$25,MATCH(CT_Bands_2003_Rates!$B9,CT_Bills_2003_2022!$B$4:$B$25,0),MATCH(CT_Bands_2003_Rates!BJ$2,CT_Bills_2003_2022!$D$3:$L$3,0))/SUMIFS(CT_Bands_Revaluing_2022!$W$19:$AF$19, CT_Bands_Revaluing_2022!$W$4:$AF$4, CT_Bands_2003_Rates!BJ$3), "n/a")</f>
        <v>1.0490289493284243E-2</v>
      </c>
      <c r="BK9" s="136">
        <f>IFERROR(INDEX(CT_Bills_2003_2022!$D$4:$L$25,MATCH(CT_Bands_2003_Rates!$B9,CT_Bills_2003_2022!$B$4:$B$25,0),MATCH(CT_Bands_2003_Rates!BK$2,CT_Bills_2003_2022!$D$3:$L$3,0))/SUMIFS(CT_Bands_Revaluing_2022!$W$19:$AF$19, CT_Bands_Revaluing_2022!$W$4:$AF$4, CT_Bands_2003_Rates!BK$3), "n/a")</f>
        <v>7.9316864601304167E-3</v>
      </c>
      <c r="BL9" s="136">
        <f>IFERROR(INDEX(CT_Bills_2003_2022!$D$4:$L$25,MATCH(CT_Bands_2003_Rates!$B9,CT_Bills_2003_2022!$B$4:$B$25,0),MATCH(CT_Bands_2003_Rates!BL$2,CT_Bills_2003_2022!$D$3:$L$3,0))/SUMIFS(CT_Bands_Revaluing_2022!$W$19:$AF$19, CT_Bands_Revaluing_2022!$W$4:$AF$4, CT_Bands_2003_Rates!BL$3), "n/a")</f>
        <v>5.8770954549050743E-3</v>
      </c>
      <c r="BM9" s="136">
        <f>IFERROR(INDEX(CT_Bills_2003_2022!$D$4:$L$25,MATCH(CT_Bands_2003_Rates!$B9,CT_Bills_2003_2022!$B$4:$B$25,0),MATCH(CT_Bands_2003_Rates!BM$2,CT_Bills_2003_2022!$D$3:$L$3,0))/SUMIFS(CT_Bands_Revaluing_2022!$W$19:$AF$19, CT_Bands_Revaluing_2022!$W$4:$AF$4, CT_Bands_2003_Rates!BM$3), "n/a")</f>
        <v>4.1338906532000109E-3</v>
      </c>
      <c r="BN9" s="136">
        <f>IFERROR(INDEX(CT_Bills_2003_2022!$D$4:$L$25,MATCH(CT_Bands_2003_Rates!$B9,CT_Bills_2003_2022!$B$4:$B$25,0),MATCH(CT_Bands_2003_Rates!BN$2,CT_Bills_2003_2022!$D$3:$L$3,0))/SUMIFS(CT_Bands_Revaluing_2022!$W$19:$AF$19, CT_Bands_Revaluing_2022!$W$4:$AF$4, CT_Bands_2003_Rates!BN$3), "n/a")</f>
        <v>3.0204285351319699E-3</v>
      </c>
      <c r="BO9" s="136">
        <f>IFERROR(INDEX(CT_Bills_2003_2022!$D$4:$L$25,MATCH(CT_Bands_2003_Rates!$B9,CT_Bills_2003_2022!$B$4:$B$25,0),MATCH(CT_Bands_2003_Rates!BO$2,CT_Bills_2003_2022!$D$3:$L$3,0))/SUMIFS(CT_Bands_Revaluing_2022!$W$19:$AF$19, CT_Bands_Revaluing_2022!$W$4:$AF$4, CT_Bands_2003_Rates!BO$3), "n/a")</f>
        <v>2.6655681822569956E-3</v>
      </c>
      <c r="BP9" s="147">
        <f>IFERROR(INDEX(CT_Bills_2003_2022!$D$4:$L$25,MATCH(CT_Bands_2003_Rates!$B9,CT_Bills_2003_2022!$B$4:$B$25,0),MATCH(CT_Bands_2003_Rates!BP$2,CT_Bills_2003_2022!$D$3:$L$3,0))/SUMIFS(CT_Bands_Revaluing_2022!$W$19:$AF$19, CT_Bands_Revaluing_2022!$W$4:$AF$4, CT_Bands_2003_Rates!BP$3), "n/a")</f>
        <v>3.7523039266666669E-2</v>
      </c>
      <c r="BQ9" s="136">
        <f>IFERROR(INDEX(CT_Bills_2003_2022!$D$4:$L$25,MATCH(CT_Bands_2003_Rates!$B9,CT_Bills_2003_2022!$B$4:$B$25,0),MATCH(CT_Bands_2003_Rates!BQ$2,CT_Bills_2003_2022!$D$3:$L$3,0))/SUMIFS(CT_Bands_Revaluing_2022!$W$19:$AF$19, CT_Bands_Revaluing_2022!$W$4:$AF$4, CT_Bands_2003_Rates!BQ$3), "n/a")</f>
        <v>2.3950774209471448E-2</v>
      </c>
      <c r="BR9" s="136">
        <f>IFERROR(INDEX(CT_Bills_2003_2022!$D$4:$L$25,MATCH(CT_Bands_2003_Rates!$B9,CT_Bills_2003_2022!$B$4:$B$25,0),MATCH(CT_Bands_2003_Rates!BR$2,CT_Bills_2003_2022!$D$3:$L$3,0))/SUMIFS(CT_Bands_Revaluing_2022!$W$19:$AF$19, CT_Bands_Revaluing_2022!$W$4:$AF$4, CT_Bands_2003_Rates!BR$3), "n/a")</f>
        <v>1.6554233340490176E-2</v>
      </c>
      <c r="BS9" s="136">
        <f>IFERROR(INDEX(CT_Bills_2003_2022!$D$4:$L$25,MATCH(CT_Bands_2003_Rates!$B9,CT_Bills_2003_2022!$B$4:$B$25,0),MATCH(CT_Bands_2003_Rates!BS$2,CT_Bills_2003_2022!$D$3:$L$3,0))/SUMIFS(CT_Bands_Revaluing_2022!$W$19:$AF$19, CT_Bands_Revaluing_2022!$W$4:$AF$4, CT_Bands_2003_Rates!BS$3), "n/a")</f>
        <v>1.2104180184558744E-2</v>
      </c>
      <c r="BT9" s="136">
        <f>IFERROR(INDEX(CT_Bills_2003_2022!$D$4:$L$25,MATCH(CT_Bands_2003_Rates!$B9,CT_Bills_2003_2022!$B$4:$B$25,0),MATCH(CT_Bands_2003_Rates!BT$2,CT_Bills_2003_2022!$D$3:$L$3,0))/SUMIFS(CT_Bands_Revaluing_2022!$W$19:$AF$19, CT_Bands_Revaluing_2022!$W$4:$AF$4, CT_Bands_2003_Rates!BT$3), "n/a")</f>
        <v>9.1519459155350973E-3</v>
      </c>
      <c r="BU9" s="136">
        <f>IFERROR(INDEX(CT_Bills_2003_2022!$D$4:$L$25,MATCH(CT_Bands_2003_Rates!$B9,CT_Bills_2003_2022!$B$4:$B$25,0),MATCH(CT_Bands_2003_Rates!BU$2,CT_Bills_2003_2022!$D$3:$L$3,0))/SUMIFS(CT_Bands_Revaluing_2022!$W$19:$AF$19, CT_Bands_Revaluing_2022!$W$4:$AF$4, CT_Bands_2003_Rates!BU$3), "n/a")</f>
        <v>6.7812639864289325E-3</v>
      </c>
      <c r="BV9" s="136">
        <f>IFERROR(INDEX(CT_Bills_2003_2022!$D$4:$L$25,MATCH(CT_Bands_2003_Rates!$B9,CT_Bills_2003_2022!$B$4:$B$25,0),MATCH(CT_Bands_2003_Rates!BV$2,CT_Bills_2003_2022!$D$3:$L$3,0))/SUMIFS(CT_Bands_Revaluing_2022!$W$19:$AF$19, CT_Bands_Revaluing_2022!$W$4:$AF$4, CT_Bands_2003_Rates!BV$3), "n/a")</f>
        <v>4.7698738306153976E-3</v>
      </c>
      <c r="BW9" s="136">
        <f>IFERROR(INDEX(CT_Bills_2003_2022!$D$4:$L$25,MATCH(CT_Bands_2003_Rates!$B9,CT_Bills_2003_2022!$B$4:$B$25,0),MATCH(CT_Bands_2003_Rates!BW$2,CT_Bills_2003_2022!$D$3:$L$3,0))/SUMIFS(CT_Bands_Revaluing_2022!$W$19:$AF$19, CT_Bands_Revaluing_2022!$W$4:$AF$4, CT_Bands_2003_Rates!BW$3), "n/a")</f>
        <v>3.4851098482291962E-3</v>
      </c>
      <c r="BX9" s="136">
        <f>IFERROR(INDEX(CT_Bills_2003_2022!$D$4:$L$25,MATCH(CT_Bands_2003_Rates!$B9,CT_Bills_2003_2022!$B$4:$B$25,0),MATCH(CT_Bands_2003_Rates!BX$2,CT_Bills_2003_2022!$D$3:$L$3,0))/SUMIFS(CT_Bands_Revaluing_2022!$W$19:$AF$19, CT_Bands_Revaluing_2022!$W$4:$AF$4, CT_Bands_2003_Rates!BX$3), "n/a")</f>
        <v>3.0756555949119184E-3</v>
      </c>
      <c r="BY9" s="147">
        <f>IFERROR(INDEX(CT_Bills_2003_2022!$D$4:$L$25,MATCH(CT_Bands_2003_Rates!$B9,CT_Bills_2003_2022!$B$4:$B$25,0),MATCH(CT_Bands_2003_Rates!BY$2,CT_Bills_2003_2022!$D$3:$L$3,0))/SUMIFS(CT_Bands_Revaluing_2022!$W$19:$AF$19, CT_Bands_Revaluing_2022!$W$4:$AF$4, CT_Bands_2003_Rates!BY$3), "n/a")</f>
        <v>4.502764712E-2</v>
      </c>
      <c r="BZ9" s="136">
        <f>IFERROR(INDEX(CT_Bills_2003_2022!$D$4:$L$25,MATCH(CT_Bands_2003_Rates!$B9,CT_Bills_2003_2022!$B$4:$B$25,0),MATCH(CT_Bands_2003_Rates!BZ$2,CT_Bills_2003_2022!$D$3:$L$3,0))/SUMIFS(CT_Bands_Revaluing_2022!$W$19:$AF$19, CT_Bands_Revaluing_2022!$W$4:$AF$4, CT_Bands_2003_Rates!BZ$3), "n/a")</f>
        <v>2.874092905136574E-2</v>
      </c>
      <c r="CA9" s="136">
        <f>IFERROR(INDEX(CT_Bills_2003_2022!$D$4:$L$25,MATCH(CT_Bands_2003_Rates!$B9,CT_Bills_2003_2022!$B$4:$B$25,0),MATCH(CT_Bands_2003_Rates!CA$2,CT_Bills_2003_2022!$D$3:$L$3,0))/SUMIFS(CT_Bands_Revaluing_2022!$W$19:$AF$19, CT_Bands_Revaluing_2022!$W$4:$AF$4, CT_Bands_2003_Rates!CA$3), "n/a")</f>
        <v>1.986508000858821E-2</v>
      </c>
      <c r="CB9" s="136">
        <f>IFERROR(INDEX(CT_Bills_2003_2022!$D$4:$L$25,MATCH(CT_Bands_2003_Rates!$B9,CT_Bills_2003_2022!$B$4:$B$25,0),MATCH(CT_Bands_2003_Rates!CB$2,CT_Bills_2003_2022!$D$3:$L$3,0))/SUMIFS(CT_Bands_Revaluing_2022!$W$19:$AF$19, CT_Bands_Revaluing_2022!$W$4:$AF$4, CT_Bands_2003_Rates!CB$3), "n/a")</f>
        <v>1.4525016221470491E-2</v>
      </c>
      <c r="CC9" s="136">
        <f>IFERROR(INDEX(CT_Bills_2003_2022!$D$4:$L$25,MATCH(CT_Bands_2003_Rates!$B9,CT_Bills_2003_2022!$B$4:$B$25,0),MATCH(CT_Bands_2003_Rates!CC$2,CT_Bills_2003_2022!$D$3:$L$3,0))/SUMIFS(CT_Bands_Revaluing_2022!$W$19:$AF$19, CT_Bands_Revaluing_2022!$W$4:$AF$4, CT_Bands_2003_Rates!CC$3), "n/a")</f>
        <v>1.0982335098642116E-2</v>
      </c>
      <c r="CD9" s="136">
        <f>IFERROR(INDEX(CT_Bills_2003_2022!$D$4:$L$25,MATCH(CT_Bands_2003_Rates!$B9,CT_Bills_2003_2022!$B$4:$B$25,0),MATCH(CT_Bands_2003_Rates!CD$2,CT_Bills_2003_2022!$D$3:$L$3,0))/SUMIFS(CT_Bands_Revaluing_2022!$W$19:$AF$19, CT_Bands_Revaluing_2022!$W$4:$AF$4, CT_Bands_2003_Rates!CD$3), "n/a")</f>
        <v>8.137516783714719E-3</v>
      </c>
      <c r="CE9" s="136">
        <f>IFERROR(INDEX(CT_Bills_2003_2022!$D$4:$L$25,MATCH(CT_Bands_2003_Rates!$B9,CT_Bills_2003_2022!$B$4:$B$25,0),MATCH(CT_Bands_2003_Rates!CE$2,CT_Bills_2003_2022!$D$3:$L$3,0))/SUMIFS(CT_Bands_Revaluing_2022!$W$19:$AF$19, CT_Bands_Revaluing_2022!$W$4:$AF$4, CT_Bands_2003_Rates!CE$3), "n/a")</f>
        <v>5.7238485967384773E-3</v>
      </c>
      <c r="CF9" s="136">
        <f>IFERROR(INDEX(CT_Bills_2003_2022!$D$4:$L$25,MATCH(CT_Bands_2003_Rates!$B9,CT_Bills_2003_2022!$B$4:$B$25,0),MATCH(CT_Bands_2003_Rates!CF$2,CT_Bills_2003_2022!$D$3:$L$3,0))/SUMIFS(CT_Bands_Revaluing_2022!$W$19:$AF$19, CT_Bands_Revaluing_2022!$W$4:$AF$4, CT_Bands_2003_Rates!CF$3), "n/a")</f>
        <v>4.1821318178750354E-3</v>
      </c>
      <c r="CG9" s="136">
        <f>IFERROR(INDEX(CT_Bills_2003_2022!$D$4:$L$25,MATCH(CT_Bands_2003_Rates!$B9,CT_Bills_2003_2022!$B$4:$B$25,0),MATCH(CT_Bands_2003_Rates!CG$2,CT_Bills_2003_2022!$D$3:$L$3,0))/SUMIFS(CT_Bands_Revaluing_2022!$W$19:$AF$19, CT_Bands_Revaluing_2022!$W$4:$AF$4, CT_Bands_2003_Rates!CG$3), "n/a")</f>
        <v>3.6907867138943019E-3</v>
      </c>
      <c r="CH9" s="136">
        <f>IFERROR(INDEX(CT_Bills_2003_2022!$D$4:$L$25,MATCH(CT_Bands_2003_Rates!$B9,CT_Bills_2003_2022!$B$4:$B$25,0),MATCH(CT_Bands_2003_Rates!CH$2,CT_Bills_2003_2022!$D$3:$L$3,0))/SUMIFS(CT_Bands_Revaluing_2022!$W$19:$AF$19, CT_Bands_Revaluing_2022!$W$4:$AF$4, CT_Bands_2003_Rates!CH$3), "n/a")</f>
        <v>5.2532254973333338E-2</v>
      </c>
      <c r="CI9" s="136">
        <f>IFERROR(INDEX(CT_Bills_2003_2022!$D$4:$L$25,MATCH(CT_Bands_2003_Rates!$B9,CT_Bills_2003_2022!$B$4:$B$25,0),MATCH(CT_Bands_2003_Rates!CI$2,CT_Bills_2003_2022!$D$3:$L$3,0))/SUMIFS(CT_Bands_Revaluing_2022!$W$19:$AF$19, CT_Bands_Revaluing_2022!$W$4:$AF$4, CT_Bands_2003_Rates!CI$3), "n/a")</f>
        <v>3.3531083893260032E-2</v>
      </c>
      <c r="CJ9" s="136">
        <f>IFERROR(INDEX(CT_Bills_2003_2022!$D$4:$L$25,MATCH(CT_Bands_2003_Rates!$B9,CT_Bills_2003_2022!$B$4:$B$25,0),MATCH(CT_Bands_2003_Rates!CJ$2,CT_Bills_2003_2022!$D$3:$L$3,0))/SUMIFS(CT_Bands_Revaluing_2022!$W$19:$AF$19, CT_Bands_Revaluing_2022!$W$4:$AF$4, CT_Bands_2003_Rates!CJ$3), "n/a")</f>
        <v>2.3175926676686245E-2</v>
      </c>
      <c r="CK9" s="136">
        <f>IFERROR(INDEX(CT_Bills_2003_2022!$D$4:$L$25,MATCH(CT_Bands_2003_Rates!$B9,CT_Bills_2003_2022!$B$4:$B$25,0),MATCH(CT_Bands_2003_Rates!CK$2,CT_Bills_2003_2022!$D$3:$L$3,0))/SUMIFS(CT_Bands_Revaluing_2022!$W$19:$AF$19, CT_Bands_Revaluing_2022!$W$4:$AF$4, CT_Bands_2003_Rates!CK$3), "n/a")</f>
        <v>1.694585225838224E-2</v>
      </c>
      <c r="CL9" s="136">
        <f>IFERROR(INDEX(CT_Bills_2003_2022!$D$4:$L$25,MATCH(CT_Bands_2003_Rates!$B9,CT_Bills_2003_2022!$B$4:$B$25,0),MATCH(CT_Bands_2003_Rates!CL$2,CT_Bills_2003_2022!$D$3:$L$3,0))/SUMIFS(CT_Bands_Revaluing_2022!$W$19:$AF$19, CT_Bands_Revaluing_2022!$W$4:$AF$4, CT_Bands_2003_Rates!CL$3), "n/a")</f>
        <v>1.2812724281749135E-2</v>
      </c>
      <c r="CM9" s="136">
        <f>IFERROR(INDEX(CT_Bills_2003_2022!$D$4:$L$25,MATCH(CT_Bands_2003_Rates!$B9,CT_Bills_2003_2022!$B$4:$B$25,0),MATCH(CT_Bands_2003_Rates!CM$2,CT_Bills_2003_2022!$D$3:$L$3,0))/SUMIFS(CT_Bands_Revaluing_2022!$W$19:$AF$19, CT_Bands_Revaluing_2022!$W$4:$AF$4, CT_Bands_2003_Rates!CM$3), "n/a")</f>
        <v>9.4937695810005055E-3</v>
      </c>
      <c r="CN9" s="136">
        <f>IFERROR(INDEX(CT_Bills_2003_2022!$D$4:$L$25,MATCH(CT_Bands_2003_Rates!$B9,CT_Bills_2003_2022!$B$4:$B$25,0),MATCH(CT_Bands_2003_Rates!CN$2,CT_Bills_2003_2022!$D$3:$L$3,0))/SUMIFS(CT_Bands_Revaluing_2022!$W$19:$AF$19, CT_Bands_Revaluing_2022!$W$4:$AF$4, CT_Bands_2003_Rates!CN$3), "n/a")</f>
        <v>6.677823362861557E-3</v>
      </c>
      <c r="CO9" s="136">
        <f>IFERROR(INDEX(CT_Bills_2003_2022!$D$4:$L$25,MATCH(CT_Bands_2003_Rates!$B9,CT_Bills_2003_2022!$B$4:$B$25,0),MATCH(CT_Bands_2003_Rates!CO$2,CT_Bills_2003_2022!$D$3:$L$3,0))/SUMIFS(CT_Bands_Revaluing_2022!$W$19:$AF$19, CT_Bands_Revaluing_2022!$W$4:$AF$4, CT_Bands_2003_Rates!CO$3), "n/a")</f>
        <v>4.8791537875208747E-3</v>
      </c>
      <c r="CP9" s="136">
        <f>IFERROR(INDEX(CT_Bills_2003_2022!$D$4:$L$25,MATCH(CT_Bands_2003_Rates!$B9,CT_Bills_2003_2022!$B$4:$B$25,0),MATCH(CT_Bands_2003_Rates!CP$2,CT_Bills_2003_2022!$D$3:$L$3,0))/SUMIFS(CT_Bands_Revaluing_2022!$W$19:$AF$19, CT_Bands_Revaluing_2022!$W$4:$AF$4, CT_Bands_2003_Rates!CP$3), "n/a")</f>
        <v>4.3059178328766854E-3</v>
      </c>
    </row>
    <row r="10" spans="1:94" x14ac:dyDescent="0.25">
      <c r="A10" s="126" t="s">
        <v>1099</v>
      </c>
      <c r="B10" s="127" t="s">
        <v>1100</v>
      </c>
      <c r="C10" s="127" t="s">
        <v>2336</v>
      </c>
      <c r="D10" s="146">
        <f t="shared" si="0"/>
        <v>1.548459197333333E-2</v>
      </c>
      <c r="E10" s="146">
        <f t="shared" si="1"/>
        <v>1.1531030060864988E-2</v>
      </c>
      <c r="F10" s="146">
        <f t="shared" si="2"/>
        <v>9.1085567238527714E-3</v>
      </c>
      <c r="G10" s="146">
        <f t="shared" si="3"/>
        <v>7.4925283902615254E-3</v>
      </c>
      <c r="H10" s="146">
        <f t="shared" si="4"/>
        <v>6.9239932823957464E-3</v>
      </c>
      <c r="I10" s="146">
        <f t="shared" si="5"/>
        <v>6.0632365398756534E-3</v>
      </c>
      <c r="J10" s="146">
        <f t="shared" si="6"/>
        <v>4.9209466686892626E-3</v>
      </c>
      <c r="K10" s="146">
        <f t="shared" si="7"/>
        <v>4.3145895191396165E-3</v>
      </c>
      <c r="L10" s="146">
        <f t="shared" si="8"/>
        <v>4.4422961209878448E-3</v>
      </c>
      <c r="M10" s="127"/>
      <c r="N10" s="136">
        <f>IFERROR(INDEX(CT_Bills_2003_2022!$D$4:$L$25,MATCH(CT_Bands_2003_Rates!$B10,CT_Bills_2003_2022!$B$4:$B$25,0),MATCH(CT_Bands_2003_Rates!N$2,CT_Bills_2003_2022!$D$3:$L$3,0))/SUMIFS(CT_Bands_Revaluing_2022!$W$19:$AF$19, CT_Bands_Revaluing_2022!$W$4:$AF$4, CT_Bands_2003_Rates!N$3), "n/a")</f>
        <v>1.548459197333333E-2</v>
      </c>
      <c r="O10" s="136">
        <f>IFERROR(INDEX(CT_Bills_2003_2022!$D$4:$L$25,MATCH(CT_Bands_2003_Rates!$B10,CT_Bills_2003_2022!$B$4:$B$25,0),MATCH(CT_Bands_2003_Rates!O$2,CT_Bills_2003_2022!$D$3:$L$3,0))/SUMIFS(CT_Bands_Revaluing_2022!$W$19:$AF$19, CT_Bands_Revaluing_2022!$W$4:$AF$4, CT_Bands_2003_Rates!O$3), "n/a")</f>
        <v>9.883740052169989E-3</v>
      </c>
      <c r="P10" s="136">
        <f>IFERROR(INDEX(CT_Bills_2003_2022!$D$4:$L$25,MATCH(CT_Bands_2003_Rates!$B10,CT_Bills_2003_2022!$B$4:$B$25,0),MATCH(CT_Bands_2003_Rates!P$2,CT_Bills_2003_2022!$D$3:$L$3,0))/SUMIFS(CT_Bands_Revaluing_2022!$W$19:$AF$19, CT_Bands_Revaluing_2022!$W$4:$AF$4, CT_Bands_2003_Rates!P$3), "n/a")</f>
        <v>6.8314175428895781E-3</v>
      </c>
      <c r="Q10" s="136">
        <f>IFERROR(INDEX(CT_Bills_2003_2022!$D$4:$L$25,MATCH(CT_Bands_2003_Rates!$B10,CT_Bills_2003_2022!$B$4:$B$25,0),MATCH(CT_Bands_2003_Rates!Q$2,CT_Bills_2003_2022!$D$3:$L$3,0))/SUMIFS(CT_Bands_Revaluing_2022!$W$19:$AF$19, CT_Bands_Revaluing_2022!$W$4:$AF$4, CT_Bands_2003_Rates!Q$3), "n/a")</f>
        <v>4.9950189268410166E-3</v>
      </c>
      <c r="R10" s="136">
        <f>IFERROR(INDEX(CT_Bills_2003_2022!$D$4:$L$25,MATCH(CT_Bands_2003_Rates!$B10,CT_Bills_2003_2022!$B$4:$B$25,0),MATCH(CT_Bands_2003_Rates!R$2,CT_Bills_2003_2022!$D$3:$L$3,0))/SUMIFS(CT_Bands_Revaluing_2022!$W$19:$AF$19, CT_Bands_Revaluing_2022!$W$4:$AF$4, CT_Bands_2003_Rates!R$3), "n/a")</f>
        <v>3.7767236085794972E-3</v>
      </c>
      <c r="S10" s="136">
        <f>IFERROR(INDEX(CT_Bills_2003_2022!$D$4:$L$25,MATCH(CT_Bands_2003_Rates!$B10,CT_Bills_2003_2022!$B$4:$B$25,0),MATCH(CT_Bands_2003_Rates!S$2,CT_Bills_2003_2022!$D$3:$L$3,0))/SUMIFS(CT_Bands_Revaluing_2022!$W$19:$AF$19, CT_Bands_Revaluing_2022!$W$4:$AF$4, CT_Bands_2003_Rates!S$3), "n/a")</f>
        <v>2.798416864557994E-3</v>
      </c>
      <c r="T10" s="136">
        <f>IFERROR(INDEX(CT_Bills_2003_2022!$D$4:$L$25,MATCH(CT_Bands_2003_Rates!$B10,CT_Bills_2003_2022!$B$4:$B$25,0),MATCH(CT_Bands_2003_Rates!T$2,CT_Bills_2003_2022!$D$3:$L$3,0))/SUMIFS(CT_Bands_Revaluing_2022!$W$19:$AF$19, CT_Bands_Revaluing_2022!$W$4:$AF$4, CT_Bands_2003_Rates!T$3), "n/a")</f>
        <v>1.9683786674757051E-3</v>
      </c>
      <c r="U10" s="136">
        <f>IFERROR(INDEX(CT_Bills_2003_2022!$D$4:$L$25,MATCH(CT_Bands_2003_Rates!$B10,CT_Bills_2003_2022!$B$4:$B$25,0),MATCH(CT_Bands_2003_Rates!U$2,CT_Bills_2003_2022!$D$3:$L$3,0))/SUMIFS(CT_Bands_Revaluing_2022!$W$19:$AF$19, CT_Bands_Revaluing_2022!$W$4:$AF$4, CT_Bands_2003_Rates!U$3), "n/a")</f>
        <v>1.4381965063798719E-3</v>
      </c>
      <c r="V10" s="136">
        <f>IFERROR(INDEX(CT_Bills_2003_2022!$D$4:$L$25,MATCH(CT_Bands_2003_Rates!$B10,CT_Bills_2003_2022!$B$4:$B$25,0),MATCH(CT_Bands_2003_Rates!V$2,CT_Bills_2003_2022!$D$3:$L$3,0))/SUMIFS(CT_Bands_Revaluing_2022!$W$19:$AF$19, CT_Bands_Revaluing_2022!$W$4:$AF$4, CT_Bands_2003_Rates!V$3), "n/a")</f>
        <v>1.2692274631393842E-3</v>
      </c>
      <c r="W10" s="147">
        <f>IFERROR(INDEX(CT_Bills_2003_2022!$D$4:$L$25,MATCH(CT_Bands_2003_Rates!$B10,CT_Bills_2003_2022!$B$4:$B$25,0),MATCH(CT_Bands_2003_Rates!W$2,CT_Bills_2003_2022!$D$3:$L$3,0))/SUMIFS(CT_Bands_Revaluing_2022!$W$19:$AF$19, CT_Bands_Revaluing_2022!$W$4:$AF$4, CT_Bands_2003_Rates!W$3), "n/a")</f>
        <v>1.806535730222222E-2</v>
      </c>
      <c r="X10" s="136">
        <f>IFERROR(INDEX(CT_Bills_2003_2022!$D$4:$L$25,MATCH(CT_Bands_2003_Rates!$B10,CT_Bills_2003_2022!$B$4:$B$25,0),MATCH(CT_Bands_2003_Rates!X$2,CT_Bills_2003_2022!$D$3:$L$3,0))/SUMIFS(CT_Bands_Revaluing_2022!$W$19:$AF$19, CT_Bands_Revaluing_2022!$W$4:$AF$4, CT_Bands_2003_Rates!X$3), "n/a")</f>
        <v>1.1531030060864988E-2</v>
      </c>
      <c r="Y10" s="136">
        <f>IFERROR(INDEX(CT_Bills_2003_2022!$D$4:$L$25,MATCH(CT_Bands_2003_Rates!$B10,CT_Bills_2003_2022!$B$4:$B$25,0),MATCH(CT_Bands_2003_Rates!Y$2,CT_Bills_2003_2022!$D$3:$L$3,0))/SUMIFS(CT_Bands_Revaluing_2022!$W$19:$AF$19, CT_Bands_Revaluing_2022!$W$4:$AF$4, CT_Bands_2003_Rates!Y$3), "n/a")</f>
        <v>7.9699871333711748E-3</v>
      </c>
      <c r="Z10" s="136">
        <f>IFERROR(INDEX(CT_Bills_2003_2022!$D$4:$L$25,MATCH(CT_Bands_2003_Rates!$B10,CT_Bills_2003_2022!$B$4:$B$25,0),MATCH(CT_Bands_2003_Rates!Z$2,CT_Bills_2003_2022!$D$3:$L$3,0))/SUMIFS(CT_Bands_Revaluing_2022!$W$19:$AF$19, CT_Bands_Revaluing_2022!$W$4:$AF$4, CT_Bands_2003_Rates!Z$3), "n/a")</f>
        <v>5.8275220813145193E-3</v>
      </c>
      <c r="AA10" s="136">
        <f>IFERROR(INDEX(CT_Bills_2003_2022!$D$4:$L$25,MATCH(CT_Bands_2003_Rates!$B10,CT_Bills_2003_2022!$B$4:$B$25,0),MATCH(CT_Bands_2003_Rates!AA$2,CT_Bills_2003_2022!$D$3:$L$3,0))/SUMIFS(CT_Bands_Revaluing_2022!$W$19:$AF$19, CT_Bands_Revaluing_2022!$W$4:$AF$4, CT_Bands_2003_Rates!AA$3), "n/a")</f>
        <v>4.4061775433427474E-3</v>
      </c>
      <c r="AB10" s="136">
        <f>IFERROR(INDEX(CT_Bills_2003_2022!$D$4:$L$25,MATCH(CT_Bands_2003_Rates!$B10,CT_Bills_2003_2022!$B$4:$B$25,0),MATCH(CT_Bands_2003_Rates!AB$2,CT_Bills_2003_2022!$D$3:$L$3,0))/SUMIFS(CT_Bands_Revaluing_2022!$W$19:$AF$19, CT_Bands_Revaluing_2022!$W$4:$AF$4, CT_Bands_2003_Rates!AB$3), "n/a")</f>
        <v>3.2648196753176598E-3</v>
      </c>
      <c r="AC10" s="136">
        <f>IFERROR(INDEX(CT_Bills_2003_2022!$D$4:$L$25,MATCH(CT_Bands_2003_Rates!$B10,CT_Bills_2003_2022!$B$4:$B$25,0),MATCH(CT_Bands_2003_Rates!AC$2,CT_Bills_2003_2022!$D$3:$L$3,0))/SUMIFS(CT_Bands_Revaluing_2022!$W$19:$AF$19, CT_Bands_Revaluing_2022!$W$4:$AF$4, CT_Bands_2003_Rates!AC$3), "n/a")</f>
        <v>2.2964417787216559E-3</v>
      </c>
      <c r="AD10" s="136">
        <f>IFERROR(INDEX(CT_Bills_2003_2022!$D$4:$L$25,MATCH(CT_Bands_2003_Rates!$B10,CT_Bills_2003_2022!$B$4:$B$25,0),MATCH(CT_Bands_2003_Rates!AD$2,CT_Bills_2003_2022!$D$3:$L$3,0))/SUMIFS(CT_Bands_Revaluing_2022!$W$19:$AF$19, CT_Bands_Revaluing_2022!$W$4:$AF$4, CT_Bands_2003_Rates!AD$3), "n/a")</f>
        <v>1.6778959241098507E-3</v>
      </c>
      <c r="AE10" s="136">
        <f>IFERROR(INDEX(CT_Bills_2003_2022!$D$4:$L$25,MATCH(CT_Bands_2003_Rates!$B10,CT_Bills_2003_2022!$B$4:$B$25,0),MATCH(CT_Bands_2003_Rates!AE$2,CT_Bills_2003_2022!$D$3:$L$3,0))/SUMIFS(CT_Bands_Revaluing_2022!$W$19:$AF$19, CT_Bands_Revaluing_2022!$W$4:$AF$4, CT_Bands_2003_Rates!AE$3), "n/a")</f>
        <v>1.4807653736626149E-3</v>
      </c>
      <c r="AF10" s="147">
        <f>IFERROR(INDEX(CT_Bills_2003_2022!$D$4:$L$25,MATCH(CT_Bands_2003_Rates!$B10,CT_Bills_2003_2022!$B$4:$B$25,0),MATCH(CT_Bands_2003_Rates!AF$2,CT_Bills_2003_2022!$D$3:$L$3,0))/SUMIFS(CT_Bands_Revaluing_2022!$W$19:$AF$19, CT_Bands_Revaluing_2022!$W$4:$AF$4, CT_Bands_2003_Rates!AF$3), "n/a")</f>
        <v>2.0646122631111107E-2</v>
      </c>
      <c r="AG10" s="136">
        <f>IFERROR(INDEX(CT_Bills_2003_2022!$D$4:$L$25,MATCH(CT_Bands_2003_Rates!$B10,CT_Bills_2003_2022!$B$4:$B$25,0),MATCH(CT_Bands_2003_Rates!AG$2,CT_Bills_2003_2022!$D$3:$L$3,0))/SUMIFS(CT_Bands_Revaluing_2022!$W$19:$AF$19, CT_Bands_Revaluing_2022!$W$4:$AF$4, CT_Bands_2003_Rates!AG$3), "n/a")</f>
        <v>1.3178320069559987E-2</v>
      </c>
      <c r="AH10" s="136">
        <f>IFERROR(INDEX(CT_Bills_2003_2022!$D$4:$L$25,MATCH(CT_Bands_2003_Rates!$B10,CT_Bills_2003_2022!$B$4:$B$25,0),MATCH(CT_Bands_2003_Rates!AH$2,CT_Bills_2003_2022!$D$3:$L$3,0))/SUMIFS(CT_Bands_Revaluing_2022!$W$19:$AF$19, CT_Bands_Revaluing_2022!$W$4:$AF$4, CT_Bands_2003_Rates!AH$3), "n/a")</f>
        <v>9.1085567238527714E-3</v>
      </c>
      <c r="AI10" s="136">
        <f>IFERROR(INDEX(CT_Bills_2003_2022!$D$4:$L$25,MATCH(CT_Bands_2003_Rates!$B10,CT_Bills_2003_2022!$B$4:$B$25,0),MATCH(CT_Bands_2003_Rates!AI$2,CT_Bills_2003_2022!$D$3:$L$3,0))/SUMIFS(CT_Bands_Revaluing_2022!$W$19:$AF$19, CT_Bands_Revaluing_2022!$W$4:$AF$4, CT_Bands_2003_Rates!AI$3), "n/a")</f>
        <v>6.6600252357880228E-3</v>
      </c>
      <c r="AJ10" s="136">
        <f>IFERROR(INDEX(CT_Bills_2003_2022!$D$4:$L$25,MATCH(CT_Bands_2003_Rates!$B10,CT_Bills_2003_2022!$B$4:$B$25,0),MATCH(CT_Bands_2003_Rates!AJ$2,CT_Bills_2003_2022!$D$3:$L$3,0))/SUMIFS(CT_Bands_Revaluing_2022!$W$19:$AF$19, CT_Bands_Revaluing_2022!$W$4:$AF$4, CT_Bands_2003_Rates!AJ$3), "n/a")</f>
        <v>5.0356314781059971E-3</v>
      </c>
      <c r="AK10" s="136">
        <f>IFERROR(INDEX(CT_Bills_2003_2022!$D$4:$L$25,MATCH(CT_Bands_2003_Rates!$B10,CT_Bills_2003_2022!$B$4:$B$25,0),MATCH(CT_Bands_2003_Rates!AK$2,CT_Bills_2003_2022!$D$3:$L$3,0))/SUMIFS(CT_Bands_Revaluing_2022!$W$19:$AF$19, CT_Bands_Revaluing_2022!$W$4:$AF$4, CT_Bands_2003_Rates!AK$3), "n/a")</f>
        <v>3.7312224860773257E-3</v>
      </c>
      <c r="AL10" s="136">
        <f>IFERROR(INDEX(CT_Bills_2003_2022!$D$4:$L$25,MATCH(CT_Bands_2003_Rates!$B10,CT_Bills_2003_2022!$B$4:$B$25,0),MATCH(CT_Bands_2003_Rates!AL$2,CT_Bills_2003_2022!$D$3:$L$3,0))/SUMIFS(CT_Bands_Revaluing_2022!$W$19:$AF$19, CT_Bands_Revaluing_2022!$W$4:$AF$4, CT_Bands_2003_Rates!AL$3), "n/a")</f>
        <v>2.6245048899676071E-3</v>
      </c>
      <c r="AM10" s="136">
        <f>IFERROR(INDEX(CT_Bills_2003_2022!$D$4:$L$25,MATCH(CT_Bands_2003_Rates!$B10,CT_Bills_2003_2022!$B$4:$B$25,0),MATCH(CT_Bands_2003_Rates!AM$2,CT_Bills_2003_2022!$D$3:$L$3,0))/SUMIFS(CT_Bands_Revaluing_2022!$W$19:$AF$19, CT_Bands_Revaluing_2022!$W$4:$AF$4, CT_Bands_2003_Rates!AM$3), "n/a")</f>
        <v>1.9175953418398292E-3</v>
      </c>
      <c r="AN10" s="136">
        <f>IFERROR(INDEX(CT_Bills_2003_2022!$D$4:$L$25,MATCH(CT_Bands_2003_Rates!$B10,CT_Bills_2003_2022!$B$4:$B$25,0),MATCH(CT_Bands_2003_Rates!AN$2,CT_Bills_2003_2022!$D$3:$L$3,0))/SUMIFS(CT_Bands_Revaluing_2022!$W$19:$AF$19, CT_Bands_Revaluing_2022!$W$4:$AF$4, CT_Bands_2003_Rates!AN$3), "n/a")</f>
        <v>1.6923032841858459E-3</v>
      </c>
      <c r="AO10" s="147">
        <f>IFERROR(INDEX(CT_Bills_2003_2022!$D$4:$L$25,MATCH(CT_Bands_2003_Rates!$B10,CT_Bills_2003_2022!$B$4:$B$25,0),MATCH(CT_Bands_2003_Rates!AO$2,CT_Bills_2003_2022!$D$3:$L$3,0))/SUMIFS(CT_Bands_Revaluing_2022!$W$19:$AF$19, CT_Bands_Revaluing_2022!$W$4:$AF$4, CT_Bands_2003_Rates!AO$3), "n/a")</f>
        <v>2.3226887959999998E-2</v>
      </c>
      <c r="AP10" s="136">
        <f>IFERROR(INDEX(CT_Bills_2003_2022!$D$4:$L$25,MATCH(CT_Bands_2003_Rates!$B10,CT_Bills_2003_2022!$B$4:$B$25,0),MATCH(CT_Bands_2003_Rates!AP$2,CT_Bills_2003_2022!$D$3:$L$3,0))/SUMIFS(CT_Bands_Revaluing_2022!$W$19:$AF$19, CT_Bands_Revaluing_2022!$W$4:$AF$4, CT_Bands_2003_Rates!AP$3), "n/a")</f>
        <v>1.4825610078254985E-2</v>
      </c>
      <c r="AQ10" s="136">
        <f>IFERROR(INDEX(CT_Bills_2003_2022!$D$4:$L$25,MATCH(CT_Bands_2003_Rates!$B10,CT_Bills_2003_2022!$B$4:$B$25,0),MATCH(CT_Bands_2003_Rates!AQ$2,CT_Bills_2003_2022!$D$3:$L$3,0))/SUMIFS(CT_Bands_Revaluing_2022!$W$19:$AF$19, CT_Bands_Revaluing_2022!$W$4:$AF$4, CT_Bands_2003_Rates!AQ$3), "n/a")</f>
        <v>1.0247126314334368E-2</v>
      </c>
      <c r="AR10" s="136">
        <f>IFERROR(INDEX(CT_Bills_2003_2022!$D$4:$L$25,MATCH(CT_Bands_2003_Rates!$B10,CT_Bills_2003_2022!$B$4:$B$25,0),MATCH(CT_Bands_2003_Rates!AR$2,CT_Bills_2003_2022!$D$3:$L$3,0))/SUMIFS(CT_Bands_Revaluing_2022!$W$19:$AF$19, CT_Bands_Revaluing_2022!$W$4:$AF$4, CT_Bands_2003_Rates!AR$3), "n/a")</f>
        <v>7.4925283902615254E-3</v>
      </c>
      <c r="AS10" s="136">
        <f>IFERROR(INDEX(CT_Bills_2003_2022!$D$4:$L$25,MATCH(CT_Bands_2003_Rates!$B10,CT_Bills_2003_2022!$B$4:$B$25,0),MATCH(CT_Bands_2003_Rates!AS$2,CT_Bills_2003_2022!$D$3:$L$3,0))/SUMIFS(CT_Bands_Revaluing_2022!$W$19:$AF$19, CT_Bands_Revaluing_2022!$W$4:$AF$4, CT_Bands_2003_Rates!AS$3), "n/a")</f>
        <v>5.6650854128692469E-3</v>
      </c>
      <c r="AT10" s="136">
        <f>IFERROR(INDEX(CT_Bills_2003_2022!$D$4:$L$25,MATCH(CT_Bands_2003_Rates!$B10,CT_Bills_2003_2022!$B$4:$B$25,0),MATCH(CT_Bands_2003_Rates!AT$2,CT_Bills_2003_2022!$D$3:$L$3,0))/SUMIFS(CT_Bands_Revaluing_2022!$W$19:$AF$19, CT_Bands_Revaluing_2022!$W$4:$AF$4, CT_Bands_2003_Rates!AT$3), "n/a")</f>
        <v>4.1976252968369916E-3</v>
      </c>
      <c r="AU10" s="136">
        <f>IFERROR(INDEX(CT_Bills_2003_2022!$D$4:$L$25,MATCH(CT_Bands_2003_Rates!$B10,CT_Bills_2003_2022!$B$4:$B$25,0),MATCH(CT_Bands_2003_Rates!AU$2,CT_Bills_2003_2022!$D$3:$L$3,0))/SUMIFS(CT_Bands_Revaluing_2022!$W$19:$AF$19, CT_Bands_Revaluing_2022!$W$4:$AF$4, CT_Bands_2003_Rates!AU$3), "n/a")</f>
        <v>2.9525680012135579E-3</v>
      </c>
      <c r="AV10" s="136">
        <f>IFERROR(INDEX(CT_Bills_2003_2022!$D$4:$L$25,MATCH(CT_Bands_2003_Rates!$B10,CT_Bills_2003_2022!$B$4:$B$25,0),MATCH(CT_Bands_2003_Rates!AV$2,CT_Bills_2003_2022!$D$3:$L$3,0))/SUMIFS(CT_Bands_Revaluing_2022!$W$19:$AF$19, CT_Bands_Revaluing_2022!$W$4:$AF$4, CT_Bands_2003_Rates!AV$3), "n/a")</f>
        <v>2.1572947595698082E-3</v>
      </c>
      <c r="AW10" s="136">
        <f>IFERROR(INDEX(CT_Bills_2003_2022!$D$4:$L$25,MATCH(CT_Bands_2003_Rates!$B10,CT_Bills_2003_2022!$B$4:$B$25,0),MATCH(CT_Bands_2003_Rates!AW$2,CT_Bills_2003_2022!$D$3:$L$3,0))/SUMIFS(CT_Bands_Revaluing_2022!$W$19:$AF$19, CT_Bands_Revaluing_2022!$W$4:$AF$4, CT_Bands_2003_Rates!AW$3), "n/a")</f>
        <v>1.9038411947090766E-3</v>
      </c>
      <c r="AX10" s="147">
        <f>IFERROR(INDEX(CT_Bills_2003_2022!$D$4:$L$25,MATCH(CT_Bands_2003_Rates!$B10,CT_Bills_2003_2022!$B$4:$B$25,0),MATCH(CT_Bands_2003_Rates!AX$2,CT_Bills_2003_2022!$D$3:$L$3,0))/SUMIFS(CT_Bands_Revaluing_2022!$W$19:$AF$19, CT_Bands_Revaluing_2022!$W$4:$AF$4, CT_Bands_2003_Rates!AX$3), "n/a")</f>
        <v>2.8388418617777775E-2</v>
      </c>
      <c r="AY10" s="136">
        <f>IFERROR(INDEX(CT_Bills_2003_2022!$D$4:$L$25,MATCH(CT_Bands_2003_Rates!$B10,CT_Bills_2003_2022!$B$4:$B$25,0),MATCH(CT_Bands_2003_Rates!AY$2,CT_Bills_2003_2022!$D$3:$L$3,0))/SUMIFS(CT_Bands_Revaluing_2022!$W$19:$AF$19, CT_Bands_Revaluing_2022!$W$4:$AF$4, CT_Bands_2003_Rates!AY$3), "n/a")</f>
        <v>1.8120190095644983E-2</v>
      </c>
      <c r="AZ10" s="136">
        <f>IFERROR(INDEX(CT_Bills_2003_2022!$D$4:$L$25,MATCH(CT_Bands_2003_Rates!$B10,CT_Bills_2003_2022!$B$4:$B$25,0),MATCH(CT_Bands_2003_Rates!AZ$2,CT_Bills_2003_2022!$D$3:$L$3,0))/SUMIFS(CT_Bands_Revaluing_2022!$W$19:$AF$19, CT_Bands_Revaluing_2022!$W$4:$AF$4, CT_Bands_2003_Rates!AZ$3), "n/a")</f>
        <v>1.2524265495297561E-2</v>
      </c>
      <c r="BA10" s="136">
        <f>IFERROR(INDEX(CT_Bills_2003_2022!$D$4:$L$25,MATCH(CT_Bands_2003_Rates!$B10,CT_Bills_2003_2022!$B$4:$B$25,0),MATCH(CT_Bands_2003_Rates!BA$2,CT_Bills_2003_2022!$D$3:$L$3,0))/SUMIFS(CT_Bands_Revaluing_2022!$W$19:$AF$19, CT_Bands_Revaluing_2022!$W$4:$AF$4, CT_Bands_2003_Rates!BA$3), "n/a")</f>
        <v>9.1575346992085315E-3</v>
      </c>
      <c r="BB10" s="136">
        <f>IFERROR(INDEX(CT_Bills_2003_2022!$D$4:$L$25,MATCH(CT_Bands_2003_Rates!$B10,CT_Bills_2003_2022!$B$4:$B$25,0),MATCH(CT_Bands_2003_Rates!BB$2,CT_Bills_2003_2022!$D$3:$L$3,0))/SUMIFS(CT_Bands_Revaluing_2022!$W$19:$AF$19, CT_Bands_Revaluing_2022!$W$4:$AF$4, CT_Bands_2003_Rates!BB$3), "n/a")</f>
        <v>6.9239932823957464E-3</v>
      </c>
      <c r="BC10" s="136">
        <f>IFERROR(INDEX(CT_Bills_2003_2022!$D$4:$L$25,MATCH(CT_Bands_2003_Rates!$B10,CT_Bills_2003_2022!$B$4:$B$25,0),MATCH(CT_Bands_2003_Rates!BC$2,CT_Bills_2003_2022!$D$3:$L$3,0))/SUMIFS(CT_Bands_Revaluing_2022!$W$19:$AF$19, CT_Bands_Revaluing_2022!$W$4:$AF$4, CT_Bands_2003_Rates!BC$3), "n/a")</f>
        <v>5.1304309183563233E-3</v>
      </c>
      <c r="BD10" s="136">
        <f>IFERROR(INDEX(CT_Bills_2003_2022!$D$4:$L$25,MATCH(CT_Bands_2003_Rates!$B10,CT_Bills_2003_2022!$B$4:$B$25,0),MATCH(CT_Bands_2003_Rates!BD$2,CT_Bills_2003_2022!$D$3:$L$3,0))/SUMIFS(CT_Bands_Revaluing_2022!$W$19:$AF$19, CT_Bands_Revaluing_2022!$W$4:$AF$4, CT_Bands_2003_Rates!BD$3), "n/a")</f>
        <v>3.6086942237054599E-3</v>
      </c>
      <c r="BE10" s="136">
        <f>IFERROR(INDEX(CT_Bills_2003_2022!$D$4:$L$25,MATCH(CT_Bands_2003_Rates!$B10,CT_Bills_2003_2022!$B$4:$B$25,0),MATCH(CT_Bands_2003_Rates!BE$2,CT_Bills_2003_2022!$D$3:$L$3,0))/SUMIFS(CT_Bands_Revaluing_2022!$W$19:$AF$19, CT_Bands_Revaluing_2022!$W$4:$AF$4, CT_Bands_2003_Rates!BE$3), "n/a")</f>
        <v>2.6366935950297658E-3</v>
      </c>
      <c r="BF10" s="136">
        <f>IFERROR(INDEX(CT_Bills_2003_2022!$D$4:$L$25,MATCH(CT_Bands_2003_Rates!$B10,CT_Bills_2003_2022!$B$4:$B$25,0),MATCH(CT_Bands_2003_Rates!BF$2,CT_Bills_2003_2022!$D$3:$L$3,0))/SUMIFS(CT_Bands_Revaluing_2022!$W$19:$AF$19, CT_Bands_Revaluing_2022!$W$4:$AF$4, CT_Bands_2003_Rates!BF$3), "n/a")</f>
        <v>2.3269170157555383E-3</v>
      </c>
      <c r="BG10" s="147">
        <f>IFERROR(INDEX(CT_Bills_2003_2022!$D$4:$L$25,MATCH(CT_Bands_2003_Rates!$B10,CT_Bills_2003_2022!$B$4:$B$25,0),MATCH(CT_Bands_2003_Rates!BG$2,CT_Bills_2003_2022!$D$3:$L$3,0))/SUMIFS(CT_Bands_Revaluing_2022!$W$19:$AF$19, CT_Bands_Revaluing_2022!$W$4:$AF$4, CT_Bands_2003_Rates!BG$3), "n/a")</f>
        <v>3.3549949275555546E-2</v>
      </c>
      <c r="BH10" s="136">
        <f>IFERROR(INDEX(CT_Bills_2003_2022!$D$4:$L$25,MATCH(CT_Bands_2003_Rates!$B10,CT_Bills_2003_2022!$B$4:$B$25,0),MATCH(CT_Bands_2003_Rates!BH$2,CT_Bills_2003_2022!$D$3:$L$3,0))/SUMIFS(CT_Bands_Revaluing_2022!$W$19:$AF$19, CT_Bands_Revaluing_2022!$W$4:$AF$4, CT_Bands_2003_Rates!BH$3), "n/a")</f>
        <v>2.1414770113034977E-2</v>
      </c>
      <c r="BI10" s="136">
        <f>IFERROR(INDEX(CT_Bills_2003_2022!$D$4:$L$25,MATCH(CT_Bands_2003_Rates!$B10,CT_Bills_2003_2022!$B$4:$B$25,0),MATCH(CT_Bands_2003_Rates!BI$2,CT_Bills_2003_2022!$D$3:$L$3,0))/SUMIFS(CT_Bands_Revaluing_2022!$W$19:$AF$19, CT_Bands_Revaluing_2022!$W$4:$AF$4, CT_Bands_2003_Rates!BI$3), "n/a")</f>
        <v>1.4801404676260753E-2</v>
      </c>
      <c r="BJ10" s="136">
        <f>IFERROR(INDEX(CT_Bills_2003_2022!$D$4:$L$25,MATCH(CT_Bands_2003_Rates!$B10,CT_Bills_2003_2022!$B$4:$B$25,0),MATCH(CT_Bands_2003_Rates!BJ$2,CT_Bills_2003_2022!$D$3:$L$3,0))/SUMIFS(CT_Bands_Revaluing_2022!$W$19:$AF$19, CT_Bands_Revaluing_2022!$W$4:$AF$4, CT_Bands_2003_Rates!BJ$3), "n/a")</f>
        <v>1.0822541008155535E-2</v>
      </c>
      <c r="BK10" s="136">
        <f>IFERROR(INDEX(CT_Bills_2003_2022!$D$4:$L$25,MATCH(CT_Bands_2003_Rates!$B10,CT_Bills_2003_2022!$B$4:$B$25,0),MATCH(CT_Bands_2003_Rates!BK$2,CT_Bills_2003_2022!$D$3:$L$3,0))/SUMIFS(CT_Bands_Revaluing_2022!$W$19:$AF$19, CT_Bands_Revaluing_2022!$W$4:$AF$4, CT_Bands_2003_Rates!BK$3), "n/a")</f>
        <v>8.182901151922245E-3</v>
      </c>
      <c r="BL10" s="136">
        <f>IFERROR(INDEX(CT_Bills_2003_2022!$D$4:$L$25,MATCH(CT_Bands_2003_Rates!$B10,CT_Bills_2003_2022!$B$4:$B$25,0),MATCH(CT_Bands_2003_Rates!BL$2,CT_Bills_2003_2022!$D$3:$L$3,0))/SUMIFS(CT_Bands_Revaluing_2022!$W$19:$AF$19, CT_Bands_Revaluing_2022!$W$4:$AF$4, CT_Bands_2003_Rates!BL$3), "n/a")</f>
        <v>6.0632365398756534E-3</v>
      </c>
      <c r="BM10" s="136">
        <f>IFERROR(INDEX(CT_Bills_2003_2022!$D$4:$L$25,MATCH(CT_Bands_2003_Rates!$B10,CT_Bills_2003_2022!$B$4:$B$25,0),MATCH(CT_Bands_2003_Rates!BM$2,CT_Bills_2003_2022!$D$3:$L$3,0))/SUMIFS(CT_Bands_Revaluing_2022!$W$19:$AF$19, CT_Bands_Revaluing_2022!$W$4:$AF$4, CT_Bands_2003_Rates!BM$3), "n/a")</f>
        <v>4.2648204461973611E-3</v>
      </c>
      <c r="BN10" s="136">
        <f>IFERROR(INDEX(CT_Bills_2003_2022!$D$4:$L$25,MATCH(CT_Bands_2003_Rates!$B10,CT_Bills_2003_2022!$B$4:$B$25,0),MATCH(CT_Bands_2003_Rates!BN$2,CT_Bills_2003_2022!$D$3:$L$3,0))/SUMIFS(CT_Bands_Revaluing_2022!$W$19:$AF$19, CT_Bands_Revaluing_2022!$W$4:$AF$4, CT_Bands_2003_Rates!BN$3), "n/a")</f>
        <v>3.1160924304897224E-3</v>
      </c>
      <c r="BO10" s="136">
        <f>IFERROR(INDEX(CT_Bills_2003_2022!$D$4:$L$25,MATCH(CT_Bands_2003_Rates!$B10,CT_Bills_2003_2022!$B$4:$B$25,0),MATCH(CT_Bands_2003_Rates!BO$2,CT_Bills_2003_2022!$D$3:$L$3,0))/SUMIFS(CT_Bands_Revaluing_2022!$W$19:$AF$19, CT_Bands_Revaluing_2022!$W$4:$AF$4, CT_Bands_2003_Rates!BO$3), "n/a")</f>
        <v>2.7499928368019994E-3</v>
      </c>
      <c r="BP10" s="147">
        <f>IFERROR(INDEX(CT_Bills_2003_2022!$D$4:$L$25,MATCH(CT_Bands_2003_Rates!$B10,CT_Bills_2003_2022!$B$4:$B$25,0),MATCH(CT_Bands_2003_Rates!BP$2,CT_Bills_2003_2022!$D$3:$L$3,0))/SUMIFS(CT_Bands_Revaluing_2022!$W$19:$AF$19, CT_Bands_Revaluing_2022!$W$4:$AF$4, CT_Bands_2003_Rates!BP$3), "n/a")</f>
        <v>3.8711479933333327E-2</v>
      </c>
      <c r="BQ10" s="136">
        <f>IFERROR(INDEX(CT_Bills_2003_2022!$D$4:$L$25,MATCH(CT_Bands_2003_Rates!$B10,CT_Bills_2003_2022!$B$4:$B$25,0),MATCH(CT_Bands_2003_Rates!BQ$2,CT_Bills_2003_2022!$D$3:$L$3,0))/SUMIFS(CT_Bands_Revaluing_2022!$W$19:$AF$19, CT_Bands_Revaluing_2022!$W$4:$AF$4, CT_Bands_2003_Rates!BQ$3), "n/a")</f>
        <v>2.4709350130424974E-2</v>
      </c>
      <c r="BR10" s="136">
        <f>IFERROR(INDEX(CT_Bills_2003_2022!$D$4:$L$25,MATCH(CT_Bands_2003_Rates!$B10,CT_Bills_2003_2022!$B$4:$B$25,0),MATCH(CT_Bands_2003_Rates!BR$2,CT_Bills_2003_2022!$D$3:$L$3,0))/SUMIFS(CT_Bands_Revaluing_2022!$W$19:$AF$19, CT_Bands_Revaluing_2022!$W$4:$AF$4, CT_Bands_2003_Rates!BR$3), "n/a")</f>
        <v>1.7078543857223946E-2</v>
      </c>
      <c r="BS10" s="136">
        <f>IFERROR(INDEX(CT_Bills_2003_2022!$D$4:$L$25,MATCH(CT_Bands_2003_Rates!$B10,CT_Bills_2003_2022!$B$4:$B$25,0),MATCH(CT_Bands_2003_Rates!BS$2,CT_Bills_2003_2022!$D$3:$L$3,0))/SUMIFS(CT_Bands_Revaluing_2022!$W$19:$AF$19, CT_Bands_Revaluing_2022!$W$4:$AF$4, CT_Bands_2003_Rates!BS$3), "n/a")</f>
        <v>1.2487547317102542E-2</v>
      </c>
      <c r="BT10" s="136">
        <f>IFERROR(INDEX(CT_Bills_2003_2022!$D$4:$L$25,MATCH(CT_Bands_2003_Rates!$B10,CT_Bills_2003_2022!$B$4:$B$25,0),MATCH(CT_Bands_2003_Rates!BT$2,CT_Bills_2003_2022!$D$3:$L$3,0))/SUMIFS(CT_Bands_Revaluing_2022!$W$19:$AF$19, CT_Bands_Revaluing_2022!$W$4:$AF$4, CT_Bands_2003_Rates!BT$3), "n/a")</f>
        <v>9.4418090214487445E-3</v>
      </c>
      <c r="BU10" s="136">
        <f>IFERROR(INDEX(CT_Bills_2003_2022!$D$4:$L$25,MATCH(CT_Bands_2003_Rates!$B10,CT_Bills_2003_2022!$B$4:$B$25,0),MATCH(CT_Bands_2003_Rates!BU$2,CT_Bills_2003_2022!$D$3:$L$3,0))/SUMIFS(CT_Bands_Revaluing_2022!$W$19:$AF$19, CT_Bands_Revaluing_2022!$W$4:$AF$4, CT_Bands_2003_Rates!BU$3), "n/a")</f>
        <v>6.9960421613949851E-3</v>
      </c>
      <c r="BV10" s="136">
        <f>IFERROR(INDEX(CT_Bills_2003_2022!$D$4:$L$25,MATCH(CT_Bands_2003_Rates!$B10,CT_Bills_2003_2022!$B$4:$B$25,0),MATCH(CT_Bands_2003_Rates!BV$2,CT_Bills_2003_2022!$D$3:$L$3,0))/SUMIFS(CT_Bands_Revaluing_2022!$W$19:$AF$19, CT_Bands_Revaluing_2022!$W$4:$AF$4, CT_Bands_2003_Rates!BV$3), "n/a")</f>
        <v>4.9209466686892626E-3</v>
      </c>
      <c r="BW10" s="136">
        <f>IFERROR(INDEX(CT_Bills_2003_2022!$D$4:$L$25,MATCH(CT_Bands_2003_Rates!$B10,CT_Bills_2003_2022!$B$4:$B$25,0),MATCH(CT_Bands_2003_Rates!BW$2,CT_Bills_2003_2022!$D$3:$L$3,0))/SUMIFS(CT_Bands_Revaluing_2022!$W$19:$AF$19, CT_Bands_Revaluing_2022!$W$4:$AF$4, CT_Bands_2003_Rates!BW$3), "n/a")</f>
        <v>3.59549126594968E-3</v>
      </c>
      <c r="BX10" s="136">
        <f>IFERROR(INDEX(CT_Bills_2003_2022!$D$4:$L$25,MATCH(CT_Bands_2003_Rates!$B10,CT_Bills_2003_2022!$B$4:$B$25,0),MATCH(CT_Bands_2003_Rates!BX$2,CT_Bills_2003_2022!$D$3:$L$3,0))/SUMIFS(CT_Bands_Revaluing_2022!$W$19:$AF$19, CT_Bands_Revaluing_2022!$W$4:$AF$4, CT_Bands_2003_Rates!BX$3), "n/a")</f>
        <v>3.1730686578484608E-3</v>
      </c>
      <c r="BY10" s="147">
        <f>IFERROR(INDEX(CT_Bills_2003_2022!$D$4:$L$25,MATCH(CT_Bands_2003_Rates!$B10,CT_Bills_2003_2022!$B$4:$B$25,0),MATCH(CT_Bands_2003_Rates!BY$2,CT_Bills_2003_2022!$D$3:$L$3,0))/SUMIFS(CT_Bands_Revaluing_2022!$W$19:$AF$19, CT_Bands_Revaluing_2022!$W$4:$AF$4, CT_Bands_2003_Rates!BY$3), "n/a")</f>
        <v>4.6453775919999996E-2</v>
      </c>
      <c r="BZ10" s="136">
        <f>IFERROR(INDEX(CT_Bills_2003_2022!$D$4:$L$25,MATCH(CT_Bands_2003_Rates!$B10,CT_Bills_2003_2022!$B$4:$B$25,0),MATCH(CT_Bands_2003_Rates!BZ$2,CT_Bills_2003_2022!$D$3:$L$3,0))/SUMIFS(CT_Bands_Revaluing_2022!$W$19:$AF$19, CT_Bands_Revaluing_2022!$W$4:$AF$4, CT_Bands_2003_Rates!BZ$3), "n/a")</f>
        <v>2.9651220156509971E-2</v>
      </c>
      <c r="CA10" s="136">
        <f>IFERROR(INDEX(CT_Bills_2003_2022!$D$4:$L$25,MATCH(CT_Bands_2003_Rates!$B10,CT_Bills_2003_2022!$B$4:$B$25,0),MATCH(CT_Bands_2003_Rates!CA$2,CT_Bills_2003_2022!$D$3:$L$3,0))/SUMIFS(CT_Bands_Revaluing_2022!$W$19:$AF$19, CT_Bands_Revaluing_2022!$W$4:$AF$4, CT_Bands_2003_Rates!CA$3), "n/a")</f>
        <v>2.0494252628668736E-2</v>
      </c>
      <c r="CB10" s="136">
        <f>IFERROR(INDEX(CT_Bills_2003_2022!$D$4:$L$25,MATCH(CT_Bands_2003_Rates!$B10,CT_Bills_2003_2022!$B$4:$B$25,0),MATCH(CT_Bands_2003_Rates!CB$2,CT_Bills_2003_2022!$D$3:$L$3,0))/SUMIFS(CT_Bands_Revaluing_2022!$W$19:$AF$19, CT_Bands_Revaluing_2022!$W$4:$AF$4, CT_Bands_2003_Rates!CB$3), "n/a")</f>
        <v>1.4985056780523051E-2</v>
      </c>
      <c r="CC10" s="136">
        <f>IFERROR(INDEX(CT_Bills_2003_2022!$D$4:$L$25,MATCH(CT_Bands_2003_Rates!$B10,CT_Bills_2003_2022!$B$4:$B$25,0),MATCH(CT_Bands_2003_Rates!CC$2,CT_Bills_2003_2022!$D$3:$L$3,0))/SUMIFS(CT_Bands_Revaluing_2022!$W$19:$AF$19, CT_Bands_Revaluing_2022!$W$4:$AF$4, CT_Bands_2003_Rates!CC$3), "n/a")</f>
        <v>1.1330170825738494E-2</v>
      </c>
      <c r="CD10" s="136">
        <f>IFERROR(INDEX(CT_Bills_2003_2022!$D$4:$L$25,MATCH(CT_Bands_2003_Rates!$B10,CT_Bills_2003_2022!$B$4:$B$25,0),MATCH(CT_Bands_2003_Rates!CD$2,CT_Bills_2003_2022!$D$3:$L$3,0))/SUMIFS(CT_Bands_Revaluing_2022!$W$19:$AF$19, CT_Bands_Revaluing_2022!$W$4:$AF$4, CT_Bands_2003_Rates!CD$3), "n/a")</f>
        <v>8.3952505936739832E-3</v>
      </c>
      <c r="CE10" s="136">
        <f>IFERROR(INDEX(CT_Bills_2003_2022!$D$4:$L$25,MATCH(CT_Bands_2003_Rates!$B10,CT_Bills_2003_2022!$B$4:$B$25,0),MATCH(CT_Bands_2003_Rates!CE$2,CT_Bills_2003_2022!$D$3:$L$3,0))/SUMIFS(CT_Bands_Revaluing_2022!$W$19:$AF$19, CT_Bands_Revaluing_2022!$W$4:$AF$4, CT_Bands_2003_Rates!CE$3), "n/a")</f>
        <v>5.9051360024271159E-3</v>
      </c>
      <c r="CF10" s="136">
        <f>IFERROR(INDEX(CT_Bills_2003_2022!$D$4:$L$25,MATCH(CT_Bands_2003_Rates!$B10,CT_Bills_2003_2022!$B$4:$B$25,0),MATCH(CT_Bands_2003_Rates!CF$2,CT_Bills_2003_2022!$D$3:$L$3,0))/SUMIFS(CT_Bands_Revaluing_2022!$W$19:$AF$19, CT_Bands_Revaluing_2022!$W$4:$AF$4, CT_Bands_2003_Rates!CF$3), "n/a")</f>
        <v>4.3145895191396165E-3</v>
      </c>
      <c r="CG10" s="136">
        <f>IFERROR(INDEX(CT_Bills_2003_2022!$D$4:$L$25,MATCH(CT_Bands_2003_Rates!$B10,CT_Bills_2003_2022!$B$4:$B$25,0),MATCH(CT_Bands_2003_Rates!CG$2,CT_Bills_2003_2022!$D$3:$L$3,0))/SUMIFS(CT_Bands_Revaluing_2022!$W$19:$AF$19, CT_Bands_Revaluing_2022!$W$4:$AF$4, CT_Bands_2003_Rates!CG$3), "n/a")</f>
        <v>3.8076823894181533E-3</v>
      </c>
      <c r="CH10" s="136">
        <f>IFERROR(INDEX(CT_Bills_2003_2022!$D$4:$L$25,MATCH(CT_Bands_2003_Rates!$B10,CT_Bills_2003_2022!$B$4:$B$25,0),MATCH(CT_Bands_2003_Rates!CH$2,CT_Bills_2003_2022!$D$3:$L$3,0))/SUMIFS(CT_Bands_Revaluing_2022!$W$19:$AF$19, CT_Bands_Revaluing_2022!$W$4:$AF$4, CT_Bands_2003_Rates!CH$3), "n/a")</f>
        <v>5.4196071906666657E-2</v>
      </c>
      <c r="CI10" s="136">
        <f>IFERROR(INDEX(CT_Bills_2003_2022!$D$4:$L$25,MATCH(CT_Bands_2003_Rates!$B10,CT_Bills_2003_2022!$B$4:$B$25,0),MATCH(CT_Bands_2003_Rates!CI$2,CT_Bills_2003_2022!$D$3:$L$3,0))/SUMIFS(CT_Bands_Revaluing_2022!$W$19:$AF$19, CT_Bands_Revaluing_2022!$W$4:$AF$4, CT_Bands_2003_Rates!CI$3), "n/a")</f>
        <v>3.459309018259496E-2</v>
      </c>
      <c r="CJ10" s="136">
        <f>IFERROR(INDEX(CT_Bills_2003_2022!$D$4:$L$25,MATCH(CT_Bands_2003_Rates!$B10,CT_Bills_2003_2022!$B$4:$B$25,0),MATCH(CT_Bands_2003_Rates!CJ$2,CT_Bills_2003_2022!$D$3:$L$3,0))/SUMIFS(CT_Bands_Revaluing_2022!$W$19:$AF$19, CT_Bands_Revaluing_2022!$W$4:$AF$4, CT_Bands_2003_Rates!CJ$3), "n/a")</f>
        <v>2.3909961400113526E-2</v>
      </c>
      <c r="CK10" s="136">
        <f>IFERROR(INDEX(CT_Bills_2003_2022!$D$4:$L$25,MATCH(CT_Bands_2003_Rates!$B10,CT_Bills_2003_2022!$B$4:$B$25,0),MATCH(CT_Bands_2003_Rates!CK$2,CT_Bills_2003_2022!$D$3:$L$3,0))/SUMIFS(CT_Bands_Revaluing_2022!$W$19:$AF$19, CT_Bands_Revaluing_2022!$W$4:$AF$4, CT_Bands_2003_Rates!CK$3), "n/a")</f>
        <v>1.7482566243943558E-2</v>
      </c>
      <c r="CL10" s="136">
        <f>IFERROR(INDEX(CT_Bills_2003_2022!$D$4:$L$25,MATCH(CT_Bands_2003_Rates!$B10,CT_Bills_2003_2022!$B$4:$B$25,0),MATCH(CT_Bands_2003_Rates!CL$2,CT_Bills_2003_2022!$D$3:$L$3,0))/SUMIFS(CT_Bands_Revaluing_2022!$W$19:$AF$19, CT_Bands_Revaluing_2022!$W$4:$AF$4, CT_Bands_2003_Rates!CL$3), "n/a")</f>
        <v>1.3218532630028241E-2</v>
      </c>
      <c r="CM10" s="136">
        <f>IFERROR(INDEX(CT_Bills_2003_2022!$D$4:$L$25,MATCH(CT_Bands_2003_Rates!$B10,CT_Bills_2003_2022!$B$4:$B$25,0),MATCH(CT_Bands_2003_Rates!CM$2,CT_Bills_2003_2022!$D$3:$L$3,0))/SUMIFS(CT_Bands_Revaluing_2022!$W$19:$AF$19, CT_Bands_Revaluing_2022!$W$4:$AF$4, CT_Bands_2003_Rates!CM$3), "n/a")</f>
        <v>9.7944590259529795E-3</v>
      </c>
      <c r="CN10" s="136">
        <f>IFERROR(INDEX(CT_Bills_2003_2022!$D$4:$L$25,MATCH(CT_Bands_2003_Rates!$B10,CT_Bills_2003_2022!$B$4:$B$25,0),MATCH(CT_Bands_2003_Rates!CN$2,CT_Bills_2003_2022!$D$3:$L$3,0))/SUMIFS(CT_Bands_Revaluing_2022!$W$19:$AF$19, CT_Bands_Revaluing_2022!$W$4:$AF$4, CT_Bands_2003_Rates!CN$3), "n/a")</f>
        <v>6.8893253361649682E-3</v>
      </c>
      <c r="CO10" s="136">
        <f>IFERROR(INDEX(CT_Bills_2003_2022!$D$4:$L$25,MATCH(CT_Bands_2003_Rates!$B10,CT_Bills_2003_2022!$B$4:$B$25,0),MATCH(CT_Bands_2003_Rates!CO$2,CT_Bills_2003_2022!$D$3:$L$3,0))/SUMIFS(CT_Bands_Revaluing_2022!$W$19:$AF$19, CT_Bands_Revaluing_2022!$W$4:$AF$4, CT_Bands_2003_Rates!CO$3), "n/a")</f>
        <v>5.0336877723295521E-3</v>
      </c>
      <c r="CP10" s="136">
        <f>IFERROR(INDEX(CT_Bills_2003_2022!$D$4:$L$25,MATCH(CT_Bands_2003_Rates!$B10,CT_Bills_2003_2022!$B$4:$B$25,0),MATCH(CT_Bands_2003_Rates!CP$2,CT_Bills_2003_2022!$D$3:$L$3,0))/SUMIFS(CT_Bands_Revaluing_2022!$W$19:$AF$19, CT_Bands_Revaluing_2022!$W$4:$AF$4, CT_Bands_2003_Rates!CP$3), "n/a")</f>
        <v>4.4422961209878448E-3</v>
      </c>
    </row>
    <row r="11" spans="1:94" x14ac:dyDescent="0.25">
      <c r="A11" s="126" t="s">
        <v>1101</v>
      </c>
      <c r="B11" s="127" t="s">
        <v>1102</v>
      </c>
      <c r="C11" s="127" t="s">
        <v>2325</v>
      </c>
      <c r="D11" s="146">
        <f t="shared" si="0"/>
        <v>1.5449414284444444E-2</v>
      </c>
      <c r="E11" s="146">
        <f t="shared" si="1"/>
        <v>1.1504834021037262E-2</v>
      </c>
      <c r="F11" s="146">
        <f t="shared" si="2"/>
        <v>9.0878640265437127E-3</v>
      </c>
      <c r="G11" s="146">
        <f t="shared" si="3"/>
        <v>7.4755069645011515E-3</v>
      </c>
      <c r="H11" s="146">
        <f t="shared" si="4"/>
        <v>6.9082634470874395E-3</v>
      </c>
      <c r="I11" s="146">
        <f t="shared" si="5"/>
        <v>6.0494621602196199E-3</v>
      </c>
      <c r="J11" s="146">
        <f t="shared" si="6"/>
        <v>4.9097673278807961E-3</v>
      </c>
      <c r="K11" s="146">
        <f t="shared" si="7"/>
        <v>4.3047876923915217E-3</v>
      </c>
      <c r="L11" s="146">
        <f t="shared" si="8"/>
        <v>4.4322041720901576E-3</v>
      </c>
      <c r="M11" s="127"/>
      <c r="N11" s="136">
        <f>IFERROR(INDEX(CT_Bills_2003_2022!$D$4:$L$25,MATCH(CT_Bands_2003_Rates!$B11,CT_Bills_2003_2022!$B$4:$B$25,0),MATCH(CT_Bands_2003_Rates!N$2,CT_Bills_2003_2022!$D$3:$L$3,0))/SUMIFS(CT_Bands_Revaluing_2022!$W$19:$AF$19, CT_Bands_Revaluing_2022!$W$4:$AF$4, CT_Bands_2003_Rates!N$3), "n/a")</f>
        <v>1.5449414284444444E-2</v>
      </c>
      <c r="O11" s="136">
        <f>IFERROR(INDEX(CT_Bills_2003_2022!$D$4:$L$25,MATCH(CT_Bands_2003_Rates!$B11,CT_Bills_2003_2022!$B$4:$B$25,0),MATCH(CT_Bands_2003_Rates!O$2,CT_Bills_2003_2022!$D$3:$L$3,0))/SUMIFS(CT_Bands_Revaluing_2022!$W$19:$AF$19, CT_Bands_Revaluing_2022!$W$4:$AF$4, CT_Bands_2003_Rates!O$3), "n/a")</f>
        <v>9.8612863037462247E-3</v>
      </c>
      <c r="P11" s="136">
        <f>IFERROR(INDEX(CT_Bills_2003_2022!$D$4:$L$25,MATCH(CT_Bands_2003_Rates!$B11,CT_Bills_2003_2022!$B$4:$B$25,0),MATCH(CT_Bands_2003_Rates!P$2,CT_Bills_2003_2022!$D$3:$L$3,0))/SUMIFS(CT_Bands_Revaluing_2022!$W$19:$AF$19, CT_Bands_Revaluing_2022!$W$4:$AF$4, CT_Bands_2003_Rates!P$3), "n/a")</f>
        <v>6.8158980199077845E-3</v>
      </c>
      <c r="Q11" s="136">
        <f>IFERROR(INDEX(CT_Bills_2003_2022!$D$4:$L$25,MATCH(CT_Bands_2003_Rates!$B11,CT_Bills_2003_2022!$B$4:$B$25,0),MATCH(CT_Bands_2003_Rates!Q$2,CT_Bills_2003_2022!$D$3:$L$3,0))/SUMIFS(CT_Bands_Revaluing_2022!$W$19:$AF$19, CT_Bands_Revaluing_2022!$W$4:$AF$4, CT_Bands_2003_Rates!Q$3), "n/a")</f>
        <v>4.9836713096674343E-3</v>
      </c>
      <c r="R11" s="136">
        <f>IFERROR(INDEX(CT_Bills_2003_2022!$D$4:$L$25,MATCH(CT_Bands_2003_Rates!$B11,CT_Bills_2003_2022!$B$4:$B$25,0),MATCH(CT_Bands_2003_Rates!R$2,CT_Bills_2003_2022!$D$3:$L$3,0))/SUMIFS(CT_Bands_Revaluing_2022!$W$19:$AF$19, CT_Bands_Revaluing_2022!$W$4:$AF$4, CT_Bands_2003_Rates!R$3), "n/a")</f>
        <v>3.7681436984113303E-3</v>
      </c>
      <c r="S11" s="136">
        <f>IFERROR(INDEX(CT_Bills_2003_2022!$D$4:$L$25,MATCH(CT_Bands_2003_Rates!$B11,CT_Bills_2003_2022!$B$4:$B$25,0),MATCH(CT_Bands_2003_Rates!S$2,CT_Bills_2003_2022!$D$3:$L$3,0))/SUMIFS(CT_Bands_Revaluing_2022!$W$19:$AF$19, CT_Bands_Revaluing_2022!$W$4:$AF$4, CT_Bands_2003_Rates!S$3), "n/a")</f>
        <v>2.7920594585629011E-3</v>
      </c>
      <c r="T11" s="136">
        <f>IFERROR(INDEX(CT_Bills_2003_2022!$D$4:$L$25,MATCH(CT_Bands_2003_Rates!$B11,CT_Bills_2003_2022!$B$4:$B$25,0),MATCH(CT_Bands_2003_Rates!T$2,CT_Bills_2003_2022!$D$3:$L$3,0))/SUMIFS(CT_Bands_Revaluing_2022!$W$19:$AF$19, CT_Bands_Revaluing_2022!$W$4:$AF$4, CT_Bands_2003_Rates!T$3), "n/a")</f>
        <v>1.9639069311523181E-3</v>
      </c>
      <c r="U11" s="136">
        <f>IFERROR(INDEX(CT_Bills_2003_2022!$D$4:$L$25,MATCH(CT_Bands_2003_Rates!$B11,CT_Bills_2003_2022!$B$4:$B$25,0),MATCH(CT_Bands_2003_Rates!U$2,CT_Bills_2003_2022!$D$3:$L$3,0))/SUMIFS(CT_Bands_Revaluing_2022!$W$19:$AF$19, CT_Bands_Revaluing_2022!$W$4:$AF$4, CT_Bands_2003_Rates!U$3), "n/a")</f>
        <v>1.4349292307971738E-3</v>
      </c>
      <c r="V11" s="136">
        <f>IFERROR(INDEX(CT_Bills_2003_2022!$D$4:$L$25,MATCH(CT_Bands_2003_Rates!$B11,CT_Bills_2003_2022!$B$4:$B$25,0),MATCH(CT_Bands_2003_Rates!V$2,CT_Bills_2003_2022!$D$3:$L$3,0))/SUMIFS(CT_Bands_Revaluing_2022!$W$19:$AF$19, CT_Bands_Revaluing_2022!$W$4:$AF$4, CT_Bands_2003_Rates!V$3), "n/a")</f>
        <v>1.2663440491686164E-3</v>
      </c>
      <c r="W11" s="147">
        <f>IFERROR(INDEX(CT_Bills_2003_2022!$D$4:$L$25,MATCH(CT_Bands_2003_Rates!$B11,CT_Bills_2003_2022!$B$4:$B$25,0),MATCH(CT_Bands_2003_Rates!W$2,CT_Bills_2003_2022!$D$3:$L$3,0))/SUMIFS(CT_Bands_Revaluing_2022!$W$19:$AF$19, CT_Bands_Revaluing_2022!$W$4:$AF$4, CT_Bands_2003_Rates!W$3), "n/a")</f>
        <v>1.8024316665185183E-2</v>
      </c>
      <c r="X11" s="136">
        <f>IFERROR(INDEX(CT_Bills_2003_2022!$D$4:$L$25,MATCH(CT_Bands_2003_Rates!$B11,CT_Bills_2003_2022!$B$4:$B$25,0),MATCH(CT_Bands_2003_Rates!X$2,CT_Bills_2003_2022!$D$3:$L$3,0))/SUMIFS(CT_Bands_Revaluing_2022!$W$19:$AF$19, CT_Bands_Revaluing_2022!$W$4:$AF$4, CT_Bands_2003_Rates!X$3), "n/a")</f>
        <v>1.1504834021037262E-2</v>
      </c>
      <c r="Y11" s="136">
        <f>IFERROR(INDEX(CT_Bills_2003_2022!$D$4:$L$25,MATCH(CT_Bands_2003_Rates!$B11,CT_Bills_2003_2022!$B$4:$B$25,0),MATCH(CT_Bands_2003_Rates!Y$2,CT_Bills_2003_2022!$D$3:$L$3,0))/SUMIFS(CT_Bands_Revaluing_2022!$W$19:$AF$19, CT_Bands_Revaluing_2022!$W$4:$AF$4, CT_Bands_2003_Rates!Y$3), "n/a")</f>
        <v>7.9518810232257486E-3</v>
      </c>
      <c r="Z11" s="136">
        <f>IFERROR(INDEX(CT_Bills_2003_2022!$D$4:$L$25,MATCH(CT_Bands_2003_Rates!$B11,CT_Bills_2003_2022!$B$4:$B$25,0),MATCH(CT_Bands_2003_Rates!Z$2,CT_Bills_2003_2022!$D$3:$L$3,0))/SUMIFS(CT_Bands_Revaluing_2022!$W$19:$AF$19, CT_Bands_Revaluing_2022!$W$4:$AF$4, CT_Bands_2003_Rates!Z$3), "n/a")</f>
        <v>5.814283194612007E-3</v>
      </c>
      <c r="AA11" s="136">
        <f>IFERROR(INDEX(CT_Bills_2003_2022!$D$4:$L$25,MATCH(CT_Bands_2003_Rates!$B11,CT_Bills_2003_2022!$B$4:$B$25,0),MATCH(CT_Bands_2003_Rates!AA$2,CT_Bills_2003_2022!$D$3:$L$3,0))/SUMIFS(CT_Bands_Revaluing_2022!$W$19:$AF$19, CT_Bands_Revaluing_2022!$W$4:$AF$4, CT_Bands_2003_Rates!AA$3), "n/a")</f>
        <v>4.3961676481465524E-3</v>
      </c>
      <c r="AB11" s="136">
        <f>IFERROR(INDEX(CT_Bills_2003_2022!$D$4:$L$25,MATCH(CT_Bands_2003_Rates!$B11,CT_Bills_2003_2022!$B$4:$B$25,0),MATCH(CT_Bands_2003_Rates!AB$2,CT_Bills_2003_2022!$D$3:$L$3,0))/SUMIFS(CT_Bands_Revaluing_2022!$W$19:$AF$19, CT_Bands_Revaluing_2022!$W$4:$AF$4, CT_Bands_2003_Rates!AB$3), "n/a")</f>
        <v>3.2574027016567184E-3</v>
      </c>
      <c r="AC11" s="136">
        <f>IFERROR(INDEX(CT_Bills_2003_2022!$D$4:$L$25,MATCH(CT_Bands_2003_Rates!$B11,CT_Bills_2003_2022!$B$4:$B$25,0),MATCH(CT_Bands_2003_Rates!AC$2,CT_Bills_2003_2022!$D$3:$L$3,0))/SUMIFS(CT_Bands_Revaluing_2022!$W$19:$AF$19, CT_Bands_Revaluing_2022!$W$4:$AF$4, CT_Bands_2003_Rates!AC$3), "n/a")</f>
        <v>2.2912247530110378E-3</v>
      </c>
      <c r="AD11" s="136">
        <f>IFERROR(INDEX(CT_Bills_2003_2022!$D$4:$L$25,MATCH(CT_Bands_2003_Rates!$B11,CT_Bills_2003_2022!$B$4:$B$25,0),MATCH(CT_Bands_2003_Rates!AD$2,CT_Bills_2003_2022!$D$3:$L$3,0))/SUMIFS(CT_Bands_Revaluing_2022!$W$19:$AF$19, CT_Bands_Revaluing_2022!$W$4:$AF$4, CT_Bands_2003_Rates!AD$3), "n/a")</f>
        <v>1.6740841025967028E-3</v>
      </c>
      <c r="AE11" s="136">
        <f>IFERROR(INDEX(CT_Bills_2003_2022!$D$4:$L$25,MATCH(CT_Bands_2003_Rates!$B11,CT_Bills_2003_2022!$B$4:$B$25,0),MATCH(CT_Bands_2003_Rates!AE$2,CT_Bills_2003_2022!$D$3:$L$3,0))/SUMIFS(CT_Bands_Revaluing_2022!$W$19:$AF$19, CT_Bands_Revaluing_2022!$W$4:$AF$4, CT_Bands_2003_Rates!AE$3), "n/a")</f>
        <v>1.4774013906967193E-3</v>
      </c>
      <c r="AF11" s="147">
        <f>IFERROR(INDEX(CT_Bills_2003_2022!$D$4:$L$25,MATCH(CT_Bands_2003_Rates!$B11,CT_Bills_2003_2022!$B$4:$B$25,0),MATCH(CT_Bands_2003_Rates!AF$2,CT_Bills_2003_2022!$D$3:$L$3,0))/SUMIFS(CT_Bands_Revaluing_2022!$W$19:$AF$19, CT_Bands_Revaluing_2022!$W$4:$AF$4, CT_Bands_2003_Rates!AF$3), "n/a")</f>
        <v>2.0599219045925925E-2</v>
      </c>
      <c r="AG11" s="136">
        <f>IFERROR(INDEX(CT_Bills_2003_2022!$D$4:$L$25,MATCH(CT_Bands_2003_Rates!$B11,CT_Bills_2003_2022!$B$4:$B$25,0),MATCH(CT_Bands_2003_Rates!AG$2,CT_Bills_2003_2022!$D$3:$L$3,0))/SUMIFS(CT_Bands_Revaluing_2022!$W$19:$AF$19, CT_Bands_Revaluing_2022!$W$4:$AF$4, CT_Bands_2003_Rates!AG$3), "n/a")</f>
        <v>1.31483817383283E-2</v>
      </c>
      <c r="AH11" s="136">
        <f>IFERROR(INDEX(CT_Bills_2003_2022!$D$4:$L$25,MATCH(CT_Bands_2003_Rates!$B11,CT_Bills_2003_2022!$B$4:$B$25,0),MATCH(CT_Bands_2003_Rates!AH$2,CT_Bills_2003_2022!$D$3:$L$3,0))/SUMIFS(CT_Bands_Revaluing_2022!$W$19:$AF$19, CT_Bands_Revaluing_2022!$W$4:$AF$4, CT_Bands_2003_Rates!AH$3), "n/a")</f>
        <v>9.0878640265437127E-3</v>
      </c>
      <c r="AI11" s="136">
        <f>IFERROR(INDEX(CT_Bills_2003_2022!$D$4:$L$25,MATCH(CT_Bands_2003_Rates!$B11,CT_Bills_2003_2022!$B$4:$B$25,0),MATCH(CT_Bands_2003_Rates!AI$2,CT_Bills_2003_2022!$D$3:$L$3,0))/SUMIFS(CT_Bands_Revaluing_2022!$W$19:$AF$19, CT_Bands_Revaluing_2022!$W$4:$AF$4, CT_Bands_2003_Rates!AI$3), "n/a")</f>
        <v>6.6448950795565788E-3</v>
      </c>
      <c r="AJ11" s="136">
        <f>IFERROR(INDEX(CT_Bills_2003_2022!$D$4:$L$25,MATCH(CT_Bands_2003_Rates!$B11,CT_Bills_2003_2022!$B$4:$B$25,0),MATCH(CT_Bands_2003_Rates!AJ$2,CT_Bills_2003_2022!$D$3:$L$3,0))/SUMIFS(CT_Bands_Revaluing_2022!$W$19:$AF$19, CT_Bands_Revaluing_2022!$W$4:$AF$4, CT_Bands_2003_Rates!AJ$3), "n/a")</f>
        <v>5.0241915978817744E-3</v>
      </c>
      <c r="AK11" s="136">
        <f>IFERROR(INDEX(CT_Bills_2003_2022!$D$4:$L$25,MATCH(CT_Bands_2003_Rates!$B11,CT_Bills_2003_2022!$B$4:$B$25,0),MATCH(CT_Bands_2003_Rates!AK$2,CT_Bills_2003_2022!$D$3:$L$3,0))/SUMIFS(CT_Bands_Revaluing_2022!$W$19:$AF$19, CT_Bands_Revaluing_2022!$W$4:$AF$4, CT_Bands_2003_Rates!AK$3), "n/a")</f>
        <v>3.7227459447505351E-3</v>
      </c>
      <c r="AL11" s="136">
        <f>IFERROR(INDEX(CT_Bills_2003_2022!$D$4:$L$25,MATCH(CT_Bands_2003_Rates!$B11,CT_Bills_2003_2022!$B$4:$B$25,0),MATCH(CT_Bands_2003_Rates!AL$2,CT_Bills_2003_2022!$D$3:$L$3,0))/SUMIFS(CT_Bands_Revaluing_2022!$W$19:$AF$19, CT_Bands_Revaluing_2022!$W$4:$AF$4, CT_Bands_2003_Rates!AL$3), "n/a")</f>
        <v>2.6185425748697574E-3</v>
      </c>
      <c r="AM11" s="136">
        <f>IFERROR(INDEX(CT_Bills_2003_2022!$D$4:$L$25,MATCH(CT_Bands_2003_Rates!$B11,CT_Bills_2003_2022!$B$4:$B$25,0),MATCH(CT_Bands_2003_Rates!AM$2,CT_Bills_2003_2022!$D$3:$L$3,0))/SUMIFS(CT_Bands_Revaluing_2022!$W$19:$AF$19, CT_Bands_Revaluing_2022!$W$4:$AF$4, CT_Bands_2003_Rates!AM$3), "n/a")</f>
        <v>1.9132389743962319E-3</v>
      </c>
      <c r="AN11" s="136">
        <f>IFERROR(INDEX(CT_Bills_2003_2022!$D$4:$L$25,MATCH(CT_Bands_2003_Rates!$B11,CT_Bills_2003_2022!$B$4:$B$25,0),MATCH(CT_Bands_2003_Rates!AN$2,CT_Bills_2003_2022!$D$3:$L$3,0))/SUMIFS(CT_Bands_Revaluing_2022!$W$19:$AF$19, CT_Bands_Revaluing_2022!$W$4:$AF$4, CT_Bands_2003_Rates!AN$3), "n/a")</f>
        <v>1.6884587322248221E-3</v>
      </c>
      <c r="AO11" s="147">
        <f>IFERROR(INDEX(CT_Bills_2003_2022!$D$4:$L$25,MATCH(CT_Bands_2003_Rates!$B11,CT_Bills_2003_2022!$B$4:$B$25,0),MATCH(CT_Bands_2003_Rates!AO$2,CT_Bills_2003_2022!$D$3:$L$3,0))/SUMIFS(CT_Bands_Revaluing_2022!$W$19:$AF$19, CT_Bands_Revaluing_2022!$W$4:$AF$4, CT_Bands_2003_Rates!AO$3), "n/a")</f>
        <v>2.3174121426666666E-2</v>
      </c>
      <c r="AP11" s="136">
        <f>IFERROR(INDEX(CT_Bills_2003_2022!$D$4:$L$25,MATCH(CT_Bands_2003_Rates!$B11,CT_Bills_2003_2022!$B$4:$B$25,0),MATCH(CT_Bands_2003_Rates!AP$2,CT_Bills_2003_2022!$D$3:$L$3,0))/SUMIFS(CT_Bands_Revaluing_2022!$W$19:$AF$19, CT_Bands_Revaluing_2022!$W$4:$AF$4, CT_Bands_2003_Rates!AP$3), "n/a")</f>
        <v>1.4791929455619338E-2</v>
      </c>
      <c r="AQ11" s="136">
        <f>IFERROR(INDEX(CT_Bills_2003_2022!$D$4:$L$25,MATCH(CT_Bands_2003_Rates!$B11,CT_Bills_2003_2022!$B$4:$B$25,0),MATCH(CT_Bands_2003_Rates!AQ$2,CT_Bills_2003_2022!$D$3:$L$3,0))/SUMIFS(CT_Bands_Revaluing_2022!$W$19:$AF$19, CT_Bands_Revaluing_2022!$W$4:$AF$4, CT_Bands_2003_Rates!AQ$3), "n/a")</f>
        <v>1.0223847029861677E-2</v>
      </c>
      <c r="AR11" s="136">
        <f>IFERROR(INDEX(CT_Bills_2003_2022!$D$4:$L$25,MATCH(CT_Bands_2003_Rates!$B11,CT_Bills_2003_2022!$B$4:$B$25,0),MATCH(CT_Bands_2003_Rates!AR$2,CT_Bills_2003_2022!$D$3:$L$3,0))/SUMIFS(CT_Bands_Revaluing_2022!$W$19:$AF$19, CT_Bands_Revaluing_2022!$W$4:$AF$4, CT_Bands_2003_Rates!AR$3), "n/a")</f>
        <v>7.4755069645011515E-3</v>
      </c>
      <c r="AS11" s="136">
        <f>IFERROR(INDEX(CT_Bills_2003_2022!$D$4:$L$25,MATCH(CT_Bands_2003_Rates!$B11,CT_Bills_2003_2022!$B$4:$B$25,0),MATCH(CT_Bands_2003_Rates!AS$2,CT_Bills_2003_2022!$D$3:$L$3,0))/SUMIFS(CT_Bands_Revaluing_2022!$W$19:$AF$19, CT_Bands_Revaluing_2022!$W$4:$AF$4, CT_Bands_2003_Rates!AS$3), "n/a")</f>
        <v>5.6522155476169955E-3</v>
      </c>
      <c r="AT11" s="136">
        <f>IFERROR(INDEX(CT_Bills_2003_2022!$D$4:$L$25,MATCH(CT_Bands_2003_Rates!$B11,CT_Bills_2003_2022!$B$4:$B$25,0),MATCH(CT_Bands_2003_Rates!AT$2,CT_Bills_2003_2022!$D$3:$L$3,0))/SUMIFS(CT_Bands_Revaluing_2022!$W$19:$AF$19, CT_Bands_Revaluing_2022!$W$4:$AF$4, CT_Bands_2003_Rates!AT$3), "n/a")</f>
        <v>4.1880891878443519E-3</v>
      </c>
      <c r="AU11" s="136">
        <f>IFERROR(INDEX(CT_Bills_2003_2022!$D$4:$L$25,MATCH(CT_Bands_2003_Rates!$B11,CT_Bills_2003_2022!$B$4:$B$25,0),MATCH(CT_Bands_2003_Rates!AU$2,CT_Bills_2003_2022!$D$3:$L$3,0))/SUMIFS(CT_Bands_Revaluing_2022!$W$19:$AF$19, CT_Bands_Revaluing_2022!$W$4:$AF$4, CT_Bands_2003_Rates!AU$3), "n/a")</f>
        <v>2.9458603967284776E-3</v>
      </c>
      <c r="AV11" s="136">
        <f>IFERROR(INDEX(CT_Bills_2003_2022!$D$4:$L$25,MATCH(CT_Bands_2003_Rates!$B11,CT_Bills_2003_2022!$B$4:$B$25,0),MATCH(CT_Bands_2003_Rates!AV$2,CT_Bills_2003_2022!$D$3:$L$3,0))/SUMIFS(CT_Bands_Revaluing_2022!$W$19:$AF$19, CT_Bands_Revaluing_2022!$W$4:$AF$4, CT_Bands_2003_Rates!AV$3), "n/a")</f>
        <v>2.1523938461957609E-3</v>
      </c>
      <c r="AW11" s="136">
        <f>IFERROR(INDEX(CT_Bills_2003_2022!$D$4:$L$25,MATCH(CT_Bands_2003_Rates!$B11,CT_Bills_2003_2022!$B$4:$B$25,0),MATCH(CT_Bands_2003_Rates!AW$2,CT_Bills_2003_2022!$D$3:$L$3,0))/SUMIFS(CT_Bands_Revaluing_2022!$W$19:$AF$19, CT_Bands_Revaluing_2022!$W$4:$AF$4, CT_Bands_2003_Rates!AW$3), "n/a")</f>
        <v>1.899516073752925E-3</v>
      </c>
      <c r="AX11" s="147">
        <f>IFERROR(INDEX(CT_Bills_2003_2022!$D$4:$L$25,MATCH(CT_Bands_2003_Rates!$B11,CT_Bills_2003_2022!$B$4:$B$25,0),MATCH(CT_Bands_2003_Rates!AX$2,CT_Bills_2003_2022!$D$3:$L$3,0))/SUMIFS(CT_Bands_Revaluing_2022!$W$19:$AF$19, CT_Bands_Revaluing_2022!$W$4:$AF$4, CT_Bands_2003_Rates!AX$3), "n/a")</f>
        <v>2.8323926188148149E-2</v>
      </c>
      <c r="AY11" s="136">
        <f>IFERROR(INDEX(CT_Bills_2003_2022!$D$4:$L$25,MATCH(CT_Bands_2003_Rates!$B11,CT_Bills_2003_2022!$B$4:$B$25,0),MATCH(CT_Bands_2003_Rates!AY$2,CT_Bills_2003_2022!$D$3:$L$3,0))/SUMIFS(CT_Bands_Revaluing_2022!$W$19:$AF$19, CT_Bands_Revaluing_2022!$W$4:$AF$4, CT_Bands_2003_Rates!AY$3), "n/a")</f>
        <v>1.8079024890201415E-2</v>
      </c>
      <c r="AZ11" s="136">
        <f>IFERROR(INDEX(CT_Bills_2003_2022!$D$4:$L$25,MATCH(CT_Bands_2003_Rates!$B11,CT_Bills_2003_2022!$B$4:$B$25,0),MATCH(CT_Bands_2003_Rates!AZ$2,CT_Bills_2003_2022!$D$3:$L$3,0))/SUMIFS(CT_Bands_Revaluing_2022!$W$19:$AF$19, CT_Bands_Revaluing_2022!$W$4:$AF$4, CT_Bands_2003_Rates!AZ$3), "n/a")</f>
        <v>1.2495813036497605E-2</v>
      </c>
      <c r="BA11" s="136">
        <f>IFERROR(INDEX(CT_Bills_2003_2022!$D$4:$L$25,MATCH(CT_Bands_2003_Rates!$B11,CT_Bills_2003_2022!$B$4:$B$25,0),MATCH(CT_Bands_2003_Rates!BA$2,CT_Bills_2003_2022!$D$3:$L$3,0))/SUMIFS(CT_Bands_Revaluing_2022!$W$19:$AF$19, CT_Bands_Revaluing_2022!$W$4:$AF$4, CT_Bands_2003_Rates!BA$3), "n/a")</f>
        <v>9.136730734390296E-3</v>
      </c>
      <c r="BB11" s="136">
        <f>IFERROR(INDEX(CT_Bills_2003_2022!$D$4:$L$25,MATCH(CT_Bands_2003_Rates!$B11,CT_Bills_2003_2022!$B$4:$B$25,0),MATCH(CT_Bands_2003_Rates!BB$2,CT_Bills_2003_2022!$D$3:$L$3,0))/SUMIFS(CT_Bands_Revaluing_2022!$W$19:$AF$19, CT_Bands_Revaluing_2022!$W$4:$AF$4, CT_Bands_2003_Rates!BB$3), "n/a")</f>
        <v>6.9082634470874395E-3</v>
      </c>
      <c r="BC11" s="136">
        <f>IFERROR(INDEX(CT_Bills_2003_2022!$D$4:$L$25,MATCH(CT_Bands_2003_Rates!$B11,CT_Bills_2003_2022!$B$4:$B$25,0),MATCH(CT_Bands_2003_Rates!BC$2,CT_Bills_2003_2022!$D$3:$L$3,0))/SUMIFS(CT_Bands_Revaluing_2022!$W$19:$AF$19, CT_Bands_Revaluing_2022!$W$4:$AF$4, CT_Bands_2003_Rates!BC$3), "n/a")</f>
        <v>5.1187756740319864E-3</v>
      </c>
      <c r="BD11" s="136">
        <f>IFERROR(INDEX(CT_Bills_2003_2022!$D$4:$L$25,MATCH(CT_Bands_2003_Rates!$B11,CT_Bills_2003_2022!$B$4:$B$25,0),MATCH(CT_Bands_2003_Rates!BD$2,CT_Bills_2003_2022!$D$3:$L$3,0))/SUMIFS(CT_Bands_Revaluing_2022!$W$19:$AF$19, CT_Bands_Revaluing_2022!$W$4:$AF$4, CT_Bands_2003_Rates!BD$3), "n/a")</f>
        <v>3.6004960404459169E-3</v>
      </c>
      <c r="BE11" s="136">
        <f>IFERROR(INDEX(CT_Bills_2003_2022!$D$4:$L$25,MATCH(CT_Bands_2003_Rates!$B11,CT_Bills_2003_2022!$B$4:$B$25,0),MATCH(CT_Bands_2003_Rates!BE$2,CT_Bills_2003_2022!$D$3:$L$3,0))/SUMIFS(CT_Bands_Revaluing_2022!$W$19:$AF$19, CT_Bands_Revaluing_2022!$W$4:$AF$4, CT_Bands_2003_Rates!BE$3), "n/a")</f>
        <v>2.6307035897948187E-3</v>
      </c>
      <c r="BF11" s="136">
        <f>IFERROR(INDEX(CT_Bills_2003_2022!$D$4:$L$25,MATCH(CT_Bands_2003_Rates!$B11,CT_Bills_2003_2022!$B$4:$B$25,0),MATCH(CT_Bands_2003_Rates!BF$2,CT_Bills_2003_2022!$D$3:$L$3,0))/SUMIFS(CT_Bands_Revaluing_2022!$W$19:$AF$19, CT_Bands_Revaluing_2022!$W$4:$AF$4, CT_Bands_2003_Rates!BF$3), "n/a")</f>
        <v>2.3216307568091304E-3</v>
      </c>
      <c r="BG11" s="147">
        <f>IFERROR(INDEX(CT_Bills_2003_2022!$D$4:$L$25,MATCH(CT_Bands_2003_Rates!$B11,CT_Bills_2003_2022!$B$4:$B$25,0),MATCH(CT_Bands_2003_Rates!BG$2,CT_Bills_2003_2022!$D$3:$L$3,0))/SUMIFS(CT_Bands_Revaluing_2022!$W$19:$AF$19, CT_Bands_Revaluing_2022!$W$4:$AF$4, CT_Bands_2003_Rates!BG$3), "n/a")</f>
        <v>3.3473730949629632E-2</v>
      </c>
      <c r="BH11" s="136">
        <f>IFERROR(INDEX(CT_Bills_2003_2022!$D$4:$L$25,MATCH(CT_Bands_2003_Rates!$B11,CT_Bills_2003_2022!$B$4:$B$25,0),MATCH(CT_Bands_2003_Rates!BH$2,CT_Bills_2003_2022!$D$3:$L$3,0))/SUMIFS(CT_Bands_Revaluing_2022!$W$19:$AF$19, CT_Bands_Revaluing_2022!$W$4:$AF$4, CT_Bands_2003_Rates!BH$3), "n/a")</f>
        <v>2.1366120324783491E-2</v>
      </c>
      <c r="BI11" s="136">
        <f>IFERROR(INDEX(CT_Bills_2003_2022!$D$4:$L$25,MATCH(CT_Bands_2003_Rates!$B11,CT_Bills_2003_2022!$B$4:$B$25,0),MATCH(CT_Bands_2003_Rates!BI$2,CT_Bills_2003_2022!$D$3:$L$3,0))/SUMIFS(CT_Bands_Revaluing_2022!$W$19:$AF$19, CT_Bands_Revaluing_2022!$W$4:$AF$4, CT_Bands_2003_Rates!BI$3), "n/a")</f>
        <v>1.4767779043133535E-2</v>
      </c>
      <c r="BJ11" s="136">
        <f>IFERROR(INDEX(CT_Bills_2003_2022!$D$4:$L$25,MATCH(CT_Bands_2003_Rates!$B11,CT_Bills_2003_2022!$B$4:$B$25,0),MATCH(CT_Bands_2003_Rates!BJ$2,CT_Bills_2003_2022!$D$3:$L$3,0))/SUMIFS(CT_Bands_Revaluing_2022!$W$19:$AF$19, CT_Bands_Revaluing_2022!$W$4:$AF$4, CT_Bands_2003_Rates!BJ$3), "n/a")</f>
        <v>1.0797954504279441E-2</v>
      </c>
      <c r="BK11" s="136">
        <f>IFERROR(INDEX(CT_Bills_2003_2022!$D$4:$L$25,MATCH(CT_Bands_2003_Rates!$B11,CT_Bills_2003_2022!$B$4:$B$25,0),MATCH(CT_Bands_2003_Rates!BK$2,CT_Bills_2003_2022!$D$3:$L$3,0))/SUMIFS(CT_Bands_Revaluing_2022!$W$19:$AF$19, CT_Bands_Revaluing_2022!$W$4:$AF$4, CT_Bands_2003_Rates!BK$3), "n/a")</f>
        <v>8.1643113465578836E-3</v>
      </c>
      <c r="BL11" s="136">
        <f>IFERROR(INDEX(CT_Bills_2003_2022!$D$4:$L$25,MATCH(CT_Bands_2003_Rates!$B11,CT_Bills_2003_2022!$B$4:$B$25,0),MATCH(CT_Bands_2003_Rates!BL$2,CT_Bills_2003_2022!$D$3:$L$3,0))/SUMIFS(CT_Bands_Revaluing_2022!$W$19:$AF$19, CT_Bands_Revaluing_2022!$W$4:$AF$4, CT_Bands_2003_Rates!BL$3), "n/a")</f>
        <v>6.0494621602196199E-3</v>
      </c>
      <c r="BM11" s="136">
        <f>IFERROR(INDEX(CT_Bills_2003_2022!$D$4:$L$25,MATCH(CT_Bands_2003_Rates!$B11,CT_Bills_2003_2022!$B$4:$B$25,0),MATCH(CT_Bands_2003_Rates!BM$2,CT_Bills_2003_2022!$D$3:$L$3,0))/SUMIFS(CT_Bands_Revaluing_2022!$W$19:$AF$19, CT_Bands_Revaluing_2022!$W$4:$AF$4, CT_Bands_2003_Rates!BM$3), "n/a")</f>
        <v>4.2551316841633567E-3</v>
      </c>
      <c r="BN11" s="136">
        <f>IFERROR(INDEX(CT_Bills_2003_2022!$D$4:$L$25,MATCH(CT_Bands_2003_Rates!$B11,CT_Bills_2003_2022!$B$4:$B$25,0),MATCH(CT_Bands_2003_Rates!BN$2,CT_Bills_2003_2022!$D$3:$L$3,0))/SUMIFS(CT_Bands_Revaluing_2022!$W$19:$AF$19, CT_Bands_Revaluing_2022!$W$4:$AF$4, CT_Bands_2003_Rates!BN$3), "n/a")</f>
        <v>3.1090133333938771E-3</v>
      </c>
      <c r="BO11" s="136">
        <f>IFERROR(INDEX(CT_Bills_2003_2022!$D$4:$L$25,MATCH(CT_Bands_2003_Rates!$B11,CT_Bills_2003_2022!$B$4:$B$25,0),MATCH(CT_Bands_2003_Rates!BO$2,CT_Bills_2003_2022!$D$3:$L$3,0))/SUMIFS(CT_Bands_Revaluing_2022!$W$19:$AF$19, CT_Bands_Revaluing_2022!$W$4:$AF$4, CT_Bands_2003_Rates!BO$3), "n/a")</f>
        <v>2.7437454398653361E-3</v>
      </c>
      <c r="BP11" s="147">
        <f>IFERROR(INDEX(CT_Bills_2003_2022!$D$4:$L$25,MATCH(CT_Bands_2003_Rates!$B11,CT_Bills_2003_2022!$B$4:$B$25,0),MATCH(CT_Bands_2003_Rates!BP$2,CT_Bills_2003_2022!$D$3:$L$3,0))/SUMIFS(CT_Bands_Revaluing_2022!$W$19:$AF$19, CT_Bands_Revaluing_2022!$W$4:$AF$4, CT_Bands_2003_Rates!BP$3), "n/a")</f>
        <v>3.8623535711111115E-2</v>
      </c>
      <c r="BQ11" s="136">
        <f>IFERROR(INDEX(CT_Bills_2003_2022!$D$4:$L$25,MATCH(CT_Bands_2003_Rates!$B11,CT_Bills_2003_2022!$B$4:$B$25,0),MATCH(CT_Bands_2003_Rates!BQ$2,CT_Bills_2003_2022!$D$3:$L$3,0))/SUMIFS(CT_Bands_Revaluing_2022!$W$19:$AF$19, CT_Bands_Revaluing_2022!$W$4:$AF$4, CT_Bands_2003_Rates!BQ$3), "n/a")</f>
        <v>2.4653215759365566E-2</v>
      </c>
      <c r="BR11" s="136">
        <f>IFERROR(INDEX(CT_Bills_2003_2022!$D$4:$L$25,MATCH(CT_Bands_2003_Rates!$B11,CT_Bills_2003_2022!$B$4:$B$25,0),MATCH(CT_Bands_2003_Rates!BR$2,CT_Bills_2003_2022!$D$3:$L$3,0))/SUMIFS(CT_Bands_Revaluing_2022!$W$19:$AF$19, CT_Bands_Revaluing_2022!$W$4:$AF$4, CT_Bands_2003_Rates!BR$3), "n/a")</f>
        <v>1.7039745049769461E-2</v>
      </c>
      <c r="BS11" s="136">
        <f>IFERROR(INDEX(CT_Bills_2003_2022!$D$4:$L$25,MATCH(CT_Bands_2003_Rates!$B11,CT_Bills_2003_2022!$B$4:$B$25,0),MATCH(CT_Bands_2003_Rates!BS$2,CT_Bills_2003_2022!$D$3:$L$3,0))/SUMIFS(CT_Bands_Revaluing_2022!$W$19:$AF$19, CT_Bands_Revaluing_2022!$W$4:$AF$4, CT_Bands_2003_Rates!BS$3), "n/a")</f>
        <v>1.2459178274168587E-2</v>
      </c>
      <c r="BT11" s="136">
        <f>IFERROR(INDEX(CT_Bills_2003_2022!$D$4:$L$25,MATCH(CT_Bands_2003_Rates!$B11,CT_Bills_2003_2022!$B$4:$B$25,0),MATCH(CT_Bands_2003_Rates!BT$2,CT_Bills_2003_2022!$D$3:$L$3,0))/SUMIFS(CT_Bands_Revaluing_2022!$W$19:$AF$19, CT_Bands_Revaluing_2022!$W$4:$AF$4, CT_Bands_2003_Rates!BT$3), "n/a")</f>
        <v>9.4203592460283276E-3</v>
      </c>
      <c r="BU11" s="136">
        <f>IFERROR(INDEX(CT_Bills_2003_2022!$D$4:$L$25,MATCH(CT_Bands_2003_Rates!$B11,CT_Bills_2003_2022!$B$4:$B$25,0),MATCH(CT_Bands_2003_Rates!BU$2,CT_Bills_2003_2022!$D$3:$L$3,0))/SUMIFS(CT_Bands_Revaluing_2022!$W$19:$AF$19, CT_Bands_Revaluing_2022!$W$4:$AF$4, CT_Bands_2003_Rates!BU$3), "n/a")</f>
        <v>6.9801486464072535E-3</v>
      </c>
      <c r="BV11" s="136">
        <f>IFERROR(INDEX(CT_Bills_2003_2022!$D$4:$L$25,MATCH(CT_Bands_2003_Rates!$B11,CT_Bills_2003_2022!$B$4:$B$25,0),MATCH(CT_Bands_2003_Rates!BV$2,CT_Bills_2003_2022!$D$3:$L$3,0))/SUMIFS(CT_Bands_Revaluing_2022!$W$19:$AF$19, CT_Bands_Revaluing_2022!$W$4:$AF$4, CT_Bands_2003_Rates!BV$3), "n/a")</f>
        <v>4.9097673278807961E-3</v>
      </c>
      <c r="BW11" s="136">
        <f>IFERROR(INDEX(CT_Bills_2003_2022!$D$4:$L$25,MATCH(CT_Bands_2003_Rates!$B11,CT_Bills_2003_2022!$B$4:$B$25,0),MATCH(CT_Bands_2003_Rates!BW$2,CT_Bills_2003_2022!$D$3:$L$3,0))/SUMIFS(CT_Bands_Revaluing_2022!$W$19:$AF$19, CT_Bands_Revaluing_2022!$W$4:$AF$4, CT_Bands_2003_Rates!BW$3), "n/a")</f>
        <v>3.5873230769929349E-3</v>
      </c>
      <c r="BX11" s="136">
        <f>IFERROR(INDEX(CT_Bills_2003_2022!$D$4:$L$25,MATCH(CT_Bands_2003_Rates!$B11,CT_Bills_2003_2022!$B$4:$B$25,0),MATCH(CT_Bands_2003_Rates!BX$2,CT_Bills_2003_2022!$D$3:$L$3,0))/SUMIFS(CT_Bands_Revaluing_2022!$W$19:$AF$19, CT_Bands_Revaluing_2022!$W$4:$AF$4, CT_Bands_2003_Rates!BX$3), "n/a")</f>
        <v>3.1658601229215418E-3</v>
      </c>
      <c r="BY11" s="147">
        <f>IFERROR(INDEX(CT_Bills_2003_2022!$D$4:$L$25,MATCH(CT_Bands_2003_Rates!$B11,CT_Bills_2003_2022!$B$4:$B$25,0),MATCH(CT_Bands_2003_Rates!BY$2,CT_Bills_2003_2022!$D$3:$L$3,0))/SUMIFS(CT_Bands_Revaluing_2022!$W$19:$AF$19, CT_Bands_Revaluing_2022!$W$4:$AF$4, CT_Bands_2003_Rates!BY$3), "n/a")</f>
        <v>4.6348242853333332E-2</v>
      </c>
      <c r="BZ11" s="136">
        <f>IFERROR(INDEX(CT_Bills_2003_2022!$D$4:$L$25,MATCH(CT_Bands_2003_Rates!$B11,CT_Bills_2003_2022!$B$4:$B$25,0),MATCH(CT_Bands_2003_Rates!BZ$2,CT_Bills_2003_2022!$D$3:$L$3,0))/SUMIFS(CT_Bands_Revaluing_2022!$W$19:$AF$19, CT_Bands_Revaluing_2022!$W$4:$AF$4, CT_Bands_2003_Rates!BZ$3), "n/a")</f>
        <v>2.9583858911238676E-2</v>
      </c>
      <c r="CA11" s="136">
        <f>IFERROR(INDEX(CT_Bills_2003_2022!$D$4:$L$25,MATCH(CT_Bands_2003_Rates!$B11,CT_Bills_2003_2022!$B$4:$B$25,0),MATCH(CT_Bands_2003_Rates!CA$2,CT_Bills_2003_2022!$D$3:$L$3,0))/SUMIFS(CT_Bands_Revaluing_2022!$W$19:$AF$19, CT_Bands_Revaluing_2022!$W$4:$AF$4, CT_Bands_2003_Rates!CA$3), "n/a")</f>
        <v>2.0447694059723354E-2</v>
      </c>
      <c r="CB11" s="136">
        <f>IFERROR(INDEX(CT_Bills_2003_2022!$D$4:$L$25,MATCH(CT_Bands_2003_Rates!$B11,CT_Bills_2003_2022!$B$4:$B$25,0),MATCH(CT_Bands_2003_Rates!CB$2,CT_Bills_2003_2022!$D$3:$L$3,0))/SUMIFS(CT_Bands_Revaluing_2022!$W$19:$AF$19, CT_Bands_Revaluing_2022!$W$4:$AF$4, CT_Bands_2003_Rates!CB$3), "n/a")</f>
        <v>1.4951013929002303E-2</v>
      </c>
      <c r="CC11" s="136">
        <f>IFERROR(INDEX(CT_Bills_2003_2022!$D$4:$L$25,MATCH(CT_Bands_2003_Rates!$B11,CT_Bills_2003_2022!$B$4:$B$25,0),MATCH(CT_Bands_2003_Rates!CC$2,CT_Bills_2003_2022!$D$3:$L$3,0))/SUMIFS(CT_Bands_Revaluing_2022!$W$19:$AF$19, CT_Bands_Revaluing_2022!$W$4:$AF$4, CT_Bands_2003_Rates!CC$3), "n/a")</f>
        <v>1.1304431095233991E-2</v>
      </c>
      <c r="CD11" s="136">
        <f>IFERROR(INDEX(CT_Bills_2003_2022!$D$4:$L$25,MATCH(CT_Bands_2003_Rates!$B11,CT_Bills_2003_2022!$B$4:$B$25,0),MATCH(CT_Bands_2003_Rates!CD$2,CT_Bills_2003_2022!$D$3:$L$3,0))/SUMIFS(CT_Bands_Revaluing_2022!$W$19:$AF$19, CT_Bands_Revaluing_2022!$W$4:$AF$4, CT_Bands_2003_Rates!CD$3), "n/a")</f>
        <v>8.3761783756887039E-3</v>
      </c>
      <c r="CE11" s="136">
        <f>IFERROR(INDEX(CT_Bills_2003_2022!$D$4:$L$25,MATCH(CT_Bands_2003_Rates!$B11,CT_Bills_2003_2022!$B$4:$B$25,0),MATCH(CT_Bands_2003_Rates!CE$2,CT_Bills_2003_2022!$D$3:$L$3,0))/SUMIFS(CT_Bands_Revaluing_2022!$W$19:$AF$19, CT_Bands_Revaluing_2022!$W$4:$AF$4, CT_Bands_2003_Rates!CE$3), "n/a")</f>
        <v>5.8917207934569551E-3</v>
      </c>
      <c r="CF11" s="136">
        <f>IFERROR(INDEX(CT_Bills_2003_2022!$D$4:$L$25,MATCH(CT_Bands_2003_Rates!$B11,CT_Bills_2003_2022!$B$4:$B$25,0),MATCH(CT_Bands_2003_Rates!CF$2,CT_Bills_2003_2022!$D$3:$L$3,0))/SUMIFS(CT_Bands_Revaluing_2022!$W$19:$AF$19, CT_Bands_Revaluing_2022!$W$4:$AF$4, CT_Bands_2003_Rates!CF$3), "n/a")</f>
        <v>4.3047876923915217E-3</v>
      </c>
      <c r="CG11" s="136">
        <f>IFERROR(INDEX(CT_Bills_2003_2022!$D$4:$L$25,MATCH(CT_Bands_2003_Rates!$B11,CT_Bills_2003_2022!$B$4:$B$25,0),MATCH(CT_Bands_2003_Rates!CG$2,CT_Bills_2003_2022!$D$3:$L$3,0))/SUMIFS(CT_Bands_Revaluing_2022!$W$19:$AF$19, CT_Bands_Revaluing_2022!$W$4:$AF$4, CT_Bands_2003_Rates!CG$3), "n/a")</f>
        <v>3.7990321475058499E-3</v>
      </c>
      <c r="CH11" s="136">
        <f>IFERROR(INDEX(CT_Bills_2003_2022!$D$4:$L$25,MATCH(CT_Bands_2003_Rates!$B11,CT_Bills_2003_2022!$B$4:$B$25,0),MATCH(CT_Bands_2003_Rates!CH$2,CT_Bills_2003_2022!$D$3:$L$3,0))/SUMIFS(CT_Bands_Revaluing_2022!$W$19:$AF$19, CT_Bands_Revaluing_2022!$W$4:$AF$4, CT_Bands_2003_Rates!CH$3), "n/a")</f>
        <v>5.4072949995555557E-2</v>
      </c>
      <c r="CI11" s="136">
        <f>IFERROR(INDEX(CT_Bills_2003_2022!$D$4:$L$25,MATCH(CT_Bands_2003_Rates!$B11,CT_Bills_2003_2022!$B$4:$B$25,0),MATCH(CT_Bands_2003_Rates!CI$2,CT_Bills_2003_2022!$D$3:$L$3,0))/SUMIFS(CT_Bands_Revaluing_2022!$W$19:$AF$19, CT_Bands_Revaluing_2022!$W$4:$AF$4, CT_Bands_2003_Rates!CI$3), "n/a")</f>
        <v>3.4514502063111789E-2</v>
      </c>
      <c r="CJ11" s="136">
        <f>IFERROR(INDEX(CT_Bills_2003_2022!$D$4:$L$25,MATCH(CT_Bands_2003_Rates!$B11,CT_Bills_2003_2022!$B$4:$B$25,0),MATCH(CT_Bands_2003_Rates!CJ$2,CT_Bills_2003_2022!$D$3:$L$3,0))/SUMIFS(CT_Bands_Revaluing_2022!$W$19:$AF$19, CT_Bands_Revaluing_2022!$W$4:$AF$4, CT_Bands_2003_Rates!CJ$3), "n/a")</f>
        <v>2.3855643069677246E-2</v>
      </c>
      <c r="CK11" s="136">
        <f>IFERROR(INDEX(CT_Bills_2003_2022!$D$4:$L$25,MATCH(CT_Bands_2003_Rates!$B11,CT_Bills_2003_2022!$B$4:$B$25,0),MATCH(CT_Bands_2003_Rates!CK$2,CT_Bills_2003_2022!$D$3:$L$3,0))/SUMIFS(CT_Bands_Revaluing_2022!$W$19:$AF$19, CT_Bands_Revaluing_2022!$W$4:$AF$4, CT_Bands_2003_Rates!CK$3), "n/a")</f>
        <v>1.7442849583836021E-2</v>
      </c>
      <c r="CL11" s="136">
        <f>IFERROR(INDEX(CT_Bills_2003_2022!$D$4:$L$25,MATCH(CT_Bands_2003_Rates!$B11,CT_Bills_2003_2022!$B$4:$B$25,0),MATCH(CT_Bands_2003_Rates!CL$2,CT_Bills_2003_2022!$D$3:$L$3,0))/SUMIFS(CT_Bands_Revaluing_2022!$W$19:$AF$19, CT_Bands_Revaluing_2022!$W$4:$AF$4, CT_Bands_2003_Rates!CL$3), "n/a")</f>
        <v>1.3188502944439656E-2</v>
      </c>
      <c r="CM11" s="136">
        <f>IFERROR(INDEX(CT_Bills_2003_2022!$D$4:$L$25,MATCH(CT_Bands_2003_Rates!$B11,CT_Bills_2003_2022!$B$4:$B$25,0),MATCH(CT_Bands_2003_Rates!CM$2,CT_Bills_2003_2022!$D$3:$L$3,0))/SUMIFS(CT_Bands_Revaluing_2022!$W$19:$AF$19, CT_Bands_Revaluing_2022!$W$4:$AF$4, CT_Bands_2003_Rates!CM$3), "n/a")</f>
        <v>9.7722081049701551E-3</v>
      </c>
      <c r="CN11" s="136">
        <f>IFERROR(INDEX(CT_Bills_2003_2022!$D$4:$L$25,MATCH(CT_Bands_2003_Rates!$B11,CT_Bills_2003_2022!$B$4:$B$25,0),MATCH(CT_Bands_2003_Rates!CN$2,CT_Bills_2003_2022!$D$3:$L$3,0))/SUMIFS(CT_Bands_Revaluing_2022!$W$19:$AF$19, CT_Bands_Revaluing_2022!$W$4:$AF$4, CT_Bands_2003_Rates!CN$3), "n/a")</f>
        <v>6.8736742590331133E-3</v>
      </c>
      <c r="CO11" s="136">
        <f>IFERROR(INDEX(CT_Bills_2003_2022!$D$4:$L$25,MATCH(CT_Bands_2003_Rates!$B11,CT_Bills_2003_2022!$B$4:$B$25,0),MATCH(CT_Bands_2003_Rates!CO$2,CT_Bills_2003_2022!$D$3:$L$3,0))/SUMIFS(CT_Bands_Revaluing_2022!$W$19:$AF$19, CT_Bands_Revaluing_2022!$W$4:$AF$4, CT_Bands_2003_Rates!CO$3), "n/a")</f>
        <v>5.022252307790109E-3</v>
      </c>
      <c r="CP11" s="136">
        <f>IFERROR(INDEX(CT_Bills_2003_2022!$D$4:$L$25,MATCH(CT_Bands_2003_Rates!$B11,CT_Bills_2003_2022!$B$4:$B$25,0),MATCH(CT_Bands_2003_Rates!CP$2,CT_Bills_2003_2022!$D$3:$L$3,0))/SUMIFS(CT_Bands_Revaluing_2022!$W$19:$AF$19, CT_Bands_Revaluing_2022!$W$4:$AF$4, CT_Bands_2003_Rates!CP$3), "n/a")</f>
        <v>4.4322041720901576E-3</v>
      </c>
    </row>
    <row r="12" spans="1:94" x14ac:dyDescent="0.25">
      <c r="A12" s="126" t="s">
        <v>1103</v>
      </c>
      <c r="B12" s="127" t="s">
        <v>1104</v>
      </c>
      <c r="C12" s="127" t="s">
        <v>2326</v>
      </c>
      <c r="D12" s="146">
        <f t="shared" si="0"/>
        <v>1.3682942391111112E-2</v>
      </c>
      <c r="E12" s="146">
        <f t="shared" si="1"/>
        <v>1.0189381825798377E-2</v>
      </c>
      <c r="F12" s="146">
        <f t="shared" si="2"/>
        <v>8.0487659689889805E-3</v>
      </c>
      <c r="G12" s="146">
        <f t="shared" si="3"/>
        <v>6.6207643381412089E-3</v>
      </c>
      <c r="H12" s="146">
        <f t="shared" si="4"/>
        <v>6.1183789254904558E-3</v>
      </c>
      <c r="I12" s="146">
        <f t="shared" si="5"/>
        <v>5.3577721919746014E-3</v>
      </c>
      <c r="J12" s="146">
        <f t="shared" si="6"/>
        <v>4.3483890239641044E-3</v>
      </c>
      <c r="K12" s="146">
        <f t="shared" si="7"/>
        <v>3.8125822064506466E-3</v>
      </c>
      <c r="L12" s="146">
        <f t="shared" si="8"/>
        <v>3.9254300024444419E-3</v>
      </c>
      <c r="M12" s="127"/>
      <c r="N12" s="136">
        <f>IFERROR(INDEX(CT_Bills_2003_2022!$D$4:$L$25,MATCH(CT_Bands_2003_Rates!$B12,CT_Bills_2003_2022!$B$4:$B$25,0),MATCH(CT_Bands_2003_Rates!N$2,CT_Bills_2003_2022!$D$3:$L$3,0))/SUMIFS(CT_Bands_Revaluing_2022!$W$19:$AF$19, CT_Bands_Revaluing_2022!$W$4:$AF$4, CT_Bands_2003_Rates!N$3), "n/a")</f>
        <v>1.3682942391111112E-2</v>
      </c>
      <c r="O12" s="136">
        <f>IFERROR(INDEX(CT_Bills_2003_2022!$D$4:$L$25,MATCH(CT_Bands_2003_Rates!$B12,CT_Bills_2003_2022!$B$4:$B$25,0),MATCH(CT_Bands_2003_Rates!O$2,CT_Bills_2003_2022!$D$3:$L$3,0))/SUMIFS(CT_Bands_Revaluing_2022!$W$19:$AF$19, CT_Bands_Revaluing_2022!$W$4:$AF$4, CT_Bands_2003_Rates!O$3), "n/a")</f>
        <v>8.7337558506843244E-3</v>
      </c>
      <c r="P12" s="136">
        <f>IFERROR(INDEX(CT_Bills_2003_2022!$D$4:$L$25,MATCH(CT_Bands_2003_Rates!$B12,CT_Bills_2003_2022!$B$4:$B$25,0),MATCH(CT_Bands_2003_Rates!P$2,CT_Bills_2003_2022!$D$3:$L$3,0))/SUMIFS(CT_Bands_Revaluing_2022!$W$19:$AF$19, CT_Bands_Revaluing_2022!$W$4:$AF$4, CT_Bands_2003_Rates!P$3), "n/a")</f>
        <v>6.0365744767417358E-3</v>
      </c>
      <c r="Q12" s="136">
        <f>IFERROR(INDEX(CT_Bills_2003_2022!$D$4:$L$25,MATCH(CT_Bands_2003_Rates!$B12,CT_Bills_2003_2022!$B$4:$B$25,0),MATCH(CT_Bands_2003_Rates!Q$2,CT_Bills_2003_2022!$D$3:$L$3,0))/SUMIFS(CT_Bands_Revaluing_2022!$W$19:$AF$19, CT_Bands_Revaluing_2022!$W$4:$AF$4, CT_Bands_2003_Rates!Q$3), "n/a")</f>
        <v>4.4138428920941393E-3</v>
      </c>
      <c r="R12" s="136">
        <f>IFERROR(INDEX(CT_Bills_2003_2022!$D$4:$L$25,MATCH(CT_Bands_2003_Rates!$B12,CT_Bills_2003_2022!$B$4:$B$25,0),MATCH(CT_Bands_2003_Rates!R$2,CT_Bills_2003_2022!$D$3:$L$3,0))/SUMIFS(CT_Bands_Revaluing_2022!$W$19:$AF$19, CT_Bands_Revaluing_2022!$W$4:$AF$4, CT_Bands_2003_Rates!R$3), "n/a")</f>
        <v>3.3372975957220671E-3</v>
      </c>
      <c r="S12" s="136">
        <f>IFERROR(INDEX(CT_Bills_2003_2022!$D$4:$L$25,MATCH(CT_Bands_2003_Rates!$B12,CT_Bills_2003_2022!$B$4:$B$25,0),MATCH(CT_Bands_2003_Rates!S$2,CT_Bills_2003_2022!$D$3:$L$3,0))/SUMIFS(CT_Bands_Revaluing_2022!$W$19:$AF$19, CT_Bands_Revaluing_2022!$W$4:$AF$4, CT_Bands_2003_Rates!S$3), "n/a")</f>
        <v>2.4728179347575088E-3</v>
      </c>
      <c r="T12" s="136">
        <f>IFERROR(INDEX(CT_Bills_2003_2022!$D$4:$L$25,MATCH(CT_Bands_2003_Rates!$B12,CT_Bills_2003_2022!$B$4:$B$25,0),MATCH(CT_Bands_2003_Rates!T$2,CT_Bills_2003_2022!$D$3:$L$3,0))/SUMIFS(CT_Bands_Revaluing_2022!$W$19:$AF$19, CT_Bands_Revaluing_2022!$W$4:$AF$4, CT_Bands_2003_Rates!T$3), "n/a")</f>
        <v>1.7393556095856419E-3</v>
      </c>
      <c r="U12" s="136">
        <f>IFERROR(INDEX(CT_Bills_2003_2022!$D$4:$L$25,MATCH(CT_Bands_2003_Rates!$B12,CT_Bills_2003_2022!$B$4:$B$25,0),MATCH(CT_Bands_2003_Rates!U$2,CT_Bills_2003_2022!$D$3:$L$3,0))/SUMIFS(CT_Bands_Revaluing_2022!$W$19:$AF$19, CT_Bands_Revaluing_2022!$W$4:$AF$4, CT_Bands_2003_Rates!U$3), "n/a")</f>
        <v>1.2708607354835488E-3</v>
      </c>
      <c r="V12" s="136">
        <f>IFERROR(INDEX(CT_Bills_2003_2022!$D$4:$L$25,MATCH(CT_Bands_2003_Rates!$B12,CT_Bills_2003_2022!$B$4:$B$25,0),MATCH(CT_Bands_2003_Rates!V$2,CT_Bills_2003_2022!$D$3:$L$3,0))/SUMIFS(CT_Bands_Revaluing_2022!$W$19:$AF$19, CT_Bands_Revaluing_2022!$W$4:$AF$4, CT_Bands_2003_Rates!V$3), "n/a")</f>
        <v>1.1215514292698407E-3</v>
      </c>
      <c r="W12" s="147">
        <f>IFERROR(INDEX(CT_Bills_2003_2022!$D$4:$L$25,MATCH(CT_Bands_2003_Rates!$B12,CT_Bills_2003_2022!$B$4:$B$25,0),MATCH(CT_Bands_2003_Rates!W$2,CT_Bills_2003_2022!$D$3:$L$3,0))/SUMIFS(CT_Bands_Revaluing_2022!$W$19:$AF$19, CT_Bands_Revaluing_2022!$W$4:$AF$4, CT_Bands_2003_Rates!W$3), "n/a")</f>
        <v>1.5963432789629629E-2</v>
      </c>
      <c r="X12" s="136">
        <f>IFERROR(INDEX(CT_Bills_2003_2022!$D$4:$L$25,MATCH(CT_Bands_2003_Rates!$B12,CT_Bills_2003_2022!$B$4:$B$25,0),MATCH(CT_Bands_2003_Rates!X$2,CT_Bills_2003_2022!$D$3:$L$3,0))/SUMIFS(CT_Bands_Revaluing_2022!$W$19:$AF$19, CT_Bands_Revaluing_2022!$W$4:$AF$4, CT_Bands_2003_Rates!X$3), "n/a")</f>
        <v>1.0189381825798377E-2</v>
      </c>
      <c r="Y12" s="136">
        <f>IFERROR(INDEX(CT_Bills_2003_2022!$D$4:$L$25,MATCH(CT_Bands_2003_Rates!$B12,CT_Bills_2003_2022!$B$4:$B$25,0),MATCH(CT_Bands_2003_Rates!Y$2,CT_Bills_2003_2022!$D$3:$L$3,0))/SUMIFS(CT_Bands_Revaluing_2022!$W$19:$AF$19, CT_Bands_Revaluing_2022!$W$4:$AF$4, CT_Bands_2003_Rates!Y$3), "n/a")</f>
        <v>7.0426702228653573E-3</v>
      </c>
      <c r="Z12" s="136">
        <f>IFERROR(INDEX(CT_Bills_2003_2022!$D$4:$L$25,MATCH(CT_Bands_2003_Rates!$B12,CT_Bills_2003_2022!$B$4:$B$25,0),MATCH(CT_Bands_2003_Rates!Z$2,CT_Bills_2003_2022!$D$3:$L$3,0))/SUMIFS(CT_Bands_Revaluing_2022!$W$19:$AF$19, CT_Bands_Revaluing_2022!$W$4:$AF$4, CT_Bands_2003_Rates!Z$3), "n/a")</f>
        <v>5.1494833741098289E-3</v>
      </c>
      <c r="AA12" s="136">
        <f>IFERROR(INDEX(CT_Bills_2003_2022!$D$4:$L$25,MATCH(CT_Bands_2003_Rates!$B12,CT_Bills_2003_2022!$B$4:$B$25,0),MATCH(CT_Bands_2003_Rates!AA$2,CT_Bills_2003_2022!$D$3:$L$3,0))/SUMIFS(CT_Bands_Revaluing_2022!$W$19:$AF$19, CT_Bands_Revaluing_2022!$W$4:$AF$4, CT_Bands_2003_Rates!AA$3), "n/a")</f>
        <v>3.8935138616757441E-3</v>
      </c>
      <c r="AB12" s="136">
        <f>IFERROR(INDEX(CT_Bills_2003_2022!$D$4:$L$25,MATCH(CT_Bands_2003_Rates!$B12,CT_Bills_2003_2022!$B$4:$B$25,0),MATCH(CT_Bands_2003_Rates!AB$2,CT_Bills_2003_2022!$D$3:$L$3,0))/SUMIFS(CT_Bands_Revaluing_2022!$W$19:$AF$19, CT_Bands_Revaluing_2022!$W$4:$AF$4, CT_Bands_2003_Rates!AB$3), "n/a")</f>
        <v>2.884954257217093E-3</v>
      </c>
      <c r="AC12" s="136">
        <f>IFERROR(INDEX(CT_Bills_2003_2022!$D$4:$L$25,MATCH(CT_Bands_2003_Rates!$B12,CT_Bills_2003_2022!$B$4:$B$25,0),MATCH(CT_Bands_2003_Rates!AC$2,CT_Bills_2003_2022!$D$3:$L$3,0))/SUMIFS(CT_Bands_Revaluing_2022!$W$19:$AF$19, CT_Bands_Revaluing_2022!$W$4:$AF$4, CT_Bands_2003_Rates!AC$3), "n/a")</f>
        <v>2.0292482111832484E-3</v>
      </c>
      <c r="AD12" s="136">
        <f>IFERROR(INDEX(CT_Bills_2003_2022!$D$4:$L$25,MATCH(CT_Bands_2003_Rates!$B12,CT_Bills_2003_2022!$B$4:$B$25,0),MATCH(CT_Bands_2003_Rates!AD$2,CT_Bills_2003_2022!$D$3:$L$3,0))/SUMIFS(CT_Bands_Revaluing_2022!$W$19:$AF$19, CT_Bands_Revaluing_2022!$W$4:$AF$4, CT_Bands_2003_Rates!AD$3), "n/a")</f>
        <v>1.4826708580641401E-3</v>
      </c>
      <c r="AE12" s="136">
        <f>IFERROR(INDEX(CT_Bills_2003_2022!$D$4:$L$25,MATCH(CT_Bands_2003_Rates!$B12,CT_Bills_2003_2022!$B$4:$B$25,0),MATCH(CT_Bands_2003_Rates!AE$2,CT_Bills_2003_2022!$D$3:$L$3,0))/SUMIFS(CT_Bands_Revaluing_2022!$W$19:$AF$19, CT_Bands_Revaluing_2022!$W$4:$AF$4, CT_Bands_2003_Rates!AE$3), "n/a")</f>
        <v>1.3084766674814805E-3</v>
      </c>
      <c r="AF12" s="147">
        <f>IFERROR(INDEX(CT_Bills_2003_2022!$D$4:$L$25,MATCH(CT_Bands_2003_Rates!$B12,CT_Bills_2003_2022!$B$4:$B$25,0),MATCH(CT_Bands_2003_Rates!AF$2,CT_Bills_2003_2022!$D$3:$L$3,0))/SUMIFS(CT_Bands_Revaluing_2022!$W$19:$AF$19, CT_Bands_Revaluing_2022!$W$4:$AF$4, CT_Bands_2003_Rates!AF$3), "n/a")</f>
        <v>1.8243923188148149E-2</v>
      </c>
      <c r="AG12" s="136">
        <f>IFERROR(INDEX(CT_Bills_2003_2022!$D$4:$L$25,MATCH(CT_Bands_2003_Rates!$B12,CT_Bills_2003_2022!$B$4:$B$25,0),MATCH(CT_Bands_2003_Rates!AG$2,CT_Bills_2003_2022!$D$3:$L$3,0))/SUMIFS(CT_Bands_Revaluing_2022!$W$19:$AF$19, CT_Bands_Revaluing_2022!$W$4:$AF$4, CT_Bands_2003_Rates!AG$3), "n/a")</f>
        <v>1.1645007800912432E-2</v>
      </c>
      <c r="AH12" s="136">
        <f>IFERROR(INDEX(CT_Bills_2003_2022!$D$4:$L$25,MATCH(CT_Bands_2003_Rates!$B12,CT_Bills_2003_2022!$B$4:$B$25,0),MATCH(CT_Bands_2003_Rates!AH$2,CT_Bills_2003_2022!$D$3:$L$3,0))/SUMIFS(CT_Bands_Revaluing_2022!$W$19:$AF$19, CT_Bands_Revaluing_2022!$W$4:$AF$4, CT_Bands_2003_Rates!AH$3), "n/a")</f>
        <v>8.0487659689889805E-3</v>
      </c>
      <c r="AI12" s="136">
        <f>IFERROR(INDEX(CT_Bills_2003_2022!$D$4:$L$25,MATCH(CT_Bands_2003_Rates!$B12,CT_Bills_2003_2022!$B$4:$B$25,0),MATCH(CT_Bands_2003_Rates!AI$2,CT_Bills_2003_2022!$D$3:$L$3,0))/SUMIFS(CT_Bands_Revaluing_2022!$W$19:$AF$19, CT_Bands_Revaluing_2022!$W$4:$AF$4, CT_Bands_2003_Rates!AI$3), "n/a")</f>
        <v>5.8851238561255185E-3</v>
      </c>
      <c r="AJ12" s="136">
        <f>IFERROR(INDEX(CT_Bills_2003_2022!$D$4:$L$25,MATCH(CT_Bands_2003_Rates!$B12,CT_Bills_2003_2022!$B$4:$B$25,0),MATCH(CT_Bands_2003_Rates!AJ$2,CT_Bills_2003_2022!$D$3:$L$3,0))/SUMIFS(CT_Bands_Revaluing_2022!$W$19:$AF$19, CT_Bands_Revaluing_2022!$W$4:$AF$4, CT_Bands_2003_Rates!AJ$3), "n/a")</f>
        <v>4.4497301276294225E-3</v>
      </c>
      <c r="AK12" s="136">
        <f>IFERROR(INDEX(CT_Bills_2003_2022!$D$4:$L$25,MATCH(CT_Bands_2003_Rates!$B12,CT_Bills_2003_2022!$B$4:$B$25,0),MATCH(CT_Bands_2003_Rates!AK$2,CT_Bills_2003_2022!$D$3:$L$3,0))/SUMIFS(CT_Bands_Revaluing_2022!$W$19:$AF$19, CT_Bands_Revaluing_2022!$W$4:$AF$4, CT_Bands_2003_Rates!AK$3), "n/a")</f>
        <v>3.2970905796766781E-3</v>
      </c>
      <c r="AL12" s="136">
        <f>IFERROR(INDEX(CT_Bills_2003_2022!$D$4:$L$25,MATCH(CT_Bands_2003_Rates!$B12,CT_Bills_2003_2022!$B$4:$B$25,0),MATCH(CT_Bands_2003_Rates!AL$2,CT_Bills_2003_2022!$D$3:$L$3,0))/SUMIFS(CT_Bands_Revaluing_2022!$W$19:$AF$19, CT_Bands_Revaluing_2022!$W$4:$AF$4, CT_Bands_2003_Rates!AL$3), "n/a")</f>
        <v>2.3191408127808556E-3</v>
      </c>
      <c r="AM12" s="136">
        <f>IFERROR(INDEX(CT_Bills_2003_2022!$D$4:$L$25,MATCH(CT_Bands_2003_Rates!$B12,CT_Bills_2003_2022!$B$4:$B$25,0),MATCH(CT_Bands_2003_Rates!AM$2,CT_Bills_2003_2022!$D$3:$L$3,0))/SUMIFS(CT_Bands_Revaluing_2022!$W$19:$AF$19, CT_Bands_Revaluing_2022!$W$4:$AF$4, CT_Bands_2003_Rates!AM$3), "n/a")</f>
        <v>1.6944809806447318E-3</v>
      </c>
      <c r="AN12" s="136">
        <f>IFERROR(INDEX(CT_Bills_2003_2022!$D$4:$L$25,MATCH(CT_Bands_2003_Rates!$B12,CT_Bills_2003_2022!$B$4:$B$25,0),MATCH(CT_Bands_2003_Rates!AN$2,CT_Bills_2003_2022!$D$3:$L$3,0))/SUMIFS(CT_Bands_Revaluing_2022!$W$19:$AF$19, CT_Bands_Revaluing_2022!$W$4:$AF$4, CT_Bands_2003_Rates!AN$3), "n/a")</f>
        <v>1.4954019056931207E-3</v>
      </c>
      <c r="AO12" s="147">
        <f>IFERROR(INDEX(CT_Bills_2003_2022!$D$4:$L$25,MATCH(CT_Bands_2003_Rates!$B12,CT_Bills_2003_2022!$B$4:$B$25,0),MATCH(CT_Bands_2003_Rates!AO$2,CT_Bills_2003_2022!$D$3:$L$3,0))/SUMIFS(CT_Bands_Revaluing_2022!$W$19:$AF$19, CT_Bands_Revaluing_2022!$W$4:$AF$4, CT_Bands_2003_Rates!AO$3), "n/a")</f>
        <v>2.0524413586666668E-2</v>
      </c>
      <c r="AP12" s="136">
        <f>IFERROR(INDEX(CT_Bills_2003_2022!$D$4:$L$25,MATCH(CT_Bands_2003_Rates!$B12,CT_Bills_2003_2022!$B$4:$B$25,0),MATCH(CT_Bands_2003_Rates!AP$2,CT_Bills_2003_2022!$D$3:$L$3,0))/SUMIFS(CT_Bands_Revaluing_2022!$W$19:$AF$19, CT_Bands_Revaluing_2022!$W$4:$AF$4, CT_Bands_2003_Rates!AP$3), "n/a")</f>
        <v>1.3100633776026487E-2</v>
      </c>
      <c r="AQ12" s="136">
        <f>IFERROR(INDEX(CT_Bills_2003_2022!$D$4:$L$25,MATCH(CT_Bands_2003_Rates!$B12,CT_Bills_2003_2022!$B$4:$B$25,0),MATCH(CT_Bands_2003_Rates!AQ$2,CT_Bills_2003_2022!$D$3:$L$3,0))/SUMIFS(CT_Bands_Revaluing_2022!$W$19:$AF$19, CT_Bands_Revaluing_2022!$W$4:$AF$4, CT_Bands_2003_Rates!AQ$3), "n/a")</f>
        <v>9.0548617151126037E-3</v>
      </c>
      <c r="AR12" s="136">
        <f>IFERROR(INDEX(CT_Bills_2003_2022!$D$4:$L$25,MATCH(CT_Bands_2003_Rates!$B12,CT_Bills_2003_2022!$B$4:$B$25,0),MATCH(CT_Bands_2003_Rates!AR$2,CT_Bills_2003_2022!$D$3:$L$3,0))/SUMIFS(CT_Bands_Revaluing_2022!$W$19:$AF$19, CT_Bands_Revaluing_2022!$W$4:$AF$4, CT_Bands_2003_Rates!AR$3), "n/a")</f>
        <v>6.6207643381412089E-3</v>
      </c>
      <c r="AS12" s="136">
        <f>IFERROR(INDEX(CT_Bills_2003_2022!$D$4:$L$25,MATCH(CT_Bands_2003_Rates!$B12,CT_Bills_2003_2022!$B$4:$B$25,0),MATCH(CT_Bands_2003_Rates!AS$2,CT_Bills_2003_2022!$D$3:$L$3,0))/SUMIFS(CT_Bands_Revaluing_2022!$W$19:$AF$19, CT_Bands_Revaluing_2022!$W$4:$AF$4, CT_Bands_2003_Rates!AS$3), "n/a")</f>
        <v>5.0059463935831008E-3</v>
      </c>
      <c r="AT12" s="136">
        <f>IFERROR(INDEX(CT_Bills_2003_2022!$D$4:$L$25,MATCH(CT_Bands_2003_Rates!$B12,CT_Bills_2003_2022!$B$4:$B$25,0),MATCH(CT_Bands_2003_Rates!AT$2,CT_Bills_2003_2022!$D$3:$L$3,0))/SUMIFS(CT_Bands_Revaluing_2022!$W$19:$AF$19, CT_Bands_Revaluing_2022!$W$4:$AF$4, CT_Bands_2003_Rates!AT$3), "n/a")</f>
        <v>3.7092269021362628E-3</v>
      </c>
      <c r="AU12" s="136">
        <f>IFERROR(INDEX(CT_Bills_2003_2022!$D$4:$L$25,MATCH(CT_Bands_2003_Rates!$B12,CT_Bills_2003_2022!$B$4:$B$25,0),MATCH(CT_Bands_2003_Rates!AU$2,CT_Bills_2003_2022!$D$3:$L$3,0))/SUMIFS(CT_Bands_Revaluing_2022!$W$19:$AF$19, CT_Bands_Revaluing_2022!$W$4:$AF$4, CT_Bands_2003_Rates!AU$3), "n/a")</f>
        <v>2.6090334143784627E-3</v>
      </c>
      <c r="AV12" s="136">
        <f>IFERROR(INDEX(CT_Bills_2003_2022!$D$4:$L$25,MATCH(CT_Bands_2003_Rates!$B12,CT_Bills_2003_2022!$B$4:$B$25,0),MATCH(CT_Bands_2003_Rates!AV$2,CT_Bills_2003_2022!$D$3:$L$3,0))/SUMIFS(CT_Bands_Revaluing_2022!$W$19:$AF$19, CT_Bands_Revaluing_2022!$W$4:$AF$4, CT_Bands_2003_Rates!AV$3), "n/a")</f>
        <v>1.9062911032253233E-3</v>
      </c>
      <c r="AW12" s="136">
        <f>IFERROR(INDEX(CT_Bills_2003_2022!$D$4:$L$25,MATCH(CT_Bands_2003_Rates!$B12,CT_Bills_2003_2022!$B$4:$B$25,0),MATCH(CT_Bands_2003_Rates!AW$2,CT_Bills_2003_2022!$D$3:$L$3,0))/SUMIFS(CT_Bands_Revaluing_2022!$W$19:$AF$19, CT_Bands_Revaluing_2022!$W$4:$AF$4, CT_Bands_2003_Rates!AW$3), "n/a")</f>
        <v>1.6823271439047609E-3</v>
      </c>
      <c r="AX12" s="147">
        <f>IFERROR(INDEX(CT_Bills_2003_2022!$D$4:$L$25,MATCH(CT_Bands_2003_Rates!$B12,CT_Bills_2003_2022!$B$4:$B$25,0),MATCH(CT_Bands_2003_Rates!AX$2,CT_Bills_2003_2022!$D$3:$L$3,0))/SUMIFS(CT_Bands_Revaluing_2022!$W$19:$AF$19, CT_Bands_Revaluing_2022!$W$4:$AF$4, CT_Bands_2003_Rates!AX$3), "n/a")</f>
        <v>2.5085394383703705E-2</v>
      </c>
      <c r="AY12" s="136">
        <f>IFERROR(INDEX(CT_Bills_2003_2022!$D$4:$L$25,MATCH(CT_Bands_2003_Rates!$B12,CT_Bills_2003_2022!$B$4:$B$25,0),MATCH(CT_Bands_2003_Rates!AY$2,CT_Bills_2003_2022!$D$3:$L$3,0))/SUMIFS(CT_Bands_Revaluing_2022!$W$19:$AF$19, CT_Bands_Revaluing_2022!$W$4:$AF$4, CT_Bands_2003_Rates!AY$3), "n/a")</f>
        <v>1.6011885726254595E-2</v>
      </c>
      <c r="AZ12" s="136">
        <f>IFERROR(INDEX(CT_Bills_2003_2022!$D$4:$L$25,MATCH(CT_Bands_2003_Rates!$B12,CT_Bills_2003_2022!$B$4:$B$25,0),MATCH(CT_Bands_2003_Rates!AZ$2,CT_Bills_2003_2022!$D$3:$L$3,0))/SUMIFS(CT_Bands_Revaluing_2022!$W$19:$AF$19, CT_Bands_Revaluing_2022!$W$4:$AF$4, CT_Bands_2003_Rates!AZ$3), "n/a")</f>
        <v>1.1067053207359848E-2</v>
      </c>
      <c r="BA12" s="136">
        <f>IFERROR(INDEX(CT_Bills_2003_2022!$D$4:$L$25,MATCH(CT_Bands_2003_Rates!$B12,CT_Bills_2003_2022!$B$4:$B$25,0),MATCH(CT_Bands_2003_Rates!BA$2,CT_Bills_2003_2022!$D$3:$L$3,0))/SUMIFS(CT_Bands_Revaluing_2022!$W$19:$AF$19, CT_Bands_Revaluing_2022!$W$4:$AF$4, CT_Bands_2003_Rates!BA$3), "n/a")</f>
        <v>8.0920453021725881E-3</v>
      </c>
      <c r="BB12" s="136">
        <f>IFERROR(INDEX(CT_Bills_2003_2022!$D$4:$L$25,MATCH(CT_Bands_2003_Rates!$B12,CT_Bills_2003_2022!$B$4:$B$25,0),MATCH(CT_Bands_2003_Rates!BB$2,CT_Bills_2003_2022!$D$3:$L$3,0))/SUMIFS(CT_Bands_Revaluing_2022!$W$19:$AF$19, CT_Bands_Revaluing_2022!$W$4:$AF$4, CT_Bands_2003_Rates!BB$3), "n/a")</f>
        <v>6.1183789254904558E-3</v>
      </c>
      <c r="BC12" s="136">
        <f>IFERROR(INDEX(CT_Bills_2003_2022!$D$4:$L$25,MATCH(CT_Bands_2003_Rates!$B12,CT_Bills_2003_2022!$B$4:$B$25,0),MATCH(CT_Bands_2003_Rates!BC$2,CT_Bills_2003_2022!$D$3:$L$3,0))/SUMIFS(CT_Bands_Revaluing_2022!$W$19:$AF$19, CT_Bands_Revaluing_2022!$W$4:$AF$4, CT_Bands_2003_Rates!BC$3), "n/a")</f>
        <v>4.5334995470554321E-3</v>
      </c>
      <c r="BD12" s="136">
        <f>IFERROR(INDEX(CT_Bills_2003_2022!$D$4:$L$25,MATCH(CT_Bands_2003_Rates!$B12,CT_Bills_2003_2022!$B$4:$B$25,0),MATCH(CT_Bands_2003_Rates!BD$2,CT_Bills_2003_2022!$D$3:$L$3,0))/SUMIFS(CT_Bands_Revaluing_2022!$W$19:$AF$19, CT_Bands_Revaluing_2022!$W$4:$AF$4, CT_Bands_2003_Rates!BD$3), "n/a")</f>
        <v>3.1888186175736766E-3</v>
      </c>
      <c r="BE12" s="136">
        <f>IFERROR(INDEX(CT_Bills_2003_2022!$D$4:$L$25,MATCH(CT_Bands_2003_Rates!$B12,CT_Bills_2003_2022!$B$4:$B$25,0),MATCH(CT_Bands_2003_Rates!BE$2,CT_Bills_2003_2022!$D$3:$L$3,0))/SUMIFS(CT_Bands_Revaluing_2022!$W$19:$AF$19, CT_Bands_Revaluing_2022!$W$4:$AF$4, CT_Bands_2003_Rates!BE$3), "n/a")</f>
        <v>2.3299113483865063E-3</v>
      </c>
      <c r="BF12" s="136">
        <f>IFERROR(INDEX(CT_Bills_2003_2022!$D$4:$L$25,MATCH(CT_Bands_2003_Rates!$B12,CT_Bills_2003_2022!$B$4:$B$25,0),MATCH(CT_Bands_2003_Rates!BF$2,CT_Bills_2003_2022!$D$3:$L$3,0))/SUMIFS(CT_Bands_Revaluing_2022!$W$19:$AF$19, CT_Bands_Revaluing_2022!$W$4:$AF$4, CT_Bands_2003_Rates!BF$3), "n/a")</f>
        <v>2.0561776203280413E-3</v>
      </c>
      <c r="BG12" s="147">
        <f>IFERROR(INDEX(CT_Bills_2003_2022!$D$4:$L$25,MATCH(CT_Bands_2003_Rates!$B12,CT_Bills_2003_2022!$B$4:$B$25,0),MATCH(CT_Bands_2003_Rates!BG$2,CT_Bills_2003_2022!$D$3:$L$3,0))/SUMIFS(CT_Bands_Revaluing_2022!$W$19:$AF$19, CT_Bands_Revaluing_2022!$W$4:$AF$4, CT_Bands_2003_Rates!BG$3), "n/a")</f>
        <v>2.9646375180740741E-2</v>
      </c>
      <c r="BH12" s="136">
        <f>IFERROR(INDEX(CT_Bills_2003_2022!$D$4:$L$25,MATCH(CT_Bands_2003_Rates!$B12,CT_Bills_2003_2022!$B$4:$B$25,0),MATCH(CT_Bands_2003_Rates!BH$2,CT_Bills_2003_2022!$D$3:$L$3,0))/SUMIFS(CT_Bands_Revaluing_2022!$W$19:$AF$19, CT_Bands_Revaluing_2022!$W$4:$AF$4, CT_Bands_2003_Rates!BH$3), "n/a")</f>
        <v>1.8923137676482703E-2</v>
      </c>
      <c r="BI12" s="136">
        <f>IFERROR(INDEX(CT_Bills_2003_2022!$D$4:$L$25,MATCH(CT_Bands_2003_Rates!$B12,CT_Bills_2003_2022!$B$4:$B$25,0),MATCH(CT_Bands_2003_Rates!BI$2,CT_Bills_2003_2022!$D$3:$L$3,0))/SUMIFS(CT_Bands_Revaluing_2022!$W$19:$AF$19, CT_Bands_Revaluing_2022!$W$4:$AF$4, CT_Bands_2003_Rates!BI$3), "n/a")</f>
        <v>1.3079244699607093E-2</v>
      </c>
      <c r="BJ12" s="136">
        <f>IFERROR(INDEX(CT_Bills_2003_2022!$D$4:$L$25,MATCH(CT_Bands_2003_Rates!$B12,CT_Bills_2003_2022!$B$4:$B$25,0),MATCH(CT_Bands_2003_Rates!BJ$2,CT_Bills_2003_2022!$D$3:$L$3,0))/SUMIFS(CT_Bands_Revaluing_2022!$W$19:$AF$19, CT_Bands_Revaluing_2022!$W$4:$AF$4, CT_Bands_2003_Rates!BJ$3), "n/a")</f>
        <v>9.5633262662039673E-3</v>
      </c>
      <c r="BK12" s="136">
        <f>IFERROR(INDEX(CT_Bills_2003_2022!$D$4:$L$25,MATCH(CT_Bands_2003_Rates!$B12,CT_Bills_2003_2022!$B$4:$B$25,0),MATCH(CT_Bands_2003_Rates!BK$2,CT_Bills_2003_2022!$D$3:$L$3,0))/SUMIFS(CT_Bands_Revaluing_2022!$W$19:$AF$19, CT_Bands_Revaluing_2022!$W$4:$AF$4, CT_Bands_2003_Rates!BK$3), "n/a")</f>
        <v>7.2308114573978116E-3</v>
      </c>
      <c r="BL12" s="136">
        <f>IFERROR(INDEX(CT_Bills_2003_2022!$D$4:$L$25,MATCH(CT_Bands_2003_Rates!$B12,CT_Bills_2003_2022!$B$4:$B$25,0),MATCH(CT_Bands_2003_Rates!BL$2,CT_Bills_2003_2022!$D$3:$L$3,0))/SUMIFS(CT_Bands_Revaluing_2022!$W$19:$AF$19, CT_Bands_Revaluing_2022!$W$4:$AF$4, CT_Bands_2003_Rates!BL$3), "n/a")</f>
        <v>5.3577721919746014E-3</v>
      </c>
      <c r="BM12" s="136">
        <f>IFERROR(INDEX(CT_Bills_2003_2022!$D$4:$L$25,MATCH(CT_Bands_2003_Rates!$B12,CT_Bills_2003_2022!$B$4:$B$25,0),MATCH(CT_Bands_2003_Rates!BM$2,CT_Bills_2003_2022!$D$3:$L$3,0))/SUMIFS(CT_Bands_Revaluing_2022!$W$19:$AF$19, CT_Bands_Revaluing_2022!$W$4:$AF$4, CT_Bands_2003_Rates!BM$3), "n/a")</f>
        <v>3.7686038207688905E-3</v>
      </c>
      <c r="BN12" s="136">
        <f>IFERROR(INDEX(CT_Bills_2003_2022!$D$4:$L$25,MATCH(CT_Bands_2003_Rates!$B12,CT_Bills_2003_2022!$B$4:$B$25,0),MATCH(CT_Bands_2003_Rates!BN$2,CT_Bills_2003_2022!$D$3:$L$3,0))/SUMIFS(CT_Bands_Revaluing_2022!$W$19:$AF$19, CT_Bands_Revaluing_2022!$W$4:$AF$4, CT_Bands_2003_Rates!BN$3), "n/a")</f>
        <v>2.7535315935476889E-3</v>
      </c>
      <c r="BO12" s="136">
        <f>IFERROR(INDEX(CT_Bills_2003_2022!$D$4:$L$25,MATCH(CT_Bands_2003_Rates!$B12,CT_Bills_2003_2022!$B$4:$B$25,0),MATCH(CT_Bands_2003_Rates!BO$2,CT_Bills_2003_2022!$D$3:$L$3,0))/SUMIFS(CT_Bands_Revaluing_2022!$W$19:$AF$19, CT_Bands_Revaluing_2022!$W$4:$AF$4, CT_Bands_2003_Rates!BO$3), "n/a")</f>
        <v>2.4300280967513212E-3</v>
      </c>
      <c r="BP12" s="147">
        <f>IFERROR(INDEX(CT_Bills_2003_2022!$D$4:$L$25,MATCH(CT_Bands_2003_Rates!$B12,CT_Bills_2003_2022!$B$4:$B$25,0),MATCH(CT_Bands_2003_Rates!BP$2,CT_Bills_2003_2022!$D$3:$L$3,0))/SUMIFS(CT_Bands_Revaluing_2022!$W$19:$AF$19, CT_Bands_Revaluing_2022!$W$4:$AF$4, CT_Bands_2003_Rates!BP$3), "n/a")</f>
        <v>3.4207355977777784E-2</v>
      </c>
      <c r="BQ12" s="136">
        <f>IFERROR(INDEX(CT_Bills_2003_2022!$D$4:$L$25,MATCH(CT_Bands_2003_Rates!$B12,CT_Bills_2003_2022!$B$4:$B$25,0),MATCH(CT_Bands_2003_Rates!BQ$2,CT_Bills_2003_2022!$D$3:$L$3,0))/SUMIFS(CT_Bands_Revaluing_2022!$W$19:$AF$19, CT_Bands_Revaluing_2022!$W$4:$AF$4, CT_Bands_2003_Rates!BQ$3), "n/a")</f>
        <v>2.1834389626710811E-2</v>
      </c>
      <c r="BR12" s="136">
        <f>IFERROR(INDEX(CT_Bills_2003_2022!$D$4:$L$25,MATCH(CT_Bands_2003_Rates!$B12,CT_Bills_2003_2022!$B$4:$B$25,0),MATCH(CT_Bands_2003_Rates!BR$2,CT_Bills_2003_2022!$D$3:$L$3,0))/SUMIFS(CT_Bands_Revaluing_2022!$W$19:$AF$19, CT_Bands_Revaluing_2022!$W$4:$AF$4, CT_Bands_2003_Rates!BR$3), "n/a")</f>
        <v>1.5091436191854339E-2</v>
      </c>
      <c r="BS12" s="136">
        <f>IFERROR(INDEX(CT_Bills_2003_2022!$D$4:$L$25,MATCH(CT_Bands_2003_Rates!$B12,CT_Bills_2003_2022!$B$4:$B$25,0),MATCH(CT_Bands_2003_Rates!BS$2,CT_Bills_2003_2022!$D$3:$L$3,0))/SUMIFS(CT_Bands_Revaluing_2022!$W$19:$AF$19, CT_Bands_Revaluing_2022!$W$4:$AF$4, CT_Bands_2003_Rates!BS$3), "n/a")</f>
        <v>1.1034607230235348E-2</v>
      </c>
      <c r="BT12" s="136">
        <f>IFERROR(INDEX(CT_Bills_2003_2022!$D$4:$L$25,MATCH(CT_Bands_2003_Rates!$B12,CT_Bills_2003_2022!$B$4:$B$25,0),MATCH(CT_Bands_2003_Rates!BT$2,CT_Bills_2003_2022!$D$3:$L$3,0))/SUMIFS(CT_Bands_Revaluing_2022!$W$19:$AF$19, CT_Bands_Revaluing_2022!$W$4:$AF$4, CT_Bands_2003_Rates!BT$3), "n/a")</f>
        <v>8.3432439893051675E-3</v>
      </c>
      <c r="BU12" s="136">
        <f>IFERROR(INDEX(CT_Bills_2003_2022!$D$4:$L$25,MATCH(CT_Bands_2003_Rates!$B12,CT_Bills_2003_2022!$B$4:$B$25,0),MATCH(CT_Bands_2003_Rates!BU$2,CT_Bills_2003_2022!$D$3:$L$3,0))/SUMIFS(CT_Bands_Revaluing_2022!$W$19:$AF$19, CT_Bands_Revaluing_2022!$W$4:$AF$4, CT_Bands_2003_Rates!BU$3), "n/a")</f>
        <v>6.1820448368937716E-3</v>
      </c>
      <c r="BV12" s="136">
        <f>IFERROR(INDEX(CT_Bills_2003_2022!$D$4:$L$25,MATCH(CT_Bands_2003_Rates!$B12,CT_Bills_2003_2022!$B$4:$B$25,0),MATCH(CT_Bands_2003_Rates!BV$2,CT_Bills_2003_2022!$D$3:$L$3,0))/SUMIFS(CT_Bands_Revaluing_2022!$W$19:$AF$19, CT_Bands_Revaluing_2022!$W$4:$AF$4, CT_Bands_2003_Rates!BV$3), "n/a")</f>
        <v>4.3483890239641044E-3</v>
      </c>
      <c r="BW12" s="136">
        <f>IFERROR(INDEX(CT_Bills_2003_2022!$D$4:$L$25,MATCH(CT_Bands_2003_Rates!$B12,CT_Bills_2003_2022!$B$4:$B$25,0),MATCH(CT_Bands_2003_Rates!BW$2,CT_Bills_2003_2022!$D$3:$L$3,0))/SUMIFS(CT_Bands_Revaluing_2022!$W$19:$AF$19, CT_Bands_Revaluing_2022!$W$4:$AF$4, CT_Bands_2003_Rates!BW$3), "n/a")</f>
        <v>3.1771518387088723E-3</v>
      </c>
      <c r="BX12" s="136">
        <f>IFERROR(INDEX(CT_Bills_2003_2022!$D$4:$L$25,MATCH(CT_Bands_2003_Rates!$B12,CT_Bills_2003_2022!$B$4:$B$25,0),MATCH(CT_Bands_2003_Rates!BX$2,CT_Bills_2003_2022!$D$3:$L$3,0))/SUMIFS(CT_Bands_Revaluing_2022!$W$19:$AF$19, CT_Bands_Revaluing_2022!$W$4:$AF$4, CT_Bands_2003_Rates!BX$3), "n/a")</f>
        <v>2.8038785731746016E-3</v>
      </c>
      <c r="BY12" s="147">
        <f>IFERROR(INDEX(CT_Bills_2003_2022!$D$4:$L$25,MATCH(CT_Bands_2003_Rates!$B12,CT_Bills_2003_2022!$B$4:$B$25,0),MATCH(CT_Bands_2003_Rates!BY$2,CT_Bills_2003_2022!$D$3:$L$3,0))/SUMIFS(CT_Bands_Revaluing_2022!$W$19:$AF$19, CT_Bands_Revaluing_2022!$W$4:$AF$4, CT_Bands_2003_Rates!BY$3), "n/a")</f>
        <v>4.1048827173333337E-2</v>
      </c>
      <c r="BZ12" s="136">
        <f>IFERROR(INDEX(CT_Bills_2003_2022!$D$4:$L$25,MATCH(CT_Bands_2003_Rates!$B12,CT_Bills_2003_2022!$B$4:$B$25,0),MATCH(CT_Bands_2003_Rates!BZ$2,CT_Bills_2003_2022!$D$3:$L$3,0))/SUMIFS(CT_Bands_Revaluing_2022!$W$19:$AF$19, CT_Bands_Revaluing_2022!$W$4:$AF$4, CT_Bands_2003_Rates!BZ$3), "n/a")</f>
        <v>2.6201267552052973E-2</v>
      </c>
      <c r="CA12" s="136">
        <f>IFERROR(INDEX(CT_Bills_2003_2022!$D$4:$L$25,MATCH(CT_Bands_2003_Rates!$B12,CT_Bills_2003_2022!$B$4:$B$25,0),MATCH(CT_Bands_2003_Rates!CA$2,CT_Bills_2003_2022!$D$3:$L$3,0))/SUMIFS(CT_Bands_Revaluing_2022!$W$19:$AF$19, CT_Bands_Revaluing_2022!$W$4:$AF$4, CT_Bands_2003_Rates!CA$3), "n/a")</f>
        <v>1.8109723430225207E-2</v>
      </c>
      <c r="CB12" s="136">
        <f>IFERROR(INDEX(CT_Bills_2003_2022!$D$4:$L$25,MATCH(CT_Bands_2003_Rates!$B12,CT_Bills_2003_2022!$B$4:$B$25,0),MATCH(CT_Bands_2003_Rates!CB$2,CT_Bills_2003_2022!$D$3:$L$3,0))/SUMIFS(CT_Bands_Revaluing_2022!$W$19:$AF$19, CT_Bands_Revaluing_2022!$W$4:$AF$4, CT_Bands_2003_Rates!CB$3), "n/a")</f>
        <v>1.3241528676282418E-2</v>
      </c>
      <c r="CC12" s="136">
        <f>IFERROR(INDEX(CT_Bills_2003_2022!$D$4:$L$25,MATCH(CT_Bands_2003_Rates!$B12,CT_Bills_2003_2022!$B$4:$B$25,0),MATCH(CT_Bands_2003_Rates!CC$2,CT_Bills_2003_2022!$D$3:$L$3,0))/SUMIFS(CT_Bands_Revaluing_2022!$W$19:$AF$19, CT_Bands_Revaluing_2022!$W$4:$AF$4, CT_Bands_2003_Rates!CC$3), "n/a")</f>
        <v>1.0011892787166202E-2</v>
      </c>
      <c r="CD12" s="136">
        <f>IFERROR(INDEX(CT_Bills_2003_2022!$D$4:$L$25,MATCH(CT_Bands_2003_Rates!$B12,CT_Bills_2003_2022!$B$4:$B$25,0),MATCH(CT_Bands_2003_Rates!CD$2,CT_Bills_2003_2022!$D$3:$L$3,0))/SUMIFS(CT_Bands_Revaluing_2022!$W$19:$AF$19, CT_Bands_Revaluing_2022!$W$4:$AF$4, CT_Bands_2003_Rates!CD$3), "n/a")</f>
        <v>7.4184538042725255E-3</v>
      </c>
      <c r="CE12" s="136">
        <f>IFERROR(INDEX(CT_Bills_2003_2022!$D$4:$L$25,MATCH(CT_Bands_2003_Rates!$B12,CT_Bills_2003_2022!$B$4:$B$25,0),MATCH(CT_Bands_2003_Rates!CE$2,CT_Bills_2003_2022!$D$3:$L$3,0))/SUMIFS(CT_Bands_Revaluing_2022!$W$19:$AF$19, CT_Bands_Revaluing_2022!$W$4:$AF$4, CT_Bands_2003_Rates!CE$3), "n/a")</f>
        <v>5.2180668287569254E-3</v>
      </c>
      <c r="CF12" s="136">
        <f>IFERROR(INDEX(CT_Bills_2003_2022!$D$4:$L$25,MATCH(CT_Bands_2003_Rates!$B12,CT_Bills_2003_2022!$B$4:$B$25,0),MATCH(CT_Bands_2003_Rates!CF$2,CT_Bills_2003_2022!$D$3:$L$3,0))/SUMIFS(CT_Bands_Revaluing_2022!$W$19:$AF$19, CT_Bands_Revaluing_2022!$W$4:$AF$4, CT_Bands_2003_Rates!CF$3), "n/a")</f>
        <v>3.8125822064506466E-3</v>
      </c>
      <c r="CG12" s="136">
        <f>IFERROR(INDEX(CT_Bills_2003_2022!$D$4:$L$25,MATCH(CT_Bands_2003_Rates!$B12,CT_Bills_2003_2022!$B$4:$B$25,0),MATCH(CT_Bands_2003_Rates!CG$2,CT_Bills_2003_2022!$D$3:$L$3,0))/SUMIFS(CT_Bands_Revaluing_2022!$W$19:$AF$19, CT_Bands_Revaluing_2022!$W$4:$AF$4, CT_Bands_2003_Rates!CG$3), "n/a")</f>
        <v>3.3646542878095218E-3</v>
      </c>
      <c r="CH12" s="136">
        <f>IFERROR(INDEX(CT_Bills_2003_2022!$D$4:$L$25,MATCH(CT_Bands_2003_Rates!$B12,CT_Bills_2003_2022!$B$4:$B$25,0),MATCH(CT_Bands_2003_Rates!CH$2,CT_Bills_2003_2022!$D$3:$L$3,0))/SUMIFS(CT_Bands_Revaluing_2022!$W$19:$AF$19, CT_Bands_Revaluing_2022!$W$4:$AF$4, CT_Bands_2003_Rates!CH$3), "n/a")</f>
        <v>4.7890298368888896E-2</v>
      </c>
      <c r="CI12" s="136">
        <f>IFERROR(INDEX(CT_Bills_2003_2022!$D$4:$L$25,MATCH(CT_Bands_2003_Rates!$B12,CT_Bills_2003_2022!$B$4:$B$25,0),MATCH(CT_Bands_2003_Rates!CI$2,CT_Bills_2003_2022!$D$3:$L$3,0))/SUMIFS(CT_Bands_Revaluing_2022!$W$19:$AF$19, CT_Bands_Revaluing_2022!$W$4:$AF$4, CT_Bands_2003_Rates!CI$3), "n/a")</f>
        <v>3.0568145477395135E-2</v>
      </c>
      <c r="CJ12" s="136">
        <f>IFERROR(INDEX(CT_Bills_2003_2022!$D$4:$L$25,MATCH(CT_Bands_2003_Rates!$B12,CT_Bills_2003_2022!$B$4:$B$25,0),MATCH(CT_Bands_2003_Rates!CJ$2,CT_Bills_2003_2022!$D$3:$L$3,0))/SUMIFS(CT_Bands_Revaluing_2022!$W$19:$AF$19, CT_Bands_Revaluing_2022!$W$4:$AF$4, CT_Bands_2003_Rates!CJ$3), "n/a")</f>
        <v>2.1128010668596077E-2</v>
      </c>
      <c r="CK12" s="136">
        <f>IFERROR(INDEX(CT_Bills_2003_2022!$D$4:$L$25,MATCH(CT_Bands_2003_Rates!$B12,CT_Bills_2003_2022!$B$4:$B$25,0),MATCH(CT_Bands_2003_Rates!CK$2,CT_Bills_2003_2022!$D$3:$L$3,0))/SUMIFS(CT_Bands_Revaluing_2022!$W$19:$AF$19, CT_Bands_Revaluing_2022!$W$4:$AF$4, CT_Bands_2003_Rates!CK$3), "n/a")</f>
        <v>1.5448450122329488E-2</v>
      </c>
      <c r="CL12" s="136">
        <f>IFERROR(INDEX(CT_Bills_2003_2022!$D$4:$L$25,MATCH(CT_Bands_2003_Rates!$B12,CT_Bills_2003_2022!$B$4:$B$25,0),MATCH(CT_Bands_2003_Rates!CL$2,CT_Bills_2003_2022!$D$3:$L$3,0))/SUMIFS(CT_Bands_Revaluing_2022!$W$19:$AF$19, CT_Bands_Revaluing_2022!$W$4:$AF$4, CT_Bands_2003_Rates!CL$3), "n/a")</f>
        <v>1.1680541585027234E-2</v>
      </c>
      <c r="CM12" s="136">
        <f>IFERROR(INDEX(CT_Bills_2003_2022!$D$4:$L$25,MATCH(CT_Bands_2003_Rates!$B12,CT_Bills_2003_2022!$B$4:$B$25,0),MATCH(CT_Bands_2003_Rates!CM$2,CT_Bills_2003_2022!$D$3:$L$3,0))/SUMIFS(CT_Bands_Revaluing_2022!$W$19:$AF$19, CT_Bands_Revaluing_2022!$W$4:$AF$4, CT_Bands_2003_Rates!CM$3), "n/a")</f>
        <v>8.6548627716512803E-3</v>
      </c>
      <c r="CN12" s="136">
        <f>IFERROR(INDEX(CT_Bills_2003_2022!$D$4:$L$25,MATCH(CT_Bands_2003_Rates!$B12,CT_Bills_2003_2022!$B$4:$B$25,0),MATCH(CT_Bands_2003_Rates!CN$2,CT_Bills_2003_2022!$D$3:$L$3,0))/SUMIFS(CT_Bands_Revaluing_2022!$W$19:$AF$19, CT_Bands_Revaluing_2022!$W$4:$AF$4, CT_Bands_2003_Rates!CN$3), "n/a")</f>
        <v>6.0877446335497465E-3</v>
      </c>
      <c r="CO12" s="136">
        <f>IFERROR(INDEX(CT_Bills_2003_2022!$D$4:$L$25,MATCH(CT_Bands_2003_Rates!$B12,CT_Bills_2003_2022!$B$4:$B$25,0),MATCH(CT_Bands_2003_Rates!CO$2,CT_Bills_2003_2022!$D$3:$L$3,0))/SUMIFS(CT_Bands_Revaluing_2022!$W$19:$AF$19, CT_Bands_Revaluing_2022!$W$4:$AF$4, CT_Bands_2003_Rates!CO$3), "n/a")</f>
        <v>4.4480125741924214E-3</v>
      </c>
      <c r="CP12" s="136">
        <f>IFERROR(INDEX(CT_Bills_2003_2022!$D$4:$L$25,MATCH(CT_Bands_2003_Rates!$B12,CT_Bills_2003_2022!$B$4:$B$25,0),MATCH(CT_Bands_2003_Rates!CP$2,CT_Bills_2003_2022!$D$3:$L$3,0))/SUMIFS(CT_Bands_Revaluing_2022!$W$19:$AF$19, CT_Bands_Revaluing_2022!$W$4:$AF$4, CT_Bands_2003_Rates!CP$3), "n/a")</f>
        <v>3.9254300024444419E-3</v>
      </c>
    </row>
    <row r="13" spans="1:94" x14ac:dyDescent="0.25">
      <c r="A13" s="126" t="s">
        <v>1105</v>
      </c>
      <c r="B13" s="127" t="s">
        <v>1106</v>
      </c>
      <c r="C13" s="127" t="s">
        <v>2327</v>
      </c>
      <c r="D13" s="146">
        <f t="shared" si="0"/>
        <v>1.4988472142222223E-2</v>
      </c>
      <c r="E13" s="146">
        <f t="shared" si="1"/>
        <v>1.1161580694928485E-2</v>
      </c>
      <c r="F13" s="146">
        <f t="shared" si="2"/>
        <v>8.8167223874178139E-3</v>
      </c>
      <c r="G13" s="146">
        <f t="shared" si="3"/>
        <v>7.2524709237184433E-3</v>
      </c>
      <c r="H13" s="146">
        <f t="shared" si="4"/>
        <v>6.7021514422108434E-3</v>
      </c>
      <c r="I13" s="146">
        <f t="shared" si="5"/>
        <v>5.8689729846376354E-3</v>
      </c>
      <c r="J13" s="146">
        <f t="shared" si="6"/>
        <v>4.7632816017387555E-3</v>
      </c>
      <c r="K13" s="146">
        <f t="shared" si="7"/>
        <v>4.1763518808966681E-3</v>
      </c>
      <c r="L13" s="146">
        <f t="shared" si="8"/>
        <v>4.2999668167940071E-3</v>
      </c>
      <c r="M13" s="127"/>
      <c r="N13" s="136">
        <f>IFERROR(INDEX(CT_Bills_2003_2022!$D$4:$L$25,MATCH(CT_Bands_2003_Rates!$B13,CT_Bills_2003_2022!$B$4:$B$25,0),MATCH(CT_Bands_2003_Rates!N$2,CT_Bills_2003_2022!$D$3:$L$3,0))/SUMIFS(CT_Bands_Revaluing_2022!$W$19:$AF$19, CT_Bands_Revaluing_2022!$W$4:$AF$4, CT_Bands_2003_Rates!N$3), "n/a")</f>
        <v>1.4988472142222223E-2</v>
      </c>
      <c r="O13" s="136">
        <f>IFERROR(INDEX(CT_Bills_2003_2022!$D$4:$L$25,MATCH(CT_Bands_2003_Rates!$B13,CT_Bills_2003_2022!$B$4:$B$25,0),MATCH(CT_Bands_2003_Rates!O$2,CT_Bills_2003_2022!$D$3:$L$3,0))/SUMIFS(CT_Bands_Revaluing_2022!$W$19:$AF$19, CT_Bands_Revaluing_2022!$W$4:$AF$4, CT_Bands_2003_Rates!O$3), "n/a")</f>
        <v>9.5670691670815596E-3</v>
      </c>
      <c r="P13" s="136">
        <f>IFERROR(INDEX(CT_Bills_2003_2022!$D$4:$L$25,MATCH(CT_Bands_2003_Rates!$B13,CT_Bills_2003_2022!$B$4:$B$25,0),MATCH(CT_Bands_2003_Rates!P$2,CT_Bills_2003_2022!$D$3:$L$3,0))/SUMIFS(CT_Bands_Revaluing_2022!$W$19:$AF$19, CT_Bands_Revaluing_2022!$W$4:$AF$4, CT_Bands_2003_Rates!P$3), "n/a")</f>
        <v>6.6125417905633617E-3</v>
      </c>
      <c r="Q13" s="136">
        <f>IFERROR(INDEX(CT_Bills_2003_2022!$D$4:$L$25,MATCH(CT_Bands_2003_Rates!$B13,CT_Bills_2003_2022!$B$4:$B$25,0),MATCH(CT_Bands_2003_Rates!Q$2,CT_Bills_2003_2022!$D$3:$L$3,0))/SUMIFS(CT_Bands_Revaluing_2022!$W$19:$AF$19, CT_Bands_Revaluing_2022!$W$4:$AF$4, CT_Bands_2003_Rates!Q$3), "n/a")</f>
        <v>4.8349806158122961E-3</v>
      </c>
      <c r="R13" s="136">
        <f>IFERROR(INDEX(CT_Bills_2003_2022!$D$4:$L$25,MATCH(CT_Bands_2003_Rates!$B13,CT_Bills_2003_2022!$B$4:$B$25,0),MATCH(CT_Bands_2003_Rates!R$2,CT_Bills_2003_2022!$D$3:$L$3,0))/SUMIFS(CT_Bands_Revaluing_2022!$W$19:$AF$19, CT_Bands_Revaluing_2022!$W$4:$AF$4, CT_Bands_2003_Rates!R$3), "n/a")</f>
        <v>3.6557189684786424E-3</v>
      </c>
      <c r="S13" s="136">
        <f>IFERROR(INDEX(CT_Bills_2003_2022!$D$4:$L$25,MATCH(CT_Bands_2003_Rates!$B13,CT_Bills_2003_2022!$B$4:$B$25,0),MATCH(CT_Bands_2003_Rates!S$2,CT_Bills_2003_2022!$D$3:$L$3,0))/SUMIFS(CT_Bands_Revaluing_2022!$W$19:$AF$19, CT_Bands_Revaluing_2022!$W$4:$AF$4, CT_Bands_2003_Rates!S$3), "n/a")</f>
        <v>2.7087567621404476E-3</v>
      </c>
      <c r="T13" s="136">
        <f>IFERROR(INDEX(CT_Bills_2003_2022!$D$4:$L$25,MATCH(CT_Bands_2003_Rates!$B13,CT_Bills_2003_2022!$B$4:$B$25,0),MATCH(CT_Bands_2003_Rates!T$2,CT_Bills_2003_2022!$D$3:$L$3,0))/SUMIFS(CT_Bands_Revaluing_2022!$W$19:$AF$19, CT_Bands_Revaluing_2022!$W$4:$AF$4, CT_Bands_2003_Rates!T$3), "n/a")</f>
        <v>1.9053126406955024E-3</v>
      </c>
      <c r="U13" s="136">
        <f>IFERROR(INDEX(CT_Bills_2003_2022!$D$4:$L$25,MATCH(CT_Bands_2003_Rates!$B13,CT_Bills_2003_2022!$B$4:$B$25,0),MATCH(CT_Bands_2003_Rates!U$2,CT_Bills_2003_2022!$D$3:$L$3,0))/SUMIFS(CT_Bands_Revaluing_2022!$W$19:$AF$19, CT_Bands_Revaluing_2022!$W$4:$AF$4, CT_Bands_2003_Rates!U$3), "n/a")</f>
        <v>1.3921172936322229E-3</v>
      </c>
      <c r="V13" s="136">
        <f>IFERROR(INDEX(CT_Bills_2003_2022!$D$4:$L$25,MATCH(CT_Bands_2003_Rates!$B13,CT_Bills_2003_2022!$B$4:$B$25,0),MATCH(CT_Bands_2003_Rates!V$2,CT_Bills_2003_2022!$D$3:$L$3,0))/SUMIFS(CT_Bands_Revaluing_2022!$W$19:$AF$19, CT_Bands_Revaluing_2022!$W$4:$AF$4, CT_Bands_2003_Rates!V$3), "n/a")</f>
        <v>1.2285619476554307E-3</v>
      </c>
      <c r="W13" s="147">
        <f>IFERROR(INDEX(CT_Bills_2003_2022!$D$4:$L$25,MATCH(CT_Bands_2003_Rates!$B13,CT_Bills_2003_2022!$B$4:$B$25,0),MATCH(CT_Bands_2003_Rates!W$2,CT_Bills_2003_2022!$D$3:$L$3,0))/SUMIFS(CT_Bands_Revaluing_2022!$W$19:$AF$19, CT_Bands_Revaluing_2022!$W$4:$AF$4, CT_Bands_2003_Rates!W$3), "n/a")</f>
        <v>1.7486550832592592E-2</v>
      </c>
      <c r="X13" s="136">
        <f>IFERROR(INDEX(CT_Bills_2003_2022!$D$4:$L$25,MATCH(CT_Bands_2003_Rates!$B13,CT_Bills_2003_2022!$B$4:$B$25,0),MATCH(CT_Bands_2003_Rates!X$2,CT_Bills_2003_2022!$D$3:$L$3,0))/SUMIFS(CT_Bands_Revaluing_2022!$W$19:$AF$19, CT_Bands_Revaluing_2022!$W$4:$AF$4, CT_Bands_2003_Rates!X$3), "n/a")</f>
        <v>1.1161580694928485E-2</v>
      </c>
      <c r="Y13" s="136">
        <f>IFERROR(INDEX(CT_Bills_2003_2022!$D$4:$L$25,MATCH(CT_Bands_2003_Rates!$B13,CT_Bills_2003_2022!$B$4:$B$25,0),MATCH(CT_Bands_2003_Rates!Y$2,CT_Bills_2003_2022!$D$3:$L$3,0))/SUMIFS(CT_Bands_Revaluing_2022!$W$19:$AF$19, CT_Bands_Revaluing_2022!$W$4:$AF$4, CT_Bands_2003_Rates!Y$3), "n/a")</f>
        <v>7.7146320889905882E-3</v>
      </c>
      <c r="Z13" s="136">
        <f>IFERROR(INDEX(CT_Bills_2003_2022!$D$4:$L$25,MATCH(CT_Bands_2003_Rates!$B13,CT_Bills_2003_2022!$B$4:$B$25,0),MATCH(CT_Bands_2003_Rates!Z$2,CT_Bills_2003_2022!$D$3:$L$3,0))/SUMIFS(CT_Bands_Revaluing_2022!$W$19:$AF$19, CT_Bands_Revaluing_2022!$W$4:$AF$4, CT_Bands_2003_Rates!Z$3), "n/a")</f>
        <v>5.6408107184476785E-3</v>
      </c>
      <c r="AA13" s="136">
        <f>IFERROR(INDEX(CT_Bills_2003_2022!$D$4:$L$25,MATCH(CT_Bands_2003_Rates!$B13,CT_Bills_2003_2022!$B$4:$B$25,0),MATCH(CT_Bands_2003_Rates!AA$2,CT_Bills_2003_2022!$D$3:$L$3,0))/SUMIFS(CT_Bands_Revaluing_2022!$W$19:$AF$19, CT_Bands_Revaluing_2022!$W$4:$AF$4, CT_Bands_2003_Rates!AA$3), "n/a")</f>
        <v>4.2650054632250821E-3</v>
      </c>
      <c r="AB13" s="136">
        <f>IFERROR(INDEX(CT_Bills_2003_2022!$D$4:$L$25,MATCH(CT_Bands_2003_Rates!$B13,CT_Bills_2003_2022!$B$4:$B$25,0),MATCH(CT_Bands_2003_Rates!AB$2,CT_Bills_2003_2022!$D$3:$L$3,0))/SUMIFS(CT_Bands_Revaluing_2022!$W$19:$AF$19, CT_Bands_Revaluing_2022!$W$4:$AF$4, CT_Bands_2003_Rates!AB$3), "n/a")</f>
        <v>3.1602162224971886E-3</v>
      </c>
      <c r="AC13" s="136">
        <f>IFERROR(INDEX(CT_Bills_2003_2022!$D$4:$L$25,MATCH(CT_Bands_2003_Rates!$B13,CT_Bills_2003_2022!$B$4:$B$25,0),MATCH(CT_Bands_2003_Rates!AC$2,CT_Bills_2003_2022!$D$3:$L$3,0))/SUMIFS(CT_Bands_Revaluing_2022!$W$19:$AF$19, CT_Bands_Revaluing_2022!$W$4:$AF$4, CT_Bands_2003_Rates!AC$3), "n/a")</f>
        <v>2.2228647474780861E-3</v>
      </c>
      <c r="AD13" s="136">
        <f>IFERROR(INDEX(CT_Bills_2003_2022!$D$4:$L$25,MATCH(CT_Bands_2003_Rates!$B13,CT_Bills_2003_2022!$B$4:$B$25,0),MATCH(CT_Bands_2003_Rates!AD$2,CT_Bills_2003_2022!$D$3:$L$3,0))/SUMIFS(CT_Bands_Revaluing_2022!$W$19:$AF$19, CT_Bands_Revaluing_2022!$W$4:$AF$4, CT_Bands_2003_Rates!AD$3), "n/a")</f>
        <v>1.6241368425709266E-3</v>
      </c>
      <c r="AE13" s="136">
        <f>IFERROR(INDEX(CT_Bills_2003_2022!$D$4:$L$25,MATCH(CT_Bands_2003_Rates!$B13,CT_Bills_2003_2022!$B$4:$B$25,0),MATCH(CT_Bands_2003_Rates!AE$2,CT_Bills_2003_2022!$D$3:$L$3,0))/SUMIFS(CT_Bands_Revaluing_2022!$W$19:$AF$19, CT_Bands_Revaluing_2022!$W$4:$AF$4, CT_Bands_2003_Rates!AE$3), "n/a")</f>
        <v>1.433322272264669E-3</v>
      </c>
      <c r="AF13" s="147">
        <f>IFERROR(INDEX(CT_Bills_2003_2022!$D$4:$L$25,MATCH(CT_Bands_2003_Rates!$B13,CT_Bills_2003_2022!$B$4:$B$25,0),MATCH(CT_Bands_2003_Rates!AF$2,CT_Bills_2003_2022!$D$3:$L$3,0))/SUMIFS(CT_Bands_Revaluing_2022!$W$19:$AF$19, CT_Bands_Revaluing_2022!$W$4:$AF$4, CT_Bands_2003_Rates!AF$3), "n/a")</f>
        <v>1.9984629522962961E-2</v>
      </c>
      <c r="AG13" s="136">
        <f>IFERROR(INDEX(CT_Bills_2003_2022!$D$4:$L$25,MATCH(CT_Bands_2003_Rates!$B13,CT_Bills_2003_2022!$B$4:$B$25,0),MATCH(CT_Bands_2003_Rates!AG$2,CT_Bills_2003_2022!$D$3:$L$3,0))/SUMIFS(CT_Bands_Revaluing_2022!$W$19:$AF$19, CT_Bands_Revaluing_2022!$W$4:$AF$4, CT_Bands_2003_Rates!AG$3), "n/a")</f>
        <v>1.2756092222775411E-2</v>
      </c>
      <c r="AH13" s="136">
        <f>IFERROR(INDEX(CT_Bills_2003_2022!$D$4:$L$25,MATCH(CT_Bands_2003_Rates!$B13,CT_Bills_2003_2022!$B$4:$B$25,0),MATCH(CT_Bands_2003_Rates!AH$2,CT_Bills_2003_2022!$D$3:$L$3,0))/SUMIFS(CT_Bands_Revaluing_2022!$W$19:$AF$19, CT_Bands_Revaluing_2022!$W$4:$AF$4, CT_Bands_2003_Rates!AH$3), "n/a")</f>
        <v>8.8167223874178139E-3</v>
      </c>
      <c r="AI13" s="136">
        <f>IFERROR(INDEX(CT_Bills_2003_2022!$D$4:$L$25,MATCH(CT_Bands_2003_Rates!$B13,CT_Bills_2003_2022!$B$4:$B$25,0),MATCH(CT_Bands_2003_Rates!AI$2,CT_Bills_2003_2022!$D$3:$L$3,0))/SUMIFS(CT_Bands_Revaluing_2022!$W$19:$AF$19, CT_Bands_Revaluing_2022!$W$4:$AF$4, CT_Bands_2003_Rates!AI$3), "n/a")</f>
        <v>6.4466408210830609E-3</v>
      </c>
      <c r="AJ13" s="136">
        <f>IFERROR(INDEX(CT_Bills_2003_2022!$D$4:$L$25,MATCH(CT_Bands_2003_Rates!$B13,CT_Bills_2003_2022!$B$4:$B$25,0),MATCH(CT_Bands_2003_Rates!AJ$2,CT_Bills_2003_2022!$D$3:$L$3,0))/SUMIFS(CT_Bands_Revaluing_2022!$W$19:$AF$19, CT_Bands_Revaluing_2022!$W$4:$AF$4, CT_Bands_2003_Rates!AJ$3), "n/a")</f>
        <v>4.8742919579715226E-3</v>
      </c>
      <c r="AK13" s="136">
        <f>IFERROR(INDEX(CT_Bills_2003_2022!$D$4:$L$25,MATCH(CT_Bands_2003_Rates!$B13,CT_Bills_2003_2022!$B$4:$B$25,0),MATCH(CT_Bands_2003_Rates!AK$2,CT_Bills_2003_2022!$D$3:$L$3,0))/SUMIFS(CT_Bands_Revaluing_2022!$W$19:$AF$19, CT_Bands_Revaluing_2022!$W$4:$AF$4, CT_Bands_2003_Rates!AK$3), "n/a")</f>
        <v>3.6116756828539296E-3</v>
      </c>
      <c r="AL13" s="136">
        <f>IFERROR(INDEX(CT_Bills_2003_2022!$D$4:$L$25,MATCH(CT_Bands_2003_Rates!$B13,CT_Bills_2003_2022!$B$4:$B$25,0),MATCH(CT_Bands_2003_Rates!AL$2,CT_Bills_2003_2022!$D$3:$L$3,0))/SUMIFS(CT_Bands_Revaluing_2022!$W$19:$AF$19, CT_Bands_Revaluing_2022!$W$4:$AF$4, CT_Bands_2003_Rates!AL$3), "n/a")</f>
        <v>2.5404168542606698E-3</v>
      </c>
      <c r="AM13" s="136">
        <f>IFERROR(INDEX(CT_Bills_2003_2022!$D$4:$L$25,MATCH(CT_Bands_2003_Rates!$B13,CT_Bills_2003_2022!$B$4:$B$25,0),MATCH(CT_Bands_2003_Rates!AM$2,CT_Bills_2003_2022!$D$3:$L$3,0))/SUMIFS(CT_Bands_Revaluing_2022!$W$19:$AF$19, CT_Bands_Revaluing_2022!$W$4:$AF$4, CT_Bands_2003_Rates!AM$3), "n/a")</f>
        <v>1.8561563915096304E-3</v>
      </c>
      <c r="AN13" s="136">
        <f>IFERROR(INDEX(CT_Bills_2003_2022!$D$4:$L$25,MATCH(CT_Bands_2003_Rates!$B13,CT_Bills_2003_2022!$B$4:$B$25,0),MATCH(CT_Bands_2003_Rates!AN$2,CT_Bills_2003_2022!$D$3:$L$3,0))/SUMIFS(CT_Bands_Revaluing_2022!$W$19:$AF$19, CT_Bands_Revaluing_2022!$W$4:$AF$4, CT_Bands_2003_Rates!AN$3), "n/a")</f>
        <v>1.6380825968739074E-3</v>
      </c>
      <c r="AO13" s="147">
        <f>IFERROR(INDEX(CT_Bills_2003_2022!$D$4:$L$25,MATCH(CT_Bands_2003_Rates!$B13,CT_Bills_2003_2022!$B$4:$B$25,0),MATCH(CT_Bands_2003_Rates!AO$2,CT_Bills_2003_2022!$D$3:$L$3,0))/SUMIFS(CT_Bands_Revaluing_2022!$W$19:$AF$19, CT_Bands_Revaluing_2022!$W$4:$AF$4, CT_Bands_2003_Rates!AO$3), "n/a")</f>
        <v>2.2482708213333331E-2</v>
      </c>
      <c r="AP13" s="136">
        <f>IFERROR(INDEX(CT_Bills_2003_2022!$D$4:$L$25,MATCH(CT_Bands_2003_Rates!$B13,CT_Bills_2003_2022!$B$4:$B$25,0),MATCH(CT_Bands_2003_Rates!AP$2,CT_Bills_2003_2022!$D$3:$L$3,0))/SUMIFS(CT_Bands_Revaluing_2022!$W$19:$AF$19, CT_Bands_Revaluing_2022!$W$4:$AF$4, CT_Bands_2003_Rates!AP$3), "n/a")</f>
        <v>1.4350603750622337E-2</v>
      </c>
      <c r="AQ13" s="136">
        <f>IFERROR(INDEX(CT_Bills_2003_2022!$D$4:$L$25,MATCH(CT_Bands_2003_Rates!$B13,CT_Bills_2003_2022!$B$4:$B$25,0),MATCH(CT_Bands_2003_Rates!AQ$2,CT_Bills_2003_2022!$D$3:$L$3,0))/SUMIFS(CT_Bands_Revaluing_2022!$W$19:$AF$19, CT_Bands_Revaluing_2022!$W$4:$AF$4, CT_Bands_2003_Rates!AQ$3), "n/a")</f>
        <v>9.9188126858450413E-3</v>
      </c>
      <c r="AR13" s="136">
        <f>IFERROR(INDEX(CT_Bills_2003_2022!$D$4:$L$25,MATCH(CT_Bands_2003_Rates!$B13,CT_Bills_2003_2022!$B$4:$B$25,0),MATCH(CT_Bands_2003_Rates!AR$2,CT_Bills_2003_2022!$D$3:$L$3,0))/SUMIFS(CT_Bands_Revaluing_2022!$W$19:$AF$19, CT_Bands_Revaluing_2022!$W$4:$AF$4, CT_Bands_2003_Rates!AR$3), "n/a")</f>
        <v>7.2524709237184433E-3</v>
      </c>
      <c r="AS13" s="136">
        <f>IFERROR(INDEX(CT_Bills_2003_2022!$D$4:$L$25,MATCH(CT_Bands_2003_Rates!$B13,CT_Bills_2003_2022!$B$4:$B$25,0),MATCH(CT_Bands_2003_Rates!AS$2,CT_Bills_2003_2022!$D$3:$L$3,0))/SUMIFS(CT_Bands_Revaluing_2022!$W$19:$AF$19, CT_Bands_Revaluing_2022!$W$4:$AF$4, CT_Bands_2003_Rates!AS$3), "n/a")</f>
        <v>5.4835784527179632E-3</v>
      </c>
      <c r="AT13" s="136">
        <f>IFERROR(INDEX(CT_Bills_2003_2022!$D$4:$L$25,MATCH(CT_Bands_2003_Rates!$B13,CT_Bills_2003_2022!$B$4:$B$25,0),MATCH(CT_Bands_2003_Rates!AT$2,CT_Bills_2003_2022!$D$3:$L$3,0))/SUMIFS(CT_Bands_Revaluing_2022!$W$19:$AF$19, CT_Bands_Revaluing_2022!$W$4:$AF$4, CT_Bands_2003_Rates!AT$3), "n/a")</f>
        <v>4.0631351432106706E-3</v>
      </c>
      <c r="AU13" s="136">
        <f>IFERROR(INDEX(CT_Bills_2003_2022!$D$4:$L$25,MATCH(CT_Bands_2003_Rates!$B13,CT_Bills_2003_2022!$B$4:$B$25,0),MATCH(CT_Bands_2003_Rates!AU$2,CT_Bills_2003_2022!$D$3:$L$3,0))/SUMIFS(CT_Bands_Revaluing_2022!$W$19:$AF$19, CT_Bands_Revaluing_2022!$W$4:$AF$4, CT_Bands_2003_Rates!AU$3), "n/a")</f>
        <v>2.857968961043253E-3</v>
      </c>
      <c r="AV13" s="136">
        <f>IFERROR(INDEX(CT_Bills_2003_2022!$D$4:$L$25,MATCH(CT_Bands_2003_Rates!$B13,CT_Bills_2003_2022!$B$4:$B$25,0),MATCH(CT_Bands_2003_Rates!AV$2,CT_Bills_2003_2022!$D$3:$L$3,0))/SUMIFS(CT_Bands_Revaluing_2022!$W$19:$AF$19, CT_Bands_Revaluing_2022!$W$4:$AF$4, CT_Bands_2003_Rates!AV$3), "n/a")</f>
        <v>2.0881759404483341E-3</v>
      </c>
      <c r="AW13" s="136">
        <f>IFERROR(INDEX(CT_Bills_2003_2022!$D$4:$L$25,MATCH(CT_Bands_2003_Rates!$B13,CT_Bills_2003_2022!$B$4:$B$25,0),MATCH(CT_Bands_2003_Rates!AW$2,CT_Bills_2003_2022!$D$3:$L$3,0))/SUMIFS(CT_Bands_Revaluing_2022!$W$19:$AF$19, CT_Bands_Revaluing_2022!$W$4:$AF$4, CT_Bands_2003_Rates!AW$3), "n/a")</f>
        <v>1.8428429214831458E-3</v>
      </c>
      <c r="AX13" s="147">
        <f>IFERROR(INDEX(CT_Bills_2003_2022!$D$4:$L$25,MATCH(CT_Bands_2003_Rates!$B13,CT_Bills_2003_2022!$B$4:$B$25,0),MATCH(CT_Bands_2003_Rates!AX$2,CT_Bills_2003_2022!$D$3:$L$3,0))/SUMIFS(CT_Bands_Revaluing_2022!$W$19:$AF$19, CT_Bands_Revaluing_2022!$W$4:$AF$4, CT_Bands_2003_Rates!AX$3), "n/a")</f>
        <v>2.7478865594074073E-2</v>
      </c>
      <c r="AY13" s="136">
        <f>IFERROR(INDEX(CT_Bills_2003_2022!$D$4:$L$25,MATCH(CT_Bands_2003_Rates!$B13,CT_Bills_2003_2022!$B$4:$B$25,0),MATCH(CT_Bands_2003_Rates!AY$2,CT_Bills_2003_2022!$D$3:$L$3,0))/SUMIFS(CT_Bands_Revaluing_2022!$W$19:$AF$19, CT_Bands_Revaluing_2022!$W$4:$AF$4, CT_Bands_2003_Rates!AY$3), "n/a")</f>
        <v>1.753962680631619E-2</v>
      </c>
      <c r="AZ13" s="136">
        <f>IFERROR(INDEX(CT_Bills_2003_2022!$D$4:$L$25,MATCH(CT_Bands_2003_Rates!$B13,CT_Bills_2003_2022!$B$4:$B$25,0),MATCH(CT_Bands_2003_Rates!AZ$2,CT_Bills_2003_2022!$D$3:$L$3,0))/SUMIFS(CT_Bands_Revaluing_2022!$W$19:$AF$19, CT_Bands_Revaluing_2022!$W$4:$AF$4, CT_Bands_2003_Rates!AZ$3), "n/a")</f>
        <v>1.2122993282699496E-2</v>
      </c>
      <c r="BA13" s="136">
        <f>IFERROR(INDEX(CT_Bills_2003_2022!$D$4:$L$25,MATCH(CT_Bands_2003_Rates!$B13,CT_Bills_2003_2022!$B$4:$B$25,0),MATCH(CT_Bands_2003_Rates!BA$2,CT_Bills_2003_2022!$D$3:$L$3,0))/SUMIFS(CT_Bands_Revaluing_2022!$W$19:$AF$19, CT_Bands_Revaluing_2022!$W$4:$AF$4, CT_Bands_2003_Rates!BA$3), "n/a")</f>
        <v>8.864131128989209E-3</v>
      </c>
      <c r="BB13" s="136">
        <f>IFERROR(INDEX(CT_Bills_2003_2022!$D$4:$L$25,MATCH(CT_Bands_2003_Rates!$B13,CT_Bills_2003_2022!$B$4:$B$25,0),MATCH(CT_Bands_2003_Rates!BB$2,CT_Bills_2003_2022!$D$3:$L$3,0))/SUMIFS(CT_Bands_Revaluing_2022!$W$19:$AF$19, CT_Bands_Revaluing_2022!$W$4:$AF$4, CT_Bands_2003_Rates!BB$3), "n/a")</f>
        <v>6.7021514422108434E-3</v>
      </c>
      <c r="BC13" s="136">
        <f>IFERROR(INDEX(CT_Bills_2003_2022!$D$4:$L$25,MATCH(CT_Bands_2003_Rates!$B13,CT_Bills_2003_2022!$B$4:$B$25,0),MATCH(CT_Bands_2003_Rates!BC$2,CT_Bills_2003_2022!$D$3:$L$3,0))/SUMIFS(CT_Bands_Revaluing_2022!$W$19:$AF$19, CT_Bands_Revaluing_2022!$W$4:$AF$4, CT_Bands_2003_Rates!BC$3), "n/a")</f>
        <v>4.9660540639241534E-3</v>
      </c>
      <c r="BD13" s="136">
        <f>IFERROR(INDEX(CT_Bills_2003_2022!$D$4:$L$25,MATCH(CT_Bands_2003_Rates!$B13,CT_Bills_2003_2022!$B$4:$B$25,0),MATCH(CT_Bands_2003_Rates!BD$2,CT_Bills_2003_2022!$D$3:$L$3,0))/SUMIFS(CT_Bands_Revaluing_2022!$W$19:$AF$19, CT_Bands_Revaluing_2022!$W$4:$AF$4, CT_Bands_2003_Rates!BD$3), "n/a")</f>
        <v>3.4930731746084208E-3</v>
      </c>
      <c r="BE13" s="136">
        <f>IFERROR(INDEX(CT_Bills_2003_2022!$D$4:$L$25,MATCH(CT_Bands_2003_Rates!$B13,CT_Bills_2003_2022!$B$4:$B$25,0),MATCH(CT_Bands_2003_Rates!BE$2,CT_Bills_2003_2022!$D$3:$L$3,0))/SUMIFS(CT_Bands_Revaluing_2022!$W$19:$AF$19, CT_Bands_Revaluing_2022!$W$4:$AF$4, CT_Bands_2003_Rates!BE$3), "n/a")</f>
        <v>2.5522150383257415E-3</v>
      </c>
      <c r="BF13" s="136">
        <f>IFERROR(INDEX(CT_Bills_2003_2022!$D$4:$L$25,MATCH(CT_Bands_2003_Rates!$B13,CT_Bills_2003_2022!$B$4:$B$25,0),MATCH(CT_Bands_2003_Rates!BF$2,CT_Bills_2003_2022!$D$3:$L$3,0))/SUMIFS(CT_Bands_Revaluing_2022!$W$19:$AF$19, CT_Bands_Revaluing_2022!$W$4:$AF$4, CT_Bands_2003_Rates!BF$3), "n/a")</f>
        <v>2.252363570701623E-3</v>
      </c>
      <c r="BG13" s="147">
        <f>IFERROR(INDEX(CT_Bills_2003_2022!$D$4:$L$25,MATCH(CT_Bands_2003_Rates!$B13,CT_Bills_2003_2022!$B$4:$B$25,0),MATCH(CT_Bands_2003_Rates!BG$2,CT_Bills_2003_2022!$D$3:$L$3,0))/SUMIFS(CT_Bands_Revaluing_2022!$W$19:$AF$19, CT_Bands_Revaluing_2022!$W$4:$AF$4, CT_Bands_2003_Rates!BG$3), "n/a")</f>
        <v>3.2475022974814811E-2</v>
      </c>
      <c r="BH13" s="136">
        <f>IFERROR(INDEX(CT_Bills_2003_2022!$D$4:$L$25,MATCH(CT_Bands_2003_Rates!$B13,CT_Bills_2003_2022!$B$4:$B$25,0),MATCH(CT_Bands_2003_Rates!BH$2,CT_Bills_2003_2022!$D$3:$L$3,0))/SUMIFS(CT_Bands_Revaluing_2022!$W$19:$AF$19, CT_Bands_Revaluing_2022!$W$4:$AF$4, CT_Bands_2003_Rates!BH$3), "n/a")</f>
        <v>2.0728649862010042E-2</v>
      </c>
      <c r="BI13" s="136">
        <f>IFERROR(INDEX(CT_Bills_2003_2022!$D$4:$L$25,MATCH(CT_Bands_2003_Rates!$B13,CT_Bills_2003_2022!$B$4:$B$25,0),MATCH(CT_Bands_2003_Rates!BI$2,CT_Bills_2003_2022!$D$3:$L$3,0))/SUMIFS(CT_Bands_Revaluing_2022!$W$19:$AF$19, CT_Bands_Revaluing_2022!$W$4:$AF$4, CT_Bands_2003_Rates!BI$3), "n/a")</f>
        <v>1.4327173879553949E-2</v>
      </c>
      <c r="BJ13" s="136">
        <f>IFERROR(INDEX(CT_Bills_2003_2022!$D$4:$L$25,MATCH(CT_Bands_2003_Rates!$B13,CT_Bills_2003_2022!$B$4:$B$25,0),MATCH(CT_Bands_2003_Rates!BJ$2,CT_Bills_2003_2022!$D$3:$L$3,0))/SUMIFS(CT_Bands_Revaluing_2022!$W$19:$AF$19, CT_Bands_Revaluing_2022!$W$4:$AF$4, CT_Bands_2003_Rates!BJ$3), "n/a")</f>
        <v>1.0475791334259974E-2</v>
      </c>
      <c r="BK13" s="136">
        <f>IFERROR(INDEX(CT_Bills_2003_2022!$D$4:$L$25,MATCH(CT_Bands_2003_Rates!$B13,CT_Bills_2003_2022!$B$4:$B$25,0),MATCH(CT_Bands_2003_Rates!BK$2,CT_Bills_2003_2022!$D$3:$L$3,0))/SUMIFS(CT_Bands_Revaluing_2022!$W$19:$AF$19, CT_Bands_Revaluing_2022!$W$4:$AF$4, CT_Bands_2003_Rates!BK$3), "n/a")</f>
        <v>7.9207244317037236E-3</v>
      </c>
      <c r="BL13" s="136">
        <f>IFERROR(INDEX(CT_Bills_2003_2022!$D$4:$L$25,MATCH(CT_Bands_2003_Rates!$B13,CT_Bills_2003_2022!$B$4:$B$25,0),MATCH(CT_Bands_2003_Rates!BL$2,CT_Bills_2003_2022!$D$3:$L$3,0))/SUMIFS(CT_Bands_Revaluing_2022!$W$19:$AF$19, CT_Bands_Revaluing_2022!$W$4:$AF$4, CT_Bands_2003_Rates!BL$3), "n/a")</f>
        <v>5.8689729846376354E-3</v>
      </c>
      <c r="BM13" s="136">
        <f>IFERROR(INDEX(CT_Bills_2003_2022!$D$4:$L$25,MATCH(CT_Bands_2003_Rates!$B13,CT_Bills_2003_2022!$B$4:$B$25,0),MATCH(CT_Bands_2003_Rates!BM$2,CT_Bills_2003_2022!$D$3:$L$3,0))/SUMIFS(CT_Bands_Revaluing_2022!$W$19:$AF$19, CT_Bands_Revaluing_2022!$W$4:$AF$4, CT_Bands_2003_Rates!BM$3), "n/a")</f>
        <v>4.1281773881735881E-3</v>
      </c>
      <c r="BN13" s="136">
        <f>IFERROR(INDEX(CT_Bills_2003_2022!$D$4:$L$25,MATCH(CT_Bands_2003_Rates!$B13,CT_Bills_2003_2022!$B$4:$B$25,0),MATCH(CT_Bands_2003_Rates!BN$2,CT_Bills_2003_2022!$D$3:$L$3,0))/SUMIFS(CT_Bands_Revaluing_2022!$W$19:$AF$19, CT_Bands_Revaluing_2022!$W$4:$AF$4, CT_Bands_2003_Rates!BN$3), "n/a")</f>
        <v>3.0162541362031489E-3</v>
      </c>
      <c r="BO13" s="136">
        <f>IFERROR(INDEX(CT_Bills_2003_2022!$D$4:$L$25,MATCH(CT_Bands_2003_Rates!$B13,CT_Bills_2003_2022!$B$4:$B$25,0),MATCH(CT_Bands_2003_Rates!BO$2,CT_Bills_2003_2022!$D$3:$L$3,0))/SUMIFS(CT_Bands_Revaluing_2022!$W$19:$AF$19, CT_Bands_Revaluing_2022!$W$4:$AF$4, CT_Bands_2003_Rates!BO$3), "n/a")</f>
        <v>2.6618842199200997E-3</v>
      </c>
      <c r="BP13" s="147">
        <f>IFERROR(INDEX(CT_Bills_2003_2022!$D$4:$L$25,MATCH(CT_Bands_2003_Rates!$B13,CT_Bills_2003_2022!$B$4:$B$25,0),MATCH(CT_Bands_2003_Rates!BP$2,CT_Bills_2003_2022!$D$3:$L$3,0))/SUMIFS(CT_Bands_Revaluing_2022!$W$19:$AF$19, CT_Bands_Revaluing_2022!$W$4:$AF$4, CT_Bands_2003_Rates!BP$3), "n/a")</f>
        <v>3.747118035555555E-2</v>
      </c>
      <c r="BQ13" s="136">
        <f>IFERROR(INDEX(CT_Bills_2003_2022!$D$4:$L$25,MATCH(CT_Bands_2003_Rates!$B13,CT_Bills_2003_2022!$B$4:$B$25,0),MATCH(CT_Bands_2003_Rates!BQ$2,CT_Bills_2003_2022!$D$3:$L$3,0))/SUMIFS(CT_Bands_Revaluing_2022!$W$19:$AF$19, CT_Bands_Revaluing_2022!$W$4:$AF$4, CT_Bands_2003_Rates!BQ$3), "n/a")</f>
        <v>2.3917672917703893E-2</v>
      </c>
      <c r="BR13" s="136">
        <f>IFERROR(INDEX(CT_Bills_2003_2022!$D$4:$L$25,MATCH(CT_Bands_2003_Rates!$B13,CT_Bills_2003_2022!$B$4:$B$25,0),MATCH(CT_Bands_2003_Rates!BR$2,CT_Bills_2003_2022!$D$3:$L$3,0))/SUMIFS(CT_Bands_Revaluing_2022!$W$19:$AF$19, CT_Bands_Revaluing_2022!$W$4:$AF$4, CT_Bands_2003_Rates!BR$3), "n/a")</f>
        <v>1.65313544764084E-2</v>
      </c>
      <c r="BS13" s="136">
        <f>IFERROR(INDEX(CT_Bills_2003_2022!$D$4:$L$25,MATCH(CT_Bands_2003_Rates!$B13,CT_Bills_2003_2022!$B$4:$B$25,0),MATCH(CT_Bands_2003_Rates!BS$2,CT_Bills_2003_2022!$D$3:$L$3,0))/SUMIFS(CT_Bands_Revaluing_2022!$W$19:$AF$19, CT_Bands_Revaluing_2022!$W$4:$AF$4, CT_Bands_2003_Rates!BS$3), "n/a")</f>
        <v>1.2087451539530739E-2</v>
      </c>
      <c r="BT13" s="136">
        <f>IFERROR(INDEX(CT_Bills_2003_2022!$D$4:$L$25,MATCH(CT_Bands_2003_Rates!$B13,CT_Bills_2003_2022!$B$4:$B$25,0),MATCH(CT_Bands_2003_Rates!BT$2,CT_Bills_2003_2022!$D$3:$L$3,0))/SUMIFS(CT_Bands_Revaluing_2022!$W$19:$AF$19, CT_Bands_Revaluing_2022!$W$4:$AF$4, CT_Bands_2003_Rates!BT$3), "n/a")</f>
        <v>9.1392974211966047E-3</v>
      </c>
      <c r="BU13" s="136">
        <f>IFERROR(INDEX(CT_Bills_2003_2022!$D$4:$L$25,MATCH(CT_Bands_2003_Rates!$B13,CT_Bills_2003_2022!$B$4:$B$25,0),MATCH(CT_Bands_2003_Rates!BU$2,CT_Bills_2003_2022!$D$3:$L$3,0))/SUMIFS(CT_Bands_Revaluing_2022!$W$19:$AF$19, CT_Bands_Revaluing_2022!$W$4:$AF$4, CT_Bands_2003_Rates!BU$3), "n/a")</f>
        <v>6.7718919053511174E-3</v>
      </c>
      <c r="BV13" s="136">
        <f>IFERROR(INDEX(CT_Bills_2003_2022!$D$4:$L$25,MATCH(CT_Bands_2003_Rates!$B13,CT_Bills_2003_2022!$B$4:$B$25,0),MATCH(CT_Bands_2003_Rates!BV$2,CT_Bills_2003_2022!$D$3:$L$3,0))/SUMIFS(CT_Bands_Revaluing_2022!$W$19:$AF$19, CT_Bands_Revaluing_2022!$W$4:$AF$4, CT_Bands_2003_Rates!BV$3), "n/a")</f>
        <v>4.7632816017387555E-3</v>
      </c>
      <c r="BW13" s="136">
        <f>IFERROR(INDEX(CT_Bills_2003_2022!$D$4:$L$25,MATCH(CT_Bands_2003_Rates!$B13,CT_Bills_2003_2022!$B$4:$B$25,0),MATCH(CT_Bands_2003_Rates!BW$2,CT_Bills_2003_2022!$D$3:$L$3,0))/SUMIFS(CT_Bands_Revaluing_2022!$W$19:$AF$19, CT_Bands_Revaluing_2022!$W$4:$AF$4, CT_Bands_2003_Rates!BW$3), "n/a")</f>
        <v>3.4802932340805563E-3</v>
      </c>
      <c r="BX13" s="136">
        <f>IFERROR(INDEX(CT_Bills_2003_2022!$D$4:$L$25,MATCH(CT_Bands_2003_Rates!$B13,CT_Bills_2003_2022!$B$4:$B$25,0),MATCH(CT_Bands_2003_Rates!BX$2,CT_Bills_2003_2022!$D$3:$L$3,0))/SUMIFS(CT_Bands_Revaluing_2022!$W$19:$AF$19, CT_Bands_Revaluing_2022!$W$4:$AF$4, CT_Bands_2003_Rates!BX$3), "n/a")</f>
        <v>3.0714048691385764E-3</v>
      </c>
      <c r="BY13" s="147">
        <f>IFERROR(INDEX(CT_Bills_2003_2022!$D$4:$L$25,MATCH(CT_Bands_2003_Rates!$B13,CT_Bills_2003_2022!$B$4:$B$25,0),MATCH(CT_Bands_2003_Rates!BY$2,CT_Bills_2003_2022!$D$3:$L$3,0))/SUMIFS(CT_Bands_Revaluing_2022!$W$19:$AF$19, CT_Bands_Revaluing_2022!$W$4:$AF$4, CT_Bands_2003_Rates!BY$3), "n/a")</f>
        <v>4.4965416426666661E-2</v>
      </c>
      <c r="BZ13" s="136">
        <f>IFERROR(INDEX(CT_Bills_2003_2022!$D$4:$L$25,MATCH(CT_Bands_2003_Rates!$B13,CT_Bills_2003_2022!$B$4:$B$25,0),MATCH(CT_Bands_2003_Rates!BZ$2,CT_Bills_2003_2022!$D$3:$L$3,0))/SUMIFS(CT_Bands_Revaluing_2022!$W$19:$AF$19, CT_Bands_Revaluing_2022!$W$4:$AF$4, CT_Bands_2003_Rates!BZ$3), "n/a")</f>
        <v>2.8701207501244674E-2</v>
      </c>
      <c r="CA13" s="136">
        <f>IFERROR(INDEX(CT_Bills_2003_2022!$D$4:$L$25,MATCH(CT_Bands_2003_Rates!$B13,CT_Bills_2003_2022!$B$4:$B$25,0),MATCH(CT_Bands_2003_Rates!CA$2,CT_Bills_2003_2022!$D$3:$L$3,0))/SUMIFS(CT_Bands_Revaluing_2022!$W$19:$AF$19, CT_Bands_Revaluing_2022!$W$4:$AF$4, CT_Bands_2003_Rates!CA$3), "n/a")</f>
        <v>1.9837625371690083E-2</v>
      </c>
      <c r="CB13" s="136">
        <f>IFERROR(INDEX(CT_Bills_2003_2022!$D$4:$L$25,MATCH(CT_Bands_2003_Rates!$B13,CT_Bills_2003_2022!$B$4:$B$25,0),MATCH(CT_Bands_2003_Rates!CB$2,CT_Bills_2003_2022!$D$3:$L$3,0))/SUMIFS(CT_Bands_Revaluing_2022!$W$19:$AF$19, CT_Bands_Revaluing_2022!$W$4:$AF$4, CT_Bands_2003_Rates!CB$3), "n/a")</f>
        <v>1.4504941847436887E-2</v>
      </c>
      <c r="CC13" s="136">
        <f>IFERROR(INDEX(CT_Bills_2003_2022!$D$4:$L$25,MATCH(CT_Bands_2003_Rates!$B13,CT_Bills_2003_2022!$B$4:$B$25,0),MATCH(CT_Bands_2003_Rates!CC$2,CT_Bills_2003_2022!$D$3:$L$3,0))/SUMIFS(CT_Bands_Revaluing_2022!$W$19:$AF$19, CT_Bands_Revaluing_2022!$W$4:$AF$4, CT_Bands_2003_Rates!CC$3), "n/a")</f>
        <v>1.0967156905435926E-2</v>
      </c>
      <c r="CD13" s="136">
        <f>IFERROR(INDEX(CT_Bills_2003_2022!$D$4:$L$25,MATCH(CT_Bands_2003_Rates!$B13,CT_Bills_2003_2022!$B$4:$B$25,0),MATCH(CT_Bands_2003_Rates!CD$2,CT_Bills_2003_2022!$D$3:$L$3,0))/SUMIFS(CT_Bands_Revaluing_2022!$W$19:$AF$19, CT_Bands_Revaluing_2022!$W$4:$AF$4, CT_Bands_2003_Rates!CD$3), "n/a")</f>
        <v>8.1262702864213412E-3</v>
      </c>
      <c r="CE13" s="136">
        <f>IFERROR(INDEX(CT_Bills_2003_2022!$D$4:$L$25,MATCH(CT_Bands_2003_Rates!$B13,CT_Bills_2003_2022!$B$4:$B$25,0),MATCH(CT_Bands_2003_Rates!CE$2,CT_Bills_2003_2022!$D$3:$L$3,0))/SUMIFS(CT_Bands_Revaluing_2022!$W$19:$AF$19, CT_Bands_Revaluing_2022!$W$4:$AF$4, CT_Bands_2003_Rates!CE$3), "n/a")</f>
        <v>5.715937922086506E-3</v>
      </c>
      <c r="CF13" s="136">
        <f>IFERROR(INDEX(CT_Bills_2003_2022!$D$4:$L$25,MATCH(CT_Bands_2003_Rates!$B13,CT_Bills_2003_2022!$B$4:$B$25,0),MATCH(CT_Bands_2003_Rates!CF$2,CT_Bills_2003_2022!$D$3:$L$3,0))/SUMIFS(CT_Bands_Revaluing_2022!$W$19:$AF$19, CT_Bands_Revaluing_2022!$W$4:$AF$4, CT_Bands_2003_Rates!CF$3), "n/a")</f>
        <v>4.1763518808966681E-3</v>
      </c>
      <c r="CG13" s="136">
        <f>IFERROR(INDEX(CT_Bills_2003_2022!$D$4:$L$25,MATCH(CT_Bands_2003_Rates!$B13,CT_Bills_2003_2022!$B$4:$B$25,0),MATCH(CT_Bands_2003_Rates!CG$2,CT_Bills_2003_2022!$D$3:$L$3,0))/SUMIFS(CT_Bands_Revaluing_2022!$W$19:$AF$19, CT_Bands_Revaluing_2022!$W$4:$AF$4, CT_Bands_2003_Rates!CG$3), "n/a")</f>
        <v>3.6856858429662916E-3</v>
      </c>
      <c r="CH13" s="136">
        <f>IFERROR(INDEX(CT_Bills_2003_2022!$D$4:$L$25,MATCH(CT_Bands_2003_Rates!$B13,CT_Bills_2003_2022!$B$4:$B$25,0),MATCH(CT_Bands_2003_Rates!CH$2,CT_Bills_2003_2022!$D$3:$L$3,0))/SUMIFS(CT_Bands_Revaluing_2022!$W$19:$AF$19, CT_Bands_Revaluing_2022!$W$4:$AF$4, CT_Bands_2003_Rates!CH$3), "n/a")</f>
        <v>5.2459652497777773E-2</v>
      </c>
      <c r="CI13" s="136">
        <f>IFERROR(INDEX(CT_Bills_2003_2022!$D$4:$L$25,MATCH(CT_Bands_2003_Rates!$B13,CT_Bills_2003_2022!$B$4:$B$25,0),MATCH(CT_Bands_2003_Rates!CI$2,CT_Bills_2003_2022!$D$3:$L$3,0))/SUMIFS(CT_Bands_Revaluing_2022!$W$19:$AF$19, CT_Bands_Revaluing_2022!$W$4:$AF$4, CT_Bands_2003_Rates!CI$3), "n/a")</f>
        <v>3.3484742084785454E-2</v>
      </c>
      <c r="CJ13" s="136">
        <f>IFERROR(INDEX(CT_Bills_2003_2022!$D$4:$L$25,MATCH(CT_Bands_2003_Rates!$B13,CT_Bills_2003_2022!$B$4:$B$25,0),MATCH(CT_Bands_2003_Rates!CJ$2,CT_Bills_2003_2022!$D$3:$L$3,0))/SUMIFS(CT_Bands_Revaluing_2022!$W$19:$AF$19, CT_Bands_Revaluing_2022!$W$4:$AF$4, CT_Bands_2003_Rates!CJ$3), "n/a")</f>
        <v>2.3143896266971761E-2</v>
      </c>
      <c r="CK13" s="136">
        <f>IFERROR(INDEX(CT_Bills_2003_2022!$D$4:$L$25,MATCH(CT_Bands_2003_Rates!$B13,CT_Bills_2003_2022!$B$4:$B$25,0),MATCH(CT_Bands_2003_Rates!CK$2,CT_Bills_2003_2022!$D$3:$L$3,0))/SUMIFS(CT_Bands_Revaluing_2022!$W$19:$AF$19, CT_Bands_Revaluing_2022!$W$4:$AF$4, CT_Bands_2003_Rates!CK$3), "n/a")</f>
        <v>1.6922432155343035E-2</v>
      </c>
      <c r="CL13" s="136">
        <f>IFERROR(INDEX(CT_Bills_2003_2022!$D$4:$L$25,MATCH(CT_Bands_2003_Rates!$B13,CT_Bills_2003_2022!$B$4:$B$25,0),MATCH(CT_Bands_2003_Rates!CL$2,CT_Bills_2003_2022!$D$3:$L$3,0))/SUMIFS(CT_Bands_Revaluing_2022!$W$19:$AF$19, CT_Bands_Revaluing_2022!$W$4:$AF$4, CT_Bands_2003_Rates!CL$3), "n/a")</f>
        <v>1.2795016389675246E-2</v>
      </c>
      <c r="CM13" s="136">
        <f>IFERROR(INDEX(CT_Bills_2003_2022!$D$4:$L$25,MATCH(CT_Bands_2003_Rates!$B13,CT_Bills_2003_2022!$B$4:$B$25,0),MATCH(CT_Bands_2003_Rates!CM$2,CT_Bills_2003_2022!$D$3:$L$3,0))/SUMIFS(CT_Bands_Revaluing_2022!$W$19:$AF$19, CT_Bands_Revaluing_2022!$W$4:$AF$4, CT_Bands_2003_Rates!CM$3), "n/a")</f>
        <v>9.480648667491565E-3</v>
      </c>
      <c r="CN13" s="136">
        <f>IFERROR(INDEX(CT_Bills_2003_2022!$D$4:$L$25,MATCH(CT_Bands_2003_Rates!$B13,CT_Bills_2003_2022!$B$4:$B$25,0),MATCH(CT_Bands_2003_Rates!CN$2,CT_Bills_2003_2022!$D$3:$L$3,0))/SUMIFS(CT_Bands_Revaluing_2022!$W$19:$AF$19, CT_Bands_Revaluing_2022!$W$4:$AF$4, CT_Bands_2003_Rates!CN$3), "n/a")</f>
        <v>6.6685942424342575E-3</v>
      </c>
      <c r="CO13" s="136">
        <f>IFERROR(INDEX(CT_Bills_2003_2022!$D$4:$L$25,MATCH(CT_Bands_2003_Rates!$B13,CT_Bills_2003_2022!$B$4:$B$25,0),MATCH(CT_Bands_2003_Rates!CO$2,CT_Bills_2003_2022!$D$3:$L$3,0))/SUMIFS(CT_Bands_Revaluing_2022!$W$19:$AF$19, CT_Bands_Revaluing_2022!$W$4:$AF$4, CT_Bands_2003_Rates!CO$3), "n/a")</f>
        <v>4.8724105277127795E-3</v>
      </c>
      <c r="CP13" s="136">
        <f>IFERROR(INDEX(CT_Bills_2003_2022!$D$4:$L$25,MATCH(CT_Bands_2003_Rates!$B13,CT_Bills_2003_2022!$B$4:$B$25,0),MATCH(CT_Bands_2003_Rates!CP$2,CT_Bills_2003_2022!$D$3:$L$3,0))/SUMIFS(CT_Bands_Revaluing_2022!$W$19:$AF$19, CT_Bands_Revaluing_2022!$W$4:$AF$4, CT_Bands_2003_Rates!CP$3), "n/a")</f>
        <v>4.2999668167940071E-3</v>
      </c>
    </row>
    <row r="14" spans="1:94" x14ac:dyDescent="0.25">
      <c r="A14" s="126" t="s">
        <v>1107</v>
      </c>
      <c r="B14" s="127" t="s">
        <v>1108</v>
      </c>
      <c r="C14" s="127" t="s">
        <v>2236</v>
      </c>
      <c r="D14" s="148">
        <f t="shared" si="0"/>
        <v>1.568190759111111E-2</v>
      </c>
      <c r="E14" s="148">
        <f t="shared" si="1"/>
        <v>1.1677966597778072E-2</v>
      </c>
      <c r="F14" s="148">
        <f t="shared" si="2"/>
        <v>9.2246243929347913E-3</v>
      </c>
      <c r="G14" s="148">
        <f t="shared" si="3"/>
        <v>7.5880034838634747E-3</v>
      </c>
      <c r="H14" s="148">
        <f t="shared" si="4"/>
        <v>7.012223699726595E-3</v>
      </c>
      <c r="I14" s="148">
        <f t="shared" si="5"/>
        <v>6.1404985862801497E-3</v>
      </c>
      <c r="J14" s="148">
        <f t="shared" si="6"/>
        <v>4.9836528500117085E-3</v>
      </c>
      <c r="K14" s="148">
        <f t="shared" si="7"/>
        <v>4.3695690689974798E-3</v>
      </c>
      <c r="L14" s="146">
        <f t="shared" si="8"/>
        <v>4.4989029986488172E-3</v>
      </c>
      <c r="M14" s="138"/>
      <c r="N14" s="148">
        <f>IFERROR(INDEX(CT_Bills_2003_2022!$D$4:$L$25,MATCH(CT_Bands_2003_Rates!$B14,CT_Bills_2003_2022!$B$4:$B$25,0),MATCH(CT_Bands_2003_Rates!N$2,CT_Bills_2003_2022!$D$3:$L$3,0))/SUMIFS(CT_Bands_Revaluing_2022!$W$19:$AF$19, CT_Bands_Revaluing_2022!$W$4:$AF$4, CT_Bands_2003_Rates!N$3), "n/a")</f>
        <v>1.568190759111111E-2</v>
      </c>
      <c r="O14" s="148">
        <f>IFERROR(INDEX(CT_Bills_2003_2022!$D$4:$L$25,MATCH(CT_Bands_2003_Rates!$B14,CT_Bills_2003_2022!$B$4:$B$25,0),MATCH(CT_Bands_2003_Rates!O$2,CT_Bills_2003_2022!$D$3:$L$3,0))/SUMIFS(CT_Bands_Revaluing_2022!$W$19:$AF$19, CT_Bands_Revaluing_2022!$W$4:$AF$4, CT_Bands_2003_Rates!O$3), "n/a")</f>
        <v>1.0009685655238345E-2</v>
      </c>
      <c r="P14" s="148">
        <f>IFERROR(INDEX(CT_Bills_2003_2022!$D$4:$L$25,MATCH(CT_Bands_2003_Rates!$B14,CT_Bills_2003_2022!$B$4:$B$25,0),MATCH(CT_Bands_2003_Rates!P$2,CT_Bills_2003_2022!$D$3:$L$3,0))/SUMIFS(CT_Bands_Revaluing_2022!$W$19:$AF$19, CT_Bands_Revaluing_2022!$W$4:$AF$4, CT_Bands_2003_Rates!P$3), "n/a")</f>
        <v>6.9184682947010931E-3</v>
      </c>
      <c r="Q14" s="148">
        <f>IFERROR(INDEX(CT_Bills_2003_2022!$D$4:$L$25,MATCH(CT_Bands_2003_Rates!$B14,CT_Bills_2003_2022!$B$4:$B$25,0),MATCH(CT_Bands_2003_Rates!Q$2,CT_Bills_2003_2022!$D$3:$L$3,0))/SUMIFS(CT_Bands_Revaluing_2022!$W$19:$AF$19, CT_Bands_Revaluing_2022!$W$4:$AF$4, CT_Bands_2003_Rates!Q$3), "n/a")</f>
        <v>5.0586689892423162E-3</v>
      </c>
      <c r="R14" s="148">
        <f>IFERROR(INDEX(CT_Bills_2003_2022!$D$4:$L$25,MATCH(CT_Bands_2003_Rates!$B14,CT_Bills_2003_2022!$B$4:$B$25,0),MATCH(CT_Bands_2003_Rates!R$2,CT_Bills_2003_2022!$D$3:$L$3,0))/SUMIFS(CT_Bands_Revaluing_2022!$W$19:$AF$19, CT_Bands_Revaluing_2022!$W$4:$AF$4, CT_Bands_2003_Rates!R$3), "n/a")</f>
        <v>3.8248492907599603E-3</v>
      </c>
      <c r="S14" s="148">
        <f>IFERROR(INDEX(CT_Bills_2003_2022!$D$4:$L$25,MATCH(CT_Bands_2003_Rates!$B14,CT_Bills_2003_2022!$B$4:$B$25,0),MATCH(CT_Bands_2003_Rates!S$2,CT_Bills_2003_2022!$D$3:$L$3,0))/SUMIFS(CT_Bands_Revaluing_2022!$W$19:$AF$19, CT_Bands_Revaluing_2022!$W$4:$AF$4, CT_Bands_2003_Rates!S$3), "n/a")</f>
        <v>2.8340762705908384E-3</v>
      </c>
      <c r="T14" s="148">
        <f>IFERROR(INDEX(CT_Bills_2003_2022!$D$4:$L$25,MATCH(CT_Bands_2003_Rates!$B14,CT_Bills_2003_2022!$B$4:$B$25,0),MATCH(CT_Bands_2003_Rates!T$2,CT_Bills_2003_2022!$D$3:$L$3,0))/SUMIFS(CT_Bands_Revaluing_2022!$W$19:$AF$19, CT_Bands_Revaluing_2022!$W$4:$AF$4, CT_Bands_2003_Rates!T$3), "n/a")</f>
        <v>1.9934611400046834E-3</v>
      </c>
      <c r="U14" s="148">
        <f>IFERROR(INDEX(CT_Bills_2003_2022!$D$4:$L$25,MATCH(CT_Bands_2003_Rates!$B14,CT_Bills_2003_2022!$B$4:$B$25,0),MATCH(CT_Bands_2003_Rates!U$2,CT_Bills_2003_2022!$D$3:$L$3,0))/SUMIFS(CT_Bands_Revaluing_2022!$W$19:$AF$19, CT_Bands_Revaluing_2022!$W$4:$AF$4, CT_Bands_2003_Rates!U$3), "n/a")</f>
        <v>1.45652302299916E-3</v>
      </c>
      <c r="V14" s="148">
        <f>IFERROR(INDEX(CT_Bills_2003_2022!$D$4:$L$25,MATCH(CT_Bands_2003_Rates!$B14,CT_Bills_2003_2022!$B$4:$B$25,0),MATCH(CT_Bands_2003_Rates!V$2,CT_Bills_2003_2022!$D$3:$L$3,0))/SUMIFS(CT_Bands_Revaluing_2022!$W$19:$AF$19, CT_Bands_Revaluing_2022!$W$4:$AF$4, CT_Bands_2003_Rates!V$3), "n/a")</f>
        <v>1.2854008567568047E-3</v>
      </c>
      <c r="W14" s="149">
        <f>IFERROR(INDEX(CT_Bills_2003_2022!$D$4:$L$25,MATCH(CT_Bands_2003_Rates!$B14,CT_Bills_2003_2022!$B$4:$B$25,0),MATCH(CT_Bands_2003_Rates!W$2,CT_Bills_2003_2022!$D$3:$L$3,0))/SUMIFS(CT_Bands_Revaluing_2022!$W$19:$AF$19, CT_Bands_Revaluing_2022!$W$4:$AF$4, CT_Bands_2003_Rates!W$3), "n/a")</f>
        <v>1.8295558856296298E-2</v>
      </c>
      <c r="X14" s="148">
        <f>IFERROR(INDEX(CT_Bills_2003_2022!$D$4:$L$25,MATCH(CT_Bands_2003_Rates!$B14,CT_Bills_2003_2022!$B$4:$B$25,0),MATCH(CT_Bands_2003_Rates!X$2,CT_Bills_2003_2022!$D$3:$L$3,0))/SUMIFS(CT_Bands_Revaluing_2022!$W$19:$AF$19, CT_Bands_Revaluing_2022!$W$4:$AF$4, CT_Bands_2003_Rates!X$3), "n/a")</f>
        <v>1.1677966597778072E-2</v>
      </c>
      <c r="Y14" s="148">
        <f>IFERROR(INDEX(CT_Bills_2003_2022!$D$4:$L$25,MATCH(CT_Bands_2003_Rates!$B14,CT_Bills_2003_2022!$B$4:$B$25,0),MATCH(CT_Bands_2003_Rates!Y$2,CT_Bills_2003_2022!$D$3:$L$3,0))/SUMIFS(CT_Bands_Revaluing_2022!$W$19:$AF$19, CT_Bands_Revaluing_2022!$W$4:$AF$4, CT_Bands_2003_Rates!Y$3), "n/a")</f>
        <v>8.0715463438179435E-3</v>
      </c>
      <c r="Z14" s="148">
        <f>IFERROR(INDEX(CT_Bills_2003_2022!$D$4:$L$25,MATCH(CT_Bands_2003_Rates!$B14,CT_Bills_2003_2022!$B$4:$B$25,0),MATCH(CT_Bands_2003_Rates!Z$2,CT_Bills_2003_2022!$D$3:$L$3,0))/SUMIFS(CT_Bands_Revaluing_2022!$W$19:$AF$19, CT_Bands_Revaluing_2022!$W$4:$AF$4, CT_Bands_2003_Rates!Z$3), "n/a")</f>
        <v>5.9017804874493696E-3</v>
      </c>
      <c r="AA14" s="148">
        <f>IFERROR(INDEX(CT_Bills_2003_2022!$D$4:$L$25,MATCH(CT_Bands_2003_Rates!$B14,CT_Bills_2003_2022!$B$4:$B$25,0),MATCH(CT_Bands_2003_Rates!AA$2,CT_Bills_2003_2022!$D$3:$L$3,0))/SUMIFS(CT_Bands_Revaluing_2022!$W$19:$AF$19, CT_Bands_Revaluing_2022!$W$4:$AF$4, CT_Bands_2003_Rates!AA$3), "n/a")</f>
        <v>4.4623241725532878E-3</v>
      </c>
      <c r="AB14" s="148">
        <f>IFERROR(INDEX(CT_Bills_2003_2022!$D$4:$L$25,MATCH(CT_Bands_2003_Rates!$B14,CT_Bills_2003_2022!$B$4:$B$25,0),MATCH(CT_Bands_2003_Rates!AB$2,CT_Bills_2003_2022!$D$3:$L$3,0))/SUMIFS(CT_Bands_Revaluing_2022!$W$19:$AF$19, CT_Bands_Revaluing_2022!$W$4:$AF$4, CT_Bands_2003_Rates!AB$3), "n/a")</f>
        <v>3.3064223156893118E-3</v>
      </c>
      <c r="AC14" s="148">
        <f>IFERROR(INDEX(CT_Bills_2003_2022!$D$4:$L$25,MATCH(CT_Bands_2003_Rates!$B14,CT_Bills_2003_2022!$B$4:$B$25,0),MATCH(CT_Bands_2003_Rates!AC$2,CT_Bills_2003_2022!$D$3:$L$3,0))/SUMIFS(CT_Bands_Revaluing_2022!$W$19:$AF$19, CT_Bands_Revaluing_2022!$W$4:$AF$4, CT_Bands_2003_Rates!AC$3), "n/a")</f>
        <v>2.3257046633387976E-3</v>
      </c>
      <c r="AD14" s="148">
        <f>IFERROR(INDEX(CT_Bills_2003_2022!$D$4:$L$25,MATCH(CT_Bands_2003_Rates!$B14,CT_Bills_2003_2022!$B$4:$B$25,0),MATCH(CT_Bands_2003_Rates!AD$2,CT_Bills_2003_2022!$D$3:$L$3,0))/SUMIFS(CT_Bands_Revaluing_2022!$W$19:$AF$19, CT_Bands_Revaluing_2022!$W$4:$AF$4, CT_Bands_2003_Rates!AD$3), "n/a")</f>
        <v>1.6992768601656869E-3</v>
      </c>
      <c r="AE14" s="148">
        <f>IFERROR(INDEX(CT_Bills_2003_2022!$D$4:$L$25,MATCH(CT_Bands_2003_Rates!$B14,CT_Bills_2003_2022!$B$4:$B$25,0),MATCH(CT_Bands_2003_Rates!AE$2,CT_Bills_2003_2022!$D$3:$L$3,0))/SUMIFS(CT_Bands_Revaluing_2022!$W$19:$AF$19, CT_Bands_Revaluing_2022!$W$4:$AF$4, CT_Bands_2003_Rates!AE$3), "n/a")</f>
        <v>1.4996343328829392E-3</v>
      </c>
      <c r="AF14" s="149">
        <f>IFERROR(INDEX(CT_Bills_2003_2022!$D$4:$L$25,MATCH(CT_Bands_2003_Rates!$B14,CT_Bills_2003_2022!$B$4:$B$25,0),MATCH(CT_Bands_2003_Rates!AF$2,CT_Bills_2003_2022!$D$3:$L$3,0))/SUMIFS(CT_Bands_Revaluing_2022!$W$19:$AF$19, CT_Bands_Revaluing_2022!$W$4:$AF$4, CT_Bands_2003_Rates!AF$3), "n/a")</f>
        <v>2.0909210121481479E-2</v>
      </c>
      <c r="AG14" s="148">
        <f>IFERROR(INDEX(CT_Bills_2003_2022!$D$4:$L$25,MATCH(CT_Bands_2003_Rates!$B14,CT_Bills_2003_2022!$B$4:$B$25,0),MATCH(CT_Bands_2003_Rates!AG$2,CT_Bills_2003_2022!$D$3:$L$3,0))/SUMIFS(CT_Bands_Revaluing_2022!$W$19:$AF$19, CT_Bands_Revaluing_2022!$W$4:$AF$4, CT_Bands_2003_Rates!AG$3), "n/a")</f>
        <v>1.3346247540317794E-2</v>
      </c>
      <c r="AH14" s="148">
        <f>IFERROR(INDEX(CT_Bills_2003_2022!$D$4:$L$25,MATCH(CT_Bands_2003_Rates!$B14,CT_Bills_2003_2022!$B$4:$B$25,0),MATCH(CT_Bands_2003_Rates!AH$2,CT_Bills_2003_2022!$D$3:$L$3,0))/SUMIFS(CT_Bands_Revaluing_2022!$W$19:$AF$19, CT_Bands_Revaluing_2022!$W$4:$AF$4, CT_Bands_2003_Rates!AH$3), "n/a")</f>
        <v>9.2246243929347913E-3</v>
      </c>
      <c r="AI14" s="148">
        <f>IFERROR(INDEX(CT_Bills_2003_2022!$D$4:$L$25,MATCH(CT_Bands_2003_Rates!$B14,CT_Bills_2003_2022!$B$4:$B$25,0),MATCH(CT_Bands_2003_Rates!AI$2,CT_Bills_2003_2022!$D$3:$L$3,0))/SUMIFS(CT_Bands_Revaluing_2022!$W$19:$AF$19, CT_Bands_Revaluing_2022!$W$4:$AF$4, CT_Bands_2003_Rates!AI$3), "n/a")</f>
        <v>6.7448919856564222E-3</v>
      </c>
      <c r="AJ14" s="148">
        <f>IFERROR(INDEX(CT_Bills_2003_2022!$D$4:$L$25,MATCH(CT_Bands_2003_Rates!$B14,CT_Bills_2003_2022!$B$4:$B$25,0),MATCH(CT_Bands_2003_Rates!AJ$2,CT_Bills_2003_2022!$D$3:$L$3,0))/SUMIFS(CT_Bands_Revaluing_2022!$W$19:$AF$19, CT_Bands_Revaluing_2022!$W$4:$AF$4, CT_Bands_2003_Rates!AJ$3), "n/a")</f>
        <v>5.0997990543466144E-3</v>
      </c>
      <c r="AK14" s="148">
        <f>IFERROR(INDEX(CT_Bills_2003_2022!$D$4:$L$25,MATCH(CT_Bands_2003_Rates!$B14,CT_Bills_2003_2022!$B$4:$B$25,0),MATCH(CT_Bands_2003_Rates!AK$2,CT_Bills_2003_2022!$D$3:$L$3,0))/SUMIFS(CT_Bands_Revaluing_2022!$W$19:$AF$19, CT_Bands_Revaluing_2022!$W$4:$AF$4, CT_Bands_2003_Rates!AK$3), "n/a")</f>
        <v>3.7787683607877847E-3</v>
      </c>
      <c r="AL14" s="148">
        <f>IFERROR(INDEX(CT_Bills_2003_2022!$D$4:$L$25,MATCH(CT_Bands_2003_Rates!$B14,CT_Bills_2003_2022!$B$4:$B$25,0),MATCH(CT_Bands_2003_Rates!AL$2,CT_Bills_2003_2022!$D$3:$L$3,0))/SUMIFS(CT_Bands_Revaluing_2022!$W$19:$AF$19, CT_Bands_Revaluing_2022!$W$4:$AF$4, CT_Bands_2003_Rates!AL$3), "n/a")</f>
        <v>2.6579481866729113E-3</v>
      </c>
      <c r="AM14" s="148">
        <f>IFERROR(INDEX(CT_Bills_2003_2022!$D$4:$L$25,MATCH(CT_Bands_2003_Rates!$B14,CT_Bills_2003_2022!$B$4:$B$25,0),MATCH(CT_Bands_2003_Rates!AM$2,CT_Bills_2003_2022!$D$3:$L$3,0))/SUMIFS(CT_Bands_Revaluing_2022!$W$19:$AF$19, CT_Bands_Revaluing_2022!$W$4:$AF$4, CT_Bands_2003_Rates!AM$3), "n/a")</f>
        <v>1.9420306973322134E-3</v>
      </c>
      <c r="AN14" s="148">
        <f>IFERROR(INDEX(CT_Bills_2003_2022!$D$4:$L$25,MATCH(CT_Bands_2003_Rates!$B14,CT_Bills_2003_2022!$B$4:$B$25,0),MATCH(CT_Bands_2003_Rates!AN$2,CT_Bills_2003_2022!$D$3:$L$3,0))/SUMIFS(CT_Bands_Revaluing_2022!$W$19:$AF$19, CT_Bands_Revaluing_2022!$W$4:$AF$4, CT_Bands_2003_Rates!AN$3), "n/a")</f>
        <v>1.7138678090090733E-3</v>
      </c>
      <c r="AO14" s="149">
        <f>IFERROR(INDEX(CT_Bills_2003_2022!$D$4:$L$25,MATCH(CT_Bands_2003_Rates!$B14,CT_Bills_2003_2022!$B$4:$B$25,0),MATCH(CT_Bands_2003_Rates!AO$2,CT_Bills_2003_2022!$D$3:$L$3,0))/SUMIFS(CT_Bands_Revaluing_2022!$W$19:$AF$19, CT_Bands_Revaluing_2022!$W$4:$AF$4, CT_Bands_2003_Rates!AO$3), "n/a")</f>
        <v>2.3522861386666663E-2</v>
      </c>
      <c r="AP14" s="148">
        <f>IFERROR(INDEX(CT_Bills_2003_2022!$D$4:$L$25,MATCH(CT_Bands_2003_Rates!$B14,CT_Bills_2003_2022!$B$4:$B$25,0),MATCH(CT_Bands_2003_Rates!AP$2,CT_Bills_2003_2022!$D$3:$L$3,0))/SUMIFS(CT_Bands_Revaluing_2022!$W$19:$AF$19, CT_Bands_Revaluing_2022!$W$4:$AF$4, CT_Bands_2003_Rates!AP$3), "n/a")</f>
        <v>1.5014528482857517E-2</v>
      </c>
      <c r="AQ14" s="148">
        <f>IFERROR(INDEX(CT_Bills_2003_2022!$D$4:$L$25,MATCH(CT_Bands_2003_Rates!$B14,CT_Bills_2003_2022!$B$4:$B$25,0),MATCH(CT_Bands_2003_Rates!AQ$2,CT_Bills_2003_2022!$D$3:$L$3,0))/SUMIFS(CT_Bands_Revaluing_2022!$W$19:$AF$19, CT_Bands_Revaluing_2022!$W$4:$AF$4, CT_Bands_2003_Rates!AQ$3), "n/a")</f>
        <v>1.0377702442051639E-2</v>
      </c>
      <c r="AR14" s="148">
        <f>IFERROR(INDEX(CT_Bills_2003_2022!$D$4:$L$25,MATCH(CT_Bands_2003_Rates!$B14,CT_Bills_2003_2022!$B$4:$B$25,0),MATCH(CT_Bands_2003_Rates!AR$2,CT_Bills_2003_2022!$D$3:$L$3,0))/SUMIFS(CT_Bands_Revaluing_2022!$W$19:$AF$19, CT_Bands_Revaluing_2022!$W$4:$AF$4, CT_Bands_2003_Rates!AR$3), "n/a")</f>
        <v>7.5880034838634747E-3</v>
      </c>
      <c r="AS14" s="148">
        <f>IFERROR(INDEX(CT_Bills_2003_2022!$D$4:$L$25,MATCH(CT_Bands_2003_Rates!$B14,CT_Bills_2003_2022!$B$4:$B$25,0),MATCH(CT_Bands_2003_Rates!AS$2,CT_Bills_2003_2022!$D$3:$L$3,0))/SUMIFS(CT_Bands_Revaluing_2022!$W$19:$AF$19, CT_Bands_Revaluing_2022!$W$4:$AF$4, CT_Bands_2003_Rates!AS$3), "n/a")</f>
        <v>5.7372739361399409E-3</v>
      </c>
      <c r="AT14" s="148">
        <f>IFERROR(INDEX(CT_Bills_2003_2022!$D$4:$L$25,MATCH(CT_Bands_2003_Rates!$B14,CT_Bills_2003_2022!$B$4:$B$25,0),MATCH(CT_Bands_2003_Rates!AT$2,CT_Bills_2003_2022!$D$3:$L$3,0))/SUMIFS(CT_Bands_Revaluing_2022!$W$19:$AF$19, CT_Bands_Revaluing_2022!$W$4:$AF$4, CT_Bands_2003_Rates!AT$3), "n/a")</f>
        <v>4.2511144058862572E-3</v>
      </c>
      <c r="AU14" s="148">
        <f>IFERROR(INDEX(CT_Bills_2003_2022!$D$4:$L$25,MATCH(CT_Bands_2003_Rates!$B14,CT_Bills_2003_2022!$B$4:$B$25,0),MATCH(CT_Bands_2003_Rates!AU$2,CT_Bills_2003_2022!$D$3:$L$3,0))/SUMIFS(CT_Bands_Revaluing_2022!$W$19:$AF$19, CT_Bands_Revaluing_2022!$W$4:$AF$4, CT_Bands_2003_Rates!AU$3), "n/a")</f>
        <v>2.9901917100070251E-3</v>
      </c>
      <c r="AV14" s="148">
        <f>IFERROR(INDEX(CT_Bills_2003_2022!$D$4:$L$25,MATCH(CT_Bands_2003_Rates!$B14,CT_Bills_2003_2022!$B$4:$B$25,0),MATCH(CT_Bands_2003_Rates!AV$2,CT_Bills_2003_2022!$D$3:$L$3,0))/SUMIFS(CT_Bands_Revaluing_2022!$W$19:$AF$19, CT_Bands_Revaluing_2022!$W$4:$AF$4, CT_Bands_2003_Rates!AV$3), "n/a")</f>
        <v>2.1847845344987399E-3</v>
      </c>
      <c r="AW14" s="148">
        <f>IFERROR(INDEX(CT_Bills_2003_2022!$D$4:$L$25,MATCH(CT_Bands_2003_Rates!$B14,CT_Bills_2003_2022!$B$4:$B$25,0),MATCH(CT_Bands_2003_Rates!AW$2,CT_Bills_2003_2022!$D$3:$L$3,0))/SUMIFS(CT_Bands_Revaluing_2022!$W$19:$AF$19, CT_Bands_Revaluing_2022!$W$4:$AF$4, CT_Bands_2003_Rates!AW$3), "n/a")</f>
        <v>1.9281012851352073E-3</v>
      </c>
      <c r="AX14" s="149">
        <f>IFERROR(INDEX(CT_Bills_2003_2022!$D$4:$L$25,MATCH(CT_Bands_2003_Rates!$B14,CT_Bills_2003_2022!$B$4:$B$25,0),MATCH(CT_Bands_2003_Rates!AX$2,CT_Bills_2003_2022!$D$3:$L$3,0))/SUMIFS(CT_Bands_Revaluing_2022!$W$19:$AF$19, CT_Bands_Revaluing_2022!$W$4:$AF$4, CT_Bands_2003_Rates!AX$3), "n/a")</f>
        <v>2.8750163917037039E-2</v>
      </c>
      <c r="AY14" s="148">
        <f>IFERROR(INDEX(CT_Bills_2003_2022!$D$4:$L$25,MATCH(CT_Bands_2003_Rates!$B14,CT_Bills_2003_2022!$B$4:$B$25,0),MATCH(CT_Bands_2003_Rates!AY$2,CT_Bills_2003_2022!$D$3:$L$3,0))/SUMIFS(CT_Bands_Revaluing_2022!$W$19:$AF$19, CT_Bands_Revaluing_2022!$W$4:$AF$4, CT_Bands_2003_Rates!AY$3), "n/a")</f>
        <v>1.835109036793697E-2</v>
      </c>
      <c r="AZ14" s="148">
        <f>IFERROR(INDEX(CT_Bills_2003_2022!$D$4:$L$25,MATCH(CT_Bands_2003_Rates!$B14,CT_Bills_2003_2022!$B$4:$B$25,0),MATCH(CT_Bands_2003_Rates!AZ$2,CT_Bills_2003_2022!$D$3:$L$3,0))/SUMIFS(CT_Bands_Revaluing_2022!$W$19:$AF$19, CT_Bands_Revaluing_2022!$W$4:$AF$4, CT_Bands_2003_Rates!AZ$3), "n/a")</f>
        <v>1.268385854028534E-2</v>
      </c>
      <c r="BA14" s="148">
        <f>IFERROR(INDEX(CT_Bills_2003_2022!$D$4:$L$25,MATCH(CT_Bands_2003_Rates!$B14,CT_Bills_2003_2022!$B$4:$B$25,0),MATCH(CT_Bands_2003_Rates!BA$2,CT_Bills_2003_2022!$D$3:$L$3,0))/SUMIFS(CT_Bands_Revaluing_2022!$W$19:$AF$19, CT_Bands_Revaluing_2022!$W$4:$AF$4, CT_Bands_2003_Rates!BA$3), "n/a")</f>
        <v>9.2742264802775816E-3</v>
      </c>
      <c r="BB14" s="148">
        <f>IFERROR(INDEX(CT_Bills_2003_2022!$D$4:$L$25,MATCH(CT_Bands_2003_Rates!$B14,CT_Bills_2003_2022!$B$4:$B$25,0),MATCH(CT_Bands_2003_Rates!BB$2,CT_Bills_2003_2022!$D$3:$L$3,0))/SUMIFS(CT_Bands_Revaluing_2022!$W$19:$AF$19, CT_Bands_Revaluing_2022!$W$4:$AF$4, CT_Bands_2003_Rates!BB$3), "n/a")</f>
        <v>7.012223699726595E-3</v>
      </c>
      <c r="BC14" s="148">
        <f>IFERROR(INDEX(CT_Bills_2003_2022!$D$4:$L$25,MATCH(CT_Bands_2003_Rates!$B14,CT_Bills_2003_2022!$B$4:$B$25,0),MATCH(CT_Bands_2003_Rates!BC$2,CT_Bills_2003_2022!$D$3:$L$3,0))/SUMIFS(CT_Bands_Revaluing_2022!$W$19:$AF$19, CT_Bands_Revaluing_2022!$W$4:$AF$4, CT_Bands_2003_Rates!BC$3), "n/a")</f>
        <v>5.1958064960832039E-3</v>
      </c>
      <c r="BD14" s="148">
        <f>IFERROR(INDEX(CT_Bills_2003_2022!$D$4:$L$25,MATCH(CT_Bands_2003_Rates!$B14,CT_Bills_2003_2022!$B$4:$B$25,0),MATCH(CT_Bands_2003_Rates!BD$2,CT_Bills_2003_2022!$D$3:$L$3,0))/SUMIFS(CT_Bands_Revaluing_2022!$W$19:$AF$19, CT_Bands_Revaluing_2022!$W$4:$AF$4, CT_Bands_2003_Rates!BD$3), "n/a")</f>
        <v>3.6546787566752535E-3</v>
      </c>
      <c r="BE14" s="148">
        <f>IFERROR(INDEX(CT_Bills_2003_2022!$D$4:$L$25,MATCH(CT_Bands_2003_Rates!$B14,CT_Bills_2003_2022!$B$4:$B$25,0),MATCH(CT_Bands_2003_Rates!BE$2,CT_Bills_2003_2022!$D$3:$L$3,0))/SUMIFS(CT_Bands_Revaluing_2022!$W$19:$AF$19, CT_Bands_Revaluing_2022!$W$4:$AF$4, CT_Bands_2003_Rates!BE$3), "n/a")</f>
        <v>2.6702922088317938E-3</v>
      </c>
      <c r="BF14" s="148">
        <f>IFERROR(INDEX(CT_Bills_2003_2022!$D$4:$L$25,MATCH(CT_Bands_2003_Rates!$B14,CT_Bills_2003_2022!$B$4:$B$25,0),MATCH(CT_Bands_2003_Rates!BF$2,CT_Bills_2003_2022!$D$3:$L$3,0))/SUMIFS(CT_Bands_Revaluing_2022!$W$19:$AF$19, CT_Bands_Revaluing_2022!$W$4:$AF$4, CT_Bands_2003_Rates!BF$3), "n/a")</f>
        <v>2.3565682373874759E-3</v>
      </c>
      <c r="BG14" s="149">
        <f>IFERROR(INDEX(CT_Bills_2003_2022!$D$4:$L$25,MATCH(CT_Bands_2003_Rates!$B14,CT_Bills_2003_2022!$B$4:$B$25,0),MATCH(CT_Bands_2003_Rates!BG$2,CT_Bills_2003_2022!$D$3:$L$3,0))/SUMIFS(CT_Bands_Revaluing_2022!$W$19:$AF$19, CT_Bands_Revaluing_2022!$W$4:$AF$4, CT_Bands_2003_Rates!BG$3), "n/a")</f>
        <v>3.3977466447407408E-2</v>
      </c>
      <c r="BH14" s="148">
        <f>IFERROR(INDEX(CT_Bills_2003_2022!$D$4:$L$25,MATCH(CT_Bands_2003_Rates!$B14,CT_Bills_2003_2022!$B$4:$B$25,0),MATCH(CT_Bands_2003_Rates!BH$2,CT_Bills_2003_2022!$D$3:$L$3,0))/SUMIFS(CT_Bands_Revaluing_2022!$W$19:$AF$19, CT_Bands_Revaluing_2022!$W$4:$AF$4, CT_Bands_2003_Rates!BH$3), "n/a")</f>
        <v>2.1687652253016415E-2</v>
      </c>
      <c r="BI14" s="148">
        <f>IFERROR(INDEX(CT_Bills_2003_2022!$D$4:$L$25,MATCH(CT_Bands_2003_Rates!$B14,CT_Bills_2003_2022!$B$4:$B$25,0),MATCH(CT_Bands_2003_Rates!BI$2,CT_Bills_2003_2022!$D$3:$L$3,0))/SUMIFS(CT_Bands_Revaluing_2022!$W$19:$AF$19, CT_Bands_Revaluing_2022!$W$4:$AF$4, CT_Bands_2003_Rates!BI$3), "n/a")</f>
        <v>1.4990014638519036E-2</v>
      </c>
      <c r="BJ14" s="148">
        <f>IFERROR(INDEX(CT_Bills_2003_2022!$D$4:$L$25,MATCH(CT_Bands_2003_Rates!$B14,CT_Bills_2003_2022!$B$4:$B$25,0),MATCH(CT_Bands_2003_Rates!BJ$2,CT_Bills_2003_2022!$D$3:$L$3,0))/SUMIFS(CT_Bands_Revaluing_2022!$W$19:$AF$19, CT_Bands_Revaluing_2022!$W$4:$AF$4, CT_Bands_2003_Rates!BJ$3), "n/a")</f>
        <v>1.0960449476691687E-2</v>
      </c>
      <c r="BK14" s="148">
        <f>IFERROR(INDEX(CT_Bills_2003_2022!$D$4:$L$25,MATCH(CT_Bands_2003_Rates!$B14,CT_Bills_2003_2022!$B$4:$B$25,0),MATCH(CT_Bands_2003_Rates!BK$2,CT_Bills_2003_2022!$D$3:$L$3,0))/SUMIFS(CT_Bands_Revaluing_2022!$W$19:$AF$19, CT_Bands_Revaluing_2022!$W$4:$AF$4, CT_Bands_2003_Rates!BK$3), "n/a")</f>
        <v>8.2871734633132473E-3</v>
      </c>
      <c r="BL14" s="148">
        <f>IFERROR(INDEX(CT_Bills_2003_2022!$D$4:$L$25,MATCH(CT_Bands_2003_Rates!$B14,CT_Bills_2003_2022!$B$4:$B$25,0),MATCH(CT_Bands_2003_Rates!BL$2,CT_Bills_2003_2022!$D$3:$L$3,0))/SUMIFS(CT_Bands_Revaluing_2022!$W$19:$AF$19, CT_Bands_Revaluing_2022!$W$4:$AF$4, CT_Bands_2003_Rates!BL$3), "n/a")</f>
        <v>6.1404985862801497E-3</v>
      </c>
      <c r="BM14" s="148">
        <f>IFERROR(INDEX(CT_Bills_2003_2022!$D$4:$L$25,MATCH(CT_Bands_2003_Rates!$B14,CT_Bills_2003_2022!$B$4:$B$25,0),MATCH(CT_Bands_2003_Rates!BM$2,CT_Bills_2003_2022!$D$3:$L$3,0))/SUMIFS(CT_Bands_Revaluing_2022!$W$19:$AF$19, CT_Bands_Revaluing_2022!$W$4:$AF$4, CT_Bands_2003_Rates!BM$3), "n/a")</f>
        <v>4.319165803343481E-3</v>
      </c>
      <c r="BN14" s="148">
        <f>IFERROR(INDEX(CT_Bills_2003_2022!$D$4:$L$25,MATCH(CT_Bands_2003_Rates!$B14,CT_Bills_2003_2022!$B$4:$B$25,0),MATCH(CT_Bands_2003_Rates!BN$2,CT_Bills_2003_2022!$D$3:$L$3,0))/SUMIFS(CT_Bands_Revaluing_2022!$W$19:$AF$19, CT_Bands_Revaluing_2022!$W$4:$AF$4, CT_Bands_2003_Rates!BN$3), "n/a")</f>
        <v>3.1557998831648467E-3</v>
      </c>
      <c r="BO14" s="148">
        <f>IFERROR(INDEX(CT_Bills_2003_2022!$D$4:$L$25,MATCH(CT_Bands_2003_Rates!$B14,CT_Bills_2003_2022!$B$4:$B$25,0),MATCH(CT_Bands_2003_Rates!BO$2,CT_Bills_2003_2022!$D$3:$L$3,0))/SUMIFS(CT_Bands_Revaluing_2022!$W$19:$AF$19, CT_Bands_Revaluing_2022!$W$4:$AF$4, CT_Bands_2003_Rates!BO$3), "n/a")</f>
        <v>2.785035189639744E-3</v>
      </c>
      <c r="BP14" s="149">
        <f>IFERROR(INDEX(CT_Bills_2003_2022!$D$4:$L$25,MATCH(CT_Bands_2003_Rates!$B14,CT_Bills_2003_2022!$B$4:$B$25,0),MATCH(CT_Bands_2003_Rates!BP$2,CT_Bills_2003_2022!$D$3:$L$3,0))/SUMIFS(CT_Bands_Revaluing_2022!$W$19:$AF$19, CT_Bands_Revaluing_2022!$W$4:$AF$4, CT_Bands_2003_Rates!BP$3), "n/a")</f>
        <v>3.9204768977777776E-2</v>
      </c>
      <c r="BQ14" s="148">
        <f>IFERROR(INDEX(CT_Bills_2003_2022!$D$4:$L$25,MATCH(CT_Bands_2003_Rates!$B14,CT_Bills_2003_2022!$B$4:$B$25,0),MATCH(CT_Bands_2003_Rates!BQ$2,CT_Bills_2003_2022!$D$3:$L$3,0))/SUMIFS(CT_Bands_Revaluing_2022!$W$19:$AF$19, CT_Bands_Revaluing_2022!$W$4:$AF$4, CT_Bands_2003_Rates!BQ$3), "n/a")</f>
        <v>2.5024214138095864E-2</v>
      </c>
      <c r="BR14" s="148">
        <f>IFERROR(INDEX(CT_Bills_2003_2022!$D$4:$L$25,MATCH(CT_Bands_2003_Rates!$B14,CT_Bills_2003_2022!$B$4:$B$25,0),MATCH(CT_Bands_2003_Rates!BR$2,CT_Bills_2003_2022!$D$3:$L$3,0))/SUMIFS(CT_Bands_Revaluing_2022!$W$19:$AF$19, CT_Bands_Revaluing_2022!$W$4:$AF$4, CT_Bands_2003_Rates!BR$3), "n/a")</f>
        <v>1.7296170736752731E-2</v>
      </c>
      <c r="BS14" s="148">
        <f>IFERROR(INDEX(CT_Bills_2003_2022!$D$4:$L$25,MATCH(CT_Bands_2003_Rates!$B14,CT_Bills_2003_2022!$B$4:$B$25,0),MATCH(CT_Bands_2003_Rates!BS$2,CT_Bills_2003_2022!$D$3:$L$3,0))/SUMIFS(CT_Bands_Revaluing_2022!$W$19:$AF$19, CT_Bands_Revaluing_2022!$W$4:$AF$4, CT_Bands_2003_Rates!BS$3), "n/a")</f>
        <v>1.2646672473105792E-2</v>
      </c>
      <c r="BT14" s="148">
        <f>IFERROR(INDEX(CT_Bills_2003_2022!$D$4:$L$25,MATCH(CT_Bands_2003_Rates!$B14,CT_Bills_2003_2022!$B$4:$B$25,0),MATCH(CT_Bands_2003_Rates!BT$2,CT_Bills_2003_2022!$D$3:$L$3,0))/SUMIFS(CT_Bands_Revaluing_2022!$W$19:$AF$19, CT_Bands_Revaluing_2022!$W$4:$AF$4, CT_Bands_2003_Rates!BT$3), "n/a")</f>
        <v>9.5621232268999004E-3</v>
      </c>
      <c r="BU14" s="148">
        <f>IFERROR(INDEX(CT_Bills_2003_2022!$D$4:$L$25,MATCH(CT_Bands_2003_Rates!$B14,CT_Bills_2003_2022!$B$4:$B$25,0),MATCH(CT_Bands_2003_Rates!BU$2,CT_Bills_2003_2022!$D$3:$L$3,0))/SUMIFS(CT_Bands_Revaluing_2022!$W$19:$AF$19, CT_Bands_Revaluing_2022!$W$4:$AF$4, CT_Bands_2003_Rates!BU$3), "n/a")</f>
        <v>7.0851906764770956E-3</v>
      </c>
      <c r="BV14" s="148">
        <f>IFERROR(INDEX(CT_Bills_2003_2022!$D$4:$L$25,MATCH(CT_Bands_2003_Rates!$B14,CT_Bills_2003_2022!$B$4:$B$25,0),MATCH(CT_Bands_2003_Rates!BV$2,CT_Bills_2003_2022!$D$3:$L$3,0))/SUMIFS(CT_Bands_Revaluing_2022!$W$19:$AF$19, CT_Bands_Revaluing_2022!$W$4:$AF$4, CT_Bands_2003_Rates!BV$3), "n/a")</f>
        <v>4.9836528500117085E-3</v>
      </c>
      <c r="BW14" s="148">
        <f>IFERROR(INDEX(CT_Bills_2003_2022!$D$4:$L$25,MATCH(CT_Bands_2003_Rates!$B14,CT_Bills_2003_2022!$B$4:$B$25,0),MATCH(CT_Bands_2003_Rates!BW$2,CT_Bills_2003_2022!$D$3:$L$3,0))/SUMIFS(CT_Bands_Revaluing_2022!$W$19:$AF$19, CT_Bands_Revaluing_2022!$W$4:$AF$4, CT_Bands_2003_Rates!BW$3), "n/a")</f>
        <v>3.6413075574979002E-3</v>
      </c>
      <c r="BX14" s="148">
        <f>IFERROR(INDEX(CT_Bills_2003_2022!$D$4:$L$25,MATCH(CT_Bands_2003_Rates!$B14,CT_Bills_2003_2022!$B$4:$B$25,0),MATCH(CT_Bands_2003_Rates!BX$2,CT_Bills_2003_2022!$D$3:$L$3,0))/SUMIFS(CT_Bands_Revaluing_2022!$W$19:$AF$19, CT_Bands_Revaluing_2022!$W$4:$AF$4, CT_Bands_2003_Rates!BX$3), "n/a")</f>
        <v>3.2135021418920121E-3</v>
      </c>
      <c r="BY14" s="149">
        <f>IFERROR(INDEX(CT_Bills_2003_2022!$D$4:$L$25,MATCH(CT_Bands_2003_Rates!$B14,CT_Bills_2003_2022!$B$4:$B$25,0),MATCH(CT_Bands_2003_Rates!BY$2,CT_Bills_2003_2022!$D$3:$L$3,0))/SUMIFS(CT_Bands_Revaluing_2022!$W$19:$AF$19, CT_Bands_Revaluing_2022!$W$4:$AF$4, CT_Bands_2003_Rates!BY$3), "n/a")</f>
        <v>4.7045722773333326E-2</v>
      </c>
      <c r="BZ14" s="148">
        <f>IFERROR(INDEX(CT_Bills_2003_2022!$D$4:$L$25,MATCH(CT_Bands_2003_Rates!$B14,CT_Bills_2003_2022!$B$4:$B$25,0),MATCH(CT_Bands_2003_Rates!BZ$2,CT_Bills_2003_2022!$D$3:$L$3,0))/SUMIFS(CT_Bands_Revaluing_2022!$W$19:$AF$19, CT_Bands_Revaluing_2022!$W$4:$AF$4, CT_Bands_2003_Rates!BZ$3), "n/a")</f>
        <v>3.0029056965715034E-2</v>
      </c>
      <c r="CA14" s="148">
        <f>IFERROR(INDEX(CT_Bills_2003_2022!$D$4:$L$25,MATCH(CT_Bands_2003_Rates!$B14,CT_Bills_2003_2022!$B$4:$B$25,0),MATCH(CT_Bands_2003_Rates!CA$2,CT_Bills_2003_2022!$D$3:$L$3,0))/SUMIFS(CT_Bands_Revaluing_2022!$W$19:$AF$19, CT_Bands_Revaluing_2022!$W$4:$AF$4, CT_Bands_2003_Rates!CA$3), "n/a")</f>
        <v>2.0755404884103278E-2</v>
      </c>
      <c r="CB14" s="148">
        <f>IFERROR(INDEX(CT_Bills_2003_2022!$D$4:$L$25,MATCH(CT_Bands_2003_Rates!$B14,CT_Bills_2003_2022!$B$4:$B$25,0),MATCH(CT_Bands_2003_Rates!CB$2,CT_Bills_2003_2022!$D$3:$L$3,0))/SUMIFS(CT_Bands_Revaluing_2022!$W$19:$AF$19, CT_Bands_Revaluing_2022!$W$4:$AF$4, CT_Bands_2003_Rates!CB$3), "n/a")</f>
        <v>1.5176006967726949E-2</v>
      </c>
      <c r="CC14" s="148">
        <f>IFERROR(INDEX(CT_Bills_2003_2022!$D$4:$L$25,MATCH(CT_Bands_2003_Rates!$B14,CT_Bills_2003_2022!$B$4:$B$25,0),MATCH(CT_Bands_2003_Rates!CC$2,CT_Bills_2003_2022!$D$3:$L$3,0))/SUMIFS(CT_Bands_Revaluing_2022!$W$19:$AF$19, CT_Bands_Revaluing_2022!$W$4:$AF$4, CT_Bands_2003_Rates!CC$3), "n/a")</f>
        <v>1.1474547872279882E-2</v>
      </c>
      <c r="CD14" s="148">
        <f>IFERROR(INDEX(CT_Bills_2003_2022!$D$4:$L$25,MATCH(CT_Bands_2003_Rates!$B14,CT_Bills_2003_2022!$B$4:$B$25,0),MATCH(CT_Bands_2003_Rates!CD$2,CT_Bills_2003_2022!$D$3:$L$3,0))/SUMIFS(CT_Bands_Revaluing_2022!$W$19:$AF$19, CT_Bands_Revaluing_2022!$W$4:$AF$4, CT_Bands_2003_Rates!CD$3), "n/a")</f>
        <v>8.5022288117725144E-3</v>
      </c>
      <c r="CE14" s="148">
        <f>IFERROR(INDEX(CT_Bills_2003_2022!$D$4:$L$25,MATCH(CT_Bands_2003_Rates!$B14,CT_Bills_2003_2022!$B$4:$B$25,0),MATCH(CT_Bands_2003_Rates!CE$2,CT_Bills_2003_2022!$D$3:$L$3,0))/SUMIFS(CT_Bands_Revaluing_2022!$W$19:$AF$19, CT_Bands_Revaluing_2022!$W$4:$AF$4, CT_Bands_2003_Rates!CE$3), "n/a")</f>
        <v>5.9803834200140502E-3</v>
      </c>
      <c r="CF14" s="148">
        <f>IFERROR(INDEX(CT_Bills_2003_2022!$D$4:$L$25,MATCH(CT_Bands_2003_Rates!$B14,CT_Bills_2003_2022!$B$4:$B$25,0),MATCH(CT_Bands_2003_Rates!CF$2,CT_Bills_2003_2022!$D$3:$L$3,0))/SUMIFS(CT_Bands_Revaluing_2022!$W$19:$AF$19, CT_Bands_Revaluing_2022!$W$4:$AF$4, CT_Bands_2003_Rates!CF$3), "n/a")</f>
        <v>4.3695690689974798E-3</v>
      </c>
      <c r="CG14" s="148">
        <f>IFERROR(INDEX(CT_Bills_2003_2022!$D$4:$L$25,MATCH(CT_Bands_2003_Rates!$B14,CT_Bills_2003_2022!$B$4:$B$25,0),MATCH(CT_Bands_2003_Rates!CG$2,CT_Bills_2003_2022!$D$3:$L$3,0))/SUMIFS(CT_Bands_Revaluing_2022!$W$19:$AF$19, CT_Bands_Revaluing_2022!$W$4:$AF$4, CT_Bands_2003_Rates!CG$3), "n/a")</f>
        <v>3.8562025702704146E-3</v>
      </c>
      <c r="CH14" s="148">
        <f>IFERROR(INDEX(CT_Bills_2003_2022!$D$4:$L$25,MATCH(CT_Bands_2003_Rates!$B14,CT_Bills_2003_2022!$B$4:$B$25,0),MATCH(CT_Bands_2003_Rates!CH$2,CT_Bills_2003_2022!$D$3:$L$3,0))/SUMIFS(CT_Bands_Revaluing_2022!$W$19:$AF$19, CT_Bands_Revaluing_2022!$W$4:$AF$4, CT_Bands_2003_Rates!CH$3), "n/a")</f>
        <v>5.4886676568888883E-2</v>
      </c>
      <c r="CI14" s="148">
        <f>IFERROR(INDEX(CT_Bills_2003_2022!$D$4:$L$25,MATCH(CT_Bands_2003_Rates!$B14,CT_Bills_2003_2022!$B$4:$B$25,0),MATCH(CT_Bands_2003_Rates!CI$2,CT_Bills_2003_2022!$D$3:$L$3,0))/SUMIFS(CT_Bands_Revaluing_2022!$W$19:$AF$19, CT_Bands_Revaluing_2022!$W$4:$AF$4, CT_Bands_2003_Rates!CI$3), "n/a")</f>
        <v>3.5033899793334211E-2</v>
      </c>
      <c r="CJ14" s="148">
        <f>IFERROR(INDEX(CT_Bills_2003_2022!$D$4:$L$25,MATCH(CT_Bands_2003_Rates!$B14,CT_Bills_2003_2022!$B$4:$B$25,0),MATCH(CT_Bands_2003_Rates!CJ$2,CT_Bills_2003_2022!$D$3:$L$3,0))/SUMIFS(CT_Bands_Revaluing_2022!$W$19:$AF$19, CT_Bands_Revaluing_2022!$W$4:$AF$4, CT_Bands_2003_Rates!CJ$3), "n/a")</f>
        <v>2.4214639031453825E-2</v>
      </c>
      <c r="CK14" s="148">
        <f>IFERROR(INDEX(CT_Bills_2003_2022!$D$4:$L$25,MATCH(CT_Bands_2003_Rates!$B14,CT_Bills_2003_2022!$B$4:$B$25,0),MATCH(CT_Bands_2003_Rates!CK$2,CT_Bills_2003_2022!$D$3:$L$3,0))/SUMIFS(CT_Bands_Revaluing_2022!$W$19:$AF$19, CT_Bands_Revaluing_2022!$W$4:$AF$4, CT_Bands_2003_Rates!CK$3), "n/a")</f>
        <v>1.7705341462348107E-2</v>
      </c>
      <c r="CL14" s="148">
        <f>IFERROR(INDEX(CT_Bills_2003_2022!$D$4:$L$25,MATCH(CT_Bands_2003_Rates!$B14,CT_Bills_2003_2022!$B$4:$B$25,0),MATCH(CT_Bands_2003_Rates!CL$2,CT_Bills_2003_2022!$D$3:$L$3,0))/SUMIFS(CT_Bands_Revaluing_2022!$W$19:$AF$19, CT_Bands_Revaluing_2022!$W$4:$AF$4, CT_Bands_2003_Rates!CL$3), "n/a")</f>
        <v>1.3386972517659862E-2</v>
      </c>
      <c r="CM14" s="148">
        <f>IFERROR(INDEX(CT_Bills_2003_2022!$D$4:$L$25,MATCH(CT_Bands_2003_Rates!$B14,CT_Bills_2003_2022!$B$4:$B$25,0),MATCH(CT_Bands_2003_Rates!CM$2,CT_Bills_2003_2022!$D$3:$L$3,0))/SUMIFS(CT_Bands_Revaluing_2022!$W$19:$AF$19, CT_Bands_Revaluing_2022!$W$4:$AF$4, CT_Bands_2003_Rates!CM$3), "n/a")</f>
        <v>9.919266947067934E-3</v>
      </c>
      <c r="CN14" s="148">
        <f>IFERROR(INDEX(CT_Bills_2003_2022!$D$4:$L$25,MATCH(CT_Bands_2003_Rates!$B14,CT_Bills_2003_2022!$B$4:$B$25,0),MATCH(CT_Bands_2003_Rates!CN$2,CT_Bills_2003_2022!$D$3:$L$3,0))/SUMIFS(CT_Bands_Revaluing_2022!$W$19:$AF$19, CT_Bands_Revaluing_2022!$W$4:$AF$4, CT_Bands_2003_Rates!CN$3), "n/a")</f>
        <v>6.9771139900163918E-3</v>
      </c>
      <c r="CO14" s="148">
        <f>IFERROR(INDEX(CT_Bills_2003_2022!$D$4:$L$25,MATCH(CT_Bands_2003_Rates!$B14,CT_Bills_2003_2022!$B$4:$B$25,0),MATCH(CT_Bands_2003_Rates!CO$2,CT_Bills_2003_2022!$D$3:$L$3,0))/SUMIFS(CT_Bands_Revaluing_2022!$W$19:$AF$19, CT_Bands_Revaluing_2022!$W$4:$AF$4, CT_Bands_2003_Rates!CO$3), "n/a")</f>
        <v>5.0978305804970595E-3</v>
      </c>
      <c r="CP14" s="148">
        <f>IFERROR(INDEX(CT_Bills_2003_2022!$D$4:$L$25,MATCH(CT_Bands_2003_Rates!$B14,CT_Bills_2003_2022!$B$4:$B$25,0),MATCH(CT_Bands_2003_Rates!CP$2,CT_Bills_2003_2022!$D$3:$L$3,0))/SUMIFS(CT_Bands_Revaluing_2022!$W$19:$AF$19, CT_Bands_Revaluing_2022!$W$4:$AF$4, CT_Bands_2003_Rates!CP$3), "n/a")</f>
        <v>4.4989029986488172E-3</v>
      </c>
    </row>
    <row r="15" spans="1:94" x14ac:dyDescent="0.25">
      <c r="A15" s="126" t="s">
        <v>1109</v>
      </c>
      <c r="B15" s="127" t="s">
        <v>1110</v>
      </c>
      <c r="C15" s="127" t="s">
        <v>2328</v>
      </c>
      <c r="D15" s="148">
        <f t="shared" si="0"/>
        <v>1.7441167137777779E-2</v>
      </c>
      <c r="E15" s="148">
        <f t="shared" si="1"/>
        <v>1.2988047919417836E-2</v>
      </c>
      <c r="F15" s="148">
        <f t="shared" si="2"/>
        <v>1.0259479906104851E-2</v>
      </c>
      <c r="G15" s="148">
        <f t="shared" si="3"/>
        <v>8.4392562725671555E-3</v>
      </c>
      <c r="H15" s="148">
        <f t="shared" si="4"/>
        <v>7.7988831935051958E-3</v>
      </c>
      <c r="I15" s="148">
        <f t="shared" si="5"/>
        <v>6.8293644462811224E-3</v>
      </c>
      <c r="J15" s="148">
        <f t="shared" si="6"/>
        <v>5.5427390965487877E-3</v>
      </c>
      <c r="K15" s="148">
        <f t="shared" si="7"/>
        <v>4.8597649239845667E-3</v>
      </c>
      <c r="L15" s="146">
        <f t="shared" si="8"/>
        <v>5.0036080547088656E-3</v>
      </c>
      <c r="M15" s="138"/>
      <c r="N15" s="148">
        <f>IFERROR(INDEX(CT_Bills_2003_2022!$D$4:$L$25,MATCH(CT_Bands_2003_Rates!$B15,CT_Bills_2003_2022!$B$4:$B$25,0),MATCH(CT_Bands_2003_Rates!N$2,CT_Bills_2003_2022!$D$3:$L$3,0))/SUMIFS(CT_Bands_Revaluing_2022!$W$19:$AF$19, CT_Bands_Revaluing_2022!$W$4:$AF$4, CT_Bands_2003_Rates!N$3), "n/a")</f>
        <v>1.7441167137777779E-2</v>
      </c>
      <c r="O15" s="148">
        <f>IFERROR(INDEX(CT_Bills_2003_2022!$D$4:$L$25,MATCH(CT_Bands_2003_Rates!$B15,CT_Bills_2003_2022!$B$4:$B$25,0),MATCH(CT_Bands_2003_Rates!O$2,CT_Bills_2003_2022!$D$3:$L$3,0))/SUMIFS(CT_Bands_Revaluing_2022!$W$19:$AF$19, CT_Bands_Revaluing_2022!$W$4:$AF$4, CT_Bands_2003_Rates!O$3), "n/a")</f>
        <v>1.1132612502358146E-2</v>
      </c>
      <c r="P15" s="148">
        <f>IFERROR(INDEX(CT_Bills_2003_2022!$D$4:$L$25,MATCH(CT_Bands_2003_Rates!$B15,CT_Bills_2003_2022!$B$4:$B$25,0),MATCH(CT_Bands_2003_Rates!P$2,CT_Bills_2003_2022!$D$3:$L$3,0))/SUMIFS(CT_Bands_Revaluing_2022!$W$19:$AF$19, CT_Bands_Revaluing_2022!$W$4:$AF$4, CT_Bands_2003_Rates!P$3), "n/a")</f>
        <v>7.6946099295786387E-3</v>
      </c>
      <c r="Q15" s="148">
        <f>IFERROR(INDEX(CT_Bills_2003_2022!$D$4:$L$25,MATCH(CT_Bands_2003_Rates!$B15,CT_Bills_2003_2022!$B$4:$B$25,0),MATCH(CT_Bands_2003_Rates!Q$2,CT_Bills_2003_2022!$D$3:$L$3,0))/SUMIFS(CT_Bands_Revaluing_2022!$W$19:$AF$19, CT_Bands_Revaluing_2022!$W$4:$AF$4, CT_Bands_2003_Rates!Q$3), "n/a")</f>
        <v>5.6261708483781037E-3</v>
      </c>
      <c r="R15" s="148">
        <f>IFERROR(INDEX(CT_Bills_2003_2022!$D$4:$L$25,MATCH(CT_Bands_2003_Rates!$B15,CT_Bills_2003_2022!$B$4:$B$25,0),MATCH(CT_Bands_2003_Rates!R$2,CT_Bills_2003_2022!$D$3:$L$3,0))/SUMIFS(CT_Bands_Revaluing_2022!$W$19:$AF$19, CT_Bands_Revaluing_2022!$W$4:$AF$4, CT_Bands_2003_Rates!R$3), "n/a")</f>
        <v>4.2539362873664707E-3</v>
      </c>
      <c r="S15" s="148">
        <f>IFERROR(INDEX(CT_Bills_2003_2022!$D$4:$L$25,MATCH(CT_Bands_2003_Rates!$B15,CT_Bills_2003_2022!$B$4:$B$25,0),MATCH(CT_Bands_2003_Rates!S$2,CT_Bills_2003_2022!$D$3:$L$3,0))/SUMIFS(CT_Bands_Revaluing_2022!$W$19:$AF$19, CT_Bands_Revaluing_2022!$W$4:$AF$4, CT_Bands_2003_Rates!S$3), "n/a")</f>
        <v>3.1520143598220566E-3</v>
      </c>
      <c r="T15" s="148">
        <f>IFERROR(INDEX(CT_Bills_2003_2022!$D$4:$L$25,MATCH(CT_Bands_2003_Rates!$B15,CT_Bills_2003_2022!$B$4:$B$25,0),MATCH(CT_Bands_2003_Rates!T$2,CT_Bills_2003_2022!$D$3:$L$3,0))/SUMIFS(CT_Bands_Revaluing_2022!$W$19:$AF$19, CT_Bands_Revaluing_2022!$W$4:$AF$4, CT_Bands_2003_Rates!T$3), "n/a")</f>
        <v>2.2170956386195154E-3</v>
      </c>
      <c r="U15" s="148">
        <f>IFERROR(INDEX(CT_Bills_2003_2022!$D$4:$L$25,MATCH(CT_Bands_2003_Rates!$B15,CT_Bills_2003_2022!$B$4:$B$25,0),MATCH(CT_Bands_2003_Rates!U$2,CT_Bills_2003_2022!$D$3:$L$3,0))/SUMIFS(CT_Bands_Revaluing_2022!$W$19:$AF$19, CT_Bands_Revaluing_2022!$W$4:$AF$4, CT_Bands_2003_Rates!U$3), "n/a")</f>
        <v>1.619921641328189E-3</v>
      </c>
      <c r="V15" s="148">
        <f>IFERROR(INDEX(CT_Bills_2003_2022!$D$4:$L$25,MATCH(CT_Bands_2003_Rates!$B15,CT_Bills_2003_2022!$B$4:$B$25,0),MATCH(CT_Bands_2003_Rates!V$2,CT_Bills_2003_2022!$D$3:$L$3,0))/SUMIFS(CT_Bands_Revaluing_2022!$W$19:$AF$19, CT_Bands_Revaluing_2022!$W$4:$AF$4, CT_Bands_2003_Rates!V$3), "n/a")</f>
        <v>1.4296023013453901E-3</v>
      </c>
      <c r="W15" s="149">
        <f>IFERROR(INDEX(CT_Bills_2003_2022!$D$4:$L$25,MATCH(CT_Bands_2003_Rates!$B15,CT_Bills_2003_2022!$B$4:$B$25,0),MATCH(CT_Bands_2003_Rates!W$2,CT_Bills_2003_2022!$D$3:$L$3,0))/SUMIFS(CT_Bands_Revaluing_2022!$W$19:$AF$19, CT_Bands_Revaluing_2022!$W$4:$AF$4, CT_Bands_2003_Rates!W$3), "n/a")</f>
        <v>2.0348028327407407E-2</v>
      </c>
      <c r="X15" s="148">
        <f>IFERROR(INDEX(CT_Bills_2003_2022!$D$4:$L$25,MATCH(CT_Bands_2003_Rates!$B15,CT_Bills_2003_2022!$B$4:$B$25,0),MATCH(CT_Bands_2003_Rates!X$2,CT_Bills_2003_2022!$D$3:$L$3,0))/SUMIFS(CT_Bands_Revaluing_2022!$W$19:$AF$19, CT_Bands_Revaluing_2022!$W$4:$AF$4, CT_Bands_2003_Rates!X$3), "n/a")</f>
        <v>1.2988047919417836E-2</v>
      </c>
      <c r="Y15" s="148">
        <f>IFERROR(INDEX(CT_Bills_2003_2022!$D$4:$L$25,MATCH(CT_Bands_2003_Rates!$B15,CT_Bills_2003_2022!$B$4:$B$25,0),MATCH(CT_Bands_2003_Rates!Y$2,CT_Bills_2003_2022!$D$3:$L$3,0))/SUMIFS(CT_Bands_Revaluing_2022!$W$19:$AF$19, CT_Bands_Revaluing_2022!$W$4:$AF$4, CT_Bands_2003_Rates!Y$3), "n/a")</f>
        <v>8.9770449178417453E-3</v>
      </c>
      <c r="Z15" s="148">
        <f>IFERROR(INDEX(CT_Bills_2003_2022!$D$4:$L$25,MATCH(CT_Bands_2003_Rates!$B15,CT_Bills_2003_2022!$B$4:$B$25,0),MATCH(CT_Bands_2003_Rates!Z$2,CT_Bills_2003_2022!$D$3:$L$3,0))/SUMIFS(CT_Bands_Revaluing_2022!$W$19:$AF$19, CT_Bands_Revaluing_2022!$W$4:$AF$4, CT_Bands_2003_Rates!Z$3), "n/a")</f>
        <v>6.5638659897744546E-3</v>
      </c>
      <c r="AA15" s="148">
        <f>IFERROR(INDEX(CT_Bills_2003_2022!$D$4:$L$25,MATCH(CT_Bands_2003_Rates!$B15,CT_Bills_2003_2022!$B$4:$B$25,0),MATCH(CT_Bands_2003_Rates!AA$2,CT_Bills_2003_2022!$D$3:$L$3,0))/SUMIFS(CT_Bands_Revaluing_2022!$W$19:$AF$19, CT_Bands_Revaluing_2022!$W$4:$AF$4, CT_Bands_2003_Rates!AA$3), "n/a")</f>
        <v>4.9629256685942156E-3</v>
      </c>
      <c r="AB15" s="148">
        <f>IFERROR(INDEX(CT_Bills_2003_2022!$D$4:$L$25,MATCH(CT_Bands_2003_Rates!$B15,CT_Bills_2003_2022!$B$4:$B$25,0),MATCH(CT_Bands_2003_Rates!AB$2,CT_Bills_2003_2022!$D$3:$L$3,0))/SUMIFS(CT_Bands_Revaluing_2022!$W$19:$AF$19, CT_Bands_Revaluing_2022!$W$4:$AF$4, CT_Bands_2003_Rates!AB$3), "n/a")</f>
        <v>3.6773500864590658E-3</v>
      </c>
      <c r="AC15" s="148">
        <f>IFERROR(INDEX(CT_Bills_2003_2022!$D$4:$L$25,MATCH(CT_Bands_2003_Rates!$B15,CT_Bills_2003_2022!$B$4:$B$25,0),MATCH(CT_Bands_2003_Rates!AC$2,CT_Bills_2003_2022!$D$3:$L$3,0))/SUMIFS(CT_Bands_Revaluing_2022!$W$19:$AF$19, CT_Bands_Revaluing_2022!$W$4:$AF$4, CT_Bands_2003_Rates!AC$3), "n/a")</f>
        <v>2.5866115783894344E-3</v>
      </c>
      <c r="AD15" s="148">
        <f>IFERROR(INDEX(CT_Bills_2003_2022!$D$4:$L$25,MATCH(CT_Bands_2003_Rates!$B15,CT_Bills_2003_2022!$B$4:$B$25,0),MATCH(CT_Bands_2003_Rates!AD$2,CT_Bills_2003_2022!$D$3:$L$3,0))/SUMIFS(CT_Bands_Revaluing_2022!$W$19:$AF$19, CT_Bands_Revaluing_2022!$W$4:$AF$4, CT_Bands_2003_Rates!AD$3), "n/a")</f>
        <v>1.8899085815495538E-3</v>
      </c>
      <c r="AE15" s="148">
        <f>IFERROR(INDEX(CT_Bills_2003_2022!$D$4:$L$25,MATCH(CT_Bands_2003_Rates!$B15,CT_Bills_2003_2022!$B$4:$B$25,0),MATCH(CT_Bands_2003_Rates!AE$2,CT_Bills_2003_2022!$D$3:$L$3,0))/SUMIFS(CT_Bands_Revaluing_2022!$W$19:$AF$19, CT_Bands_Revaluing_2022!$W$4:$AF$4, CT_Bands_2003_Rates!AE$3), "n/a")</f>
        <v>1.6678693515696217E-3</v>
      </c>
      <c r="AF15" s="149">
        <f>IFERROR(INDEX(CT_Bills_2003_2022!$D$4:$L$25,MATCH(CT_Bands_2003_Rates!$B15,CT_Bills_2003_2022!$B$4:$B$25,0),MATCH(CT_Bands_2003_Rates!AF$2,CT_Bills_2003_2022!$D$3:$L$3,0))/SUMIFS(CT_Bands_Revaluing_2022!$W$19:$AF$19, CT_Bands_Revaluing_2022!$W$4:$AF$4, CT_Bands_2003_Rates!AF$3), "n/a")</f>
        <v>2.3254889517037036E-2</v>
      </c>
      <c r="AG15" s="148">
        <f>IFERROR(INDEX(CT_Bills_2003_2022!$D$4:$L$25,MATCH(CT_Bands_2003_Rates!$B15,CT_Bills_2003_2022!$B$4:$B$25,0),MATCH(CT_Bands_2003_Rates!AG$2,CT_Bills_2003_2022!$D$3:$L$3,0))/SUMIFS(CT_Bands_Revaluing_2022!$W$19:$AF$19, CT_Bands_Revaluing_2022!$W$4:$AF$4, CT_Bands_2003_Rates!AG$3), "n/a")</f>
        <v>1.4843483336477527E-2</v>
      </c>
      <c r="AH15" s="148">
        <f>IFERROR(INDEX(CT_Bills_2003_2022!$D$4:$L$25,MATCH(CT_Bands_2003_Rates!$B15,CT_Bills_2003_2022!$B$4:$B$25,0),MATCH(CT_Bands_2003_Rates!AH$2,CT_Bills_2003_2022!$D$3:$L$3,0))/SUMIFS(CT_Bands_Revaluing_2022!$W$19:$AF$19, CT_Bands_Revaluing_2022!$W$4:$AF$4, CT_Bands_2003_Rates!AH$3), "n/a")</f>
        <v>1.0259479906104851E-2</v>
      </c>
      <c r="AI15" s="148">
        <f>IFERROR(INDEX(CT_Bills_2003_2022!$D$4:$L$25,MATCH(CT_Bands_2003_Rates!$B15,CT_Bills_2003_2022!$B$4:$B$25,0),MATCH(CT_Bands_2003_Rates!AI$2,CT_Bills_2003_2022!$D$3:$L$3,0))/SUMIFS(CT_Bands_Revaluing_2022!$W$19:$AF$19, CT_Bands_Revaluing_2022!$W$4:$AF$4, CT_Bands_2003_Rates!AI$3), "n/a")</f>
        <v>7.5015611311708046E-3</v>
      </c>
      <c r="AJ15" s="148">
        <f>IFERROR(INDEX(CT_Bills_2003_2022!$D$4:$L$25,MATCH(CT_Bands_2003_Rates!$B15,CT_Bills_2003_2022!$B$4:$B$25,0),MATCH(CT_Bands_2003_Rates!AJ$2,CT_Bills_2003_2022!$D$3:$L$3,0))/SUMIFS(CT_Bands_Revaluing_2022!$W$19:$AF$19, CT_Bands_Revaluing_2022!$W$4:$AF$4, CT_Bands_2003_Rates!AJ$3), "n/a")</f>
        <v>5.6719150498219604E-3</v>
      </c>
      <c r="AK15" s="148">
        <f>IFERROR(INDEX(CT_Bills_2003_2022!$D$4:$L$25,MATCH(CT_Bands_2003_Rates!$B15,CT_Bills_2003_2022!$B$4:$B$25,0),MATCH(CT_Bands_2003_Rates!AK$2,CT_Bills_2003_2022!$D$3:$L$3,0))/SUMIFS(CT_Bands_Revaluing_2022!$W$19:$AF$19, CT_Bands_Revaluing_2022!$W$4:$AF$4, CT_Bands_2003_Rates!AK$3), "n/a")</f>
        <v>4.2026858130960751E-3</v>
      </c>
      <c r="AL15" s="148">
        <f>IFERROR(INDEX(CT_Bills_2003_2022!$D$4:$L$25,MATCH(CT_Bands_2003_Rates!$B15,CT_Bills_2003_2022!$B$4:$B$25,0),MATCH(CT_Bands_2003_Rates!AL$2,CT_Bills_2003_2022!$D$3:$L$3,0))/SUMIFS(CT_Bands_Revaluing_2022!$W$19:$AF$19, CT_Bands_Revaluing_2022!$W$4:$AF$4, CT_Bands_2003_Rates!AL$3), "n/a")</f>
        <v>2.9561275181593538E-3</v>
      </c>
      <c r="AM15" s="148">
        <f>IFERROR(INDEX(CT_Bills_2003_2022!$D$4:$L$25,MATCH(CT_Bands_2003_Rates!$B15,CT_Bills_2003_2022!$B$4:$B$25,0),MATCH(CT_Bands_2003_Rates!AM$2,CT_Bills_2003_2022!$D$3:$L$3,0))/SUMIFS(CT_Bands_Revaluing_2022!$W$19:$AF$19, CT_Bands_Revaluing_2022!$W$4:$AF$4, CT_Bands_2003_Rates!AM$3), "n/a")</f>
        <v>2.1598955217709188E-3</v>
      </c>
      <c r="AN15" s="148">
        <f>IFERROR(INDEX(CT_Bills_2003_2022!$D$4:$L$25,MATCH(CT_Bands_2003_Rates!$B15,CT_Bills_2003_2022!$B$4:$B$25,0),MATCH(CT_Bands_2003_Rates!AN$2,CT_Bills_2003_2022!$D$3:$L$3,0))/SUMIFS(CT_Bands_Revaluing_2022!$W$19:$AF$19, CT_Bands_Revaluing_2022!$W$4:$AF$4, CT_Bands_2003_Rates!AN$3), "n/a")</f>
        <v>1.9061364017938535E-3</v>
      </c>
      <c r="AO15" s="149">
        <f>IFERROR(INDEX(CT_Bills_2003_2022!$D$4:$L$25,MATCH(CT_Bands_2003_Rates!$B15,CT_Bills_2003_2022!$B$4:$B$25,0),MATCH(CT_Bands_2003_Rates!AO$2,CT_Bills_2003_2022!$D$3:$L$3,0))/SUMIFS(CT_Bands_Revaluing_2022!$W$19:$AF$19, CT_Bands_Revaluing_2022!$W$4:$AF$4, CT_Bands_2003_Rates!AO$3), "n/a")</f>
        <v>2.6161750706666664E-2</v>
      </c>
      <c r="AP15" s="148">
        <f>IFERROR(INDEX(CT_Bills_2003_2022!$D$4:$L$25,MATCH(CT_Bands_2003_Rates!$B15,CT_Bills_2003_2022!$B$4:$B$25,0),MATCH(CT_Bands_2003_Rates!AP$2,CT_Bills_2003_2022!$D$3:$L$3,0))/SUMIFS(CT_Bands_Revaluing_2022!$W$19:$AF$19, CT_Bands_Revaluing_2022!$W$4:$AF$4, CT_Bands_2003_Rates!AP$3), "n/a")</f>
        <v>1.6698918753537219E-2</v>
      </c>
      <c r="AQ15" s="148">
        <f>IFERROR(INDEX(CT_Bills_2003_2022!$D$4:$L$25,MATCH(CT_Bands_2003_Rates!$B15,CT_Bills_2003_2022!$B$4:$B$25,0),MATCH(CT_Bands_2003_Rates!AQ$2,CT_Bills_2003_2022!$D$3:$L$3,0))/SUMIFS(CT_Bands_Revaluing_2022!$W$19:$AF$19, CT_Bands_Revaluing_2022!$W$4:$AF$4, CT_Bands_2003_Rates!AQ$3), "n/a")</f>
        <v>1.1541914894367957E-2</v>
      </c>
      <c r="AR15" s="148">
        <f>IFERROR(INDEX(CT_Bills_2003_2022!$D$4:$L$25,MATCH(CT_Bands_2003_Rates!$B15,CT_Bills_2003_2022!$B$4:$B$25,0),MATCH(CT_Bands_2003_Rates!AR$2,CT_Bills_2003_2022!$D$3:$L$3,0))/SUMIFS(CT_Bands_Revaluing_2022!$W$19:$AF$19, CT_Bands_Revaluing_2022!$W$4:$AF$4, CT_Bands_2003_Rates!AR$3), "n/a")</f>
        <v>8.4392562725671555E-3</v>
      </c>
      <c r="AS15" s="148">
        <f>IFERROR(INDEX(CT_Bills_2003_2022!$D$4:$L$25,MATCH(CT_Bands_2003_Rates!$B15,CT_Bills_2003_2022!$B$4:$B$25,0),MATCH(CT_Bands_2003_Rates!AS$2,CT_Bills_2003_2022!$D$3:$L$3,0))/SUMIFS(CT_Bands_Revaluing_2022!$W$19:$AF$19, CT_Bands_Revaluing_2022!$W$4:$AF$4, CT_Bands_2003_Rates!AS$3), "n/a")</f>
        <v>6.3809044310497052E-3</v>
      </c>
      <c r="AT15" s="148">
        <f>IFERROR(INDEX(CT_Bills_2003_2022!$D$4:$L$25,MATCH(CT_Bands_2003_Rates!$B15,CT_Bills_2003_2022!$B$4:$B$25,0),MATCH(CT_Bands_2003_Rates!AT$2,CT_Bills_2003_2022!$D$3:$L$3,0))/SUMIFS(CT_Bands_Revaluing_2022!$W$19:$AF$19, CT_Bands_Revaluing_2022!$W$4:$AF$4, CT_Bands_2003_Rates!AT$3), "n/a")</f>
        <v>4.7280215397330844E-3</v>
      </c>
      <c r="AU15" s="148">
        <f>IFERROR(INDEX(CT_Bills_2003_2022!$D$4:$L$25,MATCH(CT_Bands_2003_Rates!$B15,CT_Bills_2003_2022!$B$4:$B$25,0),MATCH(CT_Bands_2003_Rates!AU$2,CT_Bills_2003_2022!$D$3:$L$3,0))/SUMIFS(CT_Bands_Revaluing_2022!$W$19:$AF$19, CT_Bands_Revaluing_2022!$W$4:$AF$4, CT_Bands_2003_Rates!AU$3), "n/a")</f>
        <v>3.3256434579292727E-3</v>
      </c>
      <c r="AV15" s="148">
        <f>IFERROR(INDEX(CT_Bills_2003_2022!$D$4:$L$25,MATCH(CT_Bands_2003_Rates!$B15,CT_Bills_2003_2022!$B$4:$B$25,0),MATCH(CT_Bands_2003_Rates!AV$2,CT_Bills_2003_2022!$D$3:$L$3,0))/SUMIFS(CT_Bands_Revaluing_2022!$W$19:$AF$19, CT_Bands_Revaluing_2022!$W$4:$AF$4, CT_Bands_2003_Rates!AV$3), "n/a")</f>
        <v>2.4298824619922834E-3</v>
      </c>
      <c r="AW15" s="148">
        <f>IFERROR(INDEX(CT_Bills_2003_2022!$D$4:$L$25,MATCH(CT_Bands_2003_Rates!$B15,CT_Bills_2003_2022!$B$4:$B$25,0),MATCH(CT_Bands_2003_Rates!AW$2,CT_Bills_2003_2022!$D$3:$L$3,0))/SUMIFS(CT_Bands_Revaluing_2022!$W$19:$AF$19, CT_Bands_Revaluing_2022!$W$4:$AF$4, CT_Bands_2003_Rates!AW$3), "n/a")</f>
        <v>2.1444034520180853E-3</v>
      </c>
      <c r="AX15" s="149">
        <f>IFERROR(INDEX(CT_Bills_2003_2022!$D$4:$L$25,MATCH(CT_Bands_2003_Rates!$B15,CT_Bills_2003_2022!$B$4:$B$25,0),MATCH(CT_Bands_2003_Rates!AX$2,CT_Bills_2003_2022!$D$3:$L$3,0))/SUMIFS(CT_Bands_Revaluing_2022!$W$19:$AF$19, CT_Bands_Revaluing_2022!$W$4:$AF$4, CT_Bands_2003_Rates!AX$3), "n/a")</f>
        <v>3.1975473085925923E-2</v>
      </c>
      <c r="AY15" s="148">
        <f>IFERROR(INDEX(CT_Bills_2003_2022!$D$4:$L$25,MATCH(CT_Bands_2003_Rates!$B15,CT_Bills_2003_2022!$B$4:$B$25,0),MATCH(CT_Bands_2003_Rates!AY$2,CT_Bills_2003_2022!$D$3:$L$3,0))/SUMIFS(CT_Bands_Revaluing_2022!$W$19:$AF$19, CT_Bands_Revaluing_2022!$W$4:$AF$4, CT_Bands_2003_Rates!AY$3), "n/a")</f>
        <v>2.0409789587656602E-2</v>
      </c>
      <c r="AZ15" s="148">
        <f>IFERROR(INDEX(CT_Bills_2003_2022!$D$4:$L$25,MATCH(CT_Bands_2003_Rates!$B15,CT_Bills_2003_2022!$B$4:$B$25,0),MATCH(CT_Bands_2003_Rates!AZ$2,CT_Bills_2003_2022!$D$3:$L$3,0))/SUMIFS(CT_Bands_Revaluing_2022!$W$19:$AF$19, CT_Bands_Revaluing_2022!$W$4:$AF$4, CT_Bands_2003_Rates!AZ$3), "n/a")</f>
        <v>1.410678487089417E-2</v>
      </c>
      <c r="BA15" s="148">
        <f>IFERROR(INDEX(CT_Bills_2003_2022!$D$4:$L$25,MATCH(CT_Bands_2003_Rates!$B15,CT_Bills_2003_2022!$B$4:$B$25,0),MATCH(CT_Bands_2003_Rates!BA$2,CT_Bills_2003_2022!$D$3:$L$3,0))/SUMIFS(CT_Bands_Revaluing_2022!$W$19:$AF$19, CT_Bands_Revaluing_2022!$W$4:$AF$4, CT_Bands_2003_Rates!BA$3), "n/a")</f>
        <v>1.0314646555359857E-2</v>
      </c>
      <c r="BB15" s="148">
        <f>IFERROR(INDEX(CT_Bills_2003_2022!$D$4:$L$25,MATCH(CT_Bands_2003_Rates!$B15,CT_Bills_2003_2022!$B$4:$B$25,0),MATCH(CT_Bands_2003_Rates!BB$2,CT_Bills_2003_2022!$D$3:$L$3,0))/SUMIFS(CT_Bands_Revaluing_2022!$W$19:$AF$19, CT_Bands_Revaluing_2022!$W$4:$AF$4, CT_Bands_2003_Rates!BB$3), "n/a")</f>
        <v>7.7988831935051958E-3</v>
      </c>
      <c r="BC15" s="148">
        <f>IFERROR(INDEX(CT_Bills_2003_2022!$D$4:$L$25,MATCH(CT_Bands_2003_Rates!$B15,CT_Bills_2003_2022!$B$4:$B$25,0),MATCH(CT_Bands_2003_Rates!BC$2,CT_Bills_2003_2022!$D$3:$L$3,0))/SUMIFS(CT_Bands_Revaluing_2022!$W$19:$AF$19, CT_Bands_Revaluing_2022!$W$4:$AF$4, CT_Bands_2003_Rates!BC$3), "n/a")</f>
        <v>5.7786929930071038E-3</v>
      </c>
      <c r="BD15" s="148">
        <f>IFERROR(INDEX(CT_Bills_2003_2022!$D$4:$L$25,MATCH(CT_Bands_2003_Rates!$B15,CT_Bills_2003_2022!$B$4:$B$25,0),MATCH(CT_Bands_2003_Rates!BD$2,CT_Bills_2003_2022!$D$3:$L$3,0))/SUMIFS(CT_Bands_Revaluing_2022!$W$19:$AF$19, CT_Bands_Revaluing_2022!$W$4:$AF$4, CT_Bands_2003_Rates!BD$3), "n/a")</f>
        <v>4.064675337469111E-3</v>
      </c>
      <c r="BE15" s="148">
        <f>IFERROR(INDEX(CT_Bills_2003_2022!$D$4:$L$25,MATCH(CT_Bands_2003_Rates!$B15,CT_Bills_2003_2022!$B$4:$B$25,0),MATCH(CT_Bands_2003_Rates!BE$2,CT_Bills_2003_2022!$D$3:$L$3,0))/SUMIFS(CT_Bands_Revaluing_2022!$W$19:$AF$19, CT_Bands_Revaluing_2022!$W$4:$AF$4, CT_Bands_2003_Rates!BE$3), "n/a")</f>
        <v>2.9698563424350134E-3</v>
      </c>
      <c r="BF15" s="148">
        <f>IFERROR(INDEX(CT_Bills_2003_2022!$D$4:$L$25,MATCH(CT_Bands_2003_Rates!$B15,CT_Bills_2003_2022!$B$4:$B$25,0),MATCH(CT_Bands_2003_Rates!BF$2,CT_Bills_2003_2022!$D$3:$L$3,0))/SUMIFS(CT_Bands_Revaluing_2022!$W$19:$AF$19, CT_Bands_Revaluing_2022!$W$4:$AF$4, CT_Bands_2003_Rates!BF$3), "n/a")</f>
        <v>2.6209375524665485E-3</v>
      </c>
      <c r="BG15" s="149">
        <f>IFERROR(INDEX(CT_Bills_2003_2022!$D$4:$L$25,MATCH(CT_Bands_2003_Rates!$B15,CT_Bills_2003_2022!$B$4:$B$25,0),MATCH(CT_Bands_2003_Rates!BG$2,CT_Bills_2003_2022!$D$3:$L$3,0))/SUMIFS(CT_Bands_Revaluing_2022!$W$19:$AF$19, CT_Bands_Revaluing_2022!$W$4:$AF$4, CT_Bands_2003_Rates!BG$3), "n/a")</f>
        <v>3.7789195465185187E-2</v>
      </c>
      <c r="BH15" s="148">
        <f>IFERROR(INDEX(CT_Bills_2003_2022!$D$4:$L$25,MATCH(CT_Bands_2003_Rates!$B15,CT_Bills_2003_2022!$B$4:$B$25,0),MATCH(CT_Bands_2003_Rates!BH$2,CT_Bills_2003_2022!$D$3:$L$3,0))/SUMIFS(CT_Bands_Revaluing_2022!$W$19:$AF$19, CT_Bands_Revaluing_2022!$W$4:$AF$4, CT_Bands_2003_Rates!BH$3), "n/a")</f>
        <v>2.4120660421775984E-2</v>
      </c>
      <c r="BI15" s="148">
        <f>IFERROR(INDEX(CT_Bills_2003_2022!$D$4:$L$25,MATCH(CT_Bands_2003_Rates!$B15,CT_Bills_2003_2022!$B$4:$B$25,0),MATCH(CT_Bands_2003_Rates!BI$2,CT_Bills_2003_2022!$D$3:$L$3,0))/SUMIFS(CT_Bands_Revaluing_2022!$W$19:$AF$19, CT_Bands_Revaluing_2022!$W$4:$AF$4, CT_Bands_2003_Rates!BI$3), "n/a")</f>
        <v>1.6671654847420385E-2</v>
      </c>
      <c r="BJ15" s="148">
        <f>IFERROR(INDEX(CT_Bills_2003_2022!$D$4:$L$25,MATCH(CT_Bands_2003_Rates!$B15,CT_Bills_2003_2022!$B$4:$B$25,0),MATCH(CT_Bands_2003_Rates!BJ$2,CT_Bills_2003_2022!$D$3:$L$3,0))/SUMIFS(CT_Bands_Revaluing_2022!$W$19:$AF$19, CT_Bands_Revaluing_2022!$W$4:$AF$4, CT_Bands_2003_Rates!BJ$3), "n/a")</f>
        <v>1.2190036838152557E-2</v>
      </c>
      <c r="BK15" s="148">
        <f>IFERROR(INDEX(CT_Bills_2003_2022!$D$4:$L$25,MATCH(CT_Bands_2003_Rates!$B15,CT_Bills_2003_2022!$B$4:$B$25,0),MATCH(CT_Bands_2003_Rates!BK$2,CT_Bills_2003_2022!$D$3:$L$3,0))/SUMIFS(CT_Bands_Revaluing_2022!$W$19:$AF$19, CT_Bands_Revaluing_2022!$W$4:$AF$4, CT_Bands_2003_Rates!BK$3), "n/a")</f>
        <v>9.2168619559606854E-3</v>
      </c>
      <c r="BL15" s="148">
        <f>IFERROR(INDEX(CT_Bills_2003_2022!$D$4:$L$25,MATCH(CT_Bands_2003_Rates!$B15,CT_Bills_2003_2022!$B$4:$B$25,0),MATCH(CT_Bands_2003_Rates!BL$2,CT_Bills_2003_2022!$D$3:$L$3,0))/SUMIFS(CT_Bands_Revaluing_2022!$W$19:$AF$19, CT_Bands_Revaluing_2022!$W$4:$AF$4, CT_Bands_2003_Rates!BL$3), "n/a")</f>
        <v>6.8293644462811224E-3</v>
      </c>
      <c r="BM15" s="148">
        <f>IFERROR(INDEX(CT_Bills_2003_2022!$D$4:$L$25,MATCH(CT_Bands_2003_Rates!$B15,CT_Bills_2003_2022!$B$4:$B$25,0),MATCH(CT_Bands_2003_Rates!BM$2,CT_Bills_2003_2022!$D$3:$L$3,0))/SUMIFS(CT_Bands_Revaluing_2022!$W$19:$AF$19, CT_Bands_Revaluing_2022!$W$4:$AF$4, CT_Bands_2003_Rates!BM$3), "n/a")</f>
        <v>4.8037072170089498E-3</v>
      </c>
      <c r="BN15" s="148">
        <f>IFERROR(INDEX(CT_Bills_2003_2022!$D$4:$L$25,MATCH(CT_Bands_2003_Rates!$B15,CT_Bills_2003_2022!$B$4:$B$25,0),MATCH(CT_Bands_2003_Rates!BN$2,CT_Bills_2003_2022!$D$3:$L$3,0))/SUMIFS(CT_Bands_Revaluing_2022!$W$19:$AF$19, CT_Bands_Revaluing_2022!$W$4:$AF$4, CT_Bands_2003_Rates!BN$3), "n/a")</f>
        <v>3.509830222877743E-3</v>
      </c>
      <c r="BO15" s="148">
        <f>IFERROR(INDEX(CT_Bills_2003_2022!$D$4:$L$25,MATCH(CT_Bands_2003_Rates!$B15,CT_Bills_2003_2022!$B$4:$B$25,0),MATCH(CT_Bands_2003_Rates!BO$2,CT_Bills_2003_2022!$D$3:$L$3,0))/SUMIFS(CT_Bands_Revaluing_2022!$W$19:$AF$19, CT_Bands_Revaluing_2022!$W$4:$AF$4, CT_Bands_2003_Rates!BO$3), "n/a")</f>
        <v>3.0974716529150121E-3</v>
      </c>
      <c r="BP15" s="149">
        <f>IFERROR(INDEX(CT_Bills_2003_2022!$D$4:$L$25,MATCH(CT_Bands_2003_Rates!$B15,CT_Bills_2003_2022!$B$4:$B$25,0),MATCH(CT_Bands_2003_Rates!BP$2,CT_Bills_2003_2022!$D$3:$L$3,0))/SUMIFS(CT_Bands_Revaluing_2022!$W$19:$AF$19, CT_Bands_Revaluing_2022!$W$4:$AF$4, CT_Bands_2003_Rates!BP$3), "n/a")</f>
        <v>4.3602917844444443E-2</v>
      </c>
      <c r="BQ15" s="148">
        <f>IFERROR(INDEX(CT_Bills_2003_2022!$D$4:$L$25,MATCH(CT_Bands_2003_Rates!$B15,CT_Bills_2003_2022!$B$4:$B$25,0),MATCH(CT_Bands_2003_Rates!BQ$2,CT_Bills_2003_2022!$D$3:$L$3,0))/SUMIFS(CT_Bands_Revaluing_2022!$W$19:$AF$19, CT_Bands_Revaluing_2022!$W$4:$AF$4, CT_Bands_2003_Rates!BQ$3), "n/a")</f>
        <v>2.7831531255895364E-2</v>
      </c>
      <c r="BR15" s="148">
        <f>IFERROR(INDEX(CT_Bills_2003_2022!$D$4:$L$25,MATCH(CT_Bands_2003_Rates!$B15,CT_Bills_2003_2022!$B$4:$B$25,0),MATCH(CT_Bands_2003_Rates!BR$2,CT_Bills_2003_2022!$D$3:$L$3,0))/SUMIFS(CT_Bands_Revaluing_2022!$W$19:$AF$19, CT_Bands_Revaluing_2022!$W$4:$AF$4, CT_Bands_2003_Rates!BR$3), "n/a")</f>
        <v>1.9236524823946596E-2</v>
      </c>
      <c r="BS15" s="148">
        <f>IFERROR(INDEX(CT_Bills_2003_2022!$D$4:$L$25,MATCH(CT_Bands_2003_Rates!$B15,CT_Bills_2003_2022!$B$4:$B$25,0),MATCH(CT_Bands_2003_Rates!BS$2,CT_Bills_2003_2022!$D$3:$L$3,0))/SUMIFS(CT_Bands_Revaluing_2022!$W$19:$AF$19, CT_Bands_Revaluing_2022!$W$4:$AF$4, CT_Bands_2003_Rates!BS$3), "n/a")</f>
        <v>1.4065427120945259E-2</v>
      </c>
      <c r="BT15" s="148">
        <f>IFERROR(INDEX(CT_Bills_2003_2022!$D$4:$L$25,MATCH(CT_Bands_2003_Rates!$B15,CT_Bills_2003_2022!$B$4:$B$25,0),MATCH(CT_Bands_2003_Rates!BT$2,CT_Bills_2003_2022!$D$3:$L$3,0))/SUMIFS(CT_Bands_Revaluing_2022!$W$19:$AF$19, CT_Bands_Revaluing_2022!$W$4:$AF$4, CT_Bands_2003_Rates!BT$3), "n/a")</f>
        <v>1.0634840718416175E-2</v>
      </c>
      <c r="BU15" s="148">
        <f>IFERROR(INDEX(CT_Bills_2003_2022!$D$4:$L$25,MATCH(CT_Bands_2003_Rates!$B15,CT_Bills_2003_2022!$B$4:$B$25,0),MATCH(CT_Bands_2003_Rates!BU$2,CT_Bills_2003_2022!$D$3:$L$3,0))/SUMIFS(CT_Bands_Revaluing_2022!$W$19:$AF$19, CT_Bands_Revaluing_2022!$W$4:$AF$4, CT_Bands_2003_Rates!BU$3), "n/a")</f>
        <v>7.880035899555141E-3</v>
      </c>
      <c r="BV15" s="148">
        <f>IFERROR(INDEX(CT_Bills_2003_2022!$D$4:$L$25,MATCH(CT_Bands_2003_Rates!$B15,CT_Bills_2003_2022!$B$4:$B$25,0),MATCH(CT_Bands_2003_Rates!BV$2,CT_Bills_2003_2022!$D$3:$L$3,0))/SUMIFS(CT_Bands_Revaluing_2022!$W$19:$AF$19, CT_Bands_Revaluing_2022!$W$4:$AF$4, CT_Bands_2003_Rates!BV$3), "n/a")</f>
        <v>5.5427390965487877E-3</v>
      </c>
      <c r="BW15" s="148">
        <f>IFERROR(INDEX(CT_Bills_2003_2022!$D$4:$L$25,MATCH(CT_Bands_2003_Rates!$B15,CT_Bills_2003_2022!$B$4:$B$25,0),MATCH(CT_Bands_2003_Rates!BW$2,CT_Bills_2003_2022!$D$3:$L$3,0))/SUMIFS(CT_Bands_Revaluing_2022!$W$19:$AF$19, CT_Bands_Revaluing_2022!$W$4:$AF$4, CT_Bands_2003_Rates!BW$3), "n/a")</f>
        <v>4.0498041033204726E-3</v>
      </c>
      <c r="BX15" s="148">
        <f>IFERROR(INDEX(CT_Bills_2003_2022!$D$4:$L$25,MATCH(CT_Bands_2003_Rates!$B15,CT_Bills_2003_2022!$B$4:$B$25,0),MATCH(CT_Bands_2003_Rates!BX$2,CT_Bills_2003_2022!$D$3:$L$3,0))/SUMIFS(CT_Bands_Revaluing_2022!$W$19:$AF$19, CT_Bands_Revaluing_2022!$W$4:$AF$4, CT_Bands_2003_Rates!BX$3), "n/a")</f>
        <v>3.5740057533634752E-3</v>
      </c>
      <c r="BY15" s="149">
        <f>IFERROR(INDEX(CT_Bills_2003_2022!$D$4:$L$25,MATCH(CT_Bands_2003_Rates!$B15,CT_Bills_2003_2022!$B$4:$B$25,0),MATCH(CT_Bands_2003_Rates!BY$2,CT_Bills_2003_2022!$D$3:$L$3,0))/SUMIFS(CT_Bands_Revaluing_2022!$W$19:$AF$19, CT_Bands_Revaluing_2022!$W$4:$AF$4, CT_Bands_2003_Rates!BY$3), "n/a")</f>
        <v>5.2323501413333327E-2</v>
      </c>
      <c r="BZ15" s="148">
        <f>IFERROR(INDEX(CT_Bills_2003_2022!$D$4:$L$25,MATCH(CT_Bands_2003_Rates!$B15,CT_Bills_2003_2022!$B$4:$B$25,0),MATCH(CT_Bands_2003_Rates!BZ$2,CT_Bills_2003_2022!$D$3:$L$3,0))/SUMIFS(CT_Bands_Revaluing_2022!$W$19:$AF$19, CT_Bands_Revaluing_2022!$W$4:$AF$4, CT_Bands_2003_Rates!BZ$3), "n/a")</f>
        <v>3.3397837507074438E-2</v>
      </c>
      <c r="CA15" s="148">
        <f>IFERROR(INDEX(CT_Bills_2003_2022!$D$4:$L$25,MATCH(CT_Bands_2003_Rates!$B15,CT_Bills_2003_2022!$B$4:$B$25,0),MATCH(CT_Bands_2003_Rates!CA$2,CT_Bills_2003_2022!$D$3:$L$3,0))/SUMIFS(CT_Bands_Revaluing_2022!$W$19:$AF$19, CT_Bands_Revaluing_2022!$W$4:$AF$4, CT_Bands_2003_Rates!CA$3), "n/a")</f>
        <v>2.3083829788735914E-2</v>
      </c>
      <c r="CB15" s="148">
        <f>IFERROR(INDEX(CT_Bills_2003_2022!$D$4:$L$25,MATCH(CT_Bands_2003_Rates!$B15,CT_Bills_2003_2022!$B$4:$B$25,0),MATCH(CT_Bands_2003_Rates!CB$2,CT_Bills_2003_2022!$D$3:$L$3,0))/SUMIFS(CT_Bands_Revaluing_2022!$W$19:$AF$19, CT_Bands_Revaluing_2022!$W$4:$AF$4, CT_Bands_2003_Rates!CB$3), "n/a")</f>
        <v>1.6878512545134311E-2</v>
      </c>
      <c r="CC15" s="148">
        <f>IFERROR(INDEX(CT_Bills_2003_2022!$D$4:$L$25,MATCH(CT_Bands_2003_Rates!$B15,CT_Bills_2003_2022!$B$4:$B$25,0),MATCH(CT_Bands_2003_Rates!CC$2,CT_Bills_2003_2022!$D$3:$L$3,0))/SUMIFS(CT_Bands_Revaluing_2022!$W$19:$AF$19, CT_Bands_Revaluing_2022!$W$4:$AF$4, CT_Bands_2003_Rates!CC$3), "n/a")</f>
        <v>1.276180886209941E-2</v>
      </c>
      <c r="CD15" s="148">
        <f>IFERROR(INDEX(CT_Bills_2003_2022!$D$4:$L$25,MATCH(CT_Bands_2003_Rates!$B15,CT_Bills_2003_2022!$B$4:$B$25,0),MATCH(CT_Bands_2003_Rates!CD$2,CT_Bills_2003_2022!$D$3:$L$3,0))/SUMIFS(CT_Bands_Revaluing_2022!$W$19:$AF$19, CT_Bands_Revaluing_2022!$W$4:$AF$4, CT_Bands_2003_Rates!CD$3), "n/a")</f>
        <v>9.4560430794661688E-3</v>
      </c>
      <c r="CE15" s="148">
        <f>IFERROR(INDEX(CT_Bills_2003_2022!$D$4:$L$25,MATCH(CT_Bands_2003_Rates!$B15,CT_Bills_2003_2022!$B$4:$B$25,0),MATCH(CT_Bands_2003_Rates!CE$2,CT_Bills_2003_2022!$D$3:$L$3,0))/SUMIFS(CT_Bands_Revaluing_2022!$W$19:$AF$19, CT_Bands_Revaluing_2022!$W$4:$AF$4, CT_Bands_2003_Rates!CE$3), "n/a")</f>
        <v>6.6512869158585454E-3</v>
      </c>
      <c r="CF15" s="148">
        <f>IFERROR(INDEX(CT_Bills_2003_2022!$D$4:$L$25,MATCH(CT_Bands_2003_Rates!$B15,CT_Bills_2003_2022!$B$4:$B$25,0),MATCH(CT_Bands_2003_Rates!CF$2,CT_Bills_2003_2022!$D$3:$L$3,0))/SUMIFS(CT_Bands_Revaluing_2022!$W$19:$AF$19, CT_Bands_Revaluing_2022!$W$4:$AF$4, CT_Bands_2003_Rates!CF$3), "n/a")</f>
        <v>4.8597649239845667E-3</v>
      </c>
      <c r="CG15" s="148">
        <f>IFERROR(INDEX(CT_Bills_2003_2022!$D$4:$L$25,MATCH(CT_Bands_2003_Rates!$B15,CT_Bills_2003_2022!$B$4:$B$25,0),MATCH(CT_Bands_2003_Rates!CG$2,CT_Bills_2003_2022!$D$3:$L$3,0))/SUMIFS(CT_Bands_Revaluing_2022!$W$19:$AF$19, CT_Bands_Revaluing_2022!$W$4:$AF$4, CT_Bands_2003_Rates!CG$3), "n/a")</f>
        <v>4.2888069040361706E-3</v>
      </c>
      <c r="CH15" s="148">
        <f>IFERROR(INDEX(CT_Bills_2003_2022!$D$4:$L$25,MATCH(CT_Bands_2003_Rates!$B15,CT_Bills_2003_2022!$B$4:$B$25,0),MATCH(CT_Bands_2003_Rates!CH$2,CT_Bills_2003_2022!$D$3:$L$3,0))/SUMIFS(CT_Bands_Revaluing_2022!$W$19:$AF$19, CT_Bands_Revaluing_2022!$W$4:$AF$4, CT_Bands_2003_Rates!CH$3), "n/a")</f>
        <v>6.1044084982222219E-2</v>
      </c>
      <c r="CI15" s="148">
        <f>IFERROR(INDEX(CT_Bills_2003_2022!$D$4:$L$25,MATCH(CT_Bands_2003_Rates!$B15,CT_Bills_2003_2022!$B$4:$B$25,0),MATCH(CT_Bands_2003_Rates!CI$2,CT_Bills_2003_2022!$D$3:$L$3,0))/SUMIFS(CT_Bands_Revaluing_2022!$W$19:$AF$19, CT_Bands_Revaluing_2022!$W$4:$AF$4, CT_Bands_2003_Rates!CI$3), "n/a")</f>
        <v>3.8964143758253508E-2</v>
      </c>
      <c r="CJ15" s="148">
        <f>IFERROR(INDEX(CT_Bills_2003_2022!$D$4:$L$25,MATCH(CT_Bands_2003_Rates!$B15,CT_Bills_2003_2022!$B$4:$B$25,0),MATCH(CT_Bands_2003_Rates!CJ$2,CT_Bills_2003_2022!$D$3:$L$3,0))/SUMIFS(CT_Bands_Revaluing_2022!$W$19:$AF$19, CT_Bands_Revaluing_2022!$W$4:$AF$4, CT_Bands_2003_Rates!CJ$3), "n/a")</f>
        <v>2.6931134753525234E-2</v>
      </c>
      <c r="CK15" s="148">
        <f>IFERROR(INDEX(CT_Bills_2003_2022!$D$4:$L$25,MATCH(CT_Bands_2003_Rates!$B15,CT_Bills_2003_2022!$B$4:$B$25,0),MATCH(CT_Bands_2003_Rates!CK$2,CT_Bills_2003_2022!$D$3:$L$3,0))/SUMIFS(CT_Bands_Revaluing_2022!$W$19:$AF$19, CT_Bands_Revaluing_2022!$W$4:$AF$4, CT_Bands_2003_Rates!CK$3), "n/a")</f>
        <v>1.9691597969323363E-2</v>
      </c>
      <c r="CL15" s="148">
        <f>IFERROR(INDEX(CT_Bills_2003_2022!$D$4:$L$25,MATCH(CT_Bands_2003_Rates!$B15,CT_Bills_2003_2022!$B$4:$B$25,0),MATCH(CT_Bands_2003_Rates!CL$2,CT_Bills_2003_2022!$D$3:$L$3,0))/SUMIFS(CT_Bands_Revaluing_2022!$W$19:$AF$19, CT_Bands_Revaluing_2022!$W$4:$AF$4, CT_Bands_2003_Rates!CL$3), "n/a")</f>
        <v>1.4888777005782646E-2</v>
      </c>
      <c r="CM15" s="148">
        <f>IFERROR(INDEX(CT_Bills_2003_2022!$D$4:$L$25,MATCH(CT_Bands_2003_Rates!$B15,CT_Bills_2003_2022!$B$4:$B$25,0),MATCH(CT_Bands_2003_Rates!CM$2,CT_Bills_2003_2022!$D$3:$L$3,0))/SUMIFS(CT_Bands_Revaluing_2022!$W$19:$AF$19, CT_Bands_Revaluing_2022!$W$4:$AF$4, CT_Bands_2003_Rates!CM$3), "n/a")</f>
        <v>1.1032050259377197E-2</v>
      </c>
      <c r="CN15" s="148">
        <f>IFERROR(INDEX(CT_Bills_2003_2022!$D$4:$L$25,MATCH(CT_Bands_2003_Rates!$B15,CT_Bills_2003_2022!$B$4:$B$25,0),MATCH(CT_Bands_2003_Rates!CN$2,CT_Bills_2003_2022!$D$3:$L$3,0))/SUMIFS(CT_Bands_Revaluing_2022!$W$19:$AF$19, CT_Bands_Revaluing_2022!$W$4:$AF$4, CT_Bands_2003_Rates!CN$3), "n/a")</f>
        <v>7.7598347351683031E-3</v>
      </c>
      <c r="CO15" s="148">
        <f>IFERROR(INDEX(CT_Bills_2003_2022!$D$4:$L$25,MATCH(CT_Bands_2003_Rates!$B15,CT_Bills_2003_2022!$B$4:$B$25,0),MATCH(CT_Bands_2003_Rates!CO$2,CT_Bills_2003_2022!$D$3:$L$3,0))/SUMIFS(CT_Bands_Revaluing_2022!$W$19:$AF$19, CT_Bands_Revaluing_2022!$W$4:$AF$4, CT_Bands_2003_Rates!CO$3), "n/a")</f>
        <v>5.6697257446486609E-3</v>
      </c>
      <c r="CP15" s="148">
        <f>IFERROR(INDEX(CT_Bills_2003_2022!$D$4:$L$25,MATCH(CT_Bands_2003_Rates!$B15,CT_Bills_2003_2022!$B$4:$B$25,0),MATCH(CT_Bands_2003_Rates!CP$2,CT_Bills_2003_2022!$D$3:$L$3,0))/SUMIFS(CT_Bands_Revaluing_2022!$W$19:$AF$19, CT_Bands_Revaluing_2022!$W$4:$AF$4, CT_Bands_2003_Rates!CP$3), "n/a")</f>
        <v>5.0036080547088656E-3</v>
      </c>
    </row>
    <row r="16" spans="1:94" x14ac:dyDescent="0.25">
      <c r="A16" s="126" t="s">
        <v>1111</v>
      </c>
      <c r="B16" s="127" t="s">
        <v>1112</v>
      </c>
      <c r="C16" s="127" t="s">
        <v>2329</v>
      </c>
      <c r="D16" s="148">
        <f t="shared" si="0"/>
        <v>1.6881041351111112E-2</v>
      </c>
      <c r="E16" s="148">
        <f t="shared" si="1"/>
        <v>1.2570934746849779E-2</v>
      </c>
      <c r="F16" s="148">
        <f t="shared" si="2"/>
        <v>9.9299951183150128E-3</v>
      </c>
      <c r="G16" s="148">
        <f t="shared" si="3"/>
        <v>8.1682282489715079E-3</v>
      </c>
      <c r="H16" s="148">
        <f t="shared" si="4"/>
        <v>7.5484208506255372E-3</v>
      </c>
      <c r="I16" s="148">
        <f t="shared" si="5"/>
        <v>6.610038348280437E-3</v>
      </c>
      <c r="J16" s="148">
        <f t="shared" si="6"/>
        <v>5.3647331711300806E-3</v>
      </c>
      <c r="K16" s="148">
        <f t="shared" si="7"/>
        <v>4.7036928200044461E-3</v>
      </c>
      <c r="L16" s="146">
        <f t="shared" si="8"/>
        <v>4.8429164062844376E-3</v>
      </c>
      <c r="M16" s="138"/>
      <c r="N16" s="148">
        <f>IFERROR(INDEX(CT_Bills_2003_2022!$D$4:$L$25,MATCH(CT_Bands_2003_Rates!$B16,CT_Bills_2003_2022!$B$4:$B$25,0),MATCH(CT_Bands_2003_Rates!N$2,CT_Bills_2003_2022!$D$3:$L$3,0))/SUMIFS(CT_Bands_Revaluing_2022!$W$19:$AF$19, CT_Bands_Revaluing_2022!$W$4:$AF$4, CT_Bands_2003_Rates!N$3), "n/a")</f>
        <v>1.6881041351111112E-2</v>
      </c>
      <c r="O16" s="148">
        <f>IFERROR(INDEX(CT_Bills_2003_2022!$D$4:$L$25,MATCH(CT_Bands_2003_Rates!$B16,CT_Bills_2003_2022!$B$4:$B$25,0),MATCH(CT_Bands_2003_Rates!O$2,CT_Bills_2003_2022!$D$3:$L$3,0))/SUMIFS(CT_Bands_Revaluing_2022!$W$19:$AF$19, CT_Bands_Revaluing_2022!$W$4:$AF$4, CT_Bands_2003_Rates!O$3), "n/a")</f>
        <v>1.0775086925871239E-2</v>
      </c>
      <c r="P16" s="148">
        <f>IFERROR(INDEX(CT_Bills_2003_2022!$D$4:$L$25,MATCH(CT_Bands_2003_Rates!$B16,CT_Bills_2003_2022!$B$4:$B$25,0),MATCH(CT_Bands_2003_Rates!P$2,CT_Bills_2003_2022!$D$3:$L$3,0))/SUMIFS(CT_Bands_Revaluing_2022!$W$19:$AF$19, CT_Bands_Revaluing_2022!$W$4:$AF$4, CT_Bands_2003_Rates!P$3), "n/a")</f>
        <v>7.44749633873626E-3</v>
      </c>
      <c r="Q16" s="148">
        <f>IFERROR(INDEX(CT_Bills_2003_2022!$D$4:$L$25,MATCH(CT_Bands_2003_Rates!$B16,CT_Bills_2003_2022!$B$4:$B$25,0),MATCH(CT_Bands_2003_Rates!Q$2,CT_Bills_2003_2022!$D$3:$L$3,0))/SUMIFS(CT_Bands_Revaluing_2022!$W$19:$AF$19, CT_Bands_Revaluing_2022!$W$4:$AF$4, CT_Bands_2003_Rates!Q$3), "n/a")</f>
        <v>5.4454854993143389E-3</v>
      </c>
      <c r="R16" s="148">
        <f>IFERROR(INDEX(CT_Bills_2003_2022!$D$4:$L$25,MATCH(CT_Bands_2003_Rates!$B16,CT_Bills_2003_2022!$B$4:$B$25,0),MATCH(CT_Bands_2003_Rates!R$2,CT_Bills_2003_2022!$D$3:$L$3,0))/SUMIFS(CT_Bands_Revaluing_2022!$W$19:$AF$19, CT_Bands_Revaluing_2022!$W$4:$AF$4, CT_Bands_2003_Rates!R$3), "n/a")</f>
        <v>4.1173204639775663E-3</v>
      </c>
      <c r="S16" s="148">
        <f>IFERROR(INDEX(CT_Bills_2003_2022!$D$4:$L$25,MATCH(CT_Bands_2003_Rates!$B16,CT_Bills_2003_2022!$B$4:$B$25,0),MATCH(CT_Bands_2003_Rates!S$2,CT_Bills_2003_2022!$D$3:$L$3,0))/SUMIFS(CT_Bands_Revaluing_2022!$W$19:$AF$19, CT_Bands_Revaluing_2022!$W$4:$AF$4, CT_Bands_2003_Rates!S$3), "n/a")</f>
        <v>3.0507869299755868E-3</v>
      </c>
      <c r="T16" s="148">
        <f>IFERROR(INDEX(CT_Bills_2003_2022!$D$4:$L$25,MATCH(CT_Bands_2003_Rates!$B16,CT_Bills_2003_2022!$B$4:$B$25,0),MATCH(CT_Bands_2003_Rates!T$2,CT_Bills_2003_2022!$D$3:$L$3,0))/SUMIFS(CT_Bands_Revaluing_2022!$W$19:$AF$19, CT_Bands_Revaluing_2022!$W$4:$AF$4, CT_Bands_2003_Rates!T$3), "n/a")</f>
        <v>2.1458932684520326E-3</v>
      </c>
      <c r="U16" s="148">
        <f>IFERROR(INDEX(CT_Bills_2003_2022!$D$4:$L$25,MATCH(CT_Bands_2003_Rates!$B16,CT_Bills_2003_2022!$B$4:$B$25,0),MATCH(CT_Bands_2003_Rates!U$2,CT_Bills_2003_2022!$D$3:$L$3,0))/SUMIFS(CT_Bands_Revaluing_2022!$W$19:$AF$19, CT_Bands_Revaluing_2022!$W$4:$AF$4, CT_Bands_2003_Rates!U$3), "n/a")</f>
        <v>1.5678976066681488E-3</v>
      </c>
      <c r="V16" s="148">
        <f>IFERROR(INDEX(CT_Bills_2003_2022!$D$4:$L$25,MATCH(CT_Bands_2003_Rates!$B16,CT_Bills_2003_2022!$B$4:$B$25,0),MATCH(CT_Bands_2003_Rates!V$2,CT_Bills_2003_2022!$D$3:$L$3,0))/SUMIFS(CT_Bands_Revaluing_2022!$W$19:$AF$19, CT_Bands_Revaluing_2022!$W$4:$AF$4, CT_Bands_2003_Rates!V$3), "n/a")</f>
        <v>1.3836904017955538E-3</v>
      </c>
      <c r="W16" s="149">
        <f>IFERROR(INDEX(CT_Bills_2003_2022!$D$4:$L$25,MATCH(CT_Bands_2003_Rates!$B16,CT_Bills_2003_2022!$B$4:$B$25,0),MATCH(CT_Bands_2003_Rates!W$2,CT_Bills_2003_2022!$D$3:$L$3,0))/SUMIFS(CT_Bands_Revaluing_2022!$W$19:$AF$19, CT_Bands_Revaluing_2022!$W$4:$AF$4, CT_Bands_2003_Rates!W$3), "n/a")</f>
        <v>1.9694548242962965E-2</v>
      </c>
      <c r="X16" s="148">
        <f>IFERROR(INDEX(CT_Bills_2003_2022!$D$4:$L$25,MATCH(CT_Bands_2003_Rates!$B16,CT_Bills_2003_2022!$B$4:$B$25,0),MATCH(CT_Bands_2003_Rates!X$2,CT_Bills_2003_2022!$D$3:$L$3,0))/SUMIFS(CT_Bands_Revaluing_2022!$W$19:$AF$19, CT_Bands_Revaluing_2022!$W$4:$AF$4, CT_Bands_2003_Rates!X$3), "n/a")</f>
        <v>1.2570934746849779E-2</v>
      </c>
      <c r="Y16" s="148">
        <f>IFERROR(INDEX(CT_Bills_2003_2022!$D$4:$L$25,MATCH(CT_Bands_2003_Rates!$B16,CT_Bills_2003_2022!$B$4:$B$25,0),MATCH(CT_Bands_2003_Rates!Y$2,CT_Bills_2003_2022!$D$3:$L$3,0))/SUMIFS(CT_Bands_Revaluing_2022!$W$19:$AF$19, CT_Bands_Revaluing_2022!$W$4:$AF$4, CT_Bands_2003_Rates!Y$3), "n/a")</f>
        <v>8.6887457285256351E-3</v>
      </c>
      <c r="Z16" s="148">
        <f>IFERROR(INDEX(CT_Bills_2003_2022!$D$4:$L$25,MATCH(CT_Bands_2003_Rates!$B16,CT_Bills_2003_2022!$B$4:$B$25,0),MATCH(CT_Bands_2003_Rates!Z$2,CT_Bills_2003_2022!$D$3:$L$3,0))/SUMIFS(CT_Bands_Revaluing_2022!$W$19:$AF$19, CT_Bands_Revaluing_2022!$W$4:$AF$4, CT_Bands_2003_Rates!Z$3), "n/a")</f>
        <v>6.3530664158667283E-3</v>
      </c>
      <c r="AA16" s="148">
        <f>IFERROR(INDEX(CT_Bills_2003_2022!$D$4:$L$25,MATCH(CT_Bands_2003_Rates!$B16,CT_Bills_2003_2022!$B$4:$B$25,0),MATCH(CT_Bands_2003_Rates!AA$2,CT_Bills_2003_2022!$D$3:$L$3,0))/SUMIFS(CT_Bands_Revaluing_2022!$W$19:$AF$19, CT_Bands_Revaluing_2022!$W$4:$AF$4, CT_Bands_2003_Rates!AA$3), "n/a")</f>
        <v>4.8035405413071599E-3</v>
      </c>
      <c r="AB16" s="148">
        <f>IFERROR(INDEX(CT_Bills_2003_2022!$D$4:$L$25,MATCH(CT_Bands_2003_Rates!$B16,CT_Bills_2003_2022!$B$4:$B$25,0),MATCH(CT_Bands_2003_Rates!AB$2,CT_Bills_2003_2022!$D$3:$L$3,0))/SUMIFS(CT_Bands_Revaluing_2022!$W$19:$AF$19, CT_Bands_Revaluing_2022!$W$4:$AF$4, CT_Bands_2003_Rates!AB$3), "n/a")</f>
        <v>3.5592514183048511E-3</v>
      </c>
      <c r="AC16" s="148">
        <f>IFERROR(INDEX(CT_Bills_2003_2022!$D$4:$L$25,MATCH(CT_Bands_2003_Rates!$B16,CT_Bills_2003_2022!$B$4:$B$25,0),MATCH(CT_Bands_2003_Rates!AC$2,CT_Bills_2003_2022!$D$3:$L$3,0))/SUMIFS(CT_Bands_Revaluing_2022!$W$19:$AF$19, CT_Bands_Revaluing_2022!$W$4:$AF$4, CT_Bands_2003_Rates!AC$3), "n/a")</f>
        <v>2.5035421465273715E-3</v>
      </c>
      <c r="AD16" s="148">
        <f>IFERROR(INDEX(CT_Bills_2003_2022!$D$4:$L$25,MATCH(CT_Bands_2003_Rates!$B16,CT_Bills_2003_2022!$B$4:$B$25,0),MATCH(CT_Bands_2003_Rates!AD$2,CT_Bills_2003_2022!$D$3:$L$3,0))/SUMIFS(CT_Bands_Revaluing_2022!$W$19:$AF$19, CT_Bands_Revaluing_2022!$W$4:$AF$4, CT_Bands_2003_Rates!AD$3), "n/a")</f>
        <v>1.8292138744461736E-3</v>
      </c>
      <c r="AE16" s="148">
        <f>IFERROR(INDEX(CT_Bills_2003_2022!$D$4:$L$25,MATCH(CT_Bands_2003_Rates!$B16,CT_Bills_2003_2022!$B$4:$B$25,0),MATCH(CT_Bands_2003_Rates!AE$2,CT_Bills_2003_2022!$D$3:$L$3,0))/SUMIFS(CT_Bands_Revaluing_2022!$W$19:$AF$19, CT_Bands_Revaluing_2022!$W$4:$AF$4, CT_Bands_2003_Rates!AE$3), "n/a")</f>
        <v>1.6143054687614794E-3</v>
      </c>
      <c r="AF16" s="149">
        <f>IFERROR(INDEX(CT_Bills_2003_2022!$D$4:$L$25,MATCH(CT_Bands_2003_Rates!$B16,CT_Bills_2003_2022!$B$4:$B$25,0),MATCH(CT_Bands_2003_Rates!AF$2,CT_Bills_2003_2022!$D$3:$L$3,0))/SUMIFS(CT_Bands_Revaluing_2022!$W$19:$AF$19, CT_Bands_Revaluing_2022!$W$4:$AF$4, CT_Bands_2003_Rates!AF$3), "n/a")</f>
        <v>2.2508055134814815E-2</v>
      </c>
      <c r="AG16" s="148">
        <f>IFERROR(INDEX(CT_Bills_2003_2022!$D$4:$L$25,MATCH(CT_Bands_2003_Rates!$B16,CT_Bills_2003_2022!$B$4:$B$25,0),MATCH(CT_Bands_2003_Rates!AG$2,CT_Bills_2003_2022!$D$3:$L$3,0))/SUMIFS(CT_Bands_Revaluing_2022!$W$19:$AF$19, CT_Bands_Revaluing_2022!$W$4:$AF$4, CT_Bands_2003_Rates!AG$3), "n/a")</f>
        <v>1.4366782567828317E-2</v>
      </c>
      <c r="AH16" s="148">
        <f>IFERROR(INDEX(CT_Bills_2003_2022!$D$4:$L$25,MATCH(CT_Bands_2003_Rates!$B16,CT_Bills_2003_2022!$B$4:$B$25,0),MATCH(CT_Bands_2003_Rates!AH$2,CT_Bills_2003_2022!$D$3:$L$3,0))/SUMIFS(CT_Bands_Revaluing_2022!$W$19:$AF$19, CT_Bands_Revaluing_2022!$W$4:$AF$4, CT_Bands_2003_Rates!AH$3), "n/a")</f>
        <v>9.9299951183150128E-3</v>
      </c>
      <c r="AI16" s="148">
        <f>IFERROR(INDEX(CT_Bills_2003_2022!$D$4:$L$25,MATCH(CT_Bands_2003_Rates!$B16,CT_Bills_2003_2022!$B$4:$B$25,0),MATCH(CT_Bands_2003_Rates!AI$2,CT_Bills_2003_2022!$D$3:$L$3,0))/SUMIFS(CT_Bands_Revaluing_2022!$W$19:$AF$19, CT_Bands_Revaluing_2022!$W$4:$AF$4, CT_Bands_2003_Rates!AI$3), "n/a")</f>
        <v>7.2606473324191186E-3</v>
      </c>
      <c r="AJ16" s="148">
        <f>IFERROR(INDEX(CT_Bills_2003_2022!$D$4:$L$25,MATCH(CT_Bands_2003_Rates!$B16,CT_Bills_2003_2022!$B$4:$B$25,0),MATCH(CT_Bands_2003_Rates!AJ$2,CT_Bills_2003_2022!$D$3:$L$3,0))/SUMIFS(CT_Bands_Revaluing_2022!$W$19:$AF$19, CT_Bands_Revaluing_2022!$W$4:$AF$4, CT_Bands_2003_Rates!AJ$3), "n/a")</f>
        <v>5.4897606186367544E-3</v>
      </c>
      <c r="AK16" s="148">
        <f>IFERROR(INDEX(CT_Bills_2003_2022!$D$4:$L$25,MATCH(CT_Bands_2003_Rates!$B16,CT_Bills_2003_2022!$B$4:$B$25,0),MATCH(CT_Bands_2003_Rates!AK$2,CT_Bills_2003_2022!$D$3:$L$3,0))/SUMIFS(CT_Bands_Revaluing_2022!$W$19:$AF$19, CT_Bands_Revaluing_2022!$W$4:$AF$4, CT_Bands_2003_Rates!AK$3), "n/a")</f>
        <v>4.0677159066341154E-3</v>
      </c>
      <c r="AL16" s="148">
        <f>IFERROR(INDEX(CT_Bills_2003_2022!$D$4:$L$25,MATCH(CT_Bands_2003_Rates!$B16,CT_Bills_2003_2022!$B$4:$B$25,0),MATCH(CT_Bands_2003_Rates!AL$2,CT_Bills_2003_2022!$D$3:$L$3,0))/SUMIFS(CT_Bands_Revaluing_2022!$W$19:$AF$19, CT_Bands_Revaluing_2022!$W$4:$AF$4, CT_Bands_2003_Rates!AL$3), "n/a")</f>
        <v>2.86119102460271E-3</v>
      </c>
      <c r="AM16" s="148">
        <f>IFERROR(INDEX(CT_Bills_2003_2022!$D$4:$L$25,MATCH(CT_Bands_2003_Rates!$B16,CT_Bills_2003_2022!$B$4:$B$25,0),MATCH(CT_Bands_2003_Rates!AM$2,CT_Bills_2003_2022!$D$3:$L$3,0))/SUMIFS(CT_Bands_Revaluing_2022!$W$19:$AF$19, CT_Bands_Revaluing_2022!$W$4:$AF$4, CT_Bands_2003_Rates!AM$3), "n/a")</f>
        <v>2.0905301422241983E-3</v>
      </c>
      <c r="AN16" s="148">
        <f>IFERROR(INDEX(CT_Bills_2003_2022!$D$4:$L$25,MATCH(CT_Bands_2003_Rates!$B16,CT_Bills_2003_2022!$B$4:$B$25,0),MATCH(CT_Bands_2003_Rates!AN$2,CT_Bills_2003_2022!$D$3:$L$3,0))/SUMIFS(CT_Bands_Revaluing_2022!$W$19:$AF$19, CT_Bands_Revaluing_2022!$W$4:$AF$4, CT_Bands_2003_Rates!AN$3), "n/a")</f>
        <v>1.8449205357274048E-3</v>
      </c>
      <c r="AO16" s="149">
        <f>IFERROR(INDEX(CT_Bills_2003_2022!$D$4:$L$25,MATCH(CT_Bands_2003_Rates!$B16,CT_Bills_2003_2022!$B$4:$B$25,0),MATCH(CT_Bands_2003_Rates!AO$2,CT_Bills_2003_2022!$D$3:$L$3,0))/SUMIFS(CT_Bands_Revaluing_2022!$W$19:$AF$19, CT_Bands_Revaluing_2022!$W$4:$AF$4, CT_Bands_2003_Rates!AO$3), "n/a")</f>
        <v>2.5321562026666668E-2</v>
      </c>
      <c r="AP16" s="148">
        <f>IFERROR(INDEX(CT_Bills_2003_2022!$D$4:$L$25,MATCH(CT_Bands_2003_Rates!$B16,CT_Bills_2003_2022!$B$4:$B$25,0),MATCH(CT_Bands_2003_Rates!AP$2,CT_Bills_2003_2022!$D$3:$L$3,0))/SUMIFS(CT_Bands_Revaluing_2022!$W$19:$AF$19, CT_Bands_Revaluing_2022!$W$4:$AF$4, CT_Bands_2003_Rates!AP$3), "n/a")</f>
        <v>1.6162630388806856E-2</v>
      </c>
      <c r="AQ16" s="148">
        <f>IFERROR(INDEX(CT_Bills_2003_2022!$D$4:$L$25,MATCH(CT_Bands_2003_Rates!$B16,CT_Bills_2003_2022!$B$4:$B$25,0),MATCH(CT_Bands_2003_Rates!AQ$2,CT_Bills_2003_2022!$D$3:$L$3,0))/SUMIFS(CT_Bands_Revaluing_2022!$W$19:$AF$19, CT_Bands_Revaluing_2022!$W$4:$AF$4, CT_Bands_2003_Rates!AQ$3), "n/a")</f>
        <v>1.1171244508104389E-2</v>
      </c>
      <c r="AR16" s="148">
        <f>IFERROR(INDEX(CT_Bills_2003_2022!$D$4:$L$25,MATCH(CT_Bands_2003_Rates!$B16,CT_Bills_2003_2022!$B$4:$B$25,0),MATCH(CT_Bands_2003_Rates!AR$2,CT_Bills_2003_2022!$D$3:$L$3,0))/SUMIFS(CT_Bands_Revaluing_2022!$W$19:$AF$19, CT_Bands_Revaluing_2022!$W$4:$AF$4, CT_Bands_2003_Rates!AR$3), "n/a")</f>
        <v>8.1682282489715079E-3</v>
      </c>
      <c r="AS16" s="148">
        <f>IFERROR(INDEX(CT_Bills_2003_2022!$D$4:$L$25,MATCH(CT_Bands_2003_Rates!$B16,CT_Bills_2003_2022!$B$4:$B$25,0),MATCH(CT_Bands_2003_Rates!AS$2,CT_Bills_2003_2022!$D$3:$L$3,0))/SUMIFS(CT_Bands_Revaluing_2022!$W$19:$AF$19, CT_Bands_Revaluing_2022!$W$4:$AF$4, CT_Bands_2003_Rates!AS$3), "n/a")</f>
        <v>6.1759806959663481E-3</v>
      </c>
      <c r="AT16" s="148">
        <f>IFERROR(INDEX(CT_Bills_2003_2022!$D$4:$L$25,MATCH(CT_Bands_2003_Rates!$B16,CT_Bills_2003_2022!$B$4:$B$25,0),MATCH(CT_Bands_2003_Rates!AT$2,CT_Bills_2003_2022!$D$3:$L$3,0))/SUMIFS(CT_Bands_Revaluing_2022!$W$19:$AF$19, CT_Bands_Revaluing_2022!$W$4:$AF$4, CT_Bands_2003_Rates!AT$3), "n/a")</f>
        <v>4.5761803949633797E-3</v>
      </c>
      <c r="AU16" s="148">
        <f>IFERROR(INDEX(CT_Bills_2003_2022!$D$4:$L$25,MATCH(CT_Bands_2003_Rates!$B16,CT_Bills_2003_2022!$B$4:$B$25,0),MATCH(CT_Bands_2003_Rates!AU$2,CT_Bills_2003_2022!$D$3:$L$3,0))/SUMIFS(CT_Bands_Revaluing_2022!$W$19:$AF$19, CT_Bands_Revaluing_2022!$W$4:$AF$4, CT_Bands_2003_Rates!AU$3), "n/a")</f>
        <v>3.2188399026780484E-3</v>
      </c>
      <c r="AV16" s="148">
        <f>IFERROR(INDEX(CT_Bills_2003_2022!$D$4:$L$25,MATCH(CT_Bands_2003_Rates!$B16,CT_Bills_2003_2022!$B$4:$B$25,0),MATCH(CT_Bands_2003_Rates!AV$2,CT_Bills_2003_2022!$D$3:$L$3,0))/SUMIFS(CT_Bands_Revaluing_2022!$W$19:$AF$19, CT_Bands_Revaluing_2022!$W$4:$AF$4, CT_Bands_2003_Rates!AV$3), "n/a")</f>
        <v>2.351846410002223E-3</v>
      </c>
      <c r="AW16" s="148">
        <f>IFERROR(INDEX(CT_Bills_2003_2022!$D$4:$L$25,MATCH(CT_Bands_2003_Rates!$B16,CT_Bills_2003_2022!$B$4:$B$25,0),MATCH(CT_Bands_2003_Rates!AW$2,CT_Bills_2003_2022!$D$3:$L$3,0))/SUMIFS(CT_Bands_Revaluing_2022!$W$19:$AF$19, CT_Bands_Revaluing_2022!$W$4:$AF$4, CT_Bands_2003_Rates!AW$3), "n/a")</f>
        <v>2.0755356026933305E-3</v>
      </c>
      <c r="AX16" s="149">
        <f>IFERROR(INDEX(CT_Bills_2003_2022!$D$4:$L$25,MATCH(CT_Bands_2003_Rates!$B16,CT_Bills_2003_2022!$B$4:$B$25,0),MATCH(CT_Bands_2003_Rates!AX$2,CT_Bills_2003_2022!$D$3:$L$3,0))/SUMIFS(CT_Bands_Revaluing_2022!$W$19:$AF$19, CT_Bands_Revaluing_2022!$W$4:$AF$4, CT_Bands_2003_Rates!AX$3), "n/a")</f>
        <v>3.0948575810370374E-2</v>
      </c>
      <c r="AY16" s="148">
        <f>IFERROR(INDEX(CT_Bills_2003_2022!$D$4:$L$25,MATCH(CT_Bands_2003_Rates!$B16,CT_Bills_2003_2022!$B$4:$B$25,0),MATCH(CT_Bands_2003_Rates!AY$2,CT_Bills_2003_2022!$D$3:$L$3,0))/SUMIFS(CT_Bands_Revaluing_2022!$W$19:$AF$19, CT_Bands_Revaluing_2022!$W$4:$AF$4, CT_Bands_2003_Rates!AY$3), "n/a")</f>
        <v>1.9754326030763936E-2</v>
      </c>
      <c r="AZ16" s="148">
        <f>IFERROR(INDEX(CT_Bills_2003_2022!$D$4:$L$25,MATCH(CT_Bands_2003_Rates!$B16,CT_Bills_2003_2022!$B$4:$B$25,0),MATCH(CT_Bands_2003_Rates!AZ$2,CT_Bills_2003_2022!$D$3:$L$3,0))/SUMIFS(CT_Bands_Revaluing_2022!$W$19:$AF$19, CT_Bands_Revaluing_2022!$W$4:$AF$4, CT_Bands_2003_Rates!AZ$3), "n/a")</f>
        <v>1.3653743287683142E-2</v>
      </c>
      <c r="BA16" s="148">
        <f>IFERROR(INDEX(CT_Bills_2003_2022!$D$4:$L$25,MATCH(CT_Bands_2003_Rates!$B16,CT_Bills_2003_2022!$B$4:$B$25,0),MATCH(CT_Bands_2003_Rates!BA$2,CT_Bills_2003_2022!$D$3:$L$3,0))/SUMIFS(CT_Bands_Revaluing_2022!$W$19:$AF$19, CT_Bands_Revaluing_2022!$W$4:$AF$4, CT_Bands_2003_Rates!BA$3), "n/a")</f>
        <v>9.9833900820762884E-3</v>
      </c>
      <c r="BB16" s="148">
        <f>IFERROR(INDEX(CT_Bills_2003_2022!$D$4:$L$25,MATCH(CT_Bands_2003_Rates!$B16,CT_Bills_2003_2022!$B$4:$B$25,0),MATCH(CT_Bands_2003_Rates!BB$2,CT_Bills_2003_2022!$D$3:$L$3,0))/SUMIFS(CT_Bands_Revaluing_2022!$W$19:$AF$19, CT_Bands_Revaluing_2022!$W$4:$AF$4, CT_Bands_2003_Rates!BB$3), "n/a")</f>
        <v>7.5484208506255372E-3</v>
      </c>
      <c r="BC16" s="148">
        <f>IFERROR(INDEX(CT_Bills_2003_2022!$D$4:$L$25,MATCH(CT_Bands_2003_Rates!$B16,CT_Bills_2003_2022!$B$4:$B$25,0),MATCH(CT_Bands_2003_Rates!BC$2,CT_Bills_2003_2022!$D$3:$L$3,0))/SUMIFS(CT_Bands_Revaluing_2022!$W$19:$AF$19, CT_Bands_Revaluing_2022!$W$4:$AF$4, CT_Bands_2003_Rates!BC$3), "n/a")</f>
        <v>5.5931093716219083E-3</v>
      </c>
      <c r="BD16" s="148">
        <f>IFERROR(INDEX(CT_Bills_2003_2022!$D$4:$L$25,MATCH(CT_Bands_2003_Rates!$B16,CT_Bills_2003_2022!$B$4:$B$25,0),MATCH(CT_Bands_2003_Rates!BD$2,CT_Bills_2003_2022!$D$3:$L$3,0))/SUMIFS(CT_Bands_Revaluing_2022!$W$19:$AF$19, CT_Bands_Revaluing_2022!$W$4:$AF$4, CT_Bands_2003_Rates!BD$3), "n/a")</f>
        <v>3.9341376588287267E-3</v>
      </c>
      <c r="BE16" s="148">
        <f>IFERROR(INDEX(CT_Bills_2003_2022!$D$4:$L$25,MATCH(CT_Bands_2003_Rates!$B16,CT_Bills_2003_2022!$B$4:$B$25,0),MATCH(CT_Bands_2003_Rates!BE$2,CT_Bills_2003_2022!$D$3:$L$3,0))/SUMIFS(CT_Bands_Revaluing_2022!$W$19:$AF$19, CT_Bands_Revaluing_2022!$W$4:$AF$4, CT_Bands_2003_Rates!BE$3), "n/a")</f>
        <v>2.8744789455582725E-3</v>
      </c>
      <c r="BF16" s="148">
        <f>IFERROR(INDEX(CT_Bills_2003_2022!$D$4:$L$25,MATCH(CT_Bands_2003_Rates!$B16,CT_Bills_2003_2022!$B$4:$B$25,0),MATCH(CT_Bands_2003_Rates!BF$2,CT_Bills_2003_2022!$D$3:$L$3,0))/SUMIFS(CT_Bands_Revaluing_2022!$W$19:$AF$19, CT_Bands_Revaluing_2022!$W$4:$AF$4, CT_Bands_2003_Rates!BF$3), "n/a")</f>
        <v>2.5367657366251817E-3</v>
      </c>
      <c r="BG16" s="149">
        <f>IFERROR(INDEX(CT_Bills_2003_2022!$D$4:$L$25,MATCH(CT_Bands_2003_Rates!$B16,CT_Bills_2003_2022!$B$4:$B$25,0),MATCH(CT_Bands_2003_Rates!BG$2,CT_Bills_2003_2022!$D$3:$L$3,0))/SUMIFS(CT_Bands_Revaluing_2022!$W$19:$AF$19, CT_Bands_Revaluing_2022!$W$4:$AF$4, CT_Bands_2003_Rates!BG$3), "n/a")</f>
        <v>3.6575589594074073E-2</v>
      </c>
      <c r="BH16" s="148">
        <f>IFERROR(INDEX(CT_Bills_2003_2022!$D$4:$L$25,MATCH(CT_Bands_2003_Rates!$B16,CT_Bills_2003_2022!$B$4:$B$25,0),MATCH(CT_Bands_2003_Rates!BH$2,CT_Bills_2003_2022!$D$3:$L$3,0))/SUMIFS(CT_Bands_Revaluing_2022!$W$19:$AF$19, CT_Bands_Revaluing_2022!$W$4:$AF$4, CT_Bands_2003_Rates!BH$3), "n/a")</f>
        <v>2.3346021672721016E-2</v>
      </c>
      <c r="BI16" s="148">
        <f>IFERROR(INDEX(CT_Bills_2003_2022!$D$4:$L$25,MATCH(CT_Bands_2003_Rates!$B16,CT_Bills_2003_2022!$B$4:$B$25,0),MATCH(CT_Bands_2003_Rates!BI$2,CT_Bills_2003_2022!$D$3:$L$3,0))/SUMIFS(CT_Bands_Revaluing_2022!$W$19:$AF$19, CT_Bands_Revaluing_2022!$W$4:$AF$4, CT_Bands_2003_Rates!BI$3), "n/a")</f>
        <v>1.6136242067261893E-2</v>
      </c>
      <c r="BJ16" s="148">
        <f>IFERROR(INDEX(CT_Bills_2003_2022!$D$4:$L$25,MATCH(CT_Bands_2003_Rates!$B16,CT_Bills_2003_2022!$B$4:$B$25,0),MATCH(CT_Bands_2003_Rates!BJ$2,CT_Bills_2003_2022!$D$3:$L$3,0))/SUMIFS(CT_Bands_Revaluing_2022!$W$19:$AF$19, CT_Bands_Revaluing_2022!$W$4:$AF$4, CT_Bands_2003_Rates!BJ$3), "n/a")</f>
        <v>1.1798551915181067E-2</v>
      </c>
      <c r="BK16" s="148">
        <f>IFERROR(INDEX(CT_Bills_2003_2022!$D$4:$L$25,MATCH(CT_Bands_2003_Rates!$B16,CT_Bills_2003_2022!$B$4:$B$25,0),MATCH(CT_Bands_2003_Rates!BK$2,CT_Bills_2003_2022!$D$3:$L$3,0))/SUMIFS(CT_Bands_Revaluing_2022!$W$19:$AF$19, CT_Bands_Revaluing_2022!$W$4:$AF$4, CT_Bands_2003_Rates!BK$3), "n/a")</f>
        <v>8.9208610052847245E-3</v>
      </c>
      <c r="BL16" s="148">
        <f>IFERROR(INDEX(CT_Bills_2003_2022!$D$4:$L$25,MATCH(CT_Bands_2003_Rates!$B16,CT_Bills_2003_2022!$B$4:$B$25,0),MATCH(CT_Bands_2003_Rates!BL$2,CT_Bills_2003_2022!$D$3:$L$3,0))/SUMIFS(CT_Bands_Revaluing_2022!$W$19:$AF$19, CT_Bands_Revaluing_2022!$W$4:$AF$4, CT_Bands_2003_Rates!BL$3), "n/a")</f>
        <v>6.610038348280437E-3</v>
      </c>
      <c r="BM16" s="148">
        <f>IFERROR(INDEX(CT_Bills_2003_2022!$D$4:$L$25,MATCH(CT_Bands_2003_Rates!$B16,CT_Bills_2003_2022!$B$4:$B$25,0),MATCH(CT_Bands_2003_Rates!BM$2,CT_Bills_2003_2022!$D$3:$L$3,0))/SUMIFS(CT_Bands_Revaluing_2022!$W$19:$AF$19, CT_Bands_Revaluing_2022!$W$4:$AF$4, CT_Bands_2003_Rates!BM$3), "n/a")</f>
        <v>4.6494354149794036E-3</v>
      </c>
      <c r="BN16" s="148">
        <f>IFERROR(INDEX(CT_Bills_2003_2022!$D$4:$L$25,MATCH(CT_Bands_2003_Rates!$B16,CT_Bills_2003_2022!$B$4:$B$25,0),MATCH(CT_Bands_2003_Rates!BN$2,CT_Bills_2003_2022!$D$3:$L$3,0))/SUMIFS(CT_Bands_Revaluing_2022!$W$19:$AF$19, CT_Bands_Revaluing_2022!$W$4:$AF$4, CT_Bands_2003_Rates!BN$3), "n/a")</f>
        <v>3.397111481114322E-3</v>
      </c>
      <c r="BO16" s="148">
        <f>IFERROR(INDEX(CT_Bills_2003_2022!$D$4:$L$25,MATCH(CT_Bands_2003_Rates!$B16,CT_Bills_2003_2022!$B$4:$B$25,0),MATCH(CT_Bands_2003_Rates!BO$2,CT_Bills_2003_2022!$D$3:$L$3,0))/SUMIFS(CT_Bands_Revaluing_2022!$W$19:$AF$19, CT_Bands_Revaluing_2022!$W$4:$AF$4, CT_Bands_2003_Rates!BO$3), "n/a")</f>
        <v>2.997995870557033E-3</v>
      </c>
      <c r="BP16" s="149">
        <f>IFERROR(INDEX(CT_Bills_2003_2022!$D$4:$L$25,MATCH(CT_Bands_2003_Rates!$B16,CT_Bills_2003_2022!$B$4:$B$25,0),MATCH(CT_Bands_2003_Rates!BP$2,CT_Bills_2003_2022!$D$3:$L$3,0))/SUMIFS(CT_Bands_Revaluing_2022!$W$19:$AF$19, CT_Bands_Revaluing_2022!$W$4:$AF$4, CT_Bands_2003_Rates!BP$3), "n/a")</f>
        <v>4.220260337777778E-2</v>
      </c>
      <c r="BQ16" s="148">
        <f>IFERROR(INDEX(CT_Bills_2003_2022!$D$4:$L$25,MATCH(CT_Bands_2003_Rates!$B16,CT_Bills_2003_2022!$B$4:$B$25,0),MATCH(CT_Bands_2003_Rates!BQ$2,CT_Bills_2003_2022!$D$3:$L$3,0))/SUMIFS(CT_Bands_Revaluing_2022!$W$19:$AF$19, CT_Bands_Revaluing_2022!$W$4:$AF$4, CT_Bands_2003_Rates!BQ$3), "n/a")</f>
        <v>2.6937717314678093E-2</v>
      </c>
      <c r="BR16" s="148">
        <f>IFERROR(INDEX(CT_Bills_2003_2022!$D$4:$L$25,MATCH(CT_Bands_2003_Rates!$B16,CT_Bills_2003_2022!$B$4:$B$25,0),MATCH(CT_Bands_2003_Rates!BR$2,CT_Bills_2003_2022!$D$3:$L$3,0))/SUMIFS(CT_Bands_Revaluing_2022!$W$19:$AF$19, CT_Bands_Revaluing_2022!$W$4:$AF$4, CT_Bands_2003_Rates!BR$3), "n/a")</f>
        <v>1.8618740846840648E-2</v>
      </c>
      <c r="BS16" s="148">
        <f>IFERROR(INDEX(CT_Bills_2003_2022!$D$4:$L$25,MATCH(CT_Bands_2003_Rates!$B16,CT_Bills_2003_2022!$B$4:$B$25,0),MATCH(CT_Bands_2003_Rates!BS$2,CT_Bills_2003_2022!$D$3:$L$3,0))/SUMIFS(CT_Bands_Revaluing_2022!$W$19:$AF$19, CT_Bands_Revaluing_2022!$W$4:$AF$4, CT_Bands_2003_Rates!BS$3), "n/a")</f>
        <v>1.3613713748285846E-2</v>
      </c>
      <c r="BT16" s="148">
        <f>IFERROR(INDEX(CT_Bills_2003_2022!$D$4:$L$25,MATCH(CT_Bands_2003_Rates!$B16,CT_Bills_2003_2022!$B$4:$B$25,0),MATCH(CT_Bands_2003_Rates!BT$2,CT_Bills_2003_2022!$D$3:$L$3,0))/SUMIFS(CT_Bands_Revaluing_2022!$W$19:$AF$19, CT_Bands_Revaluing_2022!$W$4:$AF$4, CT_Bands_2003_Rates!BT$3), "n/a")</f>
        <v>1.0293301159943914E-2</v>
      </c>
      <c r="BU16" s="148">
        <f>IFERROR(INDEX(CT_Bills_2003_2022!$D$4:$L$25,MATCH(CT_Bands_2003_Rates!$B16,CT_Bills_2003_2022!$B$4:$B$25,0),MATCH(CT_Bands_2003_Rates!BU$2,CT_Bills_2003_2022!$D$3:$L$3,0))/SUMIFS(CT_Bands_Revaluing_2022!$W$19:$AF$19, CT_Bands_Revaluing_2022!$W$4:$AF$4, CT_Bands_2003_Rates!BU$3), "n/a")</f>
        <v>7.6269673249389656E-3</v>
      </c>
      <c r="BV16" s="148">
        <f>IFERROR(INDEX(CT_Bills_2003_2022!$D$4:$L$25,MATCH(CT_Bands_2003_Rates!$B16,CT_Bills_2003_2022!$B$4:$B$25,0),MATCH(CT_Bands_2003_Rates!BV$2,CT_Bills_2003_2022!$D$3:$L$3,0))/SUMIFS(CT_Bands_Revaluing_2022!$W$19:$AF$19, CT_Bands_Revaluing_2022!$W$4:$AF$4, CT_Bands_2003_Rates!BV$3), "n/a")</f>
        <v>5.3647331711300806E-3</v>
      </c>
      <c r="BW16" s="148">
        <f>IFERROR(INDEX(CT_Bills_2003_2022!$D$4:$L$25,MATCH(CT_Bands_2003_Rates!$B16,CT_Bills_2003_2022!$B$4:$B$25,0),MATCH(CT_Bands_2003_Rates!BW$2,CT_Bills_2003_2022!$D$3:$L$3,0))/SUMIFS(CT_Bands_Revaluing_2022!$W$19:$AF$19, CT_Bands_Revaluing_2022!$W$4:$AF$4, CT_Bands_2003_Rates!BW$3), "n/a")</f>
        <v>3.9197440166703719E-3</v>
      </c>
      <c r="BX16" s="148">
        <f>IFERROR(INDEX(CT_Bills_2003_2022!$D$4:$L$25,MATCH(CT_Bands_2003_Rates!$B16,CT_Bills_2003_2022!$B$4:$B$25,0),MATCH(CT_Bands_2003_Rates!BX$2,CT_Bills_2003_2022!$D$3:$L$3,0))/SUMIFS(CT_Bands_Revaluing_2022!$W$19:$AF$19, CT_Bands_Revaluing_2022!$W$4:$AF$4, CT_Bands_2003_Rates!BX$3), "n/a")</f>
        <v>3.4592260044888838E-3</v>
      </c>
      <c r="BY16" s="149">
        <f>IFERROR(INDEX(CT_Bills_2003_2022!$D$4:$L$25,MATCH(CT_Bands_2003_Rates!$B16,CT_Bills_2003_2022!$B$4:$B$25,0),MATCH(CT_Bands_2003_Rates!BY$2,CT_Bills_2003_2022!$D$3:$L$3,0))/SUMIFS(CT_Bands_Revaluing_2022!$W$19:$AF$19, CT_Bands_Revaluing_2022!$W$4:$AF$4, CT_Bands_2003_Rates!BY$3), "n/a")</f>
        <v>5.0643124053333335E-2</v>
      </c>
      <c r="BZ16" s="148">
        <f>IFERROR(INDEX(CT_Bills_2003_2022!$D$4:$L$25,MATCH(CT_Bands_2003_Rates!$B16,CT_Bills_2003_2022!$B$4:$B$25,0),MATCH(CT_Bands_2003_Rates!BZ$2,CT_Bills_2003_2022!$D$3:$L$3,0))/SUMIFS(CT_Bands_Revaluing_2022!$W$19:$AF$19, CT_Bands_Revaluing_2022!$W$4:$AF$4, CT_Bands_2003_Rates!BZ$3), "n/a")</f>
        <v>3.2325260777613711E-2</v>
      </c>
      <c r="CA16" s="148">
        <f>IFERROR(INDEX(CT_Bills_2003_2022!$D$4:$L$25,MATCH(CT_Bands_2003_Rates!$B16,CT_Bills_2003_2022!$B$4:$B$25,0),MATCH(CT_Bands_2003_Rates!CA$2,CT_Bills_2003_2022!$D$3:$L$3,0))/SUMIFS(CT_Bands_Revaluing_2022!$W$19:$AF$19, CT_Bands_Revaluing_2022!$W$4:$AF$4, CT_Bands_2003_Rates!CA$3), "n/a")</f>
        <v>2.2342489016208777E-2</v>
      </c>
      <c r="CB16" s="148">
        <f>IFERROR(INDEX(CT_Bills_2003_2022!$D$4:$L$25,MATCH(CT_Bands_2003_Rates!$B16,CT_Bills_2003_2022!$B$4:$B$25,0),MATCH(CT_Bands_2003_Rates!CB$2,CT_Bills_2003_2022!$D$3:$L$3,0))/SUMIFS(CT_Bands_Revaluing_2022!$W$19:$AF$19, CT_Bands_Revaluing_2022!$W$4:$AF$4, CT_Bands_2003_Rates!CB$3), "n/a")</f>
        <v>1.6336456497943016E-2</v>
      </c>
      <c r="CC16" s="148">
        <f>IFERROR(INDEX(CT_Bills_2003_2022!$D$4:$L$25,MATCH(CT_Bands_2003_Rates!$B16,CT_Bills_2003_2022!$B$4:$B$25,0),MATCH(CT_Bands_2003_Rates!CC$2,CT_Bills_2003_2022!$D$3:$L$3,0))/SUMIFS(CT_Bands_Revaluing_2022!$W$19:$AF$19, CT_Bands_Revaluing_2022!$W$4:$AF$4, CT_Bands_2003_Rates!CC$3), "n/a")</f>
        <v>1.2351961391932696E-2</v>
      </c>
      <c r="CD16" s="148">
        <f>IFERROR(INDEX(CT_Bills_2003_2022!$D$4:$L$25,MATCH(CT_Bands_2003_Rates!$B16,CT_Bills_2003_2022!$B$4:$B$25,0),MATCH(CT_Bands_2003_Rates!CD$2,CT_Bills_2003_2022!$D$3:$L$3,0))/SUMIFS(CT_Bands_Revaluing_2022!$W$19:$AF$19, CT_Bands_Revaluing_2022!$W$4:$AF$4, CT_Bands_2003_Rates!CD$3), "n/a")</f>
        <v>9.1523607899267594E-3</v>
      </c>
      <c r="CE16" s="148">
        <f>IFERROR(INDEX(CT_Bills_2003_2022!$D$4:$L$25,MATCH(CT_Bands_2003_Rates!$B16,CT_Bills_2003_2022!$B$4:$B$25,0),MATCH(CT_Bands_2003_Rates!CE$2,CT_Bills_2003_2022!$D$3:$L$3,0))/SUMIFS(CT_Bands_Revaluing_2022!$W$19:$AF$19, CT_Bands_Revaluing_2022!$W$4:$AF$4, CT_Bands_2003_Rates!CE$3), "n/a")</f>
        <v>6.4376798053560969E-3</v>
      </c>
      <c r="CF16" s="148">
        <f>IFERROR(INDEX(CT_Bills_2003_2022!$D$4:$L$25,MATCH(CT_Bands_2003_Rates!$B16,CT_Bills_2003_2022!$B$4:$B$25,0),MATCH(CT_Bands_2003_Rates!CF$2,CT_Bills_2003_2022!$D$3:$L$3,0))/SUMIFS(CT_Bands_Revaluing_2022!$W$19:$AF$19, CT_Bands_Revaluing_2022!$W$4:$AF$4, CT_Bands_2003_Rates!CF$3), "n/a")</f>
        <v>4.7036928200044461E-3</v>
      </c>
      <c r="CG16" s="148">
        <f>IFERROR(INDEX(CT_Bills_2003_2022!$D$4:$L$25,MATCH(CT_Bands_2003_Rates!$B16,CT_Bills_2003_2022!$B$4:$B$25,0),MATCH(CT_Bands_2003_Rates!CG$2,CT_Bills_2003_2022!$D$3:$L$3,0))/SUMIFS(CT_Bands_Revaluing_2022!$W$19:$AF$19, CT_Bands_Revaluing_2022!$W$4:$AF$4, CT_Bands_2003_Rates!CG$3), "n/a")</f>
        <v>4.1510712053866609E-3</v>
      </c>
      <c r="CH16" s="148">
        <f>IFERROR(INDEX(CT_Bills_2003_2022!$D$4:$L$25,MATCH(CT_Bands_2003_Rates!$B16,CT_Bills_2003_2022!$B$4:$B$25,0),MATCH(CT_Bands_2003_Rates!CH$2,CT_Bills_2003_2022!$D$3:$L$3,0))/SUMIFS(CT_Bands_Revaluing_2022!$W$19:$AF$19, CT_Bands_Revaluing_2022!$W$4:$AF$4, CT_Bands_2003_Rates!CH$3), "n/a")</f>
        <v>5.9083644728888891E-2</v>
      </c>
      <c r="CI16" s="148">
        <f>IFERROR(INDEX(CT_Bills_2003_2022!$D$4:$L$25,MATCH(CT_Bands_2003_Rates!$B16,CT_Bills_2003_2022!$B$4:$B$25,0),MATCH(CT_Bands_2003_Rates!CI$2,CT_Bills_2003_2022!$D$3:$L$3,0))/SUMIFS(CT_Bands_Revaluing_2022!$W$19:$AF$19, CT_Bands_Revaluing_2022!$W$4:$AF$4, CT_Bands_2003_Rates!CI$3), "n/a")</f>
        <v>3.7712804240549333E-2</v>
      </c>
      <c r="CJ16" s="148">
        <f>IFERROR(INDEX(CT_Bills_2003_2022!$D$4:$L$25,MATCH(CT_Bands_2003_Rates!$B16,CT_Bills_2003_2022!$B$4:$B$25,0),MATCH(CT_Bands_2003_Rates!CJ$2,CT_Bills_2003_2022!$D$3:$L$3,0))/SUMIFS(CT_Bands_Revaluing_2022!$W$19:$AF$19, CT_Bands_Revaluing_2022!$W$4:$AF$4, CT_Bands_2003_Rates!CJ$3), "n/a")</f>
        <v>2.6066237185576907E-2</v>
      </c>
      <c r="CK16" s="148">
        <f>IFERROR(INDEX(CT_Bills_2003_2022!$D$4:$L$25,MATCH(CT_Bands_2003_Rates!$B16,CT_Bills_2003_2022!$B$4:$B$25,0),MATCH(CT_Bands_2003_Rates!CK$2,CT_Bills_2003_2022!$D$3:$L$3,0))/SUMIFS(CT_Bands_Revaluing_2022!$W$19:$AF$19, CT_Bands_Revaluing_2022!$W$4:$AF$4, CT_Bands_2003_Rates!CK$3), "n/a")</f>
        <v>1.9059199247600186E-2</v>
      </c>
      <c r="CL16" s="148">
        <f>IFERROR(INDEX(CT_Bills_2003_2022!$D$4:$L$25,MATCH(CT_Bands_2003_Rates!$B16,CT_Bills_2003_2022!$B$4:$B$25,0),MATCH(CT_Bands_2003_Rates!CL$2,CT_Bills_2003_2022!$D$3:$L$3,0))/SUMIFS(CT_Bands_Revaluing_2022!$W$19:$AF$19, CT_Bands_Revaluing_2022!$W$4:$AF$4, CT_Bands_2003_Rates!CL$3), "n/a")</f>
        <v>1.4410621623921479E-2</v>
      </c>
      <c r="CM16" s="148">
        <f>IFERROR(INDEX(CT_Bills_2003_2022!$D$4:$L$25,MATCH(CT_Bands_2003_Rates!$B16,CT_Bills_2003_2022!$B$4:$B$25,0),MATCH(CT_Bands_2003_Rates!CM$2,CT_Bills_2003_2022!$D$3:$L$3,0))/SUMIFS(CT_Bands_Revaluing_2022!$W$19:$AF$19, CT_Bands_Revaluing_2022!$W$4:$AF$4, CT_Bands_2003_Rates!CM$3), "n/a")</f>
        <v>1.0677754254914552E-2</v>
      </c>
      <c r="CN16" s="148">
        <f>IFERROR(INDEX(CT_Bills_2003_2022!$D$4:$L$25,MATCH(CT_Bands_2003_Rates!$B16,CT_Bills_2003_2022!$B$4:$B$25,0),MATCH(CT_Bands_2003_Rates!CN$2,CT_Bills_2003_2022!$D$3:$L$3,0))/SUMIFS(CT_Bands_Revaluing_2022!$W$19:$AF$19, CT_Bands_Revaluing_2022!$W$4:$AF$4, CT_Bands_2003_Rates!CN$3), "n/a")</f>
        <v>7.5106264395821132E-3</v>
      </c>
      <c r="CO16" s="148">
        <f>IFERROR(INDEX(CT_Bills_2003_2022!$D$4:$L$25,MATCH(CT_Bands_2003_Rates!$B16,CT_Bills_2003_2022!$B$4:$B$25,0),MATCH(CT_Bands_2003_Rates!CO$2,CT_Bills_2003_2022!$D$3:$L$3,0))/SUMIFS(CT_Bands_Revaluing_2022!$W$19:$AF$19, CT_Bands_Revaluing_2022!$W$4:$AF$4, CT_Bands_2003_Rates!CO$3), "n/a")</f>
        <v>5.4876416233385203E-3</v>
      </c>
      <c r="CP16" s="148">
        <f>IFERROR(INDEX(CT_Bills_2003_2022!$D$4:$L$25,MATCH(CT_Bands_2003_Rates!$B16,CT_Bills_2003_2022!$B$4:$B$25,0),MATCH(CT_Bands_2003_Rates!CP$2,CT_Bills_2003_2022!$D$3:$L$3,0))/SUMIFS(CT_Bands_Revaluing_2022!$W$19:$AF$19, CT_Bands_Revaluing_2022!$W$4:$AF$4, CT_Bands_2003_Rates!CP$3), "n/a")</f>
        <v>4.8429164062844376E-3</v>
      </c>
    </row>
    <row r="17" spans="1:94" x14ac:dyDescent="0.25">
      <c r="A17" s="126" t="s">
        <v>1113</v>
      </c>
      <c r="B17" s="127" t="s">
        <v>1114</v>
      </c>
      <c r="C17" s="127" t="s">
        <v>2330</v>
      </c>
      <c r="D17" s="148">
        <f t="shared" si="0"/>
        <v>1.5097418533333335E-2</v>
      </c>
      <c r="E17" s="148">
        <f t="shared" si="1"/>
        <v>1.1242710640947628E-2</v>
      </c>
      <c r="F17" s="148">
        <f t="shared" si="2"/>
        <v>8.880808311348104E-3</v>
      </c>
      <c r="G17" s="148">
        <f t="shared" si="3"/>
        <v>7.3051868060498796E-3</v>
      </c>
      <c r="H17" s="148">
        <f t="shared" si="4"/>
        <v>6.7508672289421749E-3</v>
      </c>
      <c r="I17" s="148">
        <f t="shared" si="5"/>
        <v>5.9116326646996018E-3</v>
      </c>
      <c r="J17" s="148">
        <f t="shared" si="6"/>
        <v>4.7979043661827408E-3</v>
      </c>
      <c r="K17" s="148">
        <f t="shared" si="7"/>
        <v>4.2067084416666E-3</v>
      </c>
      <c r="L17" s="146">
        <f t="shared" si="8"/>
        <v>4.33122189483946E-3</v>
      </c>
      <c r="M17" s="138"/>
      <c r="N17" s="148">
        <f>IFERROR(INDEX(CT_Bills_2003_2022!$D$4:$L$25,MATCH(CT_Bands_2003_Rates!$B17,CT_Bills_2003_2022!$B$4:$B$25,0),MATCH(CT_Bands_2003_Rates!N$2,CT_Bills_2003_2022!$D$3:$L$3,0))/SUMIFS(CT_Bands_Revaluing_2022!$W$19:$AF$19, CT_Bands_Revaluing_2022!$W$4:$AF$4, CT_Bands_2003_Rates!N$3), "n/a")</f>
        <v>1.5097418533333335E-2</v>
      </c>
      <c r="O17" s="148">
        <f>IFERROR(INDEX(CT_Bills_2003_2022!$D$4:$L$25,MATCH(CT_Bands_2003_Rates!$B17,CT_Bills_2003_2022!$B$4:$B$25,0),MATCH(CT_Bands_2003_Rates!O$2,CT_Bills_2003_2022!$D$3:$L$3,0))/SUMIFS(CT_Bands_Revaluing_2022!$W$19:$AF$19, CT_Bands_Revaluing_2022!$W$4:$AF$4, CT_Bands_2003_Rates!O$3), "n/a")</f>
        <v>9.6366091208122534E-3</v>
      </c>
      <c r="P17" s="148">
        <f>IFERROR(INDEX(CT_Bills_2003_2022!$D$4:$L$25,MATCH(CT_Bands_2003_Rates!$B17,CT_Bills_2003_2022!$B$4:$B$25,0),MATCH(CT_Bands_2003_Rates!P$2,CT_Bills_2003_2022!$D$3:$L$3,0))/SUMIFS(CT_Bands_Revaluing_2022!$W$19:$AF$19, CT_Bands_Revaluing_2022!$W$4:$AF$4, CT_Bands_2003_Rates!P$3), "n/a")</f>
        <v>6.6606062335110789E-3</v>
      </c>
      <c r="Q17" s="148">
        <f>IFERROR(INDEX(CT_Bills_2003_2022!$D$4:$L$25,MATCH(CT_Bands_2003_Rates!$B17,CT_Bills_2003_2022!$B$4:$B$25,0),MATCH(CT_Bands_2003_Rates!Q$2,CT_Bills_2003_2022!$D$3:$L$3,0))/SUMIFS(CT_Bands_Revaluing_2022!$W$19:$AF$19, CT_Bands_Revaluing_2022!$W$4:$AF$4, CT_Bands_2003_Rates!Q$3), "n/a")</f>
        <v>4.870124537366587E-3</v>
      </c>
      <c r="R17" s="148">
        <f>IFERROR(INDEX(CT_Bills_2003_2022!$D$4:$L$25,MATCH(CT_Bands_2003_Rates!$B17,CT_Bills_2003_2022!$B$4:$B$25,0),MATCH(CT_Bands_2003_Rates!R$2,CT_Bills_2003_2022!$D$3:$L$3,0))/SUMIFS(CT_Bands_Revaluing_2022!$W$19:$AF$19, CT_Bands_Revaluing_2022!$W$4:$AF$4, CT_Bands_2003_Rates!R$3), "n/a")</f>
        <v>3.6822912157866415E-3</v>
      </c>
      <c r="S17" s="148">
        <f>IFERROR(INDEX(CT_Bills_2003_2022!$D$4:$L$25,MATCH(CT_Bands_2003_Rates!$B17,CT_Bills_2003_2022!$B$4:$B$25,0),MATCH(CT_Bands_2003_Rates!S$2,CT_Bills_2003_2022!$D$3:$L$3,0))/SUMIFS(CT_Bands_Revaluing_2022!$W$19:$AF$19, CT_Bands_Revaluing_2022!$W$4:$AF$4, CT_Bands_2003_Rates!S$3), "n/a")</f>
        <v>2.7284458452459699E-3</v>
      </c>
      <c r="T17" s="148">
        <f>IFERROR(INDEX(CT_Bills_2003_2022!$D$4:$L$25,MATCH(CT_Bands_2003_Rates!$B17,CT_Bills_2003_2022!$B$4:$B$25,0),MATCH(CT_Bands_2003_Rates!T$2,CT_Bills_2003_2022!$D$3:$L$3,0))/SUMIFS(CT_Bands_Revaluing_2022!$W$19:$AF$19, CT_Bands_Revaluing_2022!$W$4:$AF$4, CT_Bands_2003_Rates!T$3), "n/a")</f>
        <v>1.9191617464730966E-3</v>
      </c>
      <c r="U17" s="148">
        <f>IFERROR(INDEX(CT_Bills_2003_2022!$D$4:$L$25,MATCH(CT_Bands_2003_Rates!$B17,CT_Bills_2003_2022!$B$4:$B$25,0),MATCH(CT_Bands_2003_Rates!U$2,CT_Bills_2003_2022!$D$3:$L$3,0))/SUMIFS(CT_Bands_Revaluing_2022!$W$19:$AF$19, CT_Bands_Revaluing_2022!$W$4:$AF$4, CT_Bands_2003_Rates!U$3), "n/a")</f>
        <v>1.4022361472222002E-3</v>
      </c>
      <c r="V17" s="148">
        <f>IFERROR(INDEX(CT_Bills_2003_2022!$D$4:$L$25,MATCH(CT_Bands_2003_Rates!$B17,CT_Bills_2003_2022!$B$4:$B$25,0),MATCH(CT_Bands_2003_Rates!V$2,CT_Bills_2003_2022!$D$3:$L$3,0))/SUMIFS(CT_Bands_Revaluing_2022!$W$19:$AF$19, CT_Bands_Revaluing_2022!$W$4:$AF$4, CT_Bands_2003_Rates!V$3), "n/a")</f>
        <v>1.2374919699541314E-3</v>
      </c>
      <c r="W17" s="149">
        <f>IFERROR(INDEX(CT_Bills_2003_2022!$D$4:$L$25,MATCH(CT_Bands_2003_Rates!$B17,CT_Bills_2003_2022!$B$4:$B$25,0),MATCH(CT_Bands_2003_Rates!W$2,CT_Bills_2003_2022!$D$3:$L$3,0))/SUMIFS(CT_Bands_Revaluing_2022!$W$19:$AF$19, CT_Bands_Revaluing_2022!$W$4:$AF$4, CT_Bands_2003_Rates!W$3), "n/a")</f>
        <v>1.7613654955555558E-2</v>
      </c>
      <c r="X17" s="148">
        <f>IFERROR(INDEX(CT_Bills_2003_2022!$D$4:$L$25,MATCH(CT_Bands_2003_Rates!$B17,CT_Bills_2003_2022!$B$4:$B$25,0),MATCH(CT_Bands_2003_Rates!X$2,CT_Bills_2003_2022!$D$3:$L$3,0))/SUMIFS(CT_Bands_Revaluing_2022!$W$19:$AF$19, CT_Bands_Revaluing_2022!$W$4:$AF$4, CT_Bands_2003_Rates!X$3), "n/a")</f>
        <v>1.1242710640947628E-2</v>
      </c>
      <c r="Y17" s="148">
        <f>IFERROR(INDEX(CT_Bills_2003_2022!$D$4:$L$25,MATCH(CT_Bands_2003_Rates!$B17,CT_Bills_2003_2022!$B$4:$B$25,0),MATCH(CT_Bands_2003_Rates!Y$2,CT_Bills_2003_2022!$D$3:$L$3,0))/SUMIFS(CT_Bands_Revaluing_2022!$W$19:$AF$19, CT_Bands_Revaluing_2022!$W$4:$AF$4, CT_Bands_2003_Rates!Y$3), "n/a")</f>
        <v>7.7707072724295919E-3</v>
      </c>
      <c r="Z17" s="148">
        <f>IFERROR(INDEX(CT_Bills_2003_2022!$D$4:$L$25,MATCH(CT_Bands_2003_Rates!$B17,CT_Bills_2003_2022!$B$4:$B$25,0),MATCH(CT_Bands_2003_Rates!Z$2,CT_Bills_2003_2022!$D$3:$L$3,0))/SUMIFS(CT_Bands_Revaluing_2022!$W$19:$AF$19, CT_Bands_Revaluing_2022!$W$4:$AF$4, CT_Bands_2003_Rates!Z$3), "n/a")</f>
        <v>5.6818119602610184E-3</v>
      </c>
      <c r="AA17" s="148">
        <f>IFERROR(INDEX(CT_Bills_2003_2022!$D$4:$L$25,MATCH(CT_Bands_2003_Rates!$B17,CT_Bills_2003_2022!$B$4:$B$25,0),MATCH(CT_Bands_2003_Rates!AA$2,CT_Bills_2003_2022!$D$3:$L$3,0))/SUMIFS(CT_Bands_Revaluing_2022!$W$19:$AF$19, CT_Bands_Revaluing_2022!$W$4:$AF$4, CT_Bands_2003_Rates!AA$3), "n/a")</f>
        <v>4.2960064184177481E-3</v>
      </c>
      <c r="AB17" s="148">
        <f>IFERROR(INDEX(CT_Bills_2003_2022!$D$4:$L$25,MATCH(CT_Bands_2003_Rates!$B17,CT_Bills_2003_2022!$B$4:$B$25,0),MATCH(CT_Bands_2003_Rates!AB$2,CT_Bills_2003_2022!$D$3:$L$3,0))/SUMIFS(CT_Bands_Revaluing_2022!$W$19:$AF$19, CT_Bands_Revaluing_2022!$W$4:$AF$4, CT_Bands_2003_Rates!AB$3), "n/a")</f>
        <v>3.1831868194536314E-3</v>
      </c>
      <c r="AC17" s="148">
        <f>IFERROR(INDEX(CT_Bills_2003_2022!$D$4:$L$25,MATCH(CT_Bands_2003_Rates!$B17,CT_Bills_2003_2022!$B$4:$B$25,0),MATCH(CT_Bands_2003_Rates!AC$2,CT_Bills_2003_2022!$D$3:$L$3,0))/SUMIFS(CT_Bands_Revaluing_2022!$W$19:$AF$19, CT_Bands_Revaluing_2022!$W$4:$AF$4, CT_Bands_2003_Rates!AC$3), "n/a")</f>
        <v>2.2390220375519457E-3</v>
      </c>
      <c r="AD17" s="148">
        <f>IFERROR(INDEX(CT_Bills_2003_2022!$D$4:$L$25,MATCH(CT_Bands_2003_Rates!$B17,CT_Bills_2003_2022!$B$4:$B$25,0),MATCH(CT_Bands_2003_Rates!AD$2,CT_Bills_2003_2022!$D$3:$L$3,0))/SUMIFS(CT_Bands_Revaluing_2022!$W$19:$AF$19, CT_Bands_Revaluing_2022!$W$4:$AF$4, CT_Bands_2003_Rates!AD$3), "n/a")</f>
        <v>1.6359421717592334E-3</v>
      </c>
      <c r="AE17" s="148">
        <f>IFERROR(INDEX(CT_Bills_2003_2022!$D$4:$L$25,MATCH(CT_Bands_2003_Rates!$B17,CT_Bills_2003_2022!$B$4:$B$25,0),MATCH(CT_Bands_2003_Rates!AE$2,CT_Bills_2003_2022!$D$3:$L$3,0))/SUMIFS(CT_Bands_Revaluing_2022!$W$19:$AF$19, CT_Bands_Revaluing_2022!$W$4:$AF$4, CT_Bands_2003_Rates!AE$3), "n/a")</f>
        <v>1.4437406316131533E-3</v>
      </c>
      <c r="AF17" s="149">
        <f>IFERROR(INDEX(CT_Bills_2003_2022!$D$4:$L$25,MATCH(CT_Bands_2003_Rates!$B17,CT_Bills_2003_2022!$B$4:$B$25,0),MATCH(CT_Bands_2003_Rates!AF$2,CT_Bills_2003_2022!$D$3:$L$3,0))/SUMIFS(CT_Bands_Revaluing_2022!$W$19:$AF$19, CT_Bands_Revaluing_2022!$W$4:$AF$4, CT_Bands_2003_Rates!AF$3), "n/a")</f>
        <v>2.0129891377777778E-2</v>
      </c>
      <c r="AG17" s="148">
        <f>IFERROR(INDEX(CT_Bills_2003_2022!$D$4:$L$25,MATCH(CT_Bands_2003_Rates!$B17,CT_Bills_2003_2022!$B$4:$B$25,0),MATCH(CT_Bands_2003_Rates!AG$2,CT_Bills_2003_2022!$D$3:$L$3,0))/SUMIFS(CT_Bands_Revaluing_2022!$W$19:$AF$19, CT_Bands_Revaluing_2022!$W$4:$AF$4, CT_Bands_2003_Rates!AG$3), "n/a")</f>
        <v>1.2848812161083004E-2</v>
      </c>
      <c r="AH17" s="148">
        <f>IFERROR(INDEX(CT_Bills_2003_2022!$D$4:$L$25,MATCH(CT_Bands_2003_Rates!$B17,CT_Bills_2003_2022!$B$4:$B$25,0),MATCH(CT_Bands_2003_Rates!AH$2,CT_Bills_2003_2022!$D$3:$L$3,0))/SUMIFS(CT_Bands_Revaluing_2022!$W$19:$AF$19, CT_Bands_Revaluing_2022!$W$4:$AF$4, CT_Bands_2003_Rates!AH$3), "n/a")</f>
        <v>8.880808311348104E-3</v>
      </c>
      <c r="AI17" s="148">
        <f>IFERROR(INDEX(CT_Bills_2003_2022!$D$4:$L$25,MATCH(CT_Bands_2003_Rates!$B17,CT_Bills_2003_2022!$B$4:$B$25,0),MATCH(CT_Bands_2003_Rates!AI$2,CT_Bills_2003_2022!$D$3:$L$3,0))/SUMIFS(CT_Bands_Revaluing_2022!$W$19:$AF$19, CT_Bands_Revaluing_2022!$W$4:$AF$4, CT_Bands_2003_Rates!AI$3), "n/a")</f>
        <v>6.493499383155449E-3</v>
      </c>
      <c r="AJ17" s="148">
        <f>IFERROR(INDEX(CT_Bills_2003_2022!$D$4:$L$25,MATCH(CT_Bands_2003_Rates!$B17,CT_Bills_2003_2022!$B$4:$B$25,0),MATCH(CT_Bands_2003_Rates!AJ$2,CT_Bills_2003_2022!$D$3:$L$3,0))/SUMIFS(CT_Bands_Revaluing_2022!$W$19:$AF$19, CT_Bands_Revaluing_2022!$W$4:$AF$4, CT_Bands_2003_Rates!AJ$3), "n/a")</f>
        <v>4.9097216210488553E-3</v>
      </c>
      <c r="AK17" s="148">
        <f>IFERROR(INDEX(CT_Bills_2003_2022!$D$4:$L$25,MATCH(CT_Bands_2003_Rates!$B17,CT_Bills_2003_2022!$B$4:$B$25,0),MATCH(CT_Bands_2003_Rates!AK$2,CT_Bills_2003_2022!$D$3:$L$3,0))/SUMIFS(CT_Bands_Revaluing_2022!$W$19:$AF$19, CT_Bands_Revaluing_2022!$W$4:$AF$4, CT_Bands_2003_Rates!AK$3), "n/a")</f>
        <v>3.6379277936612929E-3</v>
      </c>
      <c r="AL17" s="148">
        <f>IFERROR(INDEX(CT_Bills_2003_2022!$D$4:$L$25,MATCH(CT_Bands_2003_Rates!$B17,CT_Bills_2003_2022!$B$4:$B$25,0),MATCH(CT_Bands_2003_Rates!AL$2,CT_Bills_2003_2022!$D$3:$L$3,0))/SUMIFS(CT_Bands_Revaluing_2022!$W$19:$AF$19, CT_Bands_Revaluing_2022!$W$4:$AF$4, CT_Bands_2003_Rates!AL$3), "n/a")</f>
        <v>2.5588823286307951E-3</v>
      </c>
      <c r="AM17" s="148">
        <f>IFERROR(INDEX(CT_Bills_2003_2022!$D$4:$L$25,MATCH(CT_Bands_2003_Rates!$B17,CT_Bills_2003_2022!$B$4:$B$25,0),MATCH(CT_Bands_2003_Rates!AM$2,CT_Bills_2003_2022!$D$3:$L$3,0))/SUMIFS(CT_Bands_Revaluing_2022!$W$19:$AF$19, CT_Bands_Revaluing_2022!$W$4:$AF$4, CT_Bands_2003_Rates!AM$3), "n/a")</f>
        <v>1.8696481962962666E-3</v>
      </c>
      <c r="AN17" s="148">
        <f>IFERROR(INDEX(CT_Bills_2003_2022!$D$4:$L$25,MATCH(CT_Bands_2003_Rates!$B17,CT_Bills_2003_2022!$B$4:$B$25,0),MATCH(CT_Bands_2003_Rates!AN$2,CT_Bills_2003_2022!$D$3:$L$3,0))/SUMIFS(CT_Bands_Revaluing_2022!$W$19:$AF$19, CT_Bands_Revaluing_2022!$W$4:$AF$4, CT_Bands_2003_Rates!AN$3), "n/a")</f>
        <v>1.6499892932721751E-3</v>
      </c>
      <c r="AO17" s="149">
        <f>IFERROR(INDEX(CT_Bills_2003_2022!$D$4:$L$25,MATCH(CT_Bands_2003_Rates!$B17,CT_Bills_2003_2022!$B$4:$B$25,0),MATCH(CT_Bands_2003_Rates!AO$2,CT_Bills_2003_2022!$D$3:$L$3,0))/SUMIFS(CT_Bands_Revaluing_2022!$W$19:$AF$19, CT_Bands_Revaluing_2022!$W$4:$AF$4, CT_Bands_2003_Rates!AO$3), "n/a")</f>
        <v>2.2646127800000002E-2</v>
      </c>
      <c r="AP17" s="148">
        <f>IFERROR(INDEX(CT_Bills_2003_2022!$D$4:$L$25,MATCH(CT_Bands_2003_Rates!$B17,CT_Bills_2003_2022!$B$4:$B$25,0),MATCH(CT_Bands_2003_Rates!AP$2,CT_Bills_2003_2022!$D$3:$L$3,0))/SUMIFS(CT_Bands_Revaluing_2022!$W$19:$AF$19, CT_Bands_Revaluing_2022!$W$4:$AF$4, CT_Bands_2003_Rates!AP$3), "n/a")</f>
        <v>1.4454913681218378E-2</v>
      </c>
      <c r="AQ17" s="148">
        <f>IFERROR(INDEX(CT_Bills_2003_2022!$D$4:$L$25,MATCH(CT_Bands_2003_Rates!$B17,CT_Bills_2003_2022!$B$4:$B$25,0),MATCH(CT_Bands_2003_Rates!AQ$2,CT_Bills_2003_2022!$D$3:$L$3,0))/SUMIFS(CT_Bands_Revaluing_2022!$W$19:$AF$19, CT_Bands_Revaluing_2022!$W$4:$AF$4, CT_Bands_2003_Rates!AQ$3), "n/a")</f>
        <v>9.990909350266617E-3</v>
      </c>
      <c r="AR17" s="148">
        <f>IFERROR(INDEX(CT_Bills_2003_2022!$D$4:$L$25,MATCH(CT_Bands_2003_Rates!$B17,CT_Bills_2003_2022!$B$4:$B$25,0),MATCH(CT_Bands_2003_Rates!AR$2,CT_Bills_2003_2022!$D$3:$L$3,0))/SUMIFS(CT_Bands_Revaluing_2022!$W$19:$AF$19, CT_Bands_Revaluing_2022!$W$4:$AF$4, CT_Bands_2003_Rates!AR$3), "n/a")</f>
        <v>7.3051868060498796E-3</v>
      </c>
      <c r="AS17" s="148">
        <f>IFERROR(INDEX(CT_Bills_2003_2022!$D$4:$L$25,MATCH(CT_Bands_2003_Rates!$B17,CT_Bills_2003_2022!$B$4:$B$25,0),MATCH(CT_Bands_2003_Rates!AS$2,CT_Bills_2003_2022!$D$3:$L$3,0))/SUMIFS(CT_Bands_Revaluing_2022!$W$19:$AF$19, CT_Bands_Revaluing_2022!$W$4:$AF$4, CT_Bands_2003_Rates!AS$3), "n/a")</f>
        <v>5.5234368236799615E-3</v>
      </c>
      <c r="AT17" s="148">
        <f>IFERROR(INDEX(CT_Bills_2003_2022!$D$4:$L$25,MATCH(CT_Bands_2003_Rates!$B17,CT_Bills_2003_2022!$B$4:$B$25,0),MATCH(CT_Bands_2003_Rates!AT$2,CT_Bills_2003_2022!$D$3:$L$3,0))/SUMIFS(CT_Bands_Revaluing_2022!$W$19:$AF$19, CT_Bands_Revaluing_2022!$W$4:$AF$4, CT_Bands_2003_Rates!AT$3), "n/a")</f>
        <v>4.0926687678689549E-3</v>
      </c>
      <c r="AU17" s="148">
        <f>IFERROR(INDEX(CT_Bills_2003_2022!$D$4:$L$25,MATCH(CT_Bands_2003_Rates!$B17,CT_Bills_2003_2022!$B$4:$B$25,0),MATCH(CT_Bands_2003_Rates!AU$2,CT_Bills_2003_2022!$D$3:$L$3,0))/SUMIFS(CT_Bands_Revaluing_2022!$W$19:$AF$19, CT_Bands_Revaluing_2022!$W$4:$AF$4, CT_Bands_2003_Rates!AU$3), "n/a")</f>
        <v>2.8787426197096444E-3</v>
      </c>
      <c r="AV17" s="148">
        <f>IFERROR(INDEX(CT_Bills_2003_2022!$D$4:$L$25,MATCH(CT_Bands_2003_Rates!$B17,CT_Bills_2003_2022!$B$4:$B$25,0),MATCH(CT_Bands_2003_Rates!AV$2,CT_Bills_2003_2022!$D$3:$L$3,0))/SUMIFS(CT_Bands_Revaluing_2022!$W$19:$AF$19, CT_Bands_Revaluing_2022!$W$4:$AF$4, CT_Bands_2003_Rates!AV$3), "n/a")</f>
        <v>2.1033542208333E-3</v>
      </c>
      <c r="AW17" s="148">
        <f>IFERROR(INDEX(CT_Bills_2003_2022!$D$4:$L$25,MATCH(CT_Bands_2003_Rates!$B17,CT_Bills_2003_2022!$B$4:$B$25,0),MATCH(CT_Bands_2003_Rates!AW$2,CT_Bills_2003_2022!$D$3:$L$3,0))/SUMIFS(CT_Bands_Revaluing_2022!$W$19:$AF$19, CT_Bands_Revaluing_2022!$W$4:$AF$4, CT_Bands_2003_Rates!AW$3), "n/a")</f>
        <v>1.8562379549311968E-3</v>
      </c>
      <c r="AX17" s="149">
        <f>IFERROR(INDEX(CT_Bills_2003_2022!$D$4:$L$25,MATCH(CT_Bands_2003_Rates!$B17,CT_Bills_2003_2022!$B$4:$B$25,0),MATCH(CT_Bands_2003_Rates!AX$2,CT_Bills_2003_2022!$D$3:$L$3,0))/SUMIFS(CT_Bands_Revaluing_2022!$W$19:$AF$19, CT_Bands_Revaluing_2022!$W$4:$AF$4, CT_Bands_2003_Rates!AX$3), "n/a")</f>
        <v>2.7678600644444443E-2</v>
      </c>
      <c r="AY17" s="148">
        <f>IFERROR(INDEX(CT_Bills_2003_2022!$D$4:$L$25,MATCH(CT_Bands_2003_Rates!$B17,CT_Bills_2003_2022!$B$4:$B$25,0),MATCH(CT_Bands_2003_Rates!AY$2,CT_Bills_2003_2022!$D$3:$L$3,0))/SUMIFS(CT_Bands_Revaluing_2022!$W$19:$AF$19, CT_Bands_Revaluing_2022!$W$4:$AF$4, CT_Bands_2003_Rates!AY$3), "n/a")</f>
        <v>1.7667116721489129E-2</v>
      </c>
      <c r="AZ17" s="148">
        <f>IFERROR(INDEX(CT_Bills_2003_2022!$D$4:$L$25,MATCH(CT_Bands_2003_Rates!$B17,CT_Bills_2003_2022!$B$4:$B$25,0),MATCH(CT_Bands_2003_Rates!AZ$2,CT_Bills_2003_2022!$D$3:$L$3,0))/SUMIFS(CT_Bands_Revaluing_2022!$W$19:$AF$19, CT_Bands_Revaluing_2022!$W$4:$AF$4, CT_Bands_2003_Rates!AZ$3), "n/a")</f>
        <v>1.2211111428103643E-2</v>
      </c>
      <c r="BA17" s="148">
        <f>IFERROR(INDEX(CT_Bills_2003_2022!$D$4:$L$25,MATCH(CT_Bands_2003_Rates!$B17,CT_Bills_2003_2022!$B$4:$B$25,0),MATCH(CT_Bands_2003_Rates!BA$2,CT_Bills_2003_2022!$D$3:$L$3,0))/SUMIFS(CT_Bands_Revaluing_2022!$W$19:$AF$19, CT_Bands_Revaluing_2022!$W$4:$AF$4, CT_Bands_2003_Rates!BA$3), "n/a")</f>
        <v>8.9285616518387408E-3</v>
      </c>
      <c r="BB17" s="148">
        <f>IFERROR(INDEX(CT_Bills_2003_2022!$D$4:$L$25,MATCH(CT_Bands_2003_Rates!$B17,CT_Bills_2003_2022!$B$4:$B$25,0),MATCH(CT_Bands_2003_Rates!BB$2,CT_Bills_2003_2022!$D$3:$L$3,0))/SUMIFS(CT_Bands_Revaluing_2022!$W$19:$AF$19, CT_Bands_Revaluing_2022!$W$4:$AF$4, CT_Bands_2003_Rates!BB$3), "n/a")</f>
        <v>6.7508672289421749E-3</v>
      </c>
      <c r="BC17" s="148">
        <f>IFERROR(INDEX(CT_Bills_2003_2022!$D$4:$L$25,MATCH(CT_Bands_2003_Rates!$B17,CT_Bills_2003_2022!$B$4:$B$25,0),MATCH(CT_Bands_2003_Rates!BC$2,CT_Bills_2003_2022!$D$3:$L$3,0))/SUMIFS(CT_Bands_Revaluing_2022!$W$19:$AF$19, CT_Bands_Revaluing_2022!$W$4:$AF$4, CT_Bands_2003_Rates!BC$3), "n/a")</f>
        <v>5.0021507162842779E-3</v>
      </c>
      <c r="BD17" s="148">
        <f>IFERROR(INDEX(CT_Bills_2003_2022!$D$4:$L$25,MATCH(CT_Bands_2003_Rates!$B17,CT_Bills_2003_2022!$B$4:$B$25,0),MATCH(CT_Bands_2003_Rates!BD$2,CT_Bills_2003_2022!$D$3:$L$3,0))/SUMIFS(CT_Bands_Revaluing_2022!$W$19:$AF$19, CT_Bands_Revaluing_2022!$W$4:$AF$4, CT_Bands_2003_Rates!BD$3), "n/a")</f>
        <v>3.518463201867343E-3</v>
      </c>
      <c r="BE17" s="148">
        <f>IFERROR(INDEX(CT_Bills_2003_2022!$D$4:$L$25,MATCH(CT_Bands_2003_Rates!$B17,CT_Bills_2003_2022!$B$4:$B$25,0),MATCH(CT_Bands_2003_Rates!BE$2,CT_Bills_2003_2022!$D$3:$L$3,0))/SUMIFS(CT_Bands_Revaluing_2022!$W$19:$AF$19, CT_Bands_Revaluing_2022!$W$4:$AF$4, CT_Bands_2003_Rates!BE$3), "n/a")</f>
        <v>2.5707662699073664E-3</v>
      </c>
      <c r="BF17" s="148">
        <f>IFERROR(INDEX(CT_Bills_2003_2022!$D$4:$L$25,MATCH(CT_Bands_2003_Rates!$B17,CT_Bills_2003_2022!$B$4:$B$25,0),MATCH(CT_Bands_2003_Rates!BF$2,CT_Bills_2003_2022!$D$3:$L$3,0))/SUMIFS(CT_Bands_Revaluing_2022!$W$19:$AF$19, CT_Bands_Revaluing_2022!$W$4:$AF$4, CT_Bands_2003_Rates!BF$3), "n/a")</f>
        <v>2.2687352782492405E-3</v>
      </c>
      <c r="BG17" s="149">
        <f>IFERROR(INDEX(CT_Bills_2003_2022!$D$4:$L$25,MATCH(CT_Bands_2003_Rates!$B17,CT_Bills_2003_2022!$B$4:$B$25,0),MATCH(CT_Bands_2003_Rates!BG$2,CT_Bills_2003_2022!$D$3:$L$3,0))/SUMIFS(CT_Bands_Revaluing_2022!$W$19:$AF$19, CT_Bands_Revaluing_2022!$W$4:$AF$4, CT_Bands_2003_Rates!BG$3), "n/a")</f>
        <v>3.2711073488888895E-2</v>
      </c>
      <c r="BH17" s="148">
        <f>IFERROR(INDEX(CT_Bills_2003_2022!$D$4:$L$25,MATCH(CT_Bands_2003_Rates!$B17,CT_Bills_2003_2022!$B$4:$B$25,0),MATCH(CT_Bands_2003_Rates!BH$2,CT_Bills_2003_2022!$D$3:$L$3,0))/SUMIFS(CT_Bands_Revaluing_2022!$W$19:$AF$19, CT_Bands_Revaluing_2022!$W$4:$AF$4, CT_Bands_2003_Rates!BH$3), "n/a")</f>
        <v>2.0879319761759881E-2</v>
      </c>
      <c r="BI17" s="148">
        <f>IFERROR(INDEX(CT_Bills_2003_2022!$D$4:$L$25,MATCH(CT_Bands_2003_Rates!$B17,CT_Bills_2003_2022!$B$4:$B$25,0),MATCH(CT_Bands_2003_Rates!BI$2,CT_Bills_2003_2022!$D$3:$L$3,0))/SUMIFS(CT_Bands_Revaluing_2022!$W$19:$AF$19, CT_Bands_Revaluing_2022!$W$4:$AF$4, CT_Bands_2003_Rates!BI$3), "n/a")</f>
        <v>1.4431313505940671E-2</v>
      </c>
      <c r="BJ17" s="148">
        <f>IFERROR(INDEX(CT_Bills_2003_2022!$D$4:$L$25,MATCH(CT_Bands_2003_Rates!$B17,CT_Bills_2003_2022!$B$4:$B$25,0),MATCH(CT_Bands_2003_Rates!BJ$2,CT_Bills_2003_2022!$D$3:$L$3,0))/SUMIFS(CT_Bands_Revaluing_2022!$W$19:$AF$19, CT_Bands_Revaluing_2022!$W$4:$AF$4, CT_Bands_2003_Rates!BJ$3), "n/a")</f>
        <v>1.0551936497627605E-2</v>
      </c>
      <c r="BK17" s="148">
        <f>IFERROR(INDEX(CT_Bills_2003_2022!$D$4:$L$25,MATCH(CT_Bands_2003_Rates!$B17,CT_Bills_2003_2022!$B$4:$B$25,0),MATCH(CT_Bands_2003_Rates!BK$2,CT_Bills_2003_2022!$D$3:$L$3,0))/SUMIFS(CT_Bands_Revaluing_2022!$W$19:$AF$19, CT_Bands_Revaluing_2022!$W$4:$AF$4, CT_Bands_2003_Rates!BK$3), "n/a")</f>
        <v>7.9782976342043892E-3</v>
      </c>
      <c r="BL17" s="148">
        <f>IFERROR(INDEX(CT_Bills_2003_2022!$D$4:$L$25,MATCH(CT_Bands_2003_Rates!$B17,CT_Bills_2003_2022!$B$4:$B$25,0),MATCH(CT_Bands_2003_Rates!BL$2,CT_Bills_2003_2022!$D$3:$L$3,0))/SUMIFS(CT_Bands_Revaluing_2022!$W$19:$AF$19, CT_Bands_Revaluing_2022!$W$4:$AF$4, CT_Bands_2003_Rates!BL$3), "n/a")</f>
        <v>5.9116326646996018E-3</v>
      </c>
      <c r="BM17" s="148">
        <f>IFERROR(INDEX(CT_Bills_2003_2022!$D$4:$L$25,MATCH(CT_Bands_2003_Rates!$B17,CT_Bills_2003_2022!$B$4:$B$25,0),MATCH(CT_Bands_2003_Rates!BM$2,CT_Bills_2003_2022!$D$3:$L$3,0))/SUMIFS(CT_Bands_Revaluing_2022!$W$19:$AF$19, CT_Bands_Revaluing_2022!$W$4:$AF$4, CT_Bands_2003_Rates!BM$3), "n/a")</f>
        <v>4.1581837840250421E-3</v>
      </c>
      <c r="BN17" s="148">
        <f>IFERROR(INDEX(CT_Bills_2003_2022!$D$4:$L$25,MATCH(CT_Bands_2003_Rates!$B17,CT_Bills_2003_2022!$B$4:$B$25,0),MATCH(CT_Bands_2003_Rates!BN$2,CT_Bills_2003_2022!$D$3:$L$3,0))/SUMIFS(CT_Bands_Revaluing_2022!$W$19:$AF$19, CT_Bands_Revaluing_2022!$W$4:$AF$4, CT_Bands_2003_Rates!BN$3), "n/a")</f>
        <v>3.0381783189814336E-3</v>
      </c>
      <c r="BO17" s="148">
        <f>IFERROR(INDEX(CT_Bills_2003_2022!$D$4:$L$25,MATCH(CT_Bands_2003_Rates!$B17,CT_Bills_2003_2022!$B$4:$B$25,0),MATCH(CT_Bands_2003_Rates!BO$2,CT_Bills_2003_2022!$D$3:$L$3,0))/SUMIFS(CT_Bands_Revaluing_2022!$W$19:$AF$19, CT_Bands_Revaluing_2022!$W$4:$AF$4, CT_Bands_2003_Rates!BO$3), "n/a")</f>
        <v>2.6812326015672847E-3</v>
      </c>
      <c r="BP17" s="149">
        <f>IFERROR(INDEX(CT_Bills_2003_2022!$D$4:$L$25,MATCH(CT_Bands_2003_Rates!$B17,CT_Bills_2003_2022!$B$4:$B$25,0),MATCH(CT_Bands_2003_Rates!BP$2,CT_Bills_2003_2022!$D$3:$L$3,0))/SUMIFS(CT_Bands_Revaluing_2022!$W$19:$AF$19, CT_Bands_Revaluing_2022!$W$4:$AF$4, CT_Bands_2003_Rates!BP$3), "n/a")</f>
        <v>3.7743546333333336E-2</v>
      </c>
      <c r="BQ17" s="148">
        <f>IFERROR(INDEX(CT_Bills_2003_2022!$D$4:$L$25,MATCH(CT_Bands_2003_Rates!$B17,CT_Bills_2003_2022!$B$4:$B$25,0),MATCH(CT_Bands_2003_Rates!BQ$2,CT_Bills_2003_2022!$D$3:$L$3,0))/SUMIFS(CT_Bands_Revaluing_2022!$W$19:$AF$19, CT_Bands_Revaluing_2022!$W$4:$AF$4, CT_Bands_2003_Rates!BQ$3), "n/a")</f>
        <v>2.4091522802030634E-2</v>
      </c>
      <c r="BR17" s="148">
        <f>IFERROR(INDEX(CT_Bills_2003_2022!$D$4:$L$25,MATCH(CT_Bands_2003_Rates!$B17,CT_Bills_2003_2022!$B$4:$B$25,0),MATCH(CT_Bands_2003_Rates!BR$2,CT_Bills_2003_2022!$D$3:$L$3,0))/SUMIFS(CT_Bands_Revaluing_2022!$W$19:$AF$19, CT_Bands_Revaluing_2022!$W$4:$AF$4, CT_Bands_2003_Rates!BR$3), "n/a")</f>
        <v>1.6651515583777695E-2</v>
      </c>
      <c r="BS17" s="148">
        <f>IFERROR(INDEX(CT_Bills_2003_2022!$D$4:$L$25,MATCH(CT_Bands_2003_Rates!$B17,CT_Bills_2003_2022!$B$4:$B$25,0),MATCH(CT_Bands_2003_Rates!BS$2,CT_Bills_2003_2022!$D$3:$L$3,0))/SUMIFS(CT_Bands_Revaluing_2022!$W$19:$AF$19, CT_Bands_Revaluing_2022!$W$4:$AF$4, CT_Bands_2003_Rates!BS$3), "n/a")</f>
        <v>1.2175311343416467E-2</v>
      </c>
      <c r="BT17" s="148">
        <f>IFERROR(INDEX(CT_Bills_2003_2022!$D$4:$L$25,MATCH(CT_Bands_2003_Rates!$B17,CT_Bills_2003_2022!$B$4:$B$25,0),MATCH(CT_Bands_2003_Rates!BT$2,CT_Bills_2003_2022!$D$3:$L$3,0))/SUMIFS(CT_Bands_Revaluing_2022!$W$19:$AF$19, CT_Bands_Revaluing_2022!$W$4:$AF$4, CT_Bands_2003_Rates!BT$3), "n/a")</f>
        <v>9.2057280394666034E-3</v>
      </c>
      <c r="BU17" s="148">
        <f>IFERROR(INDEX(CT_Bills_2003_2022!$D$4:$L$25,MATCH(CT_Bands_2003_Rates!$B17,CT_Bills_2003_2022!$B$4:$B$25,0),MATCH(CT_Bands_2003_Rates!BU$2,CT_Bills_2003_2022!$D$3:$L$3,0))/SUMIFS(CT_Bands_Revaluing_2022!$W$19:$AF$19, CT_Bands_Revaluing_2022!$W$4:$AF$4, CT_Bands_2003_Rates!BU$3), "n/a")</f>
        <v>6.8211146131149248E-3</v>
      </c>
      <c r="BV17" s="148">
        <f>IFERROR(INDEX(CT_Bills_2003_2022!$D$4:$L$25,MATCH(CT_Bands_2003_Rates!$B17,CT_Bills_2003_2022!$B$4:$B$25,0),MATCH(CT_Bands_2003_Rates!BV$2,CT_Bills_2003_2022!$D$3:$L$3,0))/SUMIFS(CT_Bands_Revaluing_2022!$W$19:$AF$19, CT_Bands_Revaluing_2022!$W$4:$AF$4, CT_Bands_2003_Rates!BV$3), "n/a")</f>
        <v>4.7979043661827408E-3</v>
      </c>
      <c r="BW17" s="148">
        <f>IFERROR(INDEX(CT_Bills_2003_2022!$D$4:$L$25,MATCH(CT_Bands_2003_Rates!$B17,CT_Bills_2003_2022!$B$4:$B$25,0),MATCH(CT_Bands_2003_Rates!BW$2,CT_Bills_2003_2022!$D$3:$L$3,0))/SUMIFS(CT_Bands_Revaluing_2022!$W$19:$AF$19, CT_Bands_Revaluing_2022!$W$4:$AF$4, CT_Bands_2003_Rates!BW$3), "n/a")</f>
        <v>3.5055903680555E-3</v>
      </c>
      <c r="BX17" s="148">
        <f>IFERROR(INDEX(CT_Bills_2003_2022!$D$4:$L$25,MATCH(CT_Bands_2003_Rates!$B17,CT_Bills_2003_2022!$B$4:$B$25,0),MATCH(CT_Bands_2003_Rates!BX$2,CT_Bills_2003_2022!$D$3:$L$3,0))/SUMIFS(CT_Bands_Revaluing_2022!$W$19:$AF$19, CT_Bands_Revaluing_2022!$W$4:$AF$4, CT_Bands_2003_Rates!BX$3), "n/a")</f>
        <v>3.0937299248853284E-3</v>
      </c>
      <c r="BY17" s="149">
        <f>IFERROR(INDEX(CT_Bills_2003_2022!$D$4:$L$25,MATCH(CT_Bands_2003_Rates!$B17,CT_Bills_2003_2022!$B$4:$B$25,0),MATCH(CT_Bands_2003_Rates!BY$2,CT_Bills_2003_2022!$D$3:$L$3,0))/SUMIFS(CT_Bands_Revaluing_2022!$W$19:$AF$19, CT_Bands_Revaluing_2022!$W$4:$AF$4, CT_Bands_2003_Rates!BY$3), "n/a")</f>
        <v>4.5292255600000005E-2</v>
      </c>
      <c r="BZ17" s="148">
        <f>IFERROR(INDEX(CT_Bills_2003_2022!$D$4:$L$25,MATCH(CT_Bands_2003_Rates!$B17,CT_Bills_2003_2022!$B$4:$B$25,0),MATCH(CT_Bands_2003_Rates!BZ$2,CT_Bills_2003_2022!$D$3:$L$3,0))/SUMIFS(CT_Bands_Revaluing_2022!$W$19:$AF$19, CT_Bands_Revaluing_2022!$W$4:$AF$4, CT_Bands_2003_Rates!BZ$3), "n/a")</f>
        <v>2.8909827362436757E-2</v>
      </c>
      <c r="CA17" s="148">
        <f>IFERROR(INDEX(CT_Bills_2003_2022!$D$4:$L$25,MATCH(CT_Bands_2003_Rates!$B17,CT_Bills_2003_2022!$B$4:$B$25,0),MATCH(CT_Bands_2003_Rates!CA$2,CT_Bills_2003_2022!$D$3:$L$3,0))/SUMIFS(CT_Bands_Revaluing_2022!$W$19:$AF$19, CT_Bands_Revaluing_2022!$W$4:$AF$4, CT_Bands_2003_Rates!CA$3), "n/a")</f>
        <v>1.9981818700533234E-2</v>
      </c>
      <c r="CB17" s="148">
        <f>IFERROR(INDEX(CT_Bills_2003_2022!$D$4:$L$25,MATCH(CT_Bands_2003_Rates!$B17,CT_Bills_2003_2022!$B$4:$B$25,0),MATCH(CT_Bands_2003_Rates!CB$2,CT_Bills_2003_2022!$D$3:$L$3,0))/SUMIFS(CT_Bands_Revaluing_2022!$W$19:$AF$19, CT_Bands_Revaluing_2022!$W$4:$AF$4, CT_Bands_2003_Rates!CB$3), "n/a")</f>
        <v>1.4610373612099759E-2</v>
      </c>
      <c r="CC17" s="148">
        <f>IFERROR(INDEX(CT_Bills_2003_2022!$D$4:$L$25,MATCH(CT_Bands_2003_Rates!$B17,CT_Bills_2003_2022!$B$4:$B$25,0),MATCH(CT_Bands_2003_Rates!CC$2,CT_Bills_2003_2022!$D$3:$L$3,0))/SUMIFS(CT_Bands_Revaluing_2022!$W$19:$AF$19, CT_Bands_Revaluing_2022!$W$4:$AF$4, CT_Bands_2003_Rates!CC$3), "n/a")</f>
        <v>1.1046873647359923E-2</v>
      </c>
      <c r="CD17" s="148">
        <f>IFERROR(INDEX(CT_Bills_2003_2022!$D$4:$L$25,MATCH(CT_Bands_2003_Rates!$B17,CT_Bills_2003_2022!$B$4:$B$25,0),MATCH(CT_Bands_2003_Rates!CD$2,CT_Bills_2003_2022!$D$3:$L$3,0))/SUMIFS(CT_Bands_Revaluing_2022!$W$19:$AF$19, CT_Bands_Revaluing_2022!$W$4:$AF$4, CT_Bands_2003_Rates!CD$3), "n/a")</f>
        <v>8.1853375357379098E-3</v>
      </c>
      <c r="CE17" s="148">
        <f>IFERROR(INDEX(CT_Bills_2003_2022!$D$4:$L$25,MATCH(CT_Bands_2003_Rates!$B17,CT_Bills_2003_2022!$B$4:$B$25,0),MATCH(CT_Bands_2003_Rates!CE$2,CT_Bills_2003_2022!$D$3:$L$3,0))/SUMIFS(CT_Bands_Revaluing_2022!$W$19:$AF$19, CT_Bands_Revaluing_2022!$W$4:$AF$4, CT_Bands_2003_Rates!CE$3), "n/a")</f>
        <v>5.7574852394192888E-3</v>
      </c>
      <c r="CF17" s="148">
        <f>IFERROR(INDEX(CT_Bills_2003_2022!$D$4:$L$25,MATCH(CT_Bands_2003_Rates!$B17,CT_Bills_2003_2022!$B$4:$B$25,0),MATCH(CT_Bands_2003_Rates!CF$2,CT_Bills_2003_2022!$D$3:$L$3,0))/SUMIFS(CT_Bands_Revaluing_2022!$W$19:$AF$19, CT_Bands_Revaluing_2022!$W$4:$AF$4, CT_Bands_2003_Rates!CF$3), "n/a")</f>
        <v>4.2067084416666E-3</v>
      </c>
      <c r="CG17" s="148">
        <f>IFERROR(INDEX(CT_Bills_2003_2022!$D$4:$L$25,MATCH(CT_Bands_2003_Rates!$B17,CT_Bills_2003_2022!$B$4:$B$25,0),MATCH(CT_Bands_2003_Rates!CG$2,CT_Bills_2003_2022!$D$3:$L$3,0))/SUMIFS(CT_Bands_Revaluing_2022!$W$19:$AF$19, CT_Bands_Revaluing_2022!$W$4:$AF$4, CT_Bands_2003_Rates!CG$3), "n/a")</f>
        <v>3.7124759098623936E-3</v>
      </c>
      <c r="CH17" s="148">
        <f>IFERROR(INDEX(CT_Bills_2003_2022!$D$4:$L$25,MATCH(CT_Bands_2003_Rates!$B17,CT_Bills_2003_2022!$B$4:$B$25,0),MATCH(CT_Bands_2003_Rates!CH$2,CT_Bills_2003_2022!$D$3:$L$3,0))/SUMIFS(CT_Bands_Revaluing_2022!$W$19:$AF$19, CT_Bands_Revaluing_2022!$W$4:$AF$4, CT_Bands_2003_Rates!CH$3), "n/a")</f>
        <v>5.2840964866666673E-2</v>
      </c>
      <c r="CI17" s="148">
        <f>IFERROR(INDEX(CT_Bills_2003_2022!$D$4:$L$25,MATCH(CT_Bands_2003_Rates!$B17,CT_Bills_2003_2022!$B$4:$B$25,0),MATCH(CT_Bands_2003_Rates!CI$2,CT_Bills_2003_2022!$D$3:$L$3,0))/SUMIFS(CT_Bands_Revaluing_2022!$W$19:$AF$19, CT_Bands_Revaluing_2022!$W$4:$AF$4, CT_Bands_2003_Rates!CI$3), "n/a")</f>
        <v>3.3728131922842887E-2</v>
      </c>
      <c r="CJ17" s="148">
        <f>IFERROR(INDEX(CT_Bills_2003_2022!$D$4:$L$25,MATCH(CT_Bands_2003_Rates!$B17,CT_Bills_2003_2022!$B$4:$B$25,0),MATCH(CT_Bands_2003_Rates!CJ$2,CT_Bills_2003_2022!$D$3:$L$3,0))/SUMIFS(CT_Bands_Revaluing_2022!$W$19:$AF$19, CT_Bands_Revaluing_2022!$W$4:$AF$4, CT_Bands_2003_Rates!CJ$3), "n/a")</f>
        <v>2.3312121817288776E-2</v>
      </c>
      <c r="CK17" s="148">
        <f>IFERROR(INDEX(CT_Bills_2003_2022!$D$4:$L$25,MATCH(CT_Bands_2003_Rates!$B17,CT_Bills_2003_2022!$B$4:$B$25,0),MATCH(CT_Bands_2003_Rates!CK$2,CT_Bills_2003_2022!$D$3:$L$3,0))/SUMIFS(CT_Bands_Revaluing_2022!$W$19:$AF$19, CT_Bands_Revaluing_2022!$W$4:$AF$4, CT_Bands_2003_Rates!CK$3), "n/a")</f>
        <v>1.7045435880783055E-2</v>
      </c>
      <c r="CL17" s="148">
        <f>IFERROR(INDEX(CT_Bills_2003_2022!$D$4:$L$25,MATCH(CT_Bands_2003_Rates!$B17,CT_Bills_2003_2022!$B$4:$B$25,0),MATCH(CT_Bands_2003_Rates!CL$2,CT_Bills_2003_2022!$D$3:$L$3,0))/SUMIFS(CT_Bands_Revaluing_2022!$W$19:$AF$19, CT_Bands_Revaluing_2022!$W$4:$AF$4, CT_Bands_2003_Rates!CL$3), "n/a")</f>
        <v>1.2888019255253244E-2</v>
      </c>
      <c r="CM17" s="148">
        <f>IFERROR(INDEX(CT_Bills_2003_2022!$D$4:$L$25,MATCH(CT_Bands_2003_Rates!$B17,CT_Bills_2003_2022!$B$4:$B$25,0),MATCH(CT_Bands_2003_Rates!CM$2,CT_Bills_2003_2022!$D$3:$L$3,0))/SUMIFS(CT_Bands_Revaluing_2022!$W$19:$AF$19, CT_Bands_Revaluing_2022!$W$4:$AF$4, CT_Bands_2003_Rates!CM$3), "n/a")</f>
        <v>9.5495604583608947E-3</v>
      </c>
      <c r="CN17" s="148">
        <f>IFERROR(INDEX(CT_Bills_2003_2022!$D$4:$L$25,MATCH(CT_Bands_2003_Rates!$B17,CT_Bills_2003_2022!$B$4:$B$25,0),MATCH(CT_Bands_2003_Rates!CN$2,CT_Bills_2003_2022!$D$3:$L$3,0))/SUMIFS(CT_Bands_Revaluing_2022!$W$19:$AF$19, CT_Bands_Revaluing_2022!$W$4:$AF$4, CT_Bands_2003_Rates!CN$3), "n/a")</f>
        <v>6.7170661126558376E-3</v>
      </c>
      <c r="CO17" s="148">
        <f>IFERROR(INDEX(CT_Bills_2003_2022!$D$4:$L$25,MATCH(CT_Bands_2003_Rates!$B17,CT_Bills_2003_2022!$B$4:$B$25,0),MATCH(CT_Bands_2003_Rates!CO$2,CT_Bills_2003_2022!$D$3:$L$3,0))/SUMIFS(CT_Bands_Revaluing_2022!$W$19:$AF$19, CT_Bands_Revaluing_2022!$W$4:$AF$4, CT_Bands_2003_Rates!CO$3), "n/a")</f>
        <v>4.9078265152777004E-3</v>
      </c>
      <c r="CP17" s="148">
        <f>IFERROR(INDEX(CT_Bills_2003_2022!$D$4:$L$25,MATCH(CT_Bands_2003_Rates!$B17,CT_Bills_2003_2022!$B$4:$B$25,0),MATCH(CT_Bands_2003_Rates!CP$2,CT_Bills_2003_2022!$D$3:$L$3,0))/SUMIFS(CT_Bands_Revaluing_2022!$W$19:$AF$19, CT_Bands_Revaluing_2022!$W$4:$AF$4, CT_Bands_2003_Rates!CP$3), "n/a")</f>
        <v>4.33122189483946E-3</v>
      </c>
    </row>
    <row r="18" spans="1:94" x14ac:dyDescent="0.25">
      <c r="A18" s="126" t="s">
        <v>1115</v>
      </c>
      <c r="B18" s="127" t="s">
        <v>1116</v>
      </c>
      <c r="C18" s="127" t="s">
        <v>2220</v>
      </c>
      <c r="D18" s="148">
        <f t="shared" si="0"/>
        <v>1.4549859546666667E-2</v>
      </c>
      <c r="E18" s="148">
        <f t="shared" si="1"/>
        <v>1.0834955683876522E-2</v>
      </c>
      <c r="F18" s="148">
        <f t="shared" si="2"/>
        <v>8.5587157371105772E-3</v>
      </c>
      <c r="G18" s="148">
        <f t="shared" si="3"/>
        <v>7.0402394790548837E-3</v>
      </c>
      <c r="H18" s="148">
        <f t="shared" si="4"/>
        <v>6.5060241777384646E-3</v>
      </c>
      <c r="I18" s="148">
        <f t="shared" si="5"/>
        <v>5.6972272957100858E-3</v>
      </c>
      <c r="J18" s="148">
        <f t="shared" si="6"/>
        <v>4.6238921238202337E-3</v>
      </c>
      <c r="K18" s="148">
        <f t="shared" si="7"/>
        <v>4.0541379206576345E-3</v>
      </c>
      <c r="L18" s="146">
        <f t="shared" si="8"/>
        <v>4.1741354719830905E-3</v>
      </c>
      <c r="M18" s="138"/>
      <c r="N18" s="148">
        <f>IFERROR(INDEX(CT_Bills_2003_2022!$D$4:$L$25,MATCH(CT_Bands_2003_Rates!$B18,CT_Bills_2003_2022!$B$4:$B$25,0),MATCH(CT_Bands_2003_Rates!N$2,CT_Bills_2003_2022!$D$3:$L$3,0))/SUMIFS(CT_Bands_Revaluing_2022!$W$19:$AF$19, CT_Bands_Revaluing_2022!$W$4:$AF$4, CT_Bands_2003_Rates!N$3), "n/a")</f>
        <v>1.4549859546666667E-2</v>
      </c>
      <c r="O18" s="148">
        <f>IFERROR(INDEX(CT_Bills_2003_2022!$D$4:$L$25,MATCH(CT_Bands_2003_Rates!$B18,CT_Bills_2003_2022!$B$4:$B$25,0),MATCH(CT_Bands_2003_Rates!O$2,CT_Bills_2003_2022!$D$3:$L$3,0))/SUMIFS(CT_Bands_Revaluing_2022!$W$19:$AF$19, CT_Bands_Revaluing_2022!$W$4:$AF$4, CT_Bands_2003_Rates!O$3), "n/a")</f>
        <v>9.2871048718941619E-3</v>
      </c>
      <c r="P18" s="148">
        <f>IFERROR(INDEX(CT_Bills_2003_2022!$D$4:$L$25,MATCH(CT_Bands_2003_Rates!$B18,CT_Bills_2003_2022!$B$4:$B$25,0),MATCH(CT_Bands_2003_Rates!P$2,CT_Bills_2003_2022!$D$3:$L$3,0))/SUMIFS(CT_Bands_Revaluing_2022!$W$19:$AF$19, CT_Bands_Revaluing_2022!$W$4:$AF$4, CT_Bands_2003_Rates!P$3), "n/a")</f>
        <v>6.4190368028329324E-3</v>
      </c>
      <c r="Q18" s="148">
        <f>IFERROR(INDEX(CT_Bills_2003_2022!$D$4:$L$25,MATCH(CT_Bands_2003_Rates!$B18,CT_Bills_2003_2022!$B$4:$B$25,0),MATCH(CT_Bands_2003_Rates!Q$2,CT_Bills_2003_2022!$D$3:$L$3,0))/SUMIFS(CT_Bands_Revaluing_2022!$W$19:$AF$19, CT_Bands_Revaluing_2022!$W$4:$AF$4, CT_Bands_2003_Rates!Q$3), "n/a")</f>
        <v>4.6934929860365888E-3</v>
      </c>
      <c r="R18" s="148">
        <f>IFERROR(INDEX(CT_Bills_2003_2022!$D$4:$L$25,MATCH(CT_Bands_2003_Rates!$B18,CT_Bills_2003_2022!$B$4:$B$25,0),MATCH(CT_Bands_2003_Rates!R$2,CT_Bills_2003_2022!$D$3:$L$3,0))/SUMIFS(CT_Bands_Revaluing_2022!$W$19:$AF$19, CT_Bands_Revaluing_2022!$W$4:$AF$4, CT_Bands_2003_Rates!R$3), "n/a")</f>
        <v>3.5487404605846168E-3</v>
      </c>
      <c r="S18" s="148">
        <f>IFERROR(INDEX(CT_Bills_2003_2022!$D$4:$L$25,MATCH(CT_Bands_2003_Rates!$B18,CT_Bills_2003_2022!$B$4:$B$25,0),MATCH(CT_Bands_2003_Rates!S$2,CT_Bills_2003_2022!$D$3:$L$3,0))/SUMIFS(CT_Bands_Revaluing_2022!$W$19:$AF$19, CT_Bands_Revaluing_2022!$W$4:$AF$4, CT_Bands_2003_Rates!S$3), "n/a")</f>
        <v>2.6294895210969625E-3</v>
      </c>
      <c r="T18" s="148">
        <f>IFERROR(INDEX(CT_Bills_2003_2022!$D$4:$L$25,MATCH(CT_Bands_2003_Rates!$B18,CT_Bills_2003_2022!$B$4:$B$25,0),MATCH(CT_Bands_2003_Rates!T$2,CT_Bills_2003_2022!$D$3:$L$3,0))/SUMIFS(CT_Bands_Revaluing_2022!$W$19:$AF$19, CT_Bands_Revaluing_2022!$W$4:$AF$4, CT_Bands_2003_Rates!T$3), "n/a")</f>
        <v>1.8495568495280935E-3</v>
      </c>
      <c r="U18" s="148">
        <f>IFERROR(INDEX(CT_Bills_2003_2022!$D$4:$L$25,MATCH(CT_Bands_2003_Rates!$B18,CT_Bills_2003_2022!$B$4:$B$25,0),MATCH(CT_Bands_2003_Rates!U$2,CT_Bills_2003_2022!$D$3:$L$3,0))/SUMIFS(CT_Bands_Revaluing_2022!$W$19:$AF$19, CT_Bands_Revaluing_2022!$W$4:$AF$4, CT_Bands_2003_Rates!U$3), "n/a")</f>
        <v>1.351379306885878E-3</v>
      </c>
      <c r="V18" s="148">
        <f>IFERROR(INDEX(CT_Bills_2003_2022!$D$4:$L$25,MATCH(CT_Bands_2003_Rates!$B18,CT_Bills_2003_2022!$B$4:$B$25,0),MATCH(CT_Bands_2003_Rates!V$2,CT_Bills_2003_2022!$D$3:$L$3,0))/SUMIFS(CT_Bands_Revaluing_2022!$W$19:$AF$19, CT_Bands_Revaluing_2022!$W$4:$AF$4, CT_Bands_2003_Rates!V$3), "n/a")</f>
        <v>1.1926101348523116E-3</v>
      </c>
      <c r="W18" s="149">
        <f>IFERROR(INDEX(CT_Bills_2003_2022!$D$4:$L$25,MATCH(CT_Bands_2003_Rates!$B18,CT_Bills_2003_2022!$B$4:$B$25,0),MATCH(CT_Bands_2003_Rates!W$2,CT_Bills_2003_2022!$D$3:$L$3,0))/SUMIFS(CT_Bands_Revaluing_2022!$W$19:$AF$19, CT_Bands_Revaluing_2022!$W$4:$AF$4, CT_Bands_2003_Rates!W$3), "n/a")</f>
        <v>1.6974836137777779E-2</v>
      </c>
      <c r="X18" s="148">
        <f>IFERROR(INDEX(CT_Bills_2003_2022!$D$4:$L$25,MATCH(CT_Bands_2003_Rates!$B18,CT_Bills_2003_2022!$B$4:$B$25,0),MATCH(CT_Bands_2003_Rates!X$2,CT_Bills_2003_2022!$D$3:$L$3,0))/SUMIFS(CT_Bands_Revaluing_2022!$W$19:$AF$19, CT_Bands_Revaluing_2022!$W$4:$AF$4, CT_Bands_2003_Rates!X$3), "n/a")</f>
        <v>1.0834955683876522E-2</v>
      </c>
      <c r="Y18" s="148">
        <f>IFERROR(INDEX(CT_Bills_2003_2022!$D$4:$L$25,MATCH(CT_Bands_2003_Rates!$B18,CT_Bills_2003_2022!$B$4:$B$25,0),MATCH(CT_Bands_2003_Rates!Y$2,CT_Bills_2003_2022!$D$3:$L$3,0))/SUMIFS(CT_Bands_Revaluing_2022!$W$19:$AF$19, CT_Bands_Revaluing_2022!$W$4:$AF$4, CT_Bands_2003_Rates!Y$3), "n/a")</f>
        <v>7.4888762699717552E-3</v>
      </c>
      <c r="Z18" s="148">
        <f>IFERROR(INDEX(CT_Bills_2003_2022!$D$4:$L$25,MATCH(CT_Bands_2003_Rates!$B18,CT_Bills_2003_2022!$B$4:$B$25,0),MATCH(CT_Bands_2003_Rates!Z$2,CT_Bills_2003_2022!$D$3:$L$3,0))/SUMIFS(CT_Bands_Revaluing_2022!$W$19:$AF$19, CT_Bands_Revaluing_2022!$W$4:$AF$4, CT_Bands_2003_Rates!Z$3), "n/a")</f>
        <v>5.4757418170426871E-3</v>
      </c>
      <c r="AA18" s="148">
        <f>IFERROR(INDEX(CT_Bills_2003_2022!$D$4:$L$25,MATCH(CT_Bands_2003_Rates!$B18,CT_Bills_2003_2022!$B$4:$B$25,0),MATCH(CT_Bands_2003_Rates!AA$2,CT_Bills_2003_2022!$D$3:$L$3,0))/SUMIFS(CT_Bands_Revaluing_2022!$W$19:$AF$19, CT_Bands_Revaluing_2022!$W$4:$AF$4, CT_Bands_2003_Rates!AA$3), "n/a")</f>
        <v>4.1401972040153862E-3</v>
      </c>
      <c r="AB18" s="148">
        <f>IFERROR(INDEX(CT_Bills_2003_2022!$D$4:$L$25,MATCH(CT_Bands_2003_Rates!$B18,CT_Bills_2003_2022!$B$4:$B$25,0),MATCH(CT_Bands_2003_Rates!AB$2,CT_Bills_2003_2022!$D$3:$L$3,0))/SUMIFS(CT_Bands_Revaluing_2022!$W$19:$AF$19, CT_Bands_Revaluing_2022!$W$4:$AF$4, CT_Bands_2003_Rates!AB$3), "n/a")</f>
        <v>3.0677377746131228E-3</v>
      </c>
      <c r="AC18" s="148">
        <f>IFERROR(INDEX(CT_Bills_2003_2022!$D$4:$L$25,MATCH(CT_Bands_2003_Rates!$B18,CT_Bills_2003_2022!$B$4:$B$25,0),MATCH(CT_Bands_2003_Rates!AC$2,CT_Bills_2003_2022!$D$3:$L$3,0))/SUMIFS(CT_Bands_Revaluing_2022!$W$19:$AF$19, CT_Bands_Revaluing_2022!$W$4:$AF$4, CT_Bands_2003_Rates!AC$3), "n/a")</f>
        <v>2.1578163244494425E-3</v>
      </c>
      <c r="AD18" s="148">
        <f>IFERROR(INDEX(CT_Bills_2003_2022!$D$4:$L$25,MATCH(CT_Bands_2003_Rates!$B18,CT_Bills_2003_2022!$B$4:$B$25,0),MATCH(CT_Bands_2003_Rates!AD$2,CT_Bills_2003_2022!$D$3:$L$3,0))/SUMIFS(CT_Bands_Revaluing_2022!$W$19:$AF$19, CT_Bands_Revaluing_2022!$W$4:$AF$4, CT_Bands_2003_Rates!AD$3), "n/a")</f>
        <v>1.5766091913668578E-3</v>
      </c>
      <c r="AE18" s="148">
        <f>IFERROR(INDEX(CT_Bills_2003_2022!$D$4:$L$25,MATCH(CT_Bands_2003_Rates!$B18,CT_Bills_2003_2022!$B$4:$B$25,0),MATCH(CT_Bands_2003_Rates!AE$2,CT_Bills_2003_2022!$D$3:$L$3,0))/SUMIFS(CT_Bands_Revaluing_2022!$W$19:$AF$19, CT_Bands_Revaluing_2022!$W$4:$AF$4, CT_Bands_2003_Rates!AE$3), "n/a")</f>
        <v>1.3913784906610302E-3</v>
      </c>
      <c r="AF18" s="149">
        <f>IFERROR(INDEX(CT_Bills_2003_2022!$D$4:$L$25,MATCH(CT_Bands_2003_Rates!$B18,CT_Bills_2003_2022!$B$4:$B$25,0),MATCH(CT_Bands_2003_Rates!AF$2,CT_Bills_2003_2022!$D$3:$L$3,0))/SUMIFS(CT_Bands_Revaluing_2022!$W$19:$AF$19, CT_Bands_Revaluing_2022!$W$4:$AF$4, CT_Bands_2003_Rates!AF$3), "n/a")</f>
        <v>1.9399812728888889E-2</v>
      </c>
      <c r="AG18" s="148">
        <f>IFERROR(INDEX(CT_Bills_2003_2022!$D$4:$L$25,MATCH(CT_Bands_2003_Rates!$B18,CT_Bills_2003_2022!$B$4:$B$25,0),MATCH(CT_Bands_2003_Rates!AG$2,CT_Bills_2003_2022!$D$3:$L$3,0))/SUMIFS(CT_Bands_Revaluing_2022!$W$19:$AF$19, CT_Bands_Revaluing_2022!$W$4:$AF$4, CT_Bands_2003_Rates!AG$3), "n/a")</f>
        <v>1.2382806495858883E-2</v>
      </c>
      <c r="AH18" s="148">
        <f>IFERROR(INDEX(CT_Bills_2003_2022!$D$4:$L$25,MATCH(CT_Bands_2003_Rates!$B18,CT_Bills_2003_2022!$B$4:$B$25,0),MATCH(CT_Bands_2003_Rates!AH$2,CT_Bills_2003_2022!$D$3:$L$3,0))/SUMIFS(CT_Bands_Revaluing_2022!$W$19:$AF$19, CT_Bands_Revaluing_2022!$W$4:$AF$4, CT_Bands_2003_Rates!AH$3), "n/a")</f>
        <v>8.5587157371105772E-3</v>
      </c>
      <c r="AI18" s="148">
        <f>IFERROR(INDEX(CT_Bills_2003_2022!$D$4:$L$25,MATCH(CT_Bands_2003_Rates!$B18,CT_Bills_2003_2022!$B$4:$B$25,0),MATCH(CT_Bands_2003_Rates!AI$2,CT_Bills_2003_2022!$D$3:$L$3,0))/SUMIFS(CT_Bands_Revaluing_2022!$W$19:$AF$19, CT_Bands_Revaluing_2022!$W$4:$AF$4, CT_Bands_2003_Rates!AI$3), "n/a")</f>
        <v>6.2579906480487854E-3</v>
      </c>
      <c r="AJ18" s="148">
        <f>IFERROR(INDEX(CT_Bills_2003_2022!$D$4:$L$25,MATCH(CT_Bands_2003_Rates!$B18,CT_Bills_2003_2022!$B$4:$B$25,0),MATCH(CT_Bands_2003_Rates!AJ$2,CT_Bills_2003_2022!$D$3:$L$3,0))/SUMIFS(CT_Bands_Revaluing_2022!$W$19:$AF$19, CT_Bands_Revaluing_2022!$W$4:$AF$4, CT_Bands_2003_Rates!AJ$3), "n/a")</f>
        <v>4.731653947446156E-3</v>
      </c>
      <c r="AK18" s="148">
        <f>IFERROR(INDEX(CT_Bills_2003_2022!$D$4:$L$25,MATCH(CT_Bands_2003_Rates!$B18,CT_Bills_2003_2022!$B$4:$B$25,0),MATCH(CT_Bands_2003_Rates!AK$2,CT_Bills_2003_2022!$D$3:$L$3,0))/SUMIFS(CT_Bands_Revaluing_2022!$W$19:$AF$19, CT_Bands_Revaluing_2022!$W$4:$AF$4, CT_Bands_2003_Rates!AK$3), "n/a")</f>
        <v>3.5059860281292832E-3</v>
      </c>
      <c r="AL18" s="148">
        <f>IFERROR(INDEX(CT_Bills_2003_2022!$D$4:$L$25,MATCH(CT_Bands_2003_Rates!$B18,CT_Bills_2003_2022!$B$4:$B$25,0),MATCH(CT_Bands_2003_Rates!AL$2,CT_Bills_2003_2022!$D$3:$L$3,0))/SUMIFS(CT_Bands_Revaluing_2022!$W$19:$AF$19, CT_Bands_Revaluing_2022!$W$4:$AF$4, CT_Bands_2003_Rates!AL$3), "n/a")</f>
        <v>2.4660757993707916E-3</v>
      </c>
      <c r="AM18" s="148">
        <f>IFERROR(INDEX(CT_Bills_2003_2022!$D$4:$L$25,MATCH(CT_Bands_2003_Rates!$B18,CT_Bills_2003_2022!$B$4:$B$25,0),MATCH(CT_Bands_2003_Rates!AM$2,CT_Bills_2003_2022!$D$3:$L$3,0))/SUMIFS(CT_Bands_Revaluing_2022!$W$19:$AF$19, CT_Bands_Revaluing_2022!$W$4:$AF$4, CT_Bands_2003_Rates!AM$3), "n/a")</f>
        <v>1.8018390758478375E-3</v>
      </c>
      <c r="AN18" s="148">
        <f>IFERROR(INDEX(CT_Bills_2003_2022!$D$4:$L$25,MATCH(CT_Bands_2003_Rates!$B18,CT_Bills_2003_2022!$B$4:$B$25,0),MATCH(CT_Bands_2003_Rates!AN$2,CT_Bills_2003_2022!$D$3:$L$3,0))/SUMIFS(CT_Bands_Revaluing_2022!$W$19:$AF$19, CT_Bands_Revaluing_2022!$W$4:$AF$4, CT_Bands_2003_Rates!AN$3), "n/a")</f>
        <v>1.5901468464697489E-3</v>
      </c>
      <c r="AO18" s="149">
        <f>IFERROR(INDEX(CT_Bills_2003_2022!$D$4:$L$25,MATCH(CT_Bands_2003_Rates!$B18,CT_Bills_2003_2022!$B$4:$B$25,0),MATCH(CT_Bands_2003_Rates!AO$2,CT_Bills_2003_2022!$D$3:$L$3,0))/SUMIFS(CT_Bands_Revaluing_2022!$W$19:$AF$19, CT_Bands_Revaluing_2022!$W$4:$AF$4, CT_Bands_2003_Rates!AO$3), "n/a")</f>
        <v>2.1824789319999999E-2</v>
      </c>
      <c r="AP18" s="148">
        <f>IFERROR(INDEX(CT_Bills_2003_2022!$D$4:$L$25,MATCH(CT_Bands_2003_Rates!$B18,CT_Bills_2003_2022!$B$4:$B$25,0),MATCH(CT_Bands_2003_Rates!AP$2,CT_Bills_2003_2022!$D$3:$L$3,0))/SUMIFS(CT_Bands_Revaluing_2022!$W$19:$AF$19, CT_Bands_Revaluing_2022!$W$4:$AF$4, CT_Bands_2003_Rates!AP$3), "n/a")</f>
        <v>1.3930657307841243E-2</v>
      </c>
      <c r="AQ18" s="148">
        <f>IFERROR(INDEX(CT_Bills_2003_2022!$D$4:$L$25,MATCH(CT_Bands_2003_Rates!$B18,CT_Bills_2003_2022!$B$4:$B$25,0),MATCH(CT_Bands_2003_Rates!AQ$2,CT_Bills_2003_2022!$D$3:$L$3,0))/SUMIFS(CT_Bands_Revaluing_2022!$W$19:$AF$19, CT_Bands_Revaluing_2022!$W$4:$AF$4, CT_Bands_2003_Rates!AQ$3), "n/a")</f>
        <v>9.6285552042493991E-3</v>
      </c>
      <c r="AR18" s="148">
        <f>IFERROR(INDEX(CT_Bills_2003_2022!$D$4:$L$25,MATCH(CT_Bands_2003_Rates!$B18,CT_Bills_2003_2022!$B$4:$B$25,0),MATCH(CT_Bands_2003_Rates!AR$2,CT_Bills_2003_2022!$D$3:$L$3,0))/SUMIFS(CT_Bands_Revaluing_2022!$W$19:$AF$19, CT_Bands_Revaluing_2022!$W$4:$AF$4, CT_Bands_2003_Rates!AR$3), "n/a")</f>
        <v>7.0402394790548837E-3</v>
      </c>
      <c r="AS18" s="148">
        <f>IFERROR(INDEX(CT_Bills_2003_2022!$D$4:$L$25,MATCH(CT_Bands_2003_Rates!$B18,CT_Bills_2003_2022!$B$4:$B$25,0),MATCH(CT_Bands_2003_Rates!AS$2,CT_Bills_2003_2022!$D$3:$L$3,0))/SUMIFS(CT_Bands_Revaluing_2022!$W$19:$AF$19, CT_Bands_Revaluing_2022!$W$4:$AF$4, CT_Bands_2003_Rates!AS$3), "n/a")</f>
        <v>5.3231106908769258E-3</v>
      </c>
      <c r="AT18" s="148">
        <f>IFERROR(INDEX(CT_Bills_2003_2022!$D$4:$L$25,MATCH(CT_Bands_2003_Rates!$B18,CT_Bills_2003_2022!$B$4:$B$25,0),MATCH(CT_Bands_2003_Rates!AT$2,CT_Bills_2003_2022!$D$3:$L$3,0))/SUMIFS(CT_Bands_Revaluing_2022!$W$19:$AF$19, CT_Bands_Revaluing_2022!$W$4:$AF$4, CT_Bands_2003_Rates!AT$3), "n/a")</f>
        <v>3.9442342816454435E-3</v>
      </c>
      <c r="AU18" s="148">
        <f>IFERROR(INDEX(CT_Bills_2003_2022!$D$4:$L$25,MATCH(CT_Bands_2003_Rates!$B18,CT_Bills_2003_2022!$B$4:$B$25,0),MATCH(CT_Bands_2003_Rates!AU$2,CT_Bills_2003_2022!$D$3:$L$3,0))/SUMIFS(CT_Bands_Revaluing_2022!$W$19:$AF$19, CT_Bands_Revaluing_2022!$W$4:$AF$4, CT_Bands_2003_Rates!AU$3), "n/a")</f>
        <v>2.7743352742921404E-3</v>
      </c>
      <c r="AV18" s="148">
        <f>IFERROR(INDEX(CT_Bills_2003_2022!$D$4:$L$25,MATCH(CT_Bands_2003_Rates!$B18,CT_Bills_2003_2022!$B$4:$B$25,0),MATCH(CT_Bands_2003_Rates!AV$2,CT_Bills_2003_2022!$D$3:$L$3,0))/SUMIFS(CT_Bands_Revaluing_2022!$W$19:$AF$19, CT_Bands_Revaluing_2022!$W$4:$AF$4, CT_Bands_2003_Rates!AV$3), "n/a")</f>
        <v>2.0270689603288173E-3</v>
      </c>
      <c r="AW18" s="148">
        <f>IFERROR(INDEX(CT_Bills_2003_2022!$D$4:$L$25,MATCH(CT_Bands_2003_Rates!$B18,CT_Bills_2003_2022!$B$4:$B$25,0),MATCH(CT_Bands_2003_Rates!AW$2,CT_Bills_2003_2022!$D$3:$L$3,0))/SUMIFS(CT_Bands_Revaluing_2022!$W$19:$AF$19, CT_Bands_Revaluing_2022!$W$4:$AF$4, CT_Bands_2003_Rates!AW$3), "n/a")</f>
        <v>1.7889152022784675E-3</v>
      </c>
      <c r="AX18" s="149">
        <f>IFERROR(INDEX(CT_Bills_2003_2022!$D$4:$L$25,MATCH(CT_Bands_2003_Rates!$B18,CT_Bills_2003_2022!$B$4:$B$25,0),MATCH(CT_Bands_2003_Rates!AX$2,CT_Bills_2003_2022!$D$3:$L$3,0))/SUMIFS(CT_Bands_Revaluing_2022!$W$19:$AF$19, CT_Bands_Revaluing_2022!$W$4:$AF$4, CT_Bands_2003_Rates!AX$3), "n/a")</f>
        <v>2.6674742502222223E-2</v>
      </c>
      <c r="AY18" s="148">
        <f>IFERROR(INDEX(CT_Bills_2003_2022!$D$4:$L$25,MATCH(CT_Bands_2003_Rates!$B18,CT_Bills_2003_2022!$B$4:$B$25,0),MATCH(CT_Bands_2003_Rates!AY$2,CT_Bills_2003_2022!$D$3:$L$3,0))/SUMIFS(CT_Bands_Revaluing_2022!$W$19:$AF$19, CT_Bands_Revaluing_2022!$W$4:$AF$4, CT_Bands_2003_Rates!AY$3), "n/a")</f>
        <v>1.7026358931805964E-2</v>
      </c>
      <c r="AZ18" s="148">
        <f>IFERROR(INDEX(CT_Bills_2003_2022!$D$4:$L$25,MATCH(CT_Bands_2003_Rates!$B18,CT_Bills_2003_2022!$B$4:$B$25,0),MATCH(CT_Bands_2003_Rates!AZ$2,CT_Bills_2003_2022!$D$3:$L$3,0))/SUMIFS(CT_Bands_Revaluing_2022!$W$19:$AF$19, CT_Bands_Revaluing_2022!$W$4:$AF$4, CT_Bands_2003_Rates!AZ$3), "n/a")</f>
        <v>1.1768234138527043E-2</v>
      </c>
      <c r="BA18" s="148">
        <f>IFERROR(INDEX(CT_Bills_2003_2022!$D$4:$L$25,MATCH(CT_Bands_2003_Rates!$B18,CT_Bills_2003_2022!$B$4:$B$25,0),MATCH(CT_Bands_2003_Rates!BA$2,CT_Bills_2003_2022!$D$3:$L$3,0))/SUMIFS(CT_Bands_Revaluing_2022!$W$19:$AF$19, CT_Bands_Revaluing_2022!$W$4:$AF$4, CT_Bands_2003_Rates!BA$3), "n/a")</f>
        <v>8.6047371410670793E-3</v>
      </c>
      <c r="BB18" s="148">
        <f>IFERROR(INDEX(CT_Bills_2003_2022!$D$4:$L$25,MATCH(CT_Bands_2003_Rates!$B18,CT_Bills_2003_2022!$B$4:$B$25,0),MATCH(CT_Bands_2003_Rates!BB$2,CT_Bills_2003_2022!$D$3:$L$3,0))/SUMIFS(CT_Bands_Revaluing_2022!$W$19:$AF$19, CT_Bands_Revaluing_2022!$W$4:$AF$4, CT_Bands_2003_Rates!BB$3), "n/a")</f>
        <v>6.5060241777384646E-3</v>
      </c>
      <c r="BC18" s="148">
        <f>IFERROR(INDEX(CT_Bills_2003_2022!$D$4:$L$25,MATCH(CT_Bands_2003_Rates!$B18,CT_Bills_2003_2022!$B$4:$B$25,0),MATCH(CT_Bands_2003_Rates!BC$2,CT_Bills_2003_2022!$D$3:$L$3,0))/SUMIFS(CT_Bands_Revaluing_2022!$W$19:$AF$19, CT_Bands_Revaluing_2022!$W$4:$AF$4, CT_Bands_2003_Rates!BC$3), "n/a")</f>
        <v>4.8207307886777642E-3</v>
      </c>
      <c r="BD18" s="148">
        <f>IFERROR(INDEX(CT_Bills_2003_2022!$D$4:$L$25,MATCH(CT_Bands_2003_Rates!$B18,CT_Bills_2003_2022!$B$4:$B$25,0),MATCH(CT_Bands_2003_Rates!BD$2,CT_Bills_2003_2022!$D$3:$L$3,0))/SUMIFS(CT_Bands_Revaluing_2022!$W$19:$AF$19, CT_Bands_Revaluing_2022!$W$4:$AF$4, CT_Bands_2003_Rates!BD$3), "n/a")</f>
        <v>3.3908542241348383E-3</v>
      </c>
      <c r="BE18" s="148">
        <f>IFERROR(INDEX(CT_Bills_2003_2022!$D$4:$L$25,MATCH(CT_Bands_2003_Rates!$B18,CT_Bills_2003_2022!$B$4:$B$25,0),MATCH(CT_Bands_2003_Rates!BE$2,CT_Bills_2003_2022!$D$3:$L$3,0))/SUMIFS(CT_Bands_Revaluing_2022!$W$19:$AF$19, CT_Bands_Revaluing_2022!$W$4:$AF$4, CT_Bands_2003_Rates!BE$3), "n/a")</f>
        <v>2.4775287292907763E-3</v>
      </c>
      <c r="BF18" s="148">
        <f>IFERROR(INDEX(CT_Bills_2003_2022!$D$4:$L$25,MATCH(CT_Bands_2003_Rates!$B18,CT_Bills_2003_2022!$B$4:$B$25,0),MATCH(CT_Bands_2003_Rates!BF$2,CT_Bills_2003_2022!$D$3:$L$3,0))/SUMIFS(CT_Bands_Revaluing_2022!$W$19:$AF$19, CT_Bands_Revaluing_2022!$W$4:$AF$4, CT_Bands_2003_Rates!BF$3), "n/a")</f>
        <v>2.1864519138959045E-3</v>
      </c>
      <c r="BG18" s="149">
        <f>IFERROR(INDEX(CT_Bills_2003_2022!$D$4:$L$25,MATCH(CT_Bands_2003_Rates!$B18,CT_Bills_2003_2022!$B$4:$B$25,0),MATCH(CT_Bands_2003_Rates!BG$2,CT_Bills_2003_2022!$D$3:$L$3,0))/SUMIFS(CT_Bands_Revaluing_2022!$W$19:$AF$19, CT_Bands_Revaluing_2022!$W$4:$AF$4, CT_Bands_2003_Rates!BG$3), "n/a")</f>
        <v>3.1524695684444444E-2</v>
      </c>
      <c r="BH18" s="148">
        <f>IFERROR(INDEX(CT_Bills_2003_2022!$D$4:$L$25,MATCH(CT_Bands_2003_Rates!$B18,CT_Bills_2003_2022!$B$4:$B$25,0),MATCH(CT_Bands_2003_Rates!BH$2,CT_Bills_2003_2022!$D$3:$L$3,0))/SUMIFS(CT_Bands_Revaluing_2022!$W$19:$AF$19, CT_Bands_Revaluing_2022!$W$4:$AF$4, CT_Bands_2003_Rates!BH$3), "n/a")</f>
        <v>2.0122060555770684E-2</v>
      </c>
      <c r="BI18" s="148">
        <f>IFERROR(INDEX(CT_Bills_2003_2022!$D$4:$L$25,MATCH(CT_Bands_2003_Rates!$B18,CT_Bills_2003_2022!$B$4:$B$25,0),MATCH(CT_Bands_2003_Rates!BI$2,CT_Bills_2003_2022!$D$3:$L$3,0))/SUMIFS(CT_Bands_Revaluing_2022!$W$19:$AF$19, CT_Bands_Revaluing_2022!$W$4:$AF$4, CT_Bands_2003_Rates!BI$3), "n/a")</f>
        <v>1.3907913072804689E-2</v>
      </c>
      <c r="BJ18" s="148">
        <f>IFERROR(INDEX(CT_Bills_2003_2022!$D$4:$L$25,MATCH(CT_Bands_2003_Rates!$B18,CT_Bills_2003_2022!$B$4:$B$25,0),MATCH(CT_Bands_2003_Rates!BJ$2,CT_Bills_2003_2022!$D$3:$L$3,0))/SUMIFS(CT_Bands_Revaluing_2022!$W$19:$AF$19, CT_Bands_Revaluing_2022!$W$4:$AF$4, CT_Bands_2003_Rates!BJ$3), "n/a")</f>
        <v>1.0169234803079276E-2</v>
      </c>
      <c r="BK18" s="148">
        <f>IFERROR(INDEX(CT_Bills_2003_2022!$D$4:$L$25,MATCH(CT_Bands_2003_Rates!$B18,CT_Bills_2003_2022!$B$4:$B$25,0),MATCH(CT_Bands_2003_Rates!BK$2,CT_Bills_2003_2022!$D$3:$L$3,0))/SUMIFS(CT_Bands_Revaluing_2022!$W$19:$AF$19, CT_Bands_Revaluing_2022!$W$4:$AF$4, CT_Bands_2003_Rates!BK$3), "n/a")</f>
        <v>7.6889376646000034E-3</v>
      </c>
      <c r="BL18" s="148">
        <f>IFERROR(INDEX(CT_Bills_2003_2022!$D$4:$L$25,MATCH(CT_Bands_2003_Rates!$B18,CT_Bills_2003_2022!$B$4:$B$25,0),MATCH(CT_Bands_2003_Rates!BL$2,CT_Bills_2003_2022!$D$3:$L$3,0))/SUMIFS(CT_Bands_Revaluing_2022!$W$19:$AF$19, CT_Bands_Revaluing_2022!$W$4:$AF$4, CT_Bands_2003_Rates!BL$3), "n/a")</f>
        <v>5.6972272957100858E-3</v>
      </c>
      <c r="BM18" s="148">
        <f>IFERROR(INDEX(CT_Bills_2003_2022!$D$4:$L$25,MATCH(CT_Bands_2003_Rates!$B18,CT_Bills_2003_2022!$B$4:$B$25,0),MATCH(CT_Bands_2003_Rates!BM$2,CT_Bills_2003_2022!$D$3:$L$3,0))/SUMIFS(CT_Bands_Revaluing_2022!$W$19:$AF$19, CT_Bands_Revaluing_2022!$W$4:$AF$4, CT_Bands_2003_Rates!BM$3), "n/a")</f>
        <v>4.0073731739775362E-3</v>
      </c>
      <c r="BN18" s="148">
        <f>IFERROR(INDEX(CT_Bills_2003_2022!$D$4:$L$25,MATCH(CT_Bands_2003_Rates!$B18,CT_Bills_2003_2022!$B$4:$B$25,0),MATCH(CT_Bands_2003_Rates!BN$2,CT_Bills_2003_2022!$D$3:$L$3,0))/SUMIFS(CT_Bands_Revaluing_2022!$W$19:$AF$19, CT_Bands_Revaluing_2022!$W$4:$AF$4, CT_Bands_2003_Rates!BN$3), "n/a")</f>
        <v>2.9279884982527358E-3</v>
      </c>
      <c r="BO18" s="148">
        <f>IFERROR(INDEX(CT_Bills_2003_2022!$D$4:$L$25,MATCH(CT_Bands_2003_Rates!$B18,CT_Bills_2003_2022!$B$4:$B$25,0),MATCH(CT_Bands_2003_Rates!BO$2,CT_Bills_2003_2022!$D$3:$L$3,0))/SUMIFS(CT_Bands_Revaluing_2022!$W$19:$AF$19, CT_Bands_Revaluing_2022!$W$4:$AF$4, CT_Bands_2003_Rates!BO$3), "n/a")</f>
        <v>2.5839886255133418E-3</v>
      </c>
      <c r="BP18" s="149">
        <f>IFERROR(INDEX(CT_Bills_2003_2022!$D$4:$L$25,MATCH(CT_Bands_2003_Rates!$B18,CT_Bills_2003_2022!$B$4:$B$25,0),MATCH(CT_Bands_2003_Rates!BP$2,CT_Bills_2003_2022!$D$3:$L$3,0))/SUMIFS(CT_Bands_Revaluing_2022!$W$19:$AF$19, CT_Bands_Revaluing_2022!$W$4:$AF$4, CT_Bands_2003_Rates!BP$3), "n/a")</f>
        <v>3.6374648866666665E-2</v>
      </c>
      <c r="BQ18" s="148">
        <f>IFERROR(INDEX(CT_Bills_2003_2022!$D$4:$L$25,MATCH(CT_Bands_2003_Rates!$B18,CT_Bills_2003_2022!$B$4:$B$25,0),MATCH(CT_Bands_2003_Rates!BQ$2,CT_Bills_2003_2022!$D$3:$L$3,0))/SUMIFS(CT_Bands_Revaluing_2022!$W$19:$AF$19, CT_Bands_Revaluing_2022!$W$4:$AF$4, CT_Bands_2003_Rates!BQ$3), "n/a")</f>
        <v>2.3217762179735407E-2</v>
      </c>
      <c r="BR18" s="148">
        <f>IFERROR(INDEX(CT_Bills_2003_2022!$D$4:$L$25,MATCH(CT_Bands_2003_Rates!$B18,CT_Bills_2003_2022!$B$4:$B$25,0),MATCH(CT_Bands_2003_Rates!BR$2,CT_Bills_2003_2022!$D$3:$L$3,0))/SUMIFS(CT_Bands_Revaluing_2022!$W$19:$AF$19, CT_Bands_Revaluing_2022!$W$4:$AF$4, CT_Bands_2003_Rates!BR$3), "n/a")</f>
        <v>1.6047592007082331E-2</v>
      </c>
      <c r="BS18" s="148">
        <f>IFERROR(INDEX(CT_Bills_2003_2022!$D$4:$L$25,MATCH(CT_Bands_2003_Rates!$B18,CT_Bills_2003_2022!$B$4:$B$25,0),MATCH(CT_Bands_2003_Rates!BS$2,CT_Bills_2003_2022!$D$3:$L$3,0))/SUMIFS(CT_Bands_Revaluing_2022!$W$19:$AF$19, CT_Bands_Revaluing_2022!$W$4:$AF$4, CT_Bands_2003_Rates!BS$3), "n/a")</f>
        <v>1.1733732465091472E-2</v>
      </c>
      <c r="BT18" s="148">
        <f>IFERROR(INDEX(CT_Bills_2003_2022!$D$4:$L$25,MATCH(CT_Bands_2003_Rates!$B18,CT_Bills_2003_2022!$B$4:$B$25,0),MATCH(CT_Bands_2003_Rates!BT$2,CT_Bills_2003_2022!$D$3:$L$3,0))/SUMIFS(CT_Bands_Revaluing_2022!$W$19:$AF$19, CT_Bands_Revaluing_2022!$W$4:$AF$4, CT_Bands_2003_Rates!BT$3), "n/a")</f>
        <v>8.871851151461543E-3</v>
      </c>
      <c r="BU18" s="148">
        <f>IFERROR(INDEX(CT_Bills_2003_2022!$D$4:$L$25,MATCH(CT_Bands_2003_Rates!$B18,CT_Bills_2003_2022!$B$4:$B$25,0),MATCH(CT_Bands_2003_Rates!BU$2,CT_Bills_2003_2022!$D$3:$L$3,0))/SUMIFS(CT_Bands_Revaluing_2022!$W$19:$AF$19, CT_Bands_Revaluing_2022!$W$4:$AF$4, CT_Bands_2003_Rates!BU$3), "n/a")</f>
        <v>6.5737238027424065E-3</v>
      </c>
      <c r="BV18" s="148">
        <f>IFERROR(INDEX(CT_Bills_2003_2022!$D$4:$L$25,MATCH(CT_Bands_2003_Rates!$B18,CT_Bills_2003_2022!$B$4:$B$25,0),MATCH(CT_Bands_2003_Rates!BV$2,CT_Bills_2003_2022!$D$3:$L$3,0))/SUMIFS(CT_Bands_Revaluing_2022!$W$19:$AF$19, CT_Bands_Revaluing_2022!$W$4:$AF$4, CT_Bands_2003_Rates!BV$3), "n/a")</f>
        <v>4.6238921238202337E-3</v>
      </c>
      <c r="BW18" s="148">
        <f>IFERROR(INDEX(CT_Bills_2003_2022!$D$4:$L$25,MATCH(CT_Bands_2003_Rates!$B18,CT_Bills_2003_2022!$B$4:$B$25,0),MATCH(CT_Bands_2003_Rates!BW$2,CT_Bills_2003_2022!$D$3:$L$3,0))/SUMIFS(CT_Bands_Revaluing_2022!$W$19:$AF$19, CT_Bands_Revaluing_2022!$W$4:$AF$4, CT_Bands_2003_Rates!BW$3), "n/a")</f>
        <v>3.3784482672146953E-3</v>
      </c>
      <c r="BX18" s="148">
        <f>IFERROR(INDEX(CT_Bills_2003_2022!$D$4:$L$25,MATCH(CT_Bands_2003_Rates!$B18,CT_Bills_2003_2022!$B$4:$B$25,0),MATCH(CT_Bands_2003_Rates!BX$2,CT_Bills_2003_2022!$D$3:$L$3,0))/SUMIFS(CT_Bands_Revaluing_2022!$W$19:$AF$19, CT_Bands_Revaluing_2022!$W$4:$AF$4, CT_Bands_2003_Rates!BX$3), "n/a")</f>
        <v>2.9815253371307791E-3</v>
      </c>
      <c r="BY18" s="149">
        <f>IFERROR(INDEX(CT_Bills_2003_2022!$D$4:$L$25,MATCH(CT_Bands_2003_Rates!$B18,CT_Bills_2003_2022!$B$4:$B$25,0),MATCH(CT_Bands_2003_Rates!BY$2,CT_Bills_2003_2022!$D$3:$L$3,0))/SUMIFS(CT_Bands_Revaluing_2022!$W$19:$AF$19, CT_Bands_Revaluing_2022!$W$4:$AF$4, CT_Bands_2003_Rates!BY$3), "n/a")</f>
        <v>4.3649578639999999E-2</v>
      </c>
      <c r="BZ18" s="148">
        <f>IFERROR(INDEX(CT_Bills_2003_2022!$D$4:$L$25,MATCH(CT_Bands_2003_Rates!$B18,CT_Bills_2003_2022!$B$4:$B$25,0),MATCH(CT_Bands_2003_Rates!BZ$2,CT_Bills_2003_2022!$D$3:$L$3,0))/SUMIFS(CT_Bands_Revaluing_2022!$W$19:$AF$19, CT_Bands_Revaluing_2022!$W$4:$AF$4, CT_Bands_2003_Rates!BZ$3), "n/a")</f>
        <v>2.7861314615682486E-2</v>
      </c>
      <c r="CA18" s="148">
        <f>IFERROR(INDEX(CT_Bills_2003_2022!$D$4:$L$25,MATCH(CT_Bands_2003_Rates!$B18,CT_Bills_2003_2022!$B$4:$B$25,0),MATCH(CT_Bands_2003_Rates!CA$2,CT_Bills_2003_2022!$D$3:$L$3,0))/SUMIFS(CT_Bands_Revaluing_2022!$W$19:$AF$19, CT_Bands_Revaluing_2022!$W$4:$AF$4, CT_Bands_2003_Rates!CA$3), "n/a")</f>
        <v>1.9257110408498798E-2</v>
      </c>
      <c r="CB18" s="148">
        <f>IFERROR(INDEX(CT_Bills_2003_2022!$D$4:$L$25,MATCH(CT_Bands_2003_Rates!$B18,CT_Bills_2003_2022!$B$4:$B$25,0),MATCH(CT_Bands_2003_Rates!CB$2,CT_Bills_2003_2022!$D$3:$L$3,0))/SUMIFS(CT_Bands_Revaluing_2022!$W$19:$AF$19, CT_Bands_Revaluing_2022!$W$4:$AF$4, CT_Bands_2003_Rates!CB$3), "n/a")</f>
        <v>1.4080478958109767E-2</v>
      </c>
      <c r="CC18" s="148">
        <f>IFERROR(INDEX(CT_Bills_2003_2022!$D$4:$L$25,MATCH(CT_Bands_2003_Rates!$B18,CT_Bills_2003_2022!$B$4:$B$25,0),MATCH(CT_Bands_2003_Rates!CC$2,CT_Bills_2003_2022!$D$3:$L$3,0))/SUMIFS(CT_Bands_Revaluing_2022!$W$19:$AF$19, CT_Bands_Revaluing_2022!$W$4:$AF$4, CT_Bands_2003_Rates!CC$3), "n/a")</f>
        <v>1.0646221381753852E-2</v>
      </c>
      <c r="CD18" s="148">
        <f>IFERROR(INDEX(CT_Bills_2003_2022!$D$4:$L$25,MATCH(CT_Bands_2003_Rates!$B18,CT_Bills_2003_2022!$B$4:$B$25,0),MATCH(CT_Bands_2003_Rates!CD$2,CT_Bills_2003_2022!$D$3:$L$3,0))/SUMIFS(CT_Bands_Revaluing_2022!$W$19:$AF$19, CT_Bands_Revaluing_2022!$W$4:$AF$4, CT_Bands_2003_Rates!CD$3), "n/a")</f>
        <v>7.8884685632908871E-3</v>
      </c>
      <c r="CE18" s="148">
        <f>IFERROR(INDEX(CT_Bills_2003_2022!$D$4:$L$25,MATCH(CT_Bands_2003_Rates!$B18,CT_Bills_2003_2022!$B$4:$B$25,0),MATCH(CT_Bands_2003_Rates!CE$2,CT_Bills_2003_2022!$D$3:$L$3,0))/SUMIFS(CT_Bands_Revaluing_2022!$W$19:$AF$19, CT_Bands_Revaluing_2022!$W$4:$AF$4, CT_Bands_2003_Rates!CE$3), "n/a")</f>
        <v>5.5486705485842808E-3</v>
      </c>
      <c r="CF18" s="148">
        <f>IFERROR(INDEX(CT_Bills_2003_2022!$D$4:$L$25,MATCH(CT_Bands_2003_Rates!$B18,CT_Bills_2003_2022!$B$4:$B$25,0),MATCH(CT_Bands_2003_Rates!CF$2,CT_Bills_2003_2022!$D$3:$L$3,0))/SUMIFS(CT_Bands_Revaluing_2022!$W$19:$AF$19, CT_Bands_Revaluing_2022!$W$4:$AF$4, CT_Bands_2003_Rates!CF$3), "n/a")</f>
        <v>4.0541379206576345E-3</v>
      </c>
      <c r="CG18" s="148">
        <f>IFERROR(INDEX(CT_Bills_2003_2022!$D$4:$L$25,MATCH(CT_Bands_2003_Rates!$B18,CT_Bills_2003_2022!$B$4:$B$25,0),MATCH(CT_Bands_2003_Rates!CG$2,CT_Bills_2003_2022!$D$3:$L$3,0))/SUMIFS(CT_Bands_Revaluing_2022!$W$19:$AF$19, CT_Bands_Revaluing_2022!$W$4:$AF$4, CT_Bands_2003_Rates!CG$3), "n/a")</f>
        <v>3.577830404556935E-3</v>
      </c>
      <c r="CH18" s="148">
        <f>IFERROR(INDEX(CT_Bills_2003_2022!$D$4:$L$25,MATCH(CT_Bands_2003_Rates!$B18,CT_Bills_2003_2022!$B$4:$B$25,0),MATCH(CT_Bands_2003_Rates!CH$2,CT_Bills_2003_2022!$D$3:$L$3,0))/SUMIFS(CT_Bands_Revaluing_2022!$W$19:$AF$19, CT_Bands_Revaluing_2022!$W$4:$AF$4, CT_Bands_2003_Rates!CH$3), "n/a")</f>
        <v>5.0924508413333333E-2</v>
      </c>
      <c r="CI18" s="148">
        <f>IFERROR(INDEX(CT_Bills_2003_2022!$D$4:$L$25,MATCH(CT_Bands_2003_Rates!$B18,CT_Bills_2003_2022!$B$4:$B$25,0),MATCH(CT_Bands_2003_Rates!CI$2,CT_Bills_2003_2022!$D$3:$L$3,0))/SUMIFS(CT_Bands_Revaluing_2022!$W$19:$AF$19, CT_Bands_Revaluing_2022!$W$4:$AF$4, CT_Bands_2003_Rates!CI$3), "n/a")</f>
        <v>3.2504867051629568E-2</v>
      </c>
      <c r="CJ18" s="148">
        <f>IFERROR(INDEX(CT_Bills_2003_2022!$D$4:$L$25,MATCH(CT_Bands_2003_Rates!$B18,CT_Bills_2003_2022!$B$4:$B$25,0),MATCH(CT_Bands_2003_Rates!CJ$2,CT_Bills_2003_2022!$D$3:$L$3,0))/SUMIFS(CT_Bands_Revaluing_2022!$W$19:$AF$19, CT_Bands_Revaluing_2022!$W$4:$AF$4, CT_Bands_2003_Rates!CJ$3), "n/a")</f>
        <v>2.2466628809915266E-2</v>
      </c>
      <c r="CK18" s="148">
        <f>IFERROR(INDEX(CT_Bills_2003_2022!$D$4:$L$25,MATCH(CT_Bands_2003_Rates!$B18,CT_Bills_2003_2022!$B$4:$B$25,0),MATCH(CT_Bands_2003_Rates!CK$2,CT_Bills_2003_2022!$D$3:$L$3,0))/SUMIFS(CT_Bands_Revaluing_2022!$W$19:$AF$19, CT_Bands_Revaluing_2022!$W$4:$AF$4, CT_Bands_2003_Rates!CK$3), "n/a")</f>
        <v>1.6427225451128062E-2</v>
      </c>
      <c r="CL18" s="148">
        <f>IFERROR(INDEX(CT_Bills_2003_2022!$D$4:$L$25,MATCH(CT_Bands_2003_Rates!$B18,CT_Bills_2003_2022!$B$4:$B$25,0),MATCH(CT_Bands_2003_Rates!CL$2,CT_Bills_2003_2022!$D$3:$L$3,0))/SUMIFS(CT_Bands_Revaluing_2022!$W$19:$AF$19, CT_Bands_Revaluing_2022!$W$4:$AF$4, CT_Bands_2003_Rates!CL$3), "n/a")</f>
        <v>1.2420591612046158E-2</v>
      </c>
      <c r="CM18" s="148">
        <f>IFERROR(INDEX(CT_Bills_2003_2022!$D$4:$L$25,MATCH(CT_Bands_2003_Rates!$B18,CT_Bills_2003_2022!$B$4:$B$25,0),MATCH(CT_Bands_2003_Rates!CM$2,CT_Bills_2003_2022!$D$3:$L$3,0))/SUMIFS(CT_Bands_Revaluing_2022!$W$19:$AF$19, CT_Bands_Revaluing_2022!$W$4:$AF$4, CT_Bands_2003_Rates!CM$3), "n/a")</f>
        <v>9.2032133238393685E-3</v>
      </c>
      <c r="CN18" s="148">
        <f>IFERROR(INDEX(CT_Bills_2003_2022!$D$4:$L$25,MATCH(CT_Bands_2003_Rates!$B18,CT_Bills_2003_2022!$B$4:$B$25,0),MATCH(CT_Bands_2003_Rates!CN$2,CT_Bills_2003_2022!$D$3:$L$3,0))/SUMIFS(CT_Bands_Revaluing_2022!$W$19:$AF$19, CT_Bands_Revaluing_2022!$W$4:$AF$4, CT_Bands_2003_Rates!CN$3), "n/a")</f>
        <v>6.4734489733483279E-3</v>
      </c>
      <c r="CO18" s="148">
        <f>IFERROR(INDEX(CT_Bills_2003_2022!$D$4:$L$25,MATCH(CT_Bands_2003_Rates!$B18,CT_Bills_2003_2022!$B$4:$B$25,0),MATCH(CT_Bands_2003_Rates!CO$2,CT_Bills_2003_2022!$D$3:$L$3,0))/SUMIFS(CT_Bands_Revaluing_2022!$W$19:$AF$19, CT_Bands_Revaluing_2022!$W$4:$AF$4, CT_Bands_2003_Rates!CO$3), "n/a")</f>
        <v>4.7298275741005733E-3</v>
      </c>
      <c r="CP18" s="148">
        <f>IFERROR(INDEX(CT_Bills_2003_2022!$D$4:$L$25,MATCH(CT_Bands_2003_Rates!$B18,CT_Bills_2003_2022!$B$4:$B$25,0),MATCH(CT_Bands_2003_Rates!CP$2,CT_Bills_2003_2022!$D$3:$L$3,0))/SUMIFS(CT_Bands_Revaluing_2022!$W$19:$AF$19, CT_Bands_Revaluing_2022!$W$4:$AF$4, CT_Bands_2003_Rates!CP$3), "n/a")</f>
        <v>4.1741354719830905E-3</v>
      </c>
    </row>
    <row r="19" spans="1:94" x14ac:dyDescent="0.25">
      <c r="A19" s="126" t="s">
        <v>1117</v>
      </c>
      <c r="B19" s="127" t="s">
        <v>1118</v>
      </c>
      <c r="C19" s="127" t="s">
        <v>2404</v>
      </c>
      <c r="D19" s="148">
        <f t="shared" si="0"/>
        <v>1.649458479111111E-2</v>
      </c>
      <c r="E19" s="148">
        <f t="shared" si="1"/>
        <v>1.2283149171469245E-2</v>
      </c>
      <c r="F19" s="148">
        <f t="shared" si="2"/>
        <v>9.7026683986877159E-3</v>
      </c>
      <c r="G19" s="148">
        <f t="shared" si="3"/>
        <v>7.9812335414332445E-3</v>
      </c>
      <c r="H19" s="148">
        <f t="shared" si="4"/>
        <v>7.375615352748297E-3</v>
      </c>
      <c r="I19" s="148">
        <f t="shared" si="5"/>
        <v>6.4587151787902797E-3</v>
      </c>
      <c r="J19" s="148">
        <f t="shared" si="6"/>
        <v>5.2419186904643861E-3</v>
      </c>
      <c r="K19" s="148">
        <f t="shared" si="7"/>
        <v>4.5960114922529464E-3</v>
      </c>
      <c r="L19" s="146">
        <f t="shared" si="8"/>
        <v>4.7320478422063651E-3</v>
      </c>
      <c r="M19" s="138"/>
      <c r="N19" s="148">
        <f>IFERROR(INDEX(CT_Bills_2003_2022!$D$4:$L$25,MATCH(CT_Bands_2003_Rates!$B19,CT_Bills_2003_2022!$B$4:$B$25,0),MATCH(CT_Bands_2003_Rates!N$2,CT_Bills_2003_2022!$D$3:$L$3,0))/SUMIFS(CT_Bands_Revaluing_2022!$W$19:$AF$19, CT_Bands_Revaluing_2022!$W$4:$AF$4, CT_Bands_2003_Rates!N$3), "n/a")</f>
        <v>1.649458479111111E-2</v>
      </c>
      <c r="O19" s="148">
        <f>IFERROR(INDEX(CT_Bills_2003_2022!$D$4:$L$25,MATCH(CT_Bands_2003_Rates!$B19,CT_Bills_2003_2022!$B$4:$B$25,0),MATCH(CT_Bands_2003_Rates!O$2,CT_Bills_2003_2022!$D$3:$L$3,0))/SUMIFS(CT_Bands_Revaluing_2022!$W$19:$AF$19, CT_Bands_Revaluing_2022!$W$4:$AF$4, CT_Bands_2003_Rates!O$3), "n/a")</f>
        <v>1.0528413575545069E-2</v>
      </c>
      <c r="P19" s="148">
        <f>IFERROR(INDEX(CT_Bills_2003_2022!$D$4:$L$25,MATCH(CT_Bands_2003_Rates!$B19,CT_Bills_2003_2022!$B$4:$B$25,0),MATCH(CT_Bands_2003_Rates!P$2,CT_Bills_2003_2022!$D$3:$L$3,0))/SUMIFS(CT_Bands_Revaluing_2022!$W$19:$AF$19, CT_Bands_Revaluing_2022!$W$4:$AF$4, CT_Bands_2003_Rates!P$3), "n/a")</f>
        <v>7.2770012990157869E-3</v>
      </c>
      <c r="Q19" s="148">
        <f>IFERROR(INDEX(CT_Bills_2003_2022!$D$4:$L$25,MATCH(CT_Bands_2003_Rates!$B19,CT_Bills_2003_2022!$B$4:$B$25,0),MATCH(CT_Bands_2003_Rates!Q$2,CT_Bills_2003_2022!$D$3:$L$3,0))/SUMIFS(CT_Bands_Revaluing_2022!$W$19:$AF$19, CT_Bands_Revaluing_2022!$W$4:$AF$4, CT_Bands_2003_Rates!Q$3), "n/a")</f>
        <v>5.3208223609554958E-3</v>
      </c>
      <c r="R19" s="148">
        <f>IFERROR(INDEX(CT_Bills_2003_2022!$D$4:$L$25,MATCH(CT_Bands_2003_Rates!$B19,CT_Bills_2003_2022!$B$4:$B$25,0),MATCH(CT_Bands_2003_Rates!R$2,CT_Bills_2003_2022!$D$3:$L$3,0))/SUMIFS(CT_Bands_Revaluing_2022!$W$19:$AF$19, CT_Bands_Revaluing_2022!$W$4:$AF$4, CT_Bands_2003_Rates!R$3), "n/a")</f>
        <v>4.0230629196808896E-3</v>
      </c>
      <c r="S19" s="148">
        <f>IFERROR(INDEX(CT_Bills_2003_2022!$D$4:$L$25,MATCH(CT_Bands_2003_Rates!$B19,CT_Bills_2003_2022!$B$4:$B$25,0),MATCH(CT_Bands_2003_Rates!S$2,CT_Bills_2003_2022!$D$3:$L$3,0))/SUMIFS(CT_Bands_Revaluing_2022!$W$19:$AF$19, CT_Bands_Revaluing_2022!$W$4:$AF$4, CT_Bands_2003_Rates!S$3), "n/a")</f>
        <v>2.9809454671339752E-3</v>
      </c>
      <c r="T19" s="148">
        <f>IFERROR(INDEX(CT_Bills_2003_2022!$D$4:$L$25,MATCH(CT_Bands_2003_Rates!$B19,CT_Bills_2003_2022!$B$4:$B$25,0),MATCH(CT_Bands_2003_Rates!T$2,CT_Bills_2003_2022!$D$3:$L$3,0))/SUMIFS(CT_Bands_Revaluing_2022!$W$19:$AF$19, CT_Bands_Revaluing_2022!$W$4:$AF$4, CT_Bands_2003_Rates!T$3), "n/a")</f>
        <v>2.0967674761857547E-3</v>
      </c>
      <c r="U19" s="148">
        <f>IFERROR(INDEX(CT_Bills_2003_2022!$D$4:$L$25,MATCH(CT_Bands_2003_Rates!$B19,CT_Bills_2003_2022!$B$4:$B$25,0),MATCH(CT_Bands_2003_Rates!U$2,CT_Bills_2003_2022!$D$3:$L$3,0))/SUMIFS(CT_Bands_Revaluing_2022!$W$19:$AF$19, CT_Bands_Revaluing_2022!$W$4:$AF$4, CT_Bands_2003_Rates!U$3), "n/a")</f>
        <v>1.532003830750982E-3</v>
      </c>
      <c r="V19" s="148">
        <f>IFERROR(INDEX(CT_Bills_2003_2022!$D$4:$L$25,MATCH(CT_Bands_2003_Rates!$B19,CT_Bills_2003_2022!$B$4:$B$25,0),MATCH(CT_Bands_2003_Rates!V$2,CT_Bills_2003_2022!$D$3:$L$3,0))/SUMIFS(CT_Bands_Revaluing_2022!$W$19:$AF$19, CT_Bands_Revaluing_2022!$W$4:$AF$4, CT_Bands_2003_Rates!V$3), "n/a")</f>
        <v>1.3520136692018187E-3</v>
      </c>
      <c r="W19" s="149">
        <f>IFERROR(INDEX(CT_Bills_2003_2022!$D$4:$L$25,MATCH(CT_Bands_2003_Rates!$B19,CT_Bills_2003_2022!$B$4:$B$25,0),MATCH(CT_Bands_2003_Rates!W$2,CT_Bills_2003_2022!$D$3:$L$3,0))/SUMIFS(CT_Bands_Revaluing_2022!$W$19:$AF$19, CT_Bands_Revaluing_2022!$W$4:$AF$4, CT_Bands_2003_Rates!W$3), "n/a")</f>
        <v>1.9243682256296295E-2</v>
      </c>
      <c r="X19" s="148">
        <f>IFERROR(INDEX(CT_Bills_2003_2022!$D$4:$L$25,MATCH(CT_Bands_2003_Rates!$B19,CT_Bills_2003_2022!$B$4:$B$25,0),MATCH(CT_Bands_2003_Rates!X$2,CT_Bills_2003_2022!$D$3:$L$3,0))/SUMIFS(CT_Bands_Revaluing_2022!$W$19:$AF$19, CT_Bands_Revaluing_2022!$W$4:$AF$4, CT_Bands_2003_Rates!X$3), "n/a")</f>
        <v>1.2283149171469245E-2</v>
      </c>
      <c r="Y19" s="148">
        <f>IFERROR(INDEX(CT_Bills_2003_2022!$D$4:$L$25,MATCH(CT_Bands_2003_Rates!$B19,CT_Bills_2003_2022!$B$4:$B$25,0),MATCH(CT_Bands_2003_Rates!Y$2,CT_Bills_2003_2022!$D$3:$L$3,0))/SUMIFS(CT_Bands_Revaluing_2022!$W$19:$AF$19, CT_Bands_Revaluing_2022!$W$4:$AF$4, CT_Bands_2003_Rates!Y$3), "n/a")</f>
        <v>8.489834848851751E-3</v>
      </c>
      <c r="Z19" s="148">
        <f>IFERROR(INDEX(CT_Bills_2003_2022!$D$4:$L$25,MATCH(CT_Bands_2003_Rates!$B19,CT_Bills_2003_2022!$B$4:$B$25,0),MATCH(CT_Bands_2003_Rates!Z$2,CT_Bills_2003_2022!$D$3:$L$3,0))/SUMIFS(CT_Bands_Revaluing_2022!$W$19:$AF$19, CT_Bands_Revaluing_2022!$W$4:$AF$4, CT_Bands_2003_Rates!Z$3), "n/a")</f>
        <v>6.2076260877814114E-3</v>
      </c>
      <c r="AA19" s="148">
        <f>IFERROR(INDEX(CT_Bills_2003_2022!$D$4:$L$25,MATCH(CT_Bands_2003_Rates!$B19,CT_Bills_2003_2022!$B$4:$B$25,0),MATCH(CT_Bands_2003_Rates!AA$2,CT_Bills_2003_2022!$D$3:$L$3,0))/SUMIFS(CT_Bands_Revaluing_2022!$W$19:$AF$19, CT_Bands_Revaluing_2022!$W$4:$AF$4, CT_Bands_2003_Rates!AA$3), "n/a")</f>
        <v>4.69357340629437E-3</v>
      </c>
      <c r="AB19" s="148">
        <f>IFERROR(INDEX(CT_Bills_2003_2022!$D$4:$L$25,MATCH(CT_Bands_2003_Rates!$B19,CT_Bills_2003_2022!$B$4:$B$25,0),MATCH(CT_Bands_2003_Rates!AB$2,CT_Bills_2003_2022!$D$3:$L$3,0))/SUMIFS(CT_Bands_Revaluing_2022!$W$19:$AF$19, CT_Bands_Revaluing_2022!$W$4:$AF$4, CT_Bands_2003_Rates!AB$3), "n/a")</f>
        <v>3.4777697116563041E-3</v>
      </c>
      <c r="AC19" s="148">
        <f>IFERROR(INDEX(CT_Bills_2003_2022!$D$4:$L$25,MATCH(CT_Bands_2003_Rates!$B19,CT_Bills_2003_2022!$B$4:$B$25,0),MATCH(CT_Bands_2003_Rates!AC$2,CT_Bills_2003_2022!$D$3:$L$3,0))/SUMIFS(CT_Bands_Revaluing_2022!$W$19:$AF$19, CT_Bands_Revaluing_2022!$W$4:$AF$4, CT_Bands_2003_Rates!AC$3), "n/a")</f>
        <v>2.4462287222167135E-3</v>
      </c>
      <c r="AD19" s="148">
        <f>IFERROR(INDEX(CT_Bills_2003_2022!$D$4:$L$25,MATCH(CT_Bands_2003_Rates!$B19,CT_Bills_2003_2022!$B$4:$B$25,0),MATCH(CT_Bands_2003_Rates!AD$2,CT_Bills_2003_2022!$D$3:$L$3,0))/SUMIFS(CT_Bands_Revaluing_2022!$W$19:$AF$19, CT_Bands_Revaluing_2022!$W$4:$AF$4, CT_Bands_2003_Rates!AD$3), "n/a")</f>
        <v>1.7873378025428121E-3</v>
      </c>
      <c r="AE19" s="148">
        <f>IFERROR(INDEX(CT_Bills_2003_2022!$D$4:$L$25,MATCH(CT_Bands_2003_Rates!$B19,CT_Bills_2003_2022!$B$4:$B$25,0),MATCH(CT_Bands_2003_Rates!AE$2,CT_Bills_2003_2022!$D$3:$L$3,0))/SUMIFS(CT_Bands_Revaluing_2022!$W$19:$AF$19, CT_Bands_Revaluing_2022!$W$4:$AF$4, CT_Bands_2003_Rates!AE$3), "n/a")</f>
        <v>1.5773492807354551E-3</v>
      </c>
      <c r="AF19" s="149">
        <f>IFERROR(INDEX(CT_Bills_2003_2022!$D$4:$L$25,MATCH(CT_Bands_2003_Rates!$B19,CT_Bills_2003_2022!$B$4:$B$25,0),MATCH(CT_Bands_2003_Rates!AF$2,CT_Bills_2003_2022!$D$3:$L$3,0))/SUMIFS(CT_Bands_Revaluing_2022!$W$19:$AF$19, CT_Bands_Revaluing_2022!$W$4:$AF$4, CT_Bands_2003_Rates!AF$3), "n/a")</f>
        <v>2.1992779721481479E-2</v>
      </c>
      <c r="AG19" s="148">
        <f>IFERROR(INDEX(CT_Bills_2003_2022!$D$4:$L$25,MATCH(CT_Bands_2003_Rates!$B19,CT_Bills_2003_2022!$B$4:$B$25,0),MATCH(CT_Bands_2003_Rates!AG$2,CT_Bills_2003_2022!$D$3:$L$3,0))/SUMIFS(CT_Bands_Revaluing_2022!$W$19:$AF$19, CT_Bands_Revaluing_2022!$W$4:$AF$4, CT_Bands_2003_Rates!AG$3), "n/a")</f>
        <v>1.4037884767393424E-2</v>
      </c>
      <c r="AH19" s="148">
        <f>IFERROR(INDEX(CT_Bills_2003_2022!$D$4:$L$25,MATCH(CT_Bands_2003_Rates!$B19,CT_Bills_2003_2022!$B$4:$B$25,0),MATCH(CT_Bands_2003_Rates!AH$2,CT_Bills_2003_2022!$D$3:$L$3,0))/SUMIFS(CT_Bands_Revaluing_2022!$W$19:$AF$19, CT_Bands_Revaluing_2022!$W$4:$AF$4, CT_Bands_2003_Rates!AH$3), "n/a")</f>
        <v>9.7026683986877159E-3</v>
      </c>
      <c r="AI19" s="148">
        <f>IFERROR(INDEX(CT_Bills_2003_2022!$D$4:$L$25,MATCH(CT_Bands_2003_Rates!$B19,CT_Bills_2003_2022!$B$4:$B$25,0),MATCH(CT_Bands_2003_Rates!AI$2,CT_Bills_2003_2022!$D$3:$L$3,0))/SUMIFS(CT_Bands_Revaluing_2022!$W$19:$AF$19, CT_Bands_Revaluing_2022!$W$4:$AF$4, CT_Bands_2003_Rates!AI$3), "n/a")</f>
        <v>7.094429814607328E-3</v>
      </c>
      <c r="AJ19" s="148">
        <f>IFERROR(INDEX(CT_Bills_2003_2022!$D$4:$L$25,MATCH(CT_Bands_2003_Rates!$B19,CT_Bills_2003_2022!$B$4:$B$25,0),MATCH(CT_Bands_2003_Rates!AJ$2,CT_Bills_2003_2022!$D$3:$L$3,0))/SUMIFS(CT_Bands_Revaluing_2022!$W$19:$AF$19, CT_Bands_Revaluing_2022!$W$4:$AF$4, CT_Bands_2003_Rates!AJ$3), "n/a")</f>
        <v>5.3640838929078522E-3</v>
      </c>
      <c r="AK19" s="148">
        <f>IFERROR(INDEX(CT_Bills_2003_2022!$D$4:$L$25,MATCH(CT_Bands_2003_Rates!$B19,CT_Bills_2003_2022!$B$4:$B$25,0),MATCH(CT_Bands_2003_Rates!AK$2,CT_Bills_2003_2022!$D$3:$L$3,0))/SUMIFS(CT_Bands_Revaluing_2022!$W$19:$AF$19, CT_Bands_Revaluing_2022!$W$4:$AF$4, CT_Bands_2003_Rates!AK$3), "n/a")</f>
        <v>3.9745939561786339E-3</v>
      </c>
      <c r="AL19" s="148">
        <f>IFERROR(INDEX(CT_Bills_2003_2022!$D$4:$L$25,MATCH(CT_Bands_2003_Rates!$B19,CT_Bills_2003_2022!$B$4:$B$25,0),MATCH(CT_Bands_2003_Rates!AL$2,CT_Bills_2003_2022!$D$3:$L$3,0))/SUMIFS(CT_Bands_Revaluing_2022!$W$19:$AF$19, CT_Bands_Revaluing_2022!$W$4:$AF$4, CT_Bands_2003_Rates!AL$3), "n/a")</f>
        <v>2.7956899682476727E-3</v>
      </c>
      <c r="AM19" s="148">
        <f>IFERROR(INDEX(CT_Bills_2003_2022!$D$4:$L$25,MATCH(CT_Bands_2003_Rates!$B19,CT_Bills_2003_2022!$B$4:$B$25,0),MATCH(CT_Bands_2003_Rates!AM$2,CT_Bills_2003_2022!$D$3:$L$3,0))/SUMIFS(CT_Bands_Revaluing_2022!$W$19:$AF$19, CT_Bands_Revaluing_2022!$W$4:$AF$4, CT_Bands_2003_Rates!AM$3), "n/a")</f>
        <v>2.0426717743346427E-3</v>
      </c>
      <c r="AN19" s="148">
        <f>IFERROR(INDEX(CT_Bills_2003_2022!$D$4:$L$25,MATCH(CT_Bands_2003_Rates!$B19,CT_Bills_2003_2022!$B$4:$B$25,0),MATCH(CT_Bands_2003_Rates!AN$2,CT_Bills_2003_2022!$D$3:$L$3,0))/SUMIFS(CT_Bands_Revaluing_2022!$W$19:$AF$19, CT_Bands_Revaluing_2022!$W$4:$AF$4, CT_Bands_2003_Rates!AN$3), "n/a")</f>
        <v>1.8026848922690917E-3</v>
      </c>
      <c r="AO19" s="149">
        <f>IFERROR(INDEX(CT_Bills_2003_2022!$D$4:$L$25,MATCH(CT_Bands_2003_Rates!$B19,CT_Bills_2003_2022!$B$4:$B$25,0),MATCH(CT_Bands_2003_Rates!AO$2,CT_Bills_2003_2022!$D$3:$L$3,0))/SUMIFS(CT_Bands_Revaluing_2022!$W$19:$AF$19, CT_Bands_Revaluing_2022!$W$4:$AF$4, CT_Bands_2003_Rates!AO$3), "n/a")</f>
        <v>2.4741877186666667E-2</v>
      </c>
      <c r="AP19" s="148">
        <f>IFERROR(INDEX(CT_Bills_2003_2022!$D$4:$L$25,MATCH(CT_Bands_2003_Rates!$B19,CT_Bills_2003_2022!$B$4:$B$25,0),MATCH(CT_Bands_2003_Rates!AP$2,CT_Bills_2003_2022!$D$3:$L$3,0))/SUMIFS(CT_Bands_Revaluing_2022!$W$19:$AF$19, CT_Bands_Revaluing_2022!$W$4:$AF$4, CT_Bands_2003_Rates!AP$3), "n/a")</f>
        <v>1.5792620363317602E-2</v>
      </c>
      <c r="AQ19" s="148">
        <f>IFERROR(INDEX(CT_Bills_2003_2022!$D$4:$L$25,MATCH(CT_Bands_2003_Rates!$B19,CT_Bills_2003_2022!$B$4:$B$25,0),MATCH(CT_Bands_2003_Rates!AQ$2,CT_Bills_2003_2022!$D$3:$L$3,0))/SUMIFS(CT_Bands_Revaluing_2022!$W$19:$AF$19, CT_Bands_Revaluing_2022!$W$4:$AF$4, CT_Bands_2003_Rates!AQ$3), "n/a")</f>
        <v>1.0915501948523681E-2</v>
      </c>
      <c r="AR19" s="148">
        <f>IFERROR(INDEX(CT_Bills_2003_2022!$D$4:$L$25,MATCH(CT_Bands_2003_Rates!$B19,CT_Bills_2003_2022!$B$4:$B$25,0),MATCH(CT_Bands_2003_Rates!AR$2,CT_Bills_2003_2022!$D$3:$L$3,0))/SUMIFS(CT_Bands_Revaluing_2022!$W$19:$AF$19, CT_Bands_Revaluing_2022!$W$4:$AF$4, CT_Bands_2003_Rates!AR$3), "n/a")</f>
        <v>7.9812335414332445E-3</v>
      </c>
      <c r="AS19" s="148">
        <f>IFERROR(INDEX(CT_Bills_2003_2022!$D$4:$L$25,MATCH(CT_Bands_2003_Rates!$B19,CT_Bills_2003_2022!$B$4:$B$25,0),MATCH(CT_Bands_2003_Rates!AS$2,CT_Bills_2003_2022!$D$3:$L$3,0))/SUMIFS(CT_Bands_Revaluing_2022!$W$19:$AF$19, CT_Bands_Revaluing_2022!$W$4:$AF$4, CT_Bands_2003_Rates!AS$3), "n/a")</f>
        <v>6.0345943795213344E-3</v>
      </c>
      <c r="AT19" s="148">
        <f>IFERROR(INDEX(CT_Bills_2003_2022!$D$4:$L$25,MATCH(CT_Bands_2003_Rates!$B19,CT_Bills_2003_2022!$B$4:$B$25,0),MATCH(CT_Bands_2003_Rates!AT$2,CT_Bills_2003_2022!$D$3:$L$3,0))/SUMIFS(CT_Bands_Revaluing_2022!$W$19:$AF$19, CT_Bands_Revaluing_2022!$W$4:$AF$4, CT_Bands_2003_Rates!AT$3), "n/a")</f>
        <v>4.4714182007009632E-3</v>
      </c>
      <c r="AU19" s="148">
        <f>IFERROR(INDEX(CT_Bills_2003_2022!$D$4:$L$25,MATCH(CT_Bands_2003_Rates!$B19,CT_Bills_2003_2022!$B$4:$B$25,0),MATCH(CT_Bands_2003_Rates!AU$2,CT_Bills_2003_2022!$D$3:$L$3,0))/SUMIFS(CT_Bands_Revaluing_2022!$W$19:$AF$19, CT_Bands_Revaluing_2022!$W$4:$AF$4, CT_Bands_2003_Rates!AU$3), "n/a")</f>
        <v>3.1451512142786318E-3</v>
      </c>
      <c r="AV19" s="148">
        <f>IFERROR(INDEX(CT_Bills_2003_2022!$D$4:$L$25,MATCH(CT_Bands_2003_Rates!$B19,CT_Bills_2003_2022!$B$4:$B$25,0),MATCH(CT_Bands_2003_Rates!AV$2,CT_Bills_2003_2022!$D$3:$L$3,0))/SUMIFS(CT_Bands_Revaluing_2022!$W$19:$AF$19, CT_Bands_Revaluing_2022!$W$4:$AF$4, CT_Bands_2003_Rates!AV$3), "n/a")</f>
        <v>2.2980057461264732E-3</v>
      </c>
      <c r="AW19" s="148">
        <f>IFERROR(INDEX(CT_Bills_2003_2022!$D$4:$L$25,MATCH(CT_Bands_2003_Rates!$B19,CT_Bills_2003_2022!$B$4:$B$25,0),MATCH(CT_Bands_2003_Rates!AW$2,CT_Bills_2003_2022!$D$3:$L$3,0))/SUMIFS(CT_Bands_Revaluing_2022!$W$19:$AF$19, CT_Bands_Revaluing_2022!$W$4:$AF$4, CT_Bands_2003_Rates!AW$3), "n/a")</f>
        <v>2.028020503802728E-3</v>
      </c>
      <c r="AX19" s="149">
        <f>IFERROR(INDEX(CT_Bills_2003_2022!$D$4:$L$25,MATCH(CT_Bands_2003_Rates!$B19,CT_Bills_2003_2022!$B$4:$B$25,0),MATCH(CT_Bands_2003_Rates!AX$2,CT_Bills_2003_2022!$D$3:$L$3,0))/SUMIFS(CT_Bands_Revaluing_2022!$W$19:$AF$19, CT_Bands_Revaluing_2022!$W$4:$AF$4, CT_Bands_2003_Rates!AX$3), "n/a")</f>
        <v>3.0240072117037033E-2</v>
      </c>
      <c r="AY19" s="148">
        <f>IFERROR(INDEX(CT_Bills_2003_2022!$D$4:$L$25,MATCH(CT_Bands_2003_Rates!$B19,CT_Bills_2003_2022!$B$4:$B$25,0),MATCH(CT_Bands_2003_Rates!AY$2,CT_Bills_2003_2022!$D$3:$L$3,0))/SUMIFS(CT_Bands_Revaluing_2022!$W$19:$AF$19, CT_Bands_Revaluing_2022!$W$4:$AF$4, CT_Bands_2003_Rates!AY$3), "n/a")</f>
        <v>1.9302091555165959E-2</v>
      </c>
      <c r="AZ19" s="148">
        <f>IFERROR(INDEX(CT_Bills_2003_2022!$D$4:$L$25,MATCH(CT_Bands_2003_Rates!$B19,CT_Bills_2003_2022!$B$4:$B$25,0),MATCH(CT_Bands_2003_Rates!AZ$2,CT_Bills_2003_2022!$D$3:$L$3,0))/SUMIFS(CT_Bands_Revaluing_2022!$W$19:$AF$19, CT_Bands_Revaluing_2022!$W$4:$AF$4, CT_Bands_2003_Rates!AZ$3), "n/a")</f>
        <v>1.3341169048195609E-2</v>
      </c>
      <c r="BA19" s="148">
        <f>IFERROR(INDEX(CT_Bills_2003_2022!$D$4:$L$25,MATCH(CT_Bands_2003_Rates!$B19,CT_Bills_2003_2022!$B$4:$B$25,0),MATCH(CT_Bands_2003_Rates!BA$2,CT_Bills_2003_2022!$D$3:$L$3,0))/SUMIFS(CT_Bands_Revaluing_2022!$W$19:$AF$19, CT_Bands_Revaluing_2022!$W$4:$AF$4, CT_Bands_2003_Rates!BA$3), "n/a")</f>
        <v>9.7548409950850758E-3</v>
      </c>
      <c r="BB19" s="148">
        <f>IFERROR(INDEX(CT_Bills_2003_2022!$D$4:$L$25,MATCH(CT_Bands_2003_Rates!$B19,CT_Bills_2003_2022!$B$4:$B$25,0),MATCH(CT_Bands_2003_Rates!BB$2,CT_Bills_2003_2022!$D$3:$L$3,0))/SUMIFS(CT_Bands_Revaluing_2022!$W$19:$AF$19, CT_Bands_Revaluing_2022!$W$4:$AF$4, CT_Bands_2003_Rates!BB$3), "n/a")</f>
        <v>7.375615352748297E-3</v>
      </c>
      <c r="BC19" s="148">
        <f>IFERROR(INDEX(CT_Bills_2003_2022!$D$4:$L$25,MATCH(CT_Bands_2003_Rates!$B19,CT_Bills_2003_2022!$B$4:$B$25,0),MATCH(CT_Bands_2003_Rates!BC$2,CT_Bills_2003_2022!$D$3:$L$3,0))/SUMIFS(CT_Bands_Revaluing_2022!$W$19:$AF$19, CT_Bands_Revaluing_2022!$W$4:$AF$4, CT_Bands_2003_Rates!BC$3), "n/a")</f>
        <v>5.4650666897456211E-3</v>
      </c>
      <c r="BD19" s="148">
        <f>IFERROR(INDEX(CT_Bills_2003_2022!$D$4:$L$25,MATCH(CT_Bands_2003_Rates!$B19,CT_Bills_2003_2022!$B$4:$B$25,0),MATCH(CT_Bands_2003_Rates!BD$2,CT_Bills_2003_2022!$D$3:$L$3,0))/SUMIFS(CT_Bands_Revaluing_2022!$W$19:$AF$19, CT_Bands_Revaluing_2022!$W$4:$AF$4, CT_Bands_2003_Rates!BD$3), "n/a")</f>
        <v>3.8440737063405498E-3</v>
      </c>
      <c r="BE19" s="148">
        <f>IFERROR(INDEX(CT_Bills_2003_2022!$D$4:$L$25,MATCH(CT_Bands_2003_Rates!$B19,CT_Bills_2003_2022!$B$4:$B$25,0),MATCH(CT_Bands_2003_Rates!BE$2,CT_Bills_2003_2022!$D$3:$L$3,0))/SUMIFS(CT_Bands_Revaluing_2022!$W$19:$AF$19, CT_Bands_Revaluing_2022!$W$4:$AF$4, CT_Bands_2003_Rates!BE$3), "n/a")</f>
        <v>2.8086736897101334E-3</v>
      </c>
      <c r="BF19" s="148">
        <f>IFERROR(INDEX(CT_Bills_2003_2022!$D$4:$L$25,MATCH(CT_Bands_2003_Rates!$B19,CT_Bills_2003_2022!$B$4:$B$25,0),MATCH(CT_Bands_2003_Rates!BF$2,CT_Bills_2003_2022!$D$3:$L$3,0))/SUMIFS(CT_Bands_Revaluing_2022!$W$19:$AF$19, CT_Bands_Revaluing_2022!$W$4:$AF$4, CT_Bands_2003_Rates!BF$3), "n/a")</f>
        <v>2.4786917268700007E-3</v>
      </c>
      <c r="BG19" s="149">
        <f>IFERROR(INDEX(CT_Bills_2003_2022!$D$4:$L$25,MATCH(CT_Bands_2003_Rates!$B19,CT_Bills_2003_2022!$B$4:$B$25,0),MATCH(CT_Bands_2003_Rates!BG$2,CT_Bills_2003_2022!$D$3:$L$3,0))/SUMIFS(CT_Bands_Revaluing_2022!$W$19:$AF$19, CT_Bands_Revaluing_2022!$W$4:$AF$4, CT_Bands_2003_Rates!BG$3), "n/a")</f>
        <v>3.5738267047407409E-2</v>
      </c>
      <c r="BH19" s="148">
        <f>IFERROR(INDEX(CT_Bills_2003_2022!$D$4:$L$25,MATCH(CT_Bands_2003_Rates!$B19,CT_Bills_2003_2022!$B$4:$B$25,0),MATCH(CT_Bands_2003_Rates!BH$2,CT_Bills_2003_2022!$D$3:$L$3,0))/SUMIFS(CT_Bands_Revaluing_2022!$W$19:$AF$19, CT_Bands_Revaluing_2022!$W$4:$AF$4, CT_Bands_2003_Rates!BH$3), "n/a")</f>
        <v>2.2811562747014315E-2</v>
      </c>
      <c r="BI19" s="148">
        <f>IFERROR(INDEX(CT_Bills_2003_2022!$D$4:$L$25,MATCH(CT_Bands_2003_Rates!$B19,CT_Bills_2003_2022!$B$4:$B$25,0),MATCH(CT_Bands_2003_Rates!BI$2,CT_Bills_2003_2022!$D$3:$L$3,0))/SUMIFS(CT_Bands_Revaluing_2022!$W$19:$AF$19, CT_Bands_Revaluing_2022!$W$4:$AF$4, CT_Bands_2003_Rates!BI$3), "n/a")</f>
        <v>1.576683614786754E-2</v>
      </c>
      <c r="BJ19" s="148">
        <f>IFERROR(INDEX(CT_Bills_2003_2022!$D$4:$L$25,MATCH(CT_Bands_2003_Rates!$B19,CT_Bills_2003_2022!$B$4:$B$25,0),MATCH(CT_Bands_2003_Rates!BJ$2,CT_Bills_2003_2022!$D$3:$L$3,0))/SUMIFS(CT_Bands_Revaluing_2022!$W$19:$AF$19, CT_Bands_Revaluing_2022!$W$4:$AF$4, CT_Bands_2003_Rates!BJ$3), "n/a")</f>
        <v>1.1528448448736909E-2</v>
      </c>
      <c r="BK19" s="148">
        <f>IFERROR(INDEX(CT_Bills_2003_2022!$D$4:$L$25,MATCH(CT_Bands_2003_Rates!$B19,CT_Bills_2003_2022!$B$4:$B$25,0),MATCH(CT_Bands_2003_Rates!BK$2,CT_Bills_2003_2022!$D$3:$L$3,0))/SUMIFS(CT_Bands_Revaluing_2022!$W$19:$AF$19, CT_Bands_Revaluing_2022!$W$4:$AF$4, CT_Bands_2003_Rates!BK$3), "n/a")</f>
        <v>8.7166363259752605E-3</v>
      </c>
      <c r="BL19" s="148">
        <f>IFERROR(INDEX(CT_Bills_2003_2022!$D$4:$L$25,MATCH(CT_Bands_2003_Rates!$B19,CT_Bills_2003_2022!$B$4:$B$25,0),MATCH(CT_Bands_2003_Rates!BL$2,CT_Bills_2003_2022!$D$3:$L$3,0))/SUMIFS(CT_Bands_Revaluing_2022!$W$19:$AF$19, CT_Bands_Revaluing_2022!$W$4:$AF$4, CT_Bands_2003_Rates!BL$3), "n/a")</f>
        <v>6.4587151787902797E-3</v>
      </c>
      <c r="BM19" s="148">
        <f>IFERROR(INDEX(CT_Bills_2003_2022!$D$4:$L$25,MATCH(CT_Bands_2003_Rates!$B19,CT_Bills_2003_2022!$B$4:$B$25,0),MATCH(CT_Bands_2003_Rates!BM$2,CT_Bills_2003_2022!$D$3:$L$3,0))/SUMIFS(CT_Bands_Revaluing_2022!$W$19:$AF$19, CT_Bands_Revaluing_2022!$W$4:$AF$4, CT_Bands_2003_Rates!BM$3), "n/a")</f>
        <v>4.5429961984024686E-3</v>
      </c>
      <c r="BN19" s="148">
        <f>IFERROR(INDEX(CT_Bills_2003_2022!$D$4:$L$25,MATCH(CT_Bands_2003_Rates!$B19,CT_Bills_2003_2022!$B$4:$B$25,0),MATCH(CT_Bands_2003_Rates!BN$2,CT_Bills_2003_2022!$D$3:$L$3,0))/SUMIFS(CT_Bands_Revaluing_2022!$W$19:$AF$19, CT_Bands_Revaluing_2022!$W$4:$AF$4, CT_Bands_2003_Rates!BN$3), "n/a")</f>
        <v>3.3193416332937945E-3</v>
      </c>
      <c r="BO19" s="148">
        <f>IFERROR(INDEX(CT_Bills_2003_2022!$D$4:$L$25,MATCH(CT_Bands_2003_Rates!$B19,CT_Bills_2003_2022!$B$4:$B$25,0),MATCH(CT_Bands_2003_Rates!BO$2,CT_Bills_2003_2022!$D$3:$L$3,0))/SUMIFS(CT_Bands_Revaluing_2022!$W$19:$AF$19, CT_Bands_Revaluing_2022!$W$4:$AF$4, CT_Bands_2003_Rates!BO$3), "n/a")</f>
        <v>2.9293629499372738E-3</v>
      </c>
      <c r="BP19" s="149">
        <f>IFERROR(INDEX(CT_Bills_2003_2022!$D$4:$L$25,MATCH(CT_Bands_2003_Rates!$B19,CT_Bills_2003_2022!$B$4:$B$25,0),MATCH(CT_Bands_2003_Rates!BP$2,CT_Bills_2003_2022!$D$3:$L$3,0))/SUMIFS(CT_Bands_Revaluing_2022!$W$19:$AF$19, CT_Bands_Revaluing_2022!$W$4:$AF$4, CT_Bands_2003_Rates!BP$3), "n/a")</f>
        <v>4.1236461977777777E-2</v>
      </c>
      <c r="BQ19" s="148">
        <f>IFERROR(INDEX(CT_Bills_2003_2022!$D$4:$L$25,MATCH(CT_Bands_2003_Rates!$B19,CT_Bills_2003_2022!$B$4:$B$25,0),MATCH(CT_Bands_2003_Rates!BQ$2,CT_Bills_2003_2022!$D$3:$L$3,0))/SUMIFS(CT_Bands_Revaluing_2022!$W$19:$AF$19, CT_Bands_Revaluing_2022!$W$4:$AF$4, CT_Bands_2003_Rates!BQ$3), "n/a")</f>
        <v>2.6321033938862669E-2</v>
      </c>
      <c r="BR19" s="148">
        <f>IFERROR(INDEX(CT_Bills_2003_2022!$D$4:$L$25,MATCH(CT_Bands_2003_Rates!$B19,CT_Bills_2003_2022!$B$4:$B$25,0),MATCH(CT_Bands_2003_Rates!BR$2,CT_Bills_2003_2022!$D$3:$L$3,0))/SUMIFS(CT_Bands_Revaluing_2022!$W$19:$AF$19, CT_Bands_Revaluing_2022!$W$4:$AF$4, CT_Bands_2003_Rates!BR$3), "n/a")</f>
        <v>1.8192503247539467E-2</v>
      </c>
      <c r="BS19" s="148">
        <f>IFERROR(INDEX(CT_Bills_2003_2022!$D$4:$L$25,MATCH(CT_Bands_2003_Rates!$B19,CT_Bills_2003_2022!$B$4:$B$25,0),MATCH(CT_Bands_2003_Rates!BS$2,CT_Bills_2003_2022!$D$3:$L$3,0))/SUMIFS(CT_Bands_Revaluing_2022!$W$19:$AF$19, CT_Bands_Revaluing_2022!$W$4:$AF$4, CT_Bands_2003_Rates!BS$3), "n/a")</f>
        <v>1.3302055902388739E-2</v>
      </c>
      <c r="BT19" s="148">
        <f>IFERROR(INDEX(CT_Bills_2003_2022!$D$4:$L$25,MATCH(CT_Bands_2003_Rates!$B19,CT_Bills_2003_2022!$B$4:$B$25,0),MATCH(CT_Bands_2003_Rates!BT$2,CT_Bills_2003_2022!$D$3:$L$3,0))/SUMIFS(CT_Bands_Revaluing_2022!$W$19:$AF$19, CT_Bands_Revaluing_2022!$W$4:$AF$4, CT_Bands_2003_Rates!BT$3), "n/a")</f>
        <v>1.0057657299202223E-2</v>
      </c>
      <c r="BU19" s="148">
        <f>IFERROR(INDEX(CT_Bills_2003_2022!$D$4:$L$25,MATCH(CT_Bands_2003_Rates!$B19,CT_Bills_2003_2022!$B$4:$B$25,0),MATCH(CT_Bands_2003_Rates!BU$2,CT_Bills_2003_2022!$D$3:$L$3,0))/SUMIFS(CT_Bands_Revaluing_2022!$W$19:$AF$19, CT_Bands_Revaluing_2022!$W$4:$AF$4, CT_Bands_2003_Rates!BU$3), "n/a")</f>
        <v>7.4523636678349376E-3</v>
      </c>
      <c r="BV19" s="148">
        <f>IFERROR(INDEX(CT_Bills_2003_2022!$D$4:$L$25,MATCH(CT_Bands_2003_Rates!$B19,CT_Bills_2003_2022!$B$4:$B$25,0),MATCH(CT_Bands_2003_Rates!BV$2,CT_Bills_2003_2022!$D$3:$L$3,0))/SUMIFS(CT_Bands_Revaluing_2022!$W$19:$AF$19, CT_Bands_Revaluing_2022!$W$4:$AF$4, CT_Bands_2003_Rates!BV$3), "n/a")</f>
        <v>5.2419186904643861E-3</v>
      </c>
      <c r="BW19" s="148">
        <f>IFERROR(INDEX(CT_Bills_2003_2022!$D$4:$L$25,MATCH(CT_Bands_2003_Rates!$B19,CT_Bills_2003_2022!$B$4:$B$25,0),MATCH(CT_Bands_2003_Rates!BW$2,CT_Bills_2003_2022!$D$3:$L$3,0))/SUMIFS(CT_Bands_Revaluing_2022!$W$19:$AF$19, CT_Bands_Revaluing_2022!$W$4:$AF$4, CT_Bands_2003_Rates!BW$3), "n/a")</f>
        <v>3.8300095768774548E-3</v>
      </c>
      <c r="BX19" s="148">
        <f>IFERROR(INDEX(CT_Bills_2003_2022!$D$4:$L$25,MATCH(CT_Bands_2003_Rates!$B19,CT_Bills_2003_2022!$B$4:$B$25,0),MATCH(CT_Bands_2003_Rates!BX$2,CT_Bills_2003_2022!$D$3:$L$3,0))/SUMIFS(CT_Bands_Revaluing_2022!$W$19:$AF$19, CT_Bands_Revaluing_2022!$W$4:$AF$4, CT_Bands_2003_Rates!BX$3), "n/a")</f>
        <v>3.3800341730045465E-3</v>
      </c>
      <c r="BY19" s="149">
        <f>IFERROR(INDEX(CT_Bills_2003_2022!$D$4:$L$25,MATCH(CT_Bands_2003_Rates!$B19,CT_Bills_2003_2022!$B$4:$B$25,0),MATCH(CT_Bands_2003_Rates!BY$2,CT_Bills_2003_2022!$D$3:$L$3,0))/SUMIFS(CT_Bands_Revaluing_2022!$W$19:$AF$19, CT_Bands_Revaluing_2022!$W$4:$AF$4, CT_Bands_2003_Rates!BY$3), "n/a")</f>
        <v>4.9483754373333334E-2</v>
      </c>
      <c r="BZ19" s="148">
        <f>IFERROR(INDEX(CT_Bills_2003_2022!$D$4:$L$25,MATCH(CT_Bands_2003_Rates!$B19,CT_Bills_2003_2022!$B$4:$B$25,0),MATCH(CT_Bands_2003_Rates!BZ$2,CT_Bills_2003_2022!$D$3:$L$3,0))/SUMIFS(CT_Bands_Revaluing_2022!$W$19:$AF$19, CT_Bands_Revaluing_2022!$W$4:$AF$4, CT_Bands_2003_Rates!BZ$3), "n/a")</f>
        <v>3.1585240726635204E-2</v>
      </c>
      <c r="CA19" s="148">
        <f>IFERROR(INDEX(CT_Bills_2003_2022!$D$4:$L$25,MATCH(CT_Bands_2003_Rates!$B19,CT_Bills_2003_2022!$B$4:$B$25,0),MATCH(CT_Bands_2003_Rates!CA$2,CT_Bills_2003_2022!$D$3:$L$3,0))/SUMIFS(CT_Bands_Revaluing_2022!$W$19:$AF$19, CT_Bands_Revaluing_2022!$W$4:$AF$4, CT_Bands_2003_Rates!CA$3), "n/a")</f>
        <v>2.1831003897047362E-2</v>
      </c>
      <c r="CB19" s="148">
        <f>IFERROR(INDEX(CT_Bills_2003_2022!$D$4:$L$25,MATCH(CT_Bands_2003_Rates!$B19,CT_Bills_2003_2022!$B$4:$B$25,0),MATCH(CT_Bands_2003_Rates!CB$2,CT_Bills_2003_2022!$D$3:$L$3,0))/SUMIFS(CT_Bands_Revaluing_2022!$W$19:$AF$19, CT_Bands_Revaluing_2022!$W$4:$AF$4, CT_Bands_2003_Rates!CB$3), "n/a")</f>
        <v>1.5962467082866489E-2</v>
      </c>
      <c r="CC19" s="148">
        <f>IFERROR(INDEX(CT_Bills_2003_2022!$D$4:$L$25,MATCH(CT_Bands_2003_Rates!$B19,CT_Bills_2003_2022!$B$4:$B$25,0),MATCH(CT_Bands_2003_Rates!CC$2,CT_Bills_2003_2022!$D$3:$L$3,0))/SUMIFS(CT_Bands_Revaluing_2022!$W$19:$AF$19, CT_Bands_Revaluing_2022!$W$4:$AF$4, CT_Bands_2003_Rates!CC$3), "n/a")</f>
        <v>1.2069188759042669E-2</v>
      </c>
      <c r="CD19" s="148">
        <f>IFERROR(INDEX(CT_Bills_2003_2022!$D$4:$L$25,MATCH(CT_Bands_2003_Rates!$B19,CT_Bills_2003_2022!$B$4:$B$25,0),MATCH(CT_Bands_2003_Rates!CD$2,CT_Bills_2003_2022!$D$3:$L$3,0))/SUMIFS(CT_Bands_Revaluing_2022!$W$19:$AF$19, CT_Bands_Revaluing_2022!$W$4:$AF$4, CT_Bands_2003_Rates!CD$3), "n/a")</f>
        <v>8.9428364014019265E-3</v>
      </c>
      <c r="CE19" s="148">
        <f>IFERROR(INDEX(CT_Bills_2003_2022!$D$4:$L$25,MATCH(CT_Bands_2003_Rates!$B19,CT_Bills_2003_2022!$B$4:$B$25,0),MATCH(CT_Bands_2003_Rates!CE$2,CT_Bills_2003_2022!$D$3:$L$3,0))/SUMIFS(CT_Bands_Revaluing_2022!$W$19:$AF$19, CT_Bands_Revaluing_2022!$W$4:$AF$4, CT_Bands_2003_Rates!CE$3), "n/a")</f>
        <v>6.2903024285572637E-3</v>
      </c>
      <c r="CF19" s="148">
        <f>IFERROR(INDEX(CT_Bills_2003_2022!$D$4:$L$25,MATCH(CT_Bands_2003_Rates!$B19,CT_Bills_2003_2022!$B$4:$B$25,0),MATCH(CT_Bands_2003_Rates!CF$2,CT_Bills_2003_2022!$D$3:$L$3,0))/SUMIFS(CT_Bands_Revaluing_2022!$W$19:$AF$19, CT_Bands_Revaluing_2022!$W$4:$AF$4, CT_Bands_2003_Rates!CF$3), "n/a")</f>
        <v>4.5960114922529464E-3</v>
      </c>
      <c r="CG19" s="148">
        <f>IFERROR(INDEX(CT_Bills_2003_2022!$D$4:$L$25,MATCH(CT_Bands_2003_Rates!$B19,CT_Bills_2003_2022!$B$4:$B$25,0),MATCH(CT_Bands_2003_Rates!CG$2,CT_Bills_2003_2022!$D$3:$L$3,0))/SUMIFS(CT_Bands_Revaluing_2022!$W$19:$AF$19, CT_Bands_Revaluing_2022!$W$4:$AF$4, CT_Bands_2003_Rates!CG$3), "n/a")</f>
        <v>4.056041007605456E-3</v>
      </c>
      <c r="CH19" s="148">
        <f>IFERROR(INDEX(CT_Bills_2003_2022!$D$4:$L$25,MATCH(CT_Bands_2003_Rates!$B19,CT_Bills_2003_2022!$B$4:$B$25,0),MATCH(CT_Bands_2003_Rates!CH$2,CT_Bills_2003_2022!$D$3:$L$3,0))/SUMIFS(CT_Bands_Revaluing_2022!$W$19:$AF$19, CT_Bands_Revaluing_2022!$W$4:$AF$4, CT_Bands_2003_Rates!CH$3), "n/a")</f>
        <v>5.7731046768888884E-2</v>
      </c>
      <c r="CI19" s="148">
        <f>IFERROR(INDEX(CT_Bills_2003_2022!$D$4:$L$25,MATCH(CT_Bands_2003_Rates!$B19,CT_Bills_2003_2022!$B$4:$B$25,0),MATCH(CT_Bands_2003_Rates!CI$2,CT_Bills_2003_2022!$D$3:$L$3,0))/SUMIFS(CT_Bands_Revaluing_2022!$W$19:$AF$19, CT_Bands_Revaluing_2022!$W$4:$AF$4, CT_Bands_2003_Rates!CI$3), "n/a")</f>
        <v>3.6849447514407739E-2</v>
      </c>
      <c r="CJ19" s="148">
        <f>IFERROR(INDEX(CT_Bills_2003_2022!$D$4:$L$25,MATCH(CT_Bands_2003_Rates!$B19,CT_Bills_2003_2022!$B$4:$B$25,0),MATCH(CT_Bands_2003_Rates!CJ$2,CT_Bills_2003_2022!$D$3:$L$3,0))/SUMIFS(CT_Bands_Revaluing_2022!$W$19:$AF$19, CT_Bands_Revaluing_2022!$W$4:$AF$4, CT_Bands_2003_Rates!CJ$3), "n/a")</f>
        <v>2.5469504546555253E-2</v>
      </c>
      <c r="CK19" s="148">
        <f>IFERROR(INDEX(CT_Bills_2003_2022!$D$4:$L$25,MATCH(CT_Bands_2003_Rates!$B19,CT_Bills_2003_2022!$B$4:$B$25,0),MATCH(CT_Bands_2003_Rates!CK$2,CT_Bills_2003_2022!$D$3:$L$3,0))/SUMIFS(CT_Bands_Revaluing_2022!$W$19:$AF$19, CT_Bands_Revaluing_2022!$W$4:$AF$4, CT_Bands_2003_Rates!CK$3), "n/a")</f>
        <v>1.8622878263344234E-2</v>
      </c>
      <c r="CL19" s="148">
        <f>IFERROR(INDEX(CT_Bills_2003_2022!$D$4:$L$25,MATCH(CT_Bands_2003_Rates!$B19,CT_Bills_2003_2022!$B$4:$B$25,0),MATCH(CT_Bands_2003_Rates!CL$2,CT_Bills_2003_2022!$D$3:$L$3,0))/SUMIFS(CT_Bands_Revaluing_2022!$W$19:$AF$19, CT_Bands_Revaluing_2022!$W$4:$AF$4, CT_Bands_2003_Rates!CL$3), "n/a")</f>
        <v>1.4080720218883111E-2</v>
      </c>
      <c r="CM19" s="148">
        <f>IFERROR(INDEX(CT_Bills_2003_2022!$D$4:$L$25,MATCH(CT_Bands_2003_Rates!$B19,CT_Bills_2003_2022!$B$4:$B$25,0),MATCH(CT_Bands_2003_Rates!CM$2,CT_Bills_2003_2022!$D$3:$L$3,0))/SUMIFS(CT_Bands_Revaluing_2022!$W$19:$AF$19, CT_Bands_Revaluing_2022!$W$4:$AF$4, CT_Bands_2003_Rates!CM$3), "n/a")</f>
        <v>1.0433309134968913E-2</v>
      </c>
      <c r="CN19" s="148">
        <f>IFERROR(INDEX(CT_Bills_2003_2022!$D$4:$L$25,MATCH(CT_Bands_2003_Rates!$B19,CT_Bills_2003_2022!$B$4:$B$25,0),MATCH(CT_Bands_2003_Rates!CN$2,CT_Bills_2003_2022!$D$3:$L$3,0))/SUMIFS(CT_Bands_Revaluing_2022!$W$19:$AF$19, CT_Bands_Revaluing_2022!$W$4:$AF$4, CT_Bands_2003_Rates!CN$3), "n/a")</f>
        <v>7.3386861666501404E-3</v>
      </c>
      <c r="CO19" s="148">
        <f>IFERROR(INDEX(CT_Bills_2003_2022!$D$4:$L$25,MATCH(CT_Bands_2003_Rates!$B19,CT_Bills_2003_2022!$B$4:$B$25,0),MATCH(CT_Bands_2003_Rates!CO$2,CT_Bills_2003_2022!$D$3:$L$3,0))/SUMIFS(CT_Bands_Revaluing_2022!$W$19:$AF$19, CT_Bands_Revaluing_2022!$W$4:$AF$4, CT_Bands_2003_Rates!CO$3), "n/a")</f>
        <v>5.3620134076284368E-3</v>
      </c>
      <c r="CP19" s="148">
        <f>IFERROR(INDEX(CT_Bills_2003_2022!$D$4:$L$25,MATCH(CT_Bands_2003_Rates!$B19,CT_Bills_2003_2022!$B$4:$B$25,0),MATCH(CT_Bands_2003_Rates!CP$2,CT_Bills_2003_2022!$D$3:$L$3,0))/SUMIFS(CT_Bands_Revaluing_2022!$W$19:$AF$19, CT_Bands_Revaluing_2022!$W$4:$AF$4, CT_Bands_2003_Rates!CP$3), "n/a")</f>
        <v>4.7320478422063651E-3</v>
      </c>
    </row>
    <row r="20" spans="1:94" x14ac:dyDescent="0.25">
      <c r="A20" s="126" t="s">
        <v>1119</v>
      </c>
      <c r="B20" s="127" t="s">
        <v>1120</v>
      </c>
      <c r="C20" s="127" t="s">
        <v>2337</v>
      </c>
      <c r="D20" s="148">
        <f t="shared" si="0"/>
        <v>1.8207826862222221E-2</v>
      </c>
      <c r="E20" s="148">
        <f t="shared" si="1"/>
        <v>1.3558962306070564E-2</v>
      </c>
      <c r="F20" s="148">
        <f t="shared" si="2"/>
        <v>1.0710454888204577E-2</v>
      </c>
      <c r="G20" s="148">
        <f t="shared" si="3"/>
        <v>8.8102198575917036E-3</v>
      </c>
      <c r="H20" s="148">
        <f t="shared" si="4"/>
        <v>8.1416979600213834E-3</v>
      </c>
      <c r="I20" s="148">
        <f t="shared" si="5"/>
        <v>7.1295621694699423E-3</v>
      </c>
      <c r="J20" s="148">
        <f t="shared" si="6"/>
        <v>5.7863807516547296E-3</v>
      </c>
      <c r="K20" s="148">
        <f t="shared" si="7"/>
        <v>5.0733851483683286E-3</v>
      </c>
      <c r="L20" s="146">
        <f t="shared" si="8"/>
        <v>5.2235511779039944E-3</v>
      </c>
      <c r="M20" s="138"/>
      <c r="N20" s="148">
        <f>IFERROR(INDEX(CT_Bills_2003_2022!$D$4:$L$25,MATCH(CT_Bands_2003_Rates!$B20,CT_Bills_2003_2022!$B$4:$B$25,0),MATCH(CT_Bands_2003_Rates!N$2,CT_Bills_2003_2022!$D$3:$L$3,0))/SUMIFS(CT_Bands_Revaluing_2022!$W$19:$AF$19, CT_Bands_Revaluing_2022!$W$4:$AF$4, CT_Bands_2003_Rates!N$3), "n/a")</f>
        <v>1.8207826862222221E-2</v>
      </c>
      <c r="O20" s="148">
        <f>IFERROR(INDEX(CT_Bills_2003_2022!$D$4:$L$25,MATCH(CT_Bands_2003_Rates!$B20,CT_Bills_2003_2022!$B$4:$B$25,0),MATCH(CT_Bands_2003_Rates!O$2,CT_Bills_2003_2022!$D$3:$L$3,0))/SUMIFS(CT_Bands_Revaluing_2022!$W$19:$AF$19, CT_Bands_Revaluing_2022!$W$4:$AF$4, CT_Bands_2003_Rates!O$3), "n/a")</f>
        <v>1.1621967690917627E-2</v>
      </c>
      <c r="P20" s="148">
        <f>IFERROR(INDEX(CT_Bills_2003_2022!$D$4:$L$25,MATCH(CT_Bands_2003_Rates!$B20,CT_Bills_2003_2022!$B$4:$B$25,0),MATCH(CT_Bands_2003_Rates!P$2,CT_Bills_2003_2022!$D$3:$L$3,0))/SUMIFS(CT_Bands_Revaluing_2022!$W$19:$AF$19, CT_Bands_Revaluing_2022!$W$4:$AF$4, CT_Bands_2003_Rates!P$3), "n/a")</f>
        <v>8.0328411661534319E-3</v>
      </c>
      <c r="Q20" s="148">
        <f>IFERROR(INDEX(CT_Bills_2003_2022!$D$4:$L$25,MATCH(CT_Bands_2003_Rates!$B20,CT_Bills_2003_2022!$B$4:$B$25,0),MATCH(CT_Bands_2003_Rates!Q$2,CT_Bills_2003_2022!$D$3:$L$3,0))/SUMIFS(CT_Bands_Revaluing_2022!$W$19:$AF$19, CT_Bands_Revaluing_2022!$W$4:$AF$4, CT_Bands_2003_Rates!Q$3), "n/a")</f>
        <v>5.8734799050611354E-3</v>
      </c>
      <c r="R20" s="148">
        <f>IFERROR(INDEX(CT_Bills_2003_2022!$D$4:$L$25,MATCH(CT_Bands_2003_Rates!$B20,CT_Bills_2003_2022!$B$4:$B$25,0),MATCH(CT_Bands_2003_Rates!R$2,CT_Bills_2003_2022!$D$3:$L$3,0))/SUMIFS(CT_Bands_Revaluing_2022!$W$19:$AF$19, CT_Bands_Revaluing_2022!$W$4:$AF$4, CT_Bands_2003_Rates!R$3), "n/a")</f>
        <v>4.4409261600116641E-3</v>
      </c>
      <c r="S20" s="148">
        <f>IFERROR(INDEX(CT_Bills_2003_2022!$D$4:$L$25,MATCH(CT_Bands_2003_Rates!$B20,CT_Bills_2003_2022!$B$4:$B$25,0),MATCH(CT_Bands_2003_Rates!S$2,CT_Bills_2003_2022!$D$3:$L$3,0))/SUMIFS(CT_Bands_Revaluing_2022!$W$19:$AF$19, CT_Bands_Revaluing_2022!$W$4:$AF$4, CT_Bands_2003_Rates!S$3), "n/a")</f>
        <v>3.2905671551399737E-3</v>
      </c>
      <c r="T20" s="148">
        <f>IFERROR(INDEX(CT_Bills_2003_2022!$D$4:$L$25,MATCH(CT_Bands_2003_Rates!$B20,CT_Bills_2003_2022!$B$4:$B$25,0),MATCH(CT_Bands_2003_Rates!T$2,CT_Bills_2003_2022!$D$3:$L$3,0))/SUMIFS(CT_Bands_Revaluing_2022!$W$19:$AF$19, CT_Bands_Revaluing_2022!$W$4:$AF$4, CT_Bands_2003_Rates!T$3), "n/a")</f>
        <v>2.3145523006618922E-3</v>
      </c>
      <c r="U20" s="148">
        <f>IFERROR(INDEX(CT_Bills_2003_2022!$D$4:$L$25,MATCH(CT_Bands_2003_Rates!$B20,CT_Bills_2003_2022!$B$4:$B$25,0),MATCH(CT_Bands_2003_Rates!U$2,CT_Bills_2003_2022!$D$3:$L$3,0))/SUMIFS(CT_Bands_Revaluing_2022!$W$19:$AF$19, CT_Bands_Revaluing_2022!$W$4:$AF$4, CT_Bands_2003_Rates!U$3), "n/a")</f>
        <v>1.691128382789443E-3</v>
      </c>
      <c r="V20" s="148">
        <f>IFERROR(INDEX(CT_Bills_2003_2022!$D$4:$L$25,MATCH(CT_Bands_2003_Rates!$B20,CT_Bills_2003_2022!$B$4:$B$25,0),MATCH(CT_Bands_2003_Rates!V$2,CT_Bills_2003_2022!$D$3:$L$3,0))/SUMIFS(CT_Bands_Revaluing_2022!$W$19:$AF$19, CT_Bands_Revaluing_2022!$W$4:$AF$4, CT_Bands_2003_Rates!V$3), "n/a")</f>
        <v>1.4924431936868556E-3</v>
      </c>
      <c r="W20" s="149">
        <f>IFERROR(INDEX(CT_Bills_2003_2022!$D$4:$L$25,MATCH(CT_Bands_2003_Rates!$B20,CT_Bills_2003_2022!$B$4:$B$25,0),MATCH(CT_Bands_2003_Rates!W$2,CT_Bills_2003_2022!$D$3:$L$3,0))/SUMIFS(CT_Bands_Revaluing_2022!$W$19:$AF$19, CT_Bands_Revaluing_2022!$W$4:$AF$4, CT_Bands_2003_Rates!W$3), "n/a")</f>
        <v>2.1242464672592588E-2</v>
      </c>
      <c r="X20" s="148">
        <f>IFERROR(INDEX(CT_Bills_2003_2022!$D$4:$L$25,MATCH(CT_Bands_2003_Rates!$B20,CT_Bills_2003_2022!$B$4:$B$25,0),MATCH(CT_Bands_2003_Rates!X$2,CT_Bills_2003_2022!$D$3:$L$3,0))/SUMIFS(CT_Bands_Revaluing_2022!$W$19:$AF$19, CT_Bands_Revaluing_2022!$W$4:$AF$4, CT_Bands_2003_Rates!X$3), "n/a")</f>
        <v>1.3558962306070564E-2</v>
      </c>
      <c r="Y20" s="148">
        <f>IFERROR(INDEX(CT_Bills_2003_2022!$D$4:$L$25,MATCH(CT_Bands_2003_Rates!$B20,CT_Bills_2003_2022!$B$4:$B$25,0),MATCH(CT_Bands_2003_Rates!Y$2,CT_Bills_2003_2022!$D$3:$L$3,0))/SUMIFS(CT_Bands_Revaluing_2022!$W$19:$AF$19, CT_Bands_Revaluing_2022!$W$4:$AF$4, CT_Bands_2003_Rates!Y$3), "n/a")</f>
        <v>9.3716480271790036E-3</v>
      </c>
      <c r="Z20" s="148">
        <f>IFERROR(INDEX(CT_Bills_2003_2022!$D$4:$L$25,MATCH(CT_Bands_2003_Rates!$B20,CT_Bills_2003_2022!$B$4:$B$25,0),MATCH(CT_Bands_2003_Rates!Z$2,CT_Bills_2003_2022!$D$3:$L$3,0))/SUMIFS(CT_Bands_Revaluing_2022!$W$19:$AF$19, CT_Bands_Revaluing_2022!$W$4:$AF$4, CT_Bands_2003_Rates!Z$3), "n/a")</f>
        <v>6.8523932225713242E-3</v>
      </c>
      <c r="AA20" s="148">
        <f>IFERROR(INDEX(CT_Bills_2003_2022!$D$4:$L$25,MATCH(CT_Bands_2003_Rates!$B20,CT_Bills_2003_2022!$B$4:$B$25,0),MATCH(CT_Bands_2003_Rates!AA$2,CT_Bills_2003_2022!$D$3:$L$3,0))/SUMIFS(CT_Bands_Revaluing_2022!$W$19:$AF$19, CT_Bands_Revaluing_2022!$W$4:$AF$4, CT_Bands_2003_Rates!AA$3), "n/a")</f>
        <v>5.1810805200136071E-3</v>
      </c>
      <c r="AB20" s="148">
        <f>IFERROR(INDEX(CT_Bills_2003_2022!$D$4:$L$25,MATCH(CT_Bands_2003_Rates!$B20,CT_Bills_2003_2022!$B$4:$B$25,0),MATCH(CT_Bands_2003_Rates!AB$2,CT_Bills_2003_2022!$D$3:$L$3,0))/SUMIFS(CT_Bands_Revaluing_2022!$W$19:$AF$19, CT_Bands_Revaluing_2022!$W$4:$AF$4, CT_Bands_2003_Rates!AB$3), "n/a")</f>
        <v>3.8389950143299691E-3</v>
      </c>
      <c r="AC20" s="148">
        <f>IFERROR(INDEX(CT_Bills_2003_2022!$D$4:$L$25,MATCH(CT_Bands_2003_Rates!$B20,CT_Bills_2003_2022!$B$4:$B$25,0),MATCH(CT_Bands_2003_Rates!AC$2,CT_Bills_2003_2022!$D$3:$L$3,0))/SUMIFS(CT_Bands_Revaluing_2022!$W$19:$AF$19, CT_Bands_Revaluing_2022!$W$4:$AF$4, CT_Bands_2003_Rates!AC$3), "n/a")</f>
        <v>2.7003110174388736E-3</v>
      </c>
      <c r="AD20" s="148">
        <f>IFERROR(INDEX(CT_Bills_2003_2022!$D$4:$L$25,MATCH(CT_Bands_2003_Rates!$B20,CT_Bills_2003_2022!$B$4:$B$25,0),MATCH(CT_Bands_2003_Rates!AD$2,CT_Bills_2003_2022!$D$3:$L$3,0))/SUMIFS(CT_Bands_Revaluing_2022!$W$19:$AF$19, CT_Bands_Revaluing_2022!$W$4:$AF$4, CT_Bands_2003_Rates!AD$3), "n/a")</f>
        <v>1.9729831132543501E-3</v>
      </c>
      <c r="AE20" s="148">
        <f>IFERROR(INDEX(CT_Bills_2003_2022!$D$4:$L$25,MATCH(CT_Bands_2003_Rates!$B20,CT_Bills_2003_2022!$B$4:$B$25,0),MATCH(CT_Bands_2003_Rates!AE$2,CT_Bills_2003_2022!$D$3:$L$3,0))/SUMIFS(CT_Bands_Revaluing_2022!$W$19:$AF$19, CT_Bands_Revaluing_2022!$W$4:$AF$4, CT_Bands_2003_Rates!AE$3), "n/a")</f>
        <v>1.7411837259679981E-3</v>
      </c>
      <c r="AF20" s="149">
        <f>IFERROR(INDEX(CT_Bills_2003_2022!$D$4:$L$25,MATCH(CT_Bands_2003_Rates!$B20,CT_Bills_2003_2022!$B$4:$B$25,0),MATCH(CT_Bands_2003_Rates!AF$2,CT_Bills_2003_2022!$D$3:$L$3,0))/SUMIFS(CT_Bands_Revaluing_2022!$W$19:$AF$19, CT_Bands_Revaluing_2022!$W$4:$AF$4, CT_Bands_2003_Rates!AF$3), "n/a")</f>
        <v>2.427710248296296E-2</v>
      </c>
      <c r="AG20" s="148">
        <f>IFERROR(INDEX(CT_Bills_2003_2022!$D$4:$L$25,MATCH(CT_Bands_2003_Rates!$B20,CT_Bills_2003_2022!$B$4:$B$25,0),MATCH(CT_Bands_2003_Rates!AG$2,CT_Bills_2003_2022!$D$3:$L$3,0))/SUMIFS(CT_Bands_Revaluing_2022!$W$19:$AF$19, CT_Bands_Revaluing_2022!$W$4:$AF$4, CT_Bands_2003_Rates!AG$3), "n/a")</f>
        <v>1.5495956921223502E-2</v>
      </c>
      <c r="AH20" s="148">
        <f>IFERROR(INDEX(CT_Bills_2003_2022!$D$4:$L$25,MATCH(CT_Bands_2003_Rates!$B20,CT_Bills_2003_2022!$B$4:$B$25,0),MATCH(CT_Bands_2003_Rates!AH$2,CT_Bills_2003_2022!$D$3:$L$3,0))/SUMIFS(CT_Bands_Revaluing_2022!$W$19:$AF$19, CT_Bands_Revaluing_2022!$W$4:$AF$4, CT_Bands_2003_Rates!AH$3), "n/a")</f>
        <v>1.0710454888204577E-2</v>
      </c>
      <c r="AI20" s="148">
        <f>IFERROR(INDEX(CT_Bills_2003_2022!$D$4:$L$25,MATCH(CT_Bands_2003_Rates!$B20,CT_Bills_2003_2022!$B$4:$B$25,0),MATCH(CT_Bands_2003_Rates!AI$2,CT_Bills_2003_2022!$D$3:$L$3,0))/SUMIFS(CT_Bands_Revaluing_2022!$W$19:$AF$19, CT_Bands_Revaluing_2022!$W$4:$AF$4, CT_Bands_2003_Rates!AI$3), "n/a")</f>
        <v>7.8313065400815139E-3</v>
      </c>
      <c r="AJ20" s="148">
        <f>IFERROR(INDEX(CT_Bills_2003_2022!$D$4:$L$25,MATCH(CT_Bands_2003_Rates!$B20,CT_Bills_2003_2022!$B$4:$B$25,0),MATCH(CT_Bands_2003_Rates!AJ$2,CT_Bills_2003_2022!$D$3:$L$3,0))/SUMIFS(CT_Bands_Revaluing_2022!$W$19:$AF$19, CT_Bands_Revaluing_2022!$W$4:$AF$4, CT_Bands_2003_Rates!AJ$3), "n/a")</f>
        <v>5.9212348800155518E-3</v>
      </c>
      <c r="AK20" s="148">
        <f>IFERROR(INDEX(CT_Bills_2003_2022!$D$4:$L$25,MATCH(CT_Bands_2003_Rates!$B20,CT_Bills_2003_2022!$B$4:$B$25,0),MATCH(CT_Bands_2003_Rates!AK$2,CT_Bills_2003_2022!$D$3:$L$3,0))/SUMIFS(CT_Bands_Revaluing_2022!$W$19:$AF$19, CT_Bands_Revaluing_2022!$W$4:$AF$4, CT_Bands_2003_Rates!AK$3), "n/a")</f>
        <v>4.3874228735199649E-3</v>
      </c>
      <c r="AL20" s="148">
        <f>IFERROR(INDEX(CT_Bills_2003_2022!$D$4:$L$25,MATCH(CT_Bands_2003_Rates!$B20,CT_Bills_2003_2022!$B$4:$B$25,0),MATCH(CT_Bands_2003_Rates!AL$2,CT_Bills_2003_2022!$D$3:$L$3,0))/SUMIFS(CT_Bands_Revaluing_2022!$W$19:$AF$19, CT_Bands_Revaluing_2022!$W$4:$AF$4, CT_Bands_2003_Rates!AL$3), "n/a")</f>
        <v>3.086069734215856E-3</v>
      </c>
      <c r="AM20" s="148">
        <f>IFERROR(INDEX(CT_Bills_2003_2022!$D$4:$L$25,MATCH(CT_Bands_2003_Rates!$B20,CT_Bills_2003_2022!$B$4:$B$25,0),MATCH(CT_Bands_2003_Rates!AM$2,CT_Bills_2003_2022!$D$3:$L$3,0))/SUMIFS(CT_Bands_Revaluing_2022!$W$19:$AF$19, CT_Bands_Revaluing_2022!$W$4:$AF$4, CT_Bands_2003_Rates!AM$3), "n/a")</f>
        <v>2.2548378437192572E-3</v>
      </c>
      <c r="AN20" s="148">
        <f>IFERROR(INDEX(CT_Bills_2003_2022!$D$4:$L$25,MATCH(CT_Bands_2003_Rates!$B20,CT_Bills_2003_2022!$B$4:$B$25,0),MATCH(CT_Bands_2003_Rates!AN$2,CT_Bills_2003_2022!$D$3:$L$3,0))/SUMIFS(CT_Bands_Revaluing_2022!$W$19:$AF$19, CT_Bands_Revaluing_2022!$W$4:$AF$4, CT_Bands_2003_Rates!AN$3), "n/a")</f>
        <v>1.9899242582491409E-3</v>
      </c>
      <c r="AO20" s="149">
        <f>IFERROR(INDEX(CT_Bills_2003_2022!$D$4:$L$25,MATCH(CT_Bands_2003_Rates!$B20,CT_Bills_2003_2022!$B$4:$B$25,0),MATCH(CT_Bands_2003_Rates!AO$2,CT_Bills_2003_2022!$D$3:$L$3,0))/SUMIFS(CT_Bands_Revaluing_2022!$W$19:$AF$19, CT_Bands_Revaluing_2022!$W$4:$AF$4, CT_Bands_2003_Rates!AO$3), "n/a")</f>
        <v>2.7311740293333331E-2</v>
      </c>
      <c r="AP20" s="148">
        <f>IFERROR(INDEX(CT_Bills_2003_2022!$D$4:$L$25,MATCH(CT_Bands_2003_Rates!$B20,CT_Bills_2003_2022!$B$4:$B$25,0),MATCH(CT_Bands_2003_Rates!AP$2,CT_Bills_2003_2022!$D$3:$L$3,0))/SUMIFS(CT_Bands_Revaluing_2022!$W$19:$AF$19, CT_Bands_Revaluing_2022!$W$4:$AF$4, CT_Bands_2003_Rates!AP$3), "n/a")</f>
        <v>1.7432951536376442E-2</v>
      </c>
      <c r="AQ20" s="148">
        <f>IFERROR(INDEX(CT_Bills_2003_2022!$D$4:$L$25,MATCH(CT_Bands_2003_Rates!$B20,CT_Bills_2003_2022!$B$4:$B$25,0),MATCH(CT_Bands_2003_Rates!AQ$2,CT_Bills_2003_2022!$D$3:$L$3,0))/SUMIFS(CT_Bands_Revaluing_2022!$W$19:$AF$19, CT_Bands_Revaluing_2022!$W$4:$AF$4, CT_Bands_2003_Rates!AQ$3), "n/a")</f>
        <v>1.2049261749230149E-2</v>
      </c>
      <c r="AR20" s="148">
        <f>IFERROR(INDEX(CT_Bills_2003_2022!$D$4:$L$25,MATCH(CT_Bands_2003_Rates!$B20,CT_Bills_2003_2022!$B$4:$B$25,0),MATCH(CT_Bands_2003_Rates!AR$2,CT_Bills_2003_2022!$D$3:$L$3,0))/SUMIFS(CT_Bands_Revaluing_2022!$W$19:$AF$19, CT_Bands_Revaluing_2022!$W$4:$AF$4, CT_Bands_2003_Rates!AR$3), "n/a")</f>
        <v>8.8102198575917036E-3</v>
      </c>
      <c r="AS20" s="148">
        <f>IFERROR(INDEX(CT_Bills_2003_2022!$D$4:$L$25,MATCH(CT_Bands_2003_Rates!$B20,CT_Bills_2003_2022!$B$4:$B$25,0),MATCH(CT_Bands_2003_Rates!AS$2,CT_Bills_2003_2022!$D$3:$L$3,0))/SUMIFS(CT_Bands_Revaluing_2022!$W$19:$AF$19, CT_Bands_Revaluing_2022!$W$4:$AF$4, CT_Bands_2003_Rates!AS$3), "n/a")</f>
        <v>6.6613892400174957E-3</v>
      </c>
      <c r="AT20" s="148">
        <f>IFERROR(INDEX(CT_Bills_2003_2022!$D$4:$L$25,MATCH(CT_Bands_2003_Rates!$B20,CT_Bills_2003_2022!$B$4:$B$25,0),MATCH(CT_Bands_2003_Rates!AT$2,CT_Bills_2003_2022!$D$3:$L$3,0))/SUMIFS(CT_Bands_Revaluing_2022!$W$19:$AF$19, CT_Bands_Revaluing_2022!$W$4:$AF$4, CT_Bands_2003_Rates!AT$3), "n/a")</f>
        <v>4.9358507327099607E-3</v>
      </c>
      <c r="AU20" s="148">
        <f>IFERROR(INDEX(CT_Bills_2003_2022!$D$4:$L$25,MATCH(CT_Bands_2003_Rates!$B20,CT_Bills_2003_2022!$B$4:$B$25,0),MATCH(CT_Bands_2003_Rates!AU$2,CT_Bills_2003_2022!$D$3:$L$3,0))/SUMIFS(CT_Bands_Revaluing_2022!$W$19:$AF$19, CT_Bands_Revaluing_2022!$W$4:$AF$4, CT_Bands_2003_Rates!AU$3), "n/a")</f>
        <v>3.4718284509928378E-3</v>
      </c>
      <c r="AV20" s="148">
        <f>IFERROR(INDEX(CT_Bills_2003_2022!$D$4:$L$25,MATCH(CT_Bands_2003_Rates!$B20,CT_Bills_2003_2022!$B$4:$B$25,0),MATCH(CT_Bands_2003_Rates!AV$2,CT_Bills_2003_2022!$D$3:$L$3,0))/SUMIFS(CT_Bands_Revaluing_2022!$W$19:$AF$19, CT_Bands_Revaluing_2022!$W$4:$AF$4, CT_Bands_2003_Rates!AV$3), "n/a")</f>
        <v>2.5366925741841643E-3</v>
      </c>
      <c r="AW20" s="148">
        <f>IFERROR(INDEX(CT_Bills_2003_2022!$D$4:$L$25,MATCH(CT_Bands_2003_Rates!$B20,CT_Bills_2003_2022!$B$4:$B$25,0),MATCH(CT_Bands_2003_Rates!AW$2,CT_Bills_2003_2022!$D$3:$L$3,0))/SUMIFS(CT_Bands_Revaluing_2022!$W$19:$AF$19, CT_Bands_Revaluing_2022!$W$4:$AF$4, CT_Bands_2003_Rates!AW$3), "n/a")</f>
        <v>2.2386647905302836E-3</v>
      </c>
      <c r="AX20" s="149">
        <f>IFERROR(INDEX(CT_Bills_2003_2022!$D$4:$L$25,MATCH(CT_Bands_2003_Rates!$B20,CT_Bills_2003_2022!$B$4:$B$25,0),MATCH(CT_Bands_2003_Rates!AX$2,CT_Bills_2003_2022!$D$3:$L$3,0))/SUMIFS(CT_Bands_Revaluing_2022!$W$19:$AF$19, CT_Bands_Revaluing_2022!$W$4:$AF$4, CT_Bands_2003_Rates!AX$3), "n/a")</f>
        <v>3.3381015914074066E-2</v>
      </c>
      <c r="AY20" s="148">
        <f>IFERROR(INDEX(CT_Bills_2003_2022!$D$4:$L$25,MATCH(CT_Bands_2003_Rates!$B20,CT_Bills_2003_2022!$B$4:$B$25,0),MATCH(CT_Bands_2003_Rates!AY$2,CT_Bills_2003_2022!$D$3:$L$3,0))/SUMIFS(CT_Bands_Revaluing_2022!$W$19:$AF$19, CT_Bands_Revaluing_2022!$W$4:$AF$4, CT_Bands_2003_Rates!AY$3), "n/a")</f>
        <v>2.1306940766682315E-2</v>
      </c>
      <c r="AZ20" s="148">
        <f>IFERROR(INDEX(CT_Bills_2003_2022!$D$4:$L$25,MATCH(CT_Bands_2003_Rates!$B20,CT_Bills_2003_2022!$B$4:$B$25,0),MATCH(CT_Bands_2003_Rates!AZ$2,CT_Bills_2003_2022!$D$3:$L$3,0))/SUMIFS(CT_Bands_Revaluing_2022!$W$19:$AF$19, CT_Bands_Revaluing_2022!$W$4:$AF$4, CT_Bands_2003_Rates!AZ$3), "n/a")</f>
        <v>1.4726875471281292E-2</v>
      </c>
      <c r="BA20" s="148">
        <f>IFERROR(INDEX(CT_Bills_2003_2022!$D$4:$L$25,MATCH(CT_Bands_2003_Rates!$B20,CT_Bills_2003_2022!$B$4:$B$25,0),MATCH(CT_Bands_2003_Rates!BA$2,CT_Bills_2003_2022!$D$3:$L$3,0))/SUMIFS(CT_Bands_Revaluing_2022!$W$19:$AF$19, CT_Bands_Revaluing_2022!$W$4:$AF$4, CT_Bands_2003_Rates!BA$3), "n/a")</f>
        <v>1.0768046492612081E-2</v>
      </c>
      <c r="BB20" s="148">
        <f>IFERROR(INDEX(CT_Bills_2003_2022!$D$4:$L$25,MATCH(CT_Bands_2003_Rates!$B20,CT_Bills_2003_2022!$B$4:$B$25,0),MATCH(CT_Bands_2003_Rates!BB$2,CT_Bills_2003_2022!$D$3:$L$3,0))/SUMIFS(CT_Bands_Revaluing_2022!$W$19:$AF$19, CT_Bands_Revaluing_2022!$W$4:$AF$4, CT_Bands_2003_Rates!BB$3), "n/a")</f>
        <v>8.1416979600213834E-3</v>
      </c>
      <c r="BC20" s="148">
        <f>IFERROR(INDEX(CT_Bills_2003_2022!$D$4:$L$25,MATCH(CT_Bands_2003_Rates!$B20,CT_Bills_2003_2022!$B$4:$B$25,0),MATCH(CT_Bands_2003_Rates!BC$2,CT_Bills_2003_2022!$D$3:$L$3,0))/SUMIFS(CT_Bands_Revaluing_2022!$W$19:$AF$19, CT_Bands_Revaluing_2022!$W$4:$AF$4, CT_Bands_2003_Rates!BC$3), "n/a")</f>
        <v>6.0327064510899506E-3</v>
      </c>
      <c r="BD20" s="148">
        <f>IFERROR(INDEX(CT_Bills_2003_2022!$D$4:$L$25,MATCH(CT_Bands_2003_Rates!$B20,CT_Bills_2003_2022!$B$4:$B$25,0),MATCH(CT_Bands_2003_Rates!BD$2,CT_Bills_2003_2022!$D$3:$L$3,0))/SUMIFS(CT_Bands_Revaluing_2022!$W$19:$AF$19, CT_Bands_Revaluing_2022!$W$4:$AF$4, CT_Bands_2003_Rates!BD$3), "n/a")</f>
        <v>4.2433458845468012E-3</v>
      </c>
      <c r="BE20" s="148">
        <f>IFERROR(INDEX(CT_Bills_2003_2022!$D$4:$L$25,MATCH(CT_Bands_2003_Rates!$B20,CT_Bills_2003_2022!$B$4:$B$25,0),MATCH(CT_Bands_2003_Rates!BE$2,CT_Bills_2003_2022!$D$3:$L$3,0))/SUMIFS(CT_Bands_Revaluing_2022!$W$19:$AF$19, CT_Bands_Revaluing_2022!$W$4:$AF$4, CT_Bands_2003_Rates!BE$3), "n/a")</f>
        <v>3.1004020351139785E-3</v>
      </c>
      <c r="BF20" s="148">
        <f>IFERROR(INDEX(CT_Bills_2003_2022!$D$4:$L$25,MATCH(CT_Bands_2003_Rates!$B20,CT_Bills_2003_2022!$B$4:$B$25,0),MATCH(CT_Bands_2003_Rates!BF$2,CT_Bills_2003_2022!$D$3:$L$3,0))/SUMIFS(CT_Bands_Revaluing_2022!$W$19:$AF$19, CT_Bands_Revaluing_2022!$W$4:$AF$4, CT_Bands_2003_Rates!BF$3), "n/a")</f>
        <v>2.7361458550925685E-3</v>
      </c>
      <c r="BG20" s="149">
        <f>IFERROR(INDEX(CT_Bills_2003_2022!$D$4:$L$25,MATCH(CT_Bands_2003_Rates!$B20,CT_Bills_2003_2022!$B$4:$B$25,0),MATCH(CT_Bands_2003_Rates!BG$2,CT_Bills_2003_2022!$D$3:$L$3,0))/SUMIFS(CT_Bands_Revaluing_2022!$W$19:$AF$19, CT_Bands_Revaluing_2022!$W$4:$AF$4, CT_Bands_2003_Rates!BG$3), "n/a")</f>
        <v>3.9450291534814809E-2</v>
      </c>
      <c r="BH20" s="148">
        <f>IFERROR(INDEX(CT_Bills_2003_2022!$D$4:$L$25,MATCH(CT_Bands_2003_Rates!$B20,CT_Bills_2003_2022!$B$4:$B$25,0),MATCH(CT_Bands_2003_Rates!BH$2,CT_Bills_2003_2022!$D$3:$L$3,0))/SUMIFS(CT_Bands_Revaluing_2022!$W$19:$AF$19, CT_Bands_Revaluing_2022!$W$4:$AF$4, CT_Bands_2003_Rates!BH$3), "n/a")</f>
        <v>2.5180929996988191E-2</v>
      </c>
      <c r="BI20" s="148">
        <f>IFERROR(INDEX(CT_Bills_2003_2022!$D$4:$L$25,MATCH(CT_Bands_2003_Rates!$B20,CT_Bills_2003_2022!$B$4:$B$25,0),MATCH(CT_Bands_2003_Rates!BI$2,CT_Bills_2003_2022!$D$3:$L$3,0))/SUMIFS(CT_Bands_Revaluing_2022!$W$19:$AF$19, CT_Bands_Revaluing_2022!$W$4:$AF$4, CT_Bands_2003_Rates!BI$3), "n/a")</f>
        <v>1.7404489193332436E-2</v>
      </c>
      <c r="BJ20" s="148">
        <f>IFERROR(INDEX(CT_Bills_2003_2022!$D$4:$L$25,MATCH(CT_Bands_2003_Rates!$B20,CT_Bills_2003_2022!$B$4:$B$25,0),MATCH(CT_Bands_2003_Rates!BJ$2,CT_Bills_2003_2022!$D$3:$L$3,0))/SUMIFS(CT_Bands_Revaluing_2022!$W$19:$AF$19, CT_Bands_Revaluing_2022!$W$4:$AF$4, CT_Bands_2003_Rates!BJ$3), "n/a")</f>
        <v>1.2725873127632461E-2</v>
      </c>
      <c r="BK20" s="148">
        <f>IFERROR(INDEX(CT_Bills_2003_2022!$D$4:$L$25,MATCH(CT_Bands_2003_Rates!$B20,CT_Bills_2003_2022!$B$4:$B$25,0),MATCH(CT_Bands_2003_Rates!BK$2,CT_Bills_2003_2022!$D$3:$L$3,0))/SUMIFS(CT_Bands_Revaluing_2022!$W$19:$AF$19, CT_Bands_Revaluing_2022!$W$4:$AF$4, CT_Bands_2003_Rates!BK$3), "n/a")</f>
        <v>9.6220066800252711E-3</v>
      </c>
      <c r="BL20" s="148">
        <f>IFERROR(INDEX(CT_Bills_2003_2022!$D$4:$L$25,MATCH(CT_Bands_2003_Rates!$B20,CT_Bills_2003_2022!$B$4:$B$25,0),MATCH(CT_Bands_2003_Rates!BL$2,CT_Bills_2003_2022!$D$3:$L$3,0))/SUMIFS(CT_Bands_Revaluing_2022!$W$19:$AF$19, CT_Bands_Revaluing_2022!$W$4:$AF$4, CT_Bands_2003_Rates!BL$3), "n/a")</f>
        <v>7.1295621694699423E-3</v>
      </c>
      <c r="BM20" s="148">
        <f>IFERROR(INDEX(CT_Bills_2003_2022!$D$4:$L$25,MATCH(CT_Bands_2003_Rates!$B20,CT_Bills_2003_2022!$B$4:$B$25,0),MATCH(CT_Bands_2003_Rates!BM$2,CT_Bills_2003_2022!$D$3:$L$3,0))/SUMIFS(CT_Bands_Revaluing_2022!$W$19:$AF$19, CT_Bands_Revaluing_2022!$W$4:$AF$4, CT_Bands_2003_Rates!BM$3), "n/a")</f>
        <v>5.0148633181007658E-3</v>
      </c>
      <c r="BN20" s="148">
        <f>IFERROR(INDEX(CT_Bills_2003_2022!$D$4:$L$25,MATCH(CT_Bands_2003_Rates!$B20,CT_Bills_2003_2022!$B$4:$B$25,0),MATCH(CT_Bands_2003_Rates!BN$2,CT_Bills_2003_2022!$D$3:$L$3,0))/SUMIFS(CT_Bands_Revaluing_2022!$W$19:$AF$19, CT_Bands_Revaluing_2022!$W$4:$AF$4, CT_Bands_2003_Rates!BN$3), "n/a")</f>
        <v>3.6641114960437931E-3</v>
      </c>
      <c r="BO20" s="148">
        <f>IFERROR(INDEX(CT_Bills_2003_2022!$D$4:$L$25,MATCH(CT_Bands_2003_Rates!$B20,CT_Bills_2003_2022!$B$4:$B$25,0),MATCH(CT_Bands_2003_Rates!BO$2,CT_Bills_2003_2022!$D$3:$L$3,0))/SUMIFS(CT_Bands_Revaluing_2022!$W$19:$AF$19, CT_Bands_Revaluing_2022!$W$4:$AF$4, CT_Bands_2003_Rates!BO$3), "n/a")</f>
        <v>3.2336269196548539E-3</v>
      </c>
      <c r="BP20" s="149">
        <f>IFERROR(INDEX(CT_Bills_2003_2022!$D$4:$L$25,MATCH(CT_Bands_2003_Rates!$B20,CT_Bills_2003_2022!$B$4:$B$25,0),MATCH(CT_Bands_2003_Rates!BP$2,CT_Bills_2003_2022!$D$3:$L$3,0))/SUMIFS(CT_Bands_Revaluing_2022!$W$19:$AF$19, CT_Bands_Revaluing_2022!$W$4:$AF$4, CT_Bands_2003_Rates!BP$3), "n/a")</f>
        <v>4.5519567155555551E-2</v>
      </c>
      <c r="BQ20" s="148">
        <f>IFERROR(INDEX(CT_Bills_2003_2022!$D$4:$L$25,MATCH(CT_Bands_2003_Rates!$B20,CT_Bills_2003_2022!$B$4:$B$25,0),MATCH(CT_Bands_2003_Rates!BQ$2,CT_Bills_2003_2022!$D$3:$L$3,0))/SUMIFS(CT_Bands_Revaluing_2022!$W$19:$AF$19, CT_Bands_Revaluing_2022!$W$4:$AF$4, CT_Bands_2003_Rates!BQ$3), "n/a")</f>
        <v>2.9054919227294067E-2</v>
      </c>
      <c r="BR20" s="148">
        <f>IFERROR(INDEX(CT_Bills_2003_2022!$D$4:$L$25,MATCH(CT_Bands_2003_Rates!$B20,CT_Bills_2003_2022!$B$4:$B$25,0),MATCH(CT_Bands_2003_Rates!BR$2,CT_Bills_2003_2022!$D$3:$L$3,0))/SUMIFS(CT_Bands_Revaluing_2022!$W$19:$AF$19, CT_Bands_Revaluing_2022!$W$4:$AF$4, CT_Bands_2003_Rates!BR$3), "n/a")</f>
        <v>2.0082102915383582E-2</v>
      </c>
      <c r="BS20" s="148">
        <f>IFERROR(INDEX(CT_Bills_2003_2022!$D$4:$L$25,MATCH(CT_Bands_2003_Rates!$B20,CT_Bills_2003_2022!$B$4:$B$25,0),MATCH(CT_Bands_2003_Rates!BS$2,CT_Bills_2003_2022!$D$3:$L$3,0))/SUMIFS(CT_Bands_Revaluing_2022!$W$19:$AF$19, CT_Bands_Revaluing_2022!$W$4:$AF$4, CT_Bands_2003_Rates!BS$3), "n/a")</f>
        <v>1.468369976265284E-2</v>
      </c>
      <c r="BT20" s="148">
        <f>IFERROR(INDEX(CT_Bills_2003_2022!$D$4:$L$25,MATCH(CT_Bands_2003_Rates!$B20,CT_Bills_2003_2022!$B$4:$B$25,0),MATCH(CT_Bands_2003_Rates!BT$2,CT_Bills_2003_2022!$D$3:$L$3,0))/SUMIFS(CT_Bands_Revaluing_2022!$W$19:$AF$19, CT_Bands_Revaluing_2022!$W$4:$AF$4, CT_Bands_2003_Rates!BT$3), "n/a")</f>
        <v>1.1102315400029159E-2</v>
      </c>
      <c r="BU20" s="148">
        <f>IFERROR(INDEX(CT_Bills_2003_2022!$D$4:$L$25,MATCH(CT_Bands_2003_Rates!$B20,CT_Bills_2003_2022!$B$4:$B$25,0),MATCH(CT_Bands_2003_Rates!BU$2,CT_Bills_2003_2022!$D$3:$L$3,0))/SUMIFS(CT_Bands_Revaluing_2022!$W$19:$AF$19, CT_Bands_Revaluing_2022!$W$4:$AF$4, CT_Bands_2003_Rates!BU$3), "n/a")</f>
        <v>8.226417887849934E-3</v>
      </c>
      <c r="BV20" s="148">
        <f>IFERROR(INDEX(CT_Bills_2003_2022!$D$4:$L$25,MATCH(CT_Bands_2003_Rates!$B20,CT_Bills_2003_2022!$B$4:$B$25,0),MATCH(CT_Bands_2003_Rates!BV$2,CT_Bills_2003_2022!$D$3:$L$3,0))/SUMIFS(CT_Bands_Revaluing_2022!$W$19:$AF$19, CT_Bands_Revaluing_2022!$W$4:$AF$4, CT_Bands_2003_Rates!BV$3), "n/a")</f>
        <v>5.7863807516547296E-3</v>
      </c>
      <c r="BW20" s="148">
        <f>IFERROR(INDEX(CT_Bills_2003_2022!$D$4:$L$25,MATCH(CT_Bands_2003_Rates!$B20,CT_Bills_2003_2022!$B$4:$B$25,0),MATCH(CT_Bands_2003_Rates!BW$2,CT_Bills_2003_2022!$D$3:$L$3,0))/SUMIFS(CT_Bands_Revaluing_2022!$W$19:$AF$19, CT_Bands_Revaluing_2022!$W$4:$AF$4, CT_Bands_2003_Rates!BW$3), "n/a")</f>
        <v>4.2278209569736073E-3</v>
      </c>
      <c r="BX20" s="148">
        <f>IFERROR(INDEX(CT_Bills_2003_2022!$D$4:$L$25,MATCH(CT_Bands_2003_Rates!$B20,CT_Bills_2003_2022!$B$4:$B$25,0),MATCH(CT_Bands_2003_Rates!BX$2,CT_Bills_2003_2022!$D$3:$L$3,0))/SUMIFS(CT_Bands_Revaluing_2022!$W$19:$AF$19, CT_Bands_Revaluing_2022!$W$4:$AF$4, CT_Bands_2003_Rates!BX$3), "n/a")</f>
        <v>3.7311079842171392E-3</v>
      </c>
      <c r="BY20" s="149">
        <f>IFERROR(INDEX(CT_Bills_2003_2022!$D$4:$L$25,MATCH(CT_Bands_2003_Rates!$B20,CT_Bills_2003_2022!$B$4:$B$25,0),MATCH(CT_Bands_2003_Rates!BY$2,CT_Bills_2003_2022!$D$3:$L$3,0))/SUMIFS(CT_Bands_Revaluing_2022!$W$19:$AF$19, CT_Bands_Revaluing_2022!$W$4:$AF$4, CT_Bands_2003_Rates!BY$3), "n/a")</f>
        <v>5.4623480586666662E-2</v>
      </c>
      <c r="BZ20" s="148">
        <f>IFERROR(INDEX(CT_Bills_2003_2022!$D$4:$L$25,MATCH(CT_Bands_2003_Rates!$B20,CT_Bills_2003_2022!$B$4:$B$25,0),MATCH(CT_Bands_2003_Rates!BZ$2,CT_Bills_2003_2022!$D$3:$L$3,0))/SUMIFS(CT_Bands_Revaluing_2022!$W$19:$AF$19, CT_Bands_Revaluing_2022!$W$4:$AF$4, CT_Bands_2003_Rates!BZ$3), "n/a")</f>
        <v>3.4865903072752884E-2</v>
      </c>
      <c r="CA20" s="148">
        <f>IFERROR(INDEX(CT_Bills_2003_2022!$D$4:$L$25,MATCH(CT_Bands_2003_Rates!$B20,CT_Bills_2003_2022!$B$4:$B$25,0),MATCH(CT_Bands_2003_Rates!CA$2,CT_Bills_2003_2022!$D$3:$L$3,0))/SUMIFS(CT_Bands_Revaluing_2022!$W$19:$AF$19, CT_Bands_Revaluing_2022!$W$4:$AF$4, CT_Bands_2003_Rates!CA$3), "n/a")</f>
        <v>2.4098523498460298E-2</v>
      </c>
      <c r="CB20" s="148">
        <f>IFERROR(INDEX(CT_Bills_2003_2022!$D$4:$L$25,MATCH(CT_Bands_2003_Rates!$B20,CT_Bills_2003_2022!$B$4:$B$25,0),MATCH(CT_Bands_2003_Rates!CB$2,CT_Bills_2003_2022!$D$3:$L$3,0))/SUMIFS(CT_Bands_Revaluing_2022!$W$19:$AF$19, CT_Bands_Revaluing_2022!$W$4:$AF$4, CT_Bands_2003_Rates!CB$3), "n/a")</f>
        <v>1.7620439715183407E-2</v>
      </c>
      <c r="CC20" s="148">
        <f>IFERROR(INDEX(CT_Bills_2003_2022!$D$4:$L$25,MATCH(CT_Bands_2003_Rates!$B20,CT_Bills_2003_2022!$B$4:$B$25,0),MATCH(CT_Bands_2003_Rates!CC$2,CT_Bills_2003_2022!$D$3:$L$3,0))/SUMIFS(CT_Bands_Revaluing_2022!$W$19:$AF$19, CT_Bands_Revaluing_2022!$W$4:$AF$4, CT_Bands_2003_Rates!CC$3), "n/a")</f>
        <v>1.3322778480034991E-2</v>
      </c>
      <c r="CD20" s="148">
        <f>IFERROR(INDEX(CT_Bills_2003_2022!$D$4:$L$25,MATCH(CT_Bands_2003_Rates!$B20,CT_Bills_2003_2022!$B$4:$B$25,0),MATCH(CT_Bands_2003_Rates!CD$2,CT_Bills_2003_2022!$D$3:$L$3,0))/SUMIFS(CT_Bands_Revaluing_2022!$W$19:$AF$19, CT_Bands_Revaluing_2022!$W$4:$AF$4, CT_Bands_2003_Rates!CD$3), "n/a")</f>
        <v>9.8717014654199214E-3</v>
      </c>
      <c r="CE20" s="148">
        <f>IFERROR(INDEX(CT_Bills_2003_2022!$D$4:$L$25,MATCH(CT_Bands_2003_Rates!$B20,CT_Bills_2003_2022!$B$4:$B$25,0),MATCH(CT_Bands_2003_Rates!CE$2,CT_Bills_2003_2022!$D$3:$L$3,0))/SUMIFS(CT_Bands_Revaluing_2022!$W$19:$AF$19, CT_Bands_Revaluing_2022!$W$4:$AF$4, CT_Bands_2003_Rates!CE$3), "n/a")</f>
        <v>6.9436569019856757E-3</v>
      </c>
      <c r="CF20" s="148">
        <f>IFERROR(INDEX(CT_Bills_2003_2022!$D$4:$L$25,MATCH(CT_Bands_2003_Rates!$B20,CT_Bills_2003_2022!$B$4:$B$25,0),MATCH(CT_Bands_2003_Rates!CF$2,CT_Bills_2003_2022!$D$3:$L$3,0))/SUMIFS(CT_Bands_Revaluing_2022!$W$19:$AF$19, CT_Bands_Revaluing_2022!$W$4:$AF$4, CT_Bands_2003_Rates!CF$3), "n/a")</f>
        <v>5.0733851483683286E-3</v>
      </c>
      <c r="CG20" s="148">
        <f>IFERROR(INDEX(CT_Bills_2003_2022!$D$4:$L$25,MATCH(CT_Bands_2003_Rates!$B20,CT_Bills_2003_2022!$B$4:$B$25,0),MATCH(CT_Bands_2003_Rates!CG$2,CT_Bills_2003_2022!$D$3:$L$3,0))/SUMIFS(CT_Bands_Revaluing_2022!$W$19:$AF$19, CT_Bands_Revaluing_2022!$W$4:$AF$4, CT_Bands_2003_Rates!CG$3), "n/a")</f>
        <v>4.4773295810605672E-3</v>
      </c>
      <c r="CH20" s="148">
        <f>IFERROR(INDEX(CT_Bills_2003_2022!$D$4:$L$25,MATCH(CT_Bands_2003_Rates!$B20,CT_Bills_2003_2022!$B$4:$B$25,0),MATCH(CT_Bands_2003_Rates!CH$2,CT_Bills_2003_2022!$D$3:$L$3,0))/SUMIFS(CT_Bands_Revaluing_2022!$W$19:$AF$19, CT_Bands_Revaluing_2022!$W$4:$AF$4, CT_Bands_2003_Rates!CH$3), "n/a")</f>
        <v>6.3727394017777772E-2</v>
      </c>
      <c r="CI20" s="148">
        <f>IFERROR(INDEX(CT_Bills_2003_2022!$D$4:$L$25,MATCH(CT_Bands_2003_Rates!$B20,CT_Bills_2003_2022!$B$4:$B$25,0),MATCH(CT_Bands_2003_Rates!CI$2,CT_Bills_2003_2022!$D$3:$L$3,0))/SUMIFS(CT_Bands_Revaluing_2022!$W$19:$AF$19, CT_Bands_Revaluing_2022!$W$4:$AF$4, CT_Bands_2003_Rates!CI$3), "n/a")</f>
        <v>4.067688691821169E-2</v>
      </c>
      <c r="CJ20" s="148">
        <f>IFERROR(INDEX(CT_Bills_2003_2022!$D$4:$L$25,MATCH(CT_Bands_2003_Rates!$B20,CT_Bills_2003_2022!$B$4:$B$25,0),MATCH(CT_Bands_2003_Rates!CJ$2,CT_Bills_2003_2022!$D$3:$L$3,0))/SUMIFS(CT_Bands_Revaluing_2022!$W$19:$AF$19, CT_Bands_Revaluing_2022!$W$4:$AF$4, CT_Bands_2003_Rates!CJ$3), "n/a")</f>
        <v>2.8114944081537013E-2</v>
      </c>
      <c r="CK20" s="148">
        <f>IFERROR(INDEX(CT_Bills_2003_2022!$D$4:$L$25,MATCH(CT_Bands_2003_Rates!$B20,CT_Bills_2003_2022!$B$4:$B$25,0),MATCH(CT_Bands_2003_Rates!CK$2,CT_Bills_2003_2022!$D$3:$L$3,0))/SUMIFS(CT_Bands_Revaluing_2022!$W$19:$AF$19, CT_Bands_Revaluing_2022!$W$4:$AF$4, CT_Bands_2003_Rates!CK$3), "n/a")</f>
        <v>2.0557179667713973E-2</v>
      </c>
      <c r="CL20" s="148">
        <f>IFERROR(INDEX(CT_Bills_2003_2022!$D$4:$L$25,MATCH(CT_Bands_2003_Rates!$B20,CT_Bills_2003_2022!$B$4:$B$25,0),MATCH(CT_Bands_2003_Rates!CL$2,CT_Bills_2003_2022!$D$3:$L$3,0))/SUMIFS(CT_Bands_Revaluing_2022!$W$19:$AF$19, CT_Bands_Revaluing_2022!$W$4:$AF$4, CT_Bands_2003_Rates!CL$3), "n/a")</f>
        <v>1.5543241560040822E-2</v>
      </c>
      <c r="CM20" s="148">
        <f>IFERROR(INDEX(CT_Bills_2003_2022!$D$4:$L$25,MATCH(CT_Bands_2003_Rates!$B20,CT_Bills_2003_2022!$B$4:$B$25,0),MATCH(CT_Bands_2003_Rates!CM$2,CT_Bills_2003_2022!$D$3:$L$3,0))/SUMIFS(CT_Bands_Revaluing_2022!$W$19:$AF$19, CT_Bands_Revaluing_2022!$W$4:$AF$4, CT_Bands_2003_Rates!CM$3), "n/a")</f>
        <v>1.1516985042989907E-2</v>
      </c>
      <c r="CN20" s="148">
        <f>IFERROR(INDEX(CT_Bills_2003_2022!$D$4:$L$25,MATCH(CT_Bands_2003_Rates!$B20,CT_Bills_2003_2022!$B$4:$B$25,0),MATCH(CT_Bands_2003_Rates!CN$2,CT_Bills_2003_2022!$D$3:$L$3,0))/SUMIFS(CT_Bands_Revaluing_2022!$W$19:$AF$19, CT_Bands_Revaluing_2022!$W$4:$AF$4, CT_Bands_2003_Rates!CN$3), "n/a")</f>
        <v>8.1009330523166209E-3</v>
      </c>
      <c r="CO20" s="148">
        <f>IFERROR(INDEX(CT_Bills_2003_2022!$D$4:$L$25,MATCH(CT_Bands_2003_Rates!$B20,CT_Bills_2003_2022!$B$4:$B$25,0),MATCH(CT_Bands_2003_Rates!CO$2,CT_Bills_2003_2022!$D$3:$L$3,0))/SUMIFS(CT_Bands_Revaluing_2022!$W$19:$AF$19, CT_Bands_Revaluing_2022!$W$4:$AF$4, CT_Bands_2003_Rates!CO$3), "n/a")</f>
        <v>5.9189493397630499E-3</v>
      </c>
      <c r="CP20" s="148">
        <f>IFERROR(INDEX(CT_Bills_2003_2022!$D$4:$L$25,MATCH(CT_Bands_2003_Rates!$B20,CT_Bills_2003_2022!$B$4:$B$25,0),MATCH(CT_Bands_2003_Rates!CP$2,CT_Bills_2003_2022!$D$3:$L$3,0))/SUMIFS(CT_Bands_Revaluing_2022!$W$19:$AF$19, CT_Bands_Revaluing_2022!$W$4:$AF$4, CT_Bands_2003_Rates!CP$3), "n/a")</f>
        <v>5.2235511779039944E-3</v>
      </c>
    </row>
    <row r="21" spans="1:94" x14ac:dyDescent="0.25">
      <c r="A21" s="126" t="s">
        <v>1121</v>
      </c>
      <c r="B21" s="127" t="s">
        <v>1122</v>
      </c>
      <c r="C21" s="127" t="s">
        <v>2332</v>
      </c>
      <c r="D21" s="146">
        <f t="shared" si="0"/>
        <v>1.3846679342222223E-2</v>
      </c>
      <c r="E21" s="146">
        <f t="shared" si="1"/>
        <v>1.0311313079046E-2</v>
      </c>
      <c r="F21" s="146">
        <f t="shared" si="2"/>
        <v>8.1450815393026635E-3</v>
      </c>
      <c r="G21" s="146">
        <f t="shared" si="3"/>
        <v>6.6999917247489793E-3</v>
      </c>
      <c r="H21" s="146">
        <f t="shared" si="4"/>
        <v>6.1915945162871466E-3</v>
      </c>
      <c r="I21" s="146">
        <f t="shared" si="5"/>
        <v>5.4218859811280022E-3</v>
      </c>
      <c r="J21" s="146">
        <f t="shared" si="6"/>
        <v>4.4004240278892421E-3</v>
      </c>
      <c r="K21" s="146">
        <f t="shared" si="7"/>
        <v>3.858205477272151E-3</v>
      </c>
      <c r="L21" s="146">
        <f t="shared" si="8"/>
        <v>3.9724036665898001E-3</v>
      </c>
      <c r="M21" s="127"/>
      <c r="N21" s="136">
        <f>IFERROR(INDEX(CT_Bills_2003_2022!$D$4:$L$25,MATCH(CT_Bands_2003_Rates!$B21,CT_Bills_2003_2022!$B$4:$B$25,0),MATCH(CT_Bands_2003_Rates!N$2,CT_Bills_2003_2022!$D$3:$L$3,0))/SUMIFS(CT_Bands_Revaluing_2022!$W$19:$AF$19, CT_Bands_Revaluing_2022!$W$4:$AF$4, CT_Bands_2003_Rates!N$3), "n/a")</f>
        <v>1.3846679342222223E-2</v>
      </c>
      <c r="O21" s="136">
        <f>IFERROR(INDEX(CT_Bills_2003_2022!$D$4:$L$25,MATCH(CT_Bands_2003_Rates!$B21,CT_Bills_2003_2022!$B$4:$B$25,0),MATCH(CT_Bands_2003_Rates!O$2,CT_Bills_2003_2022!$D$3:$L$3,0))/SUMIFS(CT_Bands_Revaluing_2022!$W$19:$AF$19, CT_Bands_Revaluing_2022!$W$4:$AF$4, CT_Bands_2003_Rates!O$3), "n/a")</f>
        <v>8.8382683534679995E-3</v>
      </c>
      <c r="P21" s="136">
        <f>IFERROR(INDEX(CT_Bills_2003_2022!$D$4:$L$25,MATCH(CT_Bands_2003_Rates!$B21,CT_Bills_2003_2022!$B$4:$B$25,0),MATCH(CT_Bands_2003_Rates!P$2,CT_Bills_2003_2022!$D$3:$L$3,0))/SUMIFS(CT_Bands_Revaluing_2022!$W$19:$AF$19, CT_Bands_Revaluing_2022!$W$4:$AF$4, CT_Bands_2003_Rates!P$3), "n/a")</f>
        <v>6.1088111544769976E-3</v>
      </c>
      <c r="Q21" s="136">
        <f>IFERROR(INDEX(CT_Bills_2003_2022!$D$4:$L$25,MATCH(CT_Bands_2003_Rates!$B21,CT_Bills_2003_2022!$B$4:$B$25,0),MATCH(CT_Bands_2003_Rates!Q$2,CT_Bills_2003_2022!$D$3:$L$3,0))/SUMIFS(CT_Bands_Revaluing_2022!$W$19:$AF$19, CT_Bands_Revaluing_2022!$W$4:$AF$4, CT_Bands_2003_Rates!Q$3), "n/a")</f>
        <v>4.4666611498326535E-3</v>
      </c>
      <c r="R21" s="136">
        <f>IFERROR(INDEX(CT_Bills_2003_2022!$D$4:$L$25,MATCH(CT_Bands_2003_Rates!$B21,CT_Bills_2003_2022!$B$4:$B$25,0),MATCH(CT_Bands_2003_Rates!R$2,CT_Bills_2003_2022!$D$3:$L$3,0))/SUMIFS(CT_Bands_Revaluing_2022!$W$19:$AF$19, CT_Bands_Revaluing_2022!$W$4:$AF$4, CT_Bands_2003_Rates!R$3), "n/a")</f>
        <v>3.3772333725202619E-3</v>
      </c>
      <c r="S21" s="136">
        <f>IFERROR(INDEX(CT_Bills_2003_2022!$D$4:$L$25,MATCH(CT_Bands_2003_Rates!$B21,CT_Bills_2003_2022!$B$4:$B$25,0),MATCH(CT_Bands_2003_Rates!S$2,CT_Bills_2003_2022!$D$3:$L$3,0))/SUMIFS(CT_Bands_Revaluing_2022!$W$19:$AF$19, CT_Bands_Revaluing_2022!$W$4:$AF$4, CT_Bands_2003_Rates!S$3), "n/a")</f>
        <v>2.50240891436677E-3</v>
      </c>
      <c r="T21" s="136">
        <f>IFERROR(INDEX(CT_Bills_2003_2022!$D$4:$L$25,MATCH(CT_Bands_2003_Rates!$B21,CT_Bills_2003_2022!$B$4:$B$25,0),MATCH(CT_Bands_2003_Rates!T$2,CT_Bills_2003_2022!$D$3:$L$3,0))/SUMIFS(CT_Bands_Revaluing_2022!$W$19:$AF$19, CT_Bands_Revaluing_2022!$W$4:$AF$4, CT_Bands_2003_Rates!T$3), "n/a")</f>
        <v>1.760169611155697E-3</v>
      </c>
      <c r="U21" s="136">
        <f>IFERROR(INDEX(CT_Bills_2003_2022!$D$4:$L$25,MATCH(CT_Bands_2003_Rates!$B21,CT_Bills_2003_2022!$B$4:$B$25,0),MATCH(CT_Bands_2003_Rates!U$2,CT_Bills_2003_2022!$D$3:$L$3,0))/SUMIFS(CT_Bands_Revaluing_2022!$W$19:$AF$19, CT_Bands_Revaluing_2022!$W$4:$AF$4, CT_Bands_2003_Rates!U$3), "n/a")</f>
        <v>1.2860684924240501E-3</v>
      </c>
      <c r="V21" s="136">
        <f>IFERROR(INDEX(CT_Bills_2003_2022!$D$4:$L$25,MATCH(CT_Bands_2003_Rates!$B21,CT_Bills_2003_2022!$B$4:$B$25,0),MATCH(CT_Bands_2003_Rates!V$2,CT_Bills_2003_2022!$D$3:$L$3,0))/SUMIFS(CT_Bands_Revaluing_2022!$W$19:$AF$19, CT_Bands_Revaluing_2022!$W$4:$AF$4, CT_Bands_2003_Rates!V$3), "n/a")</f>
        <v>1.1349724761685143E-3</v>
      </c>
      <c r="W21" s="147">
        <f>IFERROR(INDEX(CT_Bills_2003_2022!$D$4:$L$25,MATCH(CT_Bands_2003_Rates!$B21,CT_Bills_2003_2022!$B$4:$B$25,0),MATCH(CT_Bands_2003_Rates!W$2,CT_Bills_2003_2022!$D$3:$L$3,0))/SUMIFS(CT_Bands_Revaluing_2022!$W$19:$AF$19, CT_Bands_Revaluing_2022!$W$4:$AF$4, CT_Bands_2003_Rates!W$3), "n/a")</f>
        <v>1.6154459232592594E-2</v>
      </c>
      <c r="X21" s="136">
        <f>IFERROR(INDEX(CT_Bills_2003_2022!$D$4:$L$25,MATCH(CT_Bands_2003_Rates!$B21,CT_Bills_2003_2022!$B$4:$B$25,0),MATCH(CT_Bands_2003_Rates!X$2,CT_Bills_2003_2022!$D$3:$L$3,0))/SUMIFS(CT_Bands_Revaluing_2022!$W$19:$AF$19, CT_Bands_Revaluing_2022!$W$4:$AF$4, CT_Bands_2003_Rates!X$3), "n/a")</f>
        <v>1.0311313079046E-2</v>
      </c>
      <c r="Y21" s="136">
        <f>IFERROR(INDEX(CT_Bills_2003_2022!$D$4:$L$25,MATCH(CT_Bands_2003_Rates!$B21,CT_Bills_2003_2022!$B$4:$B$25,0),MATCH(CT_Bands_2003_Rates!Y$2,CT_Bills_2003_2022!$D$3:$L$3,0))/SUMIFS(CT_Bands_Revaluing_2022!$W$19:$AF$19, CT_Bands_Revaluing_2022!$W$4:$AF$4, CT_Bands_2003_Rates!Y$3), "n/a")</f>
        <v>7.1269463468898297E-3</v>
      </c>
      <c r="Z21" s="136">
        <f>IFERROR(INDEX(CT_Bills_2003_2022!$D$4:$L$25,MATCH(CT_Bands_2003_Rates!$B21,CT_Bills_2003_2022!$B$4:$B$25,0),MATCH(CT_Bands_2003_Rates!Z$2,CT_Bills_2003_2022!$D$3:$L$3,0))/SUMIFS(CT_Bands_Revaluing_2022!$W$19:$AF$19, CT_Bands_Revaluing_2022!$W$4:$AF$4, CT_Bands_2003_Rates!Z$3), "n/a")</f>
        <v>5.2111046748047618E-3</v>
      </c>
      <c r="AA21" s="136">
        <f>IFERROR(INDEX(CT_Bills_2003_2022!$D$4:$L$25,MATCH(CT_Bands_2003_Rates!$B21,CT_Bills_2003_2022!$B$4:$B$25,0),MATCH(CT_Bands_2003_Rates!AA$2,CT_Bills_2003_2022!$D$3:$L$3,0))/SUMIFS(CT_Bands_Revaluing_2022!$W$19:$AF$19, CT_Bands_Revaluing_2022!$W$4:$AF$4, CT_Bands_2003_Rates!AA$3), "n/a")</f>
        <v>3.9401056012736387E-3</v>
      </c>
      <c r="AB21" s="136">
        <f>IFERROR(INDEX(CT_Bills_2003_2022!$D$4:$L$25,MATCH(CT_Bands_2003_Rates!$B21,CT_Bills_2003_2022!$B$4:$B$25,0),MATCH(CT_Bands_2003_Rates!AB$2,CT_Bills_2003_2022!$D$3:$L$3,0))/SUMIFS(CT_Bands_Revaluing_2022!$W$19:$AF$19, CT_Bands_Revaluing_2022!$W$4:$AF$4, CT_Bands_2003_Rates!AB$3), "n/a")</f>
        <v>2.9194770667612313E-3</v>
      </c>
      <c r="AC21" s="136">
        <f>IFERROR(INDEX(CT_Bills_2003_2022!$D$4:$L$25,MATCH(CT_Bands_2003_Rates!$B21,CT_Bills_2003_2022!$B$4:$B$25,0),MATCH(CT_Bands_2003_Rates!AC$2,CT_Bills_2003_2022!$D$3:$L$3,0))/SUMIFS(CT_Bands_Revaluing_2022!$W$19:$AF$19, CT_Bands_Revaluing_2022!$W$4:$AF$4, CT_Bands_2003_Rates!AC$3), "n/a")</f>
        <v>2.0535312130149797E-3</v>
      </c>
      <c r="AD21" s="136">
        <f>IFERROR(INDEX(CT_Bills_2003_2022!$D$4:$L$25,MATCH(CT_Bands_2003_Rates!$B21,CT_Bills_2003_2022!$B$4:$B$25,0),MATCH(CT_Bands_2003_Rates!AD$2,CT_Bills_2003_2022!$D$3:$L$3,0))/SUMIFS(CT_Bands_Revaluing_2022!$W$19:$AF$19, CT_Bands_Revaluing_2022!$W$4:$AF$4, CT_Bands_2003_Rates!AD$3), "n/a")</f>
        <v>1.5004132411613918E-3</v>
      </c>
      <c r="AE21" s="136">
        <f>IFERROR(INDEX(CT_Bills_2003_2022!$D$4:$L$25,MATCH(CT_Bands_2003_Rates!$B21,CT_Bills_2003_2022!$B$4:$B$25,0),MATCH(CT_Bands_2003_Rates!AE$2,CT_Bills_2003_2022!$D$3:$L$3,0))/SUMIFS(CT_Bands_Revaluing_2022!$W$19:$AF$19, CT_Bands_Revaluing_2022!$W$4:$AF$4, CT_Bands_2003_Rates!AE$3), "n/a")</f>
        <v>1.3241345555299333E-3</v>
      </c>
      <c r="AF21" s="147">
        <f>IFERROR(INDEX(CT_Bills_2003_2022!$D$4:$L$25,MATCH(CT_Bands_2003_Rates!$B21,CT_Bills_2003_2022!$B$4:$B$25,0),MATCH(CT_Bands_2003_Rates!AF$2,CT_Bills_2003_2022!$D$3:$L$3,0))/SUMIFS(CT_Bands_Revaluing_2022!$W$19:$AF$19, CT_Bands_Revaluing_2022!$W$4:$AF$4, CT_Bands_2003_Rates!AF$3), "n/a")</f>
        <v>1.8462239122962965E-2</v>
      </c>
      <c r="AG21" s="136">
        <f>IFERROR(INDEX(CT_Bills_2003_2022!$D$4:$L$25,MATCH(CT_Bands_2003_Rates!$B21,CT_Bills_2003_2022!$B$4:$B$25,0),MATCH(CT_Bands_2003_Rates!AG$2,CT_Bills_2003_2022!$D$3:$L$3,0))/SUMIFS(CT_Bands_Revaluing_2022!$W$19:$AF$19, CT_Bands_Revaluing_2022!$W$4:$AF$4, CT_Bands_2003_Rates!AG$3), "n/a")</f>
        <v>1.1784357804624E-2</v>
      </c>
      <c r="AH21" s="136">
        <f>IFERROR(INDEX(CT_Bills_2003_2022!$D$4:$L$25,MATCH(CT_Bands_2003_Rates!$B21,CT_Bills_2003_2022!$B$4:$B$25,0),MATCH(CT_Bands_2003_Rates!AH$2,CT_Bills_2003_2022!$D$3:$L$3,0))/SUMIFS(CT_Bands_Revaluing_2022!$W$19:$AF$19, CT_Bands_Revaluing_2022!$W$4:$AF$4, CT_Bands_2003_Rates!AH$3), "n/a")</f>
        <v>8.1450815393026635E-3</v>
      </c>
      <c r="AI21" s="136">
        <f>IFERROR(INDEX(CT_Bills_2003_2022!$D$4:$L$25,MATCH(CT_Bands_2003_Rates!$B21,CT_Bills_2003_2022!$B$4:$B$25,0),MATCH(CT_Bands_2003_Rates!AI$2,CT_Bills_2003_2022!$D$3:$L$3,0))/SUMIFS(CT_Bands_Revaluing_2022!$W$19:$AF$19, CT_Bands_Revaluing_2022!$W$4:$AF$4, CT_Bands_2003_Rates!AI$3), "n/a")</f>
        <v>5.955548199776871E-3</v>
      </c>
      <c r="AJ21" s="136">
        <f>IFERROR(INDEX(CT_Bills_2003_2022!$D$4:$L$25,MATCH(CT_Bands_2003_Rates!$B21,CT_Bills_2003_2022!$B$4:$B$25,0),MATCH(CT_Bands_2003_Rates!AJ$2,CT_Bills_2003_2022!$D$3:$L$3,0))/SUMIFS(CT_Bands_Revaluing_2022!$W$19:$AF$19, CT_Bands_Revaluing_2022!$W$4:$AF$4, CT_Bands_2003_Rates!AJ$3), "n/a")</f>
        <v>4.5029778300270159E-3</v>
      </c>
      <c r="AK21" s="136">
        <f>IFERROR(INDEX(CT_Bills_2003_2022!$D$4:$L$25,MATCH(CT_Bands_2003_Rates!$B21,CT_Bills_2003_2022!$B$4:$B$25,0),MATCH(CT_Bands_2003_Rates!AK$2,CT_Bills_2003_2022!$D$3:$L$3,0))/SUMIFS(CT_Bands_Revaluing_2022!$W$19:$AF$19, CT_Bands_Revaluing_2022!$W$4:$AF$4, CT_Bands_2003_Rates!AK$3), "n/a")</f>
        <v>3.3365452191556934E-3</v>
      </c>
      <c r="AL21" s="136">
        <f>IFERROR(INDEX(CT_Bills_2003_2022!$D$4:$L$25,MATCH(CT_Bands_2003_Rates!$B21,CT_Bills_2003_2022!$B$4:$B$25,0),MATCH(CT_Bands_2003_Rates!AL$2,CT_Bills_2003_2022!$D$3:$L$3,0))/SUMIFS(CT_Bands_Revaluing_2022!$W$19:$AF$19, CT_Bands_Revaluing_2022!$W$4:$AF$4, CT_Bands_2003_Rates!AL$3), "n/a")</f>
        <v>2.3468928148742624E-3</v>
      </c>
      <c r="AM21" s="136">
        <f>IFERROR(INDEX(CT_Bills_2003_2022!$D$4:$L$25,MATCH(CT_Bands_2003_Rates!$B21,CT_Bills_2003_2022!$B$4:$B$25,0),MATCH(CT_Bands_2003_Rates!AM$2,CT_Bills_2003_2022!$D$3:$L$3,0))/SUMIFS(CT_Bands_Revaluing_2022!$W$19:$AF$19, CT_Bands_Revaluing_2022!$W$4:$AF$4, CT_Bands_2003_Rates!AM$3), "n/a")</f>
        <v>1.7147579898987336E-3</v>
      </c>
      <c r="AN21" s="136">
        <f>IFERROR(INDEX(CT_Bills_2003_2022!$D$4:$L$25,MATCH(CT_Bands_2003_Rates!$B21,CT_Bills_2003_2022!$B$4:$B$25,0),MATCH(CT_Bands_2003_Rates!AN$2,CT_Bills_2003_2022!$D$3:$L$3,0))/SUMIFS(CT_Bands_Revaluing_2022!$W$19:$AF$19, CT_Bands_Revaluing_2022!$W$4:$AF$4, CT_Bands_2003_Rates!AN$3), "n/a")</f>
        <v>1.5132966348913525E-3</v>
      </c>
      <c r="AO21" s="147">
        <f>IFERROR(INDEX(CT_Bills_2003_2022!$D$4:$L$25,MATCH(CT_Bands_2003_Rates!$B21,CT_Bills_2003_2022!$B$4:$B$25,0),MATCH(CT_Bands_2003_Rates!AO$2,CT_Bills_2003_2022!$D$3:$L$3,0))/SUMIFS(CT_Bands_Revaluing_2022!$W$19:$AF$19, CT_Bands_Revaluing_2022!$W$4:$AF$4, CT_Bands_2003_Rates!AO$3), "n/a")</f>
        <v>2.0770019013333335E-2</v>
      </c>
      <c r="AP21" s="136">
        <f>IFERROR(INDEX(CT_Bills_2003_2022!$D$4:$L$25,MATCH(CT_Bands_2003_Rates!$B21,CT_Bills_2003_2022!$B$4:$B$25,0),MATCH(CT_Bands_2003_Rates!AP$2,CT_Bills_2003_2022!$D$3:$L$3,0))/SUMIFS(CT_Bands_Revaluing_2022!$W$19:$AF$19, CT_Bands_Revaluing_2022!$W$4:$AF$4, CT_Bands_2003_Rates!AP$3), "n/a")</f>
        <v>1.3257402530202E-2</v>
      </c>
      <c r="AQ21" s="136">
        <f>IFERROR(INDEX(CT_Bills_2003_2022!$D$4:$L$25,MATCH(CT_Bands_2003_Rates!$B21,CT_Bills_2003_2022!$B$4:$B$25,0),MATCH(CT_Bands_2003_Rates!AQ$2,CT_Bills_2003_2022!$D$3:$L$3,0))/SUMIFS(CT_Bands_Revaluing_2022!$W$19:$AF$19, CT_Bands_Revaluing_2022!$W$4:$AF$4, CT_Bands_2003_Rates!AQ$3), "n/a")</f>
        <v>9.1632167317154956E-3</v>
      </c>
      <c r="AR21" s="136">
        <f>IFERROR(INDEX(CT_Bills_2003_2022!$D$4:$L$25,MATCH(CT_Bands_2003_Rates!$B21,CT_Bills_2003_2022!$B$4:$B$25,0),MATCH(CT_Bands_2003_Rates!AR$2,CT_Bills_2003_2022!$D$3:$L$3,0))/SUMIFS(CT_Bands_Revaluing_2022!$W$19:$AF$19, CT_Bands_Revaluing_2022!$W$4:$AF$4, CT_Bands_2003_Rates!AR$3), "n/a")</f>
        <v>6.6999917247489793E-3</v>
      </c>
      <c r="AS21" s="136">
        <f>IFERROR(INDEX(CT_Bills_2003_2022!$D$4:$L$25,MATCH(CT_Bands_2003_Rates!$B21,CT_Bills_2003_2022!$B$4:$B$25,0),MATCH(CT_Bands_2003_Rates!AS$2,CT_Bills_2003_2022!$D$3:$L$3,0))/SUMIFS(CT_Bands_Revaluing_2022!$W$19:$AF$19, CT_Bands_Revaluing_2022!$W$4:$AF$4, CT_Bands_2003_Rates!AS$3), "n/a")</f>
        <v>5.0658500587803922E-3</v>
      </c>
      <c r="AT21" s="136">
        <f>IFERROR(INDEX(CT_Bills_2003_2022!$D$4:$L$25,MATCH(CT_Bands_2003_Rates!$B21,CT_Bills_2003_2022!$B$4:$B$25,0),MATCH(CT_Bands_2003_Rates!AT$2,CT_Bills_2003_2022!$D$3:$L$3,0))/SUMIFS(CT_Bands_Revaluing_2022!$W$19:$AF$19, CT_Bands_Revaluing_2022!$W$4:$AF$4, CT_Bands_2003_Rates!AT$3), "n/a")</f>
        <v>3.7536133715501551E-3</v>
      </c>
      <c r="AU21" s="136">
        <f>IFERROR(INDEX(CT_Bills_2003_2022!$D$4:$L$25,MATCH(CT_Bands_2003_Rates!$B21,CT_Bills_2003_2022!$B$4:$B$25,0),MATCH(CT_Bands_2003_Rates!AU$2,CT_Bills_2003_2022!$D$3:$L$3,0))/SUMIFS(CT_Bands_Revaluing_2022!$W$19:$AF$19, CT_Bands_Revaluing_2022!$W$4:$AF$4, CT_Bands_2003_Rates!AU$3), "n/a")</f>
        <v>2.6402544167335451E-3</v>
      </c>
      <c r="AV21" s="136">
        <f>IFERROR(INDEX(CT_Bills_2003_2022!$D$4:$L$25,MATCH(CT_Bands_2003_Rates!$B21,CT_Bills_2003_2022!$B$4:$B$25,0),MATCH(CT_Bands_2003_Rates!AV$2,CT_Bills_2003_2022!$D$3:$L$3,0))/SUMIFS(CT_Bands_Revaluing_2022!$W$19:$AF$19, CT_Bands_Revaluing_2022!$W$4:$AF$4, CT_Bands_2003_Rates!AV$3), "n/a")</f>
        <v>1.9291027386360753E-3</v>
      </c>
      <c r="AW21" s="136">
        <f>IFERROR(INDEX(CT_Bills_2003_2022!$D$4:$L$25,MATCH(CT_Bands_2003_Rates!$B21,CT_Bills_2003_2022!$B$4:$B$25,0),MATCH(CT_Bands_2003_Rates!AW$2,CT_Bills_2003_2022!$D$3:$L$3,0))/SUMIFS(CT_Bands_Revaluing_2022!$W$19:$AF$19, CT_Bands_Revaluing_2022!$W$4:$AF$4, CT_Bands_2003_Rates!AW$3), "n/a")</f>
        <v>1.7024587142527713E-3</v>
      </c>
      <c r="AX21" s="147">
        <f>IFERROR(INDEX(CT_Bills_2003_2022!$D$4:$L$25,MATCH(CT_Bands_2003_Rates!$B21,CT_Bills_2003_2022!$B$4:$B$25,0),MATCH(CT_Bands_2003_Rates!AX$2,CT_Bills_2003_2022!$D$3:$L$3,0))/SUMIFS(CT_Bands_Revaluing_2022!$W$19:$AF$19, CT_Bands_Revaluing_2022!$W$4:$AF$4, CT_Bands_2003_Rates!AX$3), "n/a")</f>
        <v>2.5385578794074076E-2</v>
      </c>
      <c r="AY21" s="136">
        <f>IFERROR(INDEX(CT_Bills_2003_2022!$D$4:$L$25,MATCH(CT_Bands_2003_Rates!$B21,CT_Bills_2003_2022!$B$4:$B$25,0),MATCH(CT_Bands_2003_Rates!AY$2,CT_Bills_2003_2022!$D$3:$L$3,0))/SUMIFS(CT_Bands_Revaluing_2022!$W$19:$AF$19, CT_Bands_Revaluing_2022!$W$4:$AF$4, CT_Bands_2003_Rates!AY$3), "n/a")</f>
        <v>1.6203491981357999E-2</v>
      </c>
      <c r="AZ21" s="136">
        <f>IFERROR(INDEX(CT_Bills_2003_2022!$D$4:$L$25,MATCH(CT_Bands_2003_Rates!$B21,CT_Bills_2003_2022!$B$4:$B$25,0),MATCH(CT_Bands_2003_Rates!AZ$2,CT_Bills_2003_2022!$D$3:$L$3,0))/SUMIFS(CT_Bands_Revaluing_2022!$W$19:$AF$19, CT_Bands_Revaluing_2022!$W$4:$AF$4, CT_Bands_2003_Rates!AZ$3), "n/a")</f>
        <v>1.1199487116541161E-2</v>
      </c>
      <c r="BA21" s="136">
        <f>IFERROR(INDEX(CT_Bills_2003_2022!$D$4:$L$25,MATCH(CT_Bands_2003_Rates!$B21,CT_Bills_2003_2022!$B$4:$B$25,0),MATCH(CT_Bands_2003_Rates!BA$2,CT_Bills_2003_2022!$D$3:$L$3,0))/SUMIFS(CT_Bands_Revaluing_2022!$W$19:$AF$19, CT_Bands_Revaluing_2022!$W$4:$AF$4, CT_Bands_2003_Rates!BA$3), "n/a")</f>
        <v>8.1888787746931969E-3</v>
      </c>
      <c r="BB21" s="136">
        <f>IFERROR(INDEX(CT_Bills_2003_2022!$D$4:$L$25,MATCH(CT_Bands_2003_Rates!$B21,CT_Bills_2003_2022!$B$4:$B$25,0),MATCH(CT_Bands_2003_Rates!BB$2,CT_Bills_2003_2022!$D$3:$L$3,0))/SUMIFS(CT_Bands_Revaluing_2022!$W$19:$AF$19, CT_Bands_Revaluing_2022!$W$4:$AF$4, CT_Bands_2003_Rates!BB$3), "n/a")</f>
        <v>6.1915945162871466E-3</v>
      </c>
      <c r="BC21" s="136">
        <f>IFERROR(INDEX(CT_Bills_2003_2022!$D$4:$L$25,MATCH(CT_Bands_2003_Rates!$B21,CT_Bills_2003_2022!$B$4:$B$25,0),MATCH(CT_Bands_2003_Rates!BC$2,CT_Bills_2003_2022!$D$3:$L$3,0))/SUMIFS(CT_Bands_Revaluing_2022!$W$19:$AF$19, CT_Bands_Revaluing_2022!$W$4:$AF$4, CT_Bands_2003_Rates!BC$3), "n/a")</f>
        <v>4.587749676339078E-3</v>
      </c>
      <c r="BD21" s="136">
        <f>IFERROR(INDEX(CT_Bills_2003_2022!$D$4:$L$25,MATCH(CT_Bands_2003_Rates!$B21,CT_Bills_2003_2022!$B$4:$B$25,0),MATCH(CT_Bands_2003_Rates!BD$2,CT_Bills_2003_2022!$D$3:$L$3,0))/SUMIFS(CT_Bands_Revaluing_2022!$W$19:$AF$19, CT_Bands_Revaluing_2022!$W$4:$AF$4, CT_Bands_2003_Rates!BD$3), "n/a")</f>
        <v>3.2269776204521109E-3</v>
      </c>
      <c r="BE21" s="136">
        <f>IFERROR(INDEX(CT_Bills_2003_2022!$D$4:$L$25,MATCH(CT_Bands_2003_Rates!$B21,CT_Bills_2003_2022!$B$4:$B$25,0),MATCH(CT_Bands_2003_Rates!BE$2,CT_Bills_2003_2022!$D$3:$L$3,0))/SUMIFS(CT_Bands_Revaluing_2022!$W$19:$AF$19, CT_Bands_Revaluing_2022!$W$4:$AF$4, CT_Bands_2003_Rates!BE$3), "n/a")</f>
        <v>2.3577922361107586E-3</v>
      </c>
      <c r="BF21" s="136">
        <f>IFERROR(INDEX(CT_Bills_2003_2022!$D$4:$L$25,MATCH(CT_Bands_2003_Rates!$B21,CT_Bills_2003_2022!$B$4:$B$25,0),MATCH(CT_Bands_2003_Rates!BF$2,CT_Bills_2003_2022!$D$3:$L$3,0))/SUMIFS(CT_Bands_Revaluing_2022!$W$19:$AF$19, CT_Bands_Revaluing_2022!$W$4:$AF$4, CT_Bands_2003_Rates!BF$3), "n/a")</f>
        <v>2.0807828729756095E-3</v>
      </c>
      <c r="BG21" s="147">
        <f>IFERROR(INDEX(CT_Bills_2003_2022!$D$4:$L$25,MATCH(CT_Bands_2003_Rates!$B21,CT_Bills_2003_2022!$B$4:$B$25,0),MATCH(CT_Bands_2003_Rates!BG$2,CT_Bills_2003_2022!$D$3:$L$3,0))/SUMIFS(CT_Bands_Revaluing_2022!$W$19:$AF$19, CT_Bands_Revaluing_2022!$W$4:$AF$4, CT_Bands_2003_Rates!BG$3), "n/a")</f>
        <v>3.0001138574814821E-2</v>
      </c>
      <c r="BH21" s="136">
        <f>IFERROR(INDEX(CT_Bills_2003_2022!$D$4:$L$25,MATCH(CT_Bands_2003_Rates!$B21,CT_Bills_2003_2022!$B$4:$B$25,0),MATCH(CT_Bands_2003_Rates!BH$2,CT_Bills_2003_2022!$D$3:$L$3,0))/SUMIFS(CT_Bands_Revaluing_2022!$W$19:$AF$19, CT_Bands_Revaluing_2022!$W$4:$AF$4, CT_Bands_2003_Rates!BH$3), "n/a")</f>
        <v>1.9149581432514003E-2</v>
      </c>
      <c r="BI21" s="136">
        <f>IFERROR(INDEX(CT_Bills_2003_2022!$D$4:$L$25,MATCH(CT_Bands_2003_Rates!$B21,CT_Bills_2003_2022!$B$4:$B$25,0),MATCH(CT_Bands_2003_Rates!BI$2,CT_Bills_2003_2022!$D$3:$L$3,0))/SUMIFS(CT_Bands_Revaluing_2022!$W$19:$AF$19, CT_Bands_Revaluing_2022!$W$4:$AF$4, CT_Bands_2003_Rates!BI$3), "n/a")</f>
        <v>1.3235757501366827E-2</v>
      </c>
      <c r="BJ21" s="136">
        <f>IFERROR(INDEX(CT_Bills_2003_2022!$D$4:$L$25,MATCH(CT_Bands_2003_Rates!$B21,CT_Bills_2003_2022!$B$4:$B$25,0),MATCH(CT_Bands_2003_Rates!BJ$2,CT_Bills_2003_2022!$D$3:$L$3,0))/SUMIFS(CT_Bands_Revaluing_2022!$W$19:$AF$19, CT_Bands_Revaluing_2022!$W$4:$AF$4, CT_Bands_2003_Rates!BJ$3), "n/a")</f>
        <v>9.6777658246374153E-3</v>
      </c>
      <c r="BK21" s="136">
        <f>IFERROR(INDEX(CT_Bills_2003_2022!$D$4:$L$25,MATCH(CT_Bands_2003_Rates!$B21,CT_Bills_2003_2022!$B$4:$B$25,0),MATCH(CT_Bands_2003_Rates!BK$2,CT_Bills_2003_2022!$D$3:$L$3,0))/SUMIFS(CT_Bands_Revaluing_2022!$W$19:$AF$19, CT_Bands_Revaluing_2022!$W$4:$AF$4, CT_Bands_2003_Rates!BK$3), "n/a")</f>
        <v>7.317338973793901E-3</v>
      </c>
      <c r="BL21" s="136">
        <f>IFERROR(INDEX(CT_Bills_2003_2022!$D$4:$L$25,MATCH(CT_Bands_2003_Rates!$B21,CT_Bills_2003_2022!$B$4:$B$25,0),MATCH(CT_Bands_2003_Rates!BL$2,CT_Bills_2003_2022!$D$3:$L$3,0))/SUMIFS(CT_Bands_Revaluing_2022!$W$19:$AF$19, CT_Bands_Revaluing_2022!$W$4:$AF$4, CT_Bands_2003_Rates!BL$3), "n/a")</f>
        <v>5.4218859811280022E-3</v>
      </c>
      <c r="BM21" s="136">
        <f>IFERROR(INDEX(CT_Bills_2003_2022!$D$4:$L$25,MATCH(CT_Bands_2003_Rates!$B21,CT_Bills_2003_2022!$B$4:$B$25,0),MATCH(CT_Bands_2003_Rates!BM$2,CT_Bills_2003_2022!$D$3:$L$3,0))/SUMIFS(CT_Bands_Revaluing_2022!$W$19:$AF$19, CT_Bands_Revaluing_2022!$W$4:$AF$4, CT_Bands_2003_Rates!BM$3), "n/a")</f>
        <v>3.8137008241706767E-3</v>
      </c>
      <c r="BN21" s="136">
        <f>IFERROR(INDEX(CT_Bills_2003_2022!$D$4:$L$25,MATCH(CT_Bands_2003_Rates!$B21,CT_Bills_2003_2022!$B$4:$B$25,0),MATCH(CT_Bands_2003_Rates!BN$2,CT_Bills_2003_2022!$D$3:$L$3,0))/SUMIFS(CT_Bands_Revaluing_2022!$W$19:$AF$19, CT_Bands_Revaluing_2022!$W$4:$AF$4, CT_Bands_2003_Rates!BN$3), "n/a")</f>
        <v>2.7864817335854423E-3</v>
      </c>
      <c r="BO21" s="136">
        <f>IFERROR(INDEX(CT_Bills_2003_2022!$D$4:$L$25,MATCH(CT_Bands_2003_Rates!$B21,CT_Bills_2003_2022!$B$4:$B$25,0),MATCH(CT_Bands_2003_Rates!BO$2,CT_Bills_2003_2022!$D$3:$L$3,0))/SUMIFS(CT_Bands_Revaluing_2022!$W$19:$AF$19, CT_Bands_Revaluing_2022!$W$4:$AF$4, CT_Bands_2003_Rates!BO$3), "n/a")</f>
        <v>2.459107031698448E-3</v>
      </c>
      <c r="BP21" s="147">
        <f>IFERROR(INDEX(CT_Bills_2003_2022!$D$4:$L$25,MATCH(CT_Bands_2003_Rates!$B21,CT_Bills_2003_2022!$B$4:$B$25,0),MATCH(CT_Bands_2003_Rates!BP$2,CT_Bills_2003_2022!$D$3:$L$3,0))/SUMIFS(CT_Bands_Revaluing_2022!$W$19:$AF$19, CT_Bands_Revaluing_2022!$W$4:$AF$4, CT_Bands_2003_Rates!BP$3), "n/a")</f>
        <v>3.4616698355555559E-2</v>
      </c>
      <c r="BQ21" s="136">
        <f>IFERROR(INDEX(CT_Bills_2003_2022!$D$4:$L$25,MATCH(CT_Bands_2003_Rates!$B21,CT_Bills_2003_2022!$B$4:$B$25,0),MATCH(CT_Bands_2003_Rates!BQ$2,CT_Bills_2003_2022!$D$3:$L$3,0))/SUMIFS(CT_Bands_Revaluing_2022!$W$19:$AF$19, CT_Bands_Revaluing_2022!$W$4:$AF$4, CT_Bands_2003_Rates!BQ$3), "n/a")</f>
        <v>2.209567088367E-2</v>
      </c>
      <c r="BR21" s="136">
        <f>IFERROR(INDEX(CT_Bills_2003_2022!$D$4:$L$25,MATCH(CT_Bands_2003_Rates!$B21,CT_Bills_2003_2022!$B$4:$B$25,0),MATCH(CT_Bands_2003_Rates!BR$2,CT_Bills_2003_2022!$D$3:$L$3,0))/SUMIFS(CT_Bands_Revaluing_2022!$W$19:$AF$19, CT_Bands_Revaluing_2022!$W$4:$AF$4, CT_Bands_2003_Rates!BR$3), "n/a")</f>
        <v>1.5272027886192493E-2</v>
      </c>
      <c r="BS21" s="136">
        <f>IFERROR(INDEX(CT_Bills_2003_2022!$D$4:$L$25,MATCH(CT_Bands_2003_Rates!$B21,CT_Bills_2003_2022!$B$4:$B$25,0),MATCH(CT_Bands_2003_Rates!BS$2,CT_Bills_2003_2022!$D$3:$L$3,0))/SUMIFS(CT_Bands_Revaluing_2022!$W$19:$AF$19, CT_Bands_Revaluing_2022!$W$4:$AF$4, CT_Bands_2003_Rates!BS$3), "n/a")</f>
        <v>1.1166652874581632E-2</v>
      </c>
      <c r="BT21" s="136">
        <f>IFERROR(INDEX(CT_Bills_2003_2022!$D$4:$L$25,MATCH(CT_Bands_2003_Rates!$B21,CT_Bills_2003_2022!$B$4:$B$25,0),MATCH(CT_Bands_2003_Rates!BT$2,CT_Bills_2003_2022!$D$3:$L$3,0))/SUMIFS(CT_Bands_Revaluing_2022!$W$19:$AF$19, CT_Bands_Revaluing_2022!$W$4:$AF$4, CT_Bands_2003_Rates!BT$3), "n/a")</f>
        <v>8.4430834313006537E-3</v>
      </c>
      <c r="BU21" s="136">
        <f>IFERROR(INDEX(CT_Bills_2003_2022!$D$4:$L$25,MATCH(CT_Bands_2003_Rates!$B21,CT_Bills_2003_2022!$B$4:$B$25,0),MATCH(CT_Bands_2003_Rates!BU$2,CT_Bills_2003_2022!$D$3:$L$3,0))/SUMIFS(CT_Bands_Revaluing_2022!$W$19:$AF$19, CT_Bands_Revaluing_2022!$W$4:$AF$4, CT_Bands_2003_Rates!BU$3), "n/a")</f>
        <v>6.2560222859169247E-3</v>
      </c>
      <c r="BV21" s="136">
        <f>IFERROR(INDEX(CT_Bills_2003_2022!$D$4:$L$25,MATCH(CT_Bands_2003_Rates!$B21,CT_Bills_2003_2022!$B$4:$B$25,0),MATCH(CT_Bands_2003_Rates!BV$2,CT_Bills_2003_2022!$D$3:$L$3,0))/SUMIFS(CT_Bands_Revaluing_2022!$W$19:$AF$19, CT_Bands_Revaluing_2022!$W$4:$AF$4, CT_Bands_2003_Rates!BV$3), "n/a")</f>
        <v>4.4004240278892421E-3</v>
      </c>
      <c r="BW21" s="136">
        <f>IFERROR(INDEX(CT_Bills_2003_2022!$D$4:$L$25,MATCH(CT_Bands_2003_Rates!$B21,CT_Bills_2003_2022!$B$4:$B$25,0),MATCH(CT_Bands_2003_Rates!BW$2,CT_Bills_2003_2022!$D$3:$L$3,0))/SUMIFS(CT_Bands_Revaluing_2022!$W$19:$AF$19, CT_Bands_Revaluing_2022!$W$4:$AF$4, CT_Bands_2003_Rates!BW$3), "n/a")</f>
        <v>3.2151712310601256E-3</v>
      </c>
      <c r="BX21" s="136">
        <f>IFERROR(INDEX(CT_Bills_2003_2022!$D$4:$L$25,MATCH(CT_Bands_2003_Rates!$B21,CT_Bills_2003_2022!$B$4:$B$25,0),MATCH(CT_Bands_2003_Rates!BX$2,CT_Bills_2003_2022!$D$3:$L$3,0))/SUMIFS(CT_Bands_Revaluing_2022!$W$19:$AF$19, CT_Bands_Revaluing_2022!$W$4:$AF$4, CT_Bands_2003_Rates!BX$3), "n/a")</f>
        <v>2.8374311904212856E-3</v>
      </c>
      <c r="BY21" s="147">
        <f>IFERROR(INDEX(CT_Bills_2003_2022!$D$4:$L$25,MATCH(CT_Bands_2003_Rates!$B21,CT_Bills_2003_2022!$B$4:$B$25,0),MATCH(CT_Bands_2003_Rates!BY$2,CT_Bills_2003_2022!$D$3:$L$3,0))/SUMIFS(CT_Bands_Revaluing_2022!$W$19:$AF$19, CT_Bands_Revaluing_2022!$W$4:$AF$4, CT_Bands_2003_Rates!BY$3), "n/a")</f>
        <v>4.1540038026666677E-2</v>
      </c>
      <c r="BZ21" s="136">
        <f>IFERROR(INDEX(CT_Bills_2003_2022!$D$4:$L$25,MATCH(CT_Bands_2003_Rates!$B21,CT_Bills_2003_2022!$B$4:$B$25,0),MATCH(CT_Bands_2003_Rates!BZ$2,CT_Bills_2003_2022!$D$3:$L$3,0))/SUMIFS(CT_Bands_Revaluing_2022!$W$19:$AF$19, CT_Bands_Revaluing_2022!$W$4:$AF$4, CT_Bands_2003_Rates!BZ$3), "n/a")</f>
        <v>2.6514805060404004E-2</v>
      </c>
      <c r="CA21" s="136">
        <f>IFERROR(INDEX(CT_Bills_2003_2022!$D$4:$L$25,MATCH(CT_Bands_2003_Rates!$B21,CT_Bills_2003_2022!$B$4:$B$25,0),MATCH(CT_Bands_2003_Rates!CA$2,CT_Bills_2003_2022!$D$3:$L$3,0))/SUMIFS(CT_Bands_Revaluing_2022!$W$19:$AF$19, CT_Bands_Revaluing_2022!$W$4:$AF$4, CT_Bands_2003_Rates!CA$3), "n/a")</f>
        <v>1.8326433463430995E-2</v>
      </c>
      <c r="CB21" s="136">
        <f>IFERROR(INDEX(CT_Bills_2003_2022!$D$4:$L$25,MATCH(CT_Bands_2003_Rates!$B21,CT_Bills_2003_2022!$B$4:$B$25,0),MATCH(CT_Bands_2003_Rates!CB$2,CT_Bills_2003_2022!$D$3:$L$3,0))/SUMIFS(CT_Bands_Revaluing_2022!$W$19:$AF$19, CT_Bands_Revaluing_2022!$W$4:$AF$4, CT_Bands_2003_Rates!CB$3), "n/a")</f>
        <v>1.339998344949796E-2</v>
      </c>
      <c r="CC21" s="136">
        <f>IFERROR(INDEX(CT_Bills_2003_2022!$D$4:$L$25,MATCH(CT_Bands_2003_Rates!$B21,CT_Bills_2003_2022!$B$4:$B$25,0),MATCH(CT_Bands_2003_Rates!CC$2,CT_Bills_2003_2022!$D$3:$L$3,0))/SUMIFS(CT_Bands_Revaluing_2022!$W$19:$AF$19, CT_Bands_Revaluing_2022!$W$4:$AF$4, CT_Bands_2003_Rates!CC$3), "n/a")</f>
        <v>1.0131700117560786E-2</v>
      </c>
      <c r="CD21" s="136">
        <f>IFERROR(INDEX(CT_Bills_2003_2022!$D$4:$L$25,MATCH(CT_Bands_2003_Rates!$B21,CT_Bills_2003_2022!$B$4:$B$25,0),MATCH(CT_Bands_2003_Rates!CD$2,CT_Bills_2003_2022!$D$3:$L$3,0))/SUMIFS(CT_Bands_Revaluing_2022!$W$19:$AF$19, CT_Bands_Revaluing_2022!$W$4:$AF$4, CT_Bands_2003_Rates!CD$3), "n/a")</f>
        <v>7.507226743100311E-3</v>
      </c>
      <c r="CE21" s="136">
        <f>IFERROR(INDEX(CT_Bills_2003_2022!$D$4:$L$25,MATCH(CT_Bands_2003_Rates!$B21,CT_Bills_2003_2022!$B$4:$B$25,0),MATCH(CT_Bands_2003_Rates!CE$2,CT_Bills_2003_2022!$D$3:$L$3,0))/SUMIFS(CT_Bands_Revaluing_2022!$W$19:$AF$19, CT_Bands_Revaluing_2022!$W$4:$AF$4, CT_Bands_2003_Rates!CE$3), "n/a")</f>
        <v>5.2805088334670911E-3</v>
      </c>
      <c r="CF21" s="136">
        <f>IFERROR(INDEX(CT_Bills_2003_2022!$D$4:$L$25,MATCH(CT_Bands_2003_Rates!$B21,CT_Bills_2003_2022!$B$4:$B$25,0),MATCH(CT_Bands_2003_Rates!CF$2,CT_Bills_2003_2022!$D$3:$L$3,0))/SUMIFS(CT_Bands_Revaluing_2022!$W$19:$AF$19, CT_Bands_Revaluing_2022!$W$4:$AF$4, CT_Bands_2003_Rates!CF$3), "n/a")</f>
        <v>3.858205477272151E-3</v>
      </c>
      <c r="CG21" s="136">
        <f>IFERROR(INDEX(CT_Bills_2003_2022!$D$4:$L$25,MATCH(CT_Bands_2003_Rates!$B21,CT_Bills_2003_2022!$B$4:$B$25,0),MATCH(CT_Bands_2003_Rates!CG$2,CT_Bills_2003_2022!$D$3:$L$3,0))/SUMIFS(CT_Bands_Revaluing_2022!$W$19:$AF$19, CT_Bands_Revaluing_2022!$W$4:$AF$4, CT_Bands_2003_Rates!CG$3), "n/a")</f>
        <v>3.404917428505543E-3</v>
      </c>
      <c r="CH21" s="136">
        <f>IFERROR(INDEX(CT_Bills_2003_2022!$D$4:$L$25,MATCH(CT_Bands_2003_Rates!$B21,CT_Bills_2003_2022!$B$4:$B$25,0),MATCH(CT_Bands_2003_Rates!CH$2,CT_Bills_2003_2022!$D$3:$L$3,0))/SUMIFS(CT_Bands_Revaluing_2022!$W$19:$AF$19, CT_Bands_Revaluing_2022!$W$4:$AF$4, CT_Bands_2003_Rates!CH$3), "n/a")</f>
        <v>4.8463377697777782E-2</v>
      </c>
      <c r="CI21" s="136">
        <f>IFERROR(INDEX(CT_Bills_2003_2022!$D$4:$L$25,MATCH(CT_Bands_2003_Rates!$B21,CT_Bills_2003_2022!$B$4:$B$25,0),MATCH(CT_Bands_2003_Rates!CI$2,CT_Bills_2003_2022!$D$3:$L$3,0))/SUMIFS(CT_Bands_Revaluing_2022!$W$19:$AF$19, CT_Bands_Revaluing_2022!$W$4:$AF$4, CT_Bands_2003_Rates!CI$3), "n/a")</f>
        <v>3.0933939237138001E-2</v>
      </c>
      <c r="CJ21" s="136">
        <f>IFERROR(INDEX(CT_Bills_2003_2022!$D$4:$L$25,MATCH(CT_Bands_2003_Rates!$B21,CT_Bills_2003_2022!$B$4:$B$25,0),MATCH(CT_Bands_2003_Rates!CJ$2,CT_Bills_2003_2022!$D$3:$L$3,0))/SUMIFS(CT_Bands_Revaluing_2022!$W$19:$AF$19, CT_Bands_Revaluing_2022!$W$4:$AF$4, CT_Bands_2003_Rates!CJ$3), "n/a")</f>
        <v>2.1380839040669491E-2</v>
      </c>
      <c r="CK21" s="136">
        <f>IFERROR(INDEX(CT_Bills_2003_2022!$D$4:$L$25,MATCH(CT_Bands_2003_Rates!$B21,CT_Bills_2003_2022!$B$4:$B$25,0),MATCH(CT_Bands_2003_Rates!CK$2,CT_Bills_2003_2022!$D$3:$L$3,0))/SUMIFS(CT_Bands_Revaluing_2022!$W$19:$AF$19, CT_Bands_Revaluing_2022!$W$4:$AF$4, CT_Bands_2003_Rates!CK$3), "n/a")</f>
        <v>1.5633314024414285E-2</v>
      </c>
      <c r="CL21" s="136">
        <f>IFERROR(INDEX(CT_Bills_2003_2022!$D$4:$L$25,MATCH(CT_Bands_2003_Rates!$B21,CT_Bills_2003_2022!$B$4:$B$25,0),MATCH(CT_Bands_2003_Rates!CL$2,CT_Bills_2003_2022!$D$3:$L$3,0))/SUMIFS(CT_Bands_Revaluing_2022!$W$19:$AF$19, CT_Bands_Revaluing_2022!$W$4:$AF$4, CT_Bands_2003_Rates!CL$3), "n/a")</f>
        <v>1.1820316803820917E-2</v>
      </c>
      <c r="CM21" s="136">
        <f>IFERROR(INDEX(CT_Bills_2003_2022!$D$4:$L$25,MATCH(CT_Bands_2003_Rates!$B21,CT_Bills_2003_2022!$B$4:$B$25,0),MATCH(CT_Bands_2003_Rates!CM$2,CT_Bills_2003_2022!$D$3:$L$3,0))/SUMIFS(CT_Bands_Revaluing_2022!$W$19:$AF$19, CT_Bands_Revaluing_2022!$W$4:$AF$4, CT_Bands_2003_Rates!CM$3), "n/a")</f>
        <v>8.7584312002836964E-3</v>
      </c>
      <c r="CN21" s="136">
        <f>IFERROR(INDEX(CT_Bills_2003_2022!$D$4:$L$25,MATCH(CT_Bands_2003_Rates!$B21,CT_Bills_2003_2022!$B$4:$B$25,0),MATCH(CT_Bands_2003_Rates!CN$2,CT_Bills_2003_2022!$D$3:$L$3,0))/SUMIFS(CT_Bands_Revaluing_2022!$W$19:$AF$19, CT_Bands_Revaluing_2022!$W$4:$AF$4, CT_Bands_2003_Rates!CN$3), "n/a")</f>
        <v>6.1605936390449392E-3</v>
      </c>
      <c r="CO21" s="136">
        <f>IFERROR(INDEX(CT_Bills_2003_2022!$D$4:$L$25,MATCH(CT_Bands_2003_Rates!$B21,CT_Bills_2003_2022!$B$4:$B$25,0),MATCH(CT_Bands_2003_Rates!CO$2,CT_Bills_2003_2022!$D$3:$L$3,0))/SUMIFS(CT_Bands_Revaluing_2022!$W$19:$AF$19, CT_Bands_Revaluing_2022!$W$4:$AF$4, CT_Bands_2003_Rates!CO$3), "n/a")</f>
        <v>4.501239723484176E-3</v>
      </c>
      <c r="CP21" s="136">
        <f>IFERROR(INDEX(CT_Bills_2003_2022!$D$4:$L$25,MATCH(CT_Bands_2003_Rates!$B21,CT_Bills_2003_2022!$B$4:$B$25,0),MATCH(CT_Bands_2003_Rates!CP$2,CT_Bills_2003_2022!$D$3:$L$3,0))/SUMIFS(CT_Bands_Revaluing_2022!$W$19:$AF$19, CT_Bands_Revaluing_2022!$W$4:$AF$4, CT_Bands_2003_Rates!CP$3), "n/a")</f>
        <v>3.9724036665898001E-3</v>
      </c>
    </row>
    <row r="22" spans="1:94" x14ac:dyDescent="0.25">
      <c r="A22" s="126" t="s">
        <v>1123</v>
      </c>
      <c r="B22" s="127" t="s">
        <v>1124</v>
      </c>
      <c r="C22" s="127" t="s">
        <v>2333</v>
      </c>
      <c r="D22" s="146">
        <f t="shared" si="0"/>
        <v>1.8418407591111113E-2</v>
      </c>
      <c r="E22" s="146">
        <f t="shared" si="1"/>
        <v>1.3715777075180294E-2</v>
      </c>
      <c r="F22" s="146">
        <f t="shared" si="2"/>
        <v>1.0834325540872592E-2</v>
      </c>
      <c r="G22" s="146">
        <f t="shared" si="3"/>
        <v>8.9121135395407759E-3</v>
      </c>
      <c r="H22" s="146">
        <f t="shared" si="4"/>
        <v>8.2358599214563157E-3</v>
      </c>
      <c r="I22" s="146">
        <f t="shared" si="5"/>
        <v>7.2120183796297969E-3</v>
      </c>
      <c r="J22" s="146">
        <f t="shared" si="6"/>
        <v>5.8533025367492626E-3</v>
      </c>
      <c r="K22" s="146">
        <f t="shared" si="7"/>
        <v>5.1320608569282618E-3</v>
      </c>
      <c r="L22" s="146">
        <f t="shared" si="8"/>
        <v>5.2839636160689077E-3</v>
      </c>
      <c r="M22" s="127"/>
      <c r="N22" s="136">
        <f>IFERROR(INDEX(CT_Bills_2003_2022!$D$4:$L$25,MATCH(CT_Bands_2003_Rates!$B22,CT_Bills_2003_2022!$B$4:$B$25,0),MATCH(CT_Bands_2003_Rates!N$2,CT_Bills_2003_2022!$D$3:$L$3,0))/SUMIFS(CT_Bands_Revaluing_2022!$W$19:$AF$19, CT_Bands_Revaluing_2022!$W$4:$AF$4, CT_Bands_2003_Rates!N$3), "n/a")</f>
        <v>1.8418407591111113E-2</v>
      </c>
      <c r="O22" s="136">
        <f>IFERROR(INDEX(CT_Bills_2003_2022!$D$4:$L$25,MATCH(CT_Bands_2003_Rates!$B22,CT_Bills_2003_2022!$B$4:$B$25,0),MATCH(CT_Bands_2003_Rates!O$2,CT_Bills_2003_2022!$D$3:$L$3,0))/SUMIFS(CT_Bands_Revaluing_2022!$W$19:$AF$19, CT_Bands_Revaluing_2022!$W$4:$AF$4, CT_Bands_2003_Rates!O$3), "n/a")</f>
        <v>1.1756380350154539E-2</v>
      </c>
      <c r="P22" s="136">
        <f>IFERROR(INDEX(CT_Bills_2003_2022!$D$4:$L$25,MATCH(CT_Bands_2003_Rates!$B22,CT_Bills_2003_2022!$B$4:$B$25,0),MATCH(CT_Bands_2003_Rates!P$2,CT_Bills_2003_2022!$D$3:$L$3,0))/SUMIFS(CT_Bands_Revaluing_2022!$W$19:$AF$19, CT_Bands_Revaluing_2022!$W$4:$AF$4, CT_Bands_2003_Rates!P$3), "n/a")</f>
        <v>8.1257441556544449E-3</v>
      </c>
      <c r="Q22" s="136">
        <f>IFERROR(INDEX(CT_Bills_2003_2022!$D$4:$L$25,MATCH(CT_Bands_2003_Rates!$B22,CT_Bills_2003_2022!$B$4:$B$25,0),MATCH(CT_Bands_2003_Rates!Q$2,CT_Bills_2003_2022!$D$3:$L$3,0))/SUMIFS(CT_Bands_Revaluing_2022!$W$19:$AF$19, CT_Bands_Revaluing_2022!$W$4:$AF$4, CT_Bands_2003_Rates!Q$3), "n/a")</f>
        <v>5.941409026360517E-3</v>
      </c>
      <c r="R22" s="136">
        <f>IFERROR(INDEX(CT_Bills_2003_2022!$D$4:$L$25,MATCH(CT_Bands_2003_Rates!$B22,CT_Bills_2003_2022!$B$4:$B$25,0),MATCH(CT_Bands_2003_Rates!R$2,CT_Bills_2003_2022!$D$3:$L$3,0))/SUMIFS(CT_Bands_Revaluing_2022!$W$19:$AF$19, CT_Bands_Revaluing_2022!$W$4:$AF$4, CT_Bands_2003_Rates!R$3), "n/a")</f>
        <v>4.4922872298852629E-3</v>
      </c>
      <c r="S22" s="136">
        <f>IFERROR(INDEX(CT_Bills_2003_2022!$D$4:$L$25,MATCH(CT_Bands_2003_Rates!$B22,CT_Bills_2003_2022!$B$4:$B$25,0),MATCH(CT_Bands_2003_Rates!S$2,CT_Bills_2003_2022!$D$3:$L$3,0))/SUMIFS(CT_Bands_Revaluing_2022!$W$19:$AF$19, CT_Bands_Revaluing_2022!$W$4:$AF$4, CT_Bands_2003_Rates!S$3), "n/a")</f>
        <v>3.328623867521445E-3</v>
      </c>
      <c r="T22" s="136">
        <f>IFERROR(INDEX(CT_Bills_2003_2022!$D$4:$L$25,MATCH(CT_Bands_2003_Rates!$B22,CT_Bills_2003_2022!$B$4:$B$25,0),MATCH(CT_Bands_2003_Rates!T$2,CT_Bills_2003_2022!$D$3:$L$3,0))/SUMIFS(CT_Bands_Revaluing_2022!$W$19:$AF$19, CT_Bands_Revaluing_2022!$W$4:$AF$4, CT_Bands_2003_Rates!T$3), "n/a")</f>
        <v>2.3413210146997049E-3</v>
      </c>
      <c r="U22" s="136">
        <f>IFERROR(INDEX(CT_Bills_2003_2022!$D$4:$L$25,MATCH(CT_Bands_2003_Rates!$B22,CT_Bills_2003_2022!$B$4:$B$25,0),MATCH(CT_Bands_2003_Rates!U$2,CT_Bills_2003_2022!$D$3:$L$3,0))/SUMIFS(CT_Bands_Revaluing_2022!$W$19:$AF$19, CT_Bands_Revaluing_2022!$W$4:$AF$4, CT_Bands_2003_Rates!U$3), "n/a")</f>
        <v>1.7106869523094207E-3</v>
      </c>
      <c r="V22" s="136">
        <f>IFERROR(INDEX(CT_Bills_2003_2022!$D$4:$L$25,MATCH(CT_Bands_2003_Rates!$B22,CT_Bills_2003_2022!$B$4:$B$25,0),MATCH(CT_Bands_2003_Rates!V$2,CT_Bills_2003_2022!$D$3:$L$3,0))/SUMIFS(CT_Bands_Revaluing_2022!$W$19:$AF$19, CT_Bands_Revaluing_2022!$W$4:$AF$4, CT_Bands_2003_Rates!V$3), "n/a")</f>
        <v>1.5097038903054024E-3</v>
      </c>
      <c r="W22" s="147">
        <f>IFERROR(INDEX(CT_Bills_2003_2022!$D$4:$L$25,MATCH(CT_Bands_2003_Rates!$B22,CT_Bills_2003_2022!$B$4:$B$25,0),MATCH(CT_Bands_2003_Rates!W$2,CT_Bills_2003_2022!$D$3:$L$3,0))/SUMIFS(CT_Bands_Revaluing_2022!$W$19:$AF$19, CT_Bands_Revaluing_2022!$W$4:$AF$4, CT_Bands_2003_Rates!W$3), "n/a")</f>
        <v>2.148814218962963E-2</v>
      </c>
      <c r="X22" s="136">
        <f>IFERROR(INDEX(CT_Bills_2003_2022!$D$4:$L$25,MATCH(CT_Bands_2003_Rates!$B22,CT_Bills_2003_2022!$B$4:$B$25,0),MATCH(CT_Bands_2003_Rates!X$2,CT_Bills_2003_2022!$D$3:$L$3,0))/SUMIFS(CT_Bands_Revaluing_2022!$W$19:$AF$19, CT_Bands_Revaluing_2022!$W$4:$AF$4, CT_Bands_2003_Rates!X$3), "n/a")</f>
        <v>1.3715777075180294E-2</v>
      </c>
      <c r="Y22" s="136">
        <f>IFERROR(INDEX(CT_Bills_2003_2022!$D$4:$L$25,MATCH(CT_Bands_2003_Rates!$B22,CT_Bills_2003_2022!$B$4:$B$25,0),MATCH(CT_Bands_2003_Rates!Y$2,CT_Bills_2003_2022!$D$3:$L$3,0))/SUMIFS(CT_Bands_Revaluing_2022!$W$19:$AF$19, CT_Bands_Revaluing_2022!$W$4:$AF$4, CT_Bands_2003_Rates!Y$3), "n/a")</f>
        <v>9.4800348482635168E-3</v>
      </c>
      <c r="Z22" s="136">
        <f>IFERROR(INDEX(CT_Bills_2003_2022!$D$4:$L$25,MATCH(CT_Bands_2003_Rates!$B22,CT_Bills_2003_2022!$B$4:$B$25,0),MATCH(CT_Bands_2003_Rates!Z$2,CT_Bills_2003_2022!$D$3:$L$3,0))/SUMIFS(CT_Bands_Revaluing_2022!$W$19:$AF$19, CT_Bands_Revaluing_2022!$W$4:$AF$4, CT_Bands_2003_Rates!Z$3), "n/a")</f>
        <v>6.9316438640872691E-3</v>
      </c>
      <c r="AA22" s="136">
        <f>IFERROR(INDEX(CT_Bills_2003_2022!$D$4:$L$25,MATCH(CT_Bands_2003_Rates!$B22,CT_Bills_2003_2022!$B$4:$B$25,0),MATCH(CT_Bands_2003_Rates!AA$2,CT_Bills_2003_2022!$D$3:$L$3,0))/SUMIFS(CT_Bands_Revaluing_2022!$W$19:$AF$19, CT_Bands_Revaluing_2022!$W$4:$AF$4, CT_Bands_2003_Rates!AA$3), "n/a")</f>
        <v>5.2410017681994731E-3</v>
      </c>
      <c r="AB22" s="136">
        <f>IFERROR(INDEX(CT_Bills_2003_2022!$D$4:$L$25,MATCH(CT_Bands_2003_Rates!$B22,CT_Bills_2003_2022!$B$4:$B$25,0),MATCH(CT_Bands_2003_Rates!AB$2,CT_Bills_2003_2022!$D$3:$L$3,0))/SUMIFS(CT_Bands_Revaluing_2022!$W$19:$AF$19, CT_Bands_Revaluing_2022!$W$4:$AF$4, CT_Bands_2003_Rates!AB$3), "n/a")</f>
        <v>3.8833945121083519E-3</v>
      </c>
      <c r="AC22" s="136">
        <f>IFERROR(INDEX(CT_Bills_2003_2022!$D$4:$L$25,MATCH(CT_Bands_2003_Rates!$B22,CT_Bills_2003_2022!$B$4:$B$25,0),MATCH(CT_Bands_2003_Rates!AC$2,CT_Bills_2003_2022!$D$3:$L$3,0))/SUMIFS(CT_Bands_Revaluing_2022!$W$19:$AF$19, CT_Bands_Revaluing_2022!$W$4:$AF$4, CT_Bands_2003_Rates!AC$3), "n/a")</f>
        <v>2.7315411838163225E-3</v>
      </c>
      <c r="AD22" s="136">
        <f>IFERROR(INDEX(CT_Bills_2003_2022!$D$4:$L$25,MATCH(CT_Bands_2003_Rates!$B22,CT_Bills_2003_2022!$B$4:$B$25,0),MATCH(CT_Bands_2003_Rates!AD$2,CT_Bills_2003_2022!$D$3:$L$3,0))/SUMIFS(CT_Bands_Revaluing_2022!$W$19:$AF$19, CT_Bands_Revaluing_2022!$W$4:$AF$4, CT_Bands_2003_Rates!AD$3), "n/a")</f>
        <v>1.9958014443609905E-3</v>
      </c>
      <c r="AE22" s="136">
        <f>IFERROR(INDEX(CT_Bills_2003_2022!$D$4:$L$25,MATCH(CT_Bands_2003_Rates!$B22,CT_Bills_2003_2022!$B$4:$B$25,0),MATCH(CT_Bands_2003_Rates!AE$2,CT_Bills_2003_2022!$D$3:$L$3,0))/SUMIFS(CT_Bands_Revaluing_2022!$W$19:$AF$19, CT_Bands_Revaluing_2022!$W$4:$AF$4, CT_Bands_2003_Rates!AE$3), "n/a")</f>
        <v>1.7613212053563024E-3</v>
      </c>
      <c r="AF22" s="147">
        <f>IFERROR(INDEX(CT_Bills_2003_2022!$D$4:$L$25,MATCH(CT_Bands_2003_Rates!$B22,CT_Bills_2003_2022!$B$4:$B$25,0),MATCH(CT_Bands_2003_Rates!AF$2,CT_Bills_2003_2022!$D$3:$L$3,0))/SUMIFS(CT_Bands_Revaluing_2022!$W$19:$AF$19, CT_Bands_Revaluing_2022!$W$4:$AF$4, CT_Bands_2003_Rates!AF$3), "n/a")</f>
        <v>2.4557876788148147E-2</v>
      </c>
      <c r="AG22" s="136">
        <f>IFERROR(INDEX(CT_Bills_2003_2022!$D$4:$L$25,MATCH(CT_Bands_2003_Rates!$B22,CT_Bills_2003_2022!$B$4:$B$25,0),MATCH(CT_Bands_2003_Rates!AG$2,CT_Bills_2003_2022!$D$3:$L$3,0))/SUMIFS(CT_Bands_Revaluing_2022!$W$19:$AF$19, CT_Bands_Revaluing_2022!$W$4:$AF$4, CT_Bands_2003_Rates!AG$3), "n/a")</f>
        <v>1.5675173800206051E-2</v>
      </c>
      <c r="AH22" s="136">
        <f>IFERROR(INDEX(CT_Bills_2003_2022!$D$4:$L$25,MATCH(CT_Bands_2003_Rates!$B22,CT_Bills_2003_2022!$B$4:$B$25,0),MATCH(CT_Bands_2003_Rates!AH$2,CT_Bills_2003_2022!$D$3:$L$3,0))/SUMIFS(CT_Bands_Revaluing_2022!$W$19:$AF$19, CT_Bands_Revaluing_2022!$W$4:$AF$4, CT_Bands_2003_Rates!AH$3), "n/a")</f>
        <v>1.0834325540872592E-2</v>
      </c>
      <c r="AI22" s="136">
        <f>IFERROR(INDEX(CT_Bills_2003_2022!$D$4:$L$25,MATCH(CT_Bands_2003_Rates!$B22,CT_Bills_2003_2022!$B$4:$B$25,0),MATCH(CT_Bands_2003_Rates!AI$2,CT_Bills_2003_2022!$D$3:$L$3,0))/SUMIFS(CT_Bands_Revaluing_2022!$W$19:$AF$19, CT_Bands_Revaluing_2022!$W$4:$AF$4, CT_Bands_2003_Rates!AI$3), "n/a")</f>
        <v>7.9218787018140221E-3</v>
      </c>
      <c r="AJ22" s="136">
        <f>IFERROR(INDEX(CT_Bills_2003_2022!$D$4:$L$25,MATCH(CT_Bands_2003_Rates!$B22,CT_Bills_2003_2022!$B$4:$B$25,0),MATCH(CT_Bands_2003_Rates!AJ$2,CT_Bills_2003_2022!$D$3:$L$3,0))/SUMIFS(CT_Bands_Revaluing_2022!$W$19:$AF$19, CT_Bands_Revaluing_2022!$W$4:$AF$4, CT_Bands_2003_Rates!AJ$3), "n/a")</f>
        <v>5.9897163065136842E-3</v>
      </c>
      <c r="AK22" s="136">
        <f>IFERROR(INDEX(CT_Bills_2003_2022!$D$4:$L$25,MATCH(CT_Bands_2003_Rates!$B22,CT_Bills_2003_2022!$B$4:$B$25,0),MATCH(CT_Bands_2003_Rates!AK$2,CT_Bills_2003_2022!$D$3:$L$3,0))/SUMIFS(CT_Bands_Revaluing_2022!$W$19:$AF$19, CT_Bands_Revaluing_2022!$W$4:$AF$4, CT_Bands_2003_Rates!AK$3), "n/a")</f>
        <v>4.4381651566952592E-3</v>
      </c>
      <c r="AL22" s="136">
        <f>IFERROR(INDEX(CT_Bills_2003_2022!$D$4:$L$25,MATCH(CT_Bands_2003_Rates!$B22,CT_Bills_2003_2022!$B$4:$B$25,0),MATCH(CT_Bands_2003_Rates!AL$2,CT_Bills_2003_2022!$D$3:$L$3,0))/SUMIFS(CT_Bands_Revaluing_2022!$W$19:$AF$19, CT_Bands_Revaluing_2022!$W$4:$AF$4, CT_Bands_2003_Rates!AL$3), "n/a")</f>
        <v>3.1217613529329401E-3</v>
      </c>
      <c r="AM22" s="136">
        <f>IFERROR(INDEX(CT_Bills_2003_2022!$D$4:$L$25,MATCH(CT_Bands_2003_Rates!$B22,CT_Bills_2003_2022!$B$4:$B$25,0),MATCH(CT_Bands_2003_Rates!AM$2,CT_Bills_2003_2022!$D$3:$L$3,0))/SUMIFS(CT_Bands_Revaluing_2022!$W$19:$AF$19, CT_Bands_Revaluing_2022!$W$4:$AF$4, CT_Bands_2003_Rates!AM$3), "n/a")</f>
        <v>2.2809159364125609E-3</v>
      </c>
      <c r="AN22" s="136">
        <f>IFERROR(INDEX(CT_Bills_2003_2022!$D$4:$L$25,MATCH(CT_Bands_2003_Rates!$B22,CT_Bills_2003_2022!$B$4:$B$25,0),MATCH(CT_Bands_2003_Rates!AN$2,CT_Bills_2003_2022!$D$3:$L$3,0))/SUMIFS(CT_Bands_Revaluing_2022!$W$19:$AF$19, CT_Bands_Revaluing_2022!$W$4:$AF$4, CT_Bands_2003_Rates!AN$3), "n/a")</f>
        <v>2.0129385204072027E-3</v>
      </c>
      <c r="AO22" s="147">
        <f>IFERROR(INDEX(CT_Bills_2003_2022!$D$4:$L$25,MATCH(CT_Bands_2003_Rates!$B22,CT_Bills_2003_2022!$B$4:$B$25,0),MATCH(CT_Bands_2003_Rates!AO$2,CT_Bills_2003_2022!$D$3:$L$3,0))/SUMIFS(CT_Bands_Revaluing_2022!$W$19:$AF$19, CT_Bands_Revaluing_2022!$W$4:$AF$4, CT_Bands_2003_Rates!AO$3), "n/a")</f>
        <v>2.7627611386666667E-2</v>
      </c>
      <c r="AP22" s="136">
        <f>IFERROR(INDEX(CT_Bills_2003_2022!$D$4:$L$25,MATCH(CT_Bands_2003_Rates!$B22,CT_Bills_2003_2022!$B$4:$B$25,0),MATCH(CT_Bands_2003_Rates!AP$2,CT_Bills_2003_2022!$D$3:$L$3,0))/SUMIFS(CT_Bands_Revaluing_2022!$W$19:$AF$19, CT_Bands_Revaluing_2022!$W$4:$AF$4, CT_Bands_2003_Rates!AP$3), "n/a")</f>
        <v>1.7634570525231808E-2</v>
      </c>
      <c r="AQ22" s="136">
        <f>IFERROR(INDEX(CT_Bills_2003_2022!$D$4:$L$25,MATCH(CT_Bands_2003_Rates!$B22,CT_Bills_2003_2022!$B$4:$B$25,0),MATCH(CT_Bands_2003_Rates!AQ$2,CT_Bills_2003_2022!$D$3:$L$3,0))/SUMIFS(CT_Bands_Revaluing_2022!$W$19:$AF$19, CT_Bands_Revaluing_2022!$W$4:$AF$4, CT_Bands_2003_Rates!AQ$3), "n/a")</f>
        <v>1.2188616233481667E-2</v>
      </c>
      <c r="AR22" s="136">
        <f>IFERROR(INDEX(CT_Bills_2003_2022!$D$4:$L$25,MATCH(CT_Bands_2003_Rates!$B22,CT_Bills_2003_2022!$B$4:$B$25,0),MATCH(CT_Bands_2003_Rates!AR$2,CT_Bills_2003_2022!$D$3:$L$3,0))/SUMIFS(CT_Bands_Revaluing_2022!$W$19:$AF$19, CT_Bands_Revaluing_2022!$W$4:$AF$4, CT_Bands_2003_Rates!AR$3), "n/a")</f>
        <v>8.9121135395407759E-3</v>
      </c>
      <c r="AS22" s="136">
        <f>IFERROR(INDEX(CT_Bills_2003_2022!$D$4:$L$25,MATCH(CT_Bands_2003_Rates!$B22,CT_Bills_2003_2022!$B$4:$B$25,0),MATCH(CT_Bands_2003_Rates!AS$2,CT_Bills_2003_2022!$D$3:$L$3,0))/SUMIFS(CT_Bands_Revaluing_2022!$W$19:$AF$19, CT_Bands_Revaluing_2022!$W$4:$AF$4, CT_Bands_2003_Rates!AS$3), "n/a")</f>
        <v>6.7384308448278944E-3</v>
      </c>
      <c r="AT22" s="136">
        <f>IFERROR(INDEX(CT_Bills_2003_2022!$D$4:$L$25,MATCH(CT_Bands_2003_Rates!$B22,CT_Bills_2003_2022!$B$4:$B$25,0),MATCH(CT_Bands_2003_Rates!AT$2,CT_Bills_2003_2022!$D$3:$L$3,0))/SUMIFS(CT_Bands_Revaluing_2022!$W$19:$AF$19, CT_Bands_Revaluing_2022!$W$4:$AF$4, CT_Bands_2003_Rates!AT$3), "n/a")</f>
        <v>4.9929358012821669E-3</v>
      </c>
      <c r="AU22" s="136">
        <f>IFERROR(INDEX(CT_Bills_2003_2022!$D$4:$L$25,MATCH(CT_Bands_2003_Rates!$B22,CT_Bills_2003_2022!$B$4:$B$25,0),MATCH(CT_Bands_2003_Rates!AU$2,CT_Bills_2003_2022!$D$3:$L$3,0))/SUMIFS(CT_Bands_Revaluing_2022!$W$19:$AF$19, CT_Bands_Revaluing_2022!$W$4:$AF$4, CT_Bands_2003_Rates!AU$3), "n/a")</f>
        <v>3.5119815220495576E-3</v>
      </c>
      <c r="AV22" s="136">
        <f>IFERROR(INDEX(CT_Bills_2003_2022!$D$4:$L$25,MATCH(CT_Bands_2003_Rates!$B22,CT_Bills_2003_2022!$B$4:$B$25,0),MATCH(CT_Bands_2003_Rates!AV$2,CT_Bills_2003_2022!$D$3:$L$3,0))/SUMIFS(CT_Bands_Revaluing_2022!$W$19:$AF$19, CT_Bands_Revaluing_2022!$W$4:$AF$4, CT_Bands_2003_Rates!AV$3), "n/a")</f>
        <v>2.5660304284641309E-3</v>
      </c>
      <c r="AW22" s="136">
        <f>IFERROR(INDEX(CT_Bills_2003_2022!$D$4:$L$25,MATCH(CT_Bands_2003_Rates!$B22,CT_Bills_2003_2022!$B$4:$B$25,0),MATCH(CT_Bands_2003_Rates!AW$2,CT_Bills_2003_2022!$D$3:$L$3,0))/SUMIFS(CT_Bands_Revaluing_2022!$W$19:$AF$19, CT_Bands_Revaluing_2022!$W$4:$AF$4, CT_Bands_2003_Rates!AW$3), "n/a")</f>
        <v>2.2645558354581034E-3</v>
      </c>
      <c r="AX22" s="147">
        <f>IFERROR(INDEX(CT_Bills_2003_2022!$D$4:$L$25,MATCH(CT_Bands_2003_Rates!$B22,CT_Bills_2003_2022!$B$4:$B$25,0),MATCH(CT_Bands_2003_Rates!AX$2,CT_Bills_2003_2022!$D$3:$L$3,0))/SUMIFS(CT_Bands_Revaluing_2022!$W$19:$AF$19, CT_Bands_Revaluing_2022!$W$4:$AF$4, CT_Bands_2003_Rates!AX$3), "n/a")</f>
        <v>3.3767080583703701E-2</v>
      </c>
      <c r="AY22" s="136">
        <f>IFERROR(INDEX(CT_Bills_2003_2022!$D$4:$L$25,MATCH(CT_Bands_2003_Rates!$B22,CT_Bills_2003_2022!$B$4:$B$25,0),MATCH(CT_Bands_2003_Rates!AY$2,CT_Bills_2003_2022!$D$3:$L$3,0))/SUMIFS(CT_Bands_Revaluing_2022!$W$19:$AF$19, CT_Bands_Revaluing_2022!$W$4:$AF$4, CT_Bands_2003_Rates!AY$3), "n/a")</f>
        <v>2.1553363975283318E-2</v>
      </c>
      <c r="AZ22" s="136">
        <f>IFERROR(INDEX(CT_Bills_2003_2022!$D$4:$L$25,MATCH(CT_Bands_2003_Rates!$B22,CT_Bills_2003_2022!$B$4:$B$25,0),MATCH(CT_Bands_2003_Rates!AZ$2,CT_Bills_2003_2022!$D$3:$L$3,0))/SUMIFS(CT_Bands_Revaluing_2022!$W$19:$AF$19, CT_Bands_Revaluing_2022!$W$4:$AF$4, CT_Bands_2003_Rates!AZ$3), "n/a")</f>
        <v>1.4897197618699813E-2</v>
      </c>
      <c r="BA22" s="136">
        <f>IFERROR(INDEX(CT_Bills_2003_2022!$D$4:$L$25,MATCH(CT_Bands_2003_Rates!$B22,CT_Bills_2003_2022!$B$4:$B$25,0),MATCH(CT_Bands_2003_Rates!BA$2,CT_Bills_2003_2022!$D$3:$L$3,0))/SUMIFS(CT_Bands_Revaluing_2022!$W$19:$AF$19, CT_Bands_Revaluing_2022!$W$4:$AF$4, CT_Bands_2003_Rates!BA$3), "n/a")</f>
        <v>1.089258321499428E-2</v>
      </c>
      <c r="BB22" s="136">
        <f>IFERROR(INDEX(CT_Bills_2003_2022!$D$4:$L$25,MATCH(CT_Bands_2003_Rates!$B22,CT_Bills_2003_2022!$B$4:$B$25,0),MATCH(CT_Bands_2003_Rates!BB$2,CT_Bills_2003_2022!$D$3:$L$3,0))/SUMIFS(CT_Bands_Revaluing_2022!$W$19:$AF$19, CT_Bands_Revaluing_2022!$W$4:$AF$4, CT_Bands_2003_Rates!BB$3), "n/a")</f>
        <v>8.2358599214563157E-3</v>
      </c>
      <c r="BC22" s="136">
        <f>IFERROR(INDEX(CT_Bills_2003_2022!$D$4:$L$25,MATCH(CT_Bands_2003_Rates!$B22,CT_Bills_2003_2022!$B$4:$B$25,0),MATCH(CT_Bands_2003_Rates!BC$2,CT_Bills_2003_2022!$D$3:$L$3,0))/SUMIFS(CT_Bands_Revaluing_2022!$W$19:$AF$19, CT_Bands_Revaluing_2022!$W$4:$AF$4, CT_Bands_2003_Rates!BC$3), "n/a")</f>
        <v>6.1024770904559815E-3</v>
      </c>
      <c r="BD22" s="136">
        <f>IFERROR(INDEX(CT_Bills_2003_2022!$D$4:$L$25,MATCH(CT_Bands_2003_Rates!$B22,CT_Bills_2003_2022!$B$4:$B$25,0),MATCH(CT_Bands_2003_Rates!BD$2,CT_Bills_2003_2022!$D$3:$L$3,0))/SUMIFS(CT_Bands_Revaluing_2022!$W$19:$AF$19, CT_Bands_Revaluing_2022!$W$4:$AF$4, CT_Bands_2003_Rates!BD$3), "n/a")</f>
        <v>4.2924218602827923E-3</v>
      </c>
      <c r="BE22" s="136">
        <f>IFERROR(INDEX(CT_Bills_2003_2022!$D$4:$L$25,MATCH(CT_Bands_2003_Rates!$B22,CT_Bills_2003_2022!$B$4:$B$25,0),MATCH(CT_Bands_2003_Rates!BE$2,CT_Bills_2003_2022!$D$3:$L$3,0))/SUMIFS(CT_Bands_Revaluing_2022!$W$19:$AF$19, CT_Bands_Revaluing_2022!$W$4:$AF$4, CT_Bands_2003_Rates!BE$3), "n/a")</f>
        <v>3.1362594125672709E-3</v>
      </c>
      <c r="BF22" s="136">
        <f>IFERROR(INDEX(CT_Bills_2003_2022!$D$4:$L$25,MATCH(CT_Bands_2003_Rates!$B22,CT_Bills_2003_2022!$B$4:$B$25,0),MATCH(CT_Bands_2003_Rates!BF$2,CT_Bills_2003_2022!$D$3:$L$3,0))/SUMIFS(CT_Bands_Revaluing_2022!$W$19:$AF$19, CT_Bands_Revaluing_2022!$W$4:$AF$4, CT_Bands_2003_Rates!BF$3), "n/a")</f>
        <v>2.767790465559904E-3</v>
      </c>
      <c r="BG22" s="147">
        <f>IFERROR(INDEX(CT_Bills_2003_2022!$D$4:$L$25,MATCH(CT_Bands_2003_Rates!$B22,CT_Bills_2003_2022!$B$4:$B$25,0),MATCH(CT_Bands_2003_Rates!BG$2,CT_Bills_2003_2022!$D$3:$L$3,0))/SUMIFS(CT_Bands_Revaluing_2022!$W$19:$AF$19, CT_Bands_Revaluing_2022!$W$4:$AF$4, CT_Bands_2003_Rates!BG$3), "n/a")</f>
        <v>3.9906549780740742E-2</v>
      </c>
      <c r="BH22" s="136">
        <f>IFERROR(INDEX(CT_Bills_2003_2022!$D$4:$L$25,MATCH(CT_Bands_2003_Rates!$B22,CT_Bills_2003_2022!$B$4:$B$25,0),MATCH(CT_Bands_2003_Rates!BH$2,CT_Bills_2003_2022!$D$3:$L$3,0))/SUMIFS(CT_Bands_Revaluing_2022!$W$19:$AF$19, CT_Bands_Revaluing_2022!$W$4:$AF$4, CT_Bands_2003_Rates!BH$3), "n/a")</f>
        <v>2.5472157425334832E-2</v>
      </c>
      <c r="BI22" s="136">
        <f>IFERROR(INDEX(CT_Bills_2003_2022!$D$4:$L$25,MATCH(CT_Bands_2003_Rates!$B22,CT_Bills_2003_2022!$B$4:$B$25,0),MATCH(CT_Bands_2003_Rates!BI$2,CT_Bills_2003_2022!$D$3:$L$3,0))/SUMIFS(CT_Bands_Revaluing_2022!$W$19:$AF$19, CT_Bands_Revaluing_2022!$W$4:$AF$4, CT_Bands_2003_Rates!BI$3), "n/a")</f>
        <v>1.7605779003917962E-2</v>
      </c>
      <c r="BJ22" s="136">
        <f>IFERROR(INDEX(CT_Bills_2003_2022!$D$4:$L$25,MATCH(CT_Bands_2003_Rates!$B22,CT_Bills_2003_2022!$B$4:$B$25,0),MATCH(CT_Bands_2003_Rates!BJ$2,CT_Bills_2003_2022!$D$3:$L$3,0))/SUMIFS(CT_Bands_Revaluing_2022!$W$19:$AF$19, CT_Bands_Revaluing_2022!$W$4:$AF$4, CT_Bands_2003_Rates!BJ$3), "n/a")</f>
        <v>1.2873052890447786E-2</v>
      </c>
      <c r="BK22" s="136">
        <f>IFERROR(INDEX(CT_Bills_2003_2022!$D$4:$L$25,MATCH(CT_Bands_2003_Rates!$B22,CT_Bills_2003_2022!$B$4:$B$25,0),MATCH(CT_Bands_2003_Rates!BK$2,CT_Bills_2003_2022!$D$3:$L$3,0))/SUMIFS(CT_Bands_Revaluing_2022!$W$19:$AF$19, CT_Bands_Revaluing_2022!$W$4:$AF$4, CT_Bands_2003_Rates!BK$3), "n/a")</f>
        <v>9.733288998084736E-3</v>
      </c>
      <c r="BL22" s="136">
        <f>IFERROR(INDEX(CT_Bills_2003_2022!$D$4:$L$25,MATCH(CT_Bands_2003_Rates!$B22,CT_Bills_2003_2022!$B$4:$B$25,0),MATCH(CT_Bands_2003_Rates!BL$2,CT_Bills_2003_2022!$D$3:$L$3,0))/SUMIFS(CT_Bands_Revaluing_2022!$W$19:$AF$19, CT_Bands_Revaluing_2022!$W$4:$AF$4, CT_Bands_2003_Rates!BL$3), "n/a")</f>
        <v>7.2120183796297969E-3</v>
      </c>
      <c r="BM22" s="136">
        <f>IFERROR(INDEX(CT_Bills_2003_2022!$D$4:$L$25,MATCH(CT_Bands_2003_Rates!$B22,CT_Bills_2003_2022!$B$4:$B$25,0),MATCH(CT_Bands_2003_Rates!BM$2,CT_Bills_2003_2022!$D$3:$L$3,0))/SUMIFS(CT_Bands_Revaluing_2022!$W$19:$AF$19, CT_Bands_Revaluing_2022!$W$4:$AF$4, CT_Bands_2003_Rates!BM$3), "n/a")</f>
        <v>5.0728621985160274E-3</v>
      </c>
      <c r="BN22" s="136">
        <f>IFERROR(INDEX(CT_Bills_2003_2022!$D$4:$L$25,MATCH(CT_Bands_2003_Rates!$B22,CT_Bills_2003_2022!$B$4:$B$25,0),MATCH(CT_Bands_2003_Rates!BN$2,CT_Bills_2003_2022!$D$3:$L$3,0))/SUMIFS(CT_Bands_Revaluing_2022!$W$19:$AF$19, CT_Bands_Revaluing_2022!$W$4:$AF$4, CT_Bands_2003_Rates!BN$3), "n/a")</f>
        <v>3.7064883966704113E-3</v>
      </c>
      <c r="BO22" s="136">
        <f>IFERROR(INDEX(CT_Bills_2003_2022!$D$4:$L$25,MATCH(CT_Bands_2003_Rates!$B22,CT_Bills_2003_2022!$B$4:$B$25,0),MATCH(CT_Bands_2003_Rates!BO$2,CT_Bills_2003_2022!$D$3:$L$3,0))/SUMIFS(CT_Bands_Revaluing_2022!$W$19:$AF$19, CT_Bands_Revaluing_2022!$W$4:$AF$4, CT_Bands_2003_Rates!BO$3), "n/a")</f>
        <v>3.2710250956617046E-3</v>
      </c>
      <c r="BP22" s="147">
        <f>IFERROR(INDEX(CT_Bills_2003_2022!$D$4:$L$25,MATCH(CT_Bands_2003_Rates!$B22,CT_Bills_2003_2022!$B$4:$B$25,0),MATCH(CT_Bands_2003_Rates!BP$2,CT_Bills_2003_2022!$D$3:$L$3,0))/SUMIFS(CT_Bands_Revaluing_2022!$W$19:$AF$19, CT_Bands_Revaluing_2022!$W$4:$AF$4, CT_Bands_2003_Rates!BP$3), "n/a")</f>
        <v>4.6046018977777776E-2</v>
      </c>
      <c r="BQ22" s="136">
        <f>IFERROR(INDEX(CT_Bills_2003_2022!$D$4:$L$25,MATCH(CT_Bands_2003_Rates!$B22,CT_Bills_2003_2022!$B$4:$B$25,0),MATCH(CT_Bands_2003_Rates!BQ$2,CT_Bills_2003_2022!$D$3:$L$3,0))/SUMIFS(CT_Bands_Revaluing_2022!$W$19:$AF$19, CT_Bands_Revaluing_2022!$W$4:$AF$4, CT_Bands_2003_Rates!BQ$3), "n/a")</f>
        <v>2.9390950875386346E-2</v>
      </c>
      <c r="BR22" s="136">
        <f>IFERROR(INDEX(CT_Bills_2003_2022!$D$4:$L$25,MATCH(CT_Bands_2003_Rates!$B22,CT_Bills_2003_2022!$B$4:$B$25,0),MATCH(CT_Bands_2003_Rates!BR$2,CT_Bills_2003_2022!$D$3:$L$3,0))/SUMIFS(CT_Bands_Revaluing_2022!$W$19:$AF$19, CT_Bands_Revaluing_2022!$W$4:$AF$4, CT_Bands_2003_Rates!BR$3), "n/a")</f>
        <v>2.0314360389136112E-2</v>
      </c>
      <c r="BS22" s="136">
        <f>IFERROR(INDEX(CT_Bills_2003_2022!$D$4:$L$25,MATCH(CT_Bands_2003_Rates!$B22,CT_Bills_2003_2022!$B$4:$B$25,0),MATCH(CT_Bands_2003_Rates!BS$2,CT_Bills_2003_2022!$D$3:$L$3,0))/SUMIFS(CT_Bands_Revaluing_2022!$W$19:$AF$19, CT_Bands_Revaluing_2022!$W$4:$AF$4, CT_Bands_2003_Rates!BS$3), "n/a")</f>
        <v>1.4853522565901292E-2</v>
      </c>
      <c r="BT22" s="136">
        <f>IFERROR(INDEX(CT_Bills_2003_2022!$D$4:$L$25,MATCH(CT_Bands_2003_Rates!$B22,CT_Bills_2003_2022!$B$4:$B$25,0),MATCH(CT_Bands_2003_Rates!BT$2,CT_Bills_2003_2022!$D$3:$L$3,0))/SUMIFS(CT_Bands_Revaluing_2022!$W$19:$AF$19, CT_Bands_Revaluing_2022!$W$4:$AF$4, CT_Bands_2003_Rates!BT$3), "n/a")</f>
        <v>1.1230718074713158E-2</v>
      </c>
      <c r="BU22" s="136">
        <f>IFERROR(INDEX(CT_Bills_2003_2022!$D$4:$L$25,MATCH(CT_Bands_2003_Rates!$B22,CT_Bills_2003_2022!$B$4:$B$25,0),MATCH(CT_Bands_2003_Rates!BU$2,CT_Bills_2003_2022!$D$3:$L$3,0))/SUMIFS(CT_Bands_Revaluing_2022!$W$19:$AF$19, CT_Bands_Revaluing_2022!$W$4:$AF$4, CT_Bands_2003_Rates!BU$3), "n/a")</f>
        <v>8.3215596688036124E-3</v>
      </c>
      <c r="BV22" s="136">
        <f>IFERROR(INDEX(CT_Bills_2003_2022!$D$4:$L$25,MATCH(CT_Bands_2003_Rates!$B22,CT_Bills_2003_2022!$B$4:$B$25,0),MATCH(CT_Bands_2003_Rates!BV$2,CT_Bills_2003_2022!$D$3:$L$3,0))/SUMIFS(CT_Bands_Revaluing_2022!$W$19:$AF$19, CT_Bands_Revaluing_2022!$W$4:$AF$4, CT_Bands_2003_Rates!BV$3), "n/a")</f>
        <v>5.8533025367492626E-3</v>
      </c>
      <c r="BW22" s="136">
        <f>IFERROR(INDEX(CT_Bills_2003_2022!$D$4:$L$25,MATCH(CT_Bands_2003_Rates!$B22,CT_Bills_2003_2022!$B$4:$B$25,0),MATCH(CT_Bands_2003_Rates!BW$2,CT_Bills_2003_2022!$D$3:$L$3,0))/SUMIFS(CT_Bands_Revaluing_2022!$W$19:$AF$19, CT_Bands_Revaluing_2022!$W$4:$AF$4, CT_Bands_2003_Rates!BW$3), "n/a")</f>
        <v>4.2767173807735518E-3</v>
      </c>
      <c r="BX22" s="136">
        <f>IFERROR(INDEX(CT_Bills_2003_2022!$D$4:$L$25,MATCH(CT_Bands_2003_Rates!$B22,CT_Bills_2003_2022!$B$4:$B$25,0),MATCH(CT_Bands_2003_Rates!BX$2,CT_Bills_2003_2022!$D$3:$L$3,0))/SUMIFS(CT_Bands_Revaluing_2022!$W$19:$AF$19, CT_Bands_Revaluing_2022!$W$4:$AF$4, CT_Bands_2003_Rates!BX$3), "n/a")</f>
        <v>3.7742597257635056E-3</v>
      </c>
      <c r="BY22" s="147">
        <f>IFERROR(INDEX(CT_Bills_2003_2022!$D$4:$L$25,MATCH(CT_Bands_2003_Rates!$B22,CT_Bills_2003_2022!$B$4:$B$25,0),MATCH(CT_Bands_2003_Rates!BY$2,CT_Bills_2003_2022!$D$3:$L$3,0))/SUMIFS(CT_Bands_Revaluing_2022!$W$19:$AF$19, CT_Bands_Revaluing_2022!$W$4:$AF$4, CT_Bands_2003_Rates!BY$3), "n/a")</f>
        <v>5.5255222773333335E-2</v>
      </c>
      <c r="BZ22" s="136">
        <f>IFERROR(INDEX(CT_Bills_2003_2022!$D$4:$L$25,MATCH(CT_Bands_2003_Rates!$B22,CT_Bills_2003_2022!$B$4:$B$25,0),MATCH(CT_Bands_2003_Rates!BZ$2,CT_Bills_2003_2022!$D$3:$L$3,0))/SUMIFS(CT_Bands_Revaluing_2022!$W$19:$AF$19, CT_Bands_Revaluing_2022!$W$4:$AF$4, CT_Bands_2003_Rates!BZ$3), "n/a")</f>
        <v>3.5269141050463616E-2</v>
      </c>
      <c r="CA22" s="136">
        <f>IFERROR(INDEX(CT_Bills_2003_2022!$D$4:$L$25,MATCH(CT_Bands_2003_Rates!$B22,CT_Bills_2003_2022!$B$4:$B$25,0),MATCH(CT_Bands_2003_Rates!CA$2,CT_Bills_2003_2022!$D$3:$L$3,0))/SUMIFS(CT_Bands_Revaluing_2022!$W$19:$AF$19, CT_Bands_Revaluing_2022!$W$4:$AF$4, CT_Bands_2003_Rates!CA$3), "n/a")</f>
        <v>2.4377232466963335E-2</v>
      </c>
      <c r="CB22" s="136">
        <f>IFERROR(INDEX(CT_Bills_2003_2022!$D$4:$L$25,MATCH(CT_Bands_2003_Rates!$B22,CT_Bills_2003_2022!$B$4:$B$25,0),MATCH(CT_Bands_2003_Rates!CB$2,CT_Bills_2003_2022!$D$3:$L$3,0))/SUMIFS(CT_Bands_Revaluing_2022!$W$19:$AF$19, CT_Bands_Revaluing_2022!$W$4:$AF$4, CT_Bands_2003_Rates!CB$3), "n/a")</f>
        <v>1.7824227079081552E-2</v>
      </c>
      <c r="CC22" s="136">
        <f>IFERROR(INDEX(CT_Bills_2003_2022!$D$4:$L$25,MATCH(CT_Bands_2003_Rates!$B22,CT_Bills_2003_2022!$B$4:$B$25,0),MATCH(CT_Bands_2003_Rates!CC$2,CT_Bills_2003_2022!$D$3:$L$3,0))/SUMIFS(CT_Bands_Revaluing_2022!$W$19:$AF$19, CT_Bands_Revaluing_2022!$W$4:$AF$4, CT_Bands_2003_Rates!CC$3), "n/a")</f>
        <v>1.3476861689655789E-2</v>
      </c>
      <c r="CD22" s="136">
        <f>IFERROR(INDEX(CT_Bills_2003_2022!$D$4:$L$25,MATCH(CT_Bands_2003_Rates!$B22,CT_Bills_2003_2022!$B$4:$B$25,0),MATCH(CT_Bands_2003_Rates!CD$2,CT_Bills_2003_2022!$D$3:$L$3,0))/SUMIFS(CT_Bands_Revaluing_2022!$W$19:$AF$19, CT_Bands_Revaluing_2022!$W$4:$AF$4, CT_Bands_2003_Rates!CD$3), "n/a")</f>
        <v>9.9858716025643338E-3</v>
      </c>
      <c r="CE22" s="136">
        <f>IFERROR(INDEX(CT_Bills_2003_2022!$D$4:$L$25,MATCH(CT_Bands_2003_Rates!$B22,CT_Bills_2003_2022!$B$4:$B$25,0),MATCH(CT_Bands_2003_Rates!CE$2,CT_Bills_2003_2022!$D$3:$L$3,0))/SUMIFS(CT_Bands_Revaluing_2022!$W$19:$AF$19, CT_Bands_Revaluing_2022!$W$4:$AF$4, CT_Bands_2003_Rates!CE$3), "n/a")</f>
        <v>7.0239630440991152E-3</v>
      </c>
      <c r="CF22" s="136">
        <f>IFERROR(INDEX(CT_Bills_2003_2022!$D$4:$L$25,MATCH(CT_Bands_2003_Rates!$B22,CT_Bills_2003_2022!$B$4:$B$25,0),MATCH(CT_Bands_2003_Rates!CF$2,CT_Bills_2003_2022!$D$3:$L$3,0))/SUMIFS(CT_Bands_Revaluing_2022!$W$19:$AF$19, CT_Bands_Revaluing_2022!$W$4:$AF$4, CT_Bands_2003_Rates!CF$3), "n/a")</f>
        <v>5.1320608569282618E-3</v>
      </c>
      <c r="CG22" s="136">
        <f>IFERROR(INDEX(CT_Bills_2003_2022!$D$4:$L$25,MATCH(CT_Bands_2003_Rates!$B22,CT_Bills_2003_2022!$B$4:$B$25,0),MATCH(CT_Bands_2003_Rates!CG$2,CT_Bills_2003_2022!$D$3:$L$3,0))/SUMIFS(CT_Bands_Revaluing_2022!$W$19:$AF$19, CT_Bands_Revaluing_2022!$W$4:$AF$4, CT_Bands_2003_Rates!CG$3), "n/a")</f>
        <v>4.5291116709162069E-3</v>
      </c>
      <c r="CH22" s="136">
        <f>IFERROR(INDEX(CT_Bills_2003_2022!$D$4:$L$25,MATCH(CT_Bands_2003_Rates!$B22,CT_Bills_2003_2022!$B$4:$B$25,0),MATCH(CT_Bands_2003_Rates!CH$2,CT_Bills_2003_2022!$D$3:$L$3,0))/SUMIFS(CT_Bands_Revaluing_2022!$W$19:$AF$19, CT_Bands_Revaluing_2022!$W$4:$AF$4, CT_Bands_2003_Rates!CH$3), "n/a")</f>
        <v>6.4464426568888886E-2</v>
      </c>
      <c r="CI22" s="136">
        <f>IFERROR(INDEX(CT_Bills_2003_2022!$D$4:$L$25,MATCH(CT_Bands_2003_Rates!$B22,CT_Bills_2003_2022!$B$4:$B$25,0),MATCH(CT_Bands_2003_Rates!CI$2,CT_Bills_2003_2022!$D$3:$L$3,0))/SUMIFS(CT_Bands_Revaluing_2022!$W$19:$AF$19, CT_Bands_Revaluing_2022!$W$4:$AF$4, CT_Bands_2003_Rates!CI$3), "n/a")</f>
        <v>4.114733122554088E-2</v>
      </c>
      <c r="CJ22" s="136">
        <f>IFERROR(INDEX(CT_Bills_2003_2022!$D$4:$L$25,MATCH(CT_Bands_2003_Rates!$B22,CT_Bills_2003_2022!$B$4:$B$25,0),MATCH(CT_Bands_2003_Rates!CJ$2,CT_Bills_2003_2022!$D$3:$L$3,0))/SUMIFS(CT_Bands_Revaluing_2022!$W$19:$AF$19, CT_Bands_Revaluing_2022!$W$4:$AF$4, CT_Bands_2003_Rates!CJ$3), "n/a")</f>
        <v>2.8440104544790554E-2</v>
      </c>
      <c r="CK22" s="136">
        <f>IFERROR(INDEX(CT_Bills_2003_2022!$D$4:$L$25,MATCH(CT_Bands_2003_Rates!$B22,CT_Bills_2003_2022!$B$4:$B$25,0),MATCH(CT_Bands_2003_Rates!CK$2,CT_Bills_2003_2022!$D$3:$L$3,0))/SUMIFS(CT_Bands_Revaluing_2022!$W$19:$AF$19, CT_Bands_Revaluing_2022!$W$4:$AF$4, CT_Bands_2003_Rates!CK$3), "n/a")</f>
        <v>2.0794931592261808E-2</v>
      </c>
      <c r="CL22" s="136">
        <f>IFERROR(INDEX(CT_Bills_2003_2022!$D$4:$L$25,MATCH(CT_Bands_2003_Rates!$B22,CT_Bills_2003_2022!$B$4:$B$25,0),MATCH(CT_Bands_2003_Rates!CL$2,CT_Bills_2003_2022!$D$3:$L$3,0))/SUMIFS(CT_Bands_Revaluing_2022!$W$19:$AF$19, CT_Bands_Revaluing_2022!$W$4:$AF$4, CT_Bands_2003_Rates!CL$3), "n/a")</f>
        <v>1.5723005304598421E-2</v>
      </c>
      <c r="CM22" s="136">
        <f>IFERROR(INDEX(CT_Bills_2003_2022!$D$4:$L$25,MATCH(CT_Bands_2003_Rates!$B22,CT_Bills_2003_2022!$B$4:$B$25,0),MATCH(CT_Bands_2003_Rates!CM$2,CT_Bills_2003_2022!$D$3:$L$3,0))/SUMIFS(CT_Bands_Revaluing_2022!$W$19:$AF$19, CT_Bands_Revaluing_2022!$W$4:$AF$4, CT_Bands_2003_Rates!CM$3), "n/a")</f>
        <v>1.1650183536325055E-2</v>
      </c>
      <c r="CN22" s="136">
        <f>IFERROR(INDEX(CT_Bills_2003_2022!$D$4:$L$25,MATCH(CT_Bands_2003_Rates!$B22,CT_Bills_2003_2022!$B$4:$B$25,0),MATCH(CT_Bands_2003_Rates!CN$2,CT_Bills_2003_2022!$D$3:$L$3,0))/SUMIFS(CT_Bands_Revaluing_2022!$W$19:$AF$19, CT_Bands_Revaluing_2022!$W$4:$AF$4, CT_Bands_2003_Rates!CN$3), "n/a")</f>
        <v>8.1946235514489679E-3</v>
      </c>
      <c r="CO22" s="136">
        <f>IFERROR(INDEX(CT_Bills_2003_2022!$D$4:$L$25,MATCH(CT_Bands_2003_Rates!$B22,CT_Bills_2003_2022!$B$4:$B$25,0),MATCH(CT_Bands_2003_Rates!CO$2,CT_Bills_2003_2022!$D$3:$L$3,0))/SUMIFS(CT_Bands_Revaluing_2022!$W$19:$AF$19, CT_Bands_Revaluing_2022!$W$4:$AF$4, CT_Bands_2003_Rates!CO$3), "n/a")</f>
        <v>5.9874043330829718E-3</v>
      </c>
      <c r="CP22" s="136">
        <f>IFERROR(INDEX(CT_Bills_2003_2022!$D$4:$L$25,MATCH(CT_Bands_2003_Rates!$B22,CT_Bills_2003_2022!$B$4:$B$25,0),MATCH(CT_Bands_2003_Rates!CP$2,CT_Bills_2003_2022!$D$3:$L$3,0))/SUMIFS(CT_Bands_Revaluing_2022!$W$19:$AF$19, CT_Bands_Revaluing_2022!$W$4:$AF$4, CT_Bands_2003_Rates!CP$3), "n/a")</f>
        <v>5.2839636160689077E-3</v>
      </c>
    </row>
    <row r="23" spans="1:94" x14ac:dyDescent="0.25">
      <c r="A23" s="126" t="s">
        <v>1125</v>
      </c>
      <c r="B23" s="127" t="s">
        <v>1126</v>
      </c>
      <c r="C23" s="127" t="s">
        <v>2334</v>
      </c>
      <c r="D23" s="146">
        <f t="shared" si="0"/>
        <v>1.5582081777777776E-2</v>
      </c>
      <c r="E23" s="146">
        <f t="shared" si="1"/>
        <v>1.1603628542479013E-2</v>
      </c>
      <c r="F23" s="146">
        <f t="shared" si="2"/>
        <v>9.1659034989766356E-3</v>
      </c>
      <c r="G23" s="146">
        <f t="shared" si="3"/>
        <v>7.5397007748370425E-3</v>
      </c>
      <c r="H23" s="146">
        <f t="shared" si="4"/>
        <v>6.9675862135002839E-3</v>
      </c>
      <c r="I23" s="146">
        <f t="shared" si="5"/>
        <v>6.1014102124910419E-3</v>
      </c>
      <c r="J23" s="146">
        <f t="shared" si="6"/>
        <v>4.9519285718119437E-3</v>
      </c>
      <c r="K23" s="146">
        <f t="shared" si="7"/>
        <v>4.3417538441152667E-3</v>
      </c>
      <c r="L23" s="146">
        <f t="shared" si="8"/>
        <v>4.4702644769422832E-3</v>
      </c>
      <c r="M23" s="127"/>
      <c r="N23" s="136">
        <f>IFERROR(INDEX(CT_Bills_2003_2022!$D$4:$L$25,MATCH(CT_Bands_2003_Rates!$B23,CT_Bills_2003_2022!$B$4:$B$25,0),MATCH(CT_Bands_2003_Rates!N$2,CT_Bills_2003_2022!$D$3:$L$3,0))/SUMIFS(CT_Bands_Revaluing_2022!$W$19:$AF$19, CT_Bands_Revaluing_2022!$W$4:$AF$4, CT_Bands_2003_Rates!N$3), "n/a")</f>
        <v>1.5582081777777776E-2</v>
      </c>
      <c r="O23" s="136">
        <f>IFERROR(INDEX(CT_Bills_2003_2022!$D$4:$L$25,MATCH(CT_Bands_2003_Rates!$B23,CT_Bills_2003_2022!$B$4:$B$25,0),MATCH(CT_Bands_2003_Rates!O$2,CT_Bills_2003_2022!$D$3:$L$3,0))/SUMIFS(CT_Bands_Revaluing_2022!$W$19:$AF$19, CT_Bands_Revaluing_2022!$W$4:$AF$4, CT_Bands_2003_Rates!O$3), "n/a")</f>
        <v>9.9459673221248684E-3</v>
      </c>
      <c r="P23" s="136">
        <f>IFERROR(INDEX(CT_Bills_2003_2022!$D$4:$L$25,MATCH(CT_Bands_2003_Rates!$B23,CT_Bills_2003_2022!$B$4:$B$25,0),MATCH(CT_Bands_2003_Rates!P$2,CT_Bills_2003_2022!$D$3:$L$3,0))/SUMIFS(CT_Bands_Revaluing_2022!$W$19:$AF$19, CT_Bands_Revaluing_2022!$W$4:$AF$4, CT_Bands_2003_Rates!P$3), "n/a")</f>
        <v>6.8744276242324771E-3</v>
      </c>
      <c r="Q23" s="136">
        <f>IFERROR(INDEX(CT_Bills_2003_2022!$D$4:$L$25,MATCH(CT_Bands_2003_Rates!$B23,CT_Bills_2003_2022!$B$4:$B$25,0),MATCH(CT_Bands_2003_Rates!Q$2,CT_Bills_2003_2022!$D$3:$L$3,0))/SUMIFS(CT_Bands_Revaluing_2022!$W$19:$AF$19, CT_Bands_Revaluing_2022!$W$4:$AF$4, CT_Bands_2003_Rates!Q$3), "n/a")</f>
        <v>5.0264671832246947E-3</v>
      </c>
      <c r="R23" s="136">
        <f>IFERROR(INDEX(CT_Bills_2003_2022!$D$4:$L$25,MATCH(CT_Bands_2003_Rates!$B23,CT_Bills_2003_2022!$B$4:$B$25,0),MATCH(CT_Bands_2003_Rates!R$2,CT_Bills_2003_2022!$D$3:$L$3,0))/SUMIFS(CT_Bands_Revaluing_2022!$W$19:$AF$19, CT_Bands_Revaluing_2022!$W$4:$AF$4, CT_Bands_2003_Rates!R$3), "n/a")</f>
        <v>3.8005015710001551E-3</v>
      </c>
      <c r="S23" s="136">
        <f>IFERROR(INDEX(CT_Bills_2003_2022!$D$4:$L$25,MATCH(CT_Bands_2003_Rates!$B23,CT_Bills_2003_2022!$B$4:$B$25,0),MATCH(CT_Bands_2003_Rates!S$2,CT_Bills_2003_2022!$D$3:$L$3,0))/SUMIFS(CT_Bands_Revaluing_2022!$W$19:$AF$19, CT_Bands_Revaluing_2022!$W$4:$AF$4, CT_Bands_2003_Rates!S$3), "n/a")</f>
        <v>2.816035482688173E-3</v>
      </c>
      <c r="T23" s="136">
        <f>IFERROR(INDEX(CT_Bills_2003_2022!$D$4:$L$25,MATCH(CT_Bands_2003_Rates!$B23,CT_Bills_2003_2022!$B$4:$B$25,0),MATCH(CT_Bands_2003_Rates!T$2,CT_Bills_2003_2022!$D$3:$L$3,0))/SUMIFS(CT_Bands_Revaluing_2022!$W$19:$AF$19, CT_Bands_Revaluing_2022!$W$4:$AF$4, CT_Bands_2003_Rates!T$3), "n/a")</f>
        <v>1.9807714287247776E-3</v>
      </c>
      <c r="U23" s="136">
        <f>IFERROR(INDEX(CT_Bills_2003_2022!$D$4:$L$25,MATCH(CT_Bands_2003_Rates!$B23,CT_Bills_2003_2022!$B$4:$B$25,0),MATCH(CT_Bands_2003_Rates!U$2,CT_Bills_2003_2022!$D$3:$L$3,0))/SUMIFS(CT_Bands_Revaluing_2022!$W$19:$AF$19, CT_Bands_Revaluing_2022!$W$4:$AF$4, CT_Bands_2003_Rates!U$3), "n/a")</f>
        <v>1.4472512813717554E-3</v>
      </c>
      <c r="V23" s="136">
        <f>IFERROR(INDEX(CT_Bills_2003_2022!$D$4:$L$25,MATCH(CT_Bands_2003_Rates!$B23,CT_Bills_2003_2022!$B$4:$B$25,0),MATCH(CT_Bands_2003_Rates!V$2,CT_Bills_2003_2022!$D$3:$L$3,0))/SUMIFS(CT_Bands_Revaluing_2022!$W$19:$AF$19, CT_Bands_Revaluing_2022!$W$4:$AF$4, CT_Bands_2003_Rates!V$3), "n/a")</f>
        <v>1.2772184219835094E-3</v>
      </c>
      <c r="W23" s="147">
        <f>IFERROR(INDEX(CT_Bills_2003_2022!$D$4:$L$25,MATCH(CT_Bands_2003_Rates!$B23,CT_Bills_2003_2022!$B$4:$B$25,0),MATCH(CT_Bands_2003_Rates!W$2,CT_Bills_2003_2022!$D$3:$L$3,0))/SUMIFS(CT_Bands_Revaluing_2022!$W$19:$AF$19, CT_Bands_Revaluing_2022!$W$4:$AF$4, CT_Bands_2003_Rates!W$3), "n/a")</f>
        <v>1.8179095407407402E-2</v>
      </c>
      <c r="X23" s="136">
        <f>IFERROR(INDEX(CT_Bills_2003_2022!$D$4:$L$25,MATCH(CT_Bands_2003_Rates!$B23,CT_Bills_2003_2022!$B$4:$B$25,0),MATCH(CT_Bands_2003_Rates!X$2,CT_Bills_2003_2022!$D$3:$L$3,0))/SUMIFS(CT_Bands_Revaluing_2022!$W$19:$AF$19, CT_Bands_Revaluing_2022!$W$4:$AF$4, CT_Bands_2003_Rates!X$3), "n/a")</f>
        <v>1.1603628542479013E-2</v>
      </c>
      <c r="Y23" s="136">
        <f>IFERROR(INDEX(CT_Bills_2003_2022!$D$4:$L$25,MATCH(CT_Bands_2003_Rates!$B23,CT_Bills_2003_2022!$B$4:$B$25,0),MATCH(CT_Bands_2003_Rates!Y$2,CT_Bills_2003_2022!$D$3:$L$3,0))/SUMIFS(CT_Bands_Revaluing_2022!$W$19:$AF$19, CT_Bands_Revaluing_2022!$W$4:$AF$4, CT_Bands_2003_Rates!Y$3), "n/a")</f>
        <v>8.0201655616045555E-3</v>
      </c>
      <c r="Z23" s="136">
        <f>IFERROR(INDEX(CT_Bills_2003_2022!$D$4:$L$25,MATCH(CT_Bands_2003_Rates!$B23,CT_Bills_2003_2022!$B$4:$B$25,0),MATCH(CT_Bands_2003_Rates!Z$2,CT_Bills_2003_2022!$D$3:$L$3,0))/SUMIFS(CT_Bands_Revaluing_2022!$W$19:$AF$19, CT_Bands_Revaluing_2022!$W$4:$AF$4, CT_Bands_2003_Rates!Z$3), "n/a")</f>
        <v>5.8642117137621434E-3</v>
      </c>
      <c r="AA23" s="136">
        <f>IFERROR(INDEX(CT_Bills_2003_2022!$D$4:$L$25,MATCH(CT_Bands_2003_Rates!$B23,CT_Bills_2003_2022!$B$4:$B$25,0),MATCH(CT_Bands_2003_Rates!AA$2,CT_Bills_2003_2022!$D$3:$L$3,0))/SUMIFS(CT_Bands_Revaluing_2022!$W$19:$AF$19, CT_Bands_Revaluing_2022!$W$4:$AF$4, CT_Bands_2003_Rates!AA$3), "n/a")</f>
        <v>4.4339184995001802E-3</v>
      </c>
      <c r="AB23" s="136">
        <f>IFERROR(INDEX(CT_Bills_2003_2022!$D$4:$L$25,MATCH(CT_Bands_2003_Rates!$B23,CT_Bills_2003_2022!$B$4:$B$25,0),MATCH(CT_Bands_2003_Rates!AB$2,CT_Bills_2003_2022!$D$3:$L$3,0))/SUMIFS(CT_Bands_Revaluing_2022!$W$19:$AF$19, CT_Bands_Revaluing_2022!$W$4:$AF$4, CT_Bands_2003_Rates!AB$3), "n/a")</f>
        <v>3.2853747298028685E-3</v>
      </c>
      <c r="AC23" s="136">
        <f>IFERROR(INDEX(CT_Bills_2003_2022!$D$4:$L$25,MATCH(CT_Bands_2003_Rates!$B23,CT_Bills_2003_2022!$B$4:$B$25,0),MATCH(CT_Bands_2003_Rates!AC$2,CT_Bills_2003_2022!$D$3:$L$3,0))/SUMIFS(CT_Bands_Revaluing_2022!$W$19:$AF$19, CT_Bands_Revaluing_2022!$W$4:$AF$4, CT_Bands_2003_Rates!AC$3), "n/a")</f>
        <v>2.3109000001789071E-3</v>
      </c>
      <c r="AD23" s="136">
        <f>IFERROR(INDEX(CT_Bills_2003_2022!$D$4:$L$25,MATCH(CT_Bands_2003_Rates!$B23,CT_Bills_2003_2022!$B$4:$B$25,0),MATCH(CT_Bands_2003_Rates!AD$2,CT_Bills_2003_2022!$D$3:$L$3,0))/SUMIFS(CT_Bands_Revaluing_2022!$W$19:$AF$19, CT_Bands_Revaluing_2022!$W$4:$AF$4, CT_Bands_2003_Rates!AD$3), "n/a")</f>
        <v>1.6884598282670478E-3</v>
      </c>
      <c r="AE23" s="136">
        <f>IFERROR(INDEX(CT_Bills_2003_2022!$D$4:$L$25,MATCH(CT_Bands_2003_Rates!$B23,CT_Bills_2003_2022!$B$4:$B$25,0),MATCH(CT_Bands_2003_Rates!AE$2,CT_Bills_2003_2022!$D$3:$L$3,0))/SUMIFS(CT_Bands_Revaluing_2022!$W$19:$AF$19, CT_Bands_Revaluing_2022!$W$4:$AF$4, CT_Bands_2003_Rates!AE$3), "n/a")</f>
        <v>1.4900881589807609E-3</v>
      </c>
      <c r="AF23" s="147">
        <f>IFERROR(INDEX(CT_Bills_2003_2022!$D$4:$L$25,MATCH(CT_Bands_2003_Rates!$B23,CT_Bills_2003_2022!$B$4:$B$25,0),MATCH(CT_Bands_2003_Rates!AF$2,CT_Bills_2003_2022!$D$3:$L$3,0))/SUMIFS(CT_Bands_Revaluing_2022!$W$19:$AF$19, CT_Bands_Revaluing_2022!$W$4:$AF$4, CT_Bands_2003_Rates!AF$3), "n/a")</f>
        <v>2.0776109037037034E-2</v>
      </c>
      <c r="AG23" s="136">
        <f>IFERROR(INDEX(CT_Bills_2003_2022!$D$4:$L$25,MATCH(CT_Bands_2003_Rates!$B23,CT_Bills_2003_2022!$B$4:$B$25,0),MATCH(CT_Bands_2003_Rates!AG$2,CT_Bills_2003_2022!$D$3:$L$3,0))/SUMIFS(CT_Bands_Revaluing_2022!$W$19:$AF$19, CT_Bands_Revaluing_2022!$W$4:$AF$4, CT_Bands_2003_Rates!AG$3), "n/a")</f>
        <v>1.3261289762833159E-2</v>
      </c>
      <c r="AH23" s="136">
        <f>IFERROR(INDEX(CT_Bills_2003_2022!$D$4:$L$25,MATCH(CT_Bands_2003_Rates!$B23,CT_Bills_2003_2022!$B$4:$B$25,0),MATCH(CT_Bands_2003_Rates!AH$2,CT_Bills_2003_2022!$D$3:$L$3,0))/SUMIFS(CT_Bands_Revaluing_2022!$W$19:$AF$19, CT_Bands_Revaluing_2022!$W$4:$AF$4, CT_Bands_2003_Rates!AH$3), "n/a")</f>
        <v>9.1659034989766356E-3</v>
      </c>
      <c r="AI23" s="136">
        <f>IFERROR(INDEX(CT_Bills_2003_2022!$D$4:$L$25,MATCH(CT_Bands_2003_Rates!$B23,CT_Bills_2003_2022!$B$4:$B$25,0),MATCH(CT_Bands_2003_Rates!AI$2,CT_Bills_2003_2022!$D$3:$L$3,0))/SUMIFS(CT_Bands_Revaluing_2022!$W$19:$AF$19, CT_Bands_Revaluing_2022!$W$4:$AF$4, CT_Bands_2003_Rates!AI$3), "n/a")</f>
        <v>6.7019562442995929E-3</v>
      </c>
      <c r="AJ23" s="136">
        <f>IFERROR(INDEX(CT_Bills_2003_2022!$D$4:$L$25,MATCH(CT_Bands_2003_Rates!$B23,CT_Bills_2003_2022!$B$4:$B$25,0),MATCH(CT_Bands_2003_Rates!AJ$2,CT_Bills_2003_2022!$D$3:$L$3,0))/SUMIFS(CT_Bands_Revaluing_2022!$W$19:$AF$19, CT_Bands_Revaluing_2022!$W$4:$AF$4, CT_Bands_2003_Rates!AJ$3), "n/a")</f>
        <v>5.0673354280002065E-3</v>
      </c>
      <c r="AK23" s="136">
        <f>IFERROR(INDEX(CT_Bills_2003_2022!$D$4:$L$25,MATCH(CT_Bands_2003_Rates!$B23,CT_Bills_2003_2022!$B$4:$B$25,0),MATCH(CT_Bands_2003_Rates!AK$2,CT_Bills_2003_2022!$D$3:$L$3,0))/SUMIFS(CT_Bands_Revaluing_2022!$W$19:$AF$19, CT_Bands_Revaluing_2022!$W$4:$AF$4, CT_Bands_2003_Rates!AK$3), "n/a")</f>
        <v>3.754713976917564E-3</v>
      </c>
      <c r="AL23" s="136">
        <f>IFERROR(INDEX(CT_Bills_2003_2022!$D$4:$L$25,MATCH(CT_Bands_2003_Rates!$B23,CT_Bills_2003_2022!$B$4:$B$25,0),MATCH(CT_Bands_2003_Rates!AL$2,CT_Bills_2003_2022!$D$3:$L$3,0))/SUMIFS(CT_Bands_Revaluing_2022!$W$19:$AF$19, CT_Bands_Revaluing_2022!$W$4:$AF$4, CT_Bands_2003_Rates!AL$3), "n/a")</f>
        <v>2.641028571633037E-3</v>
      </c>
      <c r="AM23" s="136">
        <f>IFERROR(INDEX(CT_Bills_2003_2022!$D$4:$L$25,MATCH(CT_Bands_2003_Rates!$B23,CT_Bills_2003_2022!$B$4:$B$25,0),MATCH(CT_Bands_2003_Rates!AM$2,CT_Bills_2003_2022!$D$3:$L$3,0))/SUMIFS(CT_Bands_Revaluing_2022!$W$19:$AF$19, CT_Bands_Revaluing_2022!$W$4:$AF$4, CT_Bands_2003_Rates!AM$3), "n/a")</f>
        <v>1.9296683751623405E-3</v>
      </c>
      <c r="AN23" s="136">
        <f>IFERROR(INDEX(CT_Bills_2003_2022!$D$4:$L$25,MATCH(CT_Bands_2003_Rates!$B23,CT_Bills_2003_2022!$B$4:$B$25,0),MATCH(CT_Bands_2003_Rates!AN$2,CT_Bills_2003_2022!$D$3:$L$3,0))/SUMIFS(CT_Bands_Revaluing_2022!$W$19:$AF$19, CT_Bands_Revaluing_2022!$W$4:$AF$4, CT_Bands_2003_Rates!AN$3), "n/a")</f>
        <v>1.7029578959780127E-3</v>
      </c>
      <c r="AO23" s="147">
        <f>IFERROR(INDEX(CT_Bills_2003_2022!$D$4:$L$25,MATCH(CT_Bands_2003_Rates!$B23,CT_Bills_2003_2022!$B$4:$B$25,0),MATCH(CT_Bands_2003_Rates!AO$2,CT_Bills_2003_2022!$D$3:$L$3,0))/SUMIFS(CT_Bands_Revaluing_2022!$W$19:$AF$19, CT_Bands_Revaluing_2022!$W$4:$AF$4, CT_Bands_2003_Rates!AO$3), "n/a")</f>
        <v>2.3373122666666666E-2</v>
      </c>
      <c r="AP23" s="136">
        <f>IFERROR(INDEX(CT_Bills_2003_2022!$D$4:$L$25,MATCH(CT_Bands_2003_Rates!$B23,CT_Bills_2003_2022!$B$4:$B$25,0),MATCH(CT_Bands_2003_Rates!AP$2,CT_Bills_2003_2022!$D$3:$L$3,0))/SUMIFS(CT_Bands_Revaluing_2022!$W$19:$AF$19, CT_Bands_Revaluing_2022!$W$4:$AF$4, CT_Bands_2003_Rates!AP$3), "n/a")</f>
        <v>1.4918950983187304E-2</v>
      </c>
      <c r="AQ23" s="136">
        <f>IFERROR(INDEX(CT_Bills_2003_2022!$D$4:$L$25,MATCH(CT_Bands_2003_Rates!$B23,CT_Bills_2003_2022!$B$4:$B$25,0),MATCH(CT_Bands_2003_Rates!AQ$2,CT_Bills_2003_2022!$D$3:$L$3,0))/SUMIFS(CT_Bands_Revaluing_2022!$W$19:$AF$19, CT_Bands_Revaluing_2022!$W$4:$AF$4, CT_Bands_2003_Rates!AQ$3), "n/a")</f>
        <v>1.0311641436348716E-2</v>
      </c>
      <c r="AR23" s="136">
        <f>IFERROR(INDEX(CT_Bills_2003_2022!$D$4:$L$25,MATCH(CT_Bands_2003_Rates!$B23,CT_Bills_2003_2022!$B$4:$B$25,0),MATCH(CT_Bands_2003_Rates!AR$2,CT_Bills_2003_2022!$D$3:$L$3,0))/SUMIFS(CT_Bands_Revaluing_2022!$W$19:$AF$19, CT_Bands_Revaluing_2022!$W$4:$AF$4, CT_Bands_2003_Rates!AR$3), "n/a")</f>
        <v>7.5397007748370425E-3</v>
      </c>
      <c r="AS23" s="136">
        <f>IFERROR(INDEX(CT_Bills_2003_2022!$D$4:$L$25,MATCH(CT_Bands_2003_Rates!$B23,CT_Bills_2003_2022!$B$4:$B$25,0),MATCH(CT_Bands_2003_Rates!AS$2,CT_Bills_2003_2022!$D$3:$L$3,0))/SUMIFS(CT_Bands_Revaluing_2022!$W$19:$AF$19, CT_Bands_Revaluing_2022!$W$4:$AF$4, CT_Bands_2003_Rates!AS$3), "n/a")</f>
        <v>5.7007523565002329E-3</v>
      </c>
      <c r="AT23" s="136">
        <f>IFERROR(INDEX(CT_Bills_2003_2022!$D$4:$L$25,MATCH(CT_Bands_2003_Rates!$B23,CT_Bills_2003_2022!$B$4:$B$25,0),MATCH(CT_Bands_2003_Rates!AT$2,CT_Bills_2003_2022!$D$3:$L$3,0))/SUMIFS(CT_Bands_Revaluing_2022!$W$19:$AF$19, CT_Bands_Revaluing_2022!$W$4:$AF$4, CT_Bands_2003_Rates!AT$3), "n/a")</f>
        <v>4.2240532240322599E-3</v>
      </c>
      <c r="AU23" s="136">
        <f>IFERROR(INDEX(CT_Bills_2003_2022!$D$4:$L$25,MATCH(CT_Bands_2003_Rates!$B23,CT_Bills_2003_2022!$B$4:$B$25,0),MATCH(CT_Bands_2003_Rates!AU$2,CT_Bills_2003_2022!$D$3:$L$3,0))/SUMIFS(CT_Bands_Revaluing_2022!$W$19:$AF$19, CT_Bands_Revaluing_2022!$W$4:$AF$4, CT_Bands_2003_Rates!AU$3), "n/a")</f>
        <v>2.9711571430871666E-3</v>
      </c>
      <c r="AV23" s="136">
        <f>IFERROR(INDEX(CT_Bills_2003_2022!$D$4:$L$25,MATCH(CT_Bands_2003_Rates!$B23,CT_Bills_2003_2022!$B$4:$B$25,0),MATCH(CT_Bands_2003_Rates!AV$2,CT_Bills_2003_2022!$D$3:$L$3,0))/SUMIFS(CT_Bands_Revaluing_2022!$W$19:$AF$19, CT_Bands_Revaluing_2022!$W$4:$AF$4, CT_Bands_2003_Rates!AV$3), "n/a")</f>
        <v>2.1708769220576333E-3</v>
      </c>
      <c r="AW23" s="136">
        <f>IFERROR(INDEX(CT_Bills_2003_2022!$D$4:$L$25,MATCH(CT_Bands_2003_Rates!$B23,CT_Bills_2003_2022!$B$4:$B$25,0),MATCH(CT_Bands_2003_Rates!AW$2,CT_Bills_2003_2022!$D$3:$L$3,0))/SUMIFS(CT_Bands_Revaluing_2022!$W$19:$AF$19, CT_Bands_Revaluing_2022!$W$4:$AF$4, CT_Bands_2003_Rates!AW$3), "n/a")</f>
        <v>1.9158276329752644E-3</v>
      </c>
      <c r="AX23" s="147">
        <f>IFERROR(INDEX(CT_Bills_2003_2022!$D$4:$L$25,MATCH(CT_Bands_2003_Rates!$B23,CT_Bills_2003_2022!$B$4:$B$25,0),MATCH(CT_Bands_2003_Rates!AX$2,CT_Bills_2003_2022!$D$3:$L$3,0))/SUMIFS(CT_Bands_Revaluing_2022!$W$19:$AF$19, CT_Bands_Revaluing_2022!$W$4:$AF$4, CT_Bands_2003_Rates!AX$3), "n/a")</f>
        <v>2.8567149925925919E-2</v>
      </c>
      <c r="AY23" s="136">
        <f>IFERROR(INDEX(CT_Bills_2003_2022!$D$4:$L$25,MATCH(CT_Bands_2003_Rates!$B23,CT_Bills_2003_2022!$B$4:$B$25,0),MATCH(CT_Bands_2003_Rates!AY$2,CT_Bills_2003_2022!$D$3:$L$3,0))/SUMIFS(CT_Bands_Revaluing_2022!$W$19:$AF$19, CT_Bands_Revaluing_2022!$W$4:$AF$4, CT_Bands_2003_Rates!AY$3), "n/a")</f>
        <v>1.8234273423895591E-2</v>
      </c>
      <c r="AZ23" s="136">
        <f>IFERROR(INDEX(CT_Bills_2003_2022!$D$4:$L$25,MATCH(CT_Bands_2003_Rates!$B23,CT_Bills_2003_2022!$B$4:$B$25,0),MATCH(CT_Bands_2003_Rates!AZ$2,CT_Bills_2003_2022!$D$3:$L$3,0))/SUMIFS(CT_Bands_Revaluing_2022!$W$19:$AF$19, CT_Bands_Revaluing_2022!$W$4:$AF$4, CT_Bands_2003_Rates!AZ$3), "n/a")</f>
        <v>1.2603117311092874E-2</v>
      </c>
      <c r="BA23" s="136">
        <f>IFERROR(INDEX(CT_Bills_2003_2022!$D$4:$L$25,MATCH(CT_Bands_2003_Rates!$B23,CT_Bills_2003_2022!$B$4:$B$25,0),MATCH(CT_Bands_2003_Rates!BA$2,CT_Bills_2003_2022!$D$3:$L$3,0))/SUMIFS(CT_Bands_Revaluing_2022!$W$19:$AF$19, CT_Bands_Revaluing_2022!$W$4:$AF$4, CT_Bands_2003_Rates!BA$3), "n/a")</f>
        <v>9.2151898359119407E-3</v>
      </c>
      <c r="BB23" s="136">
        <f>IFERROR(INDEX(CT_Bills_2003_2022!$D$4:$L$25,MATCH(CT_Bands_2003_Rates!$B23,CT_Bills_2003_2022!$B$4:$B$25,0),MATCH(CT_Bands_2003_Rates!BB$2,CT_Bills_2003_2022!$D$3:$L$3,0))/SUMIFS(CT_Bands_Revaluing_2022!$W$19:$AF$19, CT_Bands_Revaluing_2022!$W$4:$AF$4, CT_Bands_2003_Rates!BB$3), "n/a")</f>
        <v>6.9675862135002839E-3</v>
      </c>
      <c r="BC23" s="136">
        <f>IFERROR(INDEX(CT_Bills_2003_2022!$D$4:$L$25,MATCH(CT_Bands_2003_Rates!$B23,CT_Bills_2003_2022!$B$4:$B$25,0),MATCH(CT_Bands_2003_Rates!BC$2,CT_Bills_2003_2022!$D$3:$L$3,0))/SUMIFS(CT_Bands_Revaluing_2022!$W$19:$AF$19, CT_Bands_Revaluing_2022!$W$4:$AF$4, CT_Bands_2003_Rates!BC$3), "n/a")</f>
        <v>5.1627317182616501E-3</v>
      </c>
      <c r="BD23" s="136">
        <f>IFERROR(INDEX(CT_Bills_2003_2022!$D$4:$L$25,MATCH(CT_Bands_2003_Rates!$B23,CT_Bills_2003_2022!$B$4:$B$25,0),MATCH(CT_Bands_2003_Rates!BD$2,CT_Bills_2003_2022!$D$3:$L$3,0))/SUMIFS(CT_Bands_Revaluing_2022!$W$19:$AF$19, CT_Bands_Revaluing_2022!$W$4:$AF$4, CT_Bands_2003_Rates!BD$3), "n/a")</f>
        <v>3.6314142859954256E-3</v>
      </c>
      <c r="BE23" s="136">
        <f>IFERROR(INDEX(CT_Bills_2003_2022!$D$4:$L$25,MATCH(CT_Bands_2003_Rates!$B23,CT_Bills_2003_2022!$B$4:$B$25,0),MATCH(CT_Bands_2003_Rates!BE$2,CT_Bills_2003_2022!$D$3:$L$3,0))/SUMIFS(CT_Bands_Revaluing_2022!$W$19:$AF$19, CT_Bands_Revaluing_2022!$W$4:$AF$4, CT_Bands_2003_Rates!BE$3), "n/a")</f>
        <v>2.6532940158482182E-3</v>
      </c>
      <c r="BF23" s="136">
        <f>IFERROR(INDEX(CT_Bills_2003_2022!$D$4:$L$25,MATCH(CT_Bands_2003_Rates!$B23,CT_Bills_2003_2022!$B$4:$B$25,0),MATCH(CT_Bands_2003_Rates!BF$2,CT_Bills_2003_2022!$D$3:$L$3,0))/SUMIFS(CT_Bands_Revaluing_2022!$W$19:$AF$19, CT_Bands_Revaluing_2022!$W$4:$AF$4, CT_Bands_2003_Rates!BF$3), "n/a")</f>
        <v>2.3415671069697674E-3</v>
      </c>
      <c r="BG23" s="147">
        <f>IFERROR(INDEX(CT_Bills_2003_2022!$D$4:$L$25,MATCH(CT_Bands_2003_Rates!$B23,CT_Bills_2003_2022!$B$4:$B$25,0),MATCH(CT_Bands_2003_Rates!BG$2,CT_Bills_2003_2022!$D$3:$L$3,0))/SUMIFS(CT_Bands_Revaluing_2022!$W$19:$AF$19, CT_Bands_Revaluing_2022!$W$4:$AF$4, CT_Bands_2003_Rates!BG$3), "n/a")</f>
        <v>3.3761177185185183E-2</v>
      </c>
      <c r="BH23" s="136">
        <f>IFERROR(INDEX(CT_Bills_2003_2022!$D$4:$L$25,MATCH(CT_Bands_2003_Rates!$B23,CT_Bills_2003_2022!$B$4:$B$25,0),MATCH(CT_Bands_2003_Rates!BH$2,CT_Bills_2003_2022!$D$3:$L$3,0))/SUMIFS(CT_Bands_Revaluing_2022!$W$19:$AF$19, CT_Bands_Revaluing_2022!$W$4:$AF$4, CT_Bands_2003_Rates!BH$3), "n/a")</f>
        <v>2.1549595864603883E-2</v>
      </c>
      <c r="BI23" s="136">
        <f>IFERROR(INDEX(CT_Bills_2003_2022!$D$4:$L$25,MATCH(CT_Bands_2003_Rates!$B23,CT_Bills_2003_2022!$B$4:$B$25,0),MATCH(CT_Bands_2003_Rates!BI$2,CT_Bills_2003_2022!$D$3:$L$3,0))/SUMIFS(CT_Bands_Revaluing_2022!$W$19:$AF$19, CT_Bands_Revaluing_2022!$W$4:$AF$4, CT_Bands_2003_Rates!BI$3), "n/a")</f>
        <v>1.4894593185837034E-2</v>
      </c>
      <c r="BJ23" s="136">
        <f>IFERROR(INDEX(CT_Bills_2003_2022!$D$4:$L$25,MATCH(CT_Bands_2003_Rates!$B23,CT_Bills_2003_2022!$B$4:$B$25,0),MATCH(CT_Bands_2003_Rates!BJ$2,CT_Bills_2003_2022!$D$3:$L$3,0))/SUMIFS(CT_Bands_Revaluing_2022!$W$19:$AF$19, CT_Bands_Revaluing_2022!$W$4:$AF$4, CT_Bands_2003_Rates!BJ$3), "n/a")</f>
        <v>1.089067889698684E-2</v>
      </c>
      <c r="BK23" s="136">
        <f>IFERROR(INDEX(CT_Bills_2003_2022!$D$4:$L$25,MATCH(CT_Bands_2003_Rates!$B23,CT_Bills_2003_2022!$B$4:$B$25,0),MATCH(CT_Bands_2003_Rates!BK$2,CT_Bills_2003_2022!$D$3:$L$3,0))/SUMIFS(CT_Bands_Revaluing_2022!$W$19:$AF$19, CT_Bands_Revaluing_2022!$W$4:$AF$4, CT_Bands_2003_Rates!BK$3), "n/a")</f>
        <v>8.2344200705003357E-3</v>
      </c>
      <c r="BL23" s="136">
        <f>IFERROR(INDEX(CT_Bills_2003_2022!$D$4:$L$25,MATCH(CT_Bands_2003_Rates!$B23,CT_Bills_2003_2022!$B$4:$B$25,0),MATCH(CT_Bands_2003_Rates!BL$2,CT_Bills_2003_2022!$D$3:$L$3,0))/SUMIFS(CT_Bands_Revaluing_2022!$W$19:$AF$19, CT_Bands_Revaluing_2022!$W$4:$AF$4, CT_Bands_2003_Rates!BL$3), "n/a")</f>
        <v>6.1014102124910419E-3</v>
      </c>
      <c r="BM23" s="136">
        <f>IFERROR(INDEX(CT_Bills_2003_2022!$D$4:$L$25,MATCH(CT_Bands_2003_Rates!$B23,CT_Bills_2003_2022!$B$4:$B$25,0),MATCH(CT_Bands_2003_Rates!BM$2,CT_Bills_2003_2022!$D$3:$L$3,0))/SUMIFS(CT_Bands_Revaluing_2022!$W$19:$AF$19, CT_Bands_Revaluing_2022!$W$4:$AF$4, CT_Bands_2003_Rates!BM$3), "n/a")</f>
        <v>4.2916714289036855E-3</v>
      </c>
      <c r="BN23" s="136">
        <f>IFERROR(INDEX(CT_Bills_2003_2022!$D$4:$L$25,MATCH(CT_Bands_2003_Rates!$B23,CT_Bills_2003_2022!$B$4:$B$25,0),MATCH(CT_Bands_2003_Rates!BN$2,CT_Bills_2003_2022!$D$3:$L$3,0))/SUMIFS(CT_Bands_Revaluing_2022!$W$19:$AF$19, CT_Bands_Revaluing_2022!$W$4:$AF$4, CT_Bands_2003_Rates!BN$3), "n/a")</f>
        <v>3.1357111096388035E-3</v>
      </c>
      <c r="BO23" s="136">
        <f>IFERROR(INDEX(CT_Bills_2003_2022!$D$4:$L$25,MATCH(CT_Bands_2003_Rates!$B23,CT_Bills_2003_2022!$B$4:$B$25,0),MATCH(CT_Bands_2003_Rates!BO$2,CT_Bills_2003_2022!$D$3:$L$3,0))/SUMIFS(CT_Bands_Revaluing_2022!$W$19:$AF$19, CT_Bands_Revaluing_2022!$W$4:$AF$4, CT_Bands_2003_Rates!BO$3), "n/a")</f>
        <v>2.7673065809642708E-3</v>
      </c>
      <c r="BP23" s="147">
        <f>IFERROR(INDEX(CT_Bills_2003_2022!$D$4:$L$25,MATCH(CT_Bands_2003_Rates!$B23,CT_Bills_2003_2022!$B$4:$B$25,0),MATCH(CT_Bands_2003_Rates!BP$2,CT_Bills_2003_2022!$D$3:$L$3,0))/SUMIFS(CT_Bands_Revaluing_2022!$W$19:$AF$19, CT_Bands_Revaluing_2022!$W$4:$AF$4, CT_Bands_2003_Rates!BP$3), "n/a")</f>
        <v>3.895520444444444E-2</v>
      </c>
      <c r="BQ23" s="136">
        <f>IFERROR(INDEX(CT_Bills_2003_2022!$D$4:$L$25,MATCH(CT_Bands_2003_Rates!$B23,CT_Bills_2003_2022!$B$4:$B$25,0),MATCH(CT_Bands_2003_Rates!BQ$2,CT_Bills_2003_2022!$D$3:$L$3,0))/SUMIFS(CT_Bands_Revaluing_2022!$W$19:$AF$19, CT_Bands_Revaluing_2022!$W$4:$AF$4, CT_Bands_2003_Rates!BQ$3), "n/a")</f>
        <v>2.4864918305312171E-2</v>
      </c>
      <c r="BR23" s="136">
        <f>IFERROR(INDEX(CT_Bills_2003_2022!$D$4:$L$25,MATCH(CT_Bands_2003_Rates!$B23,CT_Bills_2003_2022!$B$4:$B$25,0),MATCH(CT_Bands_2003_Rates!BR$2,CT_Bills_2003_2022!$D$3:$L$3,0))/SUMIFS(CT_Bands_Revaluing_2022!$W$19:$AF$19, CT_Bands_Revaluing_2022!$W$4:$AF$4, CT_Bands_2003_Rates!BR$3), "n/a")</f>
        <v>1.7186069060581191E-2</v>
      </c>
      <c r="BS23" s="136">
        <f>IFERROR(INDEX(CT_Bills_2003_2022!$D$4:$L$25,MATCH(CT_Bands_2003_Rates!$B23,CT_Bills_2003_2022!$B$4:$B$25,0),MATCH(CT_Bands_2003_Rates!BS$2,CT_Bills_2003_2022!$D$3:$L$3,0))/SUMIFS(CT_Bands_Revaluing_2022!$W$19:$AF$19, CT_Bands_Revaluing_2022!$W$4:$AF$4, CT_Bands_2003_Rates!BS$3), "n/a")</f>
        <v>1.2566167958061737E-2</v>
      </c>
      <c r="BT23" s="136">
        <f>IFERROR(INDEX(CT_Bills_2003_2022!$D$4:$L$25,MATCH(CT_Bands_2003_Rates!$B23,CT_Bills_2003_2022!$B$4:$B$25,0),MATCH(CT_Bands_2003_Rates!BT$2,CT_Bills_2003_2022!$D$3:$L$3,0))/SUMIFS(CT_Bands_Revaluing_2022!$W$19:$AF$19, CT_Bands_Revaluing_2022!$W$4:$AF$4, CT_Bands_2003_Rates!BT$3), "n/a")</f>
        <v>9.5012539275003867E-3</v>
      </c>
      <c r="BU23" s="136">
        <f>IFERROR(INDEX(CT_Bills_2003_2022!$D$4:$L$25,MATCH(CT_Bands_2003_Rates!$B23,CT_Bills_2003_2022!$B$4:$B$25,0),MATCH(CT_Bands_2003_Rates!BU$2,CT_Bills_2003_2022!$D$3:$L$3,0))/SUMIFS(CT_Bands_Revaluing_2022!$W$19:$AF$19, CT_Bands_Revaluing_2022!$W$4:$AF$4, CT_Bands_2003_Rates!BU$3), "n/a")</f>
        <v>7.0400887067204321E-3</v>
      </c>
      <c r="BV23" s="136">
        <f>IFERROR(INDEX(CT_Bills_2003_2022!$D$4:$L$25,MATCH(CT_Bands_2003_Rates!$B23,CT_Bills_2003_2022!$B$4:$B$25,0),MATCH(CT_Bands_2003_Rates!BV$2,CT_Bills_2003_2022!$D$3:$L$3,0))/SUMIFS(CT_Bands_Revaluing_2022!$W$19:$AF$19, CT_Bands_Revaluing_2022!$W$4:$AF$4, CT_Bands_2003_Rates!BV$3), "n/a")</f>
        <v>4.9519285718119437E-3</v>
      </c>
      <c r="BW23" s="136">
        <f>IFERROR(INDEX(CT_Bills_2003_2022!$D$4:$L$25,MATCH(CT_Bands_2003_Rates!$B23,CT_Bills_2003_2022!$B$4:$B$25,0),MATCH(CT_Bands_2003_Rates!BW$2,CT_Bills_2003_2022!$D$3:$L$3,0))/SUMIFS(CT_Bands_Revaluing_2022!$W$19:$AF$19, CT_Bands_Revaluing_2022!$W$4:$AF$4, CT_Bands_2003_Rates!BW$3), "n/a")</f>
        <v>3.6181282034293883E-3</v>
      </c>
      <c r="BX23" s="136">
        <f>IFERROR(INDEX(CT_Bills_2003_2022!$D$4:$L$25,MATCH(CT_Bands_2003_Rates!$B23,CT_Bills_2003_2022!$B$4:$B$25,0),MATCH(CT_Bands_2003_Rates!BX$2,CT_Bills_2003_2022!$D$3:$L$3,0))/SUMIFS(CT_Bands_Revaluing_2022!$W$19:$AF$19, CT_Bands_Revaluing_2022!$W$4:$AF$4, CT_Bands_2003_Rates!BX$3), "n/a")</f>
        <v>3.1930460549587738E-3</v>
      </c>
      <c r="BY23" s="147">
        <f>IFERROR(INDEX(CT_Bills_2003_2022!$D$4:$L$25,MATCH(CT_Bands_2003_Rates!$B23,CT_Bills_2003_2022!$B$4:$B$25,0),MATCH(CT_Bands_2003_Rates!BY$2,CT_Bills_2003_2022!$D$3:$L$3,0))/SUMIFS(CT_Bands_Revaluing_2022!$W$19:$AF$19, CT_Bands_Revaluing_2022!$W$4:$AF$4, CT_Bands_2003_Rates!BY$3), "n/a")</f>
        <v>4.6746245333333332E-2</v>
      </c>
      <c r="BZ23" s="136">
        <f>IFERROR(INDEX(CT_Bills_2003_2022!$D$4:$L$25,MATCH(CT_Bands_2003_Rates!$B23,CT_Bills_2003_2022!$B$4:$B$25,0),MATCH(CT_Bands_2003_Rates!BZ$2,CT_Bills_2003_2022!$D$3:$L$3,0))/SUMIFS(CT_Bands_Revaluing_2022!$W$19:$AF$19, CT_Bands_Revaluing_2022!$W$4:$AF$4, CT_Bands_2003_Rates!BZ$3), "n/a")</f>
        <v>2.9837901966374609E-2</v>
      </c>
      <c r="CA23" s="136">
        <f>IFERROR(INDEX(CT_Bills_2003_2022!$D$4:$L$25,MATCH(CT_Bands_2003_Rates!$B23,CT_Bills_2003_2022!$B$4:$B$25,0),MATCH(CT_Bands_2003_Rates!CA$2,CT_Bills_2003_2022!$D$3:$L$3,0))/SUMIFS(CT_Bands_Revaluing_2022!$W$19:$AF$19, CT_Bands_Revaluing_2022!$W$4:$AF$4, CT_Bands_2003_Rates!CA$3), "n/a")</f>
        <v>2.0623282872697431E-2</v>
      </c>
      <c r="CB23" s="136">
        <f>IFERROR(INDEX(CT_Bills_2003_2022!$D$4:$L$25,MATCH(CT_Bands_2003_Rates!$B23,CT_Bills_2003_2022!$B$4:$B$25,0),MATCH(CT_Bands_2003_Rates!CB$2,CT_Bills_2003_2022!$D$3:$L$3,0))/SUMIFS(CT_Bands_Revaluing_2022!$W$19:$AF$19, CT_Bands_Revaluing_2022!$W$4:$AF$4, CT_Bands_2003_Rates!CB$3), "n/a")</f>
        <v>1.5079401549674085E-2</v>
      </c>
      <c r="CC23" s="136">
        <f>IFERROR(INDEX(CT_Bills_2003_2022!$D$4:$L$25,MATCH(CT_Bands_2003_Rates!$B23,CT_Bills_2003_2022!$B$4:$B$25,0),MATCH(CT_Bands_2003_Rates!CC$2,CT_Bills_2003_2022!$D$3:$L$3,0))/SUMIFS(CT_Bands_Revaluing_2022!$W$19:$AF$19, CT_Bands_Revaluing_2022!$W$4:$AF$4, CT_Bands_2003_Rates!CC$3), "n/a")</f>
        <v>1.1401504713000466E-2</v>
      </c>
      <c r="CD23" s="136">
        <f>IFERROR(INDEX(CT_Bills_2003_2022!$D$4:$L$25,MATCH(CT_Bands_2003_Rates!$B23,CT_Bills_2003_2022!$B$4:$B$25,0),MATCH(CT_Bands_2003_Rates!CD$2,CT_Bills_2003_2022!$D$3:$L$3,0))/SUMIFS(CT_Bands_Revaluing_2022!$W$19:$AF$19, CT_Bands_Revaluing_2022!$W$4:$AF$4, CT_Bands_2003_Rates!CD$3), "n/a")</f>
        <v>8.4481064480645199E-3</v>
      </c>
      <c r="CE23" s="136">
        <f>IFERROR(INDEX(CT_Bills_2003_2022!$D$4:$L$25,MATCH(CT_Bands_2003_Rates!$B23,CT_Bills_2003_2022!$B$4:$B$25,0),MATCH(CT_Bands_2003_Rates!CE$2,CT_Bills_2003_2022!$D$3:$L$3,0))/SUMIFS(CT_Bands_Revaluing_2022!$W$19:$AF$19, CT_Bands_Revaluing_2022!$W$4:$AF$4, CT_Bands_2003_Rates!CE$3), "n/a")</f>
        <v>5.9423142861743331E-3</v>
      </c>
      <c r="CF23" s="136">
        <f>IFERROR(INDEX(CT_Bills_2003_2022!$D$4:$L$25,MATCH(CT_Bands_2003_Rates!$B23,CT_Bills_2003_2022!$B$4:$B$25,0),MATCH(CT_Bands_2003_Rates!CF$2,CT_Bills_2003_2022!$D$3:$L$3,0))/SUMIFS(CT_Bands_Revaluing_2022!$W$19:$AF$19, CT_Bands_Revaluing_2022!$W$4:$AF$4, CT_Bands_2003_Rates!CF$3), "n/a")</f>
        <v>4.3417538441152667E-3</v>
      </c>
      <c r="CG23" s="136">
        <f>IFERROR(INDEX(CT_Bills_2003_2022!$D$4:$L$25,MATCH(CT_Bands_2003_Rates!$B23,CT_Bills_2003_2022!$B$4:$B$25,0),MATCH(CT_Bands_2003_Rates!CG$2,CT_Bills_2003_2022!$D$3:$L$3,0))/SUMIFS(CT_Bands_Revaluing_2022!$W$19:$AF$19, CT_Bands_Revaluing_2022!$W$4:$AF$4, CT_Bands_2003_Rates!CG$3), "n/a")</f>
        <v>3.8316552659505287E-3</v>
      </c>
      <c r="CH23" s="136">
        <f>IFERROR(INDEX(CT_Bills_2003_2022!$D$4:$L$25,MATCH(CT_Bands_2003_Rates!$B23,CT_Bills_2003_2022!$B$4:$B$25,0),MATCH(CT_Bands_2003_Rates!CH$2,CT_Bills_2003_2022!$D$3:$L$3,0))/SUMIFS(CT_Bands_Revaluing_2022!$W$19:$AF$19, CT_Bands_Revaluing_2022!$W$4:$AF$4, CT_Bands_2003_Rates!CH$3), "n/a")</f>
        <v>5.4537286222222217E-2</v>
      </c>
      <c r="CI23" s="136">
        <f>IFERROR(INDEX(CT_Bills_2003_2022!$D$4:$L$25,MATCH(CT_Bands_2003_Rates!$B23,CT_Bills_2003_2022!$B$4:$B$25,0),MATCH(CT_Bands_2003_Rates!CI$2,CT_Bills_2003_2022!$D$3:$L$3,0))/SUMIFS(CT_Bands_Revaluing_2022!$W$19:$AF$19, CT_Bands_Revaluing_2022!$W$4:$AF$4, CT_Bands_2003_Rates!CI$3), "n/a")</f>
        <v>3.481088562743704E-2</v>
      </c>
      <c r="CJ23" s="136">
        <f>IFERROR(INDEX(CT_Bills_2003_2022!$D$4:$L$25,MATCH(CT_Bands_2003_Rates!$B23,CT_Bills_2003_2022!$B$4:$B$25,0),MATCH(CT_Bands_2003_Rates!CJ$2,CT_Bills_2003_2022!$D$3:$L$3,0))/SUMIFS(CT_Bands_Revaluing_2022!$W$19:$AF$19, CT_Bands_Revaluing_2022!$W$4:$AF$4, CT_Bands_2003_Rates!CJ$3), "n/a")</f>
        <v>2.4060496684813668E-2</v>
      </c>
      <c r="CK23" s="136">
        <f>IFERROR(INDEX(CT_Bills_2003_2022!$D$4:$L$25,MATCH(CT_Bands_2003_Rates!$B23,CT_Bills_2003_2022!$B$4:$B$25,0),MATCH(CT_Bands_2003_Rates!CK$2,CT_Bills_2003_2022!$D$3:$L$3,0))/SUMIFS(CT_Bands_Revaluing_2022!$W$19:$AF$19, CT_Bands_Revaluing_2022!$W$4:$AF$4, CT_Bands_2003_Rates!CK$3), "n/a")</f>
        <v>1.7592635141286433E-2</v>
      </c>
      <c r="CL23" s="136">
        <f>IFERROR(INDEX(CT_Bills_2003_2022!$D$4:$L$25,MATCH(CT_Bands_2003_Rates!$B23,CT_Bills_2003_2022!$B$4:$B$25,0),MATCH(CT_Bands_2003_Rates!CL$2,CT_Bills_2003_2022!$D$3:$L$3,0))/SUMIFS(CT_Bands_Revaluing_2022!$W$19:$AF$19, CT_Bands_Revaluing_2022!$W$4:$AF$4, CT_Bands_2003_Rates!CL$3), "n/a")</f>
        <v>1.3301755498500543E-2</v>
      </c>
      <c r="CM23" s="136">
        <f>IFERROR(INDEX(CT_Bills_2003_2022!$D$4:$L$25,MATCH(CT_Bands_2003_Rates!$B23,CT_Bills_2003_2022!$B$4:$B$25,0),MATCH(CT_Bands_2003_Rates!CM$2,CT_Bills_2003_2022!$D$3:$L$3,0))/SUMIFS(CT_Bands_Revaluing_2022!$W$19:$AF$19, CT_Bands_Revaluing_2022!$W$4:$AF$4, CT_Bands_2003_Rates!CM$3), "n/a")</f>
        <v>9.8561241894086059E-3</v>
      </c>
      <c r="CN23" s="136">
        <f>IFERROR(INDEX(CT_Bills_2003_2022!$D$4:$L$25,MATCH(CT_Bands_2003_Rates!$B23,CT_Bills_2003_2022!$B$4:$B$25,0),MATCH(CT_Bands_2003_Rates!CN$2,CT_Bills_2003_2022!$D$3:$L$3,0))/SUMIFS(CT_Bands_Revaluing_2022!$W$19:$AF$19, CT_Bands_Revaluing_2022!$W$4:$AF$4, CT_Bands_2003_Rates!CN$3), "n/a")</f>
        <v>6.9327000005367217E-3</v>
      </c>
      <c r="CO23" s="136">
        <f>IFERROR(INDEX(CT_Bills_2003_2022!$D$4:$L$25,MATCH(CT_Bands_2003_Rates!$B23,CT_Bills_2003_2022!$B$4:$B$25,0),MATCH(CT_Bands_2003_Rates!CO$2,CT_Bills_2003_2022!$D$3:$L$3,0))/SUMIFS(CT_Bands_Revaluing_2022!$W$19:$AF$19, CT_Bands_Revaluing_2022!$W$4:$AF$4, CT_Bands_2003_Rates!CO$3), "n/a")</f>
        <v>5.0653794848011437E-3</v>
      </c>
      <c r="CP23" s="136">
        <f>IFERROR(INDEX(CT_Bills_2003_2022!$D$4:$L$25,MATCH(CT_Bands_2003_Rates!$B23,CT_Bills_2003_2022!$B$4:$B$25,0),MATCH(CT_Bands_2003_Rates!CP$2,CT_Bills_2003_2022!$D$3:$L$3,0))/SUMIFS(CT_Bands_Revaluing_2022!$W$19:$AF$19, CT_Bands_Revaluing_2022!$W$4:$AF$4, CT_Bands_2003_Rates!CP$3), "n/a")</f>
        <v>4.4702644769422832E-3</v>
      </c>
    </row>
    <row r="24" spans="1:94" x14ac:dyDescent="0.25">
      <c r="A24" s="126" t="s">
        <v>1127</v>
      </c>
      <c r="B24" s="127" t="s">
        <v>1128</v>
      </c>
      <c r="C24" s="127" t="s">
        <v>2335</v>
      </c>
      <c r="D24" s="146">
        <f t="shared" si="0"/>
        <v>1.5827444133333333E-2</v>
      </c>
      <c r="E24" s="146">
        <f t="shared" si="1"/>
        <v>1.1786344412718811E-2</v>
      </c>
      <c r="F24" s="146">
        <f t="shared" si="2"/>
        <v>9.3102338718611607E-3</v>
      </c>
      <c r="G24" s="146">
        <f t="shared" si="3"/>
        <v>7.6584242399478711E-3</v>
      </c>
      <c r="H24" s="146">
        <f t="shared" si="4"/>
        <v>7.0773009095378174E-3</v>
      </c>
      <c r="I24" s="146">
        <f t="shared" si="5"/>
        <v>6.1974857178886929E-3</v>
      </c>
      <c r="J24" s="146">
        <f t="shared" si="6"/>
        <v>5.029903830589974E-3</v>
      </c>
      <c r="K24" s="146">
        <f t="shared" si="7"/>
        <v>4.4101210215968904E-3</v>
      </c>
      <c r="L24" s="146">
        <f t="shared" si="8"/>
        <v>4.5406552397210496E-3</v>
      </c>
      <c r="M24" s="127"/>
      <c r="N24" s="136">
        <f>IFERROR(INDEX(CT_Bills_2003_2022!$D$4:$L$25,MATCH(CT_Bands_2003_Rates!$B24,CT_Bills_2003_2022!$B$4:$B$25,0),MATCH(CT_Bands_2003_Rates!N$2,CT_Bills_2003_2022!$D$3:$L$3,0))/SUMIFS(CT_Bands_Revaluing_2022!$W$19:$AF$19, CT_Bands_Revaluing_2022!$W$4:$AF$4, CT_Bands_2003_Rates!N$3), "n/a")</f>
        <v>1.5827444133333333E-2</v>
      </c>
      <c r="O24" s="136">
        <f>IFERROR(INDEX(CT_Bills_2003_2022!$D$4:$L$25,MATCH(CT_Bands_2003_Rates!$B24,CT_Bills_2003_2022!$B$4:$B$25,0),MATCH(CT_Bands_2003_Rates!O$2,CT_Bills_2003_2022!$D$3:$L$3,0))/SUMIFS(CT_Bands_Revaluing_2022!$W$19:$AF$19, CT_Bands_Revaluing_2022!$W$4:$AF$4, CT_Bands_2003_Rates!O$3), "n/a")</f>
        <v>1.0102580925187551E-2</v>
      </c>
      <c r="P24" s="136">
        <f>IFERROR(INDEX(CT_Bills_2003_2022!$D$4:$L$25,MATCH(CT_Bands_2003_Rates!$B24,CT_Bills_2003_2022!$B$4:$B$25,0),MATCH(CT_Bands_2003_Rates!P$2,CT_Bills_2003_2022!$D$3:$L$3,0))/SUMIFS(CT_Bands_Revaluing_2022!$W$19:$AF$19, CT_Bands_Revaluing_2022!$W$4:$AF$4, CT_Bands_2003_Rates!P$3), "n/a")</f>
        <v>6.9826754038958706E-3</v>
      </c>
      <c r="Q24" s="136">
        <f>IFERROR(INDEX(CT_Bills_2003_2022!$D$4:$L$25,MATCH(CT_Bands_2003_Rates!$B24,CT_Bills_2003_2022!$B$4:$B$25,0),MATCH(CT_Bands_2003_Rates!Q$2,CT_Bills_2003_2022!$D$3:$L$3,0))/SUMIFS(CT_Bands_Revaluing_2022!$W$19:$AF$19, CT_Bands_Revaluing_2022!$W$4:$AF$4, CT_Bands_2003_Rates!Q$3), "n/a")</f>
        <v>5.1056161599652471E-3</v>
      </c>
      <c r="R24" s="136">
        <f>IFERROR(INDEX(CT_Bills_2003_2022!$D$4:$L$25,MATCH(CT_Bands_2003_Rates!$B24,CT_Bills_2003_2022!$B$4:$B$25,0),MATCH(CT_Bands_2003_Rates!R$2,CT_Bills_2003_2022!$D$3:$L$3,0))/SUMIFS(CT_Bands_Revaluing_2022!$W$19:$AF$19, CT_Bands_Revaluing_2022!$W$4:$AF$4, CT_Bands_2003_Rates!R$3), "n/a")</f>
        <v>3.8603459506569905E-3</v>
      </c>
      <c r="S24" s="136">
        <f>IFERROR(INDEX(CT_Bills_2003_2022!$D$4:$L$25,MATCH(CT_Bands_2003_Rates!$B24,CT_Bills_2003_2022!$B$4:$B$25,0),MATCH(CT_Bands_2003_Rates!S$2,CT_Bills_2003_2022!$D$3:$L$3,0))/SUMIFS(CT_Bands_Revaluing_2022!$W$19:$AF$19, CT_Bands_Revaluing_2022!$W$4:$AF$4, CT_Bands_2003_Rates!S$3), "n/a")</f>
        <v>2.8603780236409349E-3</v>
      </c>
      <c r="T24" s="136">
        <f>IFERROR(INDEX(CT_Bills_2003_2022!$D$4:$L$25,MATCH(CT_Bands_2003_Rates!$B24,CT_Bills_2003_2022!$B$4:$B$25,0),MATCH(CT_Bands_2003_Rates!T$2,CT_Bills_2003_2022!$D$3:$L$3,0))/SUMIFS(CT_Bands_Revaluing_2022!$W$19:$AF$19, CT_Bands_Revaluing_2022!$W$4:$AF$4, CT_Bands_2003_Rates!T$3), "n/a")</f>
        <v>2.0119615322359893E-3</v>
      </c>
      <c r="U24" s="136">
        <f>IFERROR(INDEX(CT_Bills_2003_2022!$D$4:$L$25,MATCH(CT_Bands_2003_Rates!$B24,CT_Bills_2003_2022!$B$4:$B$25,0),MATCH(CT_Bands_2003_Rates!U$2,CT_Bills_2003_2022!$D$3:$L$3,0))/SUMIFS(CT_Bands_Revaluing_2022!$W$19:$AF$19, CT_Bands_Revaluing_2022!$W$4:$AF$4, CT_Bands_2003_Rates!U$3), "n/a")</f>
        <v>1.4700403405322967E-3</v>
      </c>
      <c r="V24" s="136">
        <f>IFERROR(INDEX(CT_Bills_2003_2022!$D$4:$L$25,MATCH(CT_Bands_2003_Rates!$B24,CT_Bills_2003_2022!$B$4:$B$25,0),MATCH(CT_Bands_2003_Rates!V$2,CT_Bills_2003_2022!$D$3:$L$3,0))/SUMIFS(CT_Bands_Revaluing_2022!$W$19:$AF$19, CT_Bands_Revaluing_2022!$W$4:$AF$4, CT_Bands_2003_Rates!V$3), "n/a")</f>
        <v>1.2973300684917283E-3</v>
      </c>
      <c r="W24" s="147">
        <f>IFERROR(INDEX(CT_Bills_2003_2022!$D$4:$L$25,MATCH(CT_Bands_2003_Rates!$B24,CT_Bills_2003_2022!$B$4:$B$25,0),MATCH(CT_Bands_2003_Rates!W$2,CT_Bills_2003_2022!$D$3:$L$3,0))/SUMIFS(CT_Bands_Revaluing_2022!$W$19:$AF$19, CT_Bands_Revaluing_2022!$W$4:$AF$4, CT_Bands_2003_Rates!W$3), "n/a")</f>
        <v>1.8465351488888889E-2</v>
      </c>
      <c r="X24" s="136">
        <f>IFERROR(INDEX(CT_Bills_2003_2022!$D$4:$L$25,MATCH(CT_Bands_2003_Rates!$B24,CT_Bills_2003_2022!$B$4:$B$25,0),MATCH(CT_Bands_2003_Rates!X$2,CT_Bills_2003_2022!$D$3:$L$3,0))/SUMIFS(CT_Bands_Revaluing_2022!$W$19:$AF$19, CT_Bands_Revaluing_2022!$W$4:$AF$4, CT_Bands_2003_Rates!X$3), "n/a")</f>
        <v>1.1786344412718811E-2</v>
      </c>
      <c r="Y24" s="136">
        <f>IFERROR(INDEX(CT_Bills_2003_2022!$D$4:$L$25,MATCH(CT_Bands_2003_Rates!$B24,CT_Bills_2003_2022!$B$4:$B$25,0),MATCH(CT_Bands_2003_Rates!Y$2,CT_Bills_2003_2022!$D$3:$L$3,0))/SUMIFS(CT_Bands_Revaluing_2022!$W$19:$AF$19, CT_Bands_Revaluing_2022!$W$4:$AF$4, CT_Bands_2003_Rates!Y$3), "n/a")</f>
        <v>8.1464546378785165E-3</v>
      </c>
      <c r="Z24" s="136">
        <f>IFERROR(INDEX(CT_Bills_2003_2022!$D$4:$L$25,MATCH(CT_Bands_2003_Rates!$B24,CT_Bills_2003_2022!$B$4:$B$25,0),MATCH(CT_Bands_2003_Rates!Z$2,CT_Bills_2003_2022!$D$3:$L$3,0))/SUMIFS(CT_Bands_Revaluing_2022!$W$19:$AF$19, CT_Bands_Revaluing_2022!$W$4:$AF$4, CT_Bands_2003_Rates!Z$3), "n/a")</f>
        <v>5.956552186626122E-3</v>
      </c>
      <c r="AA24" s="136">
        <f>IFERROR(INDEX(CT_Bills_2003_2022!$D$4:$L$25,MATCH(CT_Bands_2003_Rates!$B24,CT_Bills_2003_2022!$B$4:$B$25,0),MATCH(CT_Bands_2003_Rates!AA$2,CT_Bills_2003_2022!$D$3:$L$3,0))/SUMIFS(CT_Bands_Revaluing_2022!$W$19:$AF$19, CT_Bands_Revaluing_2022!$W$4:$AF$4, CT_Bands_2003_Rates!AA$3), "n/a")</f>
        <v>4.5037369424331562E-3</v>
      </c>
      <c r="AB24" s="136">
        <f>IFERROR(INDEX(CT_Bills_2003_2022!$D$4:$L$25,MATCH(CT_Bands_2003_Rates!$B24,CT_Bills_2003_2022!$B$4:$B$25,0),MATCH(CT_Bands_2003_Rates!AB$2,CT_Bills_2003_2022!$D$3:$L$3,0))/SUMIFS(CT_Bands_Revaluing_2022!$W$19:$AF$19, CT_Bands_Revaluing_2022!$W$4:$AF$4, CT_Bands_2003_Rates!AB$3), "n/a")</f>
        <v>3.337107694247758E-3</v>
      </c>
      <c r="AC24" s="136">
        <f>IFERROR(INDEX(CT_Bills_2003_2022!$D$4:$L$25,MATCH(CT_Bands_2003_Rates!$B24,CT_Bills_2003_2022!$B$4:$B$25,0),MATCH(CT_Bands_2003_Rates!AC$2,CT_Bills_2003_2022!$D$3:$L$3,0))/SUMIFS(CT_Bands_Revaluing_2022!$W$19:$AF$19, CT_Bands_Revaluing_2022!$W$4:$AF$4, CT_Bands_2003_Rates!AC$3), "n/a")</f>
        <v>2.3472884542753212E-3</v>
      </c>
      <c r="AD24" s="136">
        <f>IFERROR(INDEX(CT_Bills_2003_2022!$D$4:$L$25,MATCH(CT_Bands_2003_Rates!$B24,CT_Bills_2003_2022!$B$4:$B$25,0),MATCH(CT_Bands_2003_Rates!AD$2,CT_Bills_2003_2022!$D$3:$L$3,0))/SUMIFS(CT_Bands_Revaluing_2022!$W$19:$AF$19, CT_Bands_Revaluing_2022!$W$4:$AF$4, CT_Bands_2003_Rates!AD$3), "n/a")</f>
        <v>1.7150470639543463E-3</v>
      </c>
      <c r="AE24" s="136">
        <f>IFERROR(INDEX(CT_Bills_2003_2022!$D$4:$L$25,MATCH(CT_Bands_2003_Rates!$B24,CT_Bills_2003_2022!$B$4:$B$25,0),MATCH(CT_Bands_2003_Rates!AE$2,CT_Bills_2003_2022!$D$3:$L$3,0))/SUMIFS(CT_Bands_Revaluing_2022!$W$19:$AF$19, CT_Bands_Revaluing_2022!$W$4:$AF$4, CT_Bands_2003_Rates!AE$3), "n/a")</f>
        <v>1.5135517465736832E-3</v>
      </c>
      <c r="AF24" s="147">
        <f>IFERROR(INDEX(CT_Bills_2003_2022!$D$4:$L$25,MATCH(CT_Bands_2003_Rates!$B24,CT_Bills_2003_2022!$B$4:$B$25,0),MATCH(CT_Bands_2003_Rates!AF$2,CT_Bills_2003_2022!$D$3:$L$3,0))/SUMIFS(CT_Bands_Revaluing_2022!$W$19:$AF$19, CT_Bands_Revaluing_2022!$W$4:$AF$4, CT_Bands_2003_Rates!AF$3), "n/a")</f>
        <v>2.1103258844444445E-2</v>
      </c>
      <c r="AG24" s="136">
        <f>IFERROR(INDEX(CT_Bills_2003_2022!$D$4:$L$25,MATCH(CT_Bands_2003_Rates!$B24,CT_Bills_2003_2022!$B$4:$B$25,0),MATCH(CT_Bands_2003_Rates!AG$2,CT_Bills_2003_2022!$D$3:$L$3,0))/SUMIFS(CT_Bands_Revaluing_2022!$W$19:$AF$19, CT_Bands_Revaluing_2022!$W$4:$AF$4, CT_Bands_2003_Rates!AG$3), "n/a")</f>
        <v>1.3470107900250069E-2</v>
      </c>
      <c r="AH24" s="136">
        <f>IFERROR(INDEX(CT_Bills_2003_2022!$D$4:$L$25,MATCH(CT_Bands_2003_Rates!$B24,CT_Bills_2003_2022!$B$4:$B$25,0),MATCH(CT_Bands_2003_Rates!AH$2,CT_Bills_2003_2022!$D$3:$L$3,0))/SUMIFS(CT_Bands_Revaluing_2022!$W$19:$AF$19, CT_Bands_Revaluing_2022!$W$4:$AF$4, CT_Bands_2003_Rates!AH$3), "n/a")</f>
        <v>9.3102338718611607E-3</v>
      </c>
      <c r="AI24" s="136">
        <f>IFERROR(INDEX(CT_Bills_2003_2022!$D$4:$L$25,MATCH(CT_Bands_2003_Rates!$B24,CT_Bills_2003_2022!$B$4:$B$25,0),MATCH(CT_Bands_2003_Rates!AI$2,CT_Bills_2003_2022!$D$3:$L$3,0))/SUMIFS(CT_Bands_Revaluing_2022!$W$19:$AF$19, CT_Bands_Revaluing_2022!$W$4:$AF$4, CT_Bands_2003_Rates!AI$3), "n/a")</f>
        <v>6.8074882132869961E-3</v>
      </c>
      <c r="AJ24" s="136">
        <f>IFERROR(INDEX(CT_Bills_2003_2022!$D$4:$L$25,MATCH(CT_Bands_2003_Rates!$B24,CT_Bills_2003_2022!$B$4:$B$25,0),MATCH(CT_Bands_2003_Rates!AJ$2,CT_Bills_2003_2022!$D$3:$L$3,0))/SUMIFS(CT_Bands_Revaluing_2022!$W$19:$AF$19, CT_Bands_Revaluing_2022!$W$4:$AF$4, CT_Bands_2003_Rates!AJ$3), "n/a")</f>
        <v>5.1471279342093215E-3</v>
      </c>
      <c r="AK24" s="136">
        <f>IFERROR(INDEX(CT_Bills_2003_2022!$D$4:$L$25,MATCH(CT_Bands_2003_Rates!$B24,CT_Bills_2003_2022!$B$4:$B$25,0),MATCH(CT_Bands_2003_Rates!AK$2,CT_Bills_2003_2022!$D$3:$L$3,0))/SUMIFS(CT_Bands_Revaluing_2022!$W$19:$AF$19, CT_Bands_Revaluing_2022!$W$4:$AF$4, CT_Bands_2003_Rates!AK$3), "n/a")</f>
        <v>3.8138373648545806E-3</v>
      </c>
      <c r="AL24" s="136">
        <f>IFERROR(INDEX(CT_Bills_2003_2022!$D$4:$L$25,MATCH(CT_Bands_2003_Rates!$B24,CT_Bills_2003_2022!$B$4:$B$25,0),MATCH(CT_Bands_2003_Rates!AL$2,CT_Bills_2003_2022!$D$3:$L$3,0))/SUMIFS(CT_Bands_Revaluing_2022!$W$19:$AF$19, CT_Bands_Revaluing_2022!$W$4:$AF$4, CT_Bands_2003_Rates!AL$3), "n/a")</f>
        <v>2.6826153763146528E-3</v>
      </c>
      <c r="AM24" s="136">
        <f>IFERROR(INDEX(CT_Bills_2003_2022!$D$4:$L$25,MATCH(CT_Bands_2003_Rates!$B24,CT_Bills_2003_2022!$B$4:$B$25,0),MATCH(CT_Bands_2003_Rates!AM$2,CT_Bills_2003_2022!$D$3:$L$3,0))/SUMIFS(CT_Bands_Revaluing_2022!$W$19:$AF$19, CT_Bands_Revaluing_2022!$W$4:$AF$4, CT_Bands_2003_Rates!AM$3), "n/a")</f>
        <v>1.9600537873763956E-3</v>
      </c>
      <c r="AN24" s="136">
        <f>IFERROR(INDEX(CT_Bills_2003_2022!$D$4:$L$25,MATCH(CT_Bands_2003_Rates!$B24,CT_Bills_2003_2022!$B$4:$B$25,0),MATCH(CT_Bands_2003_Rates!AN$2,CT_Bills_2003_2022!$D$3:$L$3,0))/SUMIFS(CT_Bands_Revaluing_2022!$W$19:$AF$19, CT_Bands_Revaluing_2022!$W$4:$AF$4, CT_Bands_2003_Rates!AN$3), "n/a")</f>
        <v>1.7297734246556379E-3</v>
      </c>
      <c r="AO24" s="147">
        <f>IFERROR(INDEX(CT_Bills_2003_2022!$D$4:$L$25,MATCH(CT_Bands_2003_Rates!$B24,CT_Bills_2003_2022!$B$4:$B$25,0),MATCH(CT_Bands_2003_Rates!AO$2,CT_Bills_2003_2022!$D$3:$L$3,0))/SUMIFS(CT_Bands_Revaluing_2022!$W$19:$AF$19, CT_Bands_Revaluing_2022!$W$4:$AF$4, CT_Bands_2003_Rates!AO$3), "n/a")</f>
        <v>2.37411662E-2</v>
      </c>
      <c r="AP24" s="136">
        <f>IFERROR(INDEX(CT_Bills_2003_2022!$D$4:$L$25,MATCH(CT_Bands_2003_Rates!$B24,CT_Bills_2003_2022!$B$4:$B$25,0),MATCH(CT_Bands_2003_Rates!AP$2,CT_Bills_2003_2022!$D$3:$L$3,0))/SUMIFS(CT_Bands_Revaluing_2022!$W$19:$AF$19, CT_Bands_Revaluing_2022!$W$4:$AF$4, CT_Bands_2003_Rates!AP$3), "n/a")</f>
        <v>1.5153871387781329E-2</v>
      </c>
      <c r="AQ24" s="136">
        <f>IFERROR(INDEX(CT_Bills_2003_2022!$D$4:$L$25,MATCH(CT_Bands_2003_Rates!$B24,CT_Bills_2003_2022!$B$4:$B$25,0),MATCH(CT_Bands_2003_Rates!AQ$2,CT_Bills_2003_2022!$D$3:$L$3,0))/SUMIFS(CT_Bands_Revaluing_2022!$W$19:$AF$19, CT_Bands_Revaluing_2022!$W$4:$AF$4, CT_Bands_2003_Rates!AQ$3), "n/a")</f>
        <v>1.0474013105843807E-2</v>
      </c>
      <c r="AR24" s="136">
        <f>IFERROR(INDEX(CT_Bills_2003_2022!$D$4:$L$25,MATCH(CT_Bands_2003_Rates!$B24,CT_Bills_2003_2022!$B$4:$B$25,0),MATCH(CT_Bands_2003_Rates!AR$2,CT_Bills_2003_2022!$D$3:$L$3,0))/SUMIFS(CT_Bands_Revaluing_2022!$W$19:$AF$19, CT_Bands_Revaluing_2022!$W$4:$AF$4, CT_Bands_2003_Rates!AR$3), "n/a")</f>
        <v>7.6584242399478711E-3</v>
      </c>
      <c r="AS24" s="136">
        <f>IFERROR(INDEX(CT_Bills_2003_2022!$D$4:$L$25,MATCH(CT_Bands_2003_Rates!$B24,CT_Bills_2003_2022!$B$4:$B$25,0),MATCH(CT_Bands_2003_Rates!AS$2,CT_Bills_2003_2022!$D$3:$L$3,0))/SUMIFS(CT_Bands_Revaluing_2022!$W$19:$AF$19, CT_Bands_Revaluing_2022!$W$4:$AF$4, CT_Bands_2003_Rates!AS$3), "n/a")</f>
        <v>5.7905189259854868E-3</v>
      </c>
      <c r="AT24" s="136">
        <f>IFERROR(INDEX(CT_Bills_2003_2022!$D$4:$L$25,MATCH(CT_Bands_2003_Rates!$B24,CT_Bills_2003_2022!$B$4:$B$25,0),MATCH(CT_Bands_2003_Rates!AT$2,CT_Bills_2003_2022!$D$3:$L$3,0))/SUMIFS(CT_Bands_Revaluing_2022!$W$19:$AF$19, CT_Bands_Revaluing_2022!$W$4:$AF$4, CT_Bands_2003_Rates!AT$3), "n/a")</f>
        <v>4.2905670354614033E-3</v>
      </c>
      <c r="AU24" s="136">
        <f>IFERROR(INDEX(CT_Bills_2003_2022!$D$4:$L$25,MATCH(CT_Bands_2003_Rates!$B24,CT_Bills_2003_2022!$B$4:$B$25,0),MATCH(CT_Bands_2003_Rates!AU$2,CT_Bills_2003_2022!$D$3:$L$3,0))/SUMIFS(CT_Bands_Revaluing_2022!$W$19:$AF$19, CT_Bands_Revaluing_2022!$W$4:$AF$4, CT_Bands_2003_Rates!AU$3), "n/a")</f>
        <v>3.0179422983539848E-3</v>
      </c>
      <c r="AV24" s="136">
        <f>IFERROR(INDEX(CT_Bills_2003_2022!$D$4:$L$25,MATCH(CT_Bands_2003_Rates!$B24,CT_Bills_2003_2022!$B$4:$B$25,0),MATCH(CT_Bands_2003_Rates!AV$2,CT_Bills_2003_2022!$D$3:$L$3,0))/SUMIFS(CT_Bands_Revaluing_2022!$W$19:$AF$19, CT_Bands_Revaluing_2022!$W$4:$AF$4, CT_Bands_2003_Rates!AV$3), "n/a")</f>
        <v>2.2050605107984452E-3</v>
      </c>
      <c r="AW24" s="136">
        <f>IFERROR(INDEX(CT_Bills_2003_2022!$D$4:$L$25,MATCH(CT_Bands_2003_Rates!$B24,CT_Bills_2003_2022!$B$4:$B$25,0),MATCH(CT_Bands_2003_Rates!AW$2,CT_Bills_2003_2022!$D$3:$L$3,0))/SUMIFS(CT_Bands_Revaluing_2022!$W$19:$AF$19, CT_Bands_Revaluing_2022!$W$4:$AF$4, CT_Bands_2003_Rates!AW$3), "n/a")</f>
        <v>1.9459951027375928E-3</v>
      </c>
      <c r="AX24" s="147">
        <f>IFERROR(INDEX(CT_Bills_2003_2022!$D$4:$L$25,MATCH(CT_Bands_2003_Rates!$B24,CT_Bills_2003_2022!$B$4:$B$25,0),MATCH(CT_Bands_2003_Rates!AX$2,CT_Bills_2003_2022!$D$3:$L$3,0))/SUMIFS(CT_Bands_Revaluing_2022!$W$19:$AF$19, CT_Bands_Revaluing_2022!$W$4:$AF$4, CT_Bands_2003_Rates!AX$3), "n/a")</f>
        <v>2.9016980911111115E-2</v>
      </c>
      <c r="AY24" s="136">
        <f>IFERROR(INDEX(CT_Bills_2003_2022!$D$4:$L$25,MATCH(CT_Bands_2003_Rates!$B24,CT_Bills_2003_2022!$B$4:$B$25,0),MATCH(CT_Bands_2003_Rates!AY$2,CT_Bills_2003_2022!$D$3:$L$3,0))/SUMIFS(CT_Bands_Revaluing_2022!$W$19:$AF$19, CT_Bands_Revaluing_2022!$W$4:$AF$4, CT_Bands_2003_Rates!AY$3), "n/a")</f>
        <v>1.8521398362843847E-2</v>
      </c>
      <c r="AZ24" s="136">
        <f>IFERROR(INDEX(CT_Bills_2003_2022!$D$4:$L$25,MATCH(CT_Bands_2003_Rates!$B24,CT_Bills_2003_2022!$B$4:$B$25,0),MATCH(CT_Bands_2003_Rates!AZ$2,CT_Bills_2003_2022!$D$3:$L$3,0))/SUMIFS(CT_Bands_Revaluing_2022!$W$19:$AF$19, CT_Bands_Revaluing_2022!$W$4:$AF$4, CT_Bands_2003_Rates!AZ$3), "n/a")</f>
        <v>1.2801571573809097E-2</v>
      </c>
      <c r="BA24" s="136">
        <f>IFERROR(INDEX(CT_Bills_2003_2022!$D$4:$L$25,MATCH(CT_Bands_2003_Rates!$B24,CT_Bills_2003_2022!$B$4:$B$25,0),MATCH(CT_Bands_2003_Rates!BA$2,CT_Bills_2003_2022!$D$3:$L$3,0))/SUMIFS(CT_Bands_Revaluing_2022!$W$19:$AF$19, CT_Bands_Revaluing_2022!$W$4:$AF$4, CT_Bands_2003_Rates!BA$3), "n/a")</f>
        <v>9.360296293269621E-3</v>
      </c>
      <c r="BB24" s="136">
        <f>IFERROR(INDEX(CT_Bills_2003_2022!$D$4:$L$25,MATCH(CT_Bands_2003_Rates!$B24,CT_Bills_2003_2022!$B$4:$B$25,0),MATCH(CT_Bands_2003_Rates!BB$2,CT_Bills_2003_2022!$D$3:$L$3,0))/SUMIFS(CT_Bands_Revaluing_2022!$W$19:$AF$19, CT_Bands_Revaluing_2022!$W$4:$AF$4, CT_Bands_2003_Rates!BB$3), "n/a")</f>
        <v>7.0773009095378174E-3</v>
      </c>
      <c r="BC24" s="136">
        <f>IFERROR(INDEX(CT_Bills_2003_2022!$D$4:$L$25,MATCH(CT_Bands_2003_Rates!$B24,CT_Bills_2003_2022!$B$4:$B$25,0),MATCH(CT_Bands_2003_Rates!BC$2,CT_Bills_2003_2022!$D$3:$L$3,0))/SUMIFS(CT_Bands_Revaluing_2022!$W$19:$AF$19, CT_Bands_Revaluing_2022!$W$4:$AF$4, CT_Bands_2003_Rates!BC$3), "n/a")</f>
        <v>5.2440263766750485E-3</v>
      </c>
      <c r="BD24" s="136">
        <f>IFERROR(INDEX(CT_Bills_2003_2022!$D$4:$L$25,MATCH(CT_Bands_2003_Rates!$B24,CT_Bills_2003_2022!$B$4:$B$25,0),MATCH(CT_Bands_2003_Rates!BD$2,CT_Bills_2003_2022!$D$3:$L$3,0))/SUMIFS(CT_Bands_Revaluing_2022!$W$19:$AF$19, CT_Bands_Revaluing_2022!$W$4:$AF$4, CT_Bands_2003_Rates!BD$3), "n/a")</f>
        <v>3.6885961424326479E-3</v>
      </c>
      <c r="BE24" s="136">
        <f>IFERROR(INDEX(CT_Bills_2003_2022!$D$4:$L$25,MATCH(CT_Bands_2003_Rates!$B24,CT_Bills_2003_2022!$B$4:$B$25,0),MATCH(CT_Bands_2003_Rates!BE$2,CT_Bills_2003_2022!$D$3:$L$3,0))/SUMIFS(CT_Bands_Revaluing_2022!$W$19:$AF$19, CT_Bands_Revaluing_2022!$W$4:$AF$4, CT_Bands_2003_Rates!BE$3), "n/a")</f>
        <v>2.6950739576425443E-3</v>
      </c>
      <c r="BF24" s="136">
        <f>IFERROR(INDEX(CT_Bills_2003_2022!$D$4:$L$25,MATCH(CT_Bands_2003_Rates!$B24,CT_Bills_2003_2022!$B$4:$B$25,0),MATCH(CT_Bands_2003_Rates!BF$2,CT_Bills_2003_2022!$D$3:$L$3,0))/SUMIFS(CT_Bands_Revaluing_2022!$W$19:$AF$19, CT_Bands_Revaluing_2022!$W$4:$AF$4, CT_Bands_2003_Rates!BF$3), "n/a")</f>
        <v>2.3784384589015024E-3</v>
      </c>
      <c r="BG24" s="147">
        <f>IFERROR(INDEX(CT_Bills_2003_2022!$D$4:$L$25,MATCH(CT_Bands_2003_Rates!$B24,CT_Bills_2003_2022!$B$4:$B$25,0),MATCH(CT_Bands_2003_Rates!BG$2,CT_Bills_2003_2022!$D$3:$L$3,0))/SUMIFS(CT_Bands_Revaluing_2022!$W$19:$AF$19, CT_Bands_Revaluing_2022!$W$4:$AF$4, CT_Bands_2003_Rates!BG$3), "n/a")</f>
        <v>3.4292795622222219E-2</v>
      </c>
      <c r="BH24" s="136">
        <f>IFERROR(INDEX(CT_Bills_2003_2022!$D$4:$L$25,MATCH(CT_Bands_2003_Rates!$B24,CT_Bills_2003_2022!$B$4:$B$25,0),MATCH(CT_Bands_2003_Rates!BH$2,CT_Bills_2003_2022!$D$3:$L$3,0))/SUMIFS(CT_Bands_Revaluing_2022!$W$19:$AF$19, CT_Bands_Revaluing_2022!$W$4:$AF$4, CT_Bands_2003_Rates!BH$3), "n/a")</f>
        <v>2.1888925337906363E-2</v>
      </c>
      <c r="BI24" s="136">
        <f>IFERROR(INDEX(CT_Bills_2003_2022!$D$4:$L$25,MATCH(CT_Bands_2003_Rates!$B24,CT_Bills_2003_2022!$B$4:$B$25,0),MATCH(CT_Bands_2003_Rates!BI$2,CT_Bills_2003_2022!$D$3:$L$3,0))/SUMIFS(CT_Bands_Revaluing_2022!$W$19:$AF$19, CT_Bands_Revaluing_2022!$W$4:$AF$4, CT_Bands_2003_Rates!BI$3), "n/a")</f>
        <v>1.5129130041774385E-2</v>
      </c>
      <c r="BJ24" s="136">
        <f>IFERROR(INDEX(CT_Bills_2003_2022!$D$4:$L$25,MATCH(CT_Bands_2003_Rates!$B24,CT_Bills_2003_2022!$B$4:$B$25,0),MATCH(CT_Bands_2003_Rates!BJ$2,CT_Bills_2003_2022!$D$3:$L$3,0))/SUMIFS(CT_Bands_Revaluing_2022!$W$19:$AF$19, CT_Bands_Revaluing_2022!$W$4:$AF$4, CT_Bands_2003_Rates!BJ$3), "n/a")</f>
        <v>1.1062168346591369E-2</v>
      </c>
      <c r="BK24" s="136">
        <f>IFERROR(INDEX(CT_Bills_2003_2022!$D$4:$L$25,MATCH(CT_Bands_2003_Rates!$B24,CT_Bills_2003_2022!$B$4:$B$25,0),MATCH(CT_Bands_2003_Rates!BK$2,CT_Bills_2003_2022!$D$3:$L$3,0))/SUMIFS(CT_Bands_Revaluing_2022!$W$19:$AF$19, CT_Bands_Revaluing_2022!$W$4:$AF$4, CT_Bands_2003_Rates!BK$3), "n/a")</f>
        <v>8.3640828930901471E-3</v>
      </c>
      <c r="BL24" s="136">
        <f>IFERROR(INDEX(CT_Bills_2003_2022!$D$4:$L$25,MATCH(CT_Bands_2003_Rates!$B24,CT_Bills_2003_2022!$B$4:$B$25,0),MATCH(CT_Bands_2003_Rates!BL$2,CT_Bills_2003_2022!$D$3:$L$3,0))/SUMIFS(CT_Bands_Revaluing_2022!$W$19:$AF$19, CT_Bands_Revaluing_2022!$W$4:$AF$4, CT_Bands_2003_Rates!BL$3), "n/a")</f>
        <v>6.1974857178886929E-3</v>
      </c>
      <c r="BM24" s="136">
        <f>IFERROR(INDEX(CT_Bills_2003_2022!$D$4:$L$25,MATCH(CT_Bands_2003_Rates!$B24,CT_Bills_2003_2022!$B$4:$B$25,0),MATCH(CT_Bands_2003_Rates!BM$2,CT_Bills_2003_2022!$D$3:$L$3,0))/SUMIFS(CT_Bands_Revaluing_2022!$W$19:$AF$19, CT_Bands_Revaluing_2022!$W$4:$AF$4, CT_Bands_2003_Rates!BM$3), "n/a")</f>
        <v>4.3592499865113109E-3</v>
      </c>
      <c r="BN24" s="136">
        <f>IFERROR(INDEX(CT_Bills_2003_2022!$D$4:$L$25,MATCH(CT_Bands_2003_Rates!$B24,CT_Bills_2003_2022!$B$4:$B$25,0),MATCH(CT_Bands_2003_Rates!BN$2,CT_Bills_2003_2022!$D$3:$L$3,0))/SUMIFS(CT_Bands_Revaluing_2022!$W$19:$AF$19, CT_Bands_Revaluing_2022!$W$4:$AF$4, CT_Bands_2003_Rates!BN$3), "n/a")</f>
        <v>3.185087404486643E-3</v>
      </c>
      <c r="BO24" s="136">
        <f>IFERROR(INDEX(CT_Bills_2003_2022!$D$4:$L$25,MATCH(CT_Bands_2003_Rates!$B24,CT_Bills_2003_2022!$B$4:$B$25,0),MATCH(CT_Bands_2003_Rates!BO$2,CT_Bills_2003_2022!$D$3:$L$3,0))/SUMIFS(CT_Bands_Revaluing_2022!$W$19:$AF$19, CT_Bands_Revaluing_2022!$W$4:$AF$4, CT_Bands_2003_Rates!BO$3), "n/a")</f>
        <v>2.8108818150654113E-3</v>
      </c>
      <c r="BP24" s="147">
        <f>IFERROR(INDEX(CT_Bills_2003_2022!$D$4:$L$25,MATCH(CT_Bands_2003_Rates!$B24,CT_Bills_2003_2022!$B$4:$B$25,0),MATCH(CT_Bands_2003_Rates!BP$2,CT_Bills_2003_2022!$D$3:$L$3,0))/SUMIFS(CT_Bands_Revaluing_2022!$W$19:$AF$19, CT_Bands_Revaluing_2022!$W$4:$AF$4, CT_Bands_2003_Rates!BP$3), "n/a")</f>
        <v>3.956861033333333E-2</v>
      </c>
      <c r="BQ24" s="136">
        <f>IFERROR(INDEX(CT_Bills_2003_2022!$D$4:$L$25,MATCH(CT_Bands_2003_Rates!$B24,CT_Bills_2003_2022!$B$4:$B$25,0),MATCH(CT_Bands_2003_Rates!BQ$2,CT_Bills_2003_2022!$D$3:$L$3,0))/SUMIFS(CT_Bands_Revaluing_2022!$W$19:$AF$19, CT_Bands_Revaluing_2022!$W$4:$AF$4, CT_Bands_2003_Rates!BQ$3), "n/a")</f>
        <v>2.5256452312968882E-2</v>
      </c>
      <c r="BR24" s="136">
        <f>IFERROR(INDEX(CT_Bills_2003_2022!$D$4:$L$25,MATCH(CT_Bands_2003_Rates!$B24,CT_Bills_2003_2022!$B$4:$B$25,0),MATCH(CT_Bands_2003_Rates!BR$2,CT_Bills_2003_2022!$D$3:$L$3,0))/SUMIFS(CT_Bands_Revaluing_2022!$W$19:$AF$19, CT_Bands_Revaluing_2022!$W$4:$AF$4, CT_Bands_2003_Rates!BR$3), "n/a")</f>
        <v>1.7456688509739676E-2</v>
      </c>
      <c r="BS24" s="136">
        <f>IFERROR(INDEX(CT_Bills_2003_2022!$D$4:$L$25,MATCH(CT_Bands_2003_Rates!$B24,CT_Bills_2003_2022!$B$4:$B$25,0),MATCH(CT_Bands_2003_Rates!BS$2,CT_Bills_2003_2022!$D$3:$L$3,0))/SUMIFS(CT_Bands_Revaluing_2022!$W$19:$AF$19, CT_Bands_Revaluing_2022!$W$4:$AF$4, CT_Bands_2003_Rates!BS$3), "n/a")</f>
        <v>1.2764040399913119E-2</v>
      </c>
      <c r="BT24" s="136">
        <f>IFERROR(INDEX(CT_Bills_2003_2022!$D$4:$L$25,MATCH(CT_Bands_2003_Rates!$B24,CT_Bills_2003_2022!$B$4:$B$25,0),MATCH(CT_Bands_2003_Rates!BT$2,CT_Bills_2003_2022!$D$3:$L$3,0))/SUMIFS(CT_Bands_Revaluing_2022!$W$19:$AF$19, CT_Bands_Revaluing_2022!$W$4:$AF$4, CT_Bands_2003_Rates!BT$3), "n/a")</f>
        <v>9.6508648766424777E-3</v>
      </c>
      <c r="BU24" s="136">
        <f>IFERROR(INDEX(CT_Bills_2003_2022!$D$4:$L$25,MATCH(CT_Bands_2003_Rates!$B24,CT_Bills_2003_2022!$B$4:$B$25,0),MATCH(CT_Bands_2003_Rates!BU$2,CT_Bills_2003_2022!$D$3:$L$3,0))/SUMIFS(CT_Bands_Revaluing_2022!$W$19:$AF$19, CT_Bands_Revaluing_2022!$W$4:$AF$4, CT_Bands_2003_Rates!BU$3), "n/a")</f>
        <v>7.1509450591023382E-3</v>
      </c>
      <c r="BV24" s="136">
        <f>IFERROR(INDEX(CT_Bills_2003_2022!$D$4:$L$25,MATCH(CT_Bands_2003_Rates!$B24,CT_Bills_2003_2022!$B$4:$B$25,0),MATCH(CT_Bands_2003_Rates!BV$2,CT_Bills_2003_2022!$D$3:$L$3,0))/SUMIFS(CT_Bands_Revaluing_2022!$W$19:$AF$19, CT_Bands_Revaluing_2022!$W$4:$AF$4, CT_Bands_2003_Rates!BV$3), "n/a")</f>
        <v>5.029903830589974E-3</v>
      </c>
      <c r="BW24" s="136">
        <f>IFERROR(INDEX(CT_Bills_2003_2022!$D$4:$L$25,MATCH(CT_Bands_2003_Rates!$B24,CT_Bills_2003_2022!$B$4:$B$25,0),MATCH(CT_Bands_2003_Rates!BW$2,CT_Bills_2003_2022!$D$3:$L$3,0))/SUMIFS(CT_Bands_Revaluing_2022!$W$19:$AF$19, CT_Bands_Revaluing_2022!$W$4:$AF$4, CT_Bands_2003_Rates!BW$3), "n/a")</f>
        <v>3.6751008513307422E-3</v>
      </c>
      <c r="BX24" s="136">
        <f>IFERROR(INDEX(CT_Bills_2003_2022!$D$4:$L$25,MATCH(CT_Bands_2003_Rates!$B24,CT_Bills_2003_2022!$B$4:$B$25,0),MATCH(CT_Bands_2003_Rates!BX$2,CT_Bills_2003_2022!$D$3:$L$3,0))/SUMIFS(CT_Bands_Revaluing_2022!$W$19:$AF$19, CT_Bands_Revaluing_2022!$W$4:$AF$4, CT_Bands_2003_Rates!BX$3), "n/a")</f>
        <v>3.2433251712293211E-3</v>
      </c>
      <c r="BY24" s="147">
        <f>IFERROR(INDEX(CT_Bills_2003_2022!$D$4:$L$25,MATCH(CT_Bands_2003_Rates!$B24,CT_Bills_2003_2022!$B$4:$B$25,0),MATCH(CT_Bands_2003_Rates!BY$2,CT_Bills_2003_2022!$D$3:$L$3,0))/SUMIFS(CT_Bands_Revaluing_2022!$W$19:$AF$19, CT_Bands_Revaluing_2022!$W$4:$AF$4, CT_Bands_2003_Rates!BY$3), "n/a")</f>
        <v>4.74823324E-2</v>
      </c>
      <c r="BZ24" s="136">
        <f>IFERROR(INDEX(CT_Bills_2003_2022!$D$4:$L$25,MATCH(CT_Bands_2003_Rates!$B24,CT_Bills_2003_2022!$B$4:$B$25,0),MATCH(CT_Bands_2003_Rates!BZ$2,CT_Bills_2003_2022!$D$3:$L$3,0))/SUMIFS(CT_Bands_Revaluing_2022!$W$19:$AF$19, CT_Bands_Revaluing_2022!$W$4:$AF$4, CT_Bands_2003_Rates!BZ$3), "n/a")</f>
        <v>3.0307742775562658E-2</v>
      </c>
      <c r="CA24" s="136">
        <f>IFERROR(INDEX(CT_Bills_2003_2022!$D$4:$L$25,MATCH(CT_Bands_2003_Rates!$B24,CT_Bills_2003_2022!$B$4:$B$25,0),MATCH(CT_Bands_2003_Rates!CA$2,CT_Bills_2003_2022!$D$3:$L$3,0))/SUMIFS(CT_Bands_Revaluing_2022!$W$19:$AF$19, CT_Bands_Revaluing_2022!$W$4:$AF$4, CT_Bands_2003_Rates!CA$3), "n/a")</f>
        <v>2.0948026211687613E-2</v>
      </c>
      <c r="CB24" s="136">
        <f>IFERROR(INDEX(CT_Bills_2003_2022!$D$4:$L$25,MATCH(CT_Bands_2003_Rates!$B24,CT_Bills_2003_2022!$B$4:$B$25,0),MATCH(CT_Bands_2003_Rates!CB$2,CT_Bills_2003_2022!$D$3:$L$3,0))/SUMIFS(CT_Bands_Revaluing_2022!$W$19:$AF$19, CT_Bands_Revaluing_2022!$W$4:$AF$4, CT_Bands_2003_Rates!CB$3), "n/a")</f>
        <v>1.5316848479895742E-2</v>
      </c>
      <c r="CC24" s="136">
        <f>IFERROR(INDEX(CT_Bills_2003_2022!$D$4:$L$25,MATCH(CT_Bands_2003_Rates!$B24,CT_Bills_2003_2022!$B$4:$B$25,0),MATCH(CT_Bands_2003_Rates!CC$2,CT_Bills_2003_2022!$D$3:$L$3,0))/SUMIFS(CT_Bands_Revaluing_2022!$W$19:$AF$19, CT_Bands_Revaluing_2022!$W$4:$AF$4, CT_Bands_2003_Rates!CC$3), "n/a")</f>
        <v>1.1581037851970974E-2</v>
      </c>
      <c r="CD24" s="136">
        <f>IFERROR(INDEX(CT_Bills_2003_2022!$D$4:$L$25,MATCH(CT_Bands_2003_Rates!$B24,CT_Bills_2003_2022!$B$4:$B$25,0),MATCH(CT_Bands_2003_Rates!CD$2,CT_Bills_2003_2022!$D$3:$L$3,0))/SUMIFS(CT_Bands_Revaluing_2022!$W$19:$AF$19, CT_Bands_Revaluing_2022!$W$4:$AF$4, CT_Bands_2003_Rates!CD$3), "n/a")</f>
        <v>8.5811340709228065E-3</v>
      </c>
      <c r="CE24" s="136">
        <f>IFERROR(INDEX(CT_Bills_2003_2022!$D$4:$L$25,MATCH(CT_Bands_2003_Rates!$B24,CT_Bills_2003_2022!$B$4:$B$25,0),MATCH(CT_Bands_2003_Rates!CE$2,CT_Bills_2003_2022!$D$3:$L$3,0))/SUMIFS(CT_Bands_Revaluing_2022!$W$19:$AF$19, CT_Bands_Revaluing_2022!$W$4:$AF$4, CT_Bands_2003_Rates!CE$3), "n/a")</f>
        <v>6.0358845967079695E-3</v>
      </c>
      <c r="CF24" s="136">
        <f>IFERROR(INDEX(CT_Bills_2003_2022!$D$4:$L$25,MATCH(CT_Bands_2003_Rates!$B24,CT_Bills_2003_2022!$B$4:$B$25,0),MATCH(CT_Bands_2003_Rates!CF$2,CT_Bills_2003_2022!$D$3:$L$3,0))/SUMIFS(CT_Bands_Revaluing_2022!$W$19:$AF$19, CT_Bands_Revaluing_2022!$W$4:$AF$4, CT_Bands_2003_Rates!CF$3), "n/a")</f>
        <v>4.4101210215968904E-3</v>
      </c>
      <c r="CG24" s="136">
        <f>IFERROR(INDEX(CT_Bills_2003_2022!$D$4:$L$25,MATCH(CT_Bands_2003_Rates!$B24,CT_Bills_2003_2022!$B$4:$B$25,0),MATCH(CT_Bands_2003_Rates!CG$2,CT_Bills_2003_2022!$D$3:$L$3,0))/SUMIFS(CT_Bands_Revaluing_2022!$W$19:$AF$19, CT_Bands_Revaluing_2022!$W$4:$AF$4, CT_Bands_2003_Rates!CG$3), "n/a")</f>
        <v>3.8919902054751856E-3</v>
      </c>
      <c r="CH24" s="136">
        <f>IFERROR(INDEX(CT_Bills_2003_2022!$D$4:$L$25,MATCH(CT_Bands_2003_Rates!$B24,CT_Bills_2003_2022!$B$4:$B$25,0),MATCH(CT_Bands_2003_Rates!CH$2,CT_Bills_2003_2022!$D$3:$L$3,0))/SUMIFS(CT_Bands_Revaluing_2022!$W$19:$AF$19, CT_Bands_Revaluing_2022!$W$4:$AF$4, CT_Bands_2003_Rates!CH$3), "n/a")</f>
        <v>5.5396054466666671E-2</v>
      </c>
      <c r="CI24" s="136">
        <f>IFERROR(INDEX(CT_Bills_2003_2022!$D$4:$L$25,MATCH(CT_Bands_2003_Rates!$B24,CT_Bills_2003_2022!$B$4:$B$25,0),MATCH(CT_Bands_2003_Rates!CI$2,CT_Bills_2003_2022!$D$3:$L$3,0))/SUMIFS(CT_Bands_Revaluing_2022!$W$19:$AF$19, CT_Bands_Revaluing_2022!$W$4:$AF$4, CT_Bands_2003_Rates!CI$3), "n/a")</f>
        <v>3.5359033238156437E-2</v>
      </c>
      <c r="CJ24" s="136">
        <f>IFERROR(INDEX(CT_Bills_2003_2022!$D$4:$L$25,MATCH(CT_Bands_2003_Rates!$B24,CT_Bills_2003_2022!$B$4:$B$25,0),MATCH(CT_Bands_2003_Rates!CJ$2,CT_Bills_2003_2022!$D$3:$L$3,0))/SUMIFS(CT_Bands_Revaluing_2022!$W$19:$AF$19, CT_Bands_Revaluing_2022!$W$4:$AF$4, CT_Bands_2003_Rates!CJ$3), "n/a")</f>
        <v>2.4439363913635551E-2</v>
      </c>
      <c r="CK24" s="136">
        <f>IFERROR(INDEX(CT_Bills_2003_2022!$D$4:$L$25,MATCH(CT_Bands_2003_Rates!$B24,CT_Bills_2003_2022!$B$4:$B$25,0),MATCH(CT_Bands_2003_Rates!CK$2,CT_Bills_2003_2022!$D$3:$L$3,0))/SUMIFS(CT_Bands_Revaluing_2022!$W$19:$AF$19, CT_Bands_Revaluing_2022!$W$4:$AF$4, CT_Bands_2003_Rates!CK$3), "n/a")</f>
        <v>1.7869656559878367E-2</v>
      </c>
      <c r="CL24" s="136">
        <f>IFERROR(INDEX(CT_Bills_2003_2022!$D$4:$L$25,MATCH(CT_Bands_2003_Rates!$B24,CT_Bills_2003_2022!$B$4:$B$25,0),MATCH(CT_Bands_2003_Rates!CL$2,CT_Bills_2003_2022!$D$3:$L$3,0))/SUMIFS(CT_Bands_Revaluing_2022!$W$19:$AF$19, CT_Bands_Revaluing_2022!$W$4:$AF$4, CT_Bands_2003_Rates!CL$3), "n/a")</f>
        <v>1.3511210827299469E-2</v>
      </c>
      <c r="CM24" s="136">
        <f>IFERROR(INDEX(CT_Bills_2003_2022!$D$4:$L$25,MATCH(CT_Bands_2003_Rates!$B24,CT_Bills_2003_2022!$B$4:$B$25,0),MATCH(CT_Bands_2003_Rates!CM$2,CT_Bills_2003_2022!$D$3:$L$3,0))/SUMIFS(CT_Bands_Revaluing_2022!$W$19:$AF$19, CT_Bands_Revaluing_2022!$W$4:$AF$4, CT_Bands_2003_Rates!CM$3), "n/a")</f>
        <v>1.0011323082743275E-2</v>
      </c>
      <c r="CN24" s="136">
        <f>IFERROR(INDEX(CT_Bills_2003_2022!$D$4:$L$25,MATCH(CT_Bands_2003_Rates!$B24,CT_Bills_2003_2022!$B$4:$B$25,0),MATCH(CT_Bands_2003_Rates!CN$2,CT_Bills_2003_2022!$D$3:$L$3,0))/SUMIFS(CT_Bands_Revaluing_2022!$W$19:$AF$19, CT_Bands_Revaluing_2022!$W$4:$AF$4, CT_Bands_2003_Rates!CN$3), "n/a")</f>
        <v>7.0418653628259642E-3</v>
      </c>
      <c r="CO24" s="136">
        <f>IFERROR(INDEX(CT_Bills_2003_2022!$D$4:$L$25,MATCH(CT_Bands_2003_Rates!$B24,CT_Bills_2003_2022!$B$4:$B$25,0),MATCH(CT_Bands_2003_Rates!CO$2,CT_Bills_2003_2022!$D$3:$L$3,0))/SUMIFS(CT_Bands_Revaluing_2022!$W$19:$AF$19, CT_Bands_Revaluing_2022!$W$4:$AF$4, CT_Bands_2003_Rates!CO$3), "n/a")</f>
        <v>5.1451411918630391E-3</v>
      </c>
      <c r="CP24" s="136">
        <f>IFERROR(INDEX(CT_Bills_2003_2022!$D$4:$L$25,MATCH(CT_Bands_2003_Rates!$B24,CT_Bills_2003_2022!$B$4:$B$25,0),MATCH(CT_Bands_2003_Rates!CP$2,CT_Bills_2003_2022!$D$3:$L$3,0))/SUMIFS(CT_Bands_Revaluing_2022!$W$19:$AF$19, CT_Bands_Revaluing_2022!$W$4:$AF$4, CT_Bands_2003_Rates!CP$3), "n/a")</f>
        <v>4.5406552397210496E-3</v>
      </c>
    </row>
    <row r="25" spans="1:94" x14ac:dyDescent="0.25">
      <c r="A25" s="126" t="s">
        <v>1129</v>
      </c>
      <c r="B25" s="127" t="s">
        <v>1130</v>
      </c>
      <c r="C25" s="127" t="s">
        <v>2229</v>
      </c>
      <c r="D25" s="146">
        <f t="shared" si="0"/>
        <v>1.4007207111111111E-2</v>
      </c>
      <c r="E25" s="146">
        <f t="shared" si="1"/>
        <v>1.0430854525914546E-2</v>
      </c>
      <c r="F25" s="146">
        <f t="shared" si="2"/>
        <v>8.2395093609201799E-3</v>
      </c>
      <c r="G25" s="146">
        <f t="shared" si="3"/>
        <v>6.7776662845886355E-3</v>
      </c>
      <c r="H25" s="146">
        <f t="shared" si="4"/>
        <v>6.2633751092364982E-3</v>
      </c>
      <c r="I25" s="146">
        <f t="shared" si="5"/>
        <v>5.4847431642987311E-3</v>
      </c>
      <c r="J25" s="146">
        <f t="shared" si="6"/>
        <v>4.4514391654470343E-3</v>
      </c>
      <c r="K25" s="146">
        <f t="shared" si="7"/>
        <v>3.9029345492665327E-3</v>
      </c>
      <c r="L25" s="146">
        <f t="shared" si="8"/>
        <v>4.0184566647103849E-3</v>
      </c>
      <c r="M25" s="127"/>
      <c r="N25" s="136">
        <f>IFERROR(INDEX(CT_Bills_2003_2022!$D$4:$L$25,MATCH(CT_Bands_2003_Rates!$B25,CT_Bills_2003_2022!$B$4:$B$25,0),MATCH(CT_Bands_2003_Rates!N$2,CT_Bills_2003_2022!$D$3:$L$3,0))/SUMIFS(CT_Bands_Revaluing_2022!$W$19:$AF$19, CT_Bands_Revaluing_2022!$W$4:$AF$4, CT_Bands_2003_Rates!N$3), "n/a")</f>
        <v>1.4007207111111111E-2</v>
      </c>
      <c r="O25" s="136">
        <f>IFERROR(INDEX(CT_Bills_2003_2022!$D$4:$L$25,MATCH(CT_Bands_2003_Rates!$B25,CT_Bills_2003_2022!$B$4:$B$25,0),MATCH(CT_Bands_2003_Rates!O$2,CT_Bills_2003_2022!$D$3:$L$3,0))/SUMIFS(CT_Bands_Revaluing_2022!$W$19:$AF$19, CT_Bands_Revaluing_2022!$W$4:$AF$4, CT_Bands_2003_Rates!O$3), "n/a")</f>
        <v>8.9407324507838979E-3</v>
      </c>
      <c r="P25" s="136">
        <f>IFERROR(INDEX(CT_Bills_2003_2022!$D$4:$L$25,MATCH(CT_Bands_2003_Rates!$B25,CT_Bills_2003_2022!$B$4:$B$25,0),MATCH(CT_Bands_2003_Rates!P$2,CT_Bills_2003_2022!$D$3:$L$3,0))/SUMIFS(CT_Bands_Revaluing_2022!$W$19:$AF$19, CT_Bands_Revaluing_2022!$W$4:$AF$4, CT_Bands_2003_Rates!P$3), "n/a")</f>
        <v>6.1796320206901354E-3</v>
      </c>
      <c r="Q25" s="136">
        <f>IFERROR(INDEX(CT_Bills_2003_2022!$D$4:$L$25,MATCH(CT_Bands_2003_Rates!$B25,CT_Bills_2003_2022!$B$4:$B$25,0),MATCH(CT_Bands_2003_Rates!Q$2,CT_Bills_2003_2022!$D$3:$L$3,0))/SUMIFS(CT_Bands_Revaluing_2022!$W$19:$AF$19, CT_Bands_Revaluing_2022!$W$4:$AF$4, CT_Bands_2003_Rates!Q$3), "n/a")</f>
        <v>4.5184441897257567E-3</v>
      </c>
      <c r="R25" s="136">
        <f>IFERROR(INDEX(CT_Bills_2003_2022!$D$4:$L$25,MATCH(CT_Bands_2003_Rates!$B25,CT_Bills_2003_2022!$B$4:$B$25,0),MATCH(CT_Bands_2003_Rates!R$2,CT_Bills_2003_2022!$D$3:$L$3,0))/SUMIFS(CT_Bands_Revaluing_2022!$W$19:$AF$19, CT_Bands_Revaluing_2022!$W$4:$AF$4, CT_Bands_2003_Rates!R$3), "n/a")</f>
        <v>3.4163864232199079E-3</v>
      </c>
      <c r="S25" s="136">
        <f>IFERROR(INDEX(CT_Bills_2003_2022!$D$4:$L$25,MATCH(CT_Bands_2003_Rates!$B25,CT_Bills_2003_2022!$B$4:$B$25,0),MATCH(CT_Bands_2003_Rates!S$2,CT_Bills_2003_2022!$D$3:$L$3,0))/SUMIFS(CT_Bands_Revaluing_2022!$W$19:$AF$19, CT_Bands_Revaluing_2022!$W$4:$AF$4, CT_Bands_2003_Rates!S$3), "n/a")</f>
        <v>2.5314199219840295E-3</v>
      </c>
      <c r="T25" s="136">
        <f>IFERROR(INDEX(CT_Bills_2003_2022!$D$4:$L$25,MATCH(CT_Bands_2003_Rates!$B25,CT_Bills_2003_2022!$B$4:$B$25,0),MATCH(CT_Bands_2003_Rates!T$2,CT_Bills_2003_2022!$D$3:$L$3,0))/SUMIFS(CT_Bands_Revaluing_2022!$W$19:$AF$19, CT_Bands_Revaluing_2022!$W$4:$AF$4, CT_Bands_2003_Rates!T$3), "n/a")</f>
        <v>1.7805756661788139E-3</v>
      </c>
      <c r="U25" s="136">
        <f>IFERROR(INDEX(CT_Bills_2003_2022!$D$4:$L$25,MATCH(CT_Bands_2003_Rates!$B25,CT_Bills_2003_2022!$B$4:$B$25,0),MATCH(CT_Bands_2003_Rates!U$2,CT_Bills_2003_2022!$D$3:$L$3,0))/SUMIFS(CT_Bands_Revaluing_2022!$W$19:$AF$19, CT_Bands_Revaluing_2022!$W$4:$AF$4, CT_Bands_2003_Rates!U$3), "n/a")</f>
        <v>1.3009781830888444E-3</v>
      </c>
      <c r="V25" s="136">
        <f>IFERROR(INDEX(CT_Bills_2003_2022!$D$4:$L$25,MATCH(CT_Bands_2003_Rates!$B25,CT_Bills_2003_2022!$B$4:$B$25,0),MATCH(CT_Bands_2003_Rates!V$2,CT_Bills_2003_2022!$D$3:$L$3,0))/SUMIFS(CT_Bands_Revaluing_2022!$W$19:$AF$19, CT_Bands_Revaluing_2022!$W$4:$AF$4, CT_Bands_2003_Rates!V$3), "n/a")</f>
        <v>1.1481304756315385E-3</v>
      </c>
      <c r="W25" s="147">
        <f>IFERROR(INDEX(CT_Bills_2003_2022!$D$4:$L$25,MATCH(CT_Bands_2003_Rates!$B25,CT_Bills_2003_2022!$B$4:$B$25,0),MATCH(CT_Bands_2003_Rates!W$2,CT_Bills_2003_2022!$D$3:$L$3,0))/SUMIFS(CT_Bands_Revaluing_2022!$W$19:$AF$19, CT_Bands_Revaluing_2022!$W$4:$AF$4, CT_Bands_2003_Rates!W$3), "n/a")</f>
        <v>1.634174162962963E-2</v>
      </c>
      <c r="X25" s="136">
        <f>IFERROR(INDEX(CT_Bills_2003_2022!$D$4:$L$25,MATCH(CT_Bands_2003_Rates!$B25,CT_Bills_2003_2022!$B$4:$B$25,0),MATCH(CT_Bands_2003_Rates!X$2,CT_Bills_2003_2022!$D$3:$L$3,0))/SUMIFS(CT_Bands_Revaluing_2022!$W$19:$AF$19, CT_Bands_Revaluing_2022!$W$4:$AF$4, CT_Bands_2003_Rates!X$3), "n/a")</f>
        <v>1.0430854525914546E-2</v>
      </c>
      <c r="Y25" s="136">
        <f>IFERROR(INDEX(CT_Bills_2003_2022!$D$4:$L$25,MATCH(CT_Bands_2003_Rates!$B25,CT_Bills_2003_2022!$B$4:$B$25,0),MATCH(CT_Bands_2003_Rates!Y$2,CT_Bills_2003_2022!$D$3:$L$3,0))/SUMIFS(CT_Bands_Revaluing_2022!$W$19:$AF$19, CT_Bands_Revaluing_2022!$W$4:$AF$4, CT_Bands_2003_Rates!Y$3), "n/a")</f>
        <v>7.2095706908051572E-3</v>
      </c>
      <c r="Z25" s="136">
        <f>IFERROR(INDEX(CT_Bills_2003_2022!$D$4:$L$25,MATCH(CT_Bands_2003_Rates!$B25,CT_Bills_2003_2022!$B$4:$B$25,0),MATCH(CT_Bands_2003_Rates!Z$2,CT_Bills_2003_2022!$D$3:$L$3,0))/SUMIFS(CT_Bands_Revaluing_2022!$W$19:$AF$19, CT_Bands_Revaluing_2022!$W$4:$AF$4, CT_Bands_2003_Rates!Z$3), "n/a")</f>
        <v>5.2715182213467163E-3</v>
      </c>
      <c r="AA25" s="136">
        <f>IFERROR(INDEX(CT_Bills_2003_2022!$D$4:$L$25,MATCH(CT_Bands_2003_Rates!$B25,CT_Bills_2003_2022!$B$4:$B$25,0),MATCH(CT_Bands_2003_Rates!AA$2,CT_Bills_2003_2022!$D$3:$L$3,0))/SUMIFS(CT_Bands_Revaluing_2022!$W$19:$AF$19, CT_Bands_Revaluing_2022!$W$4:$AF$4, CT_Bands_2003_Rates!AA$3), "n/a")</f>
        <v>3.9857841604232259E-3</v>
      </c>
      <c r="AB25" s="136">
        <f>IFERROR(INDEX(CT_Bills_2003_2022!$D$4:$L$25,MATCH(CT_Bands_2003_Rates!$B25,CT_Bills_2003_2022!$B$4:$B$25,0),MATCH(CT_Bands_2003_Rates!AB$2,CT_Bills_2003_2022!$D$3:$L$3,0))/SUMIFS(CT_Bands_Revaluing_2022!$W$19:$AF$19, CT_Bands_Revaluing_2022!$W$4:$AF$4, CT_Bands_2003_Rates!AB$3), "n/a")</f>
        <v>2.9533232423147012E-3</v>
      </c>
      <c r="AC25" s="136">
        <f>IFERROR(INDEX(CT_Bills_2003_2022!$D$4:$L$25,MATCH(CT_Bands_2003_Rates!$B25,CT_Bills_2003_2022!$B$4:$B$25,0),MATCH(CT_Bands_2003_Rates!AC$2,CT_Bills_2003_2022!$D$3:$L$3,0))/SUMIFS(CT_Bands_Revaluing_2022!$W$19:$AF$19, CT_Bands_Revaluing_2022!$W$4:$AF$4, CT_Bands_2003_Rates!AC$3), "n/a")</f>
        <v>2.0773382772086161E-3</v>
      </c>
      <c r="AD25" s="136">
        <f>IFERROR(INDEX(CT_Bills_2003_2022!$D$4:$L$25,MATCH(CT_Bands_2003_Rates!$B25,CT_Bills_2003_2022!$B$4:$B$25,0),MATCH(CT_Bands_2003_Rates!AD$2,CT_Bills_2003_2022!$D$3:$L$3,0))/SUMIFS(CT_Bands_Revaluing_2022!$W$19:$AF$19, CT_Bands_Revaluing_2022!$W$4:$AF$4, CT_Bands_2003_Rates!AD$3), "n/a")</f>
        <v>1.5178078802703184E-3</v>
      </c>
      <c r="AE25" s="136">
        <f>IFERROR(INDEX(CT_Bills_2003_2022!$D$4:$L$25,MATCH(CT_Bands_2003_Rates!$B25,CT_Bills_2003_2022!$B$4:$B$25,0),MATCH(CT_Bands_2003_Rates!AE$2,CT_Bills_2003_2022!$D$3:$L$3,0))/SUMIFS(CT_Bands_Revaluing_2022!$W$19:$AF$19, CT_Bands_Revaluing_2022!$W$4:$AF$4, CT_Bands_2003_Rates!AE$3), "n/a")</f>
        <v>1.3394855549034616E-3</v>
      </c>
      <c r="AF25" s="147">
        <f>IFERROR(INDEX(CT_Bills_2003_2022!$D$4:$L$25,MATCH(CT_Bands_2003_Rates!$B25,CT_Bills_2003_2022!$B$4:$B$25,0),MATCH(CT_Bands_2003_Rates!AF$2,CT_Bills_2003_2022!$D$3:$L$3,0))/SUMIFS(CT_Bands_Revaluing_2022!$W$19:$AF$19, CT_Bands_Revaluing_2022!$W$4:$AF$4, CT_Bands_2003_Rates!AF$3), "n/a")</f>
        <v>1.8676276148148149E-2</v>
      </c>
      <c r="AG25" s="136">
        <f>IFERROR(INDEX(CT_Bills_2003_2022!$D$4:$L$25,MATCH(CT_Bands_2003_Rates!$B25,CT_Bills_2003_2022!$B$4:$B$25,0),MATCH(CT_Bands_2003_Rates!AG$2,CT_Bills_2003_2022!$D$3:$L$3,0))/SUMIFS(CT_Bands_Revaluing_2022!$W$19:$AF$19, CT_Bands_Revaluing_2022!$W$4:$AF$4, CT_Bands_2003_Rates!AG$3), "n/a")</f>
        <v>1.1920976601045196E-2</v>
      </c>
      <c r="AH25" s="136">
        <f>IFERROR(INDEX(CT_Bills_2003_2022!$D$4:$L$25,MATCH(CT_Bands_2003_Rates!$B25,CT_Bills_2003_2022!$B$4:$B$25,0),MATCH(CT_Bands_2003_Rates!AH$2,CT_Bills_2003_2022!$D$3:$L$3,0))/SUMIFS(CT_Bands_Revaluing_2022!$W$19:$AF$19, CT_Bands_Revaluing_2022!$W$4:$AF$4, CT_Bands_2003_Rates!AH$3), "n/a")</f>
        <v>8.2395093609201799E-3</v>
      </c>
      <c r="AI25" s="136">
        <f>IFERROR(INDEX(CT_Bills_2003_2022!$D$4:$L$25,MATCH(CT_Bands_2003_Rates!$B25,CT_Bills_2003_2022!$B$4:$B$25,0),MATCH(CT_Bands_2003_Rates!AI$2,CT_Bills_2003_2022!$D$3:$L$3,0))/SUMIFS(CT_Bands_Revaluing_2022!$W$19:$AF$19, CT_Bands_Revaluing_2022!$W$4:$AF$4, CT_Bands_2003_Rates!AI$3), "n/a")</f>
        <v>6.0245922529676759E-3</v>
      </c>
      <c r="AJ25" s="136">
        <f>IFERROR(INDEX(CT_Bills_2003_2022!$D$4:$L$25,MATCH(CT_Bands_2003_Rates!$B25,CT_Bills_2003_2022!$B$4:$B$25,0),MATCH(CT_Bands_2003_Rates!AJ$2,CT_Bills_2003_2022!$D$3:$L$3,0))/SUMIFS(CT_Bands_Revaluing_2022!$W$19:$AF$19, CT_Bands_Revaluing_2022!$W$4:$AF$4, CT_Bands_2003_Rates!AJ$3), "n/a")</f>
        <v>4.5551818976265436E-3</v>
      </c>
      <c r="AK25" s="136">
        <f>IFERROR(INDEX(CT_Bills_2003_2022!$D$4:$L$25,MATCH(CT_Bands_2003_Rates!$B25,CT_Bills_2003_2022!$B$4:$B$25,0),MATCH(CT_Bands_2003_Rates!AK$2,CT_Bills_2003_2022!$D$3:$L$3,0))/SUMIFS(CT_Bands_Revaluing_2022!$W$19:$AF$19, CT_Bands_Revaluing_2022!$W$4:$AF$4, CT_Bands_2003_Rates!AK$3), "n/a")</f>
        <v>3.3752265626453728E-3</v>
      </c>
      <c r="AL25" s="136">
        <f>IFERROR(INDEX(CT_Bills_2003_2022!$D$4:$L$25,MATCH(CT_Bands_2003_Rates!$B25,CT_Bills_2003_2022!$B$4:$B$25,0),MATCH(CT_Bands_2003_Rates!AL$2,CT_Bills_2003_2022!$D$3:$L$3,0))/SUMIFS(CT_Bands_Revaluing_2022!$W$19:$AF$19, CT_Bands_Revaluing_2022!$W$4:$AF$4, CT_Bands_2003_Rates!AL$3), "n/a")</f>
        <v>2.3741008882384187E-3</v>
      </c>
      <c r="AM25" s="136">
        <f>IFERROR(INDEX(CT_Bills_2003_2022!$D$4:$L$25,MATCH(CT_Bands_2003_Rates!$B25,CT_Bills_2003_2022!$B$4:$B$25,0),MATCH(CT_Bands_2003_Rates!AM$2,CT_Bills_2003_2022!$D$3:$L$3,0))/SUMIFS(CT_Bands_Revaluing_2022!$W$19:$AF$19, CT_Bands_Revaluing_2022!$W$4:$AF$4, CT_Bands_2003_Rates!AM$3), "n/a")</f>
        <v>1.7346375774517924E-3</v>
      </c>
      <c r="AN25" s="136">
        <f>IFERROR(INDEX(CT_Bills_2003_2022!$D$4:$L$25,MATCH(CT_Bands_2003_Rates!$B25,CT_Bills_2003_2022!$B$4:$B$25,0),MATCH(CT_Bands_2003_Rates!AN$2,CT_Bills_2003_2022!$D$3:$L$3,0))/SUMIFS(CT_Bands_Revaluing_2022!$W$19:$AF$19, CT_Bands_Revaluing_2022!$W$4:$AF$4, CT_Bands_2003_Rates!AN$3), "n/a")</f>
        <v>1.5308406341753846E-3</v>
      </c>
      <c r="AO25" s="147">
        <f>IFERROR(INDEX(CT_Bills_2003_2022!$D$4:$L$25,MATCH(CT_Bands_2003_Rates!$B25,CT_Bills_2003_2022!$B$4:$B$25,0),MATCH(CT_Bands_2003_Rates!AO$2,CT_Bills_2003_2022!$D$3:$L$3,0))/SUMIFS(CT_Bands_Revaluing_2022!$W$19:$AF$19, CT_Bands_Revaluing_2022!$W$4:$AF$4, CT_Bands_2003_Rates!AO$3), "n/a")</f>
        <v>2.1010810666666668E-2</v>
      </c>
      <c r="AP25" s="136">
        <f>IFERROR(INDEX(CT_Bills_2003_2022!$D$4:$L$25,MATCH(CT_Bands_2003_Rates!$B25,CT_Bills_2003_2022!$B$4:$B$25,0),MATCH(CT_Bands_2003_Rates!AP$2,CT_Bills_2003_2022!$D$3:$L$3,0))/SUMIFS(CT_Bands_Revaluing_2022!$W$19:$AF$19, CT_Bands_Revaluing_2022!$W$4:$AF$4, CT_Bands_2003_Rates!AP$3), "n/a")</f>
        <v>1.3411098676175846E-2</v>
      </c>
      <c r="AQ25" s="136">
        <f>IFERROR(INDEX(CT_Bills_2003_2022!$D$4:$L$25,MATCH(CT_Bands_2003_Rates!$B25,CT_Bills_2003_2022!$B$4:$B$25,0),MATCH(CT_Bands_2003_Rates!AQ$2,CT_Bills_2003_2022!$D$3:$L$3,0))/SUMIFS(CT_Bands_Revaluing_2022!$W$19:$AF$19, CT_Bands_Revaluing_2022!$W$4:$AF$4, CT_Bands_2003_Rates!AQ$3), "n/a")</f>
        <v>9.2694480310352035E-3</v>
      </c>
      <c r="AR25" s="136">
        <f>IFERROR(INDEX(CT_Bills_2003_2022!$D$4:$L$25,MATCH(CT_Bands_2003_Rates!$B25,CT_Bills_2003_2022!$B$4:$B$25,0),MATCH(CT_Bands_2003_Rates!AR$2,CT_Bills_2003_2022!$D$3:$L$3,0))/SUMIFS(CT_Bands_Revaluing_2022!$W$19:$AF$19, CT_Bands_Revaluing_2022!$W$4:$AF$4, CT_Bands_2003_Rates!AR$3), "n/a")</f>
        <v>6.7776662845886355E-3</v>
      </c>
      <c r="AS25" s="136">
        <f>IFERROR(INDEX(CT_Bills_2003_2022!$D$4:$L$25,MATCH(CT_Bands_2003_Rates!$B25,CT_Bills_2003_2022!$B$4:$B$25,0),MATCH(CT_Bands_2003_Rates!AS$2,CT_Bills_2003_2022!$D$3:$L$3,0))/SUMIFS(CT_Bands_Revaluing_2022!$W$19:$AF$19, CT_Bands_Revaluing_2022!$W$4:$AF$4, CT_Bands_2003_Rates!AS$3), "n/a")</f>
        <v>5.1245796348298621E-3</v>
      </c>
      <c r="AT25" s="136">
        <f>IFERROR(INDEX(CT_Bills_2003_2022!$D$4:$L$25,MATCH(CT_Bands_2003_Rates!$B25,CT_Bills_2003_2022!$B$4:$B$25,0),MATCH(CT_Bands_2003_Rates!AT$2,CT_Bills_2003_2022!$D$3:$L$3,0))/SUMIFS(CT_Bands_Revaluing_2022!$W$19:$AF$19, CT_Bands_Revaluing_2022!$W$4:$AF$4, CT_Bands_2003_Rates!AT$3), "n/a")</f>
        <v>3.7971298829760445E-3</v>
      </c>
      <c r="AU25" s="136">
        <f>IFERROR(INDEX(CT_Bills_2003_2022!$D$4:$L$25,MATCH(CT_Bands_2003_Rates!$B25,CT_Bills_2003_2022!$B$4:$B$25,0),MATCH(CT_Bands_2003_Rates!AU$2,CT_Bills_2003_2022!$D$3:$L$3,0))/SUMIFS(CT_Bands_Revaluing_2022!$W$19:$AF$19, CT_Bands_Revaluing_2022!$W$4:$AF$4, CT_Bands_2003_Rates!AU$3), "n/a")</f>
        <v>2.6708634992682208E-3</v>
      </c>
      <c r="AV25" s="136">
        <f>IFERROR(INDEX(CT_Bills_2003_2022!$D$4:$L$25,MATCH(CT_Bands_2003_Rates!$B25,CT_Bills_2003_2022!$B$4:$B$25,0),MATCH(CT_Bands_2003_Rates!AV$2,CT_Bills_2003_2022!$D$3:$L$3,0))/SUMIFS(CT_Bands_Revaluing_2022!$W$19:$AF$19, CT_Bands_Revaluing_2022!$W$4:$AF$4, CT_Bands_2003_Rates!AV$3), "n/a")</f>
        <v>1.9514672746332663E-3</v>
      </c>
      <c r="AW25" s="136">
        <f>IFERROR(INDEX(CT_Bills_2003_2022!$D$4:$L$25,MATCH(CT_Bands_2003_Rates!$B25,CT_Bills_2003_2022!$B$4:$B$25,0),MATCH(CT_Bands_2003_Rates!AW$2,CT_Bills_2003_2022!$D$3:$L$3,0))/SUMIFS(CT_Bands_Revaluing_2022!$W$19:$AF$19, CT_Bands_Revaluing_2022!$W$4:$AF$4, CT_Bands_2003_Rates!AW$3), "n/a")</f>
        <v>1.7221957134473077E-3</v>
      </c>
      <c r="AX25" s="147">
        <f>IFERROR(INDEX(CT_Bills_2003_2022!$D$4:$L$25,MATCH(CT_Bands_2003_Rates!$B25,CT_Bills_2003_2022!$B$4:$B$25,0),MATCH(CT_Bands_2003_Rates!AX$2,CT_Bills_2003_2022!$D$3:$L$3,0))/SUMIFS(CT_Bands_Revaluing_2022!$W$19:$AF$19, CT_Bands_Revaluing_2022!$W$4:$AF$4, CT_Bands_2003_Rates!AX$3), "n/a")</f>
        <v>2.5679879703703702E-2</v>
      </c>
      <c r="AY25" s="136">
        <f>IFERROR(INDEX(CT_Bills_2003_2022!$D$4:$L$25,MATCH(CT_Bands_2003_Rates!$B25,CT_Bills_2003_2022!$B$4:$B$25,0),MATCH(CT_Bands_2003_Rates!AY$2,CT_Bills_2003_2022!$D$3:$L$3,0))/SUMIFS(CT_Bands_Revaluing_2022!$W$19:$AF$19, CT_Bands_Revaluing_2022!$W$4:$AF$4, CT_Bands_2003_Rates!AY$3), "n/a")</f>
        <v>1.6391342826437144E-2</v>
      </c>
      <c r="AZ25" s="136">
        <f>IFERROR(INDEX(CT_Bills_2003_2022!$D$4:$L$25,MATCH(CT_Bands_2003_Rates!$B25,CT_Bills_2003_2022!$B$4:$B$25,0),MATCH(CT_Bands_2003_Rates!AZ$2,CT_Bills_2003_2022!$D$3:$L$3,0))/SUMIFS(CT_Bands_Revaluing_2022!$W$19:$AF$19, CT_Bands_Revaluing_2022!$W$4:$AF$4, CT_Bands_2003_Rates!AZ$3), "n/a")</f>
        <v>1.1329325371265247E-2</v>
      </c>
      <c r="BA25" s="136">
        <f>IFERROR(INDEX(CT_Bills_2003_2022!$D$4:$L$25,MATCH(CT_Bands_2003_Rates!$B25,CT_Bills_2003_2022!$B$4:$B$25,0),MATCH(CT_Bands_2003_Rates!BA$2,CT_Bills_2003_2022!$D$3:$L$3,0))/SUMIFS(CT_Bands_Revaluing_2022!$W$19:$AF$19, CT_Bands_Revaluing_2022!$W$4:$AF$4, CT_Bands_2003_Rates!BA$3), "n/a")</f>
        <v>8.2838143478305547E-3</v>
      </c>
      <c r="BB25" s="136">
        <f>IFERROR(INDEX(CT_Bills_2003_2022!$D$4:$L$25,MATCH(CT_Bands_2003_Rates!$B25,CT_Bills_2003_2022!$B$4:$B$25,0),MATCH(CT_Bands_2003_Rates!BB$2,CT_Bills_2003_2022!$D$3:$L$3,0))/SUMIFS(CT_Bands_Revaluing_2022!$W$19:$AF$19, CT_Bands_Revaluing_2022!$W$4:$AF$4, CT_Bands_2003_Rates!BB$3), "n/a")</f>
        <v>6.2633751092364982E-3</v>
      </c>
      <c r="BC25" s="136">
        <f>IFERROR(INDEX(CT_Bills_2003_2022!$D$4:$L$25,MATCH(CT_Bands_2003_Rates!$B25,CT_Bills_2003_2022!$B$4:$B$25,0),MATCH(CT_Bands_2003_Rates!BC$2,CT_Bills_2003_2022!$D$3:$L$3,0))/SUMIFS(CT_Bands_Revaluing_2022!$W$19:$AF$19, CT_Bands_Revaluing_2022!$W$4:$AF$4, CT_Bands_2003_Rates!BC$3), "n/a")</f>
        <v>4.6409365236373878E-3</v>
      </c>
      <c r="BD25" s="136">
        <f>IFERROR(INDEX(CT_Bills_2003_2022!$D$4:$L$25,MATCH(CT_Bands_2003_Rates!$B25,CT_Bills_2003_2022!$B$4:$B$25,0),MATCH(CT_Bands_2003_Rates!BD$2,CT_Bills_2003_2022!$D$3:$L$3,0))/SUMIFS(CT_Bands_Revaluing_2022!$W$19:$AF$19, CT_Bands_Revaluing_2022!$W$4:$AF$4, CT_Bands_2003_Rates!BD$3), "n/a")</f>
        <v>3.2643887213278256E-3</v>
      </c>
      <c r="BE25" s="136">
        <f>IFERROR(INDEX(CT_Bills_2003_2022!$D$4:$L$25,MATCH(CT_Bands_2003_Rates!$B25,CT_Bills_2003_2022!$B$4:$B$25,0),MATCH(CT_Bands_2003_Rates!BE$2,CT_Bills_2003_2022!$D$3:$L$3,0))/SUMIFS(CT_Bands_Revaluing_2022!$W$19:$AF$19, CT_Bands_Revaluing_2022!$W$4:$AF$4, CT_Bands_2003_Rates!BE$3), "n/a")</f>
        <v>2.3851266689962148E-3</v>
      </c>
      <c r="BF25" s="136">
        <f>IFERROR(INDEX(CT_Bills_2003_2022!$D$4:$L$25,MATCH(CT_Bands_2003_Rates!$B25,CT_Bills_2003_2022!$B$4:$B$25,0),MATCH(CT_Bands_2003_Rates!BF$2,CT_Bills_2003_2022!$D$3:$L$3,0))/SUMIFS(CT_Bands_Revaluing_2022!$W$19:$AF$19, CT_Bands_Revaluing_2022!$W$4:$AF$4, CT_Bands_2003_Rates!BF$3), "n/a")</f>
        <v>2.104905871991154E-3</v>
      </c>
      <c r="BG25" s="147">
        <f>IFERROR(INDEX(CT_Bills_2003_2022!$D$4:$L$25,MATCH(CT_Bands_2003_Rates!$B25,CT_Bills_2003_2022!$B$4:$B$25,0),MATCH(CT_Bands_2003_Rates!BG$2,CT_Bills_2003_2022!$D$3:$L$3,0))/SUMIFS(CT_Bands_Revaluing_2022!$W$19:$AF$19, CT_Bands_Revaluing_2022!$W$4:$AF$4, CT_Bands_2003_Rates!BG$3), "n/a")</f>
        <v>3.0348948740740744E-2</v>
      </c>
      <c r="BH25" s="136">
        <f>IFERROR(INDEX(CT_Bills_2003_2022!$D$4:$L$25,MATCH(CT_Bands_2003_Rates!$B25,CT_Bills_2003_2022!$B$4:$B$25,0),MATCH(CT_Bands_2003_Rates!BH$2,CT_Bills_2003_2022!$D$3:$L$3,0))/SUMIFS(CT_Bands_Revaluing_2022!$W$19:$AF$19, CT_Bands_Revaluing_2022!$W$4:$AF$4, CT_Bands_2003_Rates!BH$3), "n/a")</f>
        <v>1.9371586976698447E-2</v>
      </c>
      <c r="BI25" s="136">
        <f>IFERROR(INDEX(CT_Bills_2003_2022!$D$4:$L$25,MATCH(CT_Bands_2003_Rates!$B25,CT_Bills_2003_2022!$B$4:$B$25,0),MATCH(CT_Bands_2003_Rates!BI$2,CT_Bills_2003_2022!$D$3:$L$3,0))/SUMIFS(CT_Bands_Revaluing_2022!$W$19:$AF$19, CT_Bands_Revaluing_2022!$W$4:$AF$4, CT_Bands_2003_Rates!BI$3), "n/a")</f>
        <v>1.3389202711495294E-2</v>
      </c>
      <c r="BJ25" s="136">
        <f>IFERROR(INDEX(CT_Bills_2003_2022!$D$4:$L$25,MATCH(CT_Bands_2003_Rates!$B25,CT_Bills_2003_2022!$B$4:$B$25,0),MATCH(CT_Bands_2003_Rates!BJ$2,CT_Bills_2003_2022!$D$3:$L$3,0))/SUMIFS(CT_Bands_Revaluing_2022!$W$19:$AF$19, CT_Bands_Revaluing_2022!$W$4:$AF$4, CT_Bands_2003_Rates!BJ$3), "n/a")</f>
        <v>9.7899624110724739E-3</v>
      </c>
      <c r="BK25" s="136">
        <f>IFERROR(INDEX(CT_Bills_2003_2022!$D$4:$L$25,MATCH(CT_Bands_2003_Rates!$B25,CT_Bills_2003_2022!$B$4:$B$25,0),MATCH(CT_Bands_2003_Rates!BK$2,CT_Bills_2003_2022!$D$3:$L$3,0))/SUMIFS(CT_Bands_Revaluing_2022!$W$19:$AF$19, CT_Bands_Revaluing_2022!$W$4:$AF$4, CT_Bands_2003_Rates!BK$3), "n/a")</f>
        <v>7.4021705836431343E-3</v>
      </c>
      <c r="BL25" s="136">
        <f>IFERROR(INDEX(CT_Bills_2003_2022!$D$4:$L$25,MATCH(CT_Bands_2003_Rates!$B25,CT_Bills_2003_2022!$B$4:$B$25,0),MATCH(CT_Bands_2003_Rates!BL$2,CT_Bills_2003_2022!$D$3:$L$3,0))/SUMIFS(CT_Bands_Revaluing_2022!$W$19:$AF$19, CT_Bands_Revaluing_2022!$W$4:$AF$4, CT_Bands_2003_Rates!BL$3), "n/a")</f>
        <v>5.4847431642987311E-3</v>
      </c>
      <c r="BM25" s="136">
        <f>IFERROR(INDEX(CT_Bills_2003_2022!$D$4:$L$25,MATCH(CT_Bands_2003_Rates!$B25,CT_Bills_2003_2022!$B$4:$B$25,0),MATCH(CT_Bands_2003_Rates!BM$2,CT_Bills_2003_2022!$D$3:$L$3,0))/SUMIFS(CT_Bands_Revaluing_2022!$W$19:$AF$19, CT_Bands_Revaluing_2022!$W$4:$AF$4, CT_Bands_2003_Rates!BM$3), "n/a")</f>
        <v>3.8579139433874304E-3</v>
      </c>
      <c r="BN25" s="136">
        <f>IFERROR(INDEX(CT_Bills_2003_2022!$D$4:$L$25,MATCH(CT_Bands_2003_Rates!$B25,CT_Bills_2003_2022!$B$4:$B$25,0),MATCH(CT_Bands_2003_Rates!BN$2,CT_Bills_2003_2022!$D$3:$L$3,0))/SUMIFS(CT_Bands_Revaluing_2022!$W$19:$AF$19, CT_Bands_Revaluing_2022!$W$4:$AF$4, CT_Bands_2003_Rates!BN$3), "n/a")</f>
        <v>2.8187860633591627E-3</v>
      </c>
      <c r="BO25" s="136">
        <f>IFERROR(INDEX(CT_Bills_2003_2022!$D$4:$L$25,MATCH(CT_Bands_2003_Rates!$B25,CT_Bills_2003_2022!$B$4:$B$25,0),MATCH(CT_Bands_2003_Rates!BO$2,CT_Bills_2003_2022!$D$3:$L$3,0))/SUMIFS(CT_Bands_Revaluing_2022!$W$19:$AF$19, CT_Bands_Revaluing_2022!$W$4:$AF$4, CT_Bands_2003_Rates!BO$3), "n/a")</f>
        <v>2.4876160305350001E-3</v>
      </c>
      <c r="BP25" s="147">
        <f>IFERROR(INDEX(CT_Bills_2003_2022!$D$4:$L$25,MATCH(CT_Bands_2003_Rates!$B25,CT_Bills_2003_2022!$B$4:$B$25,0),MATCH(CT_Bands_2003_Rates!BP$2,CT_Bills_2003_2022!$D$3:$L$3,0))/SUMIFS(CT_Bands_Revaluing_2022!$W$19:$AF$19, CT_Bands_Revaluing_2022!$W$4:$AF$4, CT_Bands_2003_Rates!BP$3), "n/a")</f>
        <v>3.5018017777777771E-2</v>
      </c>
      <c r="BQ25" s="136">
        <f>IFERROR(INDEX(CT_Bills_2003_2022!$D$4:$L$25,MATCH(CT_Bands_2003_Rates!$B25,CT_Bills_2003_2022!$B$4:$B$25,0),MATCH(CT_Bands_2003_Rates!BQ$2,CT_Bills_2003_2022!$D$3:$L$3,0))/SUMIFS(CT_Bands_Revaluing_2022!$W$19:$AF$19, CT_Bands_Revaluing_2022!$W$4:$AF$4, CT_Bands_2003_Rates!BQ$3), "n/a")</f>
        <v>2.235183112695974E-2</v>
      </c>
      <c r="BR25" s="136">
        <f>IFERROR(INDEX(CT_Bills_2003_2022!$D$4:$L$25,MATCH(CT_Bands_2003_Rates!$B25,CT_Bills_2003_2022!$B$4:$B$25,0),MATCH(CT_Bands_2003_Rates!BR$2,CT_Bills_2003_2022!$D$3:$L$3,0))/SUMIFS(CT_Bands_Revaluing_2022!$W$19:$AF$19, CT_Bands_Revaluing_2022!$W$4:$AF$4, CT_Bands_2003_Rates!BR$3), "n/a")</f>
        <v>1.5449080051725336E-2</v>
      </c>
      <c r="BS25" s="136">
        <f>IFERROR(INDEX(CT_Bills_2003_2022!$D$4:$L$25,MATCH(CT_Bands_2003_Rates!$B25,CT_Bills_2003_2022!$B$4:$B$25,0),MATCH(CT_Bands_2003_Rates!BS$2,CT_Bills_2003_2022!$D$3:$L$3,0))/SUMIFS(CT_Bands_Revaluing_2022!$W$19:$AF$19, CT_Bands_Revaluing_2022!$W$4:$AF$4, CT_Bands_2003_Rates!BS$3), "n/a")</f>
        <v>1.1296110474314391E-2</v>
      </c>
      <c r="BT25" s="136">
        <f>IFERROR(INDEX(CT_Bills_2003_2022!$D$4:$L$25,MATCH(CT_Bands_2003_Rates!$B25,CT_Bills_2003_2022!$B$4:$B$25,0),MATCH(CT_Bands_2003_Rates!BT$2,CT_Bills_2003_2022!$D$3:$L$3,0))/SUMIFS(CT_Bands_Revaluing_2022!$W$19:$AF$19, CT_Bands_Revaluing_2022!$W$4:$AF$4, CT_Bands_2003_Rates!BT$3), "n/a")</f>
        <v>8.5409660580497686E-3</v>
      </c>
      <c r="BU25" s="136">
        <f>IFERROR(INDEX(CT_Bills_2003_2022!$D$4:$L$25,MATCH(CT_Bands_2003_Rates!$B25,CT_Bills_2003_2022!$B$4:$B$25,0),MATCH(CT_Bands_2003_Rates!BU$2,CT_Bills_2003_2022!$D$3:$L$3,0))/SUMIFS(CT_Bands_Revaluing_2022!$W$19:$AF$19, CT_Bands_Revaluing_2022!$W$4:$AF$4, CT_Bands_2003_Rates!BU$3), "n/a")</f>
        <v>6.3285498049600736E-3</v>
      </c>
      <c r="BV25" s="136">
        <f>IFERROR(INDEX(CT_Bills_2003_2022!$D$4:$L$25,MATCH(CT_Bands_2003_Rates!$B25,CT_Bills_2003_2022!$B$4:$B$25,0),MATCH(CT_Bands_2003_Rates!BV$2,CT_Bills_2003_2022!$D$3:$L$3,0))/SUMIFS(CT_Bands_Revaluing_2022!$W$19:$AF$19, CT_Bands_Revaluing_2022!$W$4:$AF$4, CT_Bands_2003_Rates!BV$3), "n/a")</f>
        <v>4.4514391654470343E-3</v>
      </c>
      <c r="BW25" s="136">
        <f>IFERROR(INDEX(CT_Bills_2003_2022!$D$4:$L$25,MATCH(CT_Bands_2003_Rates!$B25,CT_Bills_2003_2022!$B$4:$B$25,0),MATCH(CT_Bands_2003_Rates!BW$2,CT_Bills_2003_2022!$D$3:$L$3,0))/SUMIFS(CT_Bands_Revaluing_2022!$W$19:$AF$19, CT_Bands_Revaluing_2022!$W$4:$AF$4, CT_Bands_2003_Rates!BW$3), "n/a")</f>
        <v>3.2524454577221103E-3</v>
      </c>
      <c r="BX25" s="136">
        <f>IFERROR(INDEX(CT_Bills_2003_2022!$D$4:$L$25,MATCH(CT_Bands_2003_Rates!$B25,CT_Bills_2003_2022!$B$4:$B$25,0),MATCH(CT_Bands_2003_Rates!BX$2,CT_Bills_2003_2022!$D$3:$L$3,0))/SUMIFS(CT_Bands_Revaluing_2022!$W$19:$AF$19, CT_Bands_Revaluing_2022!$W$4:$AF$4, CT_Bands_2003_Rates!BX$3), "n/a")</f>
        <v>2.8703261890788458E-3</v>
      </c>
      <c r="BY25" s="147">
        <f>IFERROR(INDEX(CT_Bills_2003_2022!$D$4:$L$25,MATCH(CT_Bands_2003_Rates!$B25,CT_Bills_2003_2022!$B$4:$B$25,0),MATCH(CT_Bands_2003_Rates!BY$2,CT_Bills_2003_2022!$D$3:$L$3,0))/SUMIFS(CT_Bands_Revaluing_2022!$W$19:$AF$19, CT_Bands_Revaluing_2022!$W$4:$AF$4, CT_Bands_2003_Rates!BY$3), "n/a")</f>
        <v>4.2021621333333335E-2</v>
      </c>
      <c r="BZ25" s="136">
        <f>IFERROR(INDEX(CT_Bills_2003_2022!$D$4:$L$25,MATCH(CT_Bands_2003_Rates!$B25,CT_Bills_2003_2022!$B$4:$B$25,0),MATCH(CT_Bands_2003_Rates!BZ$2,CT_Bills_2003_2022!$D$3:$L$3,0))/SUMIFS(CT_Bands_Revaluing_2022!$W$19:$AF$19, CT_Bands_Revaluing_2022!$W$4:$AF$4, CT_Bands_2003_Rates!BZ$3), "n/a")</f>
        <v>2.6822197352351692E-2</v>
      </c>
      <c r="CA25" s="136">
        <f>IFERROR(INDEX(CT_Bills_2003_2022!$D$4:$L$25,MATCH(CT_Bands_2003_Rates!$B25,CT_Bills_2003_2022!$B$4:$B$25,0),MATCH(CT_Bands_2003_Rates!CA$2,CT_Bills_2003_2022!$D$3:$L$3,0))/SUMIFS(CT_Bands_Revaluing_2022!$W$19:$AF$19, CT_Bands_Revaluing_2022!$W$4:$AF$4, CT_Bands_2003_Rates!CA$3), "n/a")</f>
        <v>1.8538896062070407E-2</v>
      </c>
      <c r="CB25" s="136">
        <f>IFERROR(INDEX(CT_Bills_2003_2022!$D$4:$L$25,MATCH(CT_Bands_2003_Rates!$B25,CT_Bills_2003_2022!$B$4:$B$25,0),MATCH(CT_Bands_2003_Rates!CB$2,CT_Bills_2003_2022!$D$3:$L$3,0))/SUMIFS(CT_Bands_Revaluing_2022!$W$19:$AF$19, CT_Bands_Revaluing_2022!$W$4:$AF$4, CT_Bands_2003_Rates!CB$3), "n/a")</f>
        <v>1.3555332569177271E-2</v>
      </c>
      <c r="CC25" s="136">
        <f>IFERROR(INDEX(CT_Bills_2003_2022!$D$4:$L$25,MATCH(CT_Bands_2003_Rates!$B25,CT_Bills_2003_2022!$B$4:$B$25,0),MATCH(CT_Bands_2003_Rates!CC$2,CT_Bills_2003_2022!$D$3:$L$3,0))/SUMIFS(CT_Bands_Revaluing_2022!$W$19:$AF$19, CT_Bands_Revaluing_2022!$W$4:$AF$4, CT_Bands_2003_Rates!CC$3), "n/a")</f>
        <v>1.0249159269659724E-2</v>
      </c>
      <c r="CD25" s="136">
        <f>IFERROR(INDEX(CT_Bills_2003_2022!$D$4:$L$25,MATCH(CT_Bands_2003_Rates!$B25,CT_Bills_2003_2022!$B$4:$B$25,0),MATCH(CT_Bands_2003_Rates!CD$2,CT_Bills_2003_2022!$D$3:$L$3,0))/SUMIFS(CT_Bands_Revaluing_2022!$W$19:$AF$19, CT_Bands_Revaluing_2022!$W$4:$AF$4, CT_Bands_2003_Rates!CD$3), "n/a")</f>
        <v>7.594259765952089E-3</v>
      </c>
      <c r="CE25" s="136">
        <f>IFERROR(INDEX(CT_Bills_2003_2022!$D$4:$L$25,MATCH(CT_Bands_2003_Rates!$B25,CT_Bills_2003_2022!$B$4:$B$25,0),MATCH(CT_Bands_2003_Rates!CE$2,CT_Bills_2003_2022!$D$3:$L$3,0))/SUMIFS(CT_Bands_Revaluing_2022!$W$19:$AF$19, CT_Bands_Revaluing_2022!$W$4:$AF$4, CT_Bands_2003_Rates!CE$3), "n/a")</f>
        <v>5.3417269985364417E-3</v>
      </c>
      <c r="CF25" s="136">
        <f>IFERROR(INDEX(CT_Bills_2003_2022!$D$4:$L$25,MATCH(CT_Bands_2003_Rates!$B25,CT_Bills_2003_2022!$B$4:$B$25,0),MATCH(CT_Bands_2003_Rates!CF$2,CT_Bills_2003_2022!$D$3:$L$3,0))/SUMIFS(CT_Bands_Revaluing_2022!$W$19:$AF$19, CT_Bands_Revaluing_2022!$W$4:$AF$4, CT_Bands_2003_Rates!CF$3), "n/a")</f>
        <v>3.9029345492665327E-3</v>
      </c>
      <c r="CG25" s="136">
        <f>IFERROR(INDEX(CT_Bills_2003_2022!$D$4:$L$25,MATCH(CT_Bands_2003_Rates!$B25,CT_Bills_2003_2022!$B$4:$B$25,0),MATCH(CT_Bands_2003_Rates!CG$2,CT_Bills_2003_2022!$D$3:$L$3,0))/SUMIFS(CT_Bands_Revaluing_2022!$W$19:$AF$19, CT_Bands_Revaluing_2022!$W$4:$AF$4, CT_Bands_2003_Rates!CG$3), "n/a")</f>
        <v>3.4443914268946153E-3</v>
      </c>
      <c r="CH25" s="136">
        <f>IFERROR(INDEX(CT_Bills_2003_2022!$D$4:$L$25,MATCH(CT_Bands_2003_Rates!$B25,CT_Bills_2003_2022!$B$4:$B$25,0),MATCH(CT_Bands_2003_Rates!CH$2,CT_Bills_2003_2022!$D$3:$L$3,0))/SUMIFS(CT_Bands_Revaluing_2022!$W$19:$AF$19, CT_Bands_Revaluing_2022!$W$4:$AF$4, CT_Bands_2003_Rates!CH$3), "n/a")</f>
        <v>4.9025224888888892E-2</v>
      </c>
      <c r="CI25" s="136">
        <f>IFERROR(INDEX(CT_Bills_2003_2022!$D$4:$L$25,MATCH(CT_Bands_2003_Rates!$B25,CT_Bills_2003_2022!$B$4:$B$25,0),MATCH(CT_Bands_2003_Rates!CI$2,CT_Bills_2003_2022!$D$3:$L$3,0))/SUMIFS(CT_Bands_Revaluing_2022!$W$19:$AF$19, CT_Bands_Revaluing_2022!$W$4:$AF$4, CT_Bands_2003_Rates!CI$3), "n/a")</f>
        <v>3.129256357774364E-2</v>
      </c>
      <c r="CJ25" s="136">
        <f>IFERROR(INDEX(CT_Bills_2003_2022!$D$4:$L$25,MATCH(CT_Bands_2003_Rates!$B25,CT_Bills_2003_2022!$B$4:$B$25,0),MATCH(CT_Bands_2003_Rates!CJ$2,CT_Bills_2003_2022!$D$3:$L$3,0))/SUMIFS(CT_Bands_Revaluing_2022!$W$19:$AF$19, CT_Bands_Revaluing_2022!$W$4:$AF$4, CT_Bands_2003_Rates!CJ$3), "n/a")</f>
        <v>2.1628712072415474E-2</v>
      </c>
      <c r="CK25" s="136">
        <f>IFERROR(INDEX(CT_Bills_2003_2022!$D$4:$L$25,MATCH(CT_Bands_2003_Rates!$B25,CT_Bills_2003_2022!$B$4:$B$25,0),MATCH(CT_Bands_2003_Rates!CK$2,CT_Bills_2003_2022!$D$3:$L$3,0))/SUMIFS(CT_Bands_Revaluing_2022!$W$19:$AF$19, CT_Bands_Revaluing_2022!$W$4:$AF$4, CT_Bands_2003_Rates!CK$3), "n/a")</f>
        <v>1.5814554664040151E-2</v>
      </c>
      <c r="CL25" s="136">
        <f>IFERROR(INDEX(CT_Bills_2003_2022!$D$4:$L$25,MATCH(CT_Bands_2003_Rates!$B25,CT_Bills_2003_2022!$B$4:$B$25,0),MATCH(CT_Bands_2003_Rates!CL$2,CT_Bills_2003_2022!$D$3:$L$3,0))/SUMIFS(CT_Bands_Revaluing_2022!$W$19:$AF$19, CT_Bands_Revaluing_2022!$W$4:$AF$4, CT_Bands_2003_Rates!CL$3), "n/a")</f>
        <v>1.1957352481269678E-2</v>
      </c>
      <c r="CM25" s="136">
        <f>IFERROR(INDEX(CT_Bills_2003_2022!$D$4:$L$25,MATCH(CT_Bands_2003_Rates!$B25,CT_Bills_2003_2022!$B$4:$B$25,0),MATCH(CT_Bands_2003_Rates!CM$2,CT_Bills_2003_2022!$D$3:$L$3,0))/SUMIFS(CT_Bands_Revaluing_2022!$W$19:$AF$19, CT_Bands_Revaluing_2022!$W$4:$AF$4, CT_Bands_2003_Rates!CM$3), "n/a")</f>
        <v>8.8599697269441044E-3</v>
      </c>
      <c r="CN25" s="136">
        <f>IFERROR(INDEX(CT_Bills_2003_2022!$D$4:$L$25,MATCH(CT_Bands_2003_Rates!$B25,CT_Bills_2003_2022!$B$4:$B$25,0),MATCH(CT_Bands_2003_Rates!CN$2,CT_Bills_2003_2022!$D$3:$L$3,0))/SUMIFS(CT_Bands_Revaluing_2022!$W$19:$AF$19, CT_Bands_Revaluing_2022!$W$4:$AF$4, CT_Bands_2003_Rates!CN$3), "n/a")</f>
        <v>6.232014831625849E-3</v>
      </c>
      <c r="CO25" s="136">
        <f>IFERROR(INDEX(CT_Bills_2003_2022!$D$4:$L$25,MATCH(CT_Bands_2003_Rates!$B25,CT_Bills_2003_2022!$B$4:$B$25,0),MATCH(CT_Bands_2003_Rates!CO$2,CT_Bills_2003_2022!$D$3:$L$3,0))/SUMIFS(CT_Bands_Revaluing_2022!$W$19:$AF$19, CT_Bands_Revaluing_2022!$W$4:$AF$4, CT_Bands_2003_Rates!CO$3), "n/a")</f>
        <v>4.5534236408109555E-3</v>
      </c>
      <c r="CP25" s="136">
        <f>IFERROR(INDEX(CT_Bills_2003_2022!$D$4:$L$25,MATCH(CT_Bands_2003_Rates!$B25,CT_Bills_2003_2022!$B$4:$B$25,0),MATCH(CT_Bands_2003_Rates!CP$2,CT_Bills_2003_2022!$D$3:$L$3,0))/SUMIFS(CT_Bands_Revaluing_2022!$W$19:$AF$19, CT_Bands_Revaluing_2022!$W$4:$AF$4, CT_Bands_2003_Rates!CP$3), "n/a")</f>
        <v>4.0184566647103849E-3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1B5B2-B7F1-4CE1-8EC3-58D851523D72}">
  <dimension ref="A2:CP48"/>
  <sheetViews>
    <sheetView zoomScale="115" zoomScaleNormal="11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O33" sqref="O33"/>
    </sheetView>
  </sheetViews>
  <sheetFormatPr defaultRowHeight="15" x14ac:dyDescent="0.25"/>
  <cols>
    <col min="2" max="2" width="18.42578125" customWidth="1"/>
    <col min="3" max="3" width="5" customWidth="1"/>
    <col min="4" max="12" width="6.5703125" customWidth="1"/>
    <col min="13" max="13" width="5" customWidth="1"/>
    <col min="14" max="14" width="7" customWidth="1"/>
    <col min="15" max="19" width="9.5703125" customWidth="1"/>
    <col min="20" max="22" width="10.5703125" customWidth="1"/>
    <col min="23" max="23" width="9.5703125" style="99" customWidth="1"/>
    <col min="24" max="24" width="6.28515625" customWidth="1"/>
    <col min="25" max="28" width="9.5703125" customWidth="1"/>
    <col min="29" max="31" width="10.5703125" customWidth="1"/>
    <col min="32" max="32" width="9.5703125" style="99" customWidth="1"/>
    <col min="33" max="33" width="9.5703125" customWidth="1"/>
    <col min="34" max="34" width="6.85546875" customWidth="1"/>
    <col min="35" max="37" width="9.5703125" customWidth="1"/>
    <col min="38" max="40" width="10.5703125" customWidth="1"/>
    <col min="41" max="41" width="9.5703125" style="99" customWidth="1"/>
    <col min="42" max="43" width="9.5703125" customWidth="1"/>
    <col min="44" max="44" width="6.5703125" customWidth="1"/>
    <col min="45" max="46" width="9.5703125" customWidth="1"/>
    <col min="47" max="49" width="10.5703125" customWidth="1"/>
    <col min="50" max="50" width="9.5703125" style="99" customWidth="1"/>
    <col min="51" max="53" width="9.5703125" customWidth="1"/>
    <col min="54" max="54" width="6.42578125" customWidth="1"/>
    <col min="55" max="55" width="9.5703125" customWidth="1"/>
    <col min="56" max="58" width="10.5703125" customWidth="1"/>
    <col min="59" max="59" width="9.5703125" style="99" customWidth="1"/>
    <col min="60" max="63" width="9.5703125" customWidth="1"/>
    <col min="64" max="64" width="6.85546875" customWidth="1"/>
    <col min="65" max="67" width="10.5703125" customWidth="1"/>
    <col min="68" max="68" width="9.5703125" style="99" customWidth="1"/>
    <col min="69" max="73" width="9.5703125" customWidth="1"/>
    <col min="74" max="74" width="7.140625" customWidth="1"/>
    <col min="75" max="76" width="10.5703125" customWidth="1"/>
    <col min="77" max="77" width="9.5703125" style="99" customWidth="1"/>
    <col min="78" max="82" width="9.5703125" customWidth="1"/>
    <col min="83" max="83" width="10.5703125" customWidth="1"/>
    <col min="84" max="84" width="6.85546875" customWidth="1"/>
    <col min="85" max="85" width="6.42578125" customWidth="1"/>
    <col min="86" max="86" width="9.85546875" customWidth="1"/>
  </cols>
  <sheetData>
    <row r="2" spans="1:94" x14ac:dyDescent="0.25">
      <c r="C2">
        <v>1991</v>
      </c>
      <c r="D2" t="s">
        <v>2117</v>
      </c>
      <c r="E2" t="s">
        <v>2118</v>
      </c>
      <c r="F2" t="s">
        <v>2119</v>
      </c>
      <c r="G2" t="s">
        <v>2120</v>
      </c>
      <c r="H2" t="s">
        <v>2121</v>
      </c>
      <c r="I2" t="s">
        <v>2122</v>
      </c>
      <c r="J2" t="s">
        <v>2123</v>
      </c>
      <c r="K2" t="s">
        <v>2124</v>
      </c>
      <c r="L2" t="s">
        <v>2359</v>
      </c>
      <c r="N2" t="s">
        <v>2117</v>
      </c>
      <c r="O2" t="s">
        <v>2117</v>
      </c>
      <c r="P2" t="s">
        <v>2117</v>
      </c>
      <c r="Q2" t="s">
        <v>2117</v>
      </c>
      <c r="R2" t="s">
        <v>2117</v>
      </c>
      <c r="S2" t="s">
        <v>2117</v>
      </c>
      <c r="T2" t="s">
        <v>2117</v>
      </c>
      <c r="U2" t="s">
        <v>2117</v>
      </c>
      <c r="V2" t="s">
        <v>2117</v>
      </c>
      <c r="W2" t="s">
        <v>2118</v>
      </c>
      <c r="X2" t="s">
        <v>2118</v>
      </c>
      <c r="Y2" t="s">
        <v>2118</v>
      </c>
      <c r="Z2" t="s">
        <v>2118</v>
      </c>
      <c r="AA2" t="s">
        <v>2118</v>
      </c>
      <c r="AB2" t="s">
        <v>2118</v>
      </c>
      <c r="AC2" t="s">
        <v>2118</v>
      </c>
      <c r="AD2" t="s">
        <v>2118</v>
      </c>
      <c r="AE2" t="s">
        <v>2118</v>
      </c>
      <c r="AF2" t="s">
        <v>2119</v>
      </c>
      <c r="AG2" t="s">
        <v>2119</v>
      </c>
      <c r="AH2" t="s">
        <v>2119</v>
      </c>
      <c r="AI2" t="s">
        <v>2119</v>
      </c>
      <c r="AJ2" t="s">
        <v>2119</v>
      </c>
      <c r="AK2" t="s">
        <v>2119</v>
      </c>
      <c r="AL2" t="s">
        <v>2119</v>
      </c>
      <c r="AM2" t="s">
        <v>2119</v>
      </c>
      <c r="AN2" t="s">
        <v>2119</v>
      </c>
      <c r="AO2" t="s">
        <v>2120</v>
      </c>
      <c r="AP2" t="s">
        <v>2120</v>
      </c>
      <c r="AQ2" t="s">
        <v>2120</v>
      </c>
      <c r="AR2" t="s">
        <v>2120</v>
      </c>
      <c r="AS2" t="s">
        <v>2120</v>
      </c>
      <c r="AT2" t="s">
        <v>2120</v>
      </c>
      <c r="AU2" t="s">
        <v>2120</v>
      </c>
      <c r="AV2" t="s">
        <v>2120</v>
      </c>
      <c r="AW2" t="s">
        <v>2120</v>
      </c>
      <c r="AX2" t="s">
        <v>2121</v>
      </c>
      <c r="AY2" t="s">
        <v>2121</v>
      </c>
      <c r="AZ2" t="s">
        <v>2121</v>
      </c>
      <c r="BA2" t="s">
        <v>2121</v>
      </c>
      <c r="BB2" t="s">
        <v>2121</v>
      </c>
      <c r="BC2" t="s">
        <v>2121</v>
      </c>
      <c r="BD2" t="s">
        <v>2121</v>
      </c>
      <c r="BE2" t="s">
        <v>2121</v>
      </c>
      <c r="BF2" t="s">
        <v>2121</v>
      </c>
      <c r="BG2" t="s">
        <v>2122</v>
      </c>
      <c r="BH2" t="s">
        <v>2122</v>
      </c>
      <c r="BI2" t="s">
        <v>2122</v>
      </c>
      <c r="BJ2" t="s">
        <v>2122</v>
      </c>
      <c r="BK2" t="s">
        <v>2122</v>
      </c>
      <c r="BL2" t="s">
        <v>2122</v>
      </c>
      <c r="BM2" t="s">
        <v>2122</v>
      </c>
      <c r="BN2" t="s">
        <v>2122</v>
      </c>
      <c r="BO2" t="s">
        <v>2122</v>
      </c>
      <c r="BP2" t="s">
        <v>2123</v>
      </c>
      <c r="BQ2" t="s">
        <v>2123</v>
      </c>
      <c r="BR2" t="s">
        <v>2123</v>
      </c>
      <c r="BS2" t="s">
        <v>2123</v>
      </c>
      <c r="BT2" t="s">
        <v>2123</v>
      </c>
      <c r="BU2" t="s">
        <v>2123</v>
      </c>
      <c r="BV2" t="s">
        <v>2123</v>
      </c>
      <c r="BW2" t="s">
        <v>2123</v>
      </c>
      <c r="BX2" t="s">
        <v>2123</v>
      </c>
      <c r="BY2" t="s">
        <v>2124</v>
      </c>
      <c r="BZ2" t="s">
        <v>2124</v>
      </c>
      <c r="CA2" t="s">
        <v>2124</v>
      </c>
      <c r="CB2" t="s">
        <v>2124</v>
      </c>
      <c r="CC2" t="s">
        <v>2124</v>
      </c>
      <c r="CD2" t="s">
        <v>2124</v>
      </c>
      <c r="CE2" t="s">
        <v>2124</v>
      </c>
      <c r="CF2" t="s">
        <v>2124</v>
      </c>
      <c r="CG2" t="s">
        <v>2124</v>
      </c>
      <c r="CH2" t="s">
        <v>2359</v>
      </c>
      <c r="CI2" t="s">
        <v>2359</v>
      </c>
      <c r="CJ2" t="s">
        <v>2359</v>
      </c>
      <c r="CK2" t="s">
        <v>2359</v>
      </c>
      <c r="CL2" t="s">
        <v>2359</v>
      </c>
      <c r="CM2" t="s">
        <v>2359</v>
      </c>
      <c r="CN2" t="s">
        <v>2359</v>
      </c>
      <c r="CO2" t="s">
        <v>2359</v>
      </c>
      <c r="CP2" t="s">
        <v>2359</v>
      </c>
    </row>
    <row r="3" spans="1:94" x14ac:dyDescent="0.25">
      <c r="C3">
        <v>2022</v>
      </c>
      <c r="D3" t="s">
        <v>7</v>
      </c>
      <c r="E3" t="s">
        <v>8</v>
      </c>
      <c r="F3" t="s">
        <v>9</v>
      </c>
      <c r="G3" t="s">
        <v>10</v>
      </c>
      <c r="H3" t="s">
        <v>11</v>
      </c>
      <c r="I3" t="s">
        <v>12</v>
      </c>
      <c r="J3" t="s">
        <v>13</v>
      </c>
      <c r="K3" t="s">
        <v>14</v>
      </c>
      <c r="L3" t="s">
        <v>15</v>
      </c>
      <c r="N3" t="s">
        <v>7</v>
      </c>
      <c r="O3" t="s">
        <v>8</v>
      </c>
      <c r="P3" t="s">
        <v>9</v>
      </c>
      <c r="Q3" t="s">
        <v>10</v>
      </c>
      <c r="R3" t="s">
        <v>11</v>
      </c>
      <c r="S3" t="s">
        <v>12</v>
      </c>
      <c r="T3" t="s">
        <v>13</v>
      </c>
      <c r="U3" t="s">
        <v>14</v>
      </c>
      <c r="V3" t="s">
        <v>15</v>
      </c>
      <c r="W3" t="s">
        <v>7</v>
      </c>
      <c r="X3" t="s">
        <v>8</v>
      </c>
      <c r="Y3" t="s">
        <v>9</v>
      </c>
      <c r="Z3" t="s">
        <v>10</v>
      </c>
      <c r="AA3" t="s">
        <v>11</v>
      </c>
      <c r="AB3" t="s">
        <v>12</v>
      </c>
      <c r="AC3" t="s">
        <v>13</v>
      </c>
      <c r="AD3" t="s">
        <v>14</v>
      </c>
      <c r="AE3" t="s">
        <v>15</v>
      </c>
      <c r="AF3" t="s">
        <v>7</v>
      </c>
      <c r="AG3" t="s">
        <v>8</v>
      </c>
      <c r="AH3" t="s">
        <v>9</v>
      </c>
      <c r="AI3" t="s">
        <v>10</v>
      </c>
      <c r="AJ3" t="s">
        <v>11</v>
      </c>
      <c r="AK3" t="s">
        <v>12</v>
      </c>
      <c r="AL3" t="s">
        <v>13</v>
      </c>
      <c r="AM3" t="s">
        <v>14</v>
      </c>
      <c r="AN3" t="s">
        <v>15</v>
      </c>
      <c r="AO3" t="s">
        <v>7</v>
      </c>
      <c r="AP3" t="s">
        <v>8</v>
      </c>
      <c r="AQ3" t="s">
        <v>9</v>
      </c>
      <c r="AR3" t="s">
        <v>10</v>
      </c>
      <c r="AS3" t="s">
        <v>11</v>
      </c>
      <c r="AT3" t="s">
        <v>12</v>
      </c>
      <c r="AU3" t="s">
        <v>13</v>
      </c>
      <c r="AV3" t="s">
        <v>14</v>
      </c>
      <c r="AW3" t="s">
        <v>15</v>
      </c>
      <c r="AX3" t="s">
        <v>7</v>
      </c>
      <c r="AY3" t="s">
        <v>8</v>
      </c>
      <c r="AZ3" t="s">
        <v>9</v>
      </c>
      <c r="BA3" t="s">
        <v>10</v>
      </c>
      <c r="BB3" t="s">
        <v>11</v>
      </c>
      <c r="BC3" t="s">
        <v>12</v>
      </c>
      <c r="BD3" t="s">
        <v>13</v>
      </c>
      <c r="BE3" t="s">
        <v>14</v>
      </c>
      <c r="BF3" t="s">
        <v>15</v>
      </c>
      <c r="BG3" t="s">
        <v>7</v>
      </c>
      <c r="BH3" t="s">
        <v>8</v>
      </c>
      <c r="BI3" t="s">
        <v>9</v>
      </c>
      <c r="BJ3" t="s">
        <v>10</v>
      </c>
      <c r="BK3" t="s">
        <v>11</v>
      </c>
      <c r="BL3" t="s">
        <v>12</v>
      </c>
      <c r="BM3" t="s">
        <v>13</v>
      </c>
      <c r="BN3" t="s">
        <v>14</v>
      </c>
      <c r="BO3" t="s">
        <v>15</v>
      </c>
      <c r="BP3" t="s">
        <v>7</v>
      </c>
      <c r="BQ3" t="s">
        <v>8</v>
      </c>
      <c r="BR3" t="s">
        <v>9</v>
      </c>
      <c r="BS3" t="s">
        <v>10</v>
      </c>
      <c r="BT3" t="s">
        <v>11</v>
      </c>
      <c r="BU3" t="s">
        <v>12</v>
      </c>
      <c r="BV3" t="s">
        <v>13</v>
      </c>
      <c r="BW3" t="s">
        <v>14</v>
      </c>
      <c r="BX3" t="s">
        <v>15</v>
      </c>
      <c r="BY3" t="s">
        <v>7</v>
      </c>
      <c r="BZ3" t="s">
        <v>8</v>
      </c>
      <c r="CA3" t="s">
        <v>9</v>
      </c>
      <c r="CB3" t="s">
        <v>10</v>
      </c>
      <c r="CC3" t="s">
        <v>11</v>
      </c>
      <c r="CD3" t="s">
        <v>12</v>
      </c>
      <c r="CE3" t="s">
        <v>13</v>
      </c>
      <c r="CF3" t="s">
        <v>14</v>
      </c>
      <c r="CG3" t="s">
        <v>15</v>
      </c>
      <c r="CH3" t="s">
        <v>7</v>
      </c>
      <c r="CI3" t="s">
        <v>8</v>
      </c>
      <c r="CJ3" t="s">
        <v>9</v>
      </c>
      <c r="CK3" t="s">
        <v>10</v>
      </c>
      <c r="CL3" t="s">
        <v>11</v>
      </c>
      <c r="CM3" t="s">
        <v>12</v>
      </c>
      <c r="CN3" t="s">
        <v>13</v>
      </c>
      <c r="CO3" t="s">
        <v>14</v>
      </c>
      <c r="CP3" t="s">
        <v>15</v>
      </c>
    </row>
    <row r="4" spans="1:94" x14ac:dyDescent="0.25">
      <c r="A4" s="126" t="s">
        <v>1087</v>
      </c>
      <c r="B4" s="127" t="s">
        <v>1088</v>
      </c>
      <c r="C4" s="127" t="s">
        <v>2319</v>
      </c>
      <c r="D4" s="150">
        <f>IF(N4=0, CT_Modelling_LAs!Q4, N4)</f>
        <v>3.0000000000000005E-3</v>
      </c>
      <c r="E4" s="150">
        <f>IF(X4=0,CT_Modelling_LAs!R4, X4)</f>
        <v>4.000000000000001E-3</v>
      </c>
      <c r="F4" s="150">
        <f>IF(AH4=0,CT_Modelling_LAs!S4, AH4)</f>
        <v>4.9999999999999992E-3</v>
      </c>
      <c r="G4" s="150">
        <f>IF(AR4=0,CT_Modelling_LAs!T4, AR4)</f>
        <v>6.000000000000001E-3</v>
      </c>
      <c r="H4" s="150">
        <f>IF(BB4=0,CT_Modelling_LAs!U4, BB4)</f>
        <v>6.4999999999999997E-3</v>
      </c>
      <c r="I4" s="150">
        <f>IF(BL4=0,CT_Modelling_LAs!V4, BL4)</f>
        <v>7.000000000000001E-3</v>
      </c>
      <c r="J4" s="150">
        <f>IF(BV4=0,CT_Modelling_LAs!W4, BV4)</f>
        <v>6.9999999999999993E-3</v>
      </c>
      <c r="K4" s="150">
        <f>IF(CF4=0,CT_Modelling_LAs!X4, CF4)</f>
        <v>7.0000000000000001E-3</v>
      </c>
      <c r="L4" s="150">
        <f>IF(CG4=0,CT_Modelling_LAs!Y4, CP4)</f>
        <v>7.0000000000000001E-3</v>
      </c>
      <c r="M4" s="127"/>
      <c r="N4" s="136">
        <f>IFERROR(INDEX(CT_Bills_2003_2022!$N$4:$V$25,MATCH(CT_Bands_2022_Rates!$B4,CT_Bills_2003_2022!$B$4:$B$25,0),MATCH(CT_Bands_2022_Rates!N$3,CT_Bills_2003_2022!$N$3:$V$3,0))/SUMIFS(CT_Bands_Revaluing_2022!$W$19:$AF$19, CT_Bands_Revaluing_2022!$W$4:$AF$4, CT_Bands_2022_Rates!N$3), "n/a")</f>
        <v>3.0000000000000005E-3</v>
      </c>
      <c r="O4" s="136">
        <f>IFERROR(INDEX(CT_Bills_2003_2022!$N$4:$V$25,MATCH(CT_Bands_2022_Rates!$B4,CT_Bills_2003_2022!$B$4:$B$25,0),MATCH(CT_Bands_2022_Rates!O$3,CT_Bills_2003_2022!$N$3:$V$3,0))/SUMIFS(CT_Bands_Revaluing_2022!$W$19:$AF$19, CT_Bands_Revaluing_2022!$W$4:$AF$4, CT_Bands_2022_Rates!O$3), "n/a")</f>
        <v>4.000000000000001E-3</v>
      </c>
      <c r="P4" s="136">
        <f>IFERROR(INDEX(CT_Bills_2003_2022!$N$4:$V$25,MATCH(CT_Bands_2022_Rates!$B4,CT_Bills_2003_2022!$B$4:$B$25,0),MATCH(CT_Bands_2022_Rates!P$3,CT_Bills_2003_2022!$N$3:$V$3,0))/SUMIFS(CT_Bands_Revaluing_2022!$W$19:$AF$19, CT_Bands_Revaluing_2022!$W$4:$AF$4, CT_Bands_2022_Rates!P$3), "n/a")</f>
        <v>4.9999999999999992E-3</v>
      </c>
      <c r="Q4" s="136">
        <f>IFERROR(INDEX(CT_Bills_2003_2022!$N$4:$V$25,MATCH(CT_Bands_2022_Rates!$B4,CT_Bills_2003_2022!$B$4:$B$25,0),MATCH(CT_Bands_2022_Rates!Q$3,CT_Bills_2003_2022!$N$3:$V$3,0))/SUMIFS(CT_Bands_Revaluing_2022!$W$19:$AF$19, CT_Bands_Revaluing_2022!$W$4:$AF$4, CT_Bands_2022_Rates!Q$3), "n/a")</f>
        <v>6.000000000000001E-3</v>
      </c>
      <c r="R4" s="136">
        <f>IFERROR(INDEX(CT_Bills_2003_2022!$N$4:$V$25,MATCH(CT_Bands_2022_Rates!$B4,CT_Bills_2003_2022!$B$4:$B$25,0),MATCH(CT_Bands_2022_Rates!R$3,CT_Bills_2003_2022!$N$3:$V$3,0))/SUMIFS(CT_Bands_Revaluing_2022!$W$19:$AF$19, CT_Bands_Revaluing_2022!$W$4:$AF$4, CT_Bands_2022_Rates!R$3), "n/a")</f>
        <v>6.4999999999999997E-3</v>
      </c>
      <c r="S4" s="136">
        <f>IFERROR(INDEX(CT_Bills_2003_2022!$N$4:$V$25,MATCH(CT_Bands_2022_Rates!$B4,CT_Bills_2003_2022!$B$4:$B$25,0),MATCH(CT_Bands_2022_Rates!S$3,CT_Bills_2003_2022!$N$3:$V$3,0))/SUMIFS(CT_Bands_Revaluing_2022!$W$19:$AF$19, CT_Bands_Revaluing_2022!$W$4:$AF$4, CT_Bands_2022_Rates!S$3), "n/a")</f>
        <v>7.000000000000001E-3</v>
      </c>
      <c r="T4" s="136">
        <f>IFERROR(INDEX(CT_Bills_2003_2022!$N$4:$V$25,MATCH(CT_Bands_2022_Rates!$B4,CT_Bills_2003_2022!$B$4:$B$25,0),MATCH(CT_Bands_2022_Rates!T$3,CT_Bills_2003_2022!$N$3:$V$3,0))/SUMIFS(CT_Bands_Revaluing_2022!$W$19:$AF$19, CT_Bands_Revaluing_2022!$W$4:$AF$4, CT_Bands_2022_Rates!T$3), "n/a")</f>
        <v>6.9999999999999993E-3</v>
      </c>
      <c r="U4" s="136">
        <f>IFERROR(INDEX(CT_Bills_2003_2022!$N$4:$V$25,MATCH(CT_Bands_2022_Rates!$B4,CT_Bills_2003_2022!$B$4:$B$25,0),MATCH(CT_Bands_2022_Rates!U$3,CT_Bills_2003_2022!$N$3:$V$3,0))/SUMIFS(CT_Bands_Revaluing_2022!$W$19:$AF$19, CT_Bands_Revaluing_2022!$W$4:$AF$4, CT_Bands_2022_Rates!U$3), "n/a")</f>
        <v>7.0000000000000001E-3</v>
      </c>
      <c r="V4" s="136">
        <f>IFERROR(INDEX(CT_Bills_2003_2022!$N$4:$V$25,MATCH(CT_Bands_2022_Rates!$B4,CT_Bills_2003_2022!$B$4:$B$25,0),MATCH(CT_Bands_2022_Rates!V$3,CT_Bills_2003_2022!$N$3:$V$3,0))/SUMIFS(CT_Bands_Revaluing_2022!$W$19:$AF$19, CT_Bands_Revaluing_2022!$W$4:$AF$4, CT_Bands_2022_Rates!V$3), "n/a")</f>
        <v>7.0000000000000001E-3</v>
      </c>
      <c r="W4" s="147">
        <f>IFERROR(INDEX(CT_Bills_2003_2022!$N$4:$V$25,MATCH(CT_Bands_2022_Rates!$B4,CT_Bills_2003_2022!$B$4:$B$25,0),MATCH(CT_Bands_2022_Rates!W$3,CT_Bills_2003_2022!$N$3:$V$3,0))/SUMIFS(CT_Bands_Revaluing_2022!$W$19:$AF$19, CT_Bands_Revaluing_2022!$W$4:$AF$4, CT_Bands_2022_Rates!W$3), "n/a")</f>
        <v>3.0000000000000005E-3</v>
      </c>
      <c r="X4" s="136">
        <f>IFERROR(INDEX(CT_Bills_2003_2022!$N$4:$V$25,MATCH(CT_Bands_2022_Rates!$B4,CT_Bills_2003_2022!$B$4:$B$25,0),MATCH(CT_Bands_2022_Rates!X$3,CT_Bills_2003_2022!$N$3:$V$3,0))/SUMIFS(CT_Bands_Revaluing_2022!$W$19:$AF$19, CT_Bands_Revaluing_2022!$W$4:$AF$4, CT_Bands_2022_Rates!X$3), "n/a")</f>
        <v>4.000000000000001E-3</v>
      </c>
      <c r="Y4" s="136">
        <f>IFERROR(INDEX(CT_Bills_2003_2022!$N$4:$V$25,MATCH(CT_Bands_2022_Rates!$B4,CT_Bills_2003_2022!$B$4:$B$25,0),MATCH(CT_Bands_2022_Rates!Y$3,CT_Bills_2003_2022!$N$3:$V$3,0))/SUMIFS(CT_Bands_Revaluing_2022!$W$19:$AF$19, CT_Bands_Revaluing_2022!$W$4:$AF$4, CT_Bands_2022_Rates!Y$3), "n/a")</f>
        <v>4.9999999999999992E-3</v>
      </c>
      <c r="Z4" s="136">
        <f>IFERROR(INDEX(CT_Bills_2003_2022!$N$4:$V$25,MATCH(CT_Bands_2022_Rates!$B4,CT_Bills_2003_2022!$B$4:$B$25,0),MATCH(CT_Bands_2022_Rates!Z$3,CT_Bills_2003_2022!$N$3:$V$3,0))/SUMIFS(CT_Bands_Revaluing_2022!$W$19:$AF$19, CT_Bands_Revaluing_2022!$W$4:$AF$4, CT_Bands_2022_Rates!Z$3), "n/a")</f>
        <v>6.000000000000001E-3</v>
      </c>
      <c r="AA4" s="136">
        <f>IFERROR(INDEX(CT_Bills_2003_2022!$N$4:$V$25,MATCH(CT_Bands_2022_Rates!$B4,CT_Bills_2003_2022!$B$4:$B$25,0),MATCH(CT_Bands_2022_Rates!AA$3,CT_Bills_2003_2022!$N$3:$V$3,0))/SUMIFS(CT_Bands_Revaluing_2022!$W$19:$AF$19, CT_Bands_Revaluing_2022!$W$4:$AF$4, CT_Bands_2022_Rates!AA$3), "n/a")</f>
        <v>6.4999999999999997E-3</v>
      </c>
      <c r="AB4" s="136">
        <f>IFERROR(INDEX(CT_Bills_2003_2022!$N$4:$V$25,MATCH(CT_Bands_2022_Rates!$B4,CT_Bills_2003_2022!$B$4:$B$25,0),MATCH(CT_Bands_2022_Rates!AB$3,CT_Bills_2003_2022!$N$3:$V$3,0))/SUMIFS(CT_Bands_Revaluing_2022!$W$19:$AF$19, CT_Bands_Revaluing_2022!$W$4:$AF$4, CT_Bands_2022_Rates!AB$3), "n/a")</f>
        <v>7.000000000000001E-3</v>
      </c>
      <c r="AC4" s="136">
        <f>IFERROR(INDEX(CT_Bills_2003_2022!$N$4:$V$25,MATCH(CT_Bands_2022_Rates!$B4,CT_Bills_2003_2022!$B$4:$B$25,0),MATCH(CT_Bands_2022_Rates!AC$3,CT_Bills_2003_2022!$N$3:$V$3,0))/SUMIFS(CT_Bands_Revaluing_2022!$W$19:$AF$19, CT_Bands_Revaluing_2022!$W$4:$AF$4, CT_Bands_2022_Rates!AC$3), "n/a")</f>
        <v>6.9999999999999993E-3</v>
      </c>
      <c r="AD4" s="136">
        <f>IFERROR(INDEX(CT_Bills_2003_2022!$N$4:$V$25,MATCH(CT_Bands_2022_Rates!$B4,CT_Bills_2003_2022!$B$4:$B$25,0),MATCH(CT_Bands_2022_Rates!AD$3,CT_Bills_2003_2022!$N$3:$V$3,0))/SUMIFS(CT_Bands_Revaluing_2022!$W$19:$AF$19, CT_Bands_Revaluing_2022!$W$4:$AF$4, CT_Bands_2022_Rates!AD$3), "n/a")</f>
        <v>7.0000000000000001E-3</v>
      </c>
      <c r="AE4" s="136">
        <f>IFERROR(INDEX(CT_Bills_2003_2022!$N$4:$V$25,MATCH(CT_Bands_2022_Rates!$B4,CT_Bills_2003_2022!$B$4:$B$25,0),MATCH(CT_Bands_2022_Rates!AE$3,CT_Bills_2003_2022!$N$3:$V$3,0))/SUMIFS(CT_Bands_Revaluing_2022!$W$19:$AF$19, CT_Bands_Revaluing_2022!$W$4:$AF$4, CT_Bands_2022_Rates!AE$3), "n/a")</f>
        <v>7.0000000000000001E-3</v>
      </c>
      <c r="AF4" s="147">
        <f>IFERROR(INDEX(CT_Bills_2003_2022!$N$4:$V$25,MATCH(CT_Bands_2022_Rates!$B4,CT_Bills_2003_2022!$B$4:$B$25,0),MATCH(CT_Bands_2022_Rates!AF$3,CT_Bills_2003_2022!$N$3:$V$3,0))/SUMIFS(CT_Bands_Revaluing_2022!$W$19:$AF$19, CT_Bands_Revaluing_2022!$W$4:$AF$4, CT_Bands_2022_Rates!AF$3), "n/a")</f>
        <v>3.0000000000000005E-3</v>
      </c>
      <c r="AG4" s="136">
        <f>IFERROR(INDEX(CT_Bills_2003_2022!$N$4:$V$25,MATCH(CT_Bands_2022_Rates!$B4,CT_Bills_2003_2022!$B$4:$B$25,0),MATCH(CT_Bands_2022_Rates!AG$3,CT_Bills_2003_2022!$N$3:$V$3,0))/SUMIFS(CT_Bands_Revaluing_2022!$W$19:$AF$19, CT_Bands_Revaluing_2022!$W$4:$AF$4, CT_Bands_2022_Rates!AG$3), "n/a")</f>
        <v>4.000000000000001E-3</v>
      </c>
      <c r="AH4" s="136">
        <f>IFERROR(INDEX(CT_Bills_2003_2022!$N$4:$V$25,MATCH(CT_Bands_2022_Rates!$B4,CT_Bills_2003_2022!$B$4:$B$25,0),MATCH(CT_Bands_2022_Rates!AH$3,CT_Bills_2003_2022!$N$3:$V$3,0))/SUMIFS(CT_Bands_Revaluing_2022!$W$19:$AF$19, CT_Bands_Revaluing_2022!$W$4:$AF$4, CT_Bands_2022_Rates!AH$3), "n/a")</f>
        <v>4.9999999999999992E-3</v>
      </c>
      <c r="AI4" s="136">
        <f>IFERROR(INDEX(CT_Bills_2003_2022!$N$4:$V$25,MATCH(CT_Bands_2022_Rates!$B4,CT_Bills_2003_2022!$B$4:$B$25,0),MATCH(CT_Bands_2022_Rates!AI$3,CT_Bills_2003_2022!$N$3:$V$3,0))/SUMIFS(CT_Bands_Revaluing_2022!$W$19:$AF$19, CT_Bands_Revaluing_2022!$W$4:$AF$4, CT_Bands_2022_Rates!AI$3), "n/a")</f>
        <v>6.000000000000001E-3</v>
      </c>
      <c r="AJ4" s="136">
        <f>IFERROR(INDEX(CT_Bills_2003_2022!$N$4:$V$25,MATCH(CT_Bands_2022_Rates!$B4,CT_Bills_2003_2022!$B$4:$B$25,0),MATCH(CT_Bands_2022_Rates!AJ$3,CT_Bills_2003_2022!$N$3:$V$3,0))/SUMIFS(CT_Bands_Revaluing_2022!$W$19:$AF$19, CT_Bands_Revaluing_2022!$W$4:$AF$4, CT_Bands_2022_Rates!AJ$3), "n/a")</f>
        <v>6.4999999999999997E-3</v>
      </c>
      <c r="AK4" s="136">
        <f>IFERROR(INDEX(CT_Bills_2003_2022!$N$4:$V$25,MATCH(CT_Bands_2022_Rates!$B4,CT_Bills_2003_2022!$B$4:$B$25,0),MATCH(CT_Bands_2022_Rates!AK$3,CT_Bills_2003_2022!$N$3:$V$3,0))/SUMIFS(CT_Bands_Revaluing_2022!$W$19:$AF$19, CT_Bands_Revaluing_2022!$W$4:$AF$4, CT_Bands_2022_Rates!AK$3), "n/a")</f>
        <v>7.000000000000001E-3</v>
      </c>
      <c r="AL4" s="136">
        <f>IFERROR(INDEX(CT_Bills_2003_2022!$N$4:$V$25,MATCH(CT_Bands_2022_Rates!$B4,CT_Bills_2003_2022!$B$4:$B$25,0),MATCH(CT_Bands_2022_Rates!AL$3,CT_Bills_2003_2022!$N$3:$V$3,0))/SUMIFS(CT_Bands_Revaluing_2022!$W$19:$AF$19, CT_Bands_Revaluing_2022!$W$4:$AF$4, CT_Bands_2022_Rates!AL$3), "n/a")</f>
        <v>6.9999999999999993E-3</v>
      </c>
      <c r="AM4" s="136">
        <f>IFERROR(INDEX(CT_Bills_2003_2022!$N$4:$V$25,MATCH(CT_Bands_2022_Rates!$B4,CT_Bills_2003_2022!$B$4:$B$25,0),MATCH(CT_Bands_2022_Rates!AM$3,CT_Bills_2003_2022!$N$3:$V$3,0))/SUMIFS(CT_Bands_Revaluing_2022!$W$19:$AF$19, CT_Bands_Revaluing_2022!$W$4:$AF$4, CT_Bands_2022_Rates!AM$3), "n/a")</f>
        <v>7.0000000000000001E-3</v>
      </c>
      <c r="AN4" s="136">
        <f>IFERROR(INDEX(CT_Bills_2003_2022!$N$4:$V$25,MATCH(CT_Bands_2022_Rates!$B4,CT_Bills_2003_2022!$B$4:$B$25,0),MATCH(CT_Bands_2022_Rates!AN$3,CT_Bills_2003_2022!$N$3:$V$3,0))/SUMIFS(CT_Bands_Revaluing_2022!$W$19:$AF$19, CT_Bands_Revaluing_2022!$W$4:$AF$4, CT_Bands_2022_Rates!AN$3), "n/a")</f>
        <v>7.0000000000000001E-3</v>
      </c>
      <c r="AO4" s="147">
        <f>IFERROR(INDEX(CT_Bills_2003_2022!$N$4:$V$25,MATCH(CT_Bands_2022_Rates!$B4,CT_Bills_2003_2022!$B$4:$B$25,0),MATCH(CT_Bands_2022_Rates!AO$3,CT_Bills_2003_2022!$N$3:$V$3,0))/SUMIFS(CT_Bands_Revaluing_2022!$W$19:$AF$19, CT_Bands_Revaluing_2022!$W$4:$AF$4, CT_Bands_2022_Rates!AO$3), "n/a")</f>
        <v>3.0000000000000005E-3</v>
      </c>
      <c r="AP4" s="136">
        <f>IFERROR(INDEX(CT_Bills_2003_2022!$N$4:$V$25,MATCH(CT_Bands_2022_Rates!$B4,CT_Bills_2003_2022!$B$4:$B$25,0),MATCH(CT_Bands_2022_Rates!AP$3,CT_Bills_2003_2022!$N$3:$V$3,0))/SUMIFS(CT_Bands_Revaluing_2022!$W$19:$AF$19, CT_Bands_Revaluing_2022!$W$4:$AF$4, CT_Bands_2022_Rates!AP$3), "n/a")</f>
        <v>4.000000000000001E-3</v>
      </c>
      <c r="AQ4" s="136">
        <f>IFERROR(INDEX(CT_Bills_2003_2022!$N$4:$V$25,MATCH(CT_Bands_2022_Rates!$B4,CT_Bills_2003_2022!$B$4:$B$25,0),MATCH(CT_Bands_2022_Rates!AQ$3,CT_Bills_2003_2022!$N$3:$V$3,0))/SUMIFS(CT_Bands_Revaluing_2022!$W$19:$AF$19, CT_Bands_Revaluing_2022!$W$4:$AF$4, CT_Bands_2022_Rates!AQ$3), "n/a")</f>
        <v>4.9999999999999992E-3</v>
      </c>
      <c r="AR4" s="136">
        <f>IFERROR(INDEX(CT_Bills_2003_2022!$N$4:$V$25,MATCH(CT_Bands_2022_Rates!$B4,CT_Bills_2003_2022!$B$4:$B$25,0),MATCH(CT_Bands_2022_Rates!AR$3,CT_Bills_2003_2022!$N$3:$V$3,0))/SUMIFS(CT_Bands_Revaluing_2022!$W$19:$AF$19, CT_Bands_Revaluing_2022!$W$4:$AF$4, CT_Bands_2022_Rates!AR$3), "n/a")</f>
        <v>6.000000000000001E-3</v>
      </c>
      <c r="AS4" s="136">
        <f>IFERROR(INDEX(CT_Bills_2003_2022!$N$4:$V$25,MATCH(CT_Bands_2022_Rates!$B4,CT_Bills_2003_2022!$B$4:$B$25,0),MATCH(CT_Bands_2022_Rates!AS$3,CT_Bills_2003_2022!$N$3:$V$3,0))/SUMIFS(CT_Bands_Revaluing_2022!$W$19:$AF$19, CT_Bands_Revaluing_2022!$W$4:$AF$4, CT_Bands_2022_Rates!AS$3), "n/a")</f>
        <v>6.4999999999999997E-3</v>
      </c>
      <c r="AT4" s="136">
        <f>IFERROR(INDEX(CT_Bills_2003_2022!$N$4:$V$25,MATCH(CT_Bands_2022_Rates!$B4,CT_Bills_2003_2022!$B$4:$B$25,0),MATCH(CT_Bands_2022_Rates!AT$3,CT_Bills_2003_2022!$N$3:$V$3,0))/SUMIFS(CT_Bands_Revaluing_2022!$W$19:$AF$19, CT_Bands_Revaluing_2022!$W$4:$AF$4, CT_Bands_2022_Rates!AT$3), "n/a")</f>
        <v>7.000000000000001E-3</v>
      </c>
      <c r="AU4" s="136">
        <f>IFERROR(INDEX(CT_Bills_2003_2022!$N$4:$V$25,MATCH(CT_Bands_2022_Rates!$B4,CT_Bills_2003_2022!$B$4:$B$25,0),MATCH(CT_Bands_2022_Rates!AU$3,CT_Bills_2003_2022!$N$3:$V$3,0))/SUMIFS(CT_Bands_Revaluing_2022!$W$19:$AF$19, CT_Bands_Revaluing_2022!$W$4:$AF$4, CT_Bands_2022_Rates!AU$3), "n/a")</f>
        <v>6.9999999999999993E-3</v>
      </c>
      <c r="AV4" s="136">
        <f>IFERROR(INDEX(CT_Bills_2003_2022!$N$4:$V$25,MATCH(CT_Bands_2022_Rates!$B4,CT_Bills_2003_2022!$B$4:$B$25,0),MATCH(CT_Bands_2022_Rates!AV$3,CT_Bills_2003_2022!$N$3:$V$3,0))/SUMIFS(CT_Bands_Revaluing_2022!$W$19:$AF$19, CT_Bands_Revaluing_2022!$W$4:$AF$4, CT_Bands_2022_Rates!AV$3), "n/a")</f>
        <v>7.0000000000000001E-3</v>
      </c>
      <c r="AW4" s="136">
        <f>IFERROR(INDEX(CT_Bills_2003_2022!$N$4:$V$25,MATCH(CT_Bands_2022_Rates!$B4,CT_Bills_2003_2022!$B$4:$B$25,0),MATCH(CT_Bands_2022_Rates!AW$3,CT_Bills_2003_2022!$N$3:$V$3,0))/SUMIFS(CT_Bands_Revaluing_2022!$W$19:$AF$19, CT_Bands_Revaluing_2022!$W$4:$AF$4, CT_Bands_2022_Rates!AW$3), "n/a")</f>
        <v>7.0000000000000001E-3</v>
      </c>
      <c r="AX4" s="147">
        <f>IFERROR(INDEX(CT_Bills_2003_2022!$N$4:$V$25,MATCH(CT_Bands_2022_Rates!$B4,CT_Bills_2003_2022!$B$4:$B$25,0),MATCH(CT_Bands_2022_Rates!AX$3,CT_Bills_2003_2022!$N$3:$V$3,0))/SUMIFS(CT_Bands_Revaluing_2022!$W$19:$AF$19, CT_Bands_Revaluing_2022!$W$4:$AF$4, CT_Bands_2022_Rates!AX$3), "n/a")</f>
        <v>3.0000000000000005E-3</v>
      </c>
      <c r="AY4" s="136">
        <f>IFERROR(INDEX(CT_Bills_2003_2022!$N$4:$V$25,MATCH(CT_Bands_2022_Rates!$B4,CT_Bills_2003_2022!$B$4:$B$25,0),MATCH(CT_Bands_2022_Rates!AY$3,CT_Bills_2003_2022!$N$3:$V$3,0))/SUMIFS(CT_Bands_Revaluing_2022!$W$19:$AF$19, CT_Bands_Revaluing_2022!$W$4:$AF$4, CT_Bands_2022_Rates!AY$3), "n/a")</f>
        <v>4.000000000000001E-3</v>
      </c>
      <c r="AZ4" s="136">
        <f>IFERROR(INDEX(CT_Bills_2003_2022!$N$4:$V$25,MATCH(CT_Bands_2022_Rates!$B4,CT_Bills_2003_2022!$B$4:$B$25,0),MATCH(CT_Bands_2022_Rates!AZ$3,CT_Bills_2003_2022!$N$3:$V$3,0))/SUMIFS(CT_Bands_Revaluing_2022!$W$19:$AF$19, CT_Bands_Revaluing_2022!$W$4:$AF$4, CT_Bands_2022_Rates!AZ$3), "n/a")</f>
        <v>4.9999999999999992E-3</v>
      </c>
      <c r="BA4" s="136">
        <f>IFERROR(INDEX(CT_Bills_2003_2022!$N$4:$V$25,MATCH(CT_Bands_2022_Rates!$B4,CT_Bills_2003_2022!$B$4:$B$25,0),MATCH(CT_Bands_2022_Rates!BA$3,CT_Bills_2003_2022!$N$3:$V$3,0))/SUMIFS(CT_Bands_Revaluing_2022!$W$19:$AF$19, CT_Bands_Revaluing_2022!$W$4:$AF$4, CT_Bands_2022_Rates!BA$3), "n/a")</f>
        <v>6.000000000000001E-3</v>
      </c>
      <c r="BB4" s="136">
        <f>IFERROR(INDEX(CT_Bills_2003_2022!$N$4:$V$25,MATCH(CT_Bands_2022_Rates!$B4,CT_Bills_2003_2022!$B$4:$B$25,0),MATCH(CT_Bands_2022_Rates!BB$3,CT_Bills_2003_2022!$N$3:$V$3,0))/SUMIFS(CT_Bands_Revaluing_2022!$W$19:$AF$19, CT_Bands_Revaluing_2022!$W$4:$AF$4, CT_Bands_2022_Rates!BB$3), "n/a")</f>
        <v>6.4999999999999997E-3</v>
      </c>
      <c r="BC4" s="136">
        <f>IFERROR(INDEX(CT_Bills_2003_2022!$N$4:$V$25,MATCH(CT_Bands_2022_Rates!$B4,CT_Bills_2003_2022!$B$4:$B$25,0),MATCH(CT_Bands_2022_Rates!BC$3,CT_Bills_2003_2022!$N$3:$V$3,0))/SUMIFS(CT_Bands_Revaluing_2022!$W$19:$AF$19, CT_Bands_Revaluing_2022!$W$4:$AF$4, CT_Bands_2022_Rates!BC$3), "n/a")</f>
        <v>7.000000000000001E-3</v>
      </c>
      <c r="BD4" s="136">
        <f>IFERROR(INDEX(CT_Bills_2003_2022!$N$4:$V$25,MATCH(CT_Bands_2022_Rates!$B4,CT_Bills_2003_2022!$B$4:$B$25,0),MATCH(CT_Bands_2022_Rates!BD$3,CT_Bills_2003_2022!$N$3:$V$3,0))/SUMIFS(CT_Bands_Revaluing_2022!$W$19:$AF$19, CT_Bands_Revaluing_2022!$W$4:$AF$4, CT_Bands_2022_Rates!BD$3), "n/a")</f>
        <v>6.9999999999999993E-3</v>
      </c>
      <c r="BE4" s="136">
        <f>IFERROR(INDEX(CT_Bills_2003_2022!$N$4:$V$25,MATCH(CT_Bands_2022_Rates!$B4,CT_Bills_2003_2022!$B$4:$B$25,0),MATCH(CT_Bands_2022_Rates!BE$3,CT_Bills_2003_2022!$N$3:$V$3,0))/SUMIFS(CT_Bands_Revaluing_2022!$W$19:$AF$19, CT_Bands_Revaluing_2022!$W$4:$AF$4, CT_Bands_2022_Rates!BE$3), "n/a")</f>
        <v>7.0000000000000001E-3</v>
      </c>
      <c r="BF4" s="136">
        <f>IFERROR(INDEX(CT_Bills_2003_2022!$N$4:$V$25,MATCH(CT_Bands_2022_Rates!$B4,CT_Bills_2003_2022!$B$4:$B$25,0),MATCH(CT_Bands_2022_Rates!BF$3,CT_Bills_2003_2022!$N$3:$V$3,0))/SUMIFS(CT_Bands_Revaluing_2022!$W$19:$AF$19, CT_Bands_Revaluing_2022!$W$4:$AF$4, CT_Bands_2022_Rates!BF$3), "n/a")</f>
        <v>7.0000000000000001E-3</v>
      </c>
      <c r="BG4" s="147">
        <f>IFERROR(INDEX(CT_Bills_2003_2022!$N$4:$V$25,MATCH(CT_Bands_2022_Rates!$B4,CT_Bills_2003_2022!$B$4:$B$25,0),MATCH(CT_Bands_2022_Rates!BG$3,CT_Bills_2003_2022!$N$3:$V$3,0))/SUMIFS(CT_Bands_Revaluing_2022!$W$19:$AF$19, CT_Bands_Revaluing_2022!$W$4:$AF$4, CT_Bands_2022_Rates!BG$3), "n/a")</f>
        <v>3.0000000000000005E-3</v>
      </c>
      <c r="BH4" s="136">
        <f>IFERROR(INDEX(CT_Bills_2003_2022!$N$4:$V$25,MATCH(CT_Bands_2022_Rates!$B4,CT_Bills_2003_2022!$B$4:$B$25,0),MATCH(CT_Bands_2022_Rates!BH$3,CT_Bills_2003_2022!$N$3:$V$3,0))/SUMIFS(CT_Bands_Revaluing_2022!$W$19:$AF$19, CT_Bands_Revaluing_2022!$W$4:$AF$4, CT_Bands_2022_Rates!BH$3), "n/a")</f>
        <v>4.000000000000001E-3</v>
      </c>
      <c r="BI4" s="136">
        <f>IFERROR(INDEX(CT_Bills_2003_2022!$N$4:$V$25,MATCH(CT_Bands_2022_Rates!$B4,CT_Bills_2003_2022!$B$4:$B$25,0),MATCH(CT_Bands_2022_Rates!BI$3,CT_Bills_2003_2022!$N$3:$V$3,0))/SUMIFS(CT_Bands_Revaluing_2022!$W$19:$AF$19, CT_Bands_Revaluing_2022!$W$4:$AF$4, CT_Bands_2022_Rates!BI$3), "n/a")</f>
        <v>4.9999999999999992E-3</v>
      </c>
      <c r="BJ4" s="136">
        <f>IFERROR(INDEX(CT_Bills_2003_2022!$N$4:$V$25,MATCH(CT_Bands_2022_Rates!$B4,CT_Bills_2003_2022!$B$4:$B$25,0),MATCH(CT_Bands_2022_Rates!BJ$3,CT_Bills_2003_2022!$N$3:$V$3,0))/SUMIFS(CT_Bands_Revaluing_2022!$W$19:$AF$19, CT_Bands_Revaluing_2022!$W$4:$AF$4, CT_Bands_2022_Rates!BJ$3), "n/a")</f>
        <v>6.000000000000001E-3</v>
      </c>
      <c r="BK4" s="136">
        <f>IFERROR(INDEX(CT_Bills_2003_2022!$N$4:$V$25,MATCH(CT_Bands_2022_Rates!$B4,CT_Bills_2003_2022!$B$4:$B$25,0),MATCH(CT_Bands_2022_Rates!BK$3,CT_Bills_2003_2022!$N$3:$V$3,0))/SUMIFS(CT_Bands_Revaluing_2022!$W$19:$AF$19, CT_Bands_Revaluing_2022!$W$4:$AF$4, CT_Bands_2022_Rates!BK$3), "n/a")</f>
        <v>6.4999999999999997E-3</v>
      </c>
      <c r="BL4" s="136">
        <f>IFERROR(INDEX(CT_Bills_2003_2022!$N$4:$V$25,MATCH(CT_Bands_2022_Rates!$B4,CT_Bills_2003_2022!$B$4:$B$25,0),MATCH(CT_Bands_2022_Rates!BL$3,CT_Bills_2003_2022!$N$3:$V$3,0))/SUMIFS(CT_Bands_Revaluing_2022!$W$19:$AF$19, CT_Bands_Revaluing_2022!$W$4:$AF$4, CT_Bands_2022_Rates!BL$3), "n/a")</f>
        <v>7.000000000000001E-3</v>
      </c>
      <c r="BM4" s="136">
        <f>IFERROR(INDEX(CT_Bills_2003_2022!$N$4:$V$25,MATCH(CT_Bands_2022_Rates!$B4,CT_Bills_2003_2022!$B$4:$B$25,0),MATCH(CT_Bands_2022_Rates!BM$3,CT_Bills_2003_2022!$N$3:$V$3,0))/SUMIFS(CT_Bands_Revaluing_2022!$W$19:$AF$19, CT_Bands_Revaluing_2022!$W$4:$AF$4, CT_Bands_2022_Rates!BM$3), "n/a")</f>
        <v>6.9999999999999993E-3</v>
      </c>
      <c r="BN4" s="136">
        <f>IFERROR(INDEX(CT_Bills_2003_2022!$N$4:$V$25,MATCH(CT_Bands_2022_Rates!$B4,CT_Bills_2003_2022!$B$4:$B$25,0),MATCH(CT_Bands_2022_Rates!BN$3,CT_Bills_2003_2022!$N$3:$V$3,0))/SUMIFS(CT_Bands_Revaluing_2022!$W$19:$AF$19, CT_Bands_Revaluing_2022!$W$4:$AF$4, CT_Bands_2022_Rates!BN$3), "n/a")</f>
        <v>7.0000000000000001E-3</v>
      </c>
      <c r="BO4" s="136">
        <f>IFERROR(INDEX(CT_Bills_2003_2022!$N$4:$V$25,MATCH(CT_Bands_2022_Rates!$B4,CT_Bills_2003_2022!$B$4:$B$25,0),MATCH(CT_Bands_2022_Rates!BO$3,CT_Bills_2003_2022!$N$3:$V$3,0))/SUMIFS(CT_Bands_Revaluing_2022!$W$19:$AF$19, CT_Bands_Revaluing_2022!$W$4:$AF$4, CT_Bands_2022_Rates!BO$3), "n/a")</f>
        <v>7.0000000000000001E-3</v>
      </c>
      <c r="BP4" s="147">
        <f>IFERROR(INDEX(CT_Bills_2003_2022!$N$4:$V$25,MATCH(CT_Bands_2022_Rates!$B4,CT_Bills_2003_2022!$B$4:$B$25,0),MATCH(CT_Bands_2022_Rates!BP$3,CT_Bills_2003_2022!$N$3:$V$3,0))/SUMIFS(CT_Bands_Revaluing_2022!$W$19:$AF$19, CT_Bands_Revaluing_2022!$W$4:$AF$4, CT_Bands_2022_Rates!BP$3), "n/a")</f>
        <v>3.0000000000000005E-3</v>
      </c>
      <c r="BQ4" s="136">
        <f>IFERROR(INDEX(CT_Bills_2003_2022!$N$4:$V$25,MATCH(CT_Bands_2022_Rates!$B4,CT_Bills_2003_2022!$B$4:$B$25,0),MATCH(CT_Bands_2022_Rates!BQ$3,CT_Bills_2003_2022!$N$3:$V$3,0))/SUMIFS(CT_Bands_Revaluing_2022!$W$19:$AF$19, CT_Bands_Revaluing_2022!$W$4:$AF$4, CT_Bands_2022_Rates!BQ$3), "n/a")</f>
        <v>4.000000000000001E-3</v>
      </c>
      <c r="BR4" s="136">
        <f>IFERROR(INDEX(CT_Bills_2003_2022!$N$4:$V$25,MATCH(CT_Bands_2022_Rates!$B4,CT_Bills_2003_2022!$B$4:$B$25,0),MATCH(CT_Bands_2022_Rates!BR$3,CT_Bills_2003_2022!$N$3:$V$3,0))/SUMIFS(CT_Bands_Revaluing_2022!$W$19:$AF$19, CT_Bands_Revaluing_2022!$W$4:$AF$4, CT_Bands_2022_Rates!BR$3), "n/a")</f>
        <v>4.9999999999999992E-3</v>
      </c>
      <c r="BS4" s="136">
        <f>IFERROR(INDEX(CT_Bills_2003_2022!$N$4:$V$25,MATCH(CT_Bands_2022_Rates!$B4,CT_Bills_2003_2022!$B$4:$B$25,0),MATCH(CT_Bands_2022_Rates!BS$3,CT_Bills_2003_2022!$N$3:$V$3,0))/SUMIFS(CT_Bands_Revaluing_2022!$W$19:$AF$19, CT_Bands_Revaluing_2022!$W$4:$AF$4, CT_Bands_2022_Rates!BS$3), "n/a")</f>
        <v>6.000000000000001E-3</v>
      </c>
      <c r="BT4" s="136">
        <f>IFERROR(INDEX(CT_Bills_2003_2022!$N$4:$V$25,MATCH(CT_Bands_2022_Rates!$B4,CT_Bills_2003_2022!$B$4:$B$25,0),MATCH(CT_Bands_2022_Rates!BT$3,CT_Bills_2003_2022!$N$3:$V$3,0))/SUMIFS(CT_Bands_Revaluing_2022!$W$19:$AF$19, CT_Bands_Revaluing_2022!$W$4:$AF$4, CT_Bands_2022_Rates!BT$3), "n/a")</f>
        <v>6.4999999999999997E-3</v>
      </c>
      <c r="BU4" s="136">
        <f>IFERROR(INDEX(CT_Bills_2003_2022!$N$4:$V$25,MATCH(CT_Bands_2022_Rates!$B4,CT_Bills_2003_2022!$B$4:$B$25,0),MATCH(CT_Bands_2022_Rates!BU$3,CT_Bills_2003_2022!$N$3:$V$3,0))/SUMIFS(CT_Bands_Revaluing_2022!$W$19:$AF$19, CT_Bands_Revaluing_2022!$W$4:$AF$4, CT_Bands_2022_Rates!BU$3), "n/a")</f>
        <v>7.000000000000001E-3</v>
      </c>
      <c r="BV4" s="136">
        <f>IFERROR(INDEX(CT_Bills_2003_2022!$N$4:$V$25,MATCH(CT_Bands_2022_Rates!$B4,CT_Bills_2003_2022!$B$4:$B$25,0),MATCH(CT_Bands_2022_Rates!BV$3,CT_Bills_2003_2022!$N$3:$V$3,0))/SUMIFS(CT_Bands_Revaluing_2022!$W$19:$AF$19, CT_Bands_Revaluing_2022!$W$4:$AF$4, CT_Bands_2022_Rates!BV$3), "n/a")</f>
        <v>6.9999999999999993E-3</v>
      </c>
      <c r="BW4" s="136">
        <f>IFERROR(INDEX(CT_Bills_2003_2022!$N$4:$V$25,MATCH(CT_Bands_2022_Rates!$B4,CT_Bills_2003_2022!$B$4:$B$25,0),MATCH(CT_Bands_2022_Rates!BW$3,CT_Bills_2003_2022!$N$3:$V$3,0))/SUMIFS(CT_Bands_Revaluing_2022!$W$19:$AF$19, CT_Bands_Revaluing_2022!$W$4:$AF$4, CT_Bands_2022_Rates!BW$3), "n/a")</f>
        <v>7.0000000000000001E-3</v>
      </c>
      <c r="BX4" s="136">
        <f>IFERROR(INDEX(CT_Bills_2003_2022!$N$4:$V$25,MATCH(CT_Bands_2022_Rates!$B4,CT_Bills_2003_2022!$B$4:$B$25,0),MATCH(CT_Bands_2022_Rates!BX$3,CT_Bills_2003_2022!$N$3:$V$3,0))/SUMIFS(CT_Bands_Revaluing_2022!$W$19:$AF$19, CT_Bands_Revaluing_2022!$W$4:$AF$4, CT_Bands_2022_Rates!BX$3), "n/a")</f>
        <v>7.0000000000000001E-3</v>
      </c>
      <c r="BY4" s="147">
        <f>IFERROR(INDEX(CT_Bills_2003_2022!$N$4:$V$25,MATCH(CT_Bands_2022_Rates!$B4,CT_Bills_2003_2022!$B$4:$B$25,0),MATCH(CT_Bands_2022_Rates!BY$3,CT_Bills_2003_2022!$N$3:$V$3,0))/SUMIFS(CT_Bands_Revaluing_2022!$W$19:$AF$19, CT_Bands_Revaluing_2022!$W$4:$AF$4, CT_Bands_2022_Rates!BY$3), "n/a")</f>
        <v>3.0000000000000005E-3</v>
      </c>
      <c r="BZ4" s="136">
        <f>IFERROR(INDEX(CT_Bills_2003_2022!$N$4:$V$25,MATCH(CT_Bands_2022_Rates!$B4,CT_Bills_2003_2022!$B$4:$B$25,0),MATCH(CT_Bands_2022_Rates!BZ$3,CT_Bills_2003_2022!$N$3:$V$3,0))/SUMIFS(CT_Bands_Revaluing_2022!$W$19:$AF$19, CT_Bands_Revaluing_2022!$W$4:$AF$4, CT_Bands_2022_Rates!BZ$3), "n/a")</f>
        <v>4.000000000000001E-3</v>
      </c>
      <c r="CA4" s="136">
        <f>IFERROR(INDEX(CT_Bills_2003_2022!$N$4:$V$25,MATCH(CT_Bands_2022_Rates!$B4,CT_Bills_2003_2022!$B$4:$B$25,0),MATCH(CT_Bands_2022_Rates!CA$3,CT_Bills_2003_2022!$N$3:$V$3,0))/SUMIFS(CT_Bands_Revaluing_2022!$W$19:$AF$19, CT_Bands_Revaluing_2022!$W$4:$AF$4, CT_Bands_2022_Rates!CA$3), "n/a")</f>
        <v>4.9999999999999992E-3</v>
      </c>
      <c r="CB4" s="136">
        <f>IFERROR(INDEX(CT_Bills_2003_2022!$N$4:$V$25,MATCH(CT_Bands_2022_Rates!$B4,CT_Bills_2003_2022!$B$4:$B$25,0),MATCH(CT_Bands_2022_Rates!CB$3,CT_Bills_2003_2022!$N$3:$V$3,0))/SUMIFS(CT_Bands_Revaluing_2022!$W$19:$AF$19, CT_Bands_Revaluing_2022!$W$4:$AF$4, CT_Bands_2022_Rates!CB$3), "n/a")</f>
        <v>6.000000000000001E-3</v>
      </c>
      <c r="CC4" s="136">
        <f>IFERROR(INDEX(CT_Bills_2003_2022!$N$4:$V$25,MATCH(CT_Bands_2022_Rates!$B4,CT_Bills_2003_2022!$B$4:$B$25,0),MATCH(CT_Bands_2022_Rates!CC$3,CT_Bills_2003_2022!$N$3:$V$3,0))/SUMIFS(CT_Bands_Revaluing_2022!$W$19:$AF$19, CT_Bands_Revaluing_2022!$W$4:$AF$4, CT_Bands_2022_Rates!CC$3), "n/a")</f>
        <v>6.4999999999999997E-3</v>
      </c>
      <c r="CD4" s="136">
        <f>IFERROR(INDEX(CT_Bills_2003_2022!$N$4:$V$25,MATCH(CT_Bands_2022_Rates!$B4,CT_Bills_2003_2022!$B$4:$B$25,0),MATCH(CT_Bands_2022_Rates!CD$3,CT_Bills_2003_2022!$N$3:$V$3,0))/SUMIFS(CT_Bands_Revaluing_2022!$W$19:$AF$19, CT_Bands_Revaluing_2022!$W$4:$AF$4, CT_Bands_2022_Rates!CD$3), "n/a")</f>
        <v>7.000000000000001E-3</v>
      </c>
      <c r="CE4" s="136">
        <f>IFERROR(INDEX(CT_Bills_2003_2022!$N$4:$V$25,MATCH(CT_Bands_2022_Rates!$B4,CT_Bills_2003_2022!$B$4:$B$25,0),MATCH(CT_Bands_2022_Rates!CE$3,CT_Bills_2003_2022!$N$3:$V$3,0))/SUMIFS(CT_Bands_Revaluing_2022!$W$19:$AF$19, CT_Bands_Revaluing_2022!$W$4:$AF$4, CT_Bands_2022_Rates!CE$3), "n/a")</f>
        <v>6.9999999999999993E-3</v>
      </c>
      <c r="CF4" s="136">
        <f>IFERROR(INDEX(CT_Bills_2003_2022!$N$4:$V$25,MATCH(CT_Bands_2022_Rates!$B4,CT_Bills_2003_2022!$B$4:$B$25,0),MATCH(CT_Bands_2022_Rates!CF$3,CT_Bills_2003_2022!$N$3:$V$3,0))/SUMIFS(CT_Bands_Revaluing_2022!$W$19:$AF$19, CT_Bands_Revaluing_2022!$W$4:$AF$4, CT_Bands_2022_Rates!CF$3), "n/a")</f>
        <v>7.0000000000000001E-3</v>
      </c>
      <c r="CG4" s="136">
        <f>IFERROR(INDEX(CT_Bills_2003_2022!$N$4:$V$25,MATCH(CT_Bands_2022_Rates!$B4,CT_Bills_2003_2022!$B$4:$B$25,0),MATCH(CT_Bands_2022_Rates!CG$3,CT_Bills_2003_2022!$N$3:$V$3,0))/SUMIFS(CT_Bands_Revaluing_2022!$W$19:$AF$19, CT_Bands_Revaluing_2022!$W$4:$AF$4, CT_Bands_2022_Rates!CG$3), "n/a")</f>
        <v>7.0000000000000001E-3</v>
      </c>
      <c r="CH4" s="136">
        <f>IFERROR(INDEX(CT_Bills_2003_2022!$N$4:$V$25,MATCH(CT_Bands_2022_Rates!$B4,CT_Bills_2003_2022!$B$4:$B$25,0),MATCH(CT_Bands_2022_Rates!CH$3,CT_Bills_2003_2022!$N$3:$V$3,0))/SUMIFS(CT_Bands_Revaluing_2022!$W$19:$AF$19, CT_Bands_Revaluing_2022!$W$4:$AF$4, CT_Bands_2022_Rates!CH$3), "n/a")</f>
        <v>3.0000000000000005E-3</v>
      </c>
      <c r="CI4" s="136">
        <f>IFERROR(INDEX(CT_Bills_2003_2022!$N$4:$V$25,MATCH(CT_Bands_2022_Rates!$B4,CT_Bills_2003_2022!$B$4:$B$25,0),MATCH(CT_Bands_2022_Rates!CI$3,CT_Bills_2003_2022!$N$3:$V$3,0))/SUMIFS(CT_Bands_Revaluing_2022!$W$19:$AF$19, CT_Bands_Revaluing_2022!$W$4:$AF$4, CT_Bands_2022_Rates!CI$3), "n/a")</f>
        <v>4.000000000000001E-3</v>
      </c>
      <c r="CJ4" s="136">
        <f>IFERROR(INDEX(CT_Bills_2003_2022!$N$4:$V$25,MATCH(CT_Bands_2022_Rates!$B4,CT_Bills_2003_2022!$B$4:$B$25,0),MATCH(CT_Bands_2022_Rates!CJ$3,CT_Bills_2003_2022!$N$3:$V$3,0))/SUMIFS(CT_Bands_Revaluing_2022!$W$19:$AF$19, CT_Bands_Revaluing_2022!$W$4:$AF$4, CT_Bands_2022_Rates!CJ$3), "n/a")</f>
        <v>4.9999999999999992E-3</v>
      </c>
      <c r="CK4" s="136">
        <f>IFERROR(INDEX(CT_Bills_2003_2022!$N$4:$V$25,MATCH(CT_Bands_2022_Rates!$B4,CT_Bills_2003_2022!$B$4:$B$25,0),MATCH(CT_Bands_2022_Rates!CK$3,CT_Bills_2003_2022!$N$3:$V$3,0))/SUMIFS(CT_Bands_Revaluing_2022!$W$19:$AF$19, CT_Bands_Revaluing_2022!$W$4:$AF$4, CT_Bands_2022_Rates!CK$3), "n/a")</f>
        <v>6.000000000000001E-3</v>
      </c>
      <c r="CL4" s="136">
        <f>IFERROR(INDEX(CT_Bills_2003_2022!$N$4:$V$25,MATCH(CT_Bands_2022_Rates!$B4,CT_Bills_2003_2022!$B$4:$B$25,0),MATCH(CT_Bands_2022_Rates!CL$3,CT_Bills_2003_2022!$N$3:$V$3,0))/SUMIFS(CT_Bands_Revaluing_2022!$W$19:$AF$19, CT_Bands_Revaluing_2022!$W$4:$AF$4, CT_Bands_2022_Rates!CL$3), "n/a")</f>
        <v>6.4999999999999997E-3</v>
      </c>
      <c r="CM4" s="136">
        <f>IFERROR(INDEX(CT_Bills_2003_2022!$N$4:$V$25,MATCH(CT_Bands_2022_Rates!$B4,CT_Bills_2003_2022!$B$4:$B$25,0),MATCH(CT_Bands_2022_Rates!CM$3,CT_Bills_2003_2022!$N$3:$V$3,0))/SUMIFS(CT_Bands_Revaluing_2022!$W$19:$AF$19, CT_Bands_Revaluing_2022!$W$4:$AF$4, CT_Bands_2022_Rates!CM$3), "n/a")</f>
        <v>7.000000000000001E-3</v>
      </c>
      <c r="CN4" s="136">
        <f>IFERROR(INDEX(CT_Bills_2003_2022!$N$4:$V$25,MATCH(CT_Bands_2022_Rates!$B4,CT_Bills_2003_2022!$B$4:$B$25,0),MATCH(CT_Bands_2022_Rates!CN$3,CT_Bills_2003_2022!$N$3:$V$3,0))/SUMIFS(CT_Bands_Revaluing_2022!$W$19:$AF$19, CT_Bands_Revaluing_2022!$W$4:$AF$4, CT_Bands_2022_Rates!CN$3), "n/a")</f>
        <v>6.9999999999999993E-3</v>
      </c>
      <c r="CO4" s="136">
        <f>IFERROR(INDEX(CT_Bills_2003_2022!$N$4:$V$25,MATCH(CT_Bands_2022_Rates!$B4,CT_Bills_2003_2022!$B$4:$B$25,0),MATCH(CT_Bands_2022_Rates!CO$3,CT_Bills_2003_2022!$N$3:$V$3,0))/SUMIFS(CT_Bands_Revaluing_2022!$W$19:$AF$19, CT_Bands_Revaluing_2022!$W$4:$AF$4, CT_Bands_2022_Rates!CO$3), "n/a")</f>
        <v>7.0000000000000001E-3</v>
      </c>
      <c r="CP4" s="136">
        <f>IFERROR(INDEX(CT_Bills_2003_2022!$N$4:$V$25,MATCH(CT_Bands_2022_Rates!$B4,CT_Bills_2003_2022!$B$4:$B$25,0),MATCH(CT_Bands_2022_Rates!CP$3,CT_Bills_2003_2022!$N$3:$V$3,0))/SUMIFS(CT_Bands_Revaluing_2022!$W$19:$AF$19, CT_Bands_Revaluing_2022!$W$4:$AF$4, CT_Bands_2022_Rates!CP$3), "n/a")</f>
        <v>7.0000000000000001E-3</v>
      </c>
    </row>
    <row r="5" spans="1:94" x14ac:dyDescent="0.25">
      <c r="A5" s="126" t="s">
        <v>1089</v>
      </c>
      <c r="B5" s="127" t="s">
        <v>1090</v>
      </c>
      <c r="C5" s="127" t="s">
        <v>2320</v>
      </c>
      <c r="D5" s="150">
        <f>IF(N5=0, CT_Modelling_LAs!Q5, N5)</f>
        <v>5.0000000000000001E-3</v>
      </c>
      <c r="E5" s="150">
        <f>IF(X5=0,CT_Modelling_LAs!R5, X5)</f>
        <v>6.0000000000000001E-3</v>
      </c>
      <c r="F5" s="150">
        <f>IF(AH5=0,CT_Modelling_LAs!S5, AH5)</f>
        <v>6.4999999999999988E-3</v>
      </c>
      <c r="G5" s="150">
        <f>IF(AR5=0,CT_Modelling_LAs!T5, AR5)</f>
        <v>6.9999999999999993E-3</v>
      </c>
      <c r="H5" s="150">
        <f>IF(BB5=0,CT_Modelling_LAs!U5, BB5)</f>
        <v>8.0000000000000002E-3</v>
      </c>
      <c r="I5" s="150">
        <f>IF(BL5=0,CT_Modelling_LAs!V5, BL5)</f>
        <v>8.5000000000000006E-3</v>
      </c>
      <c r="J5" s="150">
        <f>IF(BV5=0,CT_Modelling_LAs!W5, BV5)</f>
        <v>8.9999999999999993E-3</v>
      </c>
      <c r="K5" s="150">
        <f>IF(CF5=0,CT_Modelling_LAs!X5, CF5)</f>
        <v>8.9999999999999993E-3</v>
      </c>
      <c r="L5" s="150">
        <f>IF(CG5=0,CT_Modelling_LAs!Y5, CP5)</f>
        <v>8.9999999999999993E-3</v>
      </c>
      <c r="M5" s="127"/>
      <c r="N5" s="136">
        <f>IFERROR(INDEX(CT_Bills_2003_2022!$N$4:$V$25,MATCH(CT_Bands_2022_Rates!$B5,CT_Bills_2003_2022!$B$4:$B$25,0),MATCH(CT_Bands_2022_Rates!N$3,CT_Bills_2003_2022!$N$3:$V$3,0))/SUMIFS(CT_Bands_Revaluing_2022!$W$19:$AF$19, CT_Bands_Revaluing_2022!$W$4:$AF$4, CT_Bands_2022_Rates!N$3), "n/a")</f>
        <v>5.0000000000000001E-3</v>
      </c>
      <c r="O5" s="136">
        <f>IFERROR(INDEX(CT_Bills_2003_2022!$N$4:$V$25,MATCH(CT_Bands_2022_Rates!$B5,CT_Bills_2003_2022!$B$4:$B$25,0),MATCH(CT_Bands_2022_Rates!O$3,CT_Bills_2003_2022!$N$3:$V$3,0))/SUMIFS(CT_Bands_Revaluing_2022!$W$19:$AF$19, CT_Bands_Revaluing_2022!$W$4:$AF$4, CT_Bands_2022_Rates!O$3), "n/a")</f>
        <v>6.0000000000000001E-3</v>
      </c>
      <c r="P5" s="136">
        <f>IFERROR(INDEX(CT_Bills_2003_2022!$N$4:$V$25,MATCH(CT_Bands_2022_Rates!$B5,CT_Bills_2003_2022!$B$4:$B$25,0),MATCH(CT_Bands_2022_Rates!P$3,CT_Bills_2003_2022!$N$3:$V$3,0))/SUMIFS(CT_Bands_Revaluing_2022!$W$19:$AF$19, CT_Bands_Revaluing_2022!$W$4:$AF$4, CT_Bands_2022_Rates!P$3), "n/a")</f>
        <v>6.4999999999999988E-3</v>
      </c>
      <c r="Q5" s="136">
        <f>IFERROR(INDEX(CT_Bills_2003_2022!$N$4:$V$25,MATCH(CT_Bands_2022_Rates!$B5,CT_Bills_2003_2022!$B$4:$B$25,0),MATCH(CT_Bands_2022_Rates!Q$3,CT_Bills_2003_2022!$N$3:$V$3,0))/SUMIFS(CT_Bands_Revaluing_2022!$W$19:$AF$19, CT_Bands_Revaluing_2022!$W$4:$AF$4, CT_Bands_2022_Rates!Q$3), "n/a")</f>
        <v>6.9999999999999993E-3</v>
      </c>
      <c r="R5" s="136">
        <f>IFERROR(INDEX(CT_Bills_2003_2022!$N$4:$V$25,MATCH(CT_Bands_2022_Rates!$B5,CT_Bills_2003_2022!$B$4:$B$25,0),MATCH(CT_Bands_2022_Rates!R$3,CT_Bills_2003_2022!$N$3:$V$3,0))/SUMIFS(CT_Bands_Revaluing_2022!$W$19:$AF$19, CT_Bands_Revaluing_2022!$W$4:$AF$4, CT_Bands_2022_Rates!R$3), "n/a")</f>
        <v>8.0000000000000002E-3</v>
      </c>
      <c r="S5" s="136">
        <f>IFERROR(INDEX(CT_Bills_2003_2022!$N$4:$V$25,MATCH(CT_Bands_2022_Rates!$B5,CT_Bills_2003_2022!$B$4:$B$25,0),MATCH(CT_Bands_2022_Rates!S$3,CT_Bills_2003_2022!$N$3:$V$3,0))/SUMIFS(CT_Bands_Revaluing_2022!$W$19:$AF$19, CT_Bands_Revaluing_2022!$W$4:$AF$4, CT_Bands_2022_Rates!S$3), "n/a")</f>
        <v>8.5000000000000006E-3</v>
      </c>
      <c r="T5" s="136">
        <f>IFERROR(INDEX(CT_Bills_2003_2022!$N$4:$V$25,MATCH(CT_Bands_2022_Rates!$B5,CT_Bills_2003_2022!$B$4:$B$25,0),MATCH(CT_Bands_2022_Rates!T$3,CT_Bills_2003_2022!$N$3:$V$3,0))/SUMIFS(CT_Bands_Revaluing_2022!$W$19:$AF$19, CT_Bands_Revaluing_2022!$W$4:$AF$4, CT_Bands_2022_Rates!T$3), "n/a")</f>
        <v>8.9999999999999993E-3</v>
      </c>
      <c r="U5" s="136">
        <f>IFERROR(INDEX(CT_Bills_2003_2022!$N$4:$V$25,MATCH(CT_Bands_2022_Rates!$B5,CT_Bills_2003_2022!$B$4:$B$25,0),MATCH(CT_Bands_2022_Rates!U$3,CT_Bills_2003_2022!$N$3:$V$3,0))/SUMIFS(CT_Bands_Revaluing_2022!$W$19:$AF$19, CT_Bands_Revaluing_2022!$W$4:$AF$4, CT_Bands_2022_Rates!U$3), "n/a")</f>
        <v>8.9999999999999993E-3</v>
      </c>
      <c r="V5" s="136">
        <f>IFERROR(INDEX(CT_Bills_2003_2022!$N$4:$V$25,MATCH(CT_Bands_2022_Rates!$B5,CT_Bills_2003_2022!$B$4:$B$25,0),MATCH(CT_Bands_2022_Rates!V$3,CT_Bills_2003_2022!$N$3:$V$3,0))/SUMIFS(CT_Bands_Revaluing_2022!$W$19:$AF$19, CT_Bands_Revaluing_2022!$W$4:$AF$4, CT_Bands_2022_Rates!V$3), "n/a")</f>
        <v>8.9999999999999993E-3</v>
      </c>
      <c r="W5" s="147">
        <f>IFERROR(INDEX(CT_Bills_2003_2022!$N$4:$V$25,MATCH(CT_Bands_2022_Rates!$B5,CT_Bills_2003_2022!$B$4:$B$25,0),MATCH(CT_Bands_2022_Rates!W$3,CT_Bills_2003_2022!$N$3:$V$3,0))/SUMIFS(CT_Bands_Revaluing_2022!$W$19:$AF$19, CT_Bands_Revaluing_2022!$W$4:$AF$4, CT_Bands_2022_Rates!W$3), "n/a")</f>
        <v>5.0000000000000001E-3</v>
      </c>
      <c r="X5" s="136">
        <f>IFERROR(INDEX(CT_Bills_2003_2022!$N$4:$V$25,MATCH(CT_Bands_2022_Rates!$B5,CT_Bills_2003_2022!$B$4:$B$25,0),MATCH(CT_Bands_2022_Rates!X$3,CT_Bills_2003_2022!$N$3:$V$3,0))/SUMIFS(CT_Bands_Revaluing_2022!$W$19:$AF$19, CT_Bands_Revaluing_2022!$W$4:$AF$4, CT_Bands_2022_Rates!X$3), "n/a")</f>
        <v>6.0000000000000001E-3</v>
      </c>
      <c r="Y5" s="136">
        <f>IFERROR(INDEX(CT_Bills_2003_2022!$N$4:$V$25,MATCH(CT_Bands_2022_Rates!$B5,CT_Bills_2003_2022!$B$4:$B$25,0),MATCH(CT_Bands_2022_Rates!Y$3,CT_Bills_2003_2022!$N$3:$V$3,0))/SUMIFS(CT_Bands_Revaluing_2022!$W$19:$AF$19, CT_Bands_Revaluing_2022!$W$4:$AF$4, CT_Bands_2022_Rates!Y$3), "n/a")</f>
        <v>6.4999999999999988E-3</v>
      </c>
      <c r="Z5" s="136">
        <f>IFERROR(INDEX(CT_Bills_2003_2022!$N$4:$V$25,MATCH(CT_Bands_2022_Rates!$B5,CT_Bills_2003_2022!$B$4:$B$25,0),MATCH(CT_Bands_2022_Rates!Z$3,CT_Bills_2003_2022!$N$3:$V$3,0))/SUMIFS(CT_Bands_Revaluing_2022!$W$19:$AF$19, CT_Bands_Revaluing_2022!$W$4:$AF$4, CT_Bands_2022_Rates!Z$3), "n/a")</f>
        <v>6.9999999999999993E-3</v>
      </c>
      <c r="AA5" s="136">
        <f>IFERROR(INDEX(CT_Bills_2003_2022!$N$4:$V$25,MATCH(CT_Bands_2022_Rates!$B5,CT_Bills_2003_2022!$B$4:$B$25,0),MATCH(CT_Bands_2022_Rates!AA$3,CT_Bills_2003_2022!$N$3:$V$3,0))/SUMIFS(CT_Bands_Revaluing_2022!$W$19:$AF$19, CT_Bands_Revaluing_2022!$W$4:$AF$4, CT_Bands_2022_Rates!AA$3), "n/a")</f>
        <v>8.0000000000000002E-3</v>
      </c>
      <c r="AB5" s="136">
        <f>IFERROR(INDEX(CT_Bills_2003_2022!$N$4:$V$25,MATCH(CT_Bands_2022_Rates!$B5,CT_Bills_2003_2022!$B$4:$B$25,0),MATCH(CT_Bands_2022_Rates!AB$3,CT_Bills_2003_2022!$N$3:$V$3,0))/SUMIFS(CT_Bands_Revaluing_2022!$W$19:$AF$19, CT_Bands_Revaluing_2022!$W$4:$AF$4, CT_Bands_2022_Rates!AB$3), "n/a")</f>
        <v>8.5000000000000006E-3</v>
      </c>
      <c r="AC5" s="136">
        <f>IFERROR(INDEX(CT_Bills_2003_2022!$N$4:$V$25,MATCH(CT_Bands_2022_Rates!$B5,CT_Bills_2003_2022!$B$4:$B$25,0),MATCH(CT_Bands_2022_Rates!AC$3,CT_Bills_2003_2022!$N$3:$V$3,0))/SUMIFS(CT_Bands_Revaluing_2022!$W$19:$AF$19, CT_Bands_Revaluing_2022!$W$4:$AF$4, CT_Bands_2022_Rates!AC$3), "n/a")</f>
        <v>8.9999999999999993E-3</v>
      </c>
      <c r="AD5" s="136">
        <f>IFERROR(INDEX(CT_Bills_2003_2022!$N$4:$V$25,MATCH(CT_Bands_2022_Rates!$B5,CT_Bills_2003_2022!$B$4:$B$25,0),MATCH(CT_Bands_2022_Rates!AD$3,CT_Bills_2003_2022!$N$3:$V$3,0))/SUMIFS(CT_Bands_Revaluing_2022!$W$19:$AF$19, CT_Bands_Revaluing_2022!$W$4:$AF$4, CT_Bands_2022_Rates!AD$3), "n/a")</f>
        <v>8.9999999999999993E-3</v>
      </c>
      <c r="AE5" s="136">
        <f>IFERROR(INDEX(CT_Bills_2003_2022!$N$4:$V$25,MATCH(CT_Bands_2022_Rates!$B5,CT_Bills_2003_2022!$B$4:$B$25,0),MATCH(CT_Bands_2022_Rates!AE$3,CT_Bills_2003_2022!$N$3:$V$3,0))/SUMIFS(CT_Bands_Revaluing_2022!$W$19:$AF$19, CT_Bands_Revaluing_2022!$W$4:$AF$4, CT_Bands_2022_Rates!AE$3), "n/a")</f>
        <v>8.9999999999999993E-3</v>
      </c>
      <c r="AF5" s="147">
        <f>IFERROR(INDEX(CT_Bills_2003_2022!$N$4:$V$25,MATCH(CT_Bands_2022_Rates!$B5,CT_Bills_2003_2022!$B$4:$B$25,0),MATCH(CT_Bands_2022_Rates!AF$3,CT_Bills_2003_2022!$N$3:$V$3,0))/SUMIFS(CT_Bands_Revaluing_2022!$W$19:$AF$19, CT_Bands_Revaluing_2022!$W$4:$AF$4, CT_Bands_2022_Rates!AF$3), "n/a")</f>
        <v>5.0000000000000001E-3</v>
      </c>
      <c r="AG5" s="136">
        <f>IFERROR(INDEX(CT_Bills_2003_2022!$N$4:$V$25,MATCH(CT_Bands_2022_Rates!$B5,CT_Bills_2003_2022!$B$4:$B$25,0),MATCH(CT_Bands_2022_Rates!AG$3,CT_Bills_2003_2022!$N$3:$V$3,0))/SUMIFS(CT_Bands_Revaluing_2022!$W$19:$AF$19, CT_Bands_Revaluing_2022!$W$4:$AF$4, CT_Bands_2022_Rates!AG$3), "n/a")</f>
        <v>6.0000000000000001E-3</v>
      </c>
      <c r="AH5" s="136">
        <f>IFERROR(INDEX(CT_Bills_2003_2022!$N$4:$V$25,MATCH(CT_Bands_2022_Rates!$B5,CT_Bills_2003_2022!$B$4:$B$25,0),MATCH(CT_Bands_2022_Rates!AH$3,CT_Bills_2003_2022!$N$3:$V$3,0))/SUMIFS(CT_Bands_Revaluing_2022!$W$19:$AF$19, CT_Bands_Revaluing_2022!$W$4:$AF$4, CT_Bands_2022_Rates!AH$3), "n/a")</f>
        <v>6.4999999999999988E-3</v>
      </c>
      <c r="AI5" s="136">
        <f>IFERROR(INDEX(CT_Bills_2003_2022!$N$4:$V$25,MATCH(CT_Bands_2022_Rates!$B5,CT_Bills_2003_2022!$B$4:$B$25,0),MATCH(CT_Bands_2022_Rates!AI$3,CT_Bills_2003_2022!$N$3:$V$3,0))/SUMIFS(CT_Bands_Revaluing_2022!$W$19:$AF$19, CT_Bands_Revaluing_2022!$W$4:$AF$4, CT_Bands_2022_Rates!AI$3), "n/a")</f>
        <v>6.9999999999999993E-3</v>
      </c>
      <c r="AJ5" s="136">
        <f>IFERROR(INDEX(CT_Bills_2003_2022!$N$4:$V$25,MATCH(CT_Bands_2022_Rates!$B5,CT_Bills_2003_2022!$B$4:$B$25,0),MATCH(CT_Bands_2022_Rates!AJ$3,CT_Bills_2003_2022!$N$3:$V$3,0))/SUMIFS(CT_Bands_Revaluing_2022!$W$19:$AF$19, CT_Bands_Revaluing_2022!$W$4:$AF$4, CT_Bands_2022_Rates!AJ$3), "n/a")</f>
        <v>8.0000000000000002E-3</v>
      </c>
      <c r="AK5" s="136">
        <f>IFERROR(INDEX(CT_Bills_2003_2022!$N$4:$V$25,MATCH(CT_Bands_2022_Rates!$B5,CT_Bills_2003_2022!$B$4:$B$25,0),MATCH(CT_Bands_2022_Rates!AK$3,CT_Bills_2003_2022!$N$3:$V$3,0))/SUMIFS(CT_Bands_Revaluing_2022!$W$19:$AF$19, CT_Bands_Revaluing_2022!$W$4:$AF$4, CT_Bands_2022_Rates!AK$3), "n/a")</f>
        <v>8.5000000000000006E-3</v>
      </c>
      <c r="AL5" s="136">
        <f>IFERROR(INDEX(CT_Bills_2003_2022!$N$4:$V$25,MATCH(CT_Bands_2022_Rates!$B5,CT_Bills_2003_2022!$B$4:$B$25,0),MATCH(CT_Bands_2022_Rates!AL$3,CT_Bills_2003_2022!$N$3:$V$3,0))/SUMIFS(CT_Bands_Revaluing_2022!$W$19:$AF$19, CT_Bands_Revaluing_2022!$W$4:$AF$4, CT_Bands_2022_Rates!AL$3), "n/a")</f>
        <v>8.9999999999999993E-3</v>
      </c>
      <c r="AM5" s="136">
        <f>IFERROR(INDEX(CT_Bills_2003_2022!$N$4:$V$25,MATCH(CT_Bands_2022_Rates!$B5,CT_Bills_2003_2022!$B$4:$B$25,0),MATCH(CT_Bands_2022_Rates!AM$3,CT_Bills_2003_2022!$N$3:$V$3,0))/SUMIFS(CT_Bands_Revaluing_2022!$W$19:$AF$19, CT_Bands_Revaluing_2022!$W$4:$AF$4, CT_Bands_2022_Rates!AM$3), "n/a")</f>
        <v>8.9999999999999993E-3</v>
      </c>
      <c r="AN5" s="136">
        <f>IFERROR(INDEX(CT_Bills_2003_2022!$N$4:$V$25,MATCH(CT_Bands_2022_Rates!$B5,CT_Bills_2003_2022!$B$4:$B$25,0),MATCH(CT_Bands_2022_Rates!AN$3,CT_Bills_2003_2022!$N$3:$V$3,0))/SUMIFS(CT_Bands_Revaluing_2022!$W$19:$AF$19, CT_Bands_Revaluing_2022!$W$4:$AF$4, CT_Bands_2022_Rates!AN$3), "n/a")</f>
        <v>8.9999999999999993E-3</v>
      </c>
      <c r="AO5" s="147">
        <f>IFERROR(INDEX(CT_Bills_2003_2022!$N$4:$V$25,MATCH(CT_Bands_2022_Rates!$B5,CT_Bills_2003_2022!$B$4:$B$25,0),MATCH(CT_Bands_2022_Rates!AO$3,CT_Bills_2003_2022!$N$3:$V$3,0))/SUMIFS(CT_Bands_Revaluing_2022!$W$19:$AF$19, CT_Bands_Revaluing_2022!$W$4:$AF$4, CT_Bands_2022_Rates!AO$3), "n/a")</f>
        <v>5.0000000000000001E-3</v>
      </c>
      <c r="AP5" s="136">
        <f>IFERROR(INDEX(CT_Bills_2003_2022!$N$4:$V$25,MATCH(CT_Bands_2022_Rates!$B5,CT_Bills_2003_2022!$B$4:$B$25,0),MATCH(CT_Bands_2022_Rates!AP$3,CT_Bills_2003_2022!$N$3:$V$3,0))/SUMIFS(CT_Bands_Revaluing_2022!$W$19:$AF$19, CT_Bands_Revaluing_2022!$W$4:$AF$4, CT_Bands_2022_Rates!AP$3), "n/a")</f>
        <v>6.0000000000000001E-3</v>
      </c>
      <c r="AQ5" s="136">
        <f>IFERROR(INDEX(CT_Bills_2003_2022!$N$4:$V$25,MATCH(CT_Bands_2022_Rates!$B5,CT_Bills_2003_2022!$B$4:$B$25,0),MATCH(CT_Bands_2022_Rates!AQ$3,CT_Bills_2003_2022!$N$3:$V$3,0))/SUMIFS(CT_Bands_Revaluing_2022!$W$19:$AF$19, CT_Bands_Revaluing_2022!$W$4:$AF$4, CT_Bands_2022_Rates!AQ$3), "n/a")</f>
        <v>6.4999999999999988E-3</v>
      </c>
      <c r="AR5" s="136">
        <f>IFERROR(INDEX(CT_Bills_2003_2022!$N$4:$V$25,MATCH(CT_Bands_2022_Rates!$B5,CT_Bills_2003_2022!$B$4:$B$25,0),MATCH(CT_Bands_2022_Rates!AR$3,CT_Bills_2003_2022!$N$3:$V$3,0))/SUMIFS(CT_Bands_Revaluing_2022!$W$19:$AF$19, CT_Bands_Revaluing_2022!$W$4:$AF$4, CT_Bands_2022_Rates!AR$3), "n/a")</f>
        <v>6.9999999999999993E-3</v>
      </c>
      <c r="AS5" s="136">
        <f>IFERROR(INDEX(CT_Bills_2003_2022!$N$4:$V$25,MATCH(CT_Bands_2022_Rates!$B5,CT_Bills_2003_2022!$B$4:$B$25,0),MATCH(CT_Bands_2022_Rates!AS$3,CT_Bills_2003_2022!$N$3:$V$3,0))/SUMIFS(CT_Bands_Revaluing_2022!$W$19:$AF$19, CT_Bands_Revaluing_2022!$W$4:$AF$4, CT_Bands_2022_Rates!AS$3), "n/a")</f>
        <v>8.0000000000000002E-3</v>
      </c>
      <c r="AT5" s="136">
        <f>IFERROR(INDEX(CT_Bills_2003_2022!$N$4:$V$25,MATCH(CT_Bands_2022_Rates!$B5,CT_Bills_2003_2022!$B$4:$B$25,0),MATCH(CT_Bands_2022_Rates!AT$3,CT_Bills_2003_2022!$N$3:$V$3,0))/SUMIFS(CT_Bands_Revaluing_2022!$W$19:$AF$19, CT_Bands_Revaluing_2022!$W$4:$AF$4, CT_Bands_2022_Rates!AT$3), "n/a")</f>
        <v>8.5000000000000006E-3</v>
      </c>
      <c r="AU5" s="136">
        <f>IFERROR(INDEX(CT_Bills_2003_2022!$N$4:$V$25,MATCH(CT_Bands_2022_Rates!$B5,CT_Bills_2003_2022!$B$4:$B$25,0),MATCH(CT_Bands_2022_Rates!AU$3,CT_Bills_2003_2022!$N$3:$V$3,0))/SUMIFS(CT_Bands_Revaluing_2022!$W$19:$AF$19, CT_Bands_Revaluing_2022!$W$4:$AF$4, CT_Bands_2022_Rates!AU$3), "n/a")</f>
        <v>8.9999999999999993E-3</v>
      </c>
      <c r="AV5" s="136">
        <f>IFERROR(INDEX(CT_Bills_2003_2022!$N$4:$V$25,MATCH(CT_Bands_2022_Rates!$B5,CT_Bills_2003_2022!$B$4:$B$25,0),MATCH(CT_Bands_2022_Rates!AV$3,CT_Bills_2003_2022!$N$3:$V$3,0))/SUMIFS(CT_Bands_Revaluing_2022!$W$19:$AF$19, CT_Bands_Revaluing_2022!$W$4:$AF$4, CT_Bands_2022_Rates!AV$3), "n/a")</f>
        <v>8.9999999999999993E-3</v>
      </c>
      <c r="AW5" s="136">
        <f>IFERROR(INDEX(CT_Bills_2003_2022!$N$4:$V$25,MATCH(CT_Bands_2022_Rates!$B5,CT_Bills_2003_2022!$B$4:$B$25,0),MATCH(CT_Bands_2022_Rates!AW$3,CT_Bills_2003_2022!$N$3:$V$3,0))/SUMIFS(CT_Bands_Revaluing_2022!$W$19:$AF$19, CT_Bands_Revaluing_2022!$W$4:$AF$4, CT_Bands_2022_Rates!AW$3), "n/a")</f>
        <v>8.9999999999999993E-3</v>
      </c>
      <c r="AX5" s="147">
        <f>IFERROR(INDEX(CT_Bills_2003_2022!$N$4:$V$25,MATCH(CT_Bands_2022_Rates!$B5,CT_Bills_2003_2022!$B$4:$B$25,0),MATCH(CT_Bands_2022_Rates!AX$3,CT_Bills_2003_2022!$N$3:$V$3,0))/SUMIFS(CT_Bands_Revaluing_2022!$W$19:$AF$19, CT_Bands_Revaluing_2022!$W$4:$AF$4, CT_Bands_2022_Rates!AX$3), "n/a")</f>
        <v>5.0000000000000001E-3</v>
      </c>
      <c r="AY5" s="136">
        <f>IFERROR(INDEX(CT_Bills_2003_2022!$N$4:$V$25,MATCH(CT_Bands_2022_Rates!$B5,CT_Bills_2003_2022!$B$4:$B$25,0),MATCH(CT_Bands_2022_Rates!AY$3,CT_Bills_2003_2022!$N$3:$V$3,0))/SUMIFS(CT_Bands_Revaluing_2022!$W$19:$AF$19, CT_Bands_Revaluing_2022!$W$4:$AF$4, CT_Bands_2022_Rates!AY$3), "n/a")</f>
        <v>6.0000000000000001E-3</v>
      </c>
      <c r="AZ5" s="136">
        <f>IFERROR(INDEX(CT_Bills_2003_2022!$N$4:$V$25,MATCH(CT_Bands_2022_Rates!$B5,CT_Bills_2003_2022!$B$4:$B$25,0),MATCH(CT_Bands_2022_Rates!AZ$3,CT_Bills_2003_2022!$N$3:$V$3,0))/SUMIFS(CT_Bands_Revaluing_2022!$W$19:$AF$19, CT_Bands_Revaluing_2022!$W$4:$AF$4, CT_Bands_2022_Rates!AZ$3), "n/a")</f>
        <v>6.4999999999999988E-3</v>
      </c>
      <c r="BA5" s="136">
        <f>IFERROR(INDEX(CT_Bills_2003_2022!$N$4:$V$25,MATCH(CT_Bands_2022_Rates!$B5,CT_Bills_2003_2022!$B$4:$B$25,0),MATCH(CT_Bands_2022_Rates!BA$3,CT_Bills_2003_2022!$N$3:$V$3,0))/SUMIFS(CT_Bands_Revaluing_2022!$W$19:$AF$19, CT_Bands_Revaluing_2022!$W$4:$AF$4, CT_Bands_2022_Rates!BA$3), "n/a")</f>
        <v>6.9999999999999993E-3</v>
      </c>
      <c r="BB5" s="136">
        <f>IFERROR(INDEX(CT_Bills_2003_2022!$N$4:$V$25,MATCH(CT_Bands_2022_Rates!$B5,CT_Bills_2003_2022!$B$4:$B$25,0),MATCH(CT_Bands_2022_Rates!BB$3,CT_Bills_2003_2022!$N$3:$V$3,0))/SUMIFS(CT_Bands_Revaluing_2022!$W$19:$AF$19, CT_Bands_Revaluing_2022!$W$4:$AF$4, CT_Bands_2022_Rates!BB$3), "n/a")</f>
        <v>8.0000000000000002E-3</v>
      </c>
      <c r="BC5" s="136">
        <f>IFERROR(INDEX(CT_Bills_2003_2022!$N$4:$V$25,MATCH(CT_Bands_2022_Rates!$B5,CT_Bills_2003_2022!$B$4:$B$25,0),MATCH(CT_Bands_2022_Rates!BC$3,CT_Bills_2003_2022!$N$3:$V$3,0))/SUMIFS(CT_Bands_Revaluing_2022!$W$19:$AF$19, CT_Bands_Revaluing_2022!$W$4:$AF$4, CT_Bands_2022_Rates!BC$3), "n/a")</f>
        <v>8.5000000000000006E-3</v>
      </c>
      <c r="BD5" s="136">
        <f>IFERROR(INDEX(CT_Bills_2003_2022!$N$4:$V$25,MATCH(CT_Bands_2022_Rates!$B5,CT_Bills_2003_2022!$B$4:$B$25,0),MATCH(CT_Bands_2022_Rates!BD$3,CT_Bills_2003_2022!$N$3:$V$3,0))/SUMIFS(CT_Bands_Revaluing_2022!$W$19:$AF$19, CT_Bands_Revaluing_2022!$W$4:$AF$4, CT_Bands_2022_Rates!BD$3), "n/a")</f>
        <v>8.9999999999999993E-3</v>
      </c>
      <c r="BE5" s="136">
        <f>IFERROR(INDEX(CT_Bills_2003_2022!$N$4:$V$25,MATCH(CT_Bands_2022_Rates!$B5,CT_Bills_2003_2022!$B$4:$B$25,0),MATCH(CT_Bands_2022_Rates!BE$3,CT_Bills_2003_2022!$N$3:$V$3,0))/SUMIFS(CT_Bands_Revaluing_2022!$W$19:$AF$19, CT_Bands_Revaluing_2022!$W$4:$AF$4, CT_Bands_2022_Rates!BE$3), "n/a")</f>
        <v>8.9999999999999993E-3</v>
      </c>
      <c r="BF5" s="136">
        <f>IFERROR(INDEX(CT_Bills_2003_2022!$N$4:$V$25,MATCH(CT_Bands_2022_Rates!$B5,CT_Bills_2003_2022!$B$4:$B$25,0),MATCH(CT_Bands_2022_Rates!BF$3,CT_Bills_2003_2022!$N$3:$V$3,0))/SUMIFS(CT_Bands_Revaluing_2022!$W$19:$AF$19, CT_Bands_Revaluing_2022!$W$4:$AF$4, CT_Bands_2022_Rates!BF$3), "n/a")</f>
        <v>8.9999999999999993E-3</v>
      </c>
      <c r="BG5" s="147">
        <f>IFERROR(INDEX(CT_Bills_2003_2022!$N$4:$V$25,MATCH(CT_Bands_2022_Rates!$B5,CT_Bills_2003_2022!$B$4:$B$25,0),MATCH(CT_Bands_2022_Rates!BG$3,CT_Bills_2003_2022!$N$3:$V$3,0))/SUMIFS(CT_Bands_Revaluing_2022!$W$19:$AF$19, CT_Bands_Revaluing_2022!$W$4:$AF$4, CT_Bands_2022_Rates!BG$3), "n/a")</f>
        <v>5.0000000000000001E-3</v>
      </c>
      <c r="BH5" s="136">
        <f>IFERROR(INDEX(CT_Bills_2003_2022!$N$4:$V$25,MATCH(CT_Bands_2022_Rates!$B5,CT_Bills_2003_2022!$B$4:$B$25,0),MATCH(CT_Bands_2022_Rates!BH$3,CT_Bills_2003_2022!$N$3:$V$3,0))/SUMIFS(CT_Bands_Revaluing_2022!$W$19:$AF$19, CT_Bands_Revaluing_2022!$W$4:$AF$4, CT_Bands_2022_Rates!BH$3), "n/a")</f>
        <v>6.0000000000000001E-3</v>
      </c>
      <c r="BI5" s="136">
        <f>IFERROR(INDEX(CT_Bills_2003_2022!$N$4:$V$25,MATCH(CT_Bands_2022_Rates!$B5,CT_Bills_2003_2022!$B$4:$B$25,0),MATCH(CT_Bands_2022_Rates!BI$3,CT_Bills_2003_2022!$N$3:$V$3,0))/SUMIFS(CT_Bands_Revaluing_2022!$W$19:$AF$19, CT_Bands_Revaluing_2022!$W$4:$AF$4, CT_Bands_2022_Rates!BI$3), "n/a")</f>
        <v>6.4999999999999988E-3</v>
      </c>
      <c r="BJ5" s="136">
        <f>IFERROR(INDEX(CT_Bills_2003_2022!$N$4:$V$25,MATCH(CT_Bands_2022_Rates!$B5,CT_Bills_2003_2022!$B$4:$B$25,0),MATCH(CT_Bands_2022_Rates!BJ$3,CT_Bills_2003_2022!$N$3:$V$3,0))/SUMIFS(CT_Bands_Revaluing_2022!$W$19:$AF$19, CT_Bands_Revaluing_2022!$W$4:$AF$4, CT_Bands_2022_Rates!BJ$3), "n/a")</f>
        <v>6.9999999999999993E-3</v>
      </c>
      <c r="BK5" s="136">
        <f>IFERROR(INDEX(CT_Bills_2003_2022!$N$4:$V$25,MATCH(CT_Bands_2022_Rates!$B5,CT_Bills_2003_2022!$B$4:$B$25,0),MATCH(CT_Bands_2022_Rates!BK$3,CT_Bills_2003_2022!$N$3:$V$3,0))/SUMIFS(CT_Bands_Revaluing_2022!$W$19:$AF$19, CT_Bands_Revaluing_2022!$W$4:$AF$4, CT_Bands_2022_Rates!BK$3), "n/a")</f>
        <v>8.0000000000000002E-3</v>
      </c>
      <c r="BL5" s="136">
        <f>IFERROR(INDEX(CT_Bills_2003_2022!$N$4:$V$25,MATCH(CT_Bands_2022_Rates!$B5,CT_Bills_2003_2022!$B$4:$B$25,0),MATCH(CT_Bands_2022_Rates!BL$3,CT_Bills_2003_2022!$N$3:$V$3,0))/SUMIFS(CT_Bands_Revaluing_2022!$W$19:$AF$19, CT_Bands_Revaluing_2022!$W$4:$AF$4, CT_Bands_2022_Rates!BL$3), "n/a")</f>
        <v>8.5000000000000006E-3</v>
      </c>
      <c r="BM5" s="136">
        <f>IFERROR(INDEX(CT_Bills_2003_2022!$N$4:$V$25,MATCH(CT_Bands_2022_Rates!$B5,CT_Bills_2003_2022!$B$4:$B$25,0),MATCH(CT_Bands_2022_Rates!BM$3,CT_Bills_2003_2022!$N$3:$V$3,0))/SUMIFS(CT_Bands_Revaluing_2022!$W$19:$AF$19, CT_Bands_Revaluing_2022!$W$4:$AF$4, CT_Bands_2022_Rates!BM$3), "n/a")</f>
        <v>8.9999999999999993E-3</v>
      </c>
      <c r="BN5" s="136">
        <f>IFERROR(INDEX(CT_Bills_2003_2022!$N$4:$V$25,MATCH(CT_Bands_2022_Rates!$B5,CT_Bills_2003_2022!$B$4:$B$25,0),MATCH(CT_Bands_2022_Rates!BN$3,CT_Bills_2003_2022!$N$3:$V$3,0))/SUMIFS(CT_Bands_Revaluing_2022!$W$19:$AF$19, CT_Bands_Revaluing_2022!$W$4:$AF$4, CT_Bands_2022_Rates!BN$3), "n/a")</f>
        <v>8.9999999999999993E-3</v>
      </c>
      <c r="BO5" s="136">
        <f>IFERROR(INDEX(CT_Bills_2003_2022!$N$4:$V$25,MATCH(CT_Bands_2022_Rates!$B5,CT_Bills_2003_2022!$B$4:$B$25,0),MATCH(CT_Bands_2022_Rates!BO$3,CT_Bills_2003_2022!$N$3:$V$3,0))/SUMIFS(CT_Bands_Revaluing_2022!$W$19:$AF$19, CT_Bands_Revaluing_2022!$W$4:$AF$4, CT_Bands_2022_Rates!BO$3), "n/a")</f>
        <v>8.9999999999999993E-3</v>
      </c>
      <c r="BP5" s="147">
        <f>IFERROR(INDEX(CT_Bills_2003_2022!$N$4:$V$25,MATCH(CT_Bands_2022_Rates!$B5,CT_Bills_2003_2022!$B$4:$B$25,0),MATCH(CT_Bands_2022_Rates!BP$3,CT_Bills_2003_2022!$N$3:$V$3,0))/SUMIFS(CT_Bands_Revaluing_2022!$W$19:$AF$19, CT_Bands_Revaluing_2022!$W$4:$AF$4, CT_Bands_2022_Rates!BP$3), "n/a")</f>
        <v>5.0000000000000001E-3</v>
      </c>
      <c r="BQ5" s="136">
        <f>IFERROR(INDEX(CT_Bills_2003_2022!$N$4:$V$25,MATCH(CT_Bands_2022_Rates!$B5,CT_Bills_2003_2022!$B$4:$B$25,0),MATCH(CT_Bands_2022_Rates!BQ$3,CT_Bills_2003_2022!$N$3:$V$3,0))/SUMIFS(CT_Bands_Revaluing_2022!$W$19:$AF$19, CT_Bands_Revaluing_2022!$W$4:$AF$4, CT_Bands_2022_Rates!BQ$3), "n/a")</f>
        <v>6.0000000000000001E-3</v>
      </c>
      <c r="BR5" s="136">
        <f>IFERROR(INDEX(CT_Bills_2003_2022!$N$4:$V$25,MATCH(CT_Bands_2022_Rates!$B5,CT_Bills_2003_2022!$B$4:$B$25,0),MATCH(CT_Bands_2022_Rates!BR$3,CT_Bills_2003_2022!$N$3:$V$3,0))/SUMIFS(CT_Bands_Revaluing_2022!$W$19:$AF$19, CT_Bands_Revaluing_2022!$W$4:$AF$4, CT_Bands_2022_Rates!BR$3), "n/a")</f>
        <v>6.4999999999999988E-3</v>
      </c>
      <c r="BS5" s="136">
        <f>IFERROR(INDEX(CT_Bills_2003_2022!$N$4:$V$25,MATCH(CT_Bands_2022_Rates!$B5,CT_Bills_2003_2022!$B$4:$B$25,0),MATCH(CT_Bands_2022_Rates!BS$3,CT_Bills_2003_2022!$N$3:$V$3,0))/SUMIFS(CT_Bands_Revaluing_2022!$W$19:$AF$19, CT_Bands_Revaluing_2022!$W$4:$AF$4, CT_Bands_2022_Rates!BS$3), "n/a")</f>
        <v>6.9999999999999993E-3</v>
      </c>
      <c r="BT5" s="136">
        <f>IFERROR(INDEX(CT_Bills_2003_2022!$N$4:$V$25,MATCH(CT_Bands_2022_Rates!$B5,CT_Bills_2003_2022!$B$4:$B$25,0),MATCH(CT_Bands_2022_Rates!BT$3,CT_Bills_2003_2022!$N$3:$V$3,0))/SUMIFS(CT_Bands_Revaluing_2022!$W$19:$AF$19, CT_Bands_Revaluing_2022!$W$4:$AF$4, CT_Bands_2022_Rates!BT$3), "n/a")</f>
        <v>8.0000000000000002E-3</v>
      </c>
      <c r="BU5" s="136">
        <f>IFERROR(INDEX(CT_Bills_2003_2022!$N$4:$V$25,MATCH(CT_Bands_2022_Rates!$B5,CT_Bills_2003_2022!$B$4:$B$25,0),MATCH(CT_Bands_2022_Rates!BU$3,CT_Bills_2003_2022!$N$3:$V$3,0))/SUMIFS(CT_Bands_Revaluing_2022!$W$19:$AF$19, CT_Bands_Revaluing_2022!$W$4:$AF$4, CT_Bands_2022_Rates!BU$3), "n/a")</f>
        <v>8.5000000000000006E-3</v>
      </c>
      <c r="BV5" s="136">
        <f>IFERROR(INDEX(CT_Bills_2003_2022!$N$4:$V$25,MATCH(CT_Bands_2022_Rates!$B5,CT_Bills_2003_2022!$B$4:$B$25,0),MATCH(CT_Bands_2022_Rates!BV$3,CT_Bills_2003_2022!$N$3:$V$3,0))/SUMIFS(CT_Bands_Revaluing_2022!$W$19:$AF$19, CT_Bands_Revaluing_2022!$W$4:$AF$4, CT_Bands_2022_Rates!BV$3), "n/a")</f>
        <v>8.9999999999999993E-3</v>
      </c>
      <c r="BW5" s="136">
        <f>IFERROR(INDEX(CT_Bills_2003_2022!$N$4:$V$25,MATCH(CT_Bands_2022_Rates!$B5,CT_Bills_2003_2022!$B$4:$B$25,0),MATCH(CT_Bands_2022_Rates!BW$3,CT_Bills_2003_2022!$N$3:$V$3,0))/SUMIFS(CT_Bands_Revaluing_2022!$W$19:$AF$19, CT_Bands_Revaluing_2022!$W$4:$AF$4, CT_Bands_2022_Rates!BW$3), "n/a")</f>
        <v>8.9999999999999993E-3</v>
      </c>
      <c r="BX5" s="136">
        <f>IFERROR(INDEX(CT_Bills_2003_2022!$N$4:$V$25,MATCH(CT_Bands_2022_Rates!$B5,CT_Bills_2003_2022!$B$4:$B$25,0),MATCH(CT_Bands_2022_Rates!BX$3,CT_Bills_2003_2022!$N$3:$V$3,0))/SUMIFS(CT_Bands_Revaluing_2022!$W$19:$AF$19, CT_Bands_Revaluing_2022!$W$4:$AF$4, CT_Bands_2022_Rates!BX$3), "n/a")</f>
        <v>8.9999999999999993E-3</v>
      </c>
      <c r="BY5" s="147">
        <f>IFERROR(INDEX(CT_Bills_2003_2022!$N$4:$V$25,MATCH(CT_Bands_2022_Rates!$B5,CT_Bills_2003_2022!$B$4:$B$25,0),MATCH(CT_Bands_2022_Rates!BY$3,CT_Bills_2003_2022!$N$3:$V$3,0))/SUMIFS(CT_Bands_Revaluing_2022!$W$19:$AF$19, CT_Bands_Revaluing_2022!$W$4:$AF$4, CT_Bands_2022_Rates!BY$3), "n/a")</f>
        <v>5.0000000000000001E-3</v>
      </c>
      <c r="BZ5" s="136">
        <f>IFERROR(INDEX(CT_Bills_2003_2022!$N$4:$V$25,MATCH(CT_Bands_2022_Rates!$B5,CT_Bills_2003_2022!$B$4:$B$25,0),MATCH(CT_Bands_2022_Rates!BZ$3,CT_Bills_2003_2022!$N$3:$V$3,0))/SUMIFS(CT_Bands_Revaluing_2022!$W$19:$AF$19, CT_Bands_Revaluing_2022!$W$4:$AF$4, CT_Bands_2022_Rates!BZ$3), "n/a")</f>
        <v>6.0000000000000001E-3</v>
      </c>
      <c r="CA5" s="136">
        <f>IFERROR(INDEX(CT_Bills_2003_2022!$N$4:$V$25,MATCH(CT_Bands_2022_Rates!$B5,CT_Bills_2003_2022!$B$4:$B$25,0),MATCH(CT_Bands_2022_Rates!CA$3,CT_Bills_2003_2022!$N$3:$V$3,0))/SUMIFS(CT_Bands_Revaluing_2022!$W$19:$AF$19, CT_Bands_Revaluing_2022!$W$4:$AF$4, CT_Bands_2022_Rates!CA$3), "n/a")</f>
        <v>6.4999999999999988E-3</v>
      </c>
      <c r="CB5" s="136">
        <f>IFERROR(INDEX(CT_Bills_2003_2022!$N$4:$V$25,MATCH(CT_Bands_2022_Rates!$B5,CT_Bills_2003_2022!$B$4:$B$25,0),MATCH(CT_Bands_2022_Rates!CB$3,CT_Bills_2003_2022!$N$3:$V$3,0))/SUMIFS(CT_Bands_Revaluing_2022!$W$19:$AF$19, CT_Bands_Revaluing_2022!$W$4:$AF$4, CT_Bands_2022_Rates!CB$3), "n/a")</f>
        <v>6.9999999999999993E-3</v>
      </c>
      <c r="CC5" s="136">
        <f>IFERROR(INDEX(CT_Bills_2003_2022!$N$4:$V$25,MATCH(CT_Bands_2022_Rates!$B5,CT_Bills_2003_2022!$B$4:$B$25,0),MATCH(CT_Bands_2022_Rates!CC$3,CT_Bills_2003_2022!$N$3:$V$3,0))/SUMIFS(CT_Bands_Revaluing_2022!$W$19:$AF$19, CT_Bands_Revaluing_2022!$W$4:$AF$4, CT_Bands_2022_Rates!CC$3), "n/a")</f>
        <v>8.0000000000000002E-3</v>
      </c>
      <c r="CD5" s="136">
        <f>IFERROR(INDEX(CT_Bills_2003_2022!$N$4:$V$25,MATCH(CT_Bands_2022_Rates!$B5,CT_Bills_2003_2022!$B$4:$B$25,0),MATCH(CT_Bands_2022_Rates!CD$3,CT_Bills_2003_2022!$N$3:$V$3,0))/SUMIFS(CT_Bands_Revaluing_2022!$W$19:$AF$19, CT_Bands_Revaluing_2022!$W$4:$AF$4, CT_Bands_2022_Rates!CD$3), "n/a")</f>
        <v>8.5000000000000006E-3</v>
      </c>
      <c r="CE5" s="136">
        <f>IFERROR(INDEX(CT_Bills_2003_2022!$N$4:$V$25,MATCH(CT_Bands_2022_Rates!$B5,CT_Bills_2003_2022!$B$4:$B$25,0),MATCH(CT_Bands_2022_Rates!CE$3,CT_Bills_2003_2022!$N$3:$V$3,0))/SUMIFS(CT_Bands_Revaluing_2022!$W$19:$AF$19, CT_Bands_Revaluing_2022!$W$4:$AF$4, CT_Bands_2022_Rates!CE$3), "n/a")</f>
        <v>8.9999999999999993E-3</v>
      </c>
      <c r="CF5" s="136">
        <f>IFERROR(INDEX(CT_Bills_2003_2022!$N$4:$V$25,MATCH(CT_Bands_2022_Rates!$B5,CT_Bills_2003_2022!$B$4:$B$25,0),MATCH(CT_Bands_2022_Rates!CF$3,CT_Bills_2003_2022!$N$3:$V$3,0))/SUMIFS(CT_Bands_Revaluing_2022!$W$19:$AF$19, CT_Bands_Revaluing_2022!$W$4:$AF$4, CT_Bands_2022_Rates!CF$3), "n/a")</f>
        <v>8.9999999999999993E-3</v>
      </c>
      <c r="CG5" s="136">
        <f>IFERROR(INDEX(CT_Bills_2003_2022!$N$4:$V$25,MATCH(CT_Bands_2022_Rates!$B5,CT_Bills_2003_2022!$B$4:$B$25,0),MATCH(CT_Bands_2022_Rates!CG$3,CT_Bills_2003_2022!$N$3:$V$3,0))/SUMIFS(CT_Bands_Revaluing_2022!$W$19:$AF$19, CT_Bands_Revaluing_2022!$W$4:$AF$4, CT_Bands_2022_Rates!CG$3), "n/a")</f>
        <v>8.9999999999999993E-3</v>
      </c>
      <c r="CH5" s="136">
        <f>IFERROR(INDEX(CT_Bills_2003_2022!$N$4:$V$25,MATCH(CT_Bands_2022_Rates!$B5,CT_Bills_2003_2022!$B$4:$B$25,0),MATCH(CT_Bands_2022_Rates!CH$3,CT_Bills_2003_2022!$N$3:$V$3,0))/SUMIFS(CT_Bands_Revaluing_2022!$W$19:$AF$19, CT_Bands_Revaluing_2022!$W$4:$AF$4, CT_Bands_2022_Rates!CH$3), "n/a")</f>
        <v>5.0000000000000001E-3</v>
      </c>
      <c r="CI5" s="136">
        <f>IFERROR(INDEX(CT_Bills_2003_2022!$N$4:$V$25,MATCH(CT_Bands_2022_Rates!$B5,CT_Bills_2003_2022!$B$4:$B$25,0),MATCH(CT_Bands_2022_Rates!CI$3,CT_Bills_2003_2022!$N$3:$V$3,0))/SUMIFS(CT_Bands_Revaluing_2022!$W$19:$AF$19, CT_Bands_Revaluing_2022!$W$4:$AF$4, CT_Bands_2022_Rates!CI$3), "n/a")</f>
        <v>6.0000000000000001E-3</v>
      </c>
      <c r="CJ5" s="136">
        <f>IFERROR(INDEX(CT_Bills_2003_2022!$N$4:$V$25,MATCH(CT_Bands_2022_Rates!$B5,CT_Bills_2003_2022!$B$4:$B$25,0),MATCH(CT_Bands_2022_Rates!CJ$3,CT_Bills_2003_2022!$N$3:$V$3,0))/SUMIFS(CT_Bands_Revaluing_2022!$W$19:$AF$19, CT_Bands_Revaluing_2022!$W$4:$AF$4, CT_Bands_2022_Rates!CJ$3), "n/a")</f>
        <v>6.4999999999999988E-3</v>
      </c>
      <c r="CK5" s="136">
        <f>IFERROR(INDEX(CT_Bills_2003_2022!$N$4:$V$25,MATCH(CT_Bands_2022_Rates!$B5,CT_Bills_2003_2022!$B$4:$B$25,0),MATCH(CT_Bands_2022_Rates!CK$3,CT_Bills_2003_2022!$N$3:$V$3,0))/SUMIFS(CT_Bands_Revaluing_2022!$W$19:$AF$19, CT_Bands_Revaluing_2022!$W$4:$AF$4, CT_Bands_2022_Rates!CK$3), "n/a")</f>
        <v>6.9999999999999993E-3</v>
      </c>
      <c r="CL5" s="136">
        <f>IFERROR(INDEX(CT_Bills_2003_2022!$N$4:$V$25,MATCH(CT_Bands_2022_Rates!$B5,CT_Bills_2003_2022!$B$4:$B$25,0),MATCH(CT_Bands_2022_Rates!CL$3,CT_Bills_2003_2022!$N$3:$V$3,0))/SUMIFS(CT_Bands_Revaluing_2022!$W$19:$AF$19, CT_Bands_Revaluing_2022!$W$4:$AF$4, CT_Bands_2022_Rates!CL$3), "n/a")</f>
        <v>8.0000000000000002E-3</v>
      </c>
      <c r="CM5" s="136">
        <f>IFERROR(INDEX(CT_Bills_2003_2022!$N$4:$V$25,MATCH(CT_Bands_2022_Rates!$B5,CT_Bills_2003_2022!$B$4:$B$25,0),MATCH(CT_Bands_2022_Rates!CM$3,CT_Bills_2003_2022!$N$3:$V$3,0))/SUMIFS(CT_Bands_Revaluing_2022!$W$19:$AF$19, CT_Bands_Revaluing_2022!$W$4:$AF$4, CT_Bands_2022_Rates!CM$3), "n/a")</f>
        <v>8.5000000000000006E-3</v>
      </c>
      <c r="CN5" s="136">
        <f>IFERROR(INDEX(CT_Bills_2003_2022!$N$4:$V$25,MATCH(CT_Bands_2022_Rates!$B5,CT_Bills_2003_2022!$B$4:$B$25,0),MATCH(CT_Bands_2022_Rates!CN$3,CT_Bills_2003_2022!$N$3:$V$3,0))/SUMIFS(CT_Bands_Revaluing_2022!$W$19:$AF$19, CT_Bands_Revaluing_2022!$W$4:$AF$4, CT_Bands_2022_Rates!CN$3), "n/a")</f>
        <v>8.9999999999999993E-3</v>
      </c>
      <c r="CO5" s="136">
        <f>IFERROR(INDEX(CT_Bills_2003_2022!$N$4:$V$25,MATCH(CT_Bands_2022_Rates!$B5,CT_Bills_2003_2022!$B$4:$B$25,0),MATCH(CT_Bands_2022_Rates!CO$3,CT_Bills_2003_2022!$N$3:$V$3,0))/SUMIFS(CT_Bands_Revaluing_2022!$W$19:$AF$19, CT_Bands_Revaluing_2022!$W$4:$AF$4, CT_Bands_2022_Rates!CO$3), "n/a")</f>
        <v>8.9999999999999993E-3</v>
      </c>
      <c r="CP5" s="136">
        <f>IFERROR(INDEX(CT_Bills_2003_2022!$N$4:$V$25,MATCH(CT_Bands_2022_Rates!$B5,CT_Bills_2003_2022!$B$4:$B$25,0),MATCH(CT_Bands_2022_Rates!CP$3,CT_Bills_2003_2022!$N$3:$V$3,0))/SUMIFS(CT_Bands_Revaluing_2022!$W$19:$AF$19, CT_Bands_Revaluing_2022!$W$4:$AF$4, CT_Bands_2022_Rates!CP$3), "n/a")</f>
        <v>8.9999999999999993E-3</v>
      </c>
    </row>
    <row r="6" spans="1:94" x14ac:dyDescent="0.25">
      <c r="A6" s="126" t="s">
        <v>1091</v>
      </c>
      <c r="B6" s="127" t="s">
        <v>1092</v>
      </c>
      <c r="C6" s="127" t="s">
        <v>2321</v>
      </c>
      <c r="D6" s="150">
        <f>IF(N6=0, CT_Modelling_LAs!Q6, N6)</f>
        <v>6.000000000000001E-3</v>
      </c>
      <c r="E6" s="150">
        <f>IF(X6=0,CT_Modelling_LAs!R6, X6)</f>
        <v>6.4999999999999997E-3</v>
      </c>
      <c r="F6" s="150">
        <f>IF(AH6=0,CT_Modelling_LAs!S6, AH6)</f>
        <v>7.0000000000000001E-3</v>
      </c>
      <c r="G6" s="150">
        <f>IF(AR6=0,CT_Modelling_LAs!T6, AR6)</f>
        <v>7.4999999999999997E-3</v>
      </c>
      <c r="H6" s="150">
        <f>IF(BB6=0,CT_Modelling_LAs!U6, BB6)</f>
        <v>8.0000000000000019E-3</v>
      </c>
      <c r="I6" s="150">
        <f>IF(BL6=0,CT_Modelling_LAs!V6, BL6)</f>
        <v>8.5000000000000006E-3</v>
      </c>
      <c r="J6" s="150">
        <f>IF(BV6=0,CT_Modelling_LAs!W6, BV6)</f>
        <v>8.5000000000000006E-3</v>
      </c>
      <c r="K6" s="150">
        <f>IF(CF6=0,CT_Modelling_LAs!X6, CF6)</f>
        <v>8.5000000000000006E-3</v>
      </c>
      <c r="L6" s="150">
        <f>IF(CG6=0,CT_Modelling_LAs!Y6, CP6)</f>
        <v>8.5000000000000006E-3</v>
      </c>
      <c r="M6" s="127"/>
      <c r="N6" s="136">
        <f>IFERROR(INDEX(CT_Bills_2003_2022!$N$4:$V$25,MATCH(CT_Bands_2022_Rates!$B6,CT_Bills_2003_2022!$B$4:$B$25,0),MATCH(CT_Bands_2022_Rates!N$3,CT_Bills_2003_2022!$N$3:$V$3,0))/SUMIFS(CT_Bands_Revaluing_2022!$W$19:$AF$19, CT_Bands_Revaluing_2022!$W$4:$AF$4, CT_Bands_2022_Rates!N$3), "n/a")</f>
        <v>6.000000000000001E-3</v>
      </c>
      <c r="O6" s="136">
        <f>IFERROR(INDEX(CT_Bills_2003_2022!$N$4:$V$25,MATCH(CT_Bands_2022_Rates!$B6,CT_Bills_2003_2022!$B$4:$B$25,0),MATCH(CT_Bands_2022_Rates!O$3,CT_Bills_2003_2022!$N$3:$V$3,0))/SUMIFS(CT_Bands_Revaluing_2022!$W$19:$AF$19, CT_Bands_Revaluing_2022!$W$4:$AF$4, CT_Bands_2022_Rates!O$3), "n/a")</f>
        <v>6.4999999999999997E-3</v>
      </c>
      <c r="P6" s="136">
        <f>IFERROR(INDEX(CT_Bills_2003_2022!$N$4:$V$25,MATCH(CT_Bands_2022_Rates!$B6,CT_Bills_2003_2022!$B$4:$B$25,0),MATCH(CT_Bands_2022_Rates!P$3,CT_Bills_2003_2022!$N$3:$V$3,0))/SUMIFS(CT_Bands_Revaluing_2022!$W$19:$AF$19, CT_Bands_Revaluing_2022!$W$4:$AF$4, CT_Bands_2022_Rates!P$3), "n/a")</f>
        <v>7.0000000000000001E-3</v>
      </c>
      <c r="Q6" s="136">
        <f>IFERROR(INDEX(CT_Bills_2003_2022!$N$4:$V$25,MATCH(CT_Bands_2022_Rates!$B6,CT_Bills_2003_2022!$B$4:$B$25,0),MATCH(CT_Bands_2022_Rates!Q$3,CT_Bills_2003_2022!$N$3:$V$3,0))/SUMIFS(CT_Bands_Revaluing_2022!$W$19:$AF$19, CT_Bands_Revaluing_2022!$W$4:$AF$4, CT_Bands_2022_Rates!Q$3), "n/a")</f>
        <v>7.4999999999999997E-3</v>
      </c>
      <c r="R6" s="136">
        <f>IFERROR(INDEX(CT_Bills_2003_2022!$N$4:$V$25,MATCH(CT_Bands_2022_Rates!$B6,CT_Bills_2003_2022!$B$4:$B$25,0),MATCH(CT_Bands_2022_Rates!R$3,CT_Bills_2003_2022!$N$3:$V$3,0))/SUMIFS(CT_Bands_Revaluing_2022!$W$19:$AF$19, CT_Bands_Revaluing_2022!$W$4:$AF$4, CT_Bands_2022_Rates!R$3), "n/a")</f>
        <v>8.0000000000000019E-3</v>
      </c>
      <c r="S6" s="136">
        <f>IFERROR(INDEX(CT_Bills_2003_2022!$N$4:$V$25,MATCH(CT_Bands_2022_Rates!$B6,CT_Bills_2003_2022!$B$4:$B$25,0),MATCH(CT_Bands_2022_Rates!S$3,CT_Bills_2003_2022!$N$3:$V$3,0))/SUMIFS(CT_Bands_Revaluing_2022!$W$19:$AF$19, CT_Bands_Revaluing_2022!$W$4:$AF$4, CT_Bands_2022_Rates!S$3), "n/a")</f>
        <v>8.5000000000000006E-3</v>
      </c>
      <c r="T6" s="136">
        <f>IFERROR(INDEX(CT_Bills_2003_2022!$N$4:$V$25,MATCH(CT_Bands_2022_Rates!$B6,CT_Bills_2003_2022!$B$4:$B$25,0),MATCH(CT_Bands_2022_Rates!T$3,CT_Bills_2003_2022!$N$3:$V$3,0))/SUMIFS(CT_Bands_Revaluing_2022!$W$19:$AF$19, CT_Bands_Revaluing_2022!$W$4:$AF$4, CT_Bands_2022_Rates!T$3), "n/a")</f>
        <v>8.5000000000000006E-3</v>
      </c>
      <c r="U6" s="136">
        <f>IFERROR(INDEX(CT_Bills_2003_2022!$N$4:$V$25,MATCH(CT_Bands_2022_Rates!$B6,CT_Bills_2003_2022!$B$4:$B$25,0),MATCH(CT_Bands_2022_Rates!U$3,CT_Bills_2003_2022!$N$3:$V$3,0))/SUMIFS(CT_Bands_Revaluing_2022!$W$19:$AF$19, CT_Bands_Revaluing_2022!$W$4:$AF$4, CT_Bands_2022_Rates!U$3), "n/a")</f>
        <v>8.5000000000000006E-3</v>
      </c>
      <c r="V6" s="136">
        <f>IFERROR(INDEX(CT_Bills_2003_2022!$N$4:$V$25,MATCH(CT_Bands_2022_Rates!$B6,CT_Bills_2003_2022!$B$4:$B$25,0),MATCH(CT_Bands_2022_Rates!V$3,CT_Bills_2003_2022!$N$3:$V$3,0))/SUMIFS(CT_Bands_Revaluing_2022!$W$19:$AF$19, CT_Bands_Revaluing_2022!$W$4:$AF$4, CT_Bands_2022_Rates!V$3), "n/a")</f>
        <v>8.5000000000000006E-3</v>
      </c>
      <c r="W6" s="147">
        <f>IFERROR(INDEX(CT_Bills_2003_2022!$N$4:$V$25,MATCH(CT_Bands_2022_Rates!$B6,CT_Bills_2003_2022!$B$4:$B$25,0),MATCH(CT_Bands_2022_Rates!W$3,CT_Bills_2003_2022!$N$3:$V$3,0))/SUMIFS(CT_Bands_Revaluing_2022!$W$19:$AF$19, CT_Bands_Revaluing_2022!$W$4:$AF$4, CT_Bands_2022_Rates!W$3), "n/a")</f>
        <v>6.000000000000001E-3</v>
      </c>
      <c r="X6" s="136">
        <f>IFERROR(INDEX(CT_Bills_2003_2022!$N$4:$V$25,MATCH(CT_Bands_2022_Rates!$B6,CT_Bills_2003_2022!$B$4:$B$25,0),MATCH(CT_Bands_2022_Rates!X$3,CT_Bills_2003_2022!$N$3:$V$3,0))/SUMIFS(CT_Bands_Revaluing_2022!$W$19:$AF$19, CT_Bands_Revaluing_2022!$W$4:$AF$4, CT_Bands_2022_Rates!X$3), "n/a")</f>
        <v>6.4999999999999997E-3</v>
      </c>
      <c r="Y6" s="136">
        <f>IFERROR(INDEX(CT_Bills_2003_2022!$N$4:$V$25,MATCH(CT_Bands_2022_Rates!$B6,CT_Bills_2003_2022!$B$4:$B$25,0),MATCH(CT_Bands_2022_Rates!Y$3,CT_Bills_2003_2022!$N$3:$V$3,0))/SUMIFS(CT_Bands_Revaluing_2022!$W$19:$AF$19, CT_Bands_Revaluing_2022!$W$4:$AF$4, CT_Bands_2022_Rates!Y$3), "n/a")</f>
        <v>7.0000000000000001E-3</v>
      </c>
      <c r="Z6" s="136">
        <f>IFERROR(INDEX(CT_Bills_2003_2022!$N$4:$V$25,MATCH(CT_Bands_2022_Rates!$B6,CT_Bills_2003_2022!$B$4:$B$25,0),MATCH(CT_Bands_2022_Rates!Z$3,CT_Bills_2003_2022!$N$3:$V$3,0))/SUMIFS(CT_Bands_Revaluing_2022!$W$19:$AF$19, CT_Bands_Revaluing_2022!$W$4:$AF$4, CT_Bands_2022_Rates!Z$3), "n/a")</f>
        <v>7.4999999999999997E-3</v>
      </c>
      <c r="AA6" s="136">
        <f>IFERROR(INDEX(CT_Bills_2003_2022!$N$4:$V$25,MATCH(CT_Bands_2022_Rates!$B6,CT_Bills_2003_2022!$B$4:$B$25,0),MATCH(CT_Bands_2022_Rates!AA$3,CT_Bills_2003_2022!$N$3:$V$3,0))/SUMIFS(CT_Bands_Revaluing_2022!$W$19:$AF$19, CT_Bands_Revaluing_2022!$W$4:$AF$4, CT_Bands_2022_Rates!AA$3), "n/a")</f>
        <v>8.0000000000000019E-3</v>
      </c>
      <c r="AB6" s="136">
        <f>IFERROR(INDEX(CT_Bills_2003_2022!$N$4:$V$25,MATCH(CT_Bands_2022_Rates!$B6,CT_Bills_2003_2022!$B$4:$B$25,0),MATCH(CT_Bands_2022_Rates!AB$3,CT_Bills_2003_2022!$N$3:$V$3,0))/SUMIFS(CT_Bands_Revaluing_2022!$W$19:$AF$19, CT_Bands_Revaluing_2022!$W$4:$AF$4, CT_Bands_2022_Rates!AB$3), "n/a")</f>
        <v>8.5000000000000006E-3</v>
      </c>
      <c r="AC6" s="136">
        <f>IFERROR(INDEX(CT_Bills_2003_2022!$N$4:$V$25,MATCH(CT_Bands_2022_Rates!$B6,CT_Bills_2003_2022!$B$4:$B$25,0),MATCH(CT_Bands_2022_Rates!AC$3,CT_Bills_2003_2022!$N$3:$V$3,0))/SUMIFS(CT_Bands_Revaluing_2022!$W$19:$AF$19, CT_Bands_Revaluing_2022!$W$4:$AF$4, CT_Bands_2022_Rates!AC$3), "n/a")</f>
        <v>8.5000000000000006E-3</v>
      </c>
      <c r="AD6" s="136">
        <f>IFERROR(INDEX(CT_Bills_2003_2022!$N$4:$V$25,MATCH(CT_Bands_2022_Rates!$B6,CT_Bills_2003_2022!$B$4:$B$25,0),MATCH(CT_Bands_2022_Rates!AD$3,CT_Bills_2003_2022!$N$3:$V$3,0))/SUMIFS(CT_Bands_Revaluing_2022!$W$19:$AF$19, CT_Bands_Revaluing_2022!$W$4:$AF$4, CT_Bands_2022_Rates!AD$3), "n/a")</f>
        <v>8.5000000000000006E-3</v>
      </c>
      <c r="AE6" s="136">
        <f>IFERROR(INDEX(CT_Bills_2003_2022!$N$4:$V$25,MATCH(CT_Bands_2022_Rates!$B6,CT_Bills_2003_2022!$B$4:$B$25,0),MATCH(CT_Bands_2022_Rates!AE$3,CT_Bills_2003_2022!$N$3:$V$3,0))/SUMIFS(CT_Bands_Revaluing_2022!$W$19:$AF$19, CT_Bands_Revaluing_2022!$W$4:$AF$4, CT_Bands_2022_Rates!AE$3), "n/a")</f>
        <v>8.5000000000000006E-3</v>
      </c>
      <c r="AF6" s="147">
        <f>IFERROR(INDEX(CT_Bills_2003_2022!$N$4:$V$25,MATCH(CT_Bands_2022_Rates!$B6,CT_Bills_2003_2022!$B$4:$B$25,0),MATCH(CT_Bands_2022_Rates!AF$3,CT_Bills_2003_2022!$N$3:$V$3,0))/SUMIFS(CT_Bands_Revaluing_2022!$W$19:$AF$19, CT_Bands_Revaluing_2022!$W$4:$AF$4, CT_Bands_2022_Rates!AF$3), "n/a")</f>
        <v>6.000000000000001E-3</v>
      </c>
      <c r="AG6" s="136">
        <f>IFERROR(INDEX(CT_Bills_2003_2022!$N$4:$V$25,MATCH(CT_Bands_2022_Rates!$B6,CT_Bills_2003_2022!$B$4:$B$25,0),MATCH(CT_Bands_2022_Rates!AG$3,CT_Bills_2003_2022!$N$3:$V$3,0))/SUMIFS(CT_Bands_Revaluing_2022!$W$19:$AF$19, CT_Bands_Revaluing_2022!$W$4:$AF$4, CT_Bands_2022_Rates!AG$3), "n/a")</f>
        <v>6.4999999999999997E-3</v>
      </c>
      <c r="AH6" s="136">
        <f>IFERROR(INDEX(CT_Bills_2003_2022!$N$4:$V$25,MATCH(CT_Bands_2022_Rates!$B6,CT_Bills_2003_2022!$B$4:$B$25,0),MATCH(CT_Bands_2022_Rates!AH$3,CT_Bills_2003_2022!$N$3:$V$3,0))/SUMIFS(CT_Bands_Revaluing_2022!$W$19:$AF$19, CT_Bands_Revaluing_2022!$W$4:$AF$4, CT_Bands_2022_Rates!AH$3), "n/a")</f>
        <v>7.0000000000000001E-3</v>
      </c>
      <c r="AI6" s="136">
        <f>IFERROR(INDEX(CT_Bills_2003_2022!$N$4:$V$25,MATCH(CT_Bands_2022_Rates!$B6,CT_Bills_2003_2022!$B$4:$B$25,0),MATCH(CT_Bands_2022_Rates!AI$3,CT_Bills_2003_2022!$N$3:$V$3,0))/SUMIFS(CT_Bands_Revaluing_2022!$W$19:$AF$19, CT_Bands_Revaluing_2022!$W$4:$AF$4, CT_Bands_2022_Rates!AI$3), "n/a")</f>
        <v>7.4999999999999997E-3</v>
      </c>
      <c r="AJ6" s="136">
        <f>IFERROR(INDEX(CT_Bills_2003_2022!$N$4:$V$25,MATCH(CT_Bands_2022_Rates!$B6,CT_Bills_2003_2022!$B$4:$B$25,0),MATCH(CT_Bands_2022_Rates!AJ$3,CT_Bills_2003_2022!$N$3:$V$3,0))/SUMIFS(CT_Bands_Revaluing_2022!$W$19:$AF$19, CT_Bands_Revaluing_2022!$W$4:$AF$4, CT_Bands_2022_Rates!AJ$3), "n/a")</f>
        <v>8.0000000000000019E-3</v>
      </c>
      <c r="AK6" s="136">
        <f>IFERROR(INDEX(CT_Bills_2003_2022!$N$4:$V$25,MATCH(CT_Bands_2022_Rates!$B6,CT_Bills_2003_2022!$B$4:$B$25,0),MATCH(CT_Bands_2022_Rates!AK$3,CT_Bills_2003_2022!$N$3:$V$3,0))/SUMIFS(CT_Bands_Revaluing_2022!$W$19:$AF$19, CT_Bands_Revaluing_2022!$W$4:$AF$4, CT_Bands_2022_Rates!AK$3), "n/a")</f>
        <v>8.5000000000000006E-3</v>
      </c>
      <c r="AL6" s="136">
        <f>IFERROR(INDEX(CT_Bills_2003_2022!$N$4:$V$25,MATCH(CT_Bands_2022_Rates!$B6,CT_Bills_2003_2022!$B$4:$B$25,0),MATCH(CT_Bands_2022_Rates!AL$3,CT_Bills_2003_2022!$N$3:$V$3,0))/SUMIFS(CT_Bands_Revaluing_2022!$W$19:$AF$19, CT_Bands_Revaluing_2022!$W$4:$AF$4, CT_Bands_2022_Rates!AL$3), "n/a")</f>
        <v>8.5000000000000006E-3</v>
      </c>
      <c r="AM6" s="136">
        <f>IFERROR(INDEX(CT_Bills_2003_2022!$N$4:$V$25,MATCH(CT_Bands_2022_Rates!$B6,CT_Bills_2003_2022!$B$4:$B$25,0),MATCH(CT_Bands_2022_Rates!AM$3,CT_Bills_2003_2022!$N$3:$V$3,0))/SUMIFS(CT_Bands_Revaluing_2022!$W$19:$AF$19, CT_Bands_Revaluing_2022!$W$4:$AF$4, CT_Bands_2022_Rates!AM$3), "n/a")</f>
        <v>8.5000000000000006E-3</v>
      </c>
      <c r="AN6" s="136">
        <f>IFERROR(INDEX(CT_Bills_2003_2022!$N$4:$V$25,MATCH(CT_Bands_2022_Rates!$B6,CT_Bills_2003_2022!$B$4:$B$25,0),MATCH(CT_Bands_2022_Rates!AN$3,CT_Bills_2003_2022!$N$3:$V$3,0))/SUMIFS(CT_Bands_Revaluing_2022!$W$19:$AF$19, CT_Bands_Revaluing_2022!$W$4:$AF$4, CT_Bands_2022_Rates!AN$3), "n/a")</f>
        <v>8.5000000000000006E-3</v>
      </c>
      <c r="AO6" s="147">
        <f>IFERROR(INDEX(CT_Bills_2003_2022!$N$4:$V$25,MATCH(CT_Bands_2022_Rates!$B6,CT_Bills_2003_2022!$B$4:$B$25,0),MATCH(CT_Bands_2022_Rates!AO$3,CT_Bills_2003_2022!$N$3:$V$3,0))/SUMIFS(CT_Bands_Revaluing_2022!$W$19:$AF$19, CT_Bands_Revaluing_2022!$W$4:$AF$4, CT_Bands_2022_Rates!AO$3), "n/a")</f>
        <v>6.000000000000001E-3</v>
      </c>
      <c r="AP6" s="136">
        <f>IFERROR(INDEX(CT_Bills_2003_2022!$N$4:$V$25,MATCH(CT_Bands_2022_Rates!$B6,CT_Bills_2003_2022!$B$4:$B$25,0),MATCH(CT_Bands_2022_Rates!AP$3,CT_Bills_2003_2022!$N$3:$V$3,0))/SUMIFS(CT_Bands_Revaluing_2022!$W$19:$AF$19, CT_Bands_Revaluing_2022!$W$4:$AF$4, CT_Bands_2022_Rates!AP$3), "n/a")</f>
        <v>6.4999999999999997E-3</v>
      </c>
      <c r="AQ6" s="136">
        <f>IFERROR(INDEX(CT_Bills_2003_2022!$N$4:$V$25,MATCH(CT_Bands_2022_Rates!$B6,CT_Bills_2003_2022!$B$4:$B$25,0),MATCH(CT_Bands_2022_Rates!AQ$3,CT_Bills_2003_2022!$N$3:$V$3,0))/SUMIFS(CT_Bands_Revaluing_2022!$W$19:$AF$19, CT_Bands_Revaluing_2022!$W$4:$AF$4, CT_Bands_2022_Rates!AQ$3), "n/a")</f>
        <v>7.0000000000000001E-3</v>
      </c>
      <c r="AR6" s="136">
        <f>IFERROR(INDEX(CT_Bills_2003_2022!$N$4:$V$25,MATCH(CT_Bands_2022_Rates!$B6,CT_Bills_2003_2022!$B$4:$B$25,0),MATCH(CT_Bands_2022_Rates!AR$3,CT_Bills_2003_2022!$N$3:$V$3,0))/SUMIFS(CT_Bands_Revaluing_2022!$W$19:$AF$19, CT_Bands_Revaluing_2022!$W$4:$AF$4, CT_Bands_2022_Rates!AR$3), "n/a")</f>
        <v>7.4999999999999997E-3</v>
      </c>
      <c r="AS6" s="136">
        <f>IFERROR(INDEX(CT_Bills_2003_2022!$N$4:$V$25,MATCH(CT_Bands_2022_Rates!$B6,CT_Bills_2003_2022!$B$4:$B$25,0),MATCH(CT_Bands_2022_Rates!AS$3,CT_Bills_2003_2022!$N$3:$V$3,0))/SUMIFS(CT_Bands_Revaluing_2022!$W$19:$AF$19, CT_Bands_Revaluing_2022!$W$4:$AF$4, CT_Bands_2022_Rates!AS$3), "n/a")</f>
        <v>8.0000000000000019E-3</v>
      </c>
      <c r="AT6" s="136">
        <f>IFERROR(INDEX(CT_Bills_2003_2022!$N$4:$V$25,MATCH(CT_Bands_2022_Rates!$B6,CT_Bills_2003_2022!$B$4:$B$25,0),MATCH(CT_Bands_2022_Rates!AT$3,CT_Bills_2003_2022!$N$3:$V$3,0))/SUMIFS(CT_Bands_Revaluing_2022!$W$19:$AF$19, CT_Bands_Revaluing_2022!$W$4:$AF$4, CT_Bands_2022_Rates!AT$3), "n/a")</f>
        <v>8.5000000000000006E-3</v>
      </c>
      <c r="AU6" s="136">
        <f>IFERROR(INDEX(CT_Bills_2003_2022!$N$4:$V$25,MATCH(CT_Bands_2022_Rates!$B6,CT_Bills_2003_2022!$B$4:$B$25,0),MATCH(CT_Bands_2022_Rates!AU$3,CT_Bills_2003_2022!$N$3:$V$3,0))/SUMIFS(CT_Bands_Revaluing_2022!$W$19:$AF$19, CT_Bands_Revaluing_2022!$W$4:$AF$4, CT_Bands_2022_Rates!AU$3), "n/a")</f>
        <v>8.5000000000000006E-3</v>
      </c>
      <c r="AV6" s="136">
        <f>IFERROR(INDEX(CT_Bills_2003_2022!$N$4:$V$25,MATCH(CT_Bands_2022_Rates!$B6,CT_Bills_2003_2022!$B$4:$B$25,0),MATCH(CT_Bands_2022_Rates!AV$3,CT_Bills_2003_2022!$N$3:$V$3,0))/SUMIFS(CT_Bands_Revaluing_2022!$W$19:$AF$19, CT_Bands_Revaluing_2022!$W$4:$AF$4, CT_Bands_2022_Rates!AV$3), "n/a")</f>
        <v>8.5000000000000006E-3</v>
      </c>
      <c r="AW6" s="136">
        <f>IFERROR(INDEX(CT_Bills_2003_2022!$N$4:$V$25,MATCH(CT_Bands_2022_Rates!$B6,CT_Bills_2003_2022!$B$4:$B$25,0),MATCH(CT_Bands_2022_Rates!AW$3,CT_Bills_2003_2022!$N$3:$V$3,0))/SUMIFS(CT_Bands_Revaluing_2022!$W$19:$AF$19, CT_Bands_Revaluing_2022!$W$4:$AF$4, CT_Bands_2022_Rates!AW$3), "n/a")</f>
        <v>8.5000000000000006E-3</v>
      </c>
      <c r="AX6" s="147">
        <f>IFERROR(INDEX(CT_Bills_2003_2022!$N$4:$V$25,MATCH(CT_Bands_2022_Rates!$B6,CT_Bills_2003_2022!$B$4:$B$25,0),MATCH(CT_Bands_2022_Rates!AX$3,CT_Bills_2003_2022!$N$3:$V$3,0))/SUMIFS(CT_Bands_Revaluing_2022!$W$19:$AF$19, CT_Bands_Revaluing_2022!$W$4:$AF$4, CT_Bands_2022_Rates!AX$3), "n/a")</f>
        <v>6.000000000000001E-3</v>
      </c>
      <c r="AY6" s="136">
        <f>IFERROR(INDEX(CT_Bills_2003_2022!$N$4:$V$25,MATCH(CT_Bands_2022_Rates!$B6,CT_Bills_2003_2022!$B$4:$B$25,0),MATCH(CT_Bands_2022_Rates!AY$3,CT_Bills_2003_2022!$N$3:$V$3,0))/SUMIFS(CT_Bands_Revaluing_2022!$W$19:$AF$19, CT_Bands_Revaluing_2022!$W$4:$AF$4, CT_Bands_2022_Rates!AY$3), "n/a")</f>
        <v>6.4999999999999997E-3</v>
      </c>
      <c r="AZ6" s="136">
        <f>IFERROR(INDEX(CT_Bills_2003_2022!$N$4:$V$25,MATCH(CT_Bands_2022_Rates!$B6,CT_Bills_2003_2022!$B$4:$B$25,0),MATCH(CT_Bands_2022_Rates!AZ$3,CT_Bills_2003_2022!$N$3:$V$3,0))/SUMIFS(CT_Bands_Revaluing_2022!$W$19:$AF$19, CT_Bands_Revaluing_2022!$W$4:$AF$4, CT_Bands_2022_Rates!AZ$3), "n/a")</f>
        <v>7.0000000000000001E-3</v>
      </c>
      <c r="BA6" s="136">
        <f>IFERROR(INDEX(CT_Bills_2003_2022!$N$4:$V$25,MATCH(CT_Bands_2022_Rates!$B6,CT_Bills_2003_2022!$B$4:$B$25,0),MATCH(CT_Bands_2022_Rates!BA$3,CT_Bills_2003_2022!$N$3:$V$3,0))/SUMIFS(CT_Bands_Revaluing_2022!$W$19:$AF$19, CT_Bands_Revaluing_2022!$W$4:$AF$4, CT_Bands_2022_Rates!BA$3), "n/a")</f>
        <v>7.4999999999999997E-3</v>
      </c>
      <c r="BB6" s="136">
        <f>IFERROR(INDEX(CT_Bills_2003_2022!$N$4:$V$25,MATCH(CT_Bands_2022_Rates!$B6,CT_Bills_2003_2022!$B$4:$B$25,0),MATCH(CT_Bands_2022_Rates!BB$3,CT_Bills_2003_2022!$N$3:$V$3,0))/SUMIFS(CT_Bands_Revaluing_2022!$W$19:$AF$19, CT_Bands_Revaluing_2022!$W$4:$AF$4, CT_Bands_2022_Rates!BB$3), "n/a")</f>
        <v>8.0000000000000019E-3</v>
      </c>
      <c r="BC6" s="136">
        <f>IFERROR(INDEX(CT_Bills_2003_2022!$N$4:$V$25,MATCH(CT_Bands_2022_Rates!$B6,CT_Bills_2003_2022!$B$4:$B$25,0),MATCH(CT_Bands_2022_Rates!BC$3,CT_Bills_2003_2022!$N$3:$V$3,0))/SUMIFS(CT_Bands_Revaluing_2022!$W$19:$AF$19, CT_Bands_Revaluing_2022!$W$4:$AF$4, CT_Bands_2022_Rates!BC$3), "n/a")</f>
        <v>8.5000000000000006E-3</v>
      </c>
      <c r="BD6" s="136">
        <f>IFERROR(INDEX(CT_Bills_2003_2022!$N$4:$V$25,MATCH(CT_Bands_2022_Rates!$B6,CT_Bills_2003_2022!$B$4:$B$25,0),MATCH(CT_Bands_2022_Rates!BD$3,CT_Bills_2003_2022!$N$3:$V$3,0))/SUMIFS(CT_Bands_Revaluing_2022!$W$19:$AF$19, CT_Bands_Revaluing_2022!$W$4:$AF$4, CT_Bands_2022_Rates!BD$3), "n/a")</f>
        <v>8.5000000000000006E-3</v>
      </c>
      <c r="BE6" s="136">
        <f>IFERROR(INDEX(CT_Bills_2003_2022!$N$4:$V$25,MATCH(CT_Bands_2022_Rates!$B6,CT_Bills_2003_2022!$B$4:$B$25,0),MATCH(CT_Bands_2022_Rates!BE$3,CT_Bills_2003_2022!$N$3:$V$3,0))/SUMIFS(CT_Bands_Revaluing_2022!$W$19:$AF$19, CT_Bands_Revaluing_2022!$W$4:$AF$4, CT_Bands_2022_Rates!BE$3), "n/a")</f>
        <v>8.5000000000000006E-3</v>
      </c>
      <c r="BF6" s="136">
        <f>IFERROR(INDEX(CT_Bills_2003_2022!$N$4:$V$25,MATCH(CT_Bands_2022_Rates!$B6,CT_Bills_2003_2022!$B$4:$B$25,0),MATCH(CT_Bands_2022_Rates!BF$3,CT_Bills_2003_2022!$N$3:$V$3,0))/SUMIFS(CT_Bands_Revaluing_2022!$W$19:$AF$19, CT_Bands_Revaluing_2022!$W$4:$AF$4, CT_Bands_2022_Rates!BF$3), "n/a")</f>
        <v>8.5000000000000006E-3</v>
      </c>
      <c r="BG6" s="147">
        <f>IFERROR(INDEX(CT_Bills_2003_2022!$N$4:$V$25,MATCH(CT_Bands_2022_Rates!$B6,CT_Bills_2003_2022!$B$4:$B$25,0),MATCH(CT_Bands_2022_Rates!BG$3,CT_Bills_2003_2022!$N$3:$V$3,0))/SUMIFS(CT_Bands_Revaluing_2022!$W$19:$AF$19, CT_Bands_Revaluing_2022!$W$4:$AF$4, CT_Bands_2022_Rates!BG$3), "n/a")</f>
        <v>6.000000000000001E-3</v>
      </c>
      <c r="BH6" s="136">
        <f>IFERROR(INDEX(CT_Bills_2003_2022!$N$4:$V$25,MATCH(CT_Bands_2022_Rates!$B6,CT_Bills_2003_2022!$B$4:$B$25,0),MATCH(CT_Bands_2022_Rates!BH$3,CT_Bills_2003_2022!$N$3:$V$3,0))/SUMIFS(CT_Bands_Revaluing_2022!$W$19:$AF$19, CT_Bands_Revaluing_2022!$W$4:$AF$4, CT_Bands_2022_Rates!BH$3), "n/a")</f>
        <v>6.4999999999999997E-3</v>
      </c>
      <c r="BI6" s="136">
        <f>IFERROR(INDEX(CT_Bills_2003_2022!$N$4:$V$25,MATCH(CT_Bands_2022_Rates!$B6,CT_Bills_2003_2022!$B$4:$B$25,0),MATCH(CT_Bands_2022_Rates!BI$3,CT_Bills_2003_2022!$N$3:$V$3,0))/SUMIFS(CT_Bands_Revaluing_2022!$W$19:$AF$19, CT_Bands_Revaluing_2022!$W$4:$AF$4, CT_Bands_2022_Rates!BI$3), "n/a")</f>
        <v>7.0000000000000001E-3</v>
      </c>
      <c r="BJ6" s="136">
        <f>IFERROR(INDEX(CT_Bills_2003_2022!$N$4:$V$25,MATCH(CT_Bands_2022_Rates!$B6,CT_Bills_2003_2022!$B$4:$B$25,0),MATCH(CT_Bands_2022_Rates!BJ$3,CT_Bills_2003_2022!$N$3:$V$3,0))/SUMIFS(CT_Bands_Revaluing_2022!$W$19:$AF$19, CT_Bands_Revaluing_2022!$W$4:$AF$4, CT_Bands_2022_Rates!BJ$3), "n/a")</f>
        <v>7.4999999999999997E-3</v>
      </c>
      <c r="BK6" s="136">
        <f>IFERROR(INDEX(CT_Bills_2003_2022!$N$4:$V$25,MATCH(CT_Bands_2022_Rates!$B6,CT_Bills_2003_2022!$B$4:$B$25,0),MATCH(CT_Bands_2022_Rates!BK$3,CT_Bills_2003_2022!$N$3:$V$3,0))/SUMIFS(CT_Bands_Revaluing_2022!$W$19:$AF$19, CT_Bands_Revaluing_2022!$W$4:$AF$4, CT_Bands_2022_Rates!BK$3), "n/a")</f>
        <v>8.0000000000000019E-3</v>
      </c>
      <c r="BL6" s="136">
        <f>IFERROR(INDEX(CT_Bills_2003_2022!$N$4:$V$25,MATCH(CT_Bands_2022_Rates!$B6,CT_Bills_2003_2022!$B$4:$B$25,0),MATCH(CT_Bands_2022_Rates!BL$3,CT_Bills_2003_2022!$N$3:$V$3,0))/SUMIFS(CT_Bands_Revaluing_2022!$W$19:$AF$19, CT_Bands_Revaluing_2022!$W$4:$AF$4, CT_Bands_2022_Rates!BL$3), "n/a")</f>
        <v>8.5000000000000006E-3</v>
      </c>
      <c r="BM6" s="136">
        <f>IFERROR(INDEX(CT_Bills_2003_2022!$N$4:$V$25,MATCH(CT_Bands_2022_Rates!$B6,CT_Bills_2003_2022!$B$4:$B$25,0),MATCH(CT_Bands_2022_Rates!BM$3,CT_Bills_2003_2022!$N$3:$V$3,0))/SUMIFS(CT_Bands_Revaluing_2022!$W$19:$AF$19, CT_Bands_Revaluing_2022!$W$4:$AF$4, CT_Bands_2022_Rates!BM$3), "n/a")</f>
        <v>8.5000000000000006E-3</v>
      </c>
      <c r="BN6" s="136">
        <f>IFERROR(INDEX(CT_Bills_2003_2022!$N$4:$V$25,MATCH(CT_Bands_2022_Rates!$B6,CT_Bills_2003_2022!$B$4:$B$25,0),MATCH(CT_Bands_2022_Rates!BN$3,CT_Bills_2003_2022!$N$3:$V$3,0))/SUMIFS(CT_Bands_Revaluing_2022!$W$19:$AF$19, CT_Bands_Revaluing_2022!$W$4:$AF$4, CT_Bands_2022_Rates!BN$3), "n/a")</f>
        <v>8.5000000000000006E-3</v>
      </c>
      <c r="BO6" s="136">
        <f>IFERROR(INDEX(CT_Bills_2003_2022!$N$4:$V$25,MATCH(CT_Bands_2022_Rates!$B6,CT_Bills_2003_2022!$B$4:$B$25,0),MATCH(CT_Bands_2022_Rates!BO$3,CT_Bills_2003_2022!$N$3:$V$3,0))/SUMIFS(CT_Bands_Revaluing_2022!$W$19:$AF$19, CT_Bands_Revaluing_2022!$W$4:$AF$4, CT_Bands_2022_Rates!BO$3), "n/a")</f>
        <v>8.5000000000000006E-3</v>
      </c>
      <c r="BP6" s="147">
        <f>IFERROR(INDEX(CT_Bills_2003_2022!$N$4:$V$25,MATCH(CT_Bands_2022_Rates!$B6,CT_Bills_2003_2022!$B$4:$B$25,0),MATCH(CT_Bands_2022_Rates!BP$3,CT_Bills_2003_2022!$N$3:$V$3,0))/SUMIFS(CT_Bands_Revaluing_2022!$W$19:$AF$19, CT_Bands_Revaluing_2022!$W$4:$AF$4, CT_Bands_2022_Rates!BP$3), "n/a")</f>
        <v>6.000000000000001E-3</v>
      </c>
      <c r="BQ6" s="136">
        <f>IFERROR(INDEX(CT_Bills_2003_2022!$N$4:$V$25,MATCH(CT_Bands_2022_Rates!$B6,CT_Bills_2003_2022!$B$4:$B$25,0),MATCH(CT_Bands_2022_Rates!BQ$3,CT_Bills_2003_2022!$N$3:$V$3,0))/SUMIFS(CT_Bands_Revaluing_2022!$W$19:$AF$19, CT_Bands_Revaluing_2022!$W$4:$AF$4, CT_Bands_2022_Rates!BQ$3), "n/a")</f>
        <v>6.4999999999999997E-3</v>
      </c>
      <c r="BR6" s="136">
        <f>IFERROR(INDEX(CT_Bills_2003_2022!$N$4:$V$25,MATCH(CT_Bands_2022_Rates!$B6,CT_Bills_2003_2022!$B$4:$B$25,0),MATCH(CT_Bands_2022_Rates!BR$3,CT_Bills_2003_2022!$N$3:$V$3,0))/SUMIFS(CT_Bands_Revaluing_2022!$W$19:$AF$19, CT_Bands_Revaluing_2022!$W$4:$AF$4, CT_Bands_2022_Rates!BR$3), "n/a")</f>
        <v>7.0000000000000001E-3</v>
      </c>
      <c r="BS6" s="136">
        <f>IFERROR(INDEX(CT_Bills_2003_2022!$N$4:$V$25,MATCH(CT_Bands_2022_Rates!$B6,CT_Bills_2003_2022!$B$4:$B$25,0),MATCH(CT_Bands_2022_Rates!BS$3,CT_Bills_2003_2022!$N$3:$V$3,0))/SUMIFS(CT_Bands_Revaluing_2022!$W$19:$AF$19, CT_Bands_Revaluing_2022!$W$4:$AF$4, CT_Bands_2022_Rates!BS$3), "n/a")</f>
        <v>7.4999999999999997E-3</v>
      </c>
      <c r="BT6" s="136">
        <f>IFERROR(INDEX(CT_Bills_2003_2022!$N$4:$V$25,MATCH(CT_Bands_2022_Rates!$B6,CT_Bills_2003_2022!$B$4:$B$25,0),MATCH(CT_Bands_2022_Rates!BT$3,CT_Bills_2003_2022!$N$3:$V$3,0))/SUMIFS(CT_Bands_Revaluing_2022!$W$19:$AF$19, CT_Bands_Revaluing_2022!$W$4:$AF$4, CT_Bands_2022_Rates!BT$3), "n/a")</f>
        <v>8.0000000000000019E-3</v>
      </c>
      <c r="BU6" s="136">
        <f>IFERROR(INDEX(CT_Bills_2003_2022!$N$4:$V$25,MATCH(CT_Bands_2022_Rates!$B6,CT_Bills_2003_2022!$B$4:$B$25,0),MATCH(CT_Bands_2022_Rates!BU$3,CT_Bills_2003_2022!$N$3:$V$3,0))/SUMIFS(CT_Bands_Revaluing_2022!$W$19:$AF$19, CT_Bands_Revaluing_2022!$W$4:$AF$4, CT_Bands_2022_Rates!BU$3), "n/a")</f>
        <v>8.5000000000000006E-3</v>
      </c>
      <c r="BV6" s="136">
        <f>IFERROR(INDEX(CT_Bills_2003_2022!$N$4:$V$25,MATCH(CT_Bands_2022_Rates!$B6,CT_Bills_2003_2022!$B$4:$B$25,0),MATCH(CT_Bands_2022_Rates!BV$3,CT_Bills_2003_2022!$N$3:$V$3,0))/SUMIFS(CT_Bands_Revaluing_2022!$W$19:$AF$19, CT_Bands_Revaluing_2022!$W$4:$AF$4, CT_Bands_2022_Rates!BV$3), "n/a")</f>
        <v>8.5000000000000006E-3</v>
      </c>
      <c r="BW6" s="136">
        <f>IFERROR(INDEX(CT_Bills_2003_2022!$N$4:$V$25,MATCH(CT_Bands_2022_Rates!$B6,CT_Bills_2003_2022!$B$4:$B$25,0),MATCH(CT_Bands_2022_Rates!BW$3,CT_Bills_2003_2022!$N$3:$V$3,0))/SUMIFS(CT_Bands_Revaluing_2022!$W$19:$AF$19, CT_Bands_Revaluing_2022!$W$4:$AF$4, CT_Bands_2022_Rates!BW$3), "n/a")</f>
        <v>8.5000000000000006E-3</v>
      </c>
      <c r="BX6" s="136">
        <f>IFERROR(INDEX(CT_Bills_2003_2022!$N$4:$V$25,MATCH(CT_Bands_2022_Rates!$B6,CT_Bills_2003_2022!$B$4:$B$25,0),MATCH(CT_Bands_2022_Rates!BX$3,CT_Bills_2003_2022!$N$3:$V$3,0))/SUMIFS(CT_Bands_Revaluing_2022!$W$19:$AF$19, CT_Bands_Revaluing_2022!$W$4:$AF$4, CT_Bands_2022_Rates!BX$3), "n/a")</f>
        <v>8.5000000000000006E-3</v>
      </c>
      <c r="BY6" s="147">
        <f>IFERROR(INDEX(CT_Bills_2003_2022!$N$4:$V$25,MATCH(CT_Bands_2022_Rates!$B6,CT_Bills_2003_2022!$B$4:$B$25,0),MATCH(CT_Bands_2022_Rates!BY$3,CT_Bills_2003_2022!$N$3:$V$3,0))/SUMIFS(CT_Bands_Revaluing_2022!$W$19:$AF$19, CT_Bands_Revaluing_2022!$W$4:$AF$4, CT_Bands_2022_Rates!BY$3), "n/a")</f>
        <v>6.000000000000001E-3</v>
      </c>
      <c r="BZ6" s="136">
        <f>IFERROR(INDEX(CT_Bills_2003_2022!$N$4:$V$25,MATCH(CT_Bands_2022_Rates!$B6,CT_Bills_2003_2022!$B$4:$B$25,0),MATCH(CT_Bands_2022_Rates!BZ$3,CT_Bills_2003_2022!$N$3:$V$3,0))/SUMIFS(CT_Bands_Revaluing_2022!$W$19:$AF$19, CT_Bands_Revaluing_2022!$W$4:$AF$4, CT_Bands_2022_Rates!BZ$3), "n/a")</f>
        <v>6.4999999999999997E-3</v>
      </c>
      <c r="CA6" s="136">
        <f>IFERROR(INDEX(CT_Bills_2003_2022!$N$4:$V$25,MATCH(CT_Bands_2022_Rates!$B6,CT_Bills_2003_2022!$B$4:$B$25,0),MATCH(CT_Bands_2022_Rates!CA$3,CT_Bills_2003_2022!$N$3:$V$3,0))/SUMIFS(CT_Bands_Revaluing_2022!$W$19:$AF$19, CT_Bands_Revaluing_2022!$W$4:$AF$4, CT_Bands_2022_Rates!CA$3), "n/a")</f>
        <v>7.0000000000000001E-3</v>
      </c>
      <c r="CB6" s="136">
        <f>IFERROR(INDEX(CT_Bills_2003_2022!$N$4:$V$25,MATCH(CT_Bands_2022_Rates!$B6,CT_Bills_2003_2022!$B$4:$B$25,0),MATCH(CT_Bands_2022_Rates!CB$3,CT_Bills_2003_2022!$N$3:$V$3,0))/SUMIFS(CT_Bands_Revaluing_2022!$W$19:$AF$19, CT_Bands_Revaluing_2022!$W$4:$AF$4, CT_Bands_2022_Rates!CB$3), "n/a")</f>
        <v>7.4999999999999997E-3</v>
      </c>
      <c r="CC6" s="136">
        <f>IFERROR(INDEX(CT_Bills_2003_2022!$N$4:$V$25,MATCH(CT_Bands_2022_Rates!$B6,CT_Bills_2003_2022!$B$4:$B$25,0),MATCH(CT_Bands_2022_Rates!CC$3,CT_Bills_2003_2022!$N$3:$V$3,0))/SUMIFS(CT_Bands_Revaluing_2022!$W$19:$AF$19, CT_Bands_Revaluing_2022!$W$4:$AF$4, CT_Bands_2022_Rates!CC$3), "n/a")</f>
        <v>8.0000000000000019E-3</v>
      </c>
      <c r="CD6" s="136">
        <f>IFERROR(INDEX(CT_Bills_2003_2022!$N$4:$V$25,MATCH(CT_Bands_2022_Rates!$B6,CT_Bills_2003_2022!$B$4:$B$25,0),MATCH(CT_Bands_2022_Rates!CD$3,CT_Bills_2003_2022!$N$3:$V$3,0))/SUMIFS(CT_Bands_Revaluing_2022!$W$19:$AF$19, CT_Bands_Revaluing_2022!$W$4:$AF$4, CT_Bands_2022_Rates!CD$3), "n/a")</f>
        <v>8.5000000000000006E-3</v>
      </c>
      <c r="CE6" s="136">
        <f>IFERROR(INDEX(CT_Bills_2003_2022!$N$4:$V$25,MATCH(CT_Bands_2022_Rates!$B6,CT_Bills_2003_2022!$B$4:$B$25,0),MATCH(CT_Bands_2022_Rates!CE$3,CT_Bills_2003_2022!$N$3:$V$3,0))/SUMIFS(CT_Bands_Revaluing_2022!$W$19:$AF$19, CT_Bands_Revaluing_2022!$W$4:$AF$4, CT_Bands_2022_Rates!CE$3), "n/a")</f>
        <v>8.5000000000000006E-3</v>
      </c>
      <c r="CF6" s="136">
        <f>IFERROR(INDEX(CT_Bills_2003_2022!$N$4:$V$25,MATCH(CT_Bands_2022_Rates!$B6,CT_Bills_2003_2022!$B$4:$B$25,0),MATCH(CT_Bands_2022_Rates!CF$3,CT_Bills_2003_2022!$N$3:$V$3,0))/SUMIFS(CT_Bands_Revaluing_2022!$W$19:$AF$19, CT_Bands_Revaluing_2022!$W$4:$AF$4, CT_Bands_2022_Rates!CF$3), "n/a")</f>
        <v>8.5000000000000006E-3</v>
      </c>
      <c r="CG6" s="136">
        <f>IFERROR(INDEX(CT_Bills_2003_2022!$N$4:$V$25,MATCH(CT_Bands_2022_Rates!$B6,CT_Bills_2003_2022!$B$4:$B$25,0),MATCH(CT_Bands_2022_Rates!CG$3,CT_Bills_2003_2022!$N$3:$V$3,0))/SUMIFS(CT_Bands_Revaluing_2022!$W$19:$AF$19, CT_Bands_Revaluing_2022!$W$4:$AF$4, CT_Bands_2022_Rates!CG$3), "n/a")</f>
        <v>8.5000000000000006E-3</v>
      </c>
      <c r="CH6" s="136">
        <f>IFERROR(INDEX(CT_Bills_2003_2022!$N$4:$V$25,MATCH(CT_Bands_2022_Rates!$B6,CT_Bills_2003_2022!$B$4:$B$25,0),MATCH(CT_Bands_2022_Rates!CH$3,CT_Bills_2003_2022!$N$3:$V$3,0))/SUMIFS(CT_Bands_Revaluing_2022!$W$19:$AF$19, CT_Bands_Revaluing_2022!$W$4:$AF$4, CT_Bands_2022_Rates!CH$3), "n/a")</f>
        <v>6.000000000000001E-3</v>
      </c>
      <c r="CI6" s="136">
        <f>IFERROR(INDEX(CT_Bills_2003_2022!$N$4:$V$25,MATCH(CT_Bands_2022_Rates!$B6,CT_Bills_2003_2022!$B$4:$B$25,0),MATCH(CT_Bands_2022_Rates!CI$3,CT_Bills_2003_2022!$N$3:$V$3,0))/SUMIFS(CT_Bands_Revaluing_2022!$W$19:$AF$19, CT_Bands_Revaluing_2022!$W$4:$AF$4, CT_Bands_2022_Rates!CI$3), "n/a")</f>
        <v>6.4999999999999997E-3</v>
      </c>
      <c r="CJ6" s="136">
        <f>IFERROR(INDEX(CT_Bills_2003_2022!$N$4:$V$25,MATCH(CT_Bands_2022_Rates!$B6,CT_Bills_2003_2022!$B$4:$B$25,0),MATCH(CT_Bands_2022_Rates!CJ$3,CT_Bills_2003_2022!$N$3:$V$3,0))/SUMIFS(CT_Bands_Revaluing_2022!$W$19:$AF$19, CT_Bands_Revaluing_2022!$W$4:$AF$4, CT_Bands_2022_Rates!CJ$3), "n/a")</f>
        <v>7.0000000000000001E-3</v>
      </c>
      <c r="CK6" s="136">
        <f>IFERROR(INDEX(CT_Bills_2003_2022!$N$4:$V$25,MATCH(CT_Bands_2022_Rates!$B6,CT_Bills_2003_2022!$B$4:$B$25,0),MATCH(CT_Bands_2022_Rates!CK$3,CT_Bills_2003_2022!$N$3:$V$3,0))/SUMIFS(CT_Bands_Revaluing_2022!$W$19:$AF$19, CT_Bands_Revaluing_2022!$W$4:$AF$4, CT_Bands_2022_Rates!CK$3), "n/a")</f>
        <v>7.4999999999999997E-3</v>
      </c>
      <c r="CL6" s="136">
        <f>IFERROR(INDEX(CT_Bills_2003_2022!$N$4:$V$25,MATCH(CT_Bands_2022_Rates!$B6,CT_Bills_2003_2022!$B$4:$B$25,0),MATCH(CT_Bands_2022_Rates!CL$3,CT_Bills_2003_2022!$N$3:$V$3,0))/SUMIFS(CT_Bands_Revaluing_2022!$W$19:$AF$19, CT_Bands_Revaluing_2022!$W$4:$AF$4, CT_Bands_2022_Rates!CL$3), "n/a")</f>
        <v>8.0000000000000019E-3</v>
      </c>
      <c r="CM6" s="136">
        <f>IFERROR(INDEX(CT_Bills_2003_2022!$N$4:$V$25,MATCH(CT_Bands_2022_Rates!$B6,CT_Bills_2003_2022!$B$4:$B$25,0),MATCH(CT_Bands_2022_Rates!CM$3,CT_Bills_2003_2022!$N$3:$V$3,0))/SUMIFS(CT_Bands_Revaluing_2022!$W$19:$AF$19, CT_Bands_Revaluing_2022!$W$4:$AF$4, CT_Bands_2022_Rates!CM$3), "n/a")</f>
        <v>8.5000000000000006E-3</v>
      </c>
      <c r="CN6" s="136">
        <f>IFERROR(INDEX(CT_Bills_2003_2022!$N$4:$V$25,MATCH(CT_Bands_2022_Rates!$B6,CT_Bills_2003_2022!$B$4:$B$25,0),MATCH(CT_Bands_2022_Rates!CN$3,CT_Bills_2003_2022!$N$3:$V$3,0))/SUMIFS(CT_Bands_Revaluing_2022!$W$19:$AF$19, CT_Bands_Revaluing_2022!$W$4:$AF$4, CT_Bands_2022_Rates!CN$3), "n/a")</f>
        <v>8.5000000000000006E-3</v>
      </c>
      <c r="CO6" s="136">
        <f>IFERROR(INDEX(CT_Bills_2003_2022!$N$4:$V$25,MATCH(CT_Bands_2022_Rates!$B6,CT_Bills_2003_2022!$B$4:$B$25,0),MATCH(CT_Bands_2022_Rates!CO$3,CT_Bills_2003_2022!$N$3:$V$3,0))/SUMIFS(CT_Bands_Revaluing_2022!$W$19:$AF$19, CT_Bands_Revaluing_2022!$W$4:$AF$4, CT_Bands_2022_Rates!CO$3), "n/a")</f>
        <v>8.5000000000000006E-3</v>
      </c>
      <c r="CP6" s="136">
        <f>IFERROR(INDEX(CT_Bills_2003_2022!$N$4:$V$25,MATCH(CT_Bands_2022_Rates!$B6,CT_Bills_2003_2022!$B$4:$B$25,0),MATCH(CT_Bands_2022_Rates!CP$3,CT_Bills_2003_2022!$N$3:$V$3,0))/SUMIFS(CT_Bands_Revaluing_2022!$W$19:$AF$19, CT_Bands_Revaluing_2022!$W$4:$AF$4, CT_Bands_2022_Rates!CP$3), "n/a")</f>
        <v>8.5000000000000006E-3</v>
      </c>
    </row>
    <row r="7" spans="1:94" x14ac:dyDescent="0.25">
      <c r="A7" s="130" t="s">
        <v>1093</v>
      </c>
      <c r="B7" s="127" t="s">
        <v>1094</v>
      </c>
      <c r="C7" s="127" t="s">
        <v>2322</v>
      </c>
      <c r="D7" s="150">
        <f>IF(N7=0, CT_Modelling_LAs!Q7, N7)</f>
        <v>7.0000000000000019E-3</v>
      </c>
      <c r="E7" s="150">
        <f>IF(X7=0,CT_Modelling_LAs!R7, X7)</f>
        <v>7.4999999999999997E-3</v>
      </c>
      <c r="F7" s="150">
        <f>IF(AH7=0,CT_Modelling_LAs!S7, AH7)</f>
        <v>8.0000000000000002E-3</v>
      </c>
      <c r="G7" s="150">
        <f>IF(AR7=0,CT_Modelling_LAs!T7, AR7)</f>
        <v>8.0000000000000002E-3</v>
      </c>
      <c r="H7" s="150">
        <f>IF(BB7=0,CT_Modelling_LAs!U7, BB7)</f>
        <v>8.5000000000000006E-3</v>
      </c>
      <c r="I7" s="150">
        <f>IF(BL7=0,CT_Modelling_LAs!V7, BL7)</f>
        <v>8.9999999999999976E-3</v>
      </c>
      <c r="J7" s="150">
        <f>IF(BV7=0,CT_Modelling_LAs!W7, BV7)</f>
        <v>8.9999999999999993E-3</v>
      </c>
      <c r="K7" s="150">
        <f>IF(CF7=0,CT_Modelling_LAs!X7, CF7)</f>
        <v>8.9999999999999993E-3</v>
      </c>
      <c r="L7" s="150">
        <f>IF(CG7=0,CT_Modelling_LAs!Y7, CP7)</f>
        <v>8.9999999999999993E-3</v>
      </c>
      <c r="M7" s="127"/>
      <c r="N7" s="136">
        <f>IFERROR(INDEX(CT_Bills_2003_2022!$N$4:$V$25,MATCH(CT_Bands_2022_Rates!$B7,CT_Bills_2003_2022!$B$4:$B$25,0),MATCH(CT_Bands_2022_Rates!N$3,CT_Bills_2003_2022!$N$3:$V$3,0))/SUMIFS(CT_Bands_Revaluing_2022!$W$19:$AF$19, CT_Bands_Revaluing_2022!$W$4:$AF$4, CT_Bands_2022_Rates!N$3), "n/a")</f>
        <v>7.0000000000000019E-3</v>
      </c>
      <c r="O7" s="136">
        <f>IFERROR(INDEX(CT_Bills_2003_2022!$N$4:$V$25,MATCH(CT_Bands_2022_Rates!$B7,CT_Bills_2003_2022!$B$4:$B$25,0),MATCH(CT_Bands_2022_Rates!O$3,CT_Bills_2003_2022!$N$3:$V$3,0))/SUMIFS(CT_Bands_Revaluing_2022!$W$19:$AF$19, CT_Bands_Revaluing_2022!$W$4:$AF$4, CT_Bands_2022_Rates!O$3), "n/a")</f>
        <v>7.4999999999999997E-3</v>
      </c>
      <c r="P7" s="136">
        <f>IFERROR(INDEX(CT_Bills_2003_2022!$N$4:$V$25,MATCH(CT_Bands_2022_Rates!$B7,CT_Bills_2003_2022!$B$4:$B$25,0),MATCH(CT_Bands_2022_Rates!P$3,CT_Bills_2003_2022!$N$3:$V$3,0))/SUMIFS(CT_Bands_Revaluing_2022!$W$19:$AF$19, CT_Bands_Revaluing_2022!$W$4:$AF$4, CT_Bands_2022_Rates!P$3), "n/a")</f>
        <v>8.0000000000000002E-3</v>
      </c>
      <c r="Q7" s="136">
        <f>IFERROR(INDEX(CT_Bills_2003_2022!$N$4:$V$25,MATCH(CT_Bands_2022_Rates!$B7,CT_Bills_2003_2022!$B$4:$B$25,0),MATCH(CT_Bands_2022_Rates!Q$3,CT_Bills_2003_2022!$N$3:$V$3,0))/SUMIFS(CT_Bands_Revaluing_2022!$W$19:$AF$19, CT_Bands_Revaluing_2022!$W$4:$AF$4, CT_Bands_2022_Rates!Q$3), "n/a")</f>
        <v>8.0000000000000002E-3</v>
      </c>
      <c r="R7" s="136">
        <f>IFERROR(INDEX(CT_Bills_2003_2022!$N$4:$V$25,MATCH(CT_Bands_2022_Rates!$B7,CT_Bills_2003_2022!$B$4:$B$25,0),MATCH(CT_Bands_2022_Rates!R$3,CT_Bills_2003_2022!$N$3:$V$3,0))/SUMIFS(CT_Bands_Revaluing_2022!$W$19:$AF$19, CT_Bands_Revaluing_2022!$W$4:$AF$4, CT_Bands_2022_Rates!R$3), "n/a")</f>
        <v>8.5000000000000006E-3</v>
      </c>
      <c r="S7" s="136">
        <f>IFERROR(INDEX(CT_Bills_2003_2022!$N$4:$V$25,MATCH(CT_Bands_2022_Rates!$B7,CT_Bills_2003_2022!$B$4:$B$25,0),MATCH(CT_Bands_2022_Rates!S$3,CT_Bills_2003_2022!$N$3:$V$3,0))/SUMIFS(CT_Bands_Revaluing_2022!$W$19:$AF$19, CT_Bands_Revaluing_2022!$W$4:$AF$4, CT_Bands_2022_Rates!S$3), "n/a")</f>
        <v>8.9999999999999976E-3</v>
      </c>
      <c r="T7" s="136">
        <f>IFERROR(INDEX(CT_Bills_2003_2022!$N$4:$V$25,MATCH(CT_Bands_2022_Rates!$B7,CT_Bills_2003_2022!$B$4:$B$25,0),MATCH(CT_Bands_2022_Rates!T$3,CT_Bills_2003_2022!$N$3:$V$3,0))/SUMIFS(CT_Bands_Revaluing_2022!$W$19:$AF$19, CT_Bands_Revaluing_2022!$W$4:$AF$4, CT_Bands_2022_Rates!T$3), "n/a")</f>
        <v>8.9999999999999993E-3</v>
      </c>
      <c r="U7" s="136">
        <f>IFERROR(INDEX(CT_Bills_2003_2022!$N$4:$V$25,MATCH(CT_Bands_2022_Rates!$B7,CT_Bills_2003_2022!$B$4:$B$25,0),MATCH(CT_Bands_2022_Rates!U$3,CT_Bills_2003_2022!$N$3:$V$3,0))/SUMIFS(CT_Bands_Revaluing_2022!$W$19:$AF$19, CT_Bands_Revaluing_2022!$W$4:$AF$4, CT_Bands_2022_Rates!U$3), "n/a")</f>
        <v>8.9999999999999993E-3</v>
      </c>
      <c r="V7" s="136">
        <f>IFERROR(INDEX(CT_Bills_2003_2022!$N$4:$V$25,MATCH(CT_Bands_2022_Rates!$B7,CT_Bills_2003_2022!$B$4:$B$25,0),MATCH(CT_Bands_2022_Rates!V$3,CT_Bills_2003_2022!$N$3:$V$3,0))/SUMIFS(CT_Bands_Revaluing_2022!$W$19:$AF$19, CT_Bands_Revaluing_2022!$W$4:$AF$4, CT_Bands_2022_Rates!V$3), "n/a")</f>
        <v>8.9999999999999993E-3</v>
      </c>
      <c r="W7" s="147">
        <f>IFERROR(INDEX(CT_Bills_2003_2022!$N$4:$V$25,MATCH(CT_Bands_2022_Rates!$B7,CT_Bills_2003_2022!$B$4:$B$25,0),MATCH(CT_Bands_2022_Rates!W$3,CT_Bills_2003_2022!$N$3:$V$3,0))/SUMIFS(CT_Bands_Revaluing_2022!$W$19:$AF$19, CT_Bands_Revaluing_2022!$W$4:$AF$4, CT_Bands_2022_Rates!W$3), "n/a")</f>
        <v>7.0000000000000019E-3</v>
      </c>
      <c r="X7" s="136">
        <f>IFERROR(INDEX(CT_Bills_2003_2022!$N$4:$V$25,MATCH(CT_Bands_2022_Rates!$B7,CT_Bills_2003_2022!$B$4:$B$25,0),MATCH(CT_Bands_2022_Rates!X$3,CT_Bills_2003_2022!$N$3:$V$3,0))/SUMIFS(CT_Bands_Revaluing_2022!$W$19:$AF$19, CT_Bands_Revaluing_2022!$W$4:$AF$4, CT_Bands_2022_Rates!X$3), "n/a")</f>
        <v>7.4999999999999997E-3</v>
      </c>
      <c r="Y7" s="136">
        <f>IFERROR(INDEX(CT_Bills_2003_2022!$N$4:$V$25,MATCH(CT_Bands_2022_Rates!$B7,CT_Bills_2003_2022!$B$4:$B$25,0),MATCH(CT_Bands_2022_Rates!Y$3,CT_Bills_2003_2022!$N$3:$V$3,0))/SUMIFS(CT_Bands_Revaluing_2022!$W$19:$AF$19, CT_Bands_Revaluing_2022!$W$4:$AF$4, CT_Bands_2022_Rates!Y$3), "n/a")</f>
        <v>8.0000000000000002E-3</v>
      </c>
      <c r="Z7" s="136">
        <f>IFERROR(INDEX(CT_Bills_2003_2022!$N$4:$V$25,MATCH(CT_Bands_2022_Rates!$B7,CT_Bills_2003_2022!$B$4:$B$25,0),MATCH(CT_Bands_2022_Rates!Z$3,CT_Bills_2003_2022!$N$3:$V$3,0))/SUMIFS(CT_Bands_Revaluing_2022!$W$19:$AF$19, CT_Bands_Revaluing_2022!$W$4:$AF$4, CT_Bands_2022_Rates!Z$3), "n/a")</f>
        <v>8.0000000000000002E-3</v>
      </c>
      <c r="AA7" s="136">
        <f>IFERROR(INDEX(CT_Bills_2003_2022!$N$4:$V$25,MATCH(CT_Bands_2022_Rates!$B7,CT_Bills_2003_2022!$B$4:$B$25,0),MATCH(CT_Bands_2022_Rates!AA$3,CT_Bills_2003_2022!$N$3:$V$3,0))/SUMIFS(CT_Bands_Revaluing_2022!$W$19:$AF$19, CT_Bands_Revaluing_2022!$W$4:$AF$4, CT_Bands_2022_Rates!AA$3), "n/a")</f>
        <v>8.5000000000000006E-3</v>
      </c>
      <c r="AB7" s="136">
        <f>IFERROR(INDEX(CT_Bills_2003_2022!$N$4:$V$25,MATCH(CT_Bands_2022_Rates!$B7,CT_Bills_2003_2022!$B$4:$B$25,0),MATCH(CT_Bands_2022_Rates!AB$3,CT_Bills_2003_2022!$N$3:$V$3,0))/SUMIFS(CT_Bands_Revaluing_2022!$W$19:$AF$19, CT_Bands_Revaluing_2022!$W$4:$AF$4, CT_Bands_2022_Rates!AB$3), "n/a")</f>
        <v>8.9999999999999976E-3</v>
      </c>
      <c r="AC7" s="136">
        <f>IFERROR(INDEX(CT_Bills_2003_2022!$N$4:$V$25,MATCH(CT_Bands_2022_Rates!$B7,CT_Bills_2003_2022!$B$4:$B$25,0),MATCH(CT_Bands_2022_Rates!AC$3,CT_Bills_2003_2022!$N$3:$V$3,0))/SUMIFS(CT_Bands_Revaluing_2022!$W$19:$AF$19, CT_Bands_Revaluing_2022!$W$4:$AF$4, CT_Bands_2022_Rates!AC$3), "n/a")</f>
        <v>8.9999999999999993E-3</v>
      </c>
      <c r="AD7" s="136">
        <f>IFERROR(INDEX(CT_Bills_2003_2022!$N$4:$V$25,MATCH(CT_Bands_2022_Rates!$B7,CT_Bills_2003_2022!$B$4:$B$25,0),MATCH(CT_Bands_2022_Rates!AD$3,CT_Bills_2003_2022!$N$3:$V$3,0))/SUMIFS(CT_Bands_Revaluing_2022!$W$19:$AF$19, CT_Bands_Revaluing_2022!$W$4:$AF$4, CT_Bands_2022_Rates!AD$3), "n/a")</f>
        <v>8.9999999999999993E-3</v>
      </c>
      <c r="AE7" s="136">
        <f>IFERROR(INDEX(CT_Bills_2003_2022!$N$4:$V$25,MATCH(CT_Bands_2022_Rates!$B7,CT_Bills_2003_2022!$B$4:$B$25,0),MATCH(CT_Bands_2022_Rates!AE$3,CT_Bills_2003_2022!$N$3:$V$3,0))/SUMIFS(CT_Bands_Revaluing_2022!$W$19:$AF$19, CT_Bands_Revaluing_2022!$W$4:$AF$4, CT_Bands_2022_Rates!AE$3), "n/a")</f>
        <v>8.9999999999999993E-3</v>
      </c>
      <c r="AF7" s="147">
        <f>IFERROR(INDEX(CT_Bills_2003_2022!$N$4:$V$25,MATCH(CT_Bands_2022_Rates!$B7,CT_Bills_2003_2022!$B$4:$B$25,0),MATCH(CT_Bands_2022_Rates!AF$3,CT_Bills_2003_2022!$N$3:$V$3,0))/SUMIFS(CT_Bands_Revaluing_2022!$W$19:$AF$19, CT_Bands_Revaluing_2022!$W$4:$AF$4, CT_Bands_2022_Rates!AF$3), "n/a")</f>
        <v>7.0000000000000019E-3</v>
      </c>
      <c r="AG7" s="136">
        <f>IFERROR(INDEX(CT_Bills_2003_2022!$N$4:$V$25,MATCH(CT_Bands_2022_Rates!$B7,CT_Bills_2003_2022!$B$4:$B$25,0),MATCH(CT_Bands_2022_Rates!AG$3,CT_Bills_2003_2022!$N$3:$V$3,0))/SUMIFS(CT_Bands_Revaluing_2022!$W$19:$AF$19, CT_Bands_Revaluing_2022!$W$4:$AF$4, CT_Bands_2022_Rates!AG$3), "n/a")</f>
        <v>7.4999999999999997E-3</v>
      </c>
      <c r="AH7" s="136">
        <f>IFERROR(INDEX(CT_Bills_2003_2022!$N$4:$V$25,MATCH(CT_Bands_2022_Rates!$B7,CT_Bills_2003_2022!$B$4:$B$25,0),MATCH(CT_Bands_2022_Rates!AH$3,CT_Bills_2003_2022!$N$3:$V$3,0))/SUMIFS(CT_Bands_Revaluing_2022!$W$19:$AF$19, CT_Bands_Revaluing_2022!$W$4:$AF$4, CT_Bands_2022_Rates!AH$3), "n/a")</f>
        <v>8.0000000000000002E-3</v>
      </c>
      <c r="AI7" s="136">
        <f>IFERROR(INDEX(CT_Bills_2003_2022!$N$4:$V$25,MATCH(CT_Bands_2022_Rates!$B7,CT_Bills_2003_2022!$B$4:$B$25,0),MATCH(CT_Bands_2022_Rates!AI$3,CT_Bills_2003_2022!$N$3:$V$3,0))/SUMIFS(CT_Bands_Revaluing_2022!$W$19:$AF$19, CT_Bands_Revaluing_2022!$W$4:$AF$4, CT_Bands_2022_Rates!AI$3), "n/a")</f>
        <v>8.0000000000000002E-3</v>
      </c>
      <c r="AJ7" s="136">
        <f>IFERROR(INDEX(CT_Bills_2003_2022!$N$4:$V$25,MATCH(CT_Bands_2022_Rates!$B7,CT_Bills_2003_2022!$B$4:$B$25,0),MATCH(CT_Bands_2022_Rates!AJ$3,CT_Bills_2003_2022!$N$3:$V$3,0))/SUMIFS(CT_Bands_Revaluing_2022!$W$19:$AF$19, CT_Bands_Revaluing_2022!$W$4:$AF$4, CT_Bands_2022_Rates!AJ$3), "n/a")</f>
        <v>8.5000000000000006E-3</v>
      </c>
      <c r="AK7" s="136">
        <f>IFERROR(INDEX(CT_Bills_2003_2022!$N$4:$V$25,MATCH(CT_Bands_2022_Rates!$B7,CT_Bills_2003_2022!$B$4:$B$25,0),MATCH(CT_Bands_2022_Rates!AK$3,CT_Bills_2003_2022!$N$3:$V$3,0))/SUMIFS(CT_Bands_Revaluing_2022!$W$19:$AF$19, CT_Bands_Revaluing_2022!$W$4:$AF$4, CT_Bands_2022_Rates!AK$3), "n/a")</f>
        <v>8.9999999999999976E-3</v>
      </c>
      <c r="AL7" s="136">
        <f>IFERROR(INDEX(CT_Bills_2003_2022!$N$4:$V$25,MATCH(CT_Bands_2022_Rates!$B7,CT_Bills_2003_2022!$B$4:$B$25,0),MATCH(CT_Bands_2022_Rates!AL$3,CT_Bills_2003_2022!$N$3:$V$3,0))/SUMIFS(CT_Bands_Revaluing_2022!$W$19:$AF$19, CT_Bands_Revaluing_2022!$W$4:$AF$4, CT_Bands_2022_Rates!AL$3), "n/a")</f>
        <v>8.9999999999999993E-3</v>
      </c>
      <c r="AM7" s="136">
        <f>IFERROR(INDEX(CT_Bills_2003_2022!$N$4:$V$25,MATCH(CT_Bands_2022_Rates!$B7,CT_Bills_2003_2022!$B$4:$B$25,0),MATCH(CT_Bands_2022_Rates!AM$3,CT_Bills_2003_2022!$N$3:$V$3,0))/SUMIFS(CT_Bands_Revaluing_2022!$W$19:$AF$19, CT_Bands_Revaluing_2022!$W$4:$AF$4, CT_Bands_2022_Rates!AM$3), "n/a")</f>
        <v>8.9999999999999993E-3</v>
      </c>
      <c r="AN7" s="136">
        <f>IFERROR(INDEX(CT_Bills_2003_2022!$N$4:$V$25,MATCH(CT_Bands_2022_Rates!$B7,CT_Bills_2003_2022!$B$4:$B$25,0),MATCH(CT_Bands_2022_Rates!AN$3,CT_Bills_2003_2022!$N$3:$V$3,0))/SUMIFS(CT_Bands_Revaluing_2022!$W$19:$AF$19, CT_Bands_Revaluing_2022!$W$4:$AF$4, CT_Bands_2022_Rates!AN$3), "n/a")</f>
        <v>8.9999999999999993E-3</v>
      </c>
      <c r="AO7" s="147">
        <f>IFERROR(INDEX(CT_Bills_2003_2022!$N$4:$V$25,MATCH(CT_Bands_2022_Rates!$B7,CT_Bills_2003_2022!$B$4:$B$25,0),MATCH(CT_Bands_2022_Rates!AO$3,CT_Bills_2003_2022!$N$3:$V$3,0))/SUMIFS(CT_Bands_Revaluing_2022!$W$19:$AF$19, CT_Bands_Revaluing_2022!$W$4:$AF$4, CT_Bands_2022_Rates!AO$3), "n/a")</f>
        <v>7.0000000000000019E-3</v>
      </c>
      <c r="AP7" s="136">
        <f>IFERROR(INDEX(CT_Bills_2003_2022!$N$4:$V$25,MATCH(CT_Bands_2022_Rates!$B7,CT_Bills_2003_2022!$B$4:$B$25,0),MATCH(CT_Bands_2022_Rates!AP$3,CT_Bills_2003_2022!$N$3:$V$3,0))/SUMIFS(CT_Bands_Revaluing_2022!$W$19:$AF$19, CT_Bands_Revaluing_2022!$W$4:$AF$4, CT_Bands_2022_Rates!AP$3), "n/a")</f>
        <v>7.4999999999999997E-3</v>
      </c>
      <c r="AQ7" s="136">
        <f>IFERROR(INDEX(CT_Bills_2003_2022!$N$4:$V$25,MATCH(CT_Bands_2022_Rates!$B7,CT_Bills_2003_2022!$B$4:$B$25,0),MATCH(CT_Bands_2022_Rates!AQ$3,CT_Bills_2003_2022!$N$3:$V$3,0))/SUMIFS(CT_Bands_Revaluing_2022!$W$19:$AF$19, CT_Bands_Revaluing_2022!$W$4:$AF$4, CT_Bands_2022_Rates!AQ$3), "n/a")</f>
        <v>8.0000000000000002E-3</v>
      </c>
      <c r="AR7" s="136">
        <f>IFERROR(INDEX(CT_Bills_2003_2022!$N$4:$V$25,MATCH(CT_Bands_2022_Rates!$B7,CT_Bills_2003_2022!$B$4:$B$25,0),MATCH(CT_Bands_2022_Rates!AR$3,CT_Bills_2003_2022!$N$3:$V$3,0))/SUMIFS(CT_Bands_Revaluing_2022!$W$19:$AF$19, CT_Bands_Revaluing_2022!$W$4:$AF$4, CT_Bands_2022_Rates!AR$3), "n/a")</f>
        <v>8.0000000000000002E-3</v>
      </c>
      <c r="AS7" s="136">
        <f>IFERROR(INDEX(CT_Bills_2003_2022!$N$4:$V$25,MATCH(CT_Bands_2022_Rates!$B7,CT_Bills_2003_2022!$B$4:$B$25,0),MATCH(CT_Bands_2022_Rates!AS$3,CT_Bills_2003_2022!$N$3:$V$3,0))/SUMIFS(CT_Bands_Revaluing_2022!$W$19:$AF$19, CT_Bands_Revaluing_2022!$W$4:$AF$4, CT_Bands_2022_Rates!AS$3), "n/a")</f>
        <v>8.5000000000000006E-3</v>
      </c>
      <c r="AT7" s="136">
        <f>IFERROR(INDEX(CT_Bills_2003_2022!$N$4:$V$25,MATCH(CT_Bands_2022_Rates!$B7,CT_Bills_2003_2022!$B$4:$B$25,0),MATCH(CT_Bands_2022_Rates!AT$3,CT_Bills_2003_2022!$N$3:$V$3,0))/SUMIFS(CT_Bands_Revaluing_2022!$W$19:$AF$19, CT_Bands_Revaluing_2022!$W$4:$AF$4, CT_Bands_2022_Rates!AT$3), "n/a")</f>
        <v>8.9999999999999976E-3</v>
      </c>
      <c r="AU7" s="136">
        <f>IFERROR(INDEX(CT_Bills_2003_2022!$N$4:$V$25,MATCH(CT_Bands_2022_Rates!$B7,CT_Bills_2003_2022!$B$4:$B$25,0),MATCH(CT_Bands_2022_Rates!AU$3,CT_Bills_2003_2022!$N$3:$V$3,0))/SUMIFS(CT_Bands_Revaluing_2022!$W$19:$AF$19, CT_Bands_Revaluing_2022!$W$4:$AF$4, CT_Bands_2022_Rates!AU$3), "n/a")</f>
        <v>8.9999999999999993E-3</v>
      </c>
      <c r="AV7" s="136">
        <f>IFERROR(INDEX(CT_Bills_2003_2022!$N$4:$V$25,MATCH(CT_Bands_2022_Rates!$B7,CT_Bills_2003_2022!$B$4:$B$25,0),MATCH(CT_Bands_2022_Rates!AV$3,CT_Bills_2003_2022!$N$3:$V$3,0))/SUMIFS(CT_Bands_Revaluing_2022!$W$19:$AF$19, CT_Bands_Revaluing_2022!$W$4:$AF$4, CT_Bands_2022_Rates!AV$3), "n/a")</f>
        <v>8.9999999999999993E-3</v>
      </c>
      <c r="AW7" s="136">
        <f>IFERROR(INDEX(CT_Bills_2003_2022!$N$4:$V$25,MATCH(CT_Bands_2022_Rates!$B7,CT_Bills_2003_2022!$B$4:$B$25,0),MATCH(CT_Bands_2022_Rates!AW$3,CT_Bills_2003_2022!$N$3:$V$3,0))/SUMIFS(CT_Bands_Revaluing_2022!$W$19:$AF$19, CT_Bands_Revaluing_2022!$W$4:$AF$4, CT_Bands_2022_Rates!AW$3), "n/a")</f>
        <v>8.9999999999999993E-3</v>
      </c>
      <c r="AX7" s="147">
        <f>IFERROR(INDEX(CT_Bills_2003_2022!$N$4:$V$25,MATCH(CT_Bands_2022_Rates!$B7,CT_Bills_2003_2022!$B$4:$B$25,0),MATCH(CT_Bands_2022_Rates!AX$3,CT_Bills_2003_2022!$N$3:$V$3,0))/SUMIFS(CT_Bands_Revaluing_2022!$W$19:$AF$19, CT_Bands_Revaluing_2022!$W$4:$AF$4, CT_Bands_2022_Rates!AX$3), "n/a")</f>
        <v>7.0000000000000019E-3</v>
      </c>
      <c r="AY7" s="136">
        <f>IFERROR(INDEX(CT_Bills_2003_2022!$N$4:$V$25,MATCH(CT_Bands_2022_Rates!$B7,CT_Bills_2003_2022!$B$4:$B$25,0),MATCH(CT_Bands_2022_Rates!AY$3,CT_Bills_2003_2022!$N$3:$V$3,0))/SUMIFS(CT_Bands_Revaluing_2022!$W$19:$AF$19, CT_Bands_Revaluing_2022!$W$4:$AF$4, CT_Bands_2022_Rates!AY$3), "n/a")</f>
        <v>7.4999999999999997E-3</v>
      </c>
      <c r="AZ7" s="136">
        <f>IFERROR(INDEX(CT_Bills_2003_2022!$N$4:$V$25,MATCH(CT_Bands_2022_Rates!$B7,CT_Bills_2003_2022!$B$4:$B$25,0),MATCH(CT_Bands_2022_Rates!AZ$3,CT_Bills_2003_2022!$N$3:$V$3,0))/SUMIFS(CT_Bands_Revaluing_2022!$W$19:$AF$19, CT_Bands_Revaluing_2022!$W$4:$AF$4, CT_Bands_2022_Rates!AZ$3), "n/a")</f>
        <v>8.0000000000000002E-3</v>
      </c>
      <c r="BA7" s="136">
        <f>IFERROR(INDEX(CT_Bills_2003_2022!$N$4:$V$25,MATCH(CT_Bands_2022_Rates!$B7,CT_Bills_2003_2022!$B$4:$B$25,0),MATCH(CT_Bands_2022_Rates!BA$3,CT_Bills_2003_2022!$N$3:$V$3,0))/SUMIFS(CT_Bands_Revaluing_2022!$W$19:$AF$19, CT_Bands_Revaluing_2022!$W$4:$AF$4, CT_Bands_2022_Rates!BA$3), "n/a")</f>
        <v>8.0000000000000002E-3</v>
      </c>
      <c r="BB7" s="136">
        <f>IFERROR(INDEX(CT_Bills_2003_2022!$N$4:$V$25,MATCH(CT_Bands_2022_Rates!$B7,CT_Bills_2003_2022!$B$4:$B$25,0),MATCH(CT_Bands_2022_Rates!BB$3,CT_Bills_2003_2022!$N$3:$V$3,0))/SUMIFS(CT_Bands_Revaluing_2022!$W$19:$AF$19, CT_Bands_Revaluing_2022!$W$4:$AF$4, CT_Bands_2022_Rates!BB$3), "n/a")</f>
        <v>8.5000000000000006E-3</v>
      </c>
      <c r="BC7" s="136">
        <f>IFERROR(INDEX(CT_Bills_2003_2022!$N$4:$V$25,MATCH(CT_Bands_2022_Rates!$B7,CT_Bills_2003_2022!$B$4:$B$25,0),MATCH(CT_Bands_2022_Rates!BC$3,CT_Bills_2003_2022!$N$3:$V$3,0))/SUMIFS(CT_Bands_Revaluing_2022!$W$19:$AF$19, CT_Bands_Revaluing_2022!$W$4:$AF$4, CT_Bands_2022_Rates!BC$3), "n/a")</f>
        <v>8.9999999999999976E-3</v>
      </c>
      <c r="BD7" s="136">
        <f>IFERROR(INDEX(CT_Bills_2003_2022!$N$4:$V$25,MATCH(CT_Bands_2022_Rates!$B7,CT_Bills_2003_2022!$B$4:$B$25,0),MATCH(CT_Bands_2022_Rates!BD$3,CT_Bills_2003_2022!$N$3:$V$3,0))/SUMIFS(CT_Bands_Revaluing_2022!$W$19:$AF$19, CT_Bands_Revaluing_2022!$W$4:$AF$4, CT_Bands_2022_Rates!BD$3), "n/a")</f>
        <v>8.9999999999999993E-3</v>
      </c>
      <c r="BE7" s="136">
        <f>IFERROR(INDEX(CT_Bills_2003_2022!$N$4:$V$25,MATCH(CT_Bands_2022_Rates!$B7,CT_Bills_2003_2022!$B$4:$B$25,0),MATCH(CT_Bands_2022_Rates!BE$3,CT_Bills_2003_2022!$N$3:$V$3,0))/SUMIFS(CT_Bands_Revaluing_2022!$W$19:$AF$19, CT_Bands_Revaluing_2022!$W$4:$AF$4, CT_Bands_2022_Rates!BE$3), "n/a")</f>
        <v>8.9999999999999993E-3</v>
      </c>
      <c r="BF7" s="136">
        <f>IFERROR(INDEX(CT_Bills_2003_2022!$N$4:$V$25,MATCH(CT_Bands_2022_Rates!$B7,CT_Bills_2003_2022!$B$4:$B$25,0),MATCH(CT_Bands_2022_Rates!BF$3,CT_Bills_2003_2022!$N$3:$V$3,0))/SUMIFS(CT_Bands_Revaluing_2022!$W$19:$AF$19, CT_Bands_Revaluing_2022!$W$4:$AF$4, CT_Bands_2022_Rates!BF$3), "n/a")</f>
        <v>8.9999999999999993E-3</v>
      </c>
      <c r="BG7" s="147">
        <f>IFERROR(INDEX(CT_Bills_2003_2022!$N$4:$V$25,MATCH(CT_Bands_2022_Rates!$B7,CT_Bills_2003_2022!$B$4:$B$25,0),MATCH(CT_Bands_2022_Rates!BG$3,CT_Bills_2003_2022!$N$3:$V$3,0))/SUMIFS(CT_Bands_Revaluing_2022!$W$19:$AF$19, CT_Bands_Revaluing_2022!$W$4:$AF$4, CT_Bands_2022_Rates!BG$3), "n/a")</f>
        <v>7.0000000000000019E-3</v>
      </c>
      <c r="BH7" s="136">
        <f>IFERROR(INDEX(CT_Bills_2003_2022!$N$4:$V$25,MATCH(CT_Bands_2022_Rates!$B7,CT_Bills_2003_2022!$B$4:$B$25,0),MATCH(CT_Bands_2022_Rates!BH$3,CT_Bills_2003_2022!$N$3:$V$3,0))/SUMIFS(CT_Bands_Revaluing_2022!$W$19:$AF$19, CT_Bands_Revaluing_2022!$W$4:$AF$4, CT_Bands_2022_Rates!BH$3), "n/a")</f>
        <v>7.4999999999999997E-3</v>
      </c>
      <c r="BI7" s="136">
        <f>IFERROR(INDEX(CT_Bills_2003_2022!$N$4:$V$25,MATCH(CT_Bands_2022_Rates!$B7,CT_Bills_2003_2022!$B$4:$B$25,0),MATCH(CT_Bands_2022_Rates!BI$3,CT_Bills_2003_2022!$N$3:$V$3,0))/SUMIFS(CT_Bands_Revaluing_2022!$W$19:$AF$19, CT_Bands_Revaluing_2022!$W$4:$AF$4, CT_Bands_2022_Rates!BI$3), "n/a")</f>
        <v>8.0000000000000002E-3</v>
      </c>
      <c r="BJ7" s="136">
        <f>IFERROR(INDEX(CT_Bills_2003_2022!$N$4:$V$25,MATCH(CT_Bands_2022_Rates!$B7,CT_Bills_2003_2022!$B$4:$B$25,0),MATCH(CT_Bands_2022_Rates!BJ$3,CT_Bills_2003_2022!$N$3:$V$3,0))/SUMIFS(CT_Bands_Revaluing_2022!$W$19:$AF$19, CT_Bands_Revaluing_2022!$W$4:$AF$4, CT_Bands_2022_Rates!BJ$3), "n/a")</f>
        <v>8.0000000000000002E-3</v>
      </c>
      <c r="BK7" s="136">
        <f>IFERROR(INDEX(CT_Bills_2003_2022!$N$4:$V$25,MATCH(CT_Bands_2022_Rates!$B7,CT_Bills_2003_2022!$B$4:$B$25,0),MATCH(CT_Bands_2022_Rates!BK$3,CT_Bills_2003_2022!$N$3:$V$3,0))/SUMIFS(CT_Bands_Revaluing_2022!$W$19:$AF$19, CT_Bands_Revaluing_2022!$W$4:$AF$4, CT_Bands_2022_Rates!BK$3), "n/a")</f>
        <v>8.5000000000000006E-3</v>
      </c>
      <c r="BL7" s="136">
        <f>IFERROR(INDEX(CT_Bills_2003_2022!$N$4:$V$25,MATCH(CT_Bands_2022_Rates!$B7,CT_Bills_2003_2022!$B$4:$B$25,0),MATCH(CT_Bands_2022_Rates!BL$3,CT_Bills_2003_2022!$N$3:$V$3,0))/SUMIFS(CT_Bands_Revaluing_2022!$W$19:$AF$19, CT_Bands_Revaluing_2022!$W$4:$AF$4, CT_Bands_2022_Rates!BL$3), "n/a")</f>
        <v>8.9999999999999976E-3</v>
      </c>
      <c r="BM7" s="136">
        <f>IFERROR(INDEX(CT_Bills_2003_2022!$N$4:$V$25,MATCH(CT_Bands_2022_Rates!$B7,CT_Bills_2003_2022!$B$4:$B$25,0),MATCH(CT_Bands_2022_Rates!BM$3,CT_Bills_2003_2022!$N$3:$V$3,0))/SUMIFS(CT_Bands_Revaluing_2022!$W$19:$AF$19, CT_Bands_Revaluing_2022!$W$4:$AF$4, CT_Bands_2022_Rates!BM$3), "n/a")</f>
        <v>8.9999999999999993E-3</v>
      </c>
      <c r="BN7" s="136">
        <f>IFERROR(INDEX(CT_Bills_2003_2022!$N$4:$V$25,MATCH(CT_Bands_2022_Rates!$B7,CT_Bills_2003_2022!$B$4:$B$25,0),MATCH(CT_Bands_2022_Rates!BN$3,CT_Bills_2003_2022!$N$3:$V$3,0))/SUMIFS(CT_Bands_Revaluing_2022!$W$19:$AF$19, CT_Bands_Revaluing_2022!$W$4:$AF$4, CT_Bands_2022_Rates!BN$3), "n/a")</f>
        <v>8.9999999999999993E-3</v>
      </c>
      <c r="BO7" s="136">
        <f>IFERROR(INDEX(CT_Bills_2003_2022!$N$4:$V$25,MATCH(CT_Bands_2022_Rates!$B7,CT_Bills_2003_2022!$B$4:$B$25,0),MATCH(CT_Bands_2022_Rates!BO$3,CT_Bills_2003_2022!$N$3:$V$3,0))/SUMIFS(CT_Bands_Revaluing_2022!$W$19:$AF$19, CT_Bands_Revaluing_2022!$W$4:$AF$4, CT_Bands_2022_Rates!BO$3), "n/a")</f>
        <v>8.9999999999999993E-3</v>
      </c>
      <c r="BP7" s="147">
        <f>IFERROR(INDEX(CT_Bills_2003_2022!$N$4:$V$25,MATCH(CT_Bands_2022_Rates!$B7,CT_Bills_2003_2022!$B$4:$B$25,0),MATCH(CT_Bands_2022_Rates!BP$3,CT_Bills_2003_2022!$N$3:$V$3,0))/SUMIFS(CT_Bands_Revaluing_2022!$W$19:$AF$19, CT_Bands_Revaluing_2022!$W$4:$AF$4, CT_Bands_2022_Rates!BP$3), "n/a")</f>
        <v>7.0000000000000019E-3</v>
      </c>
      <c r="BQ7" s="136">
        <f>IFERROR(INDEX(CT_Bills_2003_2022!$N$4:$V$25,MATCH(CT_Bands_2022_Rates!$B7,CT_Bills_2003_2022!$B$4:$B$25,0),MATCH(CT_Bands_2022_Rates!BQ$3,CT_Bills_2003_2022!$N$3:$V$3,0))/SUMIFS(CT_Bands_Revaluing_2022!$W$19:$AF$19, CT_Bands_Revaluing_2022!$W$4:$AF$4, CT_Bands_2022_Rates!BQ$3), "n/a")</f>
        <v>7.4999999999999997E-3</v>
      </c>
      <c r="BR7" s="136">
        <f>IFERROR(INDEX(CT_Bills_2003_2022!$N$4:$V$25,MATCH(CT_Bands_2022_Rates!$B7,CT_Bills_2003_2022!$B$4:$B$25,0),MATCH(CT_Bands_2022_Rates!BR$3,CT_Bills_2003_2022!$N$3:$V$3,0))/SUMIFS(CT_Bands_Revaluing_2022!$W$19:$AF$19, CT_Bands_Revaluing_2022!$W$4:$AF$4, CT_Bands_2022_Rates!BR$3), "n/a")</f>
        <v>8.0000000000000002E-3</v>
      </c>
      <c r="BS7" s="136">
        <f>IFERROR(INDEX(CT_Bills_2003_2022!$N$4:$V$25,MATCH(CT_Bands_2022_Rates!$B7,CT_Bills_2003_2022!$B$4:$B$25,0),MATCH(CT_Bands_2022_Rates!BS$3,CT_Bills_2003_2022!$N$3:$V$3,0))/SUMIFS(CT_Bands_Revaluing_2022!$W$19:$AF$19, CT_Bands_Revaluing_2022!$W$4:$AF$4, CT_Bands_2022_Rates!BS$3), "n/a")</f>
        <v>8.0000000000000002E-3</v>
      </c>
      <c r="BT7" s="136">
        <f>IFERROR(INDEX(CT_Bills_2003_2022!$N$4:$V$25,MATCH(CT_Bands_2022_Rates!$B7,CT_Bills_2003_2022!$B$4:$B$25,0),MATCH(CT_Bands_2022_Rates!BT$3,CT_Bills_2003_2022!$N$3:$V$3,0))/SUMIFS(CT_Bands_Revaluing_2022!$W$19:$AF$19, CT_Bands_Revaluing_2022!$W$4:$AF$4, CT_Bands_2022_Rates!BT$3), "n/a")</f>
        <v>8.5000000000000006E-3</v>
      </c>
      <c r="BU7" s="136">
        <f>IFERROR(INDEX(CT_Bills_2003_2022!$N$4:$V$25,MATCH(CT_Bands_2022_Rates!$B7,CT_Bills_2003_2022!$B$4:$B$25,0),MATCH(CT_Bands_2022_Rates!BU$3,CT_Bills_2003_2022!$N$3:$V$3,0))/SUMIFS(CT_Bands_Revaluing_2022!$W$19:$AF$19, CT_Bands_Revaluing_2022!$W$4:$AF$4, CT_Bands_2022_Rates!BU$3), "n/a")</f>
        <v>8.9999999999999976E-3</v>
      </c>
      <c r="BV7" s="136">
        <f>IFERROR(INDEX(CT_Bills_2003_2022!$N$4:$V$25,MATCH(CT_Bands_2022_Rates!$B7,CT_Bills_2003_2022!$B$4:$B$25,0),MATCH(CT_Bands_2022_Rates!BV$3,CT_Bills_2003_2022!$N$3:$V$3,0))/SUMIFS(CT_Bands_Revaluing_2022!$W$19:$AF$19, CT_Bands_Revaluing_2022!$W$4:$AF$4, CT_Bands_2022_Rates!BV$3), "n/a")</f>
        <v>8.9999999999999993E-3</v>
      </c>
      <c r="BW7" s="136">
        <f>IFERROR(INDEX(CT_Bills_2003_2022!$N$4:$V$25,MATCH(CT_Bands_2022_Rates!$B7,CT_Bills_2003_2022!$B$4:$B$25,0),MATCH(CT_Bands_2022_Rates!BW$3,CT_Bills_2003_2022!$N$3:$V$3,0))/SUMIFS(CT_Bands_Revaluing_2022!$W$19:$AF$19, CT_Bands_Revaluing_2022!$W$4:$AF$4, CT_Bands_2022_Rates!BW$3), "n/a")</f>
        <v>8.9999999999999993E-3</v>
      </c>
      <c r="BX7" s="136">
        <f>IFERROR(INDEX(CT_Bills_2003_2022!$N$4:$V$25,MATCH(CT_Bands_2022_Rates!$B7,CT_Bills_2003_2022!$B$4:$B$25,0),MATCH(CT_Bands_2022_Rates!BX$3,CT_Bills_2003_2022!$N$3:$V$3,0))/SUMIFS(CT_Bands_Revaluing_2022!$W$19:$AF$19, CT_Bands_Revaluing_2022!$W$4:$AF$4, CT_Bands_2022_Rates!BX$3), "n/a")</f>
        <v>8.9999999999999993E-3</v>
      </c>
      <c r="BY7" s="147">
        <f>IFERROR(INDEX(CT_Bills_2003_2022!$N$4:$V$25,MATCH(CT_Bands_2022_Rates!$B7,CT_Bills_2003_2022!$B$4:$B$25,0),MATCH(CT_Bands_2022_Rates!BY$3,CT_Bills_2003_2022!$N$3:$V$3,0))/SUMIFS(CT_Bands_Revaluing_2022!$W$19:$AF$19, CT_Bands_Revaluing_2022!$W$4:$AF$4, CT_Bands_2022_Rates!BY$3), "n/a")</f>
        <v>7.0000000000000019E-3</v>
      </c>
      <c r="BZ7" s="136">
        <f>IFERROR(INDEX(CT_Bills_2003_2022!$N$4:$V$25,MATCH(CT_Bands_2022_Rates!$B7,CT_Bills_2003_2022!$B$4:$B$25,0),MATCH(CT_Bands_2022_Rates!BZ$3,CT_Bills_2003_2022!$N$3:$V$3,0))/SUMIFS(CT_Bands_Revaluing_2022!$W$19:$AF$19, CT_Bands_Revaluing_2022!$W$4:$AF$4, CT_Bands_2022_Rates!BZ$3), "n/a")</f>
        <v>7.4999999999999997E-3</v>
      </c>
      <c r="CA7" s="136">
        <f>IFERROR(INDEX(CT_Bills_2003_2022!$N$4:$V$25,MATCH(CT_Bands_2022_Rates!$B7,CT_Bills_2003_2022!$B$4:$B$25,0),MATCH(CT_Bands_2022_Rates!CA$3,CT_Bills_2003_2022!$N$3:$V$3,0))/SUMIFS(CT_Bands_Revaluing_2022!$W$19:$AF$19, CT_Bands_Revaluing_2022!$W$4:$AF$4, CT_Bands_2022_Rates!CA$3), "n/a")</f>
        <v>8.0000000000000002E-3</v>
      </c>
      <c r="CB7" s="136">
        <f>IFERROR(INDEX(CT_Bills_2003_2022!$N$4:$V$25,MATCH(CT_Bands_2022_Rates!$B7,CT_Bills_2003_2022!$B$4:$B$25,0),MATCH(CT_Bands_2022_Rates!CB$3,CT_Bills_2003_2022!$N$3:$V$3,0))/SUMIFS(CT_Bands_Revaluing_2022!$W$19:$AF$19, CT_Bands_Revaluing_2022!$W$4:$AF$4, CT_Bands_2022_Rates!CB$3), "n/a")</f>
        <v>8.0000000000000002E-3</v>
      </c>
      <c r="CC7" s="136">
        <f>IFERROR(INDEX(CT_Bills_2003_2022!$N$4:$V$25,MATCH(CT_Bands_2022_Rates!$B7,CT_Bills_2003_2022!$B$4:$B$25,0),MATCH(CT_Bands_2022_Rates!CC$3,CT_Bills_2003_2022!$N$3:$V$3,0))/SUMIFS(CT_Bands_Revaluing_2022!$W$19:$AF$19, CT_Bands_Revaluing_2022!$W$4:$AF$4, CT_Bands_2022_Rates!CC$3), "n/a")</f>
        <v>8.5000000000000006E-3</v>
      </c>
      <c r="CD7" s="136">
        <f>IFERROR(INDEX(CT_Bills_2003_2022!$N$4:$V$25,MATCH(CT_Bands_2022_Rates!$B7,CT_Bills_2003_2022!$B$4:$B$25,0),MATCH(CT_Bands_2022_Rates!CD$3,CT_Bills_2003_2022!$N$3:$V$3,0))/SUMIFS(CT_Bands_Revaluing_2022!$W$19:$AF$19, CT_Bands_Revaluing_2022!$W$4:$AF$4, CT_Bands_2022_Rates!CD$3), "n/a")</f>
        <v>8.9999999999999976E-3</v>
      </c>
      <c r="CE7" s="136">
        <f>IFERROR(INDEX(CT_Bills_2003_2022!$N$4:$V$25,MATCH(CT_Bands_2022_Rates!$B7,CT_Bills_2003_2022!$B$4:$B$25,0),MATCH(CT_Bands_2022_Rates!CE$3,CT_Bills_2003_2022!$N$3:$V$3,0))/SUMIFS(CT_Bands_Revaluing_2022!$W$19:$AF$19, CT_Bands_Revaluing_2022!$W$4:$AF$4, CT_Bands_2022_Rates!CE$3), "n/a")</f>
        <v>8.9999999999999993E-3</v>
      </c>
      <c r="CF7" s="136">
        <f>IFERROR(INDEX(CT_Bills_2003_2022!$N$4:$V$25,MATCH(CT_Bands_2022_Rates!$B7,CT_Bills_2003_2022!$B$4:$B$25,0),MATCH(CT_Bands_2022_Rates!CF$3,CT_Bills_2003_2022!$N$3:$V$3,0))/SUMIFS(CT_Bands_Revaluing_2022!$W$19:$AF$19, CT_Bands_Revaluing_2022!$W$4:$AF$4, CT_Bands_2022_Rates!CF$3), "n/a")</f>
        <v>8.9999999999999993E-3</v>
      </c>
      <c r="CG7" s="136">
        <f>IFERROR(INDEX(CT_Bills_2003_2022!$N$4:$V$25,MATCH(CT_Bands_2022_Rates!$B7,CT_Bills_2003_2022!$B$4:$B$25,0),MATCH(CT_Bands_2022_Rates!CG$3,CT_Bills_2003_2022!$N$3:$V$3,0))/SUMIFS(CT_Bands_Revaluing_2022!$W$19:$AF$19, CT_Bands_Revaluing_2022!$W$4:$AF$4, CT_Bands_2022_Rates!CG$3), "n/a")</f>
        <v>8.9999999999999993E-3</v>
      </c>
      <c r="CH7" s="136">
        <f>IFERROR(INDEX(CT_Bills_2003_2022!$N$4:$V$25,MATCH(CT_Bands_2022_Rates!$B7,CT_Bills_2003_2022!$B$4:$B$25,0),MATCH(CT_Bands_2022_Rates!CH$3,CT_Bills_2003_2022!$N$3:$V$3,0))/SUMIFS(CT_Bands_Revaluing_2022!$W$19:$AF$19, CT_Bands_Revaluing_2022!$W$4:$AF$4, CT_Bands_2022_Rates!CH$3), "n/a")</f>
        <v>7.0000000000000019E-3</v>
      </c>
      <c r="CI7" s="136">
        <f>IFERROR(INDEX(CT_Bills_2003_2022!$N$4:$V$25,MATCH(CT_Bands_2022_Rates!$B7,CT_Bills_2003_2022!$B$4:$B$25,0),MATCH(CT_Bands_2022_Rates!CI$3,CT_Bills_2003_2022!$N$3:$V$3,0))/SUMIFS(CT_Bands_Revaluing_2022!$W$19:$AF$19, CT_Bands_Revaluing_2022!$W$4:$AF$4, CT_Bands_2022_Rates!CI$3), "n/a")</f>
        <v>7.4999999999999997E-3</v>
      </c>
      <c r="CJ7" s="136">
        <f>IFERROR(INDEX(CT_Bills_2003_2022!$N$4:$V$25,MATCH(CT_Bands_2022_Rates!$B7,CT_Bills_2003_2022!$B$4:$B$25,0),MATCH(CT_Bands_2022_Rates!CJ$3,CT_Bills_2003_2022!$N$3:$V$3,0))/SUMIFS(CT_Bands_Revaluing_2022!$W$19:$AF$19, CT_Bands_Revaluing_2022!$W$4:$AF$4, CT_Bands_2022_Rates!CJ$3), "n/a")</f>
        <v>8.0000000000000002E-3</v>
      </c>
      <c r="CK7" s="136">
        <f>IFERROR(INDEX(CT_Bills_2003_2022!$N$4:$V$25,MATCH(CT_Bands_2022_Rates!$B7,CT_Bills_2003_2022!$B$4:$B$25,0),MATCH(CT_Bands_2022_Rates!CK$3,CT_Bills_2003_2022!$N$3:$V$3,0))/SUMIFS(CT_Bands_Revaluing_2022!$W$19:$AF$19, CT_Bands_Revaluing_2022!$W$4:$AF$4, CT_Bands_2022_Rates!CK$3), "n/a")</f>
        <v>8.0000000000000002E-3</v>
      </c>
      <c r="CL7" s="136">
        <f>IFERROR(INDEX(CT_Bills_2003_2022!$N$4:$V$25,MATCH(CT_Bands_2022_Rates!$B7,CT_Bills_2003_2022!$B$4:$B$25,0),MATCH(CT_Bands_2022_Rates!CL$3,CT_Bills_2003_2022!$N$3:$V$3,0))/SUMIFS(CT_Bands_Revaluing_2022!$W$19:$AF$19, CT_Bands_Revaluing_2022!$W$4:$AF$4, CT_Bands_2022_Rates!CL$3), "n/a")</f>
        <v>8.5000000000000006E-3</v>
      </c>
      <c r="CM7" s="136">
        <f>IFERROR(INDEX(CT_Bills_2003_2022!$N$4:$V$25,MATCH(CT_Bands_2022_Rates!$B7,CT_Bills_2003_2022!$B$4:$B$25,0),MATCH(CT_Bands_2022_Rates!CM$3,CT_Bills_2003_2022!$N$3:$V$3,0))/SUMIFS(CT_Bands_Revaluing_2022!$W$19:$AF$19, CT_Bands_Revaluing_2022!$W$4:$AF$4, CT_Bands_2022_Rates!CM$3), "n/a")</f>
        <v>8.9999999999999976E-3</v>
      </c>
      <c r="CN7" s="136">
        <f>IFERROR(INDEX(CT_Bills_2003_2022!$N$4:$V$25,MATCH(CT_Bands_2022_Rates!$B7,CT_Bills_2003_2022!$B$4:$B$25,0),MATCH(CT_Bands_2022_Rates!CN$3,CT_Bills_2003_2022!$N$3:$V$3,0))/SUMIFS(CT_Bands_Revaluing_2022!$W$19:$AF$19, CT_Bands_Revaluing_2022!$W$4:$AF$4, CT_Bands_2022_Rates!CN$3), "n/a")</f>
        <v>8.9999999999999993E-3</v>
      </c>
      <c r="CO7" s="136">
        <f>IFERROR(INDEX(CT_Bills_2003_2022!$N$4:$V$25,MATCH(CT_Bands_2022_Rates!$B7,CT_Bills_2003_2022!$B$4:$B$25,0),MATCH(CT_Bands_2022_Rates!CO$3,CT_Bills_2003_2022!$N$3:$V$3,0))/SUMIFS(CT_Bands_Revaluing_2022!$W$19:$AF$19, CT_Bands_Revaluing_2022!$W$4:$AF$4, CT_Bands_2022_Rates!CO$3), "n/a")</f>
        <v>8.9999999999999993E-3</v>
      </c>
      <c r="CP7" s="136">
        <f>IFERROR(INDEX(CT_Bills_2003_2022!$N$4:$V$25,MATCH(CT_Bands_2022_Rates!$B7,CT_Bills_2003_2022!$B$4:$B$25,0),MATCH(CT_Bands_2022_Rates!CP$3,CT_Bills_2003_2022!$N$3:$V$3,0))/SUMIFS(CT_Bands_Revaluing_2022!$W$19:$AF$19, CT_Bands_Revaluing_2022!$W$4:$AF$4, CT_Bands_2022_Rates!CP$3), "n/a")</f>
        <v>8.9999999999999993E-3</v>
      </c>
    </row>
    <row r="8" spans="1:94" x14ac:dyDescent="0.25">
      <c r="A8" s="126" t="s">
        <v>1095</v>
      </c>
      <c r="B8" s="127" t="s">
        <v>1096</v>
      </c>
      <c r="C8" s="127" t="s">
        <v>2323</v>
      </c>
      <c r="D8" s="150">
        <f>IF(N8=0, CT_Modelling_LAs!Q8, N8)</f>
        <v>6.000000000000001E-3</v>
      </c>
      <c r="E8" s="150">
        <f>IF(X8=0,CT_Modelling_LAs!R8, X8)</f>
        <v>6.0000000000000001E-3</v>
      </c>
      <c r="F8" s="150">
        <f>IF(AH8=0,CT_Modelling_LAs!S8, AH8)</f>
        <v>7.0000000000000001E-3</v>
      </c>
      <c r="G8" s="150">
        <f>IF(AR8=0,CT_Modelling_LAs!T8, AR8)</f>
        <v>8.199999999999999E-3</v>
      </c>
      <c r="H8" s="150">
        <f>IF(BB8=0,CT_Modelling_LAs!U8, BB8)</f>
        <v>8.6999999999999994E-3</v>
      </c>
      <c r="I8" s="150">
        <f>IF(BL8=0,CT_Modelling_LAs!V8, BL8)</f>
        <v>8.9999999999999993E-3</v>
      </c>
      <c r="J8" s="150">
        <f>IF(BV8=0,CT_Modelling_LAs!W8, BV8)</f>
        <v>0.01</v>
      </c>
      <c r="K8" s="150">
        <f>IF(CF8=0,CT_Modelling_LAs!X8, CF8)</f>
        <v>0.01</v>
      </c>
      <c r="L8" s="150">
        <f>IF(CG8=0,CT_Modelling_LAs!Y8, CP8)</f>
        <v>0.01</v>
      </c>
      <c r="M8" s="127"/>
      <c r="N8" s="136">
        <f>IFERROR(INDEX(CT_Bills_2003_2022!$N$4:$V$25,MATCH(CT_Bands_2022_Rates!$B8,CT_Bills_2003_2022!$B$4:$B$25,0),MATCH(CT_Bands_2022_Rates!N$3,CT_Bills_2003_2022!$N$3:$V$3,0))/SUMIFS(CT_Bands_Revaluing_2022!$W$19:$AF$19, CT_Bands_Revaluing_2022!$W$4:$AF$4, CT_Bands_2022_Rates!N$3), "n/a")</f>
        <v>6.000000000000001E-3</v>
      </c>
      <c r="O8" s="136">
        <f>IFERROR(INDEX(CT_Bills_2003_2022!$N$4:$V$25,MATCH(CT_Bands_2022_Rates!$B8,CT_Bills_2003_2022!$B$4:$B$25,0),MATCH(CT_Bands_2022_Rates!O$3,CT_Bills_2003_2022!$N$3:$V$3,0))/SUMIFS(CT_Bands_Revaluing_2022!$W$19:$AF$19, CT_Bands_Revaluing_2022!$W$4:$AF$4, CT_Bands_2022_Rates!O$3), "n/a")</f>
        <v>6.0000000000000001E-3</v>
      </c>
      <c r="P8" s="136">
        <f>IFERROR(INDEX(CT_Bills_2003_2022!$N$4:$V$25,MATCH(CT_Bands_2022_Rates!$B8,CT_Bills_2003_2022!$B$4:$B$25,0),MATCH(CT_Bands_2022_Rates!P$3,CT_Bills_2003_2022!$N$3:$V$3,0))/SUMIFS(CT_Bands_Revaluing_2022!$W$19:$AF$19, CT_Bands_Revaluing_2022!$W$4:$AF$4, CT_Bands_2022_Rates!P$3), "n/a")</f>
        <v>7.0000000000000001E-3</v>
      </c>
      <c r="Q8" s="136">
        <f>IFERROR(INDEX(CT_Bills_2003_2022!$N$4:$V$25,MATCH(CT_Bands_2022_Rates!$B8,CT_Bills_2003_2022!$B$4:$B$25,0),MATCH(CT_Bands_2022_Rates!Q$3,CT_Bills_2003_2022!$N$3:$V$3,0))/SUMIFS(CT_Bands_Revaluing_2022!$W$19:$AF$19, CT_Bands_Revaluing_2022!$W$4:$AF$4, CT_Bands_2022_Rates!Q$3), "n/a")</f>
        <v>8.199999999999999E-3</v>
      </c>
      <c r="R8" s="136">
        <f>IFERROR(INDEX(CT_Bills_2003_2022!$N$4:$V$25,MATCH(CT_Bands_2022_Rates!$B8,CT_Bills_2003_2022!$B$4:$B$25,0),MATCH(CT_Bands_2022_Rates!R$3,CT_Bills_2003_2022!$N$3:$V$3,0))/SUMIFS(CT_Bands_Revaluing_2022!$W$19:$AF$19, CT_Bands_Revaluing_2022!$W$4:$AF$4, CT_Bands_2022_Rates!R$3), "n/a")</f>
        <v>8.6999999999999994E-3</v>
      </c>
      <c r="S8" s="136">
        <f>IFERROR(INDEX(CT_Bills_2003_2022!$N$4:$V$25,MATCH(CT_Bands_2022_Rates!$B8,CT_Bills_2003_2022!$B$4:$B$25,0),MATCH(CT_Bands_2022_Rates!S$3,CT_Bills_2003_2022!$N$3:$V$3,0))/SUMIFS(CT_Bands_Revaluing_2022!$W$19:$AF$19, CT_Bands_Revaluing_2022!$W$4:$AF$4, CT_Bands_2022_Rates!S$3), "n/a")</f>
        <v>8.9999999999999993E-3</v>
      </c>
      <c r="T8" s="136">
        <f>IFERROR(INDEX(CT_Bills_2003_2022!$N$4:$V$25,MATCH(CT_Bands_2022_Rates!$B8,CT_Bills_2003_2022!$B$4:$B$25,0),MATCH(CT_Bands_2022_Rates!T$3,CT_Bills_2003_2022!$N$3:$V$3,0))/SUMIFS(CT_Bands_Revaluing_2022!$W$19:$AF$19, CT_Bands_Revaluing_2022!$W$4:$AF$4, CT_Bands_2022_Rates!T$3), "n/a")</f>
        <v>0.01</v>
      </c>
      <c r="U8" s="136">
        <f>IFERROR(INDEX(CT_Bills_2003_2022!$N$4:$V$25,MATCH(CT_Bands_2022_Rates!$B8,CT_Bills_2003_2022!$B$4:$B$25,0),MATCH(CT_Bands_2022_Rates!U$3,CT_Bills_2003_2022!$N$3:$V$3,0))/SUMIFS(CT_Bands_Revaluing_2022!$W$19:$AF$19, CT_Bands_Revaluing_2022!$W$4:$AF$4, CT_Bands_2022_Rates!U$3), "n/a")</f>
        <v>0.01</v>
      </c>
      <c r="V8" s="136">
        <f>IFERROR(INDEX(CT_Bills_2003_2022!$N$4:$V$25,MATCH(CT_Bands_2022_Rates!$B8,CT_Bills_2003_2022!$B$4:$B$25,0),MATCH(CT_Bands_2022_Rates!V$3,CT_Bills_2003_2022!$N$3:$V$3,0))/SUMIFS(CT_Bands_Revaluing_2022!$W$19:$AF$19, CT_Bands_Revaluing_2022!$W$4:$AF$4, CT_Bands_2022_Rates!V$3), "n/a")</f>
        <v>0.01</v>
      </c>
      <c r="W8" s="147">
        <f>IFERROR(INDEX(CT_Bills_2003_2022!$N$4:$V$25,MATCH(CT_Bands_2022_Rates!$B8,CT_Bills_2003_2022!$B$4:$B$25,0),MATCH(CT_Bands_2022_Rates!W$3,CT_Bills_2003_2022!$N$3:$V$3,0))/SUMIFS(CT_Bands_Revaluing_2022!$W$19:$AF$19, CT_Bands_Revaluing_2022!$W$4:$AF$4, CT_Bands_2022_Rates!W$3), "n/a")</f>
        <v>6.000000000000001E-3</v>
      </c>
      <c r="X8" s="136">
        <f>IFERROR(INDEX(CT_Bills_2003_2022!$N$4:$V$25,MATCH(CT_Bands_2022_Rates!$B8,CT_Bills_2003_2022!$B$4:$B$25,0),MATCH(CT_Bands_2022_Rates!X$3,CT_Bills_2003_2022!$N$3:$V$3,0))/SUMIFS(CT_Bands_Revaluing_2022!$W$19:$AF$19, CT_Bands_Revaluing_2022!$W$4:$AF$4, CT_Bands_2022_Rates!X$3), "n/a")</f>
        <v>6.0000000000000001E-3</v>
      </c>
      <c r="Y8" s="136">
        <f>IFERROR(INDEX(CT_Bills_2003_2022!$N$4:$V$25,MATCH(CT_Bands_2022_Rates!$B8,CT_Bills_2003_2022!$B$4:$B$25,0),MATCH(CT_Bands_2022_Rates!Y$3,CT_Bills_2003_2022!$N$3:$V$3,0))/SUMIFS(CT_Bands_Revaluing_2022!$W$19:$AF$19, CT_Bands_Revaluing_2022!$W$4:$AF$4, CT_Bands_2022_Rates!Y$3), "n/a")</f>
        <v>7.0000000000000001E-3</v>
      </c>
      <c r="Z8" s="136">
        <f>IFERROR(INDEX(CT_Bills_2003_2022!$N$4:$V$25,MATCH(CT_Bands_2022_Rates!$B8,CT_Bills_2003_2022!$B$4:$B$25,0),MATCH(CT_Bands_2022_Rates!Z$3,CT_Bills_2003_2022!$N$3:$V$3,0))/SUMIFS(CT_Bands_Revaluing_2022!$W$19:$AF$19, CT_Bands_Revaluing_2022!$W$4:$AF$4, CT_Bands_2022_Rates!Z$3), "n/a")</f>
        <v>8.199999999999999E-3</v>
      </c>
      <c r="AA8" s="136">
        <f>IFERROR(INDEX(CT_Bills_2003_2022!$N$4:$V$25,MATCH(CT_Bands_2022_Rates!$B8,CT_Bills_2003_2022!$B$4:$B$25,0),MATCH(CT_Bands_2022_Rates!AA$3,CT_Bills_2003_2022!$N$3:$V$3,0))/SUMIFS(CT_Bands_Revaluing_2022!$W$19:$AF$19, CT_Bands_Revaluing_2022!$W$4:$AF$4, CT_Bands_2022_Rates!AA$3), "n/a")</f>
        <v>8.6999999999999994E-3</v>
      </c>
      <c r="AB8" s="136">
        <f>IFERROR(INDEX(CT_Bills_2003_2022!$N$4:$V$25,MATCH(CT_Bands_2022_Rates!$B8,CT_Bills_2003_2022!$B$4:$B$25,0),MATCH(CT_Bands_2022_Rates!AB$3,CT_Bills_2003_2022!$N$3:$V$3,0))/SUMIFS(CT_Bands_Revaluing_2022!$W$19:$AF$19, CT_Bands_Revaluing_2022!$W$4:$AF$4, CT_Bands_2022_Rates!AB$3), "n/a")</f>
        <v>8.9999999999999993E-3</v>
      </c>
      <c r="AC8" s="136">
        <f>IFERROR(INDEX(CT_Bills_2003_2022!$N$4:$V$25,MATCH(CT_Bands_2022_Rates!$B8,CT_Bills_2003_2022!$B$4:$B$25,0),MATCH(CT_Bands_2022_Rates!AC$3,CT_Bills_2003_2022!$N$3:$V$3,0))/SUMIFS(CT_Bands_Revaluing_2022!$W$19:$AF$19, CT_Bands_Revaluing_2022!$W$4:$AF$4, CT_Bands_2022_Rates!AC$3), "n/a")</f>
        <v>0.01</v>
      </c>
      <c r="AD8" s="136">
        <f>IFERROR(INDEX(CT_Bills_2003_2022!$N$4:$V$25,MATCH(CT_Bands_2022_Rates!$B8,CT_Bills_2003_2022!$B$4:$B$25,0),MATCH(CT_Bands_2022_Rates!AD$3,CT_Bills_2003_2022!$N$3:$V$3,0))/SUMIFS(CT_Bands_Revaluing_2022!$W$19:$AF$19, CT_Bands_Revaluing_2022!$W$4:$AF$4, CT_Bands_2022_Rates!AD$3), "n/a")</f>
        <v>0.01</v>
      </c>
      <c r="AE8" s="136">
        <f>IFERROR(INDEX(CT_Bills_2003_2022!$N$4:$V$25,MATCH(CT_Bands_2022_Rates!$B8,CT_Bills_2003_2022!$B$4:$B$25,0),MATCH(CT_Bands_2022_Rates!AE$3,CT_Bills_2003_2022!$N$3:$V$3,0))/SUMIFS(CT_Bands_Revaluing_2022!$W$19:$AF$19, CT_Bands_Revaluing_2022!$W$4:$AF$4, CT_Bands_2022_Rates!AE$3), "n/a")</f>
        <v>0.01</v>
      </c>
      <c r="AF8" s="147">
        <f>IFERROR(INDEX(CT_Bills_2003_2022!$N$4:$V$25,MATCH(CT_Bands_2022_Rates!$B8,CT_Bills_2003_2022!$B$4:$B$25,0),MATCH(CT_Bands_2022_Rates!AF$3,CT_Bills_2003_2022!$N$3:$V$3,0))/SUMIFS(CT_Bands_Revaluing_2022!$W$19:$AF$19, CT_Bands_Revaluing_2022!$W$4:$AF$4, CT_Bands_2022_Rates!AF$3), "n/a")</f>
        <v>6.000000000000001E-3</v>
      </c>
      <c r="AG8" s="136">
        <f>IFERROR(INDEX(CT_Bills_2003_2022!$N$4:$V$25,MATCH(CT_Bands_2022_Rates!$B8,CT_Bills_2003_2022!$B$4:$B$25,0),MATCH(CT_Bands_2022_Rates!AG$3,CT_Bills_2003_2022!$N$3:$V$3,0))/SUMIFS(CT_Bands_Revaluing_2022!$W$19:$AF$19, CT_Bands_Revaluing_2022!$W$4:$AF$4, CT_Bands_2022_Rates!AG$3), "n/a")</f>
        <v>6.0000000000000001E-3</v>
      </c>
      <c r="AH8" s="136">
        <f>IFERROR(INDEX(CT_Bills_2003_2022!$N$4:$V$25,MATCH(CT_Bands_2022_Rates!$B8,CT_Bills_2003_2022!$B$4:$B$25,0),MATCH(CT_Bands_2022_Rates!AH$3,CT_Bills_2003_2022!$N$3:$V$3,0))/SUMIFS(CT_Bands_Revaluing_2022!$W$19:$AF$19, CT_Bands_Revaluing_2022!$W$4:$AF$4, CT_Bands_2022_Rates!AH$3), "n/a")</f>
        <v>7.0000000000000001E-3</v>
      </c>
      <c r="AI8" s="136">
        <f>IFERROR(INDEX(CT_Bills_2003_2022!$N$4:$V$25,MATCH(CT_Bands_2022_Rates!$B8,CT_Bills_2003_2022!$B$4:$B$25,0),MATCH(CT_Bands_2022_Rates!AI$3,CT_Bills_2003_2022!$N$3:$V$3,0))/SUMIFS(CT_Bands_Revaluing_2022!$W$19:$AF$19, CT_Bands_Revaluing_2022!$W$4:$AF$4, CT_Bands_2022_Rates!AI$3), "n/a")</f>
        <v>8.199999999999999E-3</v>
      </c>
      <c r="AJ8" s="136">
        <f>IFERROR(INDEX(CT_Bills_2003_2022!$N$4:$V$25,MATCH(CT_Bands_2022_Rates!$B8,CT_Bills_2003_2022!$B$4:$B$25,0),MATCH(CT_Bands_2022_Rates!AJ$3,CT_Bills_2003_2022!$N$3:$V$3,0))/SUMIFS(CT_Bands_Revaluing_2022!$W$19:$AF$19, CT_Bands_Revaluing_2022!$W$4:$AF$4, CT_Bands_2022_Rates!AJ$3), "n/a")</f>
        <v>8.6999999999999994E-3</v>
      </c>
      <c r="AK8" s="136">
        <f>IFERROR(INDEX(CT_Bills_2003_2022!$N$4:$V$25,MATCH(CT_Bands_2022_Rates!$B8,CT_Bills_2003_2022!$B$4:$B$25,0),MATCH(CT_Bands_2022_Rates!AK$3,CT_Bills_2003_2022!$N$3:$V$3,0))/SUMIFS(CT_Bands_Revaluing_2022!$W$19:$AF$19, CT_Bands_Revaluing_2022!$W$4:$AF$4, CT_Bands_2022_Rates!AK$3), "n/a")</f>
        <v>8.9999999999999993E-3</v>
      </c>
      <c r="AL8" s="136">
        <f>IFERROR(INDEX(CT_Bills_2003_2022!$N$4:$V$25,MATCH(CT_Bands_2022_Rates!$B8,CT_Bills_2003_2022!$B$4:$B$25,0),MATCH(CT_Bands_2022_Rates!AL$3,CT_Bills_2003_2022!$N$3:$V$3,0))/SUMIFS(CT_Bands_Revaluing_2022!$W$19:$AF$19, CT_Bands_Revaluing_2022!$W$4:$AF$4, CT_Bands_2022_Rates!AL$3), "n/a")</f>
        <v>0.01</v>
      </c>
      <c r="AM8" s="136">
        <f>IFERROR(INDEX(CT_Bills_2003_2022!$N$4:$V$25,MATCH(CT_Bands_2022_Rates!$B8,CT_Bills_2003_2022!$B$4:$B$25,0),MATCH(CT_Bands_2022_Rates!AM$3,CT_Bills_2003_2022!$N$3:$V$3,0))/SUMIFS(CT_Bands_Revaluing_2022!$W$19:$AF$19, CT_Bands_Revaluing_2022!$W$4:$AF$4, CT_Bands_2022_Rates!AM$3), "n/a")</f>
        <v>0.01</v>
      </c>
      <c r="AN8" s="136">
        <f>IFERROR(INDEX(CT_Bills_2003_2022!$N$4:$V$25,MATCH(CT_Bands_2022_Rates!$B8,CT_Bills_2003_2022!$B$4:$B$25,0),MATCH(CT_Bands_2022_Rates!AN$3,CT_Bills_2003_2022!$N$3:$V$3,0))/SUMIFS(CT_Bands_Revaluing_2022!$W$19:$AF$19, CT_Bands_Revaluing_2022!$W$4:$AF$4, CT_Bands_2022_Rates!AN$3), "n/a")</f>
        <v>0.01</v>
      </c>
      <c r="AO8" s="147">
        <f>IFERROR(INDEX(CT_Bills_2003_2022!$N$4:$V$25,MATCH(CT_Bands_2022_Rates!$B8,CT_Bills_2003_2022!$B$4:$B$25,0),MATCH(CT_Bands_2022_Rates!AO$3,CT_Bills_2003_2022!$N$3:$V$3,0))/SUMIFS(CT_Bands_Revaluing_2022!$W$19:$AF$19, CT_Bands_Revaluing_2022!$W$4:$AF$4, CT_Bands_2022_Rates!AO$3), "n/a")</f>
        <v>6.000000000000001E-3</v>
      </c>
      <c r="AP8" s="136">
        <f>IFERROR(INDEX(CT_Bills_2003_2022!$N$4:$V$25,MATCH(CT_Bands_2022_Rates!$B8,CT_Bills_2003_2022!$B$4:$B$25,0),MATCH(CT_Bands_2022_Rates!AP$3,CT_Bills_2003_2022!$N$3:$V$3,0))/SUMIFS(CT_Bands_Revaluing_2022!$W$19:$AF$19, CT_Bands_Revaluing_2022!$W$4:$AF$4, CT_Bands_2022_Rates!AP$3), "n/a")</f>
        <v>6.0000000000000001E-3</v>
      </c>
      <c r="AQ8" s="136">
        <f>IFERROR(INDEX(CT_Bills_2003_2022!$N$4:$V$25,MATCH(CT_Bands_2022_Rates!$B8,CT_Bills_2003_2022!$B$4:$B$25,0),MATCH(CT_Bands_2022_Rates!AQ$3,CT_Bills_2003_2022!$N$3:$V$3,0))/SUMIFS(CT_Bands_Revaluing_2022!$W$19:$AF$19, CT_Bands_Revaluing_2022!$W$4:$AF$4, CT_Bands_2022_Rates!AQ$3), "n/a")</f>
        <v>7.0000000000000001E-3</v>
      </c>
      <c r="AR8" s="136">
        <f>IFERROR(INDEX(CT_Bills_2003_2022!$N$4:$V$25,MATCH(CT_Bands_2022_Rates!$B8,CT_Bills_2003_2022!$B$4:$B$25,0),MATCH(CT_Bands_2022_Rates!AR$3,CT_Bills_2003_2022!$N$3:$V$3,0))/SUMIFS(CT_Bands_Revaluing_2022!$W$19:$AF$19, CT_Bands_Revaluing_2022!$W$4:$AF$4, CT_Bands_2022_Rates!AR$3), "n/a")</f>
        <v>8.199999999999999E-3</v>
      </c>
      <c r="AS8" s="136">
        <f>IFERROR(INDEX(CT_Bills_2003_2022!$N$4:$V$25,MATCH(CT_Bands_2022_Rates!$B8,CT_Bills_2003_2022!$B$4:$B$25,0),MATCH(CT_Bands_2022_Rates!AS$3,CT_Bills_2003_2022!$N$3:$V$3,0))/SUMIFS(CT_Bands_Revaluing_2022!$W$19:$AF$19, CT_Bands_Revaluing_2022!$W$4:$AF$4, CT_Bands_2022_Rates!AS$3), "n/a")</f>
        <v>8.6999999999999994E-3</v>
      </c>
      <c r="AT8" s="136">
        <f>IFERROR(INDEX(CT_Bills_2003_2022!$N$4:$V$25,MATCH(CT_Bands_2022_Rates!$B8,CT_Bills_2003_2022!$B$4:$B$25,0),MATCH(CT_Bands_2022_Rates!AT$3,CT_Bills_2003_2022!$N$3:$V$3,0))/SUMIFS(CT_Bands_Revaluing_2022!$W$19:$AF$19, CT_Bands_Revaluing_2022!$W$4:$AF$4, CT_Bands_2022_Rates!AT$3), "n/a")</f>
        <v>8.9999999999999993E-3</v>
      </c>
      <c r="AU8" s="136">
        <f>IFERROR(INDEX(CT_Bills_2003_2022!$N$4:$V$25,MATCH(CT_Bands_2022_Rates!$B8,CT_Bills_2003_2022!$B$4:$B$25,0),MATCH(CT_Bands_2022_Rates!AU$3,CT_Bills_2003_2022!$N$3:$V$3,0))/SUMIFS(CT_Bands_Revaluing_2022!$W$19:$AF$19, CT_Bands_Revaluing_2022!$W$4:$AF$4, CT_Bands_2022_Rates!AU$3), "n/a")</f>
        <v>0.01</v>
      </c>
      <c r="AV8" s="136">
        <f>IFERROR(INDEX(CT_Bills_2003_2022!$N$4:$V$25,MATCH(CT_Bands_2022_Rates!$B8,CT_Bills_2003_2022!$B$4:$B$25,0),MATCH(CT_Bands_2022_Rates!AV$3,CT_Bills_2003_2022!$N$3:$V$3,0))/SUMIFS(CT_Bands_Revaluing_2022!$W$19:$AF$19, CT_Bands_Revaluing_2022!$W$4:$AF$4, CT_Bands_2022_Rates!AV$3), "n/a")</f>
        <v>0.01</v>
      </c>
      <c r="AW8" s="136">
        <f>IFERROR(INDEX(CT_Bills_2003_2022!$N$4:$V$25,MATCH(CT_Bands_2022_Rates!$B8,CT_Bills_2003_2022!$B$4:$B$25,0),MATCH(CT_Bands_2022_Rates!AW$3,CT_Bills_2003_2022!$N$3:$V$3,0))/SUMIFS(CT_Bands_Revaluing_2022!$W$19:$AF$19, CT_Bands_Revaluing_2022!$W$4:$AF$4, CT_Bands_2022_Rates!AW$3), "n/a")</f>
        <v>0.01</v>
      </c>
      <c r="AX8" s="147">
        <f>IFERROR(INDEX(CT_Bills_2003_2022!$N$4:$V$25,MATCH(CT_Bands_2022_Rates!$B8,CT_Bills_2003_2022!$B$4:$B$25,0),MATCH(CT_Bands_2022_Rates!AX$3,CT_Bills_2003_2022!$N$3:$V$3,0))/SUMIFS(CT_Bands_Revaluing_2022!$W$19:$AF$19, CT_Bands_Revaluing_2022!$W$4:$AF$4, CT_Bands_2022_Rates!AX$3), "n/a")</f>
        <v>6.000000000000001E-3</v>
      </c>
      <c r="AY8" s="136">
        <f>IFERROR(INDEX(CT_Bills_2003_2022!$N$4:$V$25,MATCH(CT_Bands_2022_Rates!$B8,CT_Bills_2003_2022!$B$4:$B$25,0),MATCH(CT_Bands_2022_Rates!AY$3,CT_Bills_2003_2022!$N$3:$V$3,0))/SUMIFS(CT_Bands_Revaluing_2022!$W$19:$AF$19, CT_Bands_Revaluing_2022!$W$4:$AF$4, CT_Bands_2022_Rates!AY$3), "n/a")</f>
        <v>6.0000000000000001E-3</v>
      </c>
      <c r="AZ8" s="136">
        <f>IFERROR(INDEX(CT_Bills_2003_2022!$N$4:$V$25,MATCH(CT_Bands_2022_Rates!$B8,CT_Bills_2003_2022!$B$4:$B$25,0),MATCH(CT_Bands_2022_Rates!AZ$3,CT_Bills_2003_2022!$N$3:$V$3,0))/SUMIFS(CT_Bands_Revaluing_2022!$W$19:$AF$19, CT_Bands_Revaluing_2022!$W$4:$AF$4, CT_Bands_2022_Rates!AZ$3), "n/a")</f>
        <v>7.0000000000000001E-3</v>
      </c>
      <c r="BA8" s="136">
        <f>IFERROR(INDEX(CT_Bills_2003_2022!$N$4:$V$25,MATCH(CT_Bands_2022_Rates!$B8,CT_Bills_2003_2022!$B$4:$B$25,0),MATCH(CT_Bands_2022_Rates!BA$3,CT_Bills_2003_2022!$N$3:$V$3,0))/SUMIFS(CT_Bands_Revaluing_2022!$W$19:$AF$19, CT_Bands_Revaluing_2022!$W$4:$AF$4, CT_Bands_2022_Rates!BA$3), "n/a")</f>
        <v>8.199999999999999E-3</v>
      </c>
      <c r="BB8" s="136">
        <f>IFERROR(INDEX(CT_Bills_2003_2022!$N$4:$V$25,MATCH(CT_Bands_2022_Rates!$B8,CT_Bills_2003_2022!$B$4:$B$25,0),MATCH(CT_Bands_2022_Rates!BB$3,CT_Bills_2003_2022!$N$3:$V$3,0))/SUMIFS(CT_Bands_Revaluing_2022!$W$19:$AF$19, CT_Bands_Revaluing_2022!$W$4:$AF$4, CT_Bands_2022_Rates!BB$3), "n/a")</f>
        <v>8.6999999999999994E-3</v>
      </c>
      <c r="BC8" s="136">
        <f>IFERROR(INDEX(CT_Bills_2003_2022!$N$4:$V$25,MATCH(CT_Bands_2022_Rates!$B8,CT_Bills_2003_2022!$B$4:$B$25,0),MATCH(CT_Bands_2022_Rates!BC$3,CT_Bills_2003_2022!$N$3:$V$3,0))/SUMIFS(CT_Bands_Revaluing_2022!$W$19:$AF$19, CT_Bands_Revaluing_2022!$W$4:$AF$4, CT_Bands_2022_Rates!BC$3), "n/a")</f>
        <v>8.9999999999999993E-3</v>
      </c>
      <c r="BD8" s="136">
        <f>IFERROR(INDEX(CT_Bills_2003_2022!$N$4:$V$25,MATCH(CT_Bands_2022_Rates!$B8,CT_Bills_2003_2022!$B$4:$B$25,0),MATCH(CT_Bands_2022_Rates!BD$3,CT_Bills_2003_2022!$N$3:$V$3,0))/SUMIFS(CT_Bands_Revaluing_2022!$W$19:$AF$19, CT_Bands_Revaluing_2022!$W$4:$AF$4, CT_Bands_2022_Rates!BD$3), "n/a")</f>
        <v>0.01</v>
      </c>
      <c r="BE8" s="136">
        <f>IFERROR(INDEX(CT_Bills_2003_2022!$N$4:$V$25,MATCH(CT_Bands_2022_Rates!$B8,CT_Bills_2003_2022!$B$4:$B$25,0),MATCH(CT_Bands_2022_Rates!BE$3,CT_Bills_2003_2022!$N$3:$V$3,0))/SUMIFS(CT_Bands_Revaluing_2022!$W$19:$AF$19, CT_Bands_Revaluing_2022!$W$4:$AF$4, CT_Bands_2022_Rates!BE$3), "n/a")</f>
        <v>0.01</v>
      </c>
      <c r="BF8" s="136">
        <f>IFERROR(INDEX(CT_Bills_2003_2022!$N$4:$V$25,MATCH(CT_Bands_2022_Rates!$B8,CT_Bills_2003_2022!$B$4:$B$25,0),MATCH(CT_Bands_2022_Rates!BF$3,CT_Bills_2003_2022!$N$3:$V$3,0))/SUMIFS(CT_Bands_Revaluing_2022!$W$19:$AF$19, CT_Bands_Revaluing_2022!$W$4:$AF$4, CT_Bands_2022_Rates!BF$3), "n/a")</f>
        <v>0.01</v>
      </c>
      <c r="BG8" s="147">
        <f>IFERROR(INDEX(CT_Bills_2003_2022!$N$4:$V$25,MATCH(CT_Bands_2022_Rates!$B8,CT_Bills_2003_2022!$B$4:$B$25,0),MATCH(CT_Bands_2022_Rates!BG$3,CT_Bills_2003_2022!$N$3:$V$3,0))/SUMIFS(CT_Bands_Revaluing_2022!$W$19:$AF$19, CT_Bands_Revaluing_2022!$W$4:$AF$4, CT_Bands_2022_Rates!BG$3), "n/a")</f>
        <v>6.000000000000001E-3</v>
      </c>
      <c r="BH8" s="136">
        <f>IFERROR(INDEX(CT_Bills_2003_2022!$N$4:$V$25,MATCH(CT_Bands_2022_Rates!$B8,CT_Bills_2003_2022!$B$4:$B$25,0),MATCH(CT_Bands_2022_Rates!BH$3,CT_Bills_2003_2022!$N$3:$V$3,0))/SUMIFS(CT_Bands_Revaluing_2022!$W$19:$AF$19, CT_Bands_Revaluing_2022!$W$4:$AF$4, CT_Bands_2022_Rates!BH$3), "n/a")</f>
        <v>6.0000000000000001E-3</v>
      </c>
      <c r="BI8" s="136">
        <f>IFERROR(INDEX(CT_Bills_2003_2022!$N$4:$V$25,MATCH(CT_Bands_2022_Rates!$B8,CT_Bills_2003_2022!$B$4:$B$25,0),MATCH(CT_Bands_2022_Rates!BI$3,CT_Bills_2003_2022!$N$3:$V$3,0))/SUMIFS(CT_Bands_Revaluing_2022!$W$19:$AF$19, CT_Bands_Revaluing_2022!$W$4:$AF$4, CT_Bands_2022_Rates!BI$3), "n/a")</f>
        <v>7.0000000000000001E-3</v>
      </c>
      <c r="BJ8" s="136">
        <f>IFERROR(INDEX(CT_Bills_2003_2022!$N$4:$V$25,MATCH(CT_Bands_2022_Rates!$B8,CT_Bills_2003_2022!$B$4:$B$25,0),MATCH(CT_Bands_2022_Rates!BJ$3,CT_Bills_2003_2022!$N$3:$V$3,0))/SUMIFS(CT_Bands_Revaluing_2022!$W$19:$AF$19, CT_Bands_Revaluing_2022!$W$4:$AF$4, CT_Bands_2022_Rates!BJ$3), "n/a")</f>
        <v>8.199999999999999E-3</v>
      </c>
      <c r="BK8" s="136">
        <f>IFERROR(INDEX(CT_Bills_2003_2022!$N$4:$V$25,MATCH(CT_Bands_2022_Rates!$B8,CT_Bills_2003_2022!$B$4:$B$25,0),MATCH(CT_Bands_2022_Rates!BK$3,CT_Bills_2003_2022!$N$3:$V$3,0))/SUMIFS(CT_Bands_Revaluing_2022!$W$19:$AF$19, CT_Bands_Revaluing_2022!$W$4:$AF$4, CT_Bands_2022_Rates!BK$3), "n/a")</f>
        <v>8.6999999999999994E-3</v>
      </c>
      <c r="BL8" s="136">
        <f>IFERROR(INDEX(CT_Bills_2003_2022!$N$4:$V$25,MATCH(CT_Bands_2022_Rates!$B8,CT_Bills_2003_2022!$B$4:$B$25,0),MATCH(CT_Bands_2022_Rates!BL$3,CT_Bills_2003_2022!$N$3:$V$3,0))/SUMIFS(CT_Bands_Revaluing_2022!$W$19:$AF$19, CT_Bands_Revaluing_2022!$W$4:$AF$4, CT_Bands_2022_Rates!BL$3), "n/a")</f>
        <v>8.9999999999999993E-3</v>
      </c>
      <c r="BM8" s="136">
        <f>IFERROR(INDEX(CT_Bills_2003_2022!$N$4:$V$25,MATCH(CT_Bands_2022_Rates!$B8,CT_Bills_2003_2022!$B$4:$B$25,0),MATCH(CT_Bands_2022_Rates!BM$3,CT_Bills_2003_2022!$N$3:$V$3,0))/SUMIFS(CT_Bands_Revaluing_2022!$W$19:$AF$19, CT_Bands_Revaluing_2022!$W$4:$AF$4, CT_Bands_2022_Rates!BM$3), "n/a")</f>
        <v>0.01</v>
      </c>
      <c r="BN8" s="136">
        <f>IFERROR(INDEX(CT_Bills_2003_2022!$N$4:$V$25,MATCH(CT_Bands_2022_Rates!$B8,CT_Bills_2003_2022!$B$4:$B$25,0),MATCH(CT_Bands_2022_Rates!BN$3,CT_Bills_2003_2022!$N$3:$V$3,0))/SUMIFS(CT_Bands_Revaluing_2022!$W$19:$AF$19, CT_Bands_Revaluing_2022!$W$4:$AF$4, CT_Bands_2022_Rates!BN$3), "n/a")</f>
        <v>0.01</v>
      </c>
      <c r="BO8" s="136">
        <f>IFERROR(INDEX(CT_Bills_2003_2022!$N$4:$V$25,MATCH(CT_Bands_2022_Rates!$B8,CT_Bills_2003_2022!$B$4:$B$25,0),MATCH(CT_Bands_2022_Rates!BO$3,CT_Bills_2003_2022!$N$3:$V$3,0))/SUMIFS(CT_Bands_Revaluing_2022!$W$19:$AF$19, CT_Bands_Revaluing_2022!$W$4:$AF$4, CT_Bands_2022_Rates!BO$3), "n/a")</f>
        <v>0.01</v>
      </c>
      <c r="BP8" s="147">
        <f>IFERROR(INDEX(CT_Bills_2003_2022!$N$4:$V$25,MATCH(CT_Bands_2022_Rates!$B8,CT_Bills_2003_2022!$B$4:$B$25,0),MATCH(CT_Bands_2022_Rates!BP$3,CT_Bills_2003_2022!$N$3:$V$3,0))/SUMIFS(CT_Bands_Revaluing_2022!$W$19:$AF$19, CT_Bands_Revaluing_2022!$W$4:$AF$4, CT_Bands_2022_Rates!BP$3), "n/a")</f>
        <v>6.000000000000001E-3</v>
      </c>
      <c r="BQ8" s="136">
        <f>IFERROR(INDEX(CT_Bills_2003_2022!$N$4:$V$25,MATCH(CT_Bands_2022_Rates!$B8,CT_Bills_2003_2022!$B$4:$B$25,0),MATCH(CT_Bands_2022_Rates!BQ$3,CT_Bills_2003_2022!$N$3:$V$3,0))/SUMIFS(CT_Bands_Revaluing_2022!$W$19:$AF$19, CT_Bands_Revaluing_2022!$W$4:$AF$4, CT_Bands_2022_Rates!BQ$3), "n/a")</f>
        <v>6.0000000000000001E-3</v>
      </c>
      <c r="BR8" s="136">
        <f>IFERROR(INDEX(CT_Bills_2003_2022!$N$4:$V$25,MATCH(CT_Bands_2022_Rates!$B8,CT_Bills_2003_2022!$B$4:$B$25,0),MATCH(CT_Bands_2022_Rates!BR$3,CT_Bills_2003_2022!$N$3:$V$3,0))/SUMIFS(CT_Bands_Revaluing_2022!$W$19:$AF$19, CT_Bands_Revaluing_2022!$W$4:$AF$4, CT_Bands_2022_Rates!BR$3), "n/a")</f>
        <v>7.0000000000000001E-3</v>
      </c>
      <c r="BS8" s="136">
        <f>IFERROR(INDEX(CT_Bills_2003_2022!$N$4:$V$25,MATCH(CT_Bands_2022_Rates!$B8,CT_Bills_2003_2022!$B$4:$B$25,0),MATCH(CT_Bands_2022_Rates!BS$3,CT_Bills_2003_2022!$N$3:$V$3,0))/SUMIFS(CT_Bands_Revaluing_2022!$W$19:$AF$19, CT_Bands_Revaluing_2022!$W$4:$AF$4, CT_Bands_2022_Rates!BS$3), "n/a")</f>
        <v>8.199999999999999E-3</v>
      </c>
      <c r="BT8" s="136">
        <f>IFERROR(INDEX(CT_Bills_2003_2022!$N$4:$V$25,MATCH(CT_Bands_2022_Rates!$B8,CT_Bills_2003_2022!$B$4:$B$25,0),MATCH(CT_Bands_2022_Rates!BT$3,CT_Bills_2003_2022!$N$3:$V$3,0))/SUMIFS(CT_Bands_Revaluing_2022!$W$19:$AF$19, CT_Bands_Revaluing_2022!$W$4:$AF$4, CT_Bands_2022_Rates!BT$3), "n/a")</f>
        <v>8.6999999999999994E-3</v>
      </c>
      <c r="BU8" s="136">
        <f>IFERROR(INDEX(CT_Bills_2003_2022!$N$4:$V$25,MATCH(CT_Bands_2022_Rates!$B8,CT_Bills_2003_2022!$B$4:$B$25,0),MATCH(CT_Bands_2022_Rates!BU$3,CT_Bills_2003_2022!$N$3:$V$3,0))/SUMIFS(CT_Bands_Revaluing_2022!$W$19:$AF$19, CT_Bands_Revaluing_2022!$W$4:$AF$4, CT_Bands_2022_Rates!BU$3), "n/a")</f>
        <v>8.9999999999999993E-3</v>
      </c>
      <c r="BV8" s="136">
        <f>IFERROR(INDEX(CT_Bills_2003_2022!$N$4:$V$25,MATCH(CT_Bands_2022_Rates!$B8,CT_Bills_2003_2022!$B$4:$B$25,0),MATCH(CT_Bands_2022_Rates!BV$3,CT_Bills_2003_2022!$N$3:$V$3,0))/SUMIFS(CT_Bands_Revaluing_2022!$W$19:$AF$19, CT_Bands_Revaluing_2022!$W$4:$AF$4, CT_Bands_2022_Rates!BV$3), "n/a")</f>
        <v>0.01</v>
      </c>
      <c r="BW8" s="136">
        <f>IFERROR(INDEX(CT_Bills_2003_2022!$N$4:$V$25,MATCH(CT_Bands_2022_Rates!$B8,CT_Bills_2003_2022!$B$4:$B$25,0),MATCH(CT_Bands_2022_Rates!BW$3,CT_Bills_2003_2022!$N$3:$V$3,0))/SUMIFS(CT_Bands_Revaluing_2022!$W$19:$AF$19, CT_Bands_Revaluing_2022!$W$4:$AF$4, CT_Bands_2022_Rates!BW$3), "n/a")</f>
        <v>0.01</v>
      </c>
      <c r="BX8" s="136">
        <f>IFERROR(INDEX(CT_Bills_2003_2022!$N$4:$V$25,MATCH(CT_Bands_2022_Rates!$B8,CT_Bills_2003_2022!$B$4:$B$25,0),MATCH(CT_Bands_2022_Rates!BX$3,CT_Bills_2003_2022!$N$3:$V$3,0))/SUMIFS(CT_Bands_Revaluing_2022!$W$19:$AF$19, CT_Bands_Revaluing_2022!$W$4:$AF$4, CT_Bands_2022_Rates!BX$3), "n/a")</f>
        <v>0.01</v>
      </c>
      <c r="BY8" s="147">
        <f>IFERROR(INDEX(CT_Bills_2003_2022!$N$4:$V$25,MATCH(CT_Bands_2022_Rates!$B8,CT_Bills_2003_2022!$B$4:$B$25,0),MATCH(CT_Bands_2022_Rates!BY$3,CT_Bills_2003_2022!$N$3:$V$3,0))/SUMIFS(CT_Bands_Revaluing_2022!$W$19:$AF$19, CT_Bands_Revaluing_2022!$W$4:$AF$4, CT_Bands_2022_Rates!BY$3), "n/a")</f>
        <v>6.000000000000001E-3</v>
      </c>
      <c r="BZ8" s="136">
        <f>IFERROR(INDEX(CT_Bills_2003_2022!$N$4:$V$25,MATCH(CT_Bands_2022_Rates!$B8,CT_Bills_2003_2022!$B$4:$B$25,0),MATCH(CT_Bands_2022_Rates!BZ$3,CT_Bills_2003_2022!$N$3:$V$3,0))/SUMIFS(CT_Bands_Revaluing_2022!$W$19:$AF$19, CT_Bands_Revaluing_2022!$W$4:$AF$4, CT_Bands_2022_Rates!BZ$3), "n/a")</f>
        <v>6.0000000000000001E-3</v>
      </c>
      <c r="CA8" s="136">
        <f>IFERROR(INDEX(CT_Bills_2003_2022!$N$4:$V$25,MATCH(CT_Bands_2022_Rates!$B8,CT_Bills_2003_2022!$B$4:$B$25,0),MATCH(CT_Bands_2022_Rates!CA$3,CT_Bills_2003_2022!$N$3:$V$3,0))/SUMIFS(CT_Bands_Revaluing_2022!$W$19:$AF$19, CT_Bands_Revaluing_2022!$W$4:$AF$4, CT_Bands_2022_Rates!CA$3), "n/a")</f>
        <v>7.0000000000000001E-3</v>
      </c>
      <c r="CB8" s="136">
        <f>IFERROR(INDEX(CT_Bills_2003_2022!$N$4:$V$25,MATCH(CT_Bands_2022_Rates!$B8,CT_Bills_2003_2022!$B$4:$B$25,0),MATCH(CT_Bands_2022_Rates!CB$3,CT_Bills_2003_2022!$N$3:$V$3,0))/SUMIFS(CT_Bands_Revaluing_2022!$W$19:$AF$19, CT_Bands_Revaluing_2022!$W$4:$AF$4, CT_Bands_2022_Rates!CB$3), "n/a")</f>
        <v>8.199999999999999E-3</v>
      </c>
      <c r="CC8" s="136">
        <f>IFERROR(INDEX(CT_Bills_2003_2022!$N$4:$V$25,MATCH(CT_Bands_2022_Rates!$B8,CT_Bills_2003_2022!$B$4:$B$25,0),MATCH(CT_Bands_2022_Rates!CC$3,CT_Bills_2003_2022!$N$3:$V$3,0))/SUMIFS(CT_Bands_Revaluing_2022!$W$19:$AF$19, CT_Bands_Revaluing_2022!$W$4:$AF$4, CT_Bands_2022_Rates!CC$3), "n/a")</f>
        <v>8.6999999999999994E-3</v>
      </c>
      <c r="CD8" s="136">
        <f>IFERROR(INDEX(CT_Bills_2003_2022!$N$4:$V$25,MATCH(CT_Bands_2022_Rates!$B8,CT_Bills_2003_2022!$B$4:$B$25,0),MATCH(CT_Bands_2022_Rates!CD$3,CT_Bills_2003_2022!$N$3:$V$3,0))/SUMIFS(CT_Bands_Revaluing_2022!$W$19:$AF$19, CT_Bands_Revaluing_2022!$W$4:$AF$4, CT_Bands_2022_Rates!CD$3), "n/a")</f>
        <v>8.9999999999999993E-3</v>
      </c>
      <c r="CE8" s="136">
        <f>IFERROR(INDEX(CT_Bills_2003_2022!$N$4:$V$25,MATCH(CT_Bands_2022_Rates!$B8,CT_Bills_2003_2022!$B$4:$B$25,0),MATCH(CT_Bands_2022_Rates!CE$3,CT_Bills_2003_2022!$N$3:$V$3,0))/SUMIFS(CT_Bands_Revaluing_2022!$W$19:$AF$19, CT_Bands_Revaluing_2022!$W$4:$AF$4, CT_Bands_2022_Rates!CE$3), "n/a")</f>
        <v>0.01</v>
      </c>
      <c r="CF8" s="136">
        <f>IFERROR(INDEX(CT_Bills_2003_2022!$N$4:$V$25,MATCH(CT_Bands_2022_Rates!$B8,CT_Bills_2003_2022!$B$4:$B$25,0),MATCH(CT_Bands_2022_Rates!CF$3,CT_Bills_2003_2022!$N$3:$V$3,0))/SUMIFS(CT_Bands_Revaluing_2022!$W$19:$AF$19, CT_Bands_Revaluing_2022!$W$4:$AF$4, CT_Bands_2022_Rates!CF$3), "n/a")</f>
        <v>0.01</v>
      </c>
      <c r="CG8" s="136">
        <f>IFERROR(INDEX(CT_Bills_2003_2022!$N$4:$V$25,MATCH(CT_Bands_2022_Rates!$B8,CT_Bills_2003_2022!$B$4:$B$25,0),MATCH(CT_Bands_2022_Rates!CG$3,CT_Bills_2003_2022!$N$3:$V$3,0))/SUMIFS(CT_Bands_Revaluing_2022!$W$19:$AF$19, CT_Bands_Revaluing_2022!$W$4:$AF$4, CT_Bands_2022_Rates!CG$3), "n/a")</f>
        <v>0.01</v>
      </c>
      <c r="CH8" s="136">
        <f>IFERROR(INDEX(CT_Bills_2003_2022!$N$4:$V$25,MATCH(CT_Bands_2022_Rates!$B8,CT_Bills_2003_2022!$B$4:$B$25,0),MATCH(CT_Bands_2022_Rates!CH$3,CT_Bills_2003_2022!$N$3:$V$3,0))/SUMIFS(CT_Bands_Revaluing_2022!$W$19:$AF$19, CT_Bands_Revaluing_2022!$W$4:$AF$4, CT_Bands_2022_Rates!CH$3), "n/a")</f>
        <v>6.000000000000001E-3</v>
      </c>
      <c r="CI8" s="136">
        <f>IFERROR(INDEX(CT_Bills_2003_2022!$N$4:$V$25,MATCH(CT_Bands_2022_Rates!$B8,CT_Bills_2003_2022!$B$4:$B$25,0),MATCH(CT_Bands_2022_Rates!CI$3,CT_Bills_2003_2022!$N$3:$V$3,0))/SUMIFS(CT_Bands_Revaluing_2022!$W$19:$AF$19, CT_Bands_Revaluing_2022!$W$4:$AF$4, CT_Bands_2022_Rates!CI$3), "n/a")</f>
        <v>6.0000000000000001E-3</v>
      </c>
      <c r="CJ8" s="136">
        <f>IFERROR(INDEX(CT_Bills_2003_2022!$N$4:$V$25,MATCH(CT_Bands_2022_Rates!$B8,CT_Bills_2003_2022!$B$4:$B$25,0),MATCH(CT_Bands_2022_Rates!CJ$3,CT_Bills_2003_2022!$N$3:$V$3,0))/SUMIFS(CT_Bands_Revaluing_2022!$W$19:$AF$19, CT_Bands_Revaluing_2022!$W$4:$AF$4, CT_Bands_2022_Rates!CJ$3), "n/a")</f>
        <v>7.0000000000000001E-3</v>
      </c>
      <c r="CK8" s="136">
        <f>IFERROR(INDEX(CT_Bills_2003_2022!$N$4:$V$25,MATCH(CT_Bands_2022_Rates!$B8,CT_Bills_2003_2022!$B$4:$B$25,0),MATCH(CT_Bands_2022_Rates!CK$3,CT_Bills_2003_2022!$N$3:$V$3,0))/SUMIFS(CT_Bands_Revaluing_2022!$W$19:$AF$19, CT_Bands_Revaluing_2022!$W$4:$AF$4, CT_Bands_2022_Rates!CK$3), "n/a")</f>
        <v>8.199999999999999E-3</v>
      </c>
      <c r="CL8" s="136">
        <f>IFERROR(INDEX(CT_Bills_2003_2022!$N$4:$V$25,MATCH(CT_Bands_2022_Rates!$B8,CT_Bills_2003_2022!$B$4:$B$25,0),MATCH(CT_Bands_2022_Rates!CL$3,CT_Bills_2003_2022!$N$3:$V$3,0))/SUMIFS(CT_Bands_Revaluing_2022!$W$19:$AF$19, CT_Bands_Revaluing_2022!$W$4:$AF$4, CT_Bands_2022_Rates!CL$3), "n/a")</f>
        <v>8.6999999999999994E-3</v>
      </c>
      <c r="CM8" s="136">
        <f>IFERROR(INDEX(CT_Bills_2003_2022!$N$4:$V$25,MATCH(CT_Bands_2022_Rates!$B8,CT_Bills_2003_2022!$B$4:$B$25,0),MATCH(CT_Bands_2022_Rates!CM$3,CT_Bills_2003_2022!$N$3:$V$3,0))/SUMIFS(CT_Bands_Revaluing_2022!$W$19:$AF$19, CT_Bands_Revaluing_2022!$W$4:$AF$4, CT_Bands_2022_Rates!CM$3), "n/a")</f>
        <v>8.9999999999999993E-3</v>
      </c>
      <c r="CN8" s="136">
        <f>IFERROR(INDEX(CT_Bills_2003_2022!$N$4:$V$25,MATCH(CT_Bands_2022_Rates!$B8,CT_Bills_2003_2022!$B$4:$B$25,0),MATCH(CT_Bands_2022_Rates!CN$3,CT_Bills_2003_2022!$N$3:$V$3,0))/SUMIFS(CT_Bands_Revaluing_2022!$W$19:$AF$19, CT_Bands_Revaluing_2022!$W$4:$AF$4, CT_Bands_2022_Rates!CN$3), "n/a")</f>
        <v>0.01</v>
      </c>
      <c r="CO8" s="136">
        <f>IFERROR(INDEX(CT_Bills_2003_2022!$N$4:$V$25,MATCH(CT_Bands_2022_Rates!$B8,CT_Bills_2003_2022!$B$4:$B$25,0),MATCH(CT_Bands_2022_Rates!CO$3,CT_Bills_2003_2022!$N$3:$V$3,0))/SUMIFS(CT_Bands_Revaluing_2022!$W$19:$AF$19, CT_Bands_Revaluing_2022!$W$4:$AF$4, CT_Bands_2022_Rates!CO$3), "n/a")</f>
        <v>0.01</v>
      </c>
      <c r="CP8" s="136">
        <f>IFERROR(INDEX(CT_Bills_2003_2022!$N$4:$V$25,MATCH(CT_Bands_2022_Rates!$B8,CT_Bills_2003_2022!$B$4:$B$25,0),MATCH(CT_Bands_2022_Rates!CP$3,CT_Bills_2003_2022!$N$3:$V$3,0))/SUMIFS(CT_Bands_Revaluing_2022!$W$19:$AF$19, CT_Bands_Revaluing_2022!$W$4:$AF$4, CT_Bands_2022_Rates!CP$3), "n/a")</f>
        <v>0.01</v>
      </c>
    </row>
    <row r="9" spans="1:94" x14ac:dyDescent="0.25">
      <c r="A9" s="126" t="s">
        <v>1097</v>
      </c>
      <c r="B9" s="127" t="s">
        <v>1098</v>
      </c>
      <c r="C9" s="127" t="s">
        <v>2324</v>
      </c>
      <c r="D9" s="150">
        <f>IF(N9=0, CT_Modelling_LAs!Q9, N9)</f>
        <v>6.1999999999999998E-3</v>
      </c>
      <c r="E9" s="150">
        <f>IF(X9=0,CT_Modelling_LAs!R9, X9)</f>
        <v>6.7000000000000002E-3</v>
      </c>
      <c r="F9" s="150">
        <f>IF(AH9=0,CT_Modelling_LAs!S9, AH9)</f>
        <v>7.1999999999999998E-3</v>
      </c>
      <c r="G9" s="150">
        <f>IF(AR9=0,CT_Modelling_LAs!T9, AR9)</f>
        <v>7.7000000000000002E-3</v>
      </c>
      <c r="H9" s="150">
        <f>IF(BB9=0,CT_Modelling_LAs!U9, BB9)</f>
        <v>8.2000000000000007E-3</v>
      </c>
      <c r="I9" s="150">
        <f>IF(BL9=0,CT_Modelling_LAs!V9, BL9)</f>
        <v>8.6000000000000017E-3</v>
      </c>
      <c r="J9" s="150">
        <f>IF(BV9=0,CT_Modelling_LAs!W9, BV9)</f>
        <v>8.6E-3</v>
      </c>
      <c r="K9" s="150">
        <f>IF(CF9=0,CT_Modelling_LAs!X9, CF9)</f>
        <v>8.6E-3</v>
      </c>
      <c r="L9" s="150">
        <f>IF(CG9=0,CT_Modelling_LAs!Y9, CP9)</f>
        <v>8.6E-3</v>
      </c>
      <c r="M9" s="127"/>
      <c r="N9" s="136">
        <f>IFERROR(INDEX(CT_Bills_2003_2022!$N$4:$V$25,MATCH(CT_Bands_2022_Rates!$B9,CT_Bills_2003_2022!$B$4:$B$25,0),MATCH(CT_Bands_2022_Rates!N$3,CT_Bills_2003_2022!$N$3:$V$3,0))/SUMIFS(CT_Bands_Revaluing_2022!$W$19:$AF$19, CT_Bands_Revaluing_2022!$W$4:$AF$4, CT_Bands_2022_Rates!N$3), "n/a")</f>
        <v>6.1999999999999998E-3</v>
      </c>
      <c r="O9" s="136">
        <f>IFERROR(INDEX(CT_Bills_2003_2022!$N$4:$V$25,MATCH(CT_Bands_2022_Rates!$B9,CT_Bills_2003_2022!$B$4:$B$25,0),MATCH(CT_Bands_2022_Rates!O$3,CT_Bills_2003_2022!$N$3:$V$3,0))/SUMIFS(CT_Bands_Revaluing_2022!$W$19:$AF$19, CT_Bands_Revaluing_2022!$W$4:$AF$4, CT_Bands_2022_Rates!O$3), "n/a")</f>
        <v>6.7000000000000002E-3</v>
      </c>
      <c r="P9" s="136">
        <f>IFERROR(INDEX(CT_Bills_2003_2022!$N$4:$V$25,MATCH(CT_Bands_2022_Rates!$B9,CT_Bills_2003_2022!$B$4:$B$25,0),MATCH(CT_Bands_2022_Rates!P$3,CT_Bills_2003_2022!$N$3:$V$3,0))/SUMIFS(CT_Bands_Revaluing_2022!$W$19:$AF$19, CT_Bands_Revaluing_2022!$W$4:$AF$4, CT_Bands_2022_Rates!P$3), "n/a")</f>
        <v>7.1999999999999998E-3</v>
      </c>
      <c r="Q9" s="136">
        <f>IFERROR(INDEX(CT_Bills_2003_2022!$N$4:$V$25,MATCH(CT_Bands_2022_Rates!$B9,CT_Bills_2003_2022!$B$4:$B$25,0),MATCH(CT_Bands_2022_Rates!Q$3,CT_Bills_2003_2022!$N$3:$V$3,0))/SUMIFS(CT_Bands_Revaluing_2022!$W$19:$AF$19, CT_Bands_Revaluing_2022!$W$4:$AF$4, CT_Bands_2022_Rates!Q$3), "n/a")</f>
        <v>7.7000000000000002E-3</v>
      </c>
      <c r="R9" s="136">
        <f>IFERROR(INDEX(CT_Bills_2003_2022!$N$4:$V$25,MATCH(CT_Bands_2022_Rates!$B9,CT_Bills_2003_2022!$B$4:$B$25,0),MATCH(CT_Bands_2022_Rates!R$3,CT_Bills_2003_2022!$N$3:$V$3,0))/SUMIFS(CT_Bands_Revaluing_2022!$W$19:$AF$19, CT_Bands_Revaluing_2022!$W$4:$AF$4, CT_Bands_2022_Rates!R$3), "n/a")</f>
        <v>8.2000000000000007E-3</v>
      </c>
      <c r="S9" s="136">
        <f>IFERROR(INDEX(CT_Bills_2003_2022!$N$4:$V$25,MATCH(CT_Bands_2022_Rates!$B9,CT_Bills_2003_2022!$B$4:$B$25,0),MATCH(CT_Bands_2022_Rates!S$3,CT_Bills_2003_2022!$N$3:$V$3,0))/SUMIFS(CT_Bands_Revaluing_2022!$W$19:$AF$19, CT_Bands_Revaluing_2022!$W$4:$AF$4, CT_Bands_2022_Rates!S$3), "n/a")</f>
        <v>8.6000000000000017E-3</v>
      </c>
      <c r="T9" s="136">
        <f>IFERROR(INDEX(CT_Bills_2003_2022!$N$4:$V$25,MATCH(CT_Bands_2022_Rates!$B9,CT_Bills_2003_2022!$B$4:$B$25,0),MATCH(CT_Bands_2022_Rates!T$3,CT_Bills_2003_2022!$N$3:$V$3,0))/SUMIFS(CT_Bands_Revaluing_2022!$W$19:$AF$19, CT_Bands_Revaluing_2022!$W$4:$AF$4, CT_Bands_2022_Rates!T$3), "n/a")</f>
        <v>8.6E-3</v>
      </c>
      <c r="U9" s="136">
        <f>IFERROR(INDEX(CT_Bills_2003_2022!$N$4:$V$25,MATCH(CT_Bands_2022_Rates!$B9,CT_Bills_2003_2022!$B$4:$B$25,0),MATCH(CT_Bands_2022_Rates!U$3,CT_Bills_2003_2022!$N$3:$V$3,0))/SUMIFS(CT_Bands_Revaluing_2022!$W$19:$AF$19, CT_Bands_Revaluing_2022!$W$4:$AF$4, CT_Bands_2022_Rates!U$3), "n/a")</f>
        <v>8.6E-3</v>
      </c>
      <c r="V9" s="136">
        <f>IFERROR(INDEX(CT_Bills_2003_2022!$N$4:$V$25,MATCH(CT_Bands_2022_Rates!$B9,CT_Bills_2003_2022!$B$4:$B$25,0),MATCH(CT_Bands_2022_Rates!V$3,CT_Bills_2003_2022!$N$3:$V$3,0))/SUMIFS(CT_Bands_Revaluing_2022!$W$19:$AF$19, CT_Bands_Revaluing_2022!$W$4:$AF$4, CT_Bands_2022_Rates!V$3), "n/a")</f>
        <v>8.6E-3</v>
      </c>
      <c r="W9" s="136">
        <f>IFERROR(INDEX(CT_Bills_2003_2022!$N$4:$V$25,MATCH(CT_Bands_2022_Rates!$B9,CT_Bills_2003_2022!$B$4:$B$25,0),MATCH(CT_Bands_2022_Rates!W$3,CT_Bills_2003_2022!$N$3:$V$3,0))/SUMIFS(CT_Bands_Revaluing_2022!$W$19:$AF$19, CT_Bands_Revaluing_2022!$W$4:$AF$4, CT_Bands_2022_Rates!W$3), "n/a")</f>
        <v>6.1999999999999998E-3</v>
      </c>
      <c r="X9" s="136">
        <f>IFERROR(INDEX(CT_Bills_2003_2022!$N$4:$V$25,MATCH(CT_Bands_2022_Rates!$B9,CT_Bills_2003_2022!$B$4:$B$25,0),MATCH(CT_Bands_2022_Rates!X$3,CT_Bills_2003_2022!$N$3:$V$3,0))/SUMIFS(CT_Bands_Revaluing_2022!$W$19:$AF$19, CT_Bands_Revaluing_2022!$W$4:$AF$4, CT_Bands_2022_Rates!X$3), "n/a")</f>
        <v>6.7000000000000002E-3</v>
      </c>
      <c r="Y9" s="136">
        <f>IFERROR(INDEX(CT_Bills_2003_2022!$N$4:$V$25,MATCH(CT_Bands_2022_Rates!$B9,CT_Bills_2003_2022!$B$4:$B$25,0),MATCH(CT_Bands_2022_Rates!Y$3,CT_Bills_2003_2022!$N$3:$V$3,0))/SUMIFS(CT_Bands_Revaluing_2022!$W$19:$AF$19, CT_Bands_Revaluing_2022!$W$4:$AF$4, CT_Bands_2022_Rates!Y$3), "n/a")</f>
        <v>7.1999999999999998E-3</v>
      </c>
      <c r="Z9" s="136">
        <f>IFERROR(INDEX(CT_Bills_2003_2022!$N$4:$V$25,MATCH(CT_Bands_2022_Rates!$B9,CT_Bills_2003_2022!$B$4:$B$25,0),MATCH(CT_Bands_2022_Rates!Z$3,CT_Bills_2003_2022!$N$3:$V$3,0))/SUMIFS(CT_Bands_Revaluing_2022!$W$19:$AF$19, CT_Bands_Revaluing_2022!$W$4:$AF$4, CT_Bands_2022_Rates!Z$3), "n/a")</f>
        <v>7.7000000000000002E-3</v>
      </c>
      <c r="AA9" s="136">
        <f>IFERROR(INDEX(CT_Bills_2003_2022!$N$4:$V$25,MATCH(CT_Bands_2022_Rates!$B9,CT_Bills_2003_2022!$B$4:$B$25,0),MATCH(CT_Bands_2022_Rates!AA$3,CT_Bills_2003_2022!$N$3:$V$3,0))/SUMIFS(CT_Bands_Revaluing_2022!$W$19:$AF$19, CT_Bands_Revaluing_2022!$W$4:$AF$4, CT_Bands_2022_Rates!AA$3), "n/a")</f>
        <v>8.2000000000000007E-3</v>
      </c>
      <c r="AB9" s="136">
        <f>IFERROR(INDEX(CT_Bills_2003_2022!$N$4:$V$25,MATCH(CT_Bands_2022_Rates!$B9,CT_Bills_2003_2022!$B$4:$B$25,0),MATCH(CT_Bands_2022_Rates!AB$3,CT_Bills_2003_2022!$N$3:$V$3,0))/SUMIFS(CT_Bands_Revaluing_2022!$W$19:$AF$19, CT_Bands_Revaluing_2022!$W$4:$AF$4, CT_Bands_2022_Rates!AB$3), "n/a")</f>
        <v>8.6000000000000017E-3</v>
      </c>
      <c r="AC9" s="136">
        <f>IFERROR(INDEX(CT_Bills_2003_2022!$N$4:$V$25,MATCH(CT_Bands_2022_Rates!$B9,CT_Bills_2003_2022!$B$4:$B$25,0),MATCH(CT_Bands_2022_Rates!AC$3,CT_Bills_2003_2022!$N$3:$V$3,0))/SUMIFS(CT_Bands_Revaluing_2022!$W$19:$AF$19, CT_Bands_Revaluing_2022!$W$4:$AF$4, CT_Bands_2022_Rates!AC$3), "n/a")</f>
        <v>8.6E-3</v>
      </c>
      <c r="AD9" s="136">
        <f>IFERROR(INDEX(CT_Bills_2003_2022!$N$4:$V$25,MATCH(CT_Bands_2022_Rates!$B9,CT_Bills_2003_2022!$B$4:$B$25,0),MATCH(CT_Bands_2022_Rates!AD$3,CT_Bills_2003_2022!$N$3:$V$3,0))/SUMIFS(CT_Bands_Revaluing_2022!$W$19:$AF$19, CT_Bands_Revaluing_2022!$W$4:$AF$4, CT_Bands_2022_Rates!AD$3), "n/a")</f>
        <v>8.6E-3</v>
      </c>
      <c r="AE9" s="136">
        <f>IFERROR(INDEX(CT_Bills_2003_2022!$N$4:$V$25,MATCH(CT_Bands_2022_Rates!$B9,CT_Bills_2003_2022!$B$4:$B$25,0),MATCH(CT_Bands_2022_Rates!AE$3,CT_Bills_2003_2022!$N$3:$V$3,0))/SUMIFS(CT_Bands_Revaluing_2022!$W$19:$AF$19, CT_Bands_Revaluing_2022!$W$4:$AF$4, CT_Bands_2022_Rates!AE$3), "n/a")</f>
        <v>8.6E-3</v>
      </c>
      <c r="AF9" s="136">
        <f>IFERROR(INDEX(CT_Bills_2003_2022!$N$4:$V$25,MATCH(CT_Bands_2022_Rates!$B9,CT_Bills_2003_2022!$B$4:$B$25,0),MATCH(CT_Bands_2022_Rates!AF$3,CT_Bills_2003_2022!$N$3:$V$3,0))/SUMIFS(CT_Bands_Revaluing_2022!$W$19:$AF$19, CT_Bands_Revaluing_2022!$W$4:$AF$4, CT_Bands_2022_Rates!AF$3), "n/a")</f>
        <v>6.1999999999999998E-3</v>
      </c>
      <c r="AG9" s="136">
        <f>IFERROR(INDEX(CT_Bills_2003_2022!$N$4:$V$25,MATCH(CT_Bands_2022_Rates!$B9,CT_Bills_2003_2022!$B$4:$B$25,0),MATCH(CT_Bands_2022_Rates!AG$3,CT_Bills_2003_2022!$N$3:$V$3,0))/SUMIFS(CT_Bands_Revaluing_2022!$W$19:$AF$19, CT_Bands_Revaluing_2022!$W$4:$AF$4, CT_Bands_2022_Rates!AG$3), "n/a")</f>
        <v>6.7000000000000002E-3</v>
      </c>
      <c r="AH9" s="136">
        <f>IFERROR(INDEX(CT_Bills_2003_2022!$N$4:$V$25,MATCH(CT_Bands_2022_Rates!$B9,CT_Bills_2003_2022!$B$4:$B$25,0),MATCH(CT_Bands_2022_Rates!AH$3,CT_Bills_2003_2022!$N$3:$V$3,0))/SUMIFS(CT_Bands_Revaluing_2022!$W$19:$AF$19, CT_Bands_Revaluing_2022!$W$4:$AF$4, CT_Bands_2022_Rates!AH$3), "n/a")</f>
        <v>7.1999999999999998E-3</v>
      </c>
      <c r="AI9" s="136">
        <f>IFERROR(INDEX(CT_Bills_2003_2022!$N$4:$V$25,MATCH(CT_Bands_2022_Rates!$B9,CT_Bills_2003_2022!$B$4:$B$25,0),MATCH(CT_Bands_2022_Rates!AI$3,CT_Bills_2003_2022!$N$3:$V$3,0))/SUMIFS(CT_Bands_Revaluing_2022!$W$19:$AF$19, CT_Bands_Revaluing_2022!$W$4:$AF$4, CT_Bands_2022_Rates!AI$3), "n/a")</f>
        <v>7.7000000000000002E-3</v>
      </c>
      <c r="AJ9" s="136">
        <f>IFERROR(INDEX(CT_Bills_2003_2022!$N$4:$V$25,MATCH(CT_Bands_2022_Rates!$B9,CT_Bills_2003_2022!$B$4:$B$25,0),MATCH(CT_Bands_2022_Rates!AJ$3,CT_Bills_2003_2022!$N$3:$V$3,0))/SUMIFS(CT_Bands_Revaluing_2022!$W$19:$AF$19, CT_Bands_Revaluing_2022!$W$4:$AF$4, CT_Bands_2022_Rates!AJ$3), "n/a")</f>
        <v>8.2000000000000007E-3</v>
      </c>
      <c r="AK9" s="136">
        <f>IFERROR(INDEX(CT_Bills_2003_2022!$N$4:$V$25,MATCH(CT_Bands_2022_Rates!$B9,CT_Bills_2003_2022!$B$4:$B$25,0),MATCH(CT_Bands_2022_Rates!AK$3,CT_Bills_2003_2022!$N$3:$V$3,0))/SUMIFS(CT_Bands_Revaluing_2022!$W$19:$AF$19, CT_Bands_Revaluing_2022!$W$4:$AF$4, CT_Bands_2022_Rates!AK$3), "n/a")</f>
        <v>8.6000000000000017E-3</v>
      </c>
      <c r="AL9" s="136">
        <f>IFERROR(INDEX(CT_Bills_2003_2022!$N$4:$V$25,MATCH(CT_Bands_2022_Rates!$B9,CT_Bills_2003_2022!$B$4:$B$25,0),MATCH(CT_Bands_2022_Rates!AL$3,CT_Bills_2003_2022!$N$3:$V$3,0))/SUMIFS(CT_Bands_Revaluing_2022!$W$19:$AF$19, CT_Bands_Revaluing_2022!$W$4:$AF$4, CT_Bands_2022_Rates!AL$3), "n/a")</f>
        <v>8.6E-3</v>
      </c>
      <c r="AM9" s="136">
        <f>IFERROR(INDEX(CT_Bills_2003_2022!$N$4:$V$25,MATCH(CT_Bands_2022_Rates!$B9,CT_Bills_2003_2022!$B$4:$B$25,0),MATCH(CT_Bands_2022_Rates!AM$3,CT_Bills_2003_2022!$N$3:$V$3,0))/SUMIFS(CT_Bands_Revaluing_2022!$W$19:$AF$19, CT_Bands_Revaluing_2022!$W$4:$AF$4, CT_Bands_2022_Rates!AM$3), "n/a")</f>
        <v>8.6E-3</v>
      </c>
      <c r="AN9" s="136">
        <f>IFERROR(INDEX(CT_Bills_2003_2022!$N$4:$V$25,MATCH(CT_Bands_2022_Rates!$B9,CT_Bills_2003_2022!$B$4:$B$25,0),MATCH(CT_Bands_2022_Rates!AN$3,CT_Bills_2003_2022!$N$3:$V$3,0))/SUMIFS(CT_Bands_Revaluing_2022!$W$19:$AF$19, CT_Bands_Revaluing_2022!$W$4:$AF$4, CT_Bands_2022_Rates!AN$3), "n/a")</f>
        <v>8.6E-3</v>
      </c>
      <c r="AO9" s="136">
        <f>IFERROR(INDEX(CT_Bills_2003_2022!$N$4:$V$25,MATCH(CT_Bands_2022_Rates!$B9,CT_Bills_2003_2022!$B$4:$B$25,0),MATCH(CT_Bands_2022_Rates!AO$3,CT_Bills_2003_2022!$N$3:$V$3,0))/SUMIFS(CT_Bands_Revaluing_2022!$W$19:$AF$19, CT_Bands_Revaluing_2022!$W$4:$AF$4, CT_Bands_2022_Rates!AO$3), "n/a")</f>
        <v>6.1999999999999998E-3</v>
      </c>
      <c r="AP9" s="136">
        <f>IFERROR(INDEX(CT_Bills_2003_2022!$N$4:$V$25,MATCH(CT_Bands_2022_Rates!$B9,CT_Bills_2003_2022!$B$4:$B$25,0),MATCH(CT_Bands_2022_Rates!AP$3,CT_Bills_2003_2022!$N$3:$V$3,0))/SUMIFS(CT_Bands_Revaluing_2022!$W$19:$AF$19, CT_Bands_Revaluing_2022!$W$4:$AF$4, CT_Bands_2022_Rates!AP$3), "n/a")</f>
        <v>6.7000000000000002E-3</v>
      </c>
      <c r="AQ9" s="136">
        <f>IFERROR(INDEX(CT_Bills_2003_2022!$N$4:$V$25,MATCH(CT_Bands_2022_Rates!$B9,CT_Bills_2003_2022!$B$4:$B$25,0),MATCH(CT_Bands_2022_Rates!AQ$3,CT_Bills_2003_2022!$N$3:$V$3,0))/SUMIFS(CT_Bands_Revaluing_2022!$W$19:$AF$19, CT_Bands_Revaluing_2022!$W$4:$AF$4, CT_Bands_2022_Rates!AQ$3), "n/a")</f>
        <v>7.1999999999999998E-3</v>
      </c>
      <c r="AR9" s="136">
        <f>IFERROR(INDEX(CT_Bills_2003_2022!$N$4:$V$25,MATCH(CT_Bands_2022_Rates!$B9,CT_Bills_2003_2022!$B$4:$B$25,0),MATCH(CT_Bands_2022_Rates!AR$3,CT_Bills_2003_2022!$N$3:$V$3,0))/SUMIFS(CT_Bands_Revaluing_2022!$W$19:$AF$19, CT_Bands_Revaluing_2022!$W$4:$AF$4, CT_Bands_2022_Rates!AR$3), "n/a")</f>
        <v>7.7000000000000002E-3</v>
      </c>
      <c r="AS9" s="136">
        <f>IFERROR(INDEX(CT_Bills_2003_2022!$N$4:$V$25,MATCH(CT_Bands_2022_Rates!$B9,CT_Bills_2003_2022!$B$4:$B$25,0),MATCH(CT_Bands_2022_Rates!AS$3,CT_Bills_2003_2022!$N$3:$V$3,0))/SUMIFS(CT_Bands_Revaluing_2022!$W$19:$AF$19, CT_Bands_Revaluing_2022!$W$4:$AF$4, CT_Bands_2022_Rates!AS$3), "n/a")</f>
        <v>8.2000000000000007E-3</v>
      </c>
      <c r="AT9" s="136">
        <f>IFERROR(INDEX(CT_Bills_2003_2022!$N$4:$V$25,MATCH(CT_Bands_2022_Rates!$B9,CT_Bills_2003_2022!$B$4:$B$25,0),MATCH(CT_Bands_2022_Rates!AT$3,CT_Bills_2003_2022!$N$3:$V$3,0))/SUMIFS(CT_Bands_Revaluing_2022!$W$19:$AF$19, CT_Bands_Revaluing_2022!$W$4:$AF$4, CT_Bands_2022_Rates!AT$3), "n/a")</f>
        <v>8.6000000000000017E-3</v>
      </c>
      <c r="AU9" s="136">
        <f>IFERROR(INDEX(CT_Bills_2003_2022!$N$4:$V$25,MATCH(CT_Bands_2022_Rates!$B9,CT_Bills_2003_2022!$B$4:$B$25,0),MATCH(CT_Bands_2022_Rates!AU$3,CT_Bills_2003_2022!$N$3:$V$3,0))/SUMIFS(CT_Bands_Revaluing_2022!$W$19:$AF$19, CT_Bands_Revaluing_2022!$W$4:$AF$4, CT_Bands_2022_Rates!AU$3), "n/a")</f>
        <v>8.6E-3</v>
      </c>
      <c r="AV9" s="136">
        <f>IFERROR(INDEX(CT_Bills_2003_2022!$N$4:$V$25,MATCH(CT_Bands_2022_Rates!$B9,CT_Bills_2003_2022!$B$4:$B$25,0),MATCH(CT_Bands_2022_Rates!AV$3,CT_Bills_2003_2022!$N$3:$V$3,0))/SUMIFS(CT_Bands_Revaluing_2022!$W$19:$AF$19, CT_Bands_Revaluing_2022!$W$4:$AF$4, CT_Bands_2022_Rates!AV$3), "n/a")</f>
        <v>8.6E-3</v>
      </c>
      <c r="AW9" s="136">
        <f>IFERROR(INDEX(CT_Bills_2003_2022!$N$4:$V$25,MATCH(CT_Bands_2022_Rates!$B9,CT_Bills_2003_2022!$B$4:$B$25,0),MATCH(CT_Bands_2022_Rates!AW$3,CT_Bills_2003_2022!$N$3:$V$3,0))/SUMIFS(CT_Bands_Revaluing_2022!$W$19:$AF$19, CT_Bands_Revaluing_2022!$W$4:$AF$4, CT_Bands_2022_Rates!AW$3), "n/a")</f>
        <v>8.6E-3</v>
      </c>
      <c r="AX9" s="136">
        <f>IFERROR(INDEX(CT_Bills_2003_2022!$N$4:$V$25,MATCH(CT_Bands_2022_Rates!$B9,CT_Bills_2003_2022!$B$4:$B$25,0),MATCH(CT_Bands_2022_Rates!AX$3,CT_Bills_2003_2022!$N$3:$V$3,0))/SUMIFS(CT_Bands_Revaluing_2022!$W$19:$AF$19, CT_Bands_Revaluing_2022!$W$4:$AF$4, CT_Bands_2022_Rates!AX$3), "n/a")</f>
        <v>6.1999999999999998E-3</v>
      </c>
      <c r="AY9" s="136">
        <f>IFERROR(INDEX(CT_Bills_2003_2022!$N$4:$V$25,MATCH(CT_Bands_2022_Rates!$B9,CT_Bills_2003_2022!$B$4:$B$25,0),MATCH(CT_Bands_2022_Rates!AY$3,CT_Bills_2003_2022!$N$3:$V$3,0))/SUMIFS(CT_Bands_Revaluing_2022!$W$19:$AF$19, CT_Bands_Revaluing_2022!$W$4:$AF$4, CT_Bands_2022_Rates!AY$3), "n/a")</f>
        <v>6.7000000000000002E-3</v>
      </c>
      <c r="AZ9" s="136">
        <f>IFERROR(INDEX(CT_Bills_2003_2022!$N$4:$V$25,MATCH(CT_Bands_2022_Rates!$B9,CT_Bills_2003_2022!$B$4:$B$25,0),MATCH(CT_Bands_2022_Rates!AZ$3,CT_Bills_2003_2022!$N$3:$V$3,0))/SUMIFS(CT_Bands_Revaluing_2022!$W$19:$AF$19, CT_Bands_Revaluing_2022!$W$4:$AF$4, CT_Bands_2022_Rates!AZ$3), "n/a")</f>
        <v>7.1999999999999998E-3</v>
      </c>
      <c r="BA9" s="136">
        <f>IFERROR(INDEX(CT_Bills_2003_2022!$N$4:$V$25,MATCH(CT_Bands_2022_Rates!$B9,CT_Bills_2003_2022!$B$4:$B$25,0),MATCH(CT_Bands_2022_Rates!BA$3,CT_Bills_2003_2022!$N$3:$V$3,0))/SUMIFS(CT_Bands_Revaluing_2022!$W$19:$AF$19, CT_Bands_Revaluing_2022!$W$4:$AF$4, CT_Bands_2022_Rates!BA$3), "n/a")</f>
        <v>7.7000000000000002E-3</v>
      </c>
      <c r="BB9" s="136">
        <f>IFERROR(INDEX(CT_Bills_2003_2022!$N$4:$V$25,MATCH(CT_Bands_2022_Rates!$B9,CT_Bills_2003_2022!$B$4:$B$25,0),MATCH(CT_Bands_2022_Rates!BB$3,CT_Bills_2003_2022!$N$3:$V$3,0))/SUMIFS(CT_Bands_Revaluing_2022!$W$19:$AF$19, CT_Bands_Revaluing_2022!$W$4:$AF$4, CT_Bands_2022_Rates!BB$3), "n/a")</f>
        <v>8.2000000000000007E-3</v>
      </c>
      <c r="BC9" s="136">
        <f>IFERROR(INDEX(CT_Bills_2003_2022!$N$4:$V$25,MATCH(CT_Bands_2022_Rates!$B9,CT_Bills_2003_2022!$B$4:$B$25,0),MATCH(CT_Bands_2022_Rates!BC$3,CT_Bills_2003_2022!$N$3:$V$3,0))/SUMIFS(CT_Bands_Revaluing_2022!$W$19:$AF$19, CT_Bands_Revaluing_2022!$W$4:$AF$4, CT_Bands_2022_Rates!BC$3), "n/a")</f>
        <v>8.6000000000000017E-3</v>
      </c>
      <c r="BD9" s="136">
        <f>IFERROR(INDEX(CT_Bills_2003_2022!$N$4:$V$25,MATCH(CT_Bands_2022_Rates!$B9,CT_Bills_2003_2022!$B$4:$B$25,0),MATCH(CT_Bands_2022_Rates!BD$3,CT_Bills_2003_2022!$N$3:$V$3,0))/SUMIFS(CT_Bands_Revaluing_2022!$W$19:$AF$19, CT_Bands_Revaluing_2022!$W$4:$AF$4, CT_Bands_2022_Rates!BD$3), "n/a")</f>
        <v>8.6E-3</v>
      </c>
      <c r="BE9" s="136">
        <f>IFERROR(INDEX(CT_Bills_2003_2022!$N$4:$V$25,MATCH(CT_Bands_2022_Rates!$B9,CT_Bills_2003_2022!$B$4:$B$25,0),MATCH(CT_Bands_2022_Rates!BE$3,CT_Bills_2003_2022!$N$3:$V$3,0))/SUMIFS(CT_Bands_Revaluing_2022!$W$19:$AF$19, CT_Bands_Revaluing_2022!$W$4:$AF$4, CT_Bands_2022_Rates!BE$3), "n/a")</f>
        <v>8.6E-3</v>
      </c>
      <c r="BF9" s="136">
        <f>IFERROR(INDEX(CT_Bills_2003_2022!$N$4:$V$25,MATCH(CT_Bands_2022_Rates!$B9,CT_Bills_2003_2022!$B$4:$B$25,0),MATCH(CT_Bands_2022_Rates!BF$3,CT_Bills_2003_2022!$N$3:$V$3,0))/SUMIFS(CT_Bands_Revaluing_2022!$W$19:$AF$19, CT_Bands_Revaluing_2022!$W$4:$AF$4, CT_Bands_2022_Rates!BF$3), "n/a")</f>
        <v>8.6E-3</v>
      </c>
      <c r="BG9" s="136">
        <f>IFERROR(INDEX(CT_Bills_2003_2022!$N$4:$V$25,MATCH(CT_Bands_2022_Rates!$B9,CT_Bills_2003_2022!$B$4:$B$25,0),MATCH(CT_Bands_2022_Rates!BG$3,CT_Bills_2003_2022!$N$3:$V$3,0))/SUMIFS(CT_Bands_Revaluing_2022!$W$19:$AF$19, CT_Bands_Revaluing_2022!$W$4:$AF$4, CT_Bands_2022_Rates!BG$3), "n/a")</f>
        <v>6.1999999999999998E-3</v>
      </c>
      <c r="BH9" s="136">
        <f>IFERROR(INDEX(CT_Bills_2003_2022!$N$4:$V$25,MATCH(CT_Bands_2022_Rates!$B9,CT_Bills_2003_2022!$B$4:$B$25,0),MATCH(CT_Bands_2022_Rates!BH$3,CT_Bills_2003_2022!$N$3:$V$3,0))/SUMIFS(CT_Bands_Revaluing_2022!$W$19:$AF$19, CT_Bands_Revaluing_2022!$W$4:$AF$4, CT_Bands_2022_Rates!BH$3), "n/a")</f>
        <v>6.7000000000000002E-3</v>
      </c>
      <c r="BI9" s="136">
        <f>IFERROR(INDEX(CT_Bills_2003_2022!$N$4:$V$25,MATCH(CT_Bands_2022_Rates!$B9,CT_Bills_2003_2022!$B$4:$B$25,0),MATCH(CT_Bands_2022_Rates!BI$3,CT_Bills_2003_2022!$N$3:$V$3,0))/SUMIFS(CT_Bands_Revaluing_2022!$W$19:$AF$19, CT_Bands_Revaluing_2022!$W$4:$AF$4, CT_Bands_2022_Rates!BI$3), "n/a")</f>
        <v>7.1999999999999998E-3</v>
      </c>
      <c r="BJ9" s="136">
        <f>IFERROR(INDEX(CT_Bills_2003_2022!$N$4:$V$25,MATCH(CT_Bands_2022_Rates!$B9,CT_Bills_2003_2022!$B$4:$B$25,0),MATCH(CT_Bands_2022_Rates!BJ$3,CT_Bills_2003_2022!$N$3:$V$3,0))/SUMIFS(CT_Bands_Revaluing_2022!$W$19:$AF$19, CT_Bands_Revaluing_2022!$W$4:$AF$4, CT_Bands_2022_Rates!BJ$3), "n/a")</f>
        <v>7.7000000000000002E-3</v>
      </c>
      <c r="BK9" s="136">
        <f>IFERROR(INDEX(CT_Bills_2003_2022!$N$4:$V$25,MATCH(CT_Bands_2022_Rates!$B9,CT_Bills_2003_2022!$B$4:$B$25,0),MATCH(CT_Bands_2022_Rates!BK$3,CT_Bills_2003_2022!$N$3:$V$3,0))/SUMIFS(CT_Bands_Revaluing_2022!$W$19:$AF$19, CT_Bands_Revaluing_2022!$W$4:$AF$4, CT_Bands_2022_Rates!BK$3), "n/a")</f>
        <v>8.2000000000000007E-3</v>
      </c>
      <c r="BL9" s="136">
        <f>IFERROR(INDEX(CT_Bills_2003_2022!$N$4:$V$25,MATCH(CT_Bands_2022_Rates!$B9,CT_Bills_2003_2022!$B$4:$B$25,0),MATCH(CT_Bands_2022_Rates!BL$3,CT_Bills_2003_2022!$N$3:$V$3,0))/SUMIFS(CT_Bands_Revaluing_2022!$W$19:$AF$19, CT_Bands_Revaluing_2022!$W$4:$AF$4, CT_Bands_2022_Rates!BL$3), "n/a")</f>
        <v>8.6000000000000017E-3</v>
      </c>
      <c r="BM9" s="136">
        <f>IFERROR(INDEX(CT_Bills_2003_2022!$N$4:$V$25,MATCH(CT_Bands_2022_Rates!$B9,CT_Bills_2003_2022!$B$4:$B$25,0),MATCH(CT_Bands_2022_Rates!BM$3,CT_Bills_2003_2022!$N$3:$V$3,0))/SUMIFS(CT_Bands_Revaluing_2022!$W$19:$AF$19, CT_Bands_Revaluing_2022!$W$4:$AF$4, CT_Bands_2022_Rates!BM$3), "n/a")</f>
        <v>8.6E-3</v>
      </c>
      <c r="BN9" s="136">
        <f>IFERROR(INDEX(CT_Bills_2003_2022!$N$4:$V$25,MATCH(CT_Bands_2022_Rates!$B9,CT_Bills_2003_2022!$B$4:$B$25,0),MATCH(CT_Bands_2022_Rates!BN$3,CT_Bills_2003_2022!$N$3:$V$3,0))/SUMIFS(CT_Bands_Revaluing_2022!$W$19:$AF$19, CT_Bands_Revaluing_2022!$W$4:$AF$4, CT_Bands_2022_Rates!BN$3), "n/a")</f>
        <v>8.6E-3</v>
      </c>
      <c r="BO9" s="136">
        <f>IFERROR(INDEX(CT_Bills_2003_2022!$N$4:$V$25,MATCH(CT_Bands_2022_Rates!$B9,CT_Bills_2003_2022!$B$4:$B$25,0),MATCH(CT_Bands_2022_Rates!BO$3,CT_Bills_2003_2022!$N$3:$V$3,0))/SUMIFS(CT_Bands_Revaluing_2022!$W$19:$AF$19, CT_Bands_Revaluing_2022!$W$4:$AF$4, CT_Bands_2022_Rates!BO$3), "n/a")</f>
        <v>8.6E-3</v>
      </c>
      <c r="BP9" s="136">
        <f>IFERROR(INDEX(CT_Bills_2003_2022!$N$4:$V$25,MATCH(CT_Bands_2022_Rates!$B9,CT_Bills_2003_2022!$B$4:$B$25,0),MATCH(CT_Bands_2022_Rates!BP$3,CT_Bills_2003_2022!$N$3:$V$3,0))/SUMIFS(CT_Bands_Revaluing_2022!$W$19:$AF$19, CT_Bands_Revaluing_2022!$W$4:$AF$4, CT_Bands_2022_Rates!BP$3), "n/a")</f>
        <v>6.1999999999999998E-3</v>
      </c>
      <c r="BQ9" s="136">
        <f>IFERROR(INDEX(CT_Bills_2003_2022!$N$4:$V$25,MATCH(CT_Bands_2022_Rates!$B9,CT_Bills_2003_2022!$B$4:$B$25,0),MATCH(CT_Bands_2022_Rates!BQ$3,CT_Bills_2003_2022!$N$3:$V$3,0))/SUMIFS(CT_Bands_Revaluing_2022!$W$19:$AF$19, CT_Bands_Revaluing_2022!$W$4:$AF$4, CT_Bands_2022_Rates!BQ$3), "n/a")</f>
        <v>6.7000000000000002E-3</v>
      </c>
      <c r="BR9" s="136">
        <f>IFERROR(INDEX(CT_Bills_2003_2022!$N$4:$V$25,MATCH(CT_Bands_2022_Rates!$B9,CT_Bills_2003_2022!$B$4:$B$25,0),MATCH(CT_Bands_2022_Rates!BR$3,CT_Bills_2003_2022!$N$3:$V$3,0))/SUMIFS(CT_Bands_Revaluing_2022!$W$19:$AF$19, CT_Bands_Revaluing_2022!$W$4:$AF$4, CT_Bands_2022_Rates!BR$3), "n/a")</f>
        <v>7.1999999999999998E-3</v>
      </c>
      <c r="BS9" s="136">
        <f>IFERROR(INDEX(CT_Bills_2003_2022!$N$4:$V$25,MATCH(CT_Bands_2022_Rates!$B9,CT_Bills_2003_2022!$B$4:$B$25,0),MATCH(CT_Bands_2022_Rates!BS$3,CT_Bills_2003_2022!$N$3:$V$3,0))/SUMIFS(CT_Bands_Revaluing_2022!$W$19:$AF$19, CT_Bands_Revaluing_2022!$W$4:$AF$4, CT_Bands_2022_Rates!BS$3), "n/a")</f>
        <v>7.7000000000000002E-3</v>
      </c>
      <c r="BT9" s="136">
        <f>IFERROR(INDEX(CT_Bills_2003_2022!$N$4:$V$25,MATCH(CT_Bands_2022_Rates!$B9,CT_Bills_2003_2022!$B$4:$B$25,0),MATCH(CT_Bands_2022_Rates!BT$3,CT_Bills_2003_2022!$N$3:$V$3,0))/SUMIFS(CT_Bands_Revaluing_2022!$W$19:$AF$19, CT_Bands_Revaluing_2022!$W$4:$AF$4, CT_Bands_2022_Rates!BT$3), "n/a")</f>
        <v>8.2000000000000007E-3</v>
      </c>
      <c r="BU9" s="136">
        <f>IFERROR(INDEX(CT_Bills_2003_2022!$N$4:$V$25,MATCH(CT_Bands_2022_Rates!$B9,CT_Bills_2003_2022!$B$4:$B$25,0),MATCH(CT_Bands_2022_Rates!BU$3,CT_Bills_2003_2022!$N$3:$V$3,0))/SUMIFS(CT_Bands_Revaluing_2022!$W$19:$AF$19, CT_Bands_Revaluing_2022!$W$4:$AF$4, CT_Bands_2022_Rates!BU$3), "n/a")</f>
        <v>8.6000000000000017E-3</v>
      </c>
      <c r="BV9" s="136">
        <f>IFERROR(INDEX(CT_Bills_2003_2022!$N$4:$V$25,MATCH(CT_Bands_2022_Rates!$B9,CT_Bills_2003_2022!$B$4:$B$25,0),MATCH(CT_Bands_2022_Rates!BV$3,CT_Bills_2003_2022!$N$3:$V$3,0))/SUMIFS(CT_Bands_Revaluing_2022!$W$19:$AF$19, CT_Bands_Revaluing_2022!$W$4:$AF$4, CT_Bands_2022_Rates!BV$3), "n/a")</f>
        <v>8.6E-3</v>
      </c>
      <c r="BW9" s="136">
        <f>IFERROR(INDEX(CT_Bills_2003_2022!$N$4:$V$25,MATCH(CT_Bands_2022_Rates!$B9,CT_Bills_2003_2022!$B$4:$B$25,0),MATCH(CT_Bands_2022_Rates!BW$3,CT_Bills_2003_2022!$N$3:$V$3,0))/SUMIFS(CT_Bands_Revaluing_2022!$W$19:$AF$19, CT_Bands_Revaluing_2022!$W$4:$AF$4, CT_Bands_2022_Rates!BW$3), "n/a")</f>
        <v>8.6E-3</v>
      </c>
      <c r="BX9" s="136">
        <f>IFERROR(INDEX(CT_Bills_2003_2022!$N$4:$V$25,MATCH(CT_Bands_2022_Rates!$B9,CT_Bills_2003_2022!$B$4:$B$25,0),MATCH(CT_Bands_2022_Rates!BX$3,CT_Bills_2003_2022!$N$3:$V$3,0))/SUMIFS(CT_Bands_Revaluing_2022!$W$19:$AF$19, CT_Bands_Revaluing_2022!$W$4:$AF$4, CT_Bands_2022_Rates!BX$3), "n/a")</f>
        <v>8.6E-3</v>
      </c>
      <c r="BY9" s="136">
        <f>IFERROR(INDEX(CT_Bills_2003_2022!$N$4:$V$25,MATCH(CT_Bands_2022_Rates!$B9,CT_Bills_2003_2022!$B$4:$B$25,0),MATCH(CT_Bands_2022_Rates!BY$3,CT_Bills_2003_2022!$N$3:$V$3,0))/SUMIFS(CT_Bands_Revaluing_2022!$W$19:$AF$19, CT_Bands_Revaluing_2022!$W$4:$AF$4, CT_Bands_2022_Rates!BY$3), "n/a")</f>
        <v>6.1999999999999998E-3</v>
      </c>
      <c r="BZ9" s="136">
        <f>IFERROR(INDEX(CT_Bills_2003_2022!$N$4:$V$25,MATCH(CT_Bands_2022_Rates!$B9,CT_Bills_2003_2022!$B$4:$B$25,0),MATCH(CT_Bands_2022_Rates!BZ$3,CT_Bills_2003_2022!$N$3:$V$3,0))/SUMIFS(CT_Bands_Revaluing_2022!$W$19:$AF$19, CT_Bands_Revaluing_2022!$W$4:$AF$4, CT_Bands_2022_Rates!BZ$3), "n/a")</f>
        <v>6.7000000000000002E-3</v>
      </c>
      <c r="CA9" s="136">
        <f>IFERROR(INDEX(CT_Bills_2003_2022!$N$4:$V$25,MATCH(CT_Bands_2022_Rates!$B9,CT_Bills_2003_2022!$B$4:$B$25,0),MATCH(CT_Bands_2022_Rates!CA$3,CT_Bills_2003_2022!$N$3:$V$3,0))/SUMIFS(CT_Bands_Revaluing_2022!$W$19:$AF$19, CT_Bands_Revaluing_2022!$W$4:$AF$4, CT_Bands_2022_Rates!CA$3), "n/a")</f>
        <v>7.1999999999999998E-3</v>
      </c>
      <c r="CB9" s="136">
        <f>IFERROR(INDEX(CT_Bills_2003_2022!$N$4:$V$25,MATCH(CT_Bands_2022_Rates!$B9,CT_Bills_2003_2022!$B$4:$B$25,0),MATCH(CT_Bands_2022_Rates!CB$3,CT_Bills_2003_2022!$N$3:$V$3,0))/SUMIFS(CT_Bands_Revaluing_2022!$W$19:$AF$19, CT_Bands_Revaluing_2022!$W$4:$AF$4, CT_Bands_2022_Rates!CB$3), "n/a")</f>
        <v>7.7000000000000002E-3</v>
      </c>
      <c r="CC9" s="136">
        <f>IFERROR(INDEX(CT_Bills_2003_2022!$N$4:$V$25,MATCH(CT_Bands_2022_Rates!$B9,CT_Bills_2003_2022!$B$4:$B$25,0),MATCH(CT_Bands_2022_Rates!CC$3,CT_Bills_2003_2022!$N$3:$V$3,0))/SUMIFS(CT_Bands_Revaluing_2022!$W$19:$AF$19, CT_Bands_Revaluing_2022!$W$4:$AF$4, CT_Bands_2022_Rates!CC$3), "n/a")</f>
        <v>8.2000000000000007E-3</v>
      </c>
      <c r="CD9" s="136">
        <f>IFERROR(INDEX(CT_Bills_2003_2022!$N$4:$V$25,MATCH(CT_Bands_2022_Rates!$B9,CT_Bills_2003_2022!$B$4:$B$25,0),MATCH(CT_Bands_2022_Rates!CD$3,CT_Bills_2003_2022!$N$3:$V$3,0))/SUMIFS(CT_Bands_Revaluing_2022!$W$19:$AF$19, CT_Bands_Revaluing_2022!$W$4:$AF$4, CT_Bands_2022_Rates!CD$3), "n/a")</f>
        <v>8.6000000000000017E-3</v>
      </c>
      <c r="CE9" s="136">
        <f>IFERROR(INDEX(CT_Bills_2003_2022!$N$4:$V$25,MATCH(CT_Bands_2022_Rates!$B9,CT_Bills_2003_2022!$B$4:$B$25,0),MATCH(CT_Bands_2022_Rates!CE$3,CT_Bills_2003_2022!$N$3:$V$3,0))/SUMIFS(CT_Bands_Revaluing_2022!$W$19:$AF$19, CT_Bands_Revaluing_2022!$W$4:$AF$4, CT_Bands_2022_Rates!CE$3), "n/a")</f>
        <v>8.6E-3</v>
      </c>
      <c r="CF9" s="136">
        <f>IFERROR(INDEX(CT_Bills_2003_2022!$N$4:$V$25,MATCH(CT_Bands_2022_Rates!$B9,CT_Bills_2003_2022!$B$4:$B$25,0),MATCH(CT_Bands_2022_Rates!CF$3,CT_Bills_2003_2022!$N$3:$V$3,0))/SUMIFS(CT_Bands_Revaluing_2022!$W$19:$AF$19, CT_Bands_Revaluing_2022!$W$4:$AF$4, CT_Bands_2022_Rates!CF$3), "n/a")</f>
        <v>8.6E-3</v>
      </c>
      <c r="CG9" s="136">
        <f>IFERROR(INDEX(CT_Bills_2003_2022!$N$4:$V$25,MATCH(CT_Bands_2022_Rates!$B9,CT_Bills_2003_2022!$B$4:$B$25,0),MATCH(CT_Bands_2022_Rates!CG$3,CT_Bills_2003_2022!$N$3:$V$3,0))/SUMIFS(CT_Bands_Revaluing_2022!$W$19:$AF$19, CT_Bands_Revaluing_2022!$W$4:$AF$4, CT_Bands_2022_Rates!CG$3), "n/a")</f>
        <v>8.6E-3</v>
      </c>
      <c r="CH9" s="136">
        <f>IFERROR(INDEX(CT_Bills_2003_2022!$N$4:$V$25,MATCH(CT_Bands_2022_Rates!$B9,CT_Bills_2003_2022!$B$4:$B$25,0),MATCH(CT_Bands_2022_Rates!CH$3,CT_Bills_2003_2022!$N$3:$V$3,0))/SUMIFS(CT_Bands_Revaluing_2022!$W$19:$AF$19, CT_Bands_Revaluing_2022!$W$4:$AF$4, CT_Bands_2022_Rates!CH$3), "n/a")</f>
        <v>6.1999999999999998E-3</v>
      </c>
      <c r="CI9" s="136">
        <f>IFERROR(INDEX(CT_Bills_2003_2022!$N$4:$V$25,MATCH(CT_Bands_2022_Rates!$B9,CT_Bills_2003_2022!$B$4:$B$25,0),MATCH(CT_Bands_2022_Rates!CI$3,CT_Bills_2003_2022!$N$3:$V$3,0))/SUMIFS(CT_Bands_Revaluing_2022!$W$19:$AF$19, CT_Bands_Revaluing_2022!$W$4:$AF$4, CT_Bands_2022_Rates!CI$3), "n/a")</f>
        <v>6.7000000000000002E-3</v>
      </c>
      <c r="CJ9" s="136">
        <f>IFERROR(INDEX(CT_Bills_2003_2022!$N$4:$V$25,MATCH(CT_Bands_2022_Rates!$B9,CT_Bills_2003_2022!$B$4:$B$25,0),MATCH(CT_Bands_2022_Rates!CJ$3,CT_Bills_2003_2022!$N$3:$V$3,0))/SUMIFS(CT_Bands_Revaluing_2022!$W$19:$AF$19, CT_Bands_Revaluing_2022!$W$4:$AF$4, CT_Bands_2022_Rates!CJ$3), "n/a")</f>
        <v>7.1999999999999998E-3</v>
      </c>
      <c r="CK9" s="136">
        <f>IFERROR(INDEX(CT_Bills_2003_2022!$N$4:$V$25,MATCH(CT_Bands_2022_Rates!$B9,CT_Bills_2003_2022!$B$4:$B$25,0),MATCH(CT_Bands_2022_Rates!CK$3,CT_Bills_2003_2022!$N$3:$V$3,0))/SUMIFS(CT_Bands_Revaluing_2022!$W$19:$AF$19, CT_Bands_Revaluing_2022!$W$4:$AF$4, CT_Bands_2022_Rates!CK$3), "n/a")</f>
        <v>7.7000000000000002E-3</v>
      </c>
      <c r="CL9" s="136">
        <f>IFERROR(INDEX(CT_Bills_2003_2022!$N$4:$V$25,MATCH(CT_Bands_2022_Rates!$B9,CT_Bills_2003_2022!$B$4:$B$25,0),MATCH(CT_Bands_2022_Rates!CL$3,CT_Bills_2003_2022!$N$3:$V$3,0))/SUMIFS(CT_Bands_Revaluing_2022!$W$19:$AF$19, CT_Bands_Revaluing_2022!$W$4:$AF$4, CT_Bands_2022_Rates!CL$3), "n/a")</f>
        <v>8.2000000000000007E-3</v>
      </c>
      <c r="CM9" s="136">
        <f>IFERROR(INDEX(CT_Bills_2003_2022!$N$4:$V$25,MATCH(CT_Bands_2022_Rates!$B9,CT_Bills_2003_2022!$B$4:$B$25,0),MATCH(CT_Bands_2022_Rates!CM$3,CT_Bills_2003_2022!$N$3:$V$3,0))/SUMIFS(CT_Bands_Revaluing_2022!$W$19:$AF$19, CT_Bands_Revaluing_2022!$W$4:$AF$4, CT_Bands_2022_Rates!CM$3), "n/a")</f>
        <v>8.6000000000000017E-3</v>
      </c>
      <c r="CN9" s="136">
        <f>IFERROR(INDEX(CT_Bills_2003_2022!$N$4:$V$25,MATCH(CT_Bands_2022_Rates!$B9,CT_Bills_2003_2022!$B$4:$B$25,0),MATCH(CT_Bands_2022_Rates!CN$3,CT_Bills_2003_2022!$N$3:$V$3,0))/SUMIFS(CT_Bands_Revaluing_2022!$W$19:$AF$19, CT_Bands_Revaluing_2022!$W$4:$AF$4, CT_Bands_2022_Rates!CN$3), "n/a")</f>
        <v>8.6E-3</v>
      </c>
      <c r="CO9" s="136">
        <f>IFERROR(INDEX(CT_Bills_2003_2022!$N$4:$V$25,MATCH(CT_Bands_2022_Rates!$B9,CT_Bills_2003_2022!$B$4:$B$25,0),MATCH(CT_Bands_2022_Rates!CO$3,CT_Bills_2003_2022!$N$3:$V$3,0))/SUMIFS(CT_Bands_Revaluing_2022!$W$19:$AF$19, CT_Bands_Revaluing_2022!$W$4:$AF$4, CT_Bands_2022_Rates!CO$3), "n/a")</f>
        <v>8.6E-3</v>
      </c>
      <c r="CP9" s="136">
        <f>IFERROR(INDEX(CT_Bills_2003_2022!$N$4:$V$25,MATCH(CT_Bands_2022_Rates!$B9,CT_Bills_2003_2022!$B$4:$B$25,0),MATCH(CT_Bands_2022_Rates!CP$3,CT_Bills_2003_2022!$N$3:$V$3,0))/SUMIFS(CT_Bands_Revaluing_2022!$W$19:$AF$19, CT_Bands_Revaluing_2022!$W$4:$AF$4, CT_Bands_2022_Rates!CP$3), "n/a")</f>
        <v>8.6E-3</v>
      </c>
    </row>
    <row r="10" spans="1:94" x14ac:dyDescent="0.25">
      <c r="A10" s="126" t="s">
        <v>1099</v>
      </c>
      <c r="B10" s="127" t="s">
        <v>1100</v>
      </c>
      <c r="C10" s="127" t="s">
        <v>2336</v>
      </c>
      <c r="D10" s="150">
        <f>IF(N10=0, CT_Modelling_LAs!Q10, N10)</f>
        <v>5.1000000000000004E-3</v>
      </c>
      <c r="E10" s="150">
        <f>IF(X10=0,CT_Modelling_LAs!R10, X10)</f>
        <v>5.5999999999999999E-3</v>
      </c>
      <c r="F10" s="150">
        <f>IF(AH10=0,CT_Modelling_LAs!S10, AH10)</f>
        <v>6.1000000000000004E-3</v>
      </c>
      <c r="G10" s="150">
        <f>IF(AR10=0,CT_Modelling_LAs!T10, AR10)</f>
        <v>6.6E-3</v>
      </c>
      <c r="H10" s="150">
        <f>IF(BB10=0,CT_Modelling_LAs!U10, BB10)</f>
        <v>6.899999999999999E-3</v>
      </c>
      <c r="I10" s="150">
        <f>IF(BL10=0,CT_Modelling_LAs!V10, BL10)</f>
        <v>7.1999999999999989E-3</v>
      </c>
      <c r="J10" s="150">
        <f>IF(BV10=0,CT_Modelling_LAs!W10, BV10)</f>
        <v>7.1999999999999981E-3</v>
      </c>
      <c r="K10" s="150">
        <f>IF(CF10=0,CT_Modelling_LAs!X10, CF10)</f>
        <v>7.1999999999999998E-3</v>
      </c>
      <c r="L10" s="150">
        <f>IF(CG10=0,CT_Modelling_LAs!Y10, CP10)</f>
        <v>7.1999999999999998E-3</v>
      </c>
      <c r="M10" s="127"/>
      <c r="N10" s="136">
        <f>IFERROR(INDEX(CT_Bills_2003_2022!$N$4:$V$25,MATCH(CT_Bands_2022_Rates!$B10,CT_Bills_2003_2022!$B$4:$B$25,0),MATCH(CT_Bands_2022_Rates!N$3,CT_Bills_2003_2022!$N$3:$V$3,0))/SUMIFS(CT_Bands_Revaluing_2022!$W$19:$AF$19, CT_Bands_Revaluing_2022!$W$4:$AF$4, CT_Bands_2022_Rates!N$3), "n/a")</f>
        <v>5.1000000000000004E-3</v>
      </c>
      <c r="O10" s="136">
        <f>IFERROR(INDEX(CT_Bills_2003_2022!$N$4:$V$25,MATCH(CT_Bands_2022_Rates!$B10,CT_Bills_2003_2022!$B$4:$B$25,0),MATCH(CT_Bands_2022_Rates!O$3,CT_Bills_2003_2022!$N$3:$V$3,0))/SUMIFS(CT_Bands_Revaluing_2022!$W$19:$AF$19, CT_Bands_Revaluing_2022!$W$4:$AF$4, CT_Bands_2022_Rates!O$3), "n/a")</f>
        <v>5.5999999999999999E-3</v>
      </c>
      <c r="P10" s="136">
        <f>IFERROR(INDEX(CT_Bills_2003_2022!$N$4:$V$25,MATCH(CT_Bands_2022_Rates!$B10,CT_Bills_2003_2022!$B$4:$B$25,0),MATCH(CT_Bands_2022_Rates!P$3,CT_Bills_2003_2022!$N$3:$V$3,0))/SUMIFS(CT_Bands_Revaluing_2022!$W$19:$AF$19, CT_Bands_Revaluing_2022!$W$4:$AF$4, CT_Bands_2022_Rates!P$3), "n/a")</f>
        <v>6.1000000000000004E-3</v>
      </c>
      <c r="Q10" s="136">
        <f>IFERROR(INDEX(CT_Bills_2003_2022!$N$4:$V$25,MATCH(CT_Bands_2022_Rates!$B10,CT_Bills_2003_2022!$B$4:$B$25,0),MATCH(CT_Bands_2022_Rates!Q$3,CT_Bills_2003_2022!$N$3:$V$3,0))/SUMIFS(CT_Bands_Revaluing_2022!$W$19:$AF$19, CT_Bands_Revaluing_2022!$W$4:$AF$4, CT_Bands_2022_Rates!Q$3), "n/a")</f>
        <v>6.6E-3</v>
      </c>
      <c r="R10" s="136">
        <f>IFERROR(INDEX(CT_Bills_2003_2022!$N$4:$V$25,MATCH(CT_Bands_2022_Rates!$B10,CT_Bills_2003_2022!$B$4:$B$25,0),MATCH(CT_Bands_2022_Rates!R$3,CT_Bills_2003_2022!$N$3:$V$3,0))/SUMIFS(CT_Bands_Revaluing_2022!$W$19:$AF$19, CT_Bands_Revaluing_2022!$W$4:$AF$4, CT_Bands_2022_Rates!R$3), "n/a")</f>
        <v>6.899999999999999E-3</v>
      </c>
      <c r="S10" s="136">
        <f>IFERROR(INDEX(CT_Bills_2003_2022!$N$4:$V$25,MATCH(CT_Bands_2022_Rates!$B10,CT_Bills_2003_2022!$B$4:$B$25,0),MATCH(CT_Bands_2022_Rates!S$3,CT_Bills_2003_2022!$N$3:$V$3,0))/SUMIFS(CT_Bands_Revaluing_2022!$W$19:$AF$19, CT_Bands_Revaluing_2022!$W$4:$AF$4, CT_Bands_2022_Rates!S$3), "n/a")</f>
        <v>7.1999999999999989E-3</v>
      </c>
      <c r="T10" s="136">
        <f>IFERROR(INDEX(CT_Bills_2003_2022!$N$4:$V$25,MATCH(CT_Bands_2022_Rates!$B10,CT_Bills_2003_2022!$B$4:$B$25,0),MATCH(CT_Bands_2022_Rates!T$3,CT_Bills_2003_2022!$N$3:$V$3,0))/SUMIFS(CT_Bands_Revaluing_2022!$W$19:$AF$19, CT_Bands_Revaluing_2022!$W$4:$AF$4, CT_Bands_2022_Rates!T$3), "n/a")</f>
        <v>7.1999999999999981E-3</v>
      </c>
      <c r="U10" s="136">
        <f>IFERROR(INDEX(CT_Bills_2003_2022!$N$4:$V$25,MATCH(CT_Bands_2022_Rates!$B10,CT_Bills_2003_2022!$B$4:$B$25,0),MATCH(CT_Bands_2022_Rates!U$3,CT_Bills_2003_2022!$N$3:$V$3,0))/SUMIFS(CT_Bands_Revaluing_2022!$W$19:$AF$19, CT_Bands_Revaluing_2022!$W$4:$AF$4, CT_Bands_2022_Rates!U$3), "n/a")</f>
        <v>7.1999999999999998E-3</v>
      </c>
      <c r="V10" s="136">
        <f>IFERROR(INDEX(CT_Bills_2003_2022!$N$4:$V$25,MATCH(CT_Bands_2022_Rates!$B10,CT_Bills_2003_2022!$B$4:$B$25,0),MATCH(CT_Bands_2022_Rates!V$3,CT_Bills_2003_2022!$N$3:$V$3,0))/SUMIFS(CT_Bands_Revaluing_2022!$W$19:$AF$19, CT_Bands_Revaluing_2022!$W$4:$AF$4, CT_Bands_2022_Rates!V$3), "n/a")</f>
        <v>7.1999999999999998E-3</v>
      </c>
      <c r="W10" s="147">
        <f>IFERROR(INDEX(CT_Bills_2003_2022!$N$4:$V$25,MATCH(CT_Bands_2022_Rates!$B10,CT_Bills_2003_2022!$B$4:$B$25,0),MATCH(CT_Bands_2022_Rates!W$3,CT_Bills_2003_2022!$N$3:$V$3,0))/SUMIFS(CT_Bands_Revaluing_2022!$W$19:$AF$19, CT_Bands_Revaluing_2022!$W$4:$AF$4, CT_Bands_2022_Rates!W$3), "n/a")</f>
        <v>5.1000000000000004E-3</v>
      </c>
      <c r="X10" s="136">
        <f>IFERROR(INDEX(CT_Bills_2003_2022!$N$4:$V$25,MATCH(CT_Bands_2022_Rates!$B10,CT_Bills_2003_2022!$B$4:$B$25,0),MATCH(CT_Bands_2022_Rates!X$3,CT_Bills_2003_2022!$N$3:$V$3,0))/SUMIFS(CT_Bands_Revaluing_2022!$W$19:$AF$19, CT_Bands_Revaluing_2022!$W$4:$AF$4, CT_Bands_2022_Rates!X$3), "n/a")</f>
        <v>5.5999999999999999E-3</v>
      </c>
      <c r="Y10" s="136">
        <f>IFERROR(INDEX(CT_Bills_2003_2022!$N$4:$V$25,MATCH(CT_Bands_2022_Rates!$B10,CT_Bills_2003_2022!$B$4:$B$25,0),MATCH(CT_Bands_2022_Rates!Y$3,CT_Bills_2003_2022!$N$3:$V$3,0))/SUMIFS(CT_Bands_Revaluing_2022!$W$19:$AF$19, CT_Bands_Revaluing_2022!$W$4:$AF$4, CT_Bands_2022_Rates!Y$3), "n/a")</f>
        <v>6.1000000000000004E-3</v>
      </c>
      <c r="Z10" s="136">
        <f>IFERROR(INDEX(CT_Bills_2003_2022!$N$4:$V$25,MATCH(CT_Bands_2022_Rates!$B10,CT_Bills_2003_2022!$B$4:$B$25,0),MATCH(CT_Bands_2022_Rates!Z$3,CT_Bills_2003_2022!$N$3:$V$3,0))/SUMIFS(CT_Bands_Revaluing_2022!$W$19:$AF$19, CT_Bands_Revaluing_2022!$W$4:$AF$4, CT_Bands_2022_Rates!Z$3), "n/a")</f>
        <v>6.6E-3</v>
      </c>
      <c r="AA10" s="136">
        <f>IFERROR(INDEX(CT_Bills_2003_2022!$N$4:$V$25,MATCH(CT_Bands_2022_Rates!$B10,CT_Bills_2003_2022!$B$4:$B$25,0),MATCH(CT_Bands_2022_Rates!AA$3,CT_Bills_2003_2022!$N$3:$V$3,0))/SUMIFS(CT_Bands_Revaluing_2022!$W$19:$AF$19, CT_Bands_Revaluing_2022!$W$4:$AF$4, CT_Bands_2022_Rates!AA$3), "n/a")</f>
        <v>6.899999999999999E-3</v>
      </c>
      <c r="AB10" s="136">
        <f>IFERROR(INDEX(CT_Bills_2003_2022!$N$4:$V$25,MATCH(CT_Bands_2022_Rates!$B10,CT_Bills_2003_2022!$B$4:$B$25,0),MATCH(CT_Bands_2022_Rates!AB$3,CT_Bills_2003_2022!$N$3:$V$3,0))/SUMIFS(CT_Bands_Revaluing_2022!$W$19:$AF$19, CT_Bands_Revaluing_2022!$W$4:$AF$4, CT_Bands_2022_Rates!AB$3), "n/a")</f>
        <v>7.1999999999999989E-3</v>
      </c>
      <c r="AC10" s="136">
        <f>IFERROR(INDEX(CT_Bills_2003_2022!$N$4:$V$25,MATCH(CT_Bands_2022_Rates!$B10,CT_Bills_2003_2022!$B$4:$B$25,0),MATCH(CT_Bands_2022_Rates!AC$3,CT_Bills_2003_2022!$N$3:$V$3,0))/SUMIFS(CT_Bands_Revaluing_2022!$W$19:$AF$19, CT_Bands_Revaluing_2022!$W$4:$AF$4, CT_Bands_2022_Rates!AC$3), "n/a")</f>
        <v>7.1999999999999981E-3</v>
      </c>
      <c r="AD10" s="136">
        <f>IFERROR(INDEX(CT_Bills_2003_2022!$N$4:$V$25,MATCH(CT_Bands_2022_Rates!$B10,CT_Bills_2003_2022!$B$4:$B$25,0),MATCH(CT_Bands_2022_Rates!AD$3,CT_Bills_2003_2022!$N$3:$V$3,0))/SUMIFS(CT_Bands_Revaluing_2022!$W$19:$AF$19, CT_Bands_Revaluing_2022!$W$4:$AF$4, CT_Bands_2022_Rates!AD$3), "n/a")</f>
        <v>7.1999999999999998E-3</v>
      </c>
      <c r="AE10" s="136">
        <f>IFERROR(INDEX(CT_Bills_2003_2022!$N$4:$V$25,MATCH(CT_Bands_2022_Rates!$B10,CT_Bills_2003_2022!$B$4:$B$25,0),MATCH(CT_Bands_2022_Rates!AE$3,CT_Bills_2003_2022!$N$3:$V$3,0))/SUMIFS(CT_Bands_Revaluing_2022!$W$19:$AF$19, CT_Bands_Revaluing_2022!$W$4:$AF$4, CT_Bands_2022_Rates!AE$3), "n/a")</f>
        <v>7.1999999999999998E-3</v>
      </c>
      <c r="AF10" s="147">
        <f>IFERROR(INDEX(CT_Bills_2003_2022!$N$4:$V$25,MATCH(CT_Bands_2022_Rates!$B10,CT_Bills_2003_2022!$B$4:$B$25,0),MATCH(CT_Bands_2022_Rates!AF$3,CT_Bills_2003_2022!$N$3:$V$3,0))/SUMIFS(CT_Bands_Revaluing_2022!$W$19:$AF$19, CT_Bands_Revaluing_2022!$W$4:$AF$4, CT_Bands_2022_Rates!AF$3), "n/a")</f>
        <v>5.1000000000000004E-3</v>
      </c>
      <c r="AG10" s="136">
        <f>IFERROR(INDEX(CT_Bills_2003_2022!$N$4:$V$25,MATCH(CT_Bands_2022_Rates!$B10,CT_Bills_2003_2022!$B$4:$B$25,0),MATCH(CT_Bands_2022_Rates!AG$3,CT_Bills_2003_2022!$N$3:$V$3,0))/SUMIFS(CT_Bands_Revaluing_2022!$W$19:$AF$19, CT_Bands_Revaluing_2022!$W$4:$AF$4, CT_Bands_2022_Rates!AG$3), "n/a")</f>
        <v>5.5999999999999999E-3</v>
      </c>
      <c r="AH10" s="136">
        <f>IFERROR(INDEX(CT_Bills_2003_2022!$N$4:$V$25,MATCH(CT_Bands_2022_Rates!$B10,CT_Bills_2003_2022!$B$4:$B$25,0),MATCH(CT_Bands_2022_Rates!AH$3,CT_Bills_2003_2022!$N$3:$V$3,0))/SUMIFS(CT_Bands_Revaluing_2022!$W$19:$AF$19, CT_Bands_Revaluing_2022!$W$4:$AF$4, CT_Bands_2022_Rates!AH$3), "n/a")</f>
        <v>6.1000000000000004E-3</v>
      </c>
      <c r="AI10" s="136">
        <f>IFERROR(INDEX(CT_Bills_2003_2022!$N$4:$V$25,MATCH(CT_Bands_2022_Rates!$B10,CT_Bills_2003_2022!$B$4:$B$25,0),MATCH(CT_Bands_2022_Rates!AI$3,CT_Bills_2003_2022!$N$3:$V$3,0))/SUMIFS(CT_Bands_Revaluing_2022!$W$19:$AF$19, CT_Bands_Revaluing_2022!$W$4:$AF$4, CT_Bands_2022_Rates!AI$3), "n/a")</f>
        <v>6.6E-3</v>
      </c>
      <c r="AJ10" s="136">
        <f>IFERROR(INDEX(CT_Bills_2003_2022!$N$4:$V$25,MATCH(CT_Bands_2022_Rates!$B10,CT_Bills_2003_2022!$B$4:$B$25,0),MATCH(CT_Bands_2022_Rates!AJ$3,CT_Bills_2003_2022!$N$3:$V$3,0))/SUMIFS(CT_Bands_Revaluing_2022!$W$19:$AF$19, CT_Bands_Revaluing_2022!$W$4:$AF$4, CT_Bands_2022_Rates!AJ$3), "n/a")</f>
        <v>6.899999999999999E-3</v>
      </c>
      <c r="AK10" s="136">
        <f>IFERROR(INDEX(CT_Bills_2003_2022!$N$4:$V$25,MATCH(CT_Bands_2022_Rates!$B10,CT_Bills_2003_2022!$B$4:$B$25,0),MATCH(CT_Bands_2022_Rates!AK$3,CT_Bills_2003_2022!$N$3:$V$3,0))/SUMIFS(CT_Bands_Revaluing_2022!$W$19:$AF$19, CT_Bands_Revaluing_2022!$W$4:$AF$4, CT_Bands_2022_Rates!AK$3), "n/a")</f>
        <v>7.1999999999999989E-3</v>
      </c>
      <c r="AL10" s="136">
        <f>IFERROR(INDEX(CT_Bills_2003_2022!$N$4:$V$25,MATCH(CT_Bands_2022_Rates!$B10,CT_Bills_2003_2022!$B$4:$B$25,0),MATCH(CT_Bands_2022_Rates!AL$3,CT_Bills_2003_2022!$N$3:$V$3,0))/SUMIFS(CT_Bands_Revaluing_2022!$W$19:$AF$19, CT_Bands_Revaluing_2022!$W$4:$AF$4, CT_Bands_2022_Rates!AL$3), "n/a")</f>
        <v>7.1999999999999981E-3</v>
      </c>
      <c r="AM10" s="136">
        <f>IFERROR(INDEX(CT_Bills_2003_2022!$N$4:$V$25,MATCH(CT_Bands_2022_Rates!$B10,CT_Bills_2003_2022!$B$4:$B$25,0),MATCH(CT_Bands_2022_Rates!AM$3,CT_Bills_2003_2022!$N$3:$V$3,0))/SUMIFS(CT_Bands_Revaluing_2022!$W$19:$AF$19, CT_Bands_Revaluing_2022!$W$4:$AF$4, CT_Bands_2022_Rates!AM$3), "n/a")</f>
        <v>7.1999999999999998E-3</v>
      </c>
      <c r="AN10" s="136">
        <f>IFERROR(INDEX(CT_Bills_2003_2022!$N$4:$V$25,MATCH(CT_Bands_2022_Rates!$B10,CT_Bills_2003_2022!$B$4:$B$25,0),MATCH(CT_Bands_2022_Rates!AN$3,CT_Bills_2003_2022!$N$3:$V$3,0))/SUMIFS(CT_Bands_Revaluing_2022!$W$19:$AF$19, CT_Bands_Revaluing_2022!$W$4:$AF$4, CT_Bands_2022_Rates!AN$3), "n/a")</f>
        <v>7.1999999999999998E-3</v>
      </c>
      <c r="AO10" s="147">
        <f>IFERROR(INDEX(CT_Bills_2003_2022!$N$4:$V$25,MATCH(CT_Bands_2022_Rates!$B10,CT_Bills_2003_2022!$B$4:$B$25,0),MATCH(CT_Bands_2022_Rates!AO$3,CT_Bills_2003_2022!$N$3:$V$3,0))/SUMIFS(CT_Bands_Revaluing_2022!$W$19:$AF$19, CT_Bands_Revaluing_2022!$W$4:$AF$4, CT_Bands_2022_Rates!AO$3), "n/a")</f>
        <v>5.1000000000000004E-3</v>
      </c>
      <c r="AP10" s="136">
        <f>IFERROR(INDEX(CT_Bills_2003_2022!$N$4:$V$25,MATCH(CT_Bands_2022_Rates!$B10,CT_Bills_2003_2022!$B$4:$B$25,0),MATCH(CT_Bands_2022_Rates!AP$3,CT_Bills_2003_2022!$N$3:$V$3,0))/SUMIFS(CT_Bands_Revaluing_2022!$W$19:$AF$19, CT_Bands_Revaluing_2022!$W$4:$AF$4, CT_Bands_2022_Rates!AP$3), "n/a")</f>
        <v>5.5999999999999999E-3</v>
      </c>
      <c r="AQ10" s="136">
        <f>IFERROR(INDEX(CT_Bills_2003_2022!$N$4:$V$25,MATCH(CT_Bands_2022_Rates!$B10,CT_Bills_2003_2022!$B$4:$B$25,0),MATCH(CT_Bands_2022_Rates!AQ$3,CT_Bills_2003_2022!$N$3:$V$3,0))/SUMIFS(CT_Bands_Revaluing_2022!$W$19:$AF$19, CT_Bands_Revaluing_2022!$W$4:$AF$4, CT_Bands_2022_Rates!AQ$3), "n/a")</f>
        <v>6.1000000000000004E-3</v>
      </c>
      <c r="AR10" s="136">
        <f>IFERROR(INDEX(CT_Bills_2003_2022!$N$4:$V$25,MATCH(CT_Bands_2022_Rates!$B10,CT_Bills_2003_2022!$B$4:$B$25,0),MATCH(CT_Bands_2022_Rates!AR$3,CT_Bills_2003_2022!$N$3:$V$3,0))/SUMIFS(CT_Bands_Revaluing_2022!$W$19:$AF$19, CT_Bands_Revaluing_2022!$W$4:$AF$4, CT_Bands_2022_Rates!AR$3), "n/a")</f>
        <v>6.6E-3</v>
      </c>
      <c r="AS10" s="136">
        <f>IFERROR(INDEX(CT_Bills_2003_2022!$N$4:$V$25,MATCH(CT_Bands_2022_Rates!$B10,CT_Bills_2003_2022!$B$4:$B$25,0),MATCH(CT_Bands_2022_Rates!AS$3,CT_Bills_2003_2022!$N$3:$V$3,0))/SUMIFS(CT_Bands_Revaluing_2022!$W$19:$AF$19, CT_Bands_Revaluing_2022!$W$4:$AF$4, CT_Bands_2022_Rates!AS$3), "n/a")</f>
        <v>6.899999999999999E-3</v>
      </c>
      <c r="AT10" s="136">
        <f>IFERROR(INDEX(CT_Bills_2003_2022!$N$4:$V$25,MATCH(CT_Bands_2022_Rates!$B10,CT_Bills_2003_2022!$B$4:$B$25,0),MATCH(CT_Bands_2022_Rates!AT$3,CT_Bills_2003_2022!$N$3:$V$3,0))/SUMIFS(CT_Bands_Revaluing_2022!$W$19:$AF$19, CT_Bands_Revaluing_2022!$W$4:$AF$4, CT_Bands_2022_Rates!AT$3), "n/a")</f>
        <v>7.1999999999999989E-3</v>
      </c>
      <c r="AU10" s="136">
        <f>IFERROR(INDEX(CT_Bills_2003_2022!$N$4:$V$25,MATCH(CT_Bands_2022_Rates!$B10,CT_Bills_2003_2022!$B$4:$B$25,0),MATCH(CT_Bands_2022_Rates!AU$3,CT_Bills_2003_2022!$N$3:$V$3,0))/SUMIFS(CT_Bands_Revaluing_2022!$W$19:$AF$19, CT_Bands_Revaluing_2022!$W$4:$AF$4, CT_Bands_2022_Rates!AU$3), "n/a")</f>
        <v>7.1999999999999981E-3</v>
      </c>
      <c r="AV10" s="136">
        <f>IFERROR(INDEX(CT_Bills_2003_2022!$N$4:$V$25,MATCH(CT_Bands_2022_Rates!$B10,CT_Bills_2003_2022!$B$4:$B$25,0),MATCH(CT_Bands_2022_Rates!AV$3,CT_Bills_2003_2022!$N$3:$V$3,0))/SUMIFS(CT_Bands_Revaluing_2022!$W$19:$AF$19, CT_Bands_Revaluing_2022!$W$4:$AF$4, CT_Bands_2022_Rates!AV$3), "n/a")</f>
        <v>7.1999999999999998E-3</v>
      </c>
      <c r="AW10" s="136">
        <f>IFERROR(INDEX(CT_Bills_2003_2022!$N$4:$V$25,MATCH(CT_Bands_2022_Rates!$B10,CT_Bills_2003_2022!$B$4:$B$25,0),MATCH(CT_Bands_2022_Rates!AW$3,CT_Bills_2003_2022!$N$3:$V$3,0))/SUMIFS(CT_Bands_Revaluing_2022!$W$19:$AF$19, CT_Bands_Revaluing_2022!$W$4:$AF$4, CT_Bands_2022_Rates!AW$3), "n/a")</f>
        <v>7.1999999999999998E-3</v>
      </c>
      <c r="AX10" s="147">
        <f>IFERROR(INDEX(CT_Bills_2003_2022!$N$4:$V$25,MATCH(CT_Bands_2022_Rates!$B10,CT_Bills_2003_2022!$B$4:$B$25,0),MATCH(CT_Bands_2022_Rates!AX$3,CT_Bills_2003_2022!$N$3:$V$3,0))/SUMIFS(CT_Bands_Revaluing_2022!$W$19:$AF$19, CT_Bands_Revaluing_2022!$W$4:$AF$4, CT_Bands_2022_Rates!AX$3), "n/a")</f>
        <v>5.1000000000000004E-3</v>
      </c>
      <c r="AY10" s="136">
        <f>IFERROR(INDEX(CT_Bills_2003_2022!$N$4:$V$25,MATCH(CT_Bands_2022_Rates!$B10,CT_Bills_2003_2022!$B$4:$B$25,0),MATCH(CT_Bands_2022_Rates!AY$3,CT_Bills_2003_2022!$N$3:$V$3,0))/SUMIFS(CT_Bands_Revaluing_2022!$W$19:$AF$19, CT_Bands_Revaluing_2022!$W$4:$AF$4, CT_Bands_2022_Rates!AY$3), "n/a")</f>
        <v>5.5999999999999999E-3</v>
      </c>
      <c r="AZ10" s="136">
        <f>IFERROR(INDEX(CT_Bills_2003_2022!$N$4:$V$25,MATCH(CT_Bands_2022_Rates!$B10,CT_Bills_2003_2022!$B$4:$B$25,0),MATCH(CT_Bands_2022_Rates!AZ$3,CT_Bills_2003_2022!$N$3:$V$3,0))/SUMIFS(CT_Bands_Revaluing_2022!$W$19:$AF$19, CT_Bands_Revaluing_2022!$W$4:$AF$4, CT_Bands_2022_Rates!AZ$3), "n/a")</f>
        <v>6.1000000000000004E-3</v>
      </c>
      <c r="BA10" s="136">
        <f>IFERROR(INDEX(CT_Bills_2003_2022!$N$4:$V$25,MATCH(CT_Bands_2022_Rates!$B10,CT_Bills_2003_2022!$B$4:$B$25,0),MATCH(CT_Bands_2022_Rates!BA$3,CT_Bills_2003_2022!$N$3:$V$3,0))/SUMIFS(CT_Bands_Revaluing_2022!$W$19:$AF$19, CT_Bands_Revaluing_2022!$W$4:$AF$4, CT_Bands_2022_Rates!BA$3), "n/a")</f>
        <v>6.6E-3</v>
      </c>
      <c r="BB10" s="136">
        <f>IFERROR(INDEX(CT_Bills_2003_2022!$N$4:$V$25,MATCH(CT_Bands_2022_Rates!$B10,CT_Bills_2003_2022!$B$4:$B$25,0),MATCH(CT_Bands_2022_Rates!BB$3,CT_Bills_2003_2022!$N$3:$V$3,0))/SUMIFS(CT_Bands_Revaluing_2022!$W$19:$AF$19, CT_Bands_Revaluing_2022!$W$4:$AF$4, CT_Bands_2022_Rates!BB$3), "n/a")</f>
        <v>6.899999999999999E-3</v>
      </c>
      <c r="BC10" s="136">
        <f>IFERROR(INDEX(CT_Bills_2003_2022!$N$4:$V$25,MATCH(CT_Bands_2022_Rates!$B10,CT_Bills_2003_2022!$B$4:$B$25,0),MATCH(CT_Bands_2022_Rates!BC$3,CT_Bills_2003_2022!$N$3:$V$3,0))/SUMIFS(CT_Bands_Revaluing_2022!$W$19:$AF$19, CT_Bands_Revaluing_2022!$W$4:$AF$4, CT_Bands_2022_Rates!BC$3), "n/a")</f>
        <v>7.1999999999999989E-3</v>
      </c>
      <c r="BD10" s="136">
        <f>IFERROR(INDEX(CT_Bills_2003_2022!$N$4:$V$25,MATCH(CT_Bands_2022_Rates!$B10,CT_Bills_2003_2022!$B$4:$B$25,0),MATCH(CT_Bands_2022_Rates!BD$3,CT_Bills_2003_2022!$N$3:$V$3,0))/SUMIFS(CT_Bands_Revaluing_2022!$W$19:$AF$19, CT_Bands_Revaluing_2022!$W$4:$AF$4, CT_Bands_2022_Rates!BD$3), "n/a")</f>
        <v>7.1999999999999981E-3</v>
      </c>
      <c r="BE10" s="136">
        <f>IFERROR(INDEX(CT_Bills_2003_2022!$N$4:$V$25,MATCH(CT_Bands_2022_Rates!$B10,CT_Bills_2003_2022!$B$4:$B$25,0),MATCH(CT_Bands_2022_Rates!BE$3,CT_Bills_2003_2022!$N$3:$V$3,0))/SUMIFS(CT_Bands_Revaluing_2022!$W$19:$AF$19, CT_Bands_Revaluing_2022!$W$4:$AF$4, CT_Bands_2022_Rates!BE$3), "n/a")</f>
        <v>7.1999999999999998E-3</v>
      </c>
      <c r="BF10" s="136">
        <f>IFERROR(INDEX(CT_Bills_2003_2022!$N$4:$V$25,MATCH(CT_Bands_2022_Rates!$B10,CT_Bills_2003_2022!$B$4:$B$25,0),MATCH(CT_Bands_2022_Rates!BF$3,CT_Bills_2003_2022!$N$3:$V$3,0))/SUMIFS(CT_Bands_Revaluing_2022!$W$19:$AF$19, CT_Bands_Revaluing_2022!$W$4:$AF$4, CT_Bands_2022_Rates!BF$3), "n/a")</f>
        <v>7.1999999999999998E-3</v>
      </c>
      <c r="BG10" s="147">
        <f>IFERROR(INDEX(CT_Bills_2003_2022!$N$4:$V$25,MATCH(CT_Bands_2022_Rates!$B10,CT_Bills_2003_2022!$B$4:$B$25,0),MATCH(CT_Bands_2022_Rates!BG$3,CT_Bills_2003_2022!$N$3:$V$3,0))/SUMIFS(CT_Bands_Revaluing_2022!$W$19:$AF$19, CT_Bands_Revaluing_2022!$W$4:$AF$4, CT_Bands_2022_Rates!BG$3), "n/a")</f>
        <v>5.1000000000000004E-3</v>
      </c>
      <c r="BH10" s="136">
        <f>IFERROR(INDEX(CT_Bills_2003_2022!$N$4:$V$25,MATCH(CT_Bands_2022_Rates!$B10,CT_Bills_2003_2022!$B$4:$B$25,0),MATCH(CT_Bands_2022_Rates!BH$3,CT_Bills_2003_2022!$N$3:$V$3,0))/SUMIFS(CT_Bands_Revaluing_2022!$W$19:$AF$19, CT_Bands_Revaluing_2022!$W$4:$AF$4, CT_Bands_2022_Rates!BH$3), "n/a")</f>
        <v>5.5999999999999999E-3</v>
      </c>
      <c r="BI10" s="136">
        <f>IFERROR(INDEX(CT_Bills_2003_2022!$N$4:$V$25,MATCH(CT_Bands_2022_Rates!$B10,CT_Bills_2003_2022!$B$4:$B$25,0),MATCH(CT_Bands_2022_Rates!BI$3,CT_Bills_2003_2022!$N$3:$V$3,0))/SUMIFS(CT_Bands_Revaluing_2022!$W$19:$AF$19, CT_Bands_Revaluing_2022!$W$4:$AF$4, CT_Bands_2022_Rates!BI$3), "n/a")</f>
        <v>6.1000000000000004E-3</v>
      </c>
      <c r="BJ10" s="136">
        <f>IFERROR(INDEX(CT_Bills_2003_2022!$N$4:$V$25,MATCH(CT_Bands_2022_Rates!$B10,CT_Bills_2003_2022!$B$4:$B$25,0),MATCH(CT_Bands_2022_Rates!BJ$3,CT_Bills_2003_2022!$N$3:$V$3,0))/SUMIFS(CT_Bands_Revaluing_2022!$W$19:$AF$19, CT_Bands_Revaluing_2022!$W$4:$AF$4, CT_Bands_2022_Rates!BJ$3), "n/a")</f>
        <v>6.6E-3</v>
      </c>
      <c r="BK10" s="136">
        <f>IFERROR(INDEX(CT_Bills_2003_2022!$N$4:$V$25,MATCH(CT_Bands_2022_Rates!$B10,CT_Bills_2003_2022!$B$4:$B$25,0),MATCH(CT_Bands_2022_Rates!BK$3,CT_Bills_2003_2022!$N$3:$V$3,0))/SUMIFS(CT_Bands_Revaluing_2022!$W$19:$AF$19, CT_Bands_Revaluing_2022!$W$4:$AF$4, CT_Bands_2022_Rates!BK$3), "n/a")</f>
        <v>6.899999999999999E-3</v>
      </c>
      <c r="BL10" s="136">
        <f>IFERROR(INDEX(CT_Bills_2003_2022!$N$4:$V$25,MATCH(CT_Bands_2022_Rates!$B10,CT_Bills_2003_2022!$B$4:$B$25,0),MATCH(CT_Bands_2022_Rates!BL$3,CT_Bills_2003_2022!$N$3:$V$3,0))/SUMIFS(CT_Bands_Revaluing_2022!$W$19:$AF$19, CT_Bands_Revaluing_2022!$W$4:$AF$4, CT_Bands_2022_Rates!BL$3), "n/a")</f>
        <v>7.1999999999999989E-3</v>
      </c>
      <c r="BM10" s="136">
        <f>IFERROR(INDEX(CT_Bills_2003_2022!$N$4:$V$25,MATCH(CT_Bands_2022_Rates!$B10,CT_Bills_2003_2022!$B$4:$B$25,0),MATCH(CT_Bands_2022_Rates!BM$3,CT_Bills_2003_2022!$N$3:$V$3,0))/SUMIFS(CT_Bands_Revaluing_2022!$W$19:$AF$19, CT_Bands_Revaluing_2022!$W$4:$AF$4, CT_Bands_2022_Rates!BM$3), "n/a")</f>
        <v>7.1999999999999981E-3</v>
      </c>
      <c r="BN10" s="136">
        <f>IFERROR(INDEX(CT_Bills_2003_2022!$N$4:$V$25,MATCH(CT_Bands_2022_Rates!$B10,CT_Bills_2003_2022!$B$4:$B$25,0),MATCH(CT_Bands_2022_Rates!BN$3,CT_Bills_2003_2022!$N$3:$V$3,0))/SUMIFS(CT_Bands_Revaluing_2022!$W$19:$AF$19, CT_Bands_Revaluing_2022!$W$4:$AF$4, CT_Bands_2022_Rates!BN$3), "n/a")</f>
        <v>7.1999999999999998E-3</v>
      </c>
      <c r="BO10" s="136">
        <f>IFERROR(INDEX(CT_Bills_2003_2022!$N$4:$V$25,MATCH(CT_Bands_2022_Rates!$B10,CT_Bills_2003_2022!$B$4:$B$25,0),MATCH(CT_Bands_2022_Rates!BO$3,CT_Bills_2003_2022!$N$3:$V$3,0))/SUMIFS(CT_Bands_Revaluing_2022!$W$19:$AF$19, CT_Bands_Revaluing_2022!$W$4:$AF$4, CT_Bands_2022_Rates!BO$3), "n/a")</f>
        <v>7.1999999999999998E-3</v>
      </c>
      <c r="BP10" s="147">
        <f>IFERROR(INDEX(CT_Bills_2003_2022!$N$4:$V$25,MATCH(CT_Bands_2022_Rates!$B10,CT_Bills_2003_2022!$B$4:$B$25,0),MATCH(CT_Bands_2022_Rates!BP$3,CT_Bills_2003_2022!$N$3:$V$3,0))/SUMIFS(CT_Bands_Revaluing_2022!$W$19:$AF$19, CT_Bands_Revaluing_2022!$W$4:$AF$4, CT_Bands_2022_Rates!BP$3), "n/a")</f>
        <v>5.1000000000000004E-3</v>
      </c>
      <c r="BQ10" s="136">
        <f>IFERROR(INDEX(CT_Bills_2003_2022!$N$4:$V$25,MATCH(CT_Bands_2022_Rates!$B10,CT_Bills_2003_2022!$B$4:$B$25,0),MATCH(CT_Bands_2022_Rates!BQ$3,CT_Bills_2003_2022!$N$3:$V$3,0))/SUMIFS(CT_Bands_Revaluing_2022!$W$19:$AF$19, CT_Bands_Revaluing_2022!$W$4:$AF$4, CT_Bands_2022_Rates!BQ$3), "n/a")</f>
        <v>5.5999999999999999E-3</v>
      </c>
      <c r="BR10" s="136">
        <f>IFERROR(INDEX(CT_Bills_2003_2022!$N$4:$V$25,MATCH(CT_Bands_2022_Rates!$B10,CT_Bills_2003_2022!$B$4:$B$25,0),MATCH(CT_Bands_2022_Rates!BR$3,CT_Bills_2003_2022!$N$3:$V$3,0))/SUMIFS(CT_Bands_Revaluing_2022!$W$19:$AF$19, CT_Bands_Revaluing_2022!$W$4:$AF$4, CT_Bands_2022_Rates!BR$3), "n/a")</f>
        <v>6.1000000000000004E-3</v>
      </c>
      <c r="BS10" s="136">
        <f>IFERROR(INDEX(CT_Bills_2003_2022!$N$4:$V$25,MATCH(CT_Bands_2022_Rates!$B10,CT_Bills_2003_2022!$B$4:$B$25,0),MATCH(CT_Bands_2022_Rates!BS$3,CT_Bills_2003_2022!$N$3:$V$3,0))/SUMIFS(CT_Bands_Revaluing_2022!$W$19:$AF$19, CT_Bands_Revaluing_2022!$W$4:$AF$4, CT_Bands_2022_Rates!BS$3), "n/a")</f>
        <v>6.6E-3</v>
      </c>
      <c r="BT10" s="136">
        <f>IFERROR(INDEX(CT_Bills_2003_2022!$N$4:$V$25,MATCH(CT_Bands_2022_Rates!$B10,CT_Bills_2003_2022!$B$4:$B$25,0),MATCH(CT_Bands_2022_Rates!BT$3,CT_Bills_2003_2022!$N$3:$V$3,0))/SUMIFS(CT_Bands_Revaluing_2022!$W$19:$AF$19, CT_Bands_Revaluing_2022!$W$4:$AF$4, CT_Bands_2022_Rates!BT$3), "n/a")</f>
        <v>6.899999999999999E-3</v>
      </c>
      <c r="BU10" s="136">
        <f>IFERROR(INDEX(CT_Bills_2003_2022!$N$4:$V$25,MATCH(CT_Bands_2022_Rates!$B10,CT_Bills_2003_2022!$B$4:$B$25,0),MATCH(CT_Bands_2022_Rates!BU$3,CT_Bills_2003_2022!$N$3:$V$3,0))/SUMIFS(CT_Bands_Revaluing_2022!$W$19:$AF$19, CT_Bands_Revaluing_2022!$W$4:$AF$4, CT_Bands_2022_Rates!BU$3), "n/a")</f>
        <v>7.1999999999999989E-3</v>
      </c>
      <c r="BV10" s="136">
        <f>IFERROR(INDEX(CT_Bills_2003_2022!$N$4:$V$25,MATCH(CT_Bands_2022_Rates!$B10,CT_Bills_2003_2022!$B$4:$B$25,0),MATCH(CT_Bands_2022_Rates!BV$3,CT_Bills_2003_2022!$N$3:$V$3,0))/SUMIFS(CT_Bands_Revaluing_2022!$W$19:$AF$19, CT_Bands_Revaluing_2022!$W$4:$AF$4, CT_Bands_2022_Rates!BV$3), "n/a")</f>
        <v>7.1999999999999981E-3</v>
      </c>
      <c r="BW10" s="136">
        <f>IFERROR(INDEX(CT_Bills_2003_2022!$N$4:$V$25,MATCH(CT_Bands_2022_Rates!$B10,CT_Bills_2003_2022!$B$4:$B$25,0),MATCH(CT_Bands_2022_Rates!BW$3,CT_Bills_2003_2022!$N$3:$V$3,0))/SUMIFS(CT_Bands_Revaluing_2022!$W$19:$AF$19, CT_Bands_Revaluing_2022!$W$4:$AF$4, CT_Bands_2022_Rates!BW$3), "n/a")</f>
        <v>7.1999999999999998E-3</v>
      </c>
      <c r="BX10" s="136">
        <f>IFERROR(INDEX(CT_Bills_2003_2022!$N$4:$V$25,MATCH(CT_Bands_2022_Rates!$B10,CT_Bills_2003_2022!$B$4:$B$25,0),MATCH(CT_Bands_2022_Rates!BX$3,CT_Bills_2003_2022!$N$3:$V$3,0))/SUMIFS(CT_Bands_Revaluing_2022!$W$19:$AF$19, CT_Bands_Revaluing_2022!$W$4:$AF$4, CT_Bands_2022_Rates!BX$3), "n/a")</f>
        <v>7.1999999999999998E-3</v>
      </c>
      <c r="BY10" s="147">
        <f>IFERROR(INDEX(CT_Bills_2003_2022!$N$4:$V$25,MATCH(CT_Bands_2022_Rates!$B10,CT_Bills_2003_2022!$B$4:$B$25,0),MATCH(CT_Bands_2022_Rates!BY$3,CT_Bills_2003_2022!$N$3:$V$3,0))/SUMIFS(CT_Bands_Revaluing_2022!$W$19:$AF$19, CT_Bands_Revaluing_2022!$W$4:$AF$4, CT_Bands_2022_Rates!BY$3), "n/a")</f>
        <v>5.1000000000000004E-3</v>
      </c>
      <c r="BZ10" s="136">
        <f>IFERROR(INDEX(CT_Bills_2003_2022!$N$4:$V$25,MATCH(CT_Bands_2022_Rates!$B10,CT_Bills_2003_2022!$B$4:$B$25,0),MATCH(CT_Bands_2022_Rates!BZ$3,CT_Bills_2003_2022!$N$3:$V$3,0))/SUMIFS(CT_Bands_Revaluing_2022!$W$19:$AF$19, CT_Bands_Revaluing_2022!$W$4:$AF$4, CT_Bands_2022_Rates!BZ$3), "n/a")</f>
        <v>5.5999999999999999E-3</v>
      </c>
      <c r="CA10" s="136">
        <f>IFERROR(INDEX(CT_Bills_2003_2022!$N$4:$V$25,MATCH(CT_Bands_2022_Rates!$B10,CT_Bills_2003_2022!$B$4:$B$25,0),MATCH(CT_Bands_2022_Rates!CA$3,CT_Bills_2003_2022!$N$3:$V$3,0))/SUMIFS(CT_Bands_Revaluing_2022!$W$19:$AF$19, CT_Bands_Revaluing_2022!$W$4:$AF$4, CT_Bands_2022_Rates!CA$3), "n/a")</f>
        <v>6.1000000000000004E-3</v>
      </c>
      <c r="CB10" s="136">
        <f>IFERROR(INDEX(CT_Bills_2003_2022!$N$4:$V$25,MATCH(CT_Bands_2022_Rates!$B10,CT_Bills_2003_2022!$B$4:$B$25,0),MATCH(CT_Bands_2022_Rates!CB$3,CT_Bills_2003_2022!$N$3:$V$3,0))/SUMIFS(CT_Bands_Revaluing_2022!$W$19:$AF$19, CT_Bands_Revaluing_2022!$W$4:$AF$4, CT_Bands_2022_Rates!CB$3), "n/a")</f>
        <v>6.6E-3</v>
      </c>
      <c r="CC10" s="136">
        <f>IFERROR(INDEX(CT_Bills_2003_2022!$N$4:$V$25,MATCH(CT_Bands_2022_Rates!$B10,CT_Bills_2003_2022!$B$4:$B$25,0),MATCH(CT_Bands_2022_Rates!CC$3,CT_Bills_2003_2022!$N$3:$V$3,0))/SUMIFS(CT_Bands_Revaluing_2022!$W$19:$AF$19, CT_Bands_Revaluing_2022!$W$4:$AF$4, CT_Bands_2022_Rates!CC$3), "n/a")</f>
        <v>6.899999999999999E-3</v>
      </c>
      <c r="CD10" s="136">
        <f>IFERROR(INDEX(CT_Bills_2003_2022!$N$4:$V$25,MATCH(CT_Bands_2022_Rates!$B10,CT_Bills_2003_2022!$B$4:$B$25,0),MATCH(CT_Bands_2022_Rates!CD$3,CT_Bills_2003_2022!$N$3:$V$3,0))/SUMIFS(CT_Bands_Revaluing_2022!$W$19:$AF$19, CT_Bands_Revaluing_2022!$W$4:$AF$4, CT_Bands_2022_Rates!CD$3), "n/a")</f>
        <v>7.1999999999999989E-3</v>
      </c>
      <c r="CE10" s="136">
        <f>IFERROR(INDEX(CT_Bills_2003_2022!$N$4:$V$25,MATCH(CT_Bands_2022_Rates!$B10,CT_Bills_2003_2022!$B$4:$B$25,0),MATCH(CT_Bands_2022_Rates!CE$3,CT_Bills_2003_2022!$N$3:$V$3,0))/SUMIFS(CT_Bands_Revaluing_2022!$W$19:$AF$19, CT_Bands_Revaluing_2022!$W$4:$AF$4, CT_Bands_2022_Rates!CE$3), "n/a")</f>
        <v>7.1999999999999981E-3</v>
      </c>
      <c r="CF10" s="136">
        <f>IFERROR(INDEX(CT_Bills_2003_2022!$N$4:$V$25,MATCH(CT_Bands_2022_Rates!$B10,CT_Bills_2003_2022!$B$4:$B$25,0),MATCH(CT_Bands_2022_Rates!CF$3,CT_Bills_2003_2022!$N$3:$V$3,0))/SUMIFS(CT_Bands_Revaluing_2022!$W$19:$AF$19, CT_Bands_Revaluing_2022!$W$4:$AF$4, CT_Bands_2022_Rates!CF$3), "n/a")</f>
        <v>7.1999999999999998E-3</v>
      </c>
      <c r="CG10" s="136">
        <f>IFERROR(INDEX(CT_Bills_2003_2022!$N$4:$V$25,MATCH(CT_Bands_2022_Rates!$B10,CT_Bills_2003_2022!$B$4:$B$25,0),MATCH(CT_Bands_2022_Rates!CG$3,CT_Bills_2003_2022!$N$3:$V$3,0))/SUMIFS(CT_Bands_Revaluing_2022!$W$19:$AF$19, CT_Bands_Revaluing_2022!$W$4:$AF$4, CT_Bands_2022_Rates!CG$3), "n/a")</f>
        <v>7.1999999999999998E-3</v>
      </c>
      <c r="CH10" s="136">
        <f>IFERROR(INDEX(CT_Bills_2003_2022!$N$4:$V$25,MATCH(CT_Bands_2022_Rates!$B10,CT_Bills_2003_2022!$B$4:$B$25,0),MATCH(CT_Bands_2022_Rates!CH$3,CT_Bills_2003_2022!$N$3:$V$3,0))/SUMIFS(CT_Bands_Revaluing_2022!$W$19:$AF$19, CT_Bands_Revaluing_2022!$W$4:$AF$4, CT_Bands_2022_Rates!CH$3), "n/a")</f>
        <v>5.1000000000000004E-3</v>
      </c>
      <c r="CI10" s="136">
        <f>IFERROR(INDEX(CT_Bills_2003_2022!$N$4:$V$25,MATCH(CT_Bands_2022_Rates!$B10,CT_Bills_2003_2022!$B$4:$B$25,0),MATCH(CT_Bands_2022_Rates!CI$3,CT_Bills_2003_2022!$N$3:$V$3,0))/SUMIFS(CT_Bands_Revaluing_2022!$W$19:$AF$19, CT_Bands_Revaluing_2022!$W$4:$AF$4, CT_Bands_2022_Rates!CI$3), "n/a")</f>
        <v>5.5999999999999999E-3</v>
      </c>
      <c r="CJ10" s="136">
        <f>IFERROR(INDEX(CT_Bills_2003_2022!$N$4:$V$25,MATCH(CT_Bands_2022_Rates!$B10,CT_Bills_2003_2022!$B$4:$B$25,0),MATCH(CT_Bands_2022_Rates!CJ$3,CT_Bills_2003_2022!$N$3:$V$3,0))/SUMIFS(CT_Bands_Revaluing_2022!$W$19:$AF$19, CT_Bands_Revaluing_2022!$W$4:$AF$4, CT_Bands_2022_Rates!CJ$3), "n/a")</f>
        <v>6.1000000000000004E-3</v>
      </c>
      <c r="CK10" s="136">
        <f>IFERROR(INDEX(CT_Bills_2003_2022!$N$4:$V$25,MATCH(CT_Bands_2022_Rates!$B10,CT_Bills_2003_2022!$B$4:$B$25,0),MATCH(CT_Bands_2022_Rates!CK$3,CT_Bills_2003_2022!$N$3:$V$3,0))/SUMIFS(CT_Bands_Revaluing_2022!$W$19:$AF$19, CT_Bands_Revaluing_2022!$W$4:$AF$4, CT_Bands_2022_Rates!CK$3), "n/a")</f>
        <v>6.6E-3</v>
      </c>
      <c r="CL10" s="136">
        <f>IFERROR(INDEX(CT_Bills_2003_2022!$N$4:$V$25,MATCH(CT_Bands_2022_Rates!$B10,CT_Bills_2003_2022!$B$4:$B$25,0),MATCH(CT_Bands_2022_Rates!CL$3,CT_Bills_2003_2022!$N$3:$V$3,0))/SUMIFS(CT_Bands_Revaluing_2022!$W$19:$AF$19, CT_Bands_Revaluing_2022!$W$4:$AF$4, CT_Bands_2022_Rates!CL$3), "n/a")</f>
        <v>6.899999999999999E-3</v>
      </c>
      <c r="CM10" s="136">
        <f>IFERROR(INDEX(CT_Bills_2003_2022!$N$4:$V$25,MATCH(CT_Bands_2022_Rates!$B10,CT_Bills_2003_2022!$B$4:$B$25,0),MATCH(CT_Bands_2022_Rates!CM$3,CT_Bills_2003_2022!$N$3:$V$3,0))/SUMIFS(CT_Bands_Revaluing_2022!$W$19:$AF$19, CT_Bands_Revaluing_2022!$W$4:$AF$4, CT_Bands_2022_Rates!CM$3), "n/a")</f>
        <v>7.1999999999999989E-3</v>
      </c>
      <c r="CN10" s="136">
        <f>IFERROR(INDEX(CT_Bills_2003_2022!$N$4:$V$25,MATCH(CT_Bands_2022_Rates!$B10,CT_Bills_2003_2022!$B$4:$B$25,0),MATCH(CT_Bands_2022_Rates!CN$3,CT_Bills_2003_2022!$N$3:$V$3,0))/SUMIFS(CT_Bands_Revaluing_2022!$W$19:$AF$19, CT_Bands_Revaluing_2022!$W$4:$AF$4, CT_Bands_2022_Rates!CN$3), "n/a")</f>
        <v>7.1999999999999981E-3</v>
      </c>
      <c r="CO10" s="136">
        <f>IFERROR(INDEX(CT_Bills_2003_2022!$N$4:$V$25,MATCH(CT_Bands_2022_Rates!$B10,CT_Bills_2003_2022!$B$4:$B$25,0),MATCH(CT_Bands_2022_Rates!CO$3,CT_Bills_2003_2022!$N$3:$V$3,0))/SUMIFS(CT_Bands_Revaluing_2022!$W$19:$AF$19, CT_Bands_Revaluing_2022!$W$4:$AF$4, CT_Bands_2022_Rates!CO$3), "n/a")</f>
        <v>7.1999999999999998E-3</v>
      </c>
      <c r="CP10" s="136">
        <f>IFERROR(INDEX(CT_Bills_2003_2022!$N$4:$V$25,MATCH(CT_Bands_2022_Rates!$B10,CT_Bills_2003_2022!$B$4:$B$25,0),MATCH(CT_Bands_2022_Rates!CP$3,CT_Bills_2003_2022!$N$3:$V$3,0))/SUMIFS(CT_Bands_Revaluing_2022!$W$19:$AF$19, CT_Bands_Revaluing_2022!$W$4:$AF$4, CT_Bands_2022_Rates!CP$3), "n/a")</f>
        <v>7.1999999999999998E-3</v>
      </c>
    </row>
    <row r="11" spans="1:94" x14ac:dyDescent="0.25">
      <c r="A11" s="126" t="s">
        <v>1101</v>
      </c>
      <c r="B11" s="127" t="s">
        <v>1102</v>
      </c>
      <c r="C11" s="127" t="s">
        <v>2325</v>
      </c>
      <c r="D11" s="150">
        <f>IF(N11=0, CT_Modelling_LAs!Q11, N11)</f>
        <v>3.2000000000000006E-3</v>
      </c>
      <c r="E11" s="150">
        <f>IF(X11=0,CT_Modelling_LAs!R11, X11)</f>
        <v>4.1000000000000003E-3</v>
      </c>
      <c r="F11" s="150">
        <f>IF(AH11=0,CT_Modelling_LAs!S11, AH11)</f>
        <v>4.9999999999999992E-3</v>
      </c>
      <c r="G11" s="150">
        <f>IF(AR11=0,CT_Modelling_LAs!T11, AR11)</f>
        <v>5.8999999999999999E-3</v>
      </c>
      <c r="H11" s="150">
        <f>IF(BB11=0,CT_Modelling_LAs!U11, BB11)</f>
        <v>6.7999999999999988E-3</v>
      </c>
      <c r="I11" s="150">
        <f>IF(BL11=0,CT_Modelling_LAs!V11, BL11)</f>
        <v>8.2000000000000007E-3</v>
      </c>
      <c r="J11" s="150">
        <f>IF(BV11=0,CT_Modelling_LAs!W11, BV11)</f>
        <v>8.2000000000000007E-3</v>
      </c>
      <c r="K11" s="150">
        <f>IF(CF11=0,CT_Modelling_LAs!X11, CF11)</f>
        <v>8.2000000000000007E-3</v>
      </c>
      <c r="L11" s="150">
        <f>IF(CG11=0,CT_Modelling_LAs!Y11, CP11)</f>
        <v>8.2000000000000007E-3</v>
      </c>
      <c r="M11" s="127"/>
      <c r="N11" s="136">
        <f>IFERROR(INDEX(CT_Bills_2003_2022!$N$4:$V$25,MATCH(CT_Bands_2022_Rates!$B11,CT_Bills_2003_2022!$B$4:$B$25,0),MATCH(CT_Bands_2022_Rates!N$3,CT_Bills_2003_2022!$N$3:$V$3,0))/SUMIFS(CT_Bands_Revaluing_2022!$W$19:$AF$19, CT_Bands_Revaluing_2022!$W$4:$AF$4, CT_Bands_2022_Rates!N$3), "n/a")</f>
        <v>3.2000000000000006E-3</v>
      </c>
      <c r="O11" s="136">
        <f>IFERROR(INDEX(CT_Bills_2003_2022!$N$4:$V$25,MATCH(CT_Bands_2022_Rates!$B11,CT_Bills_2003_2022!$B$4:$B$25,0),MATCH(CT_Bands_2022_Rates!O$3,CT_Bills_2003_2022!$N$3:$V$3,0))/SUMIFS(CT_Bands_Revaluing_2022!$W$19:$AF$19, CT_Bands_Revaluing_2022!$W$4:$AF$4, CT_Bands_2022_Rates!O$3), "n/a")</f>
        <v>4.1000000000000003E-3</v>
      </c>
      <c r="P11" s="136">
        <f>IFERROR(INDEX(CT_Bills_2003_2022!$N$4:$V$25,MATCH(CT_Bands_2022_Rates!$B11,CT_Bills_2003_2022!$B$4:$B$25,0),MATCH(CT_Bands_2022_Rates!P$3,CT_Bills_2003_2022!$N$3:$V$3,0))/SUMIFS(CT_Bands_Revaluing_2022!$W$19:$AF$19, CT_Bands_Revaluing_2022!$W$4:$AF$4, CT_Bands_2022_Rates!P$3), "n/a")</f>
        <v>4.9999999999999992E-3</v>
      </c>
      <c r="Q11" s="136">
        <f>IFERROR(INDEX(CT_Bills_2003_2022!$N$4:$V$25,MATCH(CT_Bands_2022_Rates!$B11,CT_Bills_2003_2022!$B$4:$B$25,0),MATCH(CT_Bands_2022_Rates!Q$3,CT_Bills_2003_2022!$N$3:$V$3,0))/SUMIFS(CT_Bands_Revaluing_2022!$W$19:$AF$19, CT_Bands_Revaluing_2022!$W$4:$AF$4, CT_Bands_2022_Rates!Q$3), "n/a")</f>
        <v>5.8999999999999999E-3</v>
      </c>
      <c r="R11" s="136">
        <f>IFERROR(INDEX(CT_Bills_2003_2022!$N$4:$V$25,MATCH(CT_Bands_2022_Rates!$B11,CT_Bills_2003_2022!$B$4:$B$25,0),MATCH(CT_Bands_2022_Rates!R$3,CT_Bills_2003_2022!$N$3:$V$3,0))/SUMIFS(CT_Bands_Revaluing_2022!$W$19:$AF$19, CT_Bands_Revaluing_2022!$W$4:$AF$4, CT_Bands_2022_Rates!R$3), "n/a")</f>
        <v>6.7999999999999988E-3</v>
      </c>
      <c r="S11" s="136">
        <f>IFERROR(INDEX(CT_Bills_2003_2022!$N$4:$V$25,MATCH(CT_Bands_2022_Rates!$B11,CT_Bills_2003_2022!$B$4:$B$25,0),MATCH(CT_Bands_2022_Rates!S$3,CT_Bills_2003_2022!$N$3:$V$3,0))/SUMIFS(CT_Bands_Revaluing_2022!$W$19:$AF$19, CT_Bands_Revaluing_2022!$W$4:$AF$4, CT_Bands_2022_Rates!S$3), "n/a")</f>
        <v>8.2000000000000007E-3</v>
      </c>
      <c r="T11" s="136">
        <f>IFERROR(INDEX(CT_Bills_2003_2022!$N$4:$V$25,MATCH(CT_Bands_2022_Rates!$B11,CT_Bills_2003_2022!$B$4:$B$25,0),MATCH(CT_Bands_2022_Rates!T$3,CT_Bills_2003_2022!$N$3:$V$3,0))/SUMIFS(CT_Bands_Revaluing_2022!$W$19:$AF$19, CT_Bands_Revaluing_2022!$W$4:$AF$4, CT_Bands_2022_Rates!T$3), "n/a")</f>
        <v>8.2000000000000007E-3</v>
      </c>
      <c r="U11" s="136">
        <f>IFERROR(INDEX(CT_Bills_2003_2022!$N$4:$V$25,MATCH(CT_Bands_2022_Rates!$B11,CT_Bills_2003_2022!$B$4:$B$25,0),MATCH(CT_Bands_2022_Rates!U$3,CT_Bills_2003_2022!$N$3:$V$3,0))/SUMIFS(CT_Bands_Revaluing_2022!$W$19:$AF$19, CT_Bands_Revaluing_2022!$W$4:$AF$4, CT_Bands_2022_Rates!U$3), "n/a")</f>
        <v>8.2000000000000007E-3</v>
      </c>
      <c r="V11" s="136">
        <f>IFERROR(INDEX(CT_Bills_2003_2022!$N$4:$V$25,MATCH(CT_Bands_2022_Rates!$B11,CT_Bills_2003_2022!$B$4:$B$25,0),MATCH(CT_Bands_2022_Rates!V$3,CT_Bills_2003_2022!$N$3:$V$3,0))/SUMIFS(CT_Bands_Revaluing_2022!$W$19:$AF$19, CT_Bands_Revaluing_2022!$W$4:$AF$4, CT_Bands_2022_Rates!V$3), "n/a")</f>
        <v>8.2000000000000007E-3</v>
      </c>
      <c r="W11" s="147">
        <f>IFERROR(INDEX(CT_Bills_2003_2022!$N$4:$V$25,MATCH(CT_Bands_2022_Rates!$B11,CT_Bills_2003_2022!$B$4:$B$25,0),MATCH(CT_Bands_2022_Rates!W$3,CT_Bills_2003_2022!$N$3:$V$3,0))/SUMIFS(CT_Bands_Revaluing_2022!$W$19:$AF$19, CT_Bands_Revaluing_2022!$W$4:$AF$4, CT_Bands_2022_Rates!W$3), "n/a")</f>
        <v>3.2000000000000006E-3</v>
      </c>
      <c r="X11" s="136">
        <f>IFERROR(INDEX(CT_Bills_2003_2022!$N$4:$V$25,MATCH(CT_Bands_2022_Rates!$B11,CT_Bills_2003_2022!$B$4:$B$25,0),MATCH(CT_Bands_2022_Rates!X$3,CT_Bills_2003_2022!$N$3:$V$3,0))/SUMIFS(CT_Bands_Revaluing_2022!$W$19:$AF$19, CT_Bands_Revaluing_2022!$W$4:$AF$4, CT_Bands_2022_Rates!X$3), "n/a")</f>
        <v>4.1000000000000003E-3</v>
      </c>
      <c r="Y11" s="136">
        <f>IFERROR(INDEX(CT_Bills_2003_2022!$N$4:$V$25,MATCH(CT_Bands_2022_Rates!$B11,CT_Bills_2003_2022!$B$4:$B$25,0),MATCH(CT_Bands_2022_Rates!Y$3,CT_Bills_2003_2022!$N$3:$V$3,0))/SUMIFS(CT_Bands_Revaluing_2022!$W$19:$AF$19, CT_Bands_Revaluing_2022!$W$4:$AF$4, CT_Bands_2022_Rates!Y$3), "n/a")</f>
        <v>4.9999999999999992E-3</v>
      </c>
      <c r="Z11" s="136">
        <f>IFERROR(INDEX(CT_Bills_2003_2022!$N$4:$V$25,MATCH(CT_Bands_2022_Rates!$B11,CT_Bills_2003_2022!$B$4:$B$25,0),MATCH(CT_Bands_2022_Rates!Z$3,CT_Bills_2003_2022!$N$3:$V$3,0))/SUMIFS(CT_Bands_Revaluing_2022!$W$19:$AF$19, CT_Bands_Revaluing_2022!$W$4:$AF$4, CT_Bands_2022_Rates!Z$3), "n/a")</f>
        <v>5.8999999999999999E-3</v>
      </c>
      <c r="AA11" s="136">
        <f>IFERROR(INDEX(CT_Bills_2003_2022!$N$4:$V$25,MATCH(CT_Bands_2022_Rates!$B11,CT_Bills_2003_2022!$B$4:$B$25,0),MATCH(CT_Bands_2022_Rates!AA$3,CT_Bills_2003_2022!$N$3:$V$3,0))/SUMIFS(CT_Bands_Revaluing_2022!$W$19:$AF$19, CT_Bands_Revaluing_2022!$W$4:$AF$4, CT_Bands_2022_Rates!AA$3), "n/a")</f>
        <v>6.7999999999999988E-3</v>
      </c>
      <c r="AB11" s="136">
        <f>IFERROR(INDEX(CT_Bills_2003_2022!$N$4:$V$25,MATCH(CT_Bands_2022_Rates!$B11,CT_Bills_2003_2022!$B$4:$B$25,0),MATCH(CT_Bands_2022_Rates!AB$3,CT_Bills_2003_2022!$N$3:$V$3,0))/SUMIFS(CT_Bands_Revaluing_2022!$W$19:$AF$19, CT_Bands_Revaluing_2022!$W$4:$AF$4, CT_Bands_2022_Rates!AB$3), "n/a")</f>
        <v>8.2000000000000007E-3</v>
      </c>
      <c r="AC11" s="136">
        <f>IFERROR(INDEX(CT_Bills_2003_2022!$N$4:$V$25,MATCH(CT_Bands_2022_Rates!$B11,CT_Bills_2003_2022!$B$4:$B$25,0),MATCH(CT_Bands_2022_Rates!AC$3,CT_Bills_2003_2022!$N$3:$V$3,0))/SUMIFS(CT_Bands_Revaluing_2022!$W$19:$AF$19, CT_Bands_Revaluing_2022!$W$4:$AF$4, CT_Bands_2022_Rates!AC$3), "n/a")</f>
        <v>8.2000000000000007E-3</v>
      </c>
      <c r="AD11" s="136">
        <f>IFERROR(INDEX(CT_Bills_2003_2022!$N$4:$V$25,MATCH(CT_Bands_2022_Rates!$B11,CT_Bills_2003_2022!$B$4:$B$25,0),MATCH(CT_Bands_2022_Rates!AD$3,CT_Bills_2003_2022!$N$3:$V$3,0))/SUMIFS(CT_Bands_Revaluing_2022!$W$19:$AF$19, CT_Bands_Revaluing_2022!$W$4:$AF$4, CT_Bands_2022_Rates!AD$3), "n/a")</f>
        <v>8.2000000000000007E-3</v>
      </c>
      <c r="AE11" s="136">
        <f>IFERROR(INDEX(CT_Bills_2003_2022!$N$4:$V$25,MATCH(CT_Bands_2022_Rates!$B11,CT_Bills_2003_2022!$B$4:$B$25,0),MATCH(CT_Bands_2022_Rates!AE$3,CT_Bills_2003_2022!$N$3:$V$3,0))/SUMIFS(CT_Bands_Revaluing_2022!$W$19:$AF$19, CT_Bands_Revaluing_2022!$W$4:$AF$4, CT_Bands_2022_Rates!AE$3), "n/a")</f>
        <v>8.2000000000000007E-3</v>
      </c>
      <c r="AF11" s="147">
        <f>IFERROR(INDEX(CT_Bills_2003_2022!$N$4:$V$25,MATCH(CT_Bands_2022_Rates!$B11,CT_Bills_2003_2022!$B$4:$B$25,0),MATCH(CT_Bands_2022_Rates!AF$3,CT_Bills_2003_2022!$N$3:$V$3,0))/SUMIFS(CT_Bands_Revaluing_2022!$W$19:$AF$19, CT_Bands_Revaluing_2022!$W$4:$AF$4, CT_Bands_2022_Rates!AF$3), "n/a")</f>
        <v>3.2000000000000006E-3</v>
      </c>
      <c r="AG11" s="136">
        <f>IFERROR(INDEX(CT_Bills_2003_2022!$N$4:$V$25,MATCH(CT_Bands_2022_Rates!$B11,CT_Bills_2003_2022!$B$4:$B$25,0),MATCH(CT_Bands_2022_Rates!AG$3,CT_Bills_2003_2022!$N$3:$V$3,0))/SUMIFS(CT_Bands_Revaluing_2022!$W$19:$AF$19, CT_Bands_Revaluing_2022!$W$4:$AF$4, CT_Bands_2022_Rates!AG$3), "n/a")</f>
        <v>4.1000000000000003E-3</v>
      </c>
      <c r="AH11" s="136">
        <f>IFERROR(INDEX(CT_Bills_2003_2022!$N$4:$V$25,MATCH(CT_Bands_2022_Rates!$B11,CT_Bills_2003_2022!$B$4:$B$25,0),MATCH(CT_Bands_2022_Rates!AH$3,CT_Bills_2003_2022!$N$3:$V$3,0))/SUMIFS(CT_Bands_Revaluing_2022!$W$19:$AF$19, CT_Bands_Revaluing_2022!$W$4:$AF$4, CT_Bands_2022_Rates!AH$3), "n/a")</f>
        <v>4.9999999999999992E-3</v>
      </c>
      <c r="AI11" s="136">
        <f>IFERROR(INDEX(CT_Bills_2003_2022!$N$4:$V$25,MATCH(CT_Bands_2022_Rates!$B11,CT_Bills_2003_2022!$B$4:$B$25,0),MATCH(CT_Bands_2022_Rates!AI$3,CT_Bills_2003_2022!$N$3:$V$3,0))/SUMIFS(CT_Bands_Revaluing_2022!$W$19:$AF$19, CT_Bands_Revaluing_2022!$W$4:$AF$4, CT_Bands_2022_Rates!AI$3), "n/a")</f>
        <v>5.8999999999999999E-3</v>
      </c>
      <c r="AJ11" s="136">
        <f>IFERROR(INDEX(CT_Bills_2003_2022!$N$4:$V$25,MATCH(CT_Bands_2022_Rates!$B11,CT_Bills_2003_2022!$B$4:$B$25,0),MATCH(CT_Bands_2022_Rates!AJ$3,CT_Bills_2003_2022!$N$3:$V$3,0))/SUMIFS(CT_Bands_Revaluing_2022!$W$19:$AF$19, CT_Bands_Revaluing_2022!$W$4:$AF$4, CT_Bands_2022_Rates!AJ$3), "n/a")</f>
        <v>6.7999999999999988E-3</v>
      </c>
      <c r="AK11" s="136">
        <f>IFERROR(INDEX(CT_Bills_2003_2022!$N$4:$V$25,MATCH(CT_Bands_2022_Rates!$B11,CT_Bills_2003_2022!$B$4:$B$25,0),MATCH(CT_Bands_2022_Rates!AK$3,CT_Bills_2003_2022!$N$3:$V$3,0))/SUMIFS(CT_Bands_Revaluing_2022!$W$19:$AF$19, CT_Bands_Revaluing_2022!$W$4:$AF$4, CT_Bands_2022_Rates!AK$3), "n/a")</f>
        <v>8.2000000000000007E-3</v>
      </c>
      <c r="AL11" s="136">
        <f>IFERROR(INDEX(CT_Bills_2003_2022!$N$4:$V$25,MATCH(CT_Bands_2022_Rates!$B11,CT_Bills_2003_2022!$B$4:$B$25,0),MATCH(CT_Bands_2022_Rates!AL$3,CT_Bills_2003_2022!$N$3:$V$3,0))/SUMIFS(CT_Bands_Revaluing_2022!$W$19:$AF$19, CT_Bands_Revaluing_2022!$W$4:$AF$4, CT_Bands_2022_Rates!AL$3), "n/a")</f>
        <v>8.2000000000000007E-3</v>
      </c>
      <c r="AM11" s="136">
        <f>IFERROR(INDEX(CT_Bills_2003_2022!$N$4:$V$25,MATCH(CT_Bands_2022_Rates!$B11,CT_Bills_2003_2022!$B$4:$B$25,0),MATCH(CT_Bands_2022_Rates!AM$3,CT_Bills_2003_2022!$N$3:$V$3,0))/SUMIFS(CT_Bands_Revaluing_2022!$W$19:$AF$19, CT_Bands_Revaluing_2022!$W$4:$AF$4, CT_Bands_2022_Rates!AM$3), "n/a")</f>
        <v>8.2000000000000007E-3</v>
      </c>
      <c r="AN11" s="136">
        <f>IFERROR(INDEX(CT_Bills_2003_2022!$N$4:$V$25,MATCH(CT_Bands_2022_Rates!$B11,CT_Bills_2003_2022!$B$4:$B$25,0),MATCH(CT_Bands_2022_Rates!AN$3,CT_Bills_2003_2022!$N$3:$V$3,0))/SUMIFS(CT_Bands_Revaluing_2022!$W$19:$AF$19, CT_Bands_Revaluing_2022!$W$4:$AF$4, CT_Bands_2022_Rates!AN$3), "n/a")</f>
        <v>8.2000000000000007E-3</v>
      </c>
      <c r="AO11" s="147">
        <f>IFERROR(INDEX(CT_Bills_2003_2022!$N$4:$V$25,MATCH(CT_Bands_2022_Rates!$B11,CT_Bills_2003_2022!$B$4:$B$25,0),MATCH(CT_Bands_2022_Rates!AO$3,CT_Bills_2003_2022!$N$3:$V$3,0))/SUMIFS(CT_Bands_Revaluing_2022!$W$19:$AF$19, CT_Bands_Revaluing_2022!$W$4:$AF$4, CT_Bands_2022_Rates!AO$3), "n/a")</f>
        <v>3.2000000000000006E-3</v>
      </c>
      <c r="AP11" s="136">
        <f>IFERROR(INDEX(CT_Bills_2003_2022!$N$4:$V$25,MATCH(CT_Bands_2022_Rates!$B11,CT_Bills_2003_2022!$B$4:$B$25,0),MATCH(CT_Bands_2022_Rates!AP$3,CT_Bills_2003_2022!$N$3:$V$3,0))/SUMIFS(CT_Bands_Revaluing_2022!$W$19:$AF$19, CT_Bands_Revaluing_2022!$W$4:$AF$4, CT_Bands_2022_Rates!AP$3), "n/a")</f>
        <v>4.1000000000000003E-3</v>
      </c>
      <c r="AQ11" s="136">
        <f>IFERROR(INDEX(CT_Bills_2003_2022!$N$4:$V$25,MATCH(CT_Bands_2022_Rates!$B11,CT_Bills_2003_2022!$B$4:$B$25,0),MATCH(CT_Bands_2022_Rates!AQ$3,CT_Bills_2003_2022!$N$3:$V$3,0))/SUMIFS(CT_Bands_Revaluing_2022!$W$19:$AF$19, CT_Bands_Revaluing_2022!$W$4:$AF$4, CT_Bands_2022_Rates!AQ$3), "n/a")</f>
        <v>4.9999999999999992E-3</v>
      </c>
      <c r="AR11" s="136">
        <f>IFERROR(INDEX(CT_Bills_2003_2022!$N$4:$V$25,MATCH(CT_Bands_2022_Rates!$B11,CT_Bills_2003_2022!$B$4:$B$25,0),MATCH(CT_Bands_2022_Rates!AR$3,CT_Bills_2003_2022!$N$3:$V$3,0))/SUMIFS(CT_Bands_Revaluing_2022!$W$19:$AF$19, CT_Bands_Revaluing_2022!$W$4:$AF$4, CT_Bands_2022_Rates!AR$3), "n/a")</f>
        <v>5.8999999999999999E-3</v>
      </c>
      <c r="AS11" s="136">
        <f>IFERROR(INDEX(CT_Bills_2003_2022!$N$4:$V$25,MATCH(CT_Bands_2022_Rates!$B11,CT_Bills_2003_2022!$B$4:$B$25,0),MATCH(CT_Bands_2022_Rates!AS$3,CT_Bills_2003_2022!$N$3:$V$3,0))/SUMIFS(CT_Bands_Revaluing_2022!$W$19:$AF$19, CT_Bands_Revaluing_2022!$W$4:$AF$4, CT_Bands_2022_Rates!AS$3), "n/a")</f>
        <v>6.7999999999999988E-3</v>
      </c>
      <c r="AT11" s="136">
        <f>IFERROR(INDEX(CT_Bills_2003_2022!$N$4:$V$25,MATCH(CT_Bands_2022_Rates!$B11,CT_Bills_2003_2022!$B$4:$B$25,0),MATCH(CT_Bands_2022_Rates!AT$3,CT_Bills_2003_2022!$N$3:$V$3,0))/SUMIFS(CT_Bands_Revaluing_2022!$W$19:$AF$19, CT_Bands_Revaluing_2022!$W$4:$AF$4, CT_Bands_2022_Rates!AT$3), "n/a")</f>
        <v>8.2000000000000007E-3</v>
      </c>
      <c r="AU11" s="136">
        <f>IFERROR(INDEX(CT_Bills_2003_2022!$N$4:$V$25,MATCH(CT_Bands_2022_Rates!$B11,CT_Bills_2003_2022!$B$4:$B$25,0),MATCH(CT_Bands_2022_Rates!AU$3,CT_Bills_2003_2022!$N$3:$V$3,0))/SUMIFS(CT_Bands_Revaluing_2022!$W$19:$AF$19, CT_Bands_Revaluing_2022!$W$4:$AF$4, CT_Bands_2022_Rates!AU$3), "n/a")</f>
        <v>8.2000000000000007E-3</v>
      </c>
      <c r="AV11" s="136">
        <f>IFERROR(INDEX(CT_Bills_2003_2022!$N$4:$V$25,MATCH(CT_Bands_2022_Rates!$B11,CT_Bills_2003_2022!$B$4:$B$25,0),MATCH(CT_Bands_2022_Rates!AV$3,CT_Bills_2003_2022!$N$3:$V$3,0))/SUMIFS(CT_Bands_Revaluing_2022!$W$19:$AF$19, CT_Bands_Revaluing_2022!$W$4:$AF$4, CT_Bands_2022_Rates!AV$3), "n/a")</f>
        <v>8.2000000000000007E-3</v>
      </c>
      <c r="AW11" s="136">
        <f>IFERROR(INDEX(CT_Bills_2003_2022!$N$4:$V$25,MATCH(CT_Bands_2022_Rates!$B11,CT_Bills_2003_2022!$B$4:$B$25,0),MATCH(CT_Bands_2022_Rates!AW$3,CT_Bills_2003_2022!$N$3:$V$3,0))/SUMIFS(CT_Bands_Revaluing_2022!$W$19:$AF$19, CT_Bands_Revaluing_2022!$W$4:$AF$4, CT_Bands_2022_Rates!AW$3), "n/a")</f>
        <v>8.2000000000000007E-3</v>
      </c>
      <c r="AX11" s="147">
        <f>IFERROR(INDEX(CT_Bills_2003_2022!$N$4:$V$25,MATCH(CT_Bands_2022_Rates!$B11,CT_Bills_2003_2022!$B$4:$B$25,0),MATCH(CT_Bands_2022_Rates!AX$3,CT_Bills_2003_2022!$N$3:$V$3,0))/SUMIFS(CT_Bands_Revaluing_2022!$W$19:$AF$19, CT_Bands_Revaluing_2022!$W$4:$AF$4, CT_Bands_2022_Rates!AX$3), "n/a")</f>
        <v>3.2000000000000006E-3</v>
      </c>
      <c r="AY11" s="136">
        <f>IFERROR(INDEX(CT_Bills_2003_2022!$N$4:$V$25,MATCH(CT_Bands_2022_Rates!$B11,CT_Bills_2003_2022!$B$4:$B$25,0),MATCH(CT_Bands_2022_Rates!AY$3,CT_Bills_2003_2022!$N$3:$V$3,0))/SUMIFS(CT_Bands_Revaluing_2022!$W$19:$AF$19, CT_Bands_Revaluing_2022!$W$4:$AF$4, CT_Bands_2022_Rates!AY$3), "n/a")</f>
        <v>4.1000000000000003E-3</v>
      </c>
      <c r="AZ11" s="136">
        <f>IFERROR(INDEX(CT_Bills_2003_2022!$N$4:$V$25,MATCH(CT_Bands_2022_Rates!$B11,CT_Bills_2003_2022!$B$4:$B$25,0),MATCH(CT_Bands_2022_Rates!AZ$3,CT_Bills_2003_2022!$N$3:$V$3,0))/SUMIFS(CT_Bands_Revaluing_2022!$W$19:$AF$19, CT_Bands_Revaluing_2022!$W$4:$AF$4, CT_Bands_2022_Rates!AZ$3), "n/a")</f>
        <v>4.9999999999999992E-3</v>
      </c>
      <c r="BA11" s="136">
        <f>IFERROR(INDEX(CT_Bills_2003_2022!$N$4:$V$25,MATCH(CT_Bands_2022_Rates!$B11,CT_Bills_2003_2022!$B$4:$B$25,0),MATCH(CT_Bands_2022_Rates!BA$3,CT_Bills_2003_2022!$N$3:$V$3,0))/SUMIFS(CT_Bands_Revaluing_2022!$W$19:$AF$19, CT_Bands_Revaluing_2022!$W$4:$AF$4, CT_Bands_2022_Rates!BA$3), "n/a")</f>
        <v>5.8999999999999999E-3</v>
      </c>
      <c r="BB11" s="136">
        <f>IFERROR(INDEX(CT_Bills_2003_2022!$N$4:$V$25,MATCH(CT_Bands_2022_Rates!$B11,CT_Bills_2003_2022!$B$4:$B$25,0),MATCH(CT_Bands_2022_Rates!BB$3,CT_Bills_2003_2022!$N$3:$V$3,0))/SUMIFS(CT_Bands_Revaluing_2022!$W$19:$AF$19, CT_Bands_Revaluing_2022!$W$4:$AF$4, CT_Bands_2022_Rates!BB$3), "n/a")</f>
        <v>6.7999999999999988E-3</v>
      </c>
      <c r="BC11" s="136">
        <f>IFERROR(INDEX(CT_Bills_2003_2022!$N$4:$V$25,MATCH(CT_Bands_2022_Rates!$B11,CT_Bills_2003_2022!$B$4:$B$25,0),MATCH(CT_Bands_2022_Rates!BC$3,CT_Bills_2003_2022!$N$3:$V$3,0))/SUMIFS(CT_Bands_Revaluing_2022!$W$19:$AF$19, CT_Bands_Revaluing_2022!$W$4:$AF$4, CT_Bands_2022_Rates!BC$3), "n/a")</f>
        <v>8.2000000000000007E-3</v>
      </c>
      <c r="BD11" s="136">
        <f>IFERROR(INDEX(CT_Bills_2003_2022!$N$4:$V$25,MATCH(CT_Bands_2022_Rates!$B11,CT_Bills_2003_2022!$B$4:$B$25,0),MATCH(CT_Bands_2022_Rates!BD$3,CT_Bills_2003_2022!$N$3:$V$3,0))/SUMIFS(CT_Bands_Revaluing_2022!$W$19:$AF$19, CT_Bands_Revaluing_2022!$W$4:$AF$4, CT_Bands_2022_Rates!BD$3), "n/a")</f>
        <v>8.2000000000000007E-3</v>
      </c>
      <c r="BE11" s="136">
        <f>IFERROR(INDEX(CT_Bills_2003_2022!$N$4:$V$25,MATCH(CT_Bands_2022_Rates!$B11,CT_Bills_2003_2022!$B$4:$B$25,0),MATCH(CT_Bands_2022_Rates!BE$3,CT_Bills_2003_2022!$N$3:$V$3,0))/SUMIFS(CT_Bands_Revaluing_2022!$W$19:$AF$19, CT_Bands_Revaluing_2022!$W$4:$AF$4, CT_Bands_2022_Rates!BE$3), "n/a")</f>
        <v>8.2000000000000007E-3</v>
      </c>
      <c r="BF11" s="136">
        <f>IFERROR(INDEX(CT_Bills_2003_2022!$N$4:$V$25,MATCH(CT_Bands_2022_Rates!$B11,CT_Bills_2003_2022!$B$4:$B$25,0),MATCH(CT_Bands_2022_Rates!BF$3,CT_Bills_2003_2022!$N$3:$V$3,0))/SUMIFS(CT_Bands_Revaluing_2022!$W$19:$AF$19, CT_Bands_Revaluing_2022!$W$4:$AF$4, CT_Bands_2022_Rates!BF$3), "n/a")</f>
        <v>8.2000000000000007E-3</v>
      </c>
      <c r="BG11" s="147">
        <f>IFERROR(INDEX(CT_Bills_2003_2022!$N$4:$V$25,MATCH(CT_Bands_2022_Rates!$B11,CT_Bills_2003_2022!$B$4:$B$25,0),MATCH(CT_Bands_2022_Rates!BG$3,CT_Bills_2003_2022!$N$3:$V$3,0))/SUMIFS(CT_Bands_Revaluing_2022!$W$19:$AF$19, CT_Bands_Revaluing_2022!$W$4:$AF$4, CT_Bands_2022_Rates!BG$3), "n/a")</f>
        <v>3.2000000000000006E-3</v>
      </c>
      <c r="BH11" s="136">
        <f>IFERROR(INDEX(CT_Bills_2003_2022!$N$4:$V$25,MATCH(CT_Bands_2022_Rates!$B11,CT_Bills_2003_2022!$B$4:$B$25,0),MATCH(CT_Bands_2022_Rates!BH$3,CT_Bills_2003_2022!$N$3:$V$3,0))/SUMIFS(CT_Bands_Revaluing_2022!$W$19:$AF$19, CT_Bands_Revaluing_2022!$W$4:$AF$4, CT_Bands_2022_Rates!BH$3), "n/a")</f>
        <v>4.1000000000000003E-3</v>
      </c>
      <c r="BI11" s="136">
        <f>IFERROR(INDEX(CT_Bills_2003_2022!$N$4:$V$25,MATCH(CT_Bands_2022_Rates!$B11,CT_Bills_2003_2022!$B$4:$B$25,0),MATCH(CT_Bands_2022_Rates!BI$3,CT_Bills_2003_2022!$N$3:$V$3,0))/SUMIFS(CT_Bands_Revaluing_2022!$W$19:$AF$19, CT_Bands_Revaluing_2022!$W$4:$AF$4, CT_Bands_2022_Rates!BI$3), "n/a")</f>
        <v>4.9999999999999992E-3</v>
      </c>
      <c r="BJ11" s="136">
        <f>IFERROR(INDEX(CT_Bills_2003_2022!$N$4:$V$25,MATCH(CT_Bands_2022_Rates!$B11,CT_Bills_2003_2022!$B$4:$B$25,0),MATCH(CT_Bands_2022_Rates!BJ$3,CT_Bills_2003_2022!$N$3:$V$3,0))/SUMIFS(CT_Bands_Revaluing_2022!$W$19:$AF$19, CT_Bands_Revaluing_2022!$W$4:$AF$4, CT_Bands_2022_Rates!BJ$3), "n/a")</f>
        <v>5.8999999999999999E-3</v>
      </c>
      <c r="BK11" s="136">
        <f>IFERROR(INDEX(CT_Bills_2003_2022!$N$4:$V$25,MATCH(CT_Bands_2022_Rates!$B11,CT_Bills_2003_2022!$B$4:$B$25,0),MATCH(CT_Bands_2022_Rates!BK$3,CT_Bills_2003_2022!$N$3:$V$3,0))/SUMIFS(CT_Bands_Revaluing_2022!$W$19:$AF$19, CT_Bands_Revaluing_2022!$W$4:$AF$4, CT_Bands_2022_Rates!BK$3), "n/a")</f>
        <v>6.7999999999999988E-3</v>
      </c>
      <c r="BL11" s="136">
        <f>IFERROR(INDEX(CT_Bills_2003_2022!$N$4:$V$25,MATCH(CT_Bands_2022_Rates!$B11,CT_Bills_2003_2022!$B$4:$B$25,0),MATCH(CT_Bands_2022_Rates!BL$3,CT_Bills_2003_2022!$N$3:$V$3,0))/SUMIFS(CT_Bands_Revaluing_2022!$W$19:$AF$19, CT_Bands_Revaluing_2022!$W$4:$AF$4, CT_Bands_2022_Rates!BL$3), "n/a")</f>
        <v>8.2000000000000007E-3</v>
      </c>
      <c r="BM11" s="136">
        <f>IFERROR(INDEX(CT_Bills_2003_2022!$N$4:$V$25,MATCH(CT_Bands_2022_Rates!$B11,CT_Bills_2003_2022!$B$4:$B$25,0),MATCH(CT_Bands_2022_Rates!BM$3,CT_Bills_2003_2022!$N$3:$V$3,0))/SUMIFS(CT_Bands_Revaluing_2022!$W$19:$AF$19, CT_Bands_Revaluing_2022!$W$4:$AF$4, CT_Bands_2022_Rates!BM$3), "n/a")</f>
        <v>8.2000000000000007E-3</v>
      </c>
      <c r="BN11" s="136">
        <f>IFERROR(INDEX(CT_Bills_2003_2022!$N$4:$V$25,MATCH(CT_Bands_2022_Rates!$B11,CT_Bills_2003_2022!$B$4:$B$25,0),MATCH(CT_Bands_2022_Rates!BN$3,CT_Bills_2003_2022!$N$3:$V$3,0))/SUMIFS(CT_Bands_Revaluing_2022!$W$19:$AF$19, CT_Bands_Revaluing_2022!$W$4:$AF$4, CT_Bands_2022_Rates!BN$3), "n/a")</f>
        <v>8.2000000000000007E-3</v>
      </c>
      <c r="BO11" s="136">
        <f>IFERROR(INDEX(CT_Bills_2003_2022!$N$4:$V$25,MATCH(CT_Bands_2022_Rates!$B11,CT_Bills_2003_2022!$B$4:$B$25,0),MATCH(CT_Bands_2022_Rates!BO$3,CT_Bills_2003_2022!$N$3:$V$3,0))/SUMIFS(CT_Bands_Revaluing_2022!$W$19:$AF$19, CT_Bands_Revaluing_2022!$W$4:$AF$4, CT_Bands_2022_Rates!BO$3), "n/a")</f>
        <v>8.2000000000000007E-3</v>
      </c>
      <c r="BP11" s="147">
        <f>IFERROR(INDEX(CT_Bills_2003_2022!$N$4:$V$25,MATCH(CT_Bands_2022_Rates!$B11,CT_Bills_2003_2022!$B$4:$B$25,0),MATCH(CT_Bands_2022_Rates!BP$3,CT_Bills_2003_2022!$N$3:$V$3,0))/SUMIFS(CT_Bands_Revaluing_2022!$W$19:$AF$19, CT_Bands_Revaluing_2022!$W$4:$AF$4, CT_Bands_2022_Rates!BP$3), "n/a")</f>
        <v>3.2000000000000006E-3</v>
      </c>
      <c r="BQ11" s="136">
        <f>IFERROR(INDEX(CT_Bills_2003_2022!$N$4:$V$25,MATCH(CT_Bands_2022_Rates!$B11,CT_Bills_2003_2022!$B$4:$B$25,0),MATCH(CT_Bands_2022_Rates!BQ$3,CT_Bills_2003_2022!$N$3:$V$3,0))/SUMIFS(CT_Bands_Revaluing_2022!$W$19:$AF$19, CT_Bands_Revaluing_2022!$W$4:$AF$4, CT_Bands_2022_Rates!BQ$3), "n/a")</f>
        <v>4.1000000000000003E-3</v>
      </c>
      <c r="BR11" s="136">
        <f>IFERROR(INDEX(CT_Bills_2003_2022!$N$4:$V$25,MATCH(CT_Bands_2022_Rates!$B11,CT_Bills_2003_2022!$B$4:$B$25,0),MATCH(CT_Bands_2022_Rates!BR$3,CT_Bills_2003_2022!$N$3:$V$3,0))/SUMIFS(CT_Bands_Revaluing_2022!$W$19:$AF$19, CT_Bands_Revaluing_2022!$W$4:$AF$4, CT_Bands_2022_Rates!BR$3), "n/a")</f>
        <v>4.9999999999999992E-3</v>
      </c>
      <c r="BS11" s="136">
        <f>IFERROR(INDEX(CT_Bills_2003_2022!$N$4:$V$25,MATCH(CT_Bands_2022_Rates!$B11,CT_Bills_2003_2022!$B$4:$B$25,0),MATCH(CT_Bands_2022_Rates!BS$3,CT_Bills_2003_2022!$N$3:$V$3,0))/SUMIFS(CT_Bands_Revaluing_2022!$W$19:$AF$19, CT_Bands_Revaluing_2022!$W$4:$AF$4, CT_Bands_2022_Rates!BS$3), "n/a")</f>
        <v>5.8999999999999999E-3</v>
      </c>
      <c r="BT11" s="136">
        <f>IFERROR(INDEX(CT_Bills_2003_2022!$N$4:$V$25,MATCH(CT_Bands_2022_Rates!$B11,CT_Bills_2003_2022!$B$4:$B$25,0),MATCH(CT_Bands_2022_Rates!BT$3,CT_Bills_2003_2022!$N$3:$V$3,0))/SUMIFS(CT_Bands_Revaluing_2022!$W$19:$AF$19, CT_Bands_Revaluing_2022!$W$4:$AF$4, CT_Bands_2022_Rates!BT$3), "n/a")</f>
        <v>6.7999999999999988E-3</v>
      </c>
      <c r="BU11" s="136">
        <f>IFERROR(INDEX(CT_Bills_2003_2022!$N$4:$V$25,MATCH(CT_Bands_2022_Rates!$B11,CT_Bills_2003_2022!$B$4:$B$25,0),MATCH(CT_Bands_2022_Rates!BU$3,CT_Bills_2003_2022!$N$3:$V$3,0))/SUMIFS(CT_Bands_Revaluing_2022!$W$19:$AF$19, CT_Bands_Revaluing_2022!$W$4:$AF$4, CT_Bands_2022_Rates!BU$3), "n/a")</f>
        <v>8.2000000000000007E-3</v>
      </c>
      <c r="BV11" s="136">
        <f>IFERROR(INDEX(CT_Bills_2003_2022!$N$4:$V$25,MATCH(CT_Bands_2022_Rates!$B11,CT_Bills_2003_2022!$B$4:$B$25,0),MATCH(CT_Bands_2022_Rates!BV$3,CT_Bills_2003_2022!$N$3:$V$3,0))/SUMIFS(CT_Bands_Revaluing_2022!$W$19:$AF$19, CT_Bands_Revaluing_2022!$W$4:$AF$4, CT_Bands_2022_Rates!BV$3), "n/a")</f>
        <v>8.2000000000000007E-3</v>
      </c>
      <c r="BW11" s="136">
        <f>IFERROR(INDEX(CT_Bills_2003_2022!$N$4:$V$25,MATCH(CT_Bands_2022_Rates!$B11,CT_Bills_2003_2022!$B$4:$B$25,0),MATCH(CT_Bands_2022_Rates!BW$3,CT_Bills_2003_2022!$N$3:$V$3,0))/SUMIFS(CT_Bands_Revaluing_2022!$W$19:$AF$19, CT_Bands_Revaluing_2022!$W$4:$AF$4, CT_Bands_2022_Rates!BW$3), "n/a")</f>
        <v>8.2000000000000007E-3</v>
      </c>
      <c r="BX11" s="136">
        <f>IFERROR(INDEX(CT_Bills_2003_2022!$N$4:$V$25,MATCH(CT_Bands_2022_Rates!$B11,CT_Bills_2003_2022!$B$4:$B$25,0),MATCH(CT_Bands_2022_Rates!BX$3,CT_Bills_2003_2022!$N$3:$V$3,0))/SUMIFS(CT_Bands_Revaluing_2022!$W$19:$AF$19, CT_Bands_Revaluing_2022!$W$4:$AF$4, CT_Bands_2022_Rates!BX$3), "n/a")</f>
        <v>8.2000000000000007E-3</v>
      </c>
      <c r="BY11" s="147">
        <f>IFERROR(INDEX(CT_Bills_2003_2022!$N$4:$V$25,MATCH(CT_Bands_2022_Rates!$B11,CT_Bills_2003_2022!$B$4:$B$25,0),MATCH(CT_Bands_2022_Rates!BY$3,CT_Bills_2003_2022!$N$3:$V$3,0))/SUMIFS(CT_Bands_Revaluing_2022!$W$19:$AF$19, CT_Bands_Revaluing_2022!$W$4:$AF$4, CT_Bands_2022_Rates!BY$3), "n/a")</f>
        <v>3.2000000000000006E-3</v>
      </c>
      <c r="BZ11" s="136">
        <f>IFERROR(INDEX(CT_Bills_2003_2022!$N$4:$V$25,MATCH(CT_Bands_2022_Rates!$B11,CT_Bills_2003_2022!$B$4:$B$25,0),MATCH(CT_Bands_2022_Rates!BZ$3,CT_Bills_2003_2022!$N$3:$V$3,0))/SUMIFS(CT_Bands_Revaluing_2022!$W$19:$AF$19, CT_Bands_Revaluing_2022!$W$4:$AF$4, CT_Bands_2022_Rates!BZ$3), "n/a")</f>
        <v>4.1000000000000003E-3</v>
      </c>
      <c r="CA11" s="136">
        <f>IFERROR(INDEX(CT_Bills_2003_2022!$N$4:$V$25,MATCH(CT_Bands_2022_Rates!$B11,CT_Bills_2003_2022!$B$4:$B$25,0),MATCH(CT_Bands_2022_Rates!CA$3,CT_Bills_2003_2022!$N$3:$V$3,0))/SUMIFS(CT_Bands_Revaluing_2022!$W$19:$AF$19, CT_Bands_Revaluing_2022!$W$4:$AF$4, CT_Bands_2022_Rates!CA$3), "n/a")</f>
        <v>4.9999999999999992E-3</v>
      </c>
      <c r="CB11" s="136">
        <f>IFERROR(INDEX(CT_Bills_2003_2022!$N$4:$V$25,MATCH(CT_Bands_2022_Rates!$B11,CT_Bills_2003_2022!$B$4:$B$25,0),MATCH(CT_Bands_2022_Rates!CB$3,CT_Bills_2003_2022!$N$3:$V$3,0))/SUMIFS(CT_Bands_Revaluing_2022!$W$19:$AF$19, CT_Bands_Revaluing_2022!$W$4:$AF$4, CT_Bands_2022_Rates!CB$3), "n/a")</f>
        <v>5.8999999999999999E-3</v>
      </c>
      <c r="CC11" s="136">
        <f>IFERROR(INDEX(CT_Bills_2003_2022!$N$4:$V$25,MATCH(CT_Bands_2022_Rates!$B11,CT_Bills_2003_2022!$B$4:$B$25,0),MATCH(CT_Bands_2022_Rates!CC$3,CT_Bills_2003_2022!$N$3:$V$3,0))/SUMIFS(CT_Bands_Revaluing_2022!$W$19:$AF$19, CT_Bands_Revaluing_2022!$W$4:$AF$4, CT_Bands_2022_Rates!CC$3), "n/a")</f>
        <v>6.7999999999999988E-3</v>
      </c>
      <c r="CD11" s="136">
        <f>IFERROR(INDEX(CT_Bills_2003_2022!$N$4:$V$25,MATCH(CT_Bands_2022_Rates!$B11,CT_Bills_2003_2022!$B$4:$B$25,0),MATCH(CT_Bands_2022_Rates!CD$3,CT_Bills_2003_2022!$N$3:$V$3,0))/SUMIFS(CT_Bands_Revaluing_2022!$W$19:$AF$19, CT_Bands_Revaluing_2022!$W$4:$AF$4, CT_Bands_2022_Rates!CD$3), "n/a")</f>
        <v>8.2000000000000007E-3</v>
      </c>
      <c r="CE11" s="136">
        <f>IFERROR(INDEX(CT_Bills_2003_2022!$N$4:$V$25,MATCH(CT_Bands_2022_Rates!$B11,CT_Bills_2003_2022!$B$4:$B$25,0),MATCH(CT_Bands_2022_Rates!CE$3,CT_Bills_2003_2022!$N$3:$V$3,0))/SUMIFS(CT_Bands_Revaluing_2022!$W$19:$AF$19, CT_Bands_Revaluing_2022!$W$4:$AF$4, CT_Bands_2022_Rates!CE$3), "n/a")</f>
        <v>8.2000000000000007E-3</v>
      </c>
      <c r="CF11" s="136">
        <f>IFERROR(INDEX(CT_Bills_2003_2022!$N$4:$V$25,MATCH(CT_Bands_2022_Rates!$B11,CT_Bills_2003_2022!$B$4:$B$25,0),MATCH(CT_Bands_2022_Rates!CF$3,CT_Bills_2003_2022!$N$3:$V$3,0))/SUMIFS(CT_Bands_Revaluing_2022!$W$19:$AF$19, CT_Bands_Revaluing_2022!$W$4:$AF$4, CT_Bands_2022_Rates!CF$3), "n/a")</f>
        <v>8.2000000000000007E-3</v>
      </c>
      <c r="CG11" s="136">
        <f>IFERROR(INDEX(CT_Bills_2003_2022!$N$4:$V$25,MATCH(CT_Bands_2022_Rates!$B11,CT_Bills_2003_2022!$B$4:$B$25,0),MATCH(CT_Bands_2022_Rates!CG$3,CT_Bills_2003_2022!$N$3:$V$3,0))/SUMIFS(CT_Bands_Revaluing_2022!$W$19:$AF$19, CT_Bands_Revaluing_2022!$W$4:$AF$4, CT_Bands_2022_Rates!CG$3), "n/a")</f>
        <v>8.2000000000000007E-3</v>
      </c>
      <c r="CH11" s="136">
        <f>IFERROR(INDEX(CT_Bills_2003_2022!$N$4:$V$25,MATCH(CT_Bands_2022_Rates!$B11,CT_Bills_2003_2022!$B$4:$B$25,0),MATCH(CT_Bands_2022_Rates!CH$3,CT_Bills_2003_2022!$N$3:$V$3,0))/SUMIFS(CT_Bands_Revaluing_2022!$W$19:$AF$19, CT_Bands_Revaluing_2022!$W$4:$AF$4, CT_Bands_2022_Rates!CH$3), "n/a")</f>
        <v>3.2000000000000006E-3</v>
      </c>
      <c r="CI11" s="136">
        <f>IFERROR(INDEX(CT_Bills_2003_2022!$N$4:$V$25,MATCH(CT_Bands_2022_Rates!$B11,CT_Bills_2003_2022!$B$4:$B$25,0),MATCH(CT_Bands_2022_Rates!CI$3,CT_Bills_2003_2022!$N$3:$V$3,0))/SUMIFS(CT_Bands_Revaluing_2022!$W$19:$AF$19, CT_Bands_Revaluing_2022!$W$4:$AF$4, CT_Bands_2022_Rates!CI$3), "n/a")</f>
        <v>4.1000000000000003E-3</v>
      </c>
      <c r="CJ11" s="136">
        <f>IFERROR(INDEX(CT_Bills_2003_2022!$N$4:$V$25,MATCH(CT_Bands_2022_Rates!$B11,CT_Bills_2003_2022!$B$4:$B$25,0),MATCH(CT_Bands_2022_Rates!CJ$3,CT_Bills_2003_2022!$N$3:$V$3,0))/SUMIFS(CT_Bands_Revaluing_2022!$W$19:$AF$19, CT_Bands_Revaluing_2022!$W$4:$AF$4, CT_Bands_2022_Rates!CJ$3), "n/a")</f>
        <v>4.9999999999999992E-3</v>
      </c>
      <c r="CK11" s="136">
        <f>IFERROR(INDEX(CT_Bills_2003_2022!$N$4:$V$25,MATCH(CT_Bands_2022_Rates!$B11,CT_Bills_2003_2022!$B$4:$B$25,0),MATCH(CT_Bands_2022_Rates!CK$3,CT_Bills_2003_2022!$N$3:$V$3,0))/SUMIFS(CT_Bands_Revaluing_2022!$W$19:$AF$19, CT_Bands_Revaluing_2022!$W$4:$AF$4, CT_Bands_2022_Rates!CK$3), "n/a")</f>
        <v>5.8999999999999999E-3</v>
      </c>
      <c r="CL11" s="136">
        <f>IFERROR(INDEX(CT_Bills_2003_2022!$N$4:$V$25,MATCH(CT_Bands_2022_Rates!$B11,CT_Bills_2003_2022!$B$4:$B$25,0),MATCH(CT_Bands_2022_Rates!CL$3,CT_Bills_2003_2022!$N$3:$V$3,0))/SUMIFS(CT_Bands_Revaluing_2022!$W$19:$AF$19, CT_Bands_Revaluing_2022!$W$4:$AF$4, CT_Bands_2022_Rates!CL$3), "n/a")</f>
        <v>6.7999999999999988E-3</v>
      </c>
      <c r="CM11" s="136">
        <f>IFERROR(INDEX(CT_Bills_2003_2022!$N$4:$V$25,MATCH(CT_Bands_2022_Rates!$B11,CT_Bills_2003_2022!$B$4:$B$25,0),MATCH(CT_Bands_2022_Rates!CM$3,CT_Bills_2003_2022!$N$3:$V$3,0))/SUMIFS(CT_Bands_Revaluing_2022!$W$19:$AF$19, CT_Bands_Revaluing_2022!$W$4:$AF$4, CT_Bands_2022_Rates!CM$3), "n/a")</f>
        <v>8.2000000000000007E-3</v>
      </c>
      <c r="CN11" s="136">
        <f>IFERROR(INDEX(CT_Bills_2003_2022!$N$4:$V$25,MATCH(CT_Bands_2022_Rates!$B11,CT_Bills_2003_2022!$B$4:$B$25,0),MATCH(CT_Bands_2022_Rates!CN$3,CT_Bills_2003_2022!$N$3:$V$3,0))/SUMIFS(CT_Bands_Revaluing_2022!$W$19:$AF$19, CT_Bands_Revaluing_2022!$W$4:$AF$4, CT_Bands_2022_Rates!CN$3), "n/a")</f>
        <v>8.2000000000000007E-3</v>
      </c>
      <c r="CO11" s="136">
        <f>IFERROR(INDEX(CT_Bills_2003_2022!$N$4:$V$25,MATCH(CT_Bands_2022_Rates!$B11,CT_Bills_2003_2022!$B$4:$B$25,0),MATCH(CT_Bands_2022_Rates!CO$3,CT_Bills_2003_2022!$N$3:$V$3,0))/SUMIFS(CT_Bands_Revaluing_2022!$W$19:$AF$19, CT_Bands_Revaluing_2022!$W$4:$AF$4, CT_Bands_2022_Rates!CO$3), "n/a")</f>
        <v>8.2000000000000007E-3</v>
      </c>
      <c r="CP11" s="136">
        <f>IFERROR(INDEX(CT_Bills_2003_2022!$N$4:$V$25,MATCH(CT_Bands_2022_Rates!$B11,CT_Bills_2003_2022!$B$4:$B$25,0),MATCH(CT_Bands_2022_Rates!CP$3,CT_Bills_2003_2022!$N$3:$V$3,0))/SUMIFS(CT_Bands_Revaluing_2022!$W$19:$AF$19, CT_Bands_Revaluing_2022!$W$4:$AF$4, CT_Bands_2022_Rates!CP$3), "n/a")</f>
        <v>8.2000000000000007E-3</v>
      </c>
    </row>
    <row r="12" spans="1:94" x14ac:dyDescent="0.25">
      <c r="A12" s="126" t="s">
        <v>1103</v>
      </c>
      <c r="B12" s="127" t="s">
        <v>1104</v>
      </c>
      <c r="C12" s="127" t="s">
        <v>2326</v>
      </c>
      <c r="D12" s="150">
        <f>IF(N12=0, CT_Modelling_LAs!Q12, N12)</f>
        <v>4.4999999999999997E-3</v>
      </c>
      <c r="E12" s="150">
        <f>IF(X12=0,CT_Modelling_LAs!R12, X12)</f>
        <v>5.0000000000000001E-3</v>
      </c>
      <c r="F12" s="150">
        <f>IF(AH12=0,CT_Modelling_LAs!S12, AH12)</f>
        <v>5.4000000000000003E-3</v>
      </c>
      <c r="G12" s="150">
        <f>IF(AR12=0,CT_Modelling_LAs!T12, AR12)</f>
        <v>5.899999999999999E-3</v>
      </c>
      <c r="H12" s="150">
        <f>IF(BB12=0,CT_Modelling_LAs!U12, BB12)</f>
        <v>6.2999999999999992E-3</v>
      </c>
      <c r="I12" s="150">
        <f>IF(BL12=0,CT_Modelling_LAs!V12, BL12)</f>
        <v>6.6E-3</v>
      </c>
      <c r="J12" s="150">
        <f>IF(BV12=0,CT_Modelling_LAs!W12, BV12)</f>
        <v>6.7999999999999996E-3</v>
      </c>
      <c r="K12" s="150">
        <f>IF(CF12=0,CT_Modelling_LAs!X12, CF12)</f>
        <v>7.0000000000000001E-3</v>
      </c>
      <c r="L12" s="150">
        <f>IF(CG12=0,CT_Modelling_LAs!Y12, CP12)</f>
        <v>7.3000000000000001E-3</v>
      </c>
      <c r="M12" s="127"/>
      <c r="N12" s="136">
        <f>IFERROR(INDEX(CT_Bills_2003_2022!$N$4:$V$25,MATCH(CT_Bands_2022_Rates!$B12,CT_Bills_2003_2022!$B$4:$B$25,0),MATCH(CT_Bands_2022_Rates!N$3,CT_Bills_2003_2022!$N$3:$V$3,0))/SUMIFS(CT_Bands_Revaluing_2022!$W$19:$AF$19, CT_Bands_Revaluing_2022!$W$4:$AF$4, CT_Bands_2022_Rates!N$3), "n/a")</f>
        <v>4.4999999999999997E-3</v>
      </c>
      <c r="O12" s="136">
        <f>IFERROR(INDEX(CT_Bills_2003_2022!$N$4:$V$25,MATCH(CT_Bands_2022_Rates!$B12,CT_Bills_2003_2022!$B$4:$B$25,0),MATCH(CT_Bands_2022_Rates!O$3,CT_Bills_2003_2022!$N$3:$V$3,0))/SUMIFS(CT_Bands_Revaluing_2022!$W$19:$AF$19, CT_Bands_Revaluing_2022!$W$4:$AF$4, CT_Bands_2022_Rates!O$3), "n/a")</f>
        <v>5.0000000000000001E-3</v>
      </c>
      <c r="P12" s="136">
        <f>IFERROR(INDEX(CT_Bills_2003_2022!$N$4:$V$25,MATCH(CT_Bands_2022_Rates!$B12,CT_Bills_2003_2022!$B$4:$B$25,0),MATCH(CT_Bands_2022_Rates!P$3,CT_Bills_2003_2022!$N$3:$V$3,0))/SUMIFS(CT_Bands_Revaluing_2022!$W$19:$AF$19, CT_Bands_Revaluing_2022!$W$4:$AF$4, CT_Bands_2022_Rates!P$3), "n/a")</f>
        <v>5.4000000000000003E-3</v>
      </c>
      <c r="Q12" s="136">
        <f>IFERROR(INDEX(CT_Bills_2003_2022!$N$4:$V$25,MATCH(CT_Bands_2022_Rates!$B12,CT_Bills_2003_2022!$B$4:$B$25,0),MATCH(CT_Bands_2022_Rates!Q$3,CT_Bills_2003_2022!$N$3:$V$3,0))/SUMIFS(CT_Bands_Revaluing_2022!$W$19:$AF$19, CT_Bands_Revaluing_2022!$W$4:$AF$4, CT_Bands_2022_Rates!Q$3), "n/a")</f>
        <v>5.899999999999999E-3</v>
      </c>
      <c r="R12" s="136">
        <f>IFERROR(INDEX(CT_Bills_2003_2022!$N$4:$V$25,MATCH(CT_Bands_2022_Rates!$B12,CT_Bills_2003_2022!$B$4:$B$25,0),MATCH(CT_Bands_2022_Rates!R$3,CT_Bills_2003_2022!$N$3:$V$3,0))/SUMIFS(CT_Bands_Revaluing_2022!$W$19:$AF$19, CT_Bands_Revaluing_2022!$W$4:$AF$4, CT_Bands_2022_Rates!R$3), "n/a")</f>
        <v>6.2999999999999992E-3</v>
      </c>
      <c r="S12" s="136">
        <f>IFERROR(INDEX(CT_Bills_2003_2022!$N$4:$V$25,MATCH(CT_Bands_2022_Rates!$B12,CT_Bills_2003_2022!$B$4:$B$25,0),MATCH(CT_Bands_2022_Rates!S$3,CT_Bills_2003_2022!$N$3:$V$3,0))/SUMIFS(CT_Bands_Revaluing_2022!$W$19:$AF$19, CT_Bands_Revaluing_2022!$W$4:$AF$4, CT_Bands_2022_Rates!S$3), "n/a")</f>
        <v>6.6E-3</v>
      </c>
      <c r="T12" s="136">
        <f>IFERROR(INDEX(CT_Bills_2003_2022!$N$4:$V$25,MATCH(CT_Bands_2022_Rates!$B12,CT_Bills_2003_2022!$B$4:$B$25,0),MATCH(CT_Bands_2022_Rates!T$3,CT_Bills_2003_2022!$N$3:$V$3,0))/SUMIFS(CT_Bands_Revaluing_2022!$W$19:$AF$19, CT_Bands_Revaluing_2022!$W$4:$AF$4, CT_Bands_2022_Rates!T$3), "n/a")</f>
        <v>6.7999999999999996E-3</v>
      </c>
      <c r="U12" s="136">
        <f>IFERROR(INDEX(CT_Bills_2003_2022!$N$4:$V$25,MATCH(CT_Bands_2022_Rates!$B12,CT_Bills_2003_2022!$B$4:$B$25,0),MATCH(CT_Bands_2022_Rates!U$3,CT_Bills_2003_2022!$N$3:$V$3,0))/SUMIFS(CT_Bands_Revaluing_2022!$W$19:$AF$19, CT_Bands_Revaluing_2022!$W$4:$AF$4, CT_Bands_2022_Rates!U$3), "n/a")</f>
        <v>7.0000000000000001E-3</v>
      </c>
      <c r="V12" s="136">
        <f>IFERROR(INDEX(CT_Bills_2003_2022!$N$4:$V$25,MATCH(CT_Bands_2022_Rates!$B12,CT_Bills_2003_2022!$B$4:$B$25,0),MATCH(CT_Bands_2022_Rates!V$3,CT_Bills_2003_2022!$N$3:$V$3,0))/SUMIFS(CT_Bands_Revaluing_2022!$W$19:$AF$19, CT_Bands_Revaluing_2022!$W$4:$AF$4, CT_Bands_2022_Rates!V$3), "n/a")</f>
        <v>7.3000000000000001E-3</v>
      </c>
      <c r="W12" s="147">
        <f>IFERROR(INDEX(CT_Bills_2003_2022!$N$4:$V$25,MATCH(CT_Bands_2022_Rates!$B12,CT_Bills_2003_2022!$B$4:$B$25,0),MATCH(CT_Bands_2022_Rates!W$3,CT_Bills_2003_2022!$N$3:$V$3,0))/SUMIFS(CT_Bands_Revaluing_2022!$W$19:$AF$19, CT_Bands_Revaluing_2022!$W$4:$AF$4, CT_Bands_2022_Rates!W$3), "n/a")</f>
        <v>4.4999999999999997E-3</v>
      </c>
      <c r="X12" s="136">
        <f>IFERROR(INDEX(CT_Bills_2003_2022!$N$4:$V$25,MATCH(CT_Bands_2022_Rates!$B12,CT_Bills_2003_2022!$B$4:$B$25,0),MATCH(CT_Bands_2022_Rates!X$3,CT_Bills_2003_2022!$N$3:$V$3,0))/SUMIFS(CT_Bands_Revaluing_2022!$W$19:$AF$19, CT_Bands_Revaluing_2022!$W$4:$AF$4, CT_Bands_2022_Rates!X$3), "n/a")</f>
        <v>5.0000000000000001E-3</v>
      </c>
      <c r="Y12" s="136">
        <f>IFERROR(INDEX(CT_Bills_2003_2022!$N$4:$V$25,MATCH(CT_Bands_2022_Rates!$B12,CT_Bills_2003_2022!$B$4:$B$25,0),MATCH(CT_Bands_2022_Rates!Y$3,CT_Bills_2003_2022!$N$3:$V$3,0))/SUMIFS(CT_Bands_Revaluing_2022!$W$19:$AF$19, CT_Bands_Revaluing_2022!$W$4:$AF$4, CT_Bands_2022_Rates!Y$3), "n/a")</f>
        <v>5.4000000000000003E-3</v>
      </c>
      <c r="Z12" s="136">
        <f>IFERROR(INDEX(CT_Bills_2003_2022!$N$4:$V$25,MATCH(CT_Bands_2022_Rates!$B12,CT_Bills_2003_2022!$B$4:$B$25,0),MATCH(CT_Bands_2022_Rates!Z$3,CT_Bills_2003_2022!$N$3:$V$3,0))/SUMIFS(CT_Bands_Revaluing_2022!$W$19:$AF$19, CT_Bands_Revaluing_2022!$W$4:$AF$4, CT_Bands_2022_Rates!Z$3), "n/a")</f>
        <v>5.899999999999999E-3</v>
      </c>
      <c r="AA12" s="136">
        <f>IFERROR(INDEX(CT_Bills_2003_2022!$N$4:$V$25,MATCH(CT_Bands_2022_Rates!$B12,CT_Bills_2003_2022!$B$4:$B$25,0),MATCH(CT_Bands_2022_Rates!AA$3,CT_Bills_2003_2022!$N$3:$V$3,0))/SUMIFS(CT_Bands_Revaluing_2022!$W$19:$AF$19, CT_Bands_Revaluing_2022!$W$4:$AF$4, CT_Bands_2022_Rates!AA$3), "n/a")</f>
        <v>6.2999999999999992E-3</v>
      </c>
      <c r="AB12" s="136">
        <f>IFERROR(INDEX(CT_Bills_2003_2022!$N$4:$V$25,MATCH(CT_Bands_2022_Rates!$B12,CT_Bills_2003_2022!$B$4:$B$25,0),MATCH(CT_Bands_2022_Rates!AB$3,CT_Bills_2003_2022!$N$3:$V$3,0))/SUMIFS(CT_Bands_Revaluing_2022!$W$19:$AF$19, CT_Bands_Revaluing_2022!$W$4:$AF$4, CT_Bands_2022_Rates!AB$3), "n/a")</f>
        <v>6.6E-3</v>
      </c>
      <c r="AC12" s="136">
        <f>IFERROR(INDEX(CT_Bills_2003_2022!$N$4:$V$25,MATCH(CT_Bands_2022_Rates!$B12,CT_Bills_2003_2022!$B$4:$B$25,0),MATCH(CT_Bands_2022_Rates!AC$3,CT_Bills_2003_2022!$N$3:$V$3,0))/SUMIFS(CT_Bands_Revaluing_2022!$W$19:$AF$19, CT_Bands_Revaluing_2022!$W$4:$AF$4, CT_Bands_2022_Rates!AC$3), "n/a")</f>
        <v>6.7999999999999996E-3</v>
      </c>
      <c r="AD12" s="136">
        <f>IFERROR(INDEX(CT_Bills_2003_2022!$N$4:$V$25,MATCH(CT_Bands_2022_Rates!$B12,CT_Bills_2003_2022!$B$4:$B$25,0),MATCH(CT_Bands_2022_Rates!AD$3,CT_Bills_2003_2022!$N$3:$V$3,0))/SUMIFS(CT_Bands_Revaluing_2022!$W$19:$AF$19, CT_Bands_Revaluing_2022!$W$4:$AF$4, CT_Bands_2022_Rates!AD$3), "n/a")</f>
        <v>7.0000000000000001E-3</v>
      </c>
      <c r="AE12" s="136">
        <f>IFERROR(INDEX(CT_Bills_2003_2022!$N$4:$V$25,MATCH(CT_Bands_2022_Rates!$B12,CT_Bills_2003_2022!$B$4:$B$25,0),MATCH(CT_Bands_2022_Rates!AE$3,CT_Bills_2003_2022!$N$3:$V$3,0))/SUMIFS(CT_Bands_Revaluing_2022!$W$19:$AF$19, CT_Bands_Revaluing_2022!$W$4:$AF$4, CT_Bands_2022_Rates!AE$3), "n/a")</f>
        <v>7.3000000000000001E-3</v>
      </c>
      <c r="AF12" s="147">
        <f>IFERROR(INDEX(CT_Bills_2003_2022!$N$4:$V$25,MATCH(CT_Bands_2022_Rates!$B12,CT_Bills_2003_2022!$B$4:$B$25,0),MATCH(CT_Bands_2022_Rates!AF$3,CT_Bills_2003_2022!$N$3:$V$3,0))/SUMIFS(CT_Bands_Revaluing_2022!$W$19:$AF$19, CT_Bands_Revaluing_2022!$W$4:$AF$4, CT_Bands_2022_Rates!AF$3), "n/a")</f>
        <v>4.4999999999999997E-3</v>
      </c>
      <c r="AG12" s="136">
        <f>IFERROR(INDEX(CT_Bills_2003_2022!$N$4:$V$25,MATCH(CT_Bands_2022_Rates!$B12,CT_Bills_2003_2022!$B$4:$B$25,0),MATCH(CT_Bands_2022_Rates!AG$3,CT_Bills_2003_2022!$N$3:$V$3,0))/SUMIFS(CT_Bands_Revaluing_2022!$W$19:$AF$19, CT_Bands_Revaluing_2022!$W$4:$AF$4, CT_Bands_2022_Rates!AG$3), "n/a")</f>
        <v>5.0000000000000001E-3</v>
      </c>
      <c r="AH12" s="136">
        <f>IFERROR(INDEX(CT_Bills_2003_2022!$N$4:$V$25,MATCH(CT_Bands_2022_Rates!$B12,CT_Bills_2003_2022!$B$4:$B$25,0),MATCH(CT_Bands_2022_Rates!AH$3,CT_Bills_2003_2022!$N$3:$V$3,0))/SUMIFS(CT_Bands_Revaluing_2022!$W$19:$AF$19, CT_Bands_Revaluing_2022!$W$4:$AF$4, CT_Bands_2022_Rates!AH$3), "n/a")</f>
        <v>5.4000000000000003E-3</v>
      </c>
      <c r="AI12" s="136">
        <f>IFERROR(INDEX(CT_Bills_2003_2022!$N$4:$V$25,MATCH(CT_Bands_2022_Rates!$B12,CT_Bills_2003_2022!$B$4:$B$25,0),MATCH(CT_Bands_2022_Rates!AI$3,CT_Bills_2003_2022!$N$3:$V$3,0))/SUMIFS(CT_Bands_Revaluing_2022!$W$19:$AF$19, CT_Bands_Revaluing_2022!$W$4:$AF$4, CT_Bands_2022_Rates!AI$3), "n/a")</f>
        <v>5.899999999999999E-3</v>
      </c>
      <c r="AJ12" s="136">
        <f>IFERROR(INDEX(CT_Bills_2003_2022!$N$4:$V$25,MATCH(CT_Bands_2022_Rates!$B12,CT_Bills_2003_2022!$B$4:$B$25,0),MATCH(CT_Bands_2022_Rates!AJ$3,CT_Bills_2003_2022!$N$3:$V$3,0))/SUMIFS(CT_Bands_Revaluing_2022!$W$19:$AF$19, CT_Bands_Revaluing_2022!$W$4:$AF$4, CT_Bands_2022_Rates!AJ$3), "n/a")</f>
        <v>6.2999999999999992E-3</v>
      </c>
      <c r="AK12" s="136">
        <f>IFERROR(INDEX(CT_Bills_2003_2022!$N$4:$V$25,MATCH(CT_Bands_2022_Rates!$B12,CT_Bills_2003_2022!$B$4:$B$25,0),MATCH(CT_Bands_2022_Rates!AK$3,CT_Bills_2003_2022!$N$3:$V$3,0))/SUMIFS(CT_Bands_Revaluing_2022!$W$19:$AF$19, CT_Bands_Revaluing_2022!$W$4:$AF$4, CT_Bands_2022_Rates!AK$3), "n/a")</f>
        <v>6.6E-3</v>
      </c>
      <c r="AL12" s="136">
        <f>IFERROR(INDEX(CT_Bills_2003_2022!$N$4:$V$25,MATCH(CT_Bands_2022_Rates!$B12,CT_Bills_2003_2022!$B$4:$B$25,0),MATCH(CT_Bands_2022_Rates!AL$3,CT_Bills_2003_2022!$N$3:$V$3,0))/SUMIFS(CT_Bands_Revaluing_2022!$W$19:$AF$19, CT_Bands_Revaluing_2022!$W$4:$AF$4, CT_Bands_2022_Rates!AL$3), "n/a")</f>
        <v>6.7999999999999996E-3</v>
      </c>
      <c r="AM12" s="136">
        <f>IFERROR(INDEX(CT_Bills_2003_2022!$N$4:$V$25,MATCH(CT_Bands_2022_Rates!$B12,CT_Bills_2003_2022!$B$4:$B$25,0),MATCH(CT_Bands_2022_Rates!AM$3,CT_Bills_2003_2022!$N$3:$V$3,0))/SUMIFS(CT_Bands_Revaluing_2022!$W$19:$AF$19, CT_Bands_Revaluing_2022!$W$4:$AF$4, CT_Bands_2022_Rates!AM$3), "n/a")</f>
        <v>7.0000000000000001E-3</v>
      </c>
      <c r="AN12" s="136">
        <f>IFERROR(INDEX(CT_Bills_2003_2022!$N$4:$V$25,MATCH(CT_Bands_2022_Rates!$B12,CT_Bills_2003_2022!$B$4:$B$25,0),MATCH(CT_Bands_2022_Rates!AN$3,CT_Bills_2003_2022!$N$3:$V$3,0))/SUMIFS(CT_Bands_Revaluing_2022!$W$19:$AF$19, CT_Bands_Revaluing_2022!$W$4:$AF$4, CT_Bands_2022_Rates!AN$3), "n/a")</f>
        <v>7.3000000000000001E-3</v>
      </c>
      <c r="AO12" s="147">
        <f>IFERROR(INDEX(CT_Bills_2003_2022!$N$4:$V$25,MATCH(CT_Bands_2022_Rates!$B12,CT_Bills_2003_2022!$B$4:$B$25,0),MATCH(CT_Bands_2022_Rates!AO$3,CT_Bills_2003_2022!$N$3:$V$3,0))/SUMIFS(CT_Bands_Revaluing_2022!$W$19:$AF$19, CT_Bands_Revaluing_2022!$W$4:$AF$4, CT_Bands_2022_Rates!AO$3), "n/a")</f>
        <v>4.4999999999999997E-3</v>
      </c>
      <c r="AP12" s="136">
        <f>IFERROR(INDEX(CT_Bills_2003_2022!$N$4:$V$25,MATCH(CT_Bands_2022_Rates!$B12,CT_Bills_2003_2022!$B$4:$B$25,0),MATCH(CT_Bands_2022_Rates!AP$3,CT_Bills_2003_2022!$N$3:$V$3,0))/SUMIFS(CT_Bands_Revaluing_2022!$W$19:$AF$19, CT_Bands_Revaluing_2022!$W$4:$AF$4, CT_Bands_2022_Rates!AP$3), "n/a")</f>
        <v>5.0000000000000001E-3</v>
      </c>
      <c r="AQ12" s="136">
        <f>IFERROR(INDEX(CT_Bills_2003_2022!$N$4:$V$25,MATCH(CT_Bands_2022_Rates!$B12,CT_Bills_2003_2022!$B$4:$B$25,0),MATCH(CT_Bands_2022_Rates!AQ$3,CT_Bills_2003_2022!$N$3:$V$3,0))/SUMIFS(CT_Bands_Revaluing_2022!$W$19:$AF$19, CT_Bands_Revaluing_2022!$W$4:$AF$4, CT_Bands_2022_Rates!AQ$3), "n/a")</f>
        <v>5.4000000000000003E-3</v>
      </c>
      <c r="AR12" s="136">
        <f>IFERROR(INDEX(CT_Bills_2003_2022!$N$4:$V$25,MATCH(CT_Bands_2022_Rates!$B12,CT_Bills_2003_2022!$B$4:$B$25,0),MATCH(CT_Bands_2022_Rates!AR$3,CT_Bills_2003_2022!$N$3:$V$3,0))/SUMIFS(CT_Bands_Revaluing_2022!$W$19:$AF$19, CT_Bands_Revaluing_2022!$W$4:$AF$4, CT_Bands_2022_Rates!AR$3), "n/a")</f>
        <v>5.899999999999999E-3</v>
      </c>
      <c r="AS12" s="136">
        <f>IFERROR(INDEX(CT_Bills_2003_2022!$N$4:$V$25,MATCH(CT_Bands_2022_Rates!$B12,CT_Bills_2003_2022!$B$4:$B$25,0),MATCH(CT_Bands_2022_Rates!AS$3,CT_Bills_2003_2022!$N$3:$V$3,0))/SUMIFS(CT_Bands_Revaluing_2022!$W$19:$AF$19, CT_Bands_Revaluing_2022!$W$4:$AF$4, CT_Bands_2022_Rates!AS$3), "n/a")</f>
        <v>6.2999999999999992E-3</v>
      </c>
      <c r="AT12" s="136">
        <f>IFERROR(INDEX(CT_Bills_2003_2022!$N$4:$V$25,MATCH(CT_Bands_2022_Rates!$B12,CT_Bills_2003_2022!$B$4:$B$25,0),MATCH(CT_Bands_2022_Rates!AT$3,CT_Bills_2003_2022!$N$3:$V$3,0))/SUMIFS(CT_Bands_Revaluing_2022!$W$19:$AF$19, CT_Bands_Revaluing_2022!$W$4:$AF$4, CT_Bands_2022_Rates!AT$3), "n/a")</f>
        <v>6.6E-3</v>
      </c>
      <c r="AU12" s="136">
        <f>IFERROR(INDEX(CT_Bills_2003_2022!$N$4:$V$25,MATCH(CT_Bands_2022_Rates!$B12,CT_Bills_2003_2022!$B$4:$B$25,0),MATCH(CT_Bands_2022_Rates!AU$3,CT_Bills_2003_2022!$N$3:$V$3,0))/SUMIFS(CT_Bands_Revaluing_2022!$W$19:$AF$19, CT_Bands_Revaluing_2022!$W$4:$AF$4, CT_Bands_2022_Rates!AU$3), "n/a")</f>
        <v>6.7999999999999996E-3</v>
      </c>
      <c r="AV12" s="136">
        <f>IFERROR(INDEX(CT_Bills_2003_2022!$N$4:$V$25,MATCH(CT_Bands_2022_Rates!$B12,CT_Bills_2003_2022!$B$4:$B$25,0),MATCH(CT_Bands_2022_Rates!AV$3,CT_Bills_2003_2022!$N$3:$V$3,0))/SUMIFS(CT_Bands_Revaluing_2022!$W$19:$AF$19, CT_Bands_Revaluing_2022!$W$4:$AF$4, CT_Bands_2022_Rates!AV$3), "n/a")</f>
        <v>7.0000000000000001E-3</v>
      </c>
      <c r="AW12" s="136">
        <f>IFERROR(INDEX(CT_Bills_2003_2022!$N$4:$V$25,MATCH(CT_Bands_2022_Rates!$B12,CT_Bills_2003_2022!$B$4:$B$25,0),MATCH(CT_Bands_2022_Rates!AW$3,CT_Bills_2003_2022!$N$3:$V$3,0))/SUMIFS(CT_Bands_Revaluing_2022!$W$19:$AF$19, CT_Bands_Revaluing_2022!$W$4:$AF$4, CT_Bands_2022_Rates!AW$3), "n/a")</f>
        <v>7.3000000000000001E-3</v>
      </c>
      <c r="AX12" s="147">
        <f>IFERROR(INDEX(CT_Bills_2003_2022!$N$4:$V$25,MATCH(CT_Bands_2022_Rates!$B12,CT_Bills_2003_2022!$B$4:$B$25,0),MATCH(CT_Bands_2022_Rates!AX$3,CT_Bills_2003_2022!$N$3:$V$3,0))/SUMIFS(CT_Bands_Revaluing_2022!$W$19:$AF$19, CT_Bands_Revaluing_2022!$W$4:$AF$4, CT_Bands_2022_Rates!AX$3), "n/a")</f>
        <v>4.4999999999999997E-3</v>
      </c>
      <c r="AY12" s="136">
        <f>IFERROR(INDEX(CT_Bills_2003_2022!$N$4:$V$25,MATCH(CT_Bands_2022_Rates!$B12,CT_Bills_2003_2022!$B$4:$B$25,0),MATCH(CT_Bands_2022_Rates!AY$3,CT_Bills_2003_2022!$N$3:$V$3,0))/SUMIFS(CT_Bands_Revaluing_2022!$W$19:$AF$19, CT_Bands_Revaluing_2022!$W$4:$AF$4, CT_Bands_2022_Rates!AY$3), "n/a")</f>
        <v>5.0000000000000001E-3</v>
      </c>
      <c r="AZ12" s="136">
        <f>IFERROR(INDEX(CT_Bills_2003_2022!$N$4:$V$25,MATCH(CT_Bands_2022_Rates!$B12,CT_Bills_2003_2022!$B$4:$B$25,0),MATCH(CT_Bands_2022_Rates!AZ$3,CT_Bills_2003_2022!$N$3:$V$3,0))/SUMIFS(CT_Bands_Revaluing_2022!$W$19:$AF$19, CT_Bands_Revaluing_2022!$W$4:$AF$4, CT_Bands_2022_Rates!AZ$3), "n/a")</f>
        <v>5.4000000000000003E-3</v>
      </c>
      <c r="BA12" s="136">
        <f>IFERROR(INDEX(CT_Bills_2003_2022!$N$4:$V$25,MATCH(CT_Bands_2022_Rates!$B12,CT_Bills_2003_2022!$B$4:$B$25,0),MATCH(CT_Bands_2022_Rates!BA$3,CT_Bills_2003_2022!$N$3:$V$3,0))/SUMIFS(CT_Bands_Revaluing_2022!$W$19:$AF$19, CT_Bands_Revaluing_2022!$W$4:$AF$4, CT_Bands_2022_Rates!BA$3), "n/a")</f>
        <v>5.899999999999999E-3</v>
      </c>
      <c r="BB12" s="136">
        <f>IFERROR(INDEX(CT_Bills_2003_2022!$N$4:$V$25,MATCH(CT_Bands_2022_Rates!$B12,CT_Bills_2003_2022!$B$4:$B$25,0),MATCH(CT_Bands_2022_Rates!BB$3,CT_Bills_2003_2022!$N$3:$V$3,0))/SUMIFS(CT_Bands_Revaluing_2022!$W$19:$AF$19, CT_Bands_Revaluing_2022!$W$4:$AF$4, CT_Bands_2022_Rates!BB$3), "n/a")</f>
        <v>6.2999999999999992E-3</v>
      </c>
      <c r="BC12" s="136">
        <f>IFERROR(INDEX(CT_Bills_2003_2022!$N$4:$V$25,MATCH(CT_Bands_2022_Rates!$B12,CT_Bills_2003_2022!$B$4:$B$25,0),MATCH(CT_Bands_2022_Rates!BC$3,CT_Bills_2003_2022!$N$3:$V$3,0))/SUMIFS(CT_Bands_Revaluing_2022!$W$19:$AF$19, CT_Bands_Revaluing_2022!$W$4:$AF$4, CT_Bands_2022_Rates!BC$3), "n/a")</f>
        <v>6.6E-3</v>
      </c>
      <c r="BD12" s="136">
        <f>IFERROR(INDEX(CT_Bills_2003_2022!$N$4:$V$25,MATCH(CT_Bands_2022_Rates!$B12,CT_Bills_2003_2022!$B$4:$B$25,0),MATCH(CT_Bands_2022_Rates!BD$3,CT_Bills_2003_2022!$N$3:$V$3,0))/SUMIFS(CT_Bands_Revaluing_2022!$W$19:$AF$19, CT_Bands_Revaluing_2022!$W$4:$AF$4, CT_Bands_2022_Rates!BD$3), "n/a")</f>
        <v>6.7999999999999996E-3</v>
      </c>
      <c r="BE12" s="136">
        <f>IFERROR(INDEX(CT_Bills_2003_2022!$N$4:$V$25,MATCH(CT_Bands_2022_Rates!$B12,CT_Bills_2003_2022!$B$4:$B$25,0),MATCH(CT_Bands_2022_Rates!BE$3,CT_Bills_2003_2022!$N$3:$V$3,0))/SUMIFS(CT_Bands_Revaluing_2022!$W$19:$AF$19, CT_Bands_Revaluing_2022!$W$4:$AF$4, CT_Bands_2022_Rates!BE$3), "n/a")</f>
        <v>7.0000000000000001E-3</v>
      </c>
      <c r="BF12" s="136">
        <f>IFERROR(INDEX(CT_Bills_2003_2022!$N$4:$V$25,MATCH(CT_Bands_2022_Rates!$B12,CT_Bills_2003_2022!$B$4:$B$25,0),MATCH(CT_Bands_2022_Rates!BF$3,CT_Bills_2003_2022!$N$3:$V$3,0))/SUMIFS(CT_Bands_Revaluing_2022!$W$19:$AF$19, CT_Bands_Revaluing_2022!$W$4:$AF$4, CT_Bands_2022_Rates!BF$3), "n/a")</f>
        <v>7.3000000000000001E-3</v>
      </c>
      <c r="BG12" s="147">
        <f>IFERROR(INDEX(CT_Bills_2003_2022!$N$4:$V$25,MATCH(CT_Bands_2022_Rates!$B12,CT_Bills_2003_2022!$B$4:$B$25,0),MATCH(CT_Bands_2022_Rates!BG$3,CT_Bills_2003_2022!$N$3:$V$3,0))/SUMIFS(CT_Bands_Revaluing_2022!$W$19:$AF$19, CT_Bands_Revaluing_2022!$W$4:$AF$4, CT_Bands_2022_Rates!BG$3), "n/a")</f>
        <v>4.4999999999999997E-3</v>
      </c>
      <c r="BH12" s="136">
        <f>IFERROR(INDEX(CT_Bills_2003_2022!$N$4:$V$25,MATCH(CT_Bands_2022_Rates!$B12,CT_Bills_2003_2022!$B$4:$B$25,0),MATCH(CT_Bands_2022_Rates!BH$3,CT_Bills_2003_2022!$N$3:$V$3,0))/SUMIFS(CT_Bands_Revaluing_2022!$W$19:$AF$19, CT_Bands_Revaluing_2022!$W$4:$AF$4, CT_Bands_2022_Rates!BH$3), "n/a")</f>
        <v>5.0000000000000001E-3</v>
      </c>
      <c r="BI12" s="136">
        <f>IFERROR(INDEX(CT_Bills_2003_2022!$N$4:$V$25,MATCH(CT_Bands_2022_Rates!$B12,CT_Bills_2003_2022!$B$4:$B$25,0),MATCH(CT_Bands_2022_Rates!BI$3,CT_Bills_2003_2022!$N$3:$V$3,0))/SUMIFS(CT_Bands_Revaluing_2022!$W$19:$AF$19, CT_Bands_Revaluing_2022!$W$4:$AF$4, CT_Bands_2022_Rates!BI$3), "n/a")</f>
        <v>5.4000000000000003E-3</v>
      </c>
      <c r="BJ12" s="136">
        <f>IFERROR(INDEX(CT_Bills_2003_2022!$N$4:$V$25,MATCH(CT_Bands_2022_Rates!$B12,CT_Bills_2003_2022!$B$4:$B$25,0),MATCH(CT_Bands_2022_Rates!BJ$3,CT_Bills_2003_2022!$N$3:$V$3,0))/SUMIFS(CT_Bands_Revaluing_2022!$W$19:$AF$19, CT_Bands_Revaluing_2022!$W$4:$AF$4, CT_Bands_2022_Rates!BJ$3), "n/a")</f>
        <v>5.899999999999999E-3</v>
      </c>
      <c r="BK12" s="136">
        <f>IFERROR(INDEX(CT_Bills_2003_2022!$N$4:$V$25,MATCH(CT_Bands_2022_Rates!$B12,CT_Bills_2003_2022!$B$4:$B$25,0),MATCH(CT_Bands_2022_Rates!BK$3,CT_Bills_2003_2022!$N$3:$V$3,0))/SUMIFS(CT_Bands_Revaluing_2022!$W$19:$AF$19, CT_Bands_Revaluing_2022!$W$4:$AF$4, CT_Bands_2022_Rates!BK$3), "n/a")</f>
        <v>6.2999999999999992E-3</v>
      </c>
      <c r="BL12" s="136">
        <f>IFERROR(INDEX(CT_Bills_2003_2022!$N$4:$V$25,MATCH(CT_Bands_2022_Rates!$B12,CT_Bills_2003_2022!$B$4:$B$25,0),MATCH(CT_Bands_2022_Rates!BL$3,CT_Bills_2003_2022!$N$3:$V$3,0))/SUMIFS(CT_Bands_Revaluing_2022!$W$19:$AF$19, CT_Bands_Revaluing_2022!$W$4:$AF$4, CT_Bands_2022_Rates!BL$3), "n/a")</f>
        <v>6.6E-3</v>
      </c>
      <c r="BM12" s="136">
        <f>IFERROR(INDEX(CT_Bills_2003_2022!$N$4:$V$25,MATCH(CT_Bands_2022_Rates!$B12,CT_Bills_2003_2022!$B$4:$B$25,0),MATCH(CT_Bands_2022_Rates!BM$3,CT_Bills_2003_2022!$N$3:$V$3,0))/SUMIFS(CT_Bands_Revaluing_2022!$W$19:$AF$19, CT_Bands_Revaluing_2022!$W$4:$AF$4, CT_Bands_2022_Rates!BM$3), "n/a")</f>
        <v>6.7999999999999996E-3</v>
      </c>
      <c r="BN12" s="136">
        <f>IFERROR(INDEX(CT_Bills_2003_2022!$N$4:$V$25,MATCH(CT_Bands_2022_Rates!$B12,CT_Bills_2003_2022!$B$4:$B$25,0),MATCH(CT_Bands_2022_Rates!BN$3,CT_Bills_2003_2022!$N$3:$V$3,0))/SUMIFS(CT_Bands_Revaluing_2022!$W$19:$AF$19, CT_Bands_Revaluing_2022!$W$4:$AF$4, CT_Bands_2022_Rates!BN$3), "n/a")</f>
        <v>7.0000000000000001E-3</v>
      </c>
      <c r="BO12" s="136">
        <f>IFERROR(INDEX(CT_Bills_2003_2022!$N$4:$V$25,MATCH(CT_Bands_2022_Rates!$B12,CT_Bills_2003_2022!$B$4:$B$25,0),MATCH(CT_Bands_2022_Rates!BO$3,CT_Bills_2003_2022!$N$3:$V$3,0))/SUMIFS(CT_Bands_Revaluing_2022!$W$19:$AF$19, CT_Bands_Revaluing_2022!$W$4:$AF$4, CT_Bands_2022_Rates!BO$3), "n/a")</f>
        <v>7.3000000000000001E-3</v>
      </c>
      <c r="BP12" s="147">
        <f>IFERROR(INDEX(CT_Bills_2003_2022!$N$4:$V$25,MATCH(CT_Bands_2022_Rates!$B12,CT_Bills_2003_2022!$B$4:$B$25,0),MATCH(CT_Bands_2022_Rates!BP$3,CT_Bills_2003_2022!$N$3:$V$3,0))/SUMIFS(CT_Bands_Revaluing_2022!$W$19:$AF$19, CT_Bands_Revaluing_2022!$W$4:$AF$4, CT_Bands_2022_Rates!BP$3), "n/a")</f>
        <v>4.4999999999999997E-3</v>
      </c>
      <c r="BQ12" s="136">
        <f>IFERROR(INDEX(CT_Bills_2003_2022!$N$4:$V$25,MATCH(CT_Bands_2022_Rates!$B12,CT_Bills_2003_2022!$B$4:$B$25,0),MATCH(CT_Bands_2022_Rates!BQ$3,CT_Bills_2003_2022!$N$3:$V$3,0))/SUMIFS(CT_Bands_Revaluing_2022!$W$19:$AF$19, CT_Bands_Revaluing_2022!$W$4:$AF$4, CT_Bands_2022_Rates!BQ$3), "n/a")</f>
        <v>5.0000000000000001E-3</v>
      </c>
      <c r="BR12" s="136">
        <f>IFERROR(INDEX(CT_Bills_2003_2022!$N$4:$V$25,MATCH(CT_Bands_2022_Rates!$B12,CT_Bills_2003_2022!$B$4:$B$25,0),MATCH(CT_Bands_2022_Rates!BR$3,CT_Bills_2003_2022!$N$3:$V$3,0))/SUMIFS(CT_Bands_Revaluing_2022!$W$19:$AF$19, CT_Bands_Revaluing_2022!$W$4:$AF$4, CT_Bands_2022_Rates!BR$3), "n/a")</f>
        <v>5.4000000000000003E-3</v>
      </c>
      <c r="BS12" s="136">
        <f>IFERROR(INDEX(CT_Bills_2003_2022!$N$4:$V$25,MATCH(CT_Bands_2022_Rates!$B12,CT_Bills_2003_2022!$B$4:$B$25,0),MATCH(CT_Bands_2022_Rates!BS$3,CT_Bills_2003_2022!$N$3:$V$3,0))/SUMIFS(CT_Bands_Revaluing_2022!$W$19:$AF$19, CT_Bands_Revaluing_2022!$W$4:$AF$4, CT_Bands_2022_Rates!BS$3), "n/a")</f>
        <v>5.899999999999999E-3</v>
      </c>
      <c r="BT12" s="136">
        <f>IFERROR(INDEX(CT_Bills_2003_2022!$N$4:$V$25,MATCH(CT_Bands_2022_Rates!$B12,CT_Bills_2003_2022!$B$4:$B$25,0),MATCH(CT_Bands_2022_Rates!BT$3,CT_Bills_2003_2022!$N$3:$V$3,0))/SUMIFS(CT_Bands_Revaluing_2022!$W$19:$AF$19, CT_Bands_Revaluing_2022!$W$4:$AF$4, CT_Bands_2022_Rates!BT$3), "n/a")</f>
        <v>6.2999999999999992E-3</v>
      </c>
      <c r="BU12" s="136">
        <f>IFERROR(INDEX(CT_Bills_2003_2022!$N$4:$V$25,MATCH(CT_Bands_2022_Rates!$B12,CT_Bills_2003_2022!$B$4:$B$25,0),MATCH(CT_Bands_2022_Rates!BU$3,CT_Bills_2003_2022!$N$3:$V$3,0))/SUMIFS(CT_Bands_Revaluing_2022!$W$19:$AF$19, CT_Bands_Revaluing_2022!$W$4:$AF$4, CT_Bands_2022_Rates!BU$3), "n/a")</f>
        <v>6.6E-3</v>
      </c>
      <c r="BV12" s="136">
        <f>IFERROR(INDEX(CT_Bills_2003_2022!$N$4:$V$25,MATCH(CT_Bands_2022_Rates!$B12,CT_Bills_2003_2022!$B$4:$B$25,0),MATCH(CT_Bands_2022_Rates!BV$3,CT_Bills_2003_2022!$N$3:$V$3,0))/SUMIFS(CT_Bands_Revaluing_2022!$W$19:$AF$19, CT_Bands_Revaluing_2022!$W$4:$AF$4, CT_Bands_2022_Rates!BV$3), "n/a")</f>
        <v>6.7999999999999996E-3</v>
      </c>
      <c r="BW12" s="136">
        <f>IFERROR(INDEX(CT_Bills_2003_2022!$N$4:$V$25,MATCH(CT_Bands_2022_Rates!$B12,CT_Bills_2003_2022!$B$4:$B$25,0),MATCH(CT_Bands_2022_Rates!BW$3,CT_Bills_2003_2022!$N$3:$V$3,0))/SUMIFS(CT_Bands_Revaluing_2022!$W$19:$AF$19, CT_Bands_Revaluing_2022!$W$4:$AF$4, CT_Bands_2022_Rates!BW$3), "n/a")</f>
        <v>7.0000000000000001E-3</v>
      </c>
      <c r="BX12" s="136">
        <f>IFERROR(INDEX(CT_Bills_2003_2022!$N$4:$V$25,MATCH(CT_Bands_2022_Rates!$B12,CT_Bills_2003_2022!$B$4:$B$25,0),MATCH(CT_Bands_2022_Rates!BX$3,CT_Bills_2003_2022!$N$3:$V$3,0))/SUMIFS(CT_Bands_Revaluing_2022!$W$19:$AF$19, CT_Bands_Revaluing_2022!$W$4:$AF$4, CT_Bands_2022_Rates!BX$3), "n/a")</f>
        <v>7.3000000000000001E-3</v>
      </c>
      <c r="BY12" s="147">
        <f>IFERROR(INDEX(CT_Bills_2003_2022!$N$4:$V$25,MATCH(CT_Bands_2022_Rates!$B12,CT_Bills_2003_2022!$B$4:$B$25,0),MATCH(CT_Bands_2022_Rates!BY$3,CT_Bills_2003_2022!$N$3:$V$3,0))/SUMIFS(CT_Bands_Revaluing_2022!$W$19:$AF$19, CT_Bands_Revaluing_2022!$W$4:$AF$4, CT_Bands_2022_Rates!BY$3), "n/a")</f>
        <v>4.4999999999999997E-3</v>
      </c>
      <c r="BZ12" s="136">
        <f>IFERROR(INDEX(CT_Bills_2003_2022!$N$4:$V$25,MATCH(CT_Bands_2022_Rates!$B12,CT_Bills_2003_2022!$B$4:$B$25,0),MATCH(CT_Bands_2022_Rates!BZ$3,CT_Bills_2003_2022!$N$3:$V$3,0))/SUMIFS(CT_Bands_Revaluing_2022!$W$19:$AF$19, CT_Bands_Revaluing_2022!$W$4:$AF$4, CT_Bands_2022_Rates!BZ$3), "n/a")</f>
        <v>5.0000000000000001E-3</v>
      </c>
      <c r="CA12" s="136">
        <f>IFERROR(INDEX(CT_Bills_2003_2022!$N$4:$V$25,MATCH(CT_Bands_2022_Rates!$B12,CT_Bills_2003_2022!$B$4:$B$25,0),MATCH(CT_Bands_2022_Rates!CA$3,CT_Bills_2003_2022!$N$3:$V$3,0))/SUMIFS(CT_Bands_Revaluing_2022!$W$19:$AF$19, CT_Bands_Revaluing_2022!$W$4:$AF$4, CT_Bands_2022_Rates!CA$3), "n/a")</f>
        <v>5.4000000000000003E-3</v>
      </c>
      <c r="CB12" s="136">
        <f>IFERROR(INDEX(CT_Bills_2003_2022!$N$4:$V$25,MATCH(CT_Bands_2022_Rates!$B12,CT_Bills_2003_2022!$B$4:$B$25,0),MATCH(CT_Bands_2022_Rates!CB$3,CT_Bills_2003_2022!$N$3:$V$3,0))/SUMIFS(CT_Bands_Revaluing_2022!$W$19:$AF$19, CT_Bands_Revaluing_2022!$W$4:$AF$4, CT_Bands_2022_Rates!CB$3), "n/a")</f>
        <v>5.899999999999999E-3</v>
      </c>
      <c r="CC12" s="136">
        <f>IFERROR(INDEX(CT_Bills_2003_2022!$N$4:$V$25,MATCH(CT_Bands_2022_Rates!$B12,CT_Bills_2003_2022!$B$4:$B$25,0),MATCH(CT_Bands_2022_Rates!CC$3,CT_Bills_2003_2022!$N$3:$V$3,0))/SUMIFS(CT_Bands_Revaluing_2022!$W$19:$AF$19, CT_Bands_Revaluing_2022!$W$4:$AF$4, CT_Bands_2022_Rates!CC$3), "n/a")</f>
        <v>6.2999999999999992E-3</v>
      </c>
      <c r="CD12" s="136">
        <f>IFERROR(INDEX(CT_Bills_2003_2022!$N$4:$V$25,MATCH(CT_Bands_2022_Rates!$B12,CT_Bills_2003_2022!$B$4:$B$25,0),MATCH(CT_Bands_2022_Rates!CD$3,CT_Bills_2003_2022!$N$3:$V$3,0))/SUMIFS(CT_Bands_Revaluing_2022!$W$19:$AF$19, CT_Bands_Revaluing_2022!$W$4:$AF$4, CT_Bands_2022_Rates!CD$3), "n/a")</f>
        <v>6.6E-3</v>
      </c>
      <c r="CE12" s="136">
        <f>IFERROR(INDEX(CT_Bills_2003_2022!$N$4:$V$25,MATCH(CT_Bands_2022_Rates!$B12,CT_Bills_2003_2022!$B$4:$B$25,0),MATCH(CT_Bands_2022_Rates!CE$3,CT_Bills_2003_2022!$N$3:$V$3,0))/SUMIFS(CT_Bands_Revaluing_2022!$W$19:$AF$19, CT_Bands_Revaluing_2022!$W$4:$AF$4, CT_Bands_2022_Rates!CE$3), "n/a")</f>
        <v>6.7999999999999996E-3</v>
      </c>
      <c r="CF12" s="136">
        <f>IFERROR(INDEX(CT_Bills_2003_2022!$N$4:$V$25,MATCH(CT_Bands_2022_Rates!$B12,CT_Bills_2003_2022!$B$4:$B$25,0),MATCH(CT_Bands_2022_Rates!CF$3,CT_Bills_2003_2022!$N$3:$V$3,0))/SUMIFS(CT_Bands_Revaluing_2022!$W$19:$AF$19, CT_Bands_Revaluing_2022!$W$4:$AF$4, CT_Bands_2022_Rates!CF$3), "n/a")</f>
        <v>7.0000000000000001E-3</v>
      </c>
      <c r="CG12" s="136">
        <f>IFERROR(INDEX(CT_Bills_2003_2022!$N$4:$V$25,MATCH(CT_Bands_2022_Rates!$B12,CT_Bills_2003_2022!$B$4:$B$25,0),MATCH(CT_Bands_2022_Rates!CG$3,CT_Bills_2003_2022!$N$3:$V$3,0))/SUMIFS(CT_Bands_Revaluing_2022!$W$19:$AF$19, CT_Bands_Revaluing_2022!$W$4:$AF$4, CT_Bands_2022_Rates!CG$3), "n/a")</f>
        <v>7.3000000000000001E-3</v>
      </c>
      <c r="CH12" s="136">
        <f>IFERROR(INDEX(CT_Bills_2003_2022!$N$4:$V$25,MATCH(CT_Bands_2022_Rates!$B12,CT_Bills_2003_2022!$B$4:$B$25,0),MATCH(CT_Bands_2022_Rates!CH$3,CT_Bills_2003_2022!$N$3:$V$3,0))/SUMIFS(CT_Bands_Revaluing_2022!$W$19:$AF$19, CT_Bands_Revaluing_2022!$W$4:$AF$4, CT_Bands_2022_Rates!CH$3), "n/a")</f>
        <v>4.4999999999999997E-3</v>
      </c>
      <c r="CI12" s="136">
        <f>IFERROR(INDEX(CT_Bills_2003_2022!$N$4:$V$25,MATCH(CT_Bands_2022_Rates!$B12,CT_Bills_2003_2022!$B$4:$B$25,0),MATCH(CT_Bands_2022_Rates!CI$3,CT_Bills_2003_2022!$N$3:$V$3,0))/SUMIFS(CT_Bands_Revaluing_2022!$W$19:$AF$19, CT_Bands_Revaluing_2022!$W$4:$AF$4, CT_Bands_2022_Rates!CI$3), "n/a")</f>
        <v>5.0000000000000001E-3</v>
      </c>
      <c r="CJ12" s="136">
        <f>IFERROR(INDEX(CT_Bills_2003_2022!$N$4:$V$25,MATCH(CT_Bands_2022_Rates!$B12,CT_Bills_2003_2022!$B$4:$B$25,0),MATCH(CT_Bands_2022_Rates!CJ$3,CT_Bills_2003_2022!$N$3:$V$3,0))/SUMIFS(CT_Bands_Revaluing_2022!$W$19:$AF$19, CT_Bands_Revaluing_2022!$W$4:$AF$4, CT_Bands_2022_Rates!CJ$3), "n/a")</f>
        <v>5.4000000000000003E-3</v>
      </c>
      <c r="CK12" s="136">
        <f>IFERROR(INDEX(CT_Bills_2003_2022!$N$4:$V$25,MATCH(CT_Bands_2022_Rates!$B12,CT_Bills_2003_2022!$B$4:$B$25,0),MATCH(CT_Bands_2022_Rates!CK$3,CT_Bills_2003_2022!$N$3:$V$3,0))/SUMIFS(CT_Bands_Revaluing_2022!$W$19:$AF$19, CT_Bands_Revaluing_2022!$W$4:$AF$4, CT_Bands_2022_Rates!CK$3), "n/a")</f>
        <v>5.899999999999999E-3</v>
      </c>
      <c r="CL12" s="136">
        <f>IFERROR(INDEX(CT_Bills_2003_2022!$N$4:$V$25,MATCH(CT_Bands_2022_Rates!$B12,CT_Bills_2003_2022!$B$4:$B$25,0),MATCH(CT_Bands_2022_Rates!CL$3,CT_Bills_2003_2022!$N$3:$V$3,0))/SUMIFS(CT_Bands_Revaluing_2022!$W$19:$AF$19, CT_Bands_Revaluing_2022!$W$4:$AF$4, CT_Bands_2022_Rates!CL$3), "n/a")</f>
        <v>6.2999999999999992E-3</v>
      </c>
      <c r="CM12" s="136">
        <f>IFERROR(INDEX(CT_Bills_2003_2022!$N$4:$V$25,MATCH(CT_Bands_2022_Rates!$B12,CT_Bills_2003_2022!$B$4:$B$25,0),MATCH(CT_Bands_2022_Rates!CM$3,CT_Bills_2003_2022!$N$3:$V$3,0))/SUMIFS(CT_Bands_Revaluing_2022!$W$19:$AF$19, CT_Bands_Revaluing_2022!$W$4:$AF$4, CT_Bands_2022_Rates!CM$3), "n/a")</f>
        <v>6.6E-3</v>
      </c>
      <c r="CN12" s="136">
        <f>IFERROR(INDEX(CT_Bills_2003_2022!$N$4:$V$25,MATCH(CT_Bands_2022_Rates!$B12,CT_Bills_2003_2022!$B$4:$B$25,0),MATCH(CT_Bands_2022_Rates!CN$3,CT_Bills_2003_2022!$N$3:$V$3,0))/SUMIFS(CT_Bands_Revaluing_2022!$W$19:$AF$19, CT_Bands_Revaluing_2022!$W$4:$AF$4, CT_Bands_2022_Rates!CN$3), "n/a")</f>
        <v>6.7999999999999996E-3</v>
      </c>
      <c r="CO12" s="136">
        <f>IFERROR(INDEX(CT_Bills_2003_2022!$N$4:$V$25,MATCH(CT_Bands_2022_Rates!$B12,CT_Bills_2003_2022!$B$4:$B$25,0),MATCH(CT_Bands_2022_Rates!CO$3,CT_Bills_2003_2022!$N$3:$V$3,0))/SUMIFS(CT_Bands_Revaluing_2022!$W$19:$AF$19, CT_Bands_Revaluing_2022!$W$4:$AF$4, CT_Bands_2022_Rates!CO$3), "n/a")</f>
        <v>7.0000000000000001E-3</v>
      </c>
      <c r="CP12" s="136">
        <f>IFERROR(INDEX(CT_Bills_2003_2022!$N$4:$V$25,MATCH(CT_Bands_2022_Rates!$B12,CT_Bills_2003_2022!$B$4:$B$25,0),MATCH(CT_Bands_2022_Rates!CP$3,CT_Bills_2003_2022!$N$3:$V$3,0))/SUMIFS(CT_Bands_Revaluing_2022!$W$19:$AF$19, CT_Bands_Revaluing_2022!$W$4:$AF$4, CT_Bands_2022_Rates!CP$3), "n/a")</f>
        <v>7.3000000000000001E-3</v>
      </c>
    </row>
    <row r="13" spans="1:94" x14ac:dyDescent="0.25">
      <c r="A13" s="126" t="s">
        <v>1105</v>
      </c>
      <c r="B13" s="127" t="s">
        <v>1106</v>
      </c>
      <c r="C13" s="127" t="s">
        <v>2327</v>
      </c>
      <c r="D13" s="150">
        <f>IF(N13=0, CT_Modelling_LAs!Q13, N13)</f>
        <v>6.1999999999999998E-3</v>
      </c>
      <c r="E13" s="150">
        <f>IF(X13=0,CT_Modelling_LAs!R13, X13)</f>
        <v>6.6999999999999994E-3</v>
      </c>
      <c r="F13" s="150">
        <f>IF(AH13=0,CT_Modelling_LAs!S13, AH13)</f>
        <v>7.1999999999999998E-3</v>
      </c>
      <c r="G13" s="150">
        <f>IF(AR13=0,CT_Modelling_LAs!T13, AR13)</f>
        <v>7.7000000000000002E-3</v>
      </c>
      <c r="H13" s="150">
        <f>IF(BB13=0,CT_Modelling_LAs!U13, BB13)</f>
        <v>8.0000000000000002E-3</v>
      </c>
      <c r="I13" s="150">
        <f>IF(BL13=0,CT_Modelling_LAs!V13, BL13)</f>
        <v>8.2000000000000007E-3</v>
      </c>
      <c r="J13" s="150">
        <f>IF(BV13=0,CT_Modelling_LAs!W13, BV13)</f>
        <v>8.5000000000000006E-3</v>
      </c>
      <c r="K13" s="150">
        <f>IF(CF13=0,CT_Modelling_LAs!X13, CF13)</f>
        <v>8.6E-3</v>
      </c>
      <c r="L13" s="150">
        <f>IF(CG13=0,CT_Modelling_LAs!Y13, CP13)</f>
        <v>8.8000000000000005E-3</v>
      </c>
      <c r="M13" s="127"/>
      <c r="N13" s="136">
        <f>IFERROR(INDEX(CT_Bills_2003_2022!$N$4:$V$25,MATCH(CT_Bands_2022_Rates!$B13,CT_Bills_2003_2022!$B$4:$B$25,0),MATCH(CT_Bands_2022_Rates!N$3,CT_Bills_2003_2022!$N$3:$V$3,0))/SUMIFS(CT_Bands_Revaluing_2022!$W$19:$AF$19, CT_Bands_Revaluing_2022!$W$4:$AF$4, CT_Bands_2022_Rates!N$3), "n/a")</f>
        <v>6.1999999999999998E-3</v>
      </c>
      <c r="O13" s="136">
        <f>IFERROR(INDEX(CT_Bills_2003_2022!$N$4:$V$25,MATCH(CT_Bands_2022_Rates!$B13,CT_Bills_2003_2022!$B$4:$B$25,0),MATCH(CT_Bands_2022_Rates!O$3,CT_Bills_2003_2022!$N$3:$V$3,0))/SUMIFS(CT_Bands_Revaluing_2022!$W$19:$AF$19, CT_Bands_Revaluing_2022!$W$4:$AF$4, CT_Bands_2022_Rates!O$3), "n/a")</f>
        <v>6.6999999999999994E-3</v>
      </c>
      <c r="P13" s="136">
        <f>IFERROR(INDEX(CT_Bills_2003_2022!$N$4:$V$25,MATCH(CT_Bands_2022_Rates!$B13,CT_Bills_2003_2022!$B$4:$B$25,0),MATCH(CT_Bands_2022_Rates!P$3,CT_Bills_2003_2022!$N$3:$V$3,0))/SUMIFS(CT_Bands_Revaluing_2022!$W$19:$AF$19, CT_Bands_Revaluing_2022!$W$4:$AF$4, CT_Bands_2022_Rates!P$3), "n/a")</f>
        <v>7.1999999999999998E-3</v>
      </c>
      <c r="Q13" s="136">
        <f>IFERROR(INDEX(CT_Bills_2003_2022!$N$4:$V$25,MATCH(CT_Bands_2022_Rates!$B13,CT_Bills_2003_2022!$B$4:$B$25,0),MATCH(CT_Bands_2022_Rates!Q$3,CT_Bills_2003_2022!$N$3:$V$3,0))/SUMIFS(CT_Bands_Revaluing_2022!$W$19:$AF$19, CT_Bands_Revaluing_2022!$W$4:$AF$4, CT_Bands_2022_Rates!Q$3), "n/a")</f>
        <v>7.7000000000000002E-3</v>
      </c>
      <c r="R13" s="136">
        <f>IFERROR(INDEX(CT_Bills_2003_2022!$N$4:$V$25,MATCH(CT_Bands_2022_Rates!$B13,CT_Bills_2003_2022!$B$4:$B$25,0),MATCH(CT_Bands_2022_Rates!R$3,CT_Bills_2003_2022!$N$3:$V$3,0))/SUMIFS(CT_Bands_Revaluing_2022!$W$19:$AF$19, CT_Bands_Revaluing_2022!$W$4:$AF$4, CT_Bands_2022_Rates!R$3), "n/a")</f>
        <v>8.0000000000000002E-3</v>
      </c>
      <c r="S13" s="136">
        <f>IFERROR(INDEX(CT_Bills_2003_2022!$N$4:$V$25,MATCH(CT_Bands_2022_Rates!$B13,CT_Bills_2003_2022!$B$4:$B$25,0),MATCH(CT_Bands_2022_Rates!S$3,CT_Bills_2003_2022!$N$3:$V$3,0))/SUMIFS(CT_Bands_Revaluing_2022!$W$19:$AF$19, CT_Bands_Revaluing_2022!$W$4:$AF$4, CT_Bands_2022_Rates!S$3), "n/a")</f>
        <v>8.2000000000000007E-3</v>
      </c>
      <c r="T13" s="136">
        <f>IFERROR(INDEX(CT_Bills_2003_2022!$N$4:$V$25,MATCH(CT_Bands_2022_Rates!$B13,CT_Bills_2003_2022!$B$4:$B$25,0),MATCH(CT_Bands_2022_Rates!T$3,CT_Bills_2003_2022!$N$3:$V$3,0))/SUMIFS(CT_Bands_Revaluing_2022!$W$19:$AF$19, CT_Bands_Revaluing_2022!$W$4:$AF$4, CT_Bands_2022_Rates!T$3), "n/a")</f>
        <v>8.5000000000000006E-3</v>
      </c>
      <c r="U13" s="136">
        <f>IFERROR(INDEX(CT_Bills_2003_2022!$N$4:$V$25,MATCH(CT_Bands_2022_Rates!$B13,CT_Bills_2003_2022!$B$4:$B$25,0),MATCH(CT_Bands_2022_Rates!U$3,CT_Bills_2003_2022!$N$3:$V$3,0))/SUMIFS(CT_Bands_Revaluing_2022!$W$19:$AF$19, CT_Bands_Revaluing_2022!$W$4:$AF$4, CT_Bands_2022_Rates!U$3), "n/a")</f>
        <v>8.6E-3</v>
      </c>
      <c r="V13" s="136">
        <f>IFERROR(INDEX(CT_Bills_2003_2022!$N$4:$V$25,MATCH(CT_Bands_2022_Rates!$B13,CT_Bills_2003_2022!$B$4:$B$25,0),MATCH(CT_Bands_2022_Rates!V$3,CT_Bills_2003_2022!$N$3:$V$3,0))/SUMIFS(CT_Bands_Revaluing_2022!$W$19:$AF$19, CT_Bands_Revaluing_2022!$W$4:$AF$4, CT_Bands_2022_Rates!V$3), "n/a")</f>
        <v>8.8000000000000005E-3</v>
      </c>
      <c r="W13" s="147">
        <f>IFERROR(INDEX(CT_Bills_2003_2022!$N$4:$V$25,MATCH(CT_Bands_2022_Rates!$B13,CT_Bills_2003_2022!$B$4:$B$25,0),MATCH(CT_Bands_2022_Rates!W$3,CT_Bills_2003_2022!$N$3:$V$3,0))/SUMIFS(CT_Bands_Revaluing_2022!$W$19:$AF$19, CT_Bands_Revaluing_2022!$W$4:$AF$4, CT_Bands_2022_Rates!W$3), "n/a")</f>
        <v>6.1999999999999998E-3</v>
      </c>
      <c r="X13" s="136">
        <f>IFERROR(INDEX(CT_Bills_2003_2022!$N$4:$V$25,MATCH(CT_Bands_2022_Rates!$B13,CT_Bills_2003_2022!$B$4:$B$25,0),MATCH(CT_Bands_2022_Rates!X$3,CT_Bills_2003_2022!$N$3:$V$3,0))/SUMIFS(CT_Bands_Revaluing_2022!$W$19:$AF$19, CT_Bands_Revaluing_2022!$W$4:$AF$4, CT_Bands_2022_Rates!X$3), "n/a")</f>
        <v>6.6999999999999994E-3</v>
      </c>
      <c r="Y13" s="136">
        <f>IFERROR(INDEX(CT_Bills_2003_2022!$N$4:$V$25,MATCH(CT_Bands_2022_Rates!$B13,CT_Bills_2003_2022!$B$4:$B$25,0),MATCH(CT_Bands_2022_Rates!Y$3,CT_Bills_2003_2022!$N$3:$V$3,0))/SUMIFS(CT_Bands_Revaluing_2022!$W$19:$AF$19, CT_Bands_Revaluing_2022!$W$4:$AF$4, CT_Bands_2022_Rates!Y$3), "n/a")</f>
        <v>7.1999999999999998E-3</v>
      </c>
      <c r="Z13" s="136">
        <f>IFERROR(INDEX(CT_Bills_2003_2022!$N$4:$V$25,MATCH(CT_Bands_2022_Rates!$B13,CT_Bills_2003_2022!$B$4:$B$25,0),MATCH(CT_Bands_2022_Rates!Z$3,CT_Bills_2003_2022!$N$3:$V$3,0))/SUMIFS(CT_Bands_Revaluing_2022!$W$19:$AF$19, CT_Bands_Revaluing_2022!$W$4:$AF$4, CT_Bands_2022_Rates!Z$3), "n/a")</f>
        <v>7.7000000000000002E-3</v>
      </c>
      <c r="AA13" s="136">
        <f>IFERROR(INDEX(CT_Bills_2003_2022!$N$4:$V$25,MATCH(CT_Bands_2022_Rates!$B13,CT_Bills_2003_2022!$B$4:$B$25,0),MATCH(CT_Bands_2022_Rates!AA$3,CT_Bills_2003_2022!$N$3:$V$3,0))/SUMIFS(CT_Bands_Revaluing_2022!$W$19:$AF$19, CT_Bands_Revaluing_2022!$W$4:$AF$4, CT_Bands_2022_Rates!AA$3), "n/a")</f>
        <v>8.0000000000000002E-3</v>
      </c>
      <c r="AB13" s="136">
        <f>IFERROR(INDEX(CT_Bills_2003_2022!$N$4:$V$25,MATCH(CT_Bands_2022_Rates!$B13,CT_Bills_2003_2022!$B$4:$B$25,0),MATCH(CT_Bands_2022_Rates!AB$3,CT_Bills_2003_2022!$N$3:$V$3,0))/SUMIFS(CT_Bands_Revaluing_2022!$W$19:$AF$19, CT_Bands_Revaluing_2022!$W$4:$AF$4, CT_Bands_2022_Rates!AB$3), "n/a")</f>
        <v>8.2000000000000007E-3</v>
      </c>
      <c r="AC13" s="136">
        <f>IFERROR(INDEX(CT_Bills_2003_2022!$N$4:$V$25,MATCH(CT_Bands_2022_Rates!$B13,CT_Bills_2003_2022!$B$4:$B$25,0),MATCH(CT_Bands_2022_Rates!AC$3,CT_Bills_2003_2022!$N$3:$V$3,0))/SUMIFS(CT_Bands_Revaluing_2022!$W$19:$AF$19, CT_Bands_Revaluing_2022!$W$4:$AF$4, CT_Bands_2022_Rates!AC$3), "n/a")</f>
        <v>8.5000000000000006E-3</v>
      </c>
      <c r="AD13" s="136">
        <f>IFERROR(INDEX(CT_Bills_2003_2022!$N$4:$V$25,MATCH(CT_Bands_2022_Rates!$B13,CT_Bills_2003_2022!$B$4:$B$25,0),MATCH(CT_Bands_2022_Rates!AD$3,CT_Bills_2003_2022!$N$3:$V$3,0))/SUMIFS(CT_Bands_Revaluing_2022!$W$19:$AF$19, CT_Bands_Revaluing_2022!$W$4:$AF$4, CT_Bands_2022_Rates!AD$3), "n/a")</f>
        <v>8.6E-3</v>
      </c>
      <c r="AE13" s="136">
        <f>IFERROR(INDEX(CT_Bills_2003_2022!$N$4:$V$25,MATCH(CT_Bands_2022_Rates!$B13,CT_Bills_2003_2022!$B$4:$B$25,0),MATCH(CT_Bands_2022_Rates!AE$3,CT_Bills_2003_2022!$N$3:$V$3,0))/SUMIFS(CT_Bands_Revaluing_2022!$W$19:$AF$19, CT_Bands_Revaluing_2022!$W$4:$AF$4, CT_Bands_2022_Rates!AE$3), "n/a")</f>
        <v>8.8000000000000005E-3</v>
      </c>
      <c r="AF13" s="147">
        <f>IFERROR(INDEX(CT_Bills_2003_2022!$N$4:$V$25,MATCH(CT_Bands_2022_Rates!$B13,CT_Bills_2003_2022!$B$4:$B$25,0),MATCH(CT_Bands_2022_Rates!AF$3,CT_Bills_2003_2022!$N$3:$V$3,0))/SUMIFS(CT_Bands_Revaluing_2022!$W$19:$AF$19, CT_Bands_Revaluing_2022!$W$4:$AF$4, CT_Bands_2022_Rates!AF$3), "n/a")</f>
        <v>6.1999999999999998E-3</v>
      </c>
      <c r="AG13" s="136">
        <f>IFERROR(INDEX(CT_Bills_2003_2022!$N$4:$V$25,MATCH(CT_Bands_2022_Rates!$B13,CT_Bills_2003_2022!$B$4:$B$25,0),MATCH(CT_Bands_2022_Rates!AG$3,CT_Bills_2003_2022!$N$3:$V$3,0))/SUMIFS(CT_Bands_Revaluing_2022!$W$19:$AF$19, CT_Bands_Revaluing_2022!$W$4:$AF$4, CT_Bands_2022_Rates!AG$3), "n/a")</f>
        <v>6.6999999999999994E-3</v>
      </c>
      <c r="AH13" s="136">
        <f>IFERROR(INDEX(CT_Bills_2003_2022!$N$4:$V$25,MATCH(CT_Bands_2022_Rates!$B13,CT_Bills_2003_2022!$B$4:$B$25,0),MATCH(CT_Bands_2022_Rates!AH$3,CT_Bills_2003_2022!$N$3:$V$3,0))/SUMIFS(CT_Bands_Revaluing_2022!$W$19:$AF$19, CT_Bands_Revaluing_2022!$W$4:$AF$4, CT_Bands_2022_Rates!AH$3), "n/a")</f>
        <v>7.1999999999999998E-3</v>
      </c>
      <c r="AI13" s="136">
        <f>IFERROR(INDEX(CT_Bills_2003_2022!$N$4:$V$25,MATCH(CT_Bands_2022_Rates!$B13,CT_Bills_2003_2022!$B$4:$B$25,0),MATCH(CT_Bands_2022_Rates!AI$3,CT_Bills_2003_2022!$N$3:$V$3,0))/SUMIFS(CT_Bands_Revaluing_2022!$W$19:$AF$19, CT_Bands_Revaluing_2022!$W$4:$AF$4, CT_Bands_2022_Rates!AI$3), "n/a")</f>
        <v>7.7000000000000002E-3</v>
      </c>
      <c r="AJ13" s="136">
        <f>IFERROR(INDEX(CT_Bills_2003_2022!$N$4:$V$25,MATCH(CT_Bands_2022_Rates!$B13,CT_Bills_2003_2022!$B$4:$B$25,0),MATCH(CT_Bands_2022_Rates!AJ$3,CT_Bills_2003_2022!$N$3:$V$3,0))/SUMIFS(CT_Bands_Revaluing_2022!$W$19:$AF$19, CT_Bands_Revaluing_2022!$W$4:$AF$4, CT_Bands_2022_Rates!AJ$3), "n/a")</f>
        <v>8.0000000000000002E-3</v>
      </c>
      <c r="AK13" s="136">
        <f>IFERROR(INDEX(CT_Bills_2003_2022!$N$4:$V$25,MATCH(CT_Bands_2022_Rates!$B13,CT_Bills_2003_2022!$B$4:$B$25,0),MATCH(CT_Bands_2022_Rates!AK$3,CT_Bills_2003_2022!$N$3:$V$3,0))/SUMIFS(CT_Bands_Revaluing_2022!$W$19:$AF$19, CT_Bands_Revaluing_2022!$W$4:$AF$4, CT_Bands_2022_Rates!AK$3), "n/a")</f>
        <v>8.2000000000000007E-3</v>
      </c>
      <c r="AL13" s="136">
        <f>IFERROR(INDEX(CT_Bills_2003_2022!$N$4:$V$25,MATCH(CT_Bands_2022_Rates!$B13,CT_Bills_2003_2022!$B$4:$B$25,0),MATCH(CT_Bands_2022_Rates!AL$3,CT_Bills_2003_2022!$N$3:$V$3,0))/SUMIFS(CT_Bands_Revaluing_2022!$W$19:$AF$19, CT_Bands_Revaluing_2022!$W$4:$AF$4, CT_Bands_2022_Rates!AL$3), "n/a")</f>
        <v>8.5000000000000006E-3</v>
      </c>
      <c r="AM13" s="136">
        <f>IFERROR(INDEX(CT_Bills_2003_2022!$N$4:$V$25,MATCH(CT_Bands_2022_Rates!$B13,CT_Bills_2003_2022!$B$4:$B$25,0),MATCH(CT_Bands_2022_Rates!AM$3,CT_Bills_2003_2022!$N$3:$V$3,0))/SUMIFS(CT_Bands_Revaluing_2022!$W$19:$AF$19, CT_Bands_Revaluing_2022!$W$4:$AF$4, CT_Bands_2022_Rates!AM$3), "n/a")</f>
        <v>8.6E-3</v>
      </c>
      <c r="AN13" s="136">
        <f>IFERROR(INDEX(CT_Bills_2003_2022!$N$4:$V$25,MATCH(CT_Bands_2022_Rates!$B13,CT_Bills_2003_2022!$B$4:$B$25,0),MATCH(CT_Bands_2022_Rates!AN$3,CT_Bills_2003_2022!$N$3:$V$3,0))/SUMIFS(CT_Bands_Revaluing_2022!$W$19:$AF$19, CT_Bands_Revaluing_2022!$W$4:$AF$4, CT_Bands_2022_Rates!AN$3), "n/a")</f>
        <v>8.8000000000000005E-3</v>
      </c>
      <c r="AO13" s="147">
        <f>IFERROR(INDEX(CT_Bills_2003_2022!$N$4:$V$25,MATCH(CT_Bands_2022_Rates!$B13,CT_Bills_2003_2022!$B$4:$B$25,0),MATCH(CT_Bands_2022_Rates!AO$3,CT_Bills_2003_2022!$N$3:$V$3,0))/SUMIFS(CT_Bands_Revaluing_2022!$W$19:$AF$19, CT_Bands_Revaluing_2022!$W$4:$AF$4, CT_Bands_2022_Rates!AO$3), "n/a")</f>
        <v>6.1999999999999998E-3</v>
      </c>
      <c r="AP13" s="136">
        <f>IFERROR(INDEX(CT_Bills_2003_2022!$N$4:$V$25,MATCH(CT_Bands_2022_Rates!$B13,CT_Bills_2003_2022!$B$4:$B$25,0),MATCH(CT_Bands_2022_Rates!AP$3,CT_Bills_2003_2022!$N$3:$V$3,0))/SUMIFS(CT_Bands_Revaluing_2022!$W$19:$AF$19, CT_Bands_Revaluing_2022!$W$4:$AF$4, CT_Bands_2022_Rates!AP$3), "n/a")</f>
        <v>6.6999999999999994E-3</v>
      </c>
      <c r="AQ13" s="136">
        <f>IFERROR(INDEX(CT_Bills_2003_2022!$N$4:$V$25,MATCH(CT_Bands_2022_Rates!$B13,CT_Bills_2003_2022!$B$4:$B$25,0),MATCH(CT_Bands_2022_Rates!AQ$3,CT_Bills_2003_2022!$N$3:$V$3,0))/SUMIFS(CT_Bands_Revaluing_2022!$W$19:$AF$19, CT_Bands_Revaluing_2022!$W$4:$AF$4, CT_Bands_2022_Rates!AQ$3), "n/a")</f>
        <v>7.1999999999999998E-3</v>
      </c>
      <c r="AR13" s="136">
        <f>IFERROR(INDEX(CT_Bills_2003_2022!$N$4:$V$25,MATCH(CT_Bands_2022_Rates!$B13,CT_Bills_2003_2022!$B$4:$B$25,0),MATCH(CT_Bands_2022_Rates!AR$3,CT_Bills_2003_2022!$N$3:$V$3,0))/SUMIFS(CT_Bands_Revaluing_2022!$W$19:$AF$19, CT_Bands_Revaluing_2022!$W$4:$AF$4, CT_Bands_2022_Rates!AR$3), "n/a")</f>
        <v>7.7000000000000002E-3</v>
      </c>
      <c r="AS13" s="136">
        <f>IFERROR(INDEX(CT_Bills_2003_2022!$N$4:$V$25,MATCH(CT_Bands_2022_Rates!$B13,CT_Bills_2003_2022!$B$4:$B$25,0),MATCH(CT_Bands_2022_Rates!AS$3,CT_Bills_2003_2022!$N$3:$V$3,0))/SUMIFS(CT_Bands_Revaluing_2022!$W$19:$AF$19, CT_Bands_Revaluing_2022!$W$4:$AF$4, CT_Bands_2022_Rates!AS$3), "n/a")</f>
        <v>8.0000000000000002E-3</v>
      </c>
      <c r="AT13" s="136">
        <f>IFERROR(INDEX(CT_Bills_2003_2022!$N$4:$V$25,MATCH(CT_Bands_2022_Rates!$B13,CT_Bills_2003_2022!$B$4:$B$25,0),MATCH(CT_Bands_2022_Rates!AT$3,CT_Bills_2003_2022!$N$3:$V$3,0))/SUMIFS(CT_Bands_Revaluing_2022!$W$19:$AF$19, CT_Bands_Revaluing_2022!$W$4:$AF$4, CT_Bands_2022_Rates!AT$3), "n/a")</f>
        <v>8.2000000000000007E-3</v>
      </c>
      <c r="AU13" s="136">
        <f>IFERROR(INDEX(CT_Bills_2003_2022!$N$4:$V$25,MATCH(CT_Bands_2022_Rates!$B13,CT_Bills_2003_2022!$B$4:$B$25,0),MATCH(CT_Bands_2022_Rates!AU$3,CT_Bills_2003_2022!$N$3:$V$3,0))/SUMIFS(CT_Bands_Revaluing_2022!$W$19:$AF$19, CT_Bands_Revaluing_2022!$W$4:$AF$4, CT_Bands_2022_Rates!AU$3), "n/a")</f>
        <v>8.5000000000000006E-3</v>
      </c>
      <c r="AV13" s="136">
        <f>IFERROR(INDEX(CT_Bills_2003_2022!$N$4:$V$25,MATCH(CT_Bands_2022_Rates!$B13,CT_Bills_2003_2022!$B$4:$B$25,0),MATCH(CT_Bands_2022_Rates!AV$3,CT_Bills_2003_2022!$N$3:$V$3,0))/SUMIFS(CT_Bands_Revaluing_2022!$W$19:$AF$19, CT_Bands_Revaluing_2022!$W$4:$AF$4, CT_Bands_2022_Rates!AV$3), "n/a")</f>
        <v>8.6E-3</v>
      </c>
      <c r="AW13" s="136">
        <f>IFERROR(INDEX(CT_Bills_2003_2022!$N$4:$V$25,MATCH(CT_Bands_2022_Rates!$B13,CT_Bills_2003_2022!$B$4:$B$25,0),MATCH(CT_Bands_2022_Rates!AW$3,CT_Bills_2003_2022!$N$3:$V$3,0))/SUMIFS(CT_Bands_Revaluing_2022!$W$19:$AF$19, CT_Bands_Revaluing_2022!$W$4:$AF$4, CT_Bands_2022_Rates!AW$3), "n/a")</f>
        <v>8.8000000000000005E-3</v>
      </c>
      <c r="AX13" s="147">
        <f>IFERROR(INDEX(CT_Bills_2003_2022!$N$4:$V$25,MATCH(CT_Bands_2022_Rates!$B13,CT_Bills_2003_2022!$B$4:$B$25,0),MATCH(CT_Bands_2022_Rates!AX$3,CT_Bills_2003_2022!$N$3:$V$3,0))/SUMIFS(CT_Bands_Revaluing_2022!$W$19:$AF$19, CT_Bands_Revaluing_2022!$W$4:$AF$4, CT_Bands_2022_Rates!AX$3), "n/a")</f>
        <v>6.1999999999999998E-3</v>
      </c>
      <c r="AY13" s="136">
        <f>IFERROR(INDEX(CT_Bills_2003_2022!$N$4:$V$25,MATCH(CT_Bands_2022_Rates!$B13,CT_Bills_2003_2022!$B$4:$B$25,0),MATCH(CT_Bands_2022_Rates!AY$3,CT_Bills_2003_2022!$N$3:$V$3,0))/SUMIFS(CT_Bands_Revaluing_2022!$W$19:$AF$19, CT_Bands_Revaluing_2022!$W$4:$AF$4, CT_Bands_2022_Rates!AY$3), "n/a")</f>
        <v>6.6999999999999994E-3</v>
      </c>
      <c r="AZ13" s="136">
        <f>IFERROR(INDEX(CT_Bills_2003_2022!$N$4:$V$25,MATCH(CT_Bands_2022_Rates!$B13,CT_Bills_2003_2022!$B$4:$B$25,0),MATCH(CT_Bands_2022_Rates!AZ$3,CT_Bills_2003_2022!$N$3:$V$3,0))/SUMIFS(CT_Bands_Revaluing_2022!$W$19:$AF$19, CT_Bands_Revaluing_2022!$W$4:$AF$4, CT_Bands_2022_Rates!AZ$3), "n/a")</f>
        <v>7.1999999999999998E-3</v>
      </c>
      <c r="BA13" s="136">
        <f>IFERROR(INDEX(CT_Bills_2003_2022!$N$4:$V$25,MATCH(CT_Bands_2022_Rates!$B13,CT_Bills_2003_2022!$B$4:$B$25,0),MATCH(CT_Bands_2022_Rates!BA$3,CT_Bills_2003_2022!$N$3:$V$3,0))/SUMIFS(CT_Bands_Revaluing_2022!$W$19:$AF$19, CT_Bands_Revaluing_2022!$W$4:$AF$4, CT_Bands_2022_Rates!BA$3), "n/a")</f>
        <v>7.7000000000000002E-3</v>
      </c>
      <c r="BB13" s="136">
        <f>IFERROR(INDEX(CT_Bills_2003_2022!$N$4:$V$25,MATCH(CT_Bands_2022_Rates!$B13,CT_Bills_2003_2022!$B$4:$B$25,0),MATCH(CT_Bands_2022_Rates!BB$3,CT_Bills_2003_2022!$N$3:$V$3,0))/SUMIFS(CT_Bands_Revaluing_2022!$W$19:$AF$19, CT_Bands_Revaluing_2022!$W$4:$AF$4, CT_Bands_2022_Rates!BB$3), "n/a")</f>
        <v>8.0000000000000002E-3</v>
      </c>
      <c r="BC13" s="136">
        <f>IFERROR(INDEX(CT_Bills_2003_2022!$N$4:$V$25,MATCH(CT_Bands_2022_Rates!$B13,CT_Bills_2003_2022!$B$4:$B$25,0),MATCH(CT_Bands_2022_Rates!BC$3,CT_Bills_2003_2022!$N$3:$V$3,0))/SUMIFS(CT_Bands_Revaluing_2022!$W$19:$AF$19, CT_Bands_Revaluing_2022!$W$4:$AF$4, CT_Bands_2022_Rates!BC$3), "n/a")</f>
        <v>8.2000000000000007E-3</v>
      </c>
      <c r="BD13" s="136">
        <f>IFERROR(INDEX(CT_Bills_2003_2022!$N$4:$V$25,MATCH(CT_Bands_2022_Rates!$B13,CT_Bills_2003_2022!$B$4:$B$25,0),MATCH(CT_Bands_2022_Rates!BD$3,CT_Bills_2003_2022!$N$3:$V$3,0))/SUMIFS(CT_Bands_Revaluing_2022!$W$19:$AF$19, CT_Bands_Revaluing_2022!$W$4:$AF$4, CT_Bands_2022_Rates!BD$3), "n/a")</f>
        <v>8.5000000000000006E-3</v>
      </c>
      <c r="BE13" s="136">
        <f>IFERROR(INDEX(CT_Bills_2003_2022!$N$4:$V$25,MATCH(CT_Bands_2022_Rates!$B13,CT_Bills_2003_2022!$B$4:$B$25,0),MATCH(CT_Bands_2022_Rates!BE$3,CT_Bills_2003_2022!$N$3:$V$3,0))/SUMIFS(CT_Bands_Revaluing_2022!$W$19:$AF$19, CT_Bands_Revaluing_2022!$W$4:$AF$4, CT_Bands_2022_Rates!BE$3), "n/a")</f>
        <v>8.6E-3</v>
      </c>
      <c r="BF13" s="136">
        <f>IFERROR(INDEX(CT_Bills_2003_2022!$N$4:$V$25,MATCH(CT_Bands_2022_Rates!$B13,CT_Bills_2003_2022!$B$4:$B$25,0),MATCH(CT_Bands_2022_Rates!BF$3,CT_Bills_2003_2022!$N$3:$V$3,0))/SUMIFS(CT_Bands_Revaluing_2022!$W$19:$AF$19, CT_Bands_Revaluing_2022!$W$4:$AF$4, CT_Bands_2022_Rates!BF$3), "n/a")</f>
        <v>8.8000000000000005E-3</v>
      </c>
      <c r="BG13" s="147">
        <f>IFERROR(INDEX(CT_Bills_2003_2022!$N$4:$V$25,MATCH(CT_Bands_2022_Rates!$B13,CT_Bills_2003_2022!$B$4:$B$25,0),MATCH(CT_Bands_2022_Rates!BG$3,CT_Bills_2003_2022!$N$3:$V$3,0))/SUMIFS(CT_Bands_Revaluing_2022!$W$19:$AF$19, CT_Bands_Revaluing_2022!$W$4:$AF$4, CT_Bands_2022_Rates!BG$3), "n/a")</f>
        <v>6.1999999999999998E-3</v>
      </c>
      <c r="BH13" s="136">
        <f>IFERROR(INDEX(CT_Bills_2003_2022!$N$4:$V$25,MATCH(CT_Bands_2022_Rates!$B13,CT_Bills_2003_2022!$B$4:$B$25,0),MATCH(CT_Bands_2022_Rates!BH$3,CT_Bills_2003_2022!$N$3:$V$3,0))/SUMIFS(CT_Bands_Revaluing_2022!$W$19:$AF$19, CT_Bands_Revaluing_2022!$W$4:$AF$4, CT_Bands_2022_Rates!BH$3), "n/a")</f>
        <v>6.6999999999999994E-3</v>
      </c>
      <c r="BI13" s="136">
        <f>IFERROR(INDEX(CT_Bills_2003_2022!$N$4:$V$25,MATCH(CT_Bands_2022_Rates!$B13,CT_Bills_2003_2022!$B$4:$B$25,0),MATCH(CT_Bands_2022_Rates!BI$3,CT_Bills_2003_2022!$N$3:$V$3,0))/SUMIFS(CT_Bands_Revaluing_2022!$W$19:$AF$19, CT_Bands_Revaluing_2022!$W$4:$AF$4, CT_Bands_2022_Rates!BI$3), "n/a")</f>
        <v>7.1999999999999998E-3</v>
      </c>
      <c r="BJ13" s="136">
        <f>IFERROR(INDEX(CT_Bills_2003_2022!$N$4:$V$25,MATCH(CT_Bands_2022_Rates!$B13,CT_Bills_2003_2022!$B$4:$B$25,0),MATCH(CT_Bands_2022_Rates!BJ$3,CT_Bills_2003_2022!$N$3:$V$3,0))/SUMIFS(CT_Bands_Revaluing_2022!$W$19:$AF$19, CT_Bands_Revaluing_2022!$W$4:$AF$4, CT_Bands_2022_Rates!BJ$3), "n/a")</f>
        <v>7.7000000000000002E-3</v>
      </c>
      <c r="BK13" s="136">
        <f>IFERROR(INDEX(CT_Bills_2003_2022!$N$4:$V$25,MATCH(CT_Bands_2022_Rates!$B13,CT_Bills_2003_2022!$B$4:$B$25,0),MATCH(CT_Bands_2022_Rates!BK$3,CT_Bills_2003_2022!$N$3:$V$3,0))/SUMIFS(CT_Bands_Revaluing_2022!$W$19:$AF$19, CT_Bands_Revaluing_2022!$W$4:$AF$4, CT_Bands_2022_Rates!BK$3), "n/a")</f>
        <v>8.0000000000000002E-3</v>
      </c>
      <c r="BL13" s="136">
        <f>IFERROR(INDEX(CT_Bills_2003_2022!$N$4:$V$25,MATCH(CT_Bands_2022_Rates!$B13,CT_Bills_2003_2022!$B$4:$B$25,0),MATCH(CT_Bands_2022_Rates!BL$3,CT_Bills_2003_2022!$N$3:$V$3,0))/SUMIFS(CT_Bands_Revaluing_2022!$W$19:$AF$19, CT_Bands_Revaluing_2022!$W$4:$AF$4, CT_Bands_2022_Rates!BL$3), "n/a")</f>
        <v>8.2000000000000007E-3</v>
      </c>
      <c r="BM13" s="136">
        <f>IFERROR(INDEX(CT_Bills_2003_2022!$N$4:$V$25,MATCH(CT_Bands_2022_Rates!$B13,CT_Bills_2003_2022!$B$4:$B$25,0),MATCH(CT_Bands_2022_Rates!BM$3,CT_Bills_2003_2022!$N$3:$V$3,0))/SUMIFS(CT_Bands_Revaluing_2022!$W$19:$AF$19, CT_Bands_Revaluing_2022!$W$4:$AF$4, CT_Bands_2022_Rates!BM$3), "n/a")</f>
        <v>8.5000000000000006E-3</v>
      </c>
      <c r="BN13" s="136">
        <f>IFERROR(INDEX(CT_Bills_2003_2022!$N$4:$V$25,MATCH(CT_Bands_2022_Rates!$B13,CT_Bills_2003_2022!$B$4:$B$25,0),MATCH(CT_Bands_2022_Rates!BN$3,CT_Bills_2003_2022!$N$3:$V$3,0))/SUMIFS(CT_Bands_Revaluing_2022!$W$19:$AF$19, CT_Bands_Revaluing_2022!$W$4:$AF$4, CT_Bands_2022_Rates!BN$3), "n/a")</f>
        <v>8.6E-3</v>
      </c>
      <c r="BO13" s="136">
        <f>IFERROR(INDEX(CT_Bills_2003_2022!$N$4:$V$25,MATCH(CT_Bands_2022_Rates!$B13,CT_Bills_2003_2022!$B$4:$B$25,0),MATCH(CT_Bands_2022_Rates!BO$3,CT_Bills_2003_2022!$N$3:$V$3,0))/SUMIFS(CT_Bands_Revaluing_2022!$W$19:$AF$19, CT_Bands_Revaluing_2022!$W$4:$AF$4, CT_Bands_2022_Rates!BO$3), "n/a")</f>
        <v>8.8000000000000005E-3</v>
      </c>
      <c r="BP13" s="147">
        <f>IFERROR(INDEX(CT_Bills_2003_2022!$N$4:$V$25,MATCH(CT_Bands_2022_Rates!$B13,CT_Bills_2003_2022!$B$4:$B$25,0),MATCH(CT_Bands_2022_Rates!BP$3,CT_Bills_2003_2022!$N$3:$V$3,0))/SUMIFS(CT_Bands_Revaluing_2022!$W$19:$AF$19, CT_Bands_Revaluing_2022!$W$4:$AF$4, CT_Bands_2022_Rates!BP$3), "n/a")</f>
        <v>6.1999999999999998E-3</v>
      </c>
      <c r="BQ13" s="136">
        <f>IFERROR(INDEX(CT_Bills_2003_2022!$N$4:$V$25,MATCH(CT_Bands_2022_Rates!$B13,CT_Bills_2003_2022!$B$4:$B$25,0),MATCH(CT_Bands_2022_Rates!BQ$3,CT_Bills_2003_2022!$N$3:$V$3,0))/SUMIFS(CT_Bands_Revaluing_2022!$W$19:$AF$19, CT_Bands_Revaluing_2022!$W$4:$AF$4, CT_Bands_2022_Rates!BQ$3), "n/a")</f>
        <v>6.6999999999999994E-3</v>
      </c>
      <c r="BR13" s="136">
        <f>IFERROR(INDEX(CT_Bills_2003_2022!$N$4:$V$25,MATCH(CT_Bands_2022_Rates!$B13,CT_Bills_2003_2022!$B$4:$B$25,0),MATCH(CT_Bands_2022_Rates!BR$3,CT_Bills_2003_2022!$N$3:$V$3,0))/SUMIFS(CT_Bands_Revaluing_2022!$W$19:$AF$19, CT_Bands_Revaluing_2022!$W$4:$AF$4, CT_Bands_2022_Rates!BR$3), "n/a")</f>
        <v>7.1999999999999998E-3</v>
      </c>
      <c r="BS13" s="136">
        <f>IFERROR(INDEX(CT_Bills_2003_2022!$N$4:$V$25,MATCH(CT_Bands_2022_Rates!$B13,CT_Bills_2003_2022!$B$4:$B$25,0),MATCH(CT_Bands_2022_Rates!BS$3,CT_Bills_2003_2022!$N$3:$V$3,0))/SUMIFS(CT_Bands_Revaluing_2022!$W$19:$AF$19, CT_Bands_Revaluing_2022!$W$4:$AF$4, CT_Bands_2022_Rates!BS$3), "n/a")</f>
        <v>7.7000000000000002E-3</v>
      </c>
      <c r="BT13" s="136">
        <f>IFERROR(INDEX(CT_Bills_2003_2022!$N$4:$V$25,MATCH(CT_Bands_2022_Rates!$B13,CT_Bills_2003_2022!$B$4:$B$25,0),MATCH(CT_Bands_2022_Rates!BT$3,CT_Bills_2003_2022!$N$3:$V$3,0))/SUMIFS(CT_Bands_Revaluing_2022!$W$19:$AF$19, CT_Bands_Revaluing_2022!$W$4:$AF$4, CT_Bands_2022_Rates!BT$3), "n/a")</f>
        <v>8.0000000000000002E-3</v>
      </c>
      <c r="BU13" s="136">
        <f>IFERROR(INDEX(CT_Bills_2003_2022!$N$4:$V$25,MATCH(CT_Bands_2022_Rates!$B13,CT_Bills_2003_2022!$B$4:$B$25,0),MATCH(CT_Bands_2022_Rates!BU$3,CT_Bills_2003_2022!$N$3:$V$3,0))/SUMIFS(CT_Bands_Revaluing_2022!$W$19:$AF$19, CT_Bands_Revaluing_2022!$W$4:$AF$4, CT_Bands_2022_Rates!BU$3), "n/a")</f>
        <v>8.2000000000000007E-3</v>
      </c>
      <c r="BV13" s="136">
        <f>IFERROR(INDEX(CT_Bills_2003_2022!$N$4:$V$25,MATCH(CT_Bands_2022_Rates!$B13,CT_Bills_2003_2022!$B$4:$B$25,0),MATCH(CT_Bands_2022_Rates!BV$3,CT_Bills_2003_2022!$N$3:$V$3,0))/SUMIFS(CT_Bands_Revaluing_2022!$W$19:$AF$19, CT_Bands_Revaluing_2022!$W$4:$AF$4, CT_Bands_2022_Rates!BV$3), "n/a")</f>
        <v>8.5000000000000006E-3</v>
      </c>
      <c r="BW13" s="136">
        <f>IFERROR(INDEX(CT_Bills_2003_2022!$N$4:$V$25,MATCH(CT_Bands_2022_Rates!$B13,CT_Bills_2003_2022!$B$4:$B$25,0),MATCH(CT_Bands_2022_Rates!BW$3,CT_Bills_2003_2022!$N$3:$V$3,0))/SUMIFS(CT_Bands_Revaluing_2022!$W$19:$AF$19, CT_Bands_Revaluing_2022!$W$4:$AF$4, CT_Bands_2022_Rates!BW$3), "n/a")</f>
        <v>8.6E-3</v>
      </c>
      <c r="BX13" s="136">
        <f>IFERROR(INDEX(CT_Bills_2003_2022!$N$4:$V$25,MATCH(CT_Bands_2022_Rates!$B13,CT_Bills_2003_2022!$B$4:$B$25,0),MATCH(CT_Bands_2022_Rates!BX$3,CT_Bills_2003_2022!$N$3:$V$3,0))/SUMIFS(CT_Bands_Revaluing_2022!$W$19:$AF$19, CT_Bands_Revaluing_2022!$W$4:$AF$4, CT_Bands_2022_Rates!BX$3), "n/a")</f>
        <v>8.8000000000000005E-3</v>
      </c>
      <c r="BY13" s="147">
        <f>IFERROR(INDEX(CT_Bills_2003_2022!$N$4:$V$25,MATCH(CT_Bands_2022_Rates!$B13,CT_Bills_2003_2022!$B$4:$B$25,0),MATCH(CT_Bands_2022_Rates!BY$3,CT_Bills_2003_2022!$N$3:$V$3,0))/SUMIFS(CT_Bands_Revaluing_2022!$W$19:$AF$19, CT_Bands_Revaluing_2022!$W$4:$AF$4, CT_Bands_2022_Rates!BY$3), "n/a")</f>
        <v>6.1999999999999998E-3</v>
      </c>
      <c r="BZ13" s="136">
        <f>IFERROR(INDEX(CT_Bills_2003_2022!$N$4:$V$25,MATCH(CT_Bands_2022_Rates!$B13,CT_Bills_2003_2022!$B$4:$B$25,0),MATCH(CT_Bands_2022_Rates!BZ$3,CT_Bills_2003_2022!$N$3:$V$3,0))/SUMIFS(CT_Bands_Revaluing_2022!$W$19:$AF$19, CT_Bands_Revaluing_2022!$W$4:$AF$4, CT_Bands_2022_Rates!BZ$3), "n/a")</f>
        <v>6.6999999999999994E-3</v>
      </c>
      <c r="CA13" s="136">
        <f>IFERROR(INDEX(CT_Bills_2003_2022!$N$4:$V$25,MATCH(CT_Bands_2022_Rates!$B13,CT_Bills_2003_2022!$B$4:$B$25,0),MATCH(CT_Bands_2022_Rates!CA$3,CT_Bills_2003_2022!$N$3:$V$3,0))/SUMIFS(CT_Bands_Revaluing_2022!$W$19:$AF$19, CT_Bands_Revaluing_2022!$W$4:$AF$4, CT_Bands_2022_Rates!CA$3), "n/a")</f>
        <v>7.1999999999999998E-3</v>
      </c>
      <c r="CB13" s="136">
        <f>IFERROR(INDEX(CT_Bills_2003_2022!$N$4:$V$25,MATCH(CT_Bands_2022_Rates!$B13,CT_Bills_2003_2022!$B$4:$B$25,0),MATCH(CT_Bands_2022_Rates!CB$3,CT_Bills_2003_2022!$N$3:$V$3,0))/SUMIFS(CT_Bands_Revaluing_2022!$W$19:$AF$19, CT_Bands_Revaluing_2022!$W$4:$AF$4, CT_Bands_2022_Rates!CB$3), "n/a")</f>
        <v>7.7000000000000002E-3</v>
      </c>
      <c r="CC13" s="136">
        <f>IFERROR(INDEX(CT_Bills_2003_2022!$N$4:$V$25,MATCH(CT_Bands_2022_Rates!$B13,CT_Bills_2003_2022!$B$4:$B$25,0),MATCH(CT_Bands_2022_Rates!CC$3,CT_Bills_2003_2022!$N$3:$V$3,0))/SUMIFS(CT_Bands_Revaluing_2022!$W$19:$AF$19, CT_Bands_Revaluing_2022!$W$4:$AF$4, CT_Bands_2022_Rates!CC$3), "n/a")</f>
        <v>8.0000000000000002E-3</v>
      </c>
      <c r="CD13" s="136">
        <f>IFERROR(INDEX(CT_Bills_2003_2022!$N$4:$V$25,MATCH(CT_Bands_2022_Rates!$B13,CT_Bills_2003_2022!$B$4:$B$25,0),MATCH(CT_Bands_2022_Rates!CD$3,CT_Bills_2003_2022!$N$3:$V$3,0))/SUMIFS(CT_Bands_Revaluing_2022!$W$19:$AF$19, CT_Bands_Revaluing_2022!$W$4:$AF$4, CT_Bands_2022_Rates!CD$3), "n/a")</f>
        <v>8.2000000000000007E-3</v>
      </c>
      <c r="CE13" s="136">
        <f>IFERROR(INDEX(CT_Bills_2003_2022!$N$4:$V$25,MATCH(CT_Bands_2022_Rates!$B13,CT_Bills_2003_2022!$B$4:$B$25,0),MATCH(CT_Bands_2022_Rates!CE$3,CT_Bills_2003_2022!$N$3:$V$3,0))/SUMIFS(CT_Bands_Revaluing_2022!$W$19:$AF$19, CT_Bands_Revaluing_2022!$W$4:$AF$4, CT_Bands_2022_Rates!CE$3), "n/a")</f>
        <v>8.5000000000000006E-3</v>
      </c>
      <c r="CF13" s="136">
        <f>IFERROR(INDEX(CT_Bills_2003_2022!$N$4:$V$25,MATCH(CT_Bands_2022_Rates!$B13,CT_Bills_2003_2022!$B$4:$B$25,0),MATCH(CT_Bands_2022_Rates!CF$3,CT_Bills_2003_2022!$N$3:$V$3,0))/SUMIFS(CT_Bands_Revaluing_2022!$W$19:$AF$19, CT_Bands_Revaluing_2022!$W$4:$AF$4, CT_Bands_2022_Rates!CF$3), "n/a")</f>
        <v>8.6E-3</v>
      </c>
      <c r="CG13" s="136">
        <f>IFERROR(INDEX(CT_Bills_2003_2022!$N$4:$V$25,MATCH(CT_Bands_2022_Rates!$B13,CT_Bills_2003_2022!$B$4:$B$25,0),MATCH(CT_Bands_2022_Rates!CG$3,CT_Bills_2003_2022!$N$3:$V$3,0))/SUMIFS(CT_Bands_Revaluing_2022!$W$19:$AF$19, CT_Bands_Revaluing_2022!$W$4:$AF$4, CT_Bands_2022_Rates!CG$3), "n/a")</f>
        <v>8.8000000000000005E-3</v>
      </c>
      <c r="CH13" s="136">
        <f>IFERROR(INDEX(CT_Bills_2003_2022!$N$4:$V$25,MATCH(CT_Bands_2022_Rates!$B13,CT_Bills_2003_2022!$B$4:$B$25,0),MATCH(CT_Bands_2022_Rates!CH$3,CT_Bills_2003_2022!$N$3:$V$3,0))/SUMIFS(CT_Bands_Revaluing_2022!$W$19:$AF$19, CT_Bands_Revaluing_2022!$W$4:$AF$4, CT_Bands_2022_Rates!CH$3), "n/a")</f>
        <v>6.1999999999999998E-3</v>
      </c>
      <c r="CI13" s="136">
        <f>IFERROR(INDEX(CT_Bills_2003_2022!$N$4:$V$25,MATCH(CT_Bands_2022_Rates!$B13,CT_Bills_2003_2022!$B$4:$B$25,0),MATCH(CT_Bands_2022_Rates!CI$3,CT_Bills_2003_2022!$N$3:$V$3,0))/SUMIFS(CT_Bands_Revaluing_2022!$W$19:$AF$19, CT_Bands_Revaluing_2022!$W$4:$AF$4, CT_Bands_2022_Rates!CI$3), "n/a")</f>
        <v>6.6999999999999994E-3</v>
      </c>
      <c r="CJ13" s="136">
        <f>IFERROR(INDEX(CT_Bills_2003_2022!$N$4:$V$25,MATCH(CT_Bands_2022_Rates!$B13,CT_Bills_2003_2022!$B$4:$B$25,0),MATCH(CT_Bands_2022_Rates!CJ$3,CT_Bills_2003_2022!$N$3:$V$3,0))/SUMIFS(CT_Bands_Revaluing_2022!$W$19:$AF$19, CT_Bands_Revaluing_2022!$W$4:$AF$4, CT_Bands_2022_Rates!CJ$3), "n/a")</f>
        <v>7.1999999999999998E-3</v>
      </c>
      <c r="CK13" s="136">
        <f>IFERROR(INDEX(CT_Bills_2003_2022!$N$4:$V$25,MATCH(CT_Bands_2022_Rates!$B13,CT_Bills_2003_2022!$B$4:$B$25,0),MATCH(CT_Bands_2022_Rates!CK$3,CT_Bills_2003_2022!$N$3:$V$3,0))/SUMIFS(CT_Bands_Revaluing_2022!$W$19:$AF$19, CT_Bands_Revaluing_2022!$W$4:$AF$4, CT_Bands_2022_Rates!CK$3), "n/a")</f>
        <v>7.7000000000000002E-3</v>
      </c>
      <c r="CL13" s="136">
        <f>IFERROR(INDEX(CT_Bills_2003_2022!$N$4:$V$25,MATCH(CT_Bands_2022_Rates!$B13,CT_Bills_2003_2022!$B$4:$B$25,0),MATCH(CT_Bands_2022_Rates!CL$3,CT_Bills_2003_2022!$N$3:$V$3,0))/SUMIFS(CT_Bands_Revaluing_2022!$W$19:$AF$19, CT_Bands_Revaluing_2022!$W$4:$AF$4, CT_Bands_2022_Rates!CL$3), "n/a")</f>
        <v>8.0000000000000002E-3</v>
      </c>
      <c r="CM13" s="136">
        <f>IFERROR(INDEX(CT_Bills_2003_2022!$N$4:$V$25,MATCH(CT_Bands_2022_Rates!$B13,CT_Bills_2003_2022!$B$4:$B$25,0),MATCH(CT_Bands_2022_Rates!CM$3,CT_Bills_2003_2022!$N$3:$V$3,0))/SUMIFS(CT_Bands_Revaluing_2022!$W$19:$AF$19, CT_Bands_Revaluing_2022!$W$4:$AF$4, CT_Bands_2022_Rates!CM$3), "n/a")</f>
        <v>8.2000000000000007E-3</v>
      </c>
      <c r="CN13" s="136">
        <f>IFERROR(INDEX(CT_Bills_2003_2022!$N$4:$V$25,MATCH(CT_Bands_2022_Rates!$B13,CT_Bills_2003_2022!$B$4:$B$25,0),MATCH(CT_Bands_2022_Rates!CN$3,CT_Bills_2003_2022!$N$3:$V$3,0))/SUMIFS(CT_Bands_Revaluing_2022!$W$19:$AF$19, CT_Bands_Revaluing_2022!$W$4:$AF$4, CT_Bands_2022_Rates!CN$3), "n/a")</f>
        <v>8.5000000000000006E-3</v>
      </c>
      <c r="CO13" s="136">
        <f>IFERROR(INDEX(CT_Bills_2003_2022!$N$4:$V$25,MATCH(CT_Bands_2022_Rates!$B13,CT_Bills_2003_2022!$B$4:$B$25,0),MATCH(CT_Bands_2022_Rates!CO$3,CT_Bills_2003_2022!$N$3:$V$3,0))/SUMIFS(CT_Bands_Revaluing_2022!$W$19:$AF$19, CT_Bands_Revaluing_2022!$W$4:$AF$4, CT_Bands_2022_Rates!CO$3), "n/a")</f>
        <v>8.6E-3</v>
      </c>
      <c r="CP13" s="136">
        <f>IFERROR(INDEX(CT_Bills_2003_2022!$N$4:$V$25,MATCH(CT_Bands_2022_Rates!$B13,CT_Bills_2003_2022!$B$4:$B$25,0),MATCH(CT_Bands_2022_Rates!CP$3,CT_Bills_2003_2022!$N$3:$V$3,0))/SUMIFS(CT_Bands_Revaluing_2022!$W$19:$AF$19, CT_Bands_Revaluing_2022!$W$4:$AF$4, CT_Bands_2022_Rates!CP$3), "n/a")</f>
        <v>8.8000000000000005E-3</v>
      </c>
    </row>
    <row r="14" spans="1:94" x14ac:dyDescent="0.25">
      <c r="A14" s="126" t="s">
        <v>1107</v>
      </c>
      <c r="B14" s="127" t="s">
        <v>1108</v>
      </c>
      <c r="C14" s="127" t="s">
        <v>2236</v>
      </c>
      <c r="D14" s="150">
        <f>IF(N14=0, CT_Modelling_LAs!Q14, N14)</f>
        <v>6.1999999999999998E-3</v>
      </c>
      <c r="E14" s="150">
        <f>IF(X14=0,CT_Modelling_LAs!R14, X14)</f>
        <v>6.7000000000000002E-3</v>
      </c>
      <c r="F14" s="150">
        <f>IF(AH14=0,CT_Modelling_LAs!S14, AH14)</f>
        <v>7.1999999999999998E-3</v>
      </c>
      <c r="G14" s="150">
        <f>IF(AR14=0,CT_Modelling_LAs!T14, AR14)</f>
        <v>7.7000000000000011E-3</v>
      </c>
      <c r="H14" s="150">
        <f>IF(BB14=0,CT_Modelling_LAs!U14, BB14)</f>
        <v>8.2000000000000007E-3</v>
      </c>
      <c r="I14" s="150">
        <f>IF(BL14=0,CT_Modelling_LAs!V14, BL14)</f>
        <v>8.6E-3</v>
      </c>
      <c r="J14" s="150">
        <f>IF(BV14=0,CT_Modelling_LAs!W14, BV14)</f>
        <v>8.6E-3</v>
      </c>
      <c r="K14" s="150">
        <f>IF(CF14=0,CT_Modelling_LAs!X14, CF14)</f>
        <v>8.6E-3</v>
      </c>
      <c r="L14" s="150">
        <f>IF(CG14=0,CT_Modelling_LAs!Y14, CP14)</f>
        <v>8.6000000000000017E-3</v>
      </c>
      <c r="M14" s="138"/>
      <c r="N14" s="148">
        <f>IFERROR(INDEX(CT_Bills_2003_2022!$N$4:$V$25,MATCH(CT_Bands_2022_Rates!$B14,CT_Bills_2003_2022!$B$4:$B$25,0),MATCH(CT_Bands_2022_Rates!N$3,CT_Bills_2003_2022!$N$3:$V$3,0))/SUMIFS(CT_Bands_Revaluing_2022!$W$19:$AF$19, CT_Bands_Revaluing_2022!$W$4:$AF$4, CT_Bands_2022_Rates!N$3), "n/a")</f>
        <v>6.1999999999999998E-3</v>
      </c>
      <c r="O14" s="148">
        <f>IFERROR(INDEX(CT_Bills_2003_2022!$N$4:$V$25,MATCH(CT_Bands_2022_Rates!$B14,CT_Bills_2003_2022!$B$4:$B$25,0),MATCH(CT_Bands_2022_Rates!O$3,CT_Bills_2003_2022!$N$3:$V$3,0))/SUMIFS(CT_Bands_Revaluing_2022!$W$19:$AF$19, CT_Bands_Revaluing_2022!$W$4:$AF$4, CT_Bands_2022_Rates!O$3), "n/a")</f>
        <v>6.7000000000000002E-3</v>
      </c>
      <c r="P14" s="148">
        <f>IFERROR(INDEX(CT_Bills_2003_2022!$N$4:$V$25,MATCH(CT_Bands_2022_Rates!$B14,CT_Bills_2003_2022!$B$4:$B$25,0),MATCH(CT_Bands_2022_Rates!P$3,CT_Bills_2003_2022!$N$3:$V$3,0))/SUMIFS(CT_Bands_Revaluing_2022!$W$19:$AF$19, CT_Bands_Revaluing_2022!$W$4:$AF$4, CT_Bands_2022_Rates!P$3), "n/a")</f>
        <v>7.1999999999999998E-3</v>
      </c>
      <c r="Q14" s="148">
        <f>IFERROR(INDEX(CT_Bills_2003_2022!$N$4:$V$25,MATCH(CT_Bands_2022_Rates!$B14,CT_Bills_2003_2022!$B$4:$B$25,0),MATCH(CT_Bands_2022_Rates!Q$3,CT_Bills_2003_2022!$N$3:$V$3,0))/SUMIFS(CT_Bands_Revaluing_2022!$W$19:$AF$19, CT_Bands_Revaluing_2022!$W$4:$AF$4, CT_Bands_2022_Rates!Q$3), "n/a")</f>
        <v>7.7000000000000011E-3</v>
      </c>
      <c r="R14" s="148">
        <f>IFERROR(INDEX(CT_Bills_2003_2022!$N$4:$V$25,MATCH(CT_Bands_2022_Rates!$B14,CT_Bills_2003_2022!$B$4:$B$25,0),MATCH(CT_Bands_2022_Rates!R$3,CT_Bills_2003_2022!$N$3:$V$3,0))/SUMIFS(CT_Bands_Revaluing_2022!$W$19:$AF$19, CT_Bands_Revaluing_2022!$W$4:$AF$4, CT_Bands_2022_Rates!R$3), "n/a")</f>
        <v>8.2000000000000007E-3</v>
      </c>
      <c r="S14" s="148">
        <f>IFERROR(INDEX(CT_Bills_2003_2022!$N$4:$V$25,MATCH(CT_Bands_2022_Rates!$B14,CT_Bills_2003_2022!$B$4:$B$25,0),MATCH(CT_Bands_2022_Rates!S$3,CT_Bills_2003_2022!$N$3:$V$3,0))/SUMIFS(CT_Bands_Revaluing_2022!$W$19:$AF$19, CT_Bands_Revaluing_2022!$W$4:$AF$4, CT_Bands_2022_Rates!S$3), "n/a")</f>
        <v>8.6E-3</v>
      </c>
      <c r="T14" s="148">
        <f>IFERROR(INDEX(CT_Bills_2003_2022!$N$4:$V$25,MATCH(CT_Bands_2022_Rates!$B14,CT_Bills_2003_2022!$B$4:$B$25,0),MATCH(CT_Bands_2022_Rates!T$3,CT_Bills_2003_2022!$N$3:$V$3,0))/SUMIFS(CT_Bands_Revaluing_2022!$W$19:$AF$19, CT_Bands_Revaluing_2022!$W$4:$AF$4, CT_Bands_2022_Rates!T$3), "n/a")</f>
        <v>8.6E-3</v>
      </c>
      <c r="U14" s="148">
        <f>IFERROR(INDEX(CT_Bills_2003_2022!$N$4:$V$25,MATCH(CT_Bands_2022_Rates!$B14,CT_Bills_2003_2022!$B$4:$B$25,0),MATCH(CT_Bands_2022_Rates!U$3,CT_Bills_2003_2022!$N$3:$V$3,0))/SUMIFS(CT_Bands_Revaluing_2022!$W$19:$AF$19, CT_Bands_Revaluing_2022!$W$4:$AF$4, CT_Bands_2022_Rates!U$3), "n/a")</f>
        <v>8.6E-3</v>
      </c>
      <c r="V14" s="148">
        <f>IFERROR(INDEX(CT_Bills_2003_2022!$N$4:$V$25,MATCH(CT_Bands_2022_Rates!$B14,CT_Bills_2003_2022!$B$4:$B$25,0),MATCH(CT_Bands_2022_Rates!V$3,CT_Bills_2003_2022!$N$3:$V$3,0))/SUMIFS(CT_Bands_Revaluing_2022!$W$19:$AF$19, CT_Bands_Revaluing_2022!$W$4:$AF$4, CT_Bands_2022_Rates!V$3), "n/a")</f>
        <v>8.6000000000000017E-3</v>
      </c>
      <c r="W14" s="149">
        <f>IFERROR(INDEX(CT_Bills_2003_2022!$N$4:$V$25,MATCH(CT_Bands_2022_Rates!$B14,CT_Bills_2003_2022!$B$4:$B$25,0),MATCH(CT_Bands_2022_Rates!W$3,CT_Bills_2003_2022!$N$3:$V$3,0))/SUMIFS(CT_Bands_Revaluing_2022!$W$19:$AF$19, CT_Bands_Revaluing_2022!$W$4:$AF$4, CT_Bands_2022_Rates!W$3), "n/a")</f>
        <v>6.1999999999999998E-3</v>
      </c>
      <c r="X14" s="148">
        <f>IFERROR(INDEX(CT_Bills_2003_2022!$N$4:$V$25,MATCH(CT_Bands_2022_Rates!$B14,CT_Bills_2003_2022!$B$4:$B$25,0),MATCH(CT_Bands_2022_Rates!X$3,CT_Bills_2003_2022!$N$3:$V$3,0))/SUMIFS(CT_Bands_Revaluing_2022!$W$19:$AF$19, CT_Bands_Revaluing_2022!$W$4:$AF$4, CT_Bands_2022_Rates!X$3), "n/a")</f>
        <v>6.7000000000000002E-3</v>
      </c>
      <c r="Y14" s="148">
        <f>IFERROR(INDEX(CT_Bills_2003_2022!$N$4:$V$25,MATCH(CT_Bands_2022_Rates!$B14,CT_Bills_2003_2022!$B$4:$B$25,0),MATCH(CT_Bands_2022_Rates!Y$3,CT_Bills_2003_2022!$N$3:$V$3,0))/SUMIFS(CT_Bands_Revaluing_2022!$W$19:$AF$19, CT_Bands_Revaluing_2022!$W$4:$AF$4, CT_Bands_2022_Rates!Y$3), "n/a")</f>
        <v>7.1999999999999998E-3</v>
      </c>
      <c r="Z14" s="148">
        <f>IFERROR(INDEX(CT_Bills_2003_2022!$N$4:$V$25,MATCH(CT_Bands_2022_Rates!$B14,CT_Bills_2003_2022!$B$4:$B$25,0),MATCH(CT_Bands_2022_Rates!Z$3,CT_Bills_2003_2022!$N$3:$V$3,0))/SUMIFS(CT_Bands_Revaluing_2022!$W$19:$AF$19, CT_Bands_Revaluing_2022!$W$4:$AF$4, CT_Bands_2022_Rates!Z$3), "n/a")</f>
        <v>7.7000000000000011E-3</v>
      </c>
      <c r="AA14" s="148">
        <f>IFERROR(INDEX(CT_Bills_2003_2022!$N$4:$V$25,MATCH(CT_Bands_2022_Rates!$B14,CT_Bills_2003_2022!$B$4:$B$25,0),MATCH(CT_Bands_2022_Rates!AA$3,CT_Bills_2003_2022!$N$3:$V$3,0))/SUMIFS(CT_Bands_Revaluing_2022!$W$19:$AF$19, CT_Bands_Revaluing_2022!$W$4:$AF$4, CT_Bands_2022_Rates!AA$3), "n/a")</f>
        <v>8.2000000000000007E-3</v>
      </c>
      <c r="AB14" s="148">
        <f>IFERROR(INDEX(CT_Bills_2003_2022!$N$4:$V$25,MATCH(CT_Bands_2022_Rates!$B14,CT_Bills_2003_2022!$B$4:$B$25,0),MATCH(CT_Bands_2022_Rates!AB$3,CT_Bills_2003_2022!$N$3:$V$3,0))/SUMIFS(CT_Bands_Revaluing_2022!$W$19:$AF$19, CT_Bands_Revaluing_2022!$W$4:$AF$4, CT_Bands_2022_Rates!AB$3), "n/a")</f>
        <v>8.6E-3</v>
      </c>
      <c r="AC14" s="148">
        <f>IFERROR(INDEX(CT_Bills_2003_2022!$N$4:$V$25,MATCH(CT_Bands_2022_Rates!$B14,CT_Bills_2003_2022!$B$4:$B$25,0),MATCH(CT_Bands_2022_Rates!AC$3,CT_Bills_2003_2022!$N$3:$V$3,0))/SUMIFS(CT_Bands_Revaluing_2022!$W$19:$AF$19, CT_Bands_Revaluing_2022!$W$4:$AF$4, CT_Bands_2022_Rates!AC$3), "n/a")</f>
        <v>8.6E-3</v>
      </c>
      <c r="AD14" s="148">
        <f>IFERROR(INDEX(CT_Bills_2003_2022!$N$4:$V$25,MATCH(CT_Bands_2022_Rates!$B14,CT_Bills_2003_2022!$B$4:$B$25,0),MATCH(CT_Bands_2022_Rates!AD$3,CT_Bills_2003_2022!$N$3:$V$3,0))/SUMIFS(CT_Bands_Revaluing_2022!$W$19:$AF$19, CT_Bands_Revaluing_2022!$W$4:$AF$4, CT_Bands_2022_Rates!AD$3), "n/a")</f>
        <v>8.6E-3</v>
      </c>
      <c r="AE14" s="148">
        <f>IFERROR(INDEX(CT_Bills_2003_2022!$N$4:$V$25,MATCH(CT_Bands_2022_Rates!$B14,CT_Bills_2003_2022!$B$4:$B$25,0),MATCH(CT_Bands_2022_Rates!AE$3,CT_Bills_2003_2022!$N$3:$V$3,0))/SUMIFS(CT_Bands_Revaluing_2022!$W$19:$AF$19, CT_Bands_Revaluing_2022!$W$4:$AF$4, CT_Bands_2022_Rates!AE$3), "n/a")</f>
        <v>8.6000000000000017E-3</v>
      </c>
      <c r="AF14" s="149">
        <f>IFERROR(INDEX(CT_Bills_2003_2022!$N$4:$V$25,MATCH(CT_Bands_2022_Rates!$B14,CT_Bills_2003_2022!$B$4:$B$25,0),MATCH(CT_Bands_2022_Rates!AF$3,CT_Bills_2003_2022!$N$3:$V$3,0))/SUMIFS(CT_Bands_Revaluing_2022!$W$19:$AF$19, CT_Bands_Revaluing_2022!$W$4:$AF$4, CT_Bands_2022_Rates!AF$3), "n/a")</f>
        <v>6.1999999999999998E-3</v>
      </c>
      <c r="AG14" s="148">
        <f>IFERROR(INDEX(CT_Bills_2003_2022!$N$4:$V$25,MATCH(CT_Bands_2022_Rates!$B14,CT_Bills_2003_2022!$B$4:$B$25,0),MATCH(CT_Bands_2022_Rates!AG$3,CT_Bills_2003_2022!$N$3:$V$3,0))/SUMIFS(CT_Bands_Revaluing_2022!$W$19:$AF$19, CT_Bands_Revaluing_2022!$W$4:$AF$4, CT_Bands_2022_Rates!AG$3), "n/a")</f>
        <v>6.7000000000000002E-3</v>
      </c>
      <c r="AH14" s="148">
        <f>IFERROR(INDEX(CT_Bills_2003_2022!$N$4:$V$25,MATCH(CT_Bands_2022_Rates!$B14,CT_Bills_2003_2022!$B$4:$B$25,0),MATCH(CT_Bands_2022_Rates!AH$3,CT_Bills_2003_2022!$N$3:$V$3,0))/SUMIFS(CT_Bands_Revaluing_2022!$W$19:$AF$19, CT_Bands_Revaluing_2022!$W$4:$AF$4, CT_Bands_2022_Rates!AH$3), "n/a")</f>
        <v>7.1999999999999998E-3</v>
      </c>
      <c r="AI14" s="148">
        <f>IFERROR(INDEX(CT_Bills_2003_2022!$N$4:$V$25,MATCH(CT_Bands_2022_Rates!$B14,CT_Bills_2003_2022!$B$4:$B$25,0),MATCH(CT_Bands_2022_Rates!AI$3,CT_Bills_2003_2022!$N$3:$V$3,0))/SUMIFS(CT_Bands_Revaluing_2022!$W$19:$AF$19, CT_Bands_Revaluing_2022!$W$4:$AF$4, CT_Bands_2022_Rates!AI$3), "n/a")</f>
        <v>7.7000000000000011E-3</v>
      </c>
      <c r="AJ14" s="148">
        <f>IFERROR(INDEX(CT_Bills_2003_2022!$N$4:$V$25,MATCH(CT_Bands_2022_Rates!$B14,CT_Bills_2003_2022!$B$4:$B$25,0),MATCH(CT_Bands_2022_Rates!AJ$3,CT_Bills_2003_2022!$N$3:$V$3,0))/SUMIFS(CT_Bands_Revaluing_2022!$W$19:$AF$19, CT_Bands_Revaluing_2022!$W$4:$AF$4, CT_Bands_2022_Rates!AJ$3), "n/a")</f>
        <v>8.2000000000000007E-3</v>
      </c>
      <c r="AK14" s="148">
        <f>IFERROR(INDEX(CT_Bills_2003_2022!$N$4:$V$25,MATCH(CT_Bands_2022_Rates!$B14,CT_Bills_2003_2022!$B$4:$B$25,0),MATCH(CT_Bands_2022_Rates!AK$3,CT_Bills_2003_2022!$N$3:$V$3,0))/SUMIFS(CT_Bands_Revaluing_2022!$W$19:$AF$19, CT_Bands_Revaluing_2022!$W$4:$AF$4, CT_Bands_2022_Rates!AK$3), "n/a")</f>
        <v>8.6E-3</v>
      </c>
      <c r="AL14" s="148">
        <f>IFERROR(INDEX(CT_Bills_2003_2022!$N$4:$V$25,MATCH(CT_Bands_2022_Rates!$B14,CT_Bills_2003_2022!$B$4:$B$25,0),MATCH(CT_Bands_2022_Rates!AL$3,CT_Bills_2003_2022!$N$3:$V$3,0))/SUMIFS(CT_Bands_Revaluing_2022!$W$19:$AF$19, CT_Bands_Revaluing_2022!$W$4:$AF$4, CT_Bands_2022_Rates!AL$3), "n/a")</f>
        <v>8.6E-3</v>
      </c>
      <c r="AM14" s="148">
        <f>IFERROR(INDEX(CT_Bills_2003_2022!$N$4:$V$25,MATCH(CT_Bands_2022_Rates!$B14,CT_Bills_2003_2022!$B$4:$B$25,0),MATCH(CT_Bands_2022_Rates!AM$3,CT_Bills_2003_2022!$N$3:$V$3,0))/SUMIFS(CT_Bands_Revaluing_2022!$W$19:$AF$19, CT_Bands_Revaluing_2022!$W$4:$AF$4, CT_Bands_2022_Rates!AM$3), "n/a")</f>
        <v>8.6E-3</v>
      </c>
      <c r="AN14" s="148">
        <f>IFERROR(INDEX(CT_Bills_2003_2022!$N$4:$V$25,MATCH(CT_Bands_2022_Rates!$B14,CT_Bills_2003_2022!$B$4:$B$25,0),MATCH(CT_Bands_2022_Rates!AN$3,CT_Bills_2003_2022!$N$3:$V$3,0))/SUMIFS(CT_Bands_Revaluing_2022!$W$19:$AF$19, CT_Bands_Revaluing_2022!$W$4:$AF$4, CT_Bands_2022_Rates!AN$3), "n/a")</f>
        <v>8.6000000000000017E-3</v>
      </c>
      <c r="AO14" s="149">
        <f>IFERROR(INDEX(CT_Bills_2003_2022!$N$4:$V$25,MATCH(CT_Bands_2022_Rates!$B14,CT_Bills_2003_2022!$B$4:$B$25,0),MATCH(CT_Bands_2022_Rates!AO$3,CT_Bills_2003_2022!$N$3:$V$3,0))/SUMIFS(CT_Bands_Revaluing_2022!$W$19:$AF$19, CT_Bands_Revaluing_2022!$W$4:$AF$4, CT_Bands_2022_Rates!AO$3), "n/a")</f>
        <v>6.1999999999999998E-3</v>
      </c>
      <c r="AP14" s="148">
        <f>IFERROR(INDEX(CT_Bills_2003_2022!$N$4:$V$25,MATCH(CT_Bands_2022_Rates!$B14,CT_Bills_2003_2022!$B$4:$B$25,0),MATCH(CT_Bands_2022_Rates!AP$3,CT_Bills_2003_2022!$N$3:$V$3,0))/SUMIFS(CT_Bands_Revaluing_2022!$W$19:$AF$19, CT_Bands_Revaluing_2022!$W$4:$AF$4, CT_Bands_2022_Rates!AP$3), "n/a")</f>
        <v>6.7000000000000002E-3</v>
      </c>
      <c r="AQ14" s="148">
        <f>IFERROR(INDEX(CT_Bills_2003_2022!$N$4:$V$25,MATCH(CT_Bands_2022_Rates!$B14,CT_Bills_2003_2022!$B$4:$B$25,0),MATCH(CT_Bands_2022_Rates!AQ$3,CT_Bills_2003_2022!$N$3:$V$3,0))/SUMIFS(CT_Bands_Revaluing_2022!$W$19:$AF$19, CT_Bands_Revaluing_2022!$W$4:$AF$4, CT_Bands_2022_Rates!AQ$3), "n/a")</f>
        <v>7.1999999999999998E-3</v>
      </c>
      <c r="AR14" s="148">
        <f>IFERROR(INDEX(CT_Bills_2003_2022!$N$4:$V$25,MATCH(CT_Bands_2022_Rates!$B14,CT_Bills_2003_2022!$B$4:$B$25,0),MATCH(CT_Bands_2022_Rates!AR$3,CT_Bills_2003_2022!$N$3:$V$3,0))/SUMIFS(CT_Bands_Revaluing_2022!$W$19:$AF$19, CT_Bands_Revaluing_2022!$W$4:$AF$4, CT_Bands_2022_Rates!AR$3), "n/a")</f>
        <v>7.7000000000000011E-3</v>
      </c>
      <c r="AS14" s="148">
        <f>IFERROR(INDEX(CT_Bills_2003_2022!$N$4:$V$25,MATCH(CT_Bands_2022_Rates!$B14,CT_Bills_2003_2022!$B$4:$B$25,0),MATCH(CT_Bands_2022_Rates!AS$3,CT_Bills_2003_2022!$N$3:$V$3,0))/SUMIFS(CT_Bands_Revaluing_2022!$W$19:$AF$19, CT_Bands_Revaluing_2022!$W$4:$AF$4, CT_Bands_2022_Rates!AS$3), "n/a")</f>
        <v>8.2000000000000007E-3</v>
      </c>
      <c r="AT14" s="148">
        <f>IFERROR(INDEX(CT_Bills_2003_2022!$N$4:$V$25,MATCH(CT_Bands_2022_Rates!$B14,CT_Bills_2003_2022!$B$4:$B$25,0),MATCH(CT_Bands_2022_Rates!AT$3,CT_Bills_2003_2022!$N$3:$V$3,0))/SUMIFS(CT_Bands_Revaluing_2022!$W$19:$AF$19, CT_Bands_Revaluing_2022!$W$4:$AF$4, CT_Bands_2022_Rates!AT$3), "n/a")</f>
        <v>8.6E-3</v>
      </c>
      <c r="AU14" s="148">
        <f>IFERROR(INDEX(CT_Bills_2003_2022!$N$4:$V$25,MATCH(CT_Bands_2022_Rates!$B14,CT_Bills_2003_2022!$B$4:$B$25,0),MATCH(CT_Bands_2022_Rates!AU$3,CT_Bills_2003_2022!$N$3:$V$3,0))/SUMIFS(CT_Bands_Revaluing_2022!$W$19:$AF$19, CT_Bands_Revaluing_2022!$W$4:$AF$4, CT_Bands_2022_Rates!AU$3), "n/a")</f>
        <v>8.6E-3</v>
      </c>
      <c r="AV14" s="148">
        <f>IFERROR(INDEX(CT_Bills_2003_2022!$N$4:$V$25,MATCH(CT_Bands_2022_Rates!$B14,CT_Bills_2003_2022!$B$4:$B$25,0),MATCH(CT_Bands_2022_Rates!AV$3,CT_Bills_2003_2022!$N$3:$V$3,0))/SUMIFS(CT_Bands_Revaluing_2022!$W$19:$AF$19, CT_Bands_Revaluing_2022!$W$4:$AF$4, CT_Bands_2022_Rates!AV$3), "n/a")</f>
        <v>8.6E-3</v>
      </c>
      <c r="AW14" s="148">
        <f>IFERROR(INDEX(CT_Bills_2003_2022!$N$4:$V$25,MATCH(CT_Bands_2022_Rates!$B14,CT_Bills_2003_2022!$B$4:$B$25,0),MATCH(CT_Bands_2022_Rates!AW$3,CT_Bills_2003_2022!$N$3:$V$3,0))/SUMIFS(CT_Bands_Revaluing_2022!$W$19:$AF$19, CT_Bands_Revaluing_2022!$W$4:$AF$4, CT_Bands_2022_Rates!AW$3), "n/a")</f>
        <v>8.6000000000000017E-3</v>
      </c>
      <c r="AX14" s="149">
        <f>IFERROR(INDEX(CT_Bills_2003_2022!$N$4:$V$25,MATCH(CT_Bands_2022_Rates!$B14,CT_Bills_2003_2022!$B$4:$B$25,0),MATCH(CT_Bands_2022_Rates!AX$3,CT_Bills_2003_2022!$N$3:$V$3,0))/SUMIFS(CT_Bands_Revaluing_2022!$W$19:$AF$19, CT_Bands_Revaluing_2022!$W$4:$AF$4, CT_Bands_2022_Rates!AX$3), "n/a")</f>
        <v>6.1999999999999998E-3</v>
      </c>
      <c r="AY14" s="148">
        <f>IFERROR(INDEX(CT_Bills_2003_2022!$N$4:$V$25,MATCH(CT_Bands_2022_Rates!$B14,CT_Bills_2003_2022!$B$4:$B$25,0),MATCH(CT_Bands_2022_Rates!AY$3,CT_Bills_2003_2022!$N$3:$V$3,0))/SUMIFS(CT_Bands_Revaluing_2022!$W$19:$AF$19, CT_Bands_Revaluing_2022!$W$4:$AF$4, CT_Bands_2022_Rates!AY$3), "n/a")</f>
        <v>6.7000000000000002E-3</v>
      </c>
      <c r="AZ14" s="148">
        <f>IFERROR(INDEX(CT_Bills_2003_2022!$N$4:$V$25,MATCH(CT_Bands_2022_Rates!$B14,CT_Bills_2003_2022!$B$4:$B$25,0),MATCH(CT_Bands_2022_Rates!AZ$3,CT_Bills_2003_2022!$N$3:$V$3,0))/SUMIFS(CT_Bands_Revaluing_2022!$W$19:$AF$19, CT_Bands_Revaluing_2022!$W$4:$AF$4, CT_Bands_2022_Rates!AZ$3), "n/a")</f>
        <v>7.1999999999999998E-3</v>
      </c>
      <c r="BA14" s="148">
        <f>IFERROR(INDEX(CT_Bills_2003_2022!$N$4:$V$25,MATCH(CT_Bands_2022_Rates!$B14,CT_Bills_2003_2022!$B$4:$B$25,0),MATCH(CT_Bands_2022_Rates!BA$3,CT_Bills_2003_2022!$N$3:$V$3,0))/SUMIFS(CT_Bands_Revaluing_2022!$W$19:$AF$19, CT_Bands_Revaluing_2022!$W$4:$AF$4, CT_Bands_2022_Rates!BA$3), "n/a")</f>
        <v>7.7000000000000011E-3</v>
      </c>
      <c r="BB14" s="148">
        <f>IFERROR(INDEX(CT_Bills_2003_2022!$N$4:$V$25,MATCH(CT_Bands_2022_Rates!$B14,CT_Bills_2003_2022!$B$4:$B$25,0),MATCH(CT_Bands_2022_Rates!BB$3,CT_Bills_2003_2022!$N$3:$V$3,0))/SUMIFS(CT_Bands_Revaluing_2022!$W$19:$AF$19, CT_Bands_Revaluing_2022!$W$4:$AF$4, CT_Bands_2022_Rates!BB$3), "n/a")</f>
        <v>8.2000000000000007E-3</v>
      </c>
      <c r="BC14" s="148">
        <f>IFERROR(INDEX(CT_Bills_2003_2022!$N$4:$V$25,MATCH(CT_Bands_2022_Rates!$B14,CT_Bills_2003_2022!$B$4:$B$25,0),MATCH(CT_Bands_2022_Rates!BC$3,CT_Bills_2003_2022!$N$3:$V$3,0))/SUMIFS(CT_Bands_Revaluing_2022!$W$19:$AF$19, CT_Bands_Revaluing_2022!$W$4:$AF$4, CT_Bands_2022_Rates!BC$3), "n/a")</f>
        <v>8.6E-3</v>
      </c>
      <c r="BD14" s="148">
        <f>IFERROR(INDEX(CT_Bills_2003_2022!$N$4:$V$25,MATCH(CT_Bands_2022_Rates!$B14,CT_Bills_2003_2022!$B$4:$B$25,0),MATCH(CT_Bands_2022_Rates!BD$3,CT_Bills_2003_2022!$N$3:$V$3,0))/SUMIFS(CT_Bands_Revaluing_2022!$W$19:$AF$19, CT_Bands_Revaluing_2022!$W$4:$AF$4, CT_Bands_2022_Rates!BD$3), "n/a")</f>
        <v>8.6E-3</v>
      </c>
      <c r="BE14" s="148">
        <f>IFERROR(INDEX(CT_Bills_2003_2022!$N$4:$V$25,MATCH(CT_Bands_2022_Rates!$B14,CT_Bills_2003_2022!$B$4:$B$25,0),MATCH(CT_Bands_2022_Rates!BE$3,CT_Bills_2003_2022!$N$3:$V$3,0))/SUMIFS(CT_Bands_Revaluing_2022!$W$19:$AF$19, CT_Bands_Revaluing_2022!$W$4:$AF$4, CT_Bands_2022_Rates!BE$3), "n/a")</f>
        <v>8.6E-3</v>
      </c>
      <c r="BF14" s="148">
        <f>IFERROR(INDEX(CT_Bills_2003_2022!$N$4:$V$25,MATCH(CT_Bands_2022_Rates!$B14,CT_Bills_2003_2022!$B$4:$B$25,0),MATCH(CT_Bands_2022_Rates!BF$3,CT_Bills_2003_2022!$N$3:$V$3,0))/SUMIFS(CT_Bands_Revaluing_2022!$W$19:$AF$19, CT_Bands_Revaluing_2022!$W$4:$AF$4, CT_Bands_2022_Rates!BF$3), "n/a")</f>
        <v>8.6000000000000017E-3</v>
      </c>
      <c r="BG14" s="149">
        <f>IFERROR(INDEX(CT_Bills_2003_2022!$N$4:$V$25,MATCH(CT_Bands_2022_Rates!$B14,CT_Bills_2003_2022!$B$4:$B$25,0),MATCH(CT_Bands_2022_Rates!BG$3,CT_Bills_2003_2022!$N$3:$V$3,0))/SUMIFS(CT_Bands_Revaluing_2022!$W$19:$AF$19, CT_Bands_Revaluing_2022!$W$4:$AF$4, CT_Bands_2022_Rates!BG$3), "n/a")</f>
        <v>6.1999999999999998E-3</v>
      </c>
      <c r="BH14" s="148">
        <f>IFERROR(INDEX(CT_Bills_2003_2022!$N$4:$V$25,MATCH(CT_Bands_2022_Rates!$B14,CT_Bills_2003_2022!$B$4:$B$25,0),MATCH(CT_Bands_2022_Rates!BH$3,CT_Bills_2003_2022!$N$3:$V$3,0))/SUMIFS(CT_Bands_Revaluing_2022!$W$19:$AF$19, CT_Bands_Revaluing_2022!$W$4:$AF$4, CT_Bands_2022_Rates!BH$3), "n/a")</f>
        <v>6.7000000000000002E-3</v>
      </c>
      <c r="BI14" s="148">
        <f>IFERROR(INDEX(CT_Bills_2003_2022!$N$4:$V$25,MATCH(CT_Bands_2022_Rates!$B14,CT_Bills_2003_2022!$B$4:$B$25,0),MATCH(CT_Bands_2022_Rates!BI$3,CT_Bills_2003_2022!$N$3:$V$3,0))/SUMIFS(CT_Bands_Revaluing_2022!$W$19:$AF$19, CT_Bands_Revaluing_2022!$W$4:$AF$4, CT_Bands_2022_Rates!BI$3), "n/a")</f>
        <v>7.1999999999999998E-3</v>
      </c>
      <c r="BJ14" s="148">
        <f>IFERROR(INDEX(CT_Bills_2003_2022!$N$4:$V$25,MATCH(CT_Bands_2022_Rates!$B14,CT_Bills_2003_2022!$B$4:$B$25,0),MATCH(CT_Bands_2022_Rates!BJ$3,CT_Bills_2003_2022!$N$3:$V$3,0))/SUMIFS(CT_Bands_Revaluing_2022!$W$19:$AF$19, CT_Bands_Revaluing_2022!$W$4:$AF$4, CT_Bands_2022_Rates!BJ$3), "n/a")</f>
        <v>7.7000000000000011E-3</v>
      </c>
      <c r="BK14" s="148">
        <f>IFERROR(INDEX(CT_Bills_2003_2022!$N$4:$V$25,MATCH(CT_Bands_2022_Rates!$B14,CT_Bills_2003_2022!$B$4:$B$25,0),MATCH(CT_Bands_2022_Rates!BK$3,CT_Bills_2003_2022!$N$3:$V$3,0))/SUMIFS(CT_Bands_Revaluing_2022!$W$19:$AF$19, CT_Bands_Revaluing_2022!$W$4:$AF$4, CT_Bands_2022_Rates!BK$3), "n/a")</f>
        <v>8.2000000000000007E-3</v>
      </c>
      <c r="BL14" s="148">
        <f>IFERROR(INDEX(CT_Bills_2003_2022!$N$4:$V$25,MATCH(CT_Bands_2022_Rates!$B14,CT_Bills_2003_2022!$B$4:$B$25,0),MATCH(CT_Bands_2022_Rates!BL$3,CT_Bills_2003_2022!$N$3:$V$3,0))/SUMIFS(CT_Bands_Revaluing_2022!$W$19:$AF$19, CT_Bands_Revaluing_2022!$W$4:$AF$4, CT_Bands_2022_Rates!BL$3), "n/a")</f>
        <v>8.6E-3</v>
      </c>
      <c r="BM14" s="148">
        <f>IFERROR(INDEX(CT_Bills_2003_2022!$N$4:$V$25,MATCH(CT_Bands_2022_Rates!$B14,CT_Bills_2003_2022!$B$4:$B$25,0),MATCH(CT_Bands_2022_Rates!BM$3,CT_Bills_2003_2022!$N$3:$V$3,0))/SUMIFS(CT_Bands_Revaluing_2022!$W$19:$AF$19, CT_Bands_Revaluing_2022!$W$4:$AF$4, CT_Bands_2022_Rates!BM$3), "n/a")</f>
        <v>8.6E-3</v>
      </c>
      <c r="BN14" s="148">
        <f>IFERROR(INDEX(CT_Bills_2003_2022!$N$4:$V$25,MATCH(CT_Bands_2022_Rates!$B14,CT_Bills_2003_2022!$B$4:$B$25,0),MATCH(CT_Bands_2022_Rates!BN$3,CT_Bills_2003_2022!$N$3:$V$3,0))/SUMIFS(CT_Bands_Revaluing_2022!$W$19:$AF$19, CT_Bands_Revaluing_2022!$W$4:$AF$4, CT_Bands_2022_Rates!BN$3), "n/a")</f>
        <v>8.6E-3</v>
      </c>
      <c r="BO14" s="148">
        <f>IFERROR(INDEX(CT_Bills_2003_2022!$N$4:$V$25,MATCH(CT_Bands_2022_Rates!$B14,CT_Bills_2003_2022!$B$4:$B$25,0),MATCH(CT_Bands_2022_Rates!BO$3,CT_Bills_2003_2022!$N$3:$V$3,0))/SUMIFS(CT_Bands_Revaluing_2022!$W$19:$AF$19, CT_Bands_Revaluing_2022!$W$4:$AF$4, CT_Bands_2022_Rates!BO$3), "n/a")</f>
        <v>8.6000000000000017E-3</v>
      </c>
      <c r="BP14" s="149">
        <f>IFERROR(INDEX(CT_Bills_2003_2022!$N$4:$V$25,MATCH(CT_Bands_2022_Rates!$B14,CT_Bills_2003_2022!$B$4:$B$25,0),MATCH(CT_Bands_2022_Rates!BP$3,CT_Bills_2003_2022!$N$3:$V$3,0))/SUMIFS(CT_Bands_Revaluing_2022!$W$19:$AF$19, CT_Bands_Revaluing_2022!$W$4:$AF$4, CT_Bands_2022_Rates!BP$3), "n/a")</f>
        <v>6.1999999999999998E-3</v>
      </c>
      <c r="BQ14" s="148">
        <f>IFERROR(INDEX(CT_Bills_2003_2022!$N$4:$V$25,MATCH(CT_Bands_2022_Rates!$B14,CT_Bills_2003_2022!$B$4:$B$25,0),MATCH(CT_Bands_2022_Rates!BQ$3,CT_Bills_2003_2022!$N$3:$V$3,0))/SUMIFS(CT_Bands_Revaluing_2022!$W$19:$AF$19, CT_Bands_Revaluing_2022!$W$4:$AF$4, CT_Bands_2022_Rates!BQ$3), "n/a")</f>
        <v>6.7000000000000002E-3</v>
      </c>
      <c r="BR14" s="148">
        <f>IFERROR(INDEX(CT_Bills_2003_2022!$N$4:$V$25,MATCH(CT_Bands_2022_Rates!$B14,CT_Bills_2003_2022!$B$4:$B$25,0),MATCH(CT_Bands_2022_Rates!BR$3,CT_Bills_2003_2022!$N$3:$V$3,0))/SUMIFS(CT_Bands_Revaluing_2022!$W$19:$AF$19, CT_Bands_Revaluing_2022!$W$4:$AF$4, CT_Bands_2022_Rates!BR$3), "n/a")</f>
        <v>7.1999999999999998E-3</v>
      </c>
      <c r="BS14" s="148">
        <f>IFERROR(INDEX(CT_Bills_2003_2022!$N$4:$V$25,MATCH(CT_Bands_2022_Rates!$B14,CT_Bills_2003_2022!$B$4:$B$25,0),MATCH(CT_Bands_2022_Rates!BS$3,CT_Bills_2003_2022!$N$3:$V$3,0))/SUMIFS(CT_Bands_Revaluing_2022!$W$19:$AF$19, CT_Bands_Revaluing_2022!$W$4:$AF$4, CT_Bands_2022_Rates!BS$3), "n/a")</f>
        <v>7.7000000000000011E-3</v>
      </c>
      <c r="BT14" s="148">
        <f>IFERROR(INDEX(CT_Bills_2003_2022!$N$4:$V$25,MATCH(CT_Bands_2022_Rates!$B14,CT_Bills_2003_2022!$B$4:$B$25,0),MATCH(CT_Bands_2022_Rates!BT$3,CT_Bills_2003_2022!$N$3:$V$3,0))/SUMIFS(CT_Bands_Revaluing_2022!$W$19:$AF$19, CT_Bands_Revaluing_2022!$W$4:$AF$4, CT_Bands_2022_Rates!BT$3), "n/a")</f>
        <v>8.2000000000000007E-3</v>
      </c>
      <c r="BU14" s="148">
        <f>IFERROR(INDEX(CT_Bills_2003_2022!$N$4:$V$25,MATCH(CT_Bands_2022_Rates!$B14,CT_Bills_2003_2022!$B$4:$B$25,0),MATCH(CT_Bands_2022_Rates!BU$3,CT_Bills_2003_2022!$N$3:$V$3,0))/SUMIFS(CT_Bands_Revaluing_2022!$W$19:$AF$19, CT_Bands_Revaluing_2022!$W$4:$AF$4, CT_Bands_2022_Rates!BU$3), "n/a")</f>
        <v>8.6E-3</v>
      </c>
      <c r="BV14" s="148">
        <f>IFERROR(INDEX(CT_Bills_2003_2022!$N$4:$V$25,MATCH(CT_Bands_2022_Rates!$B14,CT_Bills_2003_2022!$B$4:$B$25,0),MATCH(CT_Bands_2022_Rates!BV$3,CT_Bills_2003_2022!$N$3:$V$3,0))/SUMIFS(CT_Bands_Revaluing_2022!$W$19:$AF$19, CT_Bands_Revaluing_2022!$W$4:$AF$4, CT_Bands_2022_Rates!BV$3), "n/a")</f>
        <v>8.6E-3</v>
      </c>
      <c r="BW14" s="148">
        <f>IFERROR(INDEX(CT_Bills_2003_2022!$N$4:$V$25,MATCH(CT_Bands_2022_Rates!$B14,CT_Bills_2003_2022!$B$4:$B$25,0),MATCH(CT_Bands_2022_Rates!BW$3,CT_Bills_2003_2022!$N$3:$V$3,0))/SUMIFS(CT_Bands_Revaluing_2022!$W$19:$AF$19, CT_Bands_Revaluing_2022!$W$4:$AF$4, CT_Bands_2022_Rates!BW$3), "n/a")</f>
        <v>8.6E-3</v>
      </c>
      <c r="BX14" s="148">
        <f>IFERROR(INDEX(CT_Bills_2003_2022!$N$4:$V$25,MATCH(CT_Bands_2022_Rates!$B14,CT_Bills_2003_2022!$B$4:$B$25,0),MATCH(CT_Bands_2022_Rates!BX$3,CT_Bills_2003_2022!$N$3:$V$3,0))/SUMIFS(CT_Bands_Revaluing_2022!$W$19:$AF$19, CT_Bands_Revaluing_2022!$W$4:$AF$4, CT_Bands_2022_Rates!BX$3), "n/a")</f>
        <v>8.6000000000000017E-3</v>
      </c>
      <c r="BY14" s="149">
        <f>IFERROR(INDEX(CT_Bills_2003_2022!$N$4:$V$25,MATCH(CT_Bands_2022_Rates!$B14,CT_Bills_2003_2022!$B$4:$B$25,0),MATCH(CT_Bands_2022_Rates!BY$3,CT_Bills_2003_2022!$N$3:$V$3,0))/SUMIFS(CT_Bands_Revaluing_2022!$W$19:$AF$19, CT_Bands_Revaluing_2022!$W$4:$AF$4, CT_Bands_2022_Rates!BY$3), "n/a")</f>
        <v>6.1999999999999998E-3</v>
      </c>
      <c r="BZ14" s="148">
        <f>IFERROR(INDEX(CT_Bills_2003_2022!$N$4:$V$25,MATCH(CT_Bands_2022_Rates!$B14,CT_Bills_2003_2022!$B$4:$B$25,0),MATCH(CT_Bands_2022_Rates!BZ$3,CT_Bills_2003_2022!$N$3:$V$3,0))/SUMIFS(CT_Bands_Revaluing_2022!$W$19:$AF$19, CT_Bands_Revaluing_2022!$W$4:$AF$4, CT_Bands_2022_Rates!BZ$3), "n/a")</f>
        <v>6.7000000000000002E-3</v>
      </c>
      <c r="CA14" s="148">
        <f>IFERROR(INDEX(CT_Bills_2003_2022!$N$4:$V$25,MATCH(CT_Bands_2022_Rates!$B14,CT_Bills_2003_2022!$B$4:$B$25,0),MATCH(CT_Bands_2022_Rates!CA$3,CT_Bills_2003_2022!$N$3:$V$3,0))/SUMIFS(CT_Bands_Revaluing_2022!$W$19:$AF$19, CT_Bands_Revaluing_2022!$W$4:$AF$4, CT_Bands_2022_Rates!CA$3), "n/a")</f>
        <v>7.1999999999999998E-3</v>
      </c>
      <c r="CB14" s="148">
        <f>IFERROR(INDEX(CT_Bills_2003_2022!$N$4:$V$25,MATCH(CT_Bands_2022_Rates!$B14,CT_Bills_2003_2022!$B$4:$B$25,0),MATCH(CT_Bands_2022_Rates!CB$3,CT_Bills_2003_2022!$N$3:$V$3,0))/SUMIFS(CT_Bands_Revaluing_2022!$W$19:$AF$19, CT_Bands_Revaluing_2022!$W$4:$AF$4, CT_Bands_2022_Rates!CB$3), "n/a")</f>
        <v>7.7000000000000011E-3</v>
      </c>
      <c r="CC14" s="148">
        <f>IFERROR(INDEX(CT_Bills_2003_2022!$N$4:$V$25,MATCH(CT_Bands_2022_Rates!$B14,CT_Bills_2003_2022!$B$4:$B$25,0),MATCH(CT_Bands_2022_Rates!CC$3,CT_Bills_2003_2022!$N$3:$V$3,0))/SUMIFS(CT_Bands_Revaluing_2022!$W$19:$AF$19, CT_Bands_Revaluing_2022!$W$4:$AF$4, CT_Bands_2022_Rates!CC$3), "n/a")</f>
        <v>8.2000000000000007E-3</v>
      </c>
      <c r="CD14" s="148">
        <f>IFERROR(INDEX(CT_Bills_2003_2022!$N$4:$V$25,MATCH(CT_Bands_2022_Rates!$B14,CT_Bills_2003_2022!$B$4:$B$25,0),MATCH(CT_Bands_2022_Rates!CD$3,CT_Bills_2003_2022!$N$3:$V$3,0))/SUMIFS(CT_Bands_Revaluing_2022!$W$19:$AF$19, CT_Bands_Revaluing_2022!$W$4:$AF$4, CT_Bands_2022_Rates!CD$3), "n/a")</f>
        <v>8.6E-3</v>
      </c>
      <c r="CE14" s="148">
        <f>IFERROR(INDEX(CT_Bills_2003_2022!$N$4:$V$25,MATCH(CT_Bands_2022_Rates!$B14,CT_Bills_2003_2022!$B$4:$B$25,0),MATCH(CT_Bands_2022_Rates!CE$3,CT_Bills_2003_2022!$N$3:$V$3,0))/SUMIFS(CT_Bands_Revaluing_2022!$W$19:$AF$19, CT_Bands_Revaluing_2022!$W$4:$AF$4, CT_Bands_2022_Rates!CE$3), "n/a")</f>
        <v>8.6E-3</v>
      </c>
      <c r="CF14" s="148">
        <f>IFERROR(INDEX(CT_Bills_2003_2022!$N$4:$V$25,MATCH(CT_Bands_2022_Rates!$B14,CT_Bills_2003_2022!$B$4:$B$25,0),MATCH(CT_Bands_2022_Rates!CF$3,CT_Bills_2003_2022!$N$3:$V$3,0))/SUMIFS(CT_Bands_Revaluing_2022!$W$19:$AF$19, CT_Bands_Revaluing_2022!$W$4:$AF$4, CT_Bands_2022_Rates!CF$3), "n/a")</f>
        <v>8.6E-3</v>
      </c>
      <c r="CG14" s="148">
        <f>IFERROR(INDEX(CT_Bills_2003_2022!$N$4:$V$25,MATCH(CT_Bands_2022_Rates!$B14,CT_Bills_2003_2022!$B$4:$B$25,0),MATCH(CT_Bands_2022_Rates!CG$3,CT_Bills_2003_2022!$N$3:$V$3,0))/SUMIFS(CT_Bands_Revaluing_2022!$W$19:$AF$19, CT_Bands_Revaluing_2022!$W$4:$AF$4, CT_Bands_2022_Rates!CG$3), "n/a")</f>
        <v>8.6000000000000017E-3</v>
      </c>
      <c r="CH14" s="148">
        <f>IFERROR(INDEX(CT_Bills_2003_2022!$N$4:$V$25,MATCH(CT_Bands_2022_Rates!$B14,CT_Bills_2003_2022!$B$4:$B$25,0),MATCH(CT_Bands_2022_Rates!CH$3,CT_Bills_2003_2022!$N$3:$V$3,0))/SUMIFS(CT_Bands_Revaluing_2022!$W$19:$AF$19, CT_Bands_Revaluing_2022!$W$4:$AF$4, CT_Bands_2022_Rates!CH$3), "n/a")</f>
        <v>6.1999999999999998E-3</v>
      </c>
      <c r="CI14" s="148">
        <f>IFERROR(INDEX(CT_Bills_2003_2022!$N$4:$V$25,MATCH(CT_Bands_2022_Rates!$B14,CT_Bills_2003_2022!$B$4:$B$25,0),MATCH(CT_Bands_2022_Rates!CI$3,CT_Bills_2003_2022!$N$3:$V$3,0))/SUMIFS(CT_Bands_Revaluing_2022!$W$19:$AF$19, CT_Bands_Revaluing_2022!$W$4:$AF$4, CT_Bands_2022_Rates!CI$3), "n/a")</f>
        <v>6.7000000000000002E-3</v>
      </c>
      <c r="CJ14" s="148">
        <f>IFERROR(INDEX(CT_Bills_2003_2022!$N$4:$V$25,MATCH(CT_Bands_2022_Rates!$B14,CT_Bills_2003_2022!$B$4:$B$25,0),MATCH(CT_Bands_2022_Rates!CJ$3,CT_Bills_2003_2022!$N$3:$V$3,0))/SUMIFS(CT_Bands_Revaluing_2022!$W$19:$AF$19, CT_Bands_Revaluing_2022!$W$4:$AF$4, CT_Bands_2022_Rates!CJ$3), "n/a")</f>
        <v>7.1999999999999998E-3</v>
      </c>
      <c r="CK14" s="148">
        <f>IFERROR(INDEX(CT_Bills_2003_2022!$N$4:$V$25,MATCH(CT_Bands_2022_Rates!$B14,CT_Bills_2003_2022!$B$4:$B$25,0),MATCH(CT_Bands_2022_Rates!CK$3,CT_Bills_2003_2022!$N$3:$V$3,0))/SUMIFS(CT_Bands_Revaluing_2022!$W$19:$AF$19, CT_Bands_Revaluing_2022!$W$4:$AF$4, CT_Bands_2022_Rates!CK$3), "n/a")</f>
        <v>7.7000000000000011E-3</v>
      </c>
      <c r="CL14" s="148">
        <f>IFERROR(INDEX(CT_Bills_2003_2022!$N$4:$V$25,MATCH(CT_Bands_2022_Rates!$B14,CT_Bills_2003_2022!$B$4:$B$25,0),MATCH(CT_Bands_2022_Rates!CL$3,CT_Bills_2003_2022!$N$3:$V$3,0))/SUMIFS(CT_Bands_Revaluing_2022!$W$19:$AF$19, CT_Bands_Revaluing_2022!$W$4:$AF$4, CT_Bands_2022_Rates!CL$3), "n/a")</f>
        <v>8.2000000000000007E-3</v>
      </c>
      <c r="CM14" s="148">
        <f>IFERROR(INDEX(CT_Bills_2003_2022!$N$4:$V$25,MATCH(CT_Bands_2022_Rates!$B14,CT_Bills_2003_2022!$B$4:$B$25,0),MATCH(CT_Bands_2022_Rates!CM$3,CT_Bills_2003_2022!$N$3:$V$3,0))/SUMIFS(CT_Bands_Revaluing_2022!$W$19:$AF$19, CT_Bands_Revaluing_2022!$W$4:$AF$4, CT_Bands_2022_Rates!CM$3), "n/a")</f>
        <v>8.6E-3</v>
      </c>
      <c r="CN14" s="148">
        <f>IFERROR(INDEX(CT_Bills_2003_2022!$N$4:$V$25,MATCH(CT_Bands_2022_Rates!$B14,CT_Bills_2003_2022!$B$4:$B$25,0),MATCH(CT_Bands_2022_Rates!CN$3,CT_Bills_2003_2022!$N$3:$V$3,0))/SUMIFS(CT_Bands_Revaluing_2022!$W$19:$AF$19, CT_Bands_Revaluing_2022!$W$4:$AF$4, CT_Bands_2022_Rates!CN$3), "n/a")</f>
        <v>8.6E-3</v>
      </c>
      <c r="CO14" s="148">
        <f>IFERROR(INDEX(CT_Bills_2003_2022!$N$4:$V$25,MATCH(CT_Bands_2022_Rates!$B14,CT_Bills_2003_2022!$B$4:$B$25,0),MATCH(CT_Bands_2022_Rates!CO$3,CT_Bills_2003_2022!$N$3:$V$3,0))/SUMIFS(CT_Bands_Revaluing_2022!$W$19:$AF$19, CT_Bands_Revaluing_2022!$W$4:$AF$4, CT_Bands_2022_Rates!CO$3), "n/a")</f>
        <v>8.6E-3</v>
      </c>
      <c r="CP14" s="148">
        <f>IFERROR(INDEX(CT_Bills_2003_2022!$N$4:$V$25,MATCH(CT_Bands_2022_Rates!$B14,CT_Bills_2003_2022!$B$4:$B$25,0),MATCH(CT_Bands_2022_Rates!CP$3,CT_Bills_2003_2022!$N$3:$V$3,0))/SUMIFS(CT_Bands_Revaluing_2022!$W$19:$AF$19, CT_Bands_Revaluing_2022!$W$4:$AF$4, CT_Bands_2022_Rates!CP$3), "n/a")</f>
        <v>8.6000000000000017E-3</v>
      </c>
    </row>
    <row r="15" spans="1:94" x14ac:dyDescent="0.25">
      <c r="A15" s="126" t="s">
        <v>1109</v>
      </c>
      <c r="B15" s="127" t="s">
        <v>1110</v>
      </c>
      <c r="C15" s="127" t="s">
        <v>2328</v>
      </c>
      <c r="D15" s="150">
        <f>IF(N15=0, CT_Modelling_LAs!Q15, N15)</f>
        <v>1.0000000000000002E-2</v>
      </c>
      <c r="E15" s="150">
        <f>IF(X15=0,CT_Modelling_LAs!R15, X15)</f>
        <v>1.01E-2</v>
      </c>
      <c r="F15" s="150">
        <f>IF(AH15=0,CT_Modelling_LAs!S15, AH15)</f>
        <v>1.0200000000000001E-2</v>
      </c>
      <c r="G15" s="150">
        <f>IF(AR15=0,CT_Modelling_LAs!T15, AR15)</f>
        <v>1.03E-2</v>
      </c>
      <c r="H15" s="150">
        <f>IF(BB15=0,CT_Modelling_LAs!U15, BB15)</f>
        <v>1.04E-2</v>
      </c>
      <c r="I15" s="150">
        <f>IF(BL15=0,CT_Modelling_LAs!V15, BL15)</f>
        <v>1.0500000000000001E-2</v>
      </c>
      <c r="J15" s="150">
        <f>IF(BV15=0,CT_Modelling_LAs!W15, BV15)</f>
        <v>1.06E-2</v>
      </c>
      <c r="K15" s="150">
        <f>IF(CF15=0,CT_Modelling_LAs!X15, CF15)</f>
        <v>1.0699999999999999E-2</v>
      </c>
      <c r="L15" s="150">
        <f>IF(CG15=0,CT_Modelling_LAs!Y15, CP15)</f>
        <v>1.0800000000000002E-2</v>
      </c>
      <c r="M15" s="138"/>
      <c r="N15" s="148">
        <f>IFERROR(INDEX(CT_Bills_2003_2022!$N$4:$V$25,MATCH(CT_Bands_2022_Rates!$B15,CT_Bills_2003_2022!$B$4:$B$25,0),MATCH(CT_Bands_2022_Rates!N$3,CT_Bills_2003_2022!$N$3:$V$3,0))/SUMIFS(CT_Bands_Revaluing_2022!$W$19:$AF$19, CT_Bands_Revaluing_2022!$W$4:$AF$4, CT_Bands_2022_Rates!N$3), "n/a")</f>
        <v>1.0000000000000002E-2</v>
      </c>
      <c r="O15" s="148">
        <f>IFERROR(INDEX(CT_Bills_2003_2022!$N$4:$V$25,MATCH(CT_Bands_2022_Rates!$B15,CT_Bills_2003_2022!$B$4:$B$25,0),MATCH(CT_Bands_2022_Rates!O$3,CT_Bills_2003_2022!$N$3:$V$3,0))/SUMIFS(CT_Bands_Revaluing_2022!$W$19:$AF$19, CT_Bands_Revaluing_2022!$W$4:$AF$4, CT_Bands_2022_Rates!O$3), "n/a")</f>
        <v>1.01E-2</v>
      </c>
      <c r="P15" s="148">
        <f>IFERROR(INDEX(CT_Bills_2003_2022!$N$4:$V$25,MATCH(CT_Bands_2022_Rates!$B15,CT_Bills_2003_2022!$B$4:$B$25,0),MATCH(CT_Bands_2022_Rates!P$3,CT_Bills_2003_2022!$N$3:$V$3,0))/SUMIFS(CT_Bands_Revaluing_2022!$W$19:$AF$19, CT_Bands_Revaluing_2022!$W$4:$AF$4, CT_Bands_2022_Rates!P$3), "n/a")</f>
        <v>1.0200000000000001E-2</v>
      </c>
      <c r="Q15" s="148">
        <f>IFERROR(INDEX(CT_Bills_2003_2022!$N$4:$V$25,MATCH(CT_Bands_2022_Rates!$B15,CT_Bills_2003_2022!$B$4:$B$25,0),MATCH(CT_Bands_2022_Rates!Q$3,CT_Bills_2003_2022!$N$3:$V$3,0))/SUMIFS(CT_Bands_Revaluing_2022!$W$19:$AF$19, CT_Bands_Revaluing_2022!$W$4:$AF$4, CT_Bands_2022_Rates!Q$3), "n/a")</f>
        <v>1.03E-2</v>
      </c>
      <c r="R15" s="148">
        <f>IFERROR(INDEX(CT_Bills_2003_2022!$N$4:$V$25,MATCH(CT_Bands_2022_Rates!$B15,CT_Bills_2003_2022!$B$4:$B$25,0),MATCH(CT_Bands_2022_Rates!R$3,CT_Bills_2003_2022!$N$3:$V$3,0))/SUMIFS(CT_Bands_Revaluing_2022!$W$19:$AF$19, CT_Bands_Revaluing_2022!$W$4:$AF$4, CT_Bands_2022_Rates!R$3), "n/a")</f>
        <v>1.04E-2</v>
      </c>
      <c r="S15" s="148">
        <f>IFERROR(INDEX(CT_Bills_2003_2022!$N$4:$V$25,MATCH(CT_Bands_2022_Rates!$B15,CT_Bills_2003_2022!$B$4:$B$25,0),MATCH(CT_Bands_2022_Rates!S$3,CT_Bills_2003_2022!$N$3:$V$3,0))/SUMIFS(CT_Bands_Revaluing_2022!$W$19:$AF$19, CT_Bands_Revaluing_2022!$W$4:$AF$4, CT_Bands_2022_Rates!S$3), "n/a")</f>
        <v>1.0500000000000001E-2</v>
      </c>
      <c r="T15" s="148">
        <f>IFERROR(INDEX(CT_Bills_2003_2022!$N$4:$V$25,MATCH(CT_Bands_2022_Rates!$B15,CT_Bills_2003_2022!$B$4:$B$25,0),MATCH(CT_Bands_2022_Rates!T$3,CT_Bills_2003_2022!$N$3:$V$3,0))/SUMIFS(CT_Bands_Revaluing_2022!$W$19:$AF$19, CT_Bands_Revaluing_2022!$W$4:$AF$4, CT_Bands_2022_Rates!T$3), "n/a")</f>
        <v>1.06E-2</v>
      </c>
      <c r="U15" s="148">
        <f>IFERROR(INDEX(CT_Bills_2003_2022!$N$4:$V$25,MATCH(CT_Bands_2022_Rates!$B15,CT_Bills_2003_2022!$B$4:$B$25,0),MATCH(CT_Bands_2022_Rates!U$3,CT_Bills_2003_2022!$N$3:$V$3,0))/SUMIFS(CT_Bands_Revaluing_2022!$W$19:$AF$19, CT_Bands_Revaluing_2022!$W$4:$AF$4, CT_Bands_2022_Rates!U$3), "n/a")</f>
        <v>1.0699999999999999E-2</v>
      </c>
      <c r="V15" s="148">
        <f>IFERROR(INDEX(CT_Bills_2003_2022!$N$4:$V$25,MATCH(CT_Bands_2022_Rates!$B15,CT_Bills_2003_2022!$B$4:$B$25,0),MATCH(CT_Bands_2022_Rates!V$3,CT_Bills_2003_2022!$N$3:$V$3,0))/SUMIFS(CT_Bands_Revaluing_2022!$W$19:$AF$19, CT_Bands_Revaluing_2022!$W$4:$AF$4, CT_Bands_2022_Rates!V$3), "n/a")</f>
        <v>1.0800000000000002E-2</v>
      </c>
      <c r="W15" s="149">
        <f>IFERROR(INDEX(CT_Bills_2003_2022!$N$4:$V$25,MATCH(CT_Bands_2022_Rates!$B15,CT_Bills_2003_2022!$B$4:$B$25,0),MATCH(CT_Bands_2022_Rates!W$3,CT_Bills_2003_2022!$N$3:$V$3,0))/SUMIFS(CT_Bands_Revaluing_2022!$W$19:$AF$19, CT_Bands_Revaluing_2022!$W$4:$AF$4, CT_Bands_2022_Rates!W$3), "n/a")</f>
        <v>1.0000000000000002E-2</v>
      </c>
      <c r="X15" s="148">
        <f>IFERROR(INDEX(CT_Bills_2003_2022!$N$4:$V$25,MATCH(CT_Bands_2022_Rates!$B15,CT_Bills_2003_2022!$B$4:$B$25,0),MATCH(CT_Bands_2022_Rates!X$3,CT_Bills_2003_2022!$N$3:$V$3,0))/SUMIFS(CT_Bands_Revaluing_2022!$W$19:$AF$19, CT_Bands_Revaluing_2022!$W$4:$AF$4, CT_Bands_2022_Rates!X$3), "n/a")</f>
        <v>1.01E-2</v>
      </c>
      <c r="Y15" s="148">
        <f>IFERROR(INDEX(CT_Bills_2003_2022!$N$4:$V$25,MATCH(CT_Bands_2022_Rates!$B15,CT_Bills_2003_2022!$B$4:$B$25,0),MATCH(CT_Bands_2022_Rates!Y$3,CT_Bills_2003_2022!$N$3:$V$3,0))/SUMIFS(CT_Bands_Revaluing_2022!$W$19:$AF$19, CT_Bands_Revaluing_2022!$W$4:$AF$4, CT_Bands_2022_Rates!Y$3), "n/a")</f>
        <v>1.0200000000000001E-2</v>
      </c>
      <c r="Z15" s="148">
        <f>IFERROR(INDEX(CT_Bills_2003_2022!$N$4:$V$25,MATCH(CT_Bands_2022_Rates!$B15,CT_Bills_2003_2022!$B$4:$B$25,0),MATCH(CT_Bands_2022_Rates!Z$3,CT_Bills_2003_2022!$N$3:$V$3,0))/SUMIFS(CT_Bands_Revaluing_2022!$W$19:$AF$19, CT_Bands_Revaluing_2022!$W$4:$AF$4, CT_Bands_2022_Rates!Z$3), "n/a")</f>
        <v>1.03E-2</v>
      </c>
      <c r="AA15" s="148">
        <f>IFERROR(INDEX(CT_Bills_2003_2022!$N$4:$V$25,MATCH(CT_Bands_2022_Rates!$B15,CT_Bills_2003_2022!$B$4:$B$25,0),MATCH(CT_Bands_2022_Rates!AA$3,CT_Bills_2003_2022!$N$3:$V$3,0))/SUMIFS(CT_Bands_Revaluing_2022!$W$19:$AF$19, CT_Bands_Revaluing_2022!$W$4:$AF$4, CT_Bands_2022_Rates!AA$3), "n/a")</f>
        <v>1.04E-2</v>
      </c>
      <c r="AB15" s="148">
        <f>IFERROR(INDEX(CT_Bills_2003_2022!$N$4:$V$25,MATCH(CT_Bands_2022_Rates!$B15,CT_Bills_2003_2022!$B$4:$B$25,0),MATCH(CT_Bands_2022_Rates!AB$3,CT_Bills_2003_2022!$N$3:$V$3,0))/SUMIFS(CT_Bands_Revaluing_2022!$W$19:$AF$19, CT_Bands_Revaluing_2022!$W$4:$AF$4, CT_Bands_2022_Rates!AB$3), "n/a")</f>
        <v>1.0500000000000001E-2</v>
      </c>
      <c r="AC15" s="148">
        <f>IFERROR(INDEX(CT_Bills_2003_2022!$N$4:$V$25,MATCH(CT_Bands_2022_Rates!$B15,CT_Bills_2003_2022!$B$4:$B$25,0),MATCH(CT_Bands_2022_Rates!AC$3,CT_Bills_2003_2022!$N$3:$V$3,0))/SUMIFS(CT_Bands_Revaluing_2022!$W$19:$AF$19, CT_Bands_Revaluing_2022!$W$4:$AF$4, CT_Bands_2022_Rates!AC$3), "n/a")</f>
        <v>1.06E-2</v>
      </c>
      <c r="AD15" s="148">
        <f>IFERROR(INDEX(CT_Bills_2003_2022!$N$4:$V$25,MATCH(CT_Bands_2022_Rates!$B15,CT_Bills_2003_2022!$B$4:$B$25,0),MATCH(CT_Bands_2022_Rates!AD$3,CT_Bills_2003_2022!$N$3:$V$3,0))/SUMIFS(CT_Bands_Revaluing_2022!$W$19:$AF$19, CT_Bands_Revaluing_2022!$W$4:$AF$4, CT_Bands_2022_Rates!AD$3), "n/a")</f>
        <v>1.0699999999999999E-2</v>
      </c>
      <c r="AE15" s="148">
        <f>IFERROR(INDEX(CT_Bills_2003_2022!$N$4:$V$25,MATCH(CT_Bands_2022_Rates!$B15,CT_Bills_2003_2022!$B$4:$B$25,0),MATCH(CT_Bands_2022_Rates!AE$3,CT_Bills_2003_2022!$N$3:$V$3,0))/SUMIFS(CT_Bands_Revaluing_2022!$W$19:$AF$19, CT_Bands_Revaluing_2022!$W$4:$AF$4, CT_Bands_2022_Rates!AE$3), "n/a")</f>
        <v>1.0800000000000002E-2</v>
      </c>
      <c r="AF15" s="149">
        <f>IFERROR(INDEX(CT_Bills_2003_2022!$N$4:$V$25,MATCH(CT_Bands_2022_Rates!$B15,CT_Bills_2003_2022!$B$4:$B$25,0),MATCH(CT_Bands_2022_Rates!AF$3,CT_Bills_2003_2022!$N$3:$V$3,0))/SUMIFS(CT_Bands_Revaluing_2022!$W$19:$AF$19, CT_Bands_Revaluing_2022!$W$4:$AF$4, CT_Bands_2022_Rates!AF$3), "n/a")</f>
        <v>1.0000000000000002E-2</v>
      </c>
      <c r="AG15" s="148">
        <f>IFERROR(INDEX(CT_Bills_2003_2022!$N$4:$V$25,MATCH(CT_Bands_2022_Rates!$B15,CT_Bills_2003_2022!$B$4:$B$25,0),MATCH(CT_Bands_2022_Rates!AG$3,CT_Bills_2003_2022!$N$3:$V$3,0))/SUMIFS(CT_Bands_Revaluing_2022!$W$19:$AF$19, CT_Bands_Revaluing_2022!$W$4:$AF$4, CT_Bands_2022_Rates!AG$3), "n/a")</f>
        <v>1.01E-2</v>
      </c>
      <c r="AH15" s="148">
        <f>IFERROR(INDEX(CT_Bills_2003_2022!$N$4:$V$25,MATCH(CT_Bands_2022_Rates!$B15,CT_Bills_2003_2022!$B$4:$B$25,0),MATCH(CT_Bands_2022_Rates!AH$3,CT_Bills_2003_2022!$N$3:$V$3,0))/SUMIFS(CT_Bands_Revaluing_2022!$W$19:$AF$19, CT_Bands_Revaluing_2022!$W$4:$AF$4, CT_Bands_2022_Rates!AH$3), "n/a")</f>
        <v>1.0200000000000001E-2</v>
      </c>
      <c r="AI15" s="148">
        <f>IFERROR(INDEX(CT_Bills_2003_2022!$N$4:$V$25,MATCH(CT_Bands_2022_Rates!$B15,CT_Bills_2003_2022!$B$4:$B$25,0),MATCH(CT_Bands_2022_Rates!AI$3,CT_Bills_2003_2022!$N$3:$V$3,0))/SUMIFS(CT_Bands_Revaluing_2022!$W$19:$AF$19, CT_Bands_Revaluing_2022!$W$4:$AF$4, CT_Bands_2022_Rates!AI$3), "n/a")</f>
        <v>1.03E-2</v>
      </c>
      <c r="AJ15" s="148">
        <f>IFERROR(INDEX(CT_Bills_2003_2022!$N$4:$V$25,MATCH(CT_Bands_2022_Rates!$B15,CT_Bills_2003_2022!$B$4:$B$25,0),MATCH(CT_Bands_2022_Rates!AJ$3,CT_Bills_2003_2022!$N$3:$V$3,0))/SUMIFS(CT_Bands_Revaluing_2022!$W$19:$AF$19, CT_Bands_Revaluing_2022!$W$4:$AF$4, CT_Bands_2022_Rates!AJ$3), "n/a")</f>
        <v>1.04E-2</v>
      </c>
      <c r="AK15" s="148">
        <f>IFERROR(INDEX(CT_Bills_2003_2022!$N$4:$V$25,MATCH(CT_Bands_2022_Rates!$B15,CT_Bills_2003_2022!$B$4:$B$25,0),MATCH(CT_Bands_2022_Rates!AK$3,CT_Bills_2003_2022!$N$3:$V$3,0))/SUMIFS(CT_Bands_Revaluing_2022!$W$19:$AF$19, CT_Bands_Revaluing_2022!$W$4:$AF$4, CT_Bands_2022_Rates!AK$3), "n/a")</f>
        <v>1.0500000000000001E-2</v>
      </c>
      <c r="AL15" s="148">
        <f>IFERROR(INDEX(CT_Bills_2003_2022!$N$4:$V$25,MATCH(CT_Bands_2022_Rates!$B15,CT_Bills_2003_2022!$B$4:$B$25,0),MATCH(CT_Bands_2022_Rates!AL$3,CT_Bills_2003_2022!$N$3:$V$3,0))/SUMIFS(CT_Bands_Revaluing_2022!$W$19:$AF$19, CT_Bands_Revaluing_2022!$W$4:$AF$4, CT_Bands_2022_Rates!AL$3), "n/a")</f>
        <v>1.06E-2</v>
      </c>
      <c r="AM15" s="148">
        <f>IFERROR(INDEX(CT_Bills_2003_2022!$N$4:$V$25,MATCH(CT_Bands_2022_Rates!$B15,CT_Bills_2003_2022!$B$4:$B$25,0),MATCH(CT_Bands_2022_Rates!AM$3,CT_Bills_2003_2022!$N$3:$V$3,0))/SUMIFS(CT_Bands_Revaluing_2022!$W$19:$AF$19, CT_Bands_Revaluing_2022!$W$4:$AF$4, CT_Bands_2022_Rates!AM$3), "n/a")</f>
        <v>1.0699999999999999E-2</v>
      </c>
      <c r="AN15" s="148">
        <f>IFERROR(INDEX(CT_Bills_2003_2022!$N$4:$V$25,MATCH(CT_Bands_2022_Rates!$B15,CT_Bills_2003_2022!$B$4:$B$25,0),MATCH(CT_Bands_2022_Rates!AN$3,CT_Bills_2003_2022!$N$3:$V$3,0))/SUMIFS(CT_Bands_Revaluing_2022!$W$19:$AF$19, CT_Bands_Revaluing_2022!$W$4:$AF$4, CT_Bands_2022_Rates!AN$3), "n/a")</f>
        <v>1.0800000000000002E-2</v>
      </c>
      <c r="AO15" s="149">
        <f>IFERROR(INDEX(CT_Bills_2003_2022!$N$4:$V$25,MATCH(CT_Bands_2022_Rates!$B15,CT_Bills_2003_2022!$B$4:$B$25,0),MATCH(CT_Bands_2022_Rates!AO$3,CT_Bills_2003_2022!$N$3:$V$3,0))/SUMIFS(CT_Bands_Revaluing_2022!$W$19:$AF$19, CT_Bands_Revaluing_2022!$W$4:$AF$4, CT_Bands_2022_Rates!AO$3), "n/a")</f>
        <v>1.0000000000000002E-2</v>
      </c>
      <c r="AP15" s="148">
        <f>IFERROR(INDEX(CT_Bills_2003_2022!$N$4:$V$25,MATCH(CT_Bands_2022_Rates!$B15,CT_Bills_2003_2022!$B$4:$B$25,0),MATCH(CT_Bands_2022_Rates!AP$3,CT_Bills_2003_2022!$N$3:$V$3,0))/SUMIFS(CT_Bands_Revaluing_2022!$W$19:$AF$19, CT_Bands_Revaluing_2022!$W$4:$AF$4, CT_Bands_2022_Rates!AP$3), "n/a")</f>
        <v>1.01E-2</v>
      </c>
      <c r="AQ15" s="148">
        <f>IFERROR(INDEX(CT_Bills_2003_2022!$N$4:$V$25,MATCH(CT_Bands_2022_Rates!$B15,CT_Bills_2003_2022!$B$4:$B$25,0),MATCH(CT_Bands_2022_Rates!AQ$3,CT_Bills_2003_2022!$N$3:$V$3,0))/SUMIFS(CT_Bands_Revaluing_2022!$W$19:$AF$19, CT_Bands_Revaluing_2022!$W$4:$AF$4, CT_Bands_2022_Rates!AQ$3), "n/a")</f>
        <v>1.0200000000000001E-2</v>
      </c>
      <c r="AR15" s="148">
        <f>IFERROR(INDEX(CT_Bills_2003_2022!$N$4:$V$25,MATCH(CT_Bands_2022_Rates!$B15,CT_Bills_2003_2022!$B$4:$B$25,0),MATCH(CT_Bands_2022_Rates!AR$3,CT_Bills_2003_2022!$N$3:$V$3,0))/SUMIFS(CT_Bands_Revaluing_2022!$W$19:$AF$19, CT_Bands_Revaluing_2022!$W$4:$AF$4, CT_Bands_2022_Rates!AR$3), "n/a")</f>
        <v>1.03E-2</v>
      </c>
      <c r="AS15" s="148">
        <f>IFERROR(INDEX(CT_Bills_2003_2022!$N$4:$V$25,MATCH(CT_Bands_2022_Rates!$B15,CT_Bills_2003_2022!$B$4:$B$25,0),MATCH(CT_Bands_2022_Rates!AS$3,CT_Bills_2003_2022!$N$3:$V$3,0))/SUMIFS(CT_Bands_Revaluing_2022!$W$19:$AF$19, CT_Bands_Revaluing_2022!$W$4:$AF$4, CT_Bands_2022_Rates!AS$3), "n/a")</f>
        <v>1.04E-2</v>
      </c>
      <c r="AT15" s="148">
        <f>IFERROR(INDEX(CT_Bills_2003_2022!$N$4:$V$25,MATCH(CT_Bands_2022_Rates!$B15,CT_Bills_2003_2022!$B$4:$B$25,0),MATCH(CT_Bands_2022_Rates!AT$3,CT_Bills_2003_2022!$N$3:$V$3,0))/SUMIFS(CT_Bands_Revaluing_2022!$W$19:$AF$19, CT_Bands_Revaluing_2022!$W$4:$AF$4, CT_Bands_2022_Rates!AT$3), "n/a")</f>
        <v>1.0500000000000001E-2</v>
      </c>
      <c r="AU15" s="148">
        <f>IFERROR(INDEX(CT_Bills_2003_2022!$N$4:$V$25,MATCH(CT_Bands_2022_Rates!$B15,CT_Bills_2003_2022!$B$4:$B$25,0),MATCH(CT_Bands_2022_Rates!AU$3,CT_Bills_2003_2022!$N$3:$V$3,0))/SUMIFS(CT_Bands_Revaluing_2022!$W$19:$AF$19, CT_Bands_Revaluing_2022!$W$4:$AF$4, CT_Bands_2022_Rates!AU$3), "n/a")</f>
        <v>1.06E-2</v>
      </c>
      <c r="AV15" s="148">
        <f>IFERROR(INDEX(CT_Bills_2003_2022!$N$4:$V$25,MATCH(CT_Bands_2022_Rates!$B15,CT_Bills_2003_2022!$B$4:$B$25,0),MATCH(CT_Bands_2022_Rates!AV$3,CT_Bills_2003_2022!$N$3:$V$3,0))/SUMIFS(CT_Bands_Revaluing_2022!$W$19:$AF$19, CT_Bands_Revaluing_2022!$W$4:$AF$4, CT_Bands_2022_Rates!AV$3), "n/a")</f>
        <v>1.0699999999999999E-2</v>
      </c>
      <c r="AW15" s="148">
        <f>IFERROR(INDEX(CT_Bills_2003_2022!$N$4:$V$25,MATCH(CT_Bands_2022_Rates!$B15,CT_Bills_2003_2022!$B$4:$B$25,0),MATCH(CT_Bands_2022_Rates!AW$3,CT_Bills_2003_2022!$N$3:$V$3,0))/SUMIFS(CT_Bands_Revaluing_2022!$W$19:$AF$19, CT_Bands_Revaluing_2022!$W$4:$AF$4, CT_Bands_2022_Rates!AW$3), "n/a")</f>
        <v>1.0800000000000002E-2</v>
      </c>
      <c r="AX15" s="149">
        <f>IFERROR(INDEX(CT_Bills_2003_2022!$N$4:$V$25,MATCH(CT_Bands_2022_Rates!$B15,CT_Bills_2003_2022!$B$4:$B$25,0),MATCH(CT_Bands_2022_Rates!AX$3,CT_Bills_2003_2022!$N$3:$V$3,0))/SUMIFS(CT_Bands_Revaluing_2022!$W$19:$AF$19, CT_Bands_Revaluing_2022!$W$4:$AF$4, CT_Bands_2022_Rates!AX$3), "n/a")</f>
        <v>1.0000000000000002E-2</v>
      </c>
      <c r="AY15" s="148">
        <f>IFERROR(INDEX(CT_Bills_2003_2022!$N$4:$V$25,MATCH(CT_Bands_2022_Rates!$B15,CT_Bills_2003_2022!$B$4:$B$25,0),MATCH(CT_Bands_2022_Rates!AY$3,CT_Bills_2003_2022!$N$3:$V$3,0))/SUMIFS(CT_Bands_Revaluing_2022!$W$19:$AF$19, CT_Bands_Revaluing_2022!$W$4:$AF$4, CT_Bands_2022_Rates!AY$3), "n/a")</f>
        <v>1.01E-2</v>
      </c>
      <c r="AZ15" s="148">
        <f>IFERROR(INDEX(CT_Bills_2003_2022!$N$4:$V$25,MATCH(CT_Bands_2022_Rates!$B15,CT_Bills_2003_2022!$B$4:$B$25,0),MATCH(CT_Bands_2022_Rates!AZ$3,CT_Bills_2003_2022!$N$3:$V$3,0))/SUMIFS(CT_Bands_Revaluing_2022!$W$19:$AF$19, CT_Bands_Revaluing_2022!$W$4:$AF$4, CT_Bands_2022_Rates!AZ$3), "n/a")</f>
        <v>1.0200000000000001E-2</v>
      </c>
      <c r="BA15" s="148">
        <f>IFERROR(INDEX(CT_Bills_2003_2022!$N$4:$V$25,MATCH(CT_Bands_2022_Rates!$B15,CT_Bills_2003_2022!$B$4:$B$25,0),MATCH(CT_Bands_2022_Rates!BA$3,CT_Bills_2003_2022!$N$3:$V$3,0))/SUMIFS(CT_Bands_Revaluing_2022!$W$19:$AF$19, CT_Bands_Revaluing_2022!$W$4:$AF$4, CT_Bands_2022_Rates!BA$3), "n/a")</f>
        <v>1.03E-2</v>
      </c>
      <c r="BB15" s="148">
        <f>IFERROR(INDEX(CT_Bills_2003_2022!$N$4:$V$25,MATCH(CT_Bands_2022_Rates!$B15,CT_Bills_2003_2022!$B$4:$B$25,0),MATCH(CT_Bands_2022_Rates!BB$3,CT_Bills_2003_2022!$N$3:$V$3,0))/SUMIFS(CT_Bands_Revaluing_2022!$W$19:$AF$19, CT_Bands_Revaluing_2022!$W$4:$AF$4, CT_Bands_2022_Rates!BB$3), "n/a")</f>
        <v>1.04E-2</v>
      </c>
      <c r="BC15" s="148">
        <f>IFERROR(INDEX(CT_Bills_2003_2022!$N$4:$V$25,MATCH(CT_Bands_2022_Rates!$B15,CT_Bills_2003_2022!$B$4:$B$25,0),MATCH(CT_Bands_2022_Rates!BC$3,CT_Bills_2003_2022!$N$3:$V$3,0))/SUMIFS(CT_Bands_Revaluing_2022!$W$19:$AF$19, CT_Bands_Revaluing_2022!$W$4:$AF$4, CT_Bands_2022_Rates!BC$3), "n/a")</f>
        <v>1.0500000000000001E-2</v>
      </c>
      <c r="BD15" s="148">
        <f>IFERROR(INDEX(CT_Bills_2003_2022!$N$4:$V$25,MATCH(CT_Bands_2022_Rates!$B15,CT_Bills_2003_2022!$B$4:$B$25,0),MATCH(CT_Bands_2022_Rates!BD$3,CT_Bills_2003_2022!$N$3:$V$3,0))/SUMIFS(CT_Bands_Revaluing_2022!$W$19:$AF$19, CT_Bands_Revaluing_2022!$W$4:$AF$4, CT_Bands_2022_Rates!BD$3), "n/a")</f>
        <v>1.06E-2</v>
      </c>
      <c r="BE15" s="148">
        <f>IFERROR(INDEX(CT_Bills_2003_2022!$N$4:$V$25,MATCH(CT_Bands_2022_Rates!$B15,CT_Bills_2003_2022!$B$4:$B$25,0),MATCH(CT_Bands_2022_Rates!BE$3,CT_Bills_2003_2022!$N$3:$V$3,0))/SUMIFS(CT_Bands_Revaluing_2022!$W$19:$AF$19, CT_Bands_Revaluing_2022!$W$4:$AF$4, CT_Bands_2022_Rates!BE$3), "n/a")</f>
        <v>1.0699999999999999E-2</v>
      </c>
      <c r="BF15" s="148">
        <f>IFERROR(INDEX(CT_Bills_2003_2022!$N$4:$V$25,MATCH(CT_Bands_2022_Rates!$B15,CT_Bills_2003_2022!$B$4:$B$25,0),MATCH(CT_Bands_2022_Rates!BF$3,CT_Bills_2003_2022!$N$3:$V$3,0))/SUMIFS(CT_Bands_Revaluing_2022!$W$19:$AF$19, CT_Bands_Revaluing_2022!$W$4:$AF$4, CT_Bands_2022_Rates!BF$3), "n/a")</f>
        <v>1.0800000000000002E-2</v>
      </c>
      <c r="BG15" s="149">
        <f>IFERROR(INDEX(CT_Bills_2003_2022!$N$4:$V$25,MATCH(CT_Bands_2022_Rates!$B15,CT_Bills_2003_2022!$B$4:$B$25,0),MATCH(CT_Bands_2022_Rates!BG$3,CT_Bills_2003_2022!$N$3:$V$3,0))/SUMIFS(CT_Bands_Revaluing_2022!$W$19:$AF$19, CT_Bands_Revaluing_2022!$W$4:$AF$4, CT_Bands_2022_Rates!BG$3), "n/a")</f>
        <v>1.0000000000000002E-2</v>
      </c>
      <c r="BH15" s="148">
        <f>IFERROR(INDEX(CT_Bills_2003_2022!$N$4:$V$25,MATCH(CT_Bands_2022_Rates!$B15,CT_Bills_2003_2022!$B$4:$B$25,0),MATCH(CT_Bands_2022_Rates!BH$3,CT_Bills_2003_2022!$N$3:$V$3,0))/SUMIFS(CT_Bands_Revaluing_2022!$W$19:$AF$19, CT_Bands_Revaluing_2022!$W$4:$AF$4, CT_Bands_2022_Rates!BH$3), "n/a")</f>
        <v>1.01E-2</v>
      </c>
      <c r="BI15" s="148">
        <f>IFERROR(INDEX(CT_Bills_2003_2022!$N$4:$V$25,MATCH(CT_Bands_2022_Rates!$B15,CT_Bills_2003_2022!$B$4:$B$25,0),MATCH(CT_Bands_2022_Rates!BI$3,CT_Bills_2003_2022!$N$3:$V$3,0))/SUMIFS(CT_Bands_Revaluing_2022!$W$19:$AF$19, CT_Bands_Revaluing_2022!$W$4:$AF$4, CT_Bands_2022_Rates!BI$3), "n/a")</f>
        <v>1.0200000000000001E-2</v>
      </c>
      <c r="BJ15" s="148">
        <f>IFERROR(INDEX(CT_Bills_2003_2022!$N$4:$V$25,MATCH(CT_Bands_2022_Rates!$B15,CT_Bills_2003_2022!$B$4:$B$25,0),MATCH(CT_Bands_2022_Rates!BJ$3,CT_Bills_2003_2022!$N$3:$V$3,0))/SUMIFS(CT_Bands_Revaluing_2022!$W$19:$AF$19, CT_Bands_Revaluing_2022!$W$4:$AF$4, CT_Bands_2022_Rates!BJ$3), "n/a")</f>
        <v>1.03E-2</v>
      </c>
      <c r="BK15" s="148">
        <f>IFERROR(INDEX(CT_Bills_2003_2022!$N$4:$V$25,MATCH(CT_Bands_2022_Rates!$B15,CT_Bills_2003_2022!$B$4:$B$25,0),MATCH(CT_Bands_2022_Rates!BK$3,CT_Bills_2003_2022!$N$3:$V$3,0))/SUMIFS(CT_Bands_Revaluing_2022!$W$19:$AF$19, CT_Bands_Revaluing_2022!$W$4:$AF$4, CT_Bands_2022_Rates!BK$3), "n/a")</f>
        <v>1.04E-2</v>
      </c>
      <c r="BL15" s="148">
        <f>IFERROR(INDEX(CT_Bills_2003_2022!$N$4:$V$25,MATCH(CT_Bands_2022_Rates!$B15,CT_Bills_2003_2022!$B$4:$B$25,0),MATCH(CT_Bands_2022_Rates!BL$3,CT_Bills_2003_2022!$N$3:$V$3,0))/SUMIFS(CT_Bands_Revaluing_2022!$W$19:$AF$19, CT_Bands_Revaluing_2022!$W$4:$AF$4, CT_Bands_2022_Rates!BL$3), "n/a")</f>
        <v>1.0500000000000001E-2</v>
      </c>
      <c r="BM15" s="148">
        <f>IFERROR(INDEX(CT_Bills_2003_2022!$N$4:$V$25,MATCH(CT_Bands_2022_Rates!$B15,CT_Bills_2003_2022!$B$4:$B$25,0),MATCH(CT_Bands_2022_Rates!BM$3,CT_Bills_2003_2022!$N$3:$V$3,0))/SUMIFS(CT_Bands_Revaluing_2022!$W$19:$AF$19, CT_Bands_Revaluing_2022!$W$4:$AF$4, CT_Bands_2022_Rates!BM$3), "n/a")</f>
        <v>1.06E-2</v>
      </c>
      <c r="BN15" s="148">
        <f>IFERROR(INDEX(CT_Bills_2003_2022!$N$4:$V$25,MATCH(CT_Bands_2022_Rates!$B15,CT_Bills_2003_2022!$B$4:$B$25,0),MATCH(CT_Bands_2022_Rates!BN$3,CT_Bills_2003_2022!$N$3:$V$3,0))/SUMIFS(CT_Bands_Revaluing_2022!$W$19:$AF$19, CT_Bands_Revaluing_2022!$W$4:$AF$4, CT_Bands_2022_Rates!BN$3), "n/a")</f>
        <v>1.0699999999999999E-2</v>
      </c>
      <c r="BO15" s="148">
        <f>IFERROR(INDEX(CT_Bills_2003_2022!$N$4:$V$25,MATCH(CT_Bands_2022_Rates!$B15,CT_Bills_2003_2022!$B$4:$B$25,0),MATCH(CT_Bands_2022_Rates!BO$3,CT_Bills_2003_2022!$N$3:$V$3,0))/SUMIFS(CT_Bands_Revaluing_2022!$W$19:$AF$19, CT_Bands_Revaluing_2022!$W$4:$AF$4, CT_Bands_2022_Rates!BO$3), "n/a")</f>
        <v>1.0800000000000002E-2</v>
      </c>
      <c r="BP15" s="149">
        <f>IFERROR(INDEX(CT_Bills_2003_2022!$N$4:$V$25,MATCH(CT_Bands_2022_Rates!$B15,CT_Bills_2003_2022!$B$4:$B$25,0),MATCH(CT_Bands_2022_Rates!BP$3,CT_Bills_2003_2022!$N$3:$V$3,0))/SUMIFS(CT_Bands_Revaluing_2022!$W$19:$AF$19, CT_Bands_Revaluing_2022!$W$4:$AF$4, CT_Bands_2022_Rates!BP$3), "n/a")</f>
        <v>1.0000000000000002E-2</v>
      </c>
      <c r="BQ15" s="148">
        <f>IFERROR(INDEX(CT_Bills_2003_2022!$N$4:$V$25,MATCH(CT_Bands_2022_Rates!$B15,CT_Bills_2003_2022!$B$4:$B$25,0),MATCH(CT_Bands_2022_Rates!BQ$3,CT_Bills_2003_2022!$N$3:$V$3,0))/SUMIFS(CT_Bands_Revaluing_2022!$W$19:$AF$19, CT_Bands_Revaluing_2022!$W$4:$AF$4, CT_Bands_2022_Rates!BQ$3), "n/a")</f>
        <v>1.01E-2</v>
      </c>
      <c r="BR15" s="148">
        <f>IFERROR(INDEX(CT_Bills_2003_2022!$N$4:$V$25,MATCH(CT_Bands_2022_Rates!$B15,CT_Bills_2003_2022!$B$4:$B$25,0),MATCH(CT_Bands_2022_Rates!BR$3,CT_Bills_2003_2022!$N$3:$V$3,0))/SUMIFS(CT_Bands_Revaluing_2022!$W$19:$AF$19, CT_Bands_Revaluing_2022!$W$4:$AF$4, CT_Bands_2022_Rates!BR$3), "n/a")</f>
        <v>1.0200000000000001E-2</v>
      </c>
      <c r="BS15" s="148">
        <f>IFERROR(INDEX(CT_Bills_2003_2022!$N$4:$V$25,MATCH(CT_Bands_2022_Rates!$B15,CT_Bills_2003_2022!$B$4:$B$25,0),MATCH(CT_Bands_2022_Rates!BS$3,CT_Bills_2003_2022!$N$3:$V$3,0))/SUMIFS(CT_Bands_Revaluing_2022!$W$19:$AF$19, CT_Bands_Revaluing_2022!$W$4:$AF$4, CT_Bands_2022_Rates!BS$3), "n/a")</f>
        <v>1.03E-2</v>
      </c>
      <c r="BT15" s="148">
        <f>IFERROR(INDEX(CT_Bills_2003_2022!$N$4:$V$25,MATCH(CT_Bands_2022_Rates!$B15,CT_Bills_2003_2022!$B$4:$B$25,0),MATCH(CT_Bands_2022_Rates!BT$3,CT_Bills_2003_2022!$N$3:$V$3,0))/SUMIFS(CT_Bands_Revaluing_2022!$W$19:$AF$19, CT_Bands_Revaluing_2022!$W$4:$AF$4, CT_Bands_2022_Rates!BT$3), "n/a")</f>
        <v>1.04E-2</v>
      </c>
      <c r="BU15" s="148">
        <f>IFERROR(INDEX(CT_Bills_2003_2022!$N$4:$V$25,MATCH(CT_Bands_2022_Rates!$B15,CT_Bills_2003_2022!$B$4:$B$25,0),MATCH(CT_Bands_2022_Rates!BU$3,CT_Bills_2003_2022!$N$3:$V$3,0))/SUMIFS(CT_Bands_Revaluing_2022!$W$19:$AF$19, CT_Bands_Revaluing_2022!$W$4:$AF$4, CT_Bands_2022_Rates!BU$3), "n/a")</f>
        <v>1.0500000000000001E-2</v>
      </c>
      <c r="BV15" s="148">
        <f>IFERROR(INDEX(CT_Bills_2003_2022!$N$4:$V$25,MATCH(CT_Bands_2022_Rates!$B15,CT_Bills_2003_2022!$B$4:$B$25,0),MATCH(CT_Bands_2022_Rates!BV$3,CT_Bills_2003_2022!$N$3:$V$3,0))/SUMIFS(CT_Bands_Revaluing_2022!$W$19:$AF$19, CT_Bands_Revaluing_2022!$W$4:$AF$4, CT_Bands_2022_Rates!BV$3), "n/a")</f>
        <v>1.06E-2</v>
      </c>
      <c r="BW15" s="148">
        <f>IFERROR(INDEX(CT_Bills_2003_2022!$N$4:$V$25,MATCH(CT_Bands_2022_Rates!$B15,CT_Bills_2003_2022!$B$4:$B$25,0),MATCH(CT_Bands_2022_Rates!BW$3,CT_Bills_2003_2022!$N$3:$V$3,0))/SUMIFS(CT_Bands_Revaluing_2022!$W$19:$AF$19, CT_Bands_Revaluing_2022!$W$4:$AF$4, CT_Bands_2022_Rates!BW$3), "n/a")</f>
        <v>1.0699999999999999E-2</v>
      </c>
      <c r="BX15" s="148">
        <f>IFERROR(INDEX(CT_Bills_2003_2022!$N$4:$V$25,MATCH(CT_Bands_2022_Rates!$B15,CT_Bills_2003_2022!$B$4:$B$25,0),MATCH(CT_Bands_2022_Rates!BX$3,CT_Bills_2003_2022!$N$3:$V$3,0))/SUMIFS(CT_Bands_Revaluing_2022!$W$19:$AF$19, CT_Bands_Revaluing_2022!$W$4:$AF$4, CT_Bands_2022_Rates!BX$3), "n/a")</f>
        <v>1.0800000000000002E-2</v>
      </c>
      <c r="BY15" s="149">
        <f>IFERROR(INDEX(CT_Bills_2003_2022!$N$4:$V$25,MATCH(CT_Bands_2022_Rates!$B15,CT_Bills_2003_2022!$B$4:$B$25,0),MATCH(CT_Bands_2022_Rates!BY$3,CT_Bills_2003_2022!$N$3:$V$3,0))/SUMIFS(CT_Bands_Revaluing_2022!$W$19:$AF$19, CT_Bands_Revaluing_2022!$W$4:$AF$4, CT_Bands_2022_Rates!BY$3), "n/a")</f>
        <v>1.0000000000000002E-2</v>
      </c>
      <c r="BZ15" s="148">
        <f>IFERROR(INDEX(CT_Bills_2003_2022!$N$4:$V$25,MATCH(CT_Bands_2022_Rates!$B15,CT_Bills_2003_2022!$B$4:$B$25,0),MATCH(CT_Bands_2022_Rates!BZ$3,CT_Bills_2003_2022!$N$3:$V$3,0))/SUMIFS(CT_Bands_Revaluing_2022!$W$19:$AF$19, CT_Bands_Revaluing_2022!$W$4:$AF$4, CT_Bands_2022_Rates!BZ$3), "n/a")</f>
        <v>1.01E-2</v>
      </c>
      <c r="CA15" s="148">
        <f>IFERROR(INDEX(CT_Bills_2003_2022!$N$4:$V$25,MATCH(CT_Bands_2022_Rates!$B15,CT_Bills_2003_2022!$B$4:$B$25,0),MATCH(CT_Bands_2022_Rates!CA$3,CT_Bills_2003_2022!$N$3:$V$3,0))/SUMIFS(CT_Bands_Revaluing_2022!$W$19:$AF$19, CT_Bands_Revaluing_2022!$W$4:$AF$4, CT_Bands_2022_Rates!CA$3), "n/a")</f>
        <v>1.0200000000000001E-2</v>
      </c>
      <c r="CB15" s="148">
        <f>IFERROR(INDEX(CT_Bills_2003_2022!$N$4:$V$25,MATCH(CT_Bands_2022_Rates!$B15,CT_Bills_2003_2022!$B$4:$B$25,0),MATCH(CT_Bands_2022_Rates!CB$3,CT_Bills_2003_2022!$N$3:$V$3,0))/SUMIFS(CT_Bands_Revaluing_2022!$W$19:$AF$19, CT_Bands_Revaluing_2022!$W$4:$AF$4, CT_Bands_2022_Rates!CB$3), "n/a")</f>
        <v>1.03E-2</v>
      </c>
      <c r="CC15" s="148">
        <f>IFERROR(INDEX(CT_Bills_2003_2022!$N$4:$V$25,MATCH(CT_Bands_2022_Rates!$B15,CT_Bills_2003_2022!$B$4:$B$25,0),MATCH(CT_Bands_2022_Rates!CC$3,CT_Bills_2003_2022!$N$3:$V$3,0))/SUMIFS(CT_Bands_Revaluing_2022!$W$19:$AF$19, CT_Bands_Revaluing_2022!$W$4:$AF$4, CT_Bands_2022_Rates!CC$3), "n/a")</f>
        <v>1.04E-2</v>
      </c>
      <c r="CD15" s="148">
        <f>IFERROR(INDEX(CT_Bills_2003_2022!$N$4:$V$25,MATCH(CT_Bands_2022_Rates!$B15,CT_Bills_2003_2022!$B$4:$B$25,0),MATCH(CT_Bands_2022_Rates!CD$3,CT_Bills_2003_2022!$N$3:$V$3,0))/SUMIFS(CT_Bands_Revaluing_2022!$W$19:$AF$19, CT_Bands_Revaluing_2022!$W$4:$AF$4, CT_Bands_2022_Rates!CD$3), "n/a")</f>
        <v>1.0500000000000001E-2</v>
      </c>
      <c r="CE15" s="148">
        <f>IFERROR(INDEX(CT_Bills_2003_2022!$N$4:$V$25,MATCH(CT_Bands_2022_Rates!$B15,CT_Bills_2003_2022!$B$4:$B$25,0),MATCH(CT_Bands_2022_Rates!CE$3,CT_Bills_2003_2022!$N$3:$V$3,0))/SUMIFS(CT_Bands_Revaluing_2022!$W$19:$AF$19, CT_Bands_Revaluing_2022!$W$4:$AF$4, CT_Bands_2022_Rates!CE$3), "n/a")</f>
        <v>1.06E-2</v>
      </c>
      <c r="CF15" s="148">
        <f>IFERROR(INDEX(CT_Bills_2003_2022!$N$4:$V$25,MATCH(CT_Bands_2022_Rates!$B15,CT_Bills_2003_2022!$B$4:$B$25,0),MATCH(CT_Bands_2022_Rates!CF$3,CT_Bills_2003_2022!$N$3:$V$3,0))/SUMIFS(CT_Bands_Revaluing_2022!$W$19:$AF$19, CT_Bands_Revaluing_2022!$W$4:$AF$4, CT_Bands_2022_Rates!CF$3), "n/a")</f>
        <v>1.0699999999999999E-2</v>
      </c>
      <c r="CG15" s="148">
        <f>IFERROR(INDEX(CT_Bills_2003_2022!$N$4:$V$25,MATCH(CT_Bands_2022_Rates!$B15,CT_Bills_2003_2022!$B$4:$B$25,0),MATCH(CT_Bands_2022_Rates!CG$3,CT_Bills_2003_2022!$N$3:$V$3,0))/SUMIFS(CT_Bands_Revaluing_2022!$W$19:$AF$19, CT_Bands_Revaluing_2022!$W$4:$AF$4, CT_Bands_2022_Rates!CG$3), "n/a")</f>
        <v>1.0800000000000002E-2</v>
      </c>
      <c r="CH15" s="148">
        <f>IFERROR(INDEX(CT_Bills_2003_2022!$N$4:$V$25,MATCH(CT_Bands_2022_Rates!$B15,CT_Bills_2003_2022!$B$4:$B$25,0),MATCH(CT_Bands_2022_Rates!CH$3,CT_Bills_2003_2022!$N$3:$V$3,0))/SUMIFS(CT_Bands_Revaluing_2022!$W$19:$AF$19, CT_Bands_Revaluing_2022!$W$4:$AF$4, CT_Bands_2022_Rates!CH$3), "n/a")</f>
        <v>1.0000000000000002E-2</v>
      </c>
      <c r="CI15" s="148">
        <f>IFERROR(INDEX(CT_Bills_2003_2022!$N$4:$V$25,MATCH(CT_Bands_2022_Rates!$B15,CT_Bills_2003_2022!$B$4:$B$25,0),MATCH(CT_Bands_2022_Rates!CI$3,CT_Bills_2003_2022!$N$3:$V$3,0))/SUMIFS(CT_Bands_Revaluing_2022!$W$19:$AF$19, CT_Bands_Revaluing_2022!$W$4:$AF$4, CT_Bands_2022_Rates!CI$3), "n/a")</f>
        <v>1.01E-2</v>
      </c>
      <c r="CJ15" s="148">
        <f>IFERROR(INDEX(CT_Bills_2003_2022!$N$4:$V$25,MATCH(CT_Bands_2022_Rates!$B15,CT_Bills_2003_2022!$B$4:$B$25,0),MATCH(CT_Bands_2022_Rates!CJ$3,CT_Bills_2003_2022!$N$3:$V$3,0))/SUMIFS(CT_Bands_Revaluing_2022!$W$19:$AF$19, CT_Bands_Revaluing_2022!$W$4:$AF$4, CT_Bands_2022_Rates!CJ$3), "n/a")</f>
        <v>1.0200000000000001E-2</v>
      </c>
      <c r="CK15" s="148">
        <f>IFERROR(INDEX(CT_Bills_2003_2022!$N$4:$V$25,MATCH(CT_Bands_2022_Rates!$B15,CT_Bills_2003_2022!$B$4:$B$25,0),MATCH(CT_Bands_2022_Rates!CK$3,CT_Bills_2003_2022!$N$3:$V$3,0))/SUMIFS(CT_Bands_Revaluing_2022!$W$19:$AF$19, CT_Bands_Revaluing_2022!$W$4:$AF$4, CT_Bands_2022_Rates!CK$3), "n/a")</f>
        <v>1.03E-2</v>
      </c>
      <c r="CL15" s="148">
        <f>IFERROR(INDEX(CT_Bills_2003_2022!$N$4:$V$25,MATCH(CT_Bands_2022_Rates!$B15,CT_Bills_2003_2022!$B$4:$B$25,0),MATCH(CT_Bands_2022_Rates!CL$3,CT_Bills_2003_2022!$N$3:$V$3,0))/SUMIFS(CT_Bands_Revaluing_2022!$W$19:$AF$19, CT_Bands_Revaluing_2022!$W$4:$AF$4, CT_Bands_2022_Rates!CL$3), "n/a")</f>
        <v>1.04E-2</v>
      </c>
      <c r="CM15" s="148">
        <f>IFERROR(INDEX(CT_Bills_2003_2022!$N$4:$V$25,MATCH(CT_Bands_2022_Rates!$B15,CT_Bills_2003_2022!$B$4:$B$25,0),MATCH(CT_Bands_2022_Rates!CM$3,CT_Bills_2003_2022!$N$3:$V$3,0))/SUMIFS(CT_Bands_Revaluing_2022!$W$19:$AF$19, CT_Bands_Revaluing_2022!$W$4:$AF$4, CT_Bands_2022_Rates!CM$3), "n/a")</f>
        <v>1.0500000000000001E-2</v>
      </c>
      <c r="CN15" s="148">
        <f>IFERROR(INDEX(CT_Bills_2003_2022!$N$4:$V$25,MATCH(CT_Bands_2022_Rates!$B15,CT_Bills_2003_2022!$B$4:$B$25,0),MATCH(CT_Bands_2022_Rates!CN$3,CT_Bills_2003_2022!$N$3:$V$3,0))/SUMIFS(CT_Bands_Revaluing_2022!$W$19:$AF$19, CT_Bands_Revaluing_2022!$W$4:$AF$4, CT_Bands_2022_Rates!CN$3), "n/a")</f>
        <v>1.06E-2</v>
      </c>
      <c r="CO15" s="148">
        <f>IFERROR(INDEX(CT_Bills_2003_2022!$N$4:$V$25,MATCH(CT_Bands_2022_Rates!$B15,CT_Bills_2003_2022!$B$4:$B$25,0),MATCH(CT_Bands_2022_Rates!CO$3,CT_Bills_2003_2022!$N$3:$V$3,0))/SUMIFS(CT_Bands_Revaluing_2022!$W$19:$AF$19, CT_Bands_Revaluing_2022!$W$4:$AF$4, CT_Bands_2022_Rates!CO$3), "n/a")</f>
        <v>1.0699999999999999E-2</v>
      </c>
      <c r="CP15" s="148">
        <f>IFERROR(INDEX(CT_Bills_2003_2022!$N$4:$V$25,MATCH(CT_Bands_2022_Rates!$B15,CT_Bills_2003_2022!$B$4:$B$25,0),MATCH(CT_Bands_2022_Rates!CP$3,CT_Bills_2003_2022!$N$3:$V$3,0))/SUMIFS(CT_Bands_Revaluing_2022!$W$19:$AF$19, CT_Bands_Revaluing_2022!$W$4:$AF$4, CT_Bands_2022_Rates!CP$3), "n/a")</f>
        <v>1.0800000000000002E-2</v>
      </c>
    </row>
    <row r="16" spans="1:94" x14ac:dyDescent="0.25">
      <c r="A16" s="126" t="s">
        <v>1111</v>
      </c>
      <c r="B16" s="127" t="s">
        <v>1112</v>
      </c>
      <c r="C16" s="127" t="s">
        <v>2329</v>
      </c>
      <c r="D16" s="150">
        <f>IF(N16=0, CT_Modelling_LAs!Q16, N16)</f>
        <v>6.000000000000001E-3</v>
      </c>
      <c r="E16" s="150">
        <f>IF(X16=0,CT_Modelling_LAs!R16, X16)</f>
        <v>6.9999999999999993E-3</v>
      </c>
      <c r="F16" s="150">
        <f>IF(AH16=0,CT_Modelling_LAs!S16, AH16)</f>
        <v>7.4999999999999989E-3</v>
      </c>
      <c r="G16" s="150">
        <f>IF(AR16=0,CT_Modelling_LAs!T16, AR16)</f>
        <v>8.0000000000000002E-3</v>
      </c>
      <c r="H16" s="150">
        <f>IF(BB16=0,CT_Modelling_LAs!U16, BB16)</f>
        <v>8.9999999999999993E-3</v>
      </c>
      <c r="I16" s="150">
        <f>IF(BL16=0,CT_Modelling_LAs!V16, BL16)</f>
        <v>9.4999999999999998E-3</v>
      </c>
      <c r="J16" s="150">
        <f>IF(BV16=0,CT_Modelling_LAs!W16, BV16)</f>
        <v>9.499999999999998E-3</v>
      </c>
      <c r="K16" s="150">
        <f>IF(CF16=0,CT_Modelling_LAs!X16, CF16)</f>
        <v>9.4999999999999998E-3</v>
      </c>
      <c r="L16" s="150">
        <f>IF(CG16=0,CT_Modelling_LAs!Y16, CP16)</f>
        <v>9.4999999999999998E-3</v>
      </c>
      <c r="M16" s="138"/>
      <c r="N16" s="148">
        <f>IFERROR(INDEX(CT_Bills_2003_2022!$N$4:$V$25,MATCH(CT_Bands_2022_Rates!$B16,CT_Bills_2003_2022!$B$4:$B$25,0),MATCH(CT_Bands_2022_Rates!N$3,CT_Bills_2003_2022!$N$3:$V$3,0))/SUMIFS(CT_Bands_Revaluing_2022!$W$19:$AF$19, CT_Bands_Revaluing_2022!$W$4:$AF$4, CT_Bands_2022_Rates!N$3), "n/a")</f>
        <v>6.000000000000001E-3</v>
      </c>
      <c r="O16" s="148">
        <f>IFERROR(INDEX(CT_Bills_2003_2022!$N$4:$V$25,MATCH(CT_Bands_2022_Rates!$B16,CT_Bills_2003_2022!$B$4:$B$25,0),MATCH(CT_Bands_2022_Rates!O$3,CT_Bills_2003_2022!$N$3:$V$3,0))/SUMIFS(CT_Bands_Revaluing_2022!$W$19:$AF$19, CT_Bands_Revaluing_2022!$W$4:$AF$4, CT_Bands_2022_Rates!O$3), "n/a")</f>
        <v>6.9999999999999993E-3</v>
      </c>
      <c r="P16" s="148">
        <f>IFERROR(INDEX(CT_Bills_2003_2022!$N$4:$V$25,MATCH(CT_Bands_2022_Rates!$B16,CT_Bills_2003_2022!$B$4:$B$25,0),MATCH(CT_Bands_2022_Rates!P$3,CT_Bills_2003_2022!$N$3:$V$3,0))/SUMIFS(CT_Bands_Revaluing_2022!$W$19:$AF$19, CT_Bands_Revaluing_2022!$W$4:$AF$4, CT_Bands_2022_Rates!P$3), "n/a")</f>
        <v>7.4999999999999989E-3</v>
      </c>
      <c r="Q16" s="148">
        <f>IFERROR(INDEX(CT_Bills_2003_2022!$N$4:$V$25,MATCH(CT_Bands_2022_Rates!$B16,CT_Bills_2003_2022!$B$4:$B$25,0),MATCH(CT_Bands_2022_Rates!Q$3,CT_Bills_2003_2022!$N$3:$V$3,0))/SUMIFS(CT_Bands_Revaluing_2022!$W$19:$AF$19, CT_Bands_Revaluing_2022!$W$4:$AF$4, CT_Bands_2022_Rates!Q$3), "n/a")</f>
        <v>8.0000000000000002E-3</v>
      </c>
      <c r="R16" s="148">
        <f>IFERROR(INDEX(CT_Bills_2003_2022!$N$4:$V$25,MATCH(CT_Bands_2022_Rates!$B16,CT_Bills_2003_2022!$B$4:$B$25,0),MATCH(CT_Bands_2022_Rates!R$3,CT_Bills_2003_2022!$N$3:$V$3,0))/SUMIFS(CT_Bands_Revaluing_2022!$W$19:$AF$19, CT_Bands_Revaluing_2022!$W$4:$AF$4, CT_Bands_2022_Rates!R$3), "n/a")</f>
        <v>8.9999999999999993E-3</v>
      </c>
      <c r="S16" s="148">
        <f>IFERROR(INDEX(CT_Bills_2003_2022!$N$4:$V$25,MATCH(CT_Bands_2022_Rates!$B16,CT_Bills_2003_2022!$B$4:$B$25,0),MATCH(CT_Bands_2022_Rates!S$3,CT_Bills_2003_2022!$N$3:$V$3,0))/SUMIFS(CT_Bands_Revaluing_2022!$W$19:$AF$19, CT_Bands_Revaluing_2022!$W$4:$AF$4, CT_Bands_2022_Rates!S$3), "n/a")</f>
        <v>9.4999999999999998E-3</v>
      </c>
      <c r="T16" s="148">
        <f>IFERROR(INDEX(CT_Bills_2003_2022!$N$4:$V$25,MATCH(CT_Bands_2022_Rates!$B16,CT_Bills_2003_2022!$B$4:$B$25,0),MATCH(CT_Bands_2022_Rates!T$3,CT_Bills_2003_2022!$N$3:$V$3,0))/SUMIFS(CT_Bands_Revaluing_2022!$W$19:$AF$19, CT_Bands_Revaluing_2022!$W$4:$AF$4, CT_Bands_2022_Rates!T$3), "n/a")</f>
        <v>9.499999999999998E-3</v>
      </c>
      <c r="U16" s="148">
        <f>IFERROR(INDEX(CT_Bills_2003_2022!$N$4:$V$25,MATCH(CT_Bands_2022_Rates!$B16,CT_Bills_2003_2022!$B$4:$B$25,0),MATCH(CT_Bands_2022_Rates!U$3,CT_Bills_2003_2022!$N$3:$V$3,0))/SUMIFS(CT_Bands_Revaluing_2022!$W$19:$AF$19, CT_Bands_Revaluing_2022!$W$4:$AF$4, CT_Bands_2022_Rates!U$3), "n/a")</f>
        <v>9.4999999999999998E-3</v>
      </c>
      <c r="V16" s="148">
        <f>IFERROR(INDEX(CT_Bills_2003_2022!$N$4:$V$25,MATCH(CT_Bands_2022_Rates!$B16,CT_Bills_2003_2022!$B$4:$B$25,0),MATCH(CT_Bands_2022_Rates!V$3,CT_Bills_2003_2022!$N$3:$V$3,0))/SUMIFS(CT_Bands_Revaluing_2022!$W$19:$AF$19, CT_Bands_Revaluing_2022!$W$4:$AF$4, CT_Bands_2022_Rates!V$3), "n/a")</f>
        <v>9.4999999999999998E-3</v>
      </c>
      <c r="W16" s="149">
        <f>IFERROR(INDEX(CT_Bills_2003_2022!$N$4:$V$25,MATCH(CT_Bands_2022_Rates!$B16,CT_Bills_2003_2022!$B$4:$B$25,0),MATCH(CT_Bands_2022_Rates!W$3,CT_Bills_2003_2022!$N$3:$V$3,0))/SUMIFS(CT_Bands_Revaluing_2022!$W$19:$AF$19, CT_Bands_Revaluing_2022!$W$4:$AF$4, CT_Bands_2022_Rates!W$3), "n/a")</f>
        <v>6.000000000000001E-3</v>
      </c>
      <c r="X16" s="148">
        <f>IFERROR(INDEX(CT_Bills_2003_2022!$N$4:$V$25,MATCH(CT_Bands_2022_Rates!$B16,CT_Bills_2003_2022!$B$4:$B$25,0),MATCH(CT_Bands_2022_Rates!X$3,CT_Bills_2003_2022!$N$3:$V$3,0))/SUMIFS(CT_Bands_Revaluing_2022!$W$19:$AF$19, CT_Bands_Revaluing_2022!$W$4:$AF$4, CT_Bands_2022_Rates!X$3), "n/a")</f>
        <v>6.9999999999999993E-3</v>
      </c>
      <c r="Y16" s="148">
        <f>IFERROR(INDEX(CT_Bills_2003_2022!$N$4:$V$25,MATCH(CT_Bands_2022_Rates!$B16,CT_Bills_2003_2022!$B$4:$B$25,0),MATCH(CT_Bands_2022_Rates!Y$3,CT_Bills_2003_2022!$N$3:$V$3,0))/SUMIFS(CT_Bands_Revaluing_2022!$W$19:$AF$19, CT_Bands_Revaluing_2022!$W$4:$AF$4, CT_Bands_2022_Rates!Y$3), "n/a")</f>
        <v>7.4999999999999989E-3</v>
      </c>
      <c r="Z16" s="148">
        <f>IFERROR(INDEX(CT_Bills_2003_2022!$N$4:$V$25,MATCH(CT_Bands_2022_Rates!$B16,CT_Bills_2003_2022!$B$4:$B$25,0),MATCH(CT_Bands_2022_Rates!Z$3,CT_Bills_2003_2022!$N$3:$V$3,0))/SUMIFS(CT_Bands_Revaluing_2022!$W$19:$AF$19, CT_Bands_Revaluing_2022!$W$4:$AF$4, CT_Bands_2022_Rates!Z$3), "n/a")</f>
        <v>8.0000000000000002E-3</v>
      </c>
      <c r="AA16" s="148">
        <f>IFERROR(INDEX(CT_Bills_2003_2022!$N$4:$V$25,MATCH(CT_Bands_2022_Rates!$B16,CT_Bills_2003_2022!$B$4:$B$25,0),MATCH(CT_Bands_2022_Rates!AA$3,CT_Bills_2003_2022!$N$3:$V$3,0))/SUMIFS(CT_Bands_Revaluing_2022!$W$19:$AF$19, CT_Bands_Revaluing_2022!$W$4:$AF$4, CT_Bands_2022_Rates!AA$3), "n/a")</f>
        <v>8.9999999999999993E-3</v>
      </c>
      <c r="AB16" s="148">
        <f>IFERROR(INDEX(CT_Bills_2003_2022!$N$4:$V$25,MATCH(CT_Bands_2022_Rates!$B16,CT_Bills_2003_2022!$B$4:$B$25,0),MATCH(CT_Bands_2022_Rates!AB$3,CT_Bills_2003_2022!$N$3:$V$3,0))/SUMIFS(CT_Bands_Revaluing_2022!$W$19:$AF$19, CT_Bands_Revaluing_2022!$W$4:$AF$4, CT_Bands_2022_Rates!AB$3), "n/a")</f>
        <v>9.4999999999999998E-3</v>
      </c>
      <c r="AC16" s="148">
        <f>IFERROR(INDEX(CT_Bills_2003_2022!$N$4:$V$25,MATCH(CT_Bands_2022_Rates!$B16,CT_Bills_2003_2022!$B$4:$B$25,0),MATCH(CT_Bands_2022_Rates!AC$3,CT_Bills_2003_2022!$N$3:$V$3,0))/SUMIFS(CT_Bands_Revaluing_2022!$W$19:$AF$19, CT_Bands_Revaluing_2022!$W$4:$AF$4, CT_Bands_2022_Rates!AC$3), "n/a")</f>
        <v>9.499999999999998E-3</v>
      </c>
      <c r="AD16" s="148">
        <f>IFERROR(INDEX(CT_Bills_2003_2022!$N$4:$V$25,MATCH(CT_Bands_2022_Rates!$B16,CT_Bills_2003_2022!$B$4:$B$25,0),MATCH(CT_Bands_2022_Rates!AD$3,CT_Bills_2003_2022!$N$3:$V$3,0))/SUMIFS(CT_Bands_Revaluing_2022!$W$19:$AF$19, CT_Bands_Revaluing_2022!$W$4:$AF$4, CT_Bands_2022_Rates!AD$3), "n/a")</f>
        <v>9.4999999999999998E-3</v>
      </c>
      <c r="AE16" s="148">
        <f>IFERROR(INDEX(CT_Bills_2003_2022!$N$4:$V$25,MATCH(CT_Bands_2022_Rates!$B16,CT_Bills_2003_2022!$B$4:$B$25,0),MATCH(CT_Bands_2022_Rates!AE$3,CT_Bills_2003_2022!$N$3:$V$3,0))/SUMIFS(CT_Bands_Revaluing_2022!$W$19:$AF$19, CT_Bands_Revaluing_2022!$W$4:$AF$4, CT_Bands_2022_Rates!AE$3), "n/a")</f>
        <v>9.4999999999999998E-3</v>
      </c>
      <c r="AF16" s="149">
        <f>IFERROR(INDEX(CT_Bills_2003_2022!$N$4:$V$25,MATCH(CT_Bands_2022_Rates!$B16,CT_Bills_2003_2022!$B$4:$B$25,0),MATCH(CT_Bands_2022_Rates!AF$3,CT_Bills_2003_2022!$N$3:$V$3,0))/SUMIFS(CT_Bands_Revaluing_2022!$W$19:$AF$19, CT_Bands_Revaluing_2022!$W$4:$AF$4, CT_Bands_2022_Rates!AF$3), "n/a")</f>
        <v>6.000000000000001E-3</v>
      </c>
      <c r="AG16" s="148">
        <f>IFERROR(INDEX(CT_Bills_2003_2022!$N$4:$V$25,MATCH(CT_Bands_2022_Rates!$B16,CT_Bills_2003_2022!$B$4:$B$25,0),MATCH(CT_Bands_2022_Rates!AG$3,CT_Bills_2003_2022!$N$3:$V$3,0))/SUMIFS(CT_Bands_Revaluing_2022!$W$19:$AF$19, CT_Bands_Revaluing_2022!$W$4:$AF$4, CT_Bands_2022_Rates!AG$3), "n/a")</f>
        <v>6.9999999999999993E-3</v>
      </c>
      <c r="AH16" s="148">
        <f>IFERROR(INDEX(CT_Bills_2003_2022!$N$4:$V$25,MATCH(CT_Bands_2022_Rates!$B16,CT_Bills_2003_2022!$B$4:$B$25,0),MATCH(CT_Bands_2022_Rates!AH$3,CT_Bills_2003_2022!$N$3:$V$3,0))/SUMIFS(CT_Bands_Revaluing_2022!$W$19:$AF$19, CT_Bands_Revaluing_2022!$W$4:$AF$4, CT_Bands_2022_Rates!AH$3), "n/a")</f>
        <v>7.4999999999999989E-3</v>
      </c>
      <c r="AI16" s="148">
        <f>IFERROR(INDEX(CT_Bills_2003_2022!$N$4:$V$25,MATCH(CT_Bands_2022_Rates!$B16,CT_Bills_2003_2022!$B$4:$B$25,0),MATCH(CT_Bands_2022_Rates!AI$3,CT_Bills_2003_2022!$N$3:$V$3,0))/SUMIFS(CT_Bands_Revaluing_2022!$W$19:$AF$19, CT_Bands_Revaluing_2022!$W$4:$AF$4, CT_Bands_2022_Rates!AI$3), "n/a")</f>
        <v>8.0000000000000002E-3</v>
      </c>
      <c r="AJ16" s="148">
        <f>IFERROR(INDEX(CT_Bills_2003_2022!$N$4:$V$25,MATCH(CT_Bands_2022_Rates!$B16,CT_Bills_2003_2022!$B$4:$B$25,0),MATCH(CT_Bands_2022_Rates!AJ$3,CT_Bills_2003_2022!$N$3:$V$3,0))/SUMIFS(CT_Bands_Revaluing_2022!$W$19:$AF$19, CT_Bands_Revaluing_2022!$W$4:$AF$4, CT_Bands_2022_Rates!AJ$3), "n/a")</f>
        <v>8.9999999999999993E-3</v>
      </c>
      <c r="AK16" s="148">
        <f>IFERROR(INDEX(CT_Bills_2003_2022!$N$4:$V$25,MATCH(CT_Bands_2022_Rates!$B16,CT_Bills_2003_2022!$B$4:$B$25,0),MATCH(CT_Bands_2022_Rates!AK$3,CT_Bills_2003_2022!$N$3:$V$3,0))/SUMIFS(CT_Bands_Revaluing_2022!$W$19:$AF$19, CT_Bands_Revaluing_2022!$W$4:$AF$4, CT_Bands_2022_Rates!AK$3), "n/a")</f>
        <v>9.4999999999999998E-3</v>
      </c>
      <c r="AL16" s="148">
        <f>IFERROR(INDEX(CT_Bills_2003_2022!$N$4:$V$25,MATCH(CT_Bands_2022_Rates!$B16,CT_Bills_2003_2022!$B$4:$B$25,0),MATCH(CT_Bands_2022_Rates!AL$3,CT_Bills_2003_2022!$N$3:$V$3,0))/SUMIFS(CT_Bands_Revaluing_2022!$W$19:$AF$19, CT_Bands_Revaluing_2022!$W$4:$AF$4, CT_Bands_2022_Rates!AL$3), "n/a")</f>
        <v>9.499999999999998E-3</v>
      </c>
      <c r="AM16" s="148">
        <f>IFERROR(INDEX(CT_Bills_2003_2022!$N$4:$V$25,MATCH(CT_Bands_2022_Rates!$B16,CT_Bills_2003_2022!$B$4:$B$25,0),MATCH(CT_Bands_2022_Rates!AM$3,CT_Bills_2003_2022!$N$3:$V$3,0))/SUMIFS(CT_Bands_Revaluing_2022!$W$19:$AF$19, CT_Bands_Revaluing_2022!$W$4:$AF$4, CT_Bands_2022_Rates!AM$3), "n/a")</f>
        <v>9.4999999999999998E-3</v>
      </c>
      <c r="AN16" s="148">
        <f>IFERROR(INDEX(CT_Bills_2003_2022!$N$4:$V$25,MATCH(CT_Bands_2022_Rates!$B16,CT_Bills_2003_2022!$B$4:$B$25,0),MATCH(CT_Bands_2022_Rates!AN$3,CT_Bills_2003_2022!$N$3:$V$3,0))/SUMIFS(CT_Bands_Revaluing_2022!$W$19:$AF$19, CT_Bands_Revaluing_2022!$W$4:$AF$4, CT_Bands_2022_Rates!AN$3), "n/a")</f>
        <v>9.4999999999999998E-3</v>
      </c>
      <c r="AO16" s="149">
        <f>IFERROR(INDEX(CT_Bills_2003_2022!$N$4:$V$25,MATCH(CT_Bands_2022_Rates!$B16,CT_Bills_2003_2022!$B$4:$B$25,0),MATCH(CT_Bands_2022_Rates!AO$3,CT_Bills_2003_2022!$N$3:$V$3,0))/SUMIFS(CT_Bands_Revaluing_2022!$W$19:$AF$19, CT_Bands_Revaluing_2022!$W$4:$AF$4, CT_Bands_2022_Rates!AO$3), "n/a")</f>
        <v>6.000000000000001E-3</v>
      </c>
      <c r="AP16" s="148">
        <f>IFERROR(INDEX(CT_Bills_2003_2022!$N$4:$V$25,MATCH(CT_Bands_2022_Rates!$B16,CT_Bills_2003_2022!$B$4:$B$25,0),MATCH(CT_Bands_2022_Rates!AP$3,CT_Bills_2003_2022!$N$3:$V$3,0))/SUMIFS(CT_Bands_Revaluing_2022!$W$19:$AF$19, CT_Bands_Revaluing_2022!$W$4:$AF$4, CT_Bands_2022_Rates!AP$3), "n/a")</f>
        <v>6.9999999999999993E-3</v>
      </c>
      <c r="AQ16" s="148">
        <f>IFERROR(INDEX(CT_Bills_2003_2022!$N$4:$V$25,MATCH(CT_Bands_2022_Rates!$B16,CT_Bills_2003_2022!$B$4:$B$25,0),MATCH(CT_Bands_2022_Rates!AQ$3,CT_Bills_2003_2022!$N$3:$V$3,0))/SUMIFS(CT_Bands_Revaluing_2022!$W$19:$AF$19, CT_Bands_Revaluing_2022!$W$4:$AF$4, CT_Bands_2022_Rates!AQ$3), "n/a")</f>
        <v>7.4999999999999989E-3</v>
      </c>
      <c r="AR16" s="148">
        <f>IFERROR(INDEX(CT_Bills_2003_2022!$N$4:$V$25,MATCH(CT_Bands_2022_Rates!$B16,CT_Bills_2003_2022!$B$4:$B$25,0),MATCH(CT_Bands_2022_Rates!AR$3,CT_Bills_2003_2022!$N$3:$V$3,0))/SUMIFS(CT_Bands_Revaluing_2022!$W$19:$AF$19, CT_Bands_Revaluing_2022!$W$4:$AF$4, CT_Bands_2022_Rates!AR$3), "n/a")</f>
        <v>8.0000000000000002E-3</v>
      </c>
      <c r="AS16" s="148">
        <f>IFERROR(INDEX(CT_Bills_2003_2022!$N$4:$V$25,MATCH(CT_Bands_2022_Rates!$B16,CT_Bills_2003_2022!$B$4:$B$25,0),MATCH(CT_Bands_2022_Rates!AS$3,CT_Bills_2003_2022!$N$3:$V$3,0))/SUMIFS(CT_Bands_Revaluing_2022!$W$19:$AF$19, CT_Bands_Revaluing_2022!$W$4:$AF$4, CT_Bands_2022_Rates!AS$3), "n/a")</f>
        <v>8.9999999999999993E-3</v>
      </c>
      <c r="AT16" s="148">
        <f>IFERROR(INDEX(CT_Bills_2003_2022!$N$4:$V$25,MATCH(CT_Bands_2022_Rates!$B16,CT_Bills_2003_2022!$B$4:$B$25,0),MATCH(CT_Bands_2022_Rates!AT$3,CT_Bills_2003_2022!$N$3:$V$3,0))/SUMIFS(CT_Bands_Revaluing_2022!$W$19:$AF$19, CT_Bands_Revaluing_2022!$W$4:$AF$4, CT_Bands_2022_Rates!AT$3), "n/a")</f>
        <v>9.4999999999999998E-3</v>
      </c>
      <c r="AU16" s="148">
        <f>IFERROR(INDEX(CT_Bills_2003_2022!$N$4:$V$25,MATCH(CT_Bands_2022_Rates!$B16,CT_Bills_2003_2022!$B$4:$B$25,0),MATCH(CT_Bands_2022_Rates!AU$3,CT_Bills_2003_2022!$N$3:$V$3,0))/SUMIFS(CT_Bands_Revaluing_2022!$W$19:$AF$19, CT_Bands_Revaluing_2022!$W$4:$AF$4, CT_Bands_2022_Rates!AU$3), "n/a")</f>
        <v>9.499999999999998E-3</v>
      </c>
      <c r="AV16" s="148">
        <f>IFERROR(INDEX(CT_Bills_2003_2022!$N$4:$V$25,MATCH(CT_Bands_2022_Rates!$B16,CT_Bills_2003_2022!$B$4:$B$25,0),MATCH(CT_Bands_2022_Rates!AV$3,CT_Bills_2003_2022!$N$3:$V$3,0))/SUMIFS(CT_Bands_Revaluing_2022!$W$19:$AF$19, CT_Bands_Revaluing_2022!$W$4:$AF$4, CT_Bands_2022_Rates!AV$3), "n/a")</f>
        <v>9.4999999999999998E-3</v>
      </c>
      <c r="AW16" s="148">
        <f>IFERROR(INDEX(CT_Bills_2003_2022!$N$4:$V$25,MATCH(CT_Bands_2022_Rates!$B16,CT_Bills_2003_2022!$B$4:$B$25,0),MATCH(CT_Bands_2022_Rates!AW$3,CT_Bills_2003_2022!$N$3:$V$3,0))/SUMIFS(CT_Bands_Revaluing_2022!$W$19:$AF$19, CT_Bands_Revaluing_2022!$W$4:$AF$4, CT_Bands_2022_Rates!AW$3), "n/a")</f>
        <v>9.4999999999999998E-3</v>
      </c>
      <c r="AX16" s="149">
        <f>IFERROR(INDEX(CT_Bills_2003_2022!$N$4:$V$25,MATCH(CT_Bands_2022_Rates!$B16,CT_Bills_2003_2022!$B$4:$B$25,0),MATCH(CT_Bands_2022_Rates!AX$3,CT_Bills_2003_2022!$N$3:$V$3,0))/SUMIFS(CT_Bands_Revaluing_2022!$W$19:$AF$19, CT_Bands_Revaluing_2022!$W$4:$AF$4, CT_Bands_2022_Rates!AX$3), "n/a")</f>
        <v>6.000000000000001E-3</v>
      </c>
      <c r="AY16" s="148">
        <f>IFERROR(INDEX(CT_Bills_2003_2022!$N$4:$V$25,MATCH(CT_Bands_2022_Rates!$B16,CT_Bills_2003_2022!$B$4:$B$25,0),MATCH(CT_Bands_2022_Rates!AY$3,CT_Bills_2003_2022!$N$3:$V$3,0))/SUMIFS(CT_Bands_Revaluing_2022!$W$19:$AF$19, CT_Bands_Revaluing_2022!$W$4:$AF$4, CT_Bands_2022_Rates!AY$3), "n/a")</f>
        <v>6.9999999999999993E-3</v>
      </c>
      <c r="AZ16" s="148">
        <f>IFERROR(INDEX(CT_Bills_2003_2022!$N$4:$V$25,MATCH(CT_Bands_2022_Rates!$B16,CT_Bills_2003_2022!$B$4:$B$25,0),MATCH(CT_Bands_2022_Rates!AZ$3,CT_Bills_2003_2022!$N$3:$V$3,0))/SUMIFS(CT_Bands_Revaluing_2022!$W$19:$AF$19, CT_Bands_Revaluing_2022!$W$4:$AF$4, CT_Bands_2022_Rates!AZ$3), "n/a")</f>
        <v>7.4999999999999989E-3</v>
      </c>
      <c r="BA16" s="148">
        <f>IFERROR(INDEX(CT_Bills_2003_2022!$N$4:$V$25,MATCH(CT_Bands_2022_Rates!$B16,CT_Bills_2003_2022!$B$4:$B$25,0),MATCH(CT_Bands_2022_Rates!BA$3,CT_Bills_2003_2022!$N$3:$V$3,0))/SUMIFS(CT_Bands_Revaluing_2022!$W$19:$AF$19, CT_Bands_Revaluing_2022!$W$4:$AF$4, CT_Bands_2022_Rates!BA$3), "n/a")</f>
        <v>8.0000000000000002E-3</v>
      </c>
      <c r="BB16" s="148">
        <f>IFERROR(INDEX(CT_Bills_2003_2022!$N$4:$V$25,MATCH(CT_Bands_2022_Rates!$B16,CT_Bills_2003_2022!$B$4:$B$25,0),MATCH(CT_Bands_2022_Rates!BB$3,CT_Bills_2003_2022!$N$3:$V$3,0))/SUMIFS(CT_Bands_Revaluing_2022!$W$19:$AF$19, CT_Bands_Revaluing_2022!$W$4:$AF$4, CT_Bands_2022_Rates!BB$3), "n/a")</f>
        <v>8.9999999999999993E-3</v>
      </c>
      <c r="BC16" s="148">
        <f>IFERROR(INDEX(CT_Bills_2003_2022!$N$4:$V$25,MATCH(CT_Bands_2022_Rates!$B16,CT_Bills_2003_2022!$B$4:$B$25,0),MATCH(CT_Bands_2022_Rates!BC$3,CT_Bills_2003_2022!$N$3:$V$3,0))/SUMIFS(CT_Bands_Revaluing_2022!$W$19:$AF$19, CT_Bands_Revaluing_2022!$W$4:$AF$4, CT_Bands_2022_Rates!BC$3), "n/a")</f>
        <v>9.4999999999999998E-3</v>
      </c>
      <c r="BD16" s="148">
        <f>IFERROR(INDEX(CT_Bills_2003_2022!$N$4:$V$25,MATCH(CT_Bands_2022_Rates!$B16,CT_Bills_2003_2022!$B$4:$B$25,0),MATCH(CT_Bands_2022_Rates!BD$3,CT_Bills_2003_2022!$N$3:$V$3,0))/SUMIFS(CT_Bands_Revaluing_2022!$W$19:$AF$19, CT_Bands_Revaluing_2022!$W$4:$AF$4, CT_Bands_2022_Rates!BD$3), "n/a")</f>
        <v>9.499999999999998E-3</v>
      </c>
      <c r="BE16" s="148">
        <f>IFERROR(INDEX(CT_Bills_2003_2022!$N$4:$V$25,MATCH(CT_Bands_2022_Rates!$B16,CT_Bills_2003_2022!$B$4:$B$25,0),MATCH(CT_Bands_2022_Rates!BE$3,CT_Bills_2003_2022!$N$3:$V$3,0))/SUMIFS(CT_Bands_Revaluing_2022!$W$19:$AF$19, CT_Bands_Revaluing_2022!$W$4:$AF$4, CT_Bands_2022_Rates!BE$3), "n/a")</f>
        <v>9.4999999999999998E-3</v>
      </c>
      <c r="BF16" s="148">
        <f>IFERROR(INDEX(CT_Bills_2003_2022!$N$4:$V$25,MATCH(CT_Bands_2022_Rates!$B16,CT_Bills_2003_2022!$B$4:$B$25,0),MATCH(CT_Bands_2022_Rates!BF$3,CT_Bills_2003_2022!$N$3:$V$3,0))/SUMIFS(CT_Bands_Revaluing_2022!$W$19:$AF$19, CT_Bands_Revaluing_2022!$W$4:$AF$4, CT_Bands_2022_Rates!BF$3), "n/a")</f>
        <v>9.4999999999999998E-3</v>
      </c>
      <c r="BG16" s="149">
        <f>IFERROR(INDEX(CT_Bills_2003_2022!$N$4:$V$25,MATCH(CT_Bands_2022_Rates!$B16,CT_Bills_2003_2022!$B$4:$B$25,0),MATCH(CT_Bands_2022_Rates!BG$3,CT_Bills_2003_2022!$N$3:$V$3,0))/SUMIFS(CT_Bands_Revaluing_2022!$W$19:$AF$19, CT_Bands_Revaluing_2022!$W$4:$AF$4, CT_Bands_2022_Rates!BG$3), "n/a")</f>
        <v>6.000000000000001E-3</v>
      </c>
      <c r="BH16" s="148">
        <f>IFERROR(INDEX(CT_Bills_2003_2022!$N$4:$V$25,MATCH(CT_Bands_2022_Rates!$B16,CT_Bills_2003_2022!$B$4:$B$25,0),MATCH(CT_Bands_2022_Rates!BH$3,CT_Bills_2003_2022!$N$3:$V$3,0))/SUMIFS(CT_Bands_Revaluing_2022!$W$19:$AF$19, CT_Bands_Revaluing_2022!$W$4:$AF$4, CT_Bands_2022_Rates!BH$3), "n/a")</f>
        <v>6.9999999999999993E-3</v>
      </c>
      <c r="BI16" s="148">
        <f>IFERROR(INDEX(CT_Bills_2003_2022!$N$4:$V$25,MATCH(CT_Bands_2022_Rates!$B16,CT_Bills_2003_2022!$B$4:$B$25,0),MATCH(CT_Bands_2022_Rates!BI$3,CT_Bills_2003_2022!$N$3:$V$3,0))/SUMIFS(CT_Bands_Revaluing_2022!$W$19:$AF$19, CT_Bands_Revaluing_2022!$W$4:$AF$4, CT_Bands_2022_Rates!BI$3), "n/a")</f>
        <v>7.4999999999999989E-3</v>
      </c>
      <c r="BJ16" s="148">
        <f>IFERROR(INDEX(CT_Bills_2003_2022!$N$4:$V$25,MATCH(CT_Bands_2022_Rates!$B16,CT_Bills_2003_2022!$B$4:$B$25,0),MATCH(CT_Bands_2022_Rates!BJ$3,CT_Bills_2003_2022!$N$3:$V$3,0))/SUMIFS(CT_Bands_Revaluing_2022!$W$19:$AF$19, CT_Bands_Revaluing_2022!$W$4:$AF$4, CT_Bands_2022_Rates!BJ$3), "n/a")</f>
        <v>8.0000000000000002E-3</v>
      </c>
      <c r="BK16" s="148">
        <f>IFERROR(INDEX(CT_Bills_2003_2022!$N$4:$V$25,MATCH(CT_Bands_2022_Rates!$B16,CT_Bills_2003_2022!$B$4:$B$25,0),MATCH(CT_Bands_2022_Rates!BK$3,CT_Bills_2003_2022!$N$3:$V$3,0))/SUMIFS(CT_Bands_Revaluing_2022!$W$19:$AF$19, CT_Bands_Revaluing_2022!$W$4:$AF$4, CT_Bands_2022_Rates!BK$3), "n/a")</f>
        <v>8.9999999999999993E-3</v>
      </c>
      <c r="BL16" s="148">
        <f>IFERROR(INDEX(CT_Bills_2003_2022!$N$4:$V$25,MATCH(CT_Bands_2022_Rates!$B16,CT_Bills_2003_2022!$B$4:$B$25,0),MATCH(CT_Bands_2022_Rates!BL$3,CT_Bills_2003_2022!$N$3:$V$3,0))/SUMIFS(CT_Bands_Revaluing_2022!$W$19:$AF$19, CT_Bands_Revaluing_2022!$W$4:$AF$4, CT_Bands_2022_Rates!BL$3), "n/a")</f>
        <v>9.4999999999999998E-3</v>
      </c>
      <c r="BM16" s="148">
        <f>IFERROR(INDEX(CT_Bills_2003_2022!$N$4:$V$25,MATCH(CT_Bands_2022_Rates!$B16,CT_Bills_2003_2022!$B$4:$B$25,0),MATCH(CT_Bands_2022_Rates!BM$3,CT_Bills_2003_2022!$N$3:$V$3,0))/SUMIFS(CT_Bands_Revaluing_2022!$W$19:$AF$19, CT_Bands_Revaluing_2022!$W$4:$AF$4, CT_Bands_2022_Rates!BM$3), "n/a")</f>
        <v>9.499999999999998E-3</v>
      </c>
      <c r="BN16" s="148">
        <f>IFERROR(INDEX(CT_Bills_2003_2022!$N$4:$V$25,MATCH(CT_Bands_2022_Rates!$B16,CT_Bills_2003_2022!$B$4:$B$25,0),MATCH(CT_Bands_2022_Rates!BN$3,CT_Bills_2003_2022!$N$3:$V$3,0))/SUMIFS(CT_Bands_Revaluing_2022!$W$19:$AF$19, CT_Bands_Revaluing_2022!$W$4:$AF$4, CT_Bands_2022_Rates!BN$3), "n/a")</f>
        <v>9.4999999999999998E-3</v>
      </c>
      <c r="BO16" s="148">
        <f>IFERROR(INDEX(CT_Bills_2003_2022!$N$4:$V$25,MATCH(CT_Bands_2022_Rates!$B16,CT_Bills_2003_2022!$B$4:$B$25,0),MATCH(CT_Bands_2022_Rates!BO$3,CT_Bills_2003_2022!$N$3:$V$3,0))/SUMIFS(CT_Bands_Revaluing_2022!$W$19:$AF$19, CT_Bands_Revaluing_2022!$W$4:$AF$4, CT_Bands_2022_Rates!BO$3), "n/a")</f>
        <v>9.4999999999999998E-3</v>
      </c>
      <c r="BP16" s="149">
        <f>IFERROR(INDEX(CT_Bills_2003_2022!$N$4:$V$25,MATCH(CT_Bands_2022_Rates!$B16,CT_Bills_2003_2022!$B$4:$B$25,0),MATCH(CT_Bands_2022_Rates!BP$3,CT_Bills_2003_2022!$N$3:$V$3,0))/SUMIFS(CT_Bands_Revaluing_2022!$W$19:$AF$19, CT_Bands_Revaluing_2022!$W$4:$AF$4, CT_Bands_2022_Rates!BP$3), "n/a")</f>
        <v>6.000000000000001E-3</v>
      </c>
      <c r="BQ16" s="148">
        <f>IFERROR(INDEX(CT_Bills_2003_2022!$N$4:$V$25,MATCH(CT_Bands_2022_Rates!$B16,CT_Bills_2003_2022!$B$4:$B$25,0),MATCH(CT_Bands_2022_Rates!BQ$3,CT_Bills_2003_2022!$N$3:$V$3,0))/SUMIFS(CT_Bands_Revaluing_2022!$W$19:$AF$19, CT_Bands_Revaluing_2022!$W$4:$AF$4, CT_Bands_2022_Rates!BQ$3), "n/a")</f>
        <v>6.9999999999999993E-3</v>
      </c>
      <c r="BR16" s="148">
        <f>IFERROR(INDEX(CT_Bills_2003_2022!$N$4:$V$25,MATCH(CT_Bands_2022_Rates!$B16,CT_Bills_2003_2022!$B$4:$B$25,0),MATCH(CT_Bands_2022_Rates!BR$3,CT_Bills_2003_2022!$N$3:$V$3,0))/SUMIFS(CT_Bands_Revaluing_2022!$W$19:$AF$19, CT_Bands_Revaluing_2022!$W$4:$AF$4, CT_Bands_2022_Rates!BR$3), "n/a")</f>
        <v>7.4999999999999989E-3</v>
      </c>
      <c r="BS16" s="148">
        <f>IFERROR(INDEX(CT_Bills_2003_2022!$N$4:$V$25,MATCH(CT_Bands_2022_Rates!$B16,CT_Bills_2003_2022!$B$4:$B$25,0),MATCH(CT_Bands_2022_Rates!BS$3,CT_Bills_2003_2022!$N$3:$V$3,0))/SUMIFS(CT_Bands_Revaluing_2022!$W$19:$AF$19, CT_Bands_Revaluing_2022!$W$4:$AF$4, CT_Bands_2022_Rates!BS$3), "n/a")</f>
        <v>8.0000000000000002E-3</v>
      </c>
      <c r="BT16" s="148">
        <f>IFERROR(INDEX(CT_Bills_2003_2022!$N$4:$V$25,MATCH(CT_Bands_2022_Rates!$B16,CT_Bills_2003_2022!$B$4:$B$25,0),MATCH(CT_Bands_2022_Rates!BT$3,CT_Bills_2003_2022!$N$3:$V$3,0))/SUMIFS(CT_Bands_Revaluing_2022!$W$19:$AF$19, CT_Bands_Revaluing_2022!$W$4:$AF$4, CT_Bands_2022_Rates!BT$3), "n/a")</f>
        <v>8.9999999999999993E-3</v>
      </c>
      <c r="BU16" s="148">
        <f>IFERROR(INDEX(CT_Bills_2003_2022!$N$4:$V$25,MATCH(CT_Bands_2022_Rates!$B16,CT_Bills_2003_2022!$B$4:$B$25,0),MATCH(CT_Bands_2022_Rates!BU$3,CT_Bills_2003_2022!$N$3:$V$3,0))/SUMIFS(CT_Bands_Revaluing_2022!$W$19:$AF$19, CT_Bands_Revaluing_2022!$W$4:$AF$4, CT_Bands_2022_Rates!BU$3), "n/a")</f>
        <v>9.4999999999999998E-3</v>
      </c>
      <c r="BV16" s="148">
        <f>IFERROR(INDEX(CT_Bills_2003_2022!$N$4:$V$25,MATCH(CT_Bands_2022_Rates!$B16,CT_Bills_2003_2022!$B$4:$B$25,0),MATCH(CT_Bands_2022_Rates!BV$3,CT_Bills_2003_2022!$N$3:$V$3,0))/SUMIFS(CT_Bands_Revaluing_2022!$W$19:$AF$19, CT_Bands_Revaluing_2022!$W$4:$AF$4, CT_Bands_2022_Rates!BV$3), "n/a")</f>
        <v>9.499999999999998E-3</v>
      </c>
      <c r="BW16" s="148">
        <f>IFERROR(INDEX(CT_Bills_2003_2022!$N$4:$V$25,MATCH(CT_Bands_2022_Rates!$B16,CT_Bills_2003_2022!$B$4:$B$25,0),MATCH(CT_Bands_2022_Rates!BW$3,CT_Bills_2003_2022!$N$3:$V$3,0))/SUMIFS(CT_Bands_Revaluing_2022!$W$19:$AF$19, CT_Bands_Revaluing_2022!$W$4:$AF$4, CT_Bands_2022_Rates!BW$3), "n/a")</f>
        <v>9.4999999999999998E-3</v>
      </c>
      <c r="BX16" s="148">
        <f>IFERROR(INDEX(CT_Bills_2003_2022!$N$4:$V$25,MATCH(CT_Bands_2022_Rates!$B16,CT_Bills_2003_2022!$B$4:$B$25,0),MATCH(CT_Bands_2022_Rates!BX$3,CT_Bills_2003_2022!$N$3:$V$3,0))/SUMIFS(CT_Bands_Revaluing_2022!$W$19:$AF$19, CT_Bands_Revaluing_2022!$W$4:$AF$4, CT_Bands_2022_Rates!BX$3), "n/a")</f>
        <v>9.4999999999999998E-3</v>
      </c>
      <c r="BY16" s="149">
        <f>IFERROR(INDEX(CT_Bills_2003_2022!$N$4:$V$25,MATCH(CT_Bands_2022_Rates!$B16,CT_Bills_2003_2022!$B$4:$B$25,0),MATCH(CT_Bands_2022_Rates!BY$3,CT_Bills_2003_2022!$N$3:$V$3,0))/SUMIFS(CT_Bands_Revaluing_2022!$W$19:$AF$19, CT_Bands_Revaluing_2022!$W$4:$AF$4, CT_Bands_2022_Rates!BY$3), "n/a")</f>
        <v>6.000000000000001E-3</v>
      </c>
      <c r="BZ16" s="148">
        <f>IFERROR(INDEX(CT_Bills_2003_2022!$N$4:$V$25,MATCH(CT_Bands_2022_Rates!$B16,CT_Bills_2003_2022!$B$4:$B$25,0),MATCH(CT_Bands_2022_Rates!BZ$3,CT_Bills_2003_2022!$N$3:$V$3,0))/SUMIFS(CT_Bands_Revaluing_2022!$W$19:$AF$19, CT_Bands_Revaluing_2022!$W$4:$AF$4, CT_Bands_2022_Rates!BZ$3), "n/a")</f>
        <v>6.9999999999999993E-3</v>
      </c>
      <c r="CA16" s="148">
        <f>IFERROR(INDEX(CT_Bills_2003_2022!$N$4:$V$25,MATCH(CT_Bands_2022_Rates!$B16,CT_Bills_2003_2022!$B$4:$B$25,0),MATCH(CT_Bands_2022_Rates!CA$3,CT_Bills_2003_2022!$N$3:$V$3,0))/SUMIFS(CT_Bands_Revaluing_2022!$W$19:$AF$19, CT_Bands_Revaluing_2022!$W$4:$AF$4, CT_Bands_2022_Rates!CA$3), "n/a")</f>
        <v>7.4999999999999989E-3</v>
      </c>
      <c r="CB16" s="148">
        <f>IFERROR(INDEX(CT_Bills_2003_2022!$N$4:$V$25,MATCH(CT_Bands_2022_Rates!$B16,CT_Bills_2003_2022!$B$4:$B$25,0),MATCH(CT_Bands_2022_Rates!CB$3,CT_Bills_2003_2022!$N$3:$V$3,0))/SUMIFS(CT_Bands_Revaluing_2022!$W$19:$AF$19, CT_Bands_Revaluing_2022!$W$4:$AF$4, CT_Bands_2022_Rates!CB$3), "n/a")</f>
        <v>8.0000000000000002E-3</v>
      </c>
      <c r="CC16" s="148">
        <f>IFERROR(INDEX(CT_Bills_2003_2022!$N$4:$V$25,MATCH(CT_Bands_2022_Rates!$B16,CT_Bills_2003_2022!$B$4:$B$25,0),MATCH(CT_Bands_2022_Rates!CC$3,CT_Bills_2003_2022!$N$3:$V$3,0))/SUMIFS(CT_Bands_Revaluing_2022!$W$19:$AF$19, CT_Bands_Revaluing_2022!$W$4:$AF$4, CT_Bands_2022_Rates!CC$3), "n/a")</f>
        <v>8.9999999999999993E-3</v>
      </c>
      <c r="CD16" s="148">
        <f>IFERROR(INDEX(CT_Bills_2003_2022!$N$4:$V$25,MATCH(CT_Bands_2022_Rates!$B16,CT_Bills_2003_2022!$B$4:$B$25,0),MATCH(CT_Bands_2022_Rates!CD$3,CT_Bills_2003_2022!$N$3:$V$3,0))/SUMIFS(CT_Bands_Revaluing_2022!$W$19:$AF$19, CT_Bands_Revaluing_2022!$W$4:$AF$4, CT_Bands_2022_Rates!CD$3), "n/a")</f>
        <v>9.4999999999999998E-3</v>
      </c>
      <c r="CE16" s="148">
        <f>IFERROR(INDEX(CT_Bills_2003_2022!$N$4:$V$25,MATCH(CT_Bands_2022_Rates!$B16,CT_Bills_2003_2022!$B$4:$B$25,0),MATCH(CT_Bands_2022_Rates!CE$3,CT_Bills_2003_2022!$N$3:$V$3,0))/SUMIFS(CT_Bands_Revaluing_2022!$W$19:$AF$19, CT_Bands_Revaluing_2022!$W$4:$AF$4, CT_Bands_2022_Rates!CE$3), "n/a")</f>
        <v>9.499999999999998E-3</v>
      </c>
      <c r="CF16" s="148">
        <f>IFERROR(INDEX(CT_Bills_2003_2022!$N$4:$V$25,MATCH(CT_Bands_2022_Rates!$B16,CT_Bills_2003_2022!$B$4:$B$25,0),MATCH(CT_Bands_2022_Rates!CF$3,CT_Bills_2003_2022!$N$3:$V$3,0))/SUMIFS(CT_Bands_Revaluing_2022!$W$19:$AF$19, CT_Bands_Revaluing_2022!$W$4:$AF$4, CT_Bands_2022_Rates!CF$3), "n/a")</f>
        <v>9.4999999999999998E-3</v>
      </c>
      <c r="CG16" s="148">
        <f>IFERROR(INDEX(CT_Bills_2003_2022!$N$4:$V$25,MATCH(CT_Bands_2022_Rates!$B16,CT_Bills_2003_2022!$B$4:$B$25,0),MATCH(CT_Bands_2022_Rates!CG$3,CT_Bills_2003_2022!$N$3:$V$3,0))/SUMIFS(CT_Bands_Revaluing_2022!$W$19:$AF$19, CT_Bands_Revaluing_2022!$W$4:$AF$4, CT_Bands_2022_Rates!CG$3), "n/a")</f>
        <v>9.4999999999999998E-3</v>
      </c>
      <c r="CH16" s="148">
        <f>IFERROR(INDEX(CT_Bills_2003_2022!$N$4:$V$25,MATCH(CT_Bands_2022_Rates!$B16,CT_Bills_2003_2022!$B$4:$B$25,0),MATCH(CT_Bands_2022_Rates!CH$3,CT_Bills_2003_2022!$N$3:$V$3,0))/SUMIFS(CT_Bands_Revaluing_2022!$W$19:$AF$19, CT_Bands_Revaluing_2022!$W$4:$AF$4, CT_Bands_2022_Rates!CH$3), "n/a")</f>
        <v>6.000000000000001E-3</v>
      </c>
      <c r="CI16" s="148">
        <f>IFERROR(INDEX(CT_Bills_2003_2022!$N$4:$V$25,MATCH(CT_Bands_2022_Rates!$B16,CT_Bills_2003_2022!$B$4:$B$25,0),MATCH(CT_Bands_2022_Rates!CI$3,CT_Bills_2003_2022!$N$3:$V$3,0))/SUMIFS(CT_Bands_Revaluing_2022!$W$19:$AF$19, CT_Bands_Revaluing_2022!$W$4:$AF$4, CT_Bands_2022_Rates!CI$3), "n/a")</f>
        <v>6.9999999999999993E-3</v>
      </c>
      <c r="CJ16" s="148">
        <f>IFERROR(INDEX(CT_Bills_2003_2022!$N$4:$V$25,MATCH(CT_Bands_2022_Rates!$B16,CT_Bills_2003_2022!$B$4:$B$25,0),MATCH(CT_Bands_2022_Rates!CJ$3,CT_Bills_2003_2022!$N$3:$V$3,0))/SUMIFS(CT_Bands_Revaluing_2022!$W$19:$AF$19, CT_Bands_Revaluing_2022!$W$4:$AF$4, CT_Bands_2022_Rates!CJ$3), "n/a")</f>
        <v>7.4999999999999989E-3</v>
      </c>
      <c r="CK16" s="148">
        <f>IFERROR(INDEX(CT_Bills_2003_2022!$N$4:$V$25,MATCH(CT_Bands_2022_Rates!$B16,CT_Bills_2003_2022!$B$4:$B$25,0),MATCH(CT_Bands_2022_Rates!CK$3,CT_Bills_2003_2022!$N$3:$V$3,0))/SUMIFS(CT_Bands_Revaluing_2022!$W$19:$AF$19, CT_Bands_Revaluing_2022!$W$4:$AF$4, CT_Bands_2022_Rates!CK$3), "n/a")</f>
        <v>8.0000000000000002E-3</v>
      </c>
      <c r="CL16" s="148">
        <f>IFERROR(INDEX(CT_Bills_2003_2022!$N$4:$V$25,MATCH(CT_Bands_2022_Rates!$B16,CT_Bills_2003_2022!$B$4:$B$25,0),MATCH(CT_Bands_2022_Rates!CL$3,CT_Bills_2003_2022!$N$3:$V$3,0))/SUMIFS(CT_Bands_Revaluing_2022!$W$19:$AF$19, CT_Bands_Revaluing_2022!$W$4:$AF$4, CT_Bands_2022_Rates!CL$3), "n/a")</f>
        <v>8.9999999999999993E-3</v>
      </c>
      <c r="CM16" s="148">
        <f>IFERROR(INDEX(CT_Bills_2003_2022!$N$4:$V$25,MATCH(CT_Bands_2022_Rates!$B16,CT_Bills_2003_2022!$B$4:$B$25,0),MATCH(CT_Bands_2022_Rates!CM$3,CT_Bills_2003_2022!$N$3:$V$3,0))/SUMIFS(CT_Bands_Revaluing_2022!$W$19:$AF$19, CT_Bands_Revaluing_2022!$W$4:$AF$4, CT_Bands_2022_Rates!CM$3), "n/a")</f>
        <v>9.4999999999999998E-3</v>
      </c>
      <c r="CN16" s="148">
        <f>IFERROR(INDEX(CT_Bills_2003_2022!$N$4:$V$25,MATCH(CT_Bands_2022_Rates!$B16,CT_Bills_2003_2022!$B$4:$B$25,0),MATCH(CT_Bands_2022_Rates!CN$3,CT_Bills_2003_2022!$N$3:$V$3,0))/SUMIFS(CT_Bands_Revaluing_2022!$W$19:$AF$19, CT_Bands_Revaluing_2022!$W$4:$AF$4, CT_Bands_2022_Rates!CN$3), "n/a")</f>
        <v>9.499999999999998E-3</v>
      </c>
      <c r="CO16" s="148">
        <f>IFERROR(INDEX(CT_Bills_2003_2022!$N$4:$V$25,MATCH(CT_Bands_2022_Rates!$B16,CT_Bills_2003_2022!$B$4:$B$25,0),MATCH(CT_Bands_2022_Rates!CO$3,CT_Bills_2003_2022!$N$3:$V$3,0))/SUMIFS(CT_Bands_Revaluing_2022!$W$19:$AF$19, CT_Bands_Revaluing_2022!$W$4:$AF$4, CT_Bands_2022_Rates!CO$3), "n/a")</f>
        <v>9.4999999999999998E-3</v>
      </c>
      <c r="CP16" s="148">
        <f>IFERROR(INDEX(CT_Bills_2003_2022!$N$4:$V$25,MATCH(CT_Bands_2022_Rates!$B16,CT_Bills_2003_2022!$B$4:$B$25,0),MATCH(CT_Bands_2022_Rates!CP$3,CT_Bills_2003_2022!$N$3:$V$3,0))/SUMIFS(CT_Bands_Revaluing_2022!$W$19:$AF$19, CT_Bands_Revaluing_2022!$W$4:$AF$4, CT_Bands_2022_Rates!CP$3), "n/a")</f>
        <v>9.4999999999999998E-3</v>
      </c>
    </row>
    <row r="17" spans="1:94" x14ac:dyDescent="0.25">
      <c r="A17" s="126" t="s">
        <v>1113</v>
      </c>
      <c r="B17" s="127" t="s">
        <v>1114</v>
      </c>
      <c r="C17" s="127" t="s">
        <v>2330</v>
      </c>
      <c r="D17" s="150">
        <f>IF(N17=0, CT_Modelling_LAs!Q17, N17)</f>
        <v>3.1999999999999997E-3</v>
      </c>
      <c r="E17" s="150">
        <f>IF(X17=0,CT_Modelling_LAs!R17, X17)</f>
        <v>3.7999999999999991E-3</v>
      </c>
      <c r="F17" s="150">
        <f>IF(AH17=0,CT_Modelling_LAs!S17, AH17)</f>
        <v>4.4000000000000003E-3</v>
      </c>
      <c r="G17" s="150">
        <f>IF(AR17=0,CT_Modelling_LAs!T17, AR17)</f>
        <v>5.0000000000000001E-3</v>
      </c>
      <c r="H17" s="150">
        <f>IF(BB17=0,CT_Modelling_LAs!U17, BB17)</f>
        <v>5.6000000000000008E-3</v>
      </c>
      <c r="I17" s="150">
        <f>IF(BL17=0,CT_Modelling_LAs!V17, BL17)</f>
        <v>6.2000000000000006E-3</v>
      </c>
      <c r="J17" s="150">
        <f>IF(BV17=0,CT_Modelling_LAs!W17, BV17)</f>
        <v>6.6E-3</v>
      </c>
      <c r="K17" s="150">
        <f>IF(CF17=0,CT_Modelling_LAs!X17, CF17)</f>
        <v>6.6E-3</v>
      </c>
      <c r="L17" s="150">
        <f>IF(CG17=0,CT_Modelling_LAs!Y17, CP17)</f>
        <v>6.6E-3</v>
      </c>
      <c r="M17" s="138"/>
      <c r="N17" s="148">
        <f>IFERROR(INDEX(CT_Bills_2003_2022!$N$4:$V$25,MATCH(CT_Bands_2022_Rates!$B17,CT_Bills_2003_2022!$B$4:$B$25,0),MATCH(CT_Bands_2022_Rates!N$3,CT_Bills_2003_2022!$N$3:$V$3,0))/SUMIFS(CT_Bands_Revaluing_2022!$W$19:$AF$19, CT_Bands_Revaluing_2022!$W$4:$AF$4, CT_Bands_2022_Rates!N$3), "n/a")</f>
        <v>3.1999999999999997E-3</v>
      </c>
      <c r="O17" s="148">
        <f>IFERROR(INDEX(CT_Bills_2003_2022!$N$4:$V$25,MATCH(CT_Bands_2022_Rates!$B17,CT_Bills_2003_2022!$B$4:$B$25,0),MATCH(CT_Bands_2022_Rates!O$3,CT_Bills_2003_2022!$N$3:$V$3,0))/SUMIFS(CT_Bands_Revaluing_2022!$W$19:$AF$19, CT_Bands_Revaluing_2022!$W$4:$AF$4, CT_Bands_2022_Rates!O$3), "n/a")</f>
        <v>3.7999999999999991E-3</v>
      </c>
      <c r="P17" s="148">
        <f>IFERROR(INDEX(CT_Bills_2003_2022!$N$4:$V$25,MATCH(CT_Bands_2022_Rates!$B17,CT_Bills_2003_2022!$B$4:$B$25,0),MATCH(CT_Bands_2022_Rates!P$3,CT_Bills_2003_2022!$N$3:$V$3,0))/SUMIFS(CT_Bands_Revaluing_2022!$W$19:$AF$19, CT_Bands_Revaluing_2022!$W$4:$AF$4, CT_Bands_2022_Rates!P$3), "n/a")</f>
        <v>4.4000000000000003E-3</v>
      </c>
      <c r="Q17" s="148">
        <f>IFERROR(INDEX(CT_Bills_2003_2022!$N$4:$V$25,MATCH(CT_Bands_2022_Rates!$B17,CT_Bills_2003_2022!$B$4:$B$25,0),MATCH(CT_Bands_2022_Rates!Q$3,CT_Bills_2003_2022!$N$3:$V$3,0))/SUMIFS(CT_Bands_Revaluing_2022!$W$19:$AF$19, CT_Bands_Revaluing_2022!$W$4:$AF$4, CT_Bands_2022_Rates!Q$3), "n/a")</f>
        <v>5.0000000000000001E-3</v>
      </c>
      <c r="R17" s="148">
        <f>IFERROR(INDEX(CT_Bills_2003_2022!$N$4:$V$25,MATCH(CT_Bands_2022_Rates!$B17,CT_Bills_2003_2022!$B$4:$B$25,0),MATCH(CT_Bands_2022_Rates!R$3,CT_Bills_2003_2022!$N$3:$V$3,0))/SUMIFS(CT_Bands_Revaluing_2022!$W$19:$AF$19, CT_Bands_Revaluing_2022!$W$4:$AF$4, CT_Bands_2022_Rates!R$3), "n/a")</f>
        <v>5.6000000000000008E-3</v>
      </c>
      <c r="S17" s="148">
        <f>IFERROR(INDEX(CT_Bills_2003_2022!$N$4:$V$25,MATCH(CT_Bands_2022_Rates!$B17,CT_Bills_2003_2022!$B$4:$B$25,0),MATCH(CT_Bands_2022_Rates!S$3,CT_Bills_2003_2022!$N$3:$V$3,0))/SUMIFS(CT_Bands_Revaluing_2022!$W$19:$AF$19, CT_Bands_Revaluing_2022!$W$4:$AF$4, CT_Bands_2022_Rates!S$3), "n/a")</f>
        <v>6.2000000000000006E-3</v>
      </c>
      <c r="T17" s="148">
        <f>IFERROR(INDEX(CT_Bills_2003_2022!$N$4:$V$25,MATCH(CT_Bands_2022_Rates!$B17,CT_Bills_2003_2022!$B$4:$B$25,0),MATCH(CT_Bands_2022_Rates!T$3,CT_Bills_2003_2022!$N$3:$V$3,0))/SUMIFS(CT_Bands_Revaluing_2022!$W$19:$AF$19, CT_Bands_Revaluing_2022!$W$4:$AF$4, CT_Bands_2022_Rates!T$3), "n/a")</f>
        <v>6.6E-3</v>
      </c>
      <c r="U17" s="148">
        <f>IFERROR(INDEX(CT_Bills_2003_2022!$N$4:$V$25,MATCH(CT_Bands_2022_Rates!$B17,CT_Bills_2003_2022!$B$4:$B$25,0),MATCH(CT_Bands_2022_Rates!U$3,CT_Bills_2003_2022!$N$3:$V$3,0))/SUMIFS(CT_Bands_Revaluing_2022!$W$19:$AF$19, CT_Bands_Revaluing_2022!$W$4:$AF$4, CT_Bands_2022_Rates!U$3), "n/a")</f>
        <v>6.6E-3</v>
      </c>
      <c r="V17" s="148">
        <f>IFERROR(INDEX(CT_Bills_2003_2022!$N$4:$V$25,MATCH(CT_Bands_2022_Rates!$B17,CT_Bills_2003_2022!$B$4:$B$25,0),MATCH(CT_Bands_2022_Rates!V$3,CT_Bills_2003_2022!$N$3:$V$3,0))/SUMIFS(CT_Bands_Revaluing_2022!$W$19:$AF$19, CT_Bands_Revaluing_2022!$W$4:$AF$4, CT_Bands_2022_Rates!V$3), "n/a")</f>
        <v>6.6E-3</v>
      </c>
      <c r="W17" s="149">
        <f>IFERROR(INDEX(CT_Bills_2003_2022!$N$4:$V$25,MATCH(CT_Bands_2022_Rates!$B17,CT_Bills_2003_2022!$B$4:$B$25,0),MATCH(CT_Bands_2022_Rates!W$3,CT_Bills_2003_2022!$N$3:$V$3,0))/SUMIFS(CT_Bands_Revaluing_2022!$W$19:$AF$19, CT_Bands_Revaluing_2022!$W$4:$AF$4, CT_Bands_2022_Rates!W$3), "n/a")</f>
        <v>3.1999999999999997E-3</v>
      </c>
      <c r="X17" s="148">
        <f>IFERROR(INDEX(CT_Bills_2003_2022!$N$4:$V$25,MATCH(CT_Bands_2022_Rates!$B17,CT_Bills_2003_2022!$B$4:$B$25,0),MATCH(CT_Bands_2022_Rates!X$3,CT_Bills_2003_2022!$N$3:$V$3,0))/SUMIFS(CT_Bands_Revaluing_2022!$W$19:$AF$19, CT_Bands_Revaluing_2022!$W$4:$AF$4, CT_Bands_2022_Rates!X$3), "n/a")</f>
        <v>3.7999999999999991E-3</v>
      </c>
      <c r="Y17" s="148">
        <f>IFERROR(INDEX(CT_Bills_2003_2022!$N$4:$V$25,MATCH(CT_Bands_2022_Rates!$B17,CT_Bills_2003_2022!$B$4:$B$25,0),MATCH(CT_Bands_2022_Rates!Y$3,CT_Bills_2003_2022!$N$3:$V$3,0))/SUMIFS(CT_Bands_Revaluing_2022!$W$19:$AF$19, CT_Bands_Revaluing_2022!$W$4:$AF$4, CT_Bands_2022_Rates!Y$3), "n/a")</f>
        <v>4.4000000000000003E-3</v>
      </c>
      <c r="Z17" s="148">
        <f>IFERROR(INDEX(CT_Bills_2003_2022!$N$4:$V$25,MATCH(CT_Bands_2022_Rates!$B17,CT_Bills_2003_2022!$B$4:$B$25,0),MATCH(CT_Bands_2022_Rates!Z$3,CT_Bills_2003_2022!$N$3:$V$3,0))/SUMIFS(CT_Bands_Revaluing_2022!$W$19:$AF$19, CT_Bands_Revaluing_2022!$W$4:$AF$4, CT_Bands_2022_Rates!Z$3), "n/a")</f>
        <v>5.0000000000000001E-3</v>
      </c>
      <c r="AA17" s="148">
        <f>IFERROR(INDEX(CT_Bills_2003_2022!$N$4:$V$25,MATCH(CT_Bands_2022_Rates!$B17,CT_Bills_2003_2022!$B$4:$B$25,0),MATCH(CT_Bands_2022_Rates!AA$3,CT_Bills_2003_2022!$N$3:$V$3,0))/SUMIFS(CT_Bands_Revaluing_2022!$W$19:$AF$19, CT_Bands_Revaluing_2022!$W$4:$AF$4, CT_Bands_2022_Rates!AA$3), "n/a")</f>
        <v>5.6000000000000008E-3</v>
      </c>
      <c r="AB17" s="148">
        <f>IFERROR(INDEX(CT_Bills_2003_2022!$N$4:$V$25,MATCH(CT_Bands_2022_Rates!$B17,CT_Bills_2003_2022!$B$4:$B$25,0),MATCH(CT_Bands_2022_Rates!AB$3,CT_Bills_2003_2022!$N$3:$V$3,0))/SUMIFS(CT_Bands_Revaluing_2022!$W$19:$AF$19, CT_Bands_Revaluing_2022!$W$4:$AF$4, CT_Bands_2022_Rates!AB$3), "n/a")</f>
        <v>6.2000000000000006E-3</v>
      </c>
      <c r="AC17" s="148">
        <f>IFERROR(INDEX(CT_Bills_2003_2022!$N$4:$V$25,MATCH(CT_Bands_2022_Rates!$B17,CT_Bills_2003_2022!$B$4:$B$25,0),MATCH(CT_Bands_2022_Rates!AC$3,CT_Bills_2003_2022!$N$3:$V$3,0))/SUMIFS(CT_Bands_Revaluing_2022!$W$19:$AF$19, CT_Bands_Revaluing_2022!$W$4:$AF$4, CT_Bands_2022_Rates!AC$3), "n/a")</f>
        <v>6.6E-3</v>
      </c>
      <c r="AD17" s="148">
        <f>IFERROR(INDEX(CT_Bills_2003_2022!$N$4:$V$25,MATCH(CT_Bands_2022_Rates!$B17,CT_Bills_2003_2022!$B$4:$B$25,0),MATCH(CT_Bands_2022_Rates!AD$3,CT_Bills_2003_2022!$N$3:$V$3,0))/SUMIFS(CT_Bands_Revaluing_2022!$W$19:$AF$19, CT_Bands_Revaluing_2022!$W$4:$AF$4, CT_Bands_2022_Rates!AD$3), "n/a")</f>
        <v>6.6E-3</v>
      </c>
      <c r="AE17" s="148">
        <f>IFERROR(INDEX(CT_Bills_2003_2022!$N$4:$V$25,MATCH(CT_Bands_2022_Rates!$B17,CT_Bills_2003_2022!$B$4:$B$25,0),MATCH(CT_Bands_2022_Rates!AE$3,CT_Bills_2003_2022!$N$3:$V$3,0))/SUMIFS(CT_Bands_Revaluing_2022!$W$19:$AF$19, CT_Bands_Revaluing_2022!$W$4:$AF$4, CT_Bands_2022_Rates!AE$3), "n/a")</f>
        <v>6.6E-3</v>
      </c>
      <c r="AF17" s="149">
        <f>IFERROR(INDEX(CT_Bills_2003_2022!$N$4:$V$25,MATCH(CT_Bands_2022_Rates!$B17,CT_Bills_2003_2022!$B$4:$B$25,0),MATCH(CT_Bands_2022_Rates!AF$3,CT_Bills_2003_2022!$N$3:$V$3,0))/SUMIFS(CT_Bands_Revaluing_2022!$W$19:$AF$19, CT_Bands_Revaluing_2022!$W$4:$AF$4, CT_Bands_2022_Rates!AF$3), "n/a")</f>
        <v>3.1999999999999997E-3</v>
      </c>
      <c r="AG17" s="148">
        <f>IFERROR(INDEX(CT_Bills_2003_2022!$N$4:$V$25,MATCH(CT_Bands_2022_Rates!$B17,CT_Bills_2003_2022!$B$4:$B$25,0),MATCH(CT_Bands_2022_Rates!AG$3,CT_Bills_2003_2022!$N$3:$V$3,0))/SUMIFS(CT_Bands_Revaluing_2022!$W$19:$AF$19, CT_Bands_Revaluing_2022!$W$4:$AF$4, CT_Bands_2022_Rates!AG$3), "n/a")</f>
        <v>3.7999999999999991E-3</v>
      </c>
      <c r="AH17" s="148">
        <f>IFERROR(INDEX(CT_Bills_2003_2022!$N$4:$V$25,MATCH(CT_Bands_2022_Rates!$B17,CT_Bills_2003_2022!$B$4:$B$25,0),MATCH(CT_Bands_2022_Rates!AH$3,CT_Bills_2003_2022!$N$3:$V$3,0))/SUMIFS(CT_Bands_Revaluing_2022!$W$19:$AF$19, CT_Bands_Revaluing_2022!$W$4:$AF$4, CT_Bands_2022_Rates!AH$3), "n/a")</f>
        <v>4.4000000000000003E-3</v>
      </c>
      <c r="AI17" s="148">
        <f>IFERROR(INDEX(CT_Bills_2003_2022!$N$4:$V$25,MATCH(CT_Bands_2022_Rates!$B17,CT_Bills_2003_2022!$B$4:$B$25,0),MATCH(CT_Bands_2022_Rates!AI$3,CT_Bills_2003_2022!$N$3:$V$3,0))/SUMIFS(CT_Bands_Revaluing_2022!$W$19:$AF$19, CT_Bands_Revaluing_2022!$W$4:$AF$4, CT_Bands_2022_Rates!AI$3), "n/a")</f>
        <v>5.0000000000000001E-3</v>
      </c>
      <c r="AJ17" s="148">
        <f>IFERROR(INDEX(CT_Bills_2003_2022!$N$4:$V$25,MATCH(CT_Bands_2022_Rates!$B17,CT_Bills_2003_2022!$B$4:$B$25,0),MATCH(CT_Bands_2022_Rates!AJ$3,CT_Bills_2003_2022!$N$3:$V$3,0))/SUMIFS(CT_Bands_Revaluing_2022!$W$19:$AF$19, CT_Bands_Revaluing_2022!$W$4:$AF$4, CT_Bands_2022_Rates!AJ$3), "n/a")</f>
        <v>5.6000000000000008E-3</v>
      </c>
      <c r="AK17" s="148">
        <f>IFERROR(INDEX(CT_Bills_2003_2022!$N$4:$V$25,MATCH(CT_Bands_2022_Rates!$B17,CT_Bills_2003_2022!$B$4:$B$25,0),MATCH(CT_Bands_2022_Rates!AK$3,CT_Bills_2003_2022!$N$3:$V$3,0))/SUMIFS(CT_Bands_Revaluing_2022!$W$19:$AF$19, CT_Bands_Revaluing_2022!$W$4:$AF$4, CT_Bands_2022_Rates!AK$3), "n/a")</f>
        <v>6.2000000000000006E-3</v>
      </c>
      <c r="AL17" s="148">
        <f>IFERROR(INDEX(CT_Bills_2003_2022!$N$4:$V$25,MATCH(CT_Bands_2022_Rates!$B17,CT_Bills_2003_2022!$B$4:$B$25,0),MATCH(CT_Bands_2022_Rates!AL$3,CT_Bills_2003_2022!$N$3:$V$3,0))/SUMIFS(CT_Bands_Revaluing_2022!$W$19:$AF$19, CT_Bands_Revaluing_2022!$W$4:$AF$4, CT_Bands_2022_Rates!AL$3), "n/a")</f>
        <v>6.6E-3</v>
      </c>
      <c r="AM17" s="148">
        <f>IFERROR(INDEX(CT_Bills_2003_2022!$N$4:$V$25,MATCH(CT_Bands_2022_Rates!$B17,CT_Bills_2003_2022!$B$4:$B$25,0),MATCH(CT_Bands_2022_Rates!AM$3,CT_Bills_2003_2022!$N$3:$V$3,0))/SUMIFS(CT_Bands_Revaluing_2022!$W$19:$AF$19, CT_Bands_Revaluing_2022!$W$4:$AF$4, CT_Bands_2022_Rates!AM$3), "n/a")</f>
        <v>6.6E-3</v>
      </c>
      <c r="AN17" s="148">
        <f>IFERROR(INDEX(CT_Bills_2003_2022!$N$4:$V$25,MATCH(CT_Bands_2022_Rates!$B17,CT_Bills_2003_2022!$B$4:$B$25,0),MATCH(CT_Bands_2022_Rates!AN$3,CT_Bills_2003_2022!$N$3:$V$3,0))/SUMIFS(CT_Bands_Revaluing_2022!$W$19:$AF$19, CT_Bands_Revaluing_2022!$W$4:$AF$4, CT_Bands_2022_Rates!AN$3), "n/a")</f>
        <v>6.6E-3</v>
      </c>
      <c r="AO17" s="149">
        <f>IFERROR(INDEX(CT_Bills_2003_2022!$N$4:$V$25,MATCH(CT_Bands_2022_Rates!$B17,CT_Bills_2003_2022!$B$4:$B$25,0),MATCH(CT_Bands_2022_Rates!AO$3,CT_Bills_2003_2022!$N$3:$V$3,0))/SUMIFS(CT_Bands_Revaluing_2022!$W$19:$AF$19, CT_Bands_Revaluing_2022!$W$4:$AF$4, CT_Bands_2022_Rates!AO$3), "n/a")</f>
        <v>3.1999999999999997E-3</v>
      </c>
      <c r="AP17" s="148">
        <f>IFERROR(INDEX(CT_Bills_2003_2022!$N$4:$V$25,MATCH(CT_Bands_2022_Rates!$B17,CT_Bills_2003_2022!$B$4:$B$25,0),MATCH(CT_Bands_2022_Rates!AP$3,CT_Bills_2003_2022!$N$3:$V$3,0))/SUMIFS(CT_Bands_Revaluing_2022!$W$19:$AF$19, CT_Bands_Revaluing_2022!$W$4:$AF$4, CT_Bands_2022_Rates!AP$3), "n/a")</f>
        <v>3.7999999999999991E-3</v>
      </c>
      <c r="AQ17" s="148">
        <f>IFERROR(INDEX(CT_Bills_2003_2022!$N$4:$V$25,MATCH(CT_Bands_2022_Rates!$B17,CT_Bills_2003_2022!$B$4:$B$25,0),MATCH(CT_Bands_2022_Rates!AQ$3,CT_Bills_2003_2022!$N$3:$V$3,0))/SUMIFS(CT_Bands_Revaluing_2022!$W$19:$AF$19, CT_Bands_Revaluing_2022!$W$4:$AF$4, CT_Bands_2022_Rates!AQ$3), "n/a")</f>
        <v>4.4000000000000003E-3</v>
      </c>
      <c r="AR17" s="148">
        <f>IFERROR(INDEX(CT_Bills_2003_2022!$N$4:$V$25,MATCH(CT_Bands_2022_Rates!$B17,CT_Bills_2003_2022!$B$4:$B$25,0),MATCH(CT_Bands_2022_Rates!AR$3,CT_Bills_2003_2022!$N$3:$V$3,0))/SUMIFS(CT_Bands_Revaluing_2022!$W$19:$AF$19, CT_Bands_Revaluing_2022!$W$4:$AF$4, CT_Bands_2022_Rates!AR$3), "n/a")</f>
        <v>5.0000000000000001E-3</v>
      </c>
      <c r="AS17" s="148">
        <f>IFERROR(INDEX(CT_Bills_2003_2022!$N$4:$V$25,MATCH(CT_Bands_2022_Rates!$B17,CT_Bills_2003_2022!$B$4:$B$25,0),MATCH(CT_Bands_2022_Rates!AS$3,CT_Bills_2003_2022!$N$3:$V$3,0))/SUMIFS(CT_Bands_Revaluing_2022!$W$19:$AF$19, CT_Bands_Revaluing_2022!$W$4:$AF$4, CT_Bands_2022_Rates!AS$3), "n/a")</f>
        <v>5.6000000000000008E-3</v>
      </c>
      <c r="AT17" s="148">
        <f>IFERROR(INDEX(CT_Bills_2003_2022!$N$4:$V$25,MATCH(CT_Bands_2022_Rates!$B17,CT_Bills_2003_2022!$B$4:$B$25,0),MATCH(CT_Bands_2022_Rates!AT$3,CT_Bills_2003_2022!$N$3:$V$3,0))/SUMIFS(CT_Bands_Revaluing_2022!$W$19:$AF$19, CT_Bands_Revaluing_2022!$W$4:$AF$4, CT_Bands_2022_Rates!AT$3), "n/a")</f>
        <v>6.2000000000000006E-3</v>
      </c>
      <c r="AU17" s="148">
        <f>IFERROR(INDEX(CT_Bills_2003_2022!$N$4:$V$25,MATCH(CT_Bands_2022_Rates!$B17,CT_Bills_2003_2022!$B$4:$B$25,0),MATCH(CT_Bands_2022_Rates!AU$3,CT_Bills_2003_2022!$N$3:$V$3,0))/SUMIFS(CT_Bands_Revaluing_2022!$W$19:$AF$19, CT_Bands_Revaluing_2022!$W$4:$AF$4, CT_Bands_2022_Rates!AU$3), "n/a")</f>
        <v>6.6E-3</v>
      </c>
      <c r="AV17" s="148">
        <f>IFERROR(INDEX(CT_Bills_2003_2022!$N$4:$V$25,MATCH(CT_Bands_2022_Rates!$B17,CT_Bills_2003_2022!$B$4:$B$25,0),MATCH(CT_Bands_2022_Rates!AV$3,CT_Bills_2003_2022!$N$3:$V$3,0))/SUMIFS(CT_Bands_Revaluing_2022!$W$19:$AF$19, CT_Bands_Revaluing_2022!$W$4:$AF$4, CT_Bands_2022_Rates!AV$3), "n/a")</f>
        <v>6.6E-3</v>
      </c>
      <c r="AW17" s="148">
        <f>IFERROR(INDEX(CT_Bills_2003_2022!$N$4:$V$25,MATCH(CT_Bands_2022_Rates!$B17,CT_Bills_2003_2022!$B$4:$B$25,0),MATCH(CT_Bands_2022_Rates!AW$3,CT_Bills_2003_2022!$N$3:$V$3,0))/SUMIFS(CT_Bands_Revaluing_2022!$W$19:$AF$19, CT_Bands_Revaluing_2022!$W$4:$AF$4, CT_Bands_2022_Rates!AW$3), "n/a")</f>
        <v>6.6E-3</v>
      </c>
      <c r="AX17" s="149">
        <f>IFERROR(INDEX(CT_Bills_2003_2022!$N$4:$V$25,MATCH(CT_Bands_2022_Rates!$B17,CT_Bills_2003_2022!$B$4:$B$25,0),MATCH(CT_Bands_2022_Rates!AX$3,CT_Bills_2003_2022!$N$3:$V$3,0))/SUMIFS(CT_Bands_Revaluing_2022!$W$19:$AF$19, CT_Bands_Revaluing_2022!$W$4:$AF$4, CT_Bands_2022_Rates!AX$3), "n/a")</f>
        <v>3.1999999999999997E-3</v>
      </c>
      <c r="AY17" s="148">
        <f>IFERROR(INDEX(CT_Bills_2003_2022!$N$4:$V$25,MATCH(CT_Bands_2022_Rates!$B17,CT_Bills_2003_2022!$B$4:$B$25,0),MATCH(CT_Bands_2022_Rates!AY$3,CT_Bills_2003_2022!$N$3:$V$3,0))/SUMIFS(CT_Bands_Revaluing_2022!$W$19:$AF$19, CT_Bands_Revaluing_2022!$W$4:$AF$4, CT_Bands_2022_Rates!AY$3), "n/a")</f>
        <v>3.7999999999999991E-3</v>
      </c>
      <c r="AZ17" s="148">
        <f>IFERROR(INDEX(CT_Bills_2003_2022!$N$4:$V$25,MATCH(CT_Bands_2022_Rates!$B17,CT_Bills_2003_2022!$B$4:$B$25,0),MATCH(CT_Bands_2022_Rates!AZ$3,CT_Bills_2003_2022!$N$3:$V$3,0))/SUMIFS(CT_Bands_Revaluing_2022!$W$19:$AF$19, CT_Bands_Revaluing_2022!$W$4:$AF$4, CT_Bands_2022_Rates!AZ$3), "n/a")</f>
        <v>4.4000000000000003E-3</v>
      </c>
      <c r="BA17" s="148">
        <f>IFERROR(INDEX(CT_Bills_2003_2022!$N$4:$V$25,MATCH(CT_Bands_2022_Rates!$B17,CT_Bills_2003_2022!$B$4:$B$25,0),MATCH(CT_Bands_2022_Rates!BA$3,CT_Bills_2003_2022!$N$3:$V$3,0))/SUMIFS(CT_Bands_Revaluing_2022!$W$19:$AF$19, CT_Bands_Revaluing_2022!$W$4:$AF$4, CT_Bands_2022_Rates!BA$3), "n/a")</f>
        <v>5.0000000000000001E-3</v>
      </c>
      <c r="BB17" s="148">
        <f>IFERROR(INDEX(CT_Bills_2003_2022!$N$4:$V$25,MATCH(CT_Bands_2022_Rates!$B17,CT_Bills_2003_2022!$B$4:$B$25,0),MATCH(CT_Bands_2022_Rates!BB$3,CT_Bills_2003_2022!$N$3:$V$3,0))/SUMIFS(CT_Bands_Revaluing_2022!$W$19:$AF$19, CT_Bands_Revaluing_2022!$W$4:$AF$4, CT_Bands_2022_Rates!BB$3), "n/a")</f>
        <v>5.6000000000000008E-3</v>
      </c>
      <c r="BC17" s="148">
        <f>IFERROR(INDEX(CT_Bills_2003_2022!$N$4:$V$25,MATCH(CT_Bands_2022_Rates!$B17,CT_Bills_2003_2022!$B$4:$B$25,0),MATCH(CT_Bands_2022_Rates!BC$3,CT_Bills_2003_2022!$N$3:$V$3,0))/SUMIFS(CT_Bands_Revaluing_2022!$W$19:$AF$19, CT_Bands_Revaluing_2022!$W$4:$AF$4, CT_Bands_2022_Rates!BC$3), "n/a")</f>
        <v>6.2000000000000006E-3</v>
      </c>
      <c r="BD17" s="148">
        <f>IFERROR(INDEX(CT_Bills_2003_2022!$N$4:$V$25,MATCH(CT_Bands_2022_Rates!$B17,CT_Bills_2003_2022!$B$4:$B$25,0),MATCH(CT_Bands_2022_Rates!BD$3,CT_Bills_2003_2022!$N$3:$V$3,0))/SUMIFS(CT_Bands_Revaluing_2022!$W$19:$AF$19, CT_Bands_Revaluing_2022!$W$4:$AF$4, CT_Bands_2022_Rates!BD$3), "n/a")</f>
        <v>6.6E-3</v>
      </c>
      <c r="BE17" s="148">
        <f>IFERROR(INDEX(CT_Bills_2003_2022!$N$4:$V$25,MATCH(CT_Bands_2022_Rates!$B17,CT_Bills_2003_2022!$B$4:$B$25,0),MATCH(CT_Bands_2022_Rates!BE$3,CT_Bills_2003_2022!$N$3:$V$3,0))/SUMIFS(CT_Bands_Revaluing_2022!$W$19:$AF$19, CT_Bands_Revaluing_2022!$W$4:$AF$4, CT_Bands_2022_Rates!BE$3), "n/a")</f>
        <v>6.6E-3</v>
      </c>
      <c r="BF17" s="148">
        <f>IFERROR(INDEX(CT_Bills_2003_2022!$N$4:$V$25,MATCH(CT_Bands_2022_Rates!$B17,CT_Bills_2003_2022!$B$4:$B$25,0),MATCH(CT_Bands_2022_Rates!BF$3,CT_Bills_2003_2022!$N$3:$V$3,0))/SUMIFS(CT_Bands_Revaluing_2022!$W$19:$AF$19, CT_Bands_Revaluing_2022!$W$4:$AF$4, CT_Bands_2022_Rates!BF$3), "n/a")</f>
        <v>6.6E-3</v>
      </c>
      <c r="BG17" s="149">
        <f>IFERROR(INDEX(CT_Bills_2003_2022!$N$4:$V$25,MATCH(CT_Bands_2022_Rates!$B17,CT_Bills_2003_2022!$B$4:$B$25,0),MATCH(CT_Bands_2022_Rates!BG$3,CT_Bills_2003_2022!$N$3:$V$3,0))/SUMIFS(CT_Bands_Revaluing_2022!$W$19:$AF$19, CT_Bands_Revaluing_2022!$W$4:$AF$4, CT_Bands_2022_Rates!BG$3), "n/a")</f>
        <v>3.1999999999999997E-3</v>
      </c>
      <c r="BH17" s="148">
        <f>IFERROR(INDEX(CT_Bills_2003_2022!$N$4:$V$25,MATCH(CT_Bands_2022_Rates!$B17,CT_Bills_2003_2022!$B$4:$B$25,0),MATCH(CT_Bands_2022_Rates!BH$3,CT_Bills_2003_2022!$N$3:$V$3,0))/SUMIFS(CT_Bands_Revaluing_2022!$W$19:$AF$19, CT_Bands_Revaluing_2022!$W$4:$AF$4, CT_Bands_2022_Rates!BH$3), "n/a")</f>
        <v>3.7999999999999991E-3</v>
      </c>
      <c r="BI17" s="148">
        <f>IFERROR(INDEX(CT_Bills_2003_2022!$N$4:$V$25,MATCH(CT_Bands_2022_Rates!$B17,CT_Bills_2003_2022!$B$4:$B$25,0),MATCH(CT_Bands_2022_Rates!BI$3,CT_Bills_2003_2022!$N$3:$V$3,0))/SUMIFS(CT_Bands_Revaluing_2022!$W$19:$AF$19, CT_Bands_Revaluing_2022!$W$4:$AF$4, CT_Bands_2022_Rates!BI$3), "n/a")</f>
        <v>4.4000000000000003E-3</v>
      </c>
      <c r="BJ17" s="148">
        <f>IFERROR(INDEX(CT_Bills_2003_2022!$N$4:$V$25,MATCH(CT_Bands_2022_Rates!$B17,CT_Bills_2003_2022!$B$4:$B$25,0),MATCH(CT_Bands_2022_Rates!BJ$3,CT_Bills_2003_2022!$N$3:$V$3,0))/SUMIFS(CT_Bands_Revaluing_2022!$W$19:$AF$19, CT_Bands_Revaluing_2022!$W$4:$AF$4, CT_Bands_2022_Rates!BJ$3), "n/a")</f>
        <v>5.0000000000000001E-3</v>
      </c>
      <c r="BK17" s="148">
        <f>IFERROR(INDEX(CT_Bills_2003_2022!$N$4:$V$25,MATCH(CT_Bands_2022_Rates!$B17,CT_Bills_2003_2022!$B$4:$B$25,0),MATCH(CT_Bands_2022_Rates!BK$3,CT_Bills_2003_2022!$N$3:$V$3,0))/SUMIFS(CT_Bands_Revaluing_2022!$W$19:$AF$19, CT_Bands_Revaluing_2022!$W$4:$AF$4, CT_Bands_2022_Rates!BK$3), "n/a")</f>
        <v>5.6000000000000008E-3</v>
      </c>
      <c r="BL17" s="148">
        <f>IFERROR(INDEX(CT_Bills_2003_2022!$N$4:$V$25,MATCH(CT_Bands_2022_Rates!$B17,CT_Bills_2003_2022!$B$4:$B$25,0),MATCH(CT_Bands_2022_Rates!BL$3,CT_Bills_2003_2022!$N$3:$V$3,0))/SUMIFS(CT_Bands_Revaluing_2022!$W$19:$AF$19, CT_Bands_Revaluing_2022!$W$4:$AF$4, CT_Bands_2022_Rates!BL$3), "n/a")</f>
        <v>6.2000000000000006E-3</v>
      </c>
      <c r="BM17" s="148">
        <f>IFERROR(INDEX(CT_Bills_2003_2022!$N$4:$V$25,MATCH(CT_Bands_2022_Rates!$B17,CT_Bills_2003_2022!$B$4:$B$25,0),MATCH(CT_Bands_2022_Rates!BM$3,CT_Bills_2003_2022!$N$3:$V$3,0))/SUMIFS(CT_Bands_Revaluing_2022!$W$19:$AF$19, CT_Bands_Revaluing_2022!$W$4:$AF$4, CT_Bands_2022_Rates!BM$3), "n/a")</f>
        <v>6.6E-3</v>
      </c>
      <c r="BN17" s="148">
        <f>IFERROR(INDEX(CT_Bills_2003_2022!$N$4:$V$25,MATCH(CT_Bands_2022_Rates!$B17,CT_Bills_2003_2022!$B$4:$B$25,0),MATCH(CT_Bands_2022_Rates!BN$3,CT_Bills_2003_2022!$N$3:$V$3,0))/SUMIFS(CT_Bands_Revaluing_2022!$W$19:$AF$19, CT_Bands_Revaluing_2022!$W$4:$AF$4, CT_Bands_2022_Rates!BN$3), "n/a")</f>
        <v>6.6E-3</v>
      </c>
      <c r="BO17" s="148">
        <f>IFERROR(INDEX(CT_Bills_2003_2022!$N$4:$V$25,MATCH(CT_Bands_2022_Rates!$B17,CT_Bills_2003_2022!$B$4:$B$25,0),MATCH(CT_Bands_2022_Rates!BO$3,CT_Bills_2003_2022!$N$3:$V$3,0))/SUMIFS(CT_Bands_Revaluing_2022!$W$19:$AF$19, CT_Bands_Revaluing_2022!$W$4:$AF$4, CT_Bands_2022_Rates!BO$3), "n/a")</f>
        <v>6.6E-3</v>
      </c>
      <c r="BP17" s="149">
        <f>IFERROR(INDEX(CT_Bills_2003_2022!$N$4:$V$25,MATCH(CT_Bands_2022_Rates!$B17,CT_Bills_2003_2022!$B$4:$B$25,0),MATCH(CT_Bands_2022_Rates!BP$3,CT_Bills_2003_2022!$N$3:$V$3,0))/SUMIFS(CT_Bands_Revaluing_2022!$W$19:$AF$19, CT_Bands_Revaluing_2022!$W$4:$AF$4, CT_Bands_2022_Rates!BP$3), "n/a")</f>
        <v>3.1999999999999997E-3</v>
      </c>
      <c r="BQ17" s="148">
        <f>IFERROR(INDEX(CT_Bills_2003_2022!$N$4:$V$25,MATCH(CT_Bands_2022_Rates!$B17,CT_Bills_2003_2022!$B$4:$B$25,0),MATCH(CT_Bands_2022_Rates!BQ$3,CT_Bills_2003_2022!$N$3:$V$3,0))/SUMIFS(CT_Bands_Revaluing_2022!$W$19:$AF$19, CT_Bands_Revaluing_2022!$W$4:$AF$4, CT_Bands_2022_Rates!BQ$3), "n/a")</f>
        <v>3.7999999999999991E-3</v>
      </c>
      <c r="BR17" s="148">
        <f>IFERROR(INDEX(CT_Bills_2003_2022!$N$4:$V$25,MATCH(CT_Bands_2022_Rates!$B17,CT_Bills_2003_2022!$B$4:$B$25,0),MATCH(CT_Bands_2022_Rates!BR$3,CT_Bills_2003_2022!$N$3:$V$3,0))/SUMIFS(CT_Bands_Revaluing_2022!$W$19:$AF$19, CT_Bands_Revaluing_2022!$W$4:$AF$4, CT_Bands_2022_Rates!BR$3), "n/a")</f>
        <v>4.4000000000000003E-3</v>
      </c>
      <c r="BS17" s="148">
        <f>IFERROR(INDEX(CT_Bills_2003_2022!$N$4:$V$25,MATCH(CT_Bands_2022_Rates!$B17,CT_Bills_2003_2022!$B$4:$B$25,0),MATCH(CT_Bands_2022_Rates!BS$3,CT_Bills_2003_2022!$N$3:$V$3,0))/SUMIFS(CT_Bands_Revaluing_2022!$W$19:$AF$19, CT_Bands_Revaluing_2022!$W$4:$AF$4, CT_Bands_2022_Rates!BS$3), "n/a")</f>
        <v>5.0000000000000001E-3</v>
      </c>
      <c r="BT17" s="148">
        <f>IFERROR(INDEX(CT_Bills_2003_2022!$N$4:$V$25,MATCH(CT_Bands_2022_Rates!$B17,CT_Bills_2003_2022!$B$4:$B$25,0),MATCH(CT_Bands_2022_Rates!BT$3,CT_Bills_2003_2022!$N$3:$V$3,0))/SUMIFS(CT_Bands_Revaluing_2022!$W$19:$AF$19, CT_Bands_Revaluing_2022!$W$4:$AF$4, CT_Bands_2022_Rates!BT$3), "n/a")</f>
        <v>5.6000000000000008E-3</v>
      </c>
      <c r="BU17" s="148">
        <f>IFERROR(INDEX(CT_Bills_2003_2022!$N$4:$V$25,MATCH(CT_Bands_2022_Rates!$B17,CT_Bills_2003_2022!$B$4:$B$25,0),MATCH(CT_Bands_2022_Rates!BU$3,CT_Bills_2003_2022!$N$3:$V$3,0))/SUMIFS(CT_Bands_Revaluing_2022!$W$19:$AF$19, CT_Bands_Revaluing_2022!$W$4:$AF$4, CT_Bands_2022_Rates!BU$3), "n/a")</f>
        <v>6.2000000000000006E-3</v>
      </c>
      <c r="BV17" s="148">
        <f>IFERROR(INDEX(CT_Bills_2003_2022!$N$4:$V$25,MATCH(CT_Bands_2022_Rates!$B17,CT_Bills_2003_2022!$B$4:$B$25,0),MATCH(CT_Bands_2022_Rates!BV$3,CT_Bills_2003_2022!$N$3:$V$3,0))/SUMIFS(CT_Bands_Revaluing_2022!$W$19:$AF$19, CT_Bands_Revaluing_2022!$W$4:$AF$4, CT_Bands_2022_Rates!BV$3), "n/a")</f>
        <v>6.6E-3</v>
      </c>
      <c r="BW17" s="148">
        <f>IFERROR(INDEX(CT_Bills_2003_2022!$N$4:$V$25,MATCH(CT_Bands_2022_Rates!$B17,CT_Bills_2003_2022!$B$4:$B$25,0),MATCH(CT_Bands_2022_Rates!BW$3,CT_Bills_2003_2022!$N$3:$V$3,0))/SUMIFS(CT_Bands_Revaluing_2022!$W$19:$AF$19, CT_Bands_Revaluing_2022!$W$4:$AF$4, CT_Bands_2022_Rates!BW$3), "n/a")</f>
        <v>6.6E-3</v>
      </c>
      <c r="BX17" s="148">
        <f>IFERROR(INDEX(CT_Bills_2003_2022!$N$4:$V$25,MATCH(CT_Bands_2022_Rates!$B17,CT_Bills_2003_2022!$B$4:$B$25,0),MATCH(CT_Bands_2022_Rates!BX$3,CT_Bills_2003_2022!$N$3:$V$3,0))/SUMIFS(CT_Bands_Revaluing_2022!$W$19:$AF$19, CT_Bands_Revaluing_2022!$W$4:$AF$4, CT_Bands_2022_Rates!BX$3), "n/a")</f>
        <v>6.6E-3</v>
      </c>
      <c r="BY17" s="149">
        <f>IFERROR(INDEX(CT_Bills_2003_2022!$N$4:$V$25,MATCH(CT_Bands_2022_Rates!$B17,CT_Bills_2003_2022!$B$4:$B$25,0),MATCH(CT_Bands_2022_Rates!BY$3,CT_Bills_2003_2022!$N$3:$V$3,0))/SUMIFS(CT_Bands_Revaluing_2022!$W$19:$AF$19, CT_Bands_Revaluing_2022!$W$4:$AF$4, CT_Bands_2022_Rates!BY$3), "n/a")</f>
        <v>3.1999999999999997E-3</v>
      </c>
      <c r="BZ17" s="148">
        <f>IFERROR(INDEX(CT_Bills_2003_2022!$N$4:$V$25,MATCH(CT_Bands_2022_Rates!$B17,CT_Bills_2003_2022!$B$4:$B$25,0),MATCH(CT_Bands_2022_Rates!BZ$3,CT_Bills_2003_2022!$N$3:$V$3,0))/SUMIFS(CT_Bands_Revaluing_2022!$W$19:$AF$19, CT_Bands_Revaluing_2022!$W$4:$AF$4, CT_Bands_2022_Rates!BZ$3), "n/a")</f>
        <v>3.7999999999999991E-3</v>
      </c>
      <c r="CA17" s="148">
        <f>IFERROR(INDEX(CT_Bills_2003_2022!$N$4:$V$25,MATCH(CT_Bands_2022_Rates!$B17,CT_Bills_2003_2022!$B$4:$B$25,0),MATCH(CT_Bands_2022_Rates!CA$3,CT_Bills_2003_2022!$N$3:$V$3,0))/SUMIFS(CT_Bands_Revaluing_2022!$W$19:$AF$19, CT_Bands_Revaluing_2022!$W$4:$AF$4, CT_Bands_2022_Rates!CA$3), "n/a")</f>
        <v>4.4000000000000003E-3</v>
      </c>
      <c r="CB17" s="148">
        <f>IFERROR(INDEX(CT_Bills_2003_2022!$N$4:$V$25,MATCH(CT_Bands_2022_Rates!$B17,CT_Bills_2003_2022!$B$4:$B$25,0),MATCH(CT_Bands_2022_Rates!CB$3,CT_Bills_2003_2022!$N$3:$V$3,0))/SUMIFS(CT_Bands_Revaluing_2022!$W$19:$AF$19, CT_Bands_Revaluing_2022!$W$4:$AF$4, CT_Bands_2022_Rates!CB$3), "n/a")</f>
        <v>5.0000000000000001E-3</v>
      </c>
      <c r="CC17" s="148">
        <f>IFERROR(INDEX(CT_Bills_2003_2022!$N$4:$V$25,MATCH(CT_Bands_2022_Rates!$B17,CT_Bills_2003_2022!$B$4:$B$25,0),MATCH(CT_Bands_2022_Rates!CC$3,CT_Bills_2003_2022!$N$3:$V$3,0))/SUMIFS(CT_Bands_Revaluing_2022!$W$19:$AF$19, CT_Bands_Revaluing_2022!$W$4:$AF$4, CT_Bands_2022_Rates!CC$3), "n/a")</f>
        <v>5.6000000000000008E-3</v>
      </c>
      <c r="CD17" s="148">
        <f>IFERROR(INDEX(CT_Bills_2003_2022!$N$4:$V$25,MATCH(CT_Bands_2022_Rates!$B17,CT_Bills_2003_2022!$B$4:$B$25,0),MATCH(CT_Bands_2022_Rates!CD$3,CT_Bills_2003_2022!$N$3:$V$3,0))/SUMIFS(CT_Bands_Revaluing_2022!$W$19:$AF$19, CT_Bands_Revaluing_2022!$W$4:$AF$4, CT_Bands_2022_Rates!CD$3), "n/a")</f>
        <v>6.2000000000000006E-3</v>
      </c>
      <c r="CE17" s="148">
        <f>IFERROR(INDEX(CT_Bills_2003_2022!$N$4:$V$25,MATCH(CT_Bands_2022_Rates!$B17,CT_Bills_2003_2022!$B$4:$B$25,0),MATCH(CT_Bands_2022_Rates!CE$3,CT_Bills_2003_2022!$N$3:$V$3,0))/SUMIFS(CT_Bands_Revaluing_2022!$W$19:$AF$19, CT_Bands_Revaluing_2022!$W$4:$AF$4, CT_Bands_2022_Rates!CE$3), "n/a")</f>
        <v>6.6E-3</v>
      </c>
      <c r="CF17" s="148">
        <f>IFERROR(INDEX(CT_Bills_2003_2022!$N$4:$V$25,MATCH(CT_Bands_2022_Rates!$B17,CT_Bills_2003_2022!$B$4:$B$25,0),MATCH(CT_Bands_2022_Rates!CF$3,CT_Bills_2003_2022!$N$3:$V$3,0))/SUMIFS(CT_Bands_Revaluing_2022!$W$19:$AF$19, CT_Bands_Revaluing_2022!$W$4:$AF$4, CT_Bands_2022_Rates!CF$3), "n/a")</f>
        <v>6.6E-3</v>
      </c>
      <c r="CG17" s="148">
        <f>IFERROR(INDEX(CT_Bills_2003_2022!$N$4:$V$25,MATCH(CT_Bands_2022_Rates!$B17,CT_Bills_2003_2022!$B$4:$B$25,0),MATCH(CT_Bands_2022_Rates!CG$3,CT_Bills_2003_2022!$N$3:$V$3,0))/SUMIFS(CT_Bands_Revaluing_2022!$W$19:$AF$19, CT_Bands_Revaluing_2022!$W$4:$AF$4, CT_Bands_2022_Rates!CG$3), "n/a")</f>
        <v>6.6E-3</v>
      </c>
      <c r="CH17" s="148">
        <f>IFERROR(INDEX(CT_Bills_2003_2022!$N$4:$V$25,MATCH(CT_Bands_2022_Rates!$B17,CT_Bills_2003_2022!$B$4:$B$25,0),MATCH(CT_Bands_2022_Rates!CH$3,CT_Bills_2003_2022!$N$3:$V$3,0))/SUMIFS(CT_Bands_Revaluing_2022!$W$19:$AF$19, CT_Bands_Revaluing_2022!$W$4:$AF$4, CT_Bands_2022_Rates!CH$3), "n/a")</f>
        <v>3.1999999999999997E-3</v>
      </c>
      <c r="CI17" s="148">
        <f>IFERROR(INDEX(CT_Bills_2003_2022!$N$4:$V$25,MATCH(CT_Bands_2022_Rates!$B17,CT_Bills_2003_2022!$B$4:$B$25,0),MATCH(CT_Bands_2022_Rates!CI$3,CT_Bills_2003_2022!$N$3:$V$3,0))/SUMIFS(CT_Bands_Revaluing_2022!$W$19:$AF$19, CT_Bands_Revaluing_2022!$W$4:$AF$4, CT_Bands_2022_Rates!CI$3), "n/a")</f>
        <v>3.7999999999999991E-3</v>
      </c>
      <c r="CJ17" s="148">
        <f>IFERROR(INDEX(CT_Bills_2003_2022!$N$4:$V$25,MATCH(CT_Bands_2022_Rates!$B17,CT_Bills_2003_2022!$B$4:$B$25,0),MATCH(CT_Bands_2022_Rates!CJ$3,CT_Bills_2003_2022!$N$3:$V$3,0))/SUMIFS(CT_Bands_Revaluing_2022!$W$19:$AF$19, CT_Bands_Revaluing_2022!$W$4:$AF$4, CT_Bands_2022_Rates!CJ$3), "n/a")</f>
        <v>4.4000000000000003E-3</v>
      </c>
      <c r="CK17" s="148">
        <f>IFERROR(INDEX(CT_Bills_2003_2022!$N$4:$V$25,MATCH(CT_Bands_2022_Rates!$B17,CT_Bills_2003_2022!$B$4:$B$25,0),MATCH(CT_Bands_2022_Rates!CK$3,CT_Bills_2003_2022!$N$3:$V$3,0))/SUMIFS(CT_Bands_Revaluing_2022!$W$19:$AF$19, CT_Bands_Revaluing_2022!$W$4:$AF$4, CT_Bands_2022_Rates!CK$3), "n/a")</f>
        <v>5.0000000000000001E-3</v>
      </c>
      <c r="CL17" s="148">
        <f>IFERROR(INDEX(CT_Bills_2003_2022!$N$4:$V$25,MATCH(CT_Bands_2022_Rates!$B17,CT_Bills_2003_2022!$B$4:$B$25,0),MATCH(CT_Bands_2022_Rates!CL$3,CT_Bills_2003_2022!$N$3:$V$3,0))/SUMIFS(CT_Bands_Revaluing_2022!$W$19:$AF$19, CT_Bands_Revaluing_2022!$W$4:$AF$4, CT_Bands_2022_Rates!CL$3), "n/a")</f>
        <v>5.6000000000000008E-3</v>
      </c>
      <c r="CM17" s="148">
        <f>IFERROR(INDEX(CT_Bills_2003_2022!$N$4:$V$25,MATCH(CT_Bands_2022_Rates!$B17,CT_Bills_2003_2022!$B$4:$B$25,0),MATCH(CT_Bands_2022_Rates!CM$3,CT_Bills_2003_2022!$N$3:$V$3,0))/SUMIFS(CT_Bands_Revaluing_2022!$W$19:$AF$19, CT_Bands_Revaluing_2022!$W$4:$AF$4, CT_Bands_2022_Rates!CM$3), "n/a")</f>
        <v>6.2000000000000006E-3</v>
      </c>
      <c r="CN17" s="148">
        <f>IFERROR(INDEX(CT_Bills_2003_2022!$N$4:$V$25,MATCH(CT_Bands_2022_Rates!$B17,CT_Bills_2003_2022!$B$4:$B$25,0),MATCH(CT_Bands_2022_Rates!CN$3,CT_Bills_2003_2022!$N$3:$V$3,0))/SUMIFS(CT_Bands_Revaluing_2022!$W$19:$AF$19, CT_Bands_Revaluing_2022!$W$4:$AF$4, CT_Bands_2022_Rates!CN$3), "n/a")</f>
        <v>6.6E-3</v>
      </c>
      <c r="CO17" s="148">
        <f>IFERROR(INDEX(CT_Bills_2003_2022!$N$4:$V$25,MATCH(CT_Bands_2022_Rates!$B17,CT_Bills_2003_2022!$B$4:$B$25,0),MATCH(CT_Bands_2022_Rates!CO$3,CT_Bills_2003_2022!$N$3:$V$3,0))/SUMIFS(CT_Bands_Revaluing_2022!$W$19:$AF$19, CT_Bands_Revaluing_2022!$W$4:$AF$4, CT_Bands_2022_Rates!CO$3), "n/a")</f>
        <v>6.6E-3</v>
      </c>
      <c r="CP17" s="148">
        <f>IFERROR(INDEX(CT_Bills_2003_2022!$N$4:$V$25,MATCH(CT_Bands_2022_Rates!$B17,CT_Bills_2003_2022!$B$4:$B$25,0),MATCH(CT_Bands_2022_Rates!CP$3,CT_Bills_2003_2022!$N$3:$V$3,0))/SUMIFS(CT_Bands_Revaluing_2022!$W$19:$AF$19, CT_Bands_Revaluing_2022!$W$4:$AF$4, CT_Bands_2022_Rates!CP$3), "n/a")</f>
        <v>6.6E-3</v>
      </c>
    </row>
    <row r="18" spans="1:94" x14ac:dyDescent="0.25">
      <c r="A18" s="126" t="s">
        <v>1115</v>
      </c>
      <c r="B18" s="127" t="s">
        <v>1116</v>
      </c>
      <c r="C18" s="127" t="s">
        <v>2220</v>
      </c>
      <c r="D18" s="150">
        <f>IF(N18=0, CT_Modelling_LAs!Q18, N18)</f>
        <v>4.3999999999999994E-3</v>
      </c>
      <c r="E18" s="150">
        <f>IF(X18=0,CT_Modelling_LAs!R18, X18)</f>
        <v>4.8999999999999998E-3</v>
      </c>
      <c r="F18" s="150">
        <f>IF(AH18=0,CT_Modelling_LAs!S18, AH18)</f>
        <v>5.2999999999999992E-3</v>
      </c>
      <c r="G18" s="150">
        <f>IF(AR18=0,CT_Modelling_LAs!T18, AR18)</f>
        <v>5.7999999999999987E-3</v>
      </c>
      <c r="H18" s="150">
        <f>IF(BB18=0,CT_Modelling_LAs!U18, BB18)</f>
        <v>6.3000000000000009E-3</v>
      </c>
      <c r="I18" s="150">
        <f>IF(BL18=0,CT_Modelling_LAs!V18, BL18)</f>
        <v>6.4999999999999997E-3</v>
      </c>
      <c r="J18" s="150">
        <f>IF(BV18=0,CT_Modelling_LAs!W18, BV18)</f>
        <v>6.6999999999999994E-3</v>
      </c>
      <c r="K18" s="150">
        <f>IF(CF18=0,CT_Modelling_LAs!X18, CF18)</f>
        <v>6.8999999999999999E-3</v>
      </c>
      <c r="L18" s="150">
        <f>IF(CG18=0,CT_Modelling_LAs!Y18, CP18)</f>
        <v>7.1999999999999989E-3</v>
      </c>
      <c r="M18" s="138"/>
      <c r="N18" s="148">
        <f>IFERROR(INDEX(CT_Bills_2003_2022!$N$4:$V$25,MATCH(CT_Bands_2022_Rates!$B18,CT_Bills_2003_2022!$B$4:$B$25,0),MATCH(CT_Bands_2022_Rates!N$3,CT_Bills_2003_2022!$N$3:$V$3,0))/SUMIFS(CT_Bands_Revaluing_2022!$W$19:$AF$19, CT_Bands_Revaluing_2022!$W$4:$AF$4, CT_Bands_2022_Rates!N$3), "n/a")</f>
        <v>4.3999999999999994E-3</v>
      </c>
      <c r="O18" s="148">
        <f>IFERROR(INDEX(CT_Bills_2003_2022!$N$4:$V$25,MATCH(CT_Bands_2022_Rates!$B18,CT_Bills_2003_2022!$B$4:$B$25,0),MATCH(CT_Bands_2022_Rates!O$3,CT_Bills_2003_2022!$N$3:$V$3,0))/SUMIFS(CT_Bands_Revaluing_2022!$W$19:$AF$19, CT_Bands_Revaluing_2022!$W$4:$AF$4, CT_Bands_2022_Rates!O$3), "n/a")</f>
        <v>4.8999999999999998E-3</v>
      </c>
      <c r="P18" s="148">
        <f>IFERROR(INDEX(CT_Bills_2003_2022!$N$4:$V$25,MATCH(CT_Bands_2022_Rates!$B18,CT_Bills_2003_2022!$B$4:$B$25,0),MATCH(CT_Bands_2022_Rates!P$3,CT_Bills_2003_2022!$N$3:$V$3,0))/SUMIFS(CT_Bands_Revaluing_2022!$W$19:$AF$19, CT_Bands_Revaluing_2022!$W$4:$AF$4, CT_Bands_2022_Rates!P$3), "n/a")</f>
        <v>5.2999999999999992E-3</v>
      </c>
      <c r="Q18" s="148">
        <f>IFERROR(INDEX(CT_Bills_2003_2022!$N$4:$V$25,MATCH(CT_Bands_2022_Rates!$B18,CT_Bills_2003_2022!$B$4:$B$25,0),MATCH(CT_Bands_2022_Rates!Q$3,CT_Bills_2003_2022!$N$3:$V$3,0))/SUMIFS(CT_Bands_Revaluing_2022!$W$19:$AF$19, CT_Bands_Revaluing_2022!$W$4:$AF$4, CT_Bands_2022_Rates!Q$3), "n/a")</f>
        <v>5.7999999999999987E-3</v>
      </c>
      <c r="R18" s="148">
        <f>IFERROR(INDEX(CT_Bills_2003_2022!$N$4:$V$25,MATCH(CT_Bands_2022_Rates!$B18,CT_Bills_2003_2022!$B$4:$B$25,0),MATCH(CT_Bands_2022_Rates!R$3,CT_Bills_2003_2022!$N$3:$V$3,0))/SUMIFS(CT_Bands_Revaluing_2022!$W$19:$AF$19, CT_Bands_Revaluing_2022!$W$4:$AF$4, CT_Bands_2022_Rates!R$3), "n/a")</f>
        <v>6.3000000000000009E-3</v>
      </c>
      <c r="S18" s="148">
        <f>IFERROR(INDEX(CT_Bills_2003_2022!$N$4:$V$25,MATCH(CT_Bands_2022_Rates!$B18,CT_Bills_2003_2022!$B$4:$B$25,0),MATCH(CT_Bands_2022_Rates!S$3,CT_Bills_2003_2022!$N$3:$V$3,0))/SUMIFS(CT_Bands_Revaluing_2022!$W$19:$AF$19, CT_Bands_Revaluing_2022!$W$4:$AF$4, CT_Bands_2022_Rates!S$3), "n/a")</f>
        <v>6.4999999999999997E-3</v>
      </c>
      <c r="T18" s="148">
        <f>IFERROR(INDEX(CT_Bills_2003_2022!$N$4:$V$25,MATCH(CT_Bands_2022_Rates!$B18,CT_Bills_2003_2022!$B$4:$B$25,0),MATCH(CT_Bands_2022_Rates!T$3,CT_Bills_2003_2022!$N$3:$V$3,0))/SUMIFS(CT_Bands_Revaluing_2022!$W$19:$AF$19, CT_Bands_Revaluing_2022!$W$4:$AF$4, CT_Bands_2022_Rates!T$3), "n/a")</f>
        <v>6.6999999999999994E-3</v>
      </c>
      <c r="U18" s="148">
        <f>IFERROR(INDEX(CT_Bills_2003_2022!$N$4:$V$25,MATCH(CT_Bands_2022_Rates!$B18,CT_Bills_2003_2022!$B$4:$B$25,0),MATCH(CT_Bands_2022_Rates!U$3,CT_Bills_2003_2022!$N$3:$V$3,0))/SUMIFS(CT_Bands_Revaluing_2022!$W$19:$AF$19, CT_Bands_Revaluing_2022!$W$4:$AF$4, CT_Bands_2022_Rates!U$3), "n/a")</f>
        <v>6.8999999999999999E-3</v>
      </c>
      <c r="V18" s="148">
        <f>IFERROR(INDEX(CT_Bills_2003_2022!$N$4:$V$25,MATCH(CT_Bands_2022_Rates!$B18,CT_Bills_2003_2022!$B$4:$B$25,0),MATCH(CT_Bands_2022_Rates!V$3,CT_Bills_2003_2022!$N$3:$V$3,0))/SUMIFS(CT_Bands_Revaluing_2022!$W$19:$AF$19, CT_Bands_Revaluing_2022!$W$4:$AF$4, CT_Bands_2022_Rates!V$3), "n/a")</f>
        <v>7.1999999999999989E-3</v>
      </c>
      <c r="W18" s="149">
        <f>IFERROR(INDEX(CT_Bills_2003_2022!$N$4:$V$25,MATCH(CT_Bands_2022_Rates!$B18,CT_Bills_2003_2022!$B$4:$B$25,0),MATCH(CT_Bands_2022_Rates!W$3,CT_Bills_2003_2022!$N$3:$V$3,0))/SUMIFS(CT_Bands_Revaluing_2022!$W$19:$AF$19, CT_Bands_Revaluing_2022!$W$4:$AF$4, CT_Bands_2022_Rates!W$3), "n/a")</f>
        <v>4.3999999999999994E-3</v>
      </c>
      <c r="X18" s="148">
        <f>IFERROR(INDEX(CT_Bills_2003_2022!$N$4:$V$25,MATCH(CT_Bands_2022_Rates!$B18,CT_Bills_2003_2022!$B$4:$B$25,0),MATCH(CT_Bands_2022_Rates!X$3,CT_Bills_2003_2022!$N$3:$V$3,0))/SUMIFS(CT_Bands_Revaluing_2022!$W$19:$AF$19, CT_Bands_Revaluing_2022!$W$4:$AF$4, CT_Bands_2022_Rates!X$3), "n/a")</f>
        <v>4.8999999999999998E-3</v>
      </c>
      <c r="Y18" s="148">
        <f>IFERROR(INDEX(CT_Bills_2003_2022!$N$4:$V$25,MATCH(CT_Bands_2022_Rates!$B18,CT_Bills_2003_2022!$B$4:$B$25,0),MATCH(CT_Bands_2022_Rates!Y$3,CT_Bills_2003_2022!$N$3:$V$3,0))/SUMIFS(CT_Bands_Revaluing_2022!$W$19:$AF$19, CT_Bands_Revaluing_2022!$W$4:$AF$4, CT_Bands_2022_Rates!Y$3), "n/a")</f>
        <v>5.2999999999999992E-3</v>
      </c>
      <c r="Z18" s="148">
        <f>IFERROR(INDEX(CT_Bills_2003_2022!$N$4:$V$25,MATCH(CT_Bands_2022_Rates!$B18,CT_Bills_2003_2022!$B$4:$B$25,0),MATCH(CT_Bands_2022_Rates!Z$3,CT_Bills_2003_2022!$N$3:$V$3,0))/SUMIFS(CT_Bands_Revaluing_2022!$W$19:$AF$19, CT_Bands_Revaluing_2022!$W$4:$AF$4, CT_Bands_2022_Rates!Z$3), "n/a")</f>
        <v>5.7999999999999987E-3</v>
      </c>
      <c r="AA18" s="148">
        <f>IFERROR(INDEX(CT_Bills_2003_2022!$N$4:$V$25,MATCH(CT_Bands_2022_Rates!$B18,CT_Bills_2003_2022!$B$4:$B$25,0),MATCH(CT_Bands_2022_Rates!AA$3,CT_Bills_2003_2022!$N$3:$V$3,0))/SUMIFS(CT_Bands_Revaluing_2022!$W$19:$AF$19, CT_Bands_Revaluing_2022!$W$4:$AF$4, CT_Bands_2022_Rates!AA$3), "n/a")</f>
        <v>6.3000000000000009E-3</v>
      </c>
      <c r="AB18" s="148">
        <f>IFERROR(INDEX(CT_Bills_2003_2022!$N$4:$V$25,MATCH(CT_Bands_2022_Rates!$B18,CT_Bills_2003_2022!$B$4:$B$25,0),MATCH(CT_Bands_2022_Rates!AB$3,CT_Bills_2003_2022!$N$3:$V$3,0))/SUMIFS(CT_Bands_Revaluing_2022!$W$19:$AF$19, CT_Bands_Revaluing_2022!$W$4:$AF$4, CT_Bands_2022_Rates!AB$3), "n/a")</f>
        <v>6.4999999999999997E-3</v>
      </c>
      <c r="AC18" s="148">
        <f>IFERROR(INDEX(CT_Bills_2003_2022!$N$4:$V$25,MATCH(CT_Bands_2022_Rates!$B18,CT_Bills_2003_2022!$B$4:$B$25,0),MATCH(CT_Bands_2022_Rates!AC$3,CT_Bills_2003_2022!$N$3:$V$3,0))/SUMIFS(CT_Bands_Revaluing_2022!$W$19:$AF$19, CT_Bands_Revaluing_2022!$W$4:$AF$4, CT_Bands_2022_Rates!AC$3), "n/a")</f>
        <v>6.6999999999999994E-3</v>
      </c>
      <c r="AD18" s="148">
        <f>IFERROR(INDEX(CT_Bills_2003_2022!$N$4:$V$25,MATCH(CT_Bands_2022_Rates!$B18,CT_Bills_2003_2022!$B$4:$B$25,0),MATCH(CT_Bands_2022_Rates!AD$3,CT_Bills_2003_2022!$N$3:$V$3,0))/SUMIFS(CT_Bands_Revaluing_2022!$W$19:$AF$19, CT_Bands_Revaluing_2022!$W$4:$AF$4, CT_Bands_2022_Rates!AD$3), "n/a")</f>
        <v>6.8999999999999999E-3</v>
      </c>
      <c r="AE18" s="148">
        <f>IFERROR(INDEX(CT_Bills_2003_2022!$N$4:$V$25,MATCH(CT_Bands_2022_Rates!$B18,CT_Bills_2003_2022!$B$4:$B$25,0),MATCH(CT_Bands_2022_Rates!AE$3,CT_Bills_2003_2022!$N$3:$V$3,0))/SUMIFS(CT_Bands_Revaluing_2022!$W$19:$AF$19, CT_Bands_Revaluing_2022!$W$4:$AF$4, CT_Bands_2022_Rates!AE$3), "n/a")</f>
        <v>7.1999999999999989E-3</v>
      </c>
      <c r="AF18" s="149">
        <f>IFERROR(INDEX(CT_Bills_2003_2022!$N$4:$V$25,MATCH(CT_Bands_2022_Rates!$B18,CT_Bills_2003_2022!$B$4:$B$25,0),MATCH(CT_Bands_2022_Rates!AF$3,CT_Bills_2003_2022!$N$3:$V$3,0))/SUMIFS(CT_Bands_Revaluing_2022!$W$19:$AF$19, CT_Bands_Revaluing_2022!$W$4:$AF$4, CT_Bands_2022_Rates!AF$3), "n/a")</f>
        <v>4.3999999999999994E-3</v>
      </c>
      <c r="AG18" s="148">
        <f>IFERROR(INDEX(CT_Bills_2003_2022!$N$4:$V$25,MATCH(CT_Bands_2022_Rates!$B18,CT_Bills_2003_2022!$B$4:$B$25,0),MATCH(CT_Bands_2022_Rates!AG$3,CT_Bills_2003_2022!$N$3:$V$3,0))/SUMIFS(CT_Bands_Revaluing_2022!$W$19:$AF$19, CT_Bands_Revaluing_2022!$W$4:$AF$4, CT_Bands_2022_Rates!AG$3), "n/a")</f>
        <v>4.8999999999999998E-3</v>
      </c>
      <c r="AH18" s="148">
        <f>IFERROR(INDEX(CT_Bills_2003_2022!$N$4:$V$25,MATCH(CT_Bands_2022_Rates!$B18,CT_Bills_2003_2022!$B$4:$B$25,0),MATCH(CT_Bands_2022_Rates!AH$3,CT_Bills_2003_2022!$N$3:$V$3,0))/SUMIFS(CT_Bands_Revaluing_2022!$W$19:$AF$19, CT_Bands_Revaluing_2022!$W$4:$AF$4, CT_Bands_2022_Rates!AH$3), "n/a")</f>
        <v>5.2999999999999992E-3</v>
      </c>
      <c r="AI18" s="148">
        <f>IFERROR(INDEX(CT_Bills_2003_2022!$N$4:$V$25,MATCH(CT_Bands_2022_Rates!$B18,CT_Bills_2003_2022!$B$4:$B$25,0),MATCH(CT_Bands_2022_Rates!AI$3,CT_Bills_2003_2022!$N$3:$V$3,0))/SUMIFS(CT_Bands_Revaluing_2022!$W$19:$AF$19, CT_Bands_Revaluing_2022!$W$4:$AF$4, CT_Bands_2022_Rates!AI$3), "n/a")</f>
        <v>5.7999999999999987E-3</v>
      </c>
      <c r="AJ18" s="148">
        <f>IFERROR(INDEX(CT_Bills_2003_2022!$N$4:$V$25,MATCH(CT_Bands_2022_Rates!$B18,CT_Bills_2003_2022!$B$4:$B$25,0),MATCH(CT_Bands_2022_Rates!AJ$3,CT_Bills_2003_2022!$N$3:$V$3,0))/SUMIFS(CT_Bands_Revaluing_2022!$W$19:$AF$19, CT_Bands_Revaluing_2022!$W$4:$AF$4, CT_Bands_2022_Rates!AJ$3), "n/a")</f>
        <v>6.3000000000000009E-3</v>
      </c>
      <c r="AK18" s="148">
        <f>IFERROR(INDEX(CT_Bills_2003_2022!$N$4:$V$25,MATCH(CT_Bands_2022_Rates!$B18,CT_Bills_2003_2022!$B$4:$B$25,0),MATCH(CT_Bands_2022_Rates!AK$3,CT_Bills_2003_2022!$N$3:$V$3,0))/SUMIFS(CT_Bands_Revaluing_2022!$W$19:$AF$19, CT_Bands_Revaluing_2022!$W$4:$AF$4, CT_Bands_2022_Rates!AK$3), "n/a")</f>
        <v>6.4999999999999997E-3</v>
      </c>
      <c r="AL18" s="148">
        <f>IFERROR(INDEX(CT_Bills_2003_2022!$N$4:$V$25,MATCH(CT_Bands_2022_Rates!$B18,CT_Bills_2003_2022!$B$4:$B$25,0),MATCH(CT_Bands_2022_Rates!AL$3,CT_Bills_2003_2022!$N$3:$V$3,0))/SUMIFS(CT_Bands_Revaluing_2022!$W$19:$AF$19, CT_Bands_Revaluing_2022!$W$4:$AF$4, CT_Bands_2022_Rates!AL$3), "n/a")</f>
        <v>6.6999999999999994E-3</v>
      </c>
      <c r="AM18" s="148">
        <f>IFERROR(INDEX(CT_Bills_2003_2022!$N$4:$V$25,MATCH(CT_Bands_2022_Rates!$B18,CT_Bills_2003_2022!$B$4:$B$25,0),MATCH(CT_Bands_2022_Rates!AM$3,CT_Bills_2003_2022!$N$3:$V$3,0))/SUMIFS(CT_Bands_Revaluing_2022!$W$19:$AF$19, CT_Bands_Revaluing_2022!$W$4:$AF$4, CT_Bands_2022_Rates!AM$3), "n/a")</f>
        <v>6.8999999999999999E-3</v>
      </c>
      <c r="AN18" s="148">
        <f>IFERROR(INDEX(CT_Bills_2003_2022!$N$4:$V$25,MATCH(CT_Bands_2022_Rates!$B18,CT_Bills_2003_2022!$B$4:$B$25,0),MATCH(CT_Bands_2022_Rates!AN$3,CT_Bills_2003_2022!$N$3:$V$3,0))/SUMIFS(CT_Bands_Revaluing_2022!$W$19:$AF$19, CT_Bands_Revaluing_2022!$W$4:$AF$4, CT_Bands_2022_Rates!AN$3), "n/a")</f>
        <v>7.1999999999999989E-3</v>
      </c>
      <c r="AO18" s="149">
        <f>IFERROR(INDEX(CT_Bills_2003_2022!$N$4:$V$25,MATCH(CT_Bands_2022_Rates!$B18,CT_Bills_2003_2022!$B$4:$B$25,0),MATCH(CT_Bands_2022_Rates!AO$3,CT_Bills_2003_2022!$N$3:$V$3,0))/SUMIFS(CT_Bands_Revaluing_2022!$W$19:$AF$19, CT_Bands_Revaluing_2022!$W$4:$AF$4, CT_Bands_2022_Rates!AO$3), "n/a")</f>
        <v>4.3999999999999994E-3</v>
      </c>
      <c r="AP18" s="148">
        <f>IFERROR(INDEX(CT_Bills_2003_2022!$N$4:$V$25,MATCH(CT_Bands_2022_Rates!$B18,CT_Bills_2003_2022!$B$4:$B$25,0),MATCH(CT_Bands_2022_Rates!AP$3,CT_Bills_2003_2022!$N$3:$V$3,0))/SUMIFS(CT_Bands_Revaluing_2022!$W$19:$AF$19, CT_Bands_Revaluing_2022!$W$4:$AF$4, CT_Bands_2022_Rates!AP$3), "n/a")</f>
        <v>4.8999999999999998E-3</v>
      </c>
      <c r="AQ18" s="148">
        <f>IFERROR(INDEX(CT_Bills_2003_2022!$N$4:$V$25,MATCH(CT_Bands_2022_Rates!$B18,CT_Bills_2003_2022!$B$4:$B$25,0),MATCH(CT_Bands_2022_Rates!AQ$3,CT_Bills_2003_2022!$N$3:$V$3,0))/SUMIFS(CT_Bands_Revaluing_2022!$W$19:$AF$19, CT_Bands_Revaluing_2022!$W$4:$AF$4, CT_Bands_2022_Rates!AQ$3), "n/a")</f>
        <v>5.2999999999999992E-3</v>
      </c>
      <c r="AR18" s="148">
        <f>IFERROR(INDEX(CT_Bills_2003_2022!$N$4:$V$25,MATCH(CT_Bands_2022_Rates!$B18,CT_Bills_2003_2022!$B$4:$B$25,0),MATCH(CT_Bands_2022_Rates!AR$3,CT_Bills_2003_2022!$N$3:$V$3,0))/SUMIFS(CT_Bands_Revaluing_2022!$W$19:$AF$19, CT_Bands_Revaluing_2022!$W$4:$AF$4, CT_Bands_2022_Rates!AR$3), "n/a")</f>
        <v>5.7999999999999987E-3</v>
      </c>
      <c r="AS18" s="148">
        <f>IFERROR(INDEX(CT_Bills_2003_2022!$N$4:$V$25,MATCH(CT_Bands_2022_Rates!$B18,CT_Bills_2003_2022!$B$4:$B$25,0),MATCH(CT_Bands_2022_Rates!AS$3,CT_Bills_2003_2022!$N$3:$V$3,0))/SUMIFS(CT_Bands_Revaluing_2022!$W$19:$AF$19, CT_Bands_Revaluing_2022!$W$4:$AF$4, CT_Bands_2022_Rates!AS$3), "n/a")</f>
        <v>6.3000000000000009E-3</v>
      </c>
      <c r="AT18" s="148">
        <f>IFERROR(INDEX(CT_Bills_2003_2022!$N$4:$V$25,MATCH(CT_Bands_2022_Rates!$B18,CT_Bills_2003_2022!$B$4:$B$25,0),MATCH(CT_Bands_2022_Rates!AT$3,CT_Bills_2003_2022!$N$3:$V$3,0))/SUMIFS(CT_Bands_Revaluing_2022!$W$19:$AF$19, CT_Bands_Revaluing_2022!$W$4:$AF$4, CT_Bands_2022_Rates!AT$3), "n/a")</f>
        <v>6.4999999999999997E-3</v>
      </c>
      <c r="AU18" s="148">
        <f>IFERROR(INDEX(CT_Bills_2003_2022!$N$4:$V$25,MATCH(CT_Bands_2022_Rates!$B18,CT_Bills_2003_2022!$B$4:$B$25,0),MATCH(CT_Bands_2022_Rates!AU$3,CT_Bills_2003_2022!$N$3:$V$3,0))/SUMIFS(CT_Bands_Revaluing_2022!$W$19:$AF$19, CT_Bands_Revaluing_2022!$W$4:$AF$4, CT_Bands_2022_Rates!AU$3), "n/a")</f>
        <v>6.6999999999999994E-3</v>
      </c>
      <c r="AV18" s="148">
        <f>IFERROR(INDEX(CT_Bills_2003_2022!$N$4:$V$25,MATCH(CT_Bands_2022_Rates!$B18,CT_Bills_2003_2022!$B$4:$B$25,0),MATCH(CT_Bands_2022_Rates!AV$3,CT_Bills_2003_2022!$N$3:$V$3,0))/SUMIFS(CT_Bands_Revaluing_2022!$W$19:$AF$19, CT_Bands_Revaluing_2022!$W$4:$AF$4, CT_Bands_2022_Rates!AV$3), "n/a")</f>
        <v>6.8999999999999999E-3</v>
      </c>
      <c r="AW18" s="148">
        <f>IFERROR(INDEX(CT_Bills_2003_2022!$N$4:$V$25,MATCH(CT_Bands_2022_Rates!$B18,CT_Bills_2003_2022!$B$4:$B$25,0),MATCH(CT_Bands_2022_Rates!AW$3,CT_Bills_2003_2022!$N$3:$V$3,0))/SUMIFS(CT_Bands_Revaluing_2022!$W$19:$AF$19, CT_Bands_Revaluing_2022!$W$4:$AF$4, CT_Bands_2022_Rates!AW$3), "n/a")</f>
        <v>7.1999999999999989E-3</v>
      </c>
      <c r="AX18" s="149">
        <f>IFERROR(INDEX(CT_Bills_2003_2022!$N$4:$V$25,MATCH(CT_Bands_2022_Rates!$B18,CT_Bills_2003_2022!$B$4:$B$25,0),MATCH(CT_Bands_2022_Rates!AX$3,CT_Bills_2003_2022!$N$3:$V$3,0))/SUMIFS(CT_Bands_Revaluing_2022!$W$19:$AF$19, CT_Bands_Revaluing_2022!$W$4:$AF$4, CT_Bands_2022_Rates!AX$3), "n/a")</f>
        <v>4.3999999999999994E-3</v>
      </c>
      <c r="AY18" s="148">
        <f>IFERROR(INDEX(CT_Bills_2003_2022!$N$4:$V$25,MATCH(CT_Bands_2022_Rates!$B18,CT_Bills_2003_2022!$B$4:$B$25,0),MATCH(CT_Bands_2022_Rates!AY$3,CT_Bills_2003_2022!$N$3:$V$3,0))/SUMIFS(CT_Bands_Revaluing_2022!$W$19:$AF$19, CT_Bands_Revaluing_2022!$W$4:$AF$4, CT_Bands_2022_Rates!AY$3), "n/a")</f>
        <v>4.8999999999999998E-3</v>
      </c>
      <c r="AZ18" s="148">
        <f>IFERROR(INDEX(CT_Bills_2003_2022!$N$4:$V$25,MATCH(CT_Bands_2022_Rates!$B18,CT_Bills_2003_2022!$B$4:$B$25,0),MATCH(CT_Bands_2022_Rates!AZ$3,CT_Bills_2003_2022!$N$3:$V$3,0))/SUMIFS(CT_Bands_Revaluing_2022!$W$19:$AF$19, CT_Bands_Revaluing_2022!$W$4:$AF$4, CT_Bands_2022_Rates!AZ$3), "n/a")</f>
        <v>5.2999999999999992E-3</v>
      </c>
      <c r="BA18" s="148">
        <f>IFERROR(INDEX(CT_Bills_2003_2022!$N$4:$V$25,MATCH(CT_Bands_2022_Rates!$B18,CT_Bills_2003_2022!$B$4:$B$25,0),MATCH(CT_Bands_2022_Rates!BA$3,CT_Bills_2003_2022!$N$3:$V$3,0))/SUMIFS(CT_Bands_Revaluing_2022!$W$19:$AF$19, CT_Bands_Revaluing_2022!$W$4:$AF$4, CT_Bands_2022_Rates!BA$3), "n/a")</f>
        <v>5.7999999999999987E-3</v>
      </c>
      <c r="BB18" s="148">
        <f>IFERROR(INDEX(CT_Bills_2003_2022!$N$4:$V$25,MATCH(CT_Bands_2022_Rates!$B18,CT_Bills_2003_2022!$B$4:$B$25,0),MATCH(CT_Bands_2022_Rates!BB$3,CT_Bills_2003_2022!$N$3:$V$3,0))/SUMIFS(CT_Bands_Revaluing_2022!$W$19:$AF$19, CT_Bands_Revaluing_2022!$W$4:$AF$4, CT_Bands_2022_Rates!BB$3), "n/a")</f>
        <v>6.3000000000000009E-3</v>
      </c>
      <c r="BC18" s="148">
        <f>IFERROR(INDEX(CT_Bills_2003_2022!$N$4:$V$25,MATCH(CT_Bands_2022_Rates!$B18,CT_Bills_2003_2022!$B$4:$B$25,0),MATCH(CT_Bands_2022_Rates!BC$3,CT_Bills_2003_2022!$N$3:$V$3,0))/SUMIFS(CT_Bands_Revaluing_2022!$W$19:$AF$19, CT_Bands_Revaluing_2022!$W$4:$AF$4, CT_Bands_2022_Rates!BC$3), "n/a")</f>
        <v>6.4999999999999997E-3</v>
      </c>
      <c r="BD18" s="148">
        <f>IFERROR(INDEX(CT_Bills_2003_2022!$N$4:$V$25,MATCH(CT_Bands_2022_Rates!$B18,CT_Bills_2003_2022!$B$4:$B$25,0),MATCH(CT_Bands_2022_Rates!BD$3,CT_Bills_2003_2022!$N$3:$V$3,0))/SUMIFS(CT_Bands_Revaluing_2022!$W$19:$AF$19, CT_Bands_Revaluing_2022!$W$4:$AF$4, CT_Bands_2022_Rates!BD$3), "n/a")</f>
        <v>6.6999999999999994E-3</v>
      </c>
      <c r="BE18" s="148">
        <f>IFERROR(INDEX(CT_Bills_2003_2022!$N$4:$V$25,MATCH(CT_Bands_2022_Rates!$B18,CT_Bills_2003_2022!$B$4:$B$25,0),MATCH(CT_Bands_2022_Rates!BE$3,CT_Bills_2003_2022!$N$3:$V$3,0))/SUMIFS(CT_Bands_Revaluing_2022!$W$19:$AF$19, CT_Bands_Revaluing_2022!$W$4:$AF$4, CT_Bands_2022_Rates!BE$3), "n/a")</f>
        <v>6.8999999999999999E-3</v>
      </c>
      <c r="BF18" s="148">
        <f>IFERROR(INDEX(CT_Bills_2003_2022!$N$4:$V$25,MATCH(CT_Bands_2022_Rates!$B18,CT_Bills_2003_2022!$B$4:$B$25,0),MATCH(CT_Bands_2022_Rates!BF$3,CT_Bills_2003_2022!$N$3:$V$3,0))/SUMIFS(CT_Bands_Revaluing_2022!$W$19:$AF$19, CT_Bands_Revaluing_2022!$W$4:$AF$4, CT_Bands_2022_Rates!BF$3), "n/a")</f>
        <v>7.1999999999999989E-3</v>
      </c>
      <c r="BG18" s="149">
        <f>IFERROR(INDEX(CT_Bills_2003_2022!$N$4:$V$25,MATCH(CT_Bands_2022_Rates!$B18,CT_Bills_2003_2022!$B$4:$B$25,0),MATCH(CT_Bands_2022_Rates!BG$3,CT_Bills_2003_2022!$N$3:$V$3,0))/SUMIFS(CT_Bands_Revaluing_2022!$W$19:$AF$19, CT_Bands_Revaluing_2022!$W$4:$AF$4, CT_Bands_2022_Rates!BG$3), "n/a")</f>
        <v>4.3999999999999994E-3</v>
      </c>
      <c r="BH18" s="148">
        <f>IFERROR(INDEX(CT_Bills_2003_2022!$N$4:$V$25,MATCH(CT_Bands_2022_Rates!$B18,CT_Bills_2003_2022!$B$4:$B$25,0),MATCH(CT_Bands_2022_Rates!BH$3,CT_Bills_2003_2022!$N$3:$V$3,0))/SUMIFS(CT_Bands_Revaluing_2022!$W$19:$AF$19, CT_Bands_Revaluing_2022!$W$4:$AF$4, CT_Bands_2022_Rates!BH$3), "n/a")</f>
        <v>4.8999999999999998E-3</v>
      </c>
      <c r="BI18" s="148">
        <f>IFERROR(INDEX(CT_Bills_2003_2022!$N$4:$V$25,MATCH(CT_Bands_2022_Rates!$B18,CT_Bills_2003_2022!$B$4:$B$25,0),MATCH(CT_Bands_2022_Rates!BI$3,CT_Bills_2003_2022!$N$3:$V$3,0))/SUMIFS(CT_Bands_Revaluing_2022!$W$19:$AF$19, CT_Bands_Revaluing_2022!$W$4:$AF$4, CT_Bands_2022_Rates!BI$3), "n/a")</f>
        <v>5.2999999999999992E-3</v>
      </c>
      <c r="BJ18" s="148">
        <f>IFERROR(INDEX(CT_Bills_2003_2022!$N$4:$V$25,MATCH(CT_Bands_2022_Rates!$B18,CT_Bills_2003_2022!$B$4:$B$25,0),MATCH(CT_Bands_2022_Rates!BJ$3,CT_Bills_2003_2022!$N$3:$V$3,0))/SUMIFS(CT_Bands_Revaluing_2022!$W$19:$AF$19, CT_Bands_Revaluing_2022!$W$4:$AF$4, CT_Bands_2022_Rates!BJ$3), "n/a")</f>
        <v>5.7999999999999987E-3</v>
      </c>
      <c r="BK18" s="148">
        <f>IFERROR(INDEX(CT_Bills_2003_2022!$N$4:$V$25,MATCH(CT_Bands_2022_Rates!$B18,CT_Bills_2003_2022!$B$4:$B$25,0),MATCH(CT_Bands_2022_Rates!BK$3,CT_Bills_2003_2022!$N$3:$V$3,0))/SUMIFS(CT_Bands_Revaluing_2022!$W$19:$AF$19, CT_Bands_Revaluing_2022!$W$4:$AF$4, CT_Bands_2022_Rates!BK$3), "n/a")</f>
        <v>6.3000000000000009E-3</v>
      </c>
      <c r="BL18" s="148">
        <f>IFERROR(INDEX(CT_Bills_2003_2022!$N$4:$V$25,MATCH(CT_Bands_2022_Rates!$B18,CT_Bills_2003_2022!$B$4:$B$25,0),MATCH(CT_Bands_2022_Rates!BL$3,CT_Bills_2003_2022!$N$3:$V$3,0))/SUMIFS(CT_Bands_Revaluing_2022!$W$19:$AF$19, CT_Bands_Revaluing_2022!$W$4:$AF$4, CT_Bands_2022_Rates!BL$3), "n/a")</f>
        <v>6.4999999999999997E-3</v>
      </c>
      <c r="BM18" s="148">
        <f>IFERROR(INDEX(CT_Bills_2003_2022!$N$4:$V$25,MATCH(CT_Bands_2022_Rates!$B18,CT_Bills_2003_2022!$B$4:$B$25,0),MATCH(CT_Bands_2022_Rates!BM$3,CT_Bills_2003_2022!$N$3:$V$3,0))/SUMIFS(CT_Bands_Revaluing_2022!$W$19:$AF$19, CT_Bands_Revaluing_2022!$W$4:$AF$4, CT_Bands_2022_Rates!BM$3), "n/a")</f>
        <v>6.6999999999999994E-3</v>
      </c>
      <c r="BN18" s="148">
        <f>IFERROR(INDEX(CT_Bills_2003_2022!$N$4:$V$25,MATCH(CT_Bands_2022_Rates!$B18,CT_Bills_2003_2022!$B$4:$B$25,0),MATCH(CT_Bands_2022_Rates!BN$3,CT_Bills_2003_2022!$N$3:$V$3,0))/SUMIFS(CT_Bands_Revaluing_2022!$W$19:$AF$19, CT_Bands_Revaluing_2022!$W$4:$AF$4, CT_Bands_2022_Rates!BN$3), "n/a")</f>
        <v>6.8999999999999999E-3</v>
      </c>
      <c r="BO18" s="148">
        <f>IFERROR(INDEX(CT_Bills_2003_2022!$N$4:$V$25,MATCH(CT_Bands_2022_Rates!$B18,CT_Bills_2003_2022!$B$4:$B$25,0),MATCH(CT_Bands_2022_Rates!BO$3,CT_Bills_2003_2022!$N$3:$V$3,0))/SUMIFS(CT_Bands_Revaluing_2022!$W$19:$AF$19, CT_Bands_Revaluing_2022!$W$4:$AF$4, CT_Bands_2022_Rates!BO$3), "n/a")</f>
        <v>7.1999999999999989E-3</v>
      </c>
      <c r="BP18" s="149">
        <f>IFERROR(INDEX(CT_Bills_2003_2022!$N$4:$V$25,MATCH(CT_Bands_2022_Rates!$B18,CT_Bills_2003_2022!$B$4:$B$25,0),MATCH(CT_Bands_2022_Rates!BP$3,CT_Bills_2003_2022!$N$3:$V$3,0))/SUMIFS(CT_Bands_Revaluing_2022!$W$19:$AF$19, CT_Bands_Revaluing_2022!$W$4:$AF$4, CT_Bands_2022_Rates!BP$3), "n/a")</f>
        <v>4.3999999999999994E-3</v>
      </c>
      <c r="BQ18" s="148">
        <f>IFERROR(INDEX(CT_Bills_2003_2022!$N$4:$V$25,MATCH(CT_Bands_2022_Rates!$B18,CT_Bills_2003_2022!$B$4:$B$25,0),MATCH(CT_Bands_2022_Rates!BQ$3,CT_Bills_2003_2022!$N$3:$V$3,0))/SUMIFS(CT_Bands_Revaluing_2022!$W$19:$AF$19, CT_Bands_Revaluing_2022!$W$4:$AF$4, CT_Bands_2022_Rates!BQ$3), "n/a")</f>
        <v>4.8999999999999998E-3</v>
      </c>
      <c r="BR18" s="148">
        <f>IFERROR(INDEX(CT_Bills_2003_2022!$N$4:$V$25,MATCH(CT_Bands_2022_Rates!$B18,CT_Bills_2003_2022!$B$4:$B$25,0),MATCH(CT_Bands_2022_Rates!BR$3,CT_Bills_2003_2022!$N$3:$V$3,0))/SUMIFS(CT_Bands_Revaluing_2022!$W$19:$AF$19, CT_Bands_Revaluing_2022!$W$4:$AF$4, CT_Bands_2022_Rates!BR$3), "n/a")</f>
        <v>5.2999999999999992E-3</v>
      </c>
      <c r="BS18" s="148">
        <f>IFERROR(INDEX(CT_Bills_2003_2022!$N$4:$V$25,MATCH(CT_Bands_2022_Rates!$B18,CT_Bills_2003_2022!$B$4:$B$25,0),MATCH(CT_Bands_2022_Rates!BS$3,CT_Bills_2003_2022!$N$3:$V$3,0))/SUMIFS(CT_Bands_Revaluing_2022!$W$19:$AF$19, CT_Bands_Revaluing_2022!$W$4:$AF$4, CT_Bands_2022_Rates!BS$3), "n/a")</f>
        <v>5.7999999999999987E-3</v>
      </c>
      <c r="BT18" s="148">
        <f>IFERROR(INDEX(CT_Bills_2003_2022!$N$4:$V$25,MATCH(CT_Bands_2022_Rates!$B18,CT_Bills_2003_2022!$B$4:$B$25,0),MATCH(CT_Bands_2022_Rates!BT$3,CT_Bills_2003_2022!$N$3:$V$3,0))/SUMIFS(CT_Bands_Revaluing_2022!$W$19:$AF$19, CT_Bands_Revaluing_2022!$W$4:$AF$4, CT_Bands_2022_Rates!BT$3), "n/a")</f>
        <v>6.3000000000000009E-3</v>
      </c>
      <c r="BU18" s="148">
        <f>IFERROR(INDEX(CT_Bills_2003_2022!$N$4:$V$25,MATCH(CT_Bands_2022_Rates!$B18,CT_Bills_2003_2022!$B$4:$B$25,0),MATCH(CT_Bands_2022_Rates!BU$3,CT_Bills_2003_2022!$N$3:$V$3,0))/SUMIFS(CT_Bands_Revaluing_2022!$W$19:$AF$19, CT_Bands_Revaluing_2022!$W$4:$AF$4, CT_Bands_2022_Rates!BU$3), "n/a")</f>
        <v>6.4999999999999997E-3</v>
      </c>
      <c r="BV18" s="148">
        <f>IFERROR(INDEX(CT_Bills_2003_2022!$N$4:$V$25,MATCH(CT_Bands_2022_Rates!$B18,CT_Bills_2003_2022!$B$4:$B$25,0),MATCH(CT_Bands_2022_Rates!BV$3,CT_Bills_2003_2022!$N$3:$V$3,0))/SUMIFS(CT_Bands_Revaluing_2022!$W$19:$AF$19, CT_Bands_Revaluing_2022!$W$4:$AF$4, CT_Bands_2022_Rates!BV$3), "n/a")</f>
        <v>6.6999999999999994E-3</v>
      </c>
      <c r="BW18" s="148">
        <f>IFERROR(INDEX(CT_Bills_2003_2022!$N$4:$V$25,MATCH(CT_Bands_2022_Rates!$B18,CT_Bills_2003_2022!$B$4:$B$25,0),MATCH(CT_Bands_2022_Rates!BW$3,CT_Bills_2003_2022!$N$3:$V$3,0))/SUMIFS(CT_Bands_Revaluing_2022!$W$19:$AF$19, CT_Bands_Revaluing_2022!$W$4:$AF$4, CT_Bands_2022_Rates!BW$3), "n/a")</f>
        <v>6.8999999999999999E-3</v>
      </c>
      <c r="BX18" s="148">
        <f>IFERROR(INDEX(CT_Bills_2003_2022!$N$4:$V$25,MATCH(CT_Bands_2022_Rates!$B18,CT_Bills_2003_2022!$B$4:$B$25,0),MATCH(CT_Bands_2022_Rates!BX$3,CT_Bills_2003_2022!$N$3:$V$3,0))/SUMIFS(CT_Bands_Revaluing_2022!$W$19:$AF$19, CT_Bands_Revaluing_2022!$W$4:$AF$4, CT_Bands_2022_Rates!BX$3), "n/a")</f>
        <v>7.1999999999999989E-3</v>
      </c>
      <c r="BY18" s="149">
        <f>IFERROR(INDEX(CT_Bills_2003_2022!$N$4:$V$25,MATCH(CT_Bands_2022_Rates!$B18,CT_Bills_2003_2022!$B$4:$B$25,0),MATCH(CT_Bands_2022_Rates!BY$3,CT_Bills_2003_2022!$N$3:$V$3,0))/SUMIFS(CT_Bands_Revaluing_2022!$W$19:$AF$19, CT_Bands_Revaluing_2022!$W$4:$AF$4, CT_Bands_2022_Rates!BY$3), "n/a")</f>
        <v>4.3999999999999994E-3</v>
      </c>
      <c r="BZ18" s="148">
        <f>IFERROR(INDEX(CT_Bills_2003_2022!$N$4:$V$25,MATCH(CT_Bands_2022_Rates!$B18,CT_Bills_2003_2022!$B$4:$B$25,0),MATCH(CT_Bands_2022_Rates!BZ$3,CT_Bills_2003_2022!$N$3:$V$3,0))/SUMIFS(CT_Bands_Revaluing_2022!$W$19:$AF$19, CT_Bands_Revaluing_2022!$W$4:$AF$4, CT_Bands_2022_Rates!BZ$3), "n/a")</f>
        <v>4.8999999999999998E-3</v>
      </c>
      <c r="CA18" s="148">
        <f>IFERROR(INDEX(CT_Bills_2003_2022!$N$4:$V$25,MATCH(CT_Bands_2022_Rates!$B18,CT_Bills_2003_2022!$B$4:$B$25,0),MATCH(CT_Bands_2022_Rates!CA$3,CT_Bills_2003_2022!$N$3:$V$3,0))/SUMIFS(CT_Bands_Revaluing_2022!$W$19:$AF$19, CT_Bands_Revaluing_2022!$W$4:$AF$4, CT_Bands_2022_Rates!CA$3), "n/a")</f>
        <v>5.2999999999999992E-3</v>
      </c>
      <c r="CB18" s="148">
        <f>IFERROR(INDEX(CT_Bills_2003_2022!$N$4:$V$25,MATCH(CT_Bands_2022_Rates!$B18,CT_Bills_2003_2022!$B$4:$B$25,0),MATCH(CT_Bands_2022_Rates!CB$3,CT_Bills_2003_2022!$N$3:$V$3,0))/SUMIFS(CT_Bands_Revaluing_2022!$W$19:$AF$19, CT_Bands_Revaluing_2022!$W$4:$AF$4, CT_Bands_2022_Rates!CB$3), "n/a")</f>
        <v>5.7999999999999987E-3</v>
      </c>
      <c r="CC18" s="148">
        <f>IFERROR(INDEX(CT_Bills_2003_2022!$N$4:$V$25,MATCH(CT_Bands_2022_Rates!$B18,CT_Bills_2003_2022!$B$4:$B$25,0),MATCH(CT_Bands_2022_Rates!CC$3,CT_Bills_2003_2022!$N$3:$V$3,0))/SUMIFS(CT_Bands_Revaluing_2022!$W$19:$AF$19, CT_Bands_Revaluing_2022!$W$4:$AF$4, CT_Bands_2022_Rates!CC$3), "n/a")</f>
        <v>6.3000000000000009E-3</v>
      </c>
      <c r="CD18" s="148">
        <f>IFERROR(INDEX(CT_Bills_2003_2022!$N$4:$V$25,MATCH(CT_Bands_2022_Rates!$B18,CT_Bills_2003_2022!$B$4:$B$25,0),MATCH(CT_Bands_2022_Rates!CD$3,CT_Bills_2003_2022!$N$3:$V$3,0))/SUMIFS(CT_Bands_Revaluing_2022!$W$19:$AF$19, CT_Bands_Revaluing_2022!$W$4:$AF$4, CT_Bands_2022_Rates!CD$3), "n/a")</f>
        <v>6.4999999999999997E-3</v>
      </c>
      <c r="CE18" s="148">
        <f>IFERROR(INDEX(CT_Bills_2003_2022!$N$4:$V$25,MATCH(CT_Bands_2022_Rates!$B18,CT_Bills_2003_2022!$B$4:$B$25,0),MATCH(CT_Bands_2022_Rates!CE$3,CT_Bills_2003_2022!$N$3:$V$3,0))/SUMIFS(CT_Bands_Revaluing_2022!$W$19:$AF$19, CT_Bands_Revaluing_2022!$W$4:$AF$4, CT_Bands_2022_Rates!CE$3), "n/a")</f>
        <v>6.6999999999999994E-3</v>
      </c>
      <c r="CF18" s="148">
        <f>IFERROR(INDEX(CT_Bills_2003_2022!$N$4:$V$25,MATCH(CT_Bands_2022_Rates!$B18,CT_Bills_2003_2022!$B$4:$B$25,0),MATCH(CT_Bands_2022_Rates!CF$3,CT_Bills_2003_2022!$N$3:$V$3,0))/SUMIFS(CT_Bands_Revaluing_2022!$W$19:$AF$19, CT_Bands_Revaluing_2022!$W$4:$AF$4, CT_Bands_2022_Rates!CF$3), "n/a")</f>
        <v>6.8999999999999999E-3</v>
      </c>
      <c r="CG18" s="148">
        <f>IFERROR(INDEX(CT_Bills_2003_2022!$N$4:$V$25,MATCH(CT_Bands_2022_Rates!$B18,CT_Bills_2003_2022!$B$4:$B$25,0),MATCH(CT_Bands_2022_Rates!CG$3,CT_Bills_2003_2022!$N$3:$V$3,0))/SUMIFS(CT_Bands_Revaluing_2022!$W$19:$AF$19, CT_Bands_Revaluing_2022!$W$4:$AF$4, CT_Bands_2022_Rates!CG$3), "n/a")</f>
        <v>7.1999999999999989E-3</v>
      </c>
      <c r="CH18" s="148">
        <f>IFERROR(INDEX(CT_Bills_2003_2022!$N$4:$V$25,MATCH(CT_Bands_2022_Rates!$B18,CT_Bills_2003_2022!$B$4:$B$25,0),MATCH(CT_Bands_2022_Rates!CH$3,CT_Bills_2003_2022!$N$3:$V$3,0))/SUMIFS(CT_Bands_Revaluing_2022!$W$19:$AF$19, CT_Bands_Revaluing_2022!$W$4:$AF$4, CT_Bands_2022_Rates!CH$3), "n/a")</f>
        <v>4.3999999999999994E-3</v>
      </c>
      <c r="CI18" s="148">
        <f>IFERROR(INDEX(CT_Bills_2003_2022!$N$4:$V$25,MATCH(CT_Bands_2022_Rates!$B18,CT_Bills_2003_2022!$B$4:$B$25,0),MATCH(CT_Bands_2022_Rates!CI$3,CT_Bills_2003_2022!$N$3:$V$3,0))/SUMIFS(CT_Bands_Revaluing_2022!$W$19:$AF$19, CT_Bands_Revaluing_2022!$W$4:$AF$4, CT_Bands_2022_Rates!CI$3), "n/a")</f>
        <v>4.8999999999999998E-3</v>
      </c>
      <c r="CJ18" s="148">
        <f>IFERROR(INDEX(CT_Bills_2003_2022!$N$4:$V$25,MATCH(CT_Bands_2022_Rates!$B18,CT_Bills_2003_2022!$B$4:$B$25,0),MATCH(CT_Bands_2022_Rates!CJ$3,CT_Bills_2003_2022!$N$3:$V$3,0))/SUMIFS(CT_Bands_Revaluing_2022!$W$19:$AF$19, CT_Bands_Revaluing_2022!$W$4:$AF$4, CT_Bands_2022_Rates!CJ$3), "n/a")</f>
        <v>5.2999999999999992E-3</v>
      </c>
      <c r="CK18" s="148">
        <f>IFERROR(INDEX(CT_Bills_2003_2022!$N$4:$V$25,MATCH(CT_Bands_2022_Rates!$B18,CT_Bills_2003_2022!$B$4:$B$25,0),MATCH(CT_Bands_2022_Rates!CK$3,CT_Bills_2003_2022!$N$3:$V$3,0))/SUMIFS(CT_Bands_Revaluing_2022!$W$19:$AF$19, CT_Bands_Revaluing_2022!$W$4:$AF$4, CT_Bands_2022_Rates!CK$3), "n/a")</f>
        <v>5.7999999999999987E-3</v>
      </c>
      <c r="CL18" s="148">
        <f>IFERROR(INDEX(CT_Bills_2003_2022!$N$4:$V$25,MATCH(CT_Bands_2022_Rates!$B18,CT_Bills_2003_2022!$B$4:$B$25,0),MATCH(CT_Bands_2022_Rates!CL$3,CT_Bills_2003_2022!$N$3:$V$3,0))/SUMIFS(CT_Bands_Revaluing_2022!$W$19:$AF$19, CT_Bands_Revaluing_2022!$W$4:$AF$4, CT_Bands_2022_Rates!CL$3), "n/a")</f>
        <v>6.3000000000000009E-3</v>
      </c>
      <c r="CM18" s="148">
        <f>IFERROR(INDEX(CT_Bills_2003_2022!$N$4:$V$25,MATCH(CT_Bands_2022_Rates!$B18,CT_Bills_2003_2022!$B$4:$B$25,0),MATCH(CT_Bands_2022_Rates!CM$3,CT_Bills_2003_2022!$N$3:$V$3,0))/SUMIFS(CT_Bands_Revaluing_2022!$W$19:$AF$19, CT_Bands_Revaluing_2022!$W$4:$AF$4, CT_Bands_2022_Rates!CM$3), "n/a")</f>
        <v>6.4999999999999997E-3</v>
      </c>
      <c r="CN18" s="148">
        <f>IFERROR(INDEX(CT_Bills_2003_2022!$N$4:$V$25,MATCH(CT_Bands_2022_Rates!$B18,CT_Bills_2003_2022!$B$4:$B$25,0),MATCH(CT_Bands_2022_Rates!CN$3,CT_Bills_2003_2022!$N$3:$V$3,0))/SUMIFS(CT_Bands_Revaluing_2022!$W$19:$AF$19, CT_Bands_Revaluing_2022!$W$4:$AF$4, CT_Bands_2022_Rates!CN$3), "n/a")</f>
        <v>6.6999999999999994E-3</v>
      </c>
      <c r="CO18" s="148">
        <f>IFERROR(INDEX(CT_Bills_2003_2022!$N$4:$V$25,MATCH(CT_Bands_2022_Rates!$B18,CT_Bills_2003_2022!$B$4:$B$25,0),MATCH(CT_Bands_2022_Rates!CO$3,CT_Bills_2003_2022!$N$3:$V$3,0))/SUMIFS(CT_Bands_Revaluing_2022!$W$19:$AF$19, CT_Bands_Revaluing_2022!$W$4:$AF$4, CT_Bands_2022_Rates!CO$3), "n/a")</f>
        <v>6.8999999999999999E-3</v>
      </c>
      <c r="CP18" s="148">
        <f>IFERROR(INDEX(CT_Bills_2003_2022!$N$4:$V$25,MATCH(CT_Bands_2022_Rates!$B18,CT_Bills_2003_2022!$B$4:$B$25,0),MATCH(CT_Bands_2022_Rates!CP$3,CT_Bills_2003_2022!$N$3:$V$3,0))/SUMIFS(CT_Bands_Revaluing_2022!$W$19:$AF$19, CT_Bands_Revaluing_2022!$W$4:$AF$4, CT_Bands_2022_Rates!CP$3), "n/a")</f>
        <v>7.1999999999999989E-3</v>
      </c>
    </row>
    <row r="19" spans="1:94" x14ac:dyDescent="0.25">
      <c r="A19" s="126" t="s">
        <v>1117</v>
      </c>
      <c r="B19" s="127" t="s">
        <v>1118</v>
      </c>
      <c r="C19" s="127" t="s">
        <v>2404</v>
      </c>
      <c r="D19" s="150">
        <f>IF(N19=0, CT_Modelling_LAs!Q19, N19)</f>
        <v>8.3999999999999995E-3</v>
      </c>
      <c r="E19" s="150">
        <f>IF(X19=0,CT_Modelling_LAs!R19, X19)</f>
        <v>8.8000000000000005E-3</v>
      </c>
      <c r="F19" s="150">
        <f>IF(AH19=0,CT_Modelling_LAs!S19, AH19)</f>
        <v>9.2000000000000016E-3</v>
      </c>
      <c r="G19" s="150">
        <f>IF(AR19=0,CT_Modelling_LAs!T19, AR19)</f>
        <v>9.5999999999999992E-3</v>
      </c>
      <c r="H19" s="150">
        <f>IF(BB19=0,CT_Modelling_LAs!U19, BB19)</f>
        <v>0.01</v>
      </c>
      <c r="I19" s="150">
        <f>IF(BL19=0,CT_Modelling_LAs!V19, BL19)</f>
        <v>0.01</v>
      </c>
      <c r="J19" s="150">
        <f>IF(BV19=0,CT_Modelling_LAs!W19, BV19)</f>
        <v>0.01</v>
      </c>
      <c r="K19" s="150">
        <f>IF(CF19=0,CT_Modelling_LAs!X19, CF19)</f>
        <v>9.9999999999999985E-3</v>
      </c>
      <c r="L19" s="150">
        <f>IF(CG19=0,CT_Modelling_LAs!Y19, CP19)</f>
        <v>0.01</v>
      </c>
      <c r="M19" s="138"/>
      <c r="N19" s="148">
        <f>IFERROR(INDEX(CT_Bills_2003_2022!$N$4:$V$25,MATCH(CT_Bands_2022_Rates!$B19,CT_Bills_2003_2022!$B$4:$B$25,0),MATCH(CT_Bands_2022_Rates!N$3,CT_Bills_2003_2022!$N$3:$V$3,0))/SUMIFS(CT_Bands_Revaluing_2022!$W$19:$AF$19, CT_Bands_Revaluing_2022!$W$4:$AF$4, CT_Bands_2022_Rates!N$3), "n/a")</f>
        <v>8.3999999999999995E-3</v>
      </c>
      <c r="O19" s="148">
        <f>IFERROR(INDEX(CT_Bills_2003_2022!$N$4:$V$25,MATCH(CT_Bands_2022_Rates!$B19,CT_Bills_2003_2022!$B$4:$B$25,0),MATCH(CT_Bands_2022_Rates!O$3,CT_Bills_2003_2022!$N$3:$V$3,0))/SUMIFS(CT_Bands_Revaluing_2022!$W$19:$AF$19, CT_Bands_Revaluing_2022!$W$4:$AF$4, CT_Bands_2022_Rates!O$3), "n/a")</f>
        <v>8.8000000000000005E-3</v>
      </c>
      <c r="P19" s="148">
        <f>IFERROR(INDEX(CT_Bills_2003_2022!$N$4:$V$25,MATCH(CT_Bands_2022_Rates!$B19,CT_Bills_2003_2022!$B$4:$B$25,0),MATCH(CT_Bands_2022_Rates!P$3,CT_Bills_2003_2022!$N$3:$V$3,0))/SUMIFS(CT_Bands_Revaluing_2022!$W$19:$AF$19, CT_Bands_Revaluing_2022!$W$4:$AF$4, CT_Bands_2022_Rates!P$3), "n/a")</f>
        <v>9.2000000000000016E-3</v>
      </c>
      <c r="Q19" s="148">
        <f>IFERROR(INDEX(CT_Bills_2003_2022!$N$4:$V$25,MATCH(CT_Bands_2022_Rates!$B19,CT_Bills_2003_2022!$B$4:$B$25,0),MATCH(CT_Bands_2022_Rates!Q$3,CT_Bills_2003_2022!$N$3:$V$3,0))/SUMIFS(CT_Bands_Revaluing_2022!$W$19:$AF$19, CT_Bands_Revaluing_2022!$W$4:$AF$4, CT_Bands_2022_Rates!Q$3), "n/a")</f>
        <v>9.5999999999999992E-3</v>
      </c>
      <c r="R19" s="148">
        <f>IFERROR(INDEX(CT_Bills_2003_2022!$N$4:$V$25,MATCH(CT_Bands_2022_Rates!$B19,CT_Bills_2003_2022!$B$4:$B$25,0),MATCH(CT_Bands_2022_Rates!R$3,CT_Bills_2003_2022!$N$3:$V$3,0))/SUMIFS(CT_Bands_Revaluing_2022!$W$19:$AF$19, CT_Bands_Revaluing_2022!$W$4:$AF$4, CT_Bands_2022_Rates!R$3), "n/a")</f>
        <v>0.01</v>
      </c>
      <c r="S19" s="148">
        <f>IFERROR(INDEX(CT_Bills_2003_2022!$N$4:$V$25,MATCH(CT_Bands_2022_Rates!$B19,CT_Bills_2003_2022!$B$4:$B$25,0),MATCH(CT_Bands_2022_Rates!S$3,CT_Bills_2003_2022!$N$3:$V$3,0))/SUMIFS(CT_Bands_Revaluing_2022!$W$19:$AF$19, CT_Bands_Revaluing_2022!$W$4:$AF$4, CT_Bands_2022_Rates!S$3), "n/a")</f>
        <v>0.01</v>
      </c>
      <c r="T19" s="148">
        <f>IFERROR(INDEX(CT_Bills_2003_2022!$N$4:$V$25,MATCH(CT_Bands_2022_Rates!$B19,CT_Bills_2003_2022!$B$4:$B$25,0),MATCH(CT_Bands_2022_Rates!T$3,CT_Bills_2003_2022!$N$3:$V$3,0))/SUMIFS(CT_Bands_Revaluing_2022!$W$19:$AF$19, CT_Bands_Revaluing_2022!$W$4:$AF$4, CT_Bands_2022_Rates!T$3), "n/a")</f>
        <v>0.01</v>
      </c>
      <c r="U19" s="148">
        <f>IFERROR(INDEX(CT_Bills_2003_2022!$N$4:$V$25,MATCH(CT_Bands_2022_Rates!$B19,CT_Bills_2003_2022!$B$4:$B$25,0),MATCH(CT_Bands_2022_Rates!U$3,CT_Bills_2003_2022!$N$3:$V$3,0))/SUMIFS(CT_Bands_Revaluing_2022!$W$19:$AF$19, CT_Bands_Revaluing_2022!$W$4:$AF$4, CT_Bands_2022_Rates!U$3), "n/a")</f>
        <v>9.9999999999999985E-3</v>
      </c>
      <c r="V19" s="148">
        <f>IFERROR(INDEX(CT_Bills_2003_2022!$N$4:$V$25,MATCH(CT_Bands_2022_Rates!$B19,CT_Bills_2003_2022!$B$4:$B$25,0),MATCH(CT_Bands_2022_Rates!V$3,CT_Bills_2003_2022!$N$3:$V$3,0))/SUMIFS(CT_Bands_Revaluing_2022!$W$19:$AF$19, CT_Bands_Revaluing_2022!$W$4:$AF$4, CT_Bands_2022_Rates!V$3), "n/a")</f>
        <v>0.01</v>
      </c>
      <c r="W19" s="148">
        <f>IFERROR(INDEX(CT_Bills_2003_2022!$N$4:$V$25,MATCH(CT_Bands_2022_Rates!$B19,CT_Bills_2003_2022!$B$4:$B$25,0),MATCH(CT_Bands_2022_Rates!W$3,CT_Bills_2003_2022!$N$3:$V$3,0))/SUMIFS(CT_Bands_Revaluing_2022!$W$19:$AF$19, CT_Bands_Revaluing_2022!$W$4:$AF$4, CT_Bands_2022_Rates!W$3), "n/a")</f>
        <v>8.3999999999999995E-3</v>
      </c>
      <c r="X19" s="148">
        <f>IFERROR(INDEX(CT_Bills_2003_2022!$N$4:$V$25,MATCH(CT_Bands_2022_Rates!$B19,CT_Bills_2003_2022!$B$4:$B$25,0),MATCH(CT_Bands_2022_Rates!X$3,CT_Bills_2003_2022!$N$3:$V$3,0))/SUMIFS(CT_Bands_Revaluing_2022!$W$19:$AF$19, CT_Bands_Revaluing_2022!$W$4:$AF$4, CT_Bands_2022_Rates!X$3), "n/a")</f>
        <v>8.8000000000000005E-3</v>
      </c>
      <c r="Y19" s="148">
        <f>IFERROR(INDEX(CT_Bills_2003_2022!$N$4:$V$25,MATCH(CT_Bands_2022_Rates!$B19,CT_Bills_2003_2022!$B$4:$B$25,0),MATCH(CT_Bands_2022_Rates!Y$3,CT_Bills_2003_2022!$N$3:$V$3,0))/SUMIFS(CT_Bands_Revaluing_2022!$W$19:$AF$19, CT_Bands_Revaluing_2022!$W$4:$AF$4, CT_Bands_2022_Rates!Y$3), "n/a")</f>
        <v>9.2000000000000016E-3</v>
      </c>
      <c r="Z19" s="148">
        <f>IFERROR(INDEX(CT_Bills_2003_2022!$N$4:$V$25,MATCH(CT_Bands_2022_Rates!$B19,CT_Bills_2003_2022!$B$4:$B$25,0),MATCH(CT_Bands_2022_Rates!Z$3,CT_Bills_2003_2022!$N$3:$V$3,0))/SUMIFS(CT_Bands_Revaluing_2022!$W$19:$AF$19, CT_Bands_Revaluing_2022!$W$4:$AF$4, CT_Bands_2022_Rates!Z$3), "n/a")</f>
        <v>9.5999999999999992E-3</v>
      </c>
      <c r="AA19" s="148">
        <f>IFERROR(INDEX(CT_Bills_2003_2022!$N$4:$V$25,MATCH(CT_Bands_2022_Rates!$B19,CT_Bills_2003_2022!$B$4:$B$25,0),MATCH(CT_Bands_2022_Rates!AA$3,CT_Bills_2003_2022!$N$3:$V$3,0))/SUMIFS(CT_Bands_Revaluing_2022!$W$19:$AF$19, CT_Bands_Revaluing_2022!$W$4:$AF$4, CT_Bands_2022_Rates!AA$3), "n/a")</f>
        <v>0.01</v>
      </c>
      <c r="AB19" s="148">
        <f>IFERROR(INDEX(CT_Bills_2003_2022!$N$4:$V$25,MATCH(CT_Bands_2022_Rates!$B19,CT_Bills_2003_2022!$B$4:$B$25,0),MATCH(CT_Bands_2022_Rates!AB$3,CT_Bills_2003_2022!$N$3:$V$3,0))/SUMIFS(CT_Bands_Revaluing_2022!$W$19:$AF$19, CT_Bands_Revaluing_2022!$W$4:$AF$4, CT_Bands_2022_Rates!AB$3), "n/a")</f>
        <v>0.01</v>
      </c>
      <c r="AC19" s="148">
        <f>IFERROR(INDEX(CT_Bills_2003_2022!$N$4:$V$25,MATCH(CT_Bands_2022_Rates!$B19,CT_Bills_2003_2022!$B$4:$B$25,0),MATCH(CT_Bands_2022_Rates!AC$3,CT_Bills_2003_2022!$N$3:$V$3,0))/SUMIFS(CT_Bands_Revaluing_2022!$W$19:$AF$19, CT_Bands_Revaluing_2022!$W$4:$AF$4, CT_Bands_2022_Rates!AC$3), "n/a")</f>
        <v>0.01</v>
      </c>
      <c r="AD19" s="148">
        <f>IFERROR(INDEX(CT_Bills_2003_2022!$N$4:$V$25,MATCH(CT_Bands_2022_Rates!$B19,CT_Bills_2003_2022!$B$4:$B$25,0),MATCH(CT_Bands_2022_Rates!AD$3,CT_Bills_2003_2022!$N$3:$V$3,0))/SUMIFS(CT_Bands_Revaluing_2022!$W$19:$AF$19, CT_Bands_Revaluing_2022!$W$4:$AF$4, CT_Bands_2022_Rates!AD$3), "n/a")</f>
        <v>9.9999999999999985E-3</v>
      </c>
      <c r="AE19" s="148">
        <f>IFERROR(INDEX(CT_Bills_2003_2022!$N$4:$V$25,MATCH(CT_Bands_2022_Rates!$B19,CT_Bills_2003_2022!$B$4:$B$25,0),MATCH(CT_Bands_2022_Rates!AE$3,CT_Bills_2003_2022!$N$3:$V$3,0))/SUMIFS(CT_Bands_Revaluing_2022!$W$19:$AF$19, CT_Bands_Revaluing_2022!$W$4:$AF$4, CT_Bands_2022_Rates!AE$3), "n/a")</f>
        <v>0.01</v>
      </c>
      <c r="AF19" s="148">
        <f>IFERROR(INDEX(CT_Bills_2003_2022!$N$4:$V$25,MATCH(CT_Bands_2022_Rates!$B19,CT_Bills_2003_2022!$B$4:$B$25,0),MATCH(CT_Bands_2022_Rates!AF$3,CT_Bills_2003_2022!$N$3:$V$3,0))/SUMIFS(CT_Bands_Revaluing_2022!$W$19:$AF$19, CT_Bands_Revaluing_2022!$W$4:$AF$4, CT_Bands_2022_Rates!AF$3), "n/a")</f>
        <v>8.3999999999999995E-3</v>
      </c>
      <c r="AG19" s="148">
        <f>IFERROR(INDEX(CT_Bills_2003_2022!$N$4:$V$25,MATCH(CT_Bands_2022_Rates!$B19,CT_Bills_2003_2022!$B$4:$B$25,0),MATCH(CT_Bands_2022_Rates!AG$3,CT_Bills_2003_2022!$N$3:$V$3,0))/SUMIFS(CT_Bands_Revaluing_2022!$W$19:$AF$19, CT_Bands_Revaluing_2022!$W$4:$AF$4, CT_Bands_2022_Rates!AG$3), "n/a")</f>
        <v>8.8000000000000005E-3</v>
      </c>
      <c r="AH19" s="148">
        <f>IFERROR(INDEX(CT_Bills_2003_2022!$N$4:$V$25,MATCH(CT_Bands_2022_Rates!$B19,CT_Bills_2003_2022!$B$4:$B$25,0),MATCH(CT_Bands_2022_Rates!AH$3,CT_Bills_2003_2022!$N$3:$V$3,0))/SUMIFS(CT_Bands_Revaluing_2022!$W$19:$AF$19, CT_Bands_Revaluing_2022!$W$4:$AF$4, CT_Bands_2022_Rates!AH$3), "n/a")</f>
        <v>9.2000000000000016E-3</v>
      </c>
      <c r="AI19" s="148">
        <f>IFERROR(INDEX(CT_Bills_2003_2022!$N$4:$V$25,MATCH(CT_Bands_2022_Rates!$B19,CT_Bills_2003_2022!$B$4:$B$25,0),MATCH(CT_Bands_2022_Rates!AI$3,CT_Bills_2003_2022!$N$3:$V$3,0))/SUMIFS(CT_Bands_Revaluing_2022!$W$19:$AF$19, CT_Bands_Revaluing_2022!$W$4:$AF$4, CT_Bands_2022_Rates!AI$3), "n/a")</f>
        <v>9.5999999999999992E-3</v>
      </c>
      <c r="AJ19" s="148">
        <f>IFERROR(INDEX(CT_Bills_2003_2022!$N$4:$V$25,MATCH(CT_Bands_2022_Rates!$B19,CT_Bills_2003_2022!$B$4:$B$25,0),MATCH(CT_Bands_2022_Rates!AJ$3,CT_Bills_2003_2022!$N$3:$V$3,0))/SUMIFS(CT_Bands_Revaluing_2022!$W$19:$AF$19, CT_Bands_Revaluing_2022!$W$4:$AF$4, CT_Bands_2022_Rates!AJ$3), "n/a")</f>
        <v>0.01</v>
      </c>
      <c r="AK19" s="148">
        <f>IFERROR(INDEX(CT_Bills_2003_2022!$N$4:$V$25,MATCH(CT_Bands_2022_Rates!$B19,CT_Bills_2003_2022!$B$4:$B$25,0),MATCH(CT_Bands_2022_Rates!AK$3,CT_Bills_2003_2022!$N$3:$V$3,0))/SUMIFS(CT_Bands_Revaluing_2022!$W$19:$AF$19, CT_Bands_Revaluing_2022!$W$4:$AF$4, CT_Bands_2022_Rates!AK$3), "n/a")</f>
        <v>0.01</v>
      </c>
      <c r="AL19" s="148">
        <f>IFERROR(INDEX(CT_Bills_2003_2022!$N$4:$V$25,MATCH(CT_Bands_2022_Rates!$B19,CT_Bills_2003_2022!$B$4:$B$25,0),MATCH(CT_Bands_2022_Rates!AL$3,CT_Bills_2003_2022!$N$3:$V$3,0))/SUMIFS(CT_Bands_Revaluing_2022!$W$19:$AF$19, CT_Bands_Revaluing_2022!$W$4:$AF$4, CT_Bands_2022_Rates!AL$3), "n/a")</f>
        <v>0.01</v>
      </c>
      <c r="AM19" s="148">
        <f>IFERROR(INDEX(CT_Bills_2003_2022!$N$4:$V$25,MATCH(CT_Bands_2022_Rates!$B19,CT_Bills_2003_2022!$B$4:$B$25,0),MATCH(CT_Bands_2022_Rates!AM$3,CT_Bills_2003_2022!$N$3:$V$3,0))/SUMIFS(CT_Bands_Revaluing_2022!$W$19:$AF$19, CT_Bands_Revaluing_2022!$W$4:$AF$4, CT_Bands_2022_Rates!AM$3), "n/a")</f>
        <v>9.9999999999999985E-3</v>
      </c>
      <c r="AN19" s="148">
        <f>IFERROR(INDEX(CT_Bills_2003_2022!$N$4:$V$25,MATCH(CT_Bands_2022_Rates!$B19,CT_Bills_2003_2022!$B$4:$B$25,0),MATCH(CT_Bands_2022_Rates!AN$3,CT_Bills_2003_2022!$N$3:$V$3,0))/SUMIFS(CT_Bands_Revaluing_2022!$W$19:$AF$19, CT_Bands_Revaluing_2022!$W$4:$AF$4, CT_Bands_2022_Rates!AN$3), "n/a")</f>
        <v>0.01</v>
      </c>
      <c r="AO19" s="148">
        <f>IFERROR(INDEX(CT_Bills_2003_2022!$N$4:$V$25,MATCH(CT_Bands_2022_Rates!$B19,CT_Bills_2003_2022!$B$4:$B$25,0),MATCH(CT_Bands_2022_Rates!AO$3,CT_Bills_2003_2022!$N$3:$V$3,0))/SUMIFS(CT_Bands_Revaluing_2022!$W$19:$AF$19, CT_Bands_Revaluing_2022!$W$4:$AF$4, CT_Bands_2022_Rates!AO$3), "n/a")</f>
        <v>8.3999999999999995E-3</v>
      </c>
      <c r="AP19" s="148">
        <f>IFERROR(INDEX(CT_Bills_2003_2022!$N$4:$V$25,MATCH(CT_Bands_2022_Rates!$B19,CT_Bills_2003_2022!$B$4:$B$25,0),MATCH(CT_Bands_2022_Rates!AP$3,CT_Bills_2003_2022!$N$3:$V$3,0))/SUMIFS(CT_Bands_Revaluing_2022!$W$19:$AF$19, CT_Bands_Revaluing_2022!$W$4:$AF$4, CT_Bands_2022_Rates!AP$3), "n/a")</f>
        <v>8.8000000000000005E-3</v>
      </c>
      <c r="AQ19" s="148">
        <f>IFERROR(INDEX(CT_Bills_2003_2022!$N$4:$V$25,MATCH(CT_Bands_2022_Rates!$B19,CT_Bills_2003_2022!$B$4:$B$25,0),MATCH(CT_Bands_2022_Rates!AQ$3,CT_Bills_2003_2022!$N$3:$V$3,0))/SUMIFS(CT_Bands_Revaluing_2022!$W$19:$AF$19, CT_Bands_Revaluing_2022!$W$4:$AF$4, CT_Bands_2022_Rates!AQ$3), "n/a")</f>
        <v>9.2000000000000016E-3</v>
      </c>
      <c r="AR19" s="148">
        <f>IFERROR(INDEX(CT_Bills_2003_2022!$N$4:$V$25,MATCH(CT_Bands_2022_Rates!$B19,CT_Bills_2003_2022!$B$4:$B$25,0),MATCH(CT_Bands_2022_Rates!AR$3,CT_Bills_2003_2022!$N$3:$V$3,0))/SUMIFS(CT_Bands_Revaluing_2022!$W$19:$AF$19, CT_Bands_Revaluing_2022!$W$4:$AF$4, CT_Bands_2022_Rates!AR$3), "n/a")</f>
        <v>9.5999999999999992E-3</v>
      </c>
      <c r="AS19" s="148">
        <f>IFERROR(INDEX(CT_Bills_2003_2022!$N$4:$V$25,MATCH(CT_Bands_2022_Rates!$B19,CT_Bills_2003_2022!$B$4:$B$25,0),MATCH(CT_Bands_2022_Rates!AS$3,CT_Bills_2003_2022!$N$3:$V$3,0))/SUMIFS(CT_Bands_Revaluing_2022!$W$19:$AF$19, CT_Bands_Revaluing_2022!$W$4:$AF$4, CT_Bands_2022_Rates!AS$3), "n/a")</f>
        <v>0.01</v>
      </c>
      <c r="AT19" s="148">
        <f>IFERROR(INDEX(CT_Bills_2003_2022!$N$4:$V$25,MATCH(CT_Bands_2022_Rates!$B19,CT_Bills_2003_2022!$B$4:$B$25,0),MATCH(CT_Bands_2022_Rates!AT$3,CT_Bills_2003_2022!$N$3:$V$3,0))/SUMIFS(CT_Bands_Revaluing_2022!$W$19:$AF$19, CT_Bands_Revaluing_2022!$W$4:$AF$4, CT_Bands_2022_Rates!AT$3), "n/a")</f>
        <v>0.01</v>
      </c>
      <c r="AU19" s="148">
        <f>IFERROR(INDEX(CT_Bills_2003_2022!$N$4:$V$25,MATCH(CT_Bands_2022_Rates!$B19,CT_Bills_2003_2022!$B$4:$B$25,0),MATCH(CT_Bands_2022_Rates!AU$3,CT_Bills_2003_2022!$N$3:$V$3,0))/SUMIFS(CT_Bands_Revaluing_2022!$W$19:$AF$19, CT_Bands_Revaluing_2022!$W$4:$AF$4, CT_Bands_2022_Rates!AU$3), "n/a")</f>
        <v>0.01</v>
      </c>
      <c r="AV19" s="148">
        <f>IFERROR(INDEX(CT_Bills_2003_2022!$N$4:$V$25,MATCH(CT_Bands_2022_Rates!$B19,CT_Bills_2003_2022!$B$4:$B$25,0),MATCH(CT_Bands_2022_Rates!AV$3,CT_Bills_2003_2022!$N$3:$V$3,0))/SUMIFS(CT_Bands_Revaluing_2022!$W$19:$AF$19, CT_Bands_Revaluing_2022!$W$4:$AF$4, CT_Bands_2022_Rates!AV$3), "n/a")</f>
        <v>9.9999999999999985E-3</v>
      </c>
      <c r="AW19" s="148">
        <f>IFERROR(INDEX(CT_Bills_2003_2022!$N$4:$V$25,MATCH(CT_Bands_2022_Rates!$B19,CT_Bills_2003_2022!$B$4:$B$25,0),MATCH(CT_Bands_2022_Rates!AW$3,CT_Bills_2003_2022!$N$3:$V$3,0))/SUMIFS(CT_Bands_Revaluing_2022!$W$19:$AF$19, CT_Bands_Revaluing_2022!$W$4:$AF$4, CT_Bands_2022_Rates!AW$3), "n/a")</f>
        <v>0.01</v>
      </c>
      <c r="AX19" s="148">
        <f>IFERROR(INDEX(CT_Bills_2003_2022!$N$4:$V$25,MATCH(CT_Bands_2022_Rates!$B19,CT_Bills_2003_2022!$B$4:$B$25,0),MATCH(CT_Bands_2022_Rates!AX$3,CT_Bills_2003_2022!$N$3:$V$3,0))/SUMIFS(CT_Bands_Revaluing_2022!$W$19:$AF$19, CT_Bands_Revaluing_2022!$W$4:$AF$4, CT_Bands_2022_Rates!AX$3), "n/a")</f>
        <v>8.3999999999999995E-3</v>
      </c>
      <c r="AY19" s="148">
        <f>IFERROR(INDEX(CT_Bills_2003_2022!$N$4:$V$25,MATCH(CT_Bands_2022_Rates!$B19,CT_Bills_2003_2022!$B$4:$B$25,0),MATCH(CT_Bands_2022_Rates!AY$3,CT_Bills_2003_2022!$N$3:$V$3,0))/SUMIFS(CT_Bands_Revaluing_2022!$W$19:$AF$19, CT_Bands_Revaluing_2022!$W$4:$AF$4, CT_Bands_2022_Rates!AY$3), "n/a")</f>
        <v>8.8000000000000005E-3</v>
      </c>
      <c r="AZ19" s="148">
        <f>IFERROR(INDEX(CT_Bills_2003_2022!$N$4:$V$25,MATCH(CT_Bands_2022_Rates!$B19,CT_Bills_2003_2022!$B$4:$B$25,0),MATCH(CT_Bands_2022_Rates!AZ$3,CT_Bills_2003_2022!$N$3:$V$3,0))/SUMIFS(CT_Bands_Revaluing_2022!$W$19:$AF$19, CT_Bands_Revaluing_2022!$W$4:$AF$4, CT_Bands_2022_Rates!AZ$3), "n/a")</f>
        <v>9.2000000000000016E-3</v>
      </c>
      <c r="BA19" s="148">
        <f>IFERROR(INDEX(CT_Bills_2003_2022!$N$4:$V$25,MATCH(CT_Bands_2022_Rates!$B19,CT_Bills_2003_2022!$B$4:$B$25,0),MATCH(CT_Bands_2022_Rates!BA$3,CT_Bills_2003_2022!$N$3:$V$3,0))/SUMIFS(CT_Bands_Revaluing_2022!$W$19:$AF$19, CT_Bands_Revaluing_2022!$W$4:$AF$4, CT_Bands_2022_Rates!BA$3), "n/a")</f>
        <v>9.5999999999999992E-3</v>
      </c>
      <c r="BB19" s="148">
        <f>IFERROR(INDEX(CT_Bills_2003_2022!$N$4:$V$25,MATCH(CT_Bands_2022_Rates!$B19,CT_Bills_2003_2022!$B$4:$B$25,0),MATCH(CT_Bands_2022_Rates!BB$3,CT_Bills_2003_2022!$N$3:$V$3,0))/SUMIFS(CT_Bands_Revaluing_2022!$W$19:$AF$19, CT_Bands_Revaluing_2022!$W$4:$AF$4, CT_Bands_2022_Rates!BB$3), "n/a")</f>
        <v>0.01</v>
      </c>
      <c r="BC19" s="148">
        <f>IFERROR(INDEX(CT_Bills_2003_2022!$N$4:$V$25,MATCH(CT_Bands_2022_Rates!$B19,CT_Bills_2003_2022!$B$4:$B$25,0),MATCH(CT_Bands_2022_Rates!BC$3,CT_Bills_2003_2022!$N$3:$V$3,0))/SUMIFS(CT_Bands_Revaluing_2022!$W$19:$AF$19, CT_Bands_Revaluing_2022!$W$4:$AF$4, CT_Bands_2022_Rates!BC$3), "n/a")</f>
        <v>0.01</v>
      </c>
      <c r="BD19" s="148">
        <f>IFERROR(INDEX(CT_Bills_2003_2022!$N$4:$V$25,MATCH(CT_Bands_2022_Rates!$B19,CT_Bills_2003_2022!$B$4:$B$25,0),MATCH(CT_Bands_2022_Rates!BD$3,CT_Bills_2003_2022!$N$3:$V$3,0))/SUMIFS(CT_Bands_Revaluing_2022!$W$19:$AF$19, CT_Bands_Revaluing_2022!$W$4:$AF$4, CT_Bands_2022_Rates!BD$3), "n/a")</f>
        <v>0.01</v>
      </c>
      <c r="BE19" s="148">
        <f>IFERROR(INDEX(CT_Bills_2003_2022!$N$4:$V$25,MATCH(CT_Bands_2022_Rates!$B19,CT_Bills_2003_2022!$B$4:$B$25,0),MATCH(CT_Bands_2022_Rates!BE$3,CT_Bills_2003_2022!$N$3:$V$3,0))/SUMIFS(CT_Bands_Revaluing_2022!$W$19:$AF$19, CT_Bands_Revaluing_2022!$W$4:$AF$4, CT_Bands_2022_Rates!BE$3), "n/a")</f>
        <v>9.9999999999999985E-3</v>
      </c>
      <c r="BF19" s="148">
        <f>IFERROR(INDEX(CT_Bills_2003_2022!$N$4:$V$25,MATCH(CT_Bands_2022_Rates!$B19,CT_Bills_2003_2022!$B$4:$B$25,0),MATCH(CT_Bands_2022_Rates!BF$3,CT_Bills_2003_2022!$N$3:$V$3,0))/SUMIFS(CT_Bands_Revaluing_2022!$W$19:$AF$19, CT_Bands_Revaluing_2022!$W$4:$AF$4, CT_Bands_2022_Rates!BF$3), "n/a")</f>
        <v>0.01</v>
      </c>
      <c r="BG19" s="148">
        <f>IFERROR(INDEX(CT_Bills_2003_2022!$N$4:$V$25,MATCH(CT_Bands_2022_Rates!$B19,CT_Bills_2003_2022!$B$4:$B$25,0),MATCH(CT_Bands_2022_Rates!BG$3,CT_Bills_2003_2022!$N$3:$V$3,0))/SUMIFS(CT_Bands_Revaluing_2022!$W$19:$AF$19, CT_Bands_Revaluing_2022!$W$4:$AF$4, CT_Bands_2022_Rates!BG$3), "n/a")</f>
        <v>8.3999999999999995E-3</v>
      </c>
      <c r="BH19" s="148">
        <f>IFERROR(INDEX(CT_Bills_2003_2022!$N$4:$V$25,MATCH(CT_Bands_2022_Rates!$B19,CT_Bills_2003_2022!$B$4:$B$25,0),MATCH(CT_Bands_2022_Rates!BH$3,CT_Bills_2003_2022!$N$3:$V$3,0))/SUMIFS(CT_Bands_Revaluing_2022!$W$19:$AF$19, CT_Bands_Revaluing_2022!$W$4:$AF$4, CT_Bands_2022_Rates!BH$3), "n/a")</f>
        <v>8.8000000000000005E-3</v>
      </c>
      <c r="BI19" s="148">
        <f>IFERROR(INDEX(CT_Bills_2003_2022!$N$4:$V$25,MATCH(CT_Bands_2022_Rates!$B19,CT_Bills_2003_2022!$B$4:$B$25,0),MATCH(CT_Bands_2022_Rates!BI$3,CT_Bills_2003_2022!$N$3:$V$3,0))/SUMIFS(CT_Bands_Revaluing_2022!$W$19:$AF$19, CT_Bands_Revaluing_2022!$W$4:$AF$4, CT_Bands_2022_Rates!BI$3), "n/a")</f>
        <v>9.2000000000000016E-3</v>
      </c>
      <c r="BJ19" s="148">
        <f>IFERROR(INDEX(CT_Bills_2003_2022!$N$4:$V$25,MATCH(CT_Bands_2022_Rates!$B19,CT_Bills_2003_2022!$B$4:$B$25,0),MATCH(CT_Bands_2022_Rates!BJ$3,CT_Bills_2003_2022!$N$3:$V$3,0))/SUMIFS(CT_Bands_Revaluing_2022!$W$19:$AF$19, CT_Bands_Revaluing_2022!$W$4:$AF$4, CT_Bands_2022_Rates!BJ$3), "n/a")</f>
        <v>9.5999999999999992E-3</v>
      </c>
      <c r="BK19" s="148">
        <f>IFERROR(INDEX(CT_Bills_2003_2022!$N$4:$V$25,MATCH(CT_Bands_2022_Rates!$B19,CT_Bills_2003_2022!$B$4:$B$25,0),MATCH(CT_Bands_2022_Rates!BK$3,CT_Bills_2003_2022!$N$3:$V$3,0))/SUMIFS(CT_Bands_Revaluing_2022!$W$19:$AF$19, CT_Bands_Revaluing_2022!$W$4:$AF$4, CT_Bands_2022_Rates!BK$3), "n/a")</f>
        <v>0.01</v>
      </c>
      <c r="BL19" s="148">
        <f>IFERROR(INDEX(CT_Bills_2003_2022!$N$4:$V$25,MATCH(CT_Bands_2022_Rates!$B19,CT_Bills_2003_2022!$B$4:$B$25,0),MATCH(CT_Bands_2022_Rates!BL$3,CT_Bills_2003_2022!$N$3:$V$3,0))/SUMIFS(CT_Bands_Revaluing_2022!$W$19:$AF$19, CT_Bands_Revaluing_2022!$W$4:$AF$4, CT_Bands_2022_Rates!BL$3), "n/a")</f>
        <v>0.01</v>
      </c>
      <c r="BM19" s="148">
        <f>IFERROR(INDEX(CT_Bills_2003_2022!$N$4:$V$25,MATCH(CT_Bands_2022_Rates!$B19,CT_Bills_2003_2022!$B$4:$B$25,0),MATCH(CT_Bands_2022_Rates!BM$3,CT_Bills_2003_2022!$N$3:$V$3,0))/SUMIFS(CT_Bands_Revaluing_2022!$W$19:$AF$19, CT_Bands_Revaluing_2022!$W$4:$AF$4, CT_Bands_2022_Rates!BM$3), "n/a")</f>
        <v>0.01</v>
      </c>
      <c r="BN19" s="148">
        <f>IFERROR(INDEX(CT_Bills_2003_2022!$N$4:$V$25,MATCH(CT_Bands_2022_Rates!$B19,CT_Bills_2003_2022!$B$4:$B$25,0),MATCH(CT_Bands_2022_Rates!BN$3,CT_Bills_2003_2022!$N$3:$V$3,0))/SUMIFS(CT_Bands_Revaluing_2022!$W$19:$AF$19, CT_Bands_Revaluing_2022!$W$4:$AF$4, CT_Bands_2022_Rates!BN$3), "n/a")</f>
        <v>9.9999999999999985E-3</v>
      </c>
      <c r="BO19" s="148">
        <f>IFERROR(INDEX(CT_Bills_2003_2022!$N$4:$V$25,MATCH(CT_Bands_2022_Rates!$B19,CT_Bills_2003_2022!$B$4:$B$25,0),MATCH(CT_Bands_2022_Rates!BO$3,CT_Bills_2003_2022!$N$3:$V$3,0))/SUMIFS(CT_Bands_Revaluing_2022!$W$19:$AF$19, CT_Bands_Revaluing_2022!$W$4:$AF$4, CT_Bands_2022_Rates!BO$3), "n/a")</f>
        <v>0.01</v>
      </c>
      <c r="BP19" s="148">
        <f>IFERROR(INDEX(CT_Bills_2003_2022!$N$4:$V$25,MATCH(CT_Bands_2022_Rates!$B19,CT_Bills_2003_2022!$B$4:$B$25,0),MATCH(CT_Bands_2022_Rates!BP$3,CT_Bills_2003_2022!$N$3:$V$3,0))/SUMIFS(CT_Bands_Revaluing_2022!$W$19:$AF$19, CT_Bands_Revaluing_2022!$W$4:$AF$4, CT_Bands_2022_Rates!BP$3), "n/a")</f>
        <v>8.3999999999999995E-3</v>
      </c>
      <c r="BQ19" s="148">
        <f>IFERROR(INDEX(CT_Bills_2003_2022!$N$4:$V$25,MATCH(CT_Bands_2022_Rates!$B19,CT_Bills_2003_2022!$B$4:$B$25,0),MATCH(CT_Bands_2022_Rates!BQ$3,CT_Bills_2003_2022!$N$3:$V$3,0))/SUMIFS(CT_Bands_Revaluing_2022!$W$19:$AF$19, CT_Bands_Revaluing_2022!$W$4:$AF$4, CT_Bands_2022_Rates!BQ$3), "n/a")</f>
        <v>8.8000000000000005E-3</v>
      </c>
      <c r="BR19" s="148">
        <f>IFERROR(INDEX(CT_Bills_2003_2022!$N$4:$V$25,MATCH(CT_Bands_2022_Rates!$B19,CT_Bills_2003_2022!$B$4:$B$25,0),MATCH(CT_Bands_2022_Rates!BR$3,CT_Bills_2003_2022!$N$3:$V$3,0))/SUMIFS(CT_Bands_Revaluing_2022!$W$19:$AF$19, CT_Bands_Revaluing_2022!$W$4:$AF$4, CT_Bands_2022_Rates!BR$3), "n/a")</f>
        <v>9.2000000000000016E-3</v>
      </c>
      <c r="BS19" s="148">
        <f>IFERROR(INDEX(CT_Bills_2003_2022!$N$4:$V$25,MATCH(CT_Bands_2022_Rates!$B19,CT_Bills_2003_2022!$B$4:$B$25,0),MATCH(CT_Bands_2022_Rates!BS$3,CT_Bills_2003_2022!$N$3:$V$3,0))/SUMIFS(CT_Bands_Revaluing_2022!$W$19:$AF$19, CT_Bands_Revaluing_2022!$W$4:$AF$4, CT_Bands_2022_Rates!BS$3), "n/a")</f>
        <v>9.5999999999999992E-3</v>
      </c>
      <c r="BT19" s="148">
        <f>IFERROR(INDEX(CT_Bills_2003_2022!$N$4:$V$25,MATCH(CT_Bands_2022_Rates!$B19,CT_Bills_2003_2022!$B$4:$B$25,0),MATCH(CT_Bands_2022_Rates!BT$3,CT_Bills_2003_2022!$N$3:$V$3,0))/SUMIFS(CT_Bands_Revaluing_2022!$W$19:$AF$19, CT_Bands_Revaluing_2022!$W$4:$AF$4, CT_Bands_2022_Rates!BT$3), "n/a")</f>
        <v>0.01</v>
      </c>
      <c r="BU19" s="148">
        <f>IFERROR(INDEX(CT_Bills_2003_2022!$N$4:$V$25,MATCH(CT_Bands_2022_Rates!$B19,CT_Bills_2003_2022!$B$4:$B$25,0),MATCH(CT_Bands_2022_Rates!BU$3,CT_Bills_2003_2022!$N$3:$V$3,0))/SUMIFS(CT_Bands_Revaluing_2022!$W$19:$AF$19, CT_Bands_Revaluing_2022!$W$4:$AF$4, CT_Bands_2022_Rates!BU$3), "n/a")</f>
        <v>0.01</v>
      </c>
      <c r="BV19" s="148">
        <f>IFERROR(INDEX(CT_Bills_2003_2022!$N$4:$V$25,MATCH(CT_Bands_2022_Rates!$B19,CT_Bills_2003_2022!$B$4:$B$25,0),MATCH(CT_Bands_2022_Rates!BV$3,CT_Bills_2003_2022!$N$3:$V$3,0))/SUMIFS(CT_Bands_Revaluing_2022!$W$19:$AF$19, CT_Bands_Revaluing_2022!$W$4:$AF$4, CT_Bands_2022_Rates!BV$3), "n/a")</f>
        <v>0.01</v>
      </c>
      <c r="BW19" s="148">
        <f>IFERROR(INDEX(CT_Bills_2003_2022!$N$4:$V$25,MATCH(CT_Bands_2022_Rates!$B19,CT_Bills_2003_2022!$B$4:$B$25,0),MATCH(CT_Bands_2022_Rates!BW$3,CT_Bills_2003_2022!$N$3:$V$3,0))/SUMIFS(CT_Bands_Revaluing_2022!$W$19:$AF$19, CT_Bands_Revaluing_2022!$W$4:$AF$4, CT_Bands_2022_Rates!BW$3), "n/a")</f>
        <v>9.9999999999999985E-3</v>
      </c>
      <c r="BX19" s="148">
        <f>IFERROR(INDEX(CT_Bills_2003_2022!$N$4:$V$25,MATCH(CT_Bands_2022_Rates!$B19,CT_Bills_2003_2022!$B$4:$B$25,0),MATCH(CT_Bands_2022_Rates!BX$3,CT_Bills_2003_2022!$N$3:$V$3,0))/SUMIFS(CT_Bands_Revaluing_2022!$W$19:$AF$19, CT_Bands_Revaluing_2022!$W$4:$AF$4, CT_Bands_2022_Rates!BX$3), "n/a")</f>
        <v>0.01</v>
      </c>
      <c r="BY19" s="148">
        <f>IFERROR(INDEX(CT_Bills_2003_2022!$N$4:$V$25,MATCH(CT_Bands_2022_Rates!$B19,CT_Bills_2003_2022!$B$4:$B$25,0),MATCH(CT_Bands_2022_Rates!BY$3,CT_Bills_2003_2022!$N$3:$V$3,0))/SUMIFS(CT_Bands_Revaluing_2022!$W$19:$AF$19, CT_Bands_Revaluing_2022!$W$4:$AF$4, CT_Bands_2022_Rates!BY$3), "n/a")</f>
        <v>8.3999999999999995E-3</v>
      </c>
      <c r="BZ19" s="148">
        <f>IFERROR(INDEX(CT_Bills_2003_2022!$N$4:$V$25,MATCH(CT_Bands_2022_Rates!$B19,CT_Bills_2003_2022!$B$4:$B$25,0),MATCH(CT_Bands_2022_Rates!BZ$3,CT_Bills_2003_2022!$N$3:$V$3,0))/SUMIFS(CT_Bands_Revaluing_2022!$W$19:$AF$19, CT_Bands_Revaluing_2022!$W$4:$AF$4, CT_Bands_2022_Rates!BZ$3), "n/a")</f>
        <v>8.8000000000000005E-3</v>
      </c>
      <c r="CA19" s="148">
        <f>IFERROR(INDEX(CT_Bills_2003_2022!$N$4:$V$25,MATCH(CT_Bands_2022_Rates!$B19,CT_Bills_2003_2022!$B$4:$B$25,0),MATCH(CT_Bands_2022_Rates!CA$3,CT_Bills_2003_2022!$N$3:$V$3,0))/SUMIFS(CT_Bands_Revaluing_2022!$W$19:$AF$19, CT_Bands_Revaluing_2022!$W$4:$AF$4, CT_Bands_2022_Rates!CA$3), "n/a")</f>
        <v>9.2000000000000016E-3</v>
      </c>
      <c r="CB19" s="148">
        <f>IFERROR(INDEX(CT_Bills_2003_2022!$N$4:$V$25,MATCH(CT_Bands_2022_Rates!$B19,CT_Bills_2003_2022!$B$4:$B$25,0),MATCH(CT_Bands_2022_Rates!CB$3,CT_Bills_2003_2022!$N$3:$V$3,0))/SUMIFS(CT_Bands_Revaluing_2022!$W$19:$AF$19, CT_Bands_Revaluing_2022!$W$4:$AF$4, CT_Bands_2022_Rates!CB$3), "n/a")</f>
        <v>9.5999999999999992E-3</v>
      </c>
      <c r="CC19" s="148">
        <f>IFERROR(INDEX(CT_Bills_2003_2022!$N$4:$V$25,MATCH(CT_Bands_2022_Rates!$B19,CT_Bills_2003_2022!$B$4:$B$25,0),MATCH(CT_Bands_2022_Rates!CC$3,CT_Bills_2003_2022!$N$3:$V$3,0))/SUMIFS(CT_Bands_Revaluing_2022!$W$19:$AF$19, CT_Bands_Revaluing_2022!$W$4:$AF$4, CT_Bands_2022_Rates!CC$3), "n/a")</f>
        <v>0.01</v>
      </c>
      <c r="CD19" s="148">
        <f>IFERROR(INDEX(CT_Bills_2003_2022!$N$4:$V$25,MATCH(CT_Bands_2022_Rates!$B19,CT_Bills_2003_2022!$B$4:$B$25,0),MATCH(CT_Bands_2022_Rates!CD$3,CT_Bills_2003_2022!$N$3:$V$3,0))/SUMIFS(CT_Bands_Revaluing_2022!$W$19:$AF$19, CT_Bands_Revaluing_2022!$W$4:$AF$4, CT_Bands_2022_Rates!CD$3), "n/a")</f>
        <v>0.01</v>
      </c>
      <c r="CE19" s="148">
        <f>IFERROR(INDEX(CT_Bills_2003_2022!$N$4:$V$25,MATCH(CT_Bands_2022_Rates!$B19,CT_Bills_2003_2022!$B$4:$B$25,0),MATCH(CT_Bands_2022_Rates!CE$3,CT_Bills_2003_2022!$N$3:$V$3,0))/SUMIFS(CT_Bands_Revaluing_2022!$W$19:$AF$19, CT_Bands_Revaluing_2022!$W$4:$AF$4, CT_Bands_2022_Rates!CE$3), "n/a")</f>
        <v>0.01</v>
      </c>
      <c r="CF19" s="148">
        <f>IFERROR(INDEX(CT_Bills_2003_2022!$N$4:$V$25,MATCH(CT_Bands_2022_Rates!$B19,CT_Bills_2003_2022!$B$4:$B$25,0),MATCH(CT_Bands_2022_Rates!CF$3,CT_Bills_2003_2022!$N$3:$V$3,0))/SUMIFS(CT_Bands_Revaluing_2022!$W$19:$AF$19, CT_Bands_Revaluing_2022!$W$4:$AF$4, CT_Bands_2022_Rates!CF$3), "n/a")</f>
        <v>9.9999999999999985E-3</v>
      </c>
      <c r="CG19" s="148">
        <f>IFERROR(INDEX(CT_Bills_2003_2022!$N$4:$V$25,MATCH(CT_Bands_2022_Rates!$B19,CT_Bills_2003_2022!$B$4:$B$25,0),MATCH(CT_Bands_2022_Rates!CG$3,CT_Bills_2003_2022!$N$3:$V$3,0))/SUMIFS(CT_Bands_Revaluing_2022!$W$19:$AF$19, CT_Bands_Revaluing_2022!$W$4:$AF$4, CT_Bands_2022_Rates!CG$3), "n/a")</f>
        <v>0.01</v>
      </c>
      <c r="CH19" s="148">
        <f>IFERROR(INDEX(CT_Bills_2003_2022!$N$4:$V$25,MATCH(CT_Bands_2022_Rates!$B19,CT_Bills_2003_2022!$B$4:$B$25,0),MATCH(CT_Bands_2022_Rates!CH$3,CT_Bills_2003_2022!$N$3:$V$3,0))/SUMIFS(CT_Bands_Revaluing_2022!$W$19:$AF$19, CT_Bands_Revaluing_2022!$W$4:$AF$4, CT_Bands_2022_Rates!CH$3), "n/a")</f>
        <v>8.3999999999999995E-3</v>
      </c>
      <c r="CI19" s="148">
        <f>IFERROR(INDEX(CT_Bills_2003_2022!$N$4:$V$25,MATCH(CT_Bands_2022_Rates!$B19,CT_Bills_2003_2022!$B$4:$B$25,0),MATCH(CT_Bands_2022_Rates!CI$3,CT_Bills_2003_2022!$N$3:$V$3,0))/SUMIFS(CT_Bands_Revaluing_2022!$W$19:$AF$19, CT_Bands_Revaluing_2022!$W$4:$AF$4, CT_Bands_2022_Rates!CI$3), "n/a")</f>
        <v>8.8000000000000005E-3</v>
      </c>
      <c r="CJ19" s="148">
        <f>IFERROR(INDEX(CT_Bills_2003_2022!$N$4:$V$25,MATCH(CT_Bands_2022_Rates!$B19,CT_Bills_2003_2022!$B$4:$B$25,0),MATCH(CT_Bands_2022_Rates!CJ$3,CT_Bills_2003_2022!$N$3:$V$3,0))/SUMIFS(CT_Bands_Revaluing_2022!$W$19:$AF$19, CT_Bands_Revaluing_2022!$W$4:$AF$4, CT_Bands_2022_Rates!CJ$3), "n/a")</f>
        <v>9.2000000000000016E-3</v>
      </c>
      <c r="CK19" s="148">
        <f>IFERROR(INDEX(CT_Bills_2003_2022!$N$4:$V$25,MATCH(CT_Bands_2022_Rates!$B19,CT_Bills_2003_2022!$B$4:$B$25,0),MATCH(CT_Bands_2022_Rates!CK$3,CT_Bills_2003_2022!$N$3:$V$3,0))/SUMIFS(CT_Bands_Revaluing_2022!$W$19:$AF$19, CT_Bands_Revaluing_2022!$W$4:$AF$4, CT_Bands_2022_Rates!CK$3), "n/a")</f>
        <v>9.5999999999999992E-3</v>
      </c>
      <c r="CL19" s="148">
        <f>IFERROR(INDEX(CT_Bills_2003_2022!$N$4:$V$25,MATCH(CT_Bands_2022_Rates!$B19,CT_Bills_2003_2022!$B$4:$B$25,0),MATCH(CT_Bands_2022_Rates!CL$3,CT_Bills_2003_2022!$N$3:$V$3,0))/SUMIFS(CT_Bands_Revaluing_2022!$W$19:$AF$19, CT_Bands_Revaluing_2022!$W$4:$AF$4, CT_Bands_2022_Rates!CL$3), "n/a")</f>
        <v>0.01</v>
      </c>
      <c r="CM19" s="148">
        <f>IFERROR(INDEX(CT_Bills_2003_2022!$N$4:$V$25,MATCH(CT_Bands_2022_Rates!$B19,CT_Bills_2003_2022!$B$4:$B$25,0),MATCH(CT_Bands_2022_Rates!CM$3,CT_Bills_2003_2022!$N$3:$V$3,0))/SUMIFS(CT_Bands_Revaluing_2022!$W$19:$AF$19, CT_Bands_Revaluing_2022!$W$4:$AF$4, CT_Bands_2022_Rates!CM$3), "n/a")</f>
        <v>0.01</v>
      </c>
      <c r="CN19" s="148">
        <f>IFERROR(INDEX(CT_Bills_2003_2022!$N$4:$V$25,MATCH(CT_Bands_2022_Rates!$B19,CT_Bills_2003_2022!$B$4:$B$25,0),MATCH(CT_Bands_2022_Rates!CN$3,CT_Bills_2003_2022!$N$3:$V$3,0))/SUMIFS(CT_Bands_Revaluing_2022!$W$19:$AF$19, CT_Bands_Revaluing_2022!$W$4:$AF$4, CT_Bands_2022_Rates!CN$3), "n/a")</f>
        <v>0.01</v>
      </c>
      <c r="CO19" s="148">
        <f>IFERROR(INDEX(CT_Bills_2003_2022!$N$4:$V$25,MATCH(CT_Bands_2022_Rates!$B19,CT_Bills_2003_2022!$B$4:$B$25,0),MATCH(CT_Bands_2022_Rates!CO$3,CT_Bills_2003_2022!$N$3:$V$3,0))/SUMIFS(CT_Bands_Revaluing_2022!$W$19:$AF$19, CT_Bands_Revaluing_2022!$W$4:$AF$4, CT_Bands_2022_Rates!CO$3), "n/a")</f>
        <v>9.9999999999999985E-3</v>
      </c>
      <c r="CP19" s="148">
        <f>IFERROR(INDEX(CT_Bills_2003_2022!$N$4:$V$25,MATCH(CT_Bands_2022_Rates!$B19,CT_Bills_2003_2022!$B$4:$B$25,0),MATCH(CT_Bands_2022_Rates!CP$3,CT_Bills_2003_2022!$N$3:$V$3,0))/SUMIFS(CT_Bands_Revaluing_2022!$W$19:$AF$19, CT_Bands_Revaluing_2022!$W$4:$AF$4, CT_Bands_2022_Rates!CP$3), "n/a")</f>
        <v>0.01</v>
      </c>
    </row>
    <row r="20" spans="1:94" x14ac:dyDescent="0.25">
      <c r="A20" s="126" t="s">
        <v>1119</v>
      </c>
      <c r="B20" s="127" t="s">
        <v>1120</v>
      </c>
      <c r="C20" s="127" t="s">
        <v>2337</v>
      </c>
      <c r="D20" s="150">
        <f>IF(N20=0, CT_Modelling_LAs!Q20, N20)</f>
        <v>8.9999999999999993E-3</v>
      </c>
      <c r="E20" s="150">
        <f>IF(X20=0,CT_Modelling_LAs!R20, X20)</f>
        <v>9.499999999999998E-3</v>
      </c>
      <c r="F20" s="150">
        <f>IF(AH20=0,CT_Modelling_LAs!S20, AH20)</f>
        <v>0.01</v>
      </c>
      <c r="G20" s="150">
        <f>IF(AR20=0,CT_Modelling_LAs!T20, AR20)</f>
        <v>1.0500000000000001E-2</v>
      </c>
      <c r="H20" s="150">
        <f>IF(BB20=0,CT_Modelling_LAs!U20, BB20)</f>
        <v>1.1000000000000001E-2</v>
      </c>
      <c r="I20" s="150">
        <f>IF(BL20=0,CT_Modelling_LAs!V20, BL20)</f>
        <v>1.15E-2</v>
      </c>
      <c r="J20" s="150">
        <f>IF(BV20=0,CT_Modelling_LAs!W20, BV20)</f>
        <v>1.15E-2</v>
      </c>
      <c r="K20" s="150">
        <f>IF(CF20=0,CT_Modelling_LAs!X20, CF20)</f>
        <v>1.15E-2</v>
      </c>
      <c r="L20" s="150">
        <f>IF(CG20=0,CT_Modelling_LAs!Y20, CP20)</f>
        <v>1.15E-2</v>
      </c>
      <c r="M20" s="138"/>
      <c r="N20" s="148">
        <f>IFERROR(INDEX(CT_Bills_2003_2022!$N$4:$V$25,MATCH(CT_Bands_2022_Rates!$B20,CT_Bills_2003_2022!$B$4:$B$25,0),MATCH(CT_Bands_2022_Rates!N$3,CT_Bills_2003_2022!$N$3:$V$3,0))/SUMIFS(CT_Bands_Revaluing_2022!$W$19:$AF$19, CT_Bands_Revaluing_2022!$W$4:$AF$4, CT_Bands_2022_Rates!N$3), "n/a")</f>
        <v>8.9999999999999993E-3</v>
      </c>
      <c r="O20" s="148">
        <f>IFERROR(INDEX(CT_Bills_2003_2022!$N$4:$V$25,MATCH(CT_Bands_2022_Rates!$B20,CT_Bills_2003_2022!$B$4:$B$25,0),MATCH(CT_Bands_2022_Rates!O$3,CT_Bills_2003_2022!$N$3:$V$3,0))/SUMIFS(CT_Bands_Revaluing_2022!$W$19:$AF$19, CT_Bands_Revaluing_2022!$W$4:$AF$4, CT_Bands_2022_Rates!O$3), "n/a")</f>
        <v>9.499999999999998E-3</v>
      </c>
      <c r="P20" s="148">
        <f>IFERROR(INDEX(CT_Bills_2003_2022!$N$4:$V$25,MATCH(CT_Bands_2022_Rates!$B20,CT_Bills_2003_2022!$B$4:$B$25,0),MATCH(CT_Bands_2022_Rates!P$3,CT_Bills_2003_2022!$N$3:$V$3,0))/SUMIFS(CT_Bands_Revaluing_2022!$W$19:$AF$19, CT_Bands_Revaluing_2022!$W$4:$AF$4, CT_Bands_2022_Rates!P$3), "n/a")</f>
        <v>0.01</v>
      </c>
      <c r="Q20" s="148">
        <f>IFERROR(INDEX(CT_Bills_2003_2022!$N$4:$V$25,MATCH(CT_Bands_2022_Rates!$B20,CT_Bills_2003_2022!$B$4:$B$25,0),MATCH(CT_Bands_2022_Rates!Q$3,CT_Bills_2003_2022!$N$3:$V$3,0))/SUMIFS(CT_Bands_Revaluing_2022!$W$19:$AF$19, CT_Bands_Revaluing_2022!$W$4:$AF$4, CT_Bands_2022_Rates!Q$3), "n/a")</f>
        <v>1.0500000000000001E-2</v>
      </c>
      <c r="R20" s="148">
        <f>IFERROR(INDEX(CT_Bills_2003_2022!$N$4:$V$25,MATCH(CT_Bands_2022_Rates!$B20,CT_Bills_2003_2022!$B$4:$B$25,0),MATCH(CT_Bands_2022_Rates!R$3,CT_Bills_2003_2022!$N$3:$V$3,0))/SUMIFS(CT_Bands_Revaluing_2022!$W$19:$AF$19, CT_Bands_Revaluing_2022!$W$4:$AF$4, CT_Bands_2022_Rates!R$3), "n/a")</f>
        <v>1.1000000000000001E-2</v>
      </c>
      <c r="S20" s="148">
        <f>IFERROR(INDEX(CT_Bills_2003_2022!$N$4:$V$25,MATCH(CT_Bands_2022_Rates!$B20,CT_Bills_2003_2022!$B$4:$B$25,0),MATCH(CT_Bands_2022_Rates!S$3,CT_Bills_2003_2022!$N$3:$V$3,0))/SUMIFS(CT_Bands_Revaluing_2022!$W$19:$AF$19, CT_Bands_Revaluing_2022!$W$4:$AF$4, CT_Bands_2022_Rates!S$3), "n/a")</f>
        <v>1.15E-2</v>
      </c>
      <c r="T20" s="148">
        <f>IFERROR(INDEX(CT_Bills_2003_2022!$N$4:$V$25,MATCH(CT_Bands_2022_Rates!$B20,CT_Bills_2003_2022!$B$4:$B$25,0),MATCH(CT_Bands_2022_Rates!T$3,CT_Bills_2003_2022!$N$3:$V$3,0))/SUMIFS(CT_Bands_Revaluing_2022!$W$19:$AF$19, CT_Bands_Revaluing_2022!$W$4:$AF$4, CT_Bands_2022_Rates!T$3), "n/a")</f>
        <v>1.15E-2</v>
      </c>
      <c r="U20" s="148">
        <f>IFERROR(INDEX(CT_Bills_2003_2022!$N$4:$V$25,MATCH(CT_Bands_2022_Rates!$B20,CT_Bills_2003_2022!$B$4:$B$25,0),MATCH(CT_Bands_2022_Rates!U$3,CT_Bills_2003_2022!$N$3:$V$3,0))/SUMIFS(CT_Bands_Revaluing_2022!$W$19:$AF$19, CT_Bands_Revaluing_2022!$W$4:$AF$4, CT_Bands_2022_Rates!U$3), "n/a")</f>
        <v>0</v>
      </c>
      <c r="V20" s="148">
        <f>IFERROR(INDEX(CT_Bills_2003_2022!$N$4:$V$25,MATCH(CT_Bands_2022_Rates!$B20,CT_Bills_2003_2022!$B$4:$B$25,0),MATCH(CT_Bands_2022_Rates!V$3,CT_Bills_2003_2022!$N$3:$V$3,0))/SUMIFS(CT_Bands_Revaluing_2022!$W$19:$AF$19, CT_Bands_Revaluing_2022!$W$4:$AF$4, CT_Bands_2022_Rates!V$3), "n/a")</f>
        <v>0</v>
      </c>
      <c r="W20" s="149">
        <f>IFERROR(INDEX(CT_Bills_2003_2022!$N$4:$V$25,MATCH(CT_Bands_2022_Rates!$B20,CT_Bills_2003_2022!$B$4:$B$25,0),MATCH(CT_Bands_2022_Rates!W$3,CT_Bills_2003_2022!$N$3:$V$3,0))/SUMIFS(CT_Bands_Revaluing_2022!$W$19:$AF$19, CT_Bands_Revaluing_2022!$W$4:$AF$4, CT_Bands_2022_Rates!W$3), "n/a")</f>
        <v>8.9999999999999993E-3</v>
      </c>
      <c r="X20" s="148">
        <f>IFERROR(INDEX(CT_Bills_2003_2022!$N$4:$V$25,MATCH(CT_Bands_2022_Rates!$B20,CT_Bills_2003_2022!$B$4:$B$25,0),MATCH(CT_Bands_2022_Rates!X$3,CT_Bills_2003_2022!$N$3:$V$3,0))/SUMIFS(CT_Bands_Revaluing_2022!$W$19:$AF$19, CT_Bands_Revaluing_2022!$W$4:$AF$4, CT_Bands_2022_Rates!X$3), "n/a")</f>
        <v>9.499999999999998E-3</v>
      </c>
      <c r="Y20" s="148">
        <f>IFERROR(INDEX(CT_Bills_2003_2022!$N$4:$V$25,MATCH(CT_Bands_2022_Rates!$B20,CT_Bills_2003_2022!$B$4:$B$25,0),MATCH(CT_Bands_2022_Rates!Y$3,CT_Bills_2003_2022!$N$3:$V$3,0))/SUMIFS(CT_Bands_Revaluing_2022!$W$19:$AF$19, CT_Bands_Revaluing_2022!$W$4:$AF$4, CT_Bands_2022_Rates!Y$3), "n/a")</f>
        <v>0.01</v>
      </c>
      <c r="Z20" s="148">
        <f>IFERROR(INDEX(CT_Bills_2003_2022!$N$4:$V$25,MATCH(CT_Bands_2022_Rates!$B20,CT_Bills_2003_2022!$B$4:$B$25,0),MATCH(CT_Bands_2022_Rates!Z$3,CT_Bills_2003_2022!$N$3:$V$3,0))/SUMIFS(CT_Bands_Revaluing_2022!$W$19:$AF$19, CT_Bands_Revaluing_2022!$W$4:$AF$4, CT_Bands_2022_Rates!Z$3), "n/a")</f>
        <v>1.0500000000000001E-2</v>
      </c>
      <c r="AA20" s="148">
        <f>IFERROR(INDEX(CT_Bills_2003_2022!$N$4:$V$25,MATCH(CT_Bands_2022_Rates!$B20,CT_Bills_2003_2022!$B$4:$B$25,0),MATCH(CT_Bands_2022_Rates!AA$3,CT_Bills_2003_2022!$N$3:$V$3,0))/SUMIFS(CT_Bands_Revaluing_2022!$W$19:$AF$19, CT_Bands_Revaluing_2022!$W$4:$AF$4, CT_Bands_2022_Rates!AA$3), "n/a")</f>
        <v>1.1000000000000001E-2</v>
      </c>
      <c r="AB20" s="148">
        <f>IFERROR(INDEX(CT_Bills_2003_2022!$N$4:$V$25,MATCH(CT_Bands_2022_Rates!$B20,CT_Bills_2003_2022!$B$4:$B$25,0),MATCH(CT_Bands_2022_Rates!AB$3,CT_Bills_2003_2022!$N$3:$V$3,0))/SUMIFS(CT_Bands_Revaluing_2022!$W$19:$AF$19, CT_Bands_Revaluing_2022!$W$4:$AF$4, CT_Bands_2022_Rates!AB$3), "n/a")</f>
        <v>1.15E-2</v>
      </c>
      <c r="AC20" s="148">
        <f>IFERROR(INDEX(CT_Bills_2003_2022!$N$4:$V$25,MATCH(CT_Bands_2022_Rates!$B20,CT_Bills_2003_2022!$B$4:$B$25,0),MATCH(CT_Bands_2022_Rates!AC$3,CT_Bills_2003_2022!$N$3:$V$3,0))/SUMIFS(CT_Bands_Revaluing_2022!$W$19:$AF$19, CT_Bands_Revaluing_2022!$W$4:$AF$4, CT_Bands_2022_Rates!AC$3), "n/a")</f>
        <v>1.15E-2</v>
      </c>
      <c r="AD20" s="148">
        <f>IFERROR(INDEX(CT_Bills_2003_2022!$N$4:$V$25,MATCH(CT_Bands_2022_Rates!$B20,CT_Bills_2003_2022!$B$4:$B$25,0),MATCH(CT_Bands_2022_Rates!AD$3,CT_Bills_2003_2022!$N$3:$V$3,0))/SUMIFS(CT_Bands_Revaluing_2022!$W$19:$AF$19, CT_Bands_Revaluing_2022!$W$4:$AF$4, CT_Bands_2022_Rates!AD$3), "n/a")</f>
        <v>0</v>
      </c>
      <c r="AE20" s="148">
        <f>IFERROR(INDEX(CT_Bills_2003_2022!$N$4:$V$25,MATCH(CT_Bands_2022_Rates!$B20,CT_Bills_2003_2022!$B$4:$B$25,0),MATCH(CT_Bands_2022_Rates!AE$3,CT_Bills_2003_2022!$N$3:$V$3,0))/SUMIFS(CT_Bands_Revaluing_2022!$W$19:$AF$19, CT_Bands_Revaluing_2022!$W$4:$AF$4, CT_Bands_2022_Rates!AE$3), "n/a")</f>
        <v>0</v>
      </c>
      <c r="AF20" s="149">
        <f>IFERROR(INDEX(CT_Bills_2003_2022!$N$4:$V$25,MATCH(CT_Bands_2022_Rates!$B20,CT_Bills_2003_2022!$B$4:$B$25,0),MATCH(CT_Bands_2022_Rates!AF$3,CT_Bills_2003_2022!$N$3:$V$3,0))/SUMIFS(CT_Bands_Revaluing_2022!$W$19:$AF$19, CT_Bands_Revaluing_2022!$W$4:$AF$4, CT_Bands_2022_Rates!AF$3), "n/a")</f>
        <v>8.9999999999999993E-3</v>
      </c>
      <c r="AG20" s="148">
        <f>IFERROR(INDEX(CT_Bills_2003_2022!$N$4:$V$25,MATCH(CT_Bands_2022_Rates!$B20,CT_Bills_2003_2022!$B$4:$B$25,0),MATCH(CT_Bands_2022_Rates!AG$3,CT_Bills_2003_2022!$N$3:$V$3,0))/SUMIFS(CT_Bands_Revaluing_2022!$W$19:$AF$19, CT_Bands_Revaluing_2022!$W$4:$AF$4, CT_Bands_2022_Rates!AG$3), "n/a")</f>
        <v>9.499999999999998E-3</v>
      </c>
      <c r="AH20" s="148">
        <f>IFERROR(INDEX(CT_Bills_2003_2022!$N$4:$V$25,MATCH(CT_Bands_2022_Rates!$B20,CT_Bills_2003_2022!$B$4:$B$25,0),MATCH(CT_Bands_2022_Rates!AH$3,CT_Bills_2003_2022!$N$3:$V$3,0))/SUMIFS(CT_Bands_Revaluing_2022!$W$19:$AF$19, CT_Bands_Revaluing_2022!$W$4:$AF$4, CT_Bands_2022_Rates!AH$3), "n/a")</f>
        <v>0.01</v>
      </c>
      <c r="AI20" s="148">
        <f>IFERROR(INDEX(CT_Bills_2003_2022!$N$4:$V$25,MATCH(CT_Bands_2022_Rates!$B20,CT_Bills_2003_2022!$B$4:$B$25,0),MATCH(CT_Bands_2022_Rates!AI$3,CT_Bills_2003_2022!$N$3:$V$3,0))/SUMIFS(CT_Bands_Revaluing_2022!$W$19:$AF$19, CT_Bands_Revaluing_2022!$W$4:$AF$4, CT_Bands_2022_Rates!AI$3), "n/a")</f>
        <v>1.0500000000000001E-2</v>
      </c>
      <c r="AJ20" s="148">
        <f>IFERROR(INDEX(CT_Bills_2003_2022!$N$4:$V$25,MATCH(CT_Bands_2022_Rates!$B20,CT_Bills_2003_2022!$B$4:$B$25,0),MATCH(CT_Bands_2022_Rates!AJ$3,CT_Bills_2003_2022!$N$3:$V$3,0))/SUMIFS(CT_Bands_Revaluing_2022!$W$19:$AF$19, CT_Bands_Revaluing_2022!$W$4:$AF$4, CT_Bands_2022_Rates!AJ$3), "n/a")</f>
        <v>1.1000000000000001E-2</v>
      </c>
      <c r="AK20" s="148">
        <f>IFERROR(INDEX(CT_Bills_2003_2022!$N$4:$V$25,MATCH(CT_Bands_2022_Rates!$B20,CT_Bills_2003_2022!$B$4:$B$25,0),MATCH(CT_Bands_2022_Rates!AK$3,CT_Bills_2003_2022!$N$3:$V$3,0))/SUMIFS(CT_Bands_Revaluing_2022!$W$19:$AF$19, CT_Bands_Revaluing_2022!$W$4:$AF$4, CT_Bands_2022_Rates!AK$3), "n/a")</f>
        <v>1.15E-2</v>
      </c>
      <c r="AL20" s="148">
        <f>IFERROR(INDEX(CT_Bills_2003_2022!$N$4:$V$25,MATCH(CT_Bands_2022_Rates!$B20,CT_Bills_2003_2022!$B$4:$B$25,0),MATCH(CT_Bands_2022_Rates!AL$3,CT_Bills_2003_2022!$N$3:$V$3,0))/SUMIFS(CT_Bands_Revaluing_2022!$W$19:$AF$19, CT_Bands_Revaluing_2022!$W$4:$AF$4, CT_Bands_2022_Rates!AL$3), "n/a")</f>
        <v>1.15E-2</v>
      </c>
      <c r="AM20" s="148">
        <f>IFERROR(INDEX(CT_Bills_2003_2022!$N$4:$V$25,MATCH(CT_Bands_2022_Rates!$B20,CT_Bills_2003_2022!$B$4:$B$25,0),MATCH(CT_Bands_2022_Rates!AM$3,CT_Bills_2003_2022!$N$3:$V$3,0))/SUMIFS(CT_Bands_Revaluing_2022!$W$19:$AF$19, CT_Bands_Revaluing_2022!$W$4:$AF$4, CT_Bands_2022_Rates!AM$3), "n/a")</f>
        <v>0</v>
      </c>
      <c r="AN20" s="148">
        <f>IFERROR(INDEX(CT_Bills_2003_2022!$N$4:$V$25,MATCH(CT_Bands_2022_Rates!$B20,CT_Bills_2003_2022!$B$4:$B$25,0),MATCH(CT_Bands_2022_Rates!AN$3,CT_Bills_2003_2022!$N$3:$V$3,0))/SUMIFS(CT_Bands_Revaluing_2022!$W$19:$AF$19, CT_Bands_Revaluing_2022!$W$4:$AF$4, CT_Bands_2022_Rates!AN$3), "n/a")</f>
        <v>0</v>
      </c>
      <c r="AO20" s="149">
        <f>IFERROR(INDEX(CT_Bills_2003_2022!$N$4:$V$25,MATCH(CT_Bands_2022_Rates!$B20,CT_Bills_2003_2022!$B$4:$B$25,0),MATCH(CT_Bands_2022_Rates!AO$3,CT_Bills_2003_2022!$N$3:$V$3,0))/SUMIFS(CT_Bands_Revaluing_2022!$W$19:$AF$19, CT_Bands_Revaluing_2022!$W$4:$AF$4, CT_Bands_2022_Rates!AO$3), "n/a")</f>
        <v>8.9999999999999993E-3</v>
      </c>
      <c r="AP20" s="148">
        <f>IFERROR(INDEX(CT_Bills_2003_2022!$N$4:$V$25,MATCH(CT_Bands_2022_Rates!$B20,CT_Bills_2003_2022!$B$4:$B$25,0),MATCH(CT_Bands_2022_Rates!AP$3,CT_Bills_2003_2022!$N$3:$V$3,0))/SUMIFS(CT_Bands_Revaluing_2022!$W$19:$AF$19, CT_Bands_Revaluing_2022!$W$4:$AF$4, CT_Bands_2022_Rates!AP$3), "n/a")</f>
        <v>9.499999999999998E-3</v>
      </c>
      <c r="AQ20" s="148">
        <f>IFERROR(INDEX(CT_Bills_2003_2022!$N$4:$V$25,MATCH(CT_Bands_2022_Rates!$B20,CT_Bills_2003_2022!$B$4:$B$25,0),MATCH(CT_Bands_2022_Rates!AQ$3,CT_Bills_2003_2022!$N$3:$V$3,0))/SUMIFS(CT_Bands_Revaluing_2022!$W$19:$AF$19, CT_Bands_Revaluing_2022!$W$4:$AF$4, CT_Bands_2022_Rates!AQ$3), "n/a")</f>
        <v>0.01</v>
      </c>
      <c r="AR20" s="148">
        <f>IFERROR(INDEX(CT_Bills_2003_2022!$N$4:$V$25,MATCH(CT_Bands_2022_Rates!$B20,CT_Bills_2003_2022!$B$4:$B$25,0),MATCH(CT_Bands_2022_Rates!AR$3,CT_Bills_2003_2022!$N$3:$V$3,0))/SUMIFS(CT_Bands_Revaluing_2022!$W$19:$AF$19, CT_Bands_Revaluing_2022!$W$4:$AF$4, CT_Bands_2022_Rates!AR$3), "n/a")</f>
        <v>1.0500000000000001E-2</v>
      </c>
      <c r="AS20" s="148">
        <f>IFERROR(INDEX(CT_Bills_2003_2022!$N$4:$V$25,MATCH(CT_Bands_2022_Rates!$B20,CT_Bills_2003_2022!$B$4:$B$25,0),MATCH(CT_Bands_2022_Rates!AS$3,CT_Bills_2003_2022!$N$3:$V$3,0))/SUMIFS(CT_Bands_Revaluing_2022!$W$19:$AF$19, CT_Bands_Revaluing_2022!$W$4:$AF$4, CT_Bands_2022_Rates!AS$3), "n/a")</f>
        <v>1.1000000000000001E-2</v>
      </c>
      <c r="AT20" s="148">
        <f>IFERROR(INDEX(CT_Bills_2003_2022!$N$4:$V$25,MATCH(CT_Bands_2022_Rates!$B20,CT_Bills_2003_2022!$B$4:$B$25,0),MATCH(CT_Bands_2022_Rates!AT$3,CT_Bills_2003_2022!$N$3:$V$3,0))/SUMIFS(CT_Bands_Revaluing_2022!$W$19:$AF$19, CT_Bands_Revaluing_2022!$W$4:$AF$4, CT_Bands_2022_Rates!AT$3), "n/a")</f>
        <v>1.15E-2</v>
      </c>
      <c r="AU20" s="148">
        <f>IFERROR(INDEX(CT_Bills_2003_2022!$N$4:$V$25,MATCH(CT_Bands_2022_Rates!$B20,CT_Bills_2003_2022!$B$4:$B$25,0),MATCH(CT_Bands_2022_Rates!AU$3,CT_Bills_2003_2022!$N$3:$V$3,0))/SUMIFS(CT_Bands_Revaluing_2022!$W$19:$AF$19, CT_Bands_Revaluing_2022!$W$4:$AF$4, CT_Bands_2022_Rates!AU$3), "n/a")</f>
        <v>1.15E-2</v>
      </c>
      <c r="AV20" s="148">
        <f>IFERROR(INDEX(CT_Bills_2003_2022!$N$4:$V$25,MATCH(CT_Bands_2022_Rates!$B20,CT_Bills_2003_2022!$B$4:$B$25,0),MATCH(CT_Bands_2022_Rates!AV$3,CT_Bills_2003_2022!$N$3:$V$3,0))/SUMIFS(CT_Bands_Revaluing_2022!$W$19:$AF$19, CT_Bands_Revaluing_2022!$W$4:$AF$4, CT_Bands_2022_Rates!AV$3), "n/a")</f>
        <v>0</v>
      </c>
      <c r="AW20" s="148">
        <f>IFERROR(INDEX(CT_Bills_2003_2022!$N$4:$V$25,MATCH(CT_Bands_2022_Rates!$B20,CT_Bills_2003_2022!$B$4:$B$25,0),MATCH(CT_Bands_2022_Rates!AW$3,CT_Bills_2003_2022!$N$3:$V$3,0))/SUMIFS(CT_Bands_Revaluing_2022!$W$19:$AF$19, CT_Bands_Revaluing_2022!$W$4:$AF$4, CT_Bands_2022_Rates!AW$3), "n/a")</f>
        <v>0</v>
      </c>
      <c r="AX20" s="149">
        <f>IFERROR(INDEX(CT_Bills_2003_2022!$N$4:$V$25,MATCH(CT_Bands_2022_Rates!$B20,CT_Bills_2003_2022!$B$4:$B$25,0),MATCH(CT_Bands_2022_Rates!AX$3,CT_Bills_2003_2022!$N$3:$V$3,0))/SUMIFS(CT_Bands_Revaluing_2022!$W$19:$AF$19, CT_Bands_Revaluing_2022!$W$4:$AF$4, CT_Bands_2022_Rates!AX$3), "n/a")</f>
        <v>8.9999999999999993E-3</v>
      </c>
      <c r="AY20" s="148">
        <f>IFERROR(INDEX(CT_Bills_2003_2022!$N$4:$V$25,MATCH(CT_Bands_2022_Rates!$B20,CT_Bills_2003_2022!$B$4:$B$25,0),MATCH(CT_Bands_2022_Rates!AY$3,CT_Bills_2003_2022!$N$3:$V$3,0))/SUMIFS(CT_Bands_Revaluing_2022!$W$19:$AF$19, CT_Bands_Revaluing_2022!$W$4:$AF$4, CT_Bands_2022_Rates!AY$3), "n/a")</f>
        <v>9.499999999999998E-3</v>
      </c>
      <c r="AZ20" s="148">
        <f>IFERROR(INDEX(CT_Bills_2003_2022!$N$4:$V$25,MATCH(CT_Bands_2022_Rates!$B20,CT_Bills_2003_2022!$B$4:$B$25,0),MATCH(CT_Bands_2022_Rates!AZ$3,CT_Bills_2003_2022!$N$3:$V$3,0))/SUMIFS(CT_Bands_Revaluing_2022!$W$19:$AF$19, CT_Bands_Revaluing_2022!$W$4:$AF$4, CT_Bands_2022_Rates!AZ$3), "n/a")</f>
        <v>0.01</v>
      </c>
      <c r="BA20" s="148">
        <f>IFERROR(INDEX(CT_Bills_2003_2022!$N$4:$V$25,MATCH(CT_Bands_2022_Rates!$B20,CT_Bills_2003_2022!$B$4:$B$25,0),MATCH(CT_Bands_2022_Rates!BA$3,CT_Bills_2003_2022!$N$3:$V$3,0))/SUMIFS(CT_Bands_Revaluing_2022!$W$19:$AF$19, CT_Bands_Revaluing_2022!$W$4:$AF$4, CT_Bands_2022_Rates!BA$3), "n/a")</f>
        <v>1.0500000000000001E-2</v>
      </c>
      <c r="BB20" s="148">
        <f>IFERROR(INDEX(CT_Bills_2003_2022!$N$4:$V$25,MATCH(CT_Bands_2022_Rates!$B20,CT_Bills_2003_2022!$B$4:$B$25,0),MATCH(CT_Bands_2022_Rates!BB$3,CT_Bills_2003_2022!$N$3:$V$3,0))/SUMIFS(CT_Bands_Revaluing_2022!$W$19:$AF$19, CT_Bands_Revaluing_2022!$W$4:$AF$4, CT_Bands_2022_Rates!BB$3), "n/a")</f>
        <v>1.1000000000000001E-2</v>
      </c>
      <c r="BC20" s="148">
        <f>IFERROR(INDEX(CT_Bills_2003_2022!$N$4:$V$25,MATCH(CT_Bands_2022_Rates!$B20,CT_Bills_2003_2022!$B$4:$B$25,0),MATCH(CT_Bands_2022_Rates!BC$3,CT_Bills_2003_2022!$N$3:$V$3,0))/SUMIFS(CT_Bands_Revaluing_2022!$W$19:$AF$19, CT_Bands_Revaluing_2022!$W$4:$AF$4, CT_Bands_2022_Rates!BC$3), "n/a")</f>
        <v>1.15E-2</v>
      </c>
      <c r="BD20" s="148">
        <f>IFERROR(INDEX(CT_Bills_2003_2022!$N$4:$V$25,MATCH(CT_Bands_2022_Rates!$B20,CT_Bills_2003_2022!$B$4:$B$25,0),MATCH(CT_Bands_2022_Rates!BD$3,CT_Bills_2003_2022!$N$3:$V$3,0))/SUMIFS(CT_Bands_Revaluing_2022!$W$19:$AF$19, CT_Bands_Revaluing_2022!$W$4:$AF$4, CT_Bands_2022_Rates!BD$3), "n/a")</f>
        <v>1.15E-2</v>
      </c>
      <c r="BE20" s="148">
        <f>IFERROR(INDEX(CT_Bills_2003_2022!$N$4:$V$25,MATCH(CT_Bands_2022_Rates!$B20,CT_Bills_2003_2022!$B$4:$B$25,0),MATCH(CT_Bands_2022_Rates!BE$3,CT_Bills_2003_2022!$N$3:$V$3,0))/SUMIFS(CT_Bands_Revaluing_2022!$W$19:$AF$19, CT_Bands_Revaluing_2022!$W$4:$AF$4, CT_Bands_2022_Rates!BE$3), "n/a")</f>
        <v>0</v>
      </c>
      <c r="BF20" s="148">
        <f>IFERROR(INDEX(CT_Bills_2003_2022!$N$4:$V$25,MATCH(CT_Bands_2022_Rates!$B20,CT_Bills_2003_2022!$B$4:$B$25,0),MATCH(CT_Bands_2022_Rates!BF$3,CT_Bills_2003_2022!$N$3:$V$3,0))/SUMIFS(CT_Bands_Revaluing_2022!$W$19:$AF$19, CT_Bands_Revaluing_2022!$W$4:$AF$4, CT_Bands_2022_Rates!BF$3), "n/a")</f>
        <v>0</v>
      </c>
      <c r="BG20" s="149">
        <f>IFERROR(INDEX(CT_Bills_2003_2022!$N$4:$V$25,MATCH(CT_Bands_2022_Rates!$B20,CT_Bills_2003_2022!$B$4:$B$25,0),MATCH(CT_Bands_2022_Rates!BG$3,CT_Bills_2003_2022!$N$3:$V$3,0))/SUMIFS(CT_Bands_Revaluing_2022!$W$19:$AF$19, CT_Bands_Revaluing_2022!$W$4:$AF$4, CT_Bands_2022_Rates!BG$3), "n/a")</f>
        <v>8.9999999999999993E-3</v>
      </c>
      <c r="BH20" s="148">
        <f>IFERROR(INDEX(CT_Bills_2003_2022!$N$4:$V$25,MATCH(CT_Bands_2022_Rates!$B20,CT_Bills_2003_2022!$B$4:$B$25,0),MATCH(CT_Bands_2022_Rates!BH$3,CT_Bills_2003_2022!$N$3:$V$3,0))/SUMIFS(CT_Bands_Revaluing_2022!$W$19:$AF$19, CT_Bands_Revaluing_2022!$W$4:$AF$4, CT_Bands_2022_Rates!BH$3), "n/a")</f>
        <v>9.499999999999998E-3</v>
      </c>
      <c r="BI20" s="148">
        <f>IFERROR(INDEX(CT_Bills_2003_2022!$N$4:$V$25,MATCH(CT_Bands_2022_Rates!$B20,CT_Bills_2003_2022!$B$4:$B$25,0),MATCH(CT_Bands_2022_Rates!BI$3,CT_Bills_2003_2022!$N$3:$V$3,0))/SUMIFS(CT_Bands_Revaluing_2022!$W$19:$AF$19, CT_Bands_Revaluing_2022!$W$4:$AF$4, CT_Bands_2022_Rates!BI$3), "n/a")</f>
        <v>0.01</v>
      </c>
      <c r="BJ20" s="148">
        <f>IFERROR(INDEX(CT_Bills_2003_2022!$N$4:$V$25,MATCH(CT_Bands_2022_Rates!$B20,CT_Bills_2003_2022!$B$4:$B$25,0),MATCH(CT_Bands_2022_Rates!BJ$3,CT_Bills_2003_2022!$N$3:$V$3,0))/SUMIFS(CT_Bands_Revaluing_2022!$W$19:$AF$19, CT_Bands_Revaluing_2022!$W$4:$AF$4, CT_Bands_2022_Rates!BJ$3), "n/a")</f>
        <v>1.0500000000000001E-2</v>
      </c>
      <c r="BK20" s="148">
        <f>IFERROR(INDEX(CT_Bills_2003_2022!$N$4:$V$25,MATCH(CT_Bands_2022_Rates!$B20,CT_Bills_2003_2022!$B$4:$B$25,0),MATCH(CT_Bands_2022_Rates!BK$3,CT_Bills_2003_2022!$N$3:$V$3,0))/SUMIFS(CT_Bands_Revaluing_2022!$W$19:$AF$19, CT_Bands_Revaluing_2022!$W$4:$AF$4, CT_Bands_2022_Rates!BK$3), "n/a")</f>
        <v>1.1000000000000001E-2</v>
      </c>
      <c r="BL20" s="148">
        <f>IFERROR(INDEX(CT_Bills_2003_2022!$N$4:$V$25,MATCH(CT_Bands_2022_Rates!$B20,CT_Bills_2003_2022!$B$4:$B$25,0),MATCH(CT_Bands_2022_Rates!BL$3,CT_Bills_2003_2022!$N$3:$V$3,0))/SUMIFS(CT_Bands_Revaluing_2022!$W$19:$AF$19, CT_Bands_Revaluing_2022!$W$4:$AF$4, CT_Bands_2022_Rates!BL$3), "n/a")</f>
        <v>1.15E-2</v>
      </c>
      <c r="BM20" s="148">
        <f>IFERROR(INDEX(CT_Bills_2003_2022!$N$4:$V$25,MATCH(CT_Bands_2022_Rates!$B20,CT_Bills_2003_2022!$B$4:$B$25,0),MATCH(CT_Bands_2022_Rates!BM$3,CT_Bills_2003_2022!$N$3:$V$3,0))/SUMIFS(CT_Bands_Revaluing_2022!$W$19:$AF$19, CT_Bands_Revaluing_2022!$W$4:$AF$4, CT_Bands_2022_Rates!BM$3), "n/a")</f>
        <v>1.15E-2</v>
      </c>
      <c r="BN20" s="148">
        <f>IFERROR(INDEX(CT_Bills_2003_2022!$N$4:$V$25,MATCH(CT_Bands_2022_Rates!$B20,CT_Bills_2003_2022!$B$4:$B$25,0),MATCH(CT_Bands_2022_Rates!BN$3,CT_Bills_2003_2022!$N$3:$V$3,0))/SUMIFS(CT_Bands_Revaluing_2022!$W$19:$AF$19, CT_Bands_Revaluing_2022!$W$4:$AF$4, CT_Bands_2022_Rates!BN$3), "n/a")</f>
        <v>0</v>
      </c>
      <c r="BO20" s="148">
        <f>IFERROR(INDEX(CT_Bills_2003_2022!$N$4:$V$25,MATCH(CT_Bands_2022_Rates!$B20,CT_Bills_2003_2022!$B$4:$B$25,0),MATCH(CT_Bands_2022_Rates!BO$3,CT_Bills_2003_2022!$N$3:$V$3,0))/SUMIFS(CT_Bands_Revaluing_2022!$W$19:$AF$19, CT_Bands_Revaluing_2022!$W$4:$AF$4, CT_Bands_2022_Rates!BO$3), "n/a")</f>
        <v>0</v>
      </c>
      <c r="BP20" s="149">
        <f>IFERROR(INDEX(CT_Bills_2003_2022!$N$4:$V$25,MATCH(CT_Bands_2022_Rates!$B20,CT_Bills_2003_2022!$B$4:$B$25,0),MATCH(CT_Bands_2022_Rates!BP$3,CT_Bills_2003_2022!$N$3:$V$3,0))/SUMIFS(CT_Bands_Revaluing_2022!$W$19:$AF$19, CT_Bands_Revaluing_2022!$W$4:$AF$4, CT_Bands_2022_Rates!BP$3), "n/a")</f>
        <v>8.9999999999999993E-3</v>
      </c>
      <c r="BQ20" s="148">
        <f>IFERROR(INDEX(CT_Bills_2003_2022!$N$4:$V$25,MATCH(CT_Bands_2022_Rates!$B20,CT_Bills_2003_2022!$B$4:$B$25,0),MATCH(CT_Bands_2022_Rates!BQ$3,CT_Bills_2003_2022!$N$3:$V$3,0))/SUMIFS(CT_Bands_Revaluing_2022!$W$19:$AF$19, CT_Bands_Revaluing_2022!$W$4:$AF$4, CT_Bands_2022_Rates!BQ$3), "n/a")</f>
        <v>9.499999999999998E-3</v>
      </c>
      <c r="BR20" s="148">
        <f>IFERROR(INDEX(CT_Bills_2003_2022!$N$4:$V$25,MATCH(CT_Bands_2022_Rates!$B20,CT_Bills_2003_2022!$B$4:$B$25,0),MATCH(CT_Bands_2022_Rates!BR$3,CT_Bills_2003_2022!$N$3:$V$3,0))/SUMIFS(CT_Bands_Revaluing_2022!$W$19:$AF$19, CT_Bands_Revaluing_2022!$W$4:$AF$4, CT_Bands_2022_Rates!BR$3), "n/a")</f>
        <v>0.01</v>
      </c>
      <c r="BS20" s="148">
        <f>IFERROR(INDEX(CT_Bills_2003_2022!$N$4:$V$25,MATCH(CT_Bands_2022_Rates!$B20,CT_Bills_2003_2022!$B$4:$B$25,0),MATCH(CT_Bands_2022_Rates!BS$3,CT_Bills_2003_2022!$N$3:$V$3,0))/SUMIFS(CT_Bands_Revaluing_2022!$W$19:$AF$19, CT_Bands_Revaluing_2022!$W$4:$AF$4, CT_Bands_2022_Rates!BS$3), "n/a")</f>
        <v>1.0500000000000001E-2</v>
      </c>
      <c r="BT20" s="148">
        <f>IFERROR(INDEX(CT_Bills_2003_2022!$N$4:$V$25,MATCH(CT_Bands_2022_Rates!$B20,CT_Bills_2003_2022!$B$4:$B$25,0),MATCH(CT_Bands_2022_Rates!BT$3,CT_Bills_2003_2022!$N$3:$V$3,0))/SUMIFS(CT_Bands_Revaluing_2022!$W$19:$AF$19, CT_Bands_Revaluing_2022!$W$4:$AF$4, CT_Bands_2022_Rates!BT$3), "n/a")</f>
        <v>1.1000000000000001E-2</v>
      </c>
      <c r="BU20" s="148">
        <f>IFERROR(INDEX(CT_Bills_2003_2022!$N$4:$V$25,MATCH(CT_Bands_2022_Rates!$B20,CT_Bills_2003_2022!$B$4:$B$25,0),MATCH(CT_Bands_2022_Rates!BU$3,CT_Bills_2003_2022!$N$3:$V$3,0))/SUMIFS(CT_Bands_Revaluing_2022!$W$19:$AF$19, CT_Bands_Revaluing_2022!$W$4:$AF$4, CT_Bands_2022_Rates!BU$3), "n/a")</f>
        <v>1.15E-2</v>
      </c>
      <c r="BV20" s="148">
        <f>IFERROR(INDEX(CT_Bills_2003_2022!$N$4:$V$25,MATCH(CT_Bands_2022_Rates!$B20,CT_Bills_2003_2022!$B$4:$B$25,0),MATCH(CT_Bands_2022_Rates!BV$3,CT_Bills_2003_2022!$N$3:$V$3,0))/SUMIFS(CT_Bands_Revaluing_2022!$W$19:$AF$19, CT_Bands_Revaluing_2022!$W$4:$AF$4, CT_Bands_2022_Rates!BV$3), "n/a")</f>
        <v>1.15E-2</v>
      </c>
      <c r="BW20" s="148">
        <f>IFERROR(INDEX(CT_Bills_2003_2022!$N$4:$V$25,MATCH(CT_Bands_2022_Rates!$B20,CT_Bills_2003_2022!$B$4:$B$25,0),MATCH(CT_Bands_2022_Rates!BW$3,CT_Bills_2003_2022!$N$3:$V$3,0))/SUMIFS(CT_Bands_Revaluing_2022!$W$19:$AF$19, CT_Bands_Revaluing_2022!$W$4:$AF$4, CT_Bands_2022_Rates!BW$3), "n/a")</f>
        <v>0</v>
      </c>
      <c r="BX20" s="148">
        <f>IFERROR(INDEX(CT_Bills_2003_2022!$N$4:$V$25,MATCH(CT_Bands_2022_Rates!$B20,CT_Bills_2003_2022!$B$4:$B$25,0),MATCH(CT_Bands_2022_Rates!BX$3,CT_Bills_2003_2022!$N$3:$V$3,0))/SUMIFS(CT_Bands_Revaluing_2022!$W$19:$AF$19, CT_Bands_Revaluing_2022!$W$4:$AF$4, CT_Bands_2022_Rates!BX$3), "n/a")</f>
        <v>0</v>
      </c>
      <c r="BY20" s="149">
        <f>IFERROR(INDEX(CT_Bills_2003_2022!$N$4:$V$25,MATCH(CT_Bands_2022_Rates!$B20,CT_Bills_2003_2022!$B$4:$B$25,0),MATCH(CT_Bands_2022_Rates!BY$3,CT_Bills_2003_2022!$N$3:$V$3,0))/SUMIFS(CT_Bands_Revaluing_2022!$W$19:$AF$19, CT_Bands_Revaluing_2022!$W$4:$AF$4, CT_Bands_2022_Rates!BY$3), "n/a")</f>
        <v>8.9999999999999993E-3</v>
      </c>
      <c r="BZ20" s="148">
        <f>IFERROR(INDEX(CT_Bills_2003_2022!$N$4:$V$25,MATCH(CT_Bands_2022_Rates!$B20,CT_Bills_2003_2022!$B$4:$B$25,0),MATCH(CT_Bands_2022_Rates!BZ$3,CT_Bills_2003_2022!$N$3:$V$3,0))/SUMIFS(CT_Bands_Revaluing_2022!$W$19:$AF$19, CT_Bands_Revaluing_2022!$W$4:$AF$4, CT_Bands_2022_Rates!BZ$3), "n/a")</f>
        <v>9.499999999999998E-3</v>
      </c>
      <c r="CA20" s="148">
        <f>IFERROR(INDEX(CT_Bills_2003_2022!$N$4:$V$25,MATCH(CT_Bands_2022_Rates!$B20,CT_Bills_2003_2022!$B$4:$B$25,0),MATCH(CT_Bands_2022_Rates!CA$3,CT_Bills_2003_2022!$N$3:$V$3,0))/SUMIFS(CT_Bands_Revaluing_2022!$W$19:$AF$19, CT_Bands_Revaluing_2022!$W$4:$AF$4, CT_Bands_2022_Rates!CA$3), "n/a")</f>
        <v>0.01</v>
      </c>
      <c r="CB20" s="148">
        <f>IFERROR(INDEX(CT_Bills_2003_2022!$N$4:$V$25,MATCH(CT_Bands_2022_Rates!$B20,CT_Bills_2003_2022!$B$4:$B$25,0),MATCH(CT_Bands_2022_Rates!CB$3,CT_Bills_2003_2022!$N$3:$V$3,0))/SUMIFS(CT_Bands_Revaluing_2022!$W$19:$AF$19, CT_Bands_Revaluing_2022!$W$4:$AF$4, CT_Bands_2022_Rates!CB$3), "n/a")</f>
        <v>1.0500000000000001E-2</v>
      </c>
      <c r="CC20" s="148">
        <f>IFERROR(INDEX(CT_Bills_2003_2022!$N$4:$V$25,MATCH(CT_Bands_2022_Rates!$B20,CT_Bills_2003_2022!$B$4:$B$25,0),MATCH(CT_Bands_2022_Rates!CC$3,CT_Bills_2003_2022!$N$3:$V$3,0))/SUMIFS(CT_Bands_Revaluing_2022!$W$19:$AF$19, CT_Bands_Revaluing_2022!$W$4:$AF$4, CT_Bands_2022_Rates!CC$3), "n/a")</f>
        <v>1.1000000000000001E-2</v>
      </c>
      <c r="CD20" s="148">
        <f>IFERROR(INDEX(CT_Bills_2003_2022!$N$4:$V$25,MATCH(CT_Bands_2022_Rates!$B20,CT_Bills_2003_2022!$B$4:$B$25,0),MATCH(CT_Bands_2022_Rates!CD$3,CT_Bills_2003_2022!$N$3:$V$3,0))/SUMIFS(CT_Bands_Revaluing_2022!$W$19:$AF$19, CT_Bands_Revaluing_2022!$W$4:$AF$4, CT_Bands_2022_Rates!CD$3), "n/a")</f>
        <v>1.15E-2</v>
      </c>
      <c r="CE20" s="148">
        <f>IFERROR(INDEX(CT_Bills_2003_2022!$N$4:$V$25,MATCH(CT_Bands_2022_Rates!$B20,CT_Bills_2003_2022!$B$4:$B$25,0),MATCH(CT_Bands_2022_Rates!CE$3,CT_Bills_2003_2022!$N$3:$V$3,0))/SUMIFS(CT_Bands_Revaluing_2022!$W$19:$AF$19, CT_Bands_Revaluing_2022!$W$4:$AF$4, CT_Bands_2022_Rates!CE$3), "n/a")</f>
        <v>1.15E-2</v>
      </c>
      <c r="CF20" s="148">
        <f>IFERROR(INDEX(CT_Bills_2003_2022!$N$4:$V$25,MATCH(CT_Bands_2022_Rates!$B20,CT_Bills_2003_2022!$B$4:$B$25,0),MATCH(CT_Bands_2022_Rates!CF$3,CT_Bills_2003_2022!$N$3:$V$3,0))/SUMIFS(CT_Bands_Revaluing_2022!$W$19:$AF$19, CT_Bands_Revaluing_2022!$W$4:$AF$4, CT_Bands_2022_Rates!CF$3), "n/a")</f>
        <v>0</v>
      </c>
      <c r="CG20" s="148">
        <f>IFERROR(INDEX(CT_Bills_2003_2022!$N$4:$V$25,MATCH(CT_Bands_2022_Rates!$B20,CT_Bills_2003_2022!$B$4:$B$25,0),MATCH(CT_Bands_2022_Rates!CG$3,CT_Bills_2003_2022!$N$3:$V$3,0))/SUMIFS(CT_Bands_Revaluing_2022!$W$19:$AF$19, CT_Bands_Revaluing_2022!$W$4:$AF$4, CT_Bands_2022_Rates!CG$3), "n/a")</f>
        <v>0</v>
      </c>
      <c r="CH20" s="148">
        <f>IFERROR(INDEX(CT_Bills_2003_2022!$N$4:$V$25,MATCH(CT_Bands_2022_Rates!$B20,CT_Bills_2003_2022!$B$4:$B$25,0),MATCH(CT_Bands_2022_Rates!CH$3,CT_Bills_2003_2022!$N$3:$V$3,0))/SUMIFS(CT_Bands_Revaluing_2022!$W$19:$AF$19, CT_Bands_Revaluing_2022!$W$4:$AF$4, CT_Bands_2022_Rates!CH$3), "n/a")</f>
        <v>8.9999999999999993E-3</v>
      </c>
      <c r="CI20" s="148">
        <f>IFERROR(INDEX(CT_Bills_2003_2022!$N$4:$V$25,MATCH(CT_Bands_2022_Rates!$B20,CT_Bills_2003_2022!$B$4:$B$25,0),MATCH(CT_Bands_2022_Rates!CI$3,CT_Bills_2003_2022!$N$3:$V$3,0))/SUMIFS(CT_Bands_Revaluing_2022!$W$19:$AF$19, CT_Bands_Revaluing_2022!$W$4:$AF$4, CT_Bands_2022_Rates!CI$3), "n/a")</f>
        <v>9.499999999999998E-3</v>
      </c>
      <c r="CJ20" s="148">
        <f>IFERROR(INDEX(CT_Bills_2003_2022!$N$4:$V$25,MATCH(CT_Bands_2022_Rates!$B20,CT_Bills_2003_2022!$B$4:$B$25,0),MATCH(CT_Bands_2022_Rates!CJ$3,CT_Bills_2003_2022!$N$3:$V$3,0))/SUMIFS(CT_Bands_Revaluing_2022!$W$19:$AF$19, CT_Bands_Revaluing_2022!$W$4:$AF$4, CT_Bands_2022_Rates!CJ$3), "n/a")</f>
        <v>0.01</v>
      </c>
      <c r="CK20" s="148">
        <f>IFERROR(INDEX(CT_Bills_2003_2022!$N$4:$V$25,MATCH(CT_Bands_2022_Rates!$B20,CT_Bills_2003_2022!$B$4:$B$25,0),MATCH(CT_Bands_2022_Rates!CK$3,CT_Bills_2003_2022!$N$3:$V$3,0))/SUMIFS(CT_Bands_Revaluing_2022!$W$19:$AF$19, CT_Bands_Revaluing_2022!$W$4:$AF$4, CT_Bands_2022_Rates!CK$3), "n/a")</f>
        <v>1.0500000000000001E-2</v>
      </c>
      <c r="CL20" s="148">
        <f>IFERROR(INDEX(CT_Bills_2003_2022!$N$4:$V$25,MATCH(CT_Bands_2022_Rates!$B20,CT_Bills_2003_2022!$B$4:$B$25,0),MATCH(CT_Bands_2022_Rates!CL$3,CT_Bills_2003_2022!$N$3:$V$3,0))/SUMIFS(CT_Bands_Revaluing_2022!$W$19:$AF$19, CT_Bands_Revaluing_2022!$W$4:$AF$4, CT_Bands_2022_Rates!CL$3), "n/a")</f>
        <v>1.1000000000000001E-2</v>
      </c>
      <c r="CM20" s="148">
        <f>IFERROR(INDEX(CT_Bills_2003_2022!$N$4:$V$25,MATCH(CT_Bands_2022_Rates!$B20,CT_Bills_2003_2022!$B$4:$B$25,0),MATCH(CT_Bands_2022_Rates!CM$3,CT_Bills_2003_2022!$N$3:$V$3,0))/SUMIFS(CT_Bands_Revaluing_2022!$W$19:$AF$19, CT_Bands_Revaluing_2022!$W$4:$AF$4, CT_Bands_2022_Rates!CM$3), "n/a")</f>
        <v>1.15E-2</v>
      </c>
      <c r="CN20" s="148">
        <f>IFERROR(INDEX(CT_Bills_2003_2022!$N$4:$V$25,MATCH(CT_Bands_2022_Rates!$B20,CT_Bills_2003_2022!$B$4:$B$25,0),MATCH(CT_Bands_2022_Rates!CN$3,CT_Bills_2003_2022!$N$3:$V$3,0))/SUMIFS(CT_Bands_Revaluing_2022!$W$19:$AF$19, CT_Bands_Revaluing_2022!$W$4:$AF$4, CT_Bands_2022_Rates!CN$3), "n/a")</f>
        <v>1.15E-2</v>
      </c>
      <c r="CO20" s="148">
        <f>IFERROR(INDEX(CT_Bills_2003_2022!$N$4:$V$25,MATCH(CT_Bands_2022_Rates!$B20,CT_Bills_2003_2022!$B$4:$B$25,0),MATCH(CT_Bands_2022_Rates!CO$3,CT_Bills_2003_2022!$N$3:$V$3,0))/SUMIFS(CT_Bands_Revaluing_2022!$W$19:$AF$19, CT_Bands_Revaluing_2022!$W$4:$AF$4, CT_Bands_2022_Rates!CO$3), "n/a")</f>
        <v>0</v>
      </c>
      <c r="CP20" s="148">
        <f>IFERROR(INDEX(CT_Bills_2003_2022!$N$4:$V$25,MATCH(CT_Bands_2022_Rates!$B20,CT_Bills_2003_2022!$B$4:$B$25,0),MATCH(CT_Bands_2022_Rates!CP$3,CT_Bills_2003_2022!$N$3:$V$3,0))/SUMIFS(CT_Bands_Revaluing_2022!$W$19:$AF$19, CT_Bands_Revaluing_2022!$W$4:$AF$4, CT_Bands_2022_Rates!CP$3), "n/a")</f>
        <v>0</v>
      </c>
    </row>
    <row r="21" spans="1:94" x14ac:dyDescent="0.25">
      <c r="A21" s="126" t="s">
        <v>1121</v>
      </c>
      <c r="B21" s="127" t="s">
        <v>1122</v>
      </c>
      <c r="C21" s="127" t="s">
        <v>2332</v>
      </c>
      <c r="D21" s="150">
        <f>IF(N21=0, CT_Modelling_LAs!Q21, N21)</f>
        <v>4.3E-3</v>
      </c>
      <c r="E21" s="150">
        <f>IF(X21=0,CT_Modelling_LAs!R21, X21)</f>
        <v>5.7999999999999996E-3</v>
      </c>
      <c r="F21" s="150">
        <f>IF(AH21=0,CT_Modelling_LAs!S21, AH21)</f>
        <v>6.4999999999999997E-3</v>
      </c>
      <c r="G21" s="150">
        <f>IF(AR21=0,CT_Modelling_LAs!T21, AR21)</f>
        <v>7.4999999999999997E-3</v>
      </c>
      <c r="H21" s="150">
        <f>IF(BB21=0,CT_Modelling_LAs!U21, BB21)</f>
        <v>8.0000000000000019E-3</v>
      </c>
      <c r="I21" s="150">
        <f>IF(BL21=0,CT_Modelling_LAs!V21, BL21)</f>
        <v>8.6E-3</v>
      </c>
      <c r="J21" s="150">
        <f>IF(BV21=0,CT_Modelling_LAs!W21, BV21)</f>
        <v>8.9999999999999993E-3</v>
      </c>
      <c r="K21" s="150">
        <f>IF(CF21=0,CT_Modelling_LAs!X21, CF21)</f>
        <v>9.4000000000000004E-3</v>
      </c>
      <c r="L21" s="150">
        <f>IF(CG21=0,CT_Modelling_LAs!Y21, CP21)</f>
        <v>0.01</v>
      </c>
      <c r="M21" s="127"/>
      <c r="N21" s="136">
        <f>IFERROR(INDEX(CT_Bills_2003_2022!$N$4:$V$25,MATCH(CT_Bands_2022_Rates!$B21,CT_Bills_2003_2022!$B$4:$B$25,0),MATCH(CT_Bands_2022_Rates!N$3,CT_Bills_2003_2022!$N$3:$V$3,0))/SUMIFS(CT_Bands_Revaluing_2022!$W$19:$AF$19, CT_Bands_Revaluing_2022!$W$4:$AF$4, CT_Bands_2022_Rates!N$3), "n/a")</f>
        <v>4.3E-3</v>
      </c>
      <c r="O21" s="136">
        <f>IFERROR(INDEX(CT_Bills_2003_2022!$N$4:$V$25,MATCH(CT_Bands_2022_Rates!$B21,CT_Bills_2003_2022!$B$4:$B$25,0),MATCH(CT_Bands_2022_Rates!O$3,CT_Bills_2003_2022!$N$3:$V$3,0))/SUMIFS(CT_Bands_Revaluing_2022!$W$19:$AF$19, CT_Bands_Revaluing_2022!$W$4:$AF$4, CT_Bands_2022_Rates!O$3), "n/a")</f>
        <v>5.7999999999999996E-3</v>
      </c>
      <c r="P21" s="136">
        <f>IFERROR(INDEX(CT_Bills_2003_2022!$N$4:$V$25,MATCH(CT_Bands_2022_Rates!$B21,CT_Bills_2003_2022!$B$4:$B$25,0),MATCH(CT_Bands_2022_Rates!P$3,CT_Bills_2003_2022!$N$3:$V$3,0))/SUMIFS(CT_Bands_Revaluing_2022!$W$19:$AF$19, CT_Bands_Revaluing_2022!$W$4:$AF$4, CT_Bands_2022_Rates!P$3), "n/a")</f>
        <v>6.4999999999999997E-3</v>
      </c>
      <c r="Q21" s="136">
        <f>IFERROR(INDEX(CT_Bills_2003_2022!$N$4:$V$25,MATCH(CT_Bands_2022_Rates!$B21,CT_Bills_2003_2022!$B$4:$B$25,0),MATCH(CT_Bands_2022_Rates!Q$3,CT_Bills_2003_2022!$N$3:$V$3,0))/SUMIFS(CT_Bands_Revaluing_2022!$W$19:$AF$19, CT_Bands_Revaluing_2022!$W$4:$AF$4, CT_Bands_2022_Rates!Q$3), "n/a")</f>
        <v>7.4999999999999997E-3</v>
      </c>
      <c r="R21" s="136">
        <f>IFERROR(INDEX(CT_Bills_2003_2022!$N$4:$V$25,MATCH(CT_Bands_2022_Rates!$B21,CT_Bills_2003_2022!$B$4:$B$25,0),MATCH(CT_Bands_2022_Rates!R$3,CT_Bills_2003_2022!$N$3:$V$3,0))/SUMIFS(CT_Bands_Revaluing_2022!$W$19:$AF$19, CT_Bands_Revaluing_2022!$W$4:$AF$4, CT_Bands_2022_Rates!R$3), "n/a")</f>
        <v>8.0000000000000019E-3</v>
      </c>
      <c r="S21" s="136">
        <f>IFERROR(INDEX(CT_Bills_2003_2022!$N$4:$V$25,MATCH(CT_Bands_2022_Rates!$B21,CT_Bills_2003_2022!$B$4:$B$25,0),MATCH(CT_Bands_2022_Rates!S$3,CT_Bills_2003_2022!$N$3:$V$3,0))/SUMIFS(CT_Bands_Revaluing_2022!$W$19:$AF$19, CT_Bands_Revaluing_2022!$W$4:$AF$4, CT_Bands_2022_Rates!S$3), "n/a")</f>
        <v>8.6E-3</v>
      </c>
      <c r="T21" s="136">
        <f>IFERROR(INDEX(CT_Bills_2003_2022!$N$4:$V$25,MATCH(CT_Bands_2022_Rates!$B21,CT_Bills_2003_2022!$B$4:$B$25,0),MATCH(CT_Bands_2022_Rates!T$3,CT_Bills_2003_2022!$N$3:$V$3,0))/SUMIFS(CT_Bands_Revaluing_2022!$W$19:$AF$19, CT_Bands_Revaluing_2022!$W$4:$AF$4, CT_Bands_2022_Rates!T$3), "n/a")</f>
        <v>8.9999999999999993E-3</v>
      </c>
      <c r="U21" s="136">
        <f>IFERROR(INDEX(CT_Bills_2003_2022!$N$4:$V$25,MATCH(CT_Bands_2022_Rates!$B21,CT_Bills_2003_2022!$B$4:$B$25,0),MATCH(CT_Bands_2022_Rates!U$3,CT_Bills_2003_2022!$N$3:$V$3,0))/SUMIFS(CT_Bands_Revaluing_2022!$W$19:$AF$19, CT_Bands_Revaluing_2022!$W$4:$AF$4, CT_Bands_2022_Rates!U$3), "n/a")</f>
        <v>9.4000000000000004E-3</v>
      </c>
      <c r="V21" s="136">
        <f>IFERROR(INDEX(CT_Bills_2003_2022!$N$4:$V$25,MATCH(CT_Bands_2022_Rates!$B21,CT_Bills_2003_2022!$B$4:$B$25,0),MATCH(CT_Bands_2022_Rates!V$3,CT_Bills_2003_2022!$N$3:$V$3,0))/SUMIFS(CT_Bands_Revaluing_2022!$W$19:$AF$19, CT_Bands_Revaluing_2022!$W$4:$AF$4, CT_Bands_2022_Rates!V$3), "n/a")</f>
        <v>0</v>
      </c>
      <c r="W21" s="147">
        <f>IFERROR(INDEX(CT_Bills_2003_2022!$N$4:$V$25,MATCH(CT_Bands_2022_Rates!$B21,CT_Bills_2003_2022!$B$4:$B$25,0),MATCH(CT_Bands_2022_Rates!W$3,CT_Bills_2003_2022!$N$3:$V$3,0))/SUMIFS(CT_Bands_Revaluing_2022!$W$19:$AF$19, CT_Bands_Revaluing_2022!$W$4:$AF$4, CT_Bands_2022_Rates!W$3), "n/a")</f>
        <v>4.3E-3</v>
      </c>
      <c r="X21" s="136">
        <f>IFERROR(INDEX(CT_Bills_2003_2022!$N$4:$V$25,MATCH(CT_Bands_2022_Rates!$B21,CT_Bills_2003_2022!$B$4:$B$25,0),MATCH(CT_Bands_2022_Rates!X$3,CT_Bills_2003_2022!$N$3:$V$3,0))/SUMIFS(CT_Bands_Revaluing_2022!$W$19:$AF$19, CT_Bands_Revaluing_2022!$W$4:$AF$4, CT_Bands_2022_Rates!X$3), "n/a")</f>
        <v>5.7999999999999996E-3</v>
      </c>
      <c r="Y21" s="136">
        <f>IFERROR(INDEX(CT_Bills_2003_2022!$N$4:$V$25,MATCH(CT_Bands_2022_Rates!$B21,CT_Bills_2003_2022!$B$4:$B$25,0),MATCH(CT_Bands_2022_Rates!Y$3,CT_Bills_2003_2022!$N$3:$V$3,0))/SUMIFS(CT_Bands_Revaluing_2022!$W$19:$AF$19, CT_Bands_Revaluing_2022!$W$4:$AF$4, CT_Bands_2022_Rates!Y$3), "n/a")</f>
        <v>6.4999999999999997E-3</v>
      </c>
      <c r="Z21" s="136">
        <f>IFERROR(INDEX(CT_Bills_2003_2022!$N$4:$V$25,MATCH(CT_Bands_2022_Rates!$B21,CT_Bills_2003_2022!$B$4:$B$25,0),MATCH(CT_Bands_2022_Rates!Z$3,CT_Bills_2003_2022!$N$3:$V$3,0))/SUMIFS(CT_Bands_Revaluing_2022!$W$19:$AF$19, CT_Bands_Revaluing_2022!$W$4:$AF$4, CT_Bands_2022_Rates!Z$3), "n/a")</f>
        <v>7.4999999999999997E-3</v>
      </c>
      <c r="AA21" s="136">
        <f>IFERROR(INDEX(CT_Bills_2003_2022!$N$4:$V$25,MATCH(CT_Bands_2022_Rates!$B21,CT_Bills_2003_2022!$B$4:$B$25,0),MATCH(CT_Bands_2022_Rates!AA$3,CT_Bills_2003_2022!$N$3:$V$3,0))/SUMIFS(CT_Bands_Revaluing_2022!$W$19:$AF$19, CT_Bands_Revaluing_2022!$W$4:$AF$4, CT_Bands_2022_Rates!AA$3), "n/a")</f>
        <v>8.0000000000000019E-3</v>
      </c>
      <c r="AB21" s="136">
        <f>IFERROR(INDEX(CT_Bills_2003_2022!$N$4:$V$25,MATCH(CT_Bands_2022_Rates!$B21,CT_Bills_2003_2022!$B$4:$B$25,0),MATCH(CT_Bands_2022_Rates!AB$3,CT_Bills_2003_2022!$N$3:$V$3,0))/SUMIFS(CT_Bands_Revaluing_2022!$W$19:$AF$19, CT_Bands_Revaluing_2022!$W$4:$AF$4, CT_Bands_2022_Rates!AB$3), "n/a")</f>
        <v>8.6E-3</v>
      </c>
      <c r="AC21" s="136">
        <f>IFERROR(INDEX(CT_Bills_2003_2022!$N$4:$V$25,MATCH(CT_Bands_2022_Rates!$B21,CT_Bills_2003_2022!$B$4:$B$25,0),MATCH(CT_Bands_2022_Rates!AC$3,CT_Bills_2003_2022!$N$3:$V$3,0))/SUMIFS(CT_Bands_Revaluing_2022!$W$19:$AF$19, CT_Bands_Revaluing_2022!$W$4:$AF$4, CT_Bands_2022_Rates!AC$3), "n/a")</f>
        <v>8.9999999999999993E-3</v>
      </c>
      <c r="AD21" s="136">
        <f>IFERROR(INDEX(CT_Bills_2003_2022!$N$4:$V$25,MATCH(CT_Bands_2022_Rates!$B21,CT_Bills_2003_2022!$B$4:$B$25,0),MATCH(CT_Bands_2022_Rates!AD$3,CT_Bills_2003_2022!$N$3:$V$3,0))/SUMIFS(CT_Bands_Revaluing_2022!$W$19:$AF$19, CT_Bands_Revaluing_2022!$W$4:$AF$4, CT_Bands_2022_Rates!AD$3), "n/a")</f>
        <v>9.4000000000000004E-3</v>
      </c>
      <c r="AE21" s="136">
        <f>IFERROR(INDEX(CT_Bills_2003_2022!$N$4:$V$25,MATCH(CT_Bands_2022_Rates!$B21,CT_Bills_2003_2022!$B$4:$B$25,0),MATCH(CT_Bands_2022_Rates!AE$3,CT_Bills_2003_2022!$N$3:$V$3,0))/SUMIFS(CT_Bands_Revaluing_2022!$W$19:$AF$19, CT_Bands_Revaluing_2022!$W$4:$AF$4, CT_Bands_2022_Rates!AE$3), "n/a")</f>
        <v>0</v>
      </c>
      <c r="AF21" s="147">
        <f>IFERROR(INDEX(CT_Bills_2003_2022!$N$4:$V$25,MATCH(CT_Bands_2022_Rates!$B21,CT_Bills_2003_2022!$B$4:$B$25,0),MATCH(CT_Bands_2022_Rates!AF$3,CT_Bills_2003_2022!$N$3:$V$3,0))/SUMIFS(CT_Bands_Revaluing_2022!$W$19:$AF$19, CT_Bands_Revaluing_2022!$W$4:$AF$4, CT_Bands_2022_Rates!AF$3), "n/a")</f>
        <v>4.3E-3</v>
      </c>
      <c r="AG21" s="136">
        <f>IFERROR(INDEX(CT_Bills_2003_2022!$N$4:$V$25,MATCH(CT_Bands_2022_Rates!$B21,CT_Bills_2003_2022!$B$4:$B$25,0),MATCH(CT_Bands_2022_Rates!AG$3,CT_Bills_2003_2022!$N$3:$V$3,0))/SUMIFS(CT_Bands_Revaluing_2022!$W$19:$AF$19, CT_Bands_Revaluing_2022!$W$4:$AF$4, CT_Bands_2022_Rates!AG$3), "n/a")</f>
        <v>5.7999999999999996E-3</v>
      </c>
      <c r="AH21" s="136">
        <f>IFERROR(INDEX(CT_Bills_2003_2022!$N$4:$V$25,MATCH(CT_Bands_2022_Rates!$B21,CT_Bills_2003_2022!$B$4:$B$25,0),MATCH(CT_Bands_2022_Rates!AH$3,CT_Bills_2003_2022!$N$3:$V$3,0))/SUMIFS(CT_Bands_Revaluing_2022!$W$19:$AF$19, CT_Bands_Revaluing_2022!$W$4:$AF$4, CT_Bands_2022_Rates!AH$3), "n/a")</f>
        <v>6.4999999999999997E-3</v>
      </c>
      <c r="AI21" s="136">
        <f>IFERROR(INDEX(CT_Bills_2003_2022!$N$4:$V$25,MATCH(CT_Bands_2022_Rates!$B21,CT_Bills_2003_2022!$B$4:$B$25,0),MATCH(CT_Bands_2022_Rates!AI$3,CT_Bills_2003_2022!$N$3:$V$3,0))/SUMIFS(CT_Bands_Revaluing_2022!$W$19:$AF$19, CT_Bands_Revaluing_2022!$W$4:$AF$4, CT_Bands_2022_Rates!AI$3), "n/a")</f>
        <v>7.4999999999999997E-3</v>
      </c>
      <c r="AJ21" s="136">
        <f>IFERROR(INDEX(CT_Bills_2003_2022!$N$4:$V$25,MATCH(CT_Bands_2022_Rates!$B21,CT_Bills_2003_2022!$B$4:$B$25,0),MATCH(CT_Bands_2022_Rates!AJ$3,CT_Bills_2003_2022!$N$3:$V$3,0))/SUMIFS(CT_Bands_Revaluing_2022!$W$19:$AF$19, CT_Bands_Revaluing_2022!$W$4:$AF$4, CT_Bands_2022_Rates!AJ$3), "n/a")</f>
        <v>8.0000000000000019E-3</v>
      </c>
      <c r="AK21" s="136">
        <f>IFERROR(INDEX(CT_Bills_2003_2022!$N$4:$V$25,MATCH(CT_Bands_2022_Rates!$B21,CT_Bills_2003_2022!$B$4:$B$25,0),MATCH(CT_Bands_2022_Rates!AK$3,CT_Bills_2003_2022!$N$3:$V$3,0))/SUMIFS(CT_Bands_Revaluing_2022!$W$19:$AF$19, CT_Bands_Revaluing_2022!$W$4:$AF$4, CT_Bands_2022_Rates!AK$3), "n/a")</f>
        <v>8.6E-3</v>
      </c>
      <c r="AL21" s="136">
        <f>IFERROR(INDEX(CT_Bills_2003_2022!$N$4:$V$25,MATCH(CT_Bands_2022_Rates!$B21,CT_Bills_2003_2022!$B$4:$B$25,0),MATCH(CT_Bands_2022_Rates!AL$3,CT_Bills_2003_2022!$N$3:$V$3,0))/SUMIFS(CT_Bands_Revaluing_2022!$W$19:$AF$19, CT_Bands_Revaluing_2022!$W$4:$AF$4, CT_Bands_2022_Rates!AL$3), "n/a")</f>
        <v>8.9999999999999993E-3</v>
      </c>
      <c r="AM21" s="136">
        <f>IFERROR(INDEX(CT_Bills_2003_2022!$N$4:$V$25,MATCH(CT_Bands_2022_Rates!$B21,CT_Bills_2003_2022!$B$4:$B$25,0),MATCH(CT_Bands_2022_Rates!AM$3,CT_Bills_2003_2022!$N$3:$V$3,0))/SUMIFS(CT_Bands_Revaluing_2022!$W$19:$AF$19, CT_Bands_Revaluing_2022!$W$4:$AF$4, CT_Bands_2022_Rates!AM$3), "n/a")</f>
        <v>9.4000000000000004E-3</v>
      </c>
      <c r="AN21" s="136">
        <f>IFERROR(INDEX(CT_Bills_2003_2022!$N$4:$V$25,MATCH(CT_Bands_2022_Rates!$B21,CT_Bills_2003_2022!$B$4:$B$25,0),MATCH(CT_Bands_2022_Rates!AN$3,CT_Bills_2003_2022!$N$3:$V$3,0))/SUMIFS(CT_Bands_Revaluing_2022!$W$19:$AF$19, CT_Bands_Revaluing_2022!$W$4:$AF$4, CT_Bands_2022_Rates!AN$3), "n/a")</f>
        <v>0</v>
      </c>
      <c r="AO21" s="147">
        <f>IFERROR(INDEX(CT_Bills_2003_2022!$N$4:$V$25,MATCH(CT_Bands_2022_Rates!$B21,CT_Bills_2003_2022!$B$4:$B$25,0),MATCH(CT_Bands_2022_Rates!AO$3,CT_Bills_2003_2022!$N$3:$V$3,0))/SUMIFS(CT_Bands_Revaluing_2022!$W$19:$AF$19, CT_Bands_Revaluing_2022!$W$4:$AF$4, CT_Bands_2022_Rates!AO$3), "n/a")</f>
        <v>4.3E-3</v>
      </c>
      <c r="AP21" s="136">
        <f>IFERROR(INDEX(CT_Bills_2003_2022!$N$4:$V$25,MATCH(CT_Bands_2022_Rates!$B21,CT_Bills_2003_2022!$B$4:$B$25,0),MATCH(CT_Bands_2022_Rates!AP$3,CT_Bills_2003_2022!$N$3:$V$3,0))/SUMIFS(CT_Bands_Revaluing_2022!$W$19:$AF$19, CT_Bands_Revaluing_2022!$W$4:$AF$4, CT_Bands_2022_Rates!AP$3), "n/a")</f>
        <v>5.7999999999999996E-3</v>
      </c>
      <c r="AQ21" s="136">
        <f>IFERROR(INDEX(CT_Bills_2003_2022!$N$4:$V$25,MATCH(CT_Bands_2022_Rates!$B21,CT_Bills_2003_2022!$B$4:$B$25,0),MATCH(CT_Bands_2022_Rates!AQ$3,CT_Bills_2003_2022!$N$3:$V$3,0))/SUMIFS(CT_Bands_Revaluing_2022!$W$19:$AF$19, CT_Bands_Revaluing_2022!$W$4:$AF$4, CT_Bands_2022_Rates!AQ$3), "n/a")</f>
        <v>6.4999999999999997E-3</v>
      </c>
      <c r="AR21" s="136">
        <f>IFERROR(INDEX(CT_Bills_2003_2022!$N$4:$V$25,MATCH(CT_Bands_2022_Rates!$B21,CT_Bills_2003_2022!$B$4:$B$25,0),MATCH(CT_Bands_2022_Rates!AR$3,CT_Bills_2003_2022!$N$3:$V$3,0))/SUMIFS(CT_Bands_Revaluing_2022!$W$19:$AF$19, CT_Bands_Revaluing_2022!$W$4:$AF$4, CT_Bands_2022_Rates!AR$3), "n/a")</f>
        <v>7.4999999999999997E-3</v>
      </c>
      <c r="AS21" s="136">
        <f>IFERROR(INDEX(CT_Bills_2003_2022!$N$4:$V$25,MATCH(CT_Bands_2022_Rates!$B21,CT_Bills_2003_2022!$B$4:$B$25,0),MATCH(CT_Bands_2022_Rates!AS$3,CT_Bills_2003_2022!$N$3:$V$3,0))/SUMIFS(CT_Bands_Revaluing_2022!$W$19:$AF$19, CT_Bands_Revaluing_2022!$W$4:$AF$4, CT_Bands_2022_Rates!AS$3), "n/a")</f>
        <v>8.0000000000000019E-3</v>
      </c>
      <c r="AT21" s="136">
        <f>IFERROR(INDEX(CT_Bills_2003_2022!$N$4:$V$25,MATCH(CT_Bands_2022_Rates!$B21,CT_Bills_2003_2022!$B$4:$B$25,0),MATCH(CT_Bands_2022_Rates!AT$3,CT_Bills_2003_2022!$N$3:$V$3,0))/SUMIFS(CT_Bands_Revaluing_2022!$W$19:$AF$19, CT_Bands_Revaluing_2022!$W$4:$AF$4, CT_Bands_2022_Rates!AT$3), "n/a")</f>
        <v>8.6E-3</v>
      </c>
      <c r="AU21" s="136">
        <f>IFERROR(INDEX(CT_Bills_2003_2022!$N$4:$V$25,MATCH(CT_Bands_2022_Rates!$B21,CT_Bills_2003_2022!$B$4:$B$25,0),MATCH(CT_Bands_2022_Rates!AU$3,CT_Bills_2003_2022!$N$3:$V$3,0))/SUMIFS(CT_Bands_Revaluing_2022!$W$19:$AF$19, CT_Bands_Revaluing_2022!$W$4:$AF$4, CT_Bands_2022_Rates!AU$3), "n/a")</f>
        <v>8.9999999999999993E-3</v>
      </c>
      <c r="AV21" s="136">
        <f>IFERROR(INDEX(CT_Bills_2003_2022!$N$4:$V$25,MATCH(CT_Bands_2022_Rates!$B21,CT_Bills_2003_2022!$B$4:$B$25,0),MATCH(CT_Bands_2022_Rates!AV$3,CT_Bills_2003_2022!$N$3:$V$3,0))/SUMIFS(CT_Bands_Revaluing_2022!$W$19:$AF$19, CT_Bands_Revaluing_2022!$W$4:$AF$4, CT_Bands_2022_Rates!AV$3), "n/a")</f>
        <v>9.4000000000000004E-3</v>
      </c>
      <c r="AW21" s="136">
        <f>IFERROR(INDEX(CT_Bills_2003_2022!$N$4:$V$25,MATCH(CT_Bands_2022_Rates!$B21,CT_Bills_2003_2022!$B$4:$B$25,0),MATCH(CT_Bands_2022_Rates!AW$3,CT_Bills_2003_2022!$N$3:$V$3,0))/SUMIFS(CT_Bands_Revaluing_2022!$W$19:$AF$19, CT_Bands_Revaluing_2022!$W$4:$AF$4, CT_Bands_2022_Rates!AW$3), "n/a")</f>
        <v>0</v>
      </c>
      <c r="AX21" s="147">
        <f>IFERROR(INDEX(CT_Bills_2003_2022!$N$4:$V$25,MATCH(CT_Bands_2022_Rates!$B21,CT_Bills_2003_2022!$B$4:$B$25,0),MATCH(CT_Bands_2022_Rates!AX$3,CT_Bills_2003_2022!$N$3:$V$3,0))/SUMIFS(CT_Bands_Revaluing_2022!$W$19:$AF$19, CT_Bands_Revaluing_2022!$W$4:$AF$4, CT_Bands_2022_Rates!AX$3), "n/a")</f>
        <v>4.3E-3</v>
      </c>
      <c r="AY21" s="136">
        <f>IFERROR(INDEX(CT_Bills_2003_2022!$N$4:$V$25,MATCH(CT_Bands_2022_Rates!$B21,CT_Bills_2003_2022!$B$4:$B$25,0),MATCH(CT_Bands_2022_Rates!AY$3,CT_Bills_2003_2022!$N$3:$V$3,0))/SUMIFS(CT_Bands_Revaluing_2022!$W$19:$AF$19, CT_Bands_Revaluing_2022!$W$4:$AF$4, CT_Bands_2022_Rates!AY$3), "n/a")</f>
        <v>5.7999999999999996E-3</v>
      </c>
      <c r="AZ21" s="136">
        <f>IFERROR(INDEX(CT_Bills_2003_2022!$N$4:$V$25,MATCH(CT_Bands_2022_Rates!$B21,CT_Bills_2003_2022!$B$4:$B$25,0),MATCH(CT_Bands_2022_Rates!AZ$3,CT_Bills_2003_2022!$N$3:$V$3,0))/SUMIFS(CT_Bands_Revaluing_2022!$W$19:$AF$19, CT_Bands_Revaluing_2022!$W$4:$AF$4, CT_Bands_2022_Rates!AZ$3), "n/a")</f>
        <v>6.4999999999999997E-3</v>
      </c>
      <c r="BA21" s="136">
        <f>IFERROR(INDEX(CT_Bills_2003_2022!$N$4:$V$25,MATCH(CT_Bands_2022_Rates!$B21,CT_Bills_2003_2022!$B$4:$B$25,0),MATCH(CT_Bands_2022_Rates!BA$3,CT_Bills_2003_2022!$N$3:$V$3,0))/SUMIFS(CT_Bands_Revaluing_2022!$W$19:$AF$19, CT_Bands_Revaluing_2022!$W$4:$AF$4, CT_Bands_2022_Rates!BA$3), "n/a")</f>
        <v>7.4999999999999997E-3</v>
      </c>
      <c r="BB21" s="136">
        <f>IFERROR(INDEX(CT_Bills_2003_2022!$N$4:$V$25,MATCH(CT_Bands_2022_Rates!$B21,CT_Bills_2003_2022!$B$4:$B$25,0),MATCH(CT_Bands_2022_Rates!BB$3,CT_Bills_2003_2022!$N$3:$V$3,0))/SUMIFS(CT_Bands_Revaluing_2022!$W$19:$AF$19, CT_Bands_Revaluing_2022!$W$4:$AF$4, CT_Bands_2022_Rates!BB$3), "n/a")</f>
        <v>8.0000000000000019E-3</v>
      </c>
      <c r="BC21" s="136">
        <f>IFERROR(INDEX(CT_Bills_2003_2022!$N$4:$V$25,MATCH(CT_Bands_2022_Rates!$B21,CT_Bills_2003_2022!$B$4:$B$25,0),MATCH(CT_Bands_2022_Rates!BC$3,CT_Bills_2003_2022!$N$3:$V$3,0))/SUMIFS(CT_Bands_Revaluing_2022!$W$19:$AF$19, CT_Bands_Revaluing_2022!$W$4:$AF$4, CT_Bands_2022_Rates!BC$3), "n/a")</f>
        <v>8.6E-3</v>
      </c>
      <c r="BD21" s="136">
        <f>IFERROR(INDEX(CT_Bills_2003_2022!$N$4:$V$25,MATCH(CT_Bands_2022_Rates!$B21,CT_Bills_2003_2022!$B$4:$B$25,0),MATCH(CT_Bands_2022_Rates!BD$3,CT_Bills_2003_2022!$N$3:$V$3,0))/SUMIFS(CT_Bands_Revaluing_2022!$W$19:$AF$19, CT_Bands_Revaluing_2022!$W$4:$AF$4, CT_Bands_2022_Rates!BD$3), "n/a")</f>
        <v>8.9999999999999993E-3</v>
      </c>
      <c r="BE21" s="136">
        <f>IFERROR(INDEX(CT_Bills_2003_2022!$N$4:$V$25,MATCH(CT_Bands_2022_Rates!$B21,CT_Bills_2003_2022!$B$4:$B$25,0),MATCH(CT_Bands_2022_Rates!BE$3,CT_Bills_2003_2022!$N$3:$V$3,0))/SUMIFS(CT_Bands_Revaluing_2022!$W$19:$AF$19, CT_Bands_Revaluing_2022!$W$4:$AF$4, CT_Bands_2022_Rates!BE$3), "n/a")</f>
        <v>9.4000000000000004E-3</v>
      </c>
      <c r="BF21" s="136">
        <f>IFERROR(INDEX(CT_Bills_2003_2022!$N$4:$V$25,MATCH(CT_Bands_2022_Rates!$B21,CT_Bills_2003_2022!$B$4:$B$25,0),MATCH(CT_Bands_2022_Rates!BF$3,CT_Bills_2003_2022!$N$3:$V$3,0))/SUMIFS(CT_Bands_Revaluing_2022!$W$19:$AF$19, CT_Bands_Revaluing_2022!$W$4:$AF$4, CT_Bands_2022_Rates!BF$3), "n/a")</f>
        <v>0</v>
      </c>
      <c r="BG21" s="147">
        <f>IFERROR(INDEX(CT_Bills_2003_2022!$N$4:$V$25,MATCH(CT_Bands_2022_Rates!$B21,CT_Bills_2003_2022!$B$4:$B$25,0),MATCH(CT_Bands_2022_Rates!BG$3,CT_Bills_2003_2022!$N$3:$V$3,0))/SUMIFS(CT_Bands_Revaluing_2022!$W$19:$AF$19, CT_Bands_Revaluing_2022!$W$4:$AF$4, CT_Bands_2022_Rates!BG$3), "n/a")</f>
        <v>4.3E-3</v>
      </c>
      <c r="BH21" s="136">
        <f>IFERROR(INDEX(CT_Bills_2003_2022!$N$4:$V$25,MATCH(CT_Bands_2022_Rates!$B21,CT_Bills_2003_2022!$B$4:$B$25,0),MATCH(CT_Bands_2022_Rates!BH$3,CT_Bills_2003_2022!$N$3:$V$3,0))/SUMIFS(CT_Bands_Revaluing_2022!$W$19:$AF$19, CT_Bands_Revaluing_2022!$W$4:$AF$4, CT_Bands_2022_Rates!BH$3), "n/a")</f>
        <v>5.7999999999999996E-3</v>
      </c>
      <c r="BI21" s="136">
        <f>IFERROR(INDEX(CT_Bills_2003_2022!$N$4:$V$25,MATCH(CT_Bands_2022_Rates!$B21,CT_Bills_2003_2022!$B$4:$B$25,0),MATCH(CT_Bands_2022_Rates!BI$3,CT_Bills_2003_2022!$N$3:$V$3,0))/SUMIFS(CT_Bands_Revaluing_2022!$W$19:$AF$19, CT_Bands_Revaluing_2022!$W$4:$AF$4, CT_Bands_2022_Rates!BI$3), "n/a")</f>
        <v>6.4999999999999997E-3</v>
      </c>
      <c r="BJ21" s="136">
        <f>IFERROR(INDEX(CT_Bills_2003_2022!$N$4:$V$25,MATCH(CT_Bands_2022_Rates!$B21,CT_Bills_2003_2022!$B$4:$B$25,0),MATCH(CT_Bands_2022_Rates!BJ$3,CT_Bills_2003_2022!$N$3:$V$3,0))/SUMIFS(CT_Bands_Revaluing_2022!$W$19:$AF$19, CT_Bands_Revaluing_2022!$W$4:$AF$4, CT_Bands_2022_Rates!BJ$3), "n/a")</f>
        <v>7.4999999999999997E-3</v>
      </c>
      <c r="BK21" s="136">
        <f>IFERROR(INDEX(CT_Bills_2003_2022!$N$4:$V$25,MATCH(CT_Bands_2022_Rates!$B21,CT_Bills_2003_2022!$B$4:$B$25,0),MATCH(CT_Bands_2022_Rates!BK$3,CT_Bills_2003_2022!$N$3:$V$3,0))/SUMIFS(CT_Bands_Revaluing_2022!$W$19:$AF$19, CT_Bands_Revaluing_2022!$W$4:$AF$4, CT_Bands_2022_Rates!BK$3), "n/a")</f>
        <v>8.0000000000000019E-3</v>
      </c>
      <c r="BL21" s="136">
        <f>IFERROR(INDEX(CT_Bills_2003_2022!$N$4:$V$25,MATCH(CT_Bands_2022_Rates!$B21,CT_Bills_2003_2022!$B$4:$B$25,0),MATCH(CT_Bands_2022_Rates!BL$3,CT_Bills_2003_2022!$N$3:$V$3,0))/SUMIFS(CT_Bands_Revaluing_2022!$W$19:$AF$19, CT_Bands_Revaluing_2022!$W$4:$AF$4, CT_Bands_2022_Rates!BL$3), "n/a")</f>
        <v>8.6E-3</v>
      </c>
      <c r="BM21" s="136">
        <f>IFERROR(INDEX(CT_Bills_2003_2022!$N$4:$V$25,MATCH(CT_Bands_2022_Rates!$B21,CT_Bills_2003_2022!$B$4:$B$25,0),MATCH(CT_Bands_2022_Rates!BM$3,CT_Bills_2003_2022!$N$3:$V$3,0))/SUMIFS(CT_Bands_Revaluing_2022!$W$19:$AF$19, CT_Bands_Revaluing_2022!$W$4:$AF$4, CT_Bands_2022_Rates!BM$3), "n/a")</f>
        <v>8.9999999999999993E-3</v>
      </c>
      <c r="BN21" s="136">
        <f>IFERROR(INDEX(CT_Bills_2003_2022!$N$4:$V$25,MATCH(CT_Bands_2022_Rates!$B21,CT_Bills_2003_2022!$B$4:$B$25,0),MATCH(CT_Bands_2022_Rates!BN$3,CT_Bills_2003_2022!$N$3:$V$3,0))/SUMIFS(CT_Bands_Revaluing_2022!$W$19:$AF$19, CT_Bands_Revaluing_2022!$W$4:$AF$4, CT_Bands_2022_Rates!BN$3), "n/a")</f>
        <v>9.4000000000000004E-3</v>
      </c>
      <c r="BO21" s="136">
        <f>IFERROR(INDEX(CT_Bills_2003_2022!$N$4:$V$25,MATCH(CT_Bands_2022_Rates!$B21,CT_Bills_2003_2022!$B$4:$B$25,0),MATCH(CT_Bands_2022_Rates!BO$3,CT_Bills_2003_2022!$N$3:$V$3,0))/SUMIFS(CT_Bands_Revaluing_2022!$W$19:$AF$19, CT_Bands_Revaluing_2022!$W$4:$AF$4, CT_Bands_2022_Rates!BO$3), "n/a")</f>
        <v>0</v>
      </c>
      <c r="BP21" s="147">
        <f>IFERROR(INDEX(CT_Bills_2003_2022!$N$4:$V$25,MATCH(CT_Bands_2022_Rates!$B21,CT_Bills_2003_2022!$B$4:$B$25,0),MATCH(CT_Bands_2022_Rates!BP$3,CT_Bills_2003_2022!$N$3:$V$3,0))/SUMIFS(CT_Bands_Revaluing_2022!$W$19:$AF$19, CT_Bands_Revaluing_2022!$W$4:$AF$4, CT_Bands_2022_Rates!BP$3), "n/a")</f>
        <v>4.3E-3</v>
      </c>
      <c r="BQ21" s="136">
        <f>IFERROR(INDEX(CT_Bills_2003_2022!$N$4:$V$25,MATCH(CT_Bands_2022_Rates!$B21,CT_Bills_2003_2022!$B$4:$B$25,0),MATCH(CT_Bands_2022_Rates!BQ$3,CT_Bills_2003_2022!$N$3:$V$3,0))/SUMIFS(CT_Bands_Revaluing_2022!$W$19:$AF$19, CT_Bands_Revaluing_2022!$W$4:$AF$4, CT_Bands_2022_Rates!BQ$3), "n/a")</f>
        <v>5.7999999999999996E-3</v>
      </c>
      <c r="BR21" s="136">
        <f>IFERROR(INDEX(CT_Bills_2003_2022!$N$4:$V$25,MATCH(CT_Bands_2022_Rates!$B21,CT_Bills_2003_2022!$B$4:$B$25,0),MATCH(CT_Bands_2022_Rates!BR$3,CT_Bills_2003_2022!$N$3:$V$3,0))/SUMIFS(CT_Bands_Revaluing_2022!$W$19:$AF$19, CT_Bands_Revaluing_2022!$W$4:$AF$4, CT_Bands_2022_Rates!BR$3), "n/a")</f>
        <v>6.4999999999999997E-3</v>
      </c>
      <c r="BS21" s="136">
        <f>IFERROR(INDEX(CT_Bills_2003_2022!$N$4:$V$25,MATCH(CT_Bands_2022_Rates!$B21,CT_Bills_2003_2022!$B$4:$B$25,0),MATCH(CT_Bands_2022_Rates!BS$3,CT_Bills_2003_2022!$N$3:$V$3,0))/SUMIFS(CT_Bands_Revaluing_2022!$W$19:$AF$19, CT_Bands_Revaluing_2022!$W$4:$AF$4, CT_Bands_2022_Rates!BS$3), "n/a")</f>
        <v>7.4999999999999997E-3</v>
      </c>
      <c r="BT21" s="136">
        <f>IFERROR(INDEX(CT_Bills_2003_2022!$N$4:$V$25,MATCH(CT_Bands_2022_Rates!$B21,CT_Bills_2003_2022!$B$4:$B$25,0),MATCH(CT_Bands_2022_Rates!BT$3,CT_Bills_2003_2022!$N$3:$V$3,0))/SUMIFS(CT_Bands_Revaluing_2022!$W$19:$AF$19, CT_Bands_Revaluing_2022!$W$4:$AF$4, CT_Bands_2022_Rates!BT$3), "n/a")</f>
        <v>8.0000000000000019E-3</v>
      </c>
      <c r="BU21" s="136">
        <f>IFERROR(INDEX(CT_Bills_2003_2022!$N$4:$V$25,MATCH(CT_Bands_2022_Rates!$B21,CT_Bills_2003_2022!$B$4:$B$25,0),MATCH(CT_Bands_2022_Rates!BU$3,CT_Bills_2003_2022!$N$3:$V$3,0))/SUMIFS(CT_Bands_Revaluing_2022!$W$19:$AF$19, CT_Bands_Revaluing_2022!$W$4:$AF$4, CT_Bands_2022_Rates!BU$3), "n/a")</f>
        <v>8.6E-3</v>
      </c>
      <c r="BV21" s="136">
        <f>IFERROR(INDEX(CT_Bills_2003_2022!$N$4:$V$25,MATCH(CT_Bands_2022_Rates!$B21,CT_Bills_2003_2022!$B$4:$B$25,0),MATCH(CT_Bands_2022_Rates!BV$3,CT_Bills_2003_2022!$N$3:$V$3,0))/SUMIFS(CT_Bands_Revaluing_2022!$W$19:$AF$19, CT_Bands_Revaluing_2022!$W$4:$AF$4, CT_Bands_2022_Rates!BV$3), "n/a")</f>
        <v>8.9999999999999993E-3</v>
      </c>
      <c r="BW21" s="136">
        <f>IFERROR(INDEX(CT_Bills_2003_2022!$N$4:$V$25,MATCH(CT_Bands_2022_Rates!$B21,CT_Bills_2003_2022!$B$4:$B$25,0),MATCH(CT_Bands_2022_Rates!BW$3,CT_Bills_2003_2022!$N$3:$V$3,0))/SUMIFS(CT_Bands_Revaluing_2022!$W$19:$AF$19, CT_Bands_Revaluing_2022!$W$4:$AF$4, CT_Bands_2022_Rates!BW$3), "n/a")</f>
        <v>9.4000000000000004E-3</v>
      </c>
      <c r="BX21" s="136">
        <f>IFERROR(INDEX(CT_Bills_2003_2022!$N$4:$V$25,MATCH(CT_Bands_2022_Rates!$B21,CT_Bills_2003_2022!$B$4:$B$25,0),MATCH(CT_Bands_2022_Rates!BX$3,CT_Bills_2003_2022!$N$3:$V$3,0))/SUMIFS(CT_Bands_Revaluing_2022!$W$19:$AF$19, CT_Bands_Revaluing_2022!$W$4:$AF$4, CT_Bands_2022_Rates!BX$3), "n/a")</f>
        <v>0</v>
      </c>
      <c r="BY21" s="147">
        <f>IFERROR(INDEX(CT_Bills_2003_2022!$N$4:$V$25,MATCH(CT_Bands_2022_Rates!$B21,CT_Bills_2003_2022!$B$4:$B$25,0),MATCH(CT_Bands_2022_Rates!BY$3,CT_Bills_2003_2022!$N$3:$V$3,0))/SUMIFS(CT_Bands_Revaluing_2022!$W$19:$AF$19, CT_Bands_Revaluing_2022!$W$4:$AF$4, CT_Bands_2022_Rates!BY$3), "n/a")</f>
        <v>4.3E-3</v>
      </c>
      <c r="BZ21" s="136">
        <f>IFERROR(INDEX(CT_Bills_2003_2022!$N$4:$V$25,MATCH(CT_Bands_2022_Rates!$B21,CT_Bills_2003_2022!$B$4:$B$25,0),MATCH(CT_Bands_2022_Rates!BZ$3,CT_Bills_2003_2022!$N$3:$V$3,0))/SUMIFS(CT_Bands_Revaluing_2022!$W$19:$AF$19, CT_Bands_Revaluing_2022!$W$4:$AF$4, CT_Bands_2022_Rates!BZ$3), "n/a")</f>
        <v>5.7999999999999996E-3</v>
      </c>
      <c r="CA21" s="136">
        <f>IFERROR(INDEX(CT_Bills_2003_2022!$N$4:$V$25,MATCH(CT_Bands_2022_Rates!$B21,CT_Bills_2003_2022!$B$4:$B$25,0),MATCH(CT_Bands_2022_Rates!CA$3,CT_Bills_2003_2022!$N$3:$V$3,0))/SUMIFS(CT_Bands_Revaluing_2022!$W$19:$AF$19, CT_Bands_Revaluing_2022!$W$4:$AF$4, CT_Bands_2022_Rates!CA$3), "n/a")</f>
        <v>6.4999999999999997E-3</v>
      </c>
      <c r="CB21" s="136">
        <f>IFERROR(INDEX(CT_Bills_2003_2022!$N$4:$V$25,MATCH(CT_Bands_2022_Rates!$B21,CT_Bills_2003_2022!$B$4:$B$25,0),MATCH(CT_Bands_2022_Rates!CB$3,CT_Bills_2003_2022!$N$3:$V$3,0))/SUMIFS(CT_Bands_Revaluing_2022!$W$19:$AF$19, CT_Bands_Revaluing_2022!$W$4:$AF$4, CT_Bands_2022_Rates!CB$3), "n/a")</f>
        <v>7.4999999999999997E-3</v>
      </c>
      <c r="CC21" s="136">
        <f>IFERROR(INDEX(CT_Bills_2003_2022!$N$4:$V$25,MATCH(CT_Bands_2022_Rates!$B21,CT_Bills_2003_2022!$B$4:$B$25,0),MATCH(CT_Bands_2022_Rates!CC$3,CT_Bills_2003_2022!$N$3:$V$3,0))/SUMIFS(CT_Bands_Revaluing_2022!$W$19:$AF$19, CT_Bands_Revaluing_2022!$W$4:$AF$4, CT_Bands_2022_Rates!CC$3), "n/a")</f>
        <v>8.0000000000000019E-3</v>
      </c>
      <c r="CD21" s="136">
        <f>IFERROR(INDEX(CT_Bills_2003_2022!$N$4:$V$25,MATCH(CT_Bands_2022_Rates!$B21,CT_Bills_2003_2022!$B$4:$B$25,0),MATCH(CT_Bands_2022_Rates!CD$3,CT_Bills_2003_2022!$N$3:$V$3,0))/SUMIFS(CT_Bands_Revaluing_2022!$W$19:$AF$19, CT_Bands_Revaluing_2022!$W$4:$AF$4, CT_Bands_2022_Rates!CD$3), "n/a")</f>
        <v>8.6E-3</v>
      </c>
      <c r="CE21" s="136">
        <f>IFERROR(INDEX(CT_Bills_2003_2022!$N$4:$V$25,MATCH(CT_Bands_2022_Rates!$B21,CT_Bills_2003_2022!$B$4:$B$25,0),MATCH(CT_Bands_2022_Rates!CE$3,CT_Bills_2003_2022!$N$3:$V$3,0))/SUMIFS(CT_Bands_Revaluing_2022!$W$19:$AF$19, CT_Bands_Revaluing_2022!$W$4:$AF$4, CT_Bands_2022_Rates!CE$3), "n/a")</f>
        <v>8.9999999999999993E-3</v>
      </c>
      <c r="CF21" s="136">
        <f>IFERROR(INDEX(CT_Bills_2003_2022!$N$4:$V$25,MATCH(CT_Bands_2022_Rates!$B21,CT_Bills_2003_2022!$B$4:$B$25,0),MATCH(CT_Bands_2022_Rates!CF$3,CT_Bills_2003_2022!$N$3:$V$3,0))/SUMIFS(CT_Bands_Revaluing_2022!$W$19:$AF$19, CT_Bands_Revaluing_2022!$W$4:$AF$4, CT_Bands_2022_Rates!CF$3), "n/a")</f>
        <v>9.4000000000000004E-3</v>
      </c>
      <c r="CG21" s="136">
        <f>IFERROR(INDEX(CT_Bills_2003_2022!$N$4:$V$25,MATCH(CT_Bands_2022_Rates!$B21,CT_Bills_2003_2022!$B$4:$B$25,0),MATCH(CT_Bands_2022_Rates!CG$3,CT_Bills_2003_2022!$N$3:$V$3,0))/SUMIFS(CT_Bands_Revaluing_2022!$W$19:$AF$19, CT_Bands_Revaluing_2022!$W$4:$AF$4, CT_Bands_2022_Rates!CG$3), "n/a")</f>
        <v>0</v>
      </c>
      <c r="CH21" s="136">
        <f>IFERROR(INDEX(CT_Bills_2003_2022!$N$4:$V$25,MATCH(CT_Bands_2022_Rates!$B21,CT_Bills_2003_2022!$B$4:$B$25,0),MATCH(CT_Bands_2022_Rates!CH$3,CT_Bills_2003_2022!$N$3:$V$3,0))/SUMIFS(CT_Bands_Revaluing_2022!$W$19:$AF$19, CT_Bands_Revaluing_2022!$W$4:$AF$4, CT_Bands_2022_Rates!CH$3), "n/a")</f>
        <v>4.3E-3</v>
      </c>
      <c r="CI21" s="136">
        <f>IFERROR(INDEX(CT_Bills_2003_2022!$N$4:$V$25,MATCH(CT_Bands_2022_Rates!$B21,CT_Bills_2003_2022!$B$4:$B$25,0),MATCH(CT_Bands_2022_Rates!CI$3,CT_Bills_2003_2022!$N$3:$V$3,0))/SUMIFS(CT_Bands_Revaluing_2022!$W$19:$AF$19, CT_Bands_Revaluing_2022!$W$4:$AF$4, CT_Bands_2022_Rates!CI$3), "n/a")</f>
        <v>5.7999999999999996E-3</v>
      </c>
      <c r="CJ21" s="136">
        <f>IFERROR(INDEX(CT_Bills_2003_2022!$N$4:$V$25,MATCH(CT_Bands_2022_Rates!$B21,CT_Bills_2003_2022!$B$4:$B$25,0),MATCH(CT_Bands_2022_Rates!CJ$3,CT_Bills_2003_2022!$N$3:$V$3,0))/SUMIFS(CT_Bands_Revaluing_2022!$W$19:$AF$19, CT_Bands_Revaluing_2022!$W$4:$AF$4, CT_Bands_2022_Rates!CJ$3), "n/a")</f>
        <v>6.4999999999999997E-3</v>
      </c>
      <c r="CK21" s="136">
        <f>IFERROR(INDEX(CT_Bills_2003_2022!$N$4:$V$25,MATCH(CT_Bands_2022_Rates!$B21,CT_Bills_2003_2022!$B$4:$B$25,0),MATCH(CT_Bands_2022_Rates!CK$3,CT_Bills_2003_2022!$N$3:$V$3,0))/SUMIFS(CT_Bands_Revaluing_2022!$W$19:$AF$19, CT_Bands_Revaluing_2022!$W$4:$AF$4, CT_Bands_2022_Rates!CK$3), "n/a")</f>
        <v>7.4999999999999997E-3</v>
      </c>
      <c r="CL21" s="136">
        <f>IFERROR(INDEX(CT_Bills_2003_2022!$N$4:$V$25,MATCH(CT_Bands_2022_Rates!$B21,CT_Bills_2003_2022!$B$4:$B$25,0),MATCH(CT_Bands_2022_Rates!CL$3,CT_Bills_2003_2022!$N$3:$V$3,0))/SUMIFS(CT_Bands_Revaluing_2022!$W$19:$AF$19, CT_Bands_Revaluing_2022!$W$4:$AF$4, CT_Bands_2022_Rates!CL$3), "n/a")</f>
        <v>8.0000000000000019E-3</v>
      </c>
      <c r="CM21" s="136">
        <f>IFERROR(INDEX(CT_Bills_2003_2022!$N$4:$V$25,MATCH(CT_Bands_2022_Rates!$B21,CT_Bills_2003_2022!$B$4:$B$25,0),MATCH(CT_Bands_2022_Rates!CM$3,CT_Bills_2003_2022!$N$3:$V$3,0))/SUMIFS(CT_Bands_Revaluing_2022!$W$19:$AF$19, CT_Bands_Revaluing_2022!$W$4:$AF$4, CT_Bands_2022_Rates!CM$3), "n/a")</f>
        <v>8.6E-3</v>
      </c>
      <c r="CN21" s="136">
        <f>IFERROR(INDEX(CT_Bills_2003_2022!$N$4:$V$25,MATCH(CT_Bands_2022_Rates!$B21,CT_Bills_2003_2022!$B$4:$B$25,0),MATCH(CT_Bands_2022_Rates!CN$3,CT_Bills_2003_2022!$N$3:$V$3,0))/SUMIFS(CT_Bands_Revaluing_2022!$W$19:$AF$19, CT_Bands_Revaluing_2022!$W$4:$AF$4, CT_Bands_2022_Rates!CN$3), "n/a")</f>
        <v>8.9999999999999993E-3</v>
      </c>
      <c r="CO21" s="136">
        <f>IFERROR(INDEX(CT_Bills_2003_2022!$N$4:$V$25,MATCH(CT_Bands_2022_Rates!$B21,CT_Bills_2003_2022!$B$4:$B$25,0),MATCH(CT_Bands_2022_Rates!CO$3,CT_Bills_2003_2022!$N$3:$V$3,0))/SUMIFS(CT_Bands_Revaluing_2022!$W$19:$AF$19, CT_Bands_Revaluing_2022!$W$4:$AF$4, CT_Bands_2022_Rates!CO$3), "n/a")</f>
        <v>9.4000000000000004E-3</v>
      </c>
      <c r="CP21" s="136">
        <f>IFERROR(INDEX(CT_Bills_2003_2022!$N$4:$V$25,MATCH(CT_Bands_2022_Rates!$B21,CT_Bills_2003_2022!$B$4:$B$25,0),MATCH(CT_Bands_2022_Rates!CP$3,CT_Bills_2003_2022!$N$3:$V$3,0))/SUMIFS(CT_Bands_Revaluing_2022!$W$19:$AF$19, CT_Bands_Revaluing_2022!$W$4:$AF$4, CT_Bands_2022_Rates!CP$3), "n/a")</f>
        <v>0</v>
      </c>
    </row>
    <row r="22" spans="1:94" x14ac:dyDescent="0.25">
      <c r="A22" s="126" t="s">
        <v>1123</v>
      </c>
      <c r="B22" s="127" t="s">
        <v>1124</v>
      </c>
      <c r="C22" s="127" t="s">
        <v>2333</v>
      </c>
      <c r="D22" s="150">
        <f>IF(N22=0, CT_Modelling_LAs!Q22, N22)</f>
        <v>9.2999999999999975E-3</v>
      </c>
      <c r="E22" s="150">
        <f>IF(X22=0,CT_Modelling_LAs!R22, X22)</f>
        <v>9.7999999999999979E-3</v>
      </c>
      <c r="F22" s="150">
        <f>IF(AH22=0,CT_Modelling_LAs!S22, AH22)</f>
        <v>1.0299999999999998E-2</v>
      </c>
      <c r="G22" s="150">
        <f>IF(AR22=0,CT_Modelling_LAs!T22, AR22)</f>
        <v>1.0799999999999999E-2</v>
      </c>
      <c r="H22" s="150">
        <f>IF(BB22=0,CT_Modelling_LAs!U22, BB22)</f>
        <v>1.1299999999999999E-2</v>
      </c>
      <c r="I22" s="150">
        <f>IF(BL22=0,CT_Modelling_LAs!V22, BL22)</f>
        <v>1.1799999999999998E-2</v>
      </c>
      <c r="J22" s="150">
        <f>IF(BV22=0,CT_Modelling_LAs!W22, BV22)</f>
        <v>1.18E-2</v>
      </c>
      <c r="K22" s="150">
        <f>IF(CF22=0,CT_Modelling_LAs!X22, CF22)</f>
        <v>1.1799999999999998E-2</v>
      </c>
      <c r="L22" s="150">
        <f>IF(CG22=0,CT_Modelling_LAs!Y22, CP22)</f>
        <v>1.1799999999999998E-2</v>
      </c>
      <c r="M22" s="127"/>
      <c r="N22" s="136">
        <f>IFERROR(INDEX(CT_Bills_2003_2022!$N$4:$V$25,MATCH(CT_Bands_2022_Rates!$B22,CT_Bills_2003_2022!$B$4:$B$25,0),MATCH(CT_Bands_2022_Rates!N$3,CT_Bills_2003_2022!$N$3:$V$3,0))/SUMIFS(CT_Bands_Revaluing_2022!$W$19:$AF$19, CT_Bands_Revaluing_2022!$W$4:$AF$4, CT_Bands_2022_Rates!N$3), "n/a")</f>
        <v>9.2999999999999975E-3</v>
      </c>
      <c r="O22" s="136">
        <f>IFERROR(INDEX(CT_Bills_2003_2022!$N$4:$V$25,MATCH(CT_Bands_2022_Rates!$B22,CT_Bills_2003_2022!$B$4:$B$25,0),MATCH(CT_Bands_2022_Rates!O$3,CT_Bills_2003_2022!$N$3:$V$3,0))/SUMIFS(CT_Bands_Revaluing_2022!$W$19:$AF$19, CT_Bands_Revaluing_2022!$W$4:$AF$4, CT_Bands_2022_Rates!O$3), "n/a")</f>
        <v>9.7999999999999979E-3</v>
      </c>
      <c r="P22" s="136">
        <f>IFERROR(INDEX(CT_Bills_2003_2022!$N$4:$V$25,MATCH(CT_Bands_2022_Rates!$B22,CT_Bills_2003_2022!$B$4:$B$25,0),MATCH(CT_Bands_2022_Rates!P$3,CT_Bills_2003_2022!$N$3:$V$3,0))/SUMIFS(CT_Bands_Revaluing_2022!$W$19:$AF$19, CT_Bands_Revaluing_2022!$W$4:$AF$4, CT_Bands_2022_Rates!P$3), "n/a")</f>
        <v>1.0299999999999998E-2</v>
      </c>
      <c r="Q22" s="136">
        <f>IFERROR(INDEX(CT_Bills_2003_2022!$N$4:$V$25,MATCH(CT_Bands_2022_Rates!$B22,CT_Bills_2003_2022!$B$4:$B$25,0),MATCH(CT_Bands_2022_Rates!Q$3,CT_Bills_2003_2022!$N$3:$V$3,0))/SUMIFS(CT_Bands_Revaluing_2022!$W$19:$AF$19, CT_Bands_Revaluing_2022!$W$4:$AF$4, CT_Bands_2022_Rates!Q$3), "n/a")</f>
        <v>1.0799999999999999E-2</v>
      </c>
      <c r="R22" s="136">
        <f>IFERROR(INDEX(CT_Bills_2003_2022!$N$4:$V$25,MATCH(CT_Bands_2022_Rates!$B22,CT_Bills_2003_2022!$B$4:$B$25,0),MATCH(CT_Bands_2022_Rates!R$3,CT_Bills_2003_2022!$N$3:$V$3,0))/SUMIFS(CT_Bands_Revaluing_2022!$W$19:$AF$19, CT_Bands_Revaluing_2022!$W$4:$AF$4, CT_Bands_2022_Rates!R$3), "n/a")</f>
        <v>1.1299999999999999E-2</v>
      </c>
      <c r="S22" s="136">
        <f>IFERROR(INDEX(CT_Bills_2003_2022!$N$4:$V$25,MATCH(CT_Bands_2022_Rates!$B22,CT_Bills_2003_2022!$B$4:$B$25,0),MATCH(CT_Bands_2022_Rates!S$3,CT_Bills_2003_2022!$N$3:$V$3,0))/SUMIFS(CT_Bands_Revaluing_2022!$W$19:$AF$19, CT_Bands_Revaluing_2022!$W$4:$AF$4, CT_Bands_2022_Rates!S$3), "n/a")</f>
        <v>1.1799999999999998E-2</v>
      </c>
      <c r="T22" s="136">
        <f>IFERROR(INDEX(CT_Bills_2003_2022!$N$4:$V$25,MATCH(CT_Bands_2022_Rates!$B22,CT_Bills_2003_2022!$B$4:$B$25,0),MATCH(CT_Bands_2022_Rates!T$3,CT_Bills_2003_2022!$N$3:$V$3,0))/SUMIFS(CT_Bands_Revaluing_2022!$W$19:$AF$19, CT_Bands_Revaluing_2022!$W$4:$AF$4, CT_Bands_2022_Rates!T$3), "n/a")</f>
        <v>1.18E-2</v>
      </c>
      <c r="U22" s="136">
        <f>IFERROR(INDEX(CT_Bills_2003_2022!$N$4:$V$25,MATCH(CT_Bands_2022_Rates!$B22,CT_Bills_2003_2022!$B$4:$B$25,0),MATCH(CT_Bands_2022_Rates!U$3,CT_Bills_2003_2022!$N$3:$V$3,0))/SUMIFS(CT_Bands_Revaluing_2022!$W$19:$AF$19, CT_Bands_Revaluing_2022!$W$4:$AF$4, CT_Bands_2022_Rates!U$3), "n/a")</f>
        <v>0</v>
      </c>
      <c r="V22" s="136">
        <f>IFERROR(INDEX(CT_Bills_2003_2022!$N$4:$V$25,MATCH(CT_Bands_2022_Rates!$B22,CT_Bills_2003_2022!$B$4:$B$25,0),MATCH(CT_Bands_2022_Rates!V$3,CT_Bills_2003_2022!$N$3:$V$3,0))/SUMIFS(CT_Bands_Revaluing_2022!$W$19:$AF$19, CT_Bands_Revaluing_2022!$W$4:$AF$4, CT_Bands_2022_Rates!V$3), "n/a")</f>
        <v>0</v>
      </c>
      <c r="W22" s="147">
        <f>IFERROR(INDEX(CT_Bills_2003_2022!$N$4:$V$25,MATCH(CT_Bands_2022_Rates!$B22,CT_Bills_2003_2022!$B$4:$B$25,0),MATCH(CT_Bands_2022_Rates!W$3,CT_Bills_2003_2022!$N$3:$V$3,0))/SUMIFS(CT_Bands_Revaluing_2022!$W$19:$AF$19, CT_Bands_Revaluing_2022!$W$4:$AF$4, CT_Bands_2022_Rates!W$3), "n/a")</f>
        <v>9.2999999999999975E-3</v>
      </c>
      <c r="X22" s="136">
        <f>IFERROR(INDEX(CT_Bills_2003_2022!$N$4:$V$25,MATCH(CT_Bands_2022_Rates!$B22,CT_Bills_2003_2022!$B$4:$B$25,0),MATCH(CT_Bands_2022_Rates!X$3,CT_Bills_2003_2022!$N$3:$V$3,0))/SUMIFS(CT_Bands_Revaluing_2022!$W$19:$AF$19, CT_Bands_Revaluing_2022!$W$4:$AF$4, CT_Bands_2022_Rates!X$3), "n/a")</f>
        <v>9.7999999999999979E-3</v>
      </c>
      <c r="Y22" s="136">
        <f>IFERROR(INDEX(CT_Bills_2003_2022!$N$4:$V$25,MATCH(CT_Bands_2022_Rates!$B22,CT_Bills_2003_2022!$B$4:$B$25,0),MATCH(CT_Bands_2022_Rates!Y$3,CT_Bills_2003_2022!$N$3:$V$3,0))/SUMIFS(CT_Bands_Revaluing_2022!$W$19:$AF$19, CT_Bands_Revaluing_2022!$W$4:$AF$4, CT_Bands_2022_Rates!Y$3), "n/a")</f>
        <v>1.0299999999999998E-2</v>
      </c>
      <c r="Z22" s="136">
        <f>IFERROR(INDEX(CT_Bills_2003_2022!$N$4:$V$25,MATCH(CT_Bands_2022_Rates!$B22,CT_Bills_2003_2022!$B$4:$B$25,0),MATCH(CT_Bands_2022_Rates!Z$3,CT_Bills_2003_2022!$N$3:$V$3,0))/SUMIFS(CT_Bands_Revaluing_2022!$W$19:$AF$19, CT_Bands_Revaluing_2022!$W$4:$AF$4, CT_Bands_2022_Rates!Z$3), "n/a")</f>
        <v>1.0799999999999999E-2</v>
      </c>
      <c r="AA22" s="136">
        <f>IFERROR(INDEX(CT_Bills_2003_2022!$N$4:$V$25,MATCH(CT_Bands_2022_Rates!$B22,CT_Bills_2003_2022!$B$4:$B$25,0),MATCH(CT_Bands_2022_Rates!AA$3,CT_Bills_2003_2022!$N$3:$V$3,0))/SUMIFS(CT_Bands_Revaluing_2022!$W$19:$AF$19, CT_Bands_Revaluing_2022!$W$4:$AF$4, CT_Bands_2022_Rates!AA$3), "n/a")</f>
        <v>1.1299999999999999E-2</v>
      </c>
      <c r="AB22" s="136">
        <f>IFERROR(INDEX(CT_Bills_2003_2022!$N$4:$V$25,MATCH(CT_Bands_2022_Rates!$B22,CT_Bills_2003_2022!$B$4:$B$25,0),MATCH(CT_Bands_2022_Rates!AB$3,CT_Bills_2003_2022!$N$3:$V$3,0))/SUMIFS(CT_Bands_Revaluing_2022!$W$19:$AF$19, CT_Bands_Revaluing_2022!$W$4:$AF$4, CT_Bands_2022_Rates!AB$3), "n/a")</f>
        <v>1.1799999999999998E-2</v>
      </c>
      <c r="AC22" s="136">
        <f>IFERROR(INDEX(CT_Bills_2003_2022!$N$4:$V$25,MATCH(CT_Bands_2022_Rates!$B22,CT_Bills_2003_2022!$B$4:$B$25,0),MATCH(CT_Bands_2022_Rates!AC$3,CT_Bills_2003_2022!$N$3:$V$3,0))/SUMIFS(CT_Bands_Revaluing_2022!$W$19:$AF$19, CT_Bands_Revaluing_2022!$W$4:$AF$4, CT_Bands_2022_Rates!AC$3), "n/a")</f>
        <v>1.18E-2</v>
      </c>
      <c r="AD22" s="136">
        <f>IFERROR(INDEX(CT_Bills_2003_2022!$N$4:$V$25,MATCH(CT_Bands_2022_Rates!$B22,CT_Bills_2003_2022!$B$4:$B$25,0),MATCH(CT_Bands_2022_Rates!AD$3,CT_Bills_2003_2022!$N$3:$V$3,0))/SUMIFS(CT_Bands_Revaluing_2022!$W$19:$AF$19, CT_Bands_Revaluing_2022!$W$4:$AF$4, CT_Bands_2022_Rates!AD$3), "n/a")</f>
        <v>0</v>
      </c>
      <c r="AE22" s="136">
        <f>IFERROR(INDEX(CT_Bills_2003_2022!$N$4:$V$25,MATCH(CT_Bands_2022_Rates!$B22,CT_Bills_2003_2022!$B$4:$B$25,0),MATCH(CT_Bands_2022_Rates!AE$3,CT_Bills_2003_2022!$N$3:$V$3,0))/SUMIFS(CT_Bands_Revaluing_2022!$W$19:$AF$19, CT_Bands_Revaluing_2022!$W$4:$AF$4, CT_Bands_2022_Rates!AE$3), "n/a")</f>
        <v>0</v>
      </c>
      <c r="AF22" s="147">
        <f>IFERROR(INDEX(CT_Bills_2003_2022!$N$4:$V$25,MATCH(CT_Bands_2022_Rates!$B22,CT_Bills_2003_2022!$B$4:$B$25,0),MATCH(CT_Bands_2022_Rates!AF$3,CT_Bills_2003_2022!$N$3:$V$3,0))/SUMIFS(CT_Bands_Revaluing_2022!$W$19:$AF$19, CT_Bands_Revaluing_2022!$W$4:$AF$4, CT_Bands_2022_Rates!AF$3), "n/a")</f>
        <v>9.2999999999999975E-3</v>
      </c>
      <c r="AG22" s="136">
        <f>IFERROR(INDEX(CT_Bills_2003_2022!$N$4:$V$25,MATCH(CT_Bands_2022_Rates!$B22,CT_Bills_2003_2022!$B$4:$B$25,0),MATCH(CT_Bands_2022_Rates!AG$3,CT_Bills_2003_2022!$N$3:$V$3,0))/SUMIFS(CT_Bands_Revaluing_2022!$W$19:$AF$19, CT_Bands_Revaluing_2022!$W$4:$AF$4, CT_Bands_2022_Rates!AG$3), "n/a")</f>
        <v>9.7999999999999979E-3</v>
      </c>
      <c r="AH22" s="136">
        <f>IFERROR(INDEX(CT_Bills_2003_2022!$N$4:$V$25,MATCH(CT_Bands_2022_Rates!$B22,CT_Bills_2003_2022!$B$4:$B$25,0),MATCH(CT_Bands_2022_Rates!AH$3,CT_Bills_2003_2022!$N$3:$V$3,0))/SUMIFS(CT_Bands_Revaluing_2022!$W$19:$AF$19, CT_Bands_Revaluing_2022!$W$4:$AF$4, CT_Bands_2022_Rates!AH$3), "n/a")</f>
        <v>1.0299999999999998E-2</v>
      </c>
      <c r="AI22" s="136">
        <f>IFERROR(INDEX(CT_Bills_2003_2022!$N$4:$V$25,MATCH(CT_Bands_2022_Rates!$B22,CT_Bills_2003_2022!$B$4:$B$25,0),MATCH(CT_Bands_2022_Rates!AI$3,CT_Bills_2003_2022!$N$3:$V$3,0))/SUMIFS(CT_Bands_Revaluing_2022!$W$19:$AF$19, CT_Bands_Revaluing_2022!$W$4:$AF$4, CT_Bands_2022_Rates!AI$3), "n/a")</f>
        <v>1.0799999999999999E-2</v>
      </c>
      <c r="AJ22" s="136">
        <f>IFERROR(INDEX(CT_Bills_2003_2022!$N$4:$V$25,MATCH(CT_Bands_2022_Rates!$B22,CT_Bills_2003_2022!$B$4:$B$25,0),MATCH(CT_Bands_2022_Rates!AJ$3,CT_Bills_2003_2022!$N$3:$V$3,0))/SUMIFS(CT_Bands_Revaluing_2022!$W$19:$AF$19, CT_Bands_Revaluing_2022!$W$4:$AF$4, CT_Bands_2022_Rates!AJ$3), "n/a")</f>
        <v>1.1299999999999999E-2</v>
      </c>
      <c r="AK22" s="136">
        <f>IFERROR(INDEX(CT_Bills_2003_2022!$N$4:$V$25,MATCH(CT_Bands_2022_Rates!$B22,CT_Bills_2003_2022!$B$4:$B$25,0),MATCH(CT_Bands_2022_Rates!AK$3,CT_Bills_2003_2022!$N$3:$V$3,0))/SUMIFS(CT_Bands_Revaluing_2022!$W$19:$AF$19, CT_Bands_Revaluing_2022!$W$4:$AF$4, CT_Bands_2022_Rates!AK$3), "n/a")</f>
        <v>1.1799999999999998E-2</v>
      </c>
      <c r="AL22" s="136">
        <f>IFERROR(INDEX(CT_Bills_2003_2022!$N$4:$V$25,MATCH(CT_Bands_2022_Rates!$B22,CT_Bills_2003_2022!$B$4:$B$25,0),MATCH(CT_Bands_2022_Rates!AL$3,CT_Bills_2003_2022!$N$3:$V$3,0))/SUMIFS(CT_Bands_Revaluing_2022!$W$19:$AF$19, CT_Bands_Revaluing_2022!$W$4:$AF$4, CT_Bands_2022_Rates!AL$3), "n/a")</f>
        <v>1.18E-2</v>
      </c>
      <c r="AM22" s="136">
        <f>IFERROR(INDEX(CT_Bills_2003_2022!$N$4:$V$25,MATCH(CT_Bands_2022_Rates!$B22,CT_Bills_2003_2022!$B$4:$B$25,0),MATCH(CT_Bands_2022_Rates!AM$3,CT_Bills_2003_2022!$N$3:$V$3,0))/SUMIFS(CT_Bands_Revaluing_2022!$W$19:$AF$19, CT_Bands_Revaluing_2022!$W$4:$AF$4, CT_Bands_2022_Rates!AM$3), "n/a")</f>
        <v>0</v>
      </c>
      <c r="AN22" s="136">
        <f>IFERROR(INDEX(CT_Bills_2003_2022!$N$4:$V$25,MATCH(CT_Bands_2022_Rates!$B22,CT_Bills_2003_2022!$B$4:$B$25,0),MATCH(CT_Bands_2022_Rates!AN$3,CT_Bills_2003_2022!$N$3:$V$3,0))/SUMIFS(CT_Bands_Revaluing_2022!$W$19:$AF$19, CT_Bands_Revaluing_2022!$W$4:$AF$4, CT_Bands_2022_Rates!AN$3), "n/a")</f>
        <v>0</v>
      </c>
      <c r="AO22" s="147">
        <f>IFERROR(INDEX(CT_Bills_2003_2022!$N$4:$V$25,MATCH(CT_Bands_2022_Rates!$B22,CT_Bills_2003_2022!$B$4:$B$25,0),MATCH(CT_Bands_2022_Rates!AO$3,CT_Bills_2003_2022!$N$3:$V$3,0))/SUMIFS(CT_Bands_Revaluing_2022!$W$19:$AF$19, CT_Bands_Revaluing_2022!$W$4:$AF$4, CT_Bands_2022_Rates!AO$3), "n/a")</f>
        <v>9.2999999999999975E-3</v>
      </c>
      <c r="AP22" s="136">
        <f>IFERROR(INDEX(CT_Bills_2003_2022!$N$4:$V$25,MATCH(CT_Bands_2022_Rates!$B22,CT_Bills_2003_2022!$B$4:$B$25,0),MATCH(CT_Bands_2022_Rates!AP$3,CT_Bills_2003_2022!$N$3:$V$3,0))/SUMIFS(CT_Bands_Revaluing_2022!$W$19:$AF$19, CT_Bands_Revaluing_2022!$W$4:$AF$4, CT_Bands_2022_Rates!AP$3), "n/a")</f>
        <v>9.7999999999999979E-3</v>
      </c>
      <c r="AQ22" s="136">
        <f>IFERROR(INDEX(CT_Bills_2003_2022!$N$4:$V$25,MATCH(CT_Bands_2022_Rates!$B22,CT_Bills_2003_2022!$B$4:$B$25,0),MATCH(CT_Bands_2022_Rates!AQ$3,CT_Bills_2003_2022!$N$3:$V$3,0))/SUMIFS(CT_Bands_Revaluing_2022!$W$19:$AF$19, CT_Bands_Revaluing_2022!$W$4:$AF$4, CT_Bands_2022_Rates!AQ$3), "n/a")</f>
        <v>1.0299999999999998E-2</v>
      </c>
      <c r="AR22" s="136">
        <f>IFERROR(INDEX(CT_Bills_2003_2022!$N$4:$V$25,MATCH(CT_Bands_2022_Rates!$B22,CT_Bills_2003_2022!$B$4:$B$25,0),MATCH(CT_Bands_2022_Rates!AR$3,CT_Bills_2003_2022!$N$3:$V$3,0))/SUMIFS(CT_Bands_Revaluing_2022!$W$19:$AF$19, CT_Bands_Revaluing_2022!$W$4:$AF$4, CT_Bands_2022_Rates!AR$3), "n/a")</f>
        <v>1.0799999999999999E-2</v>
      </c>
      <c r="AS22" s="136">
        <f>IFERROR(INDEX(CT_Bills_2003_2022!$N$4:$V$25,MATCH(CT_Bands_2022_Rates!$B22,CT_Bills_2003_2022!$B$4:$B$25,0),MATCH(CT_Bands_2022_Rates!AS$3,CT_Bills_2003_2022!$N$3:$V$3,0))/SUMIFS(CT_Bands_Revaluing_2022!$W$19:$AF$19, CT_Bands_Revaluing_2022!$W$4:$AF$4, CT_Bands_2022_Rates!AS$3), "n/a")</f>
        <v>1.1299999999999999E-2</v>
      </c>
      <c r="AT22" s="136">
        <f>IFERROR(INDEX(CT_Bills_2003_2022!$N$4:$V$25,MATCH(CT_Bands_2022_Rates!$B22,CT_Bills_2003_2022!$B$4:$B$25,0),MATCH(CT_Bands_2022_Rates!AT$3,CT_Bills_2003_2022!$N$3:$V$3,0))/SUMIFS(CT_Bands_Revaluing_2022!$W$19:$AF$19, CT_Bands_Revaluing_2022!$W$4:$AF$4, CT_Bands_2022_Rates!AT$3), "n/a")</f>
        <v>1.1799999999999998E-2</v>
      </c>
      <c r="AU22" s="136">
        <f>IFERROR(INDEX(CT_Bills_2003_2022!$N$4:$V$25,MATCH(CT_Bands_2022_Rates!$B22,CT_Bills_2003_2022!$B$4:$B$25,0),MATCH(CT_Bands_2022_Rates!AU$3,CT_Bills_2003_2022!$N$3:$V$3,0))/SUMIFS(CT_Bands_Revaluing_2022!$W$19:$AF$19, CT_Bands_Revaluing_2022!$W$4:$AF$4, CT_Bands_2022_Rates!AU$3), "n/a")</f>
        <v>1.18E-2</v>
      </c>
      <c r="AV22" s="136">
        <f>IFERROR(INDEX(CT_Bills_2003_2022!$N$4:$V$25,MATCH(CT_Bands_2022_Rates!$B22,CT_Bills_2003_2022!$B$4:$B$25,0),MATCH(CT_Bands_2022_Rates!AV$3,CT_Bills_2003_2022!$N$3:$V$3,0))/SUMIFS(CT_Bands_Revaluing_2022!$W$19:$AF$19, CT_Bands_Revaluing_2022!$W$4:$AF$4, CT_Bands_2022_Rates!AV$3), "n/a")</f>
        <v>0</v>
      </c>
      <c r="AW22" s="136">
        <f>IFERROR(INDEX(CT_Bills_2003_2022!$N$4:$V$25,MATCH(CT_Bands_2022_Rates!$B22,CT_Bills_2003_2022!$B$4:$B$25,0),MATCH(CT_Bands_2022_Rates!AW$3,CT_Bills_2003_2022!$N$3:$V$3,0))/SUMIFS(CT_Bands_Revaluing_2022!$W$19:$AF$19, CT_Bands_Revaluing_2022!$W$4:$AF$4, CT_Bands_2022_Rates!AW$3), "n/a")</f>
        <v>0</v>
      </c>
      <c r="AX22" s="147">
        <f>IFERROR(INDEX(CT_Bills_2003_2022!$N$4:$V$25,MATCH(CT_Bands_2022_Rates!$B22,CT_Bills_2003_2022!$B$4:$B$25,0),MATCH(CT_Bands_2022_Rates!AX$3,CT_Bills_2003_2022!$N$3:$V$3,0))/SUMIFS(CT_Bands_Revaluing_2022!$W$19:$AF$19, CT_Bands_Revaluing_2022!$W$4:$AF$4, CT_Bands_2022_Rates!AX$3), "n/a")</f>
        <v>9.2999999999999975E-3</v>
      </c>
      <c r="AY22" s="136">
        <f>IFERROR(INDEX(CT_Bills_2003_2022!$N$4:$V$25,MATCH(CT_Bands_2022_Rates!$B22,CT_Bills_2003_2022!$B$4:$B$25,0),MATCH(CT_Bands_2022_Rates!AY$3,CT_Bills_2003_2022!$N$3:$V$3,0))/SUMIFS(CT_Bands_Revaluing_2022!$W$19:$AF$19, CT_Bands_Revaluing_2022!$W$4:$AF$4, CT_Bands_2022_Rates!AY$3), "n/a")</f>
        <v>9.7999999999999979E-3</v>
      </c>
      <c r="AZ22" s="136">
        <f>IFERROR(INDEX(CT_Bills_2003_2022!$N$4:$V$25,MATCH(CT_Bands_2022_Rates!$B22,CT_Bills_2003_2022!$B$4:$B$25,0),MATCH(CT_Bands_2022_Rates!AZ$3,CT_Bills_2003_2022!$N$3:$V$3,0))/SUMIFS(CT_Bands_Revaluing_2022!$W$19:$AF$19, CT_Bands_Revaluing_2022!$W$4:$AF$4, CT_Bands_2022_Rates!AZ$3), "n/a")</f>
        <v>1.0299999999999998E-2</v>
      </c>
      <c r="BA22" s="136">
        <f>IFERROR(INDEX(CT_Bills_2003_2022!$N$4:$V$25,MATCH(CT_Bands_2022_Rates!$B22,CT_Bills_2003_2022!$B$4:$B$25,0),MATCH(CT_Bands_2022_Rates!BA$3,CT_Bills_2003_2022!$N$3:$V$3,0))/SUMIFS(CT_Bands_Revaluing_2022!$W$19:$AF$19, CT_Bands_Revaluing_2022!$W$4:$AF$4, CT_Bands_2022_Rates!BA$3), "n/a")</f>
        <v>1.0799999999999999E-2</v>
      </c>
      <c r="BB22" s="136">
        <f>IFERROR(INDEX(CT_Bills_2003_2022!$N$4:$V$25,MATCH(CT_Bands_2022_Rates!$B22,CT_Bills_2003_2022!$B$4:$B$25,0),MATCH(CT_Bands_2022_Rates!BB$3,CT_Bills_2003_2022!$N$3:$V$3,0))/SUMIFS(CT_Bands_Revaluing_2022!$W$19:$AF$19, CT_Bands_Revaluing_2022!$W$4:$AF$4, CT_Bands_2022_Rates!BB$3), "n/a")</f>
        <v>1.1299999999999999E-2</v>
      </c>
      <c r="BC22" s="136">
        <f>IFERROR(INDEX(CT_Bills_2003_2022!$N$4:$V$25,MATCH(CT_Bands_2022_Rates!$B22,CT_Bills_2003_2022!$B$4:$B$25,0),MATCH(CT_Bands_2022_Rates!BC$3,CT_Bills_2003_2022!$N$3:$V$3,0))/SUMIFS(CT_Bands_Revaluing_2022!$W$19:$AF$19, CT_Bands_Revaluing_2022!$W$4:$AF$4, CT_Bands_2022_Rates!BC$3), "n/a")</f>
        <v>1.1799999999999998E-2</v>
      </c>
      <c r="BD22" s="136">
        <f>IFERROR(INDEX(CT_Bills_2003_2022!$N$4:$V$25,MATCH(CT_Bands_2022_Rates!$B22,CT_Bills_2003_2022!$B$4:$B$25,0),MATCH(CT_Bands_2022_Rates!BD$3,CT_Bills_2003_2022!$N$3:$V$3,0))/SUMIFS(CT_Bands_Revaluing_2022!$W$19:$AF$19, CT_Bands_Revaluing_2022!$W$4:$AF$4, CT_Bands_2022_Rates!BD$3), "n/a")</f>
        <v>1.18E-2</v>
      </c>
      <c r="BE22" s="136">
        <f>IFERROR(INDEX(CT_Bills_2003_2022!$N$4:$V$25,MATCH(CT_Bands_2022_Rates!$B22,CT_Bills_2003_2022!$B$4:$B$25,0),MATCH(CT_Bands_2022_Rates!BE$3,CT_Bills_2003_2022!$N$3:$V$3,0))/SUMIFS(CT_Bands_Revaluing_2022!$W$19:$AF$19, CT_Bands_Revaluing_2022!$W$4:$AF$4, CT_Bands_2022_Rates!BE$3), "n/a")</f>
        <v>0</v>
      </c>
      <c r="BF22" s="136">
        <f>IFERROR(INDEX(CT_Bills_2003_2022!$N$4:$V$25,MATCH(CT_Bands_2022_Rates!$B22,CT_Bills_2003_2022!$B$4:$B$25,0),MATCH(CT_Bands_2022_Rates!BF$3,CT_Bills_2003_2022!$N$3:$V$3,0))/SUMIFS(CT_Bands_Revaluing_2022!$W$19:$AF$19, CT_Bands_Revaluing_2022!$W$4:$AF$4, CT_Bands_2022_Rates!BF$3), "n/a")</f>
        <v>0</v>
      </c>
      <c r="BG22" s="147">
        <f>IFERROR(INDEX(CT_Bills_2003_2022!$N$4:$V$25,MATCH(CT_Bands_2022_Rates!$B22,CT_Bills_2003_2022!$B$4:$B$25,0),MATCH(CT_Bands_2022_Rates!BG$3,CT_Bills_2003_2022!$N$3:$V$3,0))/SUMIFS(CT_Bands_Revaluing_2022!$W$19:$AF$19, CT_Bands_Revaluing_2022!$W$4:$AF$4, CT_Bands_2022_Rates!BG$3), "n/a")</f>
        <v>9.2999999999999975E-3</v>
      </c>
      <c r="BH22" s="136">
        <f>IFERROR(INDEX(CT_Bills_2003_2022!$N$4:$V$25,MATCH(CT_Bands_2022_Rates!$B22,CT_Bills_2003_2022!$B$4:$B$25,0),MATCH(CT_Bands_2022_Rates!BH$3,CT_Bills_2003_2022!$N$3:$V$3,0))/SUMIFS(CT_Bands_Revaluing_2022!$W$19:$AF$19, CT_Bands_Revaluing_2022!$W$4:$AF$4, CT_Bands_2022_Rates!BH$3), "n/a")</f>
        <v>9.7999999999999979E-3</v>
      </c>
      <c r="BI22" s="136">
        <f>IFERROR(INDEX(CT_Bills_2003_2022!$N$4:$V$25,MATCH(CT_Bands_2022_Rates!$B22,CT_Bills_2003_2022!$B$4:$B$25,0),MATCH(CT_Bands_2022_Rates!BI$3,CT_Bills_2003_2022!$N$3:$V$3,0))/SUMIFS(CT_Bands_Revaluing_2022!$W$19:$AF$19, CT_Bands_Revaluing_2022!$W$4:$AF$4, CT_Bands_2022_Rates!BI$3), "n/a")</f>
        <v>1.0299999999999998E-2</v>
      </c>
      <c r="BJ22" s="136">
        <f>IFERROR(INDEX(CT_Bills_2003_2022!$N$4:$V$25,MATCH(CT_Bands_2022_Rates!$B22,CT_Bills_2003_2022!$B$4:$B$25,0),MATCH(CT_Bands_2022_Rates!BJ$3,CT_Bills_2003_2022!$N$3:$V$3,0))/SUMIFS(CT_Bands_Revaluing_2022!$W$19:$AF$19, CT_Bands_Revaluing_2022!$W$4:$AF$4, CT_Bands_2022_Rates!BJ$3), "n/a")</f>
        <v>1.0799999999999999E-2</v>
      </c>
      <c r="BK22" s="136">
        <f>IFERROR(INDEX(CT_Bills_2003_2022!$N$4:$V$25,MATCH(CT_Bands_2022_Rates!$B22,CT_Bills_2003_2022!$B$4:$B$25,0),MATCH(CT_Bands_2022_Rates!BK$3,CT_Bills_2003_2022!$N$3:$V$3,0))/SUMIFS(CT_Bands_Revaluing_2022!$W$19:$AF$19, CT_Bands_Revaluing_2022!$W$4:$AF$4, CT_Bands_2022_Rates!BK$3), "n/a")</f>
        <v>1.1299999999999999E-2</v>
      </c>
      <c r="BL22" s="136">
        <f>IFERROR(INDEX(CT_Bills_2003_2022!$N$4:$V$25,MATCH(CT_Bands_2022_Rates!$B22,CT_Bills_2003_2022!$B$4:$B$25,0),MATCH(CT_Bands_2022_Rates!BL$3,CT_Bills_2003_2022!$N$3:$V$3,0))/SUMIFS(CT_Bands_Revaluing_2022!$W$19:$AF$19, CT_Bands_Revaluing_2022!$W$4:$AF$4, CT_Bands_2022_Rates!BL$3), "n/a")</f>
        <v>1.1799999999999998E-2</v>
      </c>
      <c r="BM22" s="136">
        <f>IFERROR(INDEX(CT_Bills_2003_2022!$N$4:$V$25,MATCH(CT_Bands_2022_Rates!$B22,CT_Bills_2003_2022!$B$4:$B$25,0),MATCH(CT_Bands_2022_Rates!BM$3,CT_Bills_2003_2022!$N$3:$V$3,0))/SUMIFS(CT_Bands_Revaluing_2022!$W$19:$AF$19, CT_Bands_Revaluing_2022!$W$4:$AF$4, CT_Bands_2022_Rates!BM$3), "n/a")</f>
        <v>1.18E-2</v>
      </c>
      <c r="BN22" s="136">
        <f>IFERROR(INDEX(CT_Bills_2003_2022!$N$4:$V$25,MATCH(CT_Bands_2022_Rates!$B22,CT_Bills_2003_2022!$B$4:$B$25,0),MATCH(CT_Bands_2022_Rates!BN$3,CT_Bills_2003_2022!$N$3:$V$3,0))/SUMIFS(CT_Bands_Revaluing_2022!$W$19:$AF$19, CT_Bands_Revaluing_2022!$W$4:$AF$4, CT_Bands_2022_Rates!BN$3), "n/a")</f>
        <v>0</v>
      </c>
      <c r="BO22" s="136">
        <f>IFERROR(INDEX(CT_Bills_2003_2022!$N$4:$V$25,MATCH(CT_Bands_2022_Rates!$B22,CT_Bills_2003_2022!$B$4:$B$25,0),MATCH(CT_Bands_2022_Rates!BO$3,CT_Bills_2003_2022!$N$3:$V$3,0))/SUMIFS(CT_Bands_Revaluing_2022!$W$19:$AF$19, CT_Bands_Revaluing_2022!$W$4:$AF$4, CT_Bands_2022_Rates!BO$3), "n/a")</f>
        <v>0</v>
      </c>
      <c r="BP22" s="147">
        <f>IFERROR(INDEX(CT_Bills_2003_2022!$N$4:$V$25,MATCH(CT_Bands_2022_Rates!$B22,CT_Bills_2003_2022!$B$4:$B$25,0),MATCH(CT_Bands_2022_Rates!BP$3,CT_Bills_2003_2022!$N$3:$V$3,0))/SUMIFS(CT_Bands_Revaluing_2022!$W$19:$AF$19, CT_Bands_Revaluing_2022!$W$4:$AF$4, CT_Bands_2022_Rates!BP$3), "n/a")</f>
        <v>9.2999999999999975E-3</v>
      </c>
      <c r="BQ22" s="136">
        <f>IFERROR(INDEX(CT_Bills_2003_2022!$N$4:$V$25,MATCH(CT_Bands_2022_Rates!$B22,CT_Bills_2003_2022!$B$4:$B$25,0),MATCH(CT_Bands_2022_Rates!BQ$3,CT_Bills_2003_2022!$N$3:$V$3,0))/SUMIFS(CT_Bands_Revaluing_2022!$W$19:$AF$19, CT_Bands_Revaluing_2022!$W$4:$AF$4, CT_Bands_2022_Rates!BQ$3), "n/a")</f>
        <v>9.7999999999999979E-3</v>
      </c>
      <c r="BR22" s="136">
        <f>IFERROR(INDEX(CT_Bills_2003_2022!$N$4:$V$25,MATCH(CT_Bands_2022_Rates!$B22,CT_Bills_2003_2022!$B$4:$B$25,0),MATCH(CT_Bands_2022_Rates!BR$3,CT_Bills_2003_2022!$N$3:$V$3,0))/SUMIFS(CT_Bands_Revaluing_2022!$W$19:$AF$19, CT_Bands_Revaluing_2022!$W$4:$AF$4, CT_Bands_2022_Rates!BR$3), "n/a")</f>
        <v>1.0299999999999998E-2</v>
      </c>
      <c r="BS22" s="136">
        <f>IFERROR(INDEX(CT_Bills_2003_2022!$N$4:$V$25,MATCH(CT_Bands_2022_Rates!$B22,CT_Bills_2003_2022!$B$4:$B$25,0),MATCH(CT_Bands_2022_Rates!BS$3,CT_Bills_2003_2022!$N$3:$V$3,0))/SUMIFS(CT_Bands_Revaluing_2022!$W$19:$AF$19, CT_Bands_Revaluing_2022!$W$4:$AF$4, CT_Bands_2022_Rates!BS$3), "n/a")</f>
        <v>1.0799999999999999E-2</v>
      </c>
      <c r="BT22" s="136">
        <f>IFERROR(INDEX(CT_Bills_2003_2022!$N$4:$V$25,MATCH(CT_Bands_2022_Rates!$B22,CT_Bills_2003_2022!$B$4:$B$25,0),MATCH(CT_Bands_2022_Rates!BT$3,CT_Bills_2003_2022!$N$3:$V$3,0))/SUMIFS(CT_Bands_Revaluing_2022!$W$19:$AF$19, CT_Bands_Revaluing_2022!$W$4:$AF$4, CT_Bands_2022_Rates!BT$3), "n/a")</f>
        <v>1.1299999999999999E-2</v>
      </c>
      <c r="BU22" s="136">
        <f>IFERROR(INDEX(CT_Bills_2003_2022!$N$4:$V$25,MATCH(CT_Bands_2022_Rates!$B22,CT_Bills_2003_2022!$B$4:$B$25,0),MATCH(CT_Bands_2022_Rates!BU$3,CT_Bills_2003_2022!$N$3:$V$3,0))/SUMIFS(CT_Bands_Revaluing_2022!$W$19:$AF$19, CT_Bands_Revaluing_2022!$W$4:$AF$4, CT_Bands_2022_Rates!BU$3), "n/a")</f>
        <v>1.1799999999999998E-2</v>
      </c>
      <c r="BV22" s="136">
        <f>IFERROR(INDEX(CT_Bills_2003_2022!$N$4:$V$25,MATCH(CT_Bands_2022_Rates!$B22,CT_Bills_2003_2022!$B$4:$B$25,0),MATCH(CT_Bands_2022_Rates!BV$3,CT_Bills_2003_2022!$N$3:$V$3,0))/SUMIFS(CT_Bands_Revaluing_2022!$W$19:$AF$19, CT_Bands_Revaluing_2022!$W$4:$AF$4, CT_Bands_2022_Rates!BV$3), "n/a")</f>
        <v>1.18E-2</v>
      </c>
      <c r="BW22" s="136">
        <f>IFERROR(INDEX(CT_Bills_2003_2022!$N$4:$V$25,MATCH(CT_Bands_2022_Rates!$B22,CT_Bills_2003_2022!$B$4:$B$25,0),MATCH(CT_Bands_2022_Rates!BW$3,CT_Bills_2003_2022!$N$3:$V$3,0))/SUMIFS(CT_Bands_Revaluing_2022!$W$19:$AF$19, CT_Bands_Revaluing_2022!$W$4:$AF$4, CT_Bands_2022_Rates!BW$3), "n/a")</f>
        <v>0</v>
      </c>
      <c r="BX22" s="136">
        <f>IFERROR(INDEX(CT_Bills_2003_2022!$N$4:$V$25,MATCH(CT_Bands_2022_Rates!$B22,CT_Bills_2003_2022!$B$4:$B$25,0),MATCH(CT_Bands_2022_Rates!BX$3,CT_Bills_2003_2022!$N$3:$V$3,0))/SUMIFS(CT_Bands_Revaluing_2022!$W$19:$AF$19, CT_Bands_Revaluing_2022!$W$4:$AF$4, CT_Bands_2022_Rates!BX$3), "n/a")</f>
        <v>0</v>
      </c>
      <c r="BY22" s="147">
        <f>IFERROR(INDEX(CT_Bills_2003_2022!$N$4:$V$25,MATCH(CT_Bands_2022_Rates!$B22,CT_Bills_2003_2022!$B$4:$B$25,0),MATCH(CT_Bands_2022_Rates!BY$3,CT_Bills_2003_2022!$N$3:$V$3,0))/SUMIFS(CT_Bands_Revaluing_2022!$W$19:$AF$19, CT_Bands_Revaluing_2022!$W$4:$AF$4, CT_Bands_2022_Rates!BY$3), "n/a")</f>
        <v>9.2999999999999975E-3</v>
      </c>
      <c r="BZ22" s="136">
        <f>IFERROR(INDEX(CT_Bills_2003_2022!$N$4:$V$25,MATCH(CT_Bands_2022_Rates!$B22,CT_Bills_2003_2022!$B$4:$B$25,0),MATCH(CT_Bands_2022_Rates!BZ$3,CT_Bills_2003_2022!$N$3:$V$3,0))/SUMIFS(CT_Bands_Revaluing_2022!$W$19:$AF$19, CT_Bands_Revaluing_2022!$W$4:$AF$4, CT_Bands_2022_Rates!BZ$3), "n/a")</f>
        <v>9.7999999999999979E-3</v>
      </c>
      <c r="CA22" s="136">
        <f>IFERROR(INDEX(CT_Bills_2003_2022!$N$4:$V$25,MATCH(CT_Bands_2022_Rates!$B22,CT_Bills_2003_2022!$B$4:$B$25,0),MATCH(CT_Bands_2022_Rates!CA$3,CT_Bills_2003_2022!$N$3:$V$3,0))/SUMIFS(CT_Bands_Revaluing_2022!$W$19:$AF$19, CT_Bands_Revaluing_2022!$W$4:$AF$4, CT_Bands_2022_Rates!CA$3), "n/a")</f>
        <v>1.0299999999999998E-2</v>
      </c>
      <c r="CB22" s="136">
        <f>IFERROR(INDEX(CT_Bills_2003_2022!$N$4:$V$25,MATCH(CT_Bands_2022_Rates!$B22,CT_Bills_2003_2022!$B$4:$B$25,0),MATCH(CT_Bands_2022_Rates!CB$3,CT_Bills_2003_2022!$N$3:$V$3,0))/SUMIFS(CT_Bands_Revaluing_2022!$W$19:$AF$19, CT_Bands_Revaluing_2022!$W$4:$AF$4, CT_Bands_2022_Rates!CB$3), "n/a")</f>
        <v>1.0799999999999999E-2</v>
      </c>
      <c r="CC22" s="136">
        <f>IFERROR(INDEX(CT_Bills_2003_2022!$N$4:$V$25,MATCH(CT_Bands_2022_Rates!$B22,CT_Bills_2003_2022!$B$4:$B$25,0),MATCH(CT_Bands_2022_Rates!CC$3,CT_Bills_2003_2022!$N$3:$V$3,0))/SUMIFS(CT_Bands_Revaluing_2022!$W$19:$AF$19, CT_Bands_Revaluing_2022!$W$4:$AF$4, CT_Bands_2022_Rates!CC$3), "n/a")</f>
        <v>1.1299999999999999E-2</v>
      </c>
      <c r="CD22" s="136">
        <f>IFERROR(INDEX(CT_Bills_2003_2022!$N$4:$V$25,MATCH(CT_Bands_2022_Rates!$B22,CT_Bills_2003_2022!$B$4:$B$25,0),MATCH(CT_Bands_2022_Rates!CD$3,CT_Bills_2003_2022!$N$3:$V$3,0))/SUMIFS(CT_Bands_Revaluing_2022!$W$19:$AF$19, CT_Bands_Revaluing_2022!$W$4:$AF$4, CT_Bands_2022_Rates!CD$3), "n/a")</f>
        <v>1.1799999999999998E-2</v>
      </c>
      <c r="CE22" s="136">
        <f>IFERROR(INDEX(CT_Bills_2003_2022!$N$4:$V$25,MATCH(CT_Bands_2022_Rates!$B22,CT_Bills_2003_2022!$B$4:$B$25,0),MATCH(CT_Bands_2022_Rates!CE$3,CT_Bills_2003_2022!$N$3:$V$3,0))/SUMIFS(CT_Bands_Revaluing_2022!$W$19:$AF$19, CT_Bands_Revaluing_2022!$W$4:$AF$4, CT_Bands_2022_Rates!CE$3), "n/a")</f>
        <v>1.18E-2</v>
      </c>
      <c r="CF22" s="136">
        <f>IFERROR(INDEX(CT_Bills_2003_2022!$N$4:$V$25,MATCH(CT_Bands_2022_Rates!$B22,CT_Bills_2003_2022!$B$4:$B$25,0),MATCH(CT_Bands_2022_Rates!CF$3,CT_Bills_2003_2022!$N$3:$V$3,0))/SUMIFS(CT_Bands_Revaluing_2022!$W$19:$AF$19, CT_Bands_Revaluing_2022!$W$4:$AF$4, CT_Bands_2022_Rates!CF$3), "n/a")</f>
        <v>0</v>
      </c>
      <c r="CG22" s="136">
        <f>IFERROR(INDEX(CT_Bills_2003_2022!$N$4:$V$25,MATCH(CT_Bands_2022_Rates!$B22,CT_Bills_2003_2022!$B$4:$B$25,0),MATCH(CT_Bands_2022_Rates!CG$3,CT_Bills_2003_2022!$N$3:$V$3,0))/SUMIFS(CT_Bands_Revaluing_2022!$W$19:$AF$19, CT_Bands_Revaluing_2022!$W$4:$AF$4, CT_Bands_2022_Rates!CG$3), "n/a")</f>
        <v>0</v>
      </c>
      <c r="CH22" s="136">
        <f>IFERROR(INDEX(CT_Bills_2003_2022!$N$4:$V$25,MATCH(CT_Bands_2022_Rates!$B22,CT_Bills_2003_2022!$B$4:$B$25,0),MATCH(CT_Bands_2022_Rates!CH$3,CT_Bills_2003_2022!$N$3:$V$3,0))/SUMIFS(CT_Bands_Revaluing_2022!$W$19:$AF$19, CT_Bands_Revaluing_2022!$W$4:$AF$4, CT_Bands_2022_Rates!CH$3), "n/a")</f>
        <v>9.2999999999999975E-3</v>
      </c>
      <c r="CI22" s="136">
        <f>IFERROR(INDEX(CT_Bills_2003_2022!$N$4:$V$25,MATCH(CT_Bands_2022_Rates!$B22,CT_Bills_2003_2022!$B$4:$B$25,0),MATCH(CT_Bands_2022_Rates!CI$3,CT_Bills_2003_2022!$N$3:$V$3,0))/SUMIFS(CT_Bands_Revaluing_2022!$W$19:$AF$19, CT_Bands_Revaluing_2022!$W$4:$AF$4, CT_Bands_2022_Rates!CI$3), "n/a")</f>
        <v>9.7999999999999979E-3</v>
      </c>
      <c r="CJ22" s="136">
        <f>IFERROR(INDEX(CT_Bills_2003_2022!$N$4:$V$25,MATCH(CT_Bands_2022_Rates!$B22,CT_Bills_2003_2022!$B$4:$B$25,0),MATCH(CT_Bands_2022_Rates!CJ$3,CT_Bills_2003_2022!$N$3:$V$3,0))/SUMIFS(CT_Bands_Revaluing_2022!$W$19:$AF$19, CT_Bands_Revaluing_2022!$W$4:$AF$4, CT_Bands_2022_Rates!CJ$3), "n/a")</f>
        <v>1.0299999999999998E-2</v>
      </c>
      <c r="CK22" s="136">
        <f>IFERROR(INDEX(CT_Bills_2003_2022!$N$4:$V$25,MATCH(CT_Bands_2022_Rates!$B22,CT_Bills_2003_2022!$B$4:$B$25,0),MATCH(CT_Bands_2022_Rates!CK$3,CT_Bills_2003_2022!$N$3:$V$3,0))/SUMIFS(CT_Bands_Revaluing_2022!$W$19:$AF$19, CT_Bands_Revaluing_2022!$W$4:$AF$4, CT_Bands_2022_Rates!CK$3), "n/a")</f>
        <v>1.0799999999999999E-2</v>
      </c>
      <c r="CL22" s="136">
        <f>IFERROR(INDEX(CT_Bills_2003_2022!$N$4:$V$25,MATCH(CT_Bands_2022_Rates!$B22,CT_Bills_2003_2022!$B$4:$B$25,0),MATCH(CT_Bands_2022_Rates!CL$3,CT_Bills_2003_2022!$N$3:$V$3,0))/SUMIFS(CT_Bands_Revaluing_2022!$W$19:$AF$19, CT_Bands_Revaluing_2022!$W$4:$AF$4, CT_Bands_2022_Rates!CL$3), "n/a")</f>
        <v>1.1299999999999999E-2</v>
      </c>
      <c r="CM22" s="136">
        <f>IFERROR(INDEX(CT_Bills_2003_2022!$N$4:$V$25,MATCH(CT_Bands_2022_Rates!$B22,CT_Bills_2003_2022!$B$4:$B$25,0),MATCH(CT_Bands_2022_Rates!CM$3,CT_Bills_2003_2022!$N$3:$V$3,0))/SUMIFS(CT_Bands_Revaluing_2022!$W$19:$AF$19, CT_Bands_Revaluing_2022!$W$4:$AF$4, CT_Bands_2022_Rates!CM$3), "n/a")</f>
        <v>1.1799999999999998E-2</v>
      </c>
      <c r="CN22" s="136">
        <f>IFERROR(INDEX(CT_Bills_2003_2022!$N$4:$V$25,MATCH(CT_Bands_2022_Rates!$B22,CT_Bills_2003_2022!$B$4:$B$25,0),MATCH(CT_Bands_2022_Rates!CN$3,CT_Bills_2003_2022!$N$3:$V$3,0))/SUMIFS(CT_Bands_Revaluing_2022!$W$19:$AF$19, CT_Bands_Revaluing_2022!$W$4:$AF$4, CT_Bands_2022_Rates!CN$3), "n/a")</f>
        <v>1.18E-2</v>
      </c>
      <c r="CO22" s="136">
        <f>IFERROR(INDEX(CT_Bills_2003_2022!$N$4:$V$25,MATCH(CT_Bands_2022_Rates!$B22,CT_Bills_2003_2022!$B$4:$B$25,0),MATCH(CT_Bands_2022_Rates!CO$3,CT_Bills_2003_2022!$N$3:$V$3,0))/SUMIFS(CT_Bands_Revaluing_2022!$W$19:$AF$19, CT_Bands_Revaluing_2022!$W$4:$AF$4, CT_Bands_2022_Rates!CO$3), "n/a")</f>
        <v>0</v>
      </c>
      <c r="CP22" s="136">
        <f>IFERROR(INDEX(CT_Bills_2003_2022!$N$4:$V$25,MATCH(CT_Bands_2022_Rates!$B22,CT_Bills_2003_2022!$B$4:$B$25,0),MATCH(CT_Bands_2022_Rates!CP$3,CT_Bills_2003_2022!$N$3:$V$3,0))/SUMIFS(CT_Bands_Revaluing_2022!$W$19:$AF$19, CT_Bands_Revaluing_2022!$W$4:$AF$4, CT_Bands_2022_Rates!CP$3), "n/a")</f>
        <v>0</v>
      </c>
    </row>
    <row r="23" spans="1:94" x14ac:dyDescent="0.25">
      <c r="A23" s="126" t="s">
        <v>1125</v>
      </c>
      <c r="B23" s="127" t="s">
        <v>1126</v>
      </c>
      <c r="C23" s="127" t="s">
        <v>2334</v>
      </c>
      <c r="D23" s="150">
        <f>IF(N23=0,#REF!, N23)</f>
        <v>6.3000000000000009E-3</v>
      </c>
      <c r="E23" s="150">
        <f>IF(X23=0,#REF!, X23)</f>
        <v>6.8000000000000005E-3</v>
      </c>
      <c r="F23" s="150">
        <f>IF(AH23=0,#REF!, AH23)</f>
        <v>7.2999999999999992E-3</v>
      </c>
      <c r="G23" s="150">
        <f>IF(AR23=0,#REF!, AR23)</f>
        <v>7.8000000000000005E-3</v>
      </c>
      <c r="H23" s="150">
        <f>IF(BB23=0,#REF!, BB23)</f>
        <v>8.3000000000000001E-3</v>
      </c>
      <c r="I23" s="150">
        <f>IF(BL23=0,#REF!, BL23)</f>
        <v>8.6999999999999977E-3</v>
      </c>
      <c r="J23" s="150">
        <f>IF(BV23=0,#REF!, BV23)</f>
        <v>8.6999999999999994E-3</v>
      </c>
      <c r="K23" s="150">
        <f>IF(CF23=0,#REF!, CF23)</f>
        <v>8.6999999999999994E-3</v>
      </c>
      <c r="L23" s="150">
        <f>IF(CG23=0,CT_Modelling_LAs!Y23, CP23)</f>
        <v>8.6999999999999977E-3</v>
      </c>
      <c r="M23" s="127"/>
      <c r="N23" s="136">
        <f>IFERROR(INDEX(CT_Bills_2003_2022!$N$4:$V$25,MATCH(CT_Bands_2022_Rates!$B23,CT_Bills_2003_2022!$B$4:$B$25,0),MATCH(CT_Bands_2022_Rates!N$3,CT_Bills_2003_2022!$N$3:$V$3,0))/SUMIFS(CT_Bands_Revaluing_2022!$W$19:$AF$19, CT_Bands_Revaluing_2022!$W$4:$AF$4, CT_Bands_2022_Rates!N$3), "n/a")</f>
        <v>6.3000000000000009E-3</v>
      </c>
      <c r="O23" s="136">
        <f>IFERROR(INDEX(CT_Bills_2003_2022!$N$4:$V$25,MATCH(CT_Bands_2022_Rates!$B23,CT_Bills_2003_2022!$B$4:$B$25,0),MATCH(CT_Bands_2022_Rates!O$3,CT_Bills_2003_2022!$N$3:$V$3,0))/SUMIFS(CT_Bands_Revaluing_2022!$W$19:$AF$19, CT_Bands_Revaluing_2022!$W$4:$AF$4, CT_Bands_2022_Rates!O$3), "n/a")</f>
        <v>6.8000000000000005E-3</v>
      </c>
      <c r="P23" s="136">
        <f>IFERROR(INDEX(CT_Bills_2003_2022!$N$4:$V$25,MATCH(CT_Bands_2022_Rates!$B23,CT_Bills_2003_2022!$B$4:$B$25,0),MATCH(CT_Bands_2022_Rates!P$3,CT_Bills_2003_2022!$N$3:$V$3,0))/SUMIFS(CT_Bands_Revaluing_2022!$W$19:$AF$19, CT_Bands_Revaluing_2022!$W$4:$AF$4, CT_Bands_2022_Rates!P$3), "n/a")</f>
        <v>7.2999999999999992E-3</v>
      </c>
      <c r="Q23" s="136">
        <f>IFERROR(INDEX(CT_Bills_2003_2022!$N$4:$V$25,MATCH(CT_Bands_2022_Rates!$B23,CT_Bills_2003_2022!$B$4:$B$25,0),MATCH(CT_Bands_2022_Rates!Q$3,CT_Bills_2003_2022!$N$3:$V$3,0))/SUMIFS(CT_Bands_Revaluing_2022!$W$19:$AF$19, CT_Bands_Revaluing_2022!$W$4:$AF$4, CT_Bands_2022_Rates!Q$3), "n/a")</f>
        <v>7.8000000000000005E-3</v>
      </c>
      <c r="R23" s="136">
        <f>IFERROR(INDEX(CT_Bills_2003_2022!$N$4:$V$25,MATCH(CT_Bands_2022_Rates!$B23,CT_Bills_2003_2022!$B$4:$B$25,0),MATCH(CT_Bands_2022_Rates!R$3,CT_Bills_2003_2022!$N$3:$V$3,0))/SUMIFS(CT_Bands_Revaluing_2022!$W$19:$AF$19, CT_Bands_Revaluing_2022!$W$4:$AF$4, CT_Bands_2022_Rates!R$3), "n/a")</f>
        <v>8.3000000000000001E-3</v>
      </c>
      <c r="S23" s="136">
        <f>IFERROR(INDEX(CT_Bills_2003_2022!$N$4:$V$25,MATCH(CT_Bands_2022_Rates!$B23,CT_Bills_2003_2022!$B$4:$B$25,0),MATCH(CT_Bands_2022_Rates!S$3,CT_Bills_2003_2022!$N$3:$V$3,0))/SUMIFS(CT_Bands_Revaluing_2022!$W$19:$AF$19, CT_Bands_Revaluing_2022!$W$4:$AF$4, CT_Bands_2022_Rates!S$3), "n/a")</f>
        <v>8.6999999999999977E-3</v>
      </c>
      <c r="T23" s="136">
        <f>IFERROR(INDEX(CT_Bills_2003_2022!$N$4:$V$25,MATCH(CT_Bands_2022_Rates!$B23,CT_Bills_2003_2022!$B$4:$B$25,0),MATCH(CT_Bands_2022_Rates!T$3,CT_Bills_2003_2022!$N$3:$V$3,0))/SUMIFS(CT_Bands_Revaluing_2022!$W$19:$AF$19, CT_Bands_Revaluing_2022!$W$4:$AF$4, CT_Bands_2022_Rates!T$3), "n/a")</f>
        <v>8.6999999999999994E-3</v>
      </c>
      <c r="U23" s="136">
        <f>IFERROR(INDEX(CT_Bills_2003_2022!$N$4:$V$25,MATCH(CT_Bands_2022_Rates!$B23,CT_Bills_2003_2022!$B$4:$B$25,0),MATCH(CT_Bands_2022_Rates!U$3,CT_Bills_2003_2022!$N$3:$V$3,0))/SUMIFS(CT_Bands_Revaluing_2022!$W$19:$AF$19, CT_Bands_Revaluing_2022!$W$4:$AF$4, CT_Bands_2022_Rates!U$3), "n/a")</f>
        <v>8.6999999999999994E-3</v>
      </c>
      <c r="V23" s="136">
        <f>IFERROR(INDEX(CT_Bills_2003_2022!$N$4:$V$25,MATCH(CT_Bands_2022_Rates!$B23,CT_Bills_2003_2022!$B$4:$B$25,0),MATCH(CT_Bands_2022_Rates!V$3,CT_Bills_2003_2022!$N$3:$V$3,0))/SUMIFS(CT_Bands_Revaluing_2022!$W$19:$AF$19, CT_Bands_Revaluing_2022!$W$4:$AF$4, CT_Bands_2022_Rates!V$3), "n/a")</f>
        <v>8.6999999999999977E-3</v>
      </c>
      <c r="W23" s="147">
        <f>IFERROR(INDEX(CT_Bills_2003_2022!$N$4:$V$25,MATCH(CT_Bands_2022_Rates!$B23,CT_Bills_2003_2022!$B$4:$B$25,0),MATCH(CT_Bands_2022_Rates!W$3,CT_Bills_2003_2022!$N$3:$V$3,0))/SUMIFS(CT_Bands_Revaluing_2022!$W$19:$AF$19, CT_Bands_Revaluing_2022!$W$4:$AF$4, CT_Bands_2022_Rates!W$3), "n/a")</f>
        <v>6.3000000000000009E-3</v>
      </c>
      <c r="X23" s="136">
        <f>IFERROR(INDEX(CT_Bills_2003_2022!$N$4:$V$25,MATCH(CT_Bands_2022_Rates!$B23,CT_Bills_2003_2022!$B$4:$B$25,0),MATCH(CT_Bands_2022_Rates!X$3,CT_Bills_2003_2022!$N$3:$V$3,0))/SUMIFS(CT_Bands_Revaluing_2022!$W$19:$AF$19, CT_Bands_Revaluing_2022!$W$4:$AF$4, CT_Bands_2022_Rates!X$3), "n/a")</f>
        <v>6.8000000000000005E-3</v>
      </c>
      <c r="Y23" s="136">
        <f>IFERROR(INDEX(CT_Bills_2003_2022!$N$4:$V$25,MATCH(CT_Bands_2022_Rates!$B23,CT_Bills_2003_2022!$B$4:$B$25,0),MATCH(CT_Bands_2022_Rates!Y$3,CT_Bills_2003_2022!$N$3:$V$3,0))/SUMIFS(CT_Bands_Revaluing_2022!$W$19:$AF$19, CT_Bands_Revaluing_2022!$W$4:$AF$4, CT_Bands_2022_Rates!Y$3), "n/a")</f>
        <v>7.2999999999999992E-3</v>
      </c>
      <c r="Z23" s="136">
        <f>IFERROR(INDEX(CT_Bills_2003_2022!$N$4:$V$25,MATCH(CT_Bands_2022_Rates!$B23,CT_Bills_2003_2022!$B$4:$B$25,0),MATCH(CT_Bands_2022_Rates!Z$3,CT_Bills_2003_2022!$N$3:$V$3,0))/SUMIFS(CT_Bands_Revaluing_2022!$W$19:$AF$19, CT_Bands_Revaluing_2022!$W$4:$AF$4, CT_Bands_2022_Rates!Z$3), "n/a")</f>
        <v>7.8000000000000005E-3</v>
      </c>
      <c r="AA23" s="136">
        <f>IFERROR(INDEX(CT_Bills_2003_2022!$N$4:$V$25,MATCH(CT_Bands_2022_Rates!$B23,CT_Bills_2003_2022!$B$4:$B$25,0),MATCH(CT_Bands_2022_Rates!AA$3,CT_Bills_2003_2022!$N$3:$V$3,0))/SUMIFS(CT_Bands_Revaluing_2022!$W$19:$AF$19, CT_Bands_Revaluing_2022!$W$4:$AF$4, CT_Bands_2022_Rates!AA$3), "n/a")</f>
        <v>8.3000000000000001E-3</v>
      </c>
      <c r="AB23" s="136">
        <f>IFERROR(INDEX(CT_Bills_2003_2022!$N$4:$V$25,MATCH(CT_Bands_2022_Rates!$B23,CT_Bills_2003_2022!$B$4:$B$25,0),MATCH(CT_Bands_2022_Rates!AB$3,CT_Bills_2003_2022!$N$3:$V$3,0))/SUMIFS(CT_Bands_Revaluing_2022!$W$19:$AF$19, CT_Bands_Revaluing_2022!$W$4:$AF$4, CT_Bands_2022_Rates!AB$3), "n/a")</f>
        <v>8.6999999999999977E-3</v>
      </c>
      <c r="AC23" s="136">
        <f>IFERROR(INDEX(CT_Bills_2003_2022!$N$4:$V$25,MATCH(CT_Bands_2022_Rates!$B23,CT_Bills_2003_2022!$B$4:$B$25,0),MATCH(CT_Bands_2022_Rates!AC$3,CT_Bills_2003_2022!$N$3:$V$3,0))/SUMIFS(CT_Bands_Revaluing_2022!$W$19:$AF$19, CT_Bands_Revaluing_2022!$W$4:$AF$4, CT_Bands_2022_Rates!AC$3), "n/a")</f>
        <v>8.6999999999999994E-3</v>
      </c>
      <c r="AD23" s="136">
        <f>IFERROR(INDEX(CT_Bills_2003_2022!$N$4:$V$25,MATCH(CT_Bands_2022_Rates!$B23,CT_Bills_2003_2022!$B$4:$B$25,0),MATCH(CT_Bands_2022_Rates!AD$3,CT_Bills_2003_2022!$N$3:$V$3,0))/SUMIFS(CT_Bands_Revaluing_2022!$W$19:$AF$19, CT_Bands_Revaluing_2022!$W$4:$AF$4, CT_Bands_2022_Rates!AD$3), "n/a")</f>
        <v>8.6999999999999994E-3</v>
      </c>
      <c r="AE23" s="136">
        <f>IFERROR(INDEX(CT_Bills_2003_2022!$N$4:$V$25,MATCH(CT_Bands_2022_Rates!$B23,CT_Bills_2003_2022!$B$4:$B$25,0),MATCH(CT_Bands_2022_Rates!AE$3,CT_Bills_2003_2022!$N$3:$V$3,0))/SUMIFS(CT_Bands_Revaluing_2022!$W$19:$AF$19, CT_Bands_Revaluing_2022!$W$4:$AF$4, CT_Bands_2022_Rates!AE$3), "n/a")</f>
        <v>8.6999999999999977E-3</v>
      </c>
      <c r="AF23" s="147">
        <f>IFERROR(INDEX(CT_Bills_2003_2022!$N$4:$V$25,MATCH(CT_Bands_2022_Rates!$B23,CT_Bills_2003_2022!$B$4:$B$25,0),MATCH(CT_Bands_2022_Rates!AF$3,CT_Bills_2003_2022!$N$3:$V$3,0))/SUMIFS(CT_Bands_Revaluing_2022!$W$19:$AF$19, CT_Bands_Revaluing_2022!$W$4:$AF$4, CT_Bands_2022_Rates!AF$3), "n/a")</f>
        <v>6.3000000000000009E-3</v>
      </c>
      <c r="AG23" s="136">
        <f>IFERROR(INDEX(CT_Bills_2003_2022!$N$4:$V$25,MATCH(CT_Bands_2022_Rates!$B23,CT_Bills_2003_2022!$B$4:$B$25,0),MATCH(CT_Bands_2022_Rates!AG$3,CT_Bills_2003_2022!$N$3:$V$3,0))/SUMIFS(CT_Bands_Revaluing_2022!$W$19:$AF$19, CT_Bands_Revaluing_2022!$W$4:$AF$4, CT_Bands_2022_Rates!AG$3), "n/a")</f>
        <v>6.8000000000000005E-3</v>
      </c>
      <c r="AH23" s="136">
        <f>IFERROR(INDEX(CT_Bills_2003_2022!$N$4:$V$25,MATCH(CT_Bands_2022_Rates!$B23,CT_Bills_2003_2022!$B$4:$B$25,0),MATCH(CT_Bands_2022_Rates!AH$3,CT_Bills_2003_2022!$N$3:$V$3,0))/SUMIFS(CT_Bands_Revaluing_2022!$W$19:$AF$19, CT_Bands_Revaluing_2022!$W$4:$AF$4, CT_Bands_2022_Rates!AH$3), "n/a")</f>
        <v>7.2999999999999992E-3</v>
      </c>
      <c r="AI23" s="136">
        <f>IFERROR(INDEX(CT_Bills_2003_2022!$N$4:$V$25,MATCH(CT_Bands_2022_Rates!$B23,CT_Bills_2003_2022!$B$4:$B$25,0),MATCH(CT_Bands_2022_Rates!AI$3,CT_Bills_2003_2022!$N$3:$V$3,0))/SUMIFS(CT_Bands_Revaluing_2022!$W$19:$AF$19, CT_Bands_Revaluing_2022!$W$4:$AF$4, CT_Bands_2022_Rates!AI$3), "n/a")</f>
        <v>7.8000000000000005E-3</v>
      </c>
      <c r="AJ23" s="136">
        <f>IFERROR(INDEX(CT_Bills_2003_2022!$N$4:$V$25,MATCH(CT_Bands_2022_Rates!$B23,CT_Bills_2003_2022!$B$4:$B$25,0),MATCH(CT_Bands_2022_Rates!AJ$3,CT_Bills_2003_2022!$N$3:$V$3,0))/SUMIFS(CT_Bands_Revaluing_2022!$W$19:$AF$19, CT_Bands_Revaluing_2022!$W$4:$AF$4, CT_Bands_2022_Rates!AJ$3), "n/a")</f>
        <v>8.3000000000000001E-3</v>
      </c>
      <c r="AK23" s="136">
        <f>IFERROR(INDEX(CT_Bills_2003_2022!$N$4:$V$25,MATCH(CT_Bands_2022_Rates!$B23,CT_Bills_2003_2022!$B$4:$B$25,0),MATCH(CT_Bands_2022_Rates!AK$3,CT_Bills_2003_2022!$N$3:$V$3,0))/SUMIFS(CT_Bands_Revaluing_2022!$W$19:$AF$19, CT_Bands_Revaluing_2022!$W$4:$AF$4, CT_Bands_2022_Rates!AK$3), "n/a")</f>
        <v>8.6999999999999977E-3</v>
      </c>
      <c r="AL23" s="136">
        <f>IFERROR(INDEX(CT_Bills_2003_2022!$N$4:$V$25,MATCH(CT_Bands_2022_Rates!$B23,CT_Bills_2003_2022!$B$4:$B$25,0),MATCH(CT_Bands_2022_Rates!AL$3,CT_Bills_2003_2022!$N$3:$V$3,0))/SUMIFS(CT_Bands_Revaluing_2022!$W$19:$AF$19, CT_Bands_Revaluing_2022!$W$4:$AF$4, CT_Bands_2022_Rates!AL$3), "n/a")</f>
        <v>8.6999999999999994E-3</v>
      </c>
      <c r="AM23" s="136">
        <f>IFERROR(INDEX(CT_Bills_2003_2022!$N$4:$V$25,MATCH(CT_Bands_2022_Rates!$B23,CT_Bills_2003_2022!$B$4:$B$25,0),MATCH(CT_Bands_2022_Rates!AM$3,CT_Bills_2003_2022!$N$3:$V$3,0))/SUMIFS(CT_Bands_Revaluing_2022!$W$19:$AF$19, CT_Bands_Revaluing_2022!$W$4:$AF$4, CT_Bands_2022_Rates!AM$3), "n/a")</f>
        <v>8.6999999999999994E-3</v>
      </c>
      <c r="AN23" s="136">
        <f>IFERROR(INDEX(CT_Bills_2003_2022!$N$4:$V$25,MATCH(CT_Bands_2022_Rates!$B23,CT_Bills_2003_2022!$B$4:$B$25,0),MATCH(CT_Bands_2022_Rates!AN$3,CT_Bills_2003_2022!$N$3:$V$3,0))/SUMIFS(CT_Bands_Revaluing_2022!$W$19:$AF$19, CT_Bands_Revaluing_2022!$W$4:$AF$4, CT_Bands_2022_Rates!AN$3), "n/a")</f>
        <v>8.6999999999999977E-3</v>
      </c>
      <c r="AO23" s="147">
        <f>IFERROR(INDEX(CT_Bills_2003_2022!$N$4:$V$25,MATCH(CT_Bands_2022_Rates!$B23,CT_Bills_2003_2022!$B$4:$B$25,0),MATCH(CT_Bands_2022_Rates!AO$3,CT_Bills_2003_2022!$N$3:$V$3,0))/SUMIFS(CT_Bands_Revaluing_2022!$W$19:$AF$19, CT_Bands_Revaluing_2022!$W$4:$AF$4, CT_Bands_2022_Rates!AO$3), "n/a")</f>
        <v>6.3000000000000009E-3</v>
      </c>
      <c r="AP23" s="136">
        <f>IFERROR(INDEX(CT_Bills_2003_2022!$N$4:$V$25,MATCH(CT_Bands_2022_Rates!$B23,CT_Bills_2003_2022!$B$4:$B$25,0),MATCH(CT_Bands_2022_Rates!AP$3,CT_Bills_2003_2022!$N$3:$V$3,0))/SUMIFS(CT_Bands_Revaluing_2022!$W$19:$AF$19, CT_Bands_Revaluing_2022!$W$4:$AF$4, CT_Bands_2022_Rates!AP$3), "n/a")</f>
        <v>6.8000000000000005E-3</v>
      </c>
      <c r="AQ23" s="136">
        <f>IFERROR(INDEX(CT_Bills_2003_2022!$N$4:$V$25,MATCH(CT_Bands_2022_Rates!$B23,CT_Bills_2003_2022!$B$4:$B$25,0),MATCH(CT_Bands_2022_Rates!AQ$3,CT_Bills_2003_2022!$N$3:$V$3,0))/SUMIFS(CT_Bands_Revaluing_2022!$W$19:$AF$19, CT_Bands_Revaluing_2022!$W$4:$AF$4, CT_Bands_2022_Rates!AQ$3), "n/a")</f>
        <v>7.2999999999999992E-3</v>
      </c>
      <c r="AR23" s="136">
        <f>IFERROR(INDEX(CT_Bills_2003_2022!$N$4:$V$25,MATCH(CT_Bands_2022_Rates!$B23,CT_Bills_2003_2022!$B$4:$B$25,0),MATCH(CT_Bands_2022_Rates!AR$3,CT_Bills_2003_2022!$N$3:$V$3,0))/SUMIFS(CT_Bands_Revaluing_2022!$W$19:$AF$19, CT_Bands_Revaluing_2022!$W$4:$AF$4, CT_Bands_2022_Rates!AR$3), "n/a")</f>
        <v>7.8000000000000005E-3</v>
      </c>
      <c r="AS23" s="136">
        <f>IFERROR(INDEX(CT_Bills_2003_2022!$N$4:$V$25,MATCH(CT_Bands_2022_Rates!$B23,CT_Bills_2003_2022!$B$4:$B$25,0),MATCH(CT_Bands_2022_Rates!AS$3,CT_Bills_2003_2022!$N$3:$V$3,0))/SUMIFS(CT_Bands_Revaluing_2022!$W$19:$AF$19, CT_Bands_Revaluing_2022!$W$4:$AF$4, CT_Bands_2022_Rates!AS$3), "n/a")</f>
        <v>8.3000000000000001E-3</v>
      </c>
      <c r="AT23" s="136">
        <f>IFERROR(INDEX(CT_Bills_2003_2022!$N$4:$V$25,MATCH(CT_Bands_2022_Rates!$B23,CT_Bills_2003_2022!$B$4:$B$25,0),MATCH(CT_Bands_2022_Rates!AT$3,CT_Bills_2003_2022!$N$3:$V$3,0))/SUMIFS(CT_Bands_Revaluing_2022!$W$19:$AF$19, CT_Bands_Revaluing_2022!$W$4:$AF$4, CT_Bands_2022_Rates!AT$3), "n/a")</f>
        <v>8.6999999999999977E-3</v>
      </c>
      <c r="AU23" s="136">
        <f>IFERROR(INDEX(CT_Bills_2003_2022!$N$4:$V$25,MATCH(CT_Bands_2022_Rates!$B23,CT_Bills_2003_2022!$B$4:$B$25,0),MATCH(CT_Bands_2022_Rates!AU$3,CT_Bills_2003_2022!$N$3:$V$3,0))/SUMIFS(CT_Bands_Revaluing_2022!$W$19:$AF$19, CT_Bands_Revaluing_2022!$W$4:$AF$4, CT_Bands_2022_Rates!AU$3), "n/a")</f>
        <v>8.6999999999999994E-3</v>
      </c>
      <c r="AV23" s="136">
        <f>IFERROR(INDEX(CT_Bills_2003_2022!$N$4:$V$25,MATCH(CT_Bands_2022_Rates!$B23,CT_Bills_2003_2022!$B$4:$B$25,0),MATCH(CT_Bands_2022_Rates!AV$3,CT_Bills_2003_2022!$N$3:$V$3,0))/SUMIFS(CT_Bands_Revaluing_2022!$W$19:$AF$19, CT_Bands_Revaluing_2022!$W$4:$AF$4, CT_Bands_2022_Rates!AV$3), "n/a")</f>
        <v>8.6999999999999994E-3</v>
      </c>
      <c r="AW23" s="136">
        <f>IFERROR(INDEX(CT_Bills_2003_2022!$N$4:$V$25,MATCH(CT_Bands_2022_Rates!$B23,CT_Bills_2003_2022!$B$4:$B$25,0),MATCH(CT_Bands_2022_Rates!AW$3,CT_Bills_2003_2022!$N$3:$V$3,0))/SUMIFS(CT_Bands_Revaluing_2022!$W$19:$AF$19, CT_Bands_Revaluing_2022!$W$4:$AF$4, CT_Bands_2022_Rates!AW$3), "n/a")</f>
        <v>8.6999999999999977E-3</v>
      </c>
      <c r="AX23" s="147">
        <f>IFERROR(INDEX(CT_Bills_2003_2022!$N$4:$V$25,MATCH(CT_Bands_2022_Rates!$B23,CT_Bills_2003_2022!$B$4:$B$25,0),MATCH(CT_Bands_2022_Rates!AX$3,CT_Bills_2003_2022!$N$3:$V$3,0))/SUMIFS(CT_Bands_Revaluing_2022!$W$19:$AF$19, CT_Bands_Revaluing_2022!$W$4:$AF$4, CT_Bands_2022_Rates!AX$3), "n/a")</f>
        <v>6.3000000000000009E-3</v>
      </c>
      <c r="AY23" s="136">
        <f>IFERROR(INDEX(CT_Bills_2003_2022!$N$4:$V$25,MATCH(CT_Bands_2022_Rates!$B23,CT_Bills_2003_2022!$B$4:$B$25,0),MATCH(CT_Bands_2022_Rates!AY$3,CT_Bills_2003_2022!$N$3:$V$3,0))/SUMIFS(CT_Bands_Revaluing_2022!$W$19:$AF$19, CT_Bands_Revaluing_2022!$W$4:$AF$4, CT_Bands_2022_Rates!AY$3), "n/a")</f>
        <v>6.8000000000000005E-3</v>
      </c>
      <c r="AZ23" s="136">
        <f>IFERROR(INDEX(CT_Bills_2003_2022!$N$4:$V$25,MATCH(CT_Bands_2022_Rates!$B23,CT_Bills_2003_2022!$B$4:$B$25,0),MATCH(CT_Bands_2022_Rates!AZ$3,CT_Bills_2003_2022!$N$3:$V$3,0))/SUMIFS(CT_Bands_Revaluing_2022!$W$19:$AF$19, CT_Bands_Revaluing_2022!$W$4:$AF$4, CT_Bands_2022_Rates!AZ$3), "n/a")</f>
        <v>7.2999999999999992E-3</v>
      </c>
      <c r="BA23" s="136">
        <f>IFERROR(INDEX(CT_Bills_2003_2022!$N$4:$V$25,MATCH(CT_Bands_2022_Rates!$B23,CT_Bills_2003_2022!$B$4:$B$25,0),MATCH(CT_Bands_2022_Rates!BA$3,CT_Bills_2003_2022!$N$3:$V$3,0))/SUMIFS(CT_Bands_Revaluing_2022!$W$19:$AF$19, CT_Bands_Revaluing_2022!$W$4:$AF$4, CT_Bands_2022_Rates!BA$3), "n/a")</f>
        <v>7.8000000000000005E-3</v>
      </c>
      <c r="BB23" s="136">
        <f>IFERROR(INDEX(CT_Bills_2003_2022!$N$4:$V$25,MATCH(CT_Bands_2022_Rates!$B23,CT_Bills_2003_2022!$B$4:$B$25,0),MATCH(CT_Bands_2022_Rates!BB$3,CT_Bills_2003_2022!$N$3:$V$3,0))/SUMIFS(CT_Bands_Revaluing_2022!$W$19:$AF$19, CT_Bands_Revaluing_2022!$W$4:$AF$4, CT_Bands_2022_Rates!BB$3), "n/a")</f>
        <v>8.3000000000000001E-3</v>
      </c>
      <c r="BC23" s="136">
        <f>IFERROR(INDEX(CT_Bills_2003_2022!$N$4:$V$25,MATCH(CT_Bands_2022_Rates!$B23,CT_Bills_2003_2022!$B$4:$B$25,0),MATCH(CT_Bands_2022_Rates!BC$3,CT_Bills_2003_2022!$N$3:$V$3,0))/SUMIFS(CT_Bands_Revaluing_2022!$W$19:$AF$19, CT_Bands_Revaluing_2022!$W$4:$AF$4, CT_Bands_2022_Rates!BC$3), "n/a")</f>
        <v>8.6999999999999977E-3</v>
      </c>
      <c r="BD23" s="136">
        <f>IFERROR(INDEX(CT_Bills_2003_2022!$N$4:$V$25,MATCH(CT_Bands_2022_Rates!$B23,CT_Bills_2003_2022!$B$4:$B$25,0),MATCH(CT_Bands_2022_Rates!BD$3,CT_Bills_2003_2022!$N$3:$V$3,0))/SUMIFS(CT_Bands_Revaluing_2022!$W$19:$AF$19, CT_Bands_Revaluing_2022!$W$4:$AF$4, CT_Bands_2022_Rates!BD$3), "n/a")</f>
        <v>8.6999999999999994E-3</v>
      </c>
      <c r="BE23" s="136">
        <f>IFERROR(INDEX(CT_Bills_2003_2022!$N$4:$V$25,MATCH(CT_Bands_2022_Rates!$B23,CT_Bills_2003_2022!$B$4:$B$25,0),MATCH(CT_Bands_2022_Rates!BE$3,CT_Bills_2003_2022!$N$3:$V$3,0))/SUMIFS(CT_Bands_Revaluing_2022!$W$19:$AF$19, CT_Bands_Revaluing_2022!$W$4:$AF$4, CT_Bands_2022_Rates!BE$3), "n/a")</f>
        <v>8.6999999999999994E-3</v>
      </c>
      <c r="BF23" s="136">
        <f>IFERROR(INDEX(CT_Bills_2003_2022!$N$4:$V$25,MATCH(CT_Bands_2022_Rates!$B23,CT_Bills_2003_2022!$B$4:$B$25,0),MATCH(CT_Bands_2022_Rates!BF$3,CT_Bills_2003_2022!$N$3:$V$3,0))/SUMIFS(CT_Bands_Revaluing_2022!$W$19:$AF$19, CT_Bands_Revaluing_2022!$W$4:$AF$4, CT_Bands_2022_Rates!BF$3), "n/a")</f>
        <v>8.6999999999999977E-3</v>
      </c>
      <c r="BG23" s="147">
        <f>IFERROR(INDEX(CT_Bills_2003_2022!$N$4:$V$25,MATCH(CT_Bands_2022_Rates!$B23,CT_Bills_2003_2022!$B$4:$B$25,0),MATCH(CT_Bands_2022_Rates!BG$3,CT_Bills_2003_2022!$N$3:$V$3,0))/SUMIFS(CT_Bands_Revaluing_2022!$W$19:$AF$19, CT_Bands_Revaluing_2022!$W$4:$AF$4, CT_Bands_2022_Rates!BG$3), "n/a")</f>
        <v>6.3000000000000009E-3</v>
      </c>
      <c r="BH23" s="136">
        <f>IFERROR(INDEX(CT_Bills_2003_2022!$N$4:$V$25,MATCH(CT_Bands_2022_Rates!$B23,CT_Bills_2003_2022!$B$4:$B$25,0),MATCH(CT_Bands_2022_Rates!BH$3,CT_Bills_2003_2022!$N$3:$V$3,0))/SUMIFS(CT_Bands_Revaluing_2022!$W$19:$AF$19, CT_Bands_Revaluing_2022!$W$4:$AF$4, CT_Bands_2022_Rates!BH$3), "n/a")</f>
        <v>6.8000000000000005E-3</v>
      </c>
      <c r="BI23" s="136">
        <f>IFERROR(INDEX(CT_Bills_2003_2022!$N$4:$V$25,MATCH(CT_Bands_2022_Rates!$B23,CT_Bills_2003_2022!$B$4:$B$25,0),MATCH(CT_Bands_2022_Rates!BI$3,CT_Bills_2003_2022!$N$3:$V$3,0))/SUMIFS(CT_Bands_Revaluing_2022!$W$19:$AF$19, CT_Bands_Revaluing_2022!$W$4:$AF$4, CT_Bands_2022_Rates!BI$3), "n/a")</f>
        <v>7.2999999999999992E-3</v>
      </c>
      <c r="BJ23" s="136">
        <f>IFERROR(INDEX(CT_Bills_2003_2022!$N$4:$V$25,MATCH(CT_Bands_2022_Rates!$B23,CT_Bills_2003_2022!$B$4:$B$25,0),MATCH(CT_Bands_2022_Rates!BJ$3,CT_Bills_2003_2022!$N$3:$V$3,0))/SUMIFS(CT_Bands_Revaluing_2022!$W$19:$AF$19, CT_Bands_Revaluing_2022!$W$4:$AF$4, CT_Bands_2022_Rates!BJ$3), "n/a")</f>
        <v>7.8000000000000005E-3</v>
      </c>
      <c r="BK23" s="136">
        <f>IFERROR(INDEX(CT_Bills_2003_2022!$N$4:$V$25,MATCH(CT_Bands_2022_Rates!$B23,CT_Bills_2003_2022!$B$4:$B$25,0),MATCH(CT_Bands_2022_Rates!BK$3,CT_Bills_2003_2022!$N$3:$V$3,0))/SUMIFS(CT_Bands_Revaluing_2022!$W$19:$AF$19, CT_Bands_Revaluing_2022!$W$4:$AF$4, CT_Bands_2022_Rates!BK$3), "n/a")</f>
        <v>8.3000000000000001E-3</v>
      </c>
      <c r="BL23" s="136">
        <f>IFERROR(INDEX(CT_Bills_2003_2022!$N$4:$V$25,MATCH(CT_Bands_2022_Rates!$B23,CT_Bills_2003_2022!$B$4:$B$25,0),MATCH(CT_Bands_2022_Rates!BL$3,CT_Bills_2003_2022!$N$3:$V$3,0))/SUMIFS(CT_Bands_Revaluing_2022!$W$19:$AF$19, CT_Bands_Revaluing_2022!$W$4:$AF$4, CT_Bands_2022_Rates!BL$3), "n/a")</f>
        <v>8.6999999999999977E-3</v>
      </c>
      <c r="BM23" s="136">
        <f>IFERROR(INDEX(CT_Bills_2003_2022!$N$4:$V$25,MATCH(CT_Bands_2022_Rates!$B23,CT_Bills_2003_2022!$B$4:$B$25,0),MATCH(CT_Bands_2022_Rates!BM$3,CT_Bills_2003_2022!$N$3:$V$3,0))/SUMIFS(CT_Bands_Revaluing_2022!$W$19:$AF$19, CT_Bands_Revaluing_2022!$W$4:$AF$4, CT_Bands_2022_Rates!BM$3), "n/a")</f>
        <v>8.6999999999999994E-3</v>
      </c>
      <c r="BN23" s="136">
        <f>IFERROR(INDEX(CT_Bills_2003_2022!$N$4:$V$25,MATCH(CT_Bands_2022_Rates!$B23,CT_Bills_2003_2022!$B$4:$B$25,0),MATCH(CT_Bands_2022_Rates!BN$3,CT_Bills_2003_2022!$N$3:$V$3,0))/SUMIFS(CT_Bands_Revaluing_2022!$W$19:$AF$19, CT_Bands_Revaluing_2022!$W$4:$AF$4, CT_Bands_2022_Rates!BN$3), "n/a")</f>
        <v>8.6999999999999994E-3</v>
      </c>
      <c r="BO23" s="136">
        <f>IFERROR(INDEX(CT_Bills_2003_2022!$N$4:$V$25,MATCH(CT_Bands_2022_Rates!$B23,CT_Bills_2003_2022!$B$4:$B$25,0),MATCH(CT_Bands_2022_Rates!BO$3,CT_Bills_2003_2022!$N$3:$V$3,0))/SUMIFS(CT_Bands_Revaluing_2022!$W$19:$AF$19, CT_Bands_Revaluing_2022!$W$4:$AF$4, CT_Bands_2022_Rates!BO$3), "n/a")</f>
        <v>8.6999999999999977E-3</v>
      </c>
      <c r="BP23" s="147">
        <f>IFERROR(INDEX(CT_Bills_2003_2022!$N$4:$V$25,MATCH(CT_Bands_2022_Rates!$B23,CT_Bills_2003_2022!$B$4:$B$25,0),MATCH(CT_Bands_2022_Rates!BP$3,CT_Bills_2003_2022!$N$3:$V$3,0))/SUMIFS(CT_Bands_Revaluing_2022!$W$19:$AF$19, CT_Bands_Revaluing_2022!$W$4:$AF$4, CT_Bands_2022_Rates!BP$3), "n/a")</f>
        <v>6.3000000000000009E-3</v>
      </c>
      <c r="BQ23" s="136">
        <f>IFERROR(INDEX(CT_Bills_2003_2022!$N$4:$V$25,MATCH(CT_Bands_2022_Rates!$B23,CT_Bills_2003_2022!$B$4:$B$25,0),MATCH(CT_Bands_2022_Rates!BQ$3,CT_Bills_2003_2022!$N$3:$V$3,0))/SUMIFS(CT_Bands_Revaluing_2022!$W$19:$AF$19, CT_Bands_Revaluing_2022!$W$4:$AF$4, CT_Bands_2022_Rates!BQ$3), "n/a")</f>
        <v>6.8000000000000005E-3</v>
      </c>
      <c r="BR23" s="136">
        <f>IFERROR(INDEX(CT_Bills_2003_2022!$N$4:$V$25,MATCH(CT_Bands_2022_Rates!$B23,CT_Bills_2003_2022!$B$4:$B$25,0),MATCH(CT_Bands_2022_Rates!BR$3,CT_Bills_2003_2022!$N$3:$V$3,0))/SUMIFS(CT_Bands_Revaluing_2022!$W$19:$AF$19, CT_Bands_Revaluing_2022!$W$4:$AF$4, CT_Bands_2022_Rates!BR$3), "n/a")</f>
        <v>7.2999999999999992E-3</v>
      </c>
      <c r="BS23" s="136">
        <f>IFERROR(INDEX(CT_Bills_2003_2022!$N$4:$V$25,MATCH(CT_Bands_2022_Rates!$B23,CT_Bills_2003_2022!$B$4:$B$25,0),MATCH(CT_Bands_2022_Rates!BS$3,CT_Bills_2003_2022!$N$3:$V$3,0))/SUMIFS(CT_Bands_Revaluing_2022!$W$19:$AF$19, CT_Bands_Revaluing_2022!$W$4:$AF$4, CT_Bands_2022_Rates!BS$3), "n/a")</f>
        <v>7.8000000000000005E-3</v>
      </c>
      <c r="BT23" s="136">
        <f>IFERROR(INDEX(CT_Bills_2003_2022!$N$4:$V$25,MATCH(CT_Bands_2022_Rates!$B23,CT_Bills_2003_2022!$B$4:$B$25,0),MATCH(CT_Bands_2022_Rates!BT$3,CT_Bills_2003_2022!$N$3:$V$3,0))/SUMIFS(CT_Bands_Revaluing_2022!$W$19:$AF$19, CT_Bands_Revaluing_2022!$W$4:$AF$4, CT_Bands_2022_Rates!BT$3), "n/a")</f>
        <v>8.3000000000000001E-3</v>
      </c>
      <c r="BU23" s="136">
        <f>IFERROR(INDEX(CT_Bills_2003_2022!$N$4:$V$25,MATCH(CT_Bands_2022_Rates!$B23,CT_Bills_2003_2022!$B$4:$B$25,0),MATCH(CT_Bands_2022_Rates!BU$3,CT_Bills_2003_2022!$N$3:$V$3,0))/SUMIFS(CT_Bands_Revaluing_2022!$W$19:$AF$19, CT_Bands_Revaluing_2022!$W$4:$AF$4, CT_Bands_2022_Rates!BU$3), "n/a")</f>
        <v>8.6999999999999977E-3</v>
      </c>
      <c r="BV23" s="136">
        <f>IFERROR(INDEX(CT_Bills_2003_2022!$N$4:$V$25,MATCH(CT_Bands_2022_Rates!$B23,CT_Bills_2003_2022!$B$4:$B$25,0),MATCH(CT_Bands_2022_Rates!BV$3,CT_Bills_2003_2022!$N$3:$V$3,0))/SUMIFS(CT_Bands_Revaluing_2022!$W$19:$AF$19, CT_Bands_Revaluing_2022!$W$4:$AF$4, CT_Bands_2022_Rates!BV$3), "n/a")</f>
        <v>8.6999999999999994E-3</v>
      </c>
      <c r="BW23" s="136">
        <f>IFERROR(INDEX(CT_Bills_2003_2022!$N$4:$V$25,MATCH(CT_Bands_2022_Rates!$B23,CT_Bills_2003_2022!$B$4:$B$25,0),MATCH(CT_Bands_2022_Rates!BW$3,CT_Bills_2003_2022!$N$3:$V$3,0))/SUMIFS(CT_Bands_Revaluing_2022!$W$19:$AF$19, CT_Bands_Revaluing_2022!$W$4:$AF$4, CT_Bands_2022_Rates!BW$3), "n/a")</f>
        <v>8.6999999999999994E-3</v>
      </c>
      <c r="BX23" s="136">
        <f>IFERROR(INDEX(CT_Bills_2003_2022!$N$4:$V$25,MATCH(CT_Bands_2022_Rates!$B23,CT_Bills_2003_2022!$B$4:$B$25,0),MATCH(CT_Bands_2022_Rates!BX$3,CT_Bills_2003_2022!$N$3:$V$3,0))/SUMIFS(CT_Bands_Revaluing_2022!$W$19:$AF$19, CT_Bands_Revaluing_2022!$W$4:$AF$4, CT_Bands_2022_Rates!BX$3), "n/a")</f>
        <v>8.6999999999999977E-3</v>
      </c>
      <c r="BY23" s="147">
        <f>IFERROR(INDEX(CT_Bills_2003_2022!$N$4:$V$25,MATCH(CT_Bands_2022_Rates!$B23,CT_Bills_2003_2022!$B$4:$B$25,0),MATCH(CT_Bands_2022_Rates!BY$3,CT_Bills_2003_2022!$N$3:$V$3,0))/SUMIFS(CT_Bands_Revaluing_2022!$W$19:$AF$19, CT_Bands_Revaluing_2022!$W$4:$AF$4, CT_Bands_2022_Rates!BY$3), "n/a")</f>
        <v>6.3000000000000009E-3</v>
      </c>
      <c r="BZ23" s="136">
        <f>IFERROR(INDEX(CT_Bills_2003_2022!$N$4:$V$25,MATCH(CT_Bands_2022_Rates!$B23,CT_Bills_2003_2022!$B$4:$B$25,0),MATCH(CT_Bands_2022_Rates!BZ$3,CT_Bills_2003_2022!$N$3:$V$3,0))/SUMIFS(CT_Bands_Revaluing_2022!$W$19:$AF$19, CT_Bands_Revaluing_2022!$W$4:$AF$4, CT_Bands_2022_Rates!BZ$3), "n/a")</f>
        <v>6.8000000000000005E-3</v>
      </c>
      <c r="CA23" s="136">
        <f>IFERROR(INDEX(CT_Bills_2003_2022!$N$4:$V$25,MATCH(CT_Bands_2022_Rates!$B23,CT_Bills_2003_2022!$B$4:$B$25,0),MATCH(CT_Bands_2022_Rates!CA$3,CT_Bills_2003_2022!$N$3:$V$3,0))/SUMIFS(CT_Bands_Revaluing_2022!$W$19:$AF$19, CT_Bands_Revaluing_2022!$W$4:$AF$4, CT_Bands_2022_Rates!CA$3), "n/a")</f>
        <v>7.2999999999999992E-3</v>
      </c>
      <c r="CB23" s="136">
        <f>IFERROR(INDEX(CT_Bills_2003_2022!$N$4:$V$25,MATCH(CT_Bands_2022_Rates!$B23,CT_Bills_2003_2022!$B$4:$B$25,0),MATCH(CT_Bands_2022_Rates!CB$3,CT_Bills_2003_2022!$N$3:$V$3,0))/SUMIFS(CT_Bands_Revaluing_2022!$W$19:$AF$19, CT_Bands_Revaluing_2022!$W$4:$AF$4, CT_Bands_2022_Rates!CB$3), "n/a")</f>
        <v>7.8000000000000005E-3</v>
      </c>
      <c r="CC23" s="136">
        <f>IFERROR(INDEX(CT_Bills_2003_2022!$N$4:$V$25,MATCH(CT_Bands_2022_Rates!$B23,CT_Bills_2003_2022!$B$4:$B$25,0),MATCH(CT_Bands_2022_Rates!CC$3,CT_Bills_2003_2022!$N$3:$V$3,0))/SUMIFS(CT_Bands_Revaluing_2022!$W$19:$AF$19, CT_Bands_Revaluing_2022!$W$4:$AF$4, CT_Bands_2022_Rates!CC$3), "n/a")</f>
        <v>8.3000000000000001E-3</v>
      </c>
      <c r="CD23" s="136">
        <f>IFERROR(INDEX(CT_Bills_2003_2022!$N$4:$V$25,MATCH(CT_Bands_2022_Rates!$B23,CT_Bills_2003_2022!$B$4:$B$25,0),MATCH(CT_Bands_2022_Rates!CD$3,CT_Bills_2003_2022!$N$3:$V$3,0))/SUMIFS(CT_Bands_Revaluing_2022!$W$19:$AF$19, CT_Bands_Revaluing_2022!$W$4:$AF$4, CT_Bands_2022_Rates!CD$3), "n/a")</f>
        <v>8.6999999999999977E-3</v>
      </c>
      <c r="CE23" s="136">
        <f>IFERROR(INDEX(CT_Bills_2003_2022!$N$4:$V$25,MATCH(CT_Bands_2022_Rates!$B23,CT_Bills_2003_2022!$B$4:$B$25,0),MATCH(CT_Bands_2022_Rates!CE$3,CT_Bills_2003_2022!$N$3:$V$3,0))/SUMIFS(CT_Bands_Revaluing_2022!$W$19:$AF$19, CT_Bands_Revaluing_2022!$W$4:$AF$4, CT_Bands_2022_Rates!CE$3), "n/a")</f>
        <v>8.6999999999999994E-3</v>
      </c>
      <c r="CF23" s="136">
        <f>IFERROR(INDEX(CT_Bills_2003_2022!$N$4:$V$25,MATCH(CT_Bands_2022_Rates!$B23,CT_Bills_2003_2022!$B$4:$B$25,0),MATCH(CT_Bands_2022_Rates!CF$3,CT_Bills_2003_2022!$N$3:$V$3,0))/SUMIFS(CT_Bands_Revaluing_2022!$W$19:$AF$19, CT_Bands_Revaluing_2022!$W$4:$AF$4, CT_Bands_2022_Rates!CF$3), "n/a")</f>
        <v>8.6999999999999994E-3</v>
      </c>
      <c r="CG23" s="136">
        <f>IFERROR(INDEX(CT_Bills_2003_2022!$N$4:$V$25,MATCH(CT_Bands_2022_Rates!$B23,CT_Bills_2003_2022!$B$4:$B$25,0),MATCH(CT_Bands_2022_Rates!CG$3,CT_Bills_2003_2022!$N$3:$V$3,0))/SUMIFS(CT_Bands_Revaluing_2022!$W$19:$AF$19, CT_Bands_Revaluing_2022!$W$4:$AF$4, CT_Bands_2022_Rates!CG$3), "n/a")</f>
        <v>8.6999999999999977E-3</v>
      </c>
      <c r="CH23" s="136">
        <f>IFERROR(INDEX(CT_Bills_2003_2022!$N$4:$V$25,MATCH(CT_Bands_2022_Rates!$B23,CT_Bills_2003_2022!$B$4:$B$25,0),MATCH(CT_Bands_2022_Rates!CH$3,CT_Bills_2003_2022!$N$3:$V$3,0))/SUMIFS(CT_Bands_Revaluing_2022!$W$19:$AF$19, CT_Bands_Revaluing_2022!$W$4:$AF$4, CT_Bands_2022_Rates!CH$3), "n/a")</f>
        <v>6.3000000000000009E-3</v>
      </c>
      <c r="CI23" s="136">
        <f>IFERROR(INDEX(CT_Bills_2003_2022!$N$4:$V$25,MATCH(CT_Bands_2022_Rates!$B23,CT_Bills_2003_2022!$B$4:$B$25,0),MATCH(CT_Bands_2022_Rates!CI$3,CT_Bills_2003_2022!$N$3:$V$3,0))/SUMIFS(CT_Bands_Revaluing_2022!$W$19:$AF$19, CT_Bands_Revaluing_2022!$W$4:$AF$4, CT_Bands_2022_Rates!CI$3), "n/a")</f>
        <v>6.8000000000000005E-3</v>
      </c>
      <c r="CJ23" s="136">
        <f>IFERROR(INDEX(CT_Bills_2003_2022!$N$4:$V$25,MATCH(CT_Bands_2022_Rates!$B23,CT_Bills_2003_2022!$B$4:$B$25,0),MATCH(CT_Bands_2022_Rates!CJ$3,CT_Bills_2003_2022!$N$3:$V$3,0))/SUMIFS(CT_Bands_Revaluing_2022!$W$19:$AF$19, CT_Bands_Revaluing_2022!$W$4:$AF$4, CT_Bands_2022_Rates!CJ$3), "n/a")</f>
        <v>7.2999999999999992E-3</v>
      </c>
      <c r="CK23" s="136">
        <f>IFERROR(INDEX(CT_Bills_2003_2022!$N$4:$V$25,MATCH(CT_Bands_2022_Rates!$B23,CT_Bills_2003_2022!$B$4:$B$25,0),MATCH(CT_Bands_2022_Rates!CK$3,CT_Bills_2003_2022!$N$3:$V$3,0))/SUMIFS(CT_Bands_Revaluing_2022!$W$19:$AF$19, CT_Bands_Revaluing_2022!$W$4:$AF$4, CT_Bands_2022_Rates!CK$3), "n/a")</f>
        <v>7.8000000000000005E-3</v>
      </c>
      <c r="CL23" s="136">
        <f>IFERROR(INDEX(CT_Bills_2003_2022!$N$4:$V$25,MATCH(CT_Bands_2022_Rates!$B23,CT_Bills_2003_2022!$B$4:$B$25,0),MATCH(CT_Bands_2022_Rates!CL$3,CT_Bills_2003_2022!$N$3:$V$3,0))/SUMIFS(CT_Bands_Revaluing_2022!$W$19:$AF$19, CT_Bands_Revaluing_2022!$W$4:$AF$4, CT_Bands_2022_Rates!CL$3), "n/a")</f>
        <v>8.3000000000000001E-3</v>
      </c>
      <c r="CM23" s="136">
        <f>IFERROR(INDEX(CT_Bills_2003_2022!$N$4:$V$25,MATCH(CT_Bands_2022_Rates!$B23,CT_Bills_2003_2022!$B$4:$B$25,0),MATCH(CT_Bands_2022_Rates!CM$3,CT_Bills_2003_2022!$N$3:$V$3,0))/SUMIFS(CT_Bands_Revaluing_2022!$W$19:$AF$19, CT_Bands_Revaluing_2022!$W$4:$AF$4, CT_Bands_2022_Rates!CM$3), "n/a")</f>
        <v>8.6999999999999977E-3</v>
      </c>
      <c r="CN23" s="136">
        <f>IFERROR(INDEX(CT_Bills_2003_2022!$N$4:$V$25,MATCH(CT_Bands_2022_Rates!$B23,CT_Bills_2003_2022!$B$4:$B$25,0),MATCH(CT_Bands_2022_Rates!CN$3,CT_Bills_2003_2022!$N$3:$V$3,0))/SUMIFS(CT_Bands_Revaluing_2022!$W$19:$AF$19, CT_Bands_Revaluing_2022!$W$4:$AF$4, CT_Bands_2022_Rates!CN$3), "n/a")</f>
        <v>8.6999999999999994E-3</v>
      </c>
      <c r="CO23" s="136">
        <f>IFERROR(INDEX(CT_Bills_2003_2022!$N$4:$V$25,MATCH(CT_Bands_2022_Rates!$B23,CT_Bills_2003_2022!$B$4:$B$25,0),MATCH(CT_Bands_2022_Rates!CO$3,CT_Bills_2003_2022!$N$3:$V$3,0))/SUMIFS(CT_Bands_Revaluing_2022!$W$19:$AF$19, CT_Bands_Revaluing_2022!$W$4:$AF$4, CT_Bands_2022_Rates!CO$3), "n/a")</f>
        <v>8.6999999999999994E-3</v>
      </c>
      <c r="CP23" s="136">
        <f>IFERROR(INDEX(CT_Bills_2003_2022!$N$4:$V$25,MATCH(CT_Bands_2022_Rates!$B23,CT_Bills_2003_2022!$B$4:$B$25,0),MATCH(CT_Bands_2022_Rates!CP$3,CT_Bills_2003_2022!$N$3:$V$3,0))/SUMIFS(CT_Bands_Revaluing_2022!$W$19:$AF$19, CT_Bands_Revaluing_2022!$W$4:$AF$4, CT_Bands_2022_Rates!CP$3), "n/a")</f>
        <v>8.6999999999999977E-3</v>
      </c>
    </row>
    <row r="24" spans="1:94" x14ac:dyDescent="0.25">
      <c r="A24" s="126" t="s">
        <v>1127</v>
      </c>
      <c r="B24" s="127" t="s">
        <v>1128</v>
      </c>
      <c r="C24" s="127" t="s">
        <v>2335</v>
      </c>
      <c r="D24" s="150">
        <f>IF(N24=0,#REF!, N24)</f>
        <v>5.4999999999999997E-3</v>
      </c>
      <c r="E24" s="150">
        <f>IF(X24=0,#REF!, X24)</f>
        <v>5.5999999999999999E-3</v>
      </c>
      <c r="F24" s="150">
        <f>IF(AH24=0,#REF!, AH24)</f>
        <v>5.7000000000000002E-3</v>
      </c>
      <c r="G24" s="150">
        <f>IF(AR24=0,#REF!, AR24)</f>
        <v>5.7999999999999987E-3</v>
      </c>
      <c r="H24" s="150">
        <f>IF(BB24=0,#REF!, BB24)</f>
        <v>5.8999999999999999E-3</v>
      </c>
      <c r="I24" s="150">
        <f>IF(BL24=0,#REF!, BL24)</f>
        <v>6.0000000000000001E-3</v>
      </c>
      <c r="J24" s="150">
        <f>IF(BV24=0,#REF!, BV24)</f>
        <v>6.1000000000000004E-3</v>
      </c>
      <c r="K24" s="150">
        <f>IF(CF24=0,#REF!, CF24)</f>
        <v>6.1999999999999998E-3</v>
      </c>
      <c r="L24" s="150">
        <f>IF(CG24=0,CT_Modelling_LAs!Y24, CP24)</f>
        <v>6.3E-3</v>
      </c>
      <c r="M24" s="127"/>
      <c r="N24" s="136">
        <f>IFERROR(INDEX(CT_Bills_2003_2022!$N$4:$V$25,MATCH(CT_Bands_2022_Rates!$B24,CT_Bills_2003_2022!$B$4:$B$25,0),MATCH(CT_Bands_2022_Rates!N$3,CT_Bills_2003_2022!$N$3:$V$3,0))/SUMIFS(CT_Bands_Revaluing_2022!$W$19:$AF$19, CT_Bands_Revaluing_2022!$W$4:$AF$4, CT_Bands_2022_Rates!N$3), "n/a")</f>
        <v>5.4999999999999997E-3</v>
      </c>
      <c r="O24" s="136">
        <f>IFERROR(INDEX(CT_Bills_2003_2022!$N$4:$V$25,MATCH(CT_Bands_2022_Rates!$B24,CT_Bills_2003_2022!$B$4:$B$25,0),MATCH(CT_Bands_2022_Rates!O$3,CT_Bills_2003_2022!$N$3:$V$3,0))/SUMIFS(CT_Bands_Revaluing_2022!$W$19:$AF$19, CT_Bands_Revaluing_2022!$W$4:$AF$4, CT_Bands_2022_Rates!O$3), "n/a")</f>
        <v>5.5999999999999999E-3</v>
      </c>
      <c r="P24" s="136">
        <f>IFERROR(INDEX(CT_Bills_2003_2022!$N$4:$V$25,MATCH(CT_Bands_2022_Rates!$B24,CT_Bills_2003_2022!$B$4:$B$25,0),MATCH(CT_Bands_2022_Rates!P$3,CT_Bills_2003_2022!$N$3:$V$3,0))/SUMIFS(CT_Bands_Revaluing_2022!$W$19:$AF$19, CT_Bands_Revaluing_2022!$W$4:$AF$4, CT_Bands_2022_Rates!P$3), "n/a")</f>
        <v>5.7000000000000002E-3</v>
      </c>
      <c r="Q24" s="136">
        <f>IFERROR(INDEX(CT_Bills_2003_2022!$N$4:$V$25,MATCH(CT_Bands_2022_Rates!$B24,CT_Bills_2003_2022!$B$4:$B$25,0),MATCH(CT_Bands_2022_Rates!Q$3,CT_Bills_2003_2022!$N$3:$V$3,0))/SUMIFS(CT_Bands_Revaluing_2022!$W$19:$AF$19, CT_Bands_Revaluing_2022!$W$4:$AF$4, CT_Bands_2022_Rates!Q$3), "n/a")</f>
        <v>5.7999999999999987E-3</v>
      </c>
      <c r="R24" s="136">
        <f>IFERROR(INDEX(CT_Bills_2003_2022!$N$4:$V$25,MATCH(CT_Bands_2022_Rates!$B24,CT_Bills_2003_2022!$B$4:$B$25,0),MATCH(CT_Bands_2022_Rates!R$3,CT_Bills_2003_2022!$N$3:$V$3,0))/SUMIFS(CT_Bands_Revaluing_2022!$W$19:$AF$19, CT_Bands_Revaluing_2022!$W$4:$AF$4, CT_Bands_2022_Rates!R$3), "n/a")</f>
        <v>5.8999999999999999E-3</v>
      </c>
      <c r="S24" s="136">
        <f>IFERROR(INDEX(CT_Bills_2003_2022!$N$4:$V$25,MATCH(CT_Bands_2022_Rates!$B24,CT_Bills_2003_2022!$B$4:$B$25,0),MATCH(CT_Bands_2022_Rates!S$3,CT_Bills_2003_2022!$N$3:$V$3,0))/SUMIFS(CT_Bands_Revaluing_2022!$W$19:$AF$19, CT_Bands_Revaluing_2022!$W$4:$AF$4, CT_Bands_2022_Rates!S$3), "n/a")</f>
        <v>6.0000000000000001E-3</v>
      </c>
      <c r="T24" s="136">
        <f>IFERROR(INDEX(CT_Bills_2003_2022!$N$4:$V$25,MATCH(CT_Bands_2022_Rates!$B24,CT_Bills_2003_2022!$B$4:$B$25,0),MATCH(CT_Bands_2022_Rates!T$3,CT_Bills_2003_2022!$N$3:$V$3,0))/SUMIFS(CT_Bands_Revaluing_2022!$W$19:$AF$19, CT_Bands_Revaluing_2022!$W$4:$AF$4, CT_Bands_2022_Rates!T$3), "n/a")</f>
        <v>6.1000000000000004E-3</v>
      </c>
      <c r="U24" s="136">
        <f>IFERROR(INDEX(CT_Bills_2003_2022!$N$4:$V$25,MATCH(CT_Bands_2022_Rates!$B24,CT_Bills_2003_2022!$B$4:$B$25,0),MATCH(CT_Bands_2022_Rates!U$3,CT_Bills_2003_2022!$N$3:$V$3,0))/SUMIFS(CT_Bands_Revaluing_2022!$W$19:$AF$19, CT_Bands_Revaluing_2022!$W$4:$AF$4, CT_Bands_2022_Rates!U$3), "n/a")</f>
        <v>6.1999999999999998E-3</v>
      </c>
      <c r="V24" s="136">
        <f>IFERROR(INDEX(CT_Bills_2003_2022!$N$4:$V$25,MATCH(CT_Bands_2022_Rates!$B24,CT_Bills_2003_2022!$B$4:$B$25,0),MATCH(CT_Bands_2022_Rates!V$3,CT_Bills_2003_2022!$N$3:$V$3,0))/SUMIFS(CT_Bands_Revaluing_2022!$W$19:$AF$19, CT_Bands_Revaluing_2022!$W$4:$AF$4, CT_Bands_2022_Rates!V$3), "n/a")</f>
        <v>6.3E-3</v>
      </c>
      <c r="W24" s="147">
        <f>IFERROR(INDEX(CT_Bills_2003_2022!$N$4:$V$25,MATCH(CT_Bands_2022_Rates!$B24,CT_Bills_2003_2022!$B$4:$B$25,0),MATCH(CT_Bands_2022_Rates!W$3,CT_Bills_2003_2022!$N$3:$V$3,0))/SUMIFS(CT_Bands_Revaluing_2022!$W$19:$AF$19, CT_Bands_Revaluing_2022!$W$4:$AF$4, CT_Bands_2022_Rates!W$3), "n/a")</f>
        <v>5.4999999999999997E-3</v>
      </c>
      <c r="X24" s="136">
        <f>IFERROR(INDEX(CT_Bills_2003_2022!$N$4:$V$25,MATCH(CT_Bands_2022_Rates!$B24,CT_Bills_2003_2022!$B$4:$B$25,0),MATCH(CT_Bands_2022_Rates!X$3,CT_Bills_2003_2022!$N$3:$V$3,0))/SUMIFS(CT_Bands_Revaluing_2022!$W$19:$AF$19, CT_Bands_Revaluing_2022!$W$4:$AF$4, CT_Bands_2022_Rates!X$3), "n/a")</f>
        <v>5.5999999999999999E-3</v>
      </c>
      <c r="Y24" s="136">
        <f>IFERROR(INDEX(CT_Bills_2003_2022!$N$4:$V$25,MATCH(CT_Bands_2022_Rates!$B24,CT_Bills_2003_2022!$B$4:$B$25,0),MATCH(CT_Bands_2022_Rates!Y$3,CT_Bills_2003_2022!$N$3:$V$3,0))/SUMIFS(CT_Bands_Revaluing_2022!$W$19:$AF$19, CT_Bands_Revaluing_2022!$W$4:$AF$4, CT_Bands_2022_Rates!Y$3), "n/a")</f>
        <v>5.7000000000000002E-3</v>
      </c>
      <c r="Z24" s="136">
        <f>IFERROR(INDEX(CT_Bills_2003_2022!$N$4:$V$25,MATCH(CT_Bands_2022_Rates!$B24,CT_Bills_2003_2022!$B$4:$B$25,0),MATCH(CT_Bands_2022_Rates!Z$3,CT_Bills_2003_2022!$N$3:$V$3,0))/SUMIFS(CT_Bands_Revaluing_2022!$W$19:$AF$19, CT_Bands_Revaluing_2022!$W$4:$AF$4, CT_Bands_2022_Rates!Z$3), "n/a")</f>
        <v>5.7999999999999987E-3</v>
      </c>
      <c r="AA24" s="136">
        <f>IFERROR(INDEX(CT_Bills_2003_2022!$N$4:$V$25,MATCH(CT_Bands_2022_Rates!$B24,CT_Bills_2003_2022!$B$4:$B$25,0),MATCH(CT_Bands_2022_Rates!AA$3,CT_Bills_2003_2022!$N$3:$V$3,0))/SUMIFS(CT_Bands_Revaluing_2022!$W$19:$AF$19, CT_Bands_Revaluing_2022!$W$4:$AF$4, CT_Bands_2022_Rates!AA$3), "n/a")</f>
        <v>5.8999999999999999E-3</v>
      </c>
      <c r="AB24" s="136">
        <f>IFERROR(INDEX(CT_Bills_2003_2022!$N$4:$V$25,MATCH(CT_Bands_2022_Rates!$B24,CT_Bills_2003_2022!$B$4:$B$25,0),MATCH(CT_Bands_2022_Rates!AB$3,CT_Bills_2003_2022!$N$3:$V$3,0))/SUMIFS(CT_Bands_Revaluing_2022!$W$19:$AF$19, CT_Bands_Revaluing_2022!$W$4:$AF$4, CT_Bands_2022_Rates!AB$3), "n/a")</f>
        <v>6.0000000000000001E-3</v>
      </c>
      <c r="AC24" s="136">
        <f>IFERROR(INDEX(CT_Bills_2003_2022!$N$4:$V$25,MATCH(CT_Bands_2022_Rates!$B24,CT_Bills_2003_2022!$B$4:$B$25,0),MATCH(CT_Bands_2022_Rates!AC$3,CT_Bills_2003_2022!$N$3:$V$3,0))/SUMIFS(CT_Bands_Revaluing_2022!$W$19:$AF$19, CT_Bands_Revaluing_2022!$W$4:$AF$4, CT_Bands_2022_Rates!AC$3), "n/a")</f>
        <v>6.1000000000000004E-3</v>
      </c>
      <c r="AD24" s="136">
        <f>IFERROR(INDEX(CT_Bills_2003_2022!$N$4:$V$25,MATCH(CT_Bands_2022_Rates!$B24,CT_Bills_2003_2022!$B$4:$B$25,0),MATCH(CT_Bands_2022_Rates!AD$3,CT_Bills_2003_2022!$N$3:$V$3,0))/SUMIFS(CT_Bands_Revaluing_2022!$W$19:$AF$19, CT_Bands_Revaluing_2022!$W$4:$AF$4, CT_Bands_2022_Rates!AD$3), "n/a")</f>
        <v>6.1999999999999998E-3</v>
      </c>
      <c r="AE24" s="136">
        <f>IFERROR(INDEX(CT_Bills_2003_2022!$N$4:$V$25,MATCH(CT_Bands_2022_Rates!$B24,CT_Bills_2003_2022!$B$4:$B$25,0),MATCH(CT_Bands_2022_Rates!AE$3,CT_Bills_2003_2022!$N$3:$V$3,0))/SUMIFS(CT_Bands_Revaluing_2022!$W$19:$AF$19, CT_Bands_Revaluing_2022!$W$4:$AF$4, CT_Bands_2022_Rates!AE$3), "n/a")</f>
        <v>6.3E-3</v>
      </c>
      <c r="AF24" s="147">
        <f>IFERROR(INDEX(CT_Bills_2003_2022!$N$4:$V$25,MATCH(CT_Bands_2022_Rates!$B24,CT_Bills_2003_2022!$B$4:$B$25,0),MATCH(CT_Bands_2022_Rates!AF$3,CT_Bills_2003_2022!$N$3:$V$3,0))/SUMIFS(CT_Bands_Revaluing_2022!$W$19:$AF$19, CT_Bands_Revaluing_2022!$W$4:$AF$4, CT_Bands_2022_Rates!AF$3), "n/a")</f>
        <v>5.4999999999999997E-3</v>
      </c>
      <c r="AG24" s="136">
        <f>IFERROR(INDEX(CT_Bills_2003_2022!$N$4:$V$25,MATCH(CT_Bands_2022_Rates!$B24,CT_Bills_2003_2022!$B$4:$B$25,0),MATCH(CT_Bands_2022_Rates!AG$3,CT_Bills_2003_2022!$N$3:$V$3,0))/SUMIFS(CT_Bands_Revaluing_2022!$W$19:$AF$19, CT_Bands_Revaluing_2022!$W$4:$AF$4, CT_Bands_2022_Rates!AG$3), "n/a")</f>
        <v>5.5999999999999999E-3</v>
      </c>
      <c r="AH24" s="136">
        <f>IFERROR(INDEX(CT_Bills_2003_2022!$N$4:$V$25,MATCH(CT_Bands_2022_Rates!$B24,CT_Bills_2003_2022!$B$4:$B$25,0),MATCH(CT_Bands_2022_Rates!AH$3,CT_Bills_2003_2022!$N$3:$V$3,0))/SUMIFS(CT_Bands_Revaluing_2022!$W$19:$AF$19, CT_Bands_Revaluing_2022!$W$4:$AF$4, CT_Bands_2022_Rates!AH$3), "n/a")</f>
        <v>5.7000000000000002E-3</v>
      </c>
      <c r="AI24" s="136">
        <f>IFERROR(INDEX(CT_Bills_2003_2022!$N$4:$V$25,MATCH(CT_Bands_2022_Rates!$B24,CT_Bills_2003_2022!$B$4:$B$25,0),MATCH(CT_Bands_2022_Rates!AI$3,CT_Bills_2003_2022!$N$3:$V$3,0))/SUMIFS(CT_Bands_Revaluing_2022!$W$19:$AF$19, CT_Bands_Revaluing_2022!$W$4:$AF$4, CT_Bands_2022_Rates!AI$3), "n/a")</f>
        <v>5.7999999999999987E-3</v>
      </c>
      <c r="AJ24" s="136">
        <f>IFERROR(INDEX(CT_Bills_2003_2022!$N$4:$V$25,MATCH(CT_Bands_2022_Rates!$B24,CT_Bills_2003_2022!$B$4:$B$25,0),MATCH(CT_Bands_2022_Rates!AJ$3,CT_Bills_2003_2022!$N$3:$V$3,0))/SUMIFS(CT_Bands_Revaluing_2022!$W$19:$AF$19, CT_Bands_Revaluing_2022!$W$4:$AF$4, CT_Bands_2022_Rates!AJ$3), "n/a")</f>
        <v>5.8999999999999999E-3</v>
      </c>
      <c r="AK24" s="136">
        <f>IFERROR(INDEX(CT_Bills_2003_2022!$N$4:$V$25,MATCH(CT_Bands_2022_Rates!$B24,CT_Bills_2003_2022!$B$4:$B$25,0),MATCH(CT_Bands_2022_Rates!AK$3,CT_Bills_2003_2022!$N$3:$V$3,0))/SUMIFS(CT_Bands_Revaluing_2022!$W$19:$AF$19, CT_Bands_Revaluing_2022!$W$4:$AF$4, CT_Bands_2022_Rates!AK$3), "n/a")</f>
        <v>6.0000000000000001E-3</v>
      </c>
      <c r="AL24" s="136">
        <f>IFERROR(INDEX(CT_Bills_2003_2022!$N$4:$V$25,MATCH(CT_Bands_2022_Rates!$B24,CT_Bills_2003_2022!$B$4:$B$25,0),MATCH(CT_Bands_2022_Rates!AL$3,CT_Bills_2003_2022!$N$3:$V$3,0))/SUMIFS(CT_Bands_Revaluing_2022!$W$19:$AF$19, CT_Bands_Revaluing_2022!$W$4:$AF$4, CT_Bands_2022_Rates!AL$3), "n/a")</f>
        <v>6.1000000000000004E-3</v>
      </c>
      <c r="AM24" s="136">
        <f>IFERROR(INDEX(CT_Bills_2003_2022!$N$4:$V$25,MATCH(CT_Bands_2022_Rates!$B24,CT_Bills_2003_2022!$B$4:$B$25,0),MATCH(CT_Bands_2022_Rates!AM$3,CT_Bills_2003_2022!$N$3:$V$3,0))/SUMIFS(CT_Bands_Revaluing_2022!$W$19:$AF$19, CT_Bands_Revaluing_2022!$W$4:$AF$4, CT_Bands_2022_Rates!AM$3), "n/a")</f>
        <v>6.1999999999999998E-3</v>
      </c>
      <c r="AN24" s="136">
        <f>IFERROR(INDEX(CT_Bills_2003_2022!$N$4:$V$25,MATCH(CT_Bands_2022_Rates!$B24,CT_Bills_2003_2022!$B$4:$B$25,0),MATCH(CT_Bands_2022_Rates!AN$3,CT_Bills_2003_2022!$N$3:$V$3,0))/SUMIFS(CT_Bands_Revaluing_2022!$W$19:$AF$19, CT_Bands_Revaluing_2022!$W$4:$AF$4, CT_Bands_2022_Rates!AN$3), "n/a")</f>
        <v>6.3E-3</v>
      </c>
      <c r="AO24" s="147">
        <f>IFERROR(INDEX(CT_Bills_2003_2022!$N$4:$V$25,MATCH(CT_Bands_2022_Rates!$B24,CT_Bills_2003_2022!$B$4:$B$25,0),MATCH(CT_Bands_2022_Rates!AO$3,CT_Bills_2003_2022!$N$3:$V$3,0))/SUMIFS(CT_Bands_Revaluing_2022!$W$19:$AF$19, CT_Bands_Revaluing_2022!$W$4:$AF$4, CT_Bands_2022_Rates!AO$3), "n/a")</f>
        <v>5.4999999999999997E-3</v>
      </c>
      <c r="AP24" s="136">
        <f>IFERROR(INDEX(CT_Bills_2003_2022!$N$4:$V$25,MATCH(CT_Bands_2022_Rates!$B24,CT_Bills_2003_2022!$B$4:$B$25,0),MATCH(CT_Bands_2022_Rates!AP$3,CT_Bills_2003_2022!$N$3:$V$3,0))/SUMIFS(CT_Bands_Revaluing_2022!$W$19:$AF$19, CT_Bands_Revaluing_2022!$W$4:$AF$4, CT_Bands_2022_Rates!AP$3), "n/a")</f>
        <v>5.5999999999999999E-3</v>
      </c>
      <c r="AQ24" s="136">
        <f>IFERROR(INDEX(CT_Bills_2003_2022!$N$4:$V$25,MATCH(CT_Bands_2022_Rates!$B24,CT_Bills_2003_2022!$B$4:$B$25,0),MATCH(CT_Bands_2022_Rates!AQ$3,CT_Bills_2003_2022!$N$3:$V$3,0))/SUMIFS(CT_Bands_Revaluing_2022!$W$19:$AF$19, CT_Bands_Revaluing_2022!$W$4:$AF$4, CT_Bands_2022_Rates!AQ$3), "n/a")</f>
        <v>5.7000000000000002E-3</v>
      </c>
      <c r="AR24" s="136">
        <f>IFERROR(INDEX(CT_Bills_2003_2022!$N$4:$V$25,MATCH(CT_Bands_2022_Rates!$B24,CT_Bills_2003_2022!$B$4:$B$25,0),MATCH(CT_Bands_2022_Rates!AR$3,CT_Bills_2003_2022!$N$3:$V$3,0))/SUMIFS(CT_Bands_Revaluing_2022!$W$19:$AF$19, CT_Bands_Revaluing_2022!$W$4:$AF$4, CT_Bands_2022_Rates!AR$3), "n/a")</f>
        <v>5.7999999999999987E-3</v>
      </c>
      <c r="AS24" s="136">
        <f>IFERROR(INDEX(CT_Bills_2003_2022!$N$4:$V$25,MATCH(CT_Bands_2022_Rates!$B24,CT_Bills_2003_2022!$B$4:$B$25,0),MATCH(CT_Bands_2022_Rates!AS$3,CT_Bills_2003_2022!$N$3:$V$3,0))/SUMIFS(CT_Bands_Revaluing_2022!$W$19:$AF$19, CT_Bands_Revaluing_2022!$W$4:$AF$4, CT_Bands_2022_Rates!AS$3), "n/a")</f>
        <v>5.8999999999999999E-3</v>
      </c>
      <c r="AT24" s="136">
        <f>IFERROR(INDEX(CT_Bills_2003_2022!$N$4:$V$25,MATCH(CT_Bands_2022_Rates!$B24,CT_Bills_2003_2022!$B$4:$B$25,0),MATCH(CT_Bands_2022_Rates!AT$3,CT_Bills_2003_2022!$N$3:$V$3,0))/SUMIFS(CT_Bands_Revaluing_2022!$W$19:$AF$19, CT_Bands_Revaluing_2022!$W$4:$AF$4, CT_Bands_2022_Rates!AT$3), "n/a")</f>
        <v>6.0000000000000001E-3</v>
      </c>
      <c r="AU24" s="136">
        <f>IFERROR(INDEX(CT_Bills_2003_2022!$N$4:$V$25,MATCH(CT_Bands_2022_Rates!$B24,CT_Bills_2003_2022!$B$4:$B$25,0),MATCH(CT_Bands_2022_Rates!AU$3,CT_Bills_2003_2022!$N$3:$V$3,0))/SUMIFS(CT_Bands_Revaluing_2022!$W$19:$AF$19, CT_Bands_Revaluing_2022!$W$4:$AF$4, CT_Bands_2022_Rates!AU$3), "n/a")</f>
        <v>6.1000000000000004E-3</v>
      </c>
      <c r="AV24" s="136">
        <f>IFERROR(INDEX(CT_Bills_2003_2022!$N$4:$V$25,MATCH(CT_Bands_2022_Rates!$B24,CT_Bills_2003_2022!$B$4:$B$25,0),MATCH(CT_Bands_2022_Rates!AV$3,CT_Bills_2003_2022!$N$3:$V$3,0))/SUMIFS(CT_Bands_Revaluing_2022!$W$19:$AF$19, CT_Bands_Revaluing_2022!$W$4:$AF$4, CT_Bands_2022_Rates!AV$3), "n/a")</f>
        <v>6.1999999999999998E-3</v>
      </c>
      <c r="AW24" s="136">
        <f>IFERROR(INDEX(CT_Bills_2003_2022!$N$4:$V$25,MATCH(CT_Bands_2022_Rates!$B24,CT_Bills_2003_2022!$B$4:$B$25,0),MATCH(CT_Bands_2022_Rates!AW$3,CT_Bills_2003_2022!$N$3:$V$3,0))/SUMIFS(CT_Bands_Revaluing_2022!$W$19:$AF$19, CT_Bands_Revaluing_2022!$W$4:$AF$4, CT_Bands_2022_Rates!AW$3), "n/a")</f>
        <v>6.3E-3</v>
      </c>
      <c r="AX24" s="147">
        <f>IFERROR(INDEX(CT_Bills_2003_2022!$N$4:$V$25,MATCH(CT_Bands_2022_Rates!$B24,CT_Bills_2003_2022!$B$4:$B$25,0),MATCH(CT_Bands_2022_Rates!AX$3,CT_Bills_2003_2022!$N$3:$V$3,0))/SUMIFS(CT_Bands_Revaluing_2022!$W$19:$AF$19, CT_Bands_Revaluing_2022!$W$4:$AF$4, CT_Bands_2022_Rates!AX$3), "n/a")</f>
        <v>5.4999999999999997E-3</v>
      </c>
      <c r="AY24" s="136">
        <f>IFERROR(INDEX(CT_Bills_2003_2022!$N$4:$V$25,MATCH(CT_Bands_2022_Rates!$B24,CT_Bills_2003_2022!$B$4:$B$25,0),MATCH(CT_Bands_2022_Rates!AY$3,CT_Bills_2003_2022!$N$3:$V$3,0))/SUMIFS(CT_Bands_Revaluing_2022!$W$19:$AF$19, CT_Bands_Revaluing_2022!$W$4:$AF$4, CT_Bands_2022_Rates!AY$3), "n/a")</f>
        <v>5.5999999999999999E-3</v>
      </c>
      <c r="AZ24" s="136">
        <f>IFERROR(INDEX(CT_Bills_2003_2022!$N$4:$V$25,MATCH(CT_Bands_2022_Rates!$B24,CT_Bills_2003_2022!$B$4:$B$25,0),MATCH(CT_Bands_2022_Rates!AZ$3,CT_Bills_2003_2022!$N$3:$V$3,0))/SUMIFS(CT_Bands_Revaluing_2022!$W$19:$AF$19, CT_Bands_Revaluing_2022!$W$4:$AF$4, CT_Bands_2022_Rates!AZ$3), "n/a")</f>
        <v>5.7000000000000002E-3</v>
      </c>
      <c r="BA24" s="136">
        <f>IFERROR(INDEX(CT_Bills_2003_2022!$N$4:$V$25,MATCH(CT_Bands_2022_Rates!$B24,CT_Bills_2003_2022!$B$4:$B$25,0),MATCH(CT_Bands_2022_Rates!BA$3,CT_Bills_2003_2022!$N$3:$V$3,0))/SUMIFS(CT_Bands_Revaluing_2022!$W$19:$AF$19, CT_Bands_Revaluing_2022!$W$4:$AF$4, CT_Bands_2022_Rates!BA$3), "n/a")</f>
        <v>5.7999999999999987E-3</v>
      </c>
      <c r="BB24" s="136">
        <f>IFERROR(INDEX(CT_Bills_2003_2022!$N$4:$V$25,MATCH(CT_Bands_2022_Rates!$B24,CT_Bills_2003_2022!$B$4:$B$25,0),MATCH(CT_Bands_2022_Rates!BB$3,CT_Bills_2003_2022!$N$3:$V$3,0))/SUMIFS(CT_Bands_Revaluing_2022!$W$19:$AF$19, CT_Bands_Revaluing_2022!$W$4:$AF$4, CT_Bands_2022_Rates!BB$3), "n/a")</f>
        <v>5.8999999999999999E-3</v>
      </c>
      <c r="BC24" s="136">
        <f>IFERROR(INDEX(CT_Bills_2003_2022!$N$4:$V$25,MATCH(CT_Bands_2022_Rates!$B24,CT_Bills_2003_2022!$B$4:$B$25,0),MATCH(CT_Bands_2022_Rates!BC$3,CT_Bills_2003_2022!$N$3:$V$3,0))/SUMIFS(CT_Bands_Revaluing_2022!$W$19:$AF$19, CT_Bands_Revaluing_2022!$W$4:$AF$4, CT_Bands_2022_Rates!BC$3), "n/a")</f>
        <v>6.0000000000000001E-3</v>
      </c>
      <c r="BD24" s="136">
        <f>IFERROR(INDEX(CT_Bills_2003_2022!$N$4:$V$25,MATCH(CT_Bands_2022_Rates!$B24,CT_Bills_2003_2022!$B$4:$B$25,0),MATCH(CT_Bands_2022_Rates!BD$3,CT_Bills_2003_2022!$N$3:$V$3,0))/SUMIFS(CT_Bands_Revaluing_2022!$W$19:$AF$19, CT_Bands_Revaluing_2022!$W$4:$AF$4, CT_Bands_2022_Rates!BD$3), "n/a")</f>
        <v>6.1000000000000004E-3</v>
      </c>
      <c r="BE24" s="136">
        <f>IFERROR(INDEX(CT_Bills_2003_2022!$N$4:$V$25,MATCH(CT_Bands_2022_Rates!$B24,CT_Bills_2003_2022!$B$4:$B$25,0),MATCH(CT_Bands_2022_Rates!BE$3,CT_Bills_2003_2022!$N$3:$V$3,0))/SUMIFS(CT_Bands_Revaluing_2022!$W$19:$AF$19, CT_Bands_Revaluing_2022!$W$4:$AF$4, CT_Bands_2022_Rates!BE$3), "n/a")</f>
        <v>6.1999999999999998E-3</v>
      </c>
      <c r="BF24" s="136">
        <f>IFERROR(INDEX(CT_Bills_2003_2022!$N$4:$V$25,MATCH(CT_Bands_2022_Rates!$B24,CT_Bills_2003_2022!$B$4:$B$25,0),MATCH(CT_Bands_2022_Rates!BF$3,CT_Bills_2003_2022!$N$3:$V$3,0))/SUMIFS(CT_Bands_Revaluing_2022!$W$19:$AF$19, CT_Bands_Revaluing_2022!$W$4:$AF$4, CT_Bands_2022_Rates!BF$3), "n/a")</f>
        <v>6.3E-3</v>
      </c>
      <c r="BG24" s="147">
        <f>IFERROR(INDEX(CT_Bills_2003_2022!$N$4:$V$25,MATCH(CT_Bands_2022_Rates!$B24,CT_Bills_2003_2022!$B$4:$B$25,0),MATCH(CT_Bands_2022_Rates!BG$3,CT_Bills_2003_2022!$N$3:$V$3,0))/SUMIFS(CT_Bands_Revaluing_2022!$W$19:$AF$19, CT_Bands_Revaluing_2022!$W$4:$AF$4, CT_Bands_2022_Rates!BG$3), "n/a")</f>
        <v>5.4999999999999997E-3</v>
      </c>
      <c r="BH24" s="136">
        <f>IFERROR(INDEX(CT_Bills_2003_2022!$N$4:$V$25,MATCH(CT_Bands_2022_Rates!$B24,CT_Bills_2003_2022!$B$4:$B$25,0),MATCH(CT_Bands_2022_Rates!BH$3,CT_Bills_2003_2022!$N$3:$V$3,0))/SUMIFS(CT_Bands_Revaluing_2022!$W$19:$AF$19, CT_Bands_Revaluing_2022!$W$4:$AF$4, CT_Bands_2022_Rates!BH$3), "n/a")</f>
        <v>5.5999999999999999E-3</v>
      </c>
      <c r="BI24" s="136">
        <f>IFERROR(INDEX(CT_Bills_2003_2022!$N$4:$V$25,MATCH(CT_Bands_2022_Rates!$B24,CT_Bills_2003_2022!$B$4:$B$25,0),MATCH(CT_Bands_2022_Rates!BI$3,CT_Bills_2003_2022!$N$3:$V$3,0))/SUMIFS(CT_Bands_Revaluing_2022!$W$19:$AF$19, CT_Bands_Revaluing_2022!$W$4:$AF$4, CT_Bands_2022_Rates!BI$3), "n/a")</f>
        <v>5.7000000000000002E-3</v>
      </c>
      <c r="BJ24" s="136">
        <f>IFERROR(INDEX(CT_Bills_2003_2022!$N$4:$V$25,MATCH(CT_Bands_2022_Rates!$B24,CT_Bills_2003_2022!$B$4:$B$25,0),MATCH(CT_Bands_2022_Rates!BJ$3,CT_Bills_2003_2022!$N$3:$V$3,0))/SUMIFS(CT_Bands_Revaluing_2022!$W$19:$AF$19, CT_Bands_Revaluing_2022!$W$4:$AF$4, CT_Bands_2022_Rates!BJ$3), "n/a")</f>
        <v>5.7999999999999987E-3</v>
      </c>
      <c r="BK24" s="136">
        <f>IFERROR(INDEX(CT_Bills_2003_2022!$N$4:$V$25,MATCH(CT_Bands_2022_Rates!$B24,CT_Bills_2003_2022!$B$4:$B$25,0),MATCH(CT_Bands_2022_Rates!BK$3,CT_Bills_2003_2022!$N$3:$V$3,0))/SUMIFS(CT_Bands_Revaluing_2022!$W$19:$AF$19, CT_Bands_Revaluing_2022!$W$4:$AF$4, CT_Bands_2022_Rates!BK$3), "n/a")</f>
        <v>5.8999999999999999E-3</v>
      </c>
      <c r="BL24" s="136">
        <f>IFERROR(INDEX(CT_Bills_2003_2022!$N$4:$V$25,MATCH(CT_Bands_2022_Rates!$B24,CT_Bills_2003_2022!$B$4:$B$25,0),MATCH(CT_Bands_2022_Rates!BL$3,CT_Bills_2003_2022!$N$3:$V$3,0))/SUMIFS(CT_Bands_Revaluing_2022!$W$19:$AF$19, CT_Bands_Revaluing_2022!$W$4:$AF$4, CT_Bands_2022_Rates!BL$3), "n/a")</f>
        <v>6.0000000000000001E-3</v>
      </c>
      <c r="BM24" s="136">
        <f>IFERROR(INDEX(CT_Bills_2003_2022!$N$4:$V$25,MATCH(CT_Bands_2022_Rates!$B24,CT_Bills_2003_2022!$B$4:$B$25,0),MATCH(CT_Bands_2022_Rates!BM$3,CT_Bills_2003_2022!$N$3:$V$3,0))/SUMIFS(CT_Bands_Revaluing_2022!$W$19:$AF$19, CT_Bands_Revaluing_2022!$W$4:$AF$4, CT_Bands_2022_Rates!BM$3), "n/a")</f>
        <v>6.1000000000000004E-3</v>
      </c>
      <c r="BN24" s="136">
        <f>IFERROR(INDEX(CT_Bills_2003_2022!$N$4:$V$25,MATCH(CT_Bands_2022_Rates!$B24,CT_Bills_2003_2022!$B$4:$B$25,0),MATCH(CT_Bands_2022_Rates!BN$3,CT_Bills_2003_2022!$N$3:$V$3,0))/SUMIFS(CT_Bands_Revaluing_2022!$W$19:$AF$19, CT_Bands_Revaluing_2022!$W$4:$AF$4, CT_Bands_2022_Rates!BN$3), "n/a")</f>
        <v>6.1999999999999998E-3</v>
      </c>
      <c r="BO24" s="136">
        <f>IFERROR(INDEX(CT_Bills_2003_2022!$N$4:$V$25,MATCH(CT_Bands_2022_Rates!$B24,CT_Bills_2003_2022!$B$4:$B$25,0),MATCH(CT_Bands_2022_Rates!BO$3,CT_Bills_2003_2022!$N$3:$V$3,0))/SUMIFS(CT_Bands_Revaluing_2022!$W$19:$AF$19, CT_Bands_Revaluing_2022!$W$4:$AF$4, CT_Bands_2022_Rates!BO$3), "n/a")</f>
        <v>6.3E-3</v>
      </c>
      <c r="BP24" s="147">
        <f>IFERROR(INDEX(CT_Bills_2003_2022!$N$4:$V$25,MATCH(CT_Bands_2022_Rates!$B24,CT_Bills_2003_2022!$B$4:$B$25,0),MATCH(CT_Bands_2022_Rates!BP$3,CT_Bills_2003_2022!$N$3:$V$3,0))/SUMIFS(CT_Bands_Revaluing_2022!$W$19:$AF$19, CT_Bands_Revaluing_2022!$W$4:$AF$4, CT_Bands_2022_Rates!BP$3), "n/a")</f>
        <v>5.4999999999999997E-3</v>
      </c>
      <c r="BQ24" s="136">
        <f>IFERROR(INDEX(CT_Bills_2003_2022!$N$4:$V$25,MATCH(CT_Bands_2022_Rates!$B24,CT_Bills_2003_2022!$B$4:$B$25,0),MATCH(CT_Bands_2022_Rates!BQ$3,CT_Bills_2003_2022!$N$3:$V$3,0))/SUMIFS(CT_Bands_Revaluing_2022!$W$19:$AF$19, CT_Bands_Revaluing_2022!$W$4:$AF$4, CT_Bands_2022_Rates!BQ$3), "n/a")</f>
        <v>5.5999999999999999E-3</v>
      </c>
      <c r="BR24" s="136">
        <f>IFERROR(INDEX(CT_Bills_2003_2022!$N$4:$V$25,MATCH(CT_Bands_2022_Rates!$B24,CT_Bills_2003_2022!$B$4:$B$25,0),MATCH(CT_Bands_2022_Rates!BR$3,CT_Bills_2003_2022!$N$3:$V$3,0))/SUMIFS(CT_Bands_Revaluing_2022!$W$19:$AF$19, CT_Bands_Revaluing_2022!$W$4:$AF$4, CT_Bands_2022_Rates!BR$3), "n/a")</f>
        <v>5.7000000000000002E-3</v>
      </c>
      <c r="BS24" s="136">
        <f>IFERROR(INDEX(CT_Bills_2003_2022!$N$4:$V$25,MATCH(CT_Bands_2022_Rates!$B24,CT_Bills_2003_2022!$B$4:$B$25,0),MATCH(CT_Bands_2022_Rates!BS$3,CT_Bills_2003_2022!$N$3:$V$3,0))/SUMIFS(CT_Bands_Revaluing_2022!$W$19:$AF$19, CT_Bands_Revaluing_2022!$W$4:$AF$4, CT_Bands_2022_Rates!BS$3), "n/a")</f>
        <v>5.7999999999999987E-3</v>
      </c>
      <c r="BT24" s="136">
        <f>IFERROR(INDEX(CT_Bills_2003_2022!$N$4:$V$25,MATCH(CT_Bands_2022_Rates!$B24,CT_Bills_2003_2022!$B$4:$B$25,0),MATCH(CT_Bands_2022_Rates!BT$3,CT_Bills_2003_2022!$N$3:$V$3,0))/SUMIFS(CT_Bands_Revaluing_2022!$W$19:$AF$19, CT_Bands_Revaluing_2022!$W$4:$AF$4, CT_Bands_2022_Rates!BT$3), "n/a")</f>
        <v>5.8999999999999999E-3</v>
      </c>
      <c r="BU24" s="136">
        <f>IFERROR(INDEX(CT_Bills_2003_2022!$N$4:$V$25,MATCH(CT_Bands_2022_Rates!$B24,CT_Bills_2003_2022!$B$4:$B$25,0),MATCH(CT_Bands_2022_Rates!BU$3,CT_Bills_2003_2022!$N$3:$V$3,0))/SUMIFS(CT_Bands_Revaluing_2022!$W$19:$AF$19, CT_Bands_Revaluing_2022!$W$4:$AF$4, CT_Bands_2022_Rates!BU$3), "n/a")</f>
        <v>6.0000000000000001E-3</v>
      </c>
      <c r="BV24" s="136">
        <f>IFERROR(INDEX(CT_Bills_2003_2022!$N$4:$V$25,MATCH(CT_Bands_2022_Rates!$B24,CT_Bills_2003_2022!$B$4:$B$25,0),MATCH(CT_Bands_2022_Rates!BV$3,CT_Bills_2003_2022!$N$3:$V$3,0))/SUMIFS(CT_Bands_Revaluing_2022!$W$19:$AF$19, CT_Bands_Revaluing_2022!$W$4:$AF$4, CT_Bands_2022_Rates!BV$3), "n/a")</f>
        <v>6.1000000000000004E-3</v>
      </c>
      <c r="BW24" s="136">
        <f>IFERROR(INDEX(CT_Bills_2003_2022!$N$4:$V$25,MATCH(CT_Bands_2022_Rates!$B24,CT_Bills_2003_2022!$B$4:$B$25,0),MATCH(CT_Bands_2022_Rates!BW$3,CT_Bills_2003_2022!$N$3:$V$3,0))/SUMIFS(CT_Bands_Revaluing_2022!$W$19:$AF$19, CT_Bands_Revaluing_2022!$W$4:$AF$4, CT_Bands_2022_Rates!BW$3), "n/a")</f>
        <v>6.1999999999999998E-3</v>
      </c>
      <c r="BX24" s="136">
        <f>IFERROR(INDEX(CT_Bills_2003_2022!$N$4:$V$25,MATCH(CT_Bands_2022_Rates!$B24,CT_Bills_2003_2022!$B$4:$B$25,0),MATCH(CT_Bands_2022_Rates!BX$3,CT_Bills_2003_2022!$N$3:$V$3,0))/SUMIFS(CT_Bands_Revaluing_2022!$W$19:$AF$19, CT_Bands_Revaluing_2022!$W$4:$AF$4, CT_Bands_2022_Rates!BX$3), "n/a")</f>
        <v>6.3E-3</v>
      </c>
      <c r="BY24" s="147">
        <f>IFERROR(INDEX(CT_Bills_2003_2022!$N$4:$V$25,MATCH(CT_Bands_2022_Rates!$B24,CT_Bills_2003_2022!$B$4:$B$25,0),MATCH(CT_Bands_2022_Rates!BY$3,CT_Bills_2003_2022!$N$3:$V$3,0))/SUMIFS(CT_Bands_Revaluing_2022!$W$19:$AF$19, CT_Bands_Revaluing_2022!$W$4:$AF$4, CT_Bands_2022_Rates!BY$3), "n/a")</f>
        <v>5.4999999999999997E-3</v>
      </c>
      <c r="BZ24" s="136">
        <f>IFERROR(INDEX(CT_Bills_2003_2022!$N$4:$V$25,MATCH(CT_Bands_2022_Rates!$B24,CT_Bills_2003_2022!$B$4:$B$25,0),MATCH(CT_Bands_2022_Rates!BZ$3,CT_Bills_2003_2022!$N$3:$V$3,0))/SUMIFS(CT_Bands_Revaluing_2022!$W$19:$AF$19, CT_Bands_Revaluing_2022!$W$4:$AF$4, CT_Bands_2022_Rates!BZ$3), "n/a")</f>
        <v>5.5999999999999999E-3</v>
      </c>
      <c r="CA24" s="136">
        <f>IFERROR(INDEX(CT_Bills_2003_2022!$N$4:$V$25,MATCH(CT_Bands_2022_Rates!$B24,CT_Bills_2003_2022!$B$4:$B$25,0),MATCH(CT_Bands_2022_Rates!CA$3,CT_Bills_2003_2022!$N$3:$V$3,0))/SUMIFS(CT_Bands_Revaluing_2022!$W$19:$AF$19, CT_Bands_Revaluing_2022!$W$4:$AF$4, CT_Bands_2022_Rates!CA$3), "n/a")</f>
        <v>5.7000000000000002E-3</v>
      </c>
      <c r="CB24" s="136">
        <f>IFERROR(INDEX(CT_Bills_2003_2022!$N$4:$V$25,MATCH(CT_Bands_2022_Rates!$B24,CT_Bills_2003_2022!$B$4:$B$25,0),MATCH(CT_Bands_2022_Rates!CB$3,CT_Bills_2003_2022!$N$3:$V$3,0))/SUMIFS(CT_Bands_Revaluing_2022!$W$19:$AF$19, CT_Bands_Revaluing_2022!$W$4:$AF$4, CT_Bands_2022_Rates!CB$3), "n/a")</f>
        <v>5.7999999999999987E-3</v>
      </c>
      <c r="CC24" s="136">
        <f>IFERROR(INDEX(CT_Bills_2003_2022!$N$4:$V$25,MATCH(CT_Bands_2022_Rates!$B24,CT_Bills_2003_2022!$B$4:$B$25,0),MATCH(CT_Bands_2022_Rates!CC$3,CT_Bills_2003_2022!$N$3:$V$3,0))/SUMIFS(CT_Bands_Revaluing_2022!$W$19:$AF$19, CT_Bands_Revaluing_2022!$W$4:$AF$4, CT_Bands_2022_Rates!CC$3), "n/a")</f>
        <v>5.8999999999999999E-3</v>
      </c>
      <c r="CD24" s="136">
        <f>IFERROR(INDEX(CT_Bills_2003_2022!$N$4:$V$25,MATCH(CT_Bands_2022_Rates!$B24,CT_Bills_2003_2022!$B$4:$B$25,0),MATCH(CT_Bands_2022_Rates!CD$3,CT_Bills_2003_2022!$N$3:$V$3,0))/SUMIFS(CT_Bands_Revaluing_2022!$W$19:$AF$19, CT_Bands_Revaluing_2022!$W$4:$AF$4, CT_Bands_2022_Rates!CD$3), "n/a")</f>
        <v>6.0000000000000001E-3</v>
      </c>
      <c r="CE24" s="136">
        <f>IFERROR(INDEX(CT_Bills_2003_2022!$N$4:$V$25,MATCH(CT_Bands_2022_Rates!$B24,CT_Bills_2003_2022!$B$4:$B$25,0),MATCH(CT_Bands_2022_Rates!CE$3,CT_Bills_2003_2022!$N$3:$V$3,0))/SUMIFS(CT_Bands_Revaluing_2022!$W$19:$AF$19, CT_Bands_Revaluing_2022!$W$4:$AF$4, CT_Bands_2022_Rates!CE$3), "n/a")</f>
        <v>6.1000000000000004E-3</v>
      </c>
      <c r="CF24" s="136">
        <f>IFERROR(INDEX(CT_Bills_2003_2022!$N$4:$V$25,MATCH(CT_Bands_2022_Rates!$B24,CT_Bills_2003_2022!$B$4:$B$25,0),MATCH(CT_Bands_2022_Rates!CF$3,CT_Bills_2003_2022!$N$3:$V$3,0))/SUMIFS(CT_Bands_Revaluing_2022!$W$19:$AF$19, CT_Bands_Revaluing_2022!$W$4:$AF$4, CT_Bands_2022_Rates!CF$3), "n/a")</f>
        <v>6.1999999999999998E-3</v>
      </c>
      <c r="CG24" s="136">
        <f>IFERROR(INDEX(CT_Bills_2003_2022!$N$4:$V$25,MATCH(CT_Bands_2022_Rates!$B24,CT_Bills_2003_2022!$B$4:$B$25,0),MATCH(CT_Bands_2022_Rates!CG$3,CT_Bills_2003_2022!$N$3:$V$3,0))/SUMIFS(CT_Bands_Revaluing_2022!$W$19:$AF$19, CT_Bands_Revaluing_2022!$W$4:$AF$4, CT_Bands_2022_Rates!CG$3), "n/a")</f>
        <v>6.3E-3</v>
      </c>
      <c r="CH24" s="136">
        <f>IFERROR(INDEX(CT_Bills_2003_2022!$N$4:$V$25,MATCH(CT_Bands_2022_Rates!$B24,CT_Bills_2003_2022!$B$4:$B$25,0),MATCH(CT_Bands_2022_Rates!CH$3,CT_Bills_2003_2022!$N$3:$V$3,0))/SUMIFS(CT_Bands_Revaluing_2022!$W$19:$AF$19, CT_Bands_Revaluing_2022!$W$4:$AF$4, CT_Bands_2022_Rates!CH$3), "n/a")</f>
        <v>5.4999999999999997E-3</v>
      </c>
      <c r="CI24" s="136">
        <f>IFERROR(INDEX(CT_Bills_2003_2022!$N$4:$V$25,MATCH(CT_Bands_2022_Rates!$B24,CT_Bills_2003_2022!$B$4:$B$25,0),MATCH(CT_Bands_2022_Rates!CI$3,CT_Bills_2003_2022!$N$3:$V$3,0))/SUMIFS(CT_Bands_Revaluing_2022!$W$19:$AF$19, CT_Bands_Revaluing_2022!$W$4:$AF$4, CT_Bands_2022_Rates!CI$3), "n/a")</f>
        <v>5.5999999999999999E-3</v>
      </c>
      <c r="CJ24" s="136">
        <f>IFERROR(INDEX(CT_Bills_2003_2022!$N$4:$V$25,MATCH(CT_Bands_2022_Rates!$B24,CT_Bills_2003_2022!$B$4:$B$25,0),MATCH(CT_Bands_2022_Rates!CJ$3,CT_Bills_2003_2022!$N$3:$V$3,0))/SUMIFS(CT_Bands_Revaluing_2022!$W$19:$AF$19, CT_Bands_Revaluing_2022!$W$4:$AF$4, CT_Bands_2022_Rates!CJ$3), "n/a")</f>
        <v>5.7000000000000002E-3</v>
      </c>
      <c r="CK24" s="136">
        <f>IFERROR(INDEX(CT_Bills_2003_2022!$N$4:$V$25,MATCH(CT_Bands_2022_Rates!$B24,CT_Bills_2003_2022!$B$4:$B$25,0),MATCH(CT_Bands_2022_Rates!CK$3,CT_Bills_2003_2022!$N$3:$V$3,0))/SUMIFS(CT_Bands_Revaluing_2022!$W$19:$AF$19, CT_Bands_Revaluing_2022!$W$4:$AF$4, CT_Bands_2022_Rates!CK$3), "n/a")</f>
        <v>5.7999999999999987E-3</v>
      </c>
      <c r="CL24" s="136">
        <f>IFERROR(INDEX(CT_Bills_2003_2022!$N$4:$V$25,MATCH(CT_Bands_2022_Rates!$B24,CT_Bills_2003_2022!$B$4:$B$25,0),MATCH(CT_Bands_2022_Rates!CL$3,CT_Bills_2003_2022!$N$3:$V$3,0))/SUMIFS(CT_Bands_Revaluing_2022!$W$19:$AF$19, CT_Bands_Revaluing_2022!$W$4:$AF$4, CT_Bands_2022_Rates!CL$3), "n/a")</f>
        <v>5.8999999999999999E-3</v>
      </c>
      <c r="CM24" s="136">
        <f>IFERROR(INDEX(CT_Bills_2003_2022!$N$4:$V$25,MATCH(CT_Bands_2022_Rates!$B24,CT_Bills_2003_2022!$B$4:$B$25,0),MATCH(CT_Bands_2022_Rates!CM$3,CT_Bills_2003_2022!$N$3:$V$3,0))/SUMIFS(CT_Bands_Revaluing_2022!$W$19:$AF$19, CT_Bands_Revaluing_2022!$W$4:$AF$4, CT_Bands_2022_Rates!CM$3), "n/a")</f>
        <v>6.0000000000000001E-3</v>
      </c>
      <c r="CN24" s="136">
        <f>IFERROR(INDEX(CT_Bills_2003_2022!$N$4:$V$25,MATCH(CT_Bands_2022_Rates!$B24,CT_Bills_2003_2022!$B$4:$B$25,0),MATCH(CT_Bands_2022_Rates!CN$3,CT_Bills_2003_2022!$N$3:$V$3,0))/SUMIFS(CT_Bands_Revaluing_2022!$W$19:$AF$19, CT_Bands_Revaluing_2022!$W$4:$AF$4, CT_Bands_2022_Rates!CN$3), "n/a")</f>
        <v>6.1000000000000004E-3</v>
      </c>
      <c r="CO24" s="136">
        <f>IFERROR(INDEX(CT_Bills_2003_2022!$N$4:$V$25,MATCH(CT_Bands_2022_Rates!$B24,CT_Bills_2003_2022!$B$4:$B$25,0),MATCH(CT_Bands_2022_Rates!CO$3,CT_Bills_2003_2022!$N$3:$V$3,0))/SUMIFS(CT_Bands_Revaluing_2022!$W$19:$AF$19, CT_Bands_Revaluing_2022!$W$4:$AF$4, CT_Bands_2022_Rates!CO$3), "n/a")</f>
        <v>6.1999999999999998E-3</v>
      </c>
      <c r="CP24" s="136">
        <f>IFERROR(INDEX(CT_Bills_2003_2022!$N$4:$V$25,MATCH(CT_Bands_2022_Rates!$B24,CT_Bills_2003_2022!$B$4:$B$25,0),MATCH(CT_Bands_2022_Rates!CP$3,CT_Bills_2003_2022!$N$3:$V$3,0))/SUMIFS(CT_Bands_Revaluing_2022!$W$19:$AF$19, CT_Bands_Revaluing_2022!$W$4:$AF$4, CT_Bands_2022_Rates!CP$3), "n/a")</f>
        <v>6.3E-3</v>
      </c>
    </row>
    <row r="25" spans="1:94" ht="15.75" customHeight="1" x14ac:dyDescent="0.25">
      <c r="A25" s="126" t="s">
        <v>1129</v>
      </c>
      <c r="B25" s="127" t="s">
        <v>1130</v>
      </c>
      <c r="C25" s="127" t="s">
        <v>2229</v>
      </c>
      <c r="D25" s="150">
        <f>IF(N25=0,#REF!, N25)</f>
        <v>5.1000000000000004E-3</v>
      </c>
      <c r="E25" s="150">
        <f>IF(X25=0,#REF!, X25)</f>
        <v>5.6000000000000025E-3</v>
      </c>
      <c r="F25" s="150">
        <f>IF(AH25=0,#REF!, AH25)</f>
        <v>6.0000000000000019E-3</v>
      </c>
      <c r="G25" s="150">
        <f>IF(AR25=0,#REF!, AR25)</f>
        <v>6.5000000000000023E-3</v>
      </c>
      <c r="H25" s="150">
        <f>IF(BB25=0,#REF!, BB25)</f>
        <v>6.9000000000000016E-3</v>
      </c>
      <c r="I25" s="150">
        <f>IF(BL25=0,#REF!, BL25)</f>
        <v>7.2000000000000015E-3</v>
      </c>
      <c r="J25" s="150">
        <f>IF(BV25=0,#REF!, BV25)</f>
        <v>7.4000000000000003E-3</v>
      </c>
      <c r="K25" s="150">
        <f>IF(CF25=0,#REF!, CF25)</f>
        <v>7.6000000000000026E-3</v>
      </c>
      <c r="L25" s="150">
        <f>IF(CG25=0,CT_Modelling_LAs!Y25, CP25)</f>
        <v>7.9000000000000008E-3</v>
      </c>
      <c r="M25" s="127"/>
      <c r="N25" s="136">
        <f>IFERROR(INDEX(CT_Bills_2003_2022!$N$4:$V$25,MATCH(CT_Bands_2022_Rates!$B25,CT_Bills_2003_2022!$B$4:$B$25,0),MATCH(CT_Bands_2022_Rates!N$3,CT_Bills_2003_2022!$N$3:$V$3,0))/SUMIFS(CT_Bands_Revaluing_2022!$W$19:$AF$19, CT_Bands_Revaluing_2022!$W$4:$AF$4, CT_Bands_2022_Rates!N$3), "n/a")</f>
        <v>5.1000000000000004E-3</v>
      </c>
      <c r="O25" s="136">
        <f>IFERROR(INDEX(CT_Bills_2003_2022!$N$4:$V$25,MATCH(CT_Bands_2022_Rates!$B25,CT_Bills_2003_2022!$B$4:$B$25,0),MATCH(CT_Bands_2022_Rates!O$3,CT_Bills_2003_2022!$N$3:$V$3,0))/SUMIFS(CT_Bands_Revaluing_2022!$W$19:$AF$19, CT_Bands_Revaluing_2022!$W$4:$AF$4, CT_Bands_2022_Rates!O$3), "n/a")</f>
        <v>5.6000000000000025E-3</v>
      </c>
      <c r="P25" s="136">
        <f>IFERROR(INDEX(CT_Bills_2003_2022!$N$4:$V$25,MATCH(CT_Bands_2022_Rates!$B25,CT_Bills_2003_2022!$B$4:$B$25,0),MATCH(CT_Bands_2022_Rates!P$3,CT_Bills_2003_2022!$N$3:$V$3,0))/SUMIFS(CT_Bands_Revaluing_2022!$W$19:$AF$19, CT_Bands_Revaluing_2022!$W$4:$AF$4, CT_Bands_2022_Rates!P$3), "n/a")</f>
        <v>6.0000000000000019E-3</v>
      </c>
      <c r="Q25" s="136">
        <f>IFERROR(INDEX(CT_Bills_2003_2022!$N$4:$V$25,MATCH(CT_Bands_2022_Rates!$B25,CT_Bills_2003_2022!$B$4:$B$25,0),MATCH(CT_Bands_2022_Rates!Q$3,CT_Bills_2003_2022!$N$3:$V$3,0))/SUMIFS(CT_Bands_Revaluing_2022!$W$19:$AF$19, CT_Bands_Revaluing_2022!$W$4:$AF$4, CT_Bands_2022_Rates!Q$3), "n/a")</f>
        <v>6.5000000000000023E-3</v>
      </c>
      <c r="R25" s="136">
        <f>IFERROR(INDEX(CT_Bills_2003_2022!$N$4:$V$25,MATCH(CT_Bands_2022_Rates!$B25,CT_Bills_2003_2022!$B$4:$B$25,0),MATCH(CT_Bands_2022_Rates!R$3,CT_Bills_2003_2022!$N$3:$V$3,0))/SUMIFS(CT_Bands_Revaluing_2022!$W$19:$AF$19, CT_Bands_Revaluing_2022!$W$4:$AF$4, CT_Bands_2022_Rates!R$3), "n/a")</f>
        <v>6.9000000000000016E-3</v>
      </c>
      <c r="S25" s="136">
        <f>IFERROR(INDEX(CT_Bills_2003_2022!$N$4:$V$25,MATCH(CT_Bands_2022_Rates!$B25,CT_Bills_2003_2022!$B$4:$B$25,0),MATCH(CT_Bands_2022_Rates!S$3,CT_Bills_2003_2022!$N$3:$V$3,0))/SUMIFS(CT_Bands_Revaluing_2022!$W$19:$AF$19, CT_Bands_Revaluing_2022!$W$4:$AF$4, CT_Bands_2022_Rates!S$3), "n/a")</f>
        <v>7.2000000000000015E-3</v>
      </c>
      <c r="T25" s="136">
        <f>IFERROR(INDEX(CT_Bills_2003_2022!$N$4:$V$25,MATCH(CT_Bands_2022_Rates!$B25,CT_Bills_2003_2022!$B$4:$B$25,0),MATCH(CT_Bands_2022_Rates!T$3,CT_Bills_2003_2022!$N$3:$V$3,0))/SUMIFS(CT_Bands_Revaluing_2022!$W$19:$AF$19, CT_Bands_Revaluing_2022!$W$4:$AF$4, CT_Bands_2022_Rates!T$3), "n/a")</f>
        <v>7.4000000000000003E-3</v>
      </c>
      <c r="U25" s="136">
        <f>IFERROR(INDEX(CT_Bills_2003_2022!$N$4:$V$25,MATCH(CT_Bands_2022_Rates!$B25,CT_Bills_2003_2022!$B$4:$B$25,0),MATCH(CT_Bands_2022_Rates!U$3,CT_Bills_2003_2022!$N$3:$V$3,0))/SUMIFS(CT_Bands_Revaluing_2022!$W$19:$AF$19, CT_Bands_Revaluing_2022!$W$4:$AF$4, CT_Bands_2022_Rates!U$3), "n/a")</f>
        <v>7.6000000000000026E-3</v>
      </c>
      <c r="V25" s="136">
        <f>IFERROR(INDEX(CT_Bills_2003_2022!$N$4:$V$25,MATCH(CT_Bands_2022_Rates!$B25,CT_Bills_2003_2022!$B$4:$B$25,0),MATCH(CT_Bands_2022_Rates!V$3,CT_Bills_2003_2022!$N$3:$V$3,0))/SUMIFS(CT_Bands_Revaluing_2022!$W$19:$AF$19, CT_Bands_Revaluing_2022!$W$4:$AF$4, CT_Bands_2022_Rates!V$3), "n/a")</f>
        <v>7.9000000000000008E-3</v>
      </c>
      <c r="W25" s="147">
        <f>IFERROR(INDEX(CT_Bills_2003_2022!$N$4:$V$25,MATCH(CT_Bands_2022_Rates!$B25,CT_Bills_2003_2022!$B$4:$B$25,0),MATCH(CT_Bands_2022_Rates!W$3,CT_Bills_2003_2022!$N$3:$V$3,0))/SUMIFS(CT_Bands_Revaluing_2022!$W$19:$AF$19, CT_Bands_Revaluing_2022!$W$4:$AF$4, CT_Bands_2022_Rates!W$3), "n/a")</f>
        <v>5.1000000000000004E-3</v>
      </c>
      <c r="X25" s="136">
        <f>IFERROR(INDEX(CT_Bills_2003_2022!$N$4:$V$25,MATCH(CT_Bands_2022_Rates!$B25,CT_Bills_2003_2022!$B$4:$B$25,0),MATCH(CT_Bands_2022_Rates!X$3,CT_Bills_2003_2022!$N$3:$V$3,0))/SUMIFS(CT_Bands_Revaluing_2022!$W$19:$AF$19, CT_Bands_Revaluing_2022!$W$4:$AF$4, CT_Bands_2022_Rates!X$3), "n/a")</f>
        <v>5.6000000000000025E-3</v>
      </c>
      <c r="Y25" s="136">
        <f>IFERROR(INDEX(CT_Bills_2003_2022!$N$4:$V$25,MATCH(CT_Bands_2022_Rates!$B25,CT_Bills_2003_2022!$B$4:$B$25,0),MATCH(CT_Bands_2022_Rates!Y$3,CT_Bills_2003_2022!$N$3:$V$3,0))/SUMIFS(CT_Bands_Revaluing_2022!$W$19:$AF$19, CT_Bands_Revaluing_2022!$W$4:$AF$4, CT_Bands_2022_Rates!Y$3), "n/a")</f>
        <v>6.0000000000000019E-3</v>
      </c>
      <c r="Z25" s="136">
        <f>IFERROR(INDEX(CT_Bills_2003_2022!$N$4:$V$25,MATCH(CT_Bands_2022_Rates!$B25,CT_Bills_2003_2022!$B$4:$B$25,0),MATCH(CT_Bands_2022_Rates!Z$3,CT_Bills_2003_2022!$N$3:$V$3,0))/SUMIFS(CT_Bands_Revaluing_2022!$W$19:$AF$19, CT_Bands_Revaluing_2022!$W$4:$AF$4, CT_Bands_2022_Rates!Z$3), "n/a")</f>
        <v>6.5000000000000023E-3</v>
      </c>
      <c r="AA25" s="136">
        <f>IFERROR(INDEX(CT_Bills_2003_2022!$N$4:$V$25,MATCH(CT_Bands_2022_Rates!$B25,CT_Bills_2003_2022!$B$4:$B$25,0),MATCH(CT_Bands_2022_Rates!AA$3,CT_Bills_2003_2022!$N$3:$V$3,0))/SUMIFS(CT_Bands_Revaluing_2022!$W$19:$AF$19, CT_Bands_Revaluing_2022!$W$4:$AF$4, CT_Bands_2022_Rates!AA$3), "n/a")</f>
        <v>6.9000000000000016E-3</v>
      </c>
      <c r="AB25" s="136">
        <f>IFERROR(INDEX(CT_Bills_2003_2022!$N$4:$V$25,MATCH(CT_Bands_2022_Rates!$B25,CT_Bills_2003_2022!$B$4:$B$25,0),MATCH(CT_Bands_2022_Rates!AB$3,CT_Bills_2003_2022!$N$3:$V$3,0))/SUMIFS(CT_Bands_Revaluing_2022!$W$19:$AF$19, CT_Bands_Revaluing_2022!$W$4:$AF$4, CT_Bands_2022_Rates!AB$3), "n/a")</f>
        <v>7.2000000000000015E-3</v>
      </c>
      <c r="AC25" s="136">
        <f>IFERROR(INDEX(CT_Bills_2003_2022!$N$4:$V$25,MATCH(CT_Bands_2022_Rates!$B25,CT_Bills_2003_2022!$B$4:$B$25,0),MATCH(CT_Bands_2022_Rates!AC$3,CT_Bills_2003_2022!$N$3:$V$3,0))/SUMIFS(CT_Bands_Revaluing_2022!$W$19:$AF$19, CT_Bands_Revaluing_2022!$W$4:$AF$4, CT_Bands_2022_Rates!AC$3), "n/a")</f>
        <v>7.4000000000000003E-3</v>
      </c>
      <c r="AD25" s="136">
        <f>IFERROR(INDEX(CT_Bills_2003_2022!$N$4:$V$25,MATCH(CT_Bands_2022_Rates!$B25,CT_Bills_2003_2022!$B$4:$B$25,0),MATCH(CT_Bands_2022_Rates!AD$3,CT_Bills_2003_2022!$N$3:$V$3,0))/SUMIFS(CT_Bands_Revaluing_2022!$W$19:$AF$19, CT_Bands_Revaluing_2022!$W$4:$AF$4, CT_Bands_2022_Rates!AD$3), "n/a")</f>
        <v>7.6000000000000026E-3</v>
      </c>
      <c r="AE25" s="136">
        <f>IFERROR(INDEX(CT_Bills_2003_2022!$N$4:$V$25,MATCH(CT_Bands_2022_Rates!$B25,CT_Bills_2003_2022!$B$4:$B$25,0),MATCH(CT_Bands_2022_Rates!AE$3,CT_Bills_2003_2022!$N$3:$V$3,0))/SUMIFS(CT_Bands_Revaluing_2022!$W$19:$AF$19, CT_Bands_Revaluing_2022!$W$4:$AF$4, CT_Bands_2022_Rates!AE$3), "n/a")</f>
        <v>7.9000000000000008E-3</v>
      </c>
      <c r="AF25" s="147">
        <f>IFERROR(INDEX(CT_Bills_2003_2022!$N$4:$V$25,MATCH(CT_Bands_2022_Rates!$B25,CT_Bills_2003_2022!$B$4:$B$25,0),MATCH(CT_Bands_2022_Rates!AF$3,CT_Bills_2003_2022!$N$3:$V$3,0))/SUMIFS(CT_Bands_Revaluing_2022!$W$19:$AF$19, CT_Bands_Revaluing_2022!$W$4:$AF$4, CT_Bands_2022_Rates!AF$3), "n/a")</f>
        <v>5.1000000000000004E-3</v>
      </c>
      <c r="AG25" s="136">
        <f>IFERROR(INDEX(CT_Bills_2003_2022!$N$4:$V$25,MATCH(CT_Bands_2022_Rates!$B25,CT_Bills_2003_2022!$B$4:$B$25,0),MATCH(CT_Bands_2022_Rates!AG$3,CT_Bills_2003_2022!$N$3:$V$3,0))/SUMIFS(CT_Bands_Revaluing_2022!$W$19:$AF$19, CT_Bands_Revaluing_2022!$W$4:$AF$4, CT_Bands_2022_Rates!AG$3), "n/a")</f>
        <v>5.6000000000000025E-3</v>
      </c>
      <c r="AH25" s="136">
        <f>IFERROR(INDEX(CT_Bills_2003_2022!$N$4:$V$25,MATCH(CT_Bands_2022_Rates!$B25,CT_Bills_2003_2022!$B$4:$B$25,0),MATCH(CT_Bands_2022_Rates!AH$3,CT_Bills_2003_2022!$N$3:$V$3,0))/SUMIFS(CT_Bands_Revaluing_2022!$W$19:$AF$19, CT_Bands_Revaluing_2022!$W$4:$AF$4, CT_Bands_2022_Rates!AH$3), "n/a")</f>
        <v>6.0000000000000019E-3</v>
      </c>
      <c r="AI25" s="136">
        <f>IFERROR(INDEX(CT_Bills_2003_2022!$N$4:$V$25,MATCH(CT_Bands_2022_Rates!$B25,CT_Bills_2003_2022!$B$4:$B$25,0),MATCH(CT_Bands_2022_Rates!AI$3,CT_Bills_2003_2022!$N$3:$V$3,0))/SUMIFS(CT_Bands_Revaluing_2022!$W$19:$AF$19, CT_Bands_Revaluing_2022!$W$4:$AF$4, CT_Bands_2022_Rates!AI$3), "n/a")</f>
        <v>6.5000000000000023E-3</v>
      </c>
      <c r="AJ25" s="136">
        <f>IFERROR(INDEX(CT_Bills_2003_2022!$N$4:$V$25,MATCH(CT_Bands_2022_Rates!$B25,CT_Bills_2003_2022!$B$4:$B$25,0),MATCH(CT_Bands_2022_Rates!AJ$3,CT_Bills_2003_2022!$N$3:$V$3,0))/SUMIFS(CT_Bands_Revaluing_2022!$W$19:$AF$19, CT_Bands_Revaluing_2022!$W$4:$AF$4, CT_Bands_2022_Rates!AJ$3), "n/a")</f>
        <v>6.9000000000000016E-3</v>
      </c>
      <c r="AK25" s="136">
        <f>IFERROR(INDEX(CT_Bills_2003_2022!$N$4:$V$25,MATCH(CT_Bands_2022_Rates!$B25,CT_Bills_2003_2022!$B$4:$B$25,0),MATCH(CT_Bands_2022_Rates!AK$3,CT_Bills_2003_2022!$N$3:$V$3,0))/SUMIFS(CT_Bands_Revaluing_2022!$W$19:$AF$19, CT_Bands_Revaluing_2022!$W$4:$AF$4, CT_Bands_2022_Rates!AK$3), "n/a")</f>
        <v>7.2000000000000015E-3</v>
      </c>
      <c r="AL25" s="136">
        <f>IFERROR(INDEX(CT_Bills_2003_2022!$N$4:$V$25,MATCH(CT_Bands_2022_Rates!$B25,CT_Bills_2003_2022!$B$4:$B$25,0),MATCH(CT_Bands_2022_Rates!AL$3,CT_Bills_2003_2022!$N$3:$V$3,0))/SUMIFS(CT_Bands_Revaluing_2022!$W$19:$AF$19, CT_Bands_Revaluing_2022!$W$4:$AF$4, CT_Bands_2022_Rates!AL$3), "n/a")</f>
        <v>7.4000000000000003E-3</v>
      </c>
      <c r="AM25" s="136">
        <f>IFERROR(INDEX(CT_Bills_2003_2022!$N$4:$V$25,MATCH(CT_Bands_2022_Rates!$B25,CT_Bills_2003_2022!$B$4:$B$25,0),MATCH(CT_Bands_2022_Rates!AM$3,CT_Bills_2003_2022!$N$3:$V$3,0))/SUMIFS(CT_Bands_Revaluing_2022!$W$19:$AF$19, CT_Bands_Revaluing_2022!$W$4:$AF$4, CT_Bands_2022_Rates!AM$3), "n/a")</f>
        <v>7.6000000000000026E-3</v>
      </c>
      <c r="AN25" s="136">
        <f>IFERROR(INDEX(CT_Bills_2003_2022!$N$4:$V$25,MATCH(CT_Bands_2022_Rates!$B25,CT_Bills_2003_2022!$B$4:$B$25,0),MATCH(CT_Bands_2022_Rates!AN$3,CT_Bills_2003_2022!$N$3:$V$3,0))/SUMIFS(CT_Bands_Revaluing_2022!$W$19:$AF$19, CT_Bands_Revaluing_2022!$W$4:$AF$4, CT_Bands_2022_Rates!AN$3), "n/a")</f>
        <v>7.9000000000000008E-3</v>
      </c>
      <c r="AO25" s="147">
        <f>IFERROR(INDEX(CT_Bills_2003_2022!$N$4:$V$25,MATCH(CT_Bands_2022_Rates!$B25,CT_Bills_2003_2022!$B$4:$B$25,0),MATCH(CT_Bands_2022_Rates!AO$3,CT_Bills_2003_2022!$N$3:$V$3,0))/SUMIFS(CT_Bands_Revaluing_2022!$W$19:$AF$19, CT_Bands_Revaluing_2022!$W$4:$AF$4, CT_Bands_2022_Rates!AO$3), "n/a")</f>
        <v>5.1000000000000004E-3</v>
      </c>
      <c r="AP25" s="136">
        <f>IFERROR(INDEX(CT_Bills_2003_2022!$N$4:$V$25,MATCH(CT_Bands_2022_Rates!$B25,CT_Bills_2003_2022!$B$4:$B$25,0),MATCH(CT_Bands_2022_Rates!AP$3,CT_Bills_2003_2022!$N$3:$V$3,0))/SUMIFS(CT_Bands_Revaluing_2022!$W$19:$AF$19, CT_Bands_Revaluing_2022!$W$4:$AF$4, CT_Bands_2022_Rates!AP$3), "n/a")</f>
        <v>5.6000000000000025E-3</v>
      </c>
      <c r="AQ25" s="136">
        <f>IFERROR(INDEX(CT_Bills_2003_2022!$N$4:$V$25,MATCH(CT_Bands_2022_Rates!$B25,CT_Bills_2003_2022!$B$4:$B$25,0),MATCH(CT_Bands_2022_Rates!AQ$3,CT_Bills_2003_2022!$N$3:$V$3,0))/SUMIFS(CT_Bands_Revaluing_2022!$W$19:$AF$19, CT_Bands_Revaluing_2022!$W$4:$AF$4, CT_Bands_2022_Rates!AQ$3), "n/a")</f>
        <v>6.0000000000000019E-3</v>
      </c>
      <c r="AR25" s="136">
        <f>IFERROR(INDEX(CT_Bills_2003_2022!$N$4:$V$25,MATCH(CT_Bands_2022_Rates!$B25,CT_Bills_2003_2022!$B$4:$B$25,0),MATCH(CT_Bands_2022_Rates!AR$3,CT_Bills_2003_2022!$N$3:$V$3,0))/SUMIFS(CT_Bands_Revaluing_2022!$W$19:$AF$19, CT_Bands_Revaluing_2022!$W$4:$AF$4, CT_Bands_2022_Rates!AR$3), "n/a")</f>
        <v>6.5000000000000023E-3</v>
      </c>
      <c r="AS25" s="136">
        <f>IFERROR(INDEX(CT_Bills_2003_2022!$N$4:$V$25,MATCH(CT_Bands_2022_Rates!$B25,CT_Bills_2003_2022!$B$4:$B$25,0),MATCH(CT_Bands_2022_Rates!AS$3,CT_Bills_2003_2022!$N$3:$V$3,0))/SUMIFS(CT_Bands_Revaluing_2022!$W$19:$AF$19, CT_Bands_Revaluing_2022!$W$4:$AF$4, CT_Bands_2022_Rates!AS$3), "n/a")</f>
        <v>6.9000000000000016E-3</v>
      </c>
      <c r="AT25" s="136">
        <f>IFERROR(INDEX(CT_Bills_2003_2022!$N$4:$V$25,MATCH(CT_Bands_2022_Rates!$B25,CT_Bills_2003_2022!$B$4:$B$25,0),MATCH(CT_Bands_2022_Rates!AT$3,CT_Bills_2003_2022!$N$3:$V$3,0))/SUMIFS(CT_Bands_Revaluing_2022!$W$19:$AF$19, CT_Bands_Revaluing_2022!$W$4:$AF$4, CT_Bands_2022_Rates!AT$3), "n/a")</f>
        <v>7.2000000000000015E-3</v>
      </c>
      <c r="AU25" s="136">
        <f>IFERROR(INDEX(CT_Bills_2003_2022!$N$4:$V$25,MATCH(CT_Bands_2022_Rates!$B25,CT_Bills_2003_2022!$B$4:$B$25,0),MATCH(CT_Bands_2022_Rates!AU$3,CT_Bills_2003_2022!$N$3:$V$3,0))/SUMIFS(CT_Bands_Revaluing_2022!$W$19:$AF$19, CT_Bands_Revaluing_2022!$W$4:$AF$4, CT_Bands_2022_Rates!AU$3), "n/a")</f>
        <v>7.4000000000000003E-3</v>
      </c>
      <c r="AV25" s="136">
        <f>IFERROR(INDEX(CT_Bills_2003_2022!$N$4:$V$25,MATCH(CT_Bands_2022_Rates!$B25,CT_Bills_2003_2022!$B$4:$B$25,0),MATCH(CT_Bands_2022_Rates!AV$3,CT_Bills_2003_2022!$N$3:$V$3,0))/SUMIFS(CT_Bands_Revaluing_2022!$W$19:$AF$19, CT_Bands_Revaluing_2022!$W$4:$AF$4, CT_Bands_2022_Rates!AV$3), "n/a")</f>
        <v>7.6000000000000026E-3</v>
      </c>
      <c r="AW25" s="136">
        <f>IFERROR(INDEX(CT_Bills_2003_2022!$N$4:$V$25,MATCH(CT_Bands_2022_Rates!$B25,CT_Bills_2003_2022!$B$4:$B$25,0),MATCH(CT_Bands_2022_Rates!AW$3,CT_Bills_2003_2022!$N$3:$V$3,0))/SUMIFS(CT_Bands_Revaluing_2022!$W$19:$AF$19, CT_Bands_Revaluing_2022!$W$4:$AF$4, CT_Bands_2022_Rates!AW$3), "n/a")</f>
        <v>7.9000000000000008E-3</v>
      </c>
      <c r="AX25" s="147">
        <f>IFERROR(INDEX(CT_Bills_2003_2022!$N$4:$V$25,MATCH(CT_Bands_2022_Rates!$B25,CT_Bills_2003_2022!$B$4:$B$25,0),MATCH(CT_Bands_2022_Rates!AX$3,CT_Bills_2003_2022!$N$3:$V$3,0))/SUMIFS(CT_Bands_Revaluing_2022!$W$19:$AF$19, CT_Bands_Revaluing_2022!$W$4:$AF$4, CT_Bands_2022_Rates!AX$3), "n/a")</f>
        <v>5.1000000000000004E-3</v>
      </c>
      <c r="AY25" s="136">
        <f>IFERROR(INDEX(CT_Bills_2003_2022!$N$4:$V$25,MATCH(CT_Bands_2022_Rates!$B25,CT_Bills_2003_2022!$B$4:$B$25,0),MATCH(CT_Bands_2022_Rates!AY$3,CT_Bills_2003_2022!$N$3:$V$3,0))/SUMIFS(CT_Bands_Revaluing_2022!$W$19:$AF$19, CT_Bands_Revaluing_2022!$W$4:$AF$4, CT_Bands_2022_Rates!AY$3), "n/a")</f>
        <v>5.6000000000000025E-3</v>
      </c>
      <c r="AZ25" s="136">
        <f>IFERROR(INDEX(CT_Bills_2003_2022!$N$4:$V$25,MATCH(CT_Bands_2022_Rates!$B25,CT_Bills_2003_2022!$B$4:$B$25,0),MATCH(CT_Bands_2022_Rates!AZ$3,CT_Bills_2003_2022!$N$3:$V$3,0))/SUMIFS(CT_Bands_Revaluing_2022!$W$19:$AF$19, CT_Bands_Revaluing_2022!$W$4:$AF$4, CT_Bands_2022_Rates!AZ$3), "n/a")</f>
        <v>6.0000000000000019E-3</v>
      </c>
      <c r="BA25" s="136">
        <f>IFERROR(INDEX(CT_Bills_2003_2022!$N$4:$V$25,MATCH(CT_Bands_2022_Rates!$B25,CT_Bills_2003_2022!$B$4:$B$25,0),MATCH(CT_Bands_2022_Rates!BA$3,CT_Bills_2003_2022!$N$3:$V$3,0))/SUMIFS(CT_Bands_Revaluing_2022!$W$19:$AF$19, CT_Bands_Revaluing_2022!$W$4:$AF$4, CT_Bands_2022_Rates!BA$3), "n/a")</f>
        <v>6.5000000000000023E-3</v>
      </c>
      <c r="BB25" s="136">
        <f>IFERROR(INDEX(CT_Bills_2003_2022!$N$4:$V$25,MATCH(CT_Bands_2022_Rates!$B25,CT_Bills_2003_2022!$B$4:$B$25,0),MATCH(CT_Bands_2022_Rates!BB$3,CT_Bills_2003_2022!$N$3:$V$3,0))/SUMIFS(CT_Bands_Revaluing_2022!$W$19:$AF$19, CT_Bands_Revaluing_2022!$W$4:$AF$4, CT_Bands_2022_Rates!BB$3), "n/a")</f>
        <v>6.9000000000000016E-3</v>
      </c>
      <c r="BC25" s="136">
        <f>IFERROR(INDEX(CT_Bills_2003_2022!$N$4:$V$25,MATCH(CT_Bands_2022_Rates!$B25,CT_Bills_2003_2022!$B$4:$B$25,0),MATCH(CT_Bands_2022_Rates!BC$3,CT_Bills_2003_2022!$N$3:$V$3,0))/SUMIFS(CT_Bands_Revaluing_2022!$W$19:$AF$19, CT_Bands_Revaluing_2022!$W$4:$AF$4, CT_Bands_2022_Rates!BC$3), "n/a")</f>
        <v>7.2000000000000015E-3</v>
      </c>
      <c r="BD25" s="136">
        <f>IFERROR(INDEX(CT_Bills_2003_2022!$N$4:$V$25,MATCH(CT_Bands_2022_Rates!$B25,CT_Bills_2003_2022!$B$4:$B$25,0),MATCH(CT_Bands_2022_Rates!BD$3,CT_Bills_2003_2022!$N$3:$V$3,0))/SUMIFS(CT_Bands_Revaluing_2022!$W$19:$AF$19, CT_Bands_Revaluing_2022!$W$4:$AF$4, CT_Bands_2022_Rates!BD$3), "n/a")</f>
        <v>7.4000000000000003E-3</v>
      </c>
      <c r="BE25" s="136">
        <f>IFERROR(INDEX(CT_Bills_2003_2022!$N$4:$V$25,MATCH(CT_Bands_2022_Rates!$B25,CT_Bills_2003_2022!$B$4:$B$25,0),MATCH(CT_Bands_2022_Rates!BE$3,CT_Bills_2003_2022!$N$3:$V$3,0))/SUMIFS(CT_Bands_Revaluing_2022!$W$19:$AF$19, CT_Bands_Revaluing_2022!$W$4:$AF$4, CT_Bands_2022_Rates!BE$3), "n/a")</f>
        <v>7.6000000000000026E-3</v>
      </c>
      <c r="BF25" s="136">
        <f>IFERROR(INDEX(CT_Bills_2003_2022!$N$4:$V$25,MATCH(CT_Bands_2022_Rates!$B25,CT_Bills_2003_2022!$B$4:$B$25,0),MATCH(CT_Bands_2022_Rates!BF$3,CT_Bills_2003_2022!$N$3:$V$3,0))/SUMIFS(CT_Bands_Revaluing_2022!$W$19:$AF$19, CT_Bands_Revaluing_2022!$W$4:$AF$4, CT_Bands_2022_Rates!BF$3), "n/a")</f>
        <v>7.9000000000000008E-3</v>
      </c>
      <c r="BG25" s="147">
        <f>IFERROR(INDEX(CT_Bills_2003_2022!$N$4:$V$25,MATCH(CT_Bands_2022_Rates!$B25,CT_Bills_2003_2022!$B$4:$B$25,0),MATCH(CT_Bands_2022_Rates!BG$3,CT_Bills_2003_2022!$N$3:$V$3,0))/SUMIFS(CT_Bands_Revaluing_2022!$W$19:$AF$19, CT_Bands_Revaluing_2022!$W$4:$AF$4, CT_Bands_2022_Rates!BG$3), "n/a")</f>
        <v>5.1000000000000004E-3</v>
      </c>
      <c r="BH25" s="136">
        <f>IFERROR(INDEX(CT_Bills_2003_2022!$N$4:$V$25,MATCH(CT_Bands_2022_Rates!$B25,CT_Bills_2003_2022!$B$4:$B$25,0),MATCH(CT_Bands_2022_Rates!BH$3,CT_Bills_2003_2022!$N$3:$V$3,0))/SUMIFS(CT_Bands_Revaluing_2022!$W$19:$AF$19, CT_Bands_Revaluing_2022!$W$4:$AF$4, CT_Bands_2022_Rates!BH$3), "n/a")</f>
        <v>5.6000000000000025E-3</v>
      </c>
      <c r="BI25" s="136">
        <f>IFERROR(INDEX(CT_Bills_2003_2022!$N$4:$V$25,MATCH(CT_Bands_2022_Rates!$B25,CT_Bills_2003_2022!$B$4:$B$25,0),MATCH(CT_Bands_2022_Rates!BI$3,CT_Bills_2003_2022!$N$3:$V$3,0))/SUMIFS(CT_Bands_Revaluing_2022!$W$19:$AF$19, CT_Bands_Revaluing_2022!$W$4:$AF$4, CT_Bands_2022_Rates!BI$3), "n/a")</f>
        <v>6.0000000000000019E-3</v>
      </c>
      <c r="BJ25" s="136">
        <f>IFERROR(INDEX(CT_Bills_2003_2022!$N$4:$V$25,MATCH(CT_Bands_2022_Rates!$B25,CT_Bills_2003_2022!$B$4:$B$25,0),MATCH(CT_Bands_2022_Rates!BJ$3,CT_Bills_2003_2022!$N$3:$V$3,0))/SUMIFS(CT_Bands_Revaluing_2022!$W$19:$AF$19, CT_Bands_Revaluing_2022!$W$4:$AF$4, CT_Bands_2022_Rates!BJ$3), "n/a")</f>
        <v>6.5000000000000023E-3</v>
      </c>
      <c r="BK25" s="136">
        <f>IFERROR(INDEX(CT_Bills_2003_2022!$N$4:$V$25,MATCH(CT_Bands_2022_Rates!$B25,CT_Bills_2003_2022!$B$4:$B$25,0),MATCH(CT_Bands_2022_Rates!BK$3,CT_Bills_2003_2022!$N$3:$V$3,0))/SUMIFS(CT_Bands_Revaluing_2022!$W$19:$AF$19, CT_Bands_Revaluing_2022!$W$4:$AF$4, CT_Bands_2022_Rates!BK$3), "n/a")</f>
        <v>6.9000000000000016E-3</v>
      </c>
      <c r="BL25" s="136">
        <f>IFERROR(INDEX(CT_Bills_2003_2022!$N$4:$V$25,MATCH(CT_Bands_2022_Rates!$B25,CT_Bills_2003_2022!$B$4:$B$25,0),MATCH(CT_Bands_2022_Rates!BL$3,CT_Bills_2003_2022!$N$3:$V$3,0))/SUMIFS(CT_Bands_Revaluing_2022!$W$19:$AF$19, CT_Bands_Revaluing_2022!$W$4:$AF$4, CT_Bands_2022_Rates!BL$3), "n/a")</f>
        <v>7.2000000000000015E-3</v>
      </c>
      <c r="BM25" s="136">
        <f>IFERROR(INDEX(CT_Bills_2003_2022!$N$4:$V$25,MATCH(CT_Bands_2022_Rates!$B25,CT_Bills_2003_2022!$B$4:$B$25,0),MATCH(CT_Bands_2022_Rates!BM$3,CT_Bills_2003_2022!$N$3:$V$3,0))/SUMIFS(CT_Bands_Revaluing_2022!$W$19:$AF$19, CT_Bands_Revaluing_2022!$W$4:$AF$4, CT_Bands_2022_Rates!BM$3), "n/a")</f>
        <v>7.4000000000000003E-3</v>
      </c>
      <c r="BN25" s="136">
        <f>IFERROR(INDEX(CT_Bills_2003_2022!$N$4:$V$25,MATCH(CT_Bands_2022_Rates!$B25,CT_Bills_2003_2022!$B$4:$B$25,0),MATCH(CT_Bands_2022_Rates!BN$3,CT_Bills_2003_2022!$N$3:$V$3,0))/SUMIFS(CT_Bands_Revaluing_2022!$W$19:$AF$19, CT_Bands_Revaluing_2022!$W$4:$AF$4, CT_Bands_2022_Rates!BN$3), "n/a")</f>
        <v>7.6000000000000026E-3</v>
      </c>
      <c r="BO25" s="136">
        <f>IFERROR(INDEX(CT_Bills_2003_2022!$N$4:$V$25,MATCH(CT_Bands_2022_Rates!$B25,CT_Bills_2003_2022!$B$4:$B$25,0),MATCH(CT_Bands_2022_Rates!BO$3,CT_Bills_2003_2022!$N$3:$V$3,0))/SUMIFS(CT_Bands_Revaluing_2022!$W$19:$AF$19, CT_Bands_Revaluing_2022!$W$4:$AF$4, CT_Bands_2022_Rates!BO$3), "n/a")</f>
        <v>7.9000000000000008E-3</v>
      </c>
      <c r="BP25" s="147">
        <f>IFERROR(INDEX(CT_Bills_2003_2022!$N$4:$V$25,MATCH(CT_Bands_2022_Rates!$B25,CT_Bills_2003_2022!$B$4:$B$25,0),MATCH(CT_Bands_2022_Rates!BP$3,CT_Bills_2003_2022!$N$3:$V$3,0))/SUMIFS(CT_Bands_Revaluing_2022!$W$19:$AF$19, CT_Bands_Revaluing_2022!$W$4:$AF$4, CT_Bands_2022_Rates!BP$3), "n/a")</f>
        <v>5.1000000000000004E-3</v>
      </c>
      <c r="BQ25" s="136">
        <f>IFERROR(INDEX(CT_Bills_2003_2022!$N$4:$V$25,MATCH(CT_Bands_2022_Rates!$B25,CT_Bills_2003_2022!$B$4:$B$25,0),MATCH(CT_Bands_2022_Rates!BQ$3,CT_Bills_2003_2022!$N$3:$V$3,0))/SUMIFS(CT_Bands_Revaluing_2022!$W$19:$AF$19, CT_Bands_Revaluing_2022!$W$4:$AF$4, CT_Bands_2022_Rates!BQ$3), "n/a")</f>
        <v>5.6000000000000025E-3</v>
      </c>
      <c r="BR25" s="136">
        <f>IFERROR(INDEX(CT_Bills_2003_2022!$N$4:$V$25,MATCH(CT_Bands_2022_Rates!$B25,CT_Bills_2003_2022!$B$4:$B$25,0),MATCH(CT_Bands_2022_Rates!BR$3,CT_Bills_2003_2022!$N$3:$V$3,0))/SUMIFS(CT_Bands_Revaluing_2022!$W$19:$AF$19, CT_Bands_Revaluing_2022!$W$4:$AF$4, CT_Bands_2022_Rates!BR$3), "n/a")</f>
        <v>6.0000000000000019E-3</v>
      </c>
      <c r="BS25" s="136">
        <f>IFERROR(INDEX(CT_Bills_2003_2022!$N$4:$V$25,MATCH(CT_Bands_2022_Rates!$B25,CT_Bills_2003_2022!$B$4:$B$25,0),MATCH(CT_Bands_2022_Rates!BS$3,CT_Bills_2003_2022!$N$3:$V$3,0))/SUMIFS(CT_Bands_Revaluing_2022!$W$19:$AF$19, CT_Bands_Revaluing_2022!$W$4:$AF$4, CT_Bands_2022_Rates!BS$3), "n/a")</f>
        <v>6.5000000000000023E-3</v>
      </c>
      <c r="BT25" s="136">
        <f>IFERROR(INDEX(CT_Bills_2003_2022!$N$4:$V$25,MATCH(CT_Bands_2022_Rates!$B25,CT_Bills_2003_2022!$B$4:$B$25,0),MATCH(CT_Bands_2022_Rates!BT$3,CT_Bills_2003_2022!$N$3:$V$3,0))/SUMIFS(CT_Bands_Revaluing_2022!$W$19:$AF$19, CT_Bands_Revaluing_2022!$W$4:$AF$4, CT_Bands_2022_Rates!BT$3), "n/a")</f>
        <v>6.9000000000000016E-3</v>
      </c>
      <c r="BU25" s="136">
        <f>IFERROR(INDEX(CT_Bills_2003_2022!$N$4:$V$25,MATCH(CT_Bands_2022_Rates!$B25,CT_Bills_2003_2022!$B$4:$B$25,0),MATCH(CT_Bands_2022_Rates!BU$3,CT_Bills_2003_2022!$N$3:$V$3,0))/SUMIFS(CT_Bands_Revaluing_2022!$W$19:$AF$19, CT_Bands_Revaluing_2022!$W$4:$AF$4, CT_Bands_2022_Rates!BU$3), "n/a")</f>
        <v>7.2000000000000015E-3</v>
      </c>
      <c r="BV25" s="136">
        <f>IFERROR(INDEX(CT_Bills_2003_2022!$N$4:$V$25,MATCH(CT_Bands_2022_Rates!$B25,CT_Bills_2003_2022!$B$4:$B$25,0),MATCH(CT_Bands_2022_Rates!BV$3,CT_Bills_2003_2022!$N$3:$V$3,0))/SUMIFS(CT_Bands_Revaluing_2022!$W$19:$AF$19, CT_Bands_Revaluing_2022!$W$4:$AF$4, CT_Bands_2022_Rates!BV$3), "n/a")</f>
        <v>7.4000000000000003E-3</v>
      </c>
      <c r="BW25" s="136">
        <f>IFERROR(INDEX(CT_Bills_2003_2022!$N$4:$V$25,MATCH(CT_Bands_2022_Rates!$B25,CT_Bills_2003_2022!$B$4:$B$25,0),MATCH(CT_Bands_2022_Rates!BW$3,CT_Bills_2003_2022!$N$3:$V$3,0))/SUMIFS(CT_Bands_Revaluing_2022!$W$19:$AF$19, CT_Bands_Revaluing_2022!$W$4:$AF$4, CT_Bands_2022_Rates!BW$3), "n/a")</f>
        <v>7.6000000000000026E-3</v>
      </c>
      <c r="BX25" s="136">
        <f>IFERROR(INDEX(CT_Bills_2003_2022!$N$4:$V$25,MATCH(CT_Bands_2022_Rates!$B25,CT_Bills_2003_2022!$B$4:$B$25,0),MATCH(CT_Bands_2022_Rates!BX$3,CT_Bills_2003_2022!$N$3:$V$3,0))/SUMIFS(CT_Bands_Revaluing_2022!$W$19:$AF$19, CT_Bands_Revaluing_2022!$W$4:$AF$4, CT_Bands_2022_Rates!BX$3), "n/a")</f>
        <v>7.9000000000000008E-3</v>
      </c>
      <c r="BY25" s="147">
        <f>IFERROR(INDEX(CT_Bills_2003_2022!$N$4:$V$25,MATCH(CT_Bands_2022_Rates!$B25,CT_Bills_2003_2022!$B$4:$B$25,0),MATCH(CT_Bands_2022_Rates!BY$3,CT_Bills_2003_2022!$N$3:$V$3,0))/SUMIFS(CT_Bands_Revaluing_2022!$W$19:$AF$19, CT_Bands_Revaluing_2022!$W$4:$AF$4, CT_Bands_2022_Rates!BY$3), "n/a")</f>
        <v>5.1000000000000004E-3</v>
      </c>
      <c r="BZ25" s="136">
        <f>IFERROR(INDEX(CT_Bills_2003_2022!$N$4:$V$25,MATCH(CT_Bands_2022_Rates!$B25,CT_Bills_2003_2022!$B$4:$B$25,0),MATCH(CT_Bands_2022_Rates!BZ$3,CT_Bills_2003_2022!$N$3:$V$3,0))/SUMIFS(CT_Bands_Revaluing_2022!$W$19:$AF$19, CT_Bands_Revaluing_2022!$W$4:$AF$4, CT_Bands_2022_Rates!BZ$3), "n/a")</f>
        <v>5.6000000000000025E-3</v>
      </c>
      <c r="CA25" s="136">
        <f>IFERROR(INDEX(CT_Bills_2003_2022!$N$4:$V$25,MATCH(CT_Bands_2022_Rates!$B25,CT_Bills_2003_2022!$B$4:$B$25,0),MATCH(CT_Bands_2022_Rates!CA$3,CT_Bills_2003_2022!$N$3:$V$3,0))/SUMIFS(CT_Bands_Revaluing_2022!$W$19:$AF$19, CT_Bands_Revaluing_2022!$W$4:$AF$4, CT_Bands_2022_Rates!CA$3), "n/a")</f>
        <v>6.0000000000000019E-3</v>
      </c>
      <c r="CB25" s="136">
        <f>IFERROR(INDEX(CT_Bills_2003_2022!$N$4:$V$25,MATCH(CT_Bands_2022_Rates!$B25,CT_Bills_2003_2022!$B$4:$B$25,0),MATCH(CT_Bands_2022_Rates!CB$3,CT_Bills_2003_2022!$N$3:$V$3,0))/SUMIFS(CT_Bands_Revaluing_2022!$W$19:$AF$19, CT_Bands_Revaluing_2022!$W$4:$AF$4, CT_Bands_2022_Rates!CB$3), "n/a")</f>
        <v>6.5000000000000023E-3</v>
      </c>
      <c r="CC25" s="136">
        <f>IFERROR(INDEX(CT_Bills_2003_2022!$N$4:$V$25,MATCH(CT_Bands_2022_Rates!$B25,CT_Bills_2003_2022!$B$4:$B$25,0),MATCH(CT_Bands_2022_Rates!CC$3,CT_Bills_2003_2022!$N$3:$V$3,0))/SUMIFS(CT_Bands_Revaluing_2022!$W$19:$AF$19, CT_Bands_Revaluing_2022!$W$4:$AF$4, CT_Bands_2022_Rates!CC$3), "n/a")</f>
        <v>6.9000000000000016E-3</v>
      </c>
      <c r="CD25" s="136">
        <f>IFERROR(INDEX(CT_Bills_2003_2022!$N$4:$V$25,MATCH(CT_Bands_2022_Rates!$B25,CT_Bills_2003_2022!$B$4:$B$25,0),MATCH(CT_Bands_2022_Rates!CD$3,CT_Bills_2003_2022!$N$3:$V$3,0))/SUMIFS(CT_Bands_Revaluing_2022!$W$19:$AF$19, CT_Bands_Revaluing_2022!$W$4:$AF$4, CT_Bands_2022_Rates!CD$3), "n/a")</f>
        <v>7.2000000000000015E-3</v>
      </c>
      <c r="CE25" s="136">
        <f>IFERROR(INDEX(CT_Bills_2003_2022!$N$4:$V$25,MATCH(CT_Bands_2022_Rates!$B25,CT_Bills_2003_2022!$B$4:$B$25,0),MATCH(CT_Bands_2022_Rates!CE$3,CT_Bills_2003_2022!$N$3:$V$3,0))/SUMIFS(CT_Bands_Revaluing_2022!$W$19:$AF$19, CT_Bands_Revaluing_2022!$W$4:$AF$4, CT_Bands_2022_Rates!CE$3), "n/a")</f>
        <v>7.4000000000000003E-3</v>
      </c>
      <c r="CF25" s="136">
        <f>IFERROR(INDEX(CT_Bills_2003_2022!$N$4:$V$25,MATCH(CT_Bands_2022_Rates!$B25,CT_Bills_2003_2022!$B$4:$B$25,0),MATCH(CT_Bands_2022_Rates!CF$3,CT_Bills_2003_2022!$N$3:$V$3,0))/SUMIFS(CT_Bands_Revaluing_2022!$W$19:$AF$19, CT_Bands_Revaluing_2022!$W$4:$AF$4, CT_Bands_2022_Rates!CF$3), "n/a")</f>
        <v>7.6000000000000026E-3</v>
      </c>
      <c r="CG25" s="136">
        <f>IFERROR(INDEX(CT_Bills_2003_2022!$N$4:$V$25,MATCH(CT_Bands_2022_Rates!$B25,CT_Bills_2003_2022!$B$4:$B$25,0),MATCH(CT_Bands_2022_Rates!CG$3,CT_Bills_2003_2022!$N$3:$V$3,0))/SUMIFS(CT_Bands_Revaluing_2022!$W$19:$AF$19, CT_Bands_Revaluing_2022!$W$4:$AF$4, CT_Bands_2022_Rates!CG$3), "n/a")</f>
        <v>7.9000000000000008E-3</v>
      </c>
      <c r="CH25" s="136">
        <f>IFERROR(INDEX(CT_Bills_2003_2022!$N$4:$V$25,MATCH(CT_Bands_2022_Rates!$B25,CT_Bills_2003_2022!$B$4:$B$25,0),MATCH(CT_Bands_2022_Rates!CH$3,CT_Bills_2003_2022!$N$3:$V$3,0))/SUMIFS(CT_Bands_Revaluing_2022!$W$19:$AF$19, CT_Bands_Revaluing_2022!$W$4:$AF$4, CT_Bands_2022_Rates!CH$3), "n/a")</f>
        <v>5.1000000000000004E-3</v>
      </c>
      <c r="CI25" s="136">
        <f>IFERROR(INDEX(CT_Bills_2003_2022!$N$4:$V$25,MATCH(CT_Bands_2022_Rates!$B25,CT_Bills_2003_2022!$B$4:$B$25,0),MATCH(CT_Bands_2022_Rates!CI$3,CT_Bills_2003_2022!$N$3:$V$3,0))/SUMIFS(CT_Bands_Revaluing_2022!$W$19:$AF$19, CT_Bands_Revaluing_2022!$W$4:$AF$4, CT_Bands_2022_Rates!CI$3), "n/a")</f>
        <v>5.6000000000000025E-3</v>
      </c>
      <c r="CJ25" s="136">
        <f>IFERROR(INDEX(CT_Bills_2003_2022!$N$4:$V$25,MATCH(CT_Bands_2022_Rates!$B25,CT_Bills_2003_2022!$B$4:$B$25,0),MATCH(CT_Bands_2022_Rates!CJ$3,CT_Bills_2003_2022!$N$3:$V$3,0))/SUMIFS(CT_Bands_Revaluing_2022!$W$19:$AF$19, CT_Bands_Revaluing_2022!$W$4:$AF$4, CT_Bands_2022_Rates!CJ$3), "n/a")</f>
        <v>6.0000000000000019E-3</v>
      </c>
      <c r="CK25" s="136">
        <f>IFERROR(INDEX(CT_Bills_2003_2022!$N$4:$V$25,MATCH(CT_Bands_2022_Rates!$B25,CT_Bills_2003_2022!$B$4:$B$25,0),MATCH(CT_Bands_2022_Rates!CK$3,CT_Bills_2003_2022!$N$3:$V$3,0))/SUMIFS(CT_Bands_Revaluing_2022!$W$19:$AF$19, CT_Bands_Revaluing_2022!$W$4:$AF$4, CT_Bands_2022_Rates!CK$3), "n/a")</f>
        <v>6.5000000000000023E-3</v>
      </c>
      <c r="CL25" s="136">
        <f>IFERROR(INDEX(CT_Bills_2003_2022!$N$4:$V$25,MATCH(CT_Bands_2022_Rates!$B25,CT_Bills_2003_2022!$B$4:$B$25,0),MATCH(CT_Bands_2022_Rates!CL$3,CT_Bills_2003_2022!$N$3:$V$3,0))/SUMIFS(CT_Bands_Revaluing_2022!$W$19:$AF$19, CT_Bands_Revaluing_2022!$W$4:$AF$4, CT_Bands_2022_Rates!CL$3), "n/a")</f>
        <v>6.9000000000000016E-3</v>
      </c>
      <c r="CM25" s="136">
        <f>IFERROR(INDEX(CT_Bills_2003_2022!$N$4:$V$25,MATCH(CT_Bands_2022_Rates!$B25,CT_Bills_2003_2022!$B$4:$B$25,0),MATCH(CT_Bands_2022_Rates!CM$3,CT_Bills_2003_2022!$N$3:$V$3,0))/SUMIFS(CT_Bands_Revaluing_2022!$W$19:$AF$19, CT_Bands_Revaluing_2022!$W$4:$AF$4, CT_Bands_2022_Rates!CM$3), "n/a")</f>
        <v>7.2000000000000015E-3</v>
      </c>
      <c r="CN25" s="136">
        <f>IFERROR(INDEX(CT_Bills_2003_2022!$N$4:$V$25,MATCH(CT_Bands_2022_Rates!$B25,CT_Bills_2003_2022!$B$4:$B$25,0),MATCH(CT_Bands_2022_Rates!CN$3,CT_Bills_2003_2022!$N$3:$V$3,0))/SUMIFS(CT_Bands_Revaluing_2022!$W$19:$AF$19, CT_Bands_Revaluing_2022!$W$4:$AF$4, CT_Bands_2022_Rates!CN$3), "n/a")</f>
        <v>7.4000000000000003E-3</v>
      </c>
      <c r="CO25" s="136">
        <f>IFERROR(INDEX(CT_Bills_2003_2022!$N$4:$V$25,MATCH(CT_Bands_2022_Rates!$B25,CT_Bills_2003_2022!$B$4:$B$25,0),MATCH(CT_Bands_2022_Rates!CO$3,CT_Bills_2003_2022!$N$3:$V$3,0))/SUMIFS(CT_Bands_Revaluing_2022!$W$19:$AF$19, CT_Bands_Revaluing_2022!$W$4:$AF$4, CT_Bands_2022_Rates!CO$3), "n/a")</f>
        <v>7.6000000000000026E-3</v>
      </c>
      <c r="CP25" s="136">
        <f>IFERROR(INDEX(CT_Bills_2003_2022!$N$4:$V$25,MATCH(CT_Bands_2022_Rates!$B25,CT_Bills_2003_2022!$B$4:$B$25,0),MATCH(CT_Bands_2022_Rates!CP$3,CT_Bills_2003_2022!$N$3:$V$3,0))/SUMIFS(CT_Bands_Revaluing_2022!$W$19:$AF$19, CT_Bands_Revaluing_2022!$W$4:$AF$4, CT_Bands_2022_Rates!CP$3), "n/a")</f>
        <v>7.9000000000000008E-3</v>
      </c>
    </row>
    <row r="27" spans="1:94" x14ac:dyDescent="0.25">
      <c r="D27" s="137"/>
      <c r="E27" s="137"/>
      <c r="F27" s="137"/>
      <c r="G27" s="137"/>
      <c r="H27" s="137"/>
      <c r="I27" s="137"/>
      <c r="J27" s="137"/>
      <c r="K27" s="137"/>
      <c r="L27" s="137"/>
      <c r="N27" s="137"/>
      <c r="O27" s="137"/>
      <c r="P27" s="137"/>
      <c r="Q27" s="137"/>
      <c r="R27" s="137"/>
      <c r="S27" s="137"/>
      <c r="T27" s="137"/>
      <c r="U27" s="137"/>
      <c r="V27" s="137"/>
    </row>
    <row r="28" spans="1:94" x14ac:dyDescent="0.25">
      <c r="D28" s="137"/>
      <c r="E28" s="137"/>
      <c r="F28" s="137"/>
      <c r="G28" s="137"/>
      <c r="H28" s="137"/>
      <c r="I28" s="137"/>
      <c r="J28" s="137"/>
      <c r="K28" s="137"/>
      <c r="L28" s="137"/>
      <c r="N28" s="137"/>
      <c r="O28" s="137"/>
      <c r="P28" s="137"/>
      <c r="Q28" s="137"/>
      <c r="R28" s="137"/>
      <c r="S28" s="137"/>
      <c r="T28" s="137"/>
      <c r="U28" s="137"/>
      <c r="V28" s="137"/>
    </row>
    <row r="29" spans="1:94" x14ac:dyDescent="0.25">
      <c r="D29" s="137"/>
      <c r="E29" s="137"/>
      <c r="F29" s="137"/>
      <c r="G29" s="137"/>
      <c r="H29" s="137"/>
      <c r="I29" s="137"/>
      <c r="J29" s="137"/>
      <c r="K29" s="137"/>
      <c r="L29" s="137"/>
      <c r="N29" s="137"/>
      <c r="O29" s="137"/>
      <c r="P29" s="137"/>
      <c r="Q29" s="137"/>
      <c r="R29" s="137"/>
      <c r="S29" s="137"/>
      <c r="T29" s="137"/>
      <c r="U29" s="137"/>
      <c r="V29" s="137"/>
    </row>
    <row r="30" spans="1:94" x14ac:dyDescent="0.25">
      <c r="D30" s="137"/>
      <c r="E30" s="137"/>
      <c r="F30" s="137"/>
      <c r="G30" s="137"/>
      <c r="H30" s="137"/>
      <c r="I30" s="137"/>
      <c r="J30" s="137"/>
      <c r="K30" s="137"/>
      <c r="L30" s="137"/>
      <c r="N30" s="137"/>
      <c r="O30" s="137"/>
      <c r="P30" s="137"/>
      <c r="Q30" s="137"/>
      <c r="R30" s="137"/>
      <c r="S30" s="137"/>
      <c r="T30" s="137"/>
      <c r="U30" s="137"/>
      <c r="V30" s="137"/>
    </row>
    <row r="31" spans="1:94" x14ac:dyDescent="0.25">
      <c r="D31" s="137"/>
      <c r="E31" s="137"/>
      <c r="F31" s="137"/>
      <c r="G31" s="137"/>
      <c r="H31" s="137"/>
      <c r="I31" s="137"/>
      <c r="J31" s="137"/>
      <c r="K31" s="137"/>
      <c r="L31" s="137"/>
      <c r="N31" s="137"/>
      <c r="O31" s="137"/>
      <c r="P31" s="137"/>
      <c r="Q31" s="137"/>
      <c r="R31" s="137"/>
      <c r="S31" s="137"/>
      <c r="T31" s="137"/>
      <c r="U31" s="137"/>
      <c r="V31" s="137"/>
    </row>
    <row r="32" spans="1:94" x14ac:dyDescent="0.25">
      <c r="D32" s="137"/>
      <c r="E32" s="137"/>
      <c r="F32" s="137"/>
      <c r="G32" s="137"/>
      <c r="H32" s="137"/>
      <c r="I32" s="137"/>
      <c r="J32" s="137"/>
      <c r="K32" s="137"/>
      <c r="L32" s="137"/>
      <c r="N32" s="137"/>
      <c r="O32" s="137"/>
      <c r="P32" s="137"/>
      <c r="Q32" s="137"/>
      <c r="R32" s="137"/>
      <c r="S32" s="137"/>
      <c r="T32" s="137"/>
      <c r="U32" s="137"/>
      <c r="V32" s="137"/>
    </row>
    <row r="33" spans="4:22" x14ac:dyDescent="0.25">
      <c r="D33" s="137"/>
      <c r="E33" s="137"/>
      <c r="F33" s="137"/>
      <c r="G33" s="137"/>
      <c r="H33" s="137"/>
      <c r="I33" s="137"/>
      <c r="J33" s="137"/>
      <c r="K33" s="137"/>
      <c r="L33" s="137"/>
      <c r="N33" s="137"/>
      <c r="O33" s="137"/>
      <c r="P33" s="137"/>
      <c r="Q33" s="137"/>
      <c r="R33" s="137"/>
      <c r="S33" s="137"/>
      <c r="T33" s="137"/>
      <c r="U33" s="137"/>
      <c r="V33" s="137"/>
    </row>
    <row r="34" spans="4:22" x14ac:dyDescent="0.25">
      <c r="D34" s="137"/>
      <c r="E34" s="137"/>
      <c r="F34" s="137"/>
      <c r="G34" s="137"/>
      <c r="H34" s="137"/>
      <c r="I34" s="137"/>
      <c r="J34" s="137"/>
      <c r="K34" s="137"/>
      <c r="L34" s="137"/>
      <c r="N34" s="137"/>
      <c r="O34" s="137"/>
      <c r="P34" s="137"/>
      <c r="Q34" s="137"/>
      <c r="R34" s="137"/>
      <c r="S34" s="137"/>
      <c r="T34" s="137"/>
      <c r="U34" s="137"/>
      <c r="V34" s="137"/>
    </row>
    <row r="35" spans="4:22" x14ac:dyDescent="0.25">
      <c r="D35" s="137"/>
      <c r="E35" s="137"/>
      <c r="F35" s="137"/>
      <c r="G35" s="137"/>
      <c r="H35" s="137"/>
      <c r="I35" s="137"/>
      <c r="J35" s="137"/>
      <c r="K35" s="137"/>
      <c r="L35" s="137"/>
      <c r="N35" s="137"/>
      <c r="O35" s="137"/>
      <c r="P35" s="137"/>
      <c r="Q35" s="137"/>
      <c r="R35" s="137"/>
      <c r="S35" s="137"/>
      <c r="T35" s="137"/>
      <c r="U35" s="137"/>
      <c r="V35" s="137"/>
    </row>
    <row r="36" spans="4:22" x14ac:dyDescent="0.25">
      <c r="D36" s="137"/>
      <c r="E36" s="137"/>
      <c r="F36" s="137"/>
      <c r="G36" s="137"/>
      <c r="H36" s="137"/>
      <c r="I36" s="137"/>
      <c r="J36" s="137"/>
      <c r="K36" s="137"/>
      <c r="L36" s="137"/>
      <c r="N36" s="137"/>
      <c r="O36" s="137"/>
      <c r="P36" s="137"/>
      <c r="Q36" s="137"/>
      <c r="R36" s="137"/>
      <c r="S36" s="137"/>
      <c r="T36" s="137"/>
      <c r="U36" s="137"/>
      <c r="V36" s="137"/>
    </row>
    <row r="37" spans="4:22" x14ac:dyDescent="0.25">
      <c r="D37" s="137"/>
      <c r="E37" s="137"/>
      <c r="F37" s="137"/>
      <c r="G37" s="137"/>
      <c r="H37" s="137"/>
      <c r="I37" s="137"/>
      <c r="J37" s="137"/>
      <c r="K37" s="137"/>
      <c r="L37" s="137"/>
      <c r="N37" s="137"/>
      <c r="O37" s="137"/>
      <c r="P37" s="137"/>
      <c r="Q37" s="137"/>
      <c r="R37" s="137"/>
      <c r="S37" s="137"/>
      <c r="T37" s="137"/>
      <c r="U37" s="137"/>
      <c r="V37" s="137"/>
    </row>
    <row r="38" spans="4:22" x14ac:dyDescent="0.25">
      <c r="D38" s="137"/>
      <c r="E38" s="137"/>
      <c r="F38" s="137"/>
      <c r="G38" s="137"/>
      <c r="H38" s="137"/>
      <c r="I38" s="137"/>
      <c r="J38" s="137"/>
      <c r="K38" s="137"/>
      <c r="L38" s="137"/>
      <c r="N38" s="137"/>
      <c r="O38" s="137"/>
      <c r="P38" s="137"/>
      <c r="Q38" s="137"/>
      <c r="R38" s="137"/>
      <c r="S38" s="137"/>
      <c r="T38" s="137"/>
      <c r="U38" s="137"/>
      <c r="V38" s="137"/>
    </row>
    <row r="39" spans="4:22" x14ac:dyDescent="0.25">
      <c r="D39" s="137"/>
      <c r="E39" s="137"/>
      <c r="F39" s="137"/>
      <c r="G39" s="137"/>
      <c r="H39" s="137"/>
      <c r="I39" s="137"/>
      <c r="J39" s="137"/>
      <c r="K39" s="137"/>
      <c r="L39" s="137"/>
      <c r="N39" s="137"/>
      <c r="O39" s="137"/>
      <c r="P39" s="137"/>
      <c r="Q39" s="137"/>
      <c r="R39" s="137"/>
      <c r="S39" s="137"/>
      <c r="T39" s="137"/>
      <c r="U39" s="137"/>
      <c r="V39" s="137"/>
    </row>
    <row r="40" spans="4:22" x14ac:dyDescent="0.25">
      <c r="D40" s="137"/>
      <c r="E40" s="137"/>
      <c r="F40" s="137"/>
      <c r="G40" s="137"/>
      <c r="H40" s="137"/>
      <c r="I40" s="137"/>
      <c r="J40" s="137"/>
      <c r="K40" s="137"/>
      <c r="L40" s="137"/>
      <c r="N40" s="137"/>
      <c r="O40" s="137"/>
      <c r="P40" s="137"/>
      <c r="Q40" s="137"/>
      <c r="R40" s="137"/>
      <c r="S40" s="137"/>
      <c r="T40" s="137"/>
      <c r="U40" s="137"/>
      <c r="V40" s="137"/>
    </row>
    <row r="41" spans="4:22" x14ac:dyDescent="0.25">
      <c r="D41" s="137"/>
      <c r="E41" s="137"/>
      <c r="F41" s="137"/>
      <c r="G41" s="137"/>
      <c r="H41" s="137"/>
      <c r="I41" s="137"/>
      <c r="J41" s="137"/>
      <c r="K41" s="137"/>
      <c r="L41" s="137"/>
      <c r="N41" s="137"/>
      <c r="O41" s="137"/>
      <c r="P41" s="137"/>
      <c r="Q41" s="137"/>
      <c r="R41" s="137"/>
      <c r="S41" s="137"/>
      <c r="T41" s="137"/>
      <c r="U41" s="137"/>
      <c r="V41" s="137"/>
    </row>
    <row r="42" spans="4:22" x14ac:dyDescent="0.25">
      <c r="D42" s="137"/>
      <c r="E42" s="137"/>
      <c r="F42" s="137"/>
      <c r="G42" s="137"/>
      <c r="H42" s="137"/>
      <c r="I42" s="137"/>
      <c r="J42" s="137"/>
      <c r="K42" s="137"/>
      <c r="L42" s="137"/>
      <c r="N42" s="137"/>
      <c r="O42" s="137"/>
      <c r="P42" s="137"/>
      <c r="Q42" s="137"/>
      <c r="R42" s="137"/>
      <c r="S42" s="137"/>
      <c r="T42" s="137"/>
      <c r="U42" s="137"/>
      <c r="V42" s="137"/>
    </row>
    <row r="43" spans="4:22" x14ac:dyDescent="0.25">
      <c r="D43" s="137"/>
      <c r="E43" s="137"/>
      <c r="F43" s="137"/>
      <c r="G43" s="137"/>
      <c r="H43" s="137"/>
      <c r="I43" s="137"/>
      <c r="J43" s="137"/>
      <c r="K43" s="137"/>
      <c r="L43" s="137"/>
      <c r="N43" s="137"/>
      <c r="O43" s="137"/>
      <c r="P43" s="137"/>
      <c r="Q43" s="137"/>
      <c r="R43" s="137"/>
      <c r="S43" s="137"/>
      <c r="T43" s="137"/>
      <c r="U43" s="137"/>
      <c r="V43" s="137"/>
    </row>
    <row r="44" spans="4:22" x14ac:dyDescent="0.25">
      <c r="D44" s="137"/>
      <c r="E44" s="137"/>
      <c r="F44" s="137"/>
      <c r="G44" s="137"/>
      <c r="H44" s="137"/>
      <c r="I44" s="137"/>
      <c r="J44" s="137"/>
      <c r="K44" s="137"/>
      <c r="L44" s="137"/>
      <c r="N44" s="137"/>
      <c r="O44" s="137"/>
      <c r="P44" s="137"/>
      <c r="Q44" s="137"/>
      <c r="R44" s="137"/>
      <c r="S44" s="137"/>
      <c r="T44" s="137"/>
      <c r="U44" s="137"/>
      <c r="V44" s="137"/>
    </row>
    <row r="45" spans="4:22" x14ac:dyDescent="0.25">
      <c r="D45" s="137"/>
      <c r="E45" s="137"/>
      <c r="F45" s="137"/>
      <c r="G45" s="137"/>
      <c r="H45" s="137"/>
      <c r="I45" s="137"/>
      <c r="J45" s="137"/>
      <c r="K45" s="137"/>
      <c r="L45" s="137"/>
      <c r="N45" s="137"/>
      <c r="O45" s="137"/>
      <c r="P45" s="137"/>
      <c r="Q45" s="137"/>
      <c r="R45" s="137"/>
      <c r="S45" s="137"/>
      <c r="T45" s="137"/>
      <c r="U45" s="137"/>
      <c r="V45" s="137"/>
    </row>
    <row r="46" spans="4:22" x14ac:dyDescent="0.25">
      <c r="D46" s="137"/>
      <c r="E46" s="137"/>
      <c r="F46" s="137"/>
      <c r="G46" s="137"/>
      <c r="H46" s="137"/>
      <c r="I46" s="137"/>
      <c r="J46" s="137"/>
      <c r="K46" s="137"/>
      <c r="L46" s="137"/>
      <c r="N46" s="137"/>
      <c r="O46" s="137"/>
      <c r="P46" s="137"/>
      <c r="Q46" s="137"/>
      <c r="R46" s="137"/>
      <c r="S46" s="137"/>
      <c r="T46" s="137"/>
      <c r="U46" s="137"/>
      <c r="V46" s="137"/>
    </row>
    <row r="47" spans="4:22" x14ac:dyDescent="0.25">
      <c r="D47" s="137"/>
      <c r="E47" s="137"/>
      <c r="F47" s="137"/>
      <c r="G47" s="137"/>
      <c r="H47" s="137"/>
      <c r="I47" s="137"/>
      <c r="J47" s="137"/>
      <c r="K47" s="137"/>
      <c r="L47" s="137"/>
      <c r="N47" s="137"/>
      <c r="O47" s="137"/>
      <c r="P47" s="137"/>
      <c r="Q47" s="137"/>
      <c r="R47" s="137"/>
      <c r="S47" s="137"/>
      <c r="T47" s="137"/>
      <c r="U47" s="137"/>
      <c r="V47" s="137"/>
    </row>
    <row r="48" spans="4:22" x14ac:dyDescent="0.25">
      <c r="D48" s="137"/>
      <c r="E48" s="137"/>
      <c r="F48" s="137"/>
      <c r="G48" s="137"/>
      <c r="H48" s="137"/>
      <c r="I48" s="137"/>
      <c r="J48" s="137"/>
      <c r="K48" s="137"/>
      <c r="L48" s="137"/>
      <c r="N48" s="137"/>
      <c r="O48" s="137"/>
      <c r="P48" s="137"/>
      <c r="Q48" s="137"/>
      <c r="R48" s="137"/>
      <c r="S48" s="137"/>
      <c r="T48" s="137"/>
      <c r="U48" s="137"/>
      <c r="V48" s="137"/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DA7D6-EF2E-4282-948C-084CEC4FE2D5}">
  <dimension ref="A1:L17"/>
  <sheetViews>
    <sheetView tabSelected="1" zoomScale="85" zoomScaleNormal="85" workbookViewId="0">
      <selection activeCell="A3" sqref="A3"/>
    </sheetView>
  </sheetViews>
  <sheetFormatPr defaultRowHeight="15" x14ac:dyDescent="0.25"/>
  <cols>
    <col min="2" max="2" width="15.7109375" customWidth="1"/>
    <col min="3" max="10" width="14.140625" customWidth="1"/>
    <col min="11" max="11" width="11.42578125" customWidth="1"/>
    <col min="12" max="12" width="9.28515625" customWidth="1"/>
  </cols>
  <sheetData>
    <row r="1" spans="1:12" x14ac:dyDescent="0.25">
      <c r="C1" s="115" t="s">
        <v>2451</v>
      </c>
      <c r="D1" s="115" t="s">
        <v>2452</v>
      </c>
      <c r="E1" s="115" t="s">
        <v>2453</v>
      </c>
      <c r="F1" s="115" t="s">
        <v>2454</v>
      </c>
      <c r="G1" s="115" t="s">
        <v>2455</v>
      </c>
      <c r="H1" s="115" t="s">
        <v>2456</v>
      </c>
      <c r="I1" s="115" t="s">
        <v>2457</v>
      </c>
      <c r="J1" s="115" t="s">
        <v>2458</v>
      </c>
      <c r="K1" s="115" t="s">
        <v>2459</v>
      </c>
    </row>
    <row r="2" spans="1:12" x14ac:dyDescent="0.25">
      <c r="A2" t="s">
        <v>2460</v>
      </c>
      <c r="C2" t="s">
        <v>2117</v>
      </c>
      <c r="D2" t="s">
        <v>2118</v>
      </c>
      <c r="E2" t="s">
        <v>2119</v>
      </c>
      <c r="F2" t="s">
        <v>2120</v>
      </c>
      <c r="G2" t="s">
        <v>2121</v>
      </c>
      <c r="H2" t="s">
        <v>2122</v>
      </c>
      <c r="I2" t="s">
        <v>2123</v>
      </c>
      <c r="J2" t="s">
        <v>2124</v>
      </c>
      <c r="K2" t="s">
        <v>15</v>
      </c>
    </row>
    <row r="3" spans="1:12" x14ac:dyDescent="0.25">
      <c r="A3" s="127" t="s">
        <v>2433</v>
      </c>
      <c r="C3" t="s">
        <v>2415</v>
      </c>
      <c r="D3" t="s">
        <v>2416</v>
      </c>
      <c r="E3" t="s">
        <v>2417</v>
      </c>
      <c r="F3" t="s">
        <v>2418</v>
      </c>
      <c r="G3" t="s">
        <v>2419</v>
      </c>
      <c r="H3" t="s">
        <v>2413</v>
      </c>
      <c r="I3" t="s">
        <v>2414</v>
      </c>
      <c r="J3" t="s">
        <v>2421</v>
      </c>
      <c r="K3" s="123" t="s">
        <v>2420</v>
      </c>
      <c r="L3" s="123"/>
    </row>
    <row r="4" spans="1:12" x14ac:dyDescent="0.25">
      <c r="B4">
        <v>1991</v>
      </c>
      <c r="C4" s="114">
        <f>SUMIFS(CT_Bands_2003_Rates!D$4:D$25, CT_Bands_2003_Rates!$C$4:$C$25, CT_Bands_Chart!$A$3)</f>
        <v>1.5701161999999998E-2</v>
      </c>
      <c r="D4" s="114">
        <f>SUMIFS(CT_Bands_2003_Rates!E$4:E$25, CT_Bands_2003_Rates!$C$4:$C$25, CT_Bands_Chart!$A$3)</f>
        <v>1.1692304926362014E-2</v>
      </c>
      <c r="E4" s="114">
        <f>SUMIFS(CT_Bands_2003_Rates!F$4:F$25, CT_Bands_2003_Rates!$C$4:$C$25, CT_Bands_Chart!$A$3)</f>
        <v>9.2359504824985807E-3</v>
      </c>
      <c r="F4" s="114">
        <f>SUMIFS(CT_Bands_2003_Rates!G$4:G$25, CT_Bands_2003_Rates!$C$4:$C$25, CT_Bands_Chart!$A$3)</f>
        <v>7.597320113290079E-3</v>
      </c>
      <c r="G4" s="114">
        <f>SUMIFS(CT_Bands_2003_Rates!H$4:H$25, CT_Bands_2003_Rates!$C$4:$C$25, CT_Bands_Chart!$A$3)</f>
        <v>7.0208333807587307E-3</v>
      </c>
      <c r="H4" s="114">
        <f>SUMIFS(CT_Bands_2003_Rates!I$4:I$25, CT_Bands_2003_Rates!$C$4:$C$25, CT_Bands_Chart!$A$3)</f>
        <v>6.1480379541711391E-3</v>
      </c>
      <c r="I4" s="114">
        <f>SUMIFS(CT_Bands_2003_Rates!J$4:J$25, CT_Bands_2003_Rates!$C$4:$C$25, CT_Bands_Chart!$A$3)</f>
        <v>4.9897718307018377E-3</v>
      </c>
      <c r="J4" s="114">
        <f>SUMIFS(CT_Bands_2003_Rates!K$4:K$25, CT_Bands_2003_Rates!$C$4:$C$25, CT_Bands_Chart!$A$3)</f>
        <v>4.3749340712482534E-3</v>
      </c>
      <c r="K4" s="114">
        <f>SUMIFS(CT_Bands_2003_Rates!L$4:L$25, CT_Bands_2003_Rates!$C$4:$C$25, CT_Bands_Chart!$A$3)</f>
        <v>4.5044267984406571E-3</v>
      </c>
      <c r="L4" s="114"/>
    </row>
    <row r="5" spans="1:12" x14ac:dyDescent="0.25">
      <c r="A5" t="s">
        <v>2405</v>
      </c>
      <c r="B5" t="s">
        <v>2407</v>
      </c>
      <c r="C5" s="49">
        <f>SUMIFS(CT_Receipts_2003!X$4:X$25, CT_Receipts_2003!$C$4:$C$25,$A$3)</f>
        <v>5252038.6889999993</v>
      </c>
      <c r="D5" s="49">
        <f>SUMIFS(CT_Receipts_2003!Y$4:Y$25, CT_Receipts_2003!$C$4:$C$25,$A$3)</f>
        <v>13161499.046499999</v>
      </c>
      <c r="E5" s="49">
        <f>SUMIFS(CT_Receipts_2003!Z$4:Z$25, CT_Receipts_2003!$C$4:$C$25,$A$3)</f>
        <v>32752623.932</v>
      </c>
      <c r="F5" s="49">
        <f>SUMIFS(CT_Receipts_2003!AA$4:AA$25, CT_Receipts_2003!$C$4:$C$25,$A$3)</f>
        <v>23475199.835250001</v>
      </c>
      <c r="G5" s="49">
        <f>SUMIFS(CT_Receipts_2003!AB$4:AB$25, CT_Receipts_2003!$C$4:$C$25,$A$3)</f>
        <v>23834363.916000001</v>
      </c>
      <c r="H5" s="49">
        <f>SUMIFS(CT_Receipts_2003!AC$4:AC$25, CT_Receipts_2003!$C$4:$C$25,$A$3)</f>
        <v>19773650.893749997</v>
      </c>
      <c r="I5" s="49">
        <f>SUMIFS(CT_Receipts_2003!AD$4:AD$25, CT_Receipts_2003!$C$4:$C$25,$A$3)</f>
        <v>9479576.5574999992</v>
      </c>
      <c r="J5" s="49">
        <f>SUMIFS(CT_Receipts_2003!AE$4:AE$25, CT_Receipts_2003!$C$4:$C$25,$A$3)</f>
        <v>2084329.2555</v>
      </c>
      <c r="K5" s="49">
        <f>SUMIFS(CT_Receipts_2003!AF$4:AF$25, CT_Receipts_2003!$C$4:$C$25,$A$3)</f>
        <v>906742.10549999995</v>
      </c>
    </row>
    <row r="6" spans="1:12" x14ac:dyDescent="0.25">
      <c r="A6" t="s">
        <v>2406</v>
      </c>
      <c r="B6" t="s">
        <v>2408</v>
      </c>
      <c r="C6" s="116">
        <f>SUMIFS(CT_Bands_LAs_2003!O$4:O$25, CT_Bands_LAs_2003!$C$4:$C$25, $A$3)</f>
        <v>6.3119162185111807E-2</v>
      </c>
      <c r="D6" s="116">
        <f>SUMIFS(CT_Bands_LAs_2003!P$4:P$25, CT_Bands_LAs_2003!$C$4:$C$25, $A$3)</f>
        <v>0.13529578262100198</v>
      </c>
      <c r="E6" s="116">
        <f>SUMIFS(CT_Bands_LAs_2003!Q$4:Q$25, CT_Bands_LAs_2003!$C$4:$C$25, $A$3)</f>
        <v>0.29408434757996038</v>
      </c>
      <c r="F6" s="116">
        <f>SUMIFS(CT_Bands_LAs_2003!R$4:R$25, CT_Bands_LAs_2003!$C$4:$C$25, $A$3)</f>
        <v>0.1869515992074724</v>
      </c>
      <c r="G6" s="116">
        <f>SUMIFS(CT_Bands_LAs_2003!S$4:S$25, CT_Bands_LAs_2003!$C$4:$C$25, $A$3)</f>
        <v>0.15525049532974808</v>
      </c>
      <c r="H6" s="116">
        <f>SUMIFS(CT_Bands_LAs_2003!T$4:T$25, CT_Bands_LAs_2003!$C$4:$C$25, $A$3)</f>
        <v>0.10840645343900368</v>
      </c>
      <c r="I6" s="116">
        <f>SUMIFS(CT_Bands_LAs_2003!U$4:U$25, CT_Bands_LAs_2003!$C$4:$C$25, $A$3)</f>
        <v>4.5428814039060288E-2</v>
      </c>
      <c r="J6" s="116">
        <f>SUMIFS(CT_Bands_LAs_2003!V$4:V$25, CT_Bands_LAs_2003!$C$4:$C$25, $A$3)</f>
        <v>8.3498443249363143E-3</v>
      </c>
      <c r="K6" s="116">
        <f>SUMIFS(CT_Bands_LAs_2003!W$4:W$25, CT_Bands_LAs_2003!$C$4:$C$25, $A$3)</f>
        <v>3.1135012737050667E-3</v>
      </c>
      <c r="L6" s="51"/>
    </row>
    <row r="7" spans="1:12" x14ac:dyDescent="0.25">
      <c r="B7">
        <v>2022</v>
      </c>
      <c r="C7" s="114">
        <f>SUMIFS(CT_Bands_2022_Rates!D$4:D$25, CT_Bands_2003_Rates!$C$4:$C$25, CT_Bands_Chart!$A$3)</f>
        <v>6.000000000000001E-3</v>
      </c>
      <c r="D7" s="114">
        <f>SUMIFS(CT_Bands_2022_Rates!E$4:E$25, CT_Bands_2003_Rates!$C$4:$C$25, CT_Bands_Chart!$A$3)</f>
        <v>6.0000000000000001E-3</v>
      </c>
      <c r="E7" s="114">
        <f>SUMIFS(CT_Bands_2022_Rates!F$4:F$25, CT_Bands_2003_Rates!$C$4:$C$25, CT_Bands_Chart!$A$3)</f>
        <v>7.0000000000000001E-3</v>
      </c>
      <c r="F7" s="114">
        <f>SUMIFS(CT_Bands_2022_Rates!G$4:G$25, CT_Bands_2003_Rates!$C$4:$C$25, CT_Bands_Chart!$A$3)</f>
        <v>8.199999999999999E-3</v>
      </c>
      <c r="G7" s="114">
        <f>SUMIFS(CT_Bands_2022_Rates!H$4:H$25, CT_Bands_2003_Rates!$C$4:$C$25, CT_Bands_Chart!$A$3)</f>
        <v>8.6999999999999994E-3</v>
      </c>
      <c r="H7" s="114">
        <f>SUMIFS(CT_Bands_2022_Rates!I$4:I$25, CT_Bands_2003_Rates!$C$4:$C$25, CT_Bands_Chart!$A$3)</f>
        <v>8.9999999999999993E-3</v>
      </c>
      <c r="I7" s="114">
        <f>SUMIFS(CT_Bands_2022_Rates!J$4:J$25, CT_Bands_2003_Rates!$C$4:$C$25, CT_Bands_Chart!$A$3)</f>
        <v>0.01</v>
      </c>
      <c r="J7" s="114">
        <f>SUMIFS(CT_Bands_2022_Rates!K$4:K$25, CT_Bands_2003_Rates!$C$4:$C$25, CT_Bands_Chart!$A$3)</f>
        <v>0.01</v>
      </c>
      <c r="K7" s="114">
        <f>SUMIFS(CT_Bands_2022_Rates!L$4:L$25, CT_Bands_2003_Rates!$C$4:$C$25, CT_Bands_Chart!$A$3)</f>
        <v>0.01</v>
      </c>
      <c r="L7" s="114"/>
    </row>
    <row r="8" spans="1:12" x14ac:dyDescent="0.25">
      <c r="A8" t="s">
        <v>2160</v>
      </c>
      <c r="B8" t="s">
        <v>2161</v>
      </c>
      <c r="C8" s="49">
        <f>SUMIFS(CT_Modelling_LAs!AA$4:AA$25, CT_Modelling_LAs!$C$4:$C$25, $A$3)</f>
        <v>1273946.5337562303</v>
      </c>
      <c r="D8" s="49">
        <f>SUMIFS(CT_Modelling_LAs!AB$4:AB$25, CT_Modelling_LAs!$C$4:$C$25, $A$3)</f>
        <v>8958681.0761214327</v>
      </c>
      <c r="E8" s="49">
        <f>SUMIFS(CT_Modelling_LAs!AC$4:AC$25, CT_Modelling_LAs!$C$4:$C$25, $A$3)</f>
        <v>26376883.19732669</v>
      </c>
      <c r="F8" s="49">
        <f>SUMIFS(CT_Modelling_LAs!AD$4:AD$25, CT_Modelling_LAs!$C$4:$C$25, $A$3)</f>
        <v>28090484.967739012</v>
      </c>
      <c r="G8" s="49">
        <f>SUMIFS(CT_Modelling_LAs!AE$4:AE$25, CT_Modelling_LAs!$C$4:$C$25, $A$3)</f>
        <v>27540452.57453556</v>
      </c>
      <c r="H8" s="49">
        <f>SUMIFS(CT_Modelling_LAs!AF$4:AF$25, CT_Modelling_LAs!$C$4:$C$25, $A$3)</f>
        <v>23430510.785002265</v>
      </c>
      <c r="I8" s="49">
        <f>SUMIFS(CT_Modelling_LAs!AG$4:AG$25, CT_Modelling_LAs!$C$4:$C$25, $A$3)</f>
        <v>8351434.3543271404</v>
      </c>
      <c r="J8" s="49">
        <f>SUMIFS(CT_Modelling_LAs!AH$4:AH$25, CT_Modelling_LAs!$C$4:$C$25, $A$3)</f>
        <v>3377086.3683733577</v>
      </c>
      <c r="K8" s="49">
        <f>SUMIFS(CT_Modelling_LAs!AI$4:AI$25, CT_Modelling_LAs!$C$4:$C$25, $A$3)</f>
        <v>1471795.8994109649</v>
      </c>
      <c r="L8" s="49"/>
    </row>
    <row r="9" spans="1:12" x14ac:dyDescent="0.25">
      <c r="A9" t="s">
        <v>2162</v>
      </c>
      <c r="B9" t="s">
        <v>2163</v>
      </c>
      <c r="C9" s="51">
        <f>SUMIFS(CT_Bands_LAs_2022!P$5:P$26, CT_Bands_LAs_2022!$C$5:$C$26, $A$3)</f>
        <v>3.9873130946986857E-2</v>
      </c>
      <c r="D9" s="51">
        <f>SUMIFS(CT_Bands_LAs_2022!Q$5:Q$26, CT_Bands_LAs_2022!$C$5:$C$26, $A$3)</f>
        <v>0.17897598550067967</v>
      </c>
      <c r="E9" s="51">
        <f>SUMIFS(CT_Bands_LAs_2022!R$5:R$26, CT_Bands_LAs_2022!$C$5:$C$26, $A$3)</f>
        <v>0.31218849116447667</v>
      </c>
      <c r="F9" s="51">
        <f>SUMIFS(CT_Bands_LAs_2022!S$5:S$26, CT_Bands_LAs_2022!$C$5:$C$26, $A$3)</f>
        <v>0.20752152242863617</v>
      </c>
      <c r="G9" s="51">
        <f>SUMIFS(CT_Bands_LAs_2022!T$5:T$26, CT_Bands_LAs_2022!$C$5:$C$26, $A$3)</f>
        <v>0.14499320344358857</v>
      </c>
      <c r="H9" s="51">
        <f>SUMIFS(CT_Bands_LAs_2022!U$5:U$26, CT_Bands_LAs_2022!$C$5:$C$26, $A$3)</f>
        <v>8.8355233348436799E-2</v>
      </c>
      <c r="I9" s="51">
        <f>SUMIFS(CT_Bands_LAs_2022!V$5:V$26, CT_Bands_LAs_2022!$C$5:$C$26, $A$3)</f>
        <v>1.9936565473493428E-2</v>
      </c>
      <c r="J9" s="51">
        <f>SUMIFS(CT_Bands_LAs_2022!W$5:W$26, CT_Bands_LAs_2022!$C$5:$C$26, $A$3)</f>
        <v>5.8903488898957865E-3</v>
      </c>
      <c r="K9" s="51">
        <f>SUMIFS(CT_Bands_LAs_2022!X$5:X$26, CT_Bands_LAs_2022!$C$5:$C$26, $A$3)</f>
        <v>2.2655188038060714E-3</v>
      </c>
      <c r="L9" s="114"/>
    </row>
    <row r="13" spans="1:12" x14ac:dyDescent="0.25">
      <c r="C13" s="114"/>
      <c r="D13" s="114"/>
      <c r="E13" s="114"/>
      <c r="F13" s="114"/>
      <c r="G13" s="114"/>
      <c r="H13" s="114"/>
      <c r="I13" s="114"/>
      <c r="J13" s="114"/>
      <c r="K13" s="114"/>
      <c r="L13" s="114"/>
    </row>
    <row r="14" spans="1:12" x14ac:dyDescent="0.25">
      <c r="C14" s="51"/>
      <c r="D14" s="51"/>
      <c r="E14" s="51"/>
      <c r="F14" s="51"/>
      <c r="G14" s="51"/>
      <c r="H14" s="51"/>
      <c r="I14" s="51"/>
      <c r="J14" s="51"/>
      <c r="K14" s="51"/>
      <c r="L14" s="51"/>
    </row>
    <row r="15" spans="1:12" x14ac:dyDescent="0.25">
      <c r="C15" s="114"/>
      <c r="D15" s="114"/>
      <c r="E15" s="114"/>
      <c r="F15" s="114"/>
      <c r="G15" s="114"/>
      <c r="H15" s="114"/>
      <c r="I15" s="114"/>
      <c r="J15" s="114"/>
      <c r="K15" s="114"/>
      <c r="L15" s="114"/>
    </row>
    <row r="16" spans="1:12" x14ac:dyDescent="0.25">
      <c r="C16" s="114"/>
      <c r="D16" s="114"/>
      <c r="E16" s="114"/>
      <c r="F16" s="114"/>
      <c r="G16" s="114"/>
      <c r="H16" s="114"/>
      <c r="I16" s="114"/>
      <c r="J16" s="114"/>
      <c r="K16" s="114"/>
      <c r="L16" s="114"/>
    </row>
    <row r="17" spans="11:12" x14ac:dyDescent="0.25">
      <c r="K17" s="49"/>
      <c r="L17" s="49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90909-81E9-444B-BECE-1B892C0FEDAB}">
  <dimension ref="A2:L17"/>
  <sheetViews>
    <sheetView zoomScale="85" zoomScaleNormal="85" workbookViewId="0">
      <selection activeCell="A3" sqref="A3"/>
    </sheetView>
  </sheetViews>
  <sheetFormatPr defaultRowHeight="15" x14ac:dyDescent="0.25"/>
  <cols>
    <col min="2" max="2" width="15.7109375" customWidth="1"/>
    <col min="3" max="10" width="14.140625" customWidth="1"/>
    <col min="11" max="11" width="11.42578125" customWidth="1"/>
    <col min="12" max="12" width="9.28515625" customWidth="1"/>
  </cols>
  <sheetData>
    <row r="2" spans="1:12" x14ac:dyDescent="0.25">
      <c r="C2" t="s">
        <v>2117</v>
      </c>
      <c r="D2" t="s">
        <v>2118</v>
      </c>
      <c r="E2" t="s">
        <v>2119</v>
      </c>
      <c r="F2" t="s">
        <v>2120</v>
      </c>
      <c r="G2" t="s">
        <v>2121</v>
      </c>
      <c r="H2" t="s">
        <v>2122</v>
      </c>
      <c r="I2" t="s">
        <v>2123</v>
      </c>
      <c r="J2" t="s">
        <v>2124</v>
      </c>
      <c r="K2" t="s">
        <v>15</v>
      </c>
    </row>
    <row r="3" spans="1:12" x14ac:dyDescent="0.25">
      <c r="A3" s="127" t="s">
        <v>2220</v>
      </c>
      <c r="C3" t="s">
        <v>2422</v>
      </c>
      <c r="D3" t="s">
        <v>2423</v>
      </c>
      <c r="E3" t="s">
        <v>2424</v>
      </c>
      <c r="F3" t="s">
        <v>2425</v>
      </c>
      <c r="G3" t="s">
        <v>2426</v>
      </c>
      <c r="H3" t="s">
        <v>2427</v>
      </c>
      <c r="I3" t="s">
        <v>2428</v>
      </c>
      <c r="J3" t="s">
        <v>2430</v>
      </c>
      <c r="K3" s="123" t="s">
        <v>2429</v>
      </c>
      <c r="L3" s="123"/>
    </row>
    <row r="4" spans="1:12" x14ac:dyDescent="0.25">
      <c r="B4" t="s">
        <v>2432</v>
      </c>
      <c r="C4" s="114">
        <f>SUMIFS(CT_Bands_2003_Rates!D$4:D$25, CT_Bands_2003_Rates!$C$4:$C$25, CT_Bands_Chart_Cardiff!$A$3)</f>
        <v>1.4549859546666667E-2</v>
      </c>
      <c r="D4" s="114">
        <f>SUMIFS(CT_Bands_2003_Rates!E$4:E$25, CT_Bands_2003_Rates!$C$4:$C$25, CT_Bands_Chart_Cardiff!$A$3)</f>
        <v>1.0834955683876522E-2</v>
      </c>
      <c r="E4" s="114">
        <f>SUMIFS(CT_Bands_2003_Rates!F$4:F$25, CT_Bands_2003_Rates!$C$4:$C$25, CT_Bands_Chart_Cardiff!$A$3)</f>
        <v>8.5587157371105772E-3</v>
      </c>
      <c r="F4" s="114">
        <f>SUMIFS(CT_Bands_2003_Rates!G$4:G$25, CT_Bands_2003_Rates!$C$4:$C$25, CT_Bands_Chart_Cardiff!$A$3)</f>
        <v>7.0402394790548837E-3</v>
      </c>
      <c r="G4" s="114">
        <f>SUMIFS(CT_Bands_2003_Rates!H$4:H$25, CT_Bands_2003_Rates!$C$4:$C$25, CT_Bands_Chart_Cardiff!$A$3)</f>
        <v>6.5060241777384646E-3</v>
      </c>
      <c r="H4" s="114">
        <f>SUMIFS(CT_Bands_2003_Rates!I$4:I$25, CT_Bands_2003_Rates!$C$4:$C$25, CT_Bands_Chart_Cardiff!$A$3)</f>
        <v>5.6972272957100858E-3</v>
      </c>
      <c r="I4" s="114">
        <f>SUMIFS(CT_Bands_2003_Rates!J$4:J$25, CT_Bands_2003_Rates!$C$4:$C$25, CT_Bands_Chart_Cardiff!$A$3)</f>
        <v>4.6238921238202337E-3</v>
      </c>
      <c r="J4" s="114">
        <f>SUMIFS(CT_Bands_2003_Rates!K$4:K$25, CT_Bands_2003_Rates!$C$4:$C$25, CT_Bands_Chart_Cardiff!$A$3)</f>
        <v>4.0541379206576345E-3</v>
      </c>
      <c r="K4" s="114">
        <f>SUMIFS(CT_Bands_2003_Rates!L$4:L$25, CT_Bands_2003_Rates!$C$4:$C$25, CT_Bands_Chart_Cardiff!$A$3)</f>
        <v>4.1741354719830905E-3</v>
      </c>
      <c r="L4" s="114"/>
    </row>
    <row r="5" spans="1:12" x14ac:dyDescent="0.25">
      <c r="A5" t="s">
        <v>2405</v>
      </c>
      <c r="B5" t="s">
        <v>2407</v>
      </c>
      <c r="C5" s="49">
        <f>SUMIFS(CT_Receipts_2003!X$4:X$25, CT_Receipts_2003!$C$4:$C$25,$A$3)</f>
        <v>5772656.7751399996</v>
      </c>
      <c r="D5" s="49">
        <f>SUMIFS(CT_Receipts_2003!Y$4:Y$25, CT_Receipts_2003!$C$4:$C$25,$A$3)</f>
        <v>25767801.257146668</v>
      </c>
      <c r="E5" s="49">
        <f>SUMIFS(CT_Receipts_2003!Z$4:Z$25, CT_Receipts_2003!$C$4:$C$25,$A$3)</f>
        <v>50007867.261893332</v>
      </c>
      <c r="F5" s="49">
        <f>SUMIFS(CT_Receipts_2003!AA$4:AA$25, CT_Receipts_2003!$C$4:$C$25,$A$3)</f>
        <v>60367367.259120002</v>
      </c>
      <c r="G5" s="49">
        <f>SUMIFS(CT_Receipts_2003!AB$4:AB$25, CT_Receipts_2003!$C$4:$C$25,$A$3)</f>
        <v>61858727.86265333</v>
      </c>
      <c r="H5" s="49">
        <f>SUMIFS(CT_Receipts_2003!AC$4:AC$25, CT_Receipts_2003!$C$4:$C$25,$A$3)</f>
        <v>51779312.661700003</v>
      </c>
      <c r="I5" s="49">
        <f>SUMIFS(CT_Receipts_2003!AD$4:AD$25, CT_Receipts_2003!$C$4:$C$25,$A$3)</f>
        <v>28426788.089299999</v>
      </c>
      <c r="J5" s="49">
        <f>SUMIFS(CT_Receipts_2003!AE$4:AE$25, CT_Receipts_2003!$C$4:$C$25,$A$3)</f>
        <v>9199148.698379999</v>
      </c>
      <c r="K5" s="49">
        <f>SUMIFS(CT_Receipts_2003!AF$4:AF$25, CT_Receipts_2003!$C$4:$C$25,$A$3)</f>
        <v>5538040.2899500001</v>
      </c>
    </row>
    <row r="6" spans="1:12" x14ac:dyDescent="0.25">
      <c r="A6" t="s">
        <v>2406</v>
      </c>
      <c r="B6" t="s">
        <v>2408</v>
      </c>
      <c r="C6" s="116">
        <f>SUMIFS(CT_Bands_LAs_2003!O$4:O$25, CT_Bands_LAs_2003!$C$4:$C$25, $A$3)</f>
        <v>2.966755073089496E-2</v>
      </c>
      <c r="D6" s="116">
        <f>SUMIFS(CT_Bands_LAs_2003!P$4:P$25, CT_Bands_LAs_2003!$C$4:$C$25, $A$3)</f>
        <v>0.12391290939369641</v>
      </c>
      <c r="E6" s="116">
        <f>SUMIFS(CT_Bands_LAs_2003!Q$4:Q$25, CT_Bands_LAs_2003!$C$4:$C$25, $A$3)</f>
        <v>0.20933818540677235</v>
      </c>
      <c r="F6" s="116">
        <f>SUMIFS(CT_Bands_LAs_2003!R$4:R$25, CT_Bands_LAs_2003!$C$4:$C$25, $A$3)</f>
        <v>0.22469623141923148</v>
      </c>
      <c r="G6" s="116">
        <f>SUMIFS(CT_Bands_LAs_2003!S$4:S$25, CT_Bands_LAs_2003!$C$4:$C$25, $A$3)</f>
        <v>0.18886079072349349</v>
      </c>
      <c r="H6" s="116">
        <f>SUMIFS(CT_Bands_LAs_2003!T$4:T$25, CT_Bands_LAs_2003!$C$4:$C$25, $A$3)</f>
        <v>0.13390489113674212</v>
      </c>
      <c r="I6" s="116">
        <f>SUMIFS(CT_Bands_LAs_2003!U$4:U$25, CT_Bands_LAs_2003!$C$4:$C$25, $A$3)</f>
        <v>6.3590945537531612E-2</v>
      </c>
      <c r="J6" s="116">
        <f>SUMIFS(CT_Bands_LAs_2003!V$4:V$25, CT_Bands_LAs_2003!$C$4:$C$25, $A$3)</f>
        <v>1.7085055202615187E-2</v>
      </c>
      <c r="K6" s="116">
        <f>SUMIFS(CT_Bands_LAs_2003!W$4:W$25, CT_Bands_LAs_2003!$C$4:$C$25, $A$3)</f>
        <v>8.9434404490223891E-3</v>
      </c>
      <c r="L6" s="51"/>
    </row>
    <row r="7" spans="1:12" x14ac:dyDescent="0.25">
      <c r="B7" t="s">
        <v>2431</v>
      </c>
      <c r="C7" s="114">
        <f>SUMIFS(CT_Bands_2022_Rates!D$4:D$25, CT_Bands_2003_Rates!$C$4:$C$25, CT_Bands_Chart_Cardiff!$A$3)</f>
        <v>4.3999999999999994E-3</v>
      </c>
      <c r="D7" s="114">
        <f>SUMIFS(CT_Bands_2022_Rates!E$4:E$25, CT_Bands_2003_Rates!$C$4:$C$25, CT_Bands_Chart_Cardiff!$A$3)</f>
        <v>4.8999999999999998E-3</v>
      </c>
      <c r="E7" s="114">
        <f>SUMIFS(CT_Bands_2022_Rates!F$4:F$25, CT_Bands_2003_Rates!$C$4:$C$25, CT_Bands_Chart_Cardiff!$A$3)</f>
        <v>5.2999999999999992E-3</v>
      </c>
      <c r="F7" s="114">
        <f>SUMIFS(CT_Bands_2022_Rates!G$4:G$25, CT_Bands_2003_Rates!$C$4:$C$25, CT_Bands_Chart_Cardiff!$A$3)</f>
        <v>5.7999999999999987E-3</v>
      </c>
      <c r="G7" s="114">
        <f>SUMIFS(CT_Bands_2022_Rates!H$4:H$25, CT_Bands_2003_Rates!$C$4:$C$25, CT_Bands_Chart_Cardiff!$A$3)</f>
        <v>6.3000000000000009E-3</v>
      </c>
      <c r="H7" s="114">
        <f>SUMIFS(CT_Bands_2022_Rates!I$4:I$25, CT_Bands_2003_Rates!$C$4:$C$25, CT_Bands_Chart_Cardiff!$A$3)</f>
        <v>6.4999999999999997E-3</v>
      </c>
      <c r="I7" s="114">
        <f>SUMIFS(CT_Bands_2022_Rates!J$4:J$25, CT_Bands_2003_Rates!$C$4:$C$25, CT_Bands_Chart_Cardiff!$A$3)</f>
        <v>6.6999999999999994E-3</v>
      </c>
      <c r="J7" s="114">
        <f>SUMIFS(CT_Bands_2022_Rates!K$4:K$25, CT_Bands_2003_Rates!$C$4:$C$25, CT_Bands_Chart_Cardiff!$A$3)</f>
        <v>6.8999999999999999E-3</v>
      </c>
      <c r="K7" s="114">
        <f>SUMIFS(CT_Bands_2022_Rates!L$4:L$25, CT_Bands_2003_Rates!$C$4:$C$25, CT_Bands_Chart_Cardiff!$A$3)</f>
        <v>7.1999999999999989E-3</v>
      </c>
      <c r="L7" s="114"/>
    </row>
    <row r="8" spans="1:12" x14ac:dyDescent="0.25">
      <c r="A8" t="s">
        <v>2160</v>
      </c>
      <c r="B8" t="s">
        <v>2161</v>
      </c>
      <c r="C8" s="49">
        <f>SUMIFS(CT_Modelling_LAs!AA$4:AA$25, CT_Modelling_LAs!$C$4:$C$25, $A$3)</f>
        <v>1047518.84057971</v>
      </c>
      <c r="D8" s="49">
        <f>SUMIFS(CT_Modelling_LAs!AB$4:AB$25, CT_Modelling_LAs!$C$4:$C$25, $A$3)</f>
        <v>7902724.1486885846</v>
      </c>
      <c r="E8" s="49">
        <f>SUMIFS(CT_Modelling_LAs!AC$4:AC$25, CT_Modelling_LAs!$C$4:$C$25, $A$3)</f>
        <v>34611928.940303899</v>
      </c>
      <c r="F8" s="49">
        <f>SUMIFS(CT_Modelling_LAs!AD$4:AD$25, CT_Modelling_LAs!$C$4:$C$25, $A$3)</f>
        <v>46531186.760358192</v>
      </c>
      <c r="G8" s="49">
        <f>SUMIFS(CT_Modelling_LAs!AE$4:AE$25, CT_Modelling_LAs!$C$4:$C$25, $A$3)</f>
        <v>65935466.414864749</v>
      </c>
      <c r="H8" s="49">
        <f>SUMIFS(CT_Modelling_LAs!AF$4:AF$25, CT_Modelling_LAs!$C$4:$C$25, $A$3)</f>
        <v>65409386.039351843</v>
      </c>
      <c r="I8" s="49">
        <f>SUMIFS(CT_Modelling_LAs!AG$4:AG$25, CT_Modelling_LAs!$C$4:$C$25, $A$3)</f>
        <v>47984545.053812571</v>
      </c>
      <c r="J8" s="49">
        <f>SUMIFS(CT_Modelling_LAs!AH$4:AH$25, CT_Modelling_LAs!$C$4:$C$25, $A$3)</f>
        <v>13919863.094413582</v>
      </c>
      <c r="K8" s="49">
        <f>SUMIFS(CT_Modelling_LAs!AI$4:AI$25, CT_Modelling_LAs!$C$4:$C$25, $A$3)</f>
        <v>10068889.071871174</v>
      </c>
      <c r="L8" s="49"/>
    </row>
    <row r="9" spans="1:12" x14ac:dyDescent="0.25">
      <c r="A9" t="s">
        <v>2162</v>
      </c>
      <c r="B9" t="s">
        <v>2163</v>
      </c>
      <c r="C9" s="51">
        <f>SUMIFS(CT_Bands_LAs_2022!P$5:P$26, CT_Bands_LAs_2022!$C$5:$C$26, $A$3)</f>
        <v>1.932367149758454E-2</v>
      </c>
      <c r="D9" s="51">
        <f>SUMIFS(CT_Bands_LAs_2022!Q$5:Q$26, CT_Bands_LAs_2022!$C$5:$C$26, $A$3)</f>
        <v>8.3556986938629452E-2</v>
      </c>
      <c r="E9" s="51">
        <f>SUMIFS(CT_Bands_LAs_2022!R$5:R$26, CT_Bands_LAs_2022!$C$5:$C$26, $A$3)</f>
        <v>0.23385220969762033</v>
      </c>
      <c r="F9" s="51">
        <f>SUMIFS(CT_Bands_LAs_2022!S$5:S$26, CT_Bands_LAs_2022!$C$5:$C$26, $A$3)</f>
        <v>0.21005546609411344</v>
      </c>
      <c r="G9" s="51">
        <f>SUMIFS(CT_Bands_LAs_2022!T$5:T$26, CT_Bands_LAs_2022!$C$5:$C$26, $A$3)</f>
        <v>0.20719269994632314</v>
      </c>
      <c r="H9" s="51">
        <f>SUMIFS(CT_Bands_LAs_2022!U$5:U$26, CT_Bands_LAs_2022!$C$5:$C$26, $A$3)</f>
        <v>0.14761137949543746</v>
      </c>
      <c r="I9" s="51">
        <f>SUMIFS(CT_Bands_LAs_2022!V$5:V$26, CT_Bands_LAs_2022!$C$5:$C$26, $A$3)</f>
        <v>7.389515118983718E-2</v>
      </c>
      <c r="J9" s="51">
        <f>SUMIFS(CT_Bands_LAs_2022!W$5:W$26, CT_Bands_LAs_2022!$C$5:$C$26, $A$3)</f>
        <v>1.5208445160135982E-2</v>
      </c>
      <c r="K9" s="51">
        <f>SUMIFS(CT_Bands_LAs_2022!X$5:X$26, CT_Bands_LAs_2022!$C$5:$C$26, $A$3)</f>
        <v>9.303989980318483E-3</v>
      </c>
      <c r="L9" s="114"/>
    </row>
    <row r="13" spans="1:12" x14ac:dyDescent="0.25">
      <c r="C13" s="114"/>
      <c r="D13" s="114"/>
      <c r="E13" s="114"/>
      <c r="F13" s="114"/>
      <c r="G13" s="114"/>
      <c r="H13" s="114"/>
      <c r="I13" s="114"/>
      <c r="J13" s="114"/>
      <c r="K13" s="114"/>
      <c r="L13" s="114"/>
    </row>
    <row r="14" spans="1:12" x14ac:dyDescent="0.25">
      <c r="C14" s="51"/>
      <c r="D14" s="51"/>
      <c r="E14" s="51"/>
      <c r="F14" s="51"/>
      <c r="G14" s="51"/>
      <c r="H14" s="51"/>
      <c r="I14" s="51"/>
      <c r="J14" s="51"/>
      <c r="K14" s="51"/>
      <c r="L14" s="51"/>
    </row>
    <row r="15" spans="1:12" x14ac:dyDescent="0.25">
      <c r="C15" s="114"/>
      <c r="D15" s="114"/>
      <c r="E15" s="114"/>
      <c r="F15" s="114"/>
      <c r="G15" s="114"/>
      <c r="H15" s="114"/>
      <c r="I15" s="114"/>
      <c r="J15" s="114"/>
      <c r="K15" s="114"/>
      <c r="L15" s="114"/>
    </row>
    <row r="16" spans="1:12" x14ac:dyDescent="0.25">
      <c r="C16" s="114"/>
      <c r="D16" s="114"/>
      <c r="E16" s="114"/>
      <c r="F16" s="114"/>
      <c r="G16" s="114"/>
      <c r="H16" s="114"/>
      <c r="I16" s="114"/>
      <c r="J16" s="114"/>
      <c r="K16" s="114"/>
      <c r="L16" s="114"/>
    </row>
    <row r="17" spans="11:12" x14ac:dyDescent="0.25">
      <c r="K17" s="49"/>
      <c r="L17" s="49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21B08-446A-4D3D-85A4-23B88E9C550D}">
  <dimension ref="A2:L17"/>
  <sheetViews>
    <sheetView zoomScale="85" zoomScaleNormal="85" workbookViewId="0">
      <selection activeCell="O22" sqref="O22"/>
    </sheetView>
  </sheetViews>
  <sheetFormatPr defaultRowHeight="15" x14ac:dyDescent="0.25"/>
  <cols>
    <col min="2" max="2" width="15.7109375" customWidth="1"/>
    <col min="3" max="10" width="14.140625" customWidth="1"/>
    <col min="11" max="11" width="11.42578125" customWidth="1"/>
    <col min="12" max="12" width="9.28515625" customWidth="1"/>
  </cols>
  <sheetData>
    <row r="2" spans="1:12" x14ac:dyDescent="0.25">
      <c r="C2" t="s">
        <v>2117</v>
      </c>
      <c r="D2" t="s">
        <v>2118</v>
      </c>
      <c r="E2" t="s">
        <v>2119</v>
      </c>
      <c r="F2" t="s">
        <v>2120</v>
      </c>
      <c r="G2" t="s">
        <v>2121</v>
      </c>
      <c r="H2" t="s">
        <v>2122</v>
      </c>
      <c r="I2" t="s">
        <v>2123</v>
      </c>
      <c r="J2" t="s">
        <v>2124</v>
      </c>
      <c r="K2" t="s">
        <v>15</v>
      </c>
    </row>
    <row r="3" spans="1:12" x14ac:dyDescent="0.25">
      <c r="A3" s="127" t="s">
        <v>2335</v>
      </c>
      <c r="C3" t="s">
        <v>2434</v>
      </c>
      <c r="D3" t="s">
        <v>2436</v>
      </c>
      <c r="E3" t="s">
        <v>2437</v>
      </c>
      <c r="F3" t="s">
        <v>2438</v>
      </c>
      <c r="G3" t="s">
        <v>2439</v>
      </c>
      <c r="H3" t="s">
        <v>2440</v>
      </c>
      <c r="I3" t="s">
        <v>2441</v>
      </c>
      <c r="J3" t="s">
        <v>2442</v>
      </c>
      <c r="K3" s="123" t="s">
        <v>2429</v>
      </c>
      <c r="L3" s="123"/>
    </row>
    <row r="4" spans="1:12" x14ac:dyDescent="0.25">
      <c r="B4" t="s">
        <v>2432</v>
      </c>
      <c r="C4" s="114">
        <f>SUMIFS(CT_Bands_2003_Rates!D$4:D$25, CT_Bands_2003_Rates!$C$4:$C$25, CT_Bands_Chart_Monmouth!$A$3)</f>
        <v>1.5827444133333333E-2</v>
      </c>
      <c r="D4" s="114">
        <f>SUMIFS(CT_Bands_2003_Rates!E$4:E$25, CT_Bands_2003_Rates!$C$4:$C$25, CT_Bands_Chart_Monmouth!$A$3)</f>
        <v>1.1786344412718811E-2</v>
      </c>
      <c r="E4" s="114">
        <f>SUMIFS(CT_Bands_2003_Rates!F$4:F$25, CT_Bands_2003_Rates!$C$4:$C$25, CT_Bands_Chart_Monmouth!$A$3)</f>
        <v>9.3102338718611607E-3</v>
      </c>
      <c r="F4" s="114">
        <f>SUMIFS(CT_Bands_2003_Rates!G$4:G$25, CT_Bands_2003_Rates!$C$4:$C$25, CT_Bands_Chart_Monmouth!$A$3)</f>
        <v>7.6584242399478711E-3</v>
      </c>
      <c r="G4" s="114">
        <f>SUMIFS(CT_Bands_2003_Rates!H$4:H$25, CT_Bands_2003_Rates!$C$4:$C$25, CT_Bands_Chart_Monmouth!$A$3)</f>
        <v>7.0773009095378174E-3</v>
      </c>
      <c r="H4" s="114">
        <f>SUMIFS(CT_Bands_2003_Rates!I$4:I$25, CT_Bands_2003_Rates!$C$4:$C$25, CT_Bands_Chart_Monmouth!$A$3)</f>
        <v>6.1974857178886929E-3</v>
      </c>
      <c r="I4" s="114">
        <f>SUMIFS(CT_Bands_2003_Rates!J$4:J$25, CT_Bands_2003_Rates!$C$4:$C$25, CT_Bands_Chart_Monmouth!$A$3)</f>
        <v>5.029903830589974E-3</v>
      </c>
      <c r="J4" s="114">
        <f>SUMIFS(CT_Bands_2003_Rates!K$4:K$25, CT_Bands_2003_Rates!$C$4:$C$25, CT_Bands_Chart_Monmouth!$A$3)</f>
        <v>4.4101210215968904E-3</v>
      </c>
      <c r="K4" s="114">
        <f>SUMIFS(CT_Bands_2003_Rates!L$4:L$25, CT_Bands_2003_Rates!$C$4:$C$25, CT_Bands_Chart_Monmouth!$A$3)</f>
        <v>4.5406552397210496E-3</v>
      </c>
      <c r="L4" s="114"/>
    </row>
    <row r="5" spans="1:12" x14ac:dyDescent="0.25">
      <c r="A5" t="s">
        <v>2405</v>
      </c>
      <c r="B5" t="s">
        <v>2407</v>
      </c>
      <c r="C5" s="49">
        <f>SUMIFS(CT_Receipts_2003!X$4:X$25, CT_Receipts_2003!$C$4:$C$25,$A$3)</f>
        <v>605399.73809999996</v>
      </c>
      <c r="D5" s="49">
        <f>SUMIFS(CT_Receipts_2003!Y$4:Y$25, CT_Receipts_2003!$C$4:$C$25,$A$3)</f>
        <v>4722513.6432833327</v>
      </c>
      <c r="E5" s="49">
        <f>SUMIFS(CT_Receipts_2003!Z$4:Z$25, CT_Receipts_2003!$C$4:$C$25,$A$3)</f>
        <v>11237485.334666668</v>
      </c>
      <c r="F5" s="49">
        <f>SUMIFS(CT_Receipts_2003!AA$4:AA$25, CT_Receipts_2003!$C$4:$C$25,$A$3)</f>
        <v>16577269.299150001</v>
      </c>
      <c r="G5" s="49">
        <f>SUMIFS(CT_Receipts_2003!AB$4:AB$25, CT_Receipts_2003!$C$4:$C$25,$A$3)</f>
        <v>16256763.555450002</v>
      </c>
      <c r="H5" s="49">
        <f>SUMIFS(CT_Receipts_2003!AC$4:AC$25, CT_Receipts_2003!$C$4:$C$25,$A$3)</f>
        <v>20498518.583183333</v>
      </c>
      <c r="I5" s="49">
        <f>SUMIFS(CT_Receipts_2003!AD$4:AD$25, CT_Receipts_2003!$C$4:$C$25,$A$3)</f>
        <v>16262698.846999999</v>
      </c>
      <c r="J5" s="49">
        <f>SUMIFS(CT_Receipts_2003!AE$4:AE$25, CT_Receipts_2003!$C$4:$C$25,$A$3)</f>
        <v>6338891.3754000003</v>
      </c>
      <c r="K5" s="49">
        <f>SUMIFS(CT_Receipts_2003!AF$4:AF$25, CT_Receipts_2003!$C$4:$C$25,$A$3)</f>
        <v>2742104.6961000003</v>
      </c>
    </row>
    <row r="6" spans="1:12" x14ac:dyDescent="0.25">
      <c r="A6" t="s">
        <v>2406</v>
      </c>
      <c r="B6" t="s">
        <v>2408</v>
      </c>
      <c r="C6" s="116">
        <f>SUMIFS(CT_Bands_LAs_2003!O$4:O$25, CT_Bands_LAs_2003!$C$4:$C$25, $A$3)</f>
        <v>1.19870908252651E-2</v>
      </c>
      <c r="D6" s="116">
        <f>SUMIFS(CT_Bands_LAs_2003!P$4:P$25, CT_Bands_LAs_2003!$C$4:$C$25, $A$3)</f>
        <v>7.8377132319041032E-2</v>
      </c>
      <c r="E6" s="116">
        <f>SUMIFS(CT_Bands_LAs_2003!Q$4:Q$25, CT_Bands_LAs_2003!$C$4:$C$25, $A$3)</f>
        <v>0.16343937298294145</v>
      </c>
      <c r="F6" s="116">
        <f>SUMIFS(CT_Bands_LAs_2003!R$4:R$25, CT_Bands_LAs_2003!$C$4:$C$25, $A$3)</f>
        <v>0.21300138312586445</v>
      </c>
      <c r="G6" s="116">
        <f>SUMIFS(CT_Bands_LAs_2003!S$4:S$25, CT_Bands_LAs_2003!$C$4:$C$25, $A$3)</f>
        <v>0.16989396035039189</v>
      </c>
      <c r="H6" s="116">
        <f>SUMIFS(CT_Bands_LAs_2003!T$4:T$25, CT_Bands_LAs_2003!$C$4:$C$25, $A$3)</f>
        <v>0.18142000922083909</v>
      </c>
      <c r="I6" s="116">
        <f>SUMIFS(CT_Bands_LAs_2003!U$4:U$25, CT_Bands_LAs_2003!$C$4:$C$25, $A$3)</f>
        <v>0.12563393268787459</v>
      </c>
      <c r="J6" s="116">
        <f>SUMIFS(CT_Bands_LAs_2003!V$4:V$25, CT_Bands_LAs_2003!$C$4:$C$25, $A$3)</f>
        <v>4.0802213001383127E-2</v>
      </c>
      <c r="K6" s="116">
        <f>SUMIFS(CT_Bands_LAs_2003!W$4:W$25, CT_Bands_LAs_2003!$C$4:$C$25, $A$3)</f>
        <v>1.5444905486399263E-2</v>
      </c>
      <c r="L6" s="51"/>
    </row>
    <row r="7" spans="1:12" x14ac:dyDescent="0.25">
      <c r="B7" t="s">
        <v>2431</v>
      </c>
      <c r="C7" s="114">
        <f>SUMIFS(CT_Bands_2022_Rates!D$4:D$25, CT_Bands_2003_Rates!$C$4:$C$25, CT_Bands_Chart_Monmouth!$A$3)</f>
        <v>5.4999999999999997E-3</v>
      </c>
      <c r="D7" s="114">
        <f>SUMIFS(CT_Bands_2022_Rates!E$4:E$25, CT_Bands_2003_Rates!$C$4:$C$25, CT_Bands_Chart_Monmouth!$A$3)</f>
        <v>5.5999999999999999E-3</v>
      </c>
      <c r="E7" s="114">
        <f>SUMIFS(CT_Bands_2022_Rates!F$4:F$25, CT_Bands_2003_Rates!$C$4:$C$25, CT_Bands_Chart_Monmouth!$A$3)</f>
        <v>5.7000000000000002E-3</v>
      </c>
      <c r="F7" s="114">
        <f>SUMIFS(CT_Bands_2022_Rates!G$4:G$25, CT_Bands_2003_Rates!$C$4:$C$25, CT_Bands_Chart_Monmouth!$A$3)</f>
        <v>5.7999999999999987E-3</v>
      </c>
      <c r="G7" s="114">
        <f>SUMIFS(CT_Bands_2022_Rates!H$4:H$25, CT_Bands_2003_Rates!$C$4:$C$25, CT_Bands_Chart_Monmouth!$A$3)</f>
        <v>5.8999999999999999E-3</v>
      </c>
      <c r="H7" s="114">
        <f>SUMIFS(CT_Bands_2022_Rates!I$4:I$25, CT_Bands_2003_Rates!$C$4:$C$25, CT_Bands_Chart_Monmouth!$A$3)</f>
        <v>6.0000000000000001E-3</v>
      </c>
      <c r="I7" s="114">
        <f>SUMIFS(CT_Bands_2022_Rates!J$4:J$25, CT_Bands_2003_Rates!$C$4:$C$25, CT_Bands_Chart_Monmouth!$A$3)</f>
        <v>6.1000000000000004E-3</v>
      </c>
      <c r="J7" s="114">
        <f>SUMIFS(CT_Bands_2022_Rates!K$4:K$25, CT_Bands_2003_Rates!$C$4:$C$25, CT_Bands_Chart_Monmouth!$A$3)</f>
        <v>6.1999999999999998E-3</v>
      </c>
      <c r="K7" s="114">
        <f>SUMIFS(CT_Bands_2022_Rates!L$4:L$25, CT_Bands_2003_Rates!$C$4:$C$25, CT_Bands_Chart_Monmouth!$A$3)</f>
        <v>6.3E-3</v>
      </c>
      <c r="L7" s="114"/>
    </row>
    <row r="8" spans="1:12" x14ac:dyDescent="0.25">
      <c r="A8" t="s">
        <v>2160</v>
      </c>
      <c r="B8" t="s">
        <v>2161</v>
      </c>
      <c r="C8" s="49">
        <f>SUMIFS(CT_Modelling_LAs!AA$4:AA$25, CT_Modelling_LAs!$C$4:$C$25, $A$3)</f>
        <v>146819.75560081465</v>
      </c>
      <c r="D8" s="49">
        <f>SUMIFS(CT_Modelling_LAs!AB$4:AB$25, CT_Modelling_LAs!$C$4:$C$25, $A$3)</f>
        <v>780669.1739850645</v>
      </c>
      <c r="E8" s="49">
        <f>SUMIFS(CT_Modelling_LAs!AC$4:AC$25, CT_Modelling_LAs!$C$4:$C$25, $A$3)</f>
        <v>4052504.1186873722</v>
      </c>
      <c r="F8" s="49">
        <f>SUMIFS(CT_Modelling_LAs!AD$4:AD$25, CT_Modelling_LAs!$C$4:$C$25, $A$3)</f>
        <v>11879211.972299388</v>
      </c>
      <c r="G8" s="49">
        <f>SUMIFS(CT_Modelling_LAs!AE$4:AE$25, CT_Modelling_LAs!$C$4:$C$25, $A$3)</f>
        <v>21524700.987236932</v>
      </c>
      <c r="H8" s="49">
        <f>SUMIFS(CT_Modelling_LAs!AF$4:AF$25, CT_Modelling_LAs!$C$4:$C$25, $A$3)</f>
        <v>25996916.046598777</v>
      </c>
      <c r="I8" s="49">
        <f>SUMIFS(CT_Modelling_LAs!AG$4:AG$25, CT_Modelling_LAs!$C$4:$C$25, $A$3)</f>
        <v>16973001.00303157</v>
      </c>
      <c r="J8" s="49">
        <f>SUMIFS(CT_Modelling_LAs!AH$4:AH$25, CT_Modelling_LAs!$C$4:$C$25, $A$3)</f>
        <v>7573279.1190692466</v>
      </c>
      <c r="K8" s="49">
        <f>SUMIFS(CT_Modelling_LAs!AI$4:AI$25, CT_Modelling_LAs!$C$4:$C$25, $A$3)</f>
        <v>3590547.7835621182</v>
      </c>
      <c r="L8" s="49"/>
    </row>
    <row r="9" spans="1:12" x14ac:dyDescent="0.25">
      <c r="A9" t="s">
        <v>2162</v>
      </c>
      <c r="B9" t="s">
        <v>2163</v>
      </c>
      <c r="C9" s="51">
        <f>SUMIFS(CT_Bands_LAs_2022!P$5:P$26, CT_Bands_LAs_2022!$C$5:$C$26, $A$3)</f>
        <v>8.1466395112016286E-3</v>
      </c>
      <c r="D9" s="51">
        <f>SUMIFS(CT_Bands_LAs_2022!Q$5:Q$26, CT_Bands_LAs_2022!$C$5:$C$26, $A$3)</f>
        <v>2.7155465037338764E-2</v>
      </c>
      <c r="E9" s="51">
        <f>SUMIFS(CT_Bands_LAs_2022!R$5:R$26, CT_Bands_LAs_2022!$C$5:$C$26, $A$3)</f>
        <v>9.5723014256619138E-2</v>
      </c>
      <c r="F9" s="51">
        <f>SUMIFS(CT_Bands_LAs_2022!S$5:S$26, CT_Bands_LAs_2022!$C$5:$C$26, $A$3)</f>
        <v>0.20162932790224034</v>
      </c>
      <c r="G9" s="51">
        <f>SUMIFS(CT_Bands_LAs_2022!T$5:T$26, CT_Bands_LAs_2022!$C$5:$C$26, $A$3)</f>
        <v>0.27155465037338766</v>
      </c>
      <c r="H9" s="51">
        <f>SUMIFS(CT_Bands_LAs_2022!U$5:U$26, CT_Bands_LAs_2022!$C$5:$C$26, $A$3)</f>
        <v>0.23896809232858113</v>
      </c>
      <c r="I9" s="51">
        <f>SUMIFS(CT_Bands_LAs_2022!V$5:V$26, CT_Bands_LAs_2022!$C$5:$C$26, $A$3)</f>
        <v>0.1079429735234216</v>
      </c>
      <c r="J9" s="116">
        <f>SUMIFS(CT_Bands_LAs_2022!W$5:W$26, CT_Bands_LAs_2022!$C$5:$C$26, $A$3)</f>
        <v>3.4623217922606926E-2</v>
      </c>
      <c r="K9" s="116">
        <f>SUMIFS(CT_Bands_LAs_2022!X$5:X$26, CT_Bands_LAs_2022!$C$5:$C$26, $A$3)</f>
        <v>1.4256619144602852E-2</v>
      </c>
      <c r="L9" s="114"/>
    </row>
    <row r="13" spans="1:12" x14ac:dyDescent="0.25">
      <c r="C13" s="114"/>
      <c r="D13" s="114"/>
      <c r="E13" s="114"/>
      <c r="F13" s="114"/>
      <c r="G13" s="114"/>
      <c r="H13" s="114"/>
      <c r="I13" s="114"/>
      <c r="J13" s="114"/>
      <c r="K13" s="114"/>
      <c r="L13" s="114"/>
    </row>
    <row r="14" spans="1:12" x14ac:dyDescent="0.25">
      <c r="C14" s="51"/>
      <c r="D14" s="51"/>
      <c r="E14" s="51"/>
      <c r="F14" s="51"/>
      <c r="G14" s="51"/>
      <c r="H14" s="51"/>
      <c r="I14" s="51"/>
      <c r="J14" s="51"/>
      <c r="K14" s="51"/>
      <c r="L14" s="51"/>
    </row>
    <row r="15" spans="1:12" x14ac:dyDescent="0.25">
      <c r="C15" s="114"/>
      <c r="D15" s="114"/>
      <c r="E15" s="114"/>
      <c r="F15" s="114"/>
      <c r="G15" s="114"/>
      <c r="H15" s="114"/>
      <c r="I15" s="114"/>
      <c r="J15" s="114"/>
      <c r="K15" s="114"/>
      <c r="L15" s="114"/>
    </row>
    <row r="16" spans="1:12" x14ac:dyDescent="0.25">
      <c r="C16" s="114"/>
      <c r="D16" s="114"/>
      <c r="E16" s="114"/>
      <c r="F16" s="114"/>
      <c r="G16" s="114"/>
      <c r="H16" s="114"/>
      <c r="I16" s="114"/>
      <c r="J16" s="114"/>
      <c r="K16" s="114"/>
      <c r="L16" s="114"/>
    </row>
    <row r="17" spans="11:12" x14ac:dyDescent="0.25">
      <c r="K17" s="49"/>
      <c r="L17" s="49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6E21-D6B6-47AC-8264-E1651980E0E9}">
  <dimension ref="A2:L17"/>
  <sheetViews>
    <sheetView zoomScale="85" zoomScaleNormal="85" workbookViewId="0">
      <selection activeCell="M44" sqref="M44"/>
    </sheetView>
  </sheetViews>
  <sheetFormatPr defaultRowHeight="15" x14ac:dyDescent="0.25"/>
  <cols>
    <col min="2" max="2" width="15.7109375" customWidth="1"/>
    <col min="3" max="10" width="14.140625" customWidth="1"/>
    <col min="11" max="11" width="11.42578125" customWidth="1"/>
    <col min="12" max="12" width="9.28515625" customWidth="1"/>
  </cols>
  <sheetData>
    <row r="2" spans="1:12" x14ac:dyDescent="0.25">
      <c r="C2" t="s">
        <v>2117</v>
      </c>
      <c r="D2" t="s">
        <v>2118</v>
      </c>
      <c r="E2" t="s">
        <v>2119</v>
      </c>
      <c r="F2" t="s">
        <v>2120</v>
      </c>
      <c r="G2" t="s">
        <v>2121</v>
      </c>
      <c r="H2" t="s">
        <v>2122</v>
      </c>
      <c r="I2" t="s">
        <v>2123</v>
      </c>
      <c r="J2" t="s">
        <v>2124</v>
      </c>
      <c r="K2" t="s">
        <v>15</v>
      </c>
    </row>
    <row r="3" spans="1:12" x14ac:dyDescent="0.25">
      <c r="A3" s="127" t="s">
        <v>2337</v>
      </c>
      <c r="C3" t="s">
        <v>2450</v>
      </c>
      <c r="D3" t="s">
        <v>2443</v>
      </c>
      <c r="E3" t="s">
        <v>2435</v>
      </c>
      <c r="F3" t="s">
        <v>2444</v>
      </c>
      <c r="G3" t="s">
        <v>2445</v>
      </c>
      <c r="H3" t="s">
        <v>2446</v>
      </c>
      <c r="I3" t="s">
        <v>2447</v>
      </c>
      <c r="J3" t="s">
        <v>2448</v>
      </c>
      <c r="K3" s="123" t="s">
        <v>2449</v>
      </c>
      <c r="L3" s="123"/>
    </row>
    <row r="4" spans="1:12" x14ac:dyDescent="0.25">
      <c r="B4" t="s">
        <v>2432</v>
      </c>
      <c r="C4" s="114">
        <f>SUMIFS(CT_Bands_2003_Rates!D$4:D$25, CT_Bands_2003_Rates!$C$4:$C$25, CT_Bands_Chart_Merthyr!$A$3)</f>
        <v>1.8207826862222221E-2</v>
      </c>
      <c r="D4" s="114">
        <f>SUMIFS(CT_Bands_2003_Rates!E$4:E$25, CT_Bands_2003_Rates!$C$4:$C$25, CT_Bands_Chart_Merthyr!$A$3)</f>
        <v>1.3558962306070564E-2</v>
      </c>
      <c r="E4" s="114">
        <f>SUMIFS(CT_Bands_2003_Rates!F$4:F$25, CT_Bands_2003_Rates!$C$4:$C$25, CT_Bands_Chart_Merthyr!$A$3)</f>
        <v>1.0710454888204577E-2</v>
      </c>
      <c r="F4" s="114">
        <f>SUMIFS(CT_Bands_2003_Rates!G$4:G$25, CT_Bands_2003_Rates!$C$4:$C$25, CT_Bands_Chart_Merthyr!$A$3)</f>
        <v>8.8102198575917036E-3</v>
      </c>
      <c r="G4" s="114">
        <f>SUMIFS(CT_Bands_2003_Rates!H$4:H$25, CT_Bands_2003_Rates!$C$4:$C$25, CT_Bands_Chart_Merthyr!$A$3)</f>
        <v>8.1416979600213834E-3</v>
      </c>
      <c r="H4" s="114">
        <f>SUMIFS(CT_Bands_2003_Rates!I$4:I$25, CT_Bands_2003_Rates!$C$4:$C$25, CT_Bands_Chart_Merthyr!$A$3)</f>
        <v>7.1295621694699423E-3</v>
      </c>
      <c r="I4" s="114">
        <f>SUMIFS(CT_Bands_2003_Rates!J$4:J$25, CT_Bands_2003_Rates!$C$4:$C$25, CT_Bands_Chart_Merthyr!$A$3)</f>
        <v>5.7863807516547296E-3</v>
      </c>
      <c r="J4" s="114">
        <f>SUMIFS(CT_Bands_2003_Rates!K$4:K$25, CT_Bands_2003_Rates!$C$4:$C$25, CT_Bands_Chart_Merthyr!$A$3)</f>
        <v>5.0733851483683286E-3</v>
      </c>
      <c r="K4" s="114">
        <f>SUMIFS(CT_Bands_2003_Rates!L$4:L$25, CT_Bands_2003_Rates!$C$4:$C$25, CT_Bands_Chart_Merthyr!$A$3)</f>
        <v>5.2235511779039944E-3</v>
      </c>
      <c r="L4" s="114"/>
    </row>
    <row r="5" spans="1:12" x14ac:dyDescent="0.25">
      <c r="A5" t="s">
        <v>2405</v>
      </c>
      <c r="B5" t="s">
        <v>2407</v>
      </c>
      <c r="C5" s="49">
        <f>SUMIFS(CT_Receipts_2003!X$4:X$25, CT_Receipts_2003!$C$4:$C$25,$A$3)</f>
        <v>19268432.776946668</v>
      </c>
      <c r="D5" s="49">
        <f>SUMIFS(CT_Receipts_2003!Y$4:Y$25, CT_Receipts_2003!$C$4:$C$25,$A$3)</f>
        <v>10626542.952464443</v>
      </c>
      <c r="E5" s="49">
        <f>SUMIFS(CT_Receipts_2003!Z$4:Z$25, CT_Receipts_2003!$C$4:$C$25,$A$3)</f>
        <v>4114968.8708622218</v>
      </c>
      <c r="F5" s="49">
        <f>SUMIFS(CT_Receipts_2003!AA$4:AA$25, CT_Receipts_2003!$C$4:$C$25,$A$3)</f>
        <v>4485953.3431799999</v>
      </c>
      <c r="G5" s="49">
        <f>SUMIFS(CT_Receipts_2003!AB$4:AB$25, CT_Receipts_2003!$C$4:$C$25,$A$3)</f>
        <v>3855507.3380755549</v>
      </c>
      <c r="H5" s="49">
        <f>SUMIFS(CT_Receipts_2003!AC$4:AC$25, CT_Receipts_2003!$C$4:$C$25,$A$3)</f>
        <v>1686499.9631133331</v>
      </c>
      <c r="I5" s="49">
        <f>SUMIFS(CT_Receipts_2003!AD$4:AD$25, CT_Receipts_2003!$C$4:$C$25,$A$3)</f>
        <v>546234.80586666719</v>
      </c>
      <c r="J5" s="49">
        <f>SUMIFS(CT_Receipts_2003!AE$4:AE$25, CT_Receipts_2003!$C$4:$C$25,$A$3)</f>
        <v>0</v>
      </c>
      <c r="K5" s="49">
        <f>SUMIFS(CT_Receipts_2003!AF$4:AF$25, CT_Receipts_2003!$C$4:$C$25,$A$3)</f>
        <v>47795.545513333331</v>
      </c>
    </row>
    <row r="6" spans="1:12" x14ac:dyDescent="0.25">
      <c r="A6" t="s">
        <v>2406</v>
      </c>
      <c r="B6" t="s">
        <v>2408</v>
      </c>
      <c r="C6" s="116">
        <f>SUMIFS(CT_Bands_LAs_2003!O$4:O$25, CT_Bands_LAs_2003!$C$4:$C$25, $A$3)</f>
        <v>0.5127272727272727</v>
      </c>
      <c r="D6" s="116">
        <f>SUMIFS(CT_Bands_LAs_2003!P$4:P$25, CT_Bands_LAs_2003!$C$4:$C$25, $A$3)</f>
        <v>0.24254545454545454</v>
      </c>
      <c r="E6" s="116">
        <f>SUMIFS(CT_Bands_LAs_2003!Q$4:Q$25, CT_Bands_LAs_2003!$C$4:$C$25, $A$3)</f>
        <v>8.2181818181818175E-2</v>
      </c>
      <c r="F6" s="116">
        <f>SUMIFS(CT_Bands_LAs_2003!R$4:R$25, CT_Bands_LAs_2003!$C$4:$C$25, $A$3)</f>
        <v>0.08</v>
      </c>
      <c r="G6" s="116">
        <f>SUMIFS(CT_Bands_LAs_2003!S$4:S$25, CT_Bands_LAs_2003!$C$4:$C$25, $A$3)</f>
        <v>5.5636363636363637E-2</v>
      </c>
      <c r="H6" s="116">
        <f>SUMIFS(CT_Bands_LAs_2003!T$4:T$25, CT_Bands_LAs_2003!$C$4:$C$25, $A$3)</f>
        <v>2.0727272727272726E-2</v>
      </c>
      <c r="I6" s="116">
        <f>SUMIFS(CT_Bands_LAs_2003!U$4:U$25, CT_Bands_LAs_2003!$C$4:$C$25, $A$3)</f>
        <v>5.8181818181818178E-3</v>
      </c>
      <c r="J6" s="116">
        <f>SUMIFS(CT_Bands_LAs_2003!V$4:V$25, CT_Bands_LAs_2003!$C$4:$C$25, $A$3)</f>
        <v>0</v>
      </c>
      <c r="K6" s="116">
        <f>SUMIFS(CT_Bands_LAs_2003!W$4:W$25, CT_Bands_LAs_2003!$C$4:$C$25, $A$3)</f>
        <v>3.6363636363636361E-4</v>
      </c>
      <c r="L6" s="51"/>
    </row>
    <row r="7" spans="1:12" x14ac:dyDescent="0.25">
      <c r="B7" t="s">
        <v>2431</v>
      </c>
      <c r="C7" s="114">
        <f>SUMIFS(CT_Bands_2022_Rates!D$4:D$25, CT_Bands_2003_Rates!$C$4:$C$25, CT_Bands_Chart_Merthyr!$A$3)</f>
        <v>8.9999999999999993E-3</v>
      </c>
      <c r="D7" s="114">
        <f>SUMIFS(CT_Bands_2022_Rates!E$4:E$25, CT_Bands_2003_Rates!$C$4:$C$25, CT_Bands_Chart_Merthyr!$A$3)</f>
        <v>9.499999999999998E-3</v>
      </c>
      <c r="E7" s="114">
        <f>SUMIFS(CT_Bands_2022_Rates!F$4:F$25, CT_Bands_2003_Rates!$C$4:$C$25, CT_Bands_Chart_Merthyr!$A$3)</f>
        <v>0.01</v>
      </c>
      <c r="F7" s="114">
        <f>SUMIFS(CT_Bands_2022_Rates!G$4:G$25, CT_Bands_2003_Rates!$C$4:$C$25, CT_Bands_Chart_Merthyr!$A$3)</f>
        <v>1.0500000000000001E-2</v>
      </c>
      <c r="G7" s="114">
        <f>SUMIFS(CT_Bands_2022_Rates!H$4:H$25, CT_Bands_2003_Rates!$C$4:$C$25, CT_Bands_Chart_Merthyr!$A$3)</f>
        <v>1.1000000000000001E-2</v>
      </c>
      <c r="H7" s="114">
        <f>SUMIFS(CT_Bands_2022_Rates!I$4:I$25, CT_Bands_2003_Rates!$C$4:$C$25, CT_Bands_Chart_Merthyr!$A$3)</f>
        <v>1.15E-2</v>
      </c>
      <c r="I7" s="114">
        <f>SUMIFS(CT_Bands_2022_Rates!J$4:J$25, CT_Bands_2003_Rates!$C$4:$C$25, CT_Bands_Chart_Merthyr!$A$3)</f>
        <v>1.15E-2</v>
      </c>
      <c r="J7" s="114">
        <f>SUMIFS(CT_Bands_2022_Rates!K$4:K$25, CT_Bands_2003_Rates!$C$4:$C$25, CT_Bands_Chart_Merthyr!$A$3)</f>
        <v>1.15E-2</v>
      </c>
      <c r="K7" s="114">
        <f>SUMIFS(CT_Bands_2022_Rates!L$4:L$25, CT_Bands_2003_Rates!$C$4:$C$25, CT_Bands_Chart_Merthyr!$A$3)</f>
        <v>1.15E-2</v>
      </c>
      <c r="L7" s="114"/>
    </row>
    <row r="8" spans="1:12" x14ac:dyDescent="0.25">
      <c r="A8" t="s">
        <v>2160</v>
      </c>
      <c r="B8" t="s">
        <v>2161</v>
      </c>
      <c r="C8" s="49">
        <f>SUMIFS(CT_Modelling_LAs!AA$4:AA$25, CT_Modelling_LAs!$C$4:$C$25, $A$3)</f>
        <v>5046407.4941451997</v>
      </c>
      <c r="D8" s="49">
        <f>SUMIFS(CT_Modelling_LAs!AB$4:AB$25, CT_Modelling_LAs!$C$4:$C$25, $A$3)</f>
        <v>10395651.730772832</v>
      </c>
      <c r="E8" s="49">
        <f>SUMIFS(CT_Modelling_LAs!AC$4:AC$25, CT_Modelling_LAs!$C$4:$C$25, $A$3)</f>
        <v>7340836.5789227169</v>
      </c>
      <c r="F8" s="49">
        <f>SUMIFS(CT_Modelling_LAs!AD$4:AD$25, CT_Modelling_LAs!$C$4:$C$25, $A$3)</f>
        <v>6136183.6878688531</v>
      </c>
      <c r="G8" s="49">
        <f>SUMIFS(CT_Modelling_LAs!AE$4:AE$25, CT_Modelling_LAs!$C$4:$C$25, $A$3)</f>
        <v>9156054.2321311478</v>
      </c>
      <c r="H8" s="49">
        <f>SUMIFS(CT_Modelling_LAs!AF$4:AF$25, CT_Modelling_LAs!$C$4:$C$25, $A$3)</f>
        <v>4306208.4668852463</v>
      </c>
      <c r="I8" s="49">
        <f>SUMIFS(CT_Modelling_LAs!AG$4:AG$25, CT_Modelling_LAs!$C$4:$C$25, $A$3)</f>
        <v>1967810.566932084</v>
      </c>
      <c r="J8" s="49">
        <f>SUMIFS(CT_Modelling_LAs!AH$4:AH$25, CT_Modelling_LAs!$C$4:$C$25, $A$3)</f>
        <v>0</v>
      </c>
      <c r="K8" s="49">
        <f>SUMIFS(CT_Modelling_LAs!AI$4:AI$25, CT_Modelling_LAs!$C$4:$C$25, $A$3)</f>
        <v>0</v>
      </c>
      <c r="L8" s="49"/>
    </row>
    <row r="9" spans="1:12" x14ac:dyDescent="0.25">
      <c r="A9" t="s">
        <v>2162</v>
      </c>
      <c r="B9" t="s">
        <v>2163</v>
      </c>
      <c r="C9" s="51">
        <f>SUMIFS(CT_Bands_LAs_2022!P$5:P$26, CT_Bands_LAs_2022!$C$5:$C$26, $A$3)</f>
        <v>0.27166276346604218</v>
      </c>
      <c r="D9" s="51">
        <f>SUMIFS(CT_Bands_LAs_2022!Q$5:Q$26, CT_Bands_LAs_2022!$C$5:$C$26, $A$3)</f>
        <v>0.33840749414519905</v>
      </c>
      <c r="E9" s="51">
        <f>SUMIFS(CT_Bands_LAs_2022!R$5:R$26, CT_Bands_LAs_2022!$C$5:$C$26, $A$3)</f>
        <v>0.15690866510538642</v>
      </c>
      <c r="F9" s="51">
        <f>SUMIFS(CT_Bands_LAs_2022!S$5:S$26, CT_Bands_LAs_2022!$C$5:$C$26, $A$3)</f>
        <v>9.1334894613583142E-2</v>
      </c>
      <c r="G9" s="51">
        <f>SUMIFS(CT_Bands_LAs_2022!T$5:T$26, CT_Bands_LAs_2022!$C$5:$C$26, $A$3)</f>
        <v>9.8360655737704916E-2</v>
      </c>
      <c r="H9" s="51">
        <f>SUMIFS(CT_Bands_LAs_2022!U$5:U$26, CT_Bands_LAs_2022!$C$5:$C$26, $A$3)</f>
        <v>3.2786885245901641E-2</v>
      </c>
      <c r="I9" s="51">
        <f>SUMIFS(CT_Bands_LAs_2022!V$5:V$26, CT_Bands_LAs_2022!$C$5:$C$26, $A$3)</f>
        <v>1.0538641686182669E-2</v>
      </c>
      <c r="J9" s="51">
        <f>SUMIFS(CT_Bands_LAs_2022!W$5:W$26, CT_Bands_LAs_2022!$C$5:$C$26, $A$3)</f>
        <v>0</v>
      </c>
      <c r="K9" s="51">
        <f>SUMIFS(CT_Bands_LAs_2022!X$5:X$26, CT_Bands_LAs_2022!$C$5:$C$26, $A$3)</f>
        <v>0</v>
      </c>
      <c r="L9" s="114"/>
    </row>
    <row r="13" spans="1:12" x14ac:dyDescent="0.25">
      <c r="C13" s="114"/>
      <c r="D13" s="114"/>
      <c r="E13" s="114"/>
      <c r="F13" s="114"/>
      <c r="G13" s="114"/>
      <c r="H13" s="114"/>
      <c r="I13" s="114"/>
      <c r="J13" s="114"/>
      <c r="K13" s="114"/>
      <c r="L13" s="114"/>
    </row>
    <row r="14" spans="1:12" x14ac:dyDescent="0.25">
      <c r="C14" s="51"/>
      <c r="D14" s="51"/>
      <c r="E14" s="51"/>
      <c r="F14" s="51"/>
      <c r="G14" s="51"/>
      <c r="H14" s="51"/>
      <c r="I14" s="51"/>
      <c r="J14" s="51"/>
      <c r="K14" s="51"/>
      <c r="L14" s="51"/>
    </row>
    <row r="15" spans="1:12" x14ac:dyDescent="0.25">
      <c r="C15" s="114"/>
      <c r="D15" s="114"/>
      <c r="E15" s="114"/>
      <c r="F15" s="114"/>
      <c r="G15" s="114"/>
      <c r="H15" s="114"/>
      <c r="I15" s="114"/>
      <c r="J15" s="114"/>
      <c r="K15" s="114"/>
      <c r="L15" s="114"/>
    </row>
    <row r="16" spans="1:12" x14ac:dyDescent="0.25">
      <c r="C16" s="114"/>
      <c r="D16" s="114"/>
      <c r="E16" s="114"/>
      <c r="F16" s="114"/>
      <c r="G16" s="114"/>
      <c r="H16" s="114"/>
      <c r="I16" s="114"/>
      <c r="J16" s="114"/>
      <c r="K16" s="114"/>
      <c r="L16" s="114"/>
    </row>
    <row r="17" spans="11:12" x14ac:dyDescent="0.25">
      <c r="K17" s="49"/>
      <c r="L17" s="49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428AC-397C-4799-8D14-B3AA907EBFFE}">
  <sheetPr>
    <tabColor rgb="FFFF0000"/>
  </sheetPr>
  <dimension ref="A1"/>
  <sheetViews>
    <sheetView workbookViewId="0">
      <selection activeCell="Q21" sqref="Q21"/>
    </sheetView>
  </sheetViews>
  <sheetFormatPr defaultRowHeight="15" x14ac:dyDescent="0.2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025F-8817-4087-BF77-0558654F4E14}">
  <dimension ref="A1:AD375"/>
  <sheetViews>
    <sheetView zoomScale="85" zoomScaleNormal="85" workbookViewId="0">
      <selection activeCell="J13" sqref="J13"/>
    </sheetView>
  </sheetViews>
  <sheetFormatPr defaultColWidth="9.140625" defaultRowHeight="15" x14ac:dyDescent="0.25"/>
  <cols>
    <col min="1" max="1" width="16.140625" customWidth="1"/>
    <col min="2" max="2" width="24.28515625" customWidth="1"/>
    <col min="3" max="3" width="19.85546875" customWidth="1"/>
    <col min="5" max="5" width="14.5703125" bestFit="1" customWidth="1"/>
    <col min="6" max="6" width="51.28515625" bestFit="1" customWidth="1"/>
    <col min="15" max="15" width="51.7109375" customWidth="1"/>
    <col min="16" max="16" width="13.140625" bestFit="1" customWidth="1"/>
    <col min="17" max="18" width="13.140625" customWidth="1"/>
    <col min="19" max="19" width="26.5703125" customWidth="1"/>
    <col min="20" max="20" width="13.140625" customWidth="1"/>
    <col min="22" max="22" width="19" bestFit="1" customWidth="1"/>
    <col min="24" max="24" width="14.5703125" bestFit="1" customWidth="1"/>
    <col min="26" max="26" width="49.85546875" bestFit="1" customWidth="1"/>
    <col min="27" max="27" width="14.7109375" customWidth="1"/>
  </cols>
  <sheetData>
    <row r="1" spans="1:30" x14ac:dyDescent="0.25">
      <c r="A1" s="6" t="s">
        <v>2164</v>
      </c>
      <c r="B1" s="6" t="s">
        <v>2165</v>
      </c>
      <c r="C1" s="6" t="s">
        <v>2166</v>
      </c>
      <c r="D1" s="6" t="s">
        <v>2167</v>
      </c>
      <c r="E1" s="6" t="s">
        <v>2168</v>
      </c>
      <c r="F1" s="6" t="s">
        <v>2169</v>
      </c>
      <c r="G1" s="6" t="s">
        <v>2170</v>
      </c>
      <c r="J1" s="6" t="s">
        <v>2171</v>
      </c>
      <c r="K1" s="6"/>
      <c r="L1" s="6"/>
      <c r="M1" s="6"/>
      <c r="N1" s="6"/>
      <c r="P1" s="7" t="s">
        <v>2172</v>
      </c>
      <c r="Q1" s="7" t="s">
        <v>2173</v>
      </c>
      <c r="R1" s="7" t="s">
        <v>2166</v>
      </c>
      <c r="S1" s="7" t="s">
        <v>1301</v>
      </c>
      <c r="T1" s="7" t="s">
        <v>2174</v>
      </c>
      <c r="V1" s="7" t="s">
        <v>2175</v>
      </c>
      <c r="X1" s="7" t="s">
        <v>2176</v>
      </c>
      <c r="Z1" s="7" t="s">
        <v>2177</v>
      </c>
    </row>
    <row r="2" spans="1:30" x14ac:dyDescent="0.25">
      <c r="A2" t="s">
        <v>347</v>
      </c>
      <c r="B2" t="s">
        <v>1550</v>
      </c>
      <c r="C2" t="s">
        <v>2178</v>
      </c>
      <c r="D2" t="s">
        <v>2130</v>
      </c>
      <c r="E2" t="s">
        <v>2179</v>
      </c>
      <c r="F2" t="s">
        <v>1964</v>
      </c>
      <c r="G2" t="s">
        <v>2180</v>
      </c>
      <c r="H2" t="str">
        <f t="shared" ref="H2:H65" si="0">IF(E2=":",CONCATENATE("Non-Urban ",G2),CONCATENATE("Urban ",G2))</f>
        <v>Non-Urban RoGB</v>
      </c>
      <c r="J2" s="8" t="s">
        <v>2181</v>
      </c>
      <c r="P2" s="9" t="s">
        <v>2182</v>
      </c>
      <c r="Q2" s="9" t="str">
        <f t="shared" ref="Q2:Q33" si="1">INDEX($G$2:$G$375, MATCH(P2,$E$2:$E$375,0))</f>
        <v>RoGB</v>
      </c>
      <c r="R2" s="9" t="str">
        <f>INDEX($C$2:$C$375, MATCH(P2,$E$2:$E$375,0))</f>
        <v>Scotland</v>
      </c>
      <c r="S2" s="9" t="str">
        <f t="shared" ref="S2:S33" si="2">INDEX($F$2:$F$375, MATCH(P2,$E$2:$E$375,0))</f>
        <v>:</v>
      </c>
      <c r="T2" t="s">
        <v>2183</v>
      </c>
      <c r="V2" t="s">
        <v>2184</v>
      </c>
      <c r="X2" t="s">
        <v>2130</v>
      </c>
      <c r="Z2" t="s">
        <v>1300</v>
      </c>
      <c r="AA2" s="10" t="s">
        <v>1299</v>
      </c>
      <c r="AB2">
        <f t="shared" ref="AB2:AB11" si="3">COUNTIF(F$2:F$375, Z2)</f>
        <v>6</v>
      </c>
    </row>
    <row r="3" spans="1:30" x14ac:dyDescent="0.25">
      <c r="A3" t="s">
        <v>349</v>
      </c>
      <c r="B3" t="s">
        <v>1689</v>
      </c>
      <c r="C3" t="s">
        <v>2178</v>
      </c>
      <c r="D3" t="s">
        <v>2130</v>
      </c>
      <c r="E3" t="s">
        <v>1689</v>
      </c>
      <c r="F3" t="s">
        <v>1964</v>
      </c>
      <c r="G3" t="s">
        <v>2180</v>
      </c>
      <c r="H3" t="str">
        <f t="shared" si="0"/>
        <v>Urban RoGB</v>
      </c>
      <c r="J3" s="12" t="s">
        <v>2192</v>
      </c>
      <c r="P3" s="9" t="s">
        <v>2185</v>
      </c>
      <c r="Q3" s="9" t="str">
        <f t="shared" si="1"/>
        <v>GSE</v>
      </c>
      <c r="R3" s="9" t="str">
        <f t="shared" ref="R3:R33" si="4">INDEX($C$2:$C$375, MATCH(P3,$E$2:$E$375,0))</f>
        <v>South East</v>
      </c>
      <c r="S3" s="9" t="str">
        <f t="shared" si="2"/>
        <v>:</v>
      </c>
      <c r="T3" t="s">
        <v>2183</v>
      </c>
      <c r="V3" t="s">
        <v>2186</v>
      </c>
      <c r="X3" t="s">
        <v>2187</v>
      </c>
      <c r="Z3" s="11" t="s">
        <v>2127</v>
      </c>
      <c r="AA3" s="10" t="s">
        <v>2188</v>
      </c>
      <c r="AB3">
        <f t="shared" si="3"/>
        <v>10</v>
      </c>
    </row>
    <row r="4" spans="1:30" x14ac:dyDescent="0.25">
      <c r="A4" t="s">
        <v>353</v>
      </c>
      <c r="B4" t="s">
        <v>2189</v>
      </c>
      <c r="C4" t="s">
        <v>2178</v>
      </c>
      <c r="D4" t="s">
        <v>2130</v>
      </c>
      <c r="E4" t="s">
        <v>1689</v>
      </c>
      <c r="F4" t="s">
        <v>1964</v>
      </c>
      <c r="G4" t="s">
        <v>2180</v>
      </c>
      <c r="H4" t="str">
        <f t="shared" si="0"/>
        <v>Urban RoGB</v>
      </c>
      <c r="J4" s="13" t="s">
        <v>2196</v>
      </c>
      <c r="P4" s="9" t="s">
        <v>490</v>
      </c>
      <c r="Q4" s="9" t="str">
        <f t="shared" si="1"/>
        <v>RoGB</v>
      </c>
      <c r="R4" s="9" t="str">
        <f t="shared" si="4"/>
        <v>Yorkshire &amp; Humber</v>
      </c>
      <c r="S4" s="9" t="str">
        <f t="shared" si="2"/>
        <v>South Yorkshire Combined Authority</v>
      </c>
      <c r="T4" t="s">
        <v>2183</v>
      </c>
      <c r="V4" t="s">
        <v>2190</v>
      </c>
      <c r="X4" t="s">
        <v>2191</v>
      </c>
      <c r="Z4" s="11" t="s">
        <v>1658</v>
      </c>
      <c r="AA4" s="10" t="s">
        <v>1657</v>
      </c>
      <c r="AB4">
        <f t="shared" si="3"/>
        <v>6</v>
      </c>
    </row>
    <row r="5" spans="1:30" x14ac:dyDescent="0.25">
      <c r="A5" t="s">
        <v>355</v>
      </c>
      <c r="B5" t="s">
        <v>1929</v>
      </c>
      <c r="C5" t="s">
        <v>2178</v>
      </c>
      <c r="D5" t="s">
        <v>2130</v>
      </c>
      <c r="E5" t="s">
        <v>1689</v>
      </c>
      <c r="F5" t="s">
        <v>1964</v>
      </c>
      <c r="G5" t="s">
        <v>2180</v>
      </c>
      <c r="H5" t="str">
        <f t="shared" si="0"/>
        <v>Urban RoGB</v>
      </c>
      <c r="J5" s="15" t="s">
        <v>2207</v>
      </c>
      <c r="P5" s="9" t="s">
        <v>702</v>
      </c>
      <c r="Q5" s="9" t="str">
        <f t="shared" si="1"/>
        <v>GSE</v>
      </c>
      <c r="R5" s="9" t="str">
        <f t="shared" si="4"/>
        <v>East</v>
      </c>
      <c r="S5" s="9" t="str">
        <f t="shared" si="2"/>
        <v>:</v>
      </c>
      <c r="T5" t="s">
        <v>2183</v>
      </c>
      <c r="V5" t="s">
        <v>2178</v>
      </c>
      <c r="X5" t="s">
        <v>2193</v>
      </c>
      <c r="Z5" s="11" t="s">
        <v>2194</v>
      </c>
      <c r="AA5" s="10" t="s">
        <v>2195</v>
      </c>
      <c r="AB5">
        <f t="shared" si="3"/>
        <v>4</v>
      </c>
    </row>
    <row r="6" spans="1:30" x14ac:dyDescent="0.25">
      <c r="A6" t="s">
        <v>345</v>
      </c>
      <c r="B6" t="s">
        <v>1386</v>
      </c>
      <c r="C6" t="s">
        <v>2178</v>
      </c>
      <c r="D6" t="s">
        <v>2130</v>
      </c>
      <c r="E6" t="s">
        <v>2179</v>
      </c>
      <c r="F6" t="s">
        <v>1964</v>
      </c>
      <c r="G6" t="s">
        <v>2180</v>
      </c>
      <c r="H6" t="str">
        <f t="shared" si="0"/>
        <v>Non-Urban RoGB</v>
      </c>
      <c r="J6" s="16" t="s">
        <v>2214</v>
      </c>
      <c r="P6" s="9" t="s">
        <v>2197</v>
      </c>
      <c r="Q6" s="9" t="str">
        <f t="shared" si="1"/>
        <v>:</v>
      </c>
      <c r="R6" s="9" t="str">
        <f t="shared" si="4"/>
        <v>Northern Ireland</v>
      </c>
      <c r="S6" s="9" t="str">
        <f t="shared" si="2"/>
        <v>:</v>
      </c>
      <c r="T6" t="s">
        <v>2198</v>
      </c>
      <c r="V6" t="s">
        <v>2199</v>
      </c>
      <c r="Z6" t="s">
        <v>2200</v>
      </c>
      <c r="AA6" s="10" t="s">
        <v>1722</v>
      </c>
      <c r="AB6">
        <f t="shared" si="3"/>
        <v>3</v>
      </c>
    </row>
    <row r="7" spans="1:30" x14ac:dyDescent="0.25">
      <c r="A7" t="s">
        <v>343</v>
      </c>
      <c r="B7" t="s">
        <v>2201</v>
      </c>
      <c r="C7" t="s">
        <v>2178</v>
      </c>
      <c r="D7" t="s">
        <v>2130</v>
      </c>
      <c r="E7" t="s">
        <v>2179</v>
      </c>
      <c r="F7" s="11" t="s">
        <v>2194</v>
      </c>
      <c r="G7" t="s">
        <v>2180</v>
      </c>
      <c r="H7" t="str">
        <f t="shared" si="0"/>
        <v>Non-Urban RoGB</v>
      </c>
      <c r="P7" s="9" t="s">
        <v>2202</v>
      </c>
      <c r="Q7" s="9" t="str">
        <f t="shared" si="1"/>
        <v>RoGB</v>
      </c>
      <c r="R7" s="9" t="str">
        <f t="shared" si="4"/>
        <v>North West</v>
      </c>
      <c r="S7" s="9" t="str">
        <f t="shared" si="2"/>
        <v>Liverpool City Region Combined Authority</v>
      </c>
      <c r="T7" t="s">
        <v>2198</v>
      </c>
      <c r="V7" t="s">
        <v>2187</v>
      </c>
      <c r="Z7" s="11" t="s">
        <v>2203</v>
      </c>
      <c r="AA7" s="10" t="s">
        <v>1898</v>
      </c>
      <c r="AB7">
        <f t="shared" si="3"/>
        <v>4</v>
      </c>
      <c r="AC7" s="14" t="s">
        <v>2204</v>
      </c>
    </row>
    <row r="8" spans="1:30" x14ac:dyDescent="0.25">
      <c r="A8" t="s">
        <v>351</v>
      </c>
      <c r="B8" t="s">
        <v>1759</v>
      </c>
      <c r="C8" t="s">
        <v>2178</v>
      </c>
      <c r="D8" t="s">
        <v>2130</v>
      </c>
      <c r="E8" t="s">
        <v>2179</v>
      </c>
      <c r="F8" t="s">
        <v>2200</v>
      </c>
      <c r="G8" t="s">
        <v>2180</v>
      </c>
      <c r="H8" t="str">
        <f t="shared" si="0"/>
        <v>Non-Urban RoGB</v>
      </c>
      <c r="P8" s="9" t="s">
        <v>646</v>
      </c>
      <c r="Q8" s="9" t="str">
        <f t="shared" si="1"/>
        <v>RoGB</v>
      </c>
      <c r="R8" s="9" t="str">
        <f t="shared" si="4"/>
        <v>West Midlands</v>
      </c>
      <c r="S8" s="9" t="str">
        <f t="shared" si="2"/>
        <v>West Midlands Combined Authority</v>
      </c>
      <c r="T8" t="s">
        <v>2205</v>
      </c>
      <c r="V8" t="s">
        <v>2191</v>
      </c>
      <c r="Z8" s="11" t="s">
        <v>1964</v>
      </c>
      <c r="AA8" s="10" t="s">
        <v>1963</v>
      </c>
      <c r="AB8">
        <f t="shared" si="3"/>
        <v>5</v>
      </c>
      <c r="AD8" s="10"/>
    </row>
    <row r="9" spans="1:30" x14ac:dyDescent="0.25">
      <c r="A9" t="s">
        <v>362</v>
      </c>
      <c r="B9" t="s">
        <v>363</v>
      </c>
      <c r="C9" t="s">
        <v>2178</v>
      </c>
      <c r="D9" t="s">
        <v>2130</v>
      </c>
      <c r="E9" t="s">
        <v>2206</v>
      </c>
      <c r="F9" t="s">
        <v>2200</v>
      </c>
      <c r="G9" t="s">
        <v>2180</v>
      </c>
      <c r="H9" t="str">
        <f t="shared" si="0"/>
        <v>Urban RoGB</v>
      </c>
      <c r="P9" s="9" t="s">
        <v>1237</v>
      </c>
      <c r="Q9" s="9" t="str">
        <f t="shared" si="1"/>
        <v>RoGB</v>
      </c>
      <c r="R9" s="9" t="str">
        <f t="shared" si="4"/>
        <v>North West</v>
      </c>
      <c r="S9" s="9" t="str">
        <f t="shared" si="2"/>
        <v>:</v>
      </c>
      <c r="T9" t="s">
        <v>2183</v>
      </c>
      <c r="V9" t="s">
        <v>2208</v>
      </c>
      <c r="Z9" s="11" t="s">
        <v>2047</v>
      </c>
      <c r="AA9" s="10" t="s">
        <v>2046</v>
      </c>
      <c r="AB9">
        <f t="shared" si="3"/>
        <v>7</v>
      </c>
    </row>
    <row r="10" spans="1:30" x14ac:dyDescent="0.25">
      <c r="A10" t="s">
        <v>364</v>
      </c>
      <c r="B10" t="s">
        <v>365</v>
      </c>
      <c r="C10" t="s">
        <v>2178</v>
      </c>
      <c r="D10" t="s">
        <v>2130</v>
      </c>
      <c r="E10" t="s">
        <v>2206</v>
      </c>
      <c r="F10" t="s">
        <v>2200</v>
      </c>
      <c r="G10" t="s">
        <v>2180</v>
      </c>
      <c r="H10" t="str">
        <f t="shared" si="0"/>
        <v>Urban RoGB</v>
      </c>
      <c r="P10" s="9" t="s">
        <v>1240</v>
      </c>
      <c r="Q10" s="9" t="str">
        <f t="shared" si="1"/>
        <v>RoGB</v>
      </c>
      <c r="R10" s="9" t="str">
        <f t="shared" si="4"/>
        <v>North West</v>
      </c>
      <c r="S10" s="9" t="str">
        <f t="shared" si="2"/>
        <v>:</v>
      </c>
      <c r="T10" t="s">
        <v>2183</v>
      </c>
      <c r="V10" t="s">
        <v>2209</v>
      </c>
      <c r="Z10" s="11" t="s">
        <v>2210</v>
      </c>
      <c r="AA10" s="10" t="s">
        <v>2211</v>
      </c>
      <c r="AB10">
        <f t="shared" si="3"/>
        <v>3</v>
      </c>
    </row>
    <row r="11" spans="1:30" x14ac:dyDescent="0.25">
      <c r="A11" t="s">
        <v>366</v>
      </c>
      <c r="B11" t="s">
        <v>367</v>
      </c>
      <c r="C11" t="s">
        <v>2178</v>
      </c>
      <c r="D11" t="s">
        <v>2130</v>
      </c>
      <c r="E11" t="s">
        <v>2206</v>
      </c>
      <c r="F11" s="11" t="s">
        <v>2194</v>
      </c>
      <c r="G11" t="s">
        <v>2180</v>
      </c>
      <c r="H11" t="str">
        <f t="shared" si="0"/>
        <v>Urban RoGB</v>
      </c>
      <c r="P11" s="9" t="s">
        <v>1251</v>
      </c>
      <c r="Q11" s="9" t="str">
        <f t="shared" si="1"/>
        <v>RoGB</v>
      </c>
      <c r="R11" s="9" t="str">
        <f t="shared" si="4"/>
        <v>South West</v>
      </c>
      <c r="S11" s="9" t="str">
        <f t="shared" si="2"/>
        <v>:</v>
      </c>
      <c r="T11" t="s">
        <v>2198</v>
      </c>
      <c r="V11" t="s">
        <v>2193</v>
      </c>
      <c r="Z11" s="11" t="s">
        <v>2212</v>
      </c>
      <c r="AA11" s="10" t="s">
        <v>2213</v>
      </c>
      <c r="AB11">
        <f t="shared" si="3"/>
        <v>5</v>
      </c>
    </row>
    <row r="12" spans="1:30" x14ac:dyDescent="0.25">
      <c r="A12" t="s">
        <v>368</v>
      </c>
      <c r="B12" t="s">
        <v>369</v>
      </c>
      <c r="C12" t="s">
        <v>2178</v>
      </c>
      <c r="D12" t="s">
        <v>2130</v>
      </c>
      <c r="E12" t="s">
        <v>369</v>
      </c>
      <c r="F12" s="11" t="s">
        <v>2194</v>
      </c>
      <c r="G12" t="s">
        <v>2180</v>
      </c>
      <c r="H12" t="str">
        <f t="shared" si="0"/>
        <v>Urban RoGB</v>
      </c>
      <c r="P12" s="9" t="s">
        <v>500</v>
      </c>
      <c r="Q12" s="9" t="str">
        <f t="shared" si="1"/>
        <v>RoGB</v>
      </c>
      <c r="R12" s="9" t="str">
        <f t="shared" si="4"/>
        <v>Yorkshire &amp; Humber</v>
      </c>
      <c r="S12" s="9" t="str">
        <f t="shared" si="2"/>
        <v>West Yorkshire Combined Authority</v>
      </c>
      <c r="T12" t="s">
        <v>2198</v>
      </c>
      <c r="V12" t="s">
        <v>2215</v>
      </c>
      <c r="Z12" s="11" t="s">
        <v>1511</v>
      </c>
      <c r="AA12" t="s">
        <v>2216</v>
      </c>
      <c r="AB12">
        <f>COUNTIF(F$2:F$375, Z12)</f>
        <v>33</v>
      </c>
    </row>
    <row r="13" spans="1:30" x14ac:dyDescent="0.25">
      <c r="A13" t="s">
        <v>360</v>
      </c>
      <c r="B13" t="s">
        <v>361</v>
      </c>
      <c r="C13" t="s">
        <v>2178</v>
      </c>
      <c r="D13" t="s">
        <v>2130</v>
      </c>
      <c r="E13" t="s">
        <v>2206</v>
      </c>
      <c r="F13" s="11" t="s">
        <v>2194</v>
      </c>
      <c r="G13" t="s">
        <v>2180</v>
      </c>
      <c r="H13" t="str">
        <f t="shared" si="0"/>
        <v>Urban RoGB</v>
      </c>
      <c r="P13" s="9" t="s">
        <v>2217</v>
      </c>
      <c r="Q13" s="9" t="str">
        <f t="shared" si="1"/>
        <v>GSE</v>
      </c>
      <c r="R13" s="9" t="str">
        <f t="shared" si="4"/>
        <v>South East</v>
      </c>
      <c r="S13" s="9" t="str">
        <f t="shared" si="2"/>
        <v>:</v>
      </c>
      <c r="T13" t="s">
        <v>2198</v>
      </c>
      <c r="V13" t="s">
        <v>2218</v>
      </c>
    </row>
    <row r="14" spans="1:30" x14ac:dyDescent="0.25">
      <c r="A14" t="s">
        <v>380</v>
      </c>
      <c r="B14" t="s">
        <v>1528</v>
      </c>
      <c r="C14" t="s">
        <v>2199</v>
      </c>
      <c r="D14" t="s">
        <v>2130</v>
      </c>
      <c r="E14" t="s">
        <v>2179</v>
      </c>
      <c r="F14" t="s">
        <v>1658</v>
      </c>
      <c r="G14" t="s">
        <v>2180</v>
      </c>
      <c r="H14" t="str">
        <f t="shared" si="0"/>
        <v>Non-Urban RoGB</v>
      </c>
      <c r="P14" s="9" t="s">
        <v>1271</v>
      </c>
      <c r="Q14" s="9" t="str">
        <f t="shared" si="1"/>
        <v>RoGB</v>
      </c>
      <c r="R14" s="9" t="str">
        <f t="shared" si="4"/>
        <v>South West</v>
      </c>
      <c r="S14" s="9" t="str">
        <f t="shared" si="2"/>
        <v>West of England Combined Authority</v>
      </c>
      <c r="T14" t="s">
        <v>2205</v>
      </c>
    </row>
    <row r="15" spans="1:30" x14ac:dyDescent="0.25">
      <c r="A15" t="s">
        <v>382</v>
      </c>
      <c r="B15" t="s">
        <v>2013</v>
      </c>
      <c r="C15" t="s">
        <v>2199</v>
      </c>
      <c r="D15" t="s">
        <v>2130</v>
      </c>
      <c r="E15" t="s">
        <v>2013</v>
      </c>
      <c r="F15" t="s">
        <v>2179</v>
      </c>
      <c r="G15" t="s">
        <v>2180</v>
      </c>
      <c r="H15" t="str">
        <f t="shared" si="0"/>
        <v>Urban RoGB</v>
      </c>
      <c r="P15" s="9" t="s">
        <v>424</v>
      </c>
      <c r="Q15" s="9" t="str">
        <f t="shared" si="1"/>
        <v>RoGB</v>
      </c>
      <c r="R15" s="9" t="str">
        <f t="shared" si="4"/>
        <v>North West</v>
      </c>
      <c r="S15" s="9" t="str">
        <f t="shared" si="2"/>
        <v>:</v>
      </c>
      <c r="T15" t="s">
        <v>2183</v>
      </c>
    </row>
    <row r="16" spans="1:30" x14ac:dyDescent="0.25">
      <c r="A16" t="s">
        <v>372</v>
      </c>
      <c r="B16" t="s">
        <v>2219</v>
      </c>
      <c r="C16" t="s">
        <v>2199</v>
      </c>
      <c r="D16" t="s">
        <v>2130</v>
      </c>
      <c r="E16" t="s">
        <v>1237</v>
      </c>
      <c r="F16" t="s">
        <v>2179</v>
      </c>
      <c r="G16" t="s">
        <v>2180</v>
      </c>
      <c r="H16" t="str">
        <f t="shared" si="0"/>
        <v>Urban RoGB</v>
      </c>
      <c r="P16" s="9" t="s">
        <v>690</v>
      </c>
      <c r="Q16" s="9" t="str">
        <f t="shared" si="1"/>
        <v>GSE</v>
      </c>
      <c r="R16" s="9" t="str">
        <f t="shared" si="4"/>
        <v>East</v>
      </c>
      <c r="S16" s="9" t="str">
        <f t="shared" si="2"/>
        <v>Cambridgeshire and Peterborough Combined Authority</v>
      </c>
      <c r="T16" t="s">
        <v>2183</v>
      </c>
    </row>
    <row r="17" spans="1:20" x14ac:dyDescent="0.25">
      <c r="A17" t="s">
        <v>374</v>
      </c>
      <c r="B17" t="s">
        <v>1240</v>
      </c>
      <c r="C17" t="s">
        <v>2199</v>
      </c>
      <c r="D17" t="s">
        <v>2130</v>
      </c>
      <c r="E17" t="s">
        <v>1240</v>
      </c>
      <c r="F17" t="s">
        <v>2179</v>
      </c>
      <c r="G17" t="s">
        <v>2180</v>
      </c>
      <c r="H17" t="str">
        <f t="shared" si="0"/>
        <v>Urban RoGB</v>
      </c>
      <c r="P17" s="9" t="s">
        <v>2220</v>
      </c>
      <c r="Q17" s="9" t="str">
        <f t="shared" si="1"/>
        <v>RoGB</v>
      </c>
      <c r="R17" s="9" t="str">
        <f t="shared" si="4"/>
        <v>Wales</v>
      </c>
      <c r="S17" s="9" t="str">
        <f t="shared" si="2"/>
        <v>:</v>
      </c>
      <c r="T17" t="s">
        <v>2198</v>
      </c>
    </row>
    <row r="18" spans="1:20" x14ac:dyDescent="0.25">
      <c r="A18" t="s">
        <v>376</v>
      </c>
      <c r="B18" t="s">
        <v>2221</v>
      </c>
      <c r="C18" t="s">
        <v>2199</v>
      </c>
      <c r="D18" t="s">
        <v>2130</v>
      </c>
      <c r="E18" t="s">
        <v>2179</v>
      </c>
      <c r="F18" t="s">
        <v>2179</v>
      </c>
      <c r="G18" t="s">
        <v>2180</v>
      </c>
      <c r="H18" t="str">
        <f t="shared" si="0"/>
        <v>Non-Urban RoGB</v>
      </c>
      <c r="P18" s="9" t="s">
        <v>2222</v>
      </c>
      <c r="Q18" s="9" t="str">
        <f t="shared" si="1"/>
        <v>GSE</v>
      </c>
      <c r="R18" s="9" t="str">
        <f t="shared" si="4"/>
        <v>South East</v>
      </c>
      <c r="S18" s="9" t="str">
        <f t="shared" si="2"/>
        <v>:</v>
      </c>
      <c r="T18" t="s">
        <v>2198</v>
      </c>
    </row>
    <row r="19" spans="1:20" x14ac:dyDescent="0.25">
      <c r="A19" t="s">
        <v>378</v>
      </c>
      <c r="B19" t="s">
        <v>2223</v>
      </c>
      <c r="C19" t="s">
        <v>2199</v>
      </c>
      <c r="D19" t="s">
        <v>2130</v>
      </c>
      <c r="E19" t="s">
        <v>2179</v>
      </c>
      <c r="F19" t="s">
        <v>2179</v>
      </c>
      <c r="G19" t="s">
        <v>2180</v>
      </c>
      <c r="H19" t="str">
        <f t="shared" si="0"/>
        <v>Non-Urban RoGB</v>
      </c>
      <c r="P19" s="9" t="s">
        <v>648</v>
      </c>
      <c r="Q19" s="9" t="str">
        <f t="shared" si="1"/>
        <v>RoGB</v>
      </c>
      <c r="R19" s="9" t="str">
        <f t="shared" si="4"/>
        <v>West Midlands</v>
      </c>
      <c r="S19" s="9" t="str">
        <f t="shared" si="2"/>
        <v>West Midlands Combined Authority</v>
      </c>
      <c r="T19" t="s">
        <v>2198</v>
      </c>
    </row>
    <row r="20" spans="1:20" x14ac:dyDescent="0.25">
      <c r="A20" t="s">
        <v>386</v>
      </c>
      <c r="B20" t="s">
        <v>387</v>
      </c>
      <c r="C20" t="s">
        <v>2199</v>
      </c>
      <c r="D20" t="s">
        <v>2130</v>
      </c>
      <c r="E20" t="s">
        <v>2179</v>
      </c>
      <c r="F20" t="s">
        <v>2179</v>
      </c>
      <c r="G20" t="s">
        <v>2180</v>
      </c>
      <c r="H20" t="str">
        <f t="shared" si="0"/>
        <v>Non-Urban RoGB</v>
      </c>
      <c r="P20" s="9" t="s">
        <v>990</v>
      </c>
      <c r="Q20" s="9" t="str">
        <f t="shared" si="1"/>
        <v>GSE</v>
      </c>
      <c r="R20" s="9" t="str">
        <f t="shared" si="4"/>
        <v>South East</v>
      </c>
      <c r="S20" s="9" t="str">
        <f t="shared" si="2"/>
        <v>:</v>
      </c>
      <c r="T20" t="s">
        <v>2183</v>
      </c>
    </row>
    <row r="21" spans="1:20" x14ac:dyDescent="0.25">
      <c r="A21" t="s">
        <v>388</v>
      </c>
      <c r="B21" t="s">
        <v>389</v>
      </c>
      <c r="C21" t="s">
        <v>2199</v>
      </c>
      <c r="D21" t="s">
        <v>2130</v>
      </c>
      <c r="E21" t="s">
        <v>2179</v>
      </c>
      <c r="F21" t="s">
        <v>2179</v>
      </c>
      <c r="G21" t="s">
        <v>2180</v>
      </c>
      <c r="H21" t="str">
        <f t="shared" si="0"/>
        <v>Non-Urban RoGB</v>
      </c>
      <c r="P21" s="9" t="s">
        <v>1391</v>
      </c>
      <c r="Q21" s="9" t="str">
        <f t="shared" si="1"/>
        <v>RoGB</v>
      </c>
      <c r="R21" s="9" t="str">
        <f t="shared" si="4"/>
        <v>East Midlands</v>
      </c>
      <c r="S21" s="9" t="str">
        <f t="shared" si="2"/>
        <v>:</v>
      </c>
      <c r="T21" t="s">
        <v>2198</v>
      </c>
    </row>
    <row r="22" spans="1:20" x14ac:dyDescent="0.25">
      <c r="A22" t="s">
        <v>391</v>
      </c>
      <c r="B22" t="s">
        <v>392</v>
      </c>
      <c r="C22" t="s">
        <v>2199</v>
      </c>
      <c r="D22" t="s">
        <v>2130</v>
      </c>
      <c r="E22" t="s">
        <v>2179</v>
      </c>
      <c r="F22" t="s">
        <v>2179</v>
      </c>
      <c r="G22" t="s">
        <v>2180</v>
      </c>
      <c r="H22" t="str">
        <f t="shared" si="0"/>
        <v>Non-Urban RoGB</v>
      </c>
      <c r="P22" s="9" t="s">
        <v>492</v>
      </c>
      <c r="Q22" s="9" t="str">
        <f t="shared" si="1"/>
        <v>RoGB</v>
      </c>
      <c r="R22" s="9" t="str">
        <f t="shared" si="4"/>
        <v>Yorkshire &amp; Humber</v>
      </c>
      <c r="S22" s="9" t="str">
        <f t="shared" si="2"/>
        <v>South Yorkshire Combined Authority</v>
      </c>
      <c r="T22" t="s">
        <v>2198</v>
      </c>
    </row>
    <row r="23" spans="1:20" x14ac:dyDescent="0.25">
      <c r="A23" t="s">
        <v>393</v>
      </c>
      <c r="B23" t="s">
        <v>394</v>
      </c>
      <c r="C23" t="s">
        <v>2199</v>
      </c>
      <c r="D23" t="s">
        <v>2130</v>
      </c>
      <c r="E23" t="s">
        <v>2179</v>
      </c>
      <c r="F23" t="s">
        <v>2179</v>
      </c>
      <c r="G23" t="s">
        <v>2180</v>
      </c>
      <c r="H23" t="str">
        <f t="shared" si="0"/>
        <v>Non-Urban RoGB</v>
      </c>
      <c r="P23" s="9" t="s">
        <v>2224</v>
      </c>
      <c r="Q23" s="9" t="str">
        <f t="shared" si="1"/>
        <v>RoGB</v>
      </c>
      <c r="R23" s="9" t="str">
        <f t="shared" si="4"/>
        <v>Scotland</v>
      </c>
      <c r="S23" s="9" t="str">
        <f t="shared" si="2"/>
        <v>:</v>
      </c>
      <c r="T23" t="s">
        <v>2183</v>
      </c>
    </row>
    <row r="24" spans="1:20" x14ac:dyDescent="0.25">
      <c r="A24" t="s">
        <v>395</v>
      </c>
      <c r="B24" t="s">
        <v>396</v>
      </c>
      <c r="C24" t="s">
        <v>2199</v>
      </c>
      <c r="D24" t="s">
        <v>2130</v>
      </c>
      <c r="E24" t="s">
        <v>2179</v>
      </c>
      <c r="F24" t="s">
        <v>2179</v>
      </c>
      <c r="G24" t="s">
        <v>2180</v>
      </c>
      <c r="H24" t="str">
        <f t="shared" si="0"/>
        <v>Non-Urban RoGB</v>
      </c>
      <c r="P24" s="9" t="s">
        <v>2225</v>
      </c>
      <c r="Q24" s="9" t="str">
        <f t="shared" si="1"/>
        <v>RoGB</v>
      </c>
      <c r="R24" s="9" t="str">
        <f t="shared" si="4"/>
        <v>Scotland</v>
      </c>
      <c r="S24" s="9" t="str">
        <f t="shared" si="2"/>
        <v>:</v>
      </c>
      <c r="T24" t="s">
        <v>2198</v>
      </c>
    </row>
    <row r="25" spans="1:20" x14ac:dyDescent="0.25">
      <c r="A25" t="s">
        <v>397</v>
      </c>
      <c r="B25" t="s">
        <v>398</v>
      </c>
      <c r="C25" t="s">
        <v>2199</v>
      </c>
      <c r="D25" t="s">
        <v>2130</v>
      </c>
      <c r="E25" t="s">
        <v>2179</v>
      </c>
      <c r="F25" t="s">
        <v>2179</v>
      </c>
      <c r="G25" t="s">
        <v>2180</v>
      </c>
      <c r="H25" t="str">
        <f t="shared" si="0"/>
        <v>Non-Urban RoGB</v>
      </c>
      <c r="P25" s="9" t="s">
        <v>1044</v>
      </c>
      <c r="Q25" s="9" t="str">
        <f t="shared" si="1"/>
        <v>RoGB</v>
      </c>
      <c r="R25" s="9" t="str">
        <f t="shared" si="4"/>
        <v>South West</v>
      </c>
      <c r="S25" s="9" t="str">
        <f t="shared" si="2"/>
        <v>:</v>
      </c>
      <c r="T25" t="s">
        <v>2183</v>
      </c>
    </row>
    <row r="26" spans="1:20" x14ac:dyDescent="0.25">
      <c r="A26" t="s">
        <v>423</v>
      </c>
      <c r="B26" t="s">
        <v>424</v>
      </c>
      <c r="C26" t="s">
        <v>2199</v>
      </c>
      <c r="D26" t="s">
        <v>2130</v>
      </c>
      <c r="E26" t="s">
        <v>424</v>
      </c>
      <c r="F26" t="s">
        <v>2179</v>
      </c>
      <c r="G26" t="s">
        <v>2180</v>
      </c>
      <c r="H26" t="str">
        <f t="shared" si="0"/>
        <v>Urban RoGB</v>
      </c>
      <c r="P26" s="9" t="s">
        <v>2226</v>
      </c>
      <c r="Q26" s="9" t="str">
        <f t="shared" si="1"/>
        <v>RoGB</v>
      </c>
      <c r="R26" s="9" t="str">
        <f t="shared" si="4"/>
        <v>Scotland</v>
      </c>
      <c r="S26" s="9" t="str">
        <f t="shared" si="2"/>
        <v>:</v>
      </c>
      <c r="T26" t="s">
        <v>2205</v>
      </c>
    </row>
    <row r="27" spans="1:20" x14ac:dyDescent="0.25">
      <c r="A27" t="s">
        <v>425</v>
      </c>
      <c r="B27" t="s">
        <v>426</v>
      </c>
      <c r="C27" t="s">
        <v>2199</v>
      </c>
      <c r="D27" t="s">
        <v>2130</v>
      </c>
      <c r="E27" t="s">
        <v>436</v>
      </c>
      <c r="F27" t="s">
        <v>2179</v>
      </c>
      <c r="G27" t="s">
        <v>2180</v>
      </c>
      <c r="H27" t="str">
        <f t="shared" si="0"/>
        <v>Urban RoGB</v>
      </c>
      <c r="P27" s="9" t="s">
        <v>1066</v>
      </c>
      <c r="Q27" s="9" t="str">
        <f t="shared" si="1"/>
        <v>RoGB</v>
      </c>
      <c r="R27" s="9" t="str">
        <f t="shared" si="4"/>
        <v>South West</v>
      </c>
      <c r="S27" s="9" t="str">
        <f t="shared" si="2"/>
        <v>:</v>
      </c>
      <c r="T27" t="s">
        <v>2183</v>
      </c>
    </row>
    <row r="28" spans="1:20" x14ac:dyDescent="0.25">
      <c r="A28" t="s">
        <v>427</v>
      </c>
      <c r="B28" t="s">
        <v>428</v>
      </c>
      <c r="C28" t="s">
        <v>2199</v>
      </c>
      <c r="D28" t="s">
        <v>2130</v>
      </c>
      <c r="E28" t="s">
        <v>1240</v>
      </c>
      <c r="F28" t="s">
        <v>2179</v>
      </c>
      <c r="G28" t="s">
        <v>2180</v>
      </c>
      <c r="H28" t="str">
        <f t="shared" si="0"/>
        <v>Urban RoGB</v>
      </c>
      <c r="P28" s="9" t="s">
        <v>2227</v>
      </c>
      <c r="Q28" s="9" t="str">
        <f t="shared" si="1"/>
        <v>RoGB</v>
      </c>
      <c r="R28" s="9" t="str">
        <f t="shared" si="4"/>
        <v>Yorkshire &amp; Humber</v>
      </c>
      <c r="S28" s="9" t="str">
        <f t="shared" si="2"/>
        <v>West Yorkshire Combined Authority</v>
      </c>
      <c r="T28" t="s">
        <v>2198</v>
      </c>
    </row>
    <row r="29" spans="1:20" x14ac:dyDescent="0.25">
      <c r="A29" t="s">
        <v>429</v>
      </c>
      <c r="B29" t="s">
        <v>430</v>
      </c>
      <c r="C29" t="s">
        <v>2199</v>
      </c>
      <c r="D29" t="s">
        <v>2130</v>
      </c>
      <c r="E29" t="s">
        <v>2179</v>
      </c>
      <c r="F29" t="s">
        <v>2179</v>
      </c>
      <c r="G29" t="s">
        <v>2180</v>
      </c>
      <c r="H29" t="str">
        <f t="shared" si="0"/>
        <v>Non-Urban RoGB</v>
      </c>
      <c r="P29" s="9" t="s">
        <v>2228</v>
      </c>
      <c r="Q29" s="9" t="str">
        <f t="shared" si="1"/>
        <v>RoGB</v>
      </c>
      <c r="R29" s="9" t="str">
        <f t="shared" si="4"/>
        <v>Yorkshire &amp; Humber</v>
      </c>
      <c r="S29" s="9" t="str">
        <f t="shared" si="2"/>
        <v>:</v>
      </c>
      <c r="T29" t="s">
        <v>2198</v>
      </c>
    </row>
    <row r="30" spans="1:20" x14ac:dyDescent="0.25">
      <c r="A30" t="s">
        <v>431</v>
      </c>
      <c r="B30" t="s">
        <v>432</v>
      </c>
      <c r="C30" t="s">
        <v>2199</v>
      </c>
      <c r="D30" t="s">
        <v>2130</v>
      </c>
      <c r="E30" t="s">
        <v>2179</v>
      </c>
      <c r="F30" t="s">
        <v>2179</v>
      </c>
      <c r="G30" t="s">
        <v>2180</v>
      </c>
      <c r="H30" t="str">
        <f t="shared" si="0"/>
        <v>Non-Urban RoGB</v>
      </c>
      <c r="P30" s="9" t="s">
        <v>770</v>
      </c>
      <c r="Q30" s="9" t="str">
        <f t="shared" si="1"/>
        <v>GSE</v>
      </c>
      <c r="R30" s="9" t="str">
        <f t="shared" si="4"/>
        <v>East</v>
      </c>
      <c r="S30" s="9" t="str">
        <f t="shared" si="2"/>
        <v>:</v>
      </c>
      <c r="T30" t="s">
        <v>2183</v>
      </c>
    </row>
    <row r="31" spans="1:20" x14ac:dyDescent="0.25">
      <c r="A31" t="s">
        <v>433</v>
      </c>
      <c r="B31" t="s">
        <v>434</v>
      </c>
      <c r="C31" t="s">
        <v>2199</v>
      </c>
      <c r="D31" t="s">
        <v>2130</v>
      </c>
      <c r="E31" t="s">
        <v>424</v>
      </c>
      <c r="F31" t="s">
        <v>2179</v>
      </c>
      <c r="G31" t="s">
        <v>2180</v>
      </c>
      <c r="H31" t="str">
        <f t="shared" si="0"/>
        <v>Urban RoGB</v>
      </c>
      <c r="P31" s="9" t="s">
        <v>506</v>
      </c>
      <c r="Q31" s="9" t="str">
        <f t="shared" si="1"/>
        <v>RoGB</v>
      </c>
      <c r="R31" s="9" t="str">
        <f t="shared" si="4"/>
        <v>Yorkshire &amp; Humber</v>
      </c>
      <c r="S31" s="9" t="str">
        <f t="shared" si="2"/>
        <v>West Yorkshire Combined Authority</v>
      </c>
      <c r="T31" t="s">
        <v>2205</v>
      </c>
    </row>
    <row r="32" spans="1:20" x14ac:dyDescent="0.25">
      <c r="A32" t="s">
        <v>435</v>
      </c>
      <c r="B32" t="s">
        <v>436</v>
      </c>
      <c r="C32" t="s">
        <v>2199</v>
      </c>
      <c r="D32" t="s">
        <v>2130</v>
      </c>
      <c r="E32" t="s">
        <v>436</v>
      </c>
      <c r="F32" t="s">
        <v>2179</v>
      </c>
      <c r="G32" t="s">
        <v>2180</v>
      </c>
      <c r="H32" t="str">
        <f t="shared" si="0"/>
        <v>Urban RoGB</v>
      </c>
      <c r="P32" s="9" t="s">
        <v>1635</v>
      </c>
      <c r="Q32" s="9" t="str">
        <f t="shared" si="1"/>
        <v>RoGB</v>
      </c>
      <c r="R32" s="9" t="str">
        <f t="shared" si="4"/>
        <v>East Midlands</v>
      </c>
      <c r="S32" s="9" t="str">
        <f t="shared" si="2"/>
        <v>:</v>
      </c>
      <c r="T32" t="s">
        <v>2198</v>
      </c>
    </row>
    <row r="33" spans="1:20" x14ac:dyDescent="0.25">
      <c r="A33" t="s">
        <v>437</v>
      </c>
      <c r="B33" t="s">
        <v>438</v>
      </c>
      <c r="C33" t="s">
        <v>2199</v>
      </c>
      <c r="D33" t="s">
        <v>2130</v>
      </c>
      <c r="E33" t="s">
        <v>2179</v>
      </c>
      <c r="F33" t="s">
        <v>2179</v>
      </c>
      <c r="G33" t="s">
        <v>2180</v>
      </c>
      <c r="H33" t="str">
        <f t="shared" si="0"/>
        <v>Non-Urban RoGB</v>
      </c>
      <c r="P33" s="9" t="s">
        <v>452</v>
      </c>
      <c r="Q33" s="9" t="str">
        <f t="shared" si="1"/>
        <v>RoGB</v>
      </c>
      <c r="R33" s="9" t="str">
        <f t="shared" si="4"/>
        <v>North West</v>
      </c>
      <c r="S33" s="9" t="str">
        <f t="shared" si="2"/>
        <v>Liverpool City Region Combined Authority</v>
      </c>
      <c r="T33" t="s">
        <v>2205</v>
      </c>
    </row>
    <row r="34" spans="1:20" x14ac:dyDescent="0.25">
      <c r="A34" t="s">
        <v>439</v>
      </c>
      <c r="B34" t="s">
        <v>440</v>
      </c>
      <c r="C34" t="s">
        <v>2199</v>
      </c>
      <c r="D34" t="s">
        <v>2130</v>
      </c>
      <c r="E34" t="s">
        <v>2179</v>
      </c>
      <c r="F34" t="s">
        <v>2179</v>
      </c>
      <c r="G34" t="s">
        <v>2180</v>
      </c>
      <c r="H34" t="str">
        <f t="shared" si="0"/>
        <v>Non-Urban RoGB</v>
      </c>
      <c r="P34" s="9" t="s">
        <v>2190</v>
      </c>
      <c r="Q34" s="9" t="str">
        <f t="shared" ref="Q34:Q64" si="5">INDEX($G$2:$G$375, MATCH(P34,$E$2:$E$375,0))</f>
        <v>GSE</v>
      </c>
      <c r="R34" s="17" t="s">
        <v>2190</v>
      </c>
      <c r="S34" s="9" t="str">
        <f t="shared" ref="S34:S64" si="6">INDEX($F$2:$F$375, MATCH(P34,$E$2:$E$375,0))</f>
        <v>Greater London Authority</v>
      </c>
      <c r="T34" t="s">
        <v>2190</v>
      </c>
    </row>
    <row r="35" spans="1:20" x14ac:dyDescent="0.25">
      <c r="A35" t="s">
        <v>441</v>
      </c>
      <c r="B35" t="s">
        <v>442</v>
      </c>
      <c r="C35" t="s">
        <v>2199</v>
      </c>
      <c r="D35" t="s">
        <v>2130</v>
      </c>
      <c r="E35" t="s">
        <v>436</v>
      </c>
      <c r="F35" t="s">
        <v>2179</v>
      </c>
      <c r="G35" t="s">
        <v>2180</v>
      </c>
      <c r="H35" t="str">
        <f t="shared" si="0"/>
        <v>Urban RoGB</v>
      </c>
      <c r="P35" s="9" t="s">
        <v>1660</v>
      </c>
      <c r="Q35" s="9" t="str">
        <f t="shared" si="5"/>
        <v>GSE</v>
      </c>
      <c r="R35" s="9" t="str">
        <f t="shared" ref="R35:R64" si="7">INDEX($C$2:$C$375, MATCH(P35,$E$2:$E$375,0))</f>
        <v>East</v>
      </c>
      <c r="S35" s="9" t="str">
        <f t="shared" si="6"/>
        <v>:</v>
      </c>
      <c r="T35" t="s">
        <v>2183</v>
      </c>
    </row>
    <row r="36" spans="1:20" x14ac:dyDescent="0.25">
      <c r="A36" t="s">
        <v>443</v>
      </c>
      <c r="B36" t="s">
        <v>444</v>
      </c>
      <c r="C36" t="s">
        <v>2199</v>
      </c>
      <c r="D36" t="s">
        <v>2130</v>
      </c>
      <c r="E36" t="s">
        <v>2179</v>
      </c>
      <c r="F36" t="s">
        <v>2179</v>
      </c>
      <c r="G36" t="s">
        <v>2180</v>
      </c>
      <c r="H36" t="str">
        <f t="shared" si="0"/>
        <v>Non-Urban RoGB</v>
      </c>
      <c r="P36" s="9" t="s">
        <v>406</v>
      </c>
      <c r="Q36" s="9" t="str">
        <f t="shared" si="5"/>
        <v>RoGB</v>
      </c>
      <c r="R36" s="9" t="str">
        <f t="shared" si="7"/>
        <v>North West</v>
      </c>
      <c r="S36" s="9" t="str">
        <f t="shared" si="6"/>
        <v>Greater Manchester Combined Authority</v>
      </c>
      <c r="T36" t="s">
        <v>2205</v>
      </c>
    </row>
    <row r="37" spans="1:20" x14ac:dyDescent="0.25">
      <c r="A37" t="s">
        <v>445</v>
      </c>
      <c r="B37" t="s">
        <v>446</v>
      </c>
      <c r="C37" t="s">
        <v>2199</v>
      </c>
      <c r="D37" t="s">
        <v>2130</v>
      </c>
      <c r="E37" t="s">
        <v>2179</v>
      </c>
      <c r="F37" t="s">
        <v>2179</v>
      </c>
      <c r="G37" t="s">
        <v>2180</v>
      </c>
      <c r="H37" t="str">
        <f t="shared" si="0"/>
        <v>Non-Urban RoGB</v>
      </c>
      <c r="P37" s="9" t="s">
        <v>598</v>
      </c>
      <c r="Q37" s="9" t="str">
        <f t="shared" si="5"/>
        <v>RoGB</v>
      </c>
      <c r="R37" s="9" t="str">
        <f t="shared" si="7"/>
        <v>East Midlands</v>
      </c>
      <c r="S37" s="9" t="str">
        <f t="shared" si="6"/>
        <v>:</v>
      </c>
      <c r="T37" t="s">
        <v>2183</v>
      </c>
    </row>
    <row r="38" spans="1:20" x14ac:dyDescent="0.25">
      <c r="A38" t="s">
        <v>401</v>
      </c>
      <c r="B38" t="s">
        <v>402</v>
      </c>
      <c r="C38" t="s">
        <v>2199</v>
      </c>
      <c r="D38" t="s">
        <v>2130</v>
      </c>
      <c r="E38" t="s">
        <v>406</v>
      </c>
      <c r="F38" t="s">
        <v>2127</v>
      </c>
      <c r="G38" t="s">
        <v>2180</v>
      </c>
      <c r="H38" t="str">
        <f t="shared" si="0"/>
        <v>Urban RoGB</v>
      </c>
      <c r="P38" s="9" t="s">
        <v>1689</v>
      </c>
      <c r="Q38" s="9" t="str">
        <f t="shared" si="5"/>
        <v>RoGB</v>
      </c>
      <c r="R38" s="9" t="str">
        <f t="shared" si="7"/>
        <v>North East</v>
      </c>
      <c r="S38" s="9" t="str">
        <f t="shared" si="6"/>
        <v>Tees Valley Combined Authority</v>
      </c>
      <c r="T38" t="s">
        <v>2198</v>
      </c>
    </row>
    <row r="39" spans="1:20" x14ac:dyDescent="0.25">
      <c r="A39" t="s">
        <v>403</v>
      </c>
      <c r="B39" t="s">
        <v>404</v>
      </c>
      <c r="C39" t="s">
        <v>2199</v>
      </c>
      <c r="D39" t="s">
        <v>2130</v>
      </c>
      <c r="E39" t="s">
        <v>406</v>
      </c>
      <c r="F39" t="s">
        <v>2127</v>
      </c>
      <c r="G39" t="s">
        <v>2180</v>
      </c>
      <c r="H39" t="str">
        <f t="shared" si="0"/>
        <v>Urban RoGB</v>
      </c>
      <c r="P39" s="9" t="s">
        <v>1692</v>
      </c>
      <c r="Q39" s="9" t="str">
        <f t="shared" si="5"/>
        <v>GSE</v>
      </c>
      <c r="R39" s="9" t="str">
        <f t="shared" si="7"/>
        <v>South East</v>
      </c>
      <c r="S39" s="9" t="str">
        <f t="shared" si="6"/>
        <v>:</v>
      </c>
      <c r="T39" t="s">
        <v>2198</v>
      </c>
    </row>
    <row r="40" spans="1:20" x14ac:dyDescent="0.25">
      <c r="A40" t="s">
        <v>405</v>
      </c>
      <c r="B40" t="s">
        <v>406</v>
      </c>
      <c r="C40" t="s">
        <v>2199</v>
      </c>
      <c r="D40" t="s">
        <v>2130</v>
      </c>
      <c r="E40" t="s">
        <v>406</v>
      </c>
      <c r="F40" t="s">
        <v>2127</v>
      </c>
      <c r="G40" t="s">
        <v>2180</v>
      </c>
      <c r="H40" t="str">
        <f t="shared" si="0"/>
        <v>Urban RoGB</v>
      </c>
      <c r="P40" s="9" t="s">
        <v>2206</v>
      </c>
      <c r="Q40" s="9" t="str">
        <f t="shared" si="5"/>
        <v>RoGB</v>
      </c>
      <c r="R40" s="9" t="str">
        <f t="shared" si="7"/>
        <v>North East</v>
      </c>
      <c r="S40" s="9" t="str">
        <f t="shared" si="6"/>
        <v>North of Tyne Combined Authority</v>
      </c>
      <c r="T40" t="s">
        <v>2205</v>
      </c>
    </row>
    <row r="41" spans="1:20" x14ac:dyDescent="0.25">
      <c r="A41" t="s">
        <v>407</v>
      </c>
      <c r="B41" t="s">
        <v>408</v>
      </c>
      <c r="C41" t="s">
        <v>2199</v>
      </c>
      <c r="D41" t="s">
        <v>2130</v>
      </c>
      <c r="E41" t="s">
        <v>406</v>
      </c>
      <c r="F41" t="s">
        <v>2127</v>
      </c>
      <c r="G41" t="s">
        <v>2180</v>
      </c>
      <c r="H41" t="str">
        <f t="shared" si="0"/>
        <v>Urban RoGB</v>
      </c>
      <c r="P41" s="9" t="s">
        <v>2229</v>
      </c>
      <c r="Q41" s="9" t="str">
        <f t="shared" si="5"/>
        <v>RoGB</v>
      </c>
      <c r="R41" s="9" t="str">
        <f t="shared" si="7"/>
        <v>Wales</v>
      </c>
      <c r="S41" s="9" t="str">
        <f t="shared" si="6"/>
        <v>:</v>
      </c>
      <c r="T41" t="s">
        <v>2183</v>
      </c>
    </row>
    <row r="42" spans="1:20" x14ac:dyDescent="0.25">
      <c r="A42" t="s">
        <v>409</v>
      </c>
      <c r="B42" t="s">
        <v>410</v>
      </c>
      <c r="C42" t="s">
        <v>2199</v>
      </c>
      <c r="D42" t="s">
        <v>2130</v>
      </c>
      <c r="E42" t="s">
        <v>406</v>
      </c>
      <c r="F42" t="s">
        <v>2127</v>
      </c>
      <c r="G42" t="s">
        <v>2180</v>
      </c>
      <c r="H42" t="str">
        <f t="shared" si="0"/>
        <v>Urban RoGB</v>
      </c>
      <c r="P42" s="9" t="s">
        <v>534</v>
      </c>
      <c r="Q42" s="9" t="str">
        <f t="shared" si="5"/>
        <v>RoGB</v>
      </c>
      <c r="R42" s="9" t="str">
        <f t="shared" si="7"/>
        <v>East Midlands</v>
      </c>
      <c r="S42" s="9" t="str">
        <f t="shared" si="6"/>
        <v>:</v>
      </c>
      <c r="T42" t="s">
        <v>2183</v>
      </c>
    </row>
    <row r="43" spans="1:20" x14ac:dyDescent="0.25">
      <c r="A43" t="s">
        <v>411</v>
      </c>
      <c r="B43" t="s">
        <v>412</v>
      </c>
      <c r="C43" t="s">
        <v>2199</v>
      </c>
      <c r="D43" t="s">
        <v>2130</v>
      </c>
      <c r="E43" t="s">
        <v>406</v>
      </c>
      <c r="F43" t="s">
        <v>2127</v>
      </c>
      <c r="G43" t="s">
        <v>2180</v>
      </c>
      <c r="H43" t="str">
        <f t="shared" si="0"/>
        <v>Urban RoGB</v>
      </c>
      <c r="P43" s="9" t="s">
        <v>760</v>
      </c>
      <c r="Q43" s="9" t="str">
        <f t="shared" si="5"/>
        <v>GSE</v>
      </c>
      <c r="R43" s="9" t="str">
        <f t="shared" si="7"/>
        <v>East</v>
      </c>
      <c r="S43" s="9" t="str">
        <f t="shared" si="6"/>
        <v>:</v>
      </c>
      <c r="T43" t="s">
        <v>2198</v>
      </c>
    </row>
    <row r="44" spans="1:20" x14ac:dyDescent="0.25">
      <c r="A44" t="s">
        <v>413</v>
      </c>
      <c r="B44" t="s">
        <v>414</v>
      </c>
      <c r="C44" t="s">
        <v>2199</v>
      </c>
      <c r="D44" t="s">
        <v>2130</v>
      </c>
      <c r="E44" t="s">
        <v>406</v>
      </c>
      <c r="F44" t="s">
        <v>2127</v>
      </c>
      <c r="G44" t="s">
        <v>2180</v>
      </c>
      <c r="H44" t="str">
        <f t="shared" si="0"/>
        <v>Urban RoGB</v>
      </c>
      <c r="P44" s="9" t="s">
        <v>1766</v>
      </c>
      <c r="Q44" s="9" t="str">
        <f t="shared" si="5"/>
        <v>RoGB</v>
      </c>
      <c r="R44" s="9" t="str">
        <f t="shared" si="7"/>
        <v>East Midlands</v>
      </c>
      <c r="S44" s="9" t="str">
        <f t="shared" si="6"/>
        <v>:</v>
      </c>
      <c r="T44" t="s">
        <v>2205</v>
      </c>
    </row>
    <row r="45" spans="1:20" x14ac:dyDescent="0.25">
      <c r="A45" t="s">
        <v>415</v>
      </c>
      <c r="B45" t="s">
        <v>416</v>
      </c>
      <c r="C45" t="s">
        <v>2199</v>
      </c>
      <c r="D45" t="s">
        <v>2130</v>
      </c>
      <c r="E45" t="s">
        <v>406</v>
      </c>
      <c r="F45" t="s">
        <v>2127</v>
      </c>
      <c r="G45" t="s">
        <v>2180</v>
      </c>
      <c r="H45" t="str">
        <f t="shared" si="0"/>
        <v>Urban RoGB</v>
      </c>
      <c r="P45" s="9" t="s">
        <v>950</v>
      </c>
      <c r="Q45" s="9" t="str">
        <f t="shared" si="5"/>
        <v>GSE</v>
      </c>
      <c r="R45" s="9" t="str">
        <f t="shared" si="7"/>
        <v>South East</v>
      </c>
      <c r="S45" s="9" t="str">
        <f t="shared" si="6"/>
        <v>:</v>
      </c>
      <c r="T45" t="s">
        <v>2183</v>
      </c>
    </row>
    <row r="46" spans="1:20" x14ac:dyDescent="0.25">
      <c r="A46" t="s">
        <v>417</v>
      </c>
      <c r="B46" t="s">
        <v>418</v>
      </c>
      <c r="C46" t="s">
        <v>2199</v>
      </c>
      <c r="D46" t="s">
        <v>2130</v>
      </c>
      <c r="E46" t="s">
        <v>406</v>
      </c>
      <c r="F46" t="s">
        <v>2127</v>
      </c>
      <c r="G46" t="s">
        <v>2180</v>
      </c>
      <c r="H46" t="str">
        <f t="shared" si="0"/>
        <v>Urban RoGB</v>
      </c>
      <c r="P46" s="9" t="s">
        <v>1789</v>
      </c>
      <c r="Q46" s="9" t="str">
        <f t="shared" si="5"/>
        <v>GSE</v>
      </c>
      <c r="R46" s="9" t="str">
        <f t="shared" si="7"/>
        <v>East</v>
      </c>
      <c r="S46" s="9" t="str">
        <f t="shared" si="6"/>
        <v>Cambridgeshire and Peterborough Combined Authority</v>
      </c>
      <c r="T46" t="s">
        <v>2183</v>
      </c>
    </row>
    <row r="47" spans="1:20" x14ac:dyDescent="0.25">
      <c r="A47" t="s">
        <v>419</v>
      </c>
      <c r="B47" t="s">
        <v>420</v>
      </c>
      <c r="C47" t="s">
        <v>2199</v>
      </c>
      <c r="D47" t="s">
        <v>2130</v>
      </c>
      <c r="E47" t="s">
        <v>420</v>
      </c>
      <c r="F47" t="s">
        <v>2127</v>
      </c>
      <c r="G47" t="s">
        <v>2180</v>
      </c>
      <c r="H47" t="str">
        <f t="shared" si="0"/>
        <v>Urban RoGB</v>
      </c>
      <c r="P47" s="9" t="s">
        <v>1792</v>
      </c>
      <c r="Q47" s="9" t="str">
        <f t="shared" si="5"/>
        <v>RoGB</v>
      </c>
      <c r="R47" s="9" t="str">
        <f t="shared" si="7"/>
        <v>South West</v>
      </c>
      <c r="S47" s="9" t="str">
        <f t="shared" si="6"/>
        <v>:</v>
      </c>
      <c r="T47" t="s">
        <v>2198</v>
      </c>
    </row>
    <row r="48" spans="1:20" x14ac:dyDescent="0.25">
      <c r="A48" t="s">
        <v>449</v>
      </c>
      <c r="B48" t="s">
        <v>450</v>
      </c>
      <c r="C48" t="s">
        <v>2199</v>
      </c>
      <c r="D48" t="s">
        <v>2130</v>
      </c>
      <c r="E48" t="s">
        <v>452</v>
      </c>
      <c r="F48" t="s">
        <v>1658</v>
      </c>
      <c r="G48" t="s">
        <v>2180</v>
      </c>
      <c r="H48" t="str">
        <f t="shared" si="0"/>
        <v>Urban RoGB</v>
      </c>
      <c r="P48" s="9" t="s">
        <v>1798</v>
      </c>
      <c r="Q48" s="9" t="str">
        <f t="shared" si="5"/>
        <v>GSE</v>
      </c>
      <c r="R48" s="9" t="str">
        <f t="shared" si="7"/>
        <v>South East</v>
      </c>
      <c r="S48" s="9" t="str">
        <f t="shared" si="6"/>
        <v>:</v>
      </c>
      <c r="T48" t="s">
        <v>2198</v>
      </c>
    </row>
    <row r="49" spans="1:20" x14ac:dyDescent="0.25">
      <c r="A49" t="s">
        <v>451</v>
      </c>
      <c r="B49" t="s">
        <v>452</v>
      </c>
      <c r="C49" t="s">
        <v>2199</v>
      </c>
      <c r="D49" t="s">
        <v>2130</v>
      </c>
      <c r="E49" t="s">
        <v>452</v>
      </c>
      <c r="F49" t="s">
        <v>1658</v>
      </c>
      <c r="G49" t="s">
        <v>2180</v>
      </c>
      <c r="H49" t="str">
        <f t="shared" si="0"/>
        <v>Urban RoGB</v>
      </c>
      <c r="P49" s="9" t="s">
        <v>436</v>
      </c>
      <c r="Q49" s="9" t="str">
        <f t="shared" si="5"/>
        <v>RoGB</v>
      </c>
      <c r="R49" s="9" t="str">
        <f t="shared" si="7"/>
        <v>North West</v>
      </c>
      <c r="S49" s="9" t="str">
        <f t="shared" si="6"/>
        <v>:</v>
      </c>
      <c r="T49" t="s">
        <v>2198</v>
      </c>
    </row>
    <row r="50" spans="1:20" x14ac:dyDescent="0.25">
      <c r="A50" t="s">
        <v>455</v>
      </c>
      <c r="B50" t="s">
        <v>456</v>
      </c>
      <c r="C50" t="s">
        <v>2199</v>
      </c>
      <c r="D50" t="s">
        <v>2130</v>
      </c>
      <c r="E50" t="s">
        <v>2179</v>
      </c>
      <c r="F50" t="s">
        <v>1658</v>
      </c>
      <c r="G50" t="s">
        <v>2180</v>
      </c>
      <c r="H50" t="str">
        <f t="shared" si="0"/>
        <v>Non-Urban RoGB</v>
      </c>
      <c r="P50" s="9" t="s">
        <v>1803</v>
      </c>
      <c r="Q50" s="9" t="str">
        <f t="shared" si="5"/>
        <v>GSE</v>
      </c>
      <c r="R50" s="9" t="str">
        <f t="shared" si="7"/>
        <v>South East</v>
      </c>
      <c r="S50" s="9" t="str">
        <f t="shared" si="6"/>
        <v>:</v>
      </c>
      <c r="T50" t="s">
        <v>2198</v>
      </c>
    </row>
    <row r="51" spans="1:20" x14ac:dyDescent="0.25">
      <c r="A51" t="s">
        <v>453</v>
      </c>
      <c r="B51" t="s">
        <v>454</v>
      </c>
      <c r="C51" t="s">
        <v>2199</v>
      </c>
      <c r="D51" t="s">
        <v>2130</v>
      </c>
      <c r="E51" t="s">
        <v>2179</v>
      </c>
      <c r="F51" t="s">
        <v>1658</v>
      </c>
      <c r="G51" t="s">
        <v>2180</v>
      </c>
      <c r="H51" t="str">
        <f t="shared" si="0"/>
        <v>Non-Urban RoGB</v>
      </c>
      <c r="P51" s="9" t="s">
        <v>496</v>
      </c>
      <c r="Q51" s="9" t="str">
        <f t="shared" si="5"/>
        <v>RoGB</v>
      </c>
      <c r="R51" s="9" t="str">
        <f t="shared" si="7"/>
        <v>Yorkshire &amp; Humber</v>
      </c>
      <c r="S51" s="9" t="str">
        <f t="shared" si="6"/>
        <v>South Yorkshire Combined Authority</v>
      </c>
      <c r="T51" t="s">
        <v>2205</v>
      </c>
    </row>
    <row r="52" spans="1:20" x14ac:dyDescent="0.25">
      <c r="A52" t="s">
        <v>457</v>
      </c>
      <c r="B52" t="s">
        <v>458</v>
      </c>
      <c r="C52" t="s">
        <v>2199</v>
      </c>
      <c r="D52" t="s">
        <v>2130</v>
      </c>
      <c r="E52" t="s">
        <v>2202</v>
      </c>
      <c r="F52" t="s">
        <v>1658</v>
      </c>
      <c r="G52" t="s">
        <v>2180</v>
      </c>
      <c r="H52" t="str">
        <f t="shared" si="0"/>
        <v>Urban RoGB</v>
      </c>
      <c r="P52" s="9" t="s">
        <v>1860</v>
      </c>
      <c r="Q52" s="9" t="str">
        <f t="shared" si="5"/>
        <v>GSE</v>
      </c>
      <c r="R52" s="9" t="str">
        <f t="shared" si="7"/>
        <v>South East</v>
      </c>
      <c r="S52" s="9" t="str">
        <f t="shared" si="6"/>
        <v>:</v>
      </c>
      <c r="T52" t="s">
        <v>2183</v>
      </c>
    </row>
    <row r="53" spans="1:20" x14ac:dyDescent="0.25">
      <c r="A53" t="s">
        <v>463</v>
      </c>
      <c r="B53" s="15" t="s">
        <v>2230</v>
      </c>
      <c r="C53" t="s">
        <v>2218</v>
      </c>
      <c r="D53" t="s">
        <v>2130</v>
      </c>
      <c r="E53" t="s">
        <v>2228</v>
      </c>
      <c r="F53" t="s">
        <v>2179</v>
      </c>
      <c r="G53" t="s">
        <v>2180</v>
      </c>
      <c r="H53" t="str">
        <f t="shared" si="0"/>
        <v>Urban RoGB</v>
      </c>
      <c r="P53" s="9" t="s">
        <v>1904</v>
      </c>
      <c r="Q53" s="9" t="str">
        <f t="shared" si="5"/>
        <v>GSE</v>
      </c>
      <c r="R53" s="9" t="str">
        <f t="shared" si="7"/>
        <v>South East</v>
      </c>
      <c r="S53" s="9" t="str">
        <f t="shared" si="6"/>
        <v>:</v>
      </c>
      <c r="T53" t="s">
        <v>2198</v>
      </c>
    </row>
    <row r="54" spans="1:20" x14ac:dyDescent="0.25">
      <c r="A54" t="s">
        <v>461</v>
      </c>
      <c r="B54" t="s">
        <v>2231</v>
      </c>
      <c r="C54" t="s">
        <v>2218</v>
      </c>
      <c r="D54" t="s">
        <v>2130</v>
      </c>
      <c r="E54" t="s">
        <v>2179</v>
      </c>
      <c r="F54" t="s">
        <v>2179</v>
      </c>
      <c r="G54" t="s">
        <v>2180</v>
      </c>
      <c r="H54" t="str">
        <f t="shared" si="0"/>
        <v>Non-Urban RoGB</v>
      </c>
      <c r="P54" s="9" t="s">
        <v>2232</v>
      </c>
      <c r="Q54" s="9" t="str">
        <f t="shared" si="5"/>
        <v>GSE</v>
      </c>
      <c r="R54" s="9" t="str">
        <f t="shared" si="7"/>
        <v>East</v>
      </c>
      <c r="S54" s="9" t="str">
        <f t="shared" si="6"/>
        <v>:</v>
      </c>
      <c r="T54" t="s">
        <v>2198</v>
      </c>
    </row>
    <row r="55" spans="1:20" x14ac:dyDescent="0.25">
      <c r="A55" t="s">
        <v>465</v>
      </c>
      <c r="B55" t="s">
        <v>2233</v>
      </c>
      <c r="C55" t="s">
        <v>2218</v>
      </c>
      <c r="D55" t="s">
        <v>2130</v>
      </c>
      <c r="E55" t="s">
        <v>2179</v>
      </c>
      <c r="F55" t="s">
        <v>2179</v>
      </c>
      <c r="G55" t="s">
        <v>2180</v>
      </c>
      <c r="H55" t="str">
        <f t="shared" si="0"/>
        <v>Non-Urban RoGB</v>
      </c>
      <c r="P55" s="9" t="s">
        <v>2234</v>
      </c>
      <c r="Q55" s="9" t="str">
        <f t="shared" si="5"/>
        <v>RoGB</v>
      </c>
      <c r="R55" s="9" t="str">
        <f t="shared" si="7"/>
        <v>West Midlands</v>
      </c>
      <c r="S55" s="9" t="str">
        <f t="shared" si="6"/>
        <v>:</v>
      </c>
      <c r="T55" t="s">
        <v>2198</v>
      </c>
    </row>
    <row r="56" spans="1:20" x14ac:dyDescent="0.25">
      <c r="A56" t="s">
        <v>467</v>
      </c>
      <c r="B56" t="s">
        <v>2235</v>
      </c>
      <c r="C56" t="s">
        <v>2218</v>
      </c>
      <c r="D56" t="s">
        <v>2130</v>
      </c>
      <c r="E56" t="s">
        <v>2179</v>
      </c>
      <c r="F56" t="s">
        <v>2179</v>
      </c>
      <c r="G56" t="s">
        <v>2180</v>
      </c>
      <c r="H56" t="str">
        <f t="shared" si="0"/>
        <v>Non-Urban RoGB</v>
      </c>
      <c r="P56" s="9" t="s">
        <v>369</v>
      </c>
      <c r="Q56" s="9" t="str">
        <f t="shared" si="5"/>
        <v>RoGB</v>
      </c>
      <c r="R56" s="9" t="str">
        <f t="shared" si="7"/>
        <v>North East</v>
      </c>
      <c r="S56" s="9" t="str">
        <f t="shared" si="6"/>
        <v>North East Combined Authority</v>
      </c>
      <c r="T56" t="s">
        <v>2198</v>
      </c>
    </row>
    <row r="57" spans="1:20" x14ac:dyDescent="0.25">
      <c r="A57" t="s">
        <v>469</v>
      </c>
      <c r="B57" t="s">
        <v>2105</v>
      </c>
      <c r="C57" t="s">
        <v>2218</v>
      </c>
      <c r="D57" t="s">
        <v>2130</v>
      </c>
      <c r="E57" t="s">
        <v>2105</v>
      </c>
      <c r="F57" t="s">
        <v>2179</v>
      </c>
      <c r="G57" t="s">
        <v>2180</v>
      </c>
      <c r="H57" t="str">
        <f t="shared" si="0"/>
        <v>Urban RoGB</v>
      </c>
      <c r="P57" s="9" t="s">
        <v>2236</v>
      </c>
      <c r="Q57" s="9" t="str">
        <f t="shared" si="5"/>
        <v>RoGB</v>
      </c>
      <c r="R57" s="9" t="str">
        <f t="shared" si="7"/>
        <v>Wales</v>
      </c>
      <c r="S57" s="9" t="str">
        <f t="shared" si="6"/>
        <v>:</v>
      </c>
      <c r="T57" t="s">
        <v>2198</v>
      </c>
    </row>
    <row r="58" spans="1:20" x14ac:dyDescent="0.25">
      <c r="A58" t="s">
        <v>473</v>
      </c>
      <c r="B58" t="s">
        <v>474</v>
      </c>
      <c r="C58" t="s">
        <v>2218</v>
      </c>
      <c r="D58" t="s">
        <v>2130</v>
      </c>
      <c r="E58" t="s">
        <v>2179</v>
      </c>
      <c r="F58" t="s">
        <v>2179</v>
      </c>
      <c r="G58" t="s">
        <v>2180</v>
      </c>
      <c r="H58" t="str">
        <f t="shared" si="0"/>
        <v>Non-Urban RoGB</v>
      </c>
      <c r="P58" s="9" t="s">
        <v>2237</v>
      </c>
      <c r="Q58" s="9" t="str">
        <f t="shared" si="5"/>
        <v>RoGB</v>
      </c>
      <c r="R58" s="9" t="str">
        <f t="shared" si="7"/>
        <v>South West</v>
      </c>
      <c r="S58" s="9" t="str">
        <f t="shared" si="6"/>
        <v>:</v>
      </c>
      <c r="T58" t="s">
        <v>2183</v>
      </c>
    </row>
    <row r="59" spans="1:20" x14ac:dyDescent="0.25">
      <c r="A59" t="s">
        <v>475</v>
      </c>
      <c r="B59" t="s">
        <v>476</v>
      </c>
      <c r="C59" t="s">
        <v>2218</v>
      </c>
      <c r="D59" t="s">
        <v>2130</v>
      </c>
      <c r="E59" t="s">
        <v>2179</v>
      </c>
      <c r="F59" t="s">
        <v>2179</v>
      </c>
      <c r="G59" t="s">
        <v>2180</v>
      </c>
      <c r="H59" t="str">
        <f t="shared" si="0"/>
        <v>Non-Urban RoGB</v>
      </c>
      <c r="P59" s="9" t="s">
        <v>2238</v>
      </c>
      <c r="Q59" s="9" t="str">
        <f t="shared" si="5"/>
        <v>RoGB</v>
      </c>
      <c r="R59" s="9" t="str">
        <f t="shared" si="7"/>
        <v>West Midlands</v>
      </c>
      <c r="S59" s="9" t="str">
        <f t="shared" si="6"/>
        <v>:</v>
      </c>
      <c r="T59" t="s">
        <v>2183</v>
      </c>
    </row>
    <row r="60" spans="1:20" x14ac:dyDescent="0.25">
      <c r="A60" t="s">
        <v>477</v>
      </c>
      <c r="B60" t="s">
        <v>478</v>
      </c>
      <c r="C60" t="s">
        <v>2218</v>
      </c>
      <c r="D60" t="s">
        <v>2130</v>
      </c>
      <c r="E60" t="s">
        <v>2179</v>
      </c>
      <c r="F60" t="s">
        <v>2179</v>
      </c>
      <c r="G60" t="s">
        <v>2180</v>
      </c>
      <c r="H60" t="str">
        <f t="shared" si="0"/>
        <v>Non-Urban RoGB</v>
      </c>
      <c r="P60" s="9" t="s">
        <v>508</v>
      </c>
      <c r="Q60" s="9" t="str">
        <f t="shared" si="5"/>
        <v>RoGB</v>
      </c>
      <c r="R60" s="9" t="str">
        <f t="shared" si="7"/>
        <v>Yorkshire &amp; Humber</v>
      </c>
      <c r="S60" s="9" t="str">
        <f t="shared" si="6"/>
        <v>West Yorkshire Combined Authority</v>
      </c>
      <c r="T60" t="s">
        <v>2198</v>
      </c>
    </row>
    <row r="61" spans="1:20" x14ac:dyDescent="0.25">
      <c r="A61" t="s">
        <v>479</v>
      </c>
      <c r="B61" t="s">
        <v>480</v>
      </c>
      <c r="C61" t="s">
        <v>2218</v>
      </c>
      <c r="D61" t="s">
        <v>2130</v>
      </c>
      <c r="E61" t="s">
        <v>2179</v>
      </c>
      <c r="F61" t="s">
        <v>2179</v>
      </c>
      <c r="G61" t="s">
        <v>2180</v>
      </c>
      <c r="H61" t="str">
        <f t="shared" si="0"/>
        <v>Non-Urban RoGB</v>
      </c>
      <c r="P61" s="9" t="s">
        <v>2013</v>
      </c>
      <c r="Q61" s="9" t="str">
        <f t="shared" si="5"/>
        <v>RoGB</v>
      </c>
      <c r="R61" s="9" t="str">
        <f t="shared" si="7"/>
        <v>North West</v>
      </c>
      <c r="S61" s="9" t="str">
        <f t="shared" si="6"/>
        <v>:</v>
      </c>
      <c r="T61" t="s">
        <v>2183</v>
      </c>
    </row>
    <row r="62" spans="1:20" x14ac:dyDescent="0.25">
      <c r="A62" t="s">
        <v>481</v>
      </c>
      <c r="B62" t="s">
        <v>482</v>
      </c>
      <c r="C62" t="s">
        <v>2218</v>
      </c>
      <c r="D62" t="s">
        <v>2130</v>
      </c>
      <c r="E62" t="s">
        <v>2179</v>
      </c>
      <c r="F62" t="s">
        <v>2179</v>
      </c>
      <c r="G62" t="s">
        <v>2180</v>
      </c>
      <c r="H62" t="str">
        <f t="shared" si="0"/>
        <v>Non-Urban RoGB</v>
      </c>
      <c r="P62" s="9" t="s">
        <v>420</v>
      </c>
      <c r="Q62" s="9" t="str">
        <f t="shared" si="5"/>
        <v>RoGB</v>
      </c>
      <c r="R62" s="9" t="str">
        <f t="shared" si="7"/>
        <v>North West</v>
      </c>
      <c r="S62" s="9" t="str">
        <f t="shared" si="6"/>
        <v>Greater Manchester Combined Authority</v>
      </c>
      <c r="T62" t="s">
        <v>2198</v>
      </c>
    </row>
    <row r="63" spans="1:20" x14ac:dyDescent="0.25">
      <c r="A63" t="s">
        <v>483</v>
      </c>
      <c r="B63" t="s">
        <v>484</v>
      </c>
      <c r="C63" t="s">
        <v>2218</v>
      </c>
      <c r="D63" t="s">
        <v>2130</v>
      </c>
      <c r="E63" t="s">
        <v>2179</v>
      </c>
      <c r="F63" t="s">
        <v>2179</v>
      </c>
      <c r="G63" t="s">
        <v>2180</v>
      </c>
      <c r="H63" t="str">
        <f t="shared" si="0"/>
        <v>Non-Urban RoGB</v>
      </c>
      <c r="P63" s="9" t="s">
        <v>996</v>
      </c>
      <c r="Q63" s="9" t="str">
        <f t="shared" si="5"/>
        <v>GSE</v>
      </c>
      <c r="R63" s="9" t="str">
        <f t="shared" si="7"/>
        <v>South East</v>
      </c>
      <c r="S63" s="9" t="str">
        <f t="shared" si="6"/>
        <v>:</v>
      </c>
      <c r="T63" t="s">
        <v>2183</v>
      </c>
    </row>
    <row r="64" spans="1:20" x14ac:dyDescent="0.25">
      <c r="A64" t="s">
        <v>485</v>
      </c>
      <c r="B64" t="s">
        <v>486</v>
      </c>
      <c r="C64" t="s">
        <v>2218</v>
      </c>
      <c r="D64" t="s">
        <v>2130</v>
      </c>
      <c r="E64" t="s">
        <v>2179</v>
      </c>
      <c r="F64" t="s">
        <v>2179</v>
      </c>
      <c r="G64" t="s">
        <v>2180</v>
      </c>
      <c r="H64" t="str">
        <f t="shared" si="0"/>
        <v>Non-Urban RoGB</v>
      </c>
      <c r="P64" s="9" t="s">
        <v>2105</v>
      </c>
      <c r="Q64" s="9" t="str">
        <f t="shared" si="5"/>
        <v>RoGB</v>
      </c>
      <c r="R64" s="9" t="str">
        <f t="shared" si="7"/>
        <v>Yorkshire &amp; Humber</v>
      </c>
      <c r="S64" s="9" t="str">
        <f t="shared" si="6"/>
        <v>:</v>
      </c>
      <c r="T64" t="s">
        <v>2183</v>
      </c>
    </row>
    <row r="65" spans="1:8" x14ac:dyDescent="0.25">
      <c r="A65" t="s">
        <v>489</v>
      </c>
      <c r="B65" t="s">
        <v>490</v>
      </c>
      <c r="C65" t="s">
        <v>2218</v>
      </c>
      <c r="D65" t="s">
        <v>2130</v>
      </c>
      <c r="E65" t="s">
        <v>490</v>
      </c>
      <c r="F65" t="s">
        <v>2203</v>
      </c>
      <c r="G65" t="s">
        <v>2180</v>
      </c>
      <c r="H65" t="str">
        <f t="shared" si="0"/>
        <v>Urban RoGB</v>
      </c>
    </row>
    <row r="66" spans="1:8" x14ac:dyDescent="0.25">
      <c r="A66" t="s">
        <v>491</v>
      </c>
      <c r="B66" t="s">
        <v>492</v>
      </c>
      <c r="C66" t="s">
        <v>2218</v>
      </c>
      <c r="D66" t="s">
        <v>2130</v>
      </c>
      <c r="E66" t="s">
        <v>492</v>
      </c>
      <c r="F66" t="s">
        <v>2203</v>
      </c>
      <c r="G66" t="s">
        <v>2180</v>
      </c>
      <c r="H66" t="str">
        <f t="shared" ref="H66:H129" si="8">IF(E66=":",CONCATENATE("Non-Urban ",G66),CONCATENATE("Urban ",G66))</f>
        <v>Urban RoGB</v>
      </c>
    </row>
    <row r="67" spans="1:8" x14ac:dyDescent="0.25">
      <c r="A67" t="s">
        <v>493</v>
      </c>
      <c r="B67" t="s">
        <v>494</v>
      </c>
      <c r="C67" t="s">
        <v>2218</v>
      </c>
      <c r="D67" t="s">
        <v>2130</v>
      </c>
      <c r="E67" t="s">
        <v>496</v>
      </c>
      <c r="F67" t="s">
        <v>2203</v>
      </c>
      <c r="G67" t="s">
        <v>2180</v>
      </c>
      <c r="H67" t="str">
        <f t="shared" si="8"/>
        <v>Urban RoGB</v>
      </c>
    </row>
    <row r="68" spans="1:8" x14ac:dyDescent="0.25">
      <c r="A68" t="s">
        <v>495</v>
      </c>
      <c r="B68" t="s">
        <v>496</v>
      </c>
      <c r="C68" t="s">
        <v>2218</v>
      </c>
      <c r="D68" t="s">
        <v>2130</v>
      </c>
      <c r="E68" t="s">
        <v>496</v>
      </c>
      <c r="F68" t="s">
        <v>2203</v>
      </c>
      <c r="G68" t="s">
        <v>2180</v>
      </c>
      <c r="H68" t="str">
        <f t="shared" si="8"/>
        <v>Urban RoGB</v>
      </c>
    </row>
    <row r="69" spans="1:8" x14ac:dyDescent="0.25">
      <c r="A69" t="s">
        <v>499</v>
      </c>
      <c r="B69" t="s">
        <v>500</v>
      </c>
      <c r="C69" t="s">
        <v>2218</v>
      </c>
      <c r="D69" t="s">
        <v>2130</v>
      </c>
      <c r="E69" t="s">
        <v>500</v>
      </c>
      <c r="F69" t="s">
        <v>2212</v>
      </c>
      <c r="G69" t="s">
        <v>2180</v>
      </c>
      <c r="H69" t="str">
        <f t="shared" si="8"/>
        <v>Urban RoGB</v>
      </c>
    </row>
    <row r="70" spans="1:8" x14ac:dyDescent="0.25">
      <c r="A70" t="s">
        <v>501</v>
      </c>
      <c r="B70" t="s">
        <v>502</v>
      </c>
      <c r="C70" t="s">
        <v>2218</v>
      </c>
      <c r="D70" t="s">
        <v>2130</v>
      </c>
      <c r="E70" t="s">
        <v>2179</v>
      </c>
      <c r="F70" t="s">
        <v>2212</v>
      </c>
      <c r="G70" t="s">
        <v>2180</v>
      </c>
      <c r="H70" t="str">
        <f t="shared" si="8"/>
        <v>Non-Urban RoGB</v>
      </c>
    </row>
    <row r="71" spans="1:8" x14ac:dyDescent="0.25">
      <c r="A71" t="s">
        <v>503</v>
      </c>
      <c r="B71" t="s">
        <v>504</v>
      </c>
      <c r="C71" t="s">
        <v>2218</v>
      </c>
      <c r="D71" t="s">
        <v>2130</v>
      </c>
      <c r="E71" t="s">
        <v>2227</v>
      </c>
      <c r="F71" t="s">
        <v>2212</v>
      </c>
      <c r="G71" t="s">
        <v>2180</v>
      </c>
      <c r="H71" t="str">
        <f t="shared" si="8"/>
        <v>Urban RoGB</v>
      </c>
    </row>
    <row r="72" spans="1:8" x14ac:dyDescent="0.25">
      <c r="A72" t="s">
        <v>505</v>
      </c>
      <c r="B72" t="s">
        <v>506</v>
      </c>
      <c r="C72" t="s">
        <v>2218</v>
      </c>
      <c r="D72" t="s">
        <v>2130</v>
      </c>
      <c r="E72" t="s">
        <v>506</v>
      </c>
      <c r="F72" t="s">
        <v>2212</v>
      </c>
      <c r="G72" t="s">
        <v>2180</v>
      </c>
      <c r="H72" t="str">
        <f t="shared" si="8"/>
        <v>Urban RoGB</v>
      </c>
    </row>
    <row r="73" spans="1:8" x14ac:dyDescent="0.25">
      <c r="A73" t="s">
        <v>507</v>
      </c>
      <c r="B73" t="s">
        <v>508</v>
      </c>
      <c r="C73" t="s">
        <v>2218</v>
      </c>
      <c r="D73" t="s">
        <v>2130</v>
      </c>
      <c r="E73" t="s">
        <v>508</v>
      </c>
      <c r="F73" t="s">
        <v>2212</v>
      </c>
      <c r="G73" t="s">
        <v>2180</v>
      </c>
      <c r="H73" t="str">
        <f t="shared" si="8"/>
        <v>Urban RoGB</v>
      </c>
    </row>
    <row r="74" spans="1:8" x14ac:dyDescent="0.25">
      <c r="A74" t="s">
        <v>605</v>
      </c>
      <c r="B74" s="15" t="s">
        <v>2239</v>
      </c>
      <c r="C74" t="s">
        <v>2215</v>
      </c>
      <c r="D74" t="s">
        <v>2130</v>
      </c>
      <c r="E74" t="s">
        <v>2179</v>
      </c>
      <c r="F74" t="s">
        <v>2179</v>
      </c>
      <c r="G74" t="s">
        <v>2180</v>
      </c>
      <c r="H74" t="str">
        <f t="shared" si="8"/>
        <v>Non-Urban RoGB</v>
      </c>
    </row>
    <row r="75" spans="1:8" x14ac:dyDescent="0.25">
      <c r="A75" t="s">
        <v>611</v>
      </c>
      <c r="B75" t="s">
        <v>2240</v>
      </c>
      <c r="C75" t="s">
        <v>2215</v>
      </c>
      <c r="D75" t="s">
        <v>2130</v>
      </c>
      <c r="E75" t="s">
        <v>2238</v>
      </c>
      <c r="F75" t="s">
        <v>2179</v>
      </c>
      <c r="G75" t="s">
        <v>2180</v>
      </c>
      <c r="H75" t="str">
        <f t="shared" si="8"/>
        <v>Urban RoGB</v>
      </c>
    </row>
    <row r="76" spans="1:8" x14ac:dyDescent="0.25">
      <c r="A76" t="s">
        <v>609</v>
      </c>
      <c r="B76" t="s">
        <v>2241</v>
      </c>
      <c r="C76" t="s">
        <v>2215</v>
      </c>
      <c r="D76" t="s">
        <v>2130</v>
      </c>
      <c r="E76" t="s">
        <v>2234</v>
      </c>
      <c r="F76" t="s">
        <v>2179</v>
      </c>
      <c r="G76" t="s">
        <v>2180</v>
      </c>
      <c r="H76" t="str">
        <f t="shared" si="8"/>
        <v>Urban RoGB</v>
      </c>
    </row>
    <row r="77" spans="1:8" x14ac:dyDescent="0.25">
      <c r="A77" t="s">
        <v>607</v>
      </c>
      <c r="B77" t="s">
        <v>1854</v>
      </c>
      <c r="C77" t="s">
        <v>2215</v>
      </c>
      <c r="D77" t="s">
        <v>2130</v>
      </c>
      <c r="E77" t="s">
        <v>2179</v>
      </c>
      <c r="F77" t="s">
        <v>2179</v>
      </c>
      <c r="G77" t="s">
        <v>2180</v>
      </c>
      <c r="H77" t="str">
        <f t="shared" si="8"/>
        <v>Non-Urban RoGB</v>
      </c>
    </row>
    <row r="78" spans="1:8" x14ac:dyDescent="0.25">
      <c r="A78" t="s">
        <v>615</v>
      </c>
      <c r="B78" t="s">
        <v>616</v>
      </c>
      <c r="C78" t="s">
        <v>2215</v>
      </c>
      <c r="D78" t="s">
        <v>2130</v>
      </c>
      <c r="E78" t="s">
        <v>2179</v>
      </c>
      <c r="F78" t="s">
        <v>2179</v>
      </c>
      <c r="G78" t="s">
        <v>2180</v>
      </c>
      <c r="H78" t="str">
        <f t="shared" si="8"/>
        <v>Non-Urban RoGB</v>
      </c>
    </row>
    <row r="79" spans="1:8" x14ac:dyDescent="0.25">
      <c r="A79" t="s">
        <v>617</v>
      </c>
      <c r="B79" t="s">
        <v>618</v>
      </c>
      <c r="C79" t="s">
        <v>2215</v>
      </c>
      <c r="D79" t="s">
        <v>2130</v>
      </c>
      <c r="E79" t="s">
        <v>2179</v>
      </c>
      <c r="F79" t="s">
        <v>2179</v>
      </c>
      <c r="G79" t="s">
        <v>2180</v>
      </c>
      <c r="H79" t="str">
        <f t="shared" si="8"/>
        <v>Non-Urban RoGB</v>
      </c>
    </row>
    <row r="80" spans="1:8" x14ac:dyDescent="0.25">
      <c r="A80" t="s">
        <v>619</v>
      </c>
      <c r="B80" t="s">
        <v>620</v>
      </c>
      <c r="C80" t="s">
        <v>2215</v>
      </c>
      <c r="D80" t="s">
        <v>2130</v>
      </c>
      <c r="E80" t="s">
        <v>2179</v>
      </c>
      <c r="F80" t="s">
        <v>2179</v>
      </c>
      <c r="G80" t="s">
        <v>2180</v>
      </c>
      <c r="H80" t="str">
        <f t="shared" si="8"/>
        <v>Non-Urban RoGB</v>
      </c>
    </row>
    <row r="81" spans="1:8" x14ac:dyDescent="0.25">
      <c r="A81" t="s">
        <v>621</v>
      </c>
      <c r="B81" t="s">
        <v>622</v>
      </c>
      <c r="C81" t="s">
        <v>2215</v>
      </c>
      <c r="D81" t="s">
        <v>2130</v>
      </c>
      <c r="E81" t="s">
        <v>2234</v>
      </c>
      <c r="F81" t="s">
        <v>2179</v>
      </c>
      <c r="G81" t="s">
        <v>2180</v>
      </c>
      <c r="H81" t="str">
        <f t="shared" si="8"/>
        <v>Urban RoGB</v>
      </c>
    </row>
    <row r="82" spans="1:8" x14ac:dyDescent="0.25">
      <c r="A82" t="s">
        <v>623</v>
      </c>
      <c r="B82" t="s">
        <v>624</v>
      </c>
      <c r="C82" t="s">
        <v>2215</v>
      </c>
      <c r="D82" t="s">
        <v>2130</v>
      </c>
      <c r="E82" t="s">
        <v>2179</v>
      </c>
      <c r="F82" t="s">
        <v>2179</v>
      </c>
      <c r="G82" t="s">
        <v>2180</v>
      </c>
      <c r="H82" t="str">
        <f t="shared" si="8"/>
        <v>Non-Urban RoGB</v>
      </c>
    </row>
    <row r="83" spans="1:8" x14ac:dyDescent="0.25">
      <c r="A83" t="s">
        <v>625</v>
      </c>
      <c r="B83" t="s">
        <v>626</v>
      </c>
      <c r="C83" t="s">
        <v>2215</v>
      </c>
      <c r="D83" t="s">
        <v>2130</v>
      </c>
      <c r="E83" t="s">
        <v>2179</v>
      </c>
      <c r="F83" t="s">
        <v>2179</v>
      </c>
      <c r="G83" t="s">
        <v>2180</v>
      </c>
      <c r="H83" t="str">
        <f t="shared" si="8"/>
        <v>Non-Urban RoGB</v>
      </c>
    </row>
    <row r="84" spans="1:8" x14ac:dyDescent="0.25">
      <c r="A84" t="s">
        <v>627</v>
      </c>
      <c r="B84" t="s">
        <v>628</v>
      </c>
      <c r="C84" t="s">
        <v>2215</v>
      </c>
      <c r="D84" t="s">
        <v>2130</v>
      </c>
      <c r="E84" t="s">
        <v>2179</v>
      </c>
      <c r="F84" t="s">
        <v>2179</v>
      </c>
      <c r="G84" t="s">
        <v>2180</v>
      </c>
      <c r="H84" t="str">
        <f t="shared" si="8"/>
        <v>Non-Urban RoGB</v>
      </c>
    </row>
    <row r="85" spans="1:8" x14ac:dyDescent="0.25">
      <c r="A85" t="s">
        <v>629</v>
      </c>
      <c r="B85" t="s">
        <v>630</v>
      </c>
      <c r="C85" t="s">
        <v>2215</v>
      </c>
      <c r="D85" t="s">
        <v>2130</v>
      </c>
      <c r="E85" t="s">
        <v>2179</v>
      </c>
      <c r="F85" t="s">
        <v>2179</v>
      </c>
      <c r="G85" t="s">
        <v>2180</v>
      </c>
      <c r="H85" t="str">
        <f t="shared" si="8"/>
        <v>Non-Urban RoGB</v>
      </c>
    </row>
    <row r="86" spans="1:8" x14ac:dyDescent="0.25">
      <c r="A86" t="s">
        <v>633</v>
      </c>
      <c r="B86" t="s">
        <v>634</v>
      </c>
      <c r="C86" t="s">
        <v>2215</v>
      </c>
      <c r="D86" t="s">
        <v>2130</v>
      </c>
      <c r="E86" t="s">
        <v>2179</v>
      </c>
      <c r="F86" t="s">
        <v>2179</v>
      </c>
      <c r="G86" t="s">
        <v>2180</v>
      </c>
      <c r="H86" t="str">
        <f t="shared" si="8"/>
        <v>Non-Urban RoGB</v>
      </c>
    </row>
    <row r="87" spans="1:8" x14ac:dyDescent="0.25">
      <c r="A87" t="s">
        <v>635</v>
      </c>
      <c r="B87" t="s">
        <v>636</v>
      </c>
      <c r="C87" t="s">
        <v>2215</v>
      </c>
      <c r="D87" t="s">
        <v>2130</v>
      </c>
      <c r="E87" t="s">
        <v>2179</v>
      </c>
      <c r="F87" t="s">
        <v>2179</v>
      </c>
      <c r="G87" t="s">
        <v>2180</v>
      </c>
      <c r="H87" t="str">
        <f t="shared" si="8"/>
        <v>Non-Urban RoGB</v>
      </c>
    </row>
    <row r="88" spans="1:8" x14ac:dyDescent="0.25">
      <c r="A88" t="s">
        <v>637</v>
      </c>
      <c r="B88" t="s">
        <v>638</v>
      </c>
      <c r="C88" t="s">
        <v>2215</v>
      </c>
      <c r="D88" t="s">
        <v>2130</v>
      </c>
      <c r="E88" t="s">
        <v>2179</v>
      </c>
      <c r="F88" t="s">
        <v>2179</v>
      </c>
      <c r="G88" t="s">
        <v>2180</v>
      </c>
      <c r="H88" t="str">
        <f t="shared" si="8"/>
        <v>Non-Urban RoGB</v>
      </c>
    </row>
    <row r="89" spans="1:8" x14ac:dyDescent="0.25">
      <c r="A89" t="s">
        <v>639</v>
      </c>
      <c r="B89" t="s">
        <v>640</v>
      </c>
      <c r="C89" t="s">
        <v>2215</v>
      </c>
      <c r="D89" t="s">
        <v>2130</v>
      </c>
      <c r="E89" t="s">
        <v>2179</v>
      </c>
      <c r="F89" t="s">
        <v>2179</v>
      </c>
      <c r="G89" t="s">
        <v>2180</v>
      </c>
      <c r="H89" t="str">
        <f t="shared" si="8"/>
        <v>Non-Urban RoGB</v>
      </c>
    </row>
    <row r="90" spans="1:8" x14ac:dyDescent="0.25">
      <c r="A90" t="s">
        <v>641</v>
      </c>
      <c r="B90" t="s">
        <v>642</v>
      </c>
      <c r="C90" t="s">
        <v>2215</v>
      </c>
      <c r="D90" t="s">
        <v>2130</v>
      </c>
      <c r="E90" t="s">
        <v>2179</v>
      </c>
      <c r="F90" t="s">
        <v>2179</v>
      </c>
      <c r="G90" t="s">
        <v>2180</v>
      </c>
      <c r="H90" t="str">
        <f t="shared" si="8"/>
        <v>Non-Urban RoGB</v>
      </c>
    </row>
    <row r="91" spans="1:8" x14ac:dyDescent="0.25">
      <c r="A91" t="s">
        <v>661</v>
      </c>
      <c r="B91" t="s">
        <v>662</v>
      </c>
      <c r="C91" t="s">
        <v>2215</v>
      </c>
      <c r="D91" t="s">
        <v>2130</v>
      </c>
      <c r="E91" t="s">
        <v>2179</v>
      </c>
      <c r="F91" t="s">
        <v>2179</v>
      </c>
      <c r="G91" t="s">
        <v>2180</v>
      </c>
      <c r="H91" t="str">
        <f t="shared" si="8"/>
        <v>Non-Urban RoGB</v>
      </c>
    </row>
    <row r="92" spans="1:8" x14ac:dyDescent="0.25">
      <c r="A92" t="s">
        <v>663</v>
      </c>
      <c r="B92" t="s">
        <v>664</v>
      </c>
      <c r="C92" t="s">
        <v>2215</v>
      </c>
      <c r="D92" t="s">
        <v>2130</v>
      </c>
      <c r="E92" t="s">
        <v>2179</v>
      </c>
      <c r="F92" t="s">
        <v>2179</v>
      </c>
      <c r="G92" t="s">
        <v>2180</v>
      </c>
      <c r="H92" t="str">
        <f t="shared" si="8"/>
        <v>Non-Urban RoGB</v>
      </c>
    </row>
    <row r="93" spans="1:8" x14ac:dyDescent="0.25">
      <c r="A93" t="s">
        <v>665</v>
      </c>
      <c r="B93" t="s">
        <v>666</v>
      </c>
      <c r="C93" t="s">
        <v>2215</v>
      </c>
      <c r="D93" t="s">
        <v>2130</v>
      </c>
      <c r="E93" t="s">
        <v>2179</v>
      </c>
      <c r="F93" t="s">
        <v>2179</v>
      </c>
      <c r="G93" t="s">
        <v>2180</v>
      </c>
      <c r="H93" t="str">
        <f t="shared" si="8"/>
        <v>Non-Urban RoGB</v>
      </c>
    </row>
    <row r="94" spans="1:8" x14ac:dyDescent="0.25">
      <c r="A94" t="s">
        <v>667</v>
      </c>
      <c r="B94" t="s">
        <v>668</v>
      </c>
      <c r="C94" t="s">
        <v>2215</v>
      </c>
      <c r="D94" t="s">
        <v>2130</v>
      </c>
      <c r="E94" t="s">
        <v>2179</v>
      </c>
      <c r="F94" t="s">
        <v>2179</v>
      </c>
      <c r="G94" t="s">
        <v>2180</v>
      </c>
      <c r="H94" t="str">
        <f t="shared" si="8"/>
        <v>Non-Urban RoGB</v>
      </c>
    </row>
    <row r="95" spans="1:8" x14ac:dyDescent="0.25">
      <c r="A95" t="s">
        <v>669</v>
      </c>
      <c r="B95" t="s">
        <v>670</v>
      </c>
      <c r="C95" t="s">
        <v>2215</v>
      </c>
      <c r="D95" t="s">
        <v>2130</v>
      </c>
      <c r="E95" t="s">
        <v>2179</v>
      </c>
      <c r="F95" t="s">
        <v>2179</v>
      </c>
      <c r="G95" t="s">
        <v>2180</v>
      </c>
      <c r="H95" t="str">
        <f t="shared" si="8"/>
        <v>Non-Urban RoGB</v>
      </c>
    </row>
    <row r="96" spans="1:8" x14ac:dyDescent="0.25">
      <c r="A96" t="s">
        <v>671</v>
      </c>
      <c r="B96" t="s">
        <v>672</v>
      </c>
      <c r="C96" t="s">
        <v>2215</v>
      </c>
      <c r="D96" t="s">
        <v>2130</v>
      </c>
      <c r="E96" t="s">
        <v>2179</v>
      </c>
      <c r="F96" t="s">
        <v>2179</v>
      </c>
      <c r="G96" t="s">
        <v>2180</v>
      </c>
      <c r="H96" t="str">
        <f t="shared" si="8"/>
        <v>Non-Urban RoGB</v>
      </c>
    </row>
    <row r="97" spans="1:8" x14ac:dyDescent="0.25">
      <c r="A97" t="s">
        <v>645</v>
      </c>
      <c r="B97" t="s">
        <v>646</v>
      </c>
      <c r="C97" t="s">
        <v>2215</v>
      </c>
      <c r="D97" t="s">
        <v>2130</v>
      </c>
      <c r="E97" t="s">
        <v>646</v>
      </c>
      <c r="F97" t="s">
        <v>2047</v>
      </c>
      <c r="G97" t="s">
        <v>2180</v>
      </c>
      <c r="H97" t="str">
        <f t="shared" si="8"/>
        <v>Urban RoGB</v>
      </c>
    </row>
    <row r="98" spans="1:8" x14ac:dyDescent="0.25">
      <c r="A98" t="s">
        <v>647</v>
      </c>
      <c r="B98" t="s">
        <v>648</v>
      </c>
      <c r="C98" t="s">
        <v>2215</v>
      </c>
      <c r="D98" t="s">
        <v>2130</v>
      </c>
      <c r="E98" t="s">
        <v>648</v>
      </c>
      <c r="F98" t="s">
        <v>2047</v>
      </c>
      <c r="G98" t="s">
        <v>2180</v>
      </c>
      <c r="H98" t="str">
        <f t="shared" si="8"/>
        <v>Urban RoGB</v>
      </c>
    </row>
    <row r="99" spans="1:8" x14ac:dyDescent="0.25">
      <c r="A99" t="s">
        <v>649</v>
      </c>
      <c r="B99" t="s">
        <v>650</v>
      </c>
      <c r="C99" t="s">
        <v>2215</v>
      </c>
      <c r="D99" t="s">
        <v>2130</v>
      </c>
      <c r="E99" t="s">
        <v>646</v>
      </c>
      <c r="F99" t="s">
        <v>2047</v>
      </c>
      <c r="G99" t="s">
        <v>2180</v>
      </c>
      <c r="H99" t="str">
        <f t="shared" si="8"/>
        <v>Urban RoGB</v>
      </c>
    </row>
    <row r="100" spans="1:8" x14ac:dyDescent="0.25">
      <c r="A100" t="s">
        <v>651</v>
      </c>
      <c r="B100" t="s">
        <v>652</v>
      </c>
      <c r="C100" t="s">
        <v>2215</v>
      </c>
      <c r="D100" t="s">
        <v>2130</v>
      </c>
      <c r="E100" t="s">
        <v>646</v>
      </c>
      <c r="F100" t="s">
        <v>2047</v>
      </c>
      <c r="G100" t="s">
        <v>2180</v>
      </c>
      <c r="H100" t="str">
        <f t="shared" si="8"/>
        <v>Urban RoGB</v>
      </c>
    </row>
    <row r="101" spans="1:8" x14ac:dyDescent="0.25">
      <c r="A101" t="s">
        <v>653</v>
      </c>
      <c r="B101" t="s">
        <v>654</v>
      </c>
      <c r="C101" t="s">
        <v>2215</v>
      </c>
      <c r="D101" t="s">
        <v>2130</v>
      </c>
      <c r="E101" t="s">
        <v>646</v>
      </c>
      <c r="F101" t="s">
        <v>2047</v>
      </c>
      <c r="G101" t="s">
        <v>2180</v>
      </c>
      <c r="H101" t="str">
        <f t="shared" si="8"/>
        <v>Urban RoGB</v>
      </c>
    </row>
    <row r="102" spans="1:8" x14ac:dyDescent="0.25">
      <c r="A102" t="s">
        <v>655</v>
      </c>
      <c r="B102" t="s">
        <v>656</v>
      </c>
      <c r="C102" t="s">
        <v>2215</v>
      </c>
      <c r="D102" t="s">
        <v>2130</v>
      </c>
      <c r="E102" t="s">
        <v>646</v>
      </c>
      <c r="F102" t="s">
        <v>2047</v>
      </c>
      <c r="G102" t="s">
        <v>2180</v>
      </c>
      <c r="H102" t="str">
        <f t="shared" si="8"/>
        <v>Urban RoGB</v>
      </c>
    </row>
    <row r="103" spans="1:8" x14ac:dyDescent="0.25">
      <c r="A103" t="s">
        <v>657</v>
      </c>
      <c r="B103" t="s">
        <v>658</v>
      </c>
      <c r="C103" t="s">
        <v>2215</v>
      </c>
      <c r="D103" t="s">
        <v>2130</v>
      </c>
      <c r="E103" t="s">
        <v>646</v>
      </c>
      <c r="F103" t="s">
        <v>2047</v>
      </c>
      <c r="G103" t="s">
        <v>2180</v>
      </c>
      <c r="H103" t="str">
        <f t="shared" si="8"/>
        <v>Urban RoGB</v>
      </c>
    </row>
    <row r="104" spans="1:8" x14ac:dyDescent="0.25">
      <c r="A104" t="s">
        <v>511</v>
      </c>
      <c r="B104" t="s">
        <v>1391</v>
      </c>
      <c r="C104" t="s">
        <v>2186</v>
      </c>
      <c r="D104" t="s">
        <v>2130</v>
      </c>
      <c r="E104" t="s">
        <v>1391</v>
      </c>
      <c r="F104" t="s">
        <v>2179</v>
      </c>
      <c r="G104" t="s">
        <v>2180</v>
      </c>
      <c r="H104" t="str">
        <f t="shared" si="8"/>
        <v>Urban RoGB</v>
      </c>
    </row>
    <row r="105" spans="1:8" x14ac:dyDescent="0.25">
      <c r="A105" t="s">
        <v>513</v>
      </c>
      <c r="B105" t="s">
        <v>1635</v>
      </c>
      <c r="C105" t="s">
        <v>2186</v>
      </c>
      <c r="D105" t="s">
        <v>2130</v>
      </c>
      <c r="E105" t="s">
        <v>1635</v>
      </c>
      <c r="F105" t="s">
        <v>2179</v>
      </c>
      <c r="G105" t="s">
        <v>2180</v>
      </c>
      <c r="H105" t="str">
        <f t="shared" si="8"/>
        <v>Urban RoGB</v>
      </c>
    </row>
    <row r="106" spans="1:8" x14ac:dyDescent="0.25">
      <c r="A106" t="s">
        <v>527</v>
      </c>
      <c r="B106" t="s">
        <v>1831</v>
      </c>
      <c r="C106" t="s">
        <v>2186</v>
      </c>
      <c r="D106" t="s">
        <v>2130</v>
      </c>
      <c r="E106" t="s">
        <v>2179</v>
      </c>
      <c r="F106" t="s">
        <v>2179</v>
      </c>
      <c r="G106" t="s">
        <v>2180</v>
      </c>
      <c r="H106" t="str">
        <f t="shared" si="8"/>
        <v>Non-Urban RoGB</v>
      </c>
    </row>
    <row r="107" spans="1:8" x14ac:dyDescent="0.25">
      <c r="A107" t="s">
        <v>525</v>
      </c>
      <c r="B107" t="s">
        <v>1766</v>
      </c>
      <c r="C107" t="s">
        <v>2186</v>
      </c>
      <c r="D107" t="s">
        <v>2130</v>
      </c>
      <c r="E107" t="s">
        <v>1766</v>
      </c>
      <c r="F107" t="s">
        <v>2179</v>
      </c>
      <c r="G107" t="s">
        <v>2180</v>
      </c>
      <c r="H107" t="str">
        <f t="shared" si="8"/>
        <v>Urban RoGB</v>
      </c>
    </row>
    <row r="108" spans="1:8" x14ac:dyDescent="0.25">
      <c r="A108" s="18" t="s">
        <v>515</v>
      </c>
      <c r="B108" s="18" t="s">
        <v>1720</v>
      </c>
      <c r="C108" s="18" t="s">
        <v>2186</v>
      </c>
      <c r="D108" s="18" t="s">
        <v>2130</v>
      </c>
      <c r="E108" s="18" t="s">
        <v>2179</v>
      </c>
      <c r="F108" t="s">
        <v>2179</v>
      </c>
      <c r="G108" s="18" t="s">
        <v>2180</v>
      </c>
      <c r="H108" t="str">
        <f t="shared" si="8"/>
        <v>Non-Urban RoGB</v>
      </c>
    </row>
    <row r="109" spans="1:8" x14ac:dyDescent="0.25">
      <c r="A109" s="18" t="s">
        <v>529</v>
      </c>
      <c r="B109" s="18" t="s">
        <v>2049</v>
      </c>
      <c r="C109" s="18" t="s">
        <v>2186</v>
      </c>
      <c r="D109" s="18" t="s">
        <v>2130</v>
      </c>
      <c r="E109" s="18" t="s">
        <v>534</v>
      </c>
      <c r="F109" t="s">
        <v>2179</v>
      </c>
      <c r="G109" s="18" t="s">
        <v>2180</v>
      </c>
      <c r="H109" t="str">
        <f t="shared" si="8"/>
        <v>Urban RoGB</v>
      </c>
    </row>
    <row r="110" spans="1:8" x14ac:dyDescent="0.25">
      <c r="A110" t="s">
        <v>539</v>
      </c>
      <c r="B110" t="s">
        <v>540</v>
      </c>
      <c r="C110" t="s">
        <v>2186</v>
      </c>
      <c r="D110" t="s">
        <v>2130</v>
      </c>
      <c r="E110" t="s">
        <v>2179</v>
      </c>
      <c r="F110" t="s">
        <v>2179</v>
      </c>
      <c r="G110" t="s">
        <v>2180</v>
      </c>
      <c r="H110" t="str">
        <f t="shared" si="8"/>
        <v>Non-Urban RoGB</v>
      </c>
    </row>
    <row r="111" spans="1:8" x14ac:dyDescent="0.25">
      <c r="A111" t="s">
        <v>541</v>
      </c>
      <c r="B111" t="s">
        <v>542</v>
      </c>
      <c r="C111" t="s">
        <v>2186</v>
      </c>
      <c r="D111" t="s">
        <v>2130</v>
      </c>
      <c r="E111" t="s">
        <v>2179</v>
      </c>
      <c r="F111" t="s">
        <v>2179</v>
      </c>
      <c r="G111" t="s">
        <v>2180</v>
      </c>
      <c r="H111" t="str">
        <f t="shared" si="8"/>
        <v>Non-Urban RoGB</v>
      </c>
    </row>
    <row r="112" spans="1:8" x14ac:dyDescent="0.25">
      <c r="A112" t="s">
        <v>543</v>
      </c>
      <c r="B112" t="s">
        <v>544</v>
      </c>
      <c r="C112" t="s">
        <v>2186</v>
      </c>
      <c r="D112" t="s">
        <v>2130</v>
      </c>
      <c r="E112" t="s">
        <v>2179</v>
      </c>
      <c r="F112" t="s">
        <v>2179</v>
      </c>
      <c r="G112" t="s">
        <v>2180</v>
      </c>
      <c r="H112" t="str">
        <f t="shared" si="8"/>
        <v>Non-Urban RoGB</v>
      </c>
    </row>
    <row r="113" spans="1:8" x14ac:dyDescent="0.25">
      <c r="A113" t="s">
        <v>545</v>
      </c>
      <c r="B113" t="s">
        <v>546</v>
      </c>
      <c r="C113" t="s">
        <v>2186</v>
      </c>
      <c r="D113" t="s">
        <v>2130</v>
      </c>
      <c r="E113" t="s">
        <v>2179</v>
      </c>
      <c r="F113" t="s">
        <v>2179</v>
      </c>
      <c r="G113" t="s">
        <v>2180</v>
      </c>
      <c r="H113" t="str">
        <f t="shared" si="8"/>
        <v>Non-Urban RoGB</v>
      </c>
    </row>
    <row r="114" spans="1:8" x14ac:dyDescent="0.25">
      <c r="A114" t="s">
        <v>547</v>
      </c>
      <c r="B114" t="s">
        <v>548</v>
      </c>
      <c r="C114" t="s">
        <v>2186</v>
      </c>
      <c r="D114" t="s">
        <v>2130</v>
      </c>
      <c r="E114" t="s">
        <v>1766</v>
      </c>
      <c r="F114" t="s">
        <v>2179</v>
      </c>
      <c r="G114" t="s">
        <v>2180</v>
      </c>
      <c r="H114" t="str">
        <f t="shared" si="8"/>
        <v>Urban RoGB</v>
      </c>
    </row>
    <row r="115" spans="1:8" x14ac:dyDescent="0.25">
      <c r="A115" t="s">
        <v>549</v>
      </c>
      <c r="B115" t="s">
        <v>550</v>
      </c>
      <c r="C115" t="s">
        <v>2186</v>
      </c>
      <c r="D115" t="s">
        <v>2130</v>
      </c>
      <c r="E115" t="s">
        <v>2179</v>
      </c>
      <c r="F115" t="s">
        <v>2179</v>
      </c>
      <c r="G115" t="s">
        <v>2180</v>
      </c>
      <c r="H115" t="str">
        <f t="shared" si="8"/>
        <v>Non-Urban RoGB</v>
      </c>
    </row>
    <row r="116" spans="1:8" x14ac:dyDescent="0.25">
      <c r="A116" t="s">
        <v>551</v>
      </c>
      <c r="B116" t="s">
        <v>552</v>
      </c>
      <c r="C116" t="s">
        <v>2186</v>
      </c>
      <c r="D116" t="s">
        <v>2130</v>
      </c>
      <c r="E116" t="s">
        <v>2179</v>
      </c>
      <c r="F116" t="s">
        <v>2179</v>
      </c>
      <c r="G116" t="s">
        <v>2180</v>
      </c>
      <c r="H116" t="str">
        <f t="shared" si="8"/>
        <v>Non-Urban RoGB</v>
      </c>
    </row>
    <row r="117" spans="1:8" x14ac:dyDescent="0.25">
      <c r="A117" t="s">
        <v>553</v>
      </c>
      <c r="B117" t="s">
        <v>554</v>
      </c>
      <c r="C117" t="s">
        <v>2186</v>
      </c>
      <c r="D117" t="s">
        <v>2130</v>
      </c>
      <c r="E117" t="s">
        <v>2179</v>
      </c>
      <c r="F117" t="s">
        <v>2179</v>
      </c>
      <c r="G117" t="s">
        <v>2180</v>
      </c>
      <c r="H117" t="str">
        <f t="shared" si="8"/>
        <v>Non-Urban RoGB</v>
      </c>
    </row>
    <row r="118" spans="1:8" x14ac:dyDescent="0.25">
      <c r="A118" t="s">
        <v>557</v>
      </c>
      <c r="B118" t="s">
        <v>558</v>
      </c>
      <c r="C118" t="s">
        <v>2186</v>
      </c>
      <c r="D118" t="s">
        <v>2130</v>
      </c>
      <c r="E118" t="s">
        <v>1635</v>
      </c>
      <c r="F118" t="s">
        <v>2179</v>
      </c>
      <c r="G118" t="s">
        <v>2180</v>
      </c>
      <c r="H118" t="str">
        <f t="shared" si="8"/>
        <v>Urban RoGB</v>
      </c>
    </row>
    <row r="119" spans="1:8" x14ac:dyDescent="0.25">
      <c r="A119" t="s">
        <v>559</v>
      </c>
      <c r="B119" t="s">
        <v>560</v>
      </c>
      <c r="C119" t="s">
        <v>2186</v>
      </c>
      <c r="D119" t="s">
        <v>2130</v>
      </c>
      <c r="E119" t="s">
        <v>2179</v>
      </c>
      <c r="F119" t="s">
        <v>2179</v>
      </c>
      <c r="G119" t="s">
        <v>2180</v>
      </c>
      <c r="H119" t="str">
        <f t="shared" si="8"/>
        <v>Non-Urban RoGB</v>
      </c>
    </row>
    <row r="120" spans="1:8" x14ac:dyDescent="0.25">
      <c r="A120" t="s">
        <v>561</v>
      </c>
      <c r="B120" t="s">
        <v>562</v>
      </c>
      <c r="C120" t="s">
        <v>2186</v>
      </c>
      <c r="D120" t="s">
        <v>2130</v>
      </c>
      <c r="E120" t="s">
        <v>2179</v>
      </c>
      <c r="F120" t="s">
        <v>2179</v>
      </c>
      <c r="G120" t="s">
        <v>2180</v>
      </c>
      <c r="H120" t="str">
        <f t="shared" si="8"/>
        <v>Non-Urban RoGB</v>
      </c>
    </row>
    <row r="121" spans="1:8" x14ac:dyDescent="0.25">
      <c r="A121" t="s">
        <v>563</v>
      </c>
      <c r="B121" t="s">
        <v>564</v>
      </c>
      <c r="C121" t="s">
        <v>2186</v>
      </c>
      <c r="D121" t="s">
        <v>2130</v>
      </c>
      <c r="E121" t="s">
        <v>2179</v>
      </c>
      <c r="F121" t="s">
        <v>2179</v>
      </c>
      <c r="G121" t="s">
        <v>2180</v>
      </c>
      <c r="H121" t="str">
        <f t="shared" si="8"/>
        <v>Non-Urban RoGB</v>
      </c>
    </row>
    <row r="122" spans="1:8" x14ac:dyDescent="0.25">
      <c r="A122" t="s">
        <v>565</v>
      </c>
      <c r="B122" t="s">
        <v>566</v>
      </c>
      <c r="C122" t="s">
        <v>2186</v>
      </c>
      <c r="D122" t="s">
        <v>2130</v>
      </c>
      <c r="E122" t="s">
        <v>2179</v>
      </c>
      <c r="F122" t="s">
        <v>2179</v>
      </c>
      <c r="G122" t="s">
        <v>2180</v>
      </c>
      <c r="H122" t="str">
        <f t="shared" si="8"/>
        <v>Non-Urban RoGB</v>
      </c>
    </row>
    <row r="123" spans="1:8" x14ac:dyDescent="0.25">
      <c r="A123" t="s">
        <v>567</v>
      </c>
      <c r="B123" t="s">
        <v>568</v>
      </c>
      <c r="C123" t="s">
        <v>2186</v>
      </c>
      <c r="D123" t="s">
        <v>2130</v>
      </c>
      <c r="E123" t="s">
        <v>2179</v>
      </c>
      <c r="F123" t="s">
        <v>2179</v>
      </c>
      <c r="G123" t="s">
        <v>2180</v>
      </c>
      <c r="H123" t="str">
        <f t="shared" si="8"/>
        <v>Non-Urban RoGB</v>
      </c>
    </row>
    <row r="124" spans="1:8" x14ac:dyDescent="0.25">
      <c r="A124" t="s">
        <v>569</v>
      </c>
      <c r="B124" t="s">
        <v>570</v>
      </c>
      <c r="C124" t="s">
        <v>2186</v>
      </c>
      <c r="D124" t="s">
        <v>2130</v>
      </c>
      <c r="E124" t="s">
        <v>1635</v>
      </c>
      <c r="F124" t="s">
        <v>2179</v>
      </c>
      <c r="G124" t="s">
        <v>2180</v>
      </c>
      <c r="H124" t="str">
        <f t="shared" si="8"/>
        <v>Urban RoGB</v>
      </c>
    </row>
    <row r="125" spans="1:8" x14ac:dyDescent="0.25">
      <c r="A125" t="s">
        <v>573</v>
      </c>
      <c r="B125" t="s">
        <v>574</v>
      </c>
      <c r="C125" t="s">
        <v>2186</v>
      </c>
      <c r="D125" t="s">
        <v>2130</v>
      </c>
      <c r="E125" t="s">
        <v>2179</v>
      </c>
      <c r="F125" t="s">
        <v>2179</v>
      </c>
      <c r="G125" t="s">
        <v>2180</v>
      </c>
      <c r="H125" t="str">
        <f t="shared" si="8"/>
        <v>Non-Urban RoGB</v>
      </c>
    </row>
    <row r="126" spans="1:8" x14ac:dyDescent="0.25">
      <c r="A126" t="s">
        <v>575</v>
      </c>
      <c r="B126" t="s">
        <v>576</v>
      </c>
      <c r="C126" t="s">
        <v>2186</v>
      </c>
      <c r="D126" t="s">
        <v>2130</v>
      </c>
      <c r="E126" t="s">
        <v>2179</v>
      </c>
      <c r="F126" t="s">
        <v>2179</v>
      </c>
      <c r="G126" t="s">
        <v>2180</v>
      </c>
      <c r="H126" t="str">
        <f t="shared" si="8"/>
        <v>Non-Urban RoGB</v>
      </c>
    </row>
    <row r="127" spans="1:8" x14ac:dyDescent="0.25">
      <c r="A127" t="s">
        <v>577</v>
      </c>
      <c r="B127" t="s">
        <v>578</v>
      </c>
      <c r="C127" t="s">
        <v>2186</v>
      </c>
      <c r="D127" t="s">
        <v>2130</v>
      </c>
      <c r="E127" t="s">
        <v>2179</v>
      </c>
      <c r="F127" t="s">
        <v>2179</v>
      </c>
      <c r="G127" t="s">
        <v>2180</v>
      </c>
      <c r="H127" t="str">
        <f t="shared" si="8"/>
        <v>Non-Urban RoGB</v>
      </c>
    </row>
    <row r="128" spans="1:8" x14ac:dyDescent="0.25">
      <c r="A128" t="s">
        <v>579</v>
      </c>
      <c r="B128" t="s">
        <v>580</v>
      </c>
      <c r="C128" t="s">
        <v>2186</v>
      </c>
      <c r="D128" t="s">
        <v>2130</v>
      </c>
      <c r="E128" t="s">
        <v>2179</v>
      </c>
      <c r="F128" t="s">
        <v>2179</v>
      </c>
      <c r="G128" t="s">
        <v>2180</v>
      </c>
      <c r="H128" t="str">
        <f t="shared" si="8"/>
        <v>Non-Urban RoGB</v>
      </c>
    </row>
    <row r="129" spans="1:8" x14ac:dyDescent="0.25">
      <c r="A129" t="s">
        <v>581</v>
      </c>
      <c r="B129" t="s">
        <v>582</v>
      </c>
      <c r="C129" t="s">
        <v>2186</v>
      </c>
      <c r="D129" t="s">
        <v>2130</v>
      </c>
      <c r="E129" t="s">
        <v>2179</v>
      </c>
      <c r="F129" t="s">
        <v>2179</v>
      </c>
      <c r="G129" t="s">
        <v>2180</v>
      </c>
      <c r="H129" t="str">
        <f t="shared" si="8"/>
        <v>Non-Urban RoGB</v>
      </c>
    </row>
    <row r="130" spans="1:8" x14ac:dyDescent="0.25">
      <c r="A130" t="s">
        <v>583</v>
      </c>
      <c r="B130" t="s">
        <v>584</v>
      </c>
      <c r="C130" t="s">
        <v>2186</v>
      </c>
      <c r="D130" t="s">
        <v>2130</v>
      </c>
      <c r="E130" t="s">
        <v>2179</v>
      </c>
      <c r="F130" t="s">
        <v>2179</v>
      </c>
      <c r="G130" t="s">
        <v>2180</v>
      </c>
      <c r="H130" t="str">
        <f t="shared" ref="H130:H193" si="9">IF(E130=":",CONCATENATE("Non-Urban ",G130),CONCATENATE("Urban ",G130))</f>
        <v>Non-Urban RoGB</v>
      </c>
    </row>
    <row r="131" spans="1:8" x14ac:dyDescent="0.25">
      <c r="A131" t="s">
        <v>585</v>
      </c>
      <c r="B131" t="s">
        <v>586</v>
      </c>
      <c r="C131" t="s">
        <v>2186</v>
      </c>
      <c r="D131" t="s">
        <v>2130</v>
      </c>
      <c r="E131" t="s">
        <v>2179</v>
      </c>
      <c r="F131" t="s">
        <v>2179</v>
      </c>
      <c r="G131" t="s">
        <v>2180</v>
      </c>
      <c r="H131" t="str">
        <f t="shared" si="9"/>
        <v>Non-Urban RoGB</v>
      </c>
    </row>
    <row r="132" spans="1:8" x14ac:dyDescent="0.25">
      <c r="A132" t="s">
        <v>589</v>
      </c>
      <c r="B132" t="s">
        <v>590</v>
      </c>
      <c r="C132" t="s">
        <v>2186</v>
      </c>
      <c r="D132" t="s">
        <v>2130</v>
      </c>
      <c r="E132" t="s">
        <v>598</v>
      </c>
      <c r="F132" t="s">
        <v>2179</v>
      </c>
      <c r="G132" t="s">
        <v>2180</v>
      </c>
      <c r="H132" t="str">
        <f t="shared" si="9"/>
        <v>Urban RoGB</v>
      </c>
    </row>
    <row r="133" spans="1:8" x14ac:dyDescent="0.25">
      <c r="A133" t="s">
        <v>591</v>
      </c>
      <c r="B133" t="s">
        <v>592</v>
      </c>
      <c r="C133" t="s">
        <v>2186</v>
      </c>
      <c r="D133" t="s">
        <v>2130</v>
      </c>
      <c r="E133" t="s">
        <v>2179</v>
      </c>
      <c r="F133" t="s">
        <v>2179</v>
      </c>
      <c r="G133" t="s">
        <v>2180</v>
      </c>
      <c r="H133" t="str">
        <f t="shared" si="9"/>
        <v>Non-Urban RoGB</v>
      </c>
    </row>
    <row r="134" spans="1:8" x14ac:dyDescent="0.25">
      <c r="A134" t="s">
        <v>593</v>
      </c>
      <c r="B134" t="s">
        <v>594</v>
      </c>
      <c r="C134" t="s">
        <v>2186</v>
      </c>
      <c r="D134" t="s">
        <v>2130</v>
      </c>
      <c r="E134" t="s">
        <v>1766</v>
      </c>
      <c r="F134" t="s">
        <v>2179</v>
      </c>
      <c r="G134" t="s">
        <v>2180</v>
      </c>
      <c r="H134" t="str">
        <f t="shared" si="9"/>
        <v>Urban RoGB</v>
      </c>
    </row>
    <row r="135" spans="1:8" x14ac:dyDescent="0.25">
      <c r="A135" t="s">
        <v>595</v>
      </c>
      <c r="B135" t="s">
        <v>596</v>
      </c>
      <c r="C135" t="s">
        <v>2186</v>
      </c>
      <c r="D135" t="s">
        <v>2130</v>
      </c>
      <c r="E135" t="s">
        <v>1766</v>
      </c>
      <c r="F135" t="s">
        <v>2179</v>
      </c>
      <c r="G135" t="s">
        <v>2180</v>
      </c>
      <c r="H135" t="str">
        <f t="shared" si="9"/>
        <v>Urban RoGB</v>
      </c>
    </row>
    <row r="136" spans="1:8" x14ac:dyDescent="0.25">
      <c r="A136" t="s">
        <v>597</v>
      </c>
      <c r="B136" t="s">
        <v>598</v>
      </c>
      <c r="C136" t="s">
        <v>2186</v>
      </c>
      <c r="D136" t="s">
        <v>2130</v>
      </c>
      <c r="E136" t="s">
        <v>598</v>
      </c>
      <c r="F136" t="s">
        <v>2179</v>
      </c>
      <c r="G136" t="s">
        <v>2180</v>
      </c>
      <c r="H136" t="str">
        <f t="shared" si="9"/>
        <v>Urban RoGB</v>
      </c>
    </row>
    <row r="137" spans="1:8" x14ac:dyDescent="0.25">
      <c r="A137" t="s">
        <v>599</v>
      </c>
      <c r="B137" t="s">
        <v>600</v>
      </c>
      <c r="C137" t="s">
        <v>2186</v>
      </c>
      <c r="D137" t="s">
        <v>2130</v>
      </c>
      <c r="E137" t="s">
        <v>2179</v>
      </c>
      <c r="F137" t="s">
        <v>2179</v>
      </c>
      <c r="G137" t="s">
        <v>2180</v>
      </c>
      <c r="H137" t="str">
        <f t="shared" si="9"/>
        <v>Non-Urban RoGB</v>
      </c>
    </row>
    <row r="138" spans="1:8" x14ac:dyDescent="0.25">
      <c r="A138" t="s">
        <v>601</v>
      </c>
      <c r="B138" t="s">
        <v>602</v>
      </c>
      <c r="C138" t="s">
        <v>2186</v>
      </c>
      <c r="D138" t="s">
        <v>2130</v>
      </c>
      <c r="E138" t="s">
        <v>2179</v>
      </c>
      <c r="F138" t="s">
        <v>2179</v>
      </c>
      <c r="G138" t="s">
        <v>2180</v>
      </c>
      <c r="H138" t="str">
        <f t="shared" si="9"/>
        <v>Non-Urban RoGB</v>
      </c>
    </row>
    <row r="139" spans="1:8" x14ac:dyDescent="0.25">
      <c r="A139" t="s">
        <v>781</v>
      </c>
      <c r="B139" t="s">
        <v>782</v>
      </c>
      <c r="C139" t="s">
        <v>2190</v>
      </c>
      <c r="D139" t="s">
        <v>2130</v>
      </c>
      <c r="E139" t="s">
        <v>2190</v>
      </c>
      <c r="F139" t="s">
        <v>1511</v>
      </c>
      <c r="G139" t="s">
        <v>2242</v>
      </c>
      <c r="H139" t="str">
        <f t="shared" si="9"/>
        <v>Urban GSE</v>
      </c>
    </row>
    <row r="140" spans="1:8" x14ac:dyDescent="0.25">
      <c r="A140" t="s">
        <v>809</v>
      </c>
      <c r="B140" t="s">
        <v>810</v>
      </c>
      <c r="C140" t="s">
        <v>2190</v>
      </c>
      <c r="D140" t="s">
        <v>2130</v>
      </c>
      <c r="E140" t="s">
        <v>2190</v>
      </c>
      <c r="F140" t="s">
        <v>1511</v>
      </c>
      <c r="G140" t="s">
        <v>2242</v>
      </c>
      <c r="H140" t="str">
        <f t="shared" si="9"/>
        <v>Urban GSE</v>
      </c>
    </row>
    <row r="141" spans="1:8" x14ac:dyDescent="0.25">
      <c r="A141" t="s">
        <v>811</v>
      </c>
      <c r="B141" t="s">
        <v>812</v>
      </c>
      <c r="C141" t="s">
        <v>2190</v>
      </c>
      <c r="D141" t="s">
        <v>2130</v>
      </c>
      <c r="E141" t="s">
        <v>2190</v>
      </c>
      <c r="F141" t="s">
        <v>1511</v>
      </c>
      <c r="G141" t="s">
        <v>2242</v>
      </c>
      <c r="H141" t="str">
        <f t="shared" si="9"/>
        <v>Urban GSE</v>
      </c>
    </row>
    <row r="142" spans="1:8" x14ac:dyDescent="0.25">
      <c r="A142" t="s">
        <v>813</v>
      </c>
      <c r="B142" t="s">
        <v>814</v>
      </c>
      <c r="C142" t="s">
        <v>2190</v>
      </c>
      <c r="D142" t="s">
        <v>2130</v>
      </c>
      <c r="E142" t="s">
        <v>2190</v>
      </c>
      <c r="F142" t="s">
        <v>1511</v>
      </c>
      <c r="G142" t="s">
        <v>2242</v>
      </c>
      <c r="H142" t="str">
        <f t="shared" si="9"/>
        <v>Urban GSE</v>
      </c>
    </row>
    <row r="143" spans="1:8" x14ac:dyDescent="0.25">
      <c r="A143" t="s">
        <v>815</v>
      </c>
      <c r="B143" t="s">
        <v>816</v>
      </c>
      <c r="C143" t="s">
        <v>2190</v>
      </c>
      <c r="D143" t="s">
        <v>2130</v>
      </c>
      <c r="E143" t="s">
        <v>2190</v>
      </c>
      <c r="F143" t="s">
        <v>1511</v>
      </c>
      <c r="G143" t="s">
        <v>2242</v>
      </c>
      <c r="H143" t="str">
        <f t="shared" si="9"/>
        <v>Urban GSE</v>
      </c>
    </row>
    <row r="144" spans="1:8" x14ac:dyDescent="0.25">
      <c r="A144" t="s">
        <v>817</v>
      </c>
      <c r="B144" t="s">
        <v>818</v>
      </c>
      <c r="C144" t="s">
        <v>2190</v>
      </c>
      <c r="D144" t="s">
        <v>2130</v>
      </c>
      <c r="E144" t="s">
        <v>2190</v>
      </c>
      <c r="F144" t="s">
        <v>1511</v>
      </c>
      <c r="G144" t="s">
        <v>2242</v>
      </c>
      <c r="H144" t="str">
        <f t="shared" si="9"/>
        <v>Urban GSE</v>
      </c>
    </row>
    <row r="145" spans="1:8" x14ac:dyDescent="0.25">
      <c r="A145" t="s">
        <v>779</v>
      </c>
      <c r="B145" t="s">
        <v>780</v>
      </c>
      <c r="C145" t="s">
        <v>2190</v>
      </c>
      <c r="D145" t="s">
        <v>2130</v>
      </c>
      <c r="E145" t="s">
        <v>2190</v>
      </c>
      <c r="F145" t="s">
        <v>1511</v>
      </c>
      <c r="G145" t="s">
        <v>2242</v>
      </c>
      <c r="H145" t="str">
        <f t="shared" si="9"/>
        <v>Urban GSE</v>
      </c>
    </row>
    <row r="146" spans="1:8" x14ac:dyDescent="0.25">
      <c r="A146" t="s">
        <v>819</v>
      </c>
      <c r="B146" t="s">
        <v>820</v>
      </c>
      <c r="C146" t="s">
        <v>2190</v>
      </c>
      <c r="D146" t="s">
        <v>2130</v>
      </c>
      <c r="E146" t="s">
        <v>2190</v>
      </c>
      <c r="F146" t="s">
        <v>1511</v>
      </c>
      <c r="G146" t="s">
        <v>2242</v>
      </c>
      <c r="H146" t="str">
        <f t="shared" si="9"/>
        <v>Urban GSE</v>
      </c>
    </row>
    <row r="147" spans="1:8" x14ac:dyDescent="0.25">
      <c r="A147" t="s">
        <v>821</v>
      </c>
      <c r="B147" t="s">
        <v>822</v>
      </c>
      <c r="C147" t="s">
        <v>2190</v>
      </c>
      <c r="D147" t="s">
        <v>2130</v>
      </c>
      <c r="E147" t="s">
        <v>2190</v>
      </c>
      <c r="F147" t="s">
        <v>1511</v>
      </c>
      <c r="G147" t="s">
        <v>2242</v>
      </c>
      <c r="H147" t="str">
        <f t="shared" si="9"/>
        <v>Urban GSE</v>
      </c>
    </row>
    <row r="148" spans="1:8" x14ac:dyDescent="0.25">
      <c r="A148" t="s">
        <v>823</v>
      </c>
      <c r="B148" t="s">
        <v>824</v>
      </c>
      <c r="C148" t="s">
        <v>2190</v>
      </c>
      <c r="D148" t="s">
        <v>2130</v>
      </c>
      <c r="E148" t="s">
        <v>2190</v>
      </c>
      <c r="F148" t="s">
        <v>1511</v>
      </c>
      <c r="G148" t="s">
        <v>2242</v>
      </c>
      <c r="H148" t="str">
        <f t="shared" si="9"/>
        <v>Urban GSE</v>
      </c>
    </row>
    <row r="149" spans="1:8" x14ac:dyDescent="0.25">
      <c r="A149" t="s">
        <v>825</v>
      </c>
      <c r="B149" t="s">
        <v>826</v>
      </c>
      <c r="C149" t="s">
        <v>2190</v>
      </c>
      <c r="D149" t="s">
        <v>2130</v>
      </c>
      <c r="E149" t="s">
        <v>2190</v>
      </c>
      <c r="F149" t="s">
        <v>1511</v>
      </c>
      <c r="G149" t="s">
        <v>2242</v>
      </c>
      <c r="H149" t="str">
        <f t="shared" si="9"/>
        <v>Urban GSE</v>
      </c>
    </row>
    <row r="150" spans="1:8" x14ac:dyDescent="0.25">
      <c r="A150" t="s">
        <v>783</v>
      </c>
      <c r="B150" t="s">
        <v>784</v>
      </c>
      <c r="C150" t="s">
        <v>2190</v>
      </c>
      <c r="D150" t="s">
        <v>2130</v>
      </c>
      <c r="E150" t="s">
        <v>2190</v>
      </c>
      <c r="F150" t="s">
        <v>1511</v>
      </c>
      <c r="G150" t="s">
        <v>2242</v>
      </c>
      <c r="H150" t="str">
        <f t="shared" si="9"/>
        <v>Urban GSE</v>
      </c>
    </row>
    <row r="151" spans="1:8" x14ac:dyDescent="0.25">
      <c r="A151" t="s">
        <v>785</v>
      </c>
      <c r="B151" t="s">
        <v>786</v>
      </c>
      <c r="C151" t="s">
        <v>2190</v>
      </c>
      <c r="D151" t="s">
        <v>2130</v>
      </c>
      <c r="E151" t="s">
        <v>2190</v>
      </c>
      <c r="F151" t="s">
        <v>1511</v>
      </c>
      <c r="G151" t="s">
        <v>2242</v>
      </c>
      <c r="H151" t="str">
        <f t="shared" si="9"/>
        <v>Urban GSE</v>
      </c>
    </row>
    <row r="152" spans="1:8" x14ac:dyDescent="0.25">
      <c r="A152" t="s">
        <v>787</v>
      </c>
      <c r="B152" t="s">
        <v>788</v>
      </c>
      <c r="C152" t="s">
        <v>2190</v>
      </c>
      <c r="D152" t="s">
        <v>2130</v>
      </c>
      <c r="E152" t="s">
        <v>2190</v>
      </c>
      <c r="F152" t="s">
        <v>1511</v>
      </c>
      <c r="G152" t="s">
        <v>2242</v>
      </c>
      <c r="H152" t="str">
        <f t="shared" si="9"/>
        <v>Urban GSE</v>
      </c>
    </row>
    <row r="153" spans="1:8" x14ac:dyDescent="0.25">
      <c r="A153" t="s">
        <v>827</v>
      </c>
      <c r="B153" t="s">
        <v>828</v>
      </c>
      <c r="C153" t="s">
        <v>2190</v>
      </c>
      <c r="D153" t="s">
        <v>2130</v>
      </c>
      <c r="E153" t="s">
        <v>2190</v>
      </c>
      <c r="F153" t="s">
        <v>1511</v>
      </c>
      <c r="G153" t="s">
        <v>2242</v>
      </c>
      <c r="H153" t="str">
        <f t="shared" si="9"/>
        <v>Urban GSE</v>
      </c>
    </row>
    <row r="154" spans="1:8" x14ac:dyDescent="0.25">
      <c r="A154" t="s">
        <v>829</v>
      </c>
      <c r="B154" t="s">
        <v>830</v>
      </c>
      <c r="C154" t="s">
        <v>2190</v>
      </c>
      <c r="D154" t="s">
        <v>2130</v>
      </c>
      <c r="E154" t="s">
        <v>2190</v>
      </c>
      <c r="F154" t="s">
        <v>1511</v>
      </c>
      <c r="G154" t="s">
        <v>2242</v>
      </c>
      <c r="H154" t="str">
        <f t="shared" si="9"/>
        <v>Urban GSE</v>
      </c>
    </row>
    <row r="155" spans="1:8" x14ac:dyDescent="0.25">
      <c r="A155" t="s">
        <v>831</v>
      </c>
      <c r="B155" t="s">
        <v>832</v>
      </c>
      <c r="C155" t="s">
        <v>2190</v>
      </c>
      <c r="D155" t="s">
        <v>2130</v>
      </c>
      <c r="E155" t="s">
        <v>2190</v>
      </c>
      <c r="F155" t="s">
        <v>1511</v>
      </c>
      <c r="G155" t="s">
        <v>2242</v>
      </c>
      <c r="H155" t="str">
        <f t="shared" si="9"/>
        <v>Urban GSE</v>
      </c>
    </row>
    <row r="156" spans="1:8" x14ac:dyDescent="0.25">
      <c r="A156" t="s">
        <v>833</v>
      </c>
      <c r="B156" t="s">
        <v>834</v>
      </c>
      <c r="C156" t="s">
        <v>2190</v>
      </c>
      <c r="D156" t="s">
        <v>2130</v>
      </c>
      <c r="E156" t="s">
        <v>2190</v>
      </c>
      <c r="F156" t="s">
        <v>1511</v>
      </c>
      <c r="G156" t="s">
        <v>2242</v>
      </c>
      <c r="H156" t="str">
        <f t="shared" si="9"/>
        <v>Urban GSE</v>
      </c>
    </row>
    <row r="157" spans="1:8" x14ac:dyDescent="0.25">
      <c r="A157" t="s">
        <v>789</v>
      </c>
      <c r="B157" t="s">
        <v>790</v>
      </c>
      <c r="C157" t="s">
        <v>2190</v>
      </c>
      <c r="D157" t="s">
        <v>2130</v>
      </c>
      <c r="E157" t="s">
        <v>2190</v>
      </c>
      <c r="F157" t="s">
        <v>1511</v>
      </c>
      <c r="G157" t="s">
        <v>2242</v>
      </c>
      <c r="H157" t="str">
        <f t="shared" si="9"/>
        <v>Urban GSE</v>
      </c>
    </row>
    <row r="158" spans="1:8" x14ac:dyDescent="0.25">
      <c r="A158" t="s">
        <v>791</v>
      </c>
      <c r="B158" t="s">
        <v>792</v>
      </c>
      <c r="C158" t="s">
        <v>2190</v>
      </c>
      <c r="D158" t="s">
        <v>2130</v>
      </c>
      <c r="E158" t="s">
        <v>2190</v>
      </c>
      <c r="F158" t="s">
        <v>1511</v>
      </c>
      <c r="G158" t="s">
        <v>2242</v>
      </c>
      <c r="H158" t="str">
        <f t="shared" si="9"/>
        <v>Urban GSE</v>
      </c>
    </row>
    <row r="159" spans="1:8" x14ac:dyDescent="0.25">
      <c r="A159" t="s">
        <v>835</v>
      </c>
      <c r="B159" t="s">
        <v>836</v>
      </c>
      <c r="C159" t="s">
        <v>2190</v>
      </c>
      <c r="D159" t="s">
        <v>2130</v>
      </c>
      <c r="E159" t="s">
        <v>2190</v>
      </c>
      <c r="F159" t="s">
        <v>1511</v>
      </c>
      <c r="G159" t="s">
        <v>2242</v>
      </c>
      <c r="H159" t="str">
        <f t="shared" si="9"/>
        <v>Urban GSE</v>
      </c>
    </row>
    <row r="160" spans="1:8" x14ac:dyDescent="0.25">
      <c r="A160" t="s">
        <v>793</v>
      </c>
      <c r="B160" t="s">
        <v>794</v>
      </c>
      <c r="C160" t="s">
        <v>2190</v>
      </c>
      <c r="D160" t="s">
        <v>2130</v>
      </c>
      <c r="E160" t="s">
        <v>2190</v>
      </c>
      <c r="F160" t="s">
        <v>1511</v>
      </c>
      <c r="G160" t="s">
        <v>2242</v>
      </c>
      <c r="H160" t="str">
        <f t="shared" si="9"/>
        <v>Urban GSE</v>
      </c>
    </row>
    <row r="161" spans="1:8" x14ac:dyDescent="0.25">
      <c r="A161" t="s">
        <v>795</v>
      </c>
      <c r="B161" t="s">
        <v>796</v>
      </c>
      <c r="C161" t="s">
        <v>2190</v>
      </c>
      <c r="D161" t="s">
        <v>2130</v>
      </c>
      <c r="E161" t="s">
        <v>2190</v>
      </c>
      <c r="F161" t="s">
        <v>1511</v>
      </c>
      <c r="G161" t="s">
        <v>2242</v>
      </c>
      <c r="H161" t="str">
        <f t="shared" si="9"/>
        <v>Urban GSE</v>
      </c>
    </row>
    <row r="162" spans="1:8" x14ac:dyDescent="0.25">
      <c r="A162" t="s">
        <v>837</v>
      </c>
      <c r="B162" t="s">
        <v>838</v>
      </c>
      <c r="C162" t="s">
        <v>2190</v>
      </c>
      <c r="D162" t="s">
        <v>2130</v>
      </c>
      <c r="E162" t="s">
        <v>2190</v>
      </c>
      <c r="F162" t="s">
        <v>1511</v>
      </c>
      <c r="G162" t="s">
        <v>2242</v>
      </c>
      <c r="H162" t="str">
        <f t="shared" si="9"/>
        <v>Urban GSE</v>
      </c>
    </row>
    <row r="163" spans="1:8" x14ac:dyDescent="0.25">
      <c r="A163" t="s">
        <v>797</v>
      </c>
      <c r="B163" t="s">
        <v>798</v>
      </c>
      <c r="C163" t="s">
        <v>2190</v>
      </c>
      <c r="D163" t="s">
        <v>2130</v>
      </c>
      <c r="E163" t="s">
        <v>2190</v>
      </c>
      <c r="F163" t="s">
        <v>1511</v>
      </c>
      <c r="G163" t="s">
        <v>2242</v>
      </c>
      <c r="H163" t="str">
        <f t="shared" si="9"/>
        <v>Urban GSE</v>
      </c>
    </row>
    <row r="164" spans="1:8" x14ac:dyDescent="0.25">
      <c r="A164" t="s">
        <v>839</v>
      </c>
      <c r="B164" t="s">
        <v>840</v>
      </c>
      <c r="C164" t="s">
        <v>2190</v>
      </c>
      <c r="D164" t="s">
        <v>2130</v>
      </c>
      <c r="E164" t="s">
        <v>2190</v>
      </c>
      <c r="F164" t="s">
        <v>1511</v>
      </c>
      <c r="G164" t="s">
        <v>2242</v>
      </c>
      <c r="H164" t="str">
        <f t="shared" si="9"/>
        <v>Urban GSE</v>
      </c>
    </row>
    <row r="165" spans="1:8" x14ac:dyDescent="0.25">
      <c r="A165" t="s">
        <v>841</v>
      </c>
      <c r="B165" t="s">
        <v>842</v>
      </c>
      <c r="C165" t="s">
        <v>2190</v>
      </c>
      <c r="D165" t="s">
        <v>2130</v>
      </c>
      <c r="E165" t="s">
        <v>2190</v>
      </c>
      <c r="F165" t="s">
        <v>1511</v>
      </c>
      <c r="G165" t="s">
        <v>2242</v>
      </c>
      <c r="H165" t="str">
        <f t="shared" si="9"/>
        <v>Urban GSE</v>
      </c>
    </row>
    <row r="166" spans="1:8" x14ac:dyDescent="0.25">
      <c r="A166" t="s">
        <v>799</v>
      </c>
      <c r="B166" t="s">
        <v>800</v>
      </c>
      <c r="C166" t="s">
        <v>2190</v>
      </c>
      <c r="D166" t="s">
        <v>2130</v>
      </c>
      <c r="E166" t="s">
        <v>2190</v>
      </c>
      <c r="F166" t="s">
        <v>1511</v>
      </c>
      <c r="G166" t="s">
        <v>2242</v>
      </c>
      <c r="H166" t="str">
        <f t="shared" si="9"/>
        <v>Urban GSE</v>
      </c>
    </row>
    <row r="167" spans="1:8" x14ac:dyDescent="0.25">
      <c r="A167" t="s">
        <v>843</v>
      </c>
      <c r="B167" t="s">
        <v>844</v>
      </c>
      <c r="C167" t="s">
        <v>2190</v>
      </c>
      <c r="D167" t="s">
        <v>2130</v>
      </c>
      <c r="E167" t="s">
        <v>2190</v>
      </c>
      <c r="F167" t="s">
        <v>1511</v>
      </c>
      <c r="G167" t="s">
        <v>2242</v>
      </c>
      <c r="H167" t="str">
        <f t="shared" si="9"/>
        <v>Urban GSE</v>
      </c>
    </row>
    <row r="168" spans="1:8" x14ac:dyDescent="0.25">
      <c r="A168" t="s">
        <v>801</v>
      </c>
      <c r="B168" t="s">
        <v>802</v>
      </c>
      <c r="C168" t="s">
        <v>2190</v>
      </c>
      <c r="D168" t="s">
        <v>2130</v>
      </c>
      <c r="E168" t="s">
        <v>2190</v>
      </c>
      <c r="F168" t="s">
        <v>1511</v>
      </c>
      <c r="G168" t="s">
        <v>2242</v>
      </c>
      <c r="H168" t="str">
        <f t="shared" si="9"/>
        <v>Urban GSE</v>
      </c>
    </row>
    <row r="169" spans="1:8" x14ac:dyDescent="0.25">
      <c r="A169" t="s">
        <v>845</v>
      </c>
      <c r="B169" t="s">
        <v>846</v>
      </c>
      <c r="C169" t="s">
        <v>2190</v>
      </c>
      <c r="D169" t="s">
        <v>2130</v>
      </c>
      <c r="E169" t="s">
        <v>2190</v>
      </c>
      <c r="F169" t="s">
        <v>1511</v>
      </c>
      <c r="G169" t="s">
        <v>2242</v>
      </c>
      <c r="H169" t="str">
        <f t="shared" si="9"/>
        <v>Urban GSE</v>
      </c>
    </row>
    <row r="170" spans="1:8" x14ac:dyDescent="0.25">
      <c r="A170" t="s">
        <v>803</v>
      </c>
      <c r="B170" t="s">
        <v>804</v>
      </c>
      <c r="C170" t="s">
        <v>2190</v>
      </c>
      <c r="D170" t="s">
        <v>2130</v>
      </c>
      <c r="E170" t="s">
        <v>2190</v>
      </c>
      <c r="F170" t="s">
        <v>1511</v>
      </c>
      <c r="G170" t="s">
        <v>2242</v>
      </c>
      <c r="H170" t="str">
        <f t="shared" si="9"/>
        <v>Urban GSE</v>
      </c>
    </row>
    <row r="171" spans="1:8" x14ac:dyDescent="0.25">
      <c r="A171" t="s">
        <v>805</v>
      </c>
      <c r="B171" t="s">
        <v>806</v>
      </c>
      <c r="C171" t="s">
        <v>2190</v>
      </c>
      <c r="D171" t="s">
        <v>2130</v>
      </c>
      <c r="E171" t="s">
        <v>2190</v>
      </c>
      <c r="F171" t="s">
        <v>1511</v>
      </c>
      <c r="G171" t="s">
        <v>2242</v>
      </c>
      <c r="H171" t="str">
        <f t="shared" si="9"/>
        <v>Urban GSE</v>
      </c>
    </row>
    <row r="172" spans="1:8" x14ac:dyDescent="0.25">
      <c r="A172" t="s">
        <v>865</v>
      </c>
      <c r="B172" t="s">
        <v>2243</v>
      </c>
      <c r="C172" t="s">
        <v>2208</v>
      </c>
      <c r="D172" t="s">
        <v>2130</v>
      </c>
      <c r="E172" t="s">
        <v>2222</v>
      </c>
      <c r="F172" t="s">
        <v>2179</v>
      </c>
      <c r="G172" t="s">
        <v>2242</v>
      </c>
      <c r="H172" t="str">
        <f t="shared" si="9"/>
        <v>Urban GSE</v>
      </c>
    </row>
    <row r="173" spans="1:8" x14ac:dyDescent="0.25">
      <c r="A173" t="s">
        <v>849</v>
      </c>
      <c r="B173" t="s">
        <v>1256</v>
      </c>
      <c r="C173" t="s">
        <v>2208</v>
      </c>
      <c r="D173" t="s">
        <v>2130</v>
      </c>
      <c r="E173" t="s">
        <v>2179</v>
      </c>
      <c r="F173" t="s">
        <v>2179</v>
      </c>
      <c r="G173" t="s">
        <v>2242</v>
      </c>
      <c r="H173" t="str">
        <f t="shared" si="9"/>
        <v>Non-Urban GSE</v>
      </c>
    </row>
    <row r="174" spans="1:8" x14ac:dyDescent="0.25">
      <c r="A174" t="s">
        <v>877</v>
      </c>
      <c r="B174" t="s">
        <v>2244</v>
      </c>
      <c r="C174" t="s">
        <v>2208</v>
      </c>
      <c r="D174" t="s">
        <v>2130</v>
      </c>
      <c r="E174" t="s">
        <v>2179</v>
      </c>
      <c r="F174" t="s">
        <v>2179</v>
      </c>
      <c r="G174" t="s">
        <v>2242</v>
      </c>
      <c r="H174" t="str">
        <f t="shared" si="9"/>
        <v>Non-Urban GSE</v>
      </c>
    </row>
    <row r="175" spans="1:8" x14ac:dyDescent="0.25">
      <c r="A175" t="s">
        <v>871</v>
      </c>
      <c r="B175" t="s">
        <v>1803</v>
      </c>
      <c r="C175" t="s">
        <v>2208</v>
      </c>
      <c r="D175" t="s">
        <v>2130</v>
      </c>
      <c r="E175" t="s">
        <v>1803</v>
      </c>
      <c r="F175" t="s">
        <v>2179</v>
      </c>
      <c r="G175" t="s">
        <v>2242</v>
      </c>
      <c r="H175" t="str">
        <f t="shared" si="9"/>
        <v>Urban GSE</v>
      </c>
    </row>
    <row r="176" spans="1:8" x14ac:dyDescent="0.25">
      <c r="A176" t="s">
        <v>873</v>
      </c>
      <c r="B176" t="s">
        <v>1860</v>
      </c>
      <c r="C176" t="s">
        <v>2208</v>
      </c>
      <c r="D176" t="s">
        <v>2130</v>
      </c>
      <c r="E176" t="s">
        <v>1860</v>
      </c>
      <c r="F176" t="s">
        <v>2179</v>
      </c>
      <c r="G176" t="s">
        <v>2242</v>
      </c>
      <c r="H176" t="str">
        <f t="shared" si="9"/>
        <v>Urban GSE</v>
      </c>
    </row>
    <row r="177" spans="1:8" x14ac:dyDescent="0.25">
      <c r="A177" t="s">
        <v>879</v>
      </c>
      <c r="B177" t="s">
        <v>2245</v>
      </c>
      <c r="C177" t="s">
        <v>2208</v>
      </c>
      <c r="D177" t="s">
        <v>2130</v>
      </c>
      <c r="E177" t="s">
        <v>2179</v>
      </c>
      <c r="F177" t="s">
        <v>2179</v>
      </c>
      <c r="G177" t="s">
        <v>2242</v>
      </c>
      <c r="H177" t="str">
        <f t="shared" si="9"/>
        <v>Non-Urban GSE</v>
      </c>
    </row>
    <row r="178" spans="1:8" x14ac:dyDescent="0.25">
      <c r="A178" t="s">
        <v>881</v>
      </c>
      <c r="B178" t="s">
        <v>2092</v>
      </c>
      <c r="C178" t="s">
        <v>2208</v>
      </c>
      <c r="D178" t="s">
        <v>2130</v>
      </c>
      <c r="E178" t="s">
        <v>1803</v>
      </c>
      <c r="F178" t="s">
        <v>2179</v>
      </c>
      <c r="G178" t="s">
        <v>2242</v>
      </c>
      <c r="H178" t="str">
        <f t="shared" si="9"/>
        <v>Urban GSE</v>
      </c>
    </row>
    <row r="179" spans="1:8" x14ac:dyDescent="0.25">
      <c r="A179" t="s">
        <v>867</v>
      </c>
      <c r="B179" t="s">
        <v>1692</v>
      </c>
      <c r="C179" t="s">
        <v>2208</v>
      </c>
      <c r="D179" t="s">
        <v>2130</v>
      </c>
      <c r="E179" t="s">
        <v>1692</v>
      </c>
      <c r="F179" t="s">
        <v>2179</v>
      </c>
      <c r="G179" t="s">
        <v>2242</v>
      </c>
      <c r="H179" t="str">
        <f t="shared" si="9"/>
        <v>Urban GSE</v>
      </c>
    </row>
    <row r="180" spans="1:8" x14ac:dyDescent="0.25">
      <c r="A180" t="s">
        <v>851</v>
      </c>
      <c r="B180" t="s">
        <v>2246</v>
      </c>
      <c r="C180" t="s">
        <v>2208</v>
      </c>
      <c r="D180" t="s">
        <v>2130</v>
      </c>
      <c r="E180" t="s">
        <v>2217</v>
      </c>
      <c r="F180" t="s">
        <v>2179</v>
      </c>
      <c r="G180" t="s">
        <v>2242</v>
      </c>
      <c r="H180" t="str">
        <f t="shared" si="9"/>
        <v>Urban GSE</v>
      </c>
    </row>
    <row r="181" spans="1:8" x14ac:dyDescent="0.25">
      <c r="A181" t="s">
        <v>869</v>
      </c>
      <c r="B181" t="s">
        <v>1798</v>
      </c>
      <c r="C181" t="s">
        <v>2208</v>
      </c>
      <c r="D181" t="s">
        <v>2130</v>
      </c>
      <c r="E181" t="s">
        <v>1798</v>
      </c>
      <c r="F181" t="s">
        <v>2179</v>
      </c>
      <c r="G181" t="s">
        <v>2242</v>
      </c>
      <c r="H181" t="str">
        <f t="shared" si="9"/>
        <v>Urban GSE</v>
      </c>
    </row>
    <row r="182" spans="1:8" x14ac:dyDescent="0.25">
      <c r="A182" t="s">
        <v>875</v>
      </c>
      <c r="B182" t="s">
        <v>1904</v>
      </c>
      <c r="C182" t="s">
        <v>2208</v>
      </c>
      <c r="D182" t="s">
        <v>2130</v>
      </c>
      <c r="E182" t="s">
        <v>1904</v>
      </c>
      <c r="F182" t="s">
        <v>2179</v>
      </c>
      <c r="G182" t="s">
        <v>2242</v>
      </c>
      <c r="H182" t="str">
        <f t="shared" si="9"/>
        <v>Urban GSE</v>
      </c>
    </row>
    <row r="183" spans="1:8" x14ac:dyDescent="0.25">
      <c r="A183" t="s">
        <v>863</v>
      </c>
      <c r="B183" t="s">
        <v>2247</v>
      </c>
      <c r="C183" t="s">
        <v>2208</v>
      </c>
      <c r="D183" t="s">
        <v>2130</v>
      </c>
      <c r="E183" t="s">
        <v>2179</v>
      </c>
      <c r="F183" t="s">
        <v>2179</v>
      </c>
      <c r="G183" t="s">
        <v>2242</v>
      </c>
      <c r="H183" t="str">
        <f t="shared" si="9"/>
        <v>Non-Urban GSE</v>
      </c>
    </row>
    <row r="184" spans="1:8" x14ac:dyDescent="0.25">
      <c r="A184" s="8" t="s">
        <v>853</v>
      </c>
      <c r="B184" s="8" t="s">
        <v>1281</v>
      </c>
      <c r="C184" s="8" t="s">
        <v>2208</v>
      </c>
      <c r="D184" s="8" t="s">
        <v>2130</v>
      </c>
      <c r="E184" s="8" t="s">
        <v>2179</v>
      </c>
      <c r="F184" t="s">
        <v>2179</v>
      </c>
      <c r="G184" s="8" t="s">
        <v>2242</v>
      </c>
      <c r="H184" t="str">
        <f t="shared" si="9"/>
        <v>Non-Urban GSE</v>
      </c>
    </row>
    <row r="185" spans="1:8" x14ac:dyDescent="0.25">
      <c r="A185" t="s">
        <v>885</v>
      </c>
      <c r="B185" t="s">
        <v>886</v>
      </c>
      <c r="C185" t="s">
        <v>2208</v>
      </c>
      <c r="D185" t="s">
        <v>2130</v>
      </c>
      <c r="E185" t="s">
        <v>2179</v>
      </c>
      <c r="F185" t="s">
        <v>2179</v>
      </c>
      <c r="G185" t="s">
        <v>2242</v>
      </c>
      <c r="H185" t="str">
        <f t="shared" si="9"/>
        <v>Non-Urban GSE</v>
      </c>
    </row>
    <row r="186" spans="1:8" x14ac:dyDescent="0.25">
      <c r="A186" t="s">
        <v>887</v>
      </c>
      <c r="B186" t="s">
        <v>888</v>
      </c>
      <c r="C186" t="s">
        <v>2208</v>
      </c>
      <c r="D186" t="s">
        <v>2130</v>
      </c>
      <c r="E186" t="s">
        <v>2179</v>
      </c>
      <c r="F186" t="s">
        <v>2179</v>
      </c>
      <c r="G186" t="s">
        <v>2242</v>
      </c>
      <c r="H186" t="str">
        <f t="shared" si="9"/>
        <v>Non-Urban GSE</v>
      </c>
    </row>
    <row r="187" spans="1:8" x14ac:dyDescent="0.25">
      <c r="A187" t="s">
        <v>889</v>
      </c>
      <c r="B187" t="s">
        <v>890</v>
      </c>
      <c r="C187" t="s">
        <v>2208</v>
      </c>
      <c r="D187" t="s">
        <v>2130</v>
      </c>
      <c r="E187" t="s">
        <v>2179</v>
      </c>
      <c r="F187" t="s">
        <v>2179</v>
      </c>
      <c r="G187" t="s">
        <v>2242</v>
      </c>
      <c r="H187" t="str">
        <f t="shared" si="9"/>
        <v>Non-Urban GSE</v>
      </c>
    </row>
    <row r="188" spans="1:8" x14ac:dyDescent="0.25">
      <c r="A188" t="s">
        <v>891</v>
      </c>
      <c r="B188" t="s">
        <v>892</v>
      </c>
      <c r="C188" t="s">
        <v>2208</v>
      </c>
      <c r="D188" t="s">
        <v>2130</v>
      </c>
      <c r="E188" t="s">
        <v>2179</v>
      </c>
      <c r="F188" t="s">
        <v>2179</v>
      </c>
      <c r="G188" t="s">
        <v>2242</v>
      </c>
      <c r="H188" t="str">
        <f t="shared" si="9"/>
        <v>Non-Urban GSE</v>
      </c>
    </row>
    <row r="189" spans="1:8" x14ac:dyDescent="0.25">
      <c r="A189" t="s">
        <v>893</v>
      </c>
      <c r="B189" t="s">
        <v>894</v>
      </c>
      <c r="C189" t="s">
        <v>2208</v>
      </c>
      <c r="D189" t="s">
        <v>2130</v>
      </c>
      <c r="E189" t="s">
        <v>2179</v>
      </c>
      <c r="F189" t="s">
        <v>2179</v>
      </c>
      <c r="G189" t="s">
        <v>2242</v>
      </c>
      <c r="H189" t="str">
        <f t="shared" si="9"/>
        <v>Non-Urban GSE</v>
      </c>
    </row>
    <row r="190" spans="1:8" x14ac:dyDescent="0.25">
      <c r="A190" t="s">
        <v>897</v>
      </c>
      <c r="B190" t="s">
        <v>898</v>
      </c>
      <c r="C190" t="s">
        <v>2208</v>
      </c>
      <c r="D190" t="s">
        <v>2130</v>
      </c>
      <c r="E190" t="s">
        <v>2179</v>
      </c>
      <c r="F190" t="s">
        <v>2179</v>
      </c>
      <c r="G190" t="s">
        <v>2242</v>
      </c>
      <c r="H190" t="str">
        <f t="shared" si="9"/>
        <v>Non-Urban GSE</v>
      </c>
    </row>
    <row r="191" spans="1:8" x14ac:dyDescent="0.25">
      <c r="A191" t="s">
        <v>899</v>
      </c>
      <c r="B191" t="s">
        <v>900</v>
      </c>
      <c r="C191" t="s">
        <v>2208</v>
      </c>
      <c r="D191" t="s">
        <v>2130</v>
      </c>
      <c r="E191" t="s">
        <v>2179</v>
      </c>
      <c r="F191" t="s">
        <v>2179</v>
      </c>
      <c r="G191" t="s">
        <v>2242</v>
      </c>
      <c r="H191" t="str">
        <f t="shared" si="9"/>
        <v>Non-Urban GSE</v>
      </c>
    </row>
    <row r="192" spans="1:8" x14ac:dyDescent="0.25">
      <c r="A192" t="s">
        <v>901</v>
      </c>
      <c r="B192" t="s">
        <v>902</v>
      </c>
      <c r="C192" t="s">
        <v>2208</v>
      </c>
      <c r="D192" t="s">
        <v>2130</v>
      </c>
      <c r="E192" t="s">
        <v>1904</v>
      </c>
      <c r="F192" t="s">
        <v>2179</v>
      </c>
      <c r="G192" t="s">
        <v>2242</v>
      </c>
      <c r="H192" t="str">
        <f t="shared" si="9"/>
        <v>Urban GSE</v>
      </c>
    </row>
    <row r="193" spans="1:8" x14ac:dyDescent="0.25">
      <c r="A193" t="s">
        <v>903</v>
      </c>
      <c r="B193" t="s">
        <v>904</v>
      </c>
      <c r="C193" t="s">
        <v>2208</v>
      </c>
      <c r="D193" t="s">
        <v>2130</v>
      </c>
      <c r="E193" t="s">
        <v>1798</v>
      </c>
      <c r="F193" t="s">
        <v>2179</v>
      </c>
      <c r="G193" t="s">
        <v>2242</v>
      </c>
      <c r="H193" t="str">
        <f t="shared" si="9"/>
        <v>Urban GSE</v>
      </c>
    </row>
    <row r="194" spans="1:8" x14ac:dyDescent="0.25">
      <c r="A194" t="s">
        <v>905</v>
      </c>
      <c r="B194" t="s">
        <v>906</v>
      </c>
      <c r="C194" t="s">
        <v>2208</v>
      </c>
      <c r="D194" t="s">
        <v>2130</v>
      </c>
      <c r="E194" t="s">
        <v>1798</v>
      </c>
      <c r="F194" t="s">
        <v>2179</v>
      </c>
      <c r="G194" t="s">
        <v>2242</v>
      </c>
      <c r="H194" t="str">
        <f t="shared" ref="H194:H257" si="10">IF(E194=":",CONCATENATE("Non-Urban ",G194),CONCATENATE("Urban ",G194))</f>
        <v>Urban GSE</v>
      </c>
    </row>
    <row r="195" spans="1:8" x14ac:dyDescent="0.25">
      <c r="A195" t="s">
        <v>907</v>
      </c>
      <c r="B195" t="s">
        <v>908</v>
      </c>
      <c r="C195" t="s">
        <v>2208</v>
      </c>
      <c r="D195" t="s">
        <v>2130</v>
      </c>
      <c r="E195" t="s">
        <v>2179</v>
      </c>
      <c r="F195" t="s">
        <v>2179</v>
      </c>
      <c r="G195" t="s">
        <v>2242</v>
      </c>
      <c r="H195" t="str">
        <f t="shared" si="10"/>
        <v>Non-Urban GSE</v>
      </c>
    </row>
    <row r="196" spans="1:8" x14ac:dyDescent="0.25">
      <c r="A196" t="s">
        <v>909</v>
      </c>
      <c r="B196" t="s">
        <v>910</v>
      </c>
      <c r="C196" t="s">
        <v>2208</v>
      </c>
      <c r="D196" t="s">
        <v>2130</v>
      </c>
      <c r="E196" t="s">
        <v>1798</v>
      </c>
      <c r="F196" t="s">
        <v>2179</v>
      </c>
      <c r="G196" t="s">
        <v>2242</v>
      </c>
      <c r="H196" t="str">
        <f t="shared" si="10"/>
        <v>Urban GSE</v>
      </c>
    </row>
    <row r="197" spans="1:8" x14ac:dyDescent="0.25">
      <c r="A197" t="s">
        <v>911</v>
      </c>
      <c r="B197" t="s">
        <v>912</v>
      </c>
      <c r="C197" t="s">
        <v>2208</v>
      </c>
      <c r="D197" t="s">
        <v>2130</v>
      </c>
      <c r="E197" t="s">
        <v>2179</v>
      </c>
      <c r="F197" t="s">
        <v>2179</v>
      </c>
      <c r="G197" t="s">
        <v>2242</v>
      </c>
      <c r="H197" t="str">
        <f t="shared" si="10"/>
        <v>Non-Urban GSE</v>
      </c>
    </row>
    <row r="198" spans="1:8" x14ac:dyDescent="0.25">
      <c r="A198" t="s">
        <v>913</v>
      </c>
      <c r="B198" t="s">
        <v>914</v>
      </c>
      <c r="C198" t="s">
        <v>2208</v>
      </c>
      <c r="D198" t="s">
        <v>2130</v>
      </c>
      <c r="E198" t="s">
        <v>2185</v>
      </c>
      <c r="F198" t="s">
        <v>2179</v>
      </c>
      <c r="G198" t="s">
        <v>2242</v>
      </c>
      <c r="H198" t="str">
        <f t="shared" si="10"/>
        <v>Urban GSE</v>
      </c>
    </row>
    <row r="199" spans="1:8" x14ac:dyDescent="0.25">
      <c r="A199" t="s">
        <v>915</v>
      </c>
      <c r="B199" t="s">
        <v>916</v>
      </c>
      <c r="C199" t="s">
        <v>2208</v>
      </c>
      <c r="D199" t="s">
        <v>2130</v>
      </c>
      <c r="E199" t="s">
        <v>2179</v>
      </c>
      <c r="F199" t="s">
        <v>2179</v>
      </c>
      <c r="G199" t="s">
        <v>2242</v>
      </c>
      <c r="H199" t="str">
        <f t="shared" si="10"/>
        <v>Non-Urban GSE</v>
      </c>
    </row>
    <row r="200" spans="1:8" x14ac:dyDescent="0.25">
      <c r="A200" t="s">
        <v>917</v>
      </c>
      <c r="B200" t="s">
        <v>918</v>
      </c>
      <c r="C200" t="s">
        <v>2208</v>
      </c>
      <c r="D200" t="s">
        <v>2130</v>
      </c>
      <c r="E200" t="s">
        <v>2179</v>
      </c>
      <c r="F200" t="s">
        <v>2179</v>
      </c>
      <c r="G200" t="s">
        <v>2242</v>
      </c>
      <c r="H200" t="str">
        <f t="shared" si="10"/>
        <v>Non-Urban GSE</v>
      </c>
    </row>
    <row r="201" spans="1:8" x14ac:dyDescent="0.25">
      <c r="A201" t="s">
        <v>921</v>
      </c>
      <c r="B201" t="s">
        <v>922</v>
      </c>
      <c r="C201" t="s">
        <v>2208</v>
      </c>
      <c r="D201" t="s">
        <v>2130</v>
      </c>
      <c r="E201" t="s">
        <v>2179</v>
      </c>
      <c r="F201" t="s">
        <v>2179</v>
      </c>
      <c r="G201" t="s">
        <v>2242</v>
      </c>
      <c r="H201" t="str">
        <f t="shared" si="10"/>
        <v>Non-Urban GSE</v>
      </c>
    </row>
    <row r="202" spans="1:8" x14ac:dyDescent="0.25">
      <c r="A202" t="s">
        <v>923</v>
      </c>
      <c r="B202" t="s">
        <v>924</v>
      </c>
      <c r="C202" t="s">
        <v>2208</v>
      </c>
      <c r="D202" t="s">
        <v>2130</v>
      </c>
      <c r="E202" t="s">
        <v>2179</v>
      </c>
      <c r="F202" t="s">
        <v>2179</v>
      </c>
      <c r="G202" t="s">
        <v>2242</v>
      </c>
      <c r="H202" t="str">
        <f t="shared" si="10"/>
        <v>Non-Urban GSE</v>
      </c>
    </row>
    <row r="203" spans="1:8" x14ac:dyDescent="0.25">
      <c r="A203" t="s">
        <v>925</v>
      </c>
      <c r="B203" t="s">
        <v>926</v>
      </c>
      <c r="C203" t="s">
        <v>2208</v>
      </c>
      <c r="D203" t="s">
        <v>2130</v>
      </c>
      <c r="E203" t="s">
        <v>2190</v>
      </c>
      <c r="F203" t="s">
        <v>2179</v>
      </c>
      <c r="G203" t="s">
        <v>2242</v>
      </c>
      <c r="H203" t="str">
        <f t="shared" si="10"/>
        <v>Urban GSE</v>
      </c>
    </row>
    <row r="204" spans="1:8" x14ac:dyDescent="0.25">
      <c r="A204" t="s">
        <v>927</v>
      </c>
      <c r="B204" t="s">
        <v>928</v>
      </c>
      <c r="C204" t="s">
        <v>2208</v>
      </c>
      <c r="D204" t="s">
        <v>2130</v>
      </c>
      <c r="E204" t="s">
        <v>2179</v>
      </c>
      <c r="F204" t="s">
        <v>2179</v>
      </c>
      <c r="G204" t="s">
        <v>2242</v>
      </c>
      <c r="H204" t="str">
        <f t="shared" si="10"/>
        <v>Non-Urban GSE</v>
      </c>
    </row>
    <row r="205" spans="1:8" x14ac:dyDescent="0.25">
      <c r="A205" t="s">
        <v>931</v>
      </c>
      <c r="B205" t="s">
        <v>932</v>
      </c>
      <c r="C205" t="s">
        <v>2208</v>
      </c>
      <c r="D205" t="s">
        <v>2130</v>
      </c>
      <c r="E205" t="s">
        <v>2190</v>
      </c>
      <c r="F205" t="s">
        <v>2179</v>
      </c>
      <c r="G205" t="s">
        <v>2242</v>
      </c>
      <c r="H205" t="str">
        <f t="shared" si="10"/>
        <v>Urban GSE</v>
      </c>
    </row>
    <row r="206" spans="1:8" x14ac:dyDescent="0.25">
      <c r="A206" t="s">
        <v>933</v>
      </c>
      <c r="B206" t="s">
        <v>934</v>
      </c>
      <c r="C206" t="s">
        <v>2208</v>
      </c>
      <c r="D206" t="s">
        <v>2130</v>
      </c>
      <c r="E206" t="s">
        <v>2179</v>
      </c>
      <c r="F206" t="s">
        <v>2179</v>
      </c>
      <c r="G206" t="s">
        <v>2242</v>
      </c>
      <c r="H206" t="str">
        <f t="shared" si="10"/>
        <v>Non-Urban GSE</v>
      </c>
    </row>
    <row r="207" spans="1:8" x14ac:dyDescent="0.25">
      <c r="A207" t="s">
        <v>935</v>
      </c>
      <c r="B207" t="s">
        <v>936</v>
      </c>
      <c r="C207" t="s">
        <v>2208</v>
      </c>
      <c r="D207" t="s">
        <v>2130</v>
      </c>
      <c r="E207" t="s">
        <v>2179</v>
      </c>
      <c r="F207" t="s">
        <v>2179</v>
      </c>
      <c r="G207" t="s">
        <v>2242</v>
      </c>
      <c r="H207" t="str">
        <f t="shared" si="10"/>
        <v>Non-Urban GSE</v>
      </c>
    </row>
    <row r="208" spans="1:8" x14ac:dyDescent="0.25">
      <c r="A208" t="s">
        <v>929</v>
      </c>
      <c r="B208" t="s">
        <v>930</v>
      </c>
      <c r="C208" t="s">
        <v>2208</v>
      </c>
      <c r="D208" t="s">
        <v>2130</v>
      </c>
      <c r="E208" t="s">
        <v>2179</v>
      </c>
      <c r="F208" t="s">
        <v>2179</v>
      </c>
      <c r="G208" t="s">
        <v>2242</v>
      </c>
      <c r="H208" t="str">
        <f t="shared" si="10"/>
        <v>Non-Urban GSE</v>
      </c>
    </row>
    <row r="209" spans="1:8" x14ac:dyDescent="0.25">
      <c r="A209" t="s">
        <v>937</v>
      </c>
      <c r="B209" t="s">
        <v>938</v>
      </c>
      <c r="C209" t="s">
        <v>2208</v>
      </c>
      <c r="D209" t="s">
        <v>2130</v>
      </c>
      <c r="E209" t="s">
        <v>2179</v>
      </c>
      <c r="F209" t="s">
        <v>2179</v>
      </c>
      <c r="G209" t="s">
        <v>2242</v>
      </c>
      <c r="H209" t="str">
        <f t="shared" si="10"/>
        <v>Non-Urban GSE</v>
      </c>
    </row>
    <row r="210" spans="1:8" x14ac:dyDescent="0.25">
      <c r="A210" t="s">
        <v>939</v>
      </c>
      <c r="B210" t="s">
        <v>940</v>
      </c>
      <c r="C210" t="s">
        <v>2208</v>
      </c>
      <c r="D210" t="s">
        <v>2130</v>
      </c>
      <c r="E210" t="s">
        <v>2179</v>
      </c>
      <c r="F210" t="s">
        <v>2179</v>
      </c>
      <c r="G210" t="s">
        <v>2242</v>
      </c>
      <c r="H210" t="str">
        <f t="shared" si="10"/>
        <v>Non-Urban GSE</v>
      </c>
    </row>
    <row r="211" spans="1:8" x14ac:dyDescent="0.25">
      <c r="A211" t="s">
        <v>941</v>
      </c>
      <c r="B211" t="s">
        <v>942</v>
      </c>
      <c r="C211" t="s">
        <v>2208</v>
      </c>
      <c r="D211" t="s">
        <v>2130</v>
      </c>
      <c r="E211" t="s">
        <v>2179</v>
      </c>
      <c r="F211" t="s">
        <v>2179</v>
      </c>
      <c r="G211" t="s">
        <v>2242</v>
      </c>
      <c r="H211" t="str">
        <f t="shared" si="10"/>
        <v>Non-Urban GSE</v>
      </c>
    </row>
    <row r="212" spans="1:8" x14ac:dyDescent="0.25">
      <c r="A212" t="s">
        <v>943</v>
      </c>
      <c r="B212" t="s">
        <v>944</v>
      </c>
      <c r="C212" t="s">
        <v>2208</v>
      </c>
      <c r="D212" t="s">
        <v>2130</v>
      </c>
      <c r="E212" t="s">
        <v>2179</v>
      </c>
      <c r="F212" t="s">
        <v>2179</v>
      </c>
      <c r="G212" t="s">
        <v>2242</v>
      </c>
      <c r="H212" t="str">
        <f t="shared" si="10"/>
        <v>Non-Urban GSE</v>
      </c>
    </row>
    <row r="213" spans="1:8" x14ac:dyDescent="0.25">
      <c r="A213" t="s">
        <v>947</v>
      </c>
      <c r="B213" t="s">
        <v>948</v>
      </c>
      <c r="C213" t="s">
        <v>2208</v>
      </c>
      <c r="D213" t="s">
        <v>2130</v>
      </c>
      <c r="E213" t="s">
        <v>2179</v>
      </c>
      <c r="F213" t="s">
        <v>2179</v>
      </c>
      <c r="G213" t="s">
        <v>2242</v>
      </c>
      <c r="H213" t="str">
        <f t="shared" si="10"/>
        <v>Non-Urban GSE</v>
      </c>
    </row>
    <row r="214" spans="1:8" x14ac:dyDescent="0.25">
      <c r="A214" t="s">
        <v>949</v>
      </c>
      <c r="B214" t="s">
        <v>950</v>
      </c>
      <c r="C214" t="s">
        <v>2208</v>
      </c>
      <c r="D214" t="s">
        <v>2130</v>
      </c>
      <c r="E214" t="s">
        <v>950</v>
      </c>
      <c r="F214" t="s">
        <v>2179</v>
      </c>
      <c r="G214" t="s">
        <v>2242</v>
      </c>
      <c r="H214" t="str">
        <f t="shared" si="10"/>
        <v>Urban GSE</v>
      </c>
    </row>
    <row r="215" spans="1:8" x14ac:dyDescent="0.25">
      <c r="A215" t="s">
        <v>951</v>
      </c>
      <c r="B215" t="s">
        <v>952</v>
      </c>
      <c r="C215" t="s">
        <v>2208</v>
      </c>
      <c r="D215" t="s">
        <v>2130</v>
      </c>
      <c r="E215" t="s">
        <v>2179</v>
      </c>
      <c r="F215" t="s">
        <v>2179</v>
      </c>
      <c r="G215" t="s">
        <v>2242</v>
      </c>
      <c r="H215" t="str">
        <f t="shared" si="10"/>
        <v>Non-Urban GSE</v>
      </c>
    </row>
    <row r="216" spans="1:8" x14ac:dyDescent="0.25">
      <c r="A216" t="s">
        <v>953</v>
      </c>
      <c r="B216" t="s">
        <v>954</v>
      </c>
      <c r="C216" t="s">
        <v>2208</v>
      </c>
      <c r="D216" t="s">
        <v>2130</v>
      </c>
      <c r="E216" t="s">
        <v>2179</v>
      </c>
      <c r="F216" t="s">
        <v>2179</v>
      </c>
      <c r="G216" t="s">
        <v>2242</v>
      </c>
      <c r="H216" t="str">
        <f t="shared" si="10"/>
        <v>Non-Urban GSE</v>
      </c>
    </row>
    <row r="217" spans="1:8" x14ac:dyDescent="0.25">
      <c r="A217" t="s">
        <v>955</v>
      </c>
      <c r="B217" t="s">
        <v>956</v>
      </c>
      <c r="C217" t="s">
        <v>2208</v>
      </c>
      <c r="D217" t="s">
        <v>2130</v>
      </c>
      <c r="E217" t="s">
        <v>2179</v>
      </c>
      <c r="F217" t="s">
        <v>2179</v>
      </c>
      <c r="G217" t="s">
        <v>2242</v>
      </c>
      <c r="H217" t="str">
        <f t="shared" si="10"/>
        <v>Non-Urban GSE</v>
      </c>
    </row>
    <row r="218" spans="1:8" x14ac:dyDescent="0.25">
      <c r="A218" t="s">
        <v>959</v>
      </c>
      <c r="B218" t="s">
        <v>960</v>
      </c>
      <c r="C218" t="s">
        <v>2208</v>
      </c>
      <c r="D218" t="s">
        <v>2130</v>
      </c>
      <c r="E218" t="s">
        <v>2190</v>
      </c>
      <c r="F218" t="s">
        <v>2179</v>
      </c>
      <c r="G218" t="s">
        <v>2242</v>
      </c>
      <c r="H218" t="str">
        <f t="shared" si="10"/>
        <v>Urban GSE</v>
      </c>
    </row>
    <row r="219" spans="1:8" x14ac:dyDescent="0.25">
      <c r="A219" t="s">
        <v>961</v>
      </c>
      <c r="B219" t="s">
        <v>962</v>
      </c>
      <c r="C219" t="s">
        <v>2208</v>
      </c>
      <c r="D219" t="s">
        <v>2130</v>
      </c>
      <c r="E219" t="s">
        <v>2190</v>
      </c>
      <c r="F219" t="s">
        <v>2179</v>
      </c>
      <c r="G219" t="s">
        <v>2242</v>
      </c>
      <c r="H219" t="str">
        <f t="shared" si="10"/>
        <v>Urban GSE</v>
      </c>
    </row>
    <row r="220" spans="1:8" x14ac:dyDescent="0.25">
      <c r="A220" t="s">
        <v>963</v>
      </c>
      <c r="B220" t="s">
        <v>964</v>
      </c>
      <c r="C220" t="s">
        <v>2208</v>
      </c>
      <c r="D220" t="s">
        <v>2130</v>
      </c>
      <c r="E220" t="s">
        <v>2179</v>
      </c>
      <c r="F220" t="s">
        <v>2179</v>
      </c>
      <c r="G220" t="s">
        <v>2242</v>
      </c>
      <c r="H220" t="str">
        <f t="shared" si="10"/>
        <v>Non-Urban GSE</v>
      </c>
    </row>
    <row r="221" spans="1:8" x14ac:dyDescent="0.25">
      <c r="A221" t="s">
        <v>965</v>
      </c>
      <c r="B221" t="s">
        <v>966</v>
      </c>
      <c r="C221" t="s">
        <v>2208</v>
      </c>
      <c r="D221" t="s">
        <v>2130</v>
      </c>
      <c r="E221" t="s">
        <v>2179</v>
      </c>
      <c r="F221" t="s">
        <v>2179</v>
      </c>
      <c r="G221" t="s">
        <v>2242</v>
      </c>
      <c r="H221" t="str">
        <f t="shared" si="10"/>
        <v>Non-Urban GSE</v>
      </c>
    </row>
    <row r="222" spans="1:8" x14ac:dyDescent="0.25">
      <c r="A222" t="s">
        <v>967</v>
      </c>
      <c r="B222" t="s">
        <v>968</v>
      </c>
      <c r="C222" t="s">
        <v>2208</v>
      </c>
      <c r="D222" t="s">
        <v>2130</v>
      </c>
      <c r="E222" t="s">
        <v>2179</v>
      </c>
      <c r="F222" t="s">
        <v>2179</v>
      </c>
      <c r="G222" t="s">
        <v>2242</v>
      </c>
      <c r="H222" t="str">
        <f t="shared" si="10"/>
        <v>Non-Urban GSE</v>
      </c>
    </row>
    <row r="223" spans="1:8" x14ac:dyDescent="0.25">
      <c r="A223" t="s">
        <v>969</v>
      </c>
      <c r="B223" t="s">
        <v>970</v>
      </c>
      <c r="C223" t="s">
        <v>2208</v>
      </c>
      <c r="D223" t="s">
        <v>2130</v>
      </c>
      <c r="E223" t="s">
        <v>2190</v>
      </c>
      <c r="F223" t="s">
        <v>2179</v>
      </c>
      <c r="G223" t="s">
        <v>2242</v>
      </c>
      <c r="H223" t="str">
        <f t="shared" si="10"/>
        <v>Urban GSE</v>
      </c>
    </row>
    <row r="224" spans="1:8" x14ac:dyDescent="0.25">
      <c r="A224" t="s">
        <v>971</v>
      </c>
      <c r="B224" t="s">
        <v>972</v>
      </c>
      <c r="C224" t="s">
        <v>2208</v>
      </c>
      <c r="D224" t="s">
        <v>2130</v>
      </c>
      <c r="E224" t="s">
        <v>2190</v>
      </c>
      <c r="F224" t="s">
        <v>2179</v>
      </c>
      <c r="G224" t="s">
        <v>2242</v>
      </c>
      <c r="H224" t="str">
        <f t="shared" si="10"/>
        <v>Urban GSE</v>
      </c>
    </row>
    <row r="225" spans="1:8" x14ac:dyDescent="0.25">
      <c r="A225" t="s">
        <v>973</v>
      </c>
      <c r="B225" t="s">
        <v>974</v>
      </c>
      <c r="C225" t="s">
        <v>2208</v>
      </c>
      <c r="D225" t="s">
        <v>2130</v>
      </c>
      <c r="E225" t="s">
        <v>2185</v>
      </c>
      <c r="F225" t="s">
        <v>2179</v>
      </c>
      <c r="G225" t="s">
        <v>2242</v>
      </c>
      <c r="H225" t="str">
        <f t="shared" si="10"/>
        <v>Urban GSE</v>
      </c>
    </row>
    <row r="226" spans="1:8" x14ac:dyDescent="0.25">
      <c r="A226" t="s">
        <v>975</v>
      </c>
      <c r="B226" t="s">
        <v>976</v>
      </c>
      <c r="C226" t="s">
        <v>2208</v>
      </c>
      <c r="D226" t="s">
        <v>2130</v>
      </c>
      <c r="E226" t="s">
        <v>2179</v>
      </c>
      <c r="F226" t="s">
        <v>2179</v>
      </c>
      <c r="G226" t="s">
        <v>2242</v>
      </c>
      <c r="H226" t="str">
        <f t="shared" si="10"/>
        <v>Non-Urban GSE</v>
      </c>
    </row>
    <row r="227" spans="1:8" x14ac:dyDescent="0.25">
      <c r="A227" t="s">
        <v>977</v>
      </c>
      <c r="B227" t="s">
        <v>978</v>
      </c>
      <c r="C227" t="s">
        <v>2208</v>
      </c>
      <c r="D227" t="s">
        <v>2130</v>
      </c>
      <c r="E227" t="s">
        <v>2179</v>
      </c>
      <c r="F227" t="s">
        <v>2179</v>
      </c>
      <c r="G227" t="s">
        <v>2242</v>
      </c>
      <c r="H227" t="str">
        <f t="shared" si="10"/>
        <v>Non-Urban GSE</v>
      </c>
    </row>
    <row r="228" spans="1:8" x14ac:dyDescent="0.25">
      <c r="A228" t="s">
        <v>979</v>
      </c>
      <c r="B228" t="s">
        <v>980</v>
      </c>
      <c r="C228" t="s">
        <v>2208</v>
      </c>
      <c r="D228" t="s">
        <v>2130</v>
      </c>
      <c r="E228" t="s">
        <v>2190</v>
      </c>
      <c r="F228" t="s">
        <v>2179</v>
      </c>
      <c r="G228" t="s">
        <v>2242</v>
      </c>
      <c r="H228" t="str">
        <f t="shared" si="10"/>
        <v>Urban GSE</v>
      </c>
    </row>
    <row r="229" spans="1:8" s="8" customFormat="1" x14ac:dyDescent="0.25">
      <c r="A229" t="s">
        <v>983</v>
      </c>
      <c r="B229" t="s">
        <v>984</v>
      </c>
      <c r="C229" t="s">
        <v>2208</v>
      </c>
      <c r="D229" t="s">
        <v>2130</v>
      </c>
      <c r="E229" t="s">
        <v>2217</v>
      </c>
      <c r="F229" t="s">
        <v>2179</v>
      </c>
      <c r="G229" t="s">
        <v>2242</v>
      </c>
      <c r="H229" t="str">
        <f t="shared" si="10"/>
        <v>Urban GSE</v>
      </c>
    </row>
    <row r="230" spans="1:8" x14ac:dyDescent="0.25">
      <c r="A230" t="s">
        <v>985</v>
      </c>
      <c r="B230" t="s">
        <v>986</v>
      </c>
      <c r="C230" t="s">
        <v>2208</v>
      </c>
      <c r="D230" t="s">
        <v>2130</v>
      </c>
      <c r="E230" t="s">
        <v>2179</v>
      </c>
      <c r="F230" t="s">
        <v>2179</v>
      </c>
      <c r="G230" t="s">
        <v>2242</v>
      </c>
      <c r="H230" t="str">
        <f t="shared" si="10"/>
        <v>Non-Urban GSE</v>
      </c>
    </row>
    <row r="231" spans="1:8" x14ac:dyDescent="0.25">
      <c r="A231" t="s">
        <v>987</v>
      </c>
      <c r="B231" t="s">
        <v>988</v>
      </c>
      <c r="C231" t="s">
        <v>2208</v>
      </c>
      <c r="D231" t="s">
        <v>2130</v>
      </c>
      <c r="E231" t="s">
        <v>2179</v>
      </c>
      <c r="F231" t="s">
        <v>2179</v>
      </c>
      <c r="G231" t="s">
        <v>2242</v>
      </c>
      <c r="H231" t="str">
        <f t="shared" si="10"/>
        <v>Non-Urban GSE</v>
      </c>
    </row>
    <row r="232" spans="1:8" x14ac:dyDescent="0.25">
      <c r="A232" t="s">
        <v>989</v>
      </c>
      <c r="B232" t="s">
        <v>990</v>
      </c>
      <c r="C232" t="s">
        <v>2208</v>
      </c>
      <c r="D232" t="s">
        <v>2130</v>
      </c>
      <c r="E232" t="s">
        <v>990</v>
      </c>
      <c r="F232" t="s">
        <v>2179</v>
      </c>
      <c r="G232" t="s">
        <v>2242</v>
      </c>
      <c r="H232" t="str">
        <f t="shared" si="10"/>
        <v>Urban GSE</v>
      </c>
    </row>
    <row r="233" spans="1:8" x14ac:dyDescent="0.25">
      <c r="A233" t="s">
        <v>991</v>
      </c>
      <c r="B233" t="s">
        <v>992</v>
      </c>
      <c r="C233" t="s">
        <v>2208</v>
      </c>
      <c r="D233" t="s">
        <v>2130</v>
      </c>
      <c r="E233" t="s">
        <v>2179</v>
      </c>
      <c r="F233" t="s">
        <v>2179</v>
      </c>
      <c r="G233" t="s">
        <v>2242</v>
      </c>
      <c r="H233" t="str">
        <f t="shared" si="10"/>
        <v>Non-Urban GSE</v>
      </c>
    </row>
    <row r="234" spans="1:8" x14ac:dyDescent="0.25">
      <c r="A234" t="s">
        <v>993</v>
      </c>
      <c r="B234" t="s">
        <v>994</v>
      </c>
      <c r="C234" t="s">
        <v>2208</v>
      </c>
      <c r="D234" t="s">
        <v>2130</v>
      </c>
      <c r="E234" t="s">
        <v>2179</v>
      </c>
      <c r="F234" t="s">
        <v>2179</v>
      </c>
      <c r="G234" t="s">
        <v>2242</v>
      </c>
      <c r="H234" t="str">
        <f t="shared" si="10"/>
        <v>Non-Urban GSE</v>
      </c>
    </row>
    <row r="235" spans="1:8" x14ac:dyDescent="0.25">
      <c r="A235" t="s">
        <v>995</v>
      </c>
      <c r="B235" t="s">
        <v>996</v>
      </c>
      <c r="C235" t="s">
        <v>2208</v>
      </c>
      <c r="D235" t="s">
        <v>2130</v>
      </c>
      <c r="E235" t="s">
        <v>996</v>
      </c>
      <c r="F235" t="s">
        <v>2179</v>
      </c>
      <c r="G235" t="s">
        <v>2242</v>
      </c>
      <c r="H235" t="str">
        <f t="shared" si="10"/>
        <v>Urban GSE</v>
      </c>
    </row>
    <row r="236" spans="1:8" x14ac:dyDescent="0.25">
      <c r="A236" t="s">
        <v>681</v>
      </c>
      <c r="B236" t="s">
        <v>1789</v>
      </c>
      <c r="C236" t="s">
        <v>2184</v>
      </c>
      <c r="D236" t="s">
        <v>2130</v>
      </c>
      <c r="E236" t="s">
        <v>1789</v>
      </c>
      <c r="F236" t="s">
        <v>1300</v>
      </c>
      <c r="G236" t="s">
        <v>2242</v>
      </c>
      <c r="H236" t="str">
        <f t="shared" si="10"/>
        <v>Urban GSE</v>
      </c>
    </row>
    <row r="237" spans="1:8" x14ac:dyDescent="0.25">
      <c r="A237" t="s">
        <v>679</v>
      </c>
      <c r="B237" t="s">
        <v>1660</v>
      </c>
      <c r="C237" t="s">
        <v>2184</v>
      </c>
      <c r="D237" t="s">
        <v>2130</v>
      </c>
      <c r="E237" t="s">
        <v>1660</v>
      </c>
      <c r="F237" t="s">
        <v>2179</v>
      </c>
      <c r="G237" t="s">
        <v>2242</v>
      </c>
      <c r="H237" t="str">
        <f t="shared" si="10"/>
        <v>Urban GSE</v>
      </c>
    </row>
    <row r="238" spans="1:8" x14ac:dyDescent="0.25">
      <c r="A238" t="s">
        <v>683</v>
      </c>
      <c r="B238" t="s">
        <v>1907</v>
      </c>
      <c r="C238" t="s">
        <v>2184</v>
      </c>
      <c r="D238" t="s">
        <v>2130</v>
      </c>
      <c r="E238" t="s">
        <v>2232</v>
      </c>
      <c r="F238" t="s">
        <v>2179</v>
      </c>
      <c r="G238" t="s">
        <v>2242</v>
      </c>
      <c r="H238" t="str">
        <f t="shared" si="10"/>
        <v>Urban GSE</v>
      </c>
    </row>
    <row r="239" spans="1:8" x14ac:dyDescent="0.25">
      <c r="A239" t="s">
        <v>685</v>
      </c>
      <c r="B239" t="s">
        <v>1981</v>
      </c>
      <c r="C239" t="s">
        <v>2184</v>
      </c>
      <c r="D239" t="s">
        <v>2130</v>
      </c>
      <c r="E239" t="s">
        <v>2179</v>
      </c>
      <c r="F239" t="s">
        <v>2179</v>
      </c>
      <c r="G239" t="s">
        <v>2242</v>
      </c>
      <c r="H239" t="str">
        <f t="shared" si="10"/>
        <v>Non-Urban GSE</v>
      </c>
    </row>
    <row r="240" spans="1:8" x14ac:dyDescent="0.25">
      <c r="A240" t="s">
        <v>675</v>
      </c>
      <c r="B240" t="s">
        <v>1211</v>
      </c>
      <c r="C240" t="s">
        <v>2184</v>
      </c>
      <c r="D240" t="s">
        <v>2130</v>
      </c>
      <c r="E240" t="s">
        <v>2179</v>
      </c>
      <c r="F240" t="s">
        <v>2179</v>
      </c>
      <c r="G240" t="s">
        <v>2242</v>
      </c>
      <c r="H240" t="str">
        <f t="shared" si="10"/>
        <v>Non-Urban GSE</v>
      </c>
    </row>
    <row r="241" spans="1:8" x14ac:dyDescent="0.25">
      <c r="A241" t="s">
        <v>677</v>
      </c>
      <c r="B241" t="s">
        <v>2248</v>
      </c>
      <c r="C241" t="s">
        <v>2184</v>
      </c>
      <c r="D241" t="s">
        <v>2130</v>
      </c>
      <c r="E241" t="s">
        <v>2179</v>
      </c>
      <c r="F241" t="s">
        <v>2179</v>
      </c>
      <c r="G241" t="s">
        <v>2242</v>
      </c>
      <c r="H241" t="str">
        <f t="shared" si="10"/>
        <v>Non-Urban GSE</v>
      </c>
    </row>
    <row r="242" spans="1:8" x14ac:dyDescent="0.25">
      <c r="A242" t="s">
        <v>689</v>
      </c>
      <c r="B242" t="s">
        <v>690</v>
      </c>
      <c r="C242" t="s">
        <v>2184</v>
      </c>
      <c r="D242" t="s">
        <v>2130</v>
      </c>
      <c r="E242" t="s">
        <v>690</v>
      </c>
      <c r="F242" t="s">
        <v>1300</v>
      </c>
      <c r="G242" t="s">
        <v>2242</v>
      </c>
      <c r="H242" t="str">
        <f t="shared" si="10"/>
        <v>Urban GSE</v>
      </c>
    </row>
    <row r="243" spans="1:8" x14ac:dyDescent="0.25">
      <c r="A243" t="s">
        <v>691</v>
      </c>
      <c r="B243" t="s">
        <v>692</v>
      </c>
      <c r="C243" t="s">
        <v>2184</v>
      </c>
      <c r="D243" t="s">
        <v>2130</v>
      </c>
      <c r="E243" t="s">
        <v>2179</v>
      </c>
      <c r="F243" t="s">
        <v>1300</v>
      </c>
      <c r="G243" t="s">
        <v>2242</v>
      </c>
      <c r="H243" t="str">
        <f t="shared" si="10"/>
        <v>Non-Urban GSE</v>
      </c>
    </row>
    <row r="244" spans="1:8" x14ac:dyDescent="0.25">
      <c r="A244" t="s">
        <v>693</v>
      </c>
      <c r="B244" t="s">
        <v>694</v>
      </c>
      <c r="C244" t="s">
        <v>2184</v>
      </c>
      <c r="D244" t="s">
        <v>2130</v>
      </c>
      <c r="E244" t="s">
        <v>2179</v>
      </c>
      <c r="F244" t="s">
        <v>1300</v>
      </c>
      <c r="G244" t="s">
        <v>2242</v>
      </c>
      <c r="H244" t="str">
        <f t="shared" si="10"/>
        <v>Non-Urban GSE</v>
      </c>
    </row>
    <row r="245" spans="1:8" x14ac:dyDescent="0.25">
      <c r="A245" t="s">
        <v>695</v>
      </c>
      <c r="B245" t="s">
        <v>696</v>
      </c>
      <c r="C245" t="s">
        <v>2184</v>
      </c>
      <c r="D245" t="s">
        <v>2130</v>
      </c>
      <c r="E245" t="s">
        <v>2179</v>
      </c>
      <c r="F245" t="s">
        <v>1300</v>
      </c>
      <c r="G245" t="s">
        <v>2242</v>
      </c>
      <c r="H245" t="str">
        <f t="shared" si="10"/>
        <v>Non-Urban GSE</v>
      </c>
    </row>
    <row r="246" spans="1:8" x14ac:dyDescent="0.25">
      <c r="A246" t="s">
        <v>697</v>
      </c>
      <c r="B246" t="s">
        <v>698</v>
      </c>
      <c r="C246" t="s">
        <v>2184</v>
      </c>
      <c r="D246" t="s">
        <v>2130</v>
      </c>
      <c r="E246" t="s">
        <v>2179</v>
      </c>
      <c r="F246" t="s">
        <v>1300</v>
      </c>
      <c r="G246" t="s">
        <v>2242</v>
      </c>
      <c r="H246" t="str">
        <f t="shared" si="10"/>
        <v>Non-Urban GSE</v>
      </c>
    </row>
    <row r="247" spans="1:8" x14ac:dyDescent="0.25">
      <c r="A247" t="s">
        <v>701</v>
      </c>
      <c r="B247" t="s">
        <v>702</v>
      </c>
      <c r="C247" t="s">
        <v>2184</v>
      </c>
      <c r="D247" t="s">
        <v>2130</v>
      </c>
      <c r="E247" t="s">
        <v>702</v>
      </c>
      <c r="F247" t="s">
        <v>2179</v>
      </c>
      <c r="G247" t="s">
        <v>2242</v>
      </c>
      <c r="H247" t="str">
        <f t="shared" si="10"/>
        <v>Urban GSE</v>
      </c>
    </row>
    <row r="248" spans="1:8" x14ac:dyDescent="0.25">
      <c r="A248" t="s">
        <v>703</v>
      </c>
      <c r="B248" t="s">
        <v>704</v>
      </c>
      <c r="C248" t="s">
        <v>2184</v>
      </c>
      <c r="D248" t="s">
        <v>2130</v>
      </c>
      <c r="E248" t="s">
        <v>2179</v>
      </c>
      <c r="F248" t="s">
        <v>2179</v>
      </c>
      <c r="G248" t="s">
        <v>2242</v>
      </c>
      <c r="H248" t="str">
        <f t="shared" si="10"/>
        <v>Non-Urban GSE</v>
      </c>
    </row>
    <row r="249" spans="1:8" x14ac:dyDescent="0.25">
      <c r="A249" t="s">
        <v>705</v>
      </c>
      <c r="B249" t="s">
        <v>706</v>
      </c>
      <c r="C249" t="s">
        <v>2184</v>
      </c>
      <c r="D249" t="s">
        <v>2130</v>
      </c>
      <c r="E249" t="s">
        <v>2179</v>
      </c>
      <c r="F249" t="s">
        <v>2179</v>
      </c>
      <c r="G249" t="s">
        <v>2242</v>
      </c>
      <c r="H249" t="str">
        <f t="shared" si="10"/>
        <v>Non-Urban GSE</v>
      </c>
    </row>
    <row r="250" spans="1:8" x14ac:dyDescent="0.25">
      <c r="A250" t="s">
        <v>707</v>
      </c>
      <c r="B250" t="s">
        <v>708</v>
      </c>
      <c r="C250" t="s">
        <v>2184</v>
      </c>
      <c r="D250" t="s">
        <v>2130</v>
      </c>
      <c r="E250" t="s">
        <v>2232</v>
      </c>
      <c r="F250" t="s">
        <v>2179</v>
      </c>
      <c r="G250" t="s">
        <v>2242</v>
      </c>
      <c r="H250" t="str">
        <f t="shared" si="10"/>
        <v>Urban GSE</v>
      </c>
    </row>
    <row r="251" spans="1:8" x14ac:dyDescent="0.25">
      <c r="A251" t="s">
        <v>709</v>
      </c>
      <c r="B251" t="s">
        <v>710</v>
      </c>
      <c r="C251" t="s">
        <v>2184</v>
      </c>
      <c r="D251" t="s">
        <v>2130</v>
      </c>
      <c r="E251" t="s">
        <v>2179</v>
      </c>
      <c r="F251" t="s">
        <v>2179</v>
      </c>
      <c r="G251" t="s">
        <v>2242</v>
      </c>
      <c r="H251" t="str">
        <f t="shared" si="10"/>
        <v>Non-Urban GSE</v>
      </c>
    </row>
    <row r="252" spans="1:8" x14ac:dyDescent="0.25">
      <c r="A252" t="s">
        <v>711</v>
      </c>
      <c r="B252" t="s">
        <v>712</v>
      </c>
      <c r="C252" t="s">
        <v>2184</v>
      </c>
      <c r="D252" t="s">
        <v>2130</v>
      </c>
      <c r="E252" t="s">
        <v>2179</v>
      </c>
      <c r="F252" t="s">
        <v>2179</v>
      </c>
      <c r="G252" t="s">
        <v>2242</v>
      </c>
      <c r="H252" t="str">
        <f t="shared" si="10"/>
        <v>Non-Urban GSE</v>
      </c>
    </row>
    <row r="253" spans="1:8" x14ac:dyDescent="0.25">
      <c r="A253" t="s">
        <v>713</v>
      </c>
      <c r="B253" t="s">
        <v>714</v>
      </c>
      <c r="C253" t="s">
        <v>2184</v>
      </c>
      <c r="D253" t="s">
        <v>2130</v>
      </c>
      <c r="E253" t="s">
        <v>2190</v>
      </c>
      <c r="F253" t="s">
        <v>2179</v>
      </c>
      <c r="G253" t="s">
        <v>2242</v>
      </c>
      <c r="H253" t="str">
        <f t="shared" si="10"/>
        <v>Urban GSE</v>
      </c>
    </row>
    <row r="254" spans="1:8" x14ac:dyDescent="0.25">
      <c r="A254" t="s">
        <v>715</v>
      </c>
      <c r="B254" t="s">
        <v>716</v>
      </c>
      <c r="C254" t="s">
        <v>2184</v>
      </c>
      <c r="D254" t="s">
        <v>2130</v>
      </c>
      <c r="E254" t="s">
        <v>2179</v>
      </c>
      <c r="F254" t="s">
        <v>2179</v>
      </c>
      <c r="G254" t="s">
        <v>2242</v>
      </c>
      <c r="H254" t="str">
        <f t="shared" si="10"/>
        <v>Non-Urban GSE</v>
      </c>
    </row>
    <row r="255" spans="1:8" x14ac:dyDescent="0.25">
      <c r="A255" t="s">
        <v>717</v>
      </c>
      <c r="B255" t="s">
        <v>718</v>
      </c>
      <c r="C255" t="s">
        <v>2184</v>
      </c>
      <c r="D255" t="s">
        <v>2130</v>
      </c>
      <c r="E255" t="s">
        <v>2179</v>
      </c>
      <c r="F255" t="s">
        <v>2179</v>
      </c>
      <c r="G255" t="s">
        <v>2242</v>
      </c>
      <c r="H255" t="str">
        <f t="shared" si="10"/>
        <v>Non-Urban GSE</v>
      </c>
    </row>
    <row r="256" spans="1:8" x14ac:dyDescent="0.25">
      <c r="A256" t="s">
        <v>719</v>
      </c>
      <c r="B256" t="s">
        <v>720</v>
      </c>
      <c r="C256" t="s">
        <v>2184</v>
      </c>
      <c r="D256" t="s">
        <v>2130</v>
      </c>
      <c r="E256" t="s">
        <v>2232</v>
      </c>
      <c r="F256" t="s">
        <v>2179</v>
      </c>
      <c r="G256" t="s">
        <v>2242</v>
      </c>
      <c r="H256" t="str">
        <f t="shared" si="10"/>
        <v>Urban GSE</v>
      </c>
    </row>
    <row r="257" spans="1:8" x14ac:dyDescent="0.25">
      <c r="A257" t="s">
        <v>721</v>
      </c>
      <c r="B257" t="s">
        <v>722</v>
      </c>
      <c r="C257" t="s">
        <v>2184</v>
      </c>
      <c r="D257" t="s">
        <v>2130</v>
      </c>
      <c r="E257" t="s">
        <v>2179</v>
      </c>
      <c r="F257" t="s">
        <v>2179</v>
      </c>
      <c r="G257" t="s">
        <v>2242</v>
      </c>
      <c r="H257" t="str">
        <f t="shared" si="10"/>
        <v>Non-Urban GSE</v>
      </c>
    </row>
    <row r="258" spans="1:8" x14ac:dyDescent="0.25">
      <c r="A258" t="s">
        <v>723</v>
      </c>
      <c r="B258" t="s">
        <v>724</v>
      </c>
      <c r="C258" t="s">
        <v>2184</v>
      </c>
      <c r="D258" t="s">
        <v>2130</v>
      </c>
      <c r="E258" t="s">
        <v>2179</v>
      </c>
      <c r="F258" t="s">
        <v>2179</v>
      </c>
      <c r="G258" t="s">
        <v>2242</v>
      </c>
      <c r="H258" t="str">
        <f t="shared" ref="H258:H321" si="11">IF(E258=":",CONCATENATE("Non-Urban ",G258),CONCATENATE("Urban ",G258))</f>
        <v>Non-Urban GSE</v>
      </c>
    </row>
    <row r="259" spans="1:8" x14ac:dyDescent="0.25">
      <c r="A259" t="s">
        <v>727</v>
      </c>
      <c r="B259" t="s">
        <v>728</v>
      </c>
      <c r="C259" t="s">
        <v>2184</v>
      </c>
      <c r="D259" t="s">
        <v>2130</v>
      </c>
      <c r="E259" t="s">
        <v>2190</v>
      </c>
      <c r="F259" t="s">
        <v>2179</v>
      </c>
      <c r="G259" t="s">
        <v>2242</v>
      </c>
      <c r="H259" t="str">
        <f t="shared" si="11"/>
        <v>Urban GSE</v>
      </c>
    </row>
    <row r="260" spans="1:8" x14ac:dyDescent="0.25">
      <c r="A260" t="s">
        <v>729</v>
      </c>
      <c r="B260" t="s">
        <v>730</v>
      </c>
      <c r="C260" t="s">
        <v>2184</v>
      </c>
      <c r="D260" t="s">
        <v>2130</v>
      </c>
      <c r="E260" t="s">
        <v>2179</v>
      </c>
      <c r="F260" t="s">
        <v>2179</v>
      </c>
      <c r="G260" t="s">
        <v>2242</v>
      </c>
      <c r="H260" t="str">
        <f t="shared" si="11"/>
        <v>Non-Urban GSE</v>
      </c>
    </row>
    <row r="261" spans="1:8" x14ac:dyDescent="0.25">
      <c r="A261" t="s">
        <v>733</v>
      </c>
      <c r="B261" t="s">
        <v>734</v>
      </c>
      <c r="C261" t="s">
        <v>2184</v>
      </c>
      <c r="D261" t="s">
        <v>2130</v>
      </c>
      <c r="E261" t="s">
        <v>2190</v>
      </c>
      <c r="F261" t="s">
        <v>2179</v>
      </c>
      <c r="G261" t="s">
        <v>2242</v>
      </c>
      <c r="H261" t="str">
        <f t="shared" si="11"/>
        <v>Urban GSE</v>
      </c>
    </row>
    <row r="262" spans="1:8" x14ac:dyDescent="0.25">
      <c r="A262" t="s">
        <v>735</v>
      </c>
      <c r="B262" t="s">
        <v>736</v>
      </c>
      <c r="C262" t="s">
        <v>2184</v>
      </c>
      <c r="D262" t="s">
        <v>2130</v>
      </c>
      <c r="E262" t="s">
        <v>2179</v>
      </c>
      <c r="F262" t="s">
        <v>2179</v>
      </c>
      <c r="G262" t="s">
        <v>2242</v>
      </c>
      <c r="H262" t="str">
        <f t="shared" si="11"/>
        <v>Non-Urban GSE</v>
      </c>
    </row>
    <row r="263" spans="1:8" x14ac:dyDescent="0.25">
      <c r="A263" t="s">
        <v>741</v>
      </c>
      <c r="B263" t="s">
        <v>742</v>
      </c>
      <c r="C263" t="s">
        <v>2184</v>
      </c>
      <c r="D263" t="s">
        <v>2130</v>
      </c>
      <c r="E263" t="s">
        <v>2190</v>
      </c>
      <c r="F263" t="s">
        <v>2179</v>
      </c>
      <c r="G263" t="s">
        <v>2242</v>
      </c>
      <c r="H263" t="str">
        <f t="shared" si="11"/>
        <v>Urban GSE</v>
      </c>
    </row>
    <row r="264" spans="1:8" x14ac:dyDescent="0.25">
      <c r="A264" t="s">
        <v>743</v>
      </c>
      <c r="B264" t="s">
        <v>744</v>
      </c>
      <c r="C264" t="s">
        <v>2184</v>
      </c>
      <c r="D264" t="s">
        <v>2130</v>
      </c>
      <c r="E264" t="s">
        <v>2190</v>
      </c>
      <c r="F264" t="s">
        <v>2179</v>
      </c>
      <c r="G264" t="s">
        <v>2242</v>
      </c>
      <c r="H264" t="str">
        <f t="shared" si="11"/>
        <v>Urban GSE</v>
      </c>
    </row>
    <row r="265" spans="1:8" x14ac:dyDescent="0.25">
      <c r="A265" t="s">
        <v>749</v>
      </c>
      <c r="B265" t="s">
        <v>750</v>
      </c>
      <c r="C265" t="s">
        <v>2184</v>
      </c>
      <c r="D265" t="s">
        <v>2130</v>
      </c>
      <c r="E265" t="s">
        <v>2179</v>
      </c>
      <c r="F265" t="s">
        <v>2179</v>
      </c>
      <c r="G265" t="s">
        <v>2242</v>
      </c>
      <c r="H265" t="str">
        <f t="shared" si="11"/>
        <v>Non-Urban GSE</v>
      </c>
    </row>
    <row r="266" spans="1:8" x14ac:dyDescent="0.25">
      <c r="A266" t="s">
        <v>751</v>
      </c>
      <c r="B266" t="s">
        <v>752</v>
      </c>
      <c r="C266" t="s">
        <v>2184</v>
      </c>
      <c r="D266" t="s">
        <v>2130</v>
      </c>
      <c r="E266" t="s">
        <v>760</v>
      </c>
      <c r="F266" t="s">
        <v>2179</v>
      </c>
      <c r="G266" t="s">
        <v>2242</v>
      </c>
      <c r="H266" t="str">
        <f t="shared" si="11"/>
        <v>Urban GSE</v>
      </c>
    </row>
    <row r="267" spans="1:8" x14ac:dyDescent="0.25">
      <c r="A267" t="s">
        <v>753</v>
      </c>
      <c r="B267" t="s">
        <v>754</v>
      </c>
      <c r="C267" t="s">
        <v>2184</v>
      </c>
      <c r="D267" t="s">
        <v>2130</v>
      </c>
      <c r="E267" t="s">
        <v>2179</v>
      </c>
      <c r="F267" t="s">
        <v>2179</v>
      </c>
      <c r="G267" t="s">
        <v>2242</v>
      </c>
      <c r="H267" t="str">
        <f t="shared" si="11"/>
        <v>Non-Urban GSE</v>
      </c>
    </row>
    <row r="268" spans="1:8" x14ac:dyDescent="0.25">
      <c r="A268" t="s">
        <v>755</v>
      </c>
      <c r="B268" t="s">
        <v>756</v>
      </c>
      <c r="C268" t="s">
        <v>2184</v>
      </c>
      <c r="D268" t="s">
        <v>2130</v>
      </c>
      <c r="E268" t="s">
        <v>2179</v>
      </c>
      <c r="F268" t="s">
        <v>2179</v>
      </c>
      <c r="G268" t="s">
        <v>2242</v>
      </c>
      <c r="H268" t="str">
        <f t="shared" si="11"/>
        <v>Non-Urban GSE</v>
      </c>
    </row>
    <row r="269" spans="1:8" x14ac:dyDescent="0.25">
      <c r="A269" t="s">
        <v>757</v>
      </c>
      <c r="B269" t="s">
        <v>758</v>
      </c>
      <c r="C269" t="s">
        <v>2184</v>
      </c>
      <c r="D269" t="s">
        <v>2130</v>
      </c>
      <c r="E269" t="s">
        <v>2179</v>
      </c>
      <c r="F269" t="s">
        <v>2179</v>
      </c>
      <c r="G269" t="s">
        <v>2242</v>
      </c>
      <c r="H269" t="str">
        <f t="shared" si="11"/>
        <v>Non-Urban GSE</v>
      </c>
    </row>
    <row r="270" spans="1:8" x14ac:dyDescent="0.25">
      <c r="A270" t="s">
        <v>759</v>
      </c>
      <c r="B270" t="s">
        <v>760</v>
      </c>
      <c r="C270" t="s">
        <v>2184</v>
      </c>
      <c r="D270" t="s">
        <v>2130</v>
      </c>
      <c r="E270" t="s">
        <v>760</v>
      </c>
      <c r="F270" t="s">
        <v>2179</v>
      </c>
      <c r="G270" t="s">
        <v>2242</v>
      </c>
      <c r="H270" t="str">
        <f t="shared" si="11"/>
        <v>Urban GSE</v>
      </c>
    </row>
    <row r="271" spans="1:8" x14ac:dyDescent="0.25">
      <c r="A271" t="s">
        <v>761</v>
      </c>
      <c r="B271" t="s">
        <v>762</v>
      </c>
      <c r="C271" t="s">
        <v>2184</v>
      </c>
      <c r="D271" t="s">
        <v>2130</v>
      </c>
      <c r="E271" t="s">
        <v>2179</v>
      </c>
      <c r="F271" t="s">
        <v>2179</v>
      </c>
      <c r="G271" t="s">
        <v>2242</v>
      </c>
      <c r="H271" t="str">
        <f t="shared" si="11"/>
        <v>Non-Urban GSE</v>
      </c>
    </row>
    <row r="272" spans="1:8" x14ac:dyDescent="0.25">
      <c r="A272" t="s">
        <v>765</v>
      </c>
      <c r="B272" t="s">
        <v>766</v>
      </c>
      <c r="C272" t="s">
        <v>2184</v>
      </c>
      <c r="D272" t="s">
        <v>2130</v>
      </c>
      <c r="E272" t="s">
        <v>2179</v>
      </c>
      <c r="F272" t="s">
        <v>2179</v>
      </c>
      <c r="G272" t="s">
        <v>2242</v>
      </c>
      <c r="H272" t="str">
        <f t="shared" si="11"/>
        <v>Non-Urban GSE</v>
      </c>
    </row>
    <row r="273" spans="1:8" x14ac:dyDescent="0.25">
      <c r="A273" t="s">
        <v>769</v>
      </c>
      <c r="B273" t="s">
        <v>770</v>
      </c>
      <c r="C273" t="s">
        <v>2184</v>
      </c>
      <c r="D273" t="s">
        <v>2130</v>
      </c>
      <c r="E273" t="s">
        <v>770</v>
      </c>
      <c r="F273" t="s">
        <v>2179</v>
      </c>
      <c r="G273" t="s">
        <v>2242</v>
      </c>
      <c r="H273" t="str">
        <f t="shared" si="11"/>
        <v>Urban GSE</v>
      </c>
    </row>
    <row r="274" spans="1:8" x14ac:dyDescent="0.25">
      <c r="A274" t="s">
        <v>771</v>
      </c>
      <c r="B274" t="s">
        <v>772</v>
      </c>
      <c r="C274" t="s">
        <v>2184</v>
      </c>
      <c r="D274" t="s">
        <v>2130</v>
      </c>
      <c r="E274" t="s">
        <v>2179</v>
      </c>
      <c r="F274" t="s">
        <v>2179</v>
      </c>
      <c r="G274" t="s">
        <v>2242</v>
      </c>
      <c r="H274" t="str">
        <f t="shared" si="11"/>
        <v>Non-Urban GSE</v>
      </c>
    </row>
    <row r="275" spans="1:8" x14ac:dyDescent="0.25">
      <c r="A275" t="s">
        <v>737</v>
      </c>
      <c r="B275" t="s">
        <v>738</v>
      </c>
      <c r="C275" t="s">
        <v>2184</v>
      </c>
      <c r="D275" t="s">
        <v>2130</v>
      </c>
      <c r="E275" t="s">
        <v>2179</v>
      </c>
      <c r="F275" t="s">
        <v>2179</v>
      </c>
      <c r="G275" t="s">
        <v>2242</v>
      </c>
      <c r="H275" t="str">
        <f t="shared" si="11"/>
        <v>Non-Urban GSE</v>
      </c>
    </row>
    <row r="276" spans="1:8" x14ac:dyDescent="0.25">
      <c r="A276" t="s">
        <v>745</v>
      </c>
      <c r="B276" t="s">
        <v>746</v>
      </c>
      <c r="C276" t="s">
        <v>2184</v>
      </c>
      <c r="D276" t="s">
        <v>2130</v>
      </c>
      <c r="E276" t="s">
        <v>2179</v>
      </c>
      <c r="F276" t="s">
        <v>2179</v>
      </c>
      <c r="G276" t="s">
        <v>2242</v>
      </c>
      <c r="H276" t="str">
        <f t="shared" si="11"/>
        <v>Non-Urban GSE</v>
      </c>
    </row>
    <row r="277" spans="1:8" x14ac:dyDescent="0.25">
      <c r="A277" t="s">
        <v>731</v>
      </c>
      <c r="B277" t="s">
        <v>732</v>
      </c>
      <c r="C277" t="s">
        <v>2184</v>
      </c>
      <c r="D277" t="s">
        <v>2130</v>
      </c>
      <c r="E277" t="s">
        <v>2179</v>
      </c>
      <c r="F277" t="s">
        <v>2179</v>
      </c>
      <c r="G277" t="s">
        <v>2242</v>
      </c>
      <c r="H277" t="str">
        <f t="shared" si="11"/>
        <v>Non-Urban GSE</v>
      </c>
    </row>
    <row r="278" spans="1:8" x14ac:dyDescent="0.25">
      <c r="A278" t="s">
        <v>739</v>
      </c>
      <c r="B278" t="s">
        <v>740</v>
      </c>
      <c r="C278" t="s">
        <v>2184</v>
      </c>
      <c r="D278" t="s">
        <v>2130</v>
      </c>
      <c r="E278" t="s">
        <v>2179</v>
      </c>
      <c r="F278" t="s">
        <v>2179</v>
      </c>
      <c r="G278" t="s">
        <v>2242</v>
      </c>
      <c r="H278" t="str">
        <f t="shared" si="11"/>
        <v>Non-Urban GSE</v>
      </c>
    </row>
    <row r="279" spans="1:8" x14ac:dyDescent="0.25">
      <c r="A279" s="12" t="s">
        <v>767</v>
      </c>
      <c r="B279" s="12" t="s">
        <v>768</v>
      </c>
      <c r="C279" s="12" t="s">
        <v>2184</v>
      </c>
      <c r="D279" s="12" t="s">
        <v>2130</v>
      </c>
      <c r="E279" s="12" t="s">
        <v>2179</v>
      </c>
      <c r="F279" t="s">
        <v>2179</v>
      </c>
      <c r="G279" s="12" t="s">
        <v>2242</v>
      </c>
      <c r="H279" t="str">
        <f t="shared" si="11"/>
        <v>Non-Urban GSE</v>
      </c>
    </row>
    <row r="280" spans="1:8" x14ac:dyDescent="0.25">
      <c r="A280" s="12" t="s">
        <v>773</v>
      </c>
      <c r="B280" s="12" t="s">
        <v>774</v>
      </c>
      <c r="C280" s="12" t="s">
        <v>2184</v>
      </c>
      <c r="D280" s="12" t="s">
        <v>2130</v>
      </c>
      <c r="E280" s="12" t="s">
        <v>2179</v>
      </c>
      <c r="F280" t="s">
        <v>2179</v>
      </c>
      <c r="G280" s="12" t="s">
        <v>2242</v>
      </c>
      <c r="H280" t="str">
        <f t="shared" si="11"/>
        <v>Non-Urban GSE</v>
      </c>
    </row>
    <row r="281" spans="1:8" ht="18" customHeight="1" x14ac:dyDescent="0.25">
      <c r="A281" t="s">
        <v>999</v>
      </c>
      <c r="B281" t="s">
        <v>2249</v>
      </c>
      <c r="C281" t="s">
        <v>2209</v>
      </c>
      <c r="D281" t="s">
        <v>2130</v>
      </c>
      <c r="E281" t="s">
        <v>2179</v>
      </c>
      <c r="F281" t="s">
        <v>2210</v>
      </c>
      <c r="G281" t="s">
        <v>2180</v>
      </c>
      <c r="H281" t="str">
        <f t="shared" si="11"/>
        <v>Non-Urban RoGB</v>
      </c>
    </row>
    <row r="282" spans="1:8" x14ac:dyDescent="0.25">
      <c r="A282" t="s">
        <v>1009</v>
      </c>
      <c r="B282" s="15" t="s">
        <v>2250</v>
      </c>
      <c r="C282" t="s">
        <v>2209</v>
      </c>
      <c r="D282" t="s">
        <v>2130</v>
      </c>
      <c r="E282" t="s">
        <v>1271</v>
      </c>
      <c r="F282" t="s">
        <v>2210</v>
      </c>
      <c r="G282" t="s">
        <v>2180</v>
      </c>
      <c r="H282" t="str">
        <f t="shared" si="11"/>
        <v>Urban RoGB</v>
      </c>
    </row>
    <row r="283" spans="1:8" x14ac:dyDescent="0.25">
      <c r="A283" t="s">
        <v>1027</v>
      </c>
      <c r="B283" t="s">
        <v>2251</v>
      </c>
      <c r="C283" t="s">
        <v>2209</v>
      </c>
      <c r="D283" t="s">
        <v>2130</v>
      </c>
      <c r="E283" t="s">
        <v>2179</v>
      </c>
      <c r="F283" t="s">
        <v>2179</v>
      </c>
      <c r="G283" t="s">
        <v>2180</v>
      </c>
      <c r="H283" t="str">
        <f t="shared" si="11"/>
        <v>Non-Urban RoGB</v>
      </c>
    </row>
    <row r="284" spans="1:8" x14ac:dyDescent="0.25">
      <c r="A284" t="s">
        <v>1031</v>
      </c>
      <c r="B284" t="s">
        <v>2252</v>
      </c>
      <c r="C284" t="s">
        <v>2209</v>
      </c>
      <c r="D284" t="s">
        <v>2130</v>
      </c>
      <c r="E284" t="s">
        <v>1271</v>
      </c>
      <c r="F284" t="s">
        <v>2210</v>
      </c>
      <c r="G284" t="s">
        <v>2180</v>
      </c>
      <c r="H284" t="str">
        <f t="shared" si="11"/>
        <v>Urban RoGB</v>
      </c>
    </row>
    <row r="285" spans="1:8" x14ac:dyDescent="0.25">
      <c r="A285" t="s">
        <v>1029</v>
      </c>
      <c r="B285" t="s">
        <v>1792</v>
      </c>
      <c r="C285" t="s">
        <v>2209</v>
      </c>
      <c r="D285" t="s">
        <v>2130</v>
      </c>
      <c r="E285" t="s">
        <v>1792</v>
      </c>
      <c r="F285" t="s">
        <v>2179</v>
      </c>
      <c r="G285" t="s">
        <v>2180</v>
      </c>
      <c r="H285" t="str">
        <f t="shared" si="11"/>
        <v>Urban RoGB</v>
      </c>
    </row>
    <row r="286" spans="1:8" x14ac:dyDescent="0.25">
      <c r="A286" t="s">
        <v>1035</v>
      </c>
      <c r="B286" t="s">
        <v>1986</v>
      </c>
      <c r="C286" t="s">
        <v>2209</v>
      </c>
      <c r="D286" t="s">
        <v>2130</v>
      </c>
      <c r="E286" t="s">
        <v>2179</v>
      </c>
      <c r="F286" t="s">
        <v>2179</v>
      </c>
      <c r="G286" t="s">
        <v>2180</v>
      </c>
      <c r="H286" t="str">
        <f t="shared" si="11"/>
        <v>Non-Urban RoGB</v>
      </c>
    </row>
    <row r="287" spans="1:8" x14ac:dyDescent="0.25">
      <c r="A287" t="s">
        <v>1033</v>
      </c>
      <c r="B287" t="s">
        <v>2237</v>
      </c>
      <c r="C287" t="s">
        <v>2209</v>
      </c>
      <c r="D287" t="s">
        <v>2130</v>
      </c>
      <c r="E287" t="s">
        <v>2237</v>
      </c>
      <c r="F287" t="s">
        <v>2179</v>
      </c>
      <c r="G287" t="s">
        <v>2180</v>
      </c>
      <c r="H287" t="str">
        <f t="shared" si="11"/>
        <v>Urban RoGB</v>
      </c>
    </row>
    <row r="288" spans="1:8" x14ac:dyDescent="0.25">
      <c r="A288" t="s">
        <v>1011</v>
      </c>
      <c r="B288" t="s">
        <v>1365</v>
      </c>
      <c r="C288" t="s">
        <v>2209</v>
      </c>
      <c r="D288" t="s">
        <v>2130</v>
      </c>
      <c r="E288" t="s">
        <v>2179</v>
      </c>
      <c r="F288" t="s">
        <v>2179</v>
      </c>
      <c r="G288" t="s">
        <v>2180</v>
      </c>
      <c r="H288" t="str">
        <f t="shared" si="11"/>
        <v>Non-Urban RoGB</v>
      </c>
    </row>
    <row r="289" spans="1:8" x14ac:dyDescent="0.25">
      <c r="A289" t="s">
        <v>1025</v>
      </c>
      <c r="B289" t="s">
        <v>1593</v>
      </c>
      <c r="C289" t="s">
        <v>2209</v>
      </c>
      <c r="D289" t="s">
        <v>2130</v>
      </c>
      <c r="E289" t="s">
        <v>2179</v>
      </c>
      <c r="F289" t="s">
        <v>2179</v>
      </c>
      <c r="G289" t="s">
        <v>2180</v>
      </c>
      <c r="H289" t="str">
        <f t="shared" si="11"/>
        <v>Non-Urban RoGB</v>
      </c>
    </row>
    <row r="290" spans="1:8" x14ac:dyDescent="0.25">
      <c r="A290" t="s">
        <v>1037</v>
      </c>
      <c r="B290" t="s">
        <v>2076</v>
      </c>
      <c r="C290" t="s">
        <v>2209</v>
      </c>
      <c r="D290" t="s">
        <v>2130</v>
      </c>
      <c r="E290" t="s">
        <v>2179</v>
      </c>
      <c r="F290" t="s">
        <v>2179</v>
      </c>
      <c r="G290" t="s">
        <v>2180</v>
      </c>
      <c r="H290" t="str">
        <f t="shared" si="11"/>
        <v>Non-Urban RoGB</v>
      </c>
    </row>
    <row r="291" spans="1:8" x14ac:dyDescent="0.25">
      <c r="A291" s="19" t="s">
        <v>1001</v>
      </c>
      <c r="B291" s="12" t="s">
        <v>2253</v>
      </c>
      <c r="C291" s="12" t="s">
        <v>2209</v>
      </c>
      <c r="D291" s="12" t="s">
        <v>2130</v>
      </c>
      <c r="E291" s="12" t="s">
        <v>1251</v>
      </c>
      <c r="F291" t="s">
        <v>2179</v>
      </c>
      <c r="G291" s="12" t="s">
        <v>2180</v>
      </c>
      <c r="H291" t="str">
        <f t="shared" si="11"/>
        <v>Urban RoGB</v>
      </c>
    </row>
    <row r="292" spans="1:8" x14ac:dyDescent="0.25">
      <c r="A292" s="12" t="s">
        <v>1013</v>
      </c>
      <c r="B292" s="12" t="s">
        <v>1417</v>
      </c>
      <c r="C292" s="12" t="s">
        <v>2209</v>
      </c>
      <c r="D292" s="12" t="s">
        <v>2130</v>
      </c>
      <c r="E292" s="12" t="s">
        <v>2179</v>
      </c>
      <c r="F292" t="s">
        <v>2179</v>
      </c>
      <c r="G292" s="12" t="s">
        <v>2180</v>
      </c>
      <c r="H292" t="str">
        <f t="shared" si="11"/>
        <v>Non-Urban RoGB</v>
      </c>
    </row>
    <row r="293" spans="1:8" x14ac:dyDescent="0.25">
      <c r="A293" t="s">
        <v>1041</v>
      </c>
      <c r="B293" t="s">
        <v>1042</v>
      </c>
      <c r="C293" t="s">
        <v>2209</v>
      </c>
      <c r="D293" t="s">
        <v>2130</v>
      </c>
      <c r="E293" t="s">
        <v>2179</v>
      </c>
      <c r="F293" t="s">
        <v>2179</v>
      </c>
      <c r="G293" t="s">
        <v>2180</v>
      </c>
      <c r="H293" t="str">
        <f t="shared" si="11"/>
        <v>Non-Urban RoGB</v>
      </c>
    </row>
    <row r="294" spans="1:8" x14ac:dyDescent="0.25">
      <c r="A294" t="s">
        <v>1043</v>
      </c>
      <c r="B294" t="s">
        <v>1044</v>
      </c>
      <c r="C294" t="s">
        <v>2209</v>
      </c>
      <c r="D294" t="s">
        <v>2130</v>
      </c>
      <c r="E294" t="s">
        <v>1044</v>
      </c>
      <c r="F294" t="s">
        <v>2179</v>
      </c>
      <c r="G294" t="s">
        <v>2180</v>
      </c>
      <c r="H294" t="str">
        <f t="shared" si="11"/>
        <v>Urban RoGB</v>
      </c>
    </row>
    <row r="295" spans="1:8" x14ac:dyDescent="0.25">
      <c r="A295" t="s">
        <v>1045</v>
      </c>
      <c r="B295" t="s">
        <v>1046</v>
      </c>
      <c r="C295" t="s">
        <v>2209</v>
      </c>
      <c r="D295" t="s">
        <v>2130</v>
      </c>
      <c r="E295" t="s">
        <v>2179</v>
      </c>
      <c r="F295" t="s">
        <v>2179</v>
      </c>
      <c r="G295" t="s">
        <v>2180</v>
      </c>
      <c r="H295" t="str">
        <f t="shared" si="11"/>
        <v>Non-Urban RoGB</v>
      </c>
    </row>
    <row r="296" spans="1:8" x14ac:dyDescent="0.25">
      <c r="A296" t="s">
        <v>1047</v>
      </c>
      <c r="B296" t="s">
        <v>1048</v>
      </c>
      <c r="C296" t="s">
        <v>2209</v>
      </c>
      <c r="D296" t="s">
        <v>2130</v>
      </c>
      <c r="E296" t="s">
        <v>2179</v>
      </c>
      <c r="F296" t="s">
        <v>2179</v>
      </c>
      <c r="G296" t="s">
        <v>2180</v>
      </c>
      <c r="H296" t="str">
        <f t="shared" si="11"/>
        <v>Non-Urban RoGB</v>
      </c>
    </row>
    <row r="297" spans="1:8" x14ac:dyDescent="0.25">
      <c r="A297" t="s">
        <v>1049</v>
      </c>
      <c r="B297" t="s">
        <v>1050</v>
      </c>
      <c r="C297" t="s">
        <v>2209</v>
      </c>
      <c r="D297" t="s">
        <v>2130</v>
      </c>
      <c r="E297" t="s">
        <v>2179</v>
      </c>
      <c r="F297" t="s">
        <v>2179</v>
      </c>
      <c r="G297" t="s">
        <v>2180</v>
      </c>
      <c r="H297" t="str">
        <f t="shared" si="11"/>
        <v>Non-Urban RoGB</v>
      </c>
    </row>
    <row r="298" spans="1:8" x14ac:dyDescent="0.25">
      <c r="A298" t="s">
        <v>1051</v>
      </c>
      <c r="B298" t="s">
        <v>1052</v>
      </c>
      <c r="C298" t="s">
        <v>2209</v>
      </c>
      <c r="D298" t="s">
        <v>2130</v>
      </c>
      <c r="E298" t="s">
        <v>2179</v>
      </c>
      <c r="F298" t="s">
        <v>2179</v>
      </c>
      <c r="G298" t="s">
        <v>2180</v>
      </c>
      <c r="H298" t="str">
        <f t="shared" si="11"/>
        <v>Non-Urban RoGB</v>
      </c>
    </row>
    <row r="299" spans="1:8" x14ac:dyDescent="0.25">
      <c r="A299" t="s">
        <v>1053</v>
      </c>
      <c r="B299" t="s">
        <v>1054</v>
      </c>
      <c r="C299" t="s">
        <v>2209</v>
      </c>
      <c r="D299" t="s">
        <v>2130</v>
      </c>
      <c r="E299" t="s">
        <v>2179</v>
      </c>
      <c r="F299" t="s">
        <v>2179</v>
      </c>
      <c r="G299" t="s">
        <v>2180</v>
      </c>
      <c r="H299" t="str">
        <f t="shared" si="11"/>
        <v>Non-Urban RoGB</v>
      </c>
    </row>
    <row r="300" spans="1:8" x14ac:dyDescent="0.25">
      <c r="A300" t="s">
        <v>1055</v>
      </c>
      <c r="B300" t="s">
        <v>1056</v>
      </c>
      <c r="C300" t="s">
        <v>2209</v>
      </c>
      <c r="D300" t="s">
        <v>2130</v>
      </c>
      <c r="E300" t="s">
        <v>2179</v>
      </c>
      <c r="F300" t="s">
        <v>2179</v>
      </c>
      <c r="G300" t="s">
        <v>2180</v>
      </c>
      <c r="H300" t="str">
        <f t="shared" si="11"/>
        <v>Non-Urban RoGB</v>
      </c>
    </row>
    <row r="301" spans="1:8" x14ac:dyDescent="0.25">
      <c r="A301" t="s">
        <v>1059</v>
      </c>
      <c r="B301" t="s">
        <v>1060</v>
      </c>
      <c r="C301" t="s">
        <v>2209</v>
      </c>
      <c r="D301" t="s">
        <v>2130</v>
      </c>
      <c r="E301" t="s">
        <v>2179</v>
      </c>
      <c r="F301" t="s">
        <v>2179</v>
      </c>
      <c r="G301" t="s">
        <v>2180</v>
      </c>
      <c r="H301" t="str">
        <f t="shared" si="11"/>
        <v>Non-Urban RoGB</v>
      </c>
    </row>
    <row r="302" spans="1:8" x14ac:dyDescent="0.25">
      <c r="A302" t="s">
        <v>1061</v>
      </c>
      <c r="B302" t="s">
        <v>1062</v>
      </c>
      <c r="C302" t="s">
        <v>2209</v>
      </c>
      <c r="D302" t="s">
        <v>2130</v>
      </c>
      <c r="E302" t="s">
        <v>2179</v>
      </c>
      <c r="F302" t="s">
        <v>2179</v>
      </c>
      <c r="G302" t="s">
        <v>2180</v>
      </c>
      <c r="H302" t="str">
        <f t="shared" si="11"/>
        <v>Non-Urban RoGB</v>
      </c>
    </row>
    <row r="303" spans="1:8" x14ac:dyDescent="0.25">
      <c r="A303" t="s">
        <v>1063</v>
      </c>
      <c r="B303" t="s">
        <v>1064</v>
      </c>
      <c r="C303" t="s">
        <v>2209</v>
      </c>
      <c r="D303" t="s">
        <v>2130</v>
      </c>
      <c r="E303" t="s">
        <v>2179</v>
      </c>
      <c r="F303" t="s">
        <v>2179</v>
      </c>
      <c r="G303" t="s">
        <v>2180</v>
      </c>
      <c r="H303" t="str">
        <f t="shared" si="11"/>
        <v>Non-Urban RoGB</v>
      </c>
    </row>
    <row r="304" spans="1:8" x14ac:dyDescent="0.25">
      <c r="A304" t="s">
        <v>1065</v>
      </c>
      <c r="B304" t="s">
        <v>1066</v>
      </c>
      <c r="C304" t="s">
        <v>2209</v>
      </c>
      <c r="D304" t="s">
        <v>2130</v>
      </c>
      <c r="E304" t="s">
        <v>1066</v>
      </c>
      <c r="F304" t="s">
        <v>2179</v>
      </c>
      <c r="G304" t="s">
        <v>2180</v>
      </c>
      <c r="H304" t="str">
        <f t="shared" si="11"/>
        <v>Urban RoGB</v>
      </c>
    </row>
    <row r="305" spans="1:8" x14ac:dyDescent="0.25">
      <c r="A305" t="s">
        <v>1067</v>
      </c>
      <c r="B305" t="s">
        <v>1068</v>
      </c>
      <c r="C305" t="s">
        <v>2209</v>
      </c>
      <c r="D305" t="s">
        <v>2130</v>
      </c>
      <c r="E305" t="s">
        <v>2179</v>
      </c>
      <c r="F305" t="s">
        <v>2179</v>
      </c>
      <c r="G305" t="s">
        <v>2180</v>
      </c>
      <c r="H305" t="str">
        <f t="shared" si="11"/>
        <v>Non-Urban RoGB</v>
      </c>
    </row>
    <row r="306" spans="1:8" x14ac:dyDescent="0.25">
      <c r="A306" t="s">
        <v>1069</v>
      </c>
      <c r="B306" t="s">
        <v>1070</v>
      </c>
      <c r="C306" t="s">
        <v>2209</v>
      </c>
      <c r="D306" t="s">
        <v>2130</v>
      </c>
      <c r="E306" t="s">
        <v>2179</v>
      </c>
      <c r="F306" t="s">
        <v>2179</v>
      </c>
      <c r="G306" t="s">
        <v>2180</v>
      </c>
      <c r="H306" t="str">
        <f t="shared" si="11"/>
        <v>Non-Urban RoGB</v>
      </c>
    </row>
    <row r="307" spans="1:8" x14ac:dyDescent="0.25">
      <c r="A307" t="s">
        <v>1073</v>
      </c>
      <c r="B307" t="s">
        <v>1074</v>
      </c>
      <c r="C307" t="s">
        <v>2209</v>
      </c>
      <c r="D307" t="s">
        <v>2130</v>
      </c>
      <c r="E307" t="s">
        <v>2179</v>
      </c>
      <c r="F307" t="s">
        <v>2179</v>
      </c>
      <c r="G307" t="s">
        <v>2180</v>
      </c>
      <c r="H307" t="str">
        <f t="shared" si="11"/>
        <v>Non-Urban RoGB</v>
      </c>
    </row>
    <row r="308" spans="1:8" x14ac:dyDescent="0.25">
      <c r="A308" t="s">
        <v>1075</v>
      </c>
      <c r="B308" t="s">
        <v>1076</v>
      </c>
      <c r="C308" t="s">
        <v>2209</v>
      </c>
      <c r="D308" t="s">
        <v>2130</v>
      </c>
      <c r="E308" t="s">
        <v>2179</v>
      </c>
      <c r="F308" t="s">
        <v>2179</v>
      </c>
      <c r="G308" t="s">
        <v>2180</v>
      </c>
      <c r="H308" t="str">
        <f t="shared" si="11"/>
        <v>Non-Urban RoGB</v>
      </c>
    </row>
    <row r="309" spans="1:8" x14ac:dyDescent="0.25">
      <c r="A309" t="s">
        <v>1083</v>
      </c>
      <c r="B309" t="s">
        <v>1084</v>
      </c>
      <c r="C309" t="s">
        <v>2209</v>
      </c>
      <c r="D309" t="s">
        <v>2130</v>
      </c>
      <c r="E309" t="s">
        <v>2179</v>
      </c>
      <c r="F309" t="s">
        <v>2179</v>
      </c>
      <c r="G309" t="s">
        <v>2180</v>
      </c>
      <c r="H309" t="str">
        <f t="shared" si="11"/>
        <v>Non-Urban RoGB</v>
      </c>
    </row>
    <row r="310" spans="1:8" x14ac:dyDescent="0.25">
      <c r="A310" s="12" t="s">
        <v>1077</v>
      </c>
      <c r="B310" s="12" t="s">
        <v>2254</v>
      </c>
      <c r="C310" s="12" t="s">
        <v>2209</v>
      </c>
      <c r="D310" s="12" t="s">
        <v>2130</v>
      </c>
      <c r="E310" s="12" t="s">
        <v>2179</v>
      </c>
      <c r="F310" t="s">
        <v>2179</v>
      </c>
      <c r="G310" s="12" t="s">
        <v>2180</v>
      </c>
      <c r="H310" t="str">
        <f t="shared" si="11"/>
        <v>Non-Urban RoGB</v>
      </c>
    </row>
    <row r="311" spans="1:8" x14ac:dyDescent="0.25">
      <c r="A311" t="s">
        <v>2255</v>
      </c>
      <c r="B311" t="s">
        <v>2256</v>
      </c>
      <c r="C311" t="s">
        <v>2191</v>
      </c>
      <c r="D311" t="s">
        <v>2191</v>
      </c>
      <c r="E311" t="s">
        <v>2179</v>
      </c>
      <c r="F311" t="s">
        <v>2179</v>
      </c>
      <c r="G311" t="s">
        <v>2180</v>
      </c>
      <c r="H311" t="str">
        <f t="shared" si="11"/>
        <v>Non-Urban RoGB</v>
      </c>
    </row>
    <row r="312" spans="1:8" x14ac:dyDescent="0.25">
      <c r="A312" t="s">
        <v>2257</v>
      </c>
      <c r="B312" t="s">
        <v>2258</v>
      </c>
      <c r="C312" t="s">
        <v>2191</v>
      </c>
      <c r="D312" t="s">
        <v>2191</v>
      </c>
      <c r="E312" t="s">
        <v>2179</v>
      </c>
      <c r="F312" t="s">
        <v>2179</v>
      </c>
      <c r="G312" t="s">
        <v>2180</v>
      </c>
      <c r="H312" t="str">
        <f t="shared" si="11"/>
        <v>Non-Urban RoGB</v>
      </c>
    </row>
    <row r="313" spans="1:8" x14ac:dyDescent="0.25">
      <c r="A313" t="s">
        <v>2259</v>
      </c>
      <c r="B313" t="s">
        <v>2260</v>
      </c>
      <c r="C313" t="s">
        <v>2191</v>
      </c>
      <c r="D313" t="s">
        <v>2191</v>
      </c>
      <c r="E313" t="s">
        <v>2179</v>
      </c>
      <c r="F313" t="s">
        <v>2179</v>
      </c>
      <c r="G313" t="s">
        <v>2180</v>
      </c>
      <c r="H313" t="str">
        <f t="shared" si="11"/>
        <v>Non-Urban RoGB</v>
      </c>
    </row>
    <row r="314" spans="1:8" x14ac:dyDescent="0.25">
      <c r="A314" t="s">
        <v>2261</v>
      </c>
      <c r="B314" t="s">
        <v>2262</v>
      </c>
      <c r="C314" t="s">
        <v>2191</v>
      </c>
      <c r="D314" t="s">
        <v>2191</v>
      </c>
      <c r="E314" t="s">
        <v>2179</v>
      </c>
      <c r="F314" t="s">
        <v>2179</v>
      </c>
      <c r="G314" t="s">
        <v>2180</v>
      </c>
      <c r="H314" t="str">
        <f t="shared" si="11"/>
        <v>Non-Urban RoGB</v>
      </c>
    </row>
    <row r="315" spans="1:8" x14ac:dyDescent="0.25">
      <c r="A315" t="s">
        <v>2263</v>
      </c>
      <c r="B315" t="s">
        <v>2264</v>
      </c>
      <c r="C315" t="s">
        <v>2191</v>
      </c>
      <c r="D315" t="s">
        <v>2191</v>
      </c>
      <c r="E315" t="s">
        <v>2226</v>
      </c>
      <c r="F315" t="s">
        <v>2179</v>
      </c>
      <c r="G315" t="s">
        <v>2180</v>
      </c>
      <c r="H315" t="str">
        <f t="shared" si="11"/>
        <v>Urban RoGB</v>
      </c>
    </row>
    <row r="316" spans="1:8" x14ac:dyDescent="0.25">
      <c r="A316" t="s">
        <v>2265</v>
      </c>
      <c r="B316" s="15" t="s">
        <v>2266</v>
      </c>
      <c r="C316" t="s">
        <v>2191</v>
      </c>
      <c r="D316" t="s">
        <v>2191</v>
      </c>
      <c r="E316" t="s">
        <v>2179</v>
      </c>
      <c r="F316" t="s">
        <v>2179</v>
      </c>
      <c r="G316" t="s">
        <v>2180</v>
      </c>
      <c r="H316" t="str">
        <f t="shared" si="11"/>
        <v>Non-Urban RoGB</v>
      </c>
    </row>
    <row r="317" spans="1:8" x14ac:dyDescent="0.25">
      <c r="A317" t="s">
        <v>2267</v>
      </c>
      <c r="B317" t="s">
        <v>2268</v>
      </c>
      <c r="C317" t="s">
        <v>2191</v>
      </c>
      <c r="D317" t="s">
        <v>2191</v>
      </c>
      <c r="E317" t="s">
        <v>2179</v>
      </c>
      <c r="F317" t="s">
        <v>2179</v>
      </c>
      <c r="G317" t="s">
        <v>2180</v>
      </c>
      <c r="H317" t="str">
        <f t="shared" si="11"/>
        <v>Non-Urban RoGB</v>
      </c>
    </row>
    <row r="318" spans="1:8" x14ac:dyDescent="0.25">
      <c r="A318" t="s">
        <v>2269</v>
      </c>
      <c r="B318" t="s">
        <v>2270</v>
      </c>
      <c r="C318" t="s">
        <v>2191</v>
      </c>
      <c r="D318" t="s">
        <v>2191</v>
      </c>
      <c r="E318" t="s">
        <v>2179</v>
      </c>
      <c r="F318" t="s">
        <v>2179</v>
      </c>
      <c r="G318" t="s">
        <v>2180</v>
      </c>
      <c r="H318" t="str">
        <f t="shared" si="11"/>
        <v>Non-Urban RoGB</v>
      </c>
    </row>
    <row r="319" spans="1:8" x14ac:dyDescent="0.25">
      <c r="A319" t="s">
        <v>2271</v>
      </c>
      <c r="B319" t="s">
        <v>2272</v>
      </c>
      <c r="C319" t="s">
        <v>2191</v>
      </c>
      <c r="D319" t="s">
        <v>2191</v>
      </c>
      <c r="E319" t="s">
        <v>2179</v>
      </c>
      <c r="F319" t="s">
        <v>2179</v>
      </c>
      <c r="G319" t="s">
        <v>2180</v>
      </c>
      <c r="H319" t="str">
        <f t="shared" si="11"/>
        <v>Non-Urban RoGB</v>
      </c>
    </row>
    <row r="320" spans="1:8" x14ac:dyDescent="0.25">
      <c r="A320" t="s">
        <v>2273</v>
      </c>
      <c r="B320" t="s">
        <v>2274</v>
      </c>
      <c r="C320" t="s">
        <v>2191</v>
      </c>
      <c r="D320" t="s">
        <v>2191</v>
      </c>
      <c r="E320" t="s">
        <v>2179</v>
      </c>
      <c r="F320" t="s">
        <v>2179</v>
      </c>
      <c r="G320" t="s">
        <v>2180</v>
      </c>
      <c r="H320" t="str">
        <f t="shared" si="11"/>
        <v>Non-Urban RoGB</v>
      </c>
    </row>
    <row r="321" spans="1:8" x14ac:dyDescent="0.25">
      <c r="A321" t="s">
        <v>2275</v>
      </c>
      <c r="B321" t="s">
        <v>2276</v>
      </c>
      <c r="C321" t="s">
        <v>2191</v>
      </c>
      <c r="D321" t="s">
        <v>2191</v>
      </c>
      <c r="E321" t="s">
        <v>2179</v>
      </c>
      <c r="F321" t="s">
        <v>2179</v>
      </c>
      <c r="G321" t="s">
        <v>2180</v>
      </c>
      <c r="H321" t="str">
        <f t="shared" si="11"/>
        <v>Non-Urban RoGB</v>
      </c>
    </row>
    <row r="322" spans="1:8" x14ac:dyDescent="0.25">
      <c r="A322" t="s">
        <v>2277</v>
      </c>
      <c r="B322" t="s">
        <v>2278</v>
      </c>
      <c r="C322" t="s">
        <v>2191</v>
      </c>
      <c r="D322" t="s">
        <v>2191</v>
      </c>
      <c r="E322" t="s">
        <v>2179</v>
      </c>
      <c r="F322" t="s">
        <v>2179</v>
      </c>
      <c r="G322" t="s">
        <v>2180</v>
      </c>
      <c r="H322" t="str">
        <f t="shared" ref="H322:H364" si="12">IF(E322=":",CONCATENATE("Non-Urban ",G322),CONCATENATE("Urban ",G322))</f>
        <v>Non-Urban RoGB</v>
      </c>
    </row>
    <row r="323" spans="1:8" x14ac:dyDescent="0.25">
      <c r="A323" t="s">
        <v>2279</v>
      </c>
      <c r="B323" t="s">
        <v>2280</v>
      </c>
      <c r="C323" t="s">
        <v>2191</v>
      </c>
      <c r="D323" t="s">
        <v>2191</v>
      </c>
      <c r="E323" t="s">
        <v>2179</v>
      </c>
      <c r="F323" t="s">
        <v>2179</v>
      </c>
      <c r="G323" t="s">
        <v>2180</v>
      </c>
      <c r="H323" t="str">
        <f t="shared" si="12"/>
        <v>Non-Urban RoGB</v>
      </c>
    </row>
    <row r="324" spans="1:8" x14ac:dyDescent="0.25">
      <c r="A324" t="s">
        <v>2281</v>
      </c>
      <c r="B324" t="s">
        <v>2282</v>
      </c>
      <c r="C324" t="s">
        <v>2191</v>
      </c>
      <c r="D324" t="s">
        <v>2191</v>
      </c>
      <c r="E324" t="s">
        <v>2179</v>
      </c>
      <c r="F324" t="s">
        <v>2179</v>
      </c>
      <c r="G324" t="s">
        <v>2180</v>
      </c>
      <c r="H324" t="str">
        <f t="shared" si="12"/>
        <v>Non-Urban RoGB</v>
      </c>
    </row>
    <row r="325" spans="1:8" x14ac:dyDescent="0.25">
      <c r="A325" t="s">
        <v>2283</v>
      </c>
      <c r="B325" t="s">
        <v>2284</v>
      </c>
      <c r="C325" t="s">
        <v>2191</v>
      </c>
      <c r="D325" t="s">
        <v>2191</v>
      </c>
      <c r="E325" t="s">
        <v>2179</v>
      </c>
      <c r="F325" t="s">
        <v>2179</v>
      </c>
      <c r="G325" t="s">
        <v>2180</v>
      </c>
      <c r="H325" t="str">
        <f t="shared" si="12"/>
        <v>Non-Urban RoGB</v>
      </c>
    </row>
    <row r="326" spans="1:8" x14ac:dyDescent="0.25">
      <c r="A326" t="s">
        <v>2285</v>
      </c>
      <c r="B326" t="s">
        <v>2286</v>
      </c>
      <c r="C326" t="s">
        <v>2191</v>
      </c>
      <c r="D326" t="s">
        <v>2191</v>
      </c>
      <c r="E326" t="s">
        <v>2179</v>
      </c>
      <c r="F326" t="s">
        <v>2179</v>
      </c>
      <c r="G326" t="s">
        <v>2180</v>
      </c>
      <c r="H326" t="str">
        <f t="shared" si="12"/>
        <v>Non-Urban RoGB</v>
      </c>
    </row>
    <row r="327" spans="1:8" x14ac:dyDescent="0.25">
      <c r="A327" t="s">
        <v>2287</v>
      </c>
      <c r="B327" t="s">
        <v>2288</v>
      </c>
      <c r="C327" t="s">
        <v>2191</v>
      </c>
      <c r="D327" t="s">
        <v>2191</v>
      </c>
      <c r="E327" t="s">
        <v>2179</v>
      </c>
      <c r="F327" t="s">
        <v>2179</v>
      </c>
      <c r="G327" t="s">
        <v>2180</v>
      </c>
      <c r="H327" t="str">
        <f t="shared" si="12"/>
        <v>Non-Urban RoGB</v>
      </c>
    </row>
    <row r="328" spans="1:8" x14ac:dyDescent="0.25">
      <c r="A328" t="s">
        <v>2289</v>
      </c>
      <c r="B328" t="s">
        <v>2290</v>
      </c>
      <c r="C328" t="s">
        <v>2191</v>
      </c>
      <c r="D328" t="s">
        <v>2191</v>
      </c>
      <c r="E328" t="s">
        <v>2179</v>
      </c>
      <c r="F328" t="s">
        <v>2179</v>
      </c>
      <c r="G328" t="s">
        <v>2180</v>
      </c>
      <c r="H328" t="str">
        <f t="shared" si="12"/>
        <v>Non-Urban RoGB</v>
      </c>
    </row>
    <row r="329" spans="1:8" x14ac:dyDescent="0.25">
      <c r="A329" t="s">
        <v>2291</v>
      </c>
      <c r="B329" s="15" t="s">
        <v>2292</v>
      </c>
      <c r="C329" t="s">
        <v>2191</v>
      </c>
      <c r="D329" t="s">
        <v>2191</v>
      </c>
      <c r="E329" t="s">
        <v>2182</v>
      </c>
      <c r="F329" t="s">
        <v>2179</v>
      </c>
      <c r="G329" t="s">
        <v>2180</v>
      </c>
      <c r="H329" t="str">
        <f t="shared" si="12"/>
        <v>Urban RoGB</v>
      </c>
    </row>
    <row r="330" spans="1:8" x14ac:dyDescent="0.25">
      <c r="A330" t="s">
        <v>2293</v>
      </c>
      <c r="B330" t="s">
        <v>2294</v>
      </c>
      <c r="C330" t="s">
        <v>2191</v>
      </c>
      <c r="D330" t="s">
        <v>2191</v>
      </c>
      <c r="E330" t="s">
        <v>2179</v>
      </c>
      <c r="F330" t="s">
        <v>2179</v>
      </c>
      <c r="G330" t="s">
        <v>2180</v>
      </c>
      <c r="H330" t="str">
        <f t="shared" si="12"/>
        <v>Non-Urban RoGB</v>
      </c>
    </row>
    <row r="331" spans="1:8" x14ac:dyDescent="0.25">
      <c r="A331" t="s">
        <v>2295</v>
      </c>
      <c r="B331" t="s">
        <v>2296</v>
      </c>
      <c r="C331" t="s">
        <v>2191</v>
      </c>
      <c r="D331" t="s">
        <v>2191</v>
      </c>
      <c r="E331" t="s">
        <v>2179</v>
      </c>
      <c r="F331" t="s">
        <v>2179</v>
      </c>
      <c r="G331" t="s">
        <v>2180</v>
      </c>
      <c r="H331" t="str">
        <f t="shared" si="12"/>
        <v>Non-Urban RoGB</v>
      </c>
    </row>
    <row r="332" spans="1:8" x14ac:dyDescent="0.25">
      <c r="A332" t="s">
        <v>2297</v>
      </c>
      <c r="B332" s="15" t="s">
        <v>2298</v>
      </c>
      <c r="C332" t="s">
        <v>2191</v>
      </c>
      <c r="D332" t="s">
        <v>2191</v>
      </c>
      <c r="E332" t="s">
        <v>2225</v>
      </c>
      <c r="F332" t="s">
        <v>2179</v>
      </c>
      <c r="G332" t="s">
        <v>2180</v>
      </c>
      <c r="H332" t="str">
        <f t="shared" si="12"/>
        <v>Urban RoGB</v>
      </c>
    </row>
    <row r="333" spans="1:8" x14ac:dyDescent="0.25">
      <c r="A333" t="s">
        <v>2299</v>
      </c>
      <c r="B333" t="s">
        <v>2300</v>
      </c>
      <c r="C333" t="s">
        <v>2191</v>
      </c>
      <c r="D333" t="s">
        <v>2191</v>
      </c>
      <c r="E333" t="s">
        <v>2226</v>
      </c>
      <c r="F333" t="s">
        <v>2179</v>
      </c>
      <c r="G333" t="s">
        <v>2180</v>
      </c>
      <c r="H333" t="str">
        <f t="shared" si="12"/>
        <v>Urban RoGB</v>
      </c>
    </row>
    <row r="334" spans="1:8" x14ac:dyDescent="0.25">
      <c r="A334" t="s">
        <v>2301</v>
      </c>
      <c r="B334" t="s">
        <v>2302</v>
      </c>
      <c r="C334" t="s">
        <v>2191</v>
      </c>
      <c r="D334" t="s">
        <v>2191</v>
      </c>
      <c r="E334" t="s">
        <v>2179</v>
      </c>
      <c r="F334" t="s">
        <v>2179</v>
      </c>
      <c r="G334" t="s">
        <v>2180</v>
      </c>
      <c r="H334" t="str">
        <f t="shared" si="12"/>
        <v>Non-Urban RoGB</v>
      </c>
    </row>
    <row r="335" spans="1:8" x14ac:dyDescent="0.25">
      <c r="A335" t="s">
        <v>2303</v>
      </c>
      <c r="B335" t="s">
        <v>2304</v>
      </c>
      <c r="C335" t="s">
        <v>2191</v>
      </c>
      <c r="D335" t="s">
        <v>2191</v>
      </c>
      <c r="E335" t="s">
        <v>2179</v>
      </c>
      <c r="F335" t="s">
        <v>2179</v>
      </c>
      <c r="G335" t="s">
        <v>2180</v>
      </c>
      <c r="H335" t="str">
        <f t="shared" si="12"/>
        <v>Non-Urban RoGB</v>
      </c>
    </row>
    <row r="336" spans="1:8" x14ac:dyDescent="0.25">
      <c r="A336" t="s">
        <v>2305</v>
      </c>
      <c r="B336" t="s">
        <v>2306</v>
      </c>
      <c r="C336" t="s">
        <v>2191</v>
      </c>
      <c r="D336" t="s">
        <v>2191</v>
      </c>
      <c r="E336" t="s">
        <v>2179</v>
      </c>
      <c r="F336" t="s">
        <v>2179</v>
      </c>
      <c r="G336" t="s">
        <v>2180</v>
      </c>
      <c r="H336" t="str">
        <f t="shared" si="12"/>
        <v>Non-Urban RoGB</v>
      </c>
    </row>
    <row r="337" spans="1:8" x14ac:dyDescent="0.25">
      <c r="A337" t="s">
        <v>2307</v>
      </c>
      <c r="B337" s="15" t="s">
        <v>2308</v>
      </c>
      <c r="C337" t="s">
        <v>2191</v>
      </c>
      <c r="D337" t="s">
        <v>2191</v>
      </c>
      <c r="E337" t="s">
        <v>2224</v>
      </c>
      <c r="F337" t="s">
        <v>2179</v>
      </c>
      <c r="G337" t="s">
        <v>2180</v>
      </c>
      <c r="H337" t="str">
        <f t="shared" si="12"/>
        <v>Urban RoGB</v>
      </c>
    </row>
    <row r="338" spans="1:8" x14ac:dyDescent="0.25">
      <c r="A338" s="13" t="s">
        <v>2309</v>
      </c>
      <c r="B338" t="s">
        <v>2310</v>
      </c>
      <c r="C338" t="s">
        <v>2191</v>
      </c>
      <c r="D338" t="s">
        <v>2191</v>
      </c>
      <c r="E338" t="s">
        <v>2226</v>
      </c>
      <c r="F338" t="s">
        <v>2179</v>
      </c>
      <c r="G338" t="s">
        <v>2180</v>
      </c>
      <c r="H338" t="str">
        <f t="shared" si="12"/>
        <v>Urban RoGB</v>
      </c>
    </row>
    <row r="339" spans="1:8" x14ac:dyDescent="0.25">
      <c r="A339" s="20" t="s">
        <v>2311</v>
      </c>
      <c r="B339" t="s">
        <v>2312</v>
      </c>
      <c r="C339" t="s">
        <v>2191</v>
      </c>
      <c r="D339" t="s">
        <v>2191</v>
      </c>
      <c r="E339" t="s">
        <v>2179</v>
      </c>
      <c r="F339" t="s">
        <v>2179</v>
      </c>
      <c r="G339" t="s">
        <v>2180</v>
      </c>
      <c r="H339" t="str">
        <f t="shared" si="12"/>
        <v>Non-Urban RoGB</v>
      </c>
    </row>
    <row r="340" spans="1:8" x14ac:dyDescent="0.25">
      <c r="A340" s="20" t="s">
        <v>2313</v>
      </c>
      <c r="B340" t="s">
        <v>2314</v>
      </c>
      <c r="C340" t="s">
        <v>2191</v>
      </c>
      <c r="D340" t="s">
        <v>2191</v>
      </c>
      <c r="E340" t="s">
        <v>2179</v>
      </c>
      <c r="F340" t="s">
        <v>2179</v>
      </c>
      <c r="G340" t="s">
        <v>2180</v>
      </c>
      <c r="H340" t="str">
        <f t="shared" si="12"/>
        <v>Non-Urban RoGB</v>
      </c>
    </row>
    <row r="341" spans="1:8" x14ac:dyDescent="0.25">
      <c r="A341" s="21" t="s">
        <v>2315</v>
      </c>
      <c r="B341" t="s">
        <v>2316</v>
      </c>
      <c r="C341" t="s">
        <v>2191</v>
      </c>
      <c r="D341" t="s">
        <v>2191</v>
      </c>
      <c r="E341" t="s">
        <v>2226</v>
      </c>
      <c r="F341" t="s">
        <v>2179</v>
      </c>
      <c r="G341" t="s">
        <v>2180</v>
      </c>
      <c r="H341" t="str">
        <f t="shared" si="12"/>
        <v>Urban RoGB</v>
      </c>
    </row>
    <row r="342" spans="1:8" x14ac:dyDescent="0.25">
      <c r="A342" s="20" t="s">
        <v>2317</v>
      </c>
      <c r="B342" t="s">
        <v>2318</v>
      </c>
      <c r="C342" t="s">
        <v>2191</v>
      </c>
      <c r="D342" t="s">
        <v>2191</v>
      </c>
      <c r="E342" t="s">
        <v>2179</v>
      </c>
      <c r="F342" t="s">
        <v>2179</v>
      </c>
      <c r="G342" t="s">
        <v>2180</v>
      </c>
      <c r="H342" t="str">
        <f t="shared" si="12"/>
        <v>Non-Urban RoGB</v>
      </c>
    </row>
    <row r="343" spans="1:8" x14ac:dyDescent="0.25">
      <c r="A343" t="s">
        <v>1087</v>
      </c>
      <c r="B343" s="15" t="s">
        <v>2319</v>
      </c>
      <c r="C343" t="s">
        <v>2193</v>
      </c>
      <c r="D343" t="s">
        <v>2193</v>
      </c>
      <c r="E343" t="s">
        <v>2179</v>
      </c>
      <c r="F343" t="s">
        <v>2179</v>
      </c>
      <c r="G343" t="s">
        <v>2180</v>
      </c>
      <c r="H343" t="str">
        <f t="shared" si="12"/>
        <v>Non-Urban RoGB</v>
      </c>
    </row>
    <row r="344" spans="1:8" x14ac:dyDescent="0.25">
      <c r="A344" t="s">
        <v>1089</v>
      </c>
      <c r="B344" s="15" t="s">
        <v>2320</v>
      </c>
      <c r="C344" t="s">
        <v>2193</v>
      </c>
      <c r="D344" t="s">
        <v>2193</v>
      </c>
      <c r="E344" t="s">
        <v>2179</v>
      </c>
      <c r="F344" t="s">
        <v>2179</v>
      </c>
      <c r="G344" t="s">
        <v>2180</v>
      </c>
      <c r="H344" t="str">
        <f t="shared" si="12"/>
        <v>Non-Urban RoGB</v>
      </c>
    </row>
    <row r="345" spans="1:8" x14ac:dyDescent="0.25">
      <c r="A345" t="s">
        <v>1091</v>
      </c>
      <c r="B345" s="15" t="s">
        <v>2321</v>
      </c>
      <c r="C345" t="s">
        <v>2193</v>
      </c>
      <c r="D345" t="s">
        <v>2193</v>
      </c>
      <c r="E345" t="s">
        <v>2179</v>
      </c>
      <c r="F345" t="s">
        <v>2179</v>
      </c>
      <c r="G345" t="s">
        <v>2180</v>
      </c>
      <c r="H345" t="str">
        <f t="shared" si="12"/>
        <v>Non-Urban RoGB</v>
      </c>
    </row>
    <row r="346" spans="1:8" x14ac:dyDescent="0.25">
      <c r="A346" t="s">
        <v>1093</v>
      </c>
      <c r="B346" s="15" t="s">
        <v>2322</v>
      </c>
      <c r="C346" t="s">
        <v>2193</v>
      </c>
      <c r="D346" t="s">
        <v>2193</v>
      </c>
      <c r="E346" t="s">
        <v>2179</v>
      </c>
      <c r="F346" t="s">
        <v>2179</v>
      </c>
      <c r="G346" t="s">
        <v>2180</v>
      </c>
      <c r="H346" t="str">
        <f t="shared" si="12"/>
        <v>Non-Urban RoGB</v>
      </c>
    </row>
    <row r="347" spans="1:8" x14ac:dyDescent="0.25">
      <c r="A347" t="s">
        <v>1095</v>
      </c>
      <c r="B347" s="15" t="s">
        <v>2323</v>
      </c>
      <c r="C347" t="s">
        <v>2193</v>
      </c>
      <c r="D347" t="s">
        <v>2193</v>
      </c>
      <c r="E347" t="s">
        <v>2179</v>
      </c>
      <c r="F347" t="s">
        <v>2179</v>
      </c>
      <c r="G347" t="s">
        <v>2180</v>
      </c>
      <c r="H347" t="str">
        <f t="shared" si="12"/>
        <v>Non-Urban RoGB</v>
      </c>
    </row>
    <row r="348" spans="1:8" x14ac:dyDescent="0.25">
      <c r="A348" t="s">
        <v>1097</v>
      </c>
      <c r="B348" s="15" t="s">
        <v>2324</v>
      </c>
      <c r="C348" t="s">
        <v>2193</v>
      </c>
      <c r="D348" t="s">
        <v>2193</v>
      </c>
      <c r="E348" t="s">
        <v>2179</v>
      </c>
      <c r="F348" t="s">
        <v>2179</v>
      </c>
      <c r="G348" t="s">
        <v>2180</v>
      </c>
      <c r="H348" t="str">
        <f t="shared" si="12"/>
        <v>Non-Urban RoGB</v>
      </c>
    </row>
    <row r="349" spans="1:8" x14ac:dyDescent="0.25">
      <c r="A349" t="s">
        <v>1101</v>
      </c>
      <c r="B349" s="15" t="s">
        <v>2325</v>
      </c>
      <c r="C349" t="s">
        <v>2193</v>
      </c>
      <c r="D349" t="s">
        <v>2193</v>
      </c>
      <c r="E349" t="s">
        <v>2179</v>
      </c>
      <c r="F349" t="s">
        <v>2179</v>
      </c>
      <c r="G349" t="s">
        <v>2180</v>
      </c>
      <c r="H349" t="str">
        <f t="shared" si="12"/>
        <v>Non-Urban RoGB</v>
      </c>
    </row>
    <row r="350" spans="1:8" x14ac:dyDescent="0.25">
      <c r="A350" t="s">
        <v>1103</v>
      </c>
      <c r="B350" s="15" t="s">
        <v>2326</v>
      </c>
      <c r="C350" t="s">
        <v>2193</v>
      </c>
      <c r="D350" t="s">
        <v>2193</v>
      </c>
      <c r="E350" t="s">
        <v>2179</v>
      </c>
      <c r="F350" t="s">
        <v>2179</v>
      </c>
      <c r="G350" t="s">
        <v>2180</v>
      </c>
      <c r="H350" t="str">
        <f t="shared" si="12"/>
        <v>Non-Urban RoGB</v>
      </c>
    </row>
    <row r="351" spans="1:8" x14ac:dyDescent="0.25">
      <c r="A351" t="s">
        <v>1105</v>
      </c>
      <c r="B351" s="15" t="s">
        <v>2327</v>
      </c>
      <c r="C351" t="s">
        <v>2193</v>
      </c>
      <c r="D351" t="s">
        <v>2193</v>
      </c>
      <c r="E351" t="s">
        <v>2179</v>
      </c>
      <c r="F351" t="s">
        <v>2179</v>
      </c>
      <c r="G351" t="s">
        <v>2180</v>
      </c>
      <c r="H351" t="str">
        <f t="shared" si="12"/>
        <v>Non-Urban RoGB</v>
      </c>
    </row>
    <row r="352" spans="1:8" x14ac:dyDescent="0.25">
      <c r="A352" t="s">
        <v>1107</v>
      </c>
      <c r="B352" s="15" t="s">
        <v>2236</v>
      </c>
      <c r="C352" t="s">
        <v>2193</v>
      </c>
      <c r="D352" t="s">
        <v>2193</v>
      </c>
      <c r="E352" t="s">
        <v>2236</v>
      </c>
      <c r="F352" t="s">
        <v>2179</v>
      </c>
      <c r="G352" t="s">
        <v>2180</v>
      </c>
      <c r="H352" t="str">
        <f t="shared" si="12"/>
        <v>Urban RoGB</v>
      </c>
    </row>
    <row r="353" spans="1:8" x14ac:dyDescent="0.25">
      <c r="A353" t="s">
        <v>1109</v>
      </c>
      <c r="B353" s="15" t="s">
        <v>2328</v>
      </c>
      <c r="C353" t="s">
        <v>2193</v>
      </c>
      <c r="D353" t="s">
        <v>2193</v>
      </c>
      <c r="E353" t="s">
        <v>2236</v>
      </c>
      <c r="F353" t="s">
        <v>2179</v>
      </c>
      <c r="G353" t="s">
        <v>2180</v>
      </c>
      <c r="H353" t="str">
        <f t="shared" si="12"/>
        <v>Urban RoGB</v>
      </c>
    </row>
    <row r="354" spans="1:8" x14ac:dyDescent="0.25">
      <c r="A354" t="s">
        <v>1111</v>
      </c>
      <c r="B354" s="15" t="s">
        <v>2329</v>
      </c>
      <c r="C354" t="s">
        <v>2193</v>
      </c>
      <c r="D354" t="s">
        <v>2193</v>
      </c>
      <c r="E354" t="s">
        <v>2179</v>
      </c>
      <c r="F354" t="s">
        <v>2179</v>
      </c>
      <c r="G354" t="s">
        <v>2180</v>
      </c>
      <c r="H354" t="str">
        <f t="shared" si="12"/>
        <v>Non-Urban RoGB</v>
      </c>
    </row>
    <row r="355" spans="1:8" x14ac:dyDescent="0.25">
      <c r="A355" t="s">
        <v>1113</v>
      </c>
      <c r="B355" s="15" t="s">
        <v>2330</v>
      </c>
      <c r="C355" t="s">
        <v>2193</v>
      </c>
      <c r="D355" t="s">
        <v>2193</v>
      </c>
      <c r="E355" t="s">
        <v>2179</v>
      </c>
      <c r="F355" t="s">
        <v>2179</v>
      </c>
      <c r="G355" t="s">
        <v>2180</v>
      </c>
      <c r="H355" t="str">
        <f t="shared" si="12"/>
        <v>Non-Urban RoGB</v>
      </c>
    </row>
    <row r="356" spans="1:8" x14ac:dyDescent="0.25">
      <c r="A356" t="s">
        <v>1115</v>
      </c>
      <c r="B356" s="15" t="s">
        <v>2220</v>
      </c>
      <c r="C356" t="s">
        <v>2193</v>
      </c>
      <c r="D356" t="s">
        <v>2193</v>
      </c>
      <c r="E356" t="s">
        <v>2220</v>
      </c>
      <c r="F356" t="s">
        <v>2179</v>
      </c>
      <c r="G356" t="s">
        <v>2180</v>
      </c>
      <c r="H356" t="str">
        <f t="shared" si="12"/>
        <v>Urban RoGB</v>
      </c>
    </row>
    <row r="357" spans="1:8" x14ac:dyDescent="0.25">
      <c r="A357" t="s">
        <v>1117</v>
      </c>
      <c r="B357" s="15" t="s">
        <v>2331</v>
      </c>
      <c r="C357" t="s">
        <v>2193</v>
      </c>
      <c r="D357" t="s">
        <v>2193</v>
      </c>
      <c r="E357" t="s">
        <v>2179</v>
      </c>
      <c r="F357" t="s">
        <v>2179</v>
      </c>
      <c r="G357" t="s">
        <v>2180</v>
      </c>
      <c r="H357" t="str">
        <f t="shared" si="12"/>
        <v>Non-Urban RoGB</v>
      </c>
    </row>
    <row r="358" spans="1:8" x14ac:dyDescent="0.25">
      <c r="A358" t="s">
        <v>1121</v>
      </c>
      <c r="B358" s="15" t="s">
        <v>2332</v>
      </c>
      <c r="C358" t="s">
        <v>2193</v>
      </c>
      <c r="D358" t="s">
        <v>2193</v>
      </c>
      <c r="E358" t="s">
        <v>2179</v>
      </c>
      <c r="F358" t="s">
        <v>2179</v>
      </c>
      <c r="G358" t="s">
        <v>2180</v>
      </c>
      <c r="H358" t="str">
        <f t="shared" si="12"/>
        <v>Non-Urban RoGB</v>
      </c>
    </row>
    <row r="359" spans="1:8" x14ac:dyDescent="0.25">
      <c r="A359" t="s">
        <v>1123</v>
      </c>
      <c r="B359" s="15" t="s">
        <v>2333</v>
      </c>
      <c r="C359" t="s">
        <v>2193</v>
      </c>
      <c r="D359" t="s">
        <v>2193</v>
      </c>
      <c r="E359" t="s">
        <v>2179</v>
      </c>
      <c r="F359" t="s">
        <v>2179</v>
      </c>
      <c r="G359" t="s">
        <v>2180</v>
      </c>
      <c r="H359" t="str">
        <f t="shared" si="12"/>
        <v>Non-Urban RoGB</v>
      </c>
    </row>
    <row r="360" spans="1:8" x14ac:dyDescent="0.25">
      <c r="A360" t="s">
        <v>1125</v>
      </c>
      <c r="B360" s="15" t="s">
        <v>2334</v>
      </c>
      <c r="C360" t="s">
        <v>2193</v>
      </c>
      <c r="D360" t="s">
        <v>2193</v>
      </c>
      <c r="E360" t="s">
        <v>2229</v>
      </c>
      <c r="F360" t="s">
        <v>2179</v>
      </c>
      <c r="G360" t="s">
        <v>2180</v>
      </c>
      <c r="H360" t="str">
        <f t="shared" si="12"/>
        <v>Urban RoGB</v>
      </c>
    </row>
    <row r="361" spans="1:8" x14ac:dyDescent="0.25">
      <c r="A361" t="s">
        <v>1127</v>
      </c>
      <c r="B361" s="15" t="s">
        <v>2335</v>
      </c>
      <c r="C361" t="s">
        <v>2193</v>
      </c>
      <c r="D361" t="s">
        <v>2193</v>
      </c>
      <c r="E361" t="s">
        <v>2179</v>
      </c>
      <c r="F361" t="s">
        <v>2179</v>
      </c>
      <c r="G361" t="s">
        <v>2180</v>
      </c>
      <c r="H361" t="str">
        <f t="shared" si="12"/>
        <v>Non-Urban RoGB</v>
      </c>
    </row>
    <row r="362" spans="1:8" x14ac:dyDescent="0.25">
      <c r="A362" t="s">
        <v>1129</v>
      </c>
      <c r="B362" s="15" t="s">
        <v>2229</v>
      </c>
      <c r="C362" t="s">
        <v>2193</v>
      </c>
      <c r="D362" t="s">
        <v>2193</v>
      </c>
      <c r="E362" t="s">
        <v>2229</v>
      </c>
      <c r="F362" t="s">
        <v>2179</v>
      </c>
      <c r="G362" t="s">
        <v>2180</v>
      </c>
      <c r="H362" t="str">
        <f t="shared" si="12"/>
        <v>Urban RoGB</v>
      </c>
    </row>
    <row r="363" spans="1:8" x14ac:dyDescent="0.25">
      <c r="A363" t="s">
        <v>1099</v>
      </c>
      <c r="B363" s="15" t="s">
        <v>2336</v>
      </c>
      <c r="C363" t="s">
        <v>2193</v>
      </c>
      <c r="D363" t="s">
        <v>2193</v>
      </c>
      <c r="E363" t="s">
        <v>2179</v>
      </c>
      <c r="F363" t="s">
        <v>2179</v>
      </c>
      <c r="G363" t="s">
        <v>2180</v>
      </c>
      <c r="H363" t="str">
        <f t="shared" si="12"/>
        <v>Non-Urban RoGB</v>
      </c>
    </row>
    <row r="364" spans="1:8" x14ac:dyDescent="0.25">
      <c r="A364" t="s">
        <v>1119</v>
      </c>
      <c r="B364" s="15" t="s">
        <v>2337</v>
      </c>
      <c r="C364" t="s">
        <v>2193</v>
      </c>
      <c r="D364" t="s">
        <v>2193</v>
      </c>
      <c r="E364" t="s">
        <v>2179</v>
      </c>
      <c r="F364" t="s">
        <v>2179</v>
      </c>
      <c r="G364" t="s">
        <v>2180</v>
      </c>
      <c r="H364" t="str">
        <f t="shared" si="12"/>
        <v>Non-Urban RoGB</v>
      </c>
    </row>
    <row r="365" spans="1:8" x14ac:dyDescent="0.25">
      <c r="A365" t="s">
        <v>2338</v>
      </c>
      <c r="B365" t="s">
        <v>2339</v>
      </c>
      <c r="C365" t="s">
        <v>2187</v>
      </c>
      <c r="D365" t="s">
        <v>2187</v>
      </c>
      <c r="E365" t="s">
        <v>2179</v>
      </c>
      <c r="F365" t="s">
        <v>2179</v>
      </c>
      <c r="G365" t="s">
        <v>2179</v>
      </c>
      <c r="H365" t="s">
        <v>2179</v>
      </c>
    </row>
    <row r="366" spans="1:8" x14ac:dyDescent="0.25">
      <c r="A366" t="s">
        <v>2340</v>
      </c>
      <c r="B366" t="s">
        <v>2341</v>
      </c>
      <c r="C366" t="s">
        <v>2187</v>
      </c>
      <c r="D366" t="s">
        <v>2187</v>
      </c>
      <c r="E366" t="s">
        <v>2179</v>
      </c>
      <c r="F366" t="s">
        <v>2179</v>
      </c>
      <c r="G366" t="s">
        <v>2179</v>
      </c>
      <c r="H366" t="s">
        <v>2179</v>
      </c>
    </row>
    <row r="367" spans="1:8" x14ac:dyDescent="0.25">
      <c r="A367" t="s">
        <v>2342</v>
      </c>
      <c r="B367" t="s">
        <v>2197</v>
      </c>
      <c r="C367" t="s">
        <v>2187</v>
      </c>
      <c r="D367" t="s">
        <v>2187</v>
      </c>
      <c r="E367" t="s">
        <v>2197</v>
      </c>
      <c r="F367" t="s">
        <v>2179</v>
      </c>
      <c r="G367" t="s">
        <v>2179</v>
      </c>
      <c r="H367" t="s">
        <v>2179</v>
      </c>
    </row>
    <row r="368" spans="1:8" x14ac:dyDescent="0.25">
      <c r="A368" t="s">
        <v>2343</v>
      </c>
      <c r="B368" t="s">
        <v>2344</v>
      </c>
      <c r="C368" t="s">
        <v>2187</v>
      </c>
      <c r="D368" t="s">
        <v>2187</v>
      </c>
      <c r="E368" t="s">
        <v>2179</v>
      </c>
      <c r="F368" t="s">
        <v>2179</v>
      </c>
      <c r="G368" t="s">
        <v>2179</v>
      </c>
      <c r="H368" t="s">
        <v>2179</v>
      </c>
    </row>
    <row r="369" spans="1:8" x14ac:dyDescent="0.25">
      <c r="A369" t="s">
        <v>2345</v>
      </c>
      <c r="B369" t="s">
        <v>2346</v>
      </c>
      <c r="C369" t="s">
        <v>2187</v>
      </c>
      <c r="D369" t="s">
        <v>2187</v>
      </c>
      <c r="E369" t="s">
        <v>2179</v>
      </c>
      <c r="F369" t="s">
        <v>2179</v>
      </c>
      <c r="G369" t="s">
        <v>2179</v>
      </c>
      <c r="H369" t="s">
        <v>2179</v>
      </c>
    </row>
    <row r="370" spans="1:8" x14ac:dyDescent="0.25">
      <c r="A370" t="s">
        <v>2347</v>
      </c>
      <c r="B370" t="s">
        <v>2348</v>
      </c>
      <c r="C370" t="s">
        <v>2187</v>
      </c>
      <c r="D370" t="s">
        <v>2187</v>
      </c>
      <c r="E370" t="s">
        <v>2179</v>
      </c>
      <c r="F370" t="s">
        <v>2179</v>
      </c>
      <c r="G370" t="s">
        <v>2179</v>
      </c>
      <c r="H370" t="s">
        <v>2179</v>
      </c>
    </row>
    <row r="371" spans="1:8" x14ac:dyDescent="0.25">
      <c r="A371" t="s">
        <v>2349</v>
      </c>
      <c r="B371" t="s">
        <v>2350</v>
      </c>
      <c r="C371" t="s">
        <v>2187</v>
      </c>
      <c r="D371" t="s">
        <v>2187</v>
      </c>
      <c r="E371" t="s">
        <v>2197</v>
      </c>
      <c r="F371" t="s">
        <v>2179</v>
      </c>
      <c r="G371" t="s">
        <v>2179</v>
      </c>
      <c r="H371" t="s">
        <v>2179</v>
      </c>
    </row>
    <row r="372" spans="1:8" x14ac:dyDescent="0.25">
      <c r="A372" t="s">
        <v>2351</v>
      </c>
      <c r="B372" t="s">
        <v>2352</v>
      </c>
      <c r="C372" t="s">
        <v>2187</v>
      </c>
      <c r="D372" t="s">
        <v>2187</v>
      </c>
      <c r="E372" t="s">
        <v>2179</v>
      </c>
      <c r="F372" t="s">
        <v>2179</v>
      </c>
      <c r="G372" t="s">
        <v>2179</v>
      </c>
      <c r="H372" t="s">
        <v>2179</v>
      </c>
    </row>
    <row r="373" spans="1:8" x14ac:dyDescent="0.25">
      <c r="A373" t="s">
        <v>2353</v>
      </c>
      <c r="B373" t="s">
        <v>2354</v>
      </c>
      <c r="C373" t="s">
        <v>2187</v>
      </c>
      <c r="D373" t="s">
        <v>2187</v>
      </c>
      <c r="E373" t="s">
        <v>2179</v>
      </c>
      <c r="F373" t="s">
        <v>2179</v>
      </c>
      <c r="G373" t="s">
        <v>2179</v>
      </c>
      <c r="H373" t="s">
        <v>2179</v>
      </c>
    </row>
    <row r="374" spans="1:8" x14ac:dyDescent="0.25">
      <c r="A374" t="s">
        <v>2355</v>
      </c>
      <c r="B374" t="s">
        <v>2356</v>
      </c>
      <c r="C374" t="s">
        <v>2187</v>
      </c>
      <c r="D374" t="s">
        <v>2187</v>
      </c>
      <c r="E374" t="s">
        <v>2179</v>
      </c>
      <c r="F374" t="s">
        <v>2179</v>
      </c>
      <c r="G374" t="s">
        <v>2179</v>
      </c>
      <c r="H374" t="s">
        <v>2179</v>
      </c>
    </row>
    <row r="375" spans="1:8" x14ac:dyDescent="0.25">
      <c r="A375" t="s">
        <v>2357</v>
      </c>
      <c r="B375" t="s">
        <v>2358</v>
      </c>
      <c r="C375" t="s">
        <v>2187</v>
      </c>
      <c r="D375" t="s">
        <v>2187</v>
      </c>
      <c r="E375" t="s">
        <v>2179</v>
      </c>
      <c r="F375" t="s">
        <v>2179</v>
      </c>
      <c r="G375" t="s">
        <v>2179</v>
      </c>
      <c r="H375" t="s">
        <v>2179</v>
      </c>
    </row>
  </sheetData>
  <conditionalFormatting sqref="F2:F375">
    <cfRule type="cellIs" dxfId="2" priority="1" operator="lessThan">
      <formula>-0.1</formula>
    </cfRule>
  </conditionalFormatting>
  <conditionalFormatting sqref="G2:G138 G281:G375">
    <cfRule type="cellIs" dxfId="1" priority="2" operator="lessThan">
      <formula>-0.1</formula>
    </cfRule>
  </conditionalFormatting>
  <conditionalFormatting sqref="Z5">
    <cfRule type="cellIs" dxfId="0" priority="3" operator="lessThan">
      <formula>-0.1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F8246D3F7C2B47A494A339FDF5CC4A" ma:contentTypeVersion="18" ma:contentTypeDescription="Create a new document." ma:contentTypeScope="" ma:versionID="9d697bf37e74652c14571b7735869096">
  <xsd:schema xmlns:xsd="http://www.w3.org/2001/XMLSchema" xmlns:xs="http://www.w3.org/2001/XMLSchema" xmlns:p="http://schemas.microsoft.com/office/2006/metadata/properties" xmlns:ns2="7a436561-34c6-48a8-833e-99c650fd3fe3" xmlns:ns3="25475540-9773-43a3-8df6-094be5ca1716" targetNamespace="http://schemas.microsoft.com/office/2006/metadata/properties" ma:root="true" ma:fieldsID="fbfcc7a2f3c6551defe93f52d8b5d204" ns2:_="" ns3:_="">
    <xsd:import namespace="7a436561-34c6-48a8-833e-99c650fd3fe3"/>
    <xsd:import namespace="25475540-9773-43a3-8df6-094be5ca17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436561-34c6-48a8-833e-99c650fd3f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e321298-61a5-4500-88b3-c95152561dc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475540-9773-43a3-8df6-094be5ca171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c7a071af-2787-4fad-b13c-c768b2278048}" ma:internalName="TaxCatchAll" ma:showField="CatchAllData" ma:web="25475540-9773-43a3-8df6-094be5ca171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a436561-34c6-48a8-833e-99c650fd3fe3">
      <Terms xmlns="http://schemas.microsoft.com/office/infopath/2007/PartnerControls"/>
    </lcf76f155ced4ddcb4097134ff3c332f>
    <TaxCatchAll xmlns="25475540-9773-43a3-8df6-094be5ca1716" xsi:nil="true"/>
  </documentManagement>
</p:properties>
</file>

<file path=customXml/itemProps1.xml><?xml version="1.0" encoding="utf-8"?>
<ds:datastoreItem xmlns:ds="http://schemas.openxmlformats.org/officeDocument/2006/customXml" ds:itemID="{5FDEA54B-0FC7-44ED-8517-D1B9E2B98CE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B53A9AD-DF4D-48A5-9A58-E4B12CDBA55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436561-34c6-48a8-833e-99c650fd3fe3"/>
    <ds:schemaRef ds:uri="25475540-9773-43a3-8df6-094be5ca171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666CAA1-489D-4ADC-AAB9-0BADA316E9DA}">
  <ds:schemaRefs>
    <ds:schemaRef ds:uri="http://schemas.microsoft.com/office/2006/metadata/properties"/>
    <ds:schemaRef ds:uri="http://schemas.microsoft.com/office/infopath/2007/PartnerControls"/>
    <ds:schemaRef ds:uri="7a436561-34c6-48a8-833e-99c650fd3fe3"/>
    <ds:schemaRef ds:uri="25475540-9773-43a3-8df6-094be5ca171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</vt:i4>
      </vt:variant>
    </vt:vector>
  </HeadingPairs>
  <TitlesOfParts>
    <vt:vector size="36" baseType="lpstr">
      <vt:lpstr>DATA &gt;&gt;</vt:lpstr>
      <vt:lpstr>CT_Bands_Wales_2023</vt:lpstr>
      <vt:lpstr>CT_Bands_Count_1993_2023</vt:lpstr>
      <vt:lpstr>Band_D_Data_1996_2023</vt:lpstr>
      <vt:lpstr>Band_D_Data_Wales_2022</vt:lpstr>
      <vt:lpstr>CT_Bands_Revaluing_2022</vt:lpstr>
      <vt:lpstr>CT_Bands_1991_Cumulative</vt:lpstr>
      <vt:lpstr>CT_Bands_Revalued_2003_2022</vt:lpstr>
      <vt:lpstr>Aggregation &gt;&gt;</vt:lpstr>
      <vt:lpstr>CT_Bills_2003</vt:lpstr>
      <vt:lpstr>CT_Bands_LAs_2003</vt:lpstr>
      <vt:lpstr>CT_Bands_LAs_2022</vt:lpstr>
      <vt:lpstr>CT_Receipts_2003</vt:lpstr>
      <vt:lpstr>Modelling &gt;&gt;</vt:lpstr>
      <vt:lpstr>CT_Modelling_LAs</vt:lpstr>
      <vt:lpstr>CT_Bills_2003_2022</vt:lpstr>
      <vt:lpstr>Bill Changes &gt;&gt;</vt:lpstr>
      <vt:lpstr>CT_Bands_2003_2022_Count_PP</vt:lpstr>
      <vt:lpstr>CT_Bands_2003_2022_Share</vt:lpstr>
      <vt:lpstr>CT_Bands_2003_2022_Count_Stock</vt:lpstr>
      <vt:lpstr>CT_Bands_2003_2022_Bills</vt:lpstr>
      <vt:lpstr>CT_Bands_1991_2022_Bills_Flat</vt:lpstr>
      <vt:lpstr>CT_Bands_2003_2022_BillsXStock</vt:lpstr>
      <vt:lpstr>CT_Bands_1991_2022_BxS_Flat</vt:lpstr>
      <vt:lpstr>CT_Bills_1991_2022_Avg</vt:lpstr>
      <vt:lpstr>CT_Bills_1991_2022_Avg_Flat</vt:lpstr>
      <vt:lpstr>Tax Rates Chart &gt;&gt;</vt:lpstr>
      <vt:lpstr>CT_Bands_2003_Rates</vt:lpstr>
      <vt:lpstr>CT_Bands_2022_Rates</vt:lpstr>
      <vt:lpstr>CT_Bands_Chart</vt:lpstr>
      <vt:lpstr>CT_Bands_Chart_Cardiff</vt:lpstr>
      <vt:lpstr>CT_Bands_Chart_Monmouth</vt:lpstr>
      <vt:lpstr>CT_Bands_Chart_Merthyr</vt:lpstr>
      <vt:lpstr>LOOKUPS &gt;&gt;</vt:lpstr>
      <vt:lpstr>Lookup</vt:lpstr>
      <vt:lpstr>CT_Bands_Count_1993_2023!CTSOP1_0_1993_2023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Anthony Breach</dc:creator>
  <cp:keywords/>
  <dc:description/>
  <cp:lastModifiedBy>Anthony Breach</cp:lastModifiedBy>
  <cp:revision/>
  <dcterms:created xsi:type="dcterms:W3CDTF">2023-06-28T10:21:39Z</dcterms:created>
  <dcterms:modified xsi:type="dcterms:W3CDTF">2024-01-26T12:01:09Z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0x01010005F8246D3F7C2B47A494A339FDF5CC4A</vt:lpwstr>
  </property>
  <property fmtid="{D5CDD505-2E9C-101B-9397-08002B2CF9AE}" pid="3" name="MediaServiceImageTags">
    <vt:lpwstr/>
  </property>
</Properties>
</file>